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ymgan/Desktop/TANGO_1/data/02_interim/"/>
    </mc:Choice>
  </mc:AlternateContent>
  <xr:revisionPtr revIDLastSave="0" documentId="13_ncr:1_{84C4B746-0633-B04B-9A85-88701A49AE4B}" xr6:coauthVersionLast="47" xr6:coauthVersionMax="47" xr10:uidLastSave="{00000000-0000-0000-0000-000000000000}"/>
  <bookViews>
    <workbookView xWindow="0" yWindow="600" windowWidth="28800" windowHeight="17400" activeTab="3" xr2:uid="{00000000-000D-0000-FFFF-FFFF00000000}"/>
  </bookViews>
  <sheets>
    <sheet name="STATS_Digest" sheetId="10" r:id="rId1"/>
    <sheet name="STATS" sheetId="8" r:id="rId2"/>
    <sheet name="Events" sheetId="1" r:id="rId3"/>
    <sheet name="Samples" sheetId="2" r:id="rId4"/>
    <sheet name="2026-01-09_taxon-match" sheetId="11" r:id="rId5"/>
    <sheet name="Incubations" sheetId="9" r:id="rId6"/>
    <sheet name="Variables" sheetId="3" state="hidden" r:id="rId7"/>
    <sheet name="Drop-down_menus" sheetId="4" r:id="rId8"/>
    <sheet name="Abbreviations" sheetId="7" r:id="rId9"/>
    <sheet name="LatLong_converter" sheetId="5" r:id="rId10"/>
    <sheet name="SW_parameters" sheetId="6" r:id="rId11"/>
  </sheets>
  <definedNames>
    <definedName name="_xlnm._FilterDatabase" localSheetId="2" hidden="1">Events!$A$1:$AK$991</definedName>
    <definedName name="_xlnm._FilterDatabase" localSheetId="3" hidden="1">Samples!$A$1:$AI$3951</definedName>
    <definedName name="_xlnm._FilterDatabase" localSheetId="1" hidden="1">STATS!$H$1:$H$152</definedName>
    <definedName name="_xlnm.Extract" localSheetId="1">STATS!$J$1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15" i="2" l="1"/>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2" i="2"/>
  <c r="J2303" i="2"/>
  <c r="J231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4" i="2"/>
  <c r="J2305" i="2"/>
  <c r="J2306" i="2"/>
  <c r="J2307" i="2"/>
  <c r="J2308" i="2"/>
  <c r="J2309" i="2"/>
  <c r="J2310" i="2"/>
  <c r="J2311"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2" i="2"/>
  <c r="AH3951" i="2"/>
  <c r="AH3950" i="2"/>
  <c r="AH3949" i="2"/>
  <c r="AH3948" i="2"/>
  <c r="AH3947" i="2"/>
  <c r="AH3946" i="2"/>
  <c r="AH3945" i="2"/>
  <c r="AH3944" i="2"/>
  <c r="AH3943" i="2"/>
  <c r="AH3942" i="2"/>
  <c r="AH3941" i="2"/>
  <c r="AH3940" i="2"/>
  <c r="AH3939" i="2"/>
  <c r="AH3938" i="2"/>
  <c r="AH3937" i="2"/>
  <c r="AH3936" i="2"/>
  <c r="AH3935" i="2"/>
  <c r="AH3934" i="2"/>
  <c r="AH3933" i="2"/>
  <c r="AH3932" i="2"/>
  <c r="AH3931" i="2"/>
  <c r="AH3930" i="2"/>
  <c r="AH3929" i="2"/>
  <c r="AH3928" i="2"/>
  <c r="AH3927" i="2"/>
  <c r="AH3926" i="2"/>
  <c r="AH3925" i="2"/>
  <c r="AH3924" i="2"/>
  <c r="AH3923" i="2"/>
  <c r="AH3922" i="2"/>
  <c r="AH3921" i="2"/>
  <c r="AH3920" i="2"/>
  <c r="AH3919" i="2"/>
  <c r="AH3918" i="2"/>
  <c r="AH3917" i="2"/>
  <c r="AH3916" i="2"/>
  <c r="AH3915" i="2"/>
  <c r="AH3914" i="2"/>
  <c r="AH3913" i="2"/>
  <c r="AH3912" i="2"/>
  <c r="AH3911" i="2"/>
  <c r="AH3910" i="2"/>
  <c r="AH3909" i="2"/>
  <c r="AH3908" i="2"/>
  <c r="AH3907" i="2"/>
  <c r="AH3906" i="2"/>
  <c r="AH3905" i="2"/>
  <c r="AH3904" i="2"/>
  <c r="AH3903" i="2"/>
  <c r="AH3902" i="2"/>
  <c r="AH3901" i="2"/>
  <c r="AH3900" i="2"/>
  <c r="AH3899" i="2"/>
  <c r="AH3898" i="2"/>
  <c r="AH3897" i="2"/>
  <c r="AH3896" i="2"/>
  <c r="AH3895" i="2"/>
  <c r="AH3894" i="2"/>
  <c r="AH3893" i="2"/>
  <c r="AH3892" i="2"/>
  <c r="AH3891" i="2"/>
  <c r="AH3890" i="2"/>
  <c r="AH3889" i="2"/>
  <c r="AH3888" i="2"/>
  <c r="AH3887" i="2"/>
  <c r="AH3886" i="2"/>
  <c r="AH3885" i="2"/>
  <c r="AH3884" i="2"/>
  <c r="AH3883" i="2"/>
  <c r="AH3882" i="2"/>
  <c r="AH3881" i="2"/>
  <c r="AH3880" i="2"/>
  <c r="AH3879" i="2"/>
  <c r="AH3878" i="2"/>
  <c r="AH3877" i="2"/>
  <c r="AH3876" i="2"/>
  <c r="AH3875" i="2"/>
  <c r="AH3874" i="2"/>
  <c r="AH3873" i="2"/>
  <c r="AH3872" i="2"/>
  <c r="AH3871" i="2"/>
  <c r="AH3870" i="2"/>
  <c r="AH3869" i="2"/>
  <c r="AH3868" i="2"/>
  <c r="AH3867" i="2"/>
  <c r="AH3866" i="2"/>
  <c r="AH3865" i="2"/>
  <c r="AH3864" i="2"/>
  <c r="AH3863" i="2"/>
  <c r="AH3862" i="2"/>
  <c r="AH3861" i="2"/>
  <c r="AH3860" i="2"/>
  <c r="AH3859" i="2"/>
  <c r="AH3858" i="2"/>
  <c r="AH3857" i="2"/>
  <c r="AH3856" i="2"/>
  <c r="AH3855" i="2"/>
  <c r="AH3854" i="2"/>
  <c r="AH3853" i="2"/>
  <c r="AH3852" i="2"/>
  <c r="AH3851" i="2"/>
  <c r="AH3850" i="2"/>
  <c r="AH3849" i="2"/>
  <c r="AH3848" i="2"/>
  <c r="AH3847" i="2"/>
  <c r="AH3846" i="2"/>
  <c r="AH3845" i="2"/>
  <c r="AH3844" i="2"/>
  <c r="AH3843" i="2"/>
  <c r="AH3842" i="2"/>
  <c r="AH3841" i="2"/>
  <c r="AH3840" i="2"/>
  <c r="AH3839" i="2"/>
  <c r="AH3838" i="2"/>
  <c r="AH3837" i="2"/>
  <c r="AH3836" i="2"/>
  <c r="AH3835" i="2"/>
  <c r="AH3834" i="2"/>
  <c r="AH3833" i="2"/>
  <c r="AH3832" i="2"/>
  <c r="AH3831" i="2"/>
  <c r="AH3830" i="2"/>
  <c r="AH3829" i="2"/>
  <c r="AH3828" i="2"/>
  <c r="AH3827" i="2"/>
  <c r="AH3826" i="2"/>
  <c r="AH3825" i="2"/>
  <c r="AH3824" i="2"/>
  <c r="AH3823" i="2"/>
  <c r="AH3822" i="2"/>
  <c r="AH3821" i="2"/>
  <c r="AH3820" i="2"/>
  <c r="AH3819" i="2"/>
  <c r="AH3818" i="2"/>
  <c r="AH3817" i="2"/>
  <c r="AH3816" i="2"/>
  <c r="AH3815" i="2"/>
  <c r="AH3814" i="2"/>
  <c r="AH3813" i="2"/>
  <c r="AH3812" i="2"/>
  <c r="AH3811" i="2"/>
  <c r="AH3810" i="2"/>
  <c r="AH3809" i="2"/>
  <c r="AH3808" i="2"/>
  <c r="AH3807" i="2"/>
  <c r="AH3806" i="2"/>
  <c r="AH3805" i="2"/>
  <c r="AH3804" i="2"/>
  <c r="AH3803" i="2"/>
  <c r="AH3802" i="2"/>
  <c r="AH3801" i="2"/>
  <c r="AH3800" i="2"/>
  <c r="AH3799" i="2"/>
  <c r="AH3798" i="2"/>
  <c r="AH3797" i="2"/>
  <c r="AH3796" i="2"/>
  <c r="AH3795" i="2"/>
  <c r="AH3794" i="2"/>
  <c r="AH3793" i="2"/>
  <c r="AH3792" i="2"/>
  <c r="AH3791" i="2"/>
  <c r="AH3790" i="2"/>
  <c r="AH3789" i="2"/>
  <c r="AH3788" i="2"/>
  <c r="AH3787" i="2"/>
  <c r="AH3786" i="2"/>
  <c r="AH3785" i="2"/>
  <c r="AH3784" i="2"/>
  <c r="AH3783" i="2"/>
  <c r="AH3782" i="2"/>
  <c r="AH3781" i="2"/>
  <c r="AH3780" i="2"/>
  <c r="AH3779" i="2"/>
  <c r="AH3778" i="2"/>
  <c r="AH3777" i="2"/>
  <c r="AH3776" i="2"/>
  <c r="AH3775" i="2"/>
  <c r="AH3774" i="2"/>
  <c r="AH3773" i="2"/>
  <c r="AH3772" i="2"/>
  <c r="AH3771" i="2"/>
  <c r="AH3770" i="2"/>
  <c r="AH3769" i="2"/>
  <c r="AH3768" i="2"/>
  <c r="AH3767" i="2"/>
  <c r="AH3766" i="2"/>
  <c r="AH3765" i="2"/>
  <c r="AH3764" i="2"/>
  <c r="AH3763" i="2"/>
  <c r="AH3762" i="2"/>
  <c r="AH3761" i="2"/>
  <c r="AH3760" i="2"/>
  <c r="AH3759" i="2"/>
  <c r="AH3758" i="2"/>
  <c r="AH3757" i="2"/>
  <c r="AH3756" i="2"/>
  <c r="AH3755" i="2"/>
  <c r="AH3754" i="2"/>
  <c r="AH3753" i="2"/>
  <c r="AH3752" i="2"/>
  <c r="AH3751" i="2"/>
  <c r="AH3750" i="2"/>
  <c r="AH3749" i="2"/>
  <c r="AH3748" i="2"/>
  <c r="AH3747" i="2"/>
  <c r="AH3746" i="2"/>
  <c r="AH3745" i="2"/>
  <c r="AH3744" i="2"/>
  <c r="AH3743" i="2"/>
  <c r="AH3742" i="2"/>
  <c r="AH3741" i="2"/>
  <c r="AH3740" i="2"/>
  <c r="AH3739" i="2"/>
  <c r="AH3738" i="2"/>
  <c r="AH3737" i="2"/>
  <c r="AH3736" i="2"/>
  <c r="AH3735" i="2"/>
  <c r="AH3734" i="2"/>
  <c r="AH3733" i="2"/>
  <c r="AH3732" i="2"/>
  <c r="AH3731" i="2"/>
  <c r="AH3730" i="2"/>
  <c r="AH3729" i="2"/>
  <c r="AH3728" i="2"/>
  <c r="AH3727" i="2"/>
  <c r="AH3726" i="2"/>
  <c r="AH3725" i="2"/>
  <c r="AH3724" i="2"/>
  <c r="AH2998" i="2"/>
  <c r="AH2997" i="2"/>
  <c r="AH2996" i="2"/>
  <c r="AH2995" i="2"/>
  <c r="AH2994" i="2"/>
  <c r="AH2993" i="2"/>
  <c r="AH2992" i="2"/>
  <c r="AH2991" i="2"/>
  <c r="AH2990" i="2"/>
  <c r="AH2989" i="2"/>
  <c r="AH2988" i="2"/>
  <c r="AH2987" i="2"/>
  <c r="AH2986" i="2"/>
  <c r="AH2985" i="2"/>
  <c r="AH2984" i="2"/>
  <c r="AH2983" i="2"/>
  <c r="AH2982" i="2"/>
  <c r="AH2981" i="2"/>
  <c r="AH2980" i="2"/>
  <c r="AH2979" i="2"/>
  <c r="AH2978" i="2"/>
  <c r="AH2977" i="2"/>
  <c r="AH2976" i="2"/>
  <c r="AH2975" i="2"/>
  <c r="AH2974" i="2"/>
  <c r="AH2973" i="2"/>
  <c r="AH2972" i="2"/>
  <c r="AH2971" i="2"/>
  <c r="AH2970" i="2"/>
  <c r="AH2969" i="2"/>
  <c r="AH2968" i="2"/>
  <c r="AH2967" i="2"/>
  <c r="AH2966" i="2"/>
  <c r="AH2965" i="2"/>
  <c r="AH2964" i="2"/>
  <c r="AH2963" i="2"/>
  <c r="AH2962" i="2"/>
  <c r="AH2961" i="2"/>
  <c r="AH2960" i="2"/>
  <c r="AH2959" i="2"/>
  <c r="AH2958" i="2"/>
  <c r="AH2957" i="2"/>
  <c r="AH2956" i="2"/>
  <c r="AH2955" i="2"/>
  <c r="AH2954" i="2"/>
  <c r="AH2953" i="2"/>
  <c r="AH2952" i="2"/>
  <c r="AH2951" i="2"/>
  <c r="AH2950" i="2"/>
  <c r="AH2949" i="2"/>
  <c r="AH2948" i="2"/>
  <c r="AH2947" i="2"/>
  <c r="AH2946" i="2"/>
  <c r="AH2945" i="2"/>
  <c r="AH2791" i="2"/>
  <c r="AH2790" i="2"/>
  <c r="AH2788" i="2"/>
  <c r="AH2787" i="2"/>
  <c r="AH2785" i="2"/>
  <c r="AH2783" i="2"/>
  <c r="AH2781" i="2"/>
  <c r="AH2779" i="2"/>
  <c r="AH2776" i="2"/>
  <c r="AH2773" i="2"/>
  <c r="AH2771" i="2"/>
  <c r="AH2768" i="2"/>
  <c r="AH2765" i="2"/>
  <c r="AH2763" i="2"/>
  <c r="AH2759" i="2"/>
  <c r="AH2757" i="2"/>
  <c r="AH2755" i="2"/>
  <c r="AH2753" i="2"/>
  <c r="AH2751" i="2"/>
  <c r="AH2749" i="2"/>
  <c r="AH2747" i="2"/>
  <c r="AH2745" i="2"/>
  <c r="AH2743" i="2"/>
  <c r="AH2664" i="2"/>
  <c r="AH2663" i="2"/>
  <c r="AH2662" i="2"/>
  <c r="AH2661" i="2"/>
  <c r="AH2660" i="2"/>
  <c r="AH2659" i="2"/>
  <c r="AH2658" i="2"/>
  <c r="AH2657" i="2"/>
  <c r="AH2656" i="2"/>
  <c r="AH2655" i="2"/>
  <c r="AH2654" i="2"/>
  <c r="AH2653" i="2"/>
  <c r="AH2652" i="2"/>
  <c r="AH2651" i="2"/>
  <c r="AH2650" i="2"/>
  <c r="AH2649" i="2"/>
  <c r="AH2648" i="2"/>
  <c r="AH2647" i="2"/>
  <c r="AH2646" i="2"/>
  <c r="AH2645" i="2"/>
  <c r="AH2644" i="2"/>
  <c r="AH2643" i="2"/>
  <c r="AH2642" i="2"/>
  <c r="AH2641" i="2"/>
  <c r="AH2640" i="2"/>
  <c r="AH2639" i="2"/>
  <c r="AH2638" i="2"/>
  <c r="AH2637" i="2"/>
  <c r="AH2636" i="2"/>
  <c r="AH2635" i="2"/>
  <c r="AH2634" i="2"/>
  <c r="AH2633" i="2"/>
  <c r="AH2632" i="2"/>
  <c r="AH2630" i="2"/>
  <c r="AH2628" i="2"/>
  <c r="AH2627" i="2"/>
  <c r="AH2626" i="2"/>
  <c r="AH2625" i="2"/>
  <c r="AH2624" i="2"/>
  <c r="AH2623" i="2"/>
  <c r="AH2622" i="2"/>
  <c r="AH2621" i="2"/>
  <c r="AH2620" i="2"/>
  <c r="AH2619" i="2"/>
  <c r="AH2618" i="2"/>
  <c r="AH2617" i="2"/>
  <c r="AH2616" i="2"/>
  <c r="AH2615" i="2"/>
  <c r="AH2614" i="2"/>
  <c r="AH2613" i="2"/>
  <c r="AH2612" i="2"/>
  <c r="AH2611" i="2"/>
  <c r="AH2610" i="2"/>
  <c r="AH2609" i="2"/>
  <c r="AH2608" i="2"/>
  <c r="AH2607" i="2"/>
  <c r="AH2606" i="2"/>
  <c r="AH2605" i="2"/>
  <c r="AH2604" i="2"/>
  <c r="AH2603" i="2"/>
  <c r="AH2602" i="2"/>
  <c r="AH2601" i="2"/>
  <c r="AH2600" i="2"/>
  <c r="AH2599" i="2"/>
  <c r="AH2598" i="2"/>
  <c r="AH2597" i="2"/>
  <c r="AH2596" i="2"/>
  <c r="AH2595" i="2"/>
  <c r="AH2594" i="2"/>
  <c r="AH2593" i="2"/>
  <c r="AH2592" i="2"/>
  <c r="AH2591" i="2"/>
  <c r="AH2590" i="2"/>
  <c r="AH2589" i="2"/>
  <c r="AH2588" i="2"/>
  <c r="AH2587" i="2"/>
  <c r="AH2586" i="2"/>
  <c r="AH2585" i="2"/>
  <c r="AH2584" i="2"/>
  <c r="AH2583" i="2"/>
  <c r="AH2582" i="2"/>
  <c r="AH2581" i="2"/>
  <c r="AH2580" i="2"/>
  <c r="AH2579" i="2"/>
  <c r="AH2578" i="2"/>
  <c r="AH2577" i="2"/>
  <c r="AH2576" i="2"/>
  <c r="AH2575" i="2"/>
  <c r="AH2574" i="2"/>
  <c r="AH2573" i="2"/>
  <c r="AH2572" i="2"/>
  <c r="AH2571" i="2"/>
  <c r="AH2570" i="2"/>
  <c r="AH2569" i="2"/>
  <c r="AH2568" i="2"/>
  <c r="AH2567" i="2"/>
  <c r="AH2566" i="2"/>
  <c r="AH2565" i="2"/>
  <c r="AH2564" i="2"/>
  <c r="AH2563" i="2"/>
  <c r="AH2562" i="2"/>
  <c r="AH2561" i="2"/>
  <c r="AH2560" i="2"/>
  <c r="AH2559" i="2"/>
  <c r="AH2558" i="2"/>
  <c r="AH2557" i="2"/>
  <c r="AH2556" i="2"/>
  <c r="AH2555" i="2"/>
  <c r="AH2554" i="2"/>
  <c r="AH2553" i="2"/>
  <c r="AH2552" i="2"/>
  <c r="AH2551" i="2"/>
  <c r="AH2550" i="2"/>
  <c r="AH2549" i="2"/>
  <c r="AH2548" i="2"/>
  <c r="AH2547" i="2"/>
  <c r="AH2546" i="2"/>
  <c r="AH2545" i="2"/>
  <c r="AH2544" i="2"/>
  <c r="AH2543" i="2"/>
  <c r="AH2542" i="2"/>
  <c r="AH2541" i="2"/>
  <c r="AH2540" i="2"/>
  <c r="AH2539" i="2"/>
  <c r="AH2538" i="2"/>
  <c r="AH2537" i="2"/>
  <c r="AH2536" i="2"/>
  <c r="AH2535" i="2"/>
  <c r="AH2534" i="2"/>
  <c r="AH2533" i="2"/>
  <c r="AH2532" i="2"/>
  <c r="AH2531" i="2"/>
  <c r="AH2530" i="2"/>
  <c r="AH2529" i="2"/>
  <c r="AH2528" i="2"/>
  <c r="AH2527" i="2"/>
  <c r="AH2526" i="2"/>
  <c r="AH2525" i="2"/>
  <c r="AH2524" i="2"/>
  <c r="AH2523" i="2"/>
  <c r="AH2522" i="2"/>
  <c r="AH2521" i="2"/>
  <c r="AH2520" i="2"/>
  <c r="AH2519" i="2"/>
  <c r="AH2518" i="2"/>
  <c r="AH2517" i="2"/>
  <c r="AH2516" i="2"/>
  <c r="AH2515" i="2"/>
  <c r="AH2514" i="2"/>
  <c r="AH2513" i="2"/>
  <c r="AH2512" i="2"/>
  <c r="AH2511" i="2"/>
  <c r="AH2510" i="2"/>
  <c r="AH2509" i="2"/>
  <c r="AH2508" i="2"/>
  <c r="AH2507" i="2"/>
  <c r="AH2506" i="2"/>
  <c r="AH2505" i="2"/>
  <c r="AH2504" i="2"/>
  <c r="AH2503" i="2"/>
  <c r="AH2502" i="2"/>
  <c r="AH2501" i="2"/>
  <c r="AH2500" i="2"/>
  <c r="AH2499" i="2"/>
  <c r="AH2498" i="2"/>
  <c r="AH2497" i="2"/>
  <c r="AH2496" i="2"/>
  <c r="AH2495" i="2"/>
  <c r="AH2494" i="2"/>
  <c r="AH2493" i="2"/>
  <c r="AH2492" i="2"/>
  <c r="AH2491" i="2"/>
  <c r="AH2490" i="2"/>
  <c r="AH2489" i="2"/>
  <c r="AH2488" i="2"/>
  <c r="AH2487" i="2"/>
  <c r="AH2486" i="2"/>
  <c r="AH2485" i="2"/>
  <c r="AH2484" i="2"/>
  <c r="AH2483" i="2"/>
  <c r="AH2482" i="2"/>
  <c r="AH2481" i="2"/>
  <c r="AH2480" i="2"/>
  <c r="AH2479" i="2"/>
  <c r="AH2478" i="2"/>
  <c r="AH2477" i="2"/>
  <c r="AH2476" i="2"/>
  <c r="AH2475" i="2"/>
  <c r="AH2474" i="2"/>
  <c r="AH2473" i="2"/>
  <c r="AH2472" i="2"/>
  <c r="AH2471" i="2"/>
  <c r="AH2470" i="2"/>
  <c r="AH2469" i="2"/>
  <c r="AH2468" i="2"/>
  <c r="AH2467" i="2"/>
  <c r="AH2466" i="2"/>
  <c r="AH2465" i="2"/>
  <c r="AH2464" i="2"/>
  <c r="AH2457" i="2"/>
  <c r="AH2455" i="2"/>
  <c r="AH2454" i="2"/>
  <c r="AH2453" i="2"/>
  <c r="AH2452" i="2"/>
  <c r="AH2451" i="2"/>
  <c r="AH2450" i="2"/>
  <c r="AH2449" i="2"/>
  <c r="AH2448" i="2"/>
  <c r="AH2447" i="2"/>
  <c r="AH2446" i="2"/>
  <c r="AH2167" i="2"/>
  <c r="AH2130" i="2"/>
  <c r="AH2128" i="2"/>
  <c r="AH2127" i="2"/>
  <c r="AH2126" i="2"/>
  <c r="AH2125" i="2"/>
  <c r="AH2124" i="2"/>
  <c r="AH2123" i="2"/>
  <c r="AH2122" i="2"/>
  <c r="AH2121" i="2"/>
  <c r="AH2120" i="2"/>
  <c r="AH2119" i="2"/>
  <c r="AH2118" i="2"/>
  <c r="AH2117" i="2"/>
  <c r="AH2116" i="2"/>
  <c r="AH2115" i="2"/>
  <c r="AH2114" i="2"/>
  <c r="AH2113" i="2"/>
  <c r="AH2112" i="2"/>
  <c r="AH2111" i="2"/>
  <c r="AH2110" i="2"/>
  <c r="AH2109" i="2"/>
  <c r="AH2108" i="2"/>
  <c r="AH2107" i="2"/>
  <c r="AH2105" i="2"/>
  <c r="AH2103" i="2"/>
  <c r="AH2101" i="2"/>
  <c r="AH2099" i="2"/>
  <c r="AH2098" i="2"/>
  <c r="AH2096" i="2"/>
  <c r="AH2094" i="2"/>
  <c r="AH2092" i="2"/>
  <c r="AH2090" i="2"/>
  <c r="AH2089" i="2"/>
  <c r="AH2087" i="2"/>
  <c r="AH2085" i="2"/>
  <c r="AH2083" i="2"/>
  <c r="AH2081" i="2"/>
  <c r="AH2080" i="2"/>
  <c r="AH2079" i="2"/>
  <c r="AH2078" i="2"/>
  <c r="AH2077" i="2"/>
  <c r="AH2076" i="2"/>
  <c r="AH2075" i="2"/>
  <c r="AH2074" i="2"/>
  <c r="AH2073" i="2"/>
  <c r="AH2072" i="2"/>
  <c r="AH2071" i="2"/>
  <c r="AH2070" i="2"/>
  <c r="AH2069" i="2"/>
  <c r="AH2068" i="2"/>
  <c r="AH2067" i="2"/>
  <c r="AH2066" i="2"/>
  <c r="AH2065" i="2"/>
  <c r="AH2064" i="2"/>
  <c r="AH2063" i="2"/>
  <c r="AH2062" i="2"/>
  <c r="AH2061" i="2"/>
  <c r="AH2060" i="2"/>
  <c r="AH2059" i="2"/>
  <c r="AH2058" i="2"/>
  <c r="AH2057" i="2"/>
  <c r="AH2056" i="2"/>
  <c r="AH2055" i="2"/>
  <c r="AH2054" i="2"/>
  <c r="AH2053" i="2"/>
  <c r="AH2052" i="2"/>
  <c r="AH2051" i="2"/>
  <c r="AH2044" i="2"/>
  <c r="AH2043" i="2"/>
  <c r="AH2042" i="2"/>
  <c r="AH2041" i="2"/>
  <c r="AH2040" i="2"/>
  <c r="AH2039" i="2"/>
  <c r="AH2038" i="2"/>
  <c r="AH2037" i="2"/>
  <c r="AH2036" i="2"/>
  <c r="AH2035" i="2"/>
  <c r="AH2034" i="2"/>
  <c r="AH2033" i="2"/>
  <c r="AH2032" i="2"/>
  <c r="AH2031" i="2"/>
  <c r="AH2030" i="2"/>
  <c r="AH2029" i="2"/>
  <c r="AH2028" i="2"/>
  <c r="AH2027" i="2"/>
  <c r="AH2026" i="2"/>
  <c r="AH2025" i="2"/>
  <c r="AH2024" i="2"/>
  <c r="AH2023" i="2"/>
  <c r="AH2022" i="2"/>
  <c r="AH2021" i="2"/>
  <c r="AH2020" i="2"/>
  <c r="AH2019" i="2"/>
  <c r="AH2018" i="2"/>
  <c r="AH2017" i="2"/>
  <c r="AH2016" i="2"/>
  <c r="AH2015" i="2"/>
  <c r="AH2014" i="2"/>
  <c r="AH2013" i="2"/>
  <c r="AH2012" i="2"/>
  <c r="AH2011" i="2"/>
  <c r="AH2010" i="2"/>
  <c r="AH2009" i="2"/>
  <c r="AH2008" i="2"/>
  <c r="AH1980" i="2"/>
  <c r="AH1979" i="2"/>
  <c r="AH1978" i="2"/>
  <c r="AH1977" i="2"/>
  <c r="AH1976" i="2"/>
  <c r="AH1975" i="2"/>
  <c r="AH1974" i="2"/>
  <c r="AH1973" i="2"/>
  <c r="AH1972" i="2"/>
  <c r="AH1971" i="2"/>
  <c r="AH1560" i="2"/>
  <c r="AH1558" i="2"/>
  <c r="AH1556" i="2"/>
  <c r="AH1554" i="2"/>
  <c r="AH1552" i="2"/>
  <c r="AH1414" i="2"/>
  <c r="AH1413" i="2"/>
  <c r="AH1412" i="2"/>
  <c r="AH1411" i="2"/>
  <c r="AH1410" i="2"/>
  <c r="AH1409" i="2"/>
  <c r="AH1408" i="2"/>
  <c r="AH1407" i="2"/>
  <c r="AH1406" i="2"/>
  <c r="AH1405" i="2"/>
  <c r="AH1404" i="2"/>
  <c r="AH1403" i="2"/>
  <c r="AH1402" i="2"/>
  <c r="AH1401" i="2"/>
  <c r="AH1388" i="2"/>
  <c r="AH1387" i="2"/>
  <c r="AH1386" i="2"/>
  <c r="AH1385" i="2"/>
  <c r="AH1384" i="2"/>
  <c r="AH1335" i="2"/>
  <c r="AH1333" i="2"/>
  <c r="AH1293" i="2"/>
  <c r="AH1292" i="2"/>
  <c r="AH1291" i="2"/>
  <c r="AH1290" i="2"/>
  <c r="AH1289" i="2"/>
  <c r="AH1288" i="2"/>
  <c r="AH1287" i="2"/>
  <c r="AH1286" i="2"/>
  <c r="AH1285" i="2"/>
  <c r="AH1284" i="2"/>
  <c r="AH1283" i="2"/>
  <c r="AH1282" i="2"/>
  <c r="AH1281" i="2"/>
  <c r="AH1280" i="2"/>
  <c r="AH1279" i="2"/>
  <c r="AH1278" i="2"/>
  <c r="AH1277" i="2"/>
  <c r="AH1276" i="2"/>
  <c r="AH1275" i="2"/>
  <c r="AH1274" i="2"/>
  <c r="AH1273" i="2"/>
  <c r="AH1272" i="2"/>
  <c r="AH1271" i="2"/>
  <c r="AH1270" i="2"/>
  <c r="AH1269" i="2"/>
  <c r="AH1268" i="2"/>
  <c r="AH1267" i="2"/>
  <c r="AH1266" i="2"/>
  <c r="AH1265" i="2"/>
  <c r="AH1264" i="2"/>
  <c r="AH1263" i="2"/>
  <c r="AH1262" i="2"/>
  <c r="AH1261" i="2"/>
  <c r="AH1260" i="2"/>
  <c r="AH1259" i="2"/>
  <c r="AH1258" i="2"/>
  <c r="AH1257" i="2"/>
  <c r="AH1256" i="2"/>
  <c r="AH1255" i="2"/>
  <c r="AH1254" i="2"/>
  <c r="AH1253" i="2"/>
  <c r="AH1252" i="2"/>
  <c r="AH1251" i="2"/>
  <c r="AH1250" i="2"/>
  <c r="AH1249" i="2"/>
  <c r="AH1248" i="2"/>
  <c r="AH1247" i="2"/>
  <c r="AH1246" i="2"/>
  <c r="AH1245" i="2"/>
  <c r="AH1244" i="2"/>
  <c r="AH1243" i="2"/>
  <c r="AH1242" i="2"/>
  <c r="AH1241" i="2"/>
  <c r="AH1240" i="2"/>
  <c r="AH1239" i="2"/>
  <c r="AH1238" i="2"/>
  <c r="AH1237" i="2"/>
  <c r="AH1236" i="2"/>
  <c r="AH1235" i="2"/>
  <c r="AH1234" i="2"/>
  <c r="AH1233" i="2"/>
  <c r="AH1232" i="2"/>
  <c r="AH1231" i="2"/>
  <c r="AH1230" i="2"/>
  <c r="AH1229" i="2"/>
  <c r="AH1228" i="2"/>
  <c r="AH1227" i="2"/>
  <c r="AH1226" i="2"/>
  <c r="AH1225" i="2"/>
  <c r="AH1224" i="2"/>
  <c r="AH1223" i="2"/>
  <c r="AH1222" i="2"/>
  <c r="AH1221" i="2"/>
  <c r="AH1220" i="2"/>
  <c r="AH1219" i="2"/>
  <c r="AH1218" i="2"/>
  <c r="AH1217" i="2"/>
  <c r="AH1216" i="2"/>
  <c r="AH1215" i="2"/>
  <c r="AH1214" i="2"/>
  <c r="AH1213" i="2"/>
  <c r="AH1212" i="2"/>
  <c r="AH1211" i="2"/>
  <c r="AH1210" i="2"/>
  <c r="AH1209" i="2"/>
  <c r="AH1208" i="2"/>
  <c r="AH1207" i="2"/>
  <c r="AH1206" i="2"/>
  <c r="AH1205" i="2"/>
  <c r="AH1204" i="2"/>
  <c r="AH1203" i="2"/>
  <c r="AH1202" i="2"/>
  <c r="AH1201" i="2"/>
  <c r="AH1200" i="2"/>
  <c r="AH1199" i="2"/>
  <c r="AH1198" i="2"/>
  <c r="AH1197" i="2"/>
  <c r="AH1196" i="2"/>
  <c r="AH1195" i="2"/>
  <c r="AH1194" i="2"/>
  <c r="AH1193" i="2"/>
  <c r="AH1192" i="2"/>
  <c r="AH1191" i="2"/>
  <c r="AH1190" i="2"/>
  <c r="AH1189" i="2"/>
  <c r="AH1188" i="2"/>
  <c r="AH1187" i="2"/>
  <c r="AH1186" i="2"/>
  <c r="AH1185" i="2"/>
  <c r="AH1184" i="2"/>
  <c r="AH1183" i="2"/>
  <c r="AH1182" i="2"/>
  <c r="AH1181" i="2"/>
  <c r="AH1180" i="2"/>
  <c r="AH1179" i="2"/>
  <c r="AH1178" i="2"/>
  <c r="AH1177" i="2"/>
  <c r="AH1176" i="2"/>
  <c r="AH1175" i="2"/>
  <c r="AH1174" i="2"/>
  <c r="AH1173" i="2"/>
  <c r="AH1172" i="2"/>
  <c r="AH1171" i="2"/>
  <c r="AH1170" i="2"/>
  <c r="AH1169" i="2"/>
  <c r="AH1168" i="2"/>
  <c r="AH1167" i="2"/>
  <c r="AH1166" i="2"/>
  <c r="AH1165" i="2"/>
  <c r="AH1164" i="2"/>
  <c r="AH1163" i="2"/>
  <c r="AH1162" i="2"/>
  <c r="AH1161" i="2"/>
  <c r="AH1160" i="2"/>
  <c r="AH1159" i="2"/>
  <c r="AH1158" i="2"/>
  <c r="AH1157" i="2"/>
  <c r="AH1156" i="2"/>
  <c r="AH1155" i="2"/>
  <c r="AH1154" i="2"/>
  <c r="AH1153" i="2"/>
  <c r="AH1152" i="2"/>
  <c r="AH1151" i="2"/>
  <c r="AH1150" i="2"/>
  <c r="AH1149" i="2"/>
  <c r="AH1148" i="2"/>
  <c r="AH1147" i="2"/>
  <c r="AH1146" i="2"/>
  <c r="AH1145" i="2"/>
  <c r="AH1144" i="2"/>
  <c r="AH629" i="2"/>
  <c r="AH628" i="2"/>
  <c r="AH602" i="2"/>
  <c r="AH601" i="2"/>
  <c r="AH600" i="2"/>
  <c r="AH599" i="2"/>
  <c r="AH598" i="2"/>
  <c r="AH597" i="2"/>
  <c r="AH596" i="2"/>
  <c r="AH595" i="2"/>
  <c r="AH594" i="2"/>
  <c r="AH593" i="2"/>
  <c r="AH592" i="2"/>
  <c r="AH591" i="2"/>
  <c r="AH590" i="2"/>
  <c r="AH589" i="2"/>
  <c r="AH588" i="2"/>
  <c r="AH587" i="2"/>
  <c r="AH586" i="2"/>
  <c r="AH585" i="2"/>
  <c r="AH584" i="2"/>
  <c r="AH583" i="2"/>
  <c r="AH582" i="2"/>
  <c r="AH581" i="2"/>
  <c r="AH580" i="2"/>
  <c r="AH579" i="2"/>
  <c r="AH578" i="2"/>
  <c r="AH577" i="2"/>
  <c r="AH576" i="2"/>
  <c r="AH575" i="2"/>
  <c r="AH574" i="2"/>
  <c r="AH573" i="2"/>
  <c r="AH572" i="2"/>
  <c r="AH571" i="2"/>
  <c r="AH570" i="2"/>
  <c r="AH569" i="2"/>
  <c r="AH568" i="2"/>
  <c r="AH567" i="2"/>
  <c r="AH566" i="2"/>
  <c r="AH565" i="2"/>
  <c r="AH564" i="2"/>
  <c r="AH563" i="2"/>
  <c r="AH562" i="2"/>
  <c r="AH561" i="2"/>
  <c r="AH560" i="2"/>
  <c r="AH559" i="2"/>
  <c r="AH558" i="2"/>
  <c r="AH557" i="2"/>
  <c r="AH556" i="2"/>
  <c r="AH555" i="2"/>
  <c r="AH554" i="2"/>
  <c r="AH553" i="2"/>
  <c r="AH552" i="2"/>
  <c r="AH551" i="2"/>
  <c r="AH550" i="2"/>
  <c r="AH549" i="2"/>
  <c r="AH548" i="2"/>
  <c r="AH547" i="2"/>
  <c r="AH546" i="2"/>
  <c r="AH508" i="2"/>
  <c r="AH507" i="2"/>
  <c r="AH505" i="2"/>
  <c r="AH497" i="2"/>
  <c r="AH493" i="2"/>
  <c r="AH489" i="2"/>
  <c r="AH485" i="2"/>
  <c r="AH481" i="2"/>
  <c r="AH477" i="2"/>
  <c r="AH473" i="2"/>
  <c r="AH469" i="2"/>
  <c r="AH463" i="2"/>
  <c r="AH459" i="2"/>
  <c r="AH455" i="2"/>
  <c r="AH449" i="2"/>
  <c r="AH445" i="2"/>
  <c r="AH441" i="2"/>
  <c r="AH437" i="2"/>
  <c r="AH433" i="2"/>
  <c r="AH429" i="2"/>
  <c r="AH425" i="2"/>
  <c r="AH421" i="2"/>
  <c r="AH417" i="2"/>
  <c r="AH413" i="2"/>
  <c r="AH409" i="2"/>
  <c r="AH407" i="2"/>
  <c r="AH403" i="2"/>
  <c r="AH395" i="2"/>
  <c r="AH393" i="2"/>
  <c r="AH389" i="2"/>
  <c r="AH385" i="2"/>
  <c r="AH381" i="2"/>
  <c r="AH380" i="2"/>
  <c r="AH376" i="2"/>
  <c r="AH375" i="2"/>
  <c r="AH374" i="2"/>
  <c r="AH373" i="2"/>
  <c r="AH372" i="2"/>
  <c r="AH371" i="2"/>
  <c r="AH370" i="2"/>
  <c r="AH369" i="2"/>
  <c r="AH368" i="2"/>
  <c r="AH366" i="2"/>
  <c r="AH364" i="2"/>
  <c r="AH362" i="2"/>
  <c r="AH360" i="2"/>
  <c r="AH358" i="2"/>
  <c r="AH356" i="2"/>
  <c r="AH354" i="2"/>
  <c r="AH352" i="2"/>
  <c r="AH351" i="2"/>
  <c r="AH349" i="2"/>
  <c r="AH347" i="2"/>
  <c r="AH346" i="2"/>
  <c r="AH344" i="2"/>
  <c r="AH342" i="2"/>
  <c r="AH341" i="2"/>
  <c r="AH340" i="2"/>
  <c r="AH339" i="2"/>
  <c r="AH338" i="2"/>
  <c r="AH337" i="2"/>
  <c r="AH336" i="2"/>
  <c r="AH335" i="2"/>
  <c r="AH334" i="2"/>
  <c r="AH333" i="2"/>
  <c r="AH332" i="2"/>
  <c r="AH331" i="2"/>
  <c r="AH328" i="2"/>
  <c r="AH325" i="2"/>
  <c r="AH322" i="2"/>
  <c r="AH319" i="2"/>
  <c r="AH317" i="2"/>
  <c r="AH316" i="2"/>
  <c r="AH314" i="2"/>
  <c r="AH311" i="2"/>
  <c r="AH305" i="2"/>
  <c r="AH299" i="2"/>
  <c r="AH297" i="2"/>
  <c r="AH293" i="2"/>
  <c r="AH289" i="2"/>
  <c r="AH285" i="2"/>
  <c r="AH281" i="2"/>
  <c r="AH277" i="2"/>
  <c r="AH263" i="2"/>
  <c r="AH259" i="2"/>
  <c r="AH233" i="2"/>
  <c r="AH220" i="2"/>
  <c r="AH204" i="2"/>
  <c r="AH203" i="2"/>
  <c r="AH202" i="2"/>
  <c r="AH201" i="2"/>
  <c r="AH200" i="2"/>
  <c r="AH199" i="2"/>
  <c r="AH198" i="2"/>
  <c r="AH197" i="2"/>
  <c r="AH196" i="2"/>
  <c r="AH195" i="2"/>
  <c r="AH194" i="2"/>
  <c r="AH193"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87" i="2"/>
  <c r="AH85" i="2"/>
  <c r="AH83" i="2"/>
  <c r="AH81" i="2"/>
  <c r="AH79" i="2"/>
  <c r="AH77" i="2"/>
  <c r="AH75" i="2"/>
  <c r="AH73" i="2"/>
  <c r="AH71" i="2"/>
  <c r="AH69" i="2"/>
  <c r="AH67" i="2"/>
  <c r="AH65" i="2"/>
  <c r="AH63" i="2"/>
  <c r="AH61" i="2"/>
  <c r="AH59" i="2"/>
  <c r="AH57" i="2"/>
  <c r="AH55" i="2"/>
  <c r="AH53" i="2"/>
  <c r="AH51" i="2"/>
  <c r="AH49" i="2"/>
  <c r="AH47" i="2"/>
  <c r="AH45" i="2"/>
  <c r="AH43" i="2"/>
  <c r="AH41" i="2"/>
  <c r="AH39" i="2"/>
  <c r="AH37" i="2"/>
  <c r="AH35" i="2"/>
  <c r="AH33" i="2"/>
  <c r="AH31" i="2"/>
  <c r="AH29" i="2"/>
  <c r="AH27" i="2"/>
  <c r="AH25" i="2"/>
  <c r="AH23" i="2"/>
  <c r="AH22" i="2"/>
  <c r="AH21" i="2"/>
  <c r="AH20" i="2"/>
  <c r="AH19" i="2"/>
  <c r="AH18" i="2"/>
  <c r="AH17" i="2"/>
  <c r="AH16" i="2"/>
  <c r="AH15" i="2"/>
  <c r="AH14" i="2"/>
  <c r="AH13" i="2"/>
  <c r="AH12" i="2"/>
  <c r="AH11" i="2"/>
  <c r="AH10" i="2"/>
  <c r="AH9" i="2"/>
  <c r="AH8" i="2"/>
  <c r="AH7" i="2"/>
  <c r="AH6" i="2"/>
  <c r="AH5" i="2"/>
  <c r="AH4" i="2"/>
  <c r="AH3" i="2"/>
  <c r="AH2" i="2"/>
  <c r="AG3951" i="2"/>
  <c r="AG3950" i="2"/>
  <c r="AG3949" i="2"/>
  <c r="AG3948" i="2"/>
  <c r="AG3947" i="2"/>
  <c r="AG3946" i="2"/>
  <c r="AG3945" i="2"/>
  <c r="AG3944" i="2"/>
  <c r="AG3943" i="2"/>
  <c r="AG3942" i="2"/>
  <c r="AG3941" i="2"/>
  <c r="AG3940" i="2"/>
  <c r="AG3939" i="2"/>
  <c r="AG3938" i="2"/>
  <c r="AG3937" i="2"/>
  <c r="AG3936" i="2"/>
  <c r="AG3935" i="2"/>
  <c r="AG3934" i="2"/>
  <c r="AG3933" i="2"/>
  <c r="AG3932" i="2"/>
  <c r="AG3931" i="2"/>
  <c r="AG3930" i="2"/>
  <c r="AG3929" i="2"/>
  <c r="AG3928" i="2"/>
  <c r="AG3927" i="2"/>
  <c r="AG3926" i="2"/>
  <c r="AG3925" i="2"/>
  <c r="AG3924" i="2"/>
  <c r="AG3923" i="2"/>
  <c r="AG3922" i="2"/>
  <c r="AG3921" i="2"/>
  <c r="AG3920" i="2"/>
  <c r="AG3919" i="2"/>
  <c r="AG3918" i="2"/>
  <c r="AG3917" i="2"/>
  <c r="AG3916" i="2"/>
  <c r="AG3915" i="2"/>
  <c r="AG3914" i="2"/>
  <c r="AG3913" i="2"/>
  <c r="AG3912" i="2"/>
  <c r="AG3911" i="2"/>
  <c r="AG3910" i="2"/>
  <c r="AG3909" i="2"/>
  <c r="AG3908" i="2"/>
  <c r="AG3907" i="2"/>
  <c r="AG3906" i="2"/>
  <c r="AG3905" i="2"/>
  <c r="AG3904" i="2"/>
  <c r="AG3903" i="2"/>
  <c r="AG3902" i="2"/>
  <c r="AG3901" i="2"/>
  <c r="AG3900" i="2"/>
  <c r="AG3899" i="2"/>
  <c r="AG3898" i="2"/>
  <c r="AG3897" i="2"/>
  <c r="AG3896" i="2"/>
  <c r="AG3895" i="2"/>
  <c r="AG3894" i="2"/>
  <c r="AG3893" i="2"/>
  <c r="AG3892" i="2"/>
  <c r="AG3891" i="2"/>
  <c r="AG3890" i="2"/>
  <c r="AG3889" i="2"/>
  <c r="AG3888" i="2"/>
  <c r="AG3887" i="2"/>
  <c r="AG3886" i="2"/>
  <c r="AG3885" i="2"/>
  <c r="AG3884" i="2"/>
  <c r="AG3883" i="2"/>
  <c r="AG3882" i="2"/>
  <c r="AG3881" i="2"/>
  <c r="AG3880" i="2"/>
  <c r="AG3879" i="2"/>
  <c r="AG3878" i="2"/>
  <c r="AG3877" i="2"/>
  <c r="AG3876" i="2"/>
  <c r="AG3875" i="2"/>
  <c r="AG3874" i="2"/>
  <c r="AG3873" i="2"/>
  <c r="AG3872" i="2"/>
  <c r="AG3871" i="2"/>
  <c r="AG3870" i="2"/>
  <c r="AG3869" i="2"/>
  <c r="AG3868" i="2"/>
  <c r="AG3867" i="2"/>
  <c r="AG3866" i="2"/>
  <c r="AG3865" i="2"/>
  <c r="AG3864" i="2"/>
  <c r="AG3863" i="2"/>
  <c r="AG3862" i="2"/>
  <c r="AG3861" i="2"/>
  <c r="AG3860" i="2"/>
  <c r="AG3859" i="2"/>
  <c r="AG3858" i="2"/>
  <c r="AG3857" i="2"/>
  <c r="AG3856" i="2"/>
  <c r="AG3855" i="2"/>
  <c r="AG3854" i="2"/>
  <c r="AG3853" i="2"/>
  <c r="AG3852" i="2"/>
  <c r="AG3851" i="2"/>
  <c r="AG3850" i="2"/>
  <c r="AG3849" i="2"/>
  <c r="AG3848" i="2"/>
  <c r="AG3847" i="2"/>
  <c r="AG3846" i="2"/>
  <c r="AG3845" i="2"/>
  <c r="AG3844" i="2"/>
  <c r="AG3843" i="2"/>
  <c r="AG3842" i="2"/>
  <c r="AG3841" i="2"/>
  <c r="AG3840" i="2"/>
  <c r="AG3839" i="2"/>
  <c r="AG3838" i="2"/>
  <c r="AG3837" i="2"/>
  <c r="AG3836" i="2"/>
  <c r="AG3835" i="2"/>
  <c r="AG3834" i="2"/>
  <c r="AG3833" i="2"/>
  <c r="AG3832" i="2"/>
  <c r="AG3831" i="2"/>
  <c r="AG3830" i="2"/>
  <c r="AG3829" i="2"/>
  <c r="AG3828" i="2"/>
  <c r="AG3827" i="2"/>
  <c r="AG3826" i="2"/>
  <c r="AG3825" i="2"/>
  <c r="AG3824" i="2"/>
  <c r="AG3823" i="2"/>
  <c r="AG3822" i="2"/>
  <c r="AG3821" i="2"/>
  <c r="AG3820" i="2"/>
  <c r="AG3819" i="2"/>
  <c r="AG3818" i="2"/>
  <c r="AG3817" i="2"/>
  <c r="AG3816" i="2"/>
  <c r="AG3815" i="2"/>
  <c r="AG3814" i="2"/>
  <c r="AG3813" i="2"/>
  <c r="AG3812" i="2"/>
  <c r="AG3811" i="2"/>
  <c r="AG3810" i="2"/>
  <c r="AG3809" i="2"/>
  <c r="AG3808" i="2"/>
  <c r="AG3807" i="2"/>
  <c r="AG3806" i="2"/>
  <c r="AG3805" i="2"/>
  <c r="AG3804" i="2"/>
  <c r="AG3803" i="2"/>
  <c r="AG3802" i="2"/>
  <c r="AG3801" i="2"/>
  <c r="AG3800" i="2"/>
  <c r="AG3799" i="2"/>
  <c r="AG3798" i="2"/>
  <c r="AG3797" i="2"/>
  <c r="AG3796" i="2"/>
  <c r="AG3795" i="2"/>
  <c r="AG3794" i="2"/>
  <c r="AG3793" i="2"/>
  <c r="AG3792" i="2"/>
  <c r="AG3791" i="2"/>
  <c r="AG3790" i="2"/>
  <c r="AG3789" i="2"/>
  <c r="AG3788" i="2"/>
  <c r="AG3787" i="2"/>
  <c r="AG3786" i="2"/>
  <c r="AG3785" i="2"/>
  <c r="AG3784" i="2"/>
  <c r="AG3783" i="2"/>
  <c r="AG3782" i="2"/>
  <c r="AG3781" i="2"/>
  <c r="AG3780" i="2"/>
  <c r="AG3779" i="2"/>
  <c r="AG3778" i="2"/>
  <c r="AG3777" i="2"/>
  <c r="AG3776" i="2"/>
  <c r="AG3775" i="2"/>
  <c r="AG3774" i="2"/>
  <c r="AG3773" i="2"/>
  <c r="AG3772" i="2"/>
  <c r="AG3771" i="2"/>
  <c r="AG3770" i="2"/>
  <c r="AG3769" i="2"/>
  <c r="AG3768" i="2"/>
  <c r="AG3767" i="2"/>
  <c r="AG3766" i="2"/>
  <c r="AG3765" i="2"/>
  <c r="AG3764" i="2"/>
  <c r="AG3763" i="2"/>
  <c r="AG3762" i="2"/>
  <c r="AG3761" i="2"/>
  <c r="AG3760" i="2"/>
  <c r="AG3759" i="2"/>
  <c r="AG3758" i="2"/>
  <c r="AG3757" i="2"/>
  <c r="AG3756" i="2"/>
  <c r="AG3755" i="2"/>
  <c r="AG3754" i="2"/>
  <c r="AG3753" i="2"/>
  <c r="AG3752" i="2"/>
  <c r="AG3751" i="2"/>
  <c r="AG3750" i="2"/>
  <c r="AG3749" i="2"/>
  <c r="AG3748" i="2"/>
  <c r="AG3747" i="2"/>
  <c r="AG3746" i="2"/>
  <c r="AG3745" i="2"/>
  <c r="AG3744" i="2"/>
  <c r="AG3743" i="2"/>
  <c r="AG3742" i="2"/>
  <c r="AG3741" i="2"/>
  <c r="AG3740" i="2"/>
  <c r="AG3739" i="2"/>
  <c r="AG3738" i="2"/>
  <c r="AG3737" i="2"/>
  <c r="AG3736" i="2"/>
  <c r="AG3735" i="2"/>
  <c r="AG3734" i="2"/>
  <c r="AG3733" i="2"/>
  <c r="AG3732" i="2"/>
  <c r="AG3731" i="2"/>
  <c r="AG3730" i="2"/>
  <c r="AG3729" i="2"/>
  <c r="AG3728" i="2"/>
  <c r="AG3727" i="2"/>
  <c r="AG3726" i="2"/>
  <c r="AG3725" i="2"/>
  <c r="AG3724" i="2"/>
  <c r="AG2998" i="2"/>
  <c r="AG2997" i="2"/>
  <c r="AG2996" i="2"/>
  <c r="AG2995" i="2"/>
  <c r="AG2994" i="2"/>
  <c r="AG2993" i="2"/>
  <c r="AG2992" i="2"/>
  <c r="AG2991" i="2"/>
  <c r="AG2990" i="2"/>
  <c r="AG2989" i="2"/>
  <c r="AG2988" i="2"/>
  <c r="AG2987" i="2"/>
  <c r="AG2986" i="2"/>
  <c r="AG2985" i="2"/>
  <c r="AG2984" i="2"/>
  <c r="AG2983" i="2"/>
  <c r="AG2982" i="2"/>
  <c r="AG2981" i="2"/>
  <c r="AG2980" i="2"/>
  <c r="AG2979" i="2"/>
  <c r="AG2978" i="2"/>
  <c r="AG2977" i="2"/>
  <c r="AG2976" i="2"/>
  <c r="AG2975" i="2"/>
  <c r="AG2974" i="2"/>
  <c r="AG2973" i="2"/>
  <c r="AG2972" i="2"/>
  <c r="AG2971" i="2"/>
  <c r="AG2970" i="2"/>
  <c r="AG2969" i="2"/>
  <c r="AG2968" i="2"/>
  <c r="AG2967" i="2"/>
  <c r="AG2966" i="2"/>
  <c r="AG2965" i="2"/>
  <c r="AG2964" i="2"/>
  <c r="AG2963" i="2"/>
  <c r="AG2962" i="2"/>
  <c r="AG2961" i="2"/>
  <c r="AG2960" i="2"/>
  <c r="AG2959" i="2"/>
  <c r="AG2958" i="2"/>
  <c r="AG2957" i="2"/>
  <c r="AG2956" i="2"/>
  <c r="AG2955" i="2"/>
  <c r="AG2954" i="2"/>
  <c r="AG2953" i="2"/>
  <c r="AG2952" i="2"/>
  <c r="AG2951" i="2"/>
  <c r="AG2950" i="2"/>
  <c r="AG2949" i="2"/>
  <c r="AG2948" i="2"/>
  <c r="AG2947" i="2"/>
  <c r="AG2946" i="2"/>
  <c r="AG2945" i="2"/>
  <c r="AG2791" i="2"/>
  <c r="AG2790" i="2"/>
  <c r="AG2788" i="2"/>
  <c r="AG2787" i="2"/>
  <c r="AG2785" i="2"/>
  <c r="AG2783" i="2"/>
  <c r="AG2781" i="2"/>
  <c r="AG2779" i="2"/>
  <c r="AG2776" i="2"/>
  <c r="AG2773" i="2"/>
  <c r="AG2771" i="2"/>
  <c r="AG2768" i="2"/>
  <c r="AG2765" i="2"/>
  <c r="AG2763" i="2"/>
  <c r="AG2759" i="2"/>
  <c r="AG2757" i="2"/>
  <c r="AG2755" i="2"/>
  <c r="AG2753" i="2"/>
  <c r="AG2751" i="2"/>
  <c r="AG2749" i="2"/>
  <c r="AG2747" i="2"/>
  <c r="AG2745" i="2"/>
  <c r="AG2743" i="2"/>
  <c r="AG2664" i="2"/>
  <c r="AG2663" i="2"/>
  <c r="AG2662" i="2"/>
  <c r="AG2661" i="2"/>
  <c r="AG2660" i="2"/>
  <c r="AG2659" i="2"/>
  <c r="AG2658" i="2"/>
  <c r="AG2657" i="2"/>
  <c r="AG2656" i="2"/>
  <c r="AG2655" i="2"/>
  <c r="AG2654" i="2"/>
  <c r="AG2653" i="2"/>
  <c r="AG2652" i="2"/>
  <c r="AG2651" i="2"/>
  <c r="AG2650" i="2"/>
  <c r="AG2649" i="2"/>
  <c r="AG2648" i="2"/>
  <c r="AG2647" i="2"/>
  <c r="AG2646" i="2"/>
  <c r="AG2645" i="2"/>
  <c r="AG2644" i="2"/>
  <c r="AG2643" i="2"/>
  <c r="AG2642" i="2"/>
  <c r="AG2641" i="2"/>
  <c r="AG2640" i="2"/>
  <c r="AG2639" i="2"/>
  <c r="AG2638" i="2"/>
  <c r="AG2637" i="2"/>
  <c r="AG2636" i="2"/>
  <c r="AG2635" i="2"/>
  <c r="AG2634" i="2"/>
  <c r="AG2633" i="2"/>
  <c r="AG2632" i="2"/>
  <c r="AG2630" i="2"/>
  <c r="AG2628" i="2"/>
  <c r="AG2627" i="2"/>
  <c r="AG2626" i="2"/>
  <c r="AG2625" i="2"/>
  <c r="AG2624" i="2"/>
  <c r="AG2623" i="2"/>
  <c r="AG2622" i="2"/>
  <c r="AG2621" i="2"/>
  <c r="AG2620" i="2"/>
  <c r="AG2619" i="2"/>
  <c r="AG2618" i="2"/>
  <c r="AG2617" i="2"/>
  <c r="AG2616" i="2"/>
  <c r="AG2615" i="2"/>
  <c r="AG2614" i="2"/>
  <c r="AG2613" i="2"/>
  <c r="AG2612" i="2"/>
  <c r="AG2611" i="2"/>
  <c r="AG2610" i="2"/>
  <c r="AG2609" i="2"/>
  <c r="AG2608" i="2"/>
  <c r="AG2607" i="2"/>
  <c r="AG2606" i="2"/>
  <c r="AG2605" i="2"/>
  <c r="AG2604" i="2"/>
  <c r="AG2603" i="2"/>
  <c r="AG2602" i="2"/>
  <c r="AG2601" i="2"/>
  <c r="AG2600" i="2"/>
  <c r="AG2599" i="2"/>
  <c r="AG2598" i="2"/>
  <c r="AG2597" i="2"/>
  <c r="AG2596" i="2"/>
  <c r="AG2595" i="2"/>
  <c r="AG2594" i="2"/>
  <c r="AG2593" i="2"/>
  <c r="AG2592" i="2"/>
  <c r="AG2591" i="2"/>
  <c r="AG2590" i="2"/>
  <c r="AG2589" i="2"/>
  <c r="AG2588" i="2"/>
  <c r="AG2587" i="2"/>
  <c r="AG2586" i="2"/>
  <c r="AG2585" i="2"/>
  <c r="AG2584" i="2"/>
  <c r="AG2583" i="2"/>
  <c r="AG2582" i="2"/>
  <c r="AG2581" i="2"/>
  <c r="AG2580" i="2"/>
  <c r="AG2579" i="2"/>
  <c r="AG2578" i="2"/>
  <c r="AG2577" i="2"/>
  <c r="AG2576" i="2"/>
  <c r="AG2575" i="2"/>
  <c r="AG2574" i="2"/>
  <c r="AG2573" i="2"/>
  <c r="AG2572" i="2"/>
  <c r="AG2571" i="2"/>
  <c r="AG2570" i="2"/>
  <c r="AG2569" i="2"/>
  <c r="AG2568" i="2"/>
  <c r="AG2567" i="2"/>
  <c r="AG2566" i="2"/>
  <c r="AG2565" i="2"/>
  <c r="AG2564" i="2"/>
  <c r="AG2563" i="2"/>
  <c r="AG2562" i="2"/>
  <c r="AG2561" i="2"/>
  <c r="AG2560" i="2"/>
  <c r="AG2559" i="2"/>
  <c r="AG2558" i="2"/>
  <c r="AG2557" i="2"/>
  <c r="AG2556" i="2"/>
  <c r="AG2555" i="2"/>
  <c r="AG2554" i="2"/>
  <c r="AG2553" i="2"/>
  <c r="AG2552" i="2"/>
  <c r="AG2551" i="2"/>
  <c r="AG2550" i="2"/>
  <c r="AG2549" i="2"/>
  <c r="AG2548" i="2"/>
  <c r="AG2547" i="2"/>
  <c r="AG2546" i="2"/>
  <c r="AG2545" i="2"/>
  <c r="AG2544" i="2"/>
  <c r="AG2543" i="2"/>
  <c r="AG2542" i="2"/>
  <c r="AG2541" i="2"/>
  <c r="AG2540" i="2"/>
  <c r="AG2539" i="2"/>
  <c r="AG2538" i="2"/>
  <c r="AG2537" i="2"/>
  <c r="AG2536" i="2"/>
  <c r="AG2535" i="2"/>
  <c r="AG2534" i="2"/>
  <c r="AG2533" i="2"/>
  <c r="AG2532" i="2"/>
  <c r="AG2531" i="2"/>
  <c r="AG2530" i="2"/>
  <c r="AG2529" i="2"/>
  <c r="AG2528" i="2"/>
  <c r="AG2527" i="2"/>
  <c r="AG2526" i="2"/>
  <c r="AG2525" i="2"/>
  <c r="AG2524" i="2"/>
  <c r="AG2523" i="2"/>
  <c r="AG2522" i="2"/>
  <c r="AG2521" i="2"/>
  <c r="AG2520" i="2"/>
  <c r="AG2519" i="2"/>
  <c r="AG2518" i="2"/>
  <c r="AG2517" i="2"/>
  <c r="AG2516" i="2"/>
  <c r="AG2515" i="2"/>
  <c r="AG2514" i="2"/>
  <c r="AG2513" i="2"/>
  <c r="AG2512" i="2"/>
  <c r="AG2511" i="2"/>
  <c r="AG2510" i="2"/>
  <c r="AG2509" i="2"/>
  <c r="AG2508" i="2"/>
  <c r="AG2507" i="2"/>
  <c r="AG2506" i="2"/>
  <c r="AG2505" i="2"/>
  <c r="AG2504" i="2"/>
  <c r="AG2503" i="2"/>
  <c r="AG2502" i="2"/>
  <c r="AG2501" i="2"/>
  <c r="AG2500" i="2"/>
  <c r="AG2499" i="2"/>
  <c r="AG2498" i="2"/>
  <c r="AG2497" i="2"/>
  <c r="AG2496" i="2"/>
  <c r="AG2495" i="2"/>
  <c r="AG2494" i="2"/>
  <c r="AG2493" i="2"/>
  <c r="AG2492" i="2"/>
  <c r="AG2491" i="2"/>
  <c r="AG2490" i="2"/>
  <c r="AG2489" i="2"/>
  <c r="AG2488" i="2"/>
  <c r="AG2487" i="2"/>
  <c r="AG2486" i="2"/>
  <c r="AG2485" i="2"/>
  <c r="AG2484" i="2"/>
  <c r="AG2483" i="2"/>
  <c r="AG2482" i="2"/>
  <c r="AG2481" i="2"/>
  <c r="AG2480" i="2"/>
  <c r="AG2479" i="2"/>
  <c r="AG2478" i="2"/>
  <c r="AG2477" i="2"/>
  <c r="AG2476" i="2"/>
  <c r="AG2475" i="2"/>
  <c r="AG2474" i="2"/>
  <c r="AG2473" i="2"/>
  <c r="AG2472" i="2"/>
  <c r="AG2471" i="2"/>
  <c r="AG2470" i="2"/>
  <c r="AG2469" i="2"/>
  <c r="AG2468" i="2"/>
  <c r="AG2467" i="2"/>
  <c r="AG2466" i="2"/>
  <c r="AG2465" i="2"/>
  <c r="AG2464" i="2"/>
  <c r="AG2457" i="2"/>
  <c r="AG2455" i="2"/>
  <c r="AG2454" i="2"/>
  <c r="AG2453" i="2"/>
  <c r="AG2452" i="2"/>
  <c r="AG2451" i="2"/>
  <c r="AG2450" i="2"/>
  <c r="AG2449" i="2"/>
  <c r="AG2448" i="2"/>
  <c r="AG2447" i="2"/>
  <c r="AG2446" i="2"/>
  <c r="AG2167" i="2"/>
  <c r="AG2130" i="2"/>
  <c r="AG2128" i="2"/>
  <c r="AG2127" i="2"/>
  <c r="AG2126" i="2"/>
  <c r="AG2125" i="2"/>
  <c r="AG2124" i="2"/>
  <c r="AG2123" i="2"/>
  <c r="AG2122" i="2"/>
  <c r="AG2121" i="2"/>
  <c r="AG2120" i="2"/>
  <c r="AG2119" i="2"/>
  <c r="AG2118" i="2"/>
  <c r="AG2117" i="2"/>
  <c r="AG2116" i="2"/>
  <c r="AG2115" i="2"/>
  <c r="AG2114" i="2"/>
  <c r="AG2113" i="2"/>
  <c r="AG2112" i="2"/>
  <c r="AG2111" i="2"/>
  <c r="AG2110" i="2"/>
  <c r="AG2109" i="2"/>
  <c r="AG2108" i="2"/>
  <c r="AG2107" i="2"/>
  <c r="AG2105" i="2"/>
  <c r="AG2103" i="2"/>
  <c r="AG2101" i="2"/>
  <c r="AG2099" i="2"/>
  <c r="AG2098" i="2"/>
  <c r="AG2096" i="2"/>
  <c r="AG2094" i="2"/>
  <c r="AG2092" i="2"/>
  <c r="AG2090" i="2"/>
  <c r="AG2089" i="2"/>
  <c r="AG2087" i="2"/>
  <c r="AG2085" i="2"/>
  <c r="AG2083" i="2"/>
  <c r="AG2081" i="2"/>
  <c r="AG2080" i="2"/>
  <c r="AG2079" i="2"/>
  <c r="AG2078" i="2"/>
  <c r="AG2077" i="2"/>
  <c r="AG2076" i="2"/>
  <c r="AG2075" i="2"/>
  <c r="AG2074" i="2"/>
  <c r="AG2073" i="2"/>
  <c r="AG2072" i="2"/>
  <c r="AG2071" i="2"/>
  <c r="AG2070" i="2"/>
  <c r="AG2069" i="2"/>
  <c r="AG2068" i="2"/>
  <c r="AG2067" i="2"/>
  <c r="AG2066" i="2"/>
  <c r="AG2065" i="2"/>
  <c r="AG2064" i="2"/>
  <c r="AG2063" i="2"/>
  <c r="AG2062" i="2"/>
  <c r="AG2061" i="2"/>
  <c r="AG2060" i="2"/>
  <c r="AG2059" i="2"/>
  <c r="AG2058" i="2"/>
  <c r="AG2057" i="2"/>
  <c r="AG2056" i="2"/>
  <c r="AG2055" i="2"/>
  <c r="AG2054" i="2"/>
  <c r="AG2053" i="2"/>
  <c r="AG2052" i="2"/>
  <c r="AG2051" i="2"/>
  <c r="AG2044" i="2"/>
  <c r="AG2043" i="2"/>
  <c r="AG2042" i="2"/>
  <c r="AG2041" i="2"/>
  <c r="AG2040" i="2"/>
  <c r="AG2039" i="2"/>
  <c r="AG2038" i="2"/>
  <c r="AG2037" i="2"/>
  <c r="AG2036" i="2"/>
  <c r="AG2035" i="2"/>
  <c r="AG2034" i="2"/>
  <c r="AG2033" i="2"/>
  <c r="AG2032" i="2"/>
  <c r="AG2031" i="2"/>
  <c r="AG2030" i="2"/>
  <c r="AG2029" i="2"/>
  <c r="AG2028" i="2"/>
  <c r="AG2027" i="2"/>
  <c r="AG2026" i="2"/>
  <c r="AG2025" i="2"/>
  <c r="AG2024" i="2"/>
  <c r="AG2023" i="2"/>
  <c r="AG2022" i="2"/>
  <c r="AG2021" i="2"/>
  <c r="AG2020" i="2"/>
  <c r="AG2019" i="2"/>
  <c r="AG2018" i="2"/>
  <c r="AG2017" i="2"/>
  <c r="AG2016" i="2"/>
  <c r="AG2015" i="2"/>
  <c r="AG2014" i="2"/>
  <c r="AG2013" i="2"/>
  <c r="AG2012" i="2"/>
  <c r="AG2011" i="2"/>
  <c r="AG2010" i="2"/>
  <c r="AG2009" i="2"/>
  <c r="AG2008" i="2"/>
  <c r="AG1980" i="2"/>
  <c r="AG1979" i="2"/>
  <c r="AG1978" i="2"/>
  <c r="AG1977" i="2"/>
  <c r="AG1976" i="2"/>
  <c r="AG1975" i="2"/>
  <c r="AG1974" i="2"/>
  <c r="AG1973" i="2"/>
  <c r="AG1972" i="2"/>
  <c r="AG1971" i="2"/>
  <c r="AG1560" i="2"/>
  <c r="AG1558" i="2"/>
  <c r="AG1556" i="2"/>
  <c r="AG1554" i="2"/>
  <c r="AG1552" i="2"/>
  <c r="AG1414" i="2"/>
  <c r="AG1413" i="2"/>
  <c r="AG1412" i="2"/>
  <c r="AG1411" i="2"/>
  <c r="AG1410" i="2"/>
  <c r="AG1409" i="2"/>
  <c r="AG1408" i="2"/>
  <c r="AG1407" i="2"/>
  <c r="AG1406" i="2"/>
  <c r="AG1405" i="2"/>
  <c r="AG1404" i="2"/>
  <c r="AG1403" i="2"/>
  <c r="AG1402" i="2"/>
  <c r="AG1401" i="2"/>
  <c r="AG1388" i="2"/>
  <c r="AG1387" i="2"/>
  <c r="AG1386" i="2"/>
  <c r="AG1385" i="2"/>
  <c r="AG1384" i="2"/>
  <c r="AG1335" i="2"/>
  <c r="AG1333" i="2"/>
  <c r="AG1293" i="2"/>
  <c r="AG1292" i="2"/>
  <c r="AG1291" i="2"/>
  <c r="AG1290" i="2"/>
  <c r="AG1289" i="2"/>
  <c r="AG1288" i="2"/>
  <c r="AG1287" i="2"/>
  <c r="AG1286" i="2"/>
  <c r="AG1285" i="2"/>
  <c r="AG1284" i="2"/>
  <c r="AG1283" i="2"/>
  <c r="AG1282" i="2"/>
  <c r="AG1281" i="2"/>
  <c r="AG1280" i="2"/>
  <c r="AG1279" i="2"/>
  <c r="AG1278" i="2"/>
  <c r="AG1277" i="2"/>
  <c r="AG1276" i="2"/>
  <c r="AG1275" i="2"/>
  <c r="AG1274" i="2"/>
  <c r="AG1273" i="2"/>
  <c r="AG1272" i="2"/>
  <c r="AG1271" i="2"/>
  <c r="AG1270" i="2"/>
  <c r="AG1269" i="2"/>
  <c r="AG1268" i="2"/>
  <c r="AG1267" i="2"/>
  <c r="AG1266" i="2"/>
  <c r="AG1265" i="2"/>
  <c r="AG1264" i="2"/>
  <c r="AG1263" i="2"/>
  <c r="AG1262" i="2"/>
  <c r="AG1261" i="2"/>
  <c r="AG1260" i="2"/>
  <c r="AG1259" i="2"/>
  <c r="AG1258" i="2"/>
  <c r="AG1257" i="2"/>
  <c r="AG1256" i="2"/>
  <c r="AG1255" i="2"/>
  <c r="AG1254" i="2"/>
  <c r="AG1253" i="2"/>
  <c r="AG1252" i="2"/>
  <c r="AG1251" i="2"/>
  <c r="AG1250" i="2"/>
  <c r="AG1249" i="2"/>
  <c r="AG1248" i="2"/>
  <c r="AG1247" i="2"/>
  <c r="AG1246" i="2"/>
  <c r="AG1245" i="2"/>
  <c r="AG1244" i="2"/>
  <c r="AG1243" i="2"/>
  <c r="AG1242" i="2"/>
  <c r="AG1241" i="2"/>
  <c r="AG1240" i="2"/>
  <c r="AG1239" i="2"/>
  <c r="AG1238" i="2"/>
  <c r="AG1237" i="2"/>
  <c r="AG1236" i="2"/>
  <c r="AG1235" i="2"/>
  <c r="AG1234" i="2"/>
  <c r="AG1233" i="2"/>
  <c r="AG1232" i="2"/>
  <c r="AG1231" i="2"/>
  <c r="AG1230" i="2"/>
  <c r="AG1229" i="2"/>
  <c r="AG1228" i="2"/>
  <c r="AG1227" i="2"/>
  <c r="AG1226" i="2"/>
  <c r="AG1225" i="2"/>
  <c r="AG1224" i="2"/>
  <c r="AG1223" i="2"/>
  <c r="AG1222" i="2"/>
  <c r="AG1221" i="2"/>
  <c r="AG1220" i="2"/>
  <c r="AG1219" i="2"/>
  <c r="AG1218" i="2"/>
  <c r="AG1217" i="2"/>
  <c r="AG1216" i="2"/>
  <c r="AG1215" i="2"/>
  <c r="AG1214" i="2"/>
  <c r="AG1213" i="2"/>
  <c r="AG1212" i="2"/>
  <c r="AG1211" i="2"/>
  <c r="AG1210" i="2"/>
  <c r="AG1209" i="2"/>
  <c r="AG1208" i="2"/>
  <c r="AG1207" i="2"/>
  <c r="AG1206" i="2"/>
  <c r="AG1205" i="2"/>
  <c r="AG1204" i="2"/>
  <c r="AG1203" i="2"/>
  <c r="AG1202" i="2"/>
  <c r="AG1201" i="2"/>
  <c r="AG1200" i="2"/>
  <c r="AG1199" i="2"/>
  <c r="AG1198" i="2"/>
  <c r="AG1197" i="2"/>
  <c r="AG1196" i="2"/>
  <c r="AG1195" i="2"/>
  <c r="AG1194" i="2"/>
  <c r="AG1193" i="2"/>
  <c r="AG1192" i="2"/>
  <c r="AG1191" i="2"/>
  <c r="AG1190" i="2"/>
  <c r="AG1189" i="2"/>
  <c r="AG1188" i="2"/>
  <c r="AG1187" i="2"/>
  <c r="AG1186" i="2"/>
  <c r="AG1185" i="2"/>
  <c r="AG1184" i="2"/>
  <c r="AG1183" i="2"/>
  <c r="AG1182" i="2"/>
  <c r="AG1181" i="2"/>
  <c r="AG1180" i="2"/>
  <c r="AG1179" i="2"/>
  <c r="AG1178" i="2"/>
  <c r="AG1177" i="2"/>
  <c r="AG1176" i="2"/>
  <c r="AG1175" i="2"/>
  <c r="AG1174" i="2"/>
  <c r="AG1173" i="2"/>
  <c r="AG1172" i="2"/>
  <c r="AG1171" i="2"/>
  <c r="AG1170" i="2"/>
  <c r="AG1169" i="2"/>
  <c r="AG1168" i="2"/>
  <c r="AG1167" i="2"/>
  <c r="AG1166" i="2"/>
  <c r="AG1165" i="2"/>
  <c r="AG1164" i="2"/>
  <c r="AG1163" i="2"/>
  <c r="AG1162" i="2"/>
  <c r="AG1161" i="2"/>
  <c r="AG1160" i="2"/>
  <c r="AG1159" i="2"/>
  <c r="AG1158" i="2"/>
  <c r="AG1157" i="2"/>
  <c r="AG1156" i="2"/>
  <c r="AG1155" i="2"/>
  <c r="AG1154" i="2"/>
  <c r="AG1153" i="2"/>
  <c r="AG1152" i="2"/>
  <c r="AG1151" i="2"/>
  <c r="AG1150" i="2"/>
  <c r="AG1149" i="2"/>
  <c r="AG1148" i="2"/>
  <c r="AG1147" i="2"/>
  <c r="AG1146" i="2"/>
  <c r="AG1145" i="2"/>
  <c r="AG1144" i="2"/>
  <c r="AG629" i="2"/>
  <c r="AG628" i="2"/>
  <c r="AG602" i="2"/>
  <c r="AG601" i="2"/>
  <c r="AG600" i="2"/>
  <c r="AG599" i="2"/>
  <c r="AG598" i="2"/>
  <c r="AG597" i="2"/>
  <c r="AG596" i="2"/>
  <c r="AG595" i="2"/>
  <c r="AG594" i="2"/>
  <c r="AG593" i="2"/>
  <c r="AG592" i="2"/>
  <c r="AG591" i="2"/>
  <c r="AG590" i="2"/>
  <c r="AG589" i="2"/>
  <c r="AG588" i="2"/>
  <c r="AG587" i="2"/>
  <c r="AG586" i="2"/>
  <c r="AG585" i="2"/>
  <c r="AG584" i="2"/>
  <c r="AG583" i="2"/>
  <c r="AG582" i="2"/>
  <c r="AG581" i="2"/>
  <c r="AG580" i="2"/>
  <c r="AG579" i="2"/>
  <c r="AG578" i="2"/>
  <c r="AG577" i="2"/>
  <c r="AG576" i="2"/>
  <c r="AG575" i="2"/>
  <c r="AG574" i="2"/>
  <c r="AG573" i="2"/>
  <c r="AG572" i="2"/>
  <c r="AG571" i="2"/>
  <c r="AG570" i="2"/>
  <c r="AG569" i="2"/>
  <c r="AG568" i="2"/>
  <c r="AG567" i="2"/>
  <c r="AG566" i="2"/>
  <c r="AG565" i="2"/>
  <c r="AG564" i="2"/>
  <c r="AG563" i="2"/>
  <c r="AG562" i="2"/>
  <c r="AG561" i="2"/>
  <c r="AG560" i="2"/>
  <c r="AG559" i="2"/>
  <c r="AG558" i="2"/>
  <c r="AG557" i="2"/>
  <c r="AG556" i="2"/>
  <c r="AG555" i="2"/>
  <c r="AG554" i="2"/>
  <c r="AG553" i="2"/>
  <c r="AG552" i="2"/>
  <c r="AG551" i="2"/>
  <c r="AG550" i="2"/>
  <c r="AG549" i="2"/>
  <c r="AG548" i="2"/>
  <c r="AG547" i="2"/>
  <c r="AG546" i="2"/>
  <c r="AG508" i="2"/>
  <c r="AG507" i="2"/>
  <c r="AG505" i="2"/>
  <c r="AG497" i="2"/>
  <c r="AG493" i="2"/>
  <c r="AG489" i="2"/>
  <c r="AG485" i="2"/>
  <c r="AG481" i="2"/>
  <c r="AG477" i="2"/>
  <c r="AG473" i="2"/>
  <c r="AG469" i="2"/>
  <c r="AG463" i="2"/>
  <c r="AG459" i="2"/>
  <c r="AG455" i="2"/>
  <c r="AG449" i="2"/>
  <c r="AG445" i="2"/>
  <c r="AG441" i="2"/>
  <c r="AG437" i="2"/>
  <c r="AG433" i="2"/>
  <c r="AG429" i="2"/>
  <c r="AG425" i="2"/>
  <c r="AG421" i="2"/>
  <c r="AG417" i="2"/>
  <c r="AG413" i="2"/>
  <c r="AG409" i="2"/>
  <c r="AG407" i="2"/>
  <c r="AG403" i="2"/>
  <c r="AG395" i="2"/>
  <c r="AG393" i="2"/>
  <c r="AG389" i="2"/>
  <c r="AG385" i="2"/>
  <c r="AG381" i="2"/>
  <c r="AG380" i="2"/>
  <c r="AG376" i="2"/>
  <c r="AG375" i="2"/>
  <c r="AG374" i="2"/>
  <c r="AG373" i="2"/>
  <c r="AG372" i="2"/>
  <c r="AG371" i="2"/>
  <c r="AG370" i="2"/>
  <c r="AG369" i="2"/>
  <c r="AG368" i="2"/>
  <c r="AG366" i="2"/>
  <c r="AG364" i="2"/>
  <c r="AG362" i="2"/>
  <c r="AG360" i="2"/>
  <c r="AG358" i="2"/>
  <c r="AG356" i="2"/>
  <c r="AG354" i="2"/>
  <c r="AG352" i="2"/>
  <c r="AG351" i="2"/>
  <c r="AG349" i="2"/>
  <c r="AG347" i="2"/>
  <c r="AG346" i="2"/>
  <c r="AG344" i="2"/>
  <c r="AG342" i="2"/>
  <c r="AG341" i="2"/>
  <c r="AG340" i="2"/>
  <c r="AG339" i="2"/>
  <c r="AG338" i="2"/>
  <c r="AG337" i="2"/>
  <c r="AG336" i="2"/>
  <c r="AG335" i="2"/>
  <c r="AG334" i="2"/>
  <c r="AG333" i="2"/>
  <c r="AG332" i="2"/>
  <c r="AG331" i="2"/>
  <c r="AG328" i="2"/>
  <c r="AG325" i="2"/>
  <c r="AG322" i="2"/>
  <c r="AG319" i="2"/>
  <c r="AG317" i="2"/>
  <c r="AG316" i="2"/>
  <c r="AG314" i="2"/>
  <c r="AG311" i="2"/>
  <c r="AG305" i="2"/>
  <c r="AG299" i="2"/>
  <c r="AG297" i="2"/>
  <c r="AG293" i="2"/>
  <c r="AG289" i="2"/>
  <c r="AG285" i="2"/>
  <c r="AG281" i="2"/>
  <c r="AG277" i="2"/>
  <c r="AG263" i="2"/>
  <c r="AG259" i="2"/>
  <c r="AG233" i="2"/>
  <c r="AG220" i="2"/>
  <c r="AG204" i="2"/>
  <c r="AG203" i="2"/>
  <c r="AG202" i="2"/>
  <c r="AG201" i="2"/>
  <c r="AG200" i="2"/>
  <c r="AG199" i="2"/>
  <c r="AG198" i="2"/>
  <c r="AG197" i="2"/>
  <c r="AG196" i="2"/>
  <c r="AG195" i="2"/>
  <c r="AG194" i="2"/>
  <c r="AG193"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87" i="2"/>
  <c r="AG85" i="2"/>
  <c r="AG83" i="2"/>
  <c r="AG81" i="2"/>
  <c r="AG79" i="2"/>
  <c r="AG77" i="2"/>
  <c r="AG75" i="2"/>
  <c r="AG73" i="2"/>
  <c r="AG71" i="2"/>
  <c r="AG69" i="2"/>
  <c r="AG67" i="2"/>
  <c r="AG65" i="2"/>
  <c r="AG63" i="2"/>
  <c r="AG61" i="2"/>
  <c r="AG59" i="2"/>
  <c r="AG57" i="2"/>
  <c r="AG55" i="2"/>
  <c r="AG53" i="2"/>
  <c r="AG51" i="2"/>
  <c r="AG49" i="2"/>
  <c r="AG47" i="2"/>
  <c r="AG45" i="2"/>
  <c r="AG43" i="2"/>
  <c r="AG41" i="2"/>
  <c r="AG39" i="2"/>
  <c r="AG37" i="2"/>
  <c r="AG35" i="2"/>
  <c r="AG33" i="2"/>
  <c r="AG31" i="2"/>
  <c r="AG29" i="2"/>
  <c r="AG27" i="2"/>
  <c r="AG25" i="2"/>
  <c r="AG23" i="2"/>
  <c r="AG22" i="2"/>
  <c r="AG21" i="2"/>
  <c r="AG20" i="2"/>
  <c r="AG19" i="2"/>
  <c r="AG18" i="2"/>
  <c r="AG17" i="2"/>
  <c r="AG16" i="2"/>
  <c r="AG15" i="2"/>
  <c r="AG14" i="2"/>
  <c r="AG13" i="2"/>
  <c r="AG12" i="2"/>
  <c r="AG11" i="2"/>
  <c r="AG10" i="2"/>
  <c r="AG9" i="2"/>
  <c r="AG8" i="2"/>
  <c r="AG7" i="2"/>
  <c r="AG6" i="2"/>
  <c r="AG5" i="2"/>
  <c r="AG4" i="2"/>
  <c r="AG3" i="2"/>
  <c r="AG2" i="2"/>
  <c r="AA1427"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8"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2" i="2"/>
  <c r="AA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2" i="2"/>
  <c r="J2" i="1"/>
  <c r="K2" i="1"/>
  <c r="L2" i="1"/>
  <c r="J3" i="1"/>
  <c r="K3" i="1"/>
  <c r="L3" i="1"/>
  <c r="J4" i="1"/>
  <c r="K4" i="1"/>
  <c r="L4" i="1"/>
  <c r="J5" i="1"/>
  <c r="K5" i="1"/>
  <c r="L5" i="1"/>
  <c r="J6" i="1"/>
  <c r="K6" i="1"/>
  <c r="L6" i="1"/>
  <c r="J7" i="1"/>
  <c r="K7" i="1"/>
  <c r="L7" i="1"/>
  <c r="J8" i="1"/>
  <c r="K8" i="1"/>
  <c r="L8" i="1"/>
  <c r="J9" i="1"/>
  <c r="K9" i="1"/>
  <c r="L9" i="1"/>
  <c r="J10" i="1"/>
  <c r="K10" i="1"/>
  <c r="L10" i="1"/>
  <c r="J11" i="1"/>
  <c r="K11" i="1"/>
  <c r="L11" i="1"/>
  <c r="J12" i="1"/>
  <c r="K12" i="1"/>
  <c r="L12" i="1"/>
  <c r="J13" i="1"/>
  <c r="K13" i="1"/>
  <c r="L13" i="1"/>
  <c r="J14" i="1"/>
  <c r="K14" i="1"/>
  <c r="L14" i="1"/>
  <c r="J15" i="1"/>
  <c r="K15" i="1"/>
  <c r="L15" i="1"/>
  <c r="J16" i="1"/>
  <c r="K16" i="1"/>
  <c r="L16" i="1"/>
  <c r="J17" i="1"/>
  <c r="K17" i="1"/>
  <c r="L17" i="1"/>
  <c r="J18" i="1"/>
  <c r="K18" i="1"/>
  <c r="L18" i="1"/>
  <c r="J19" i="1"/>
  <c r="K19" i="1"/>
  <c r="L19" i="1"/>
  <c r="J20" i="1"/>
  <c r="K20" i="1"/>
  <c r="L20" i="1"/>
  <c r="J21" i="1"/>
  <c r="K21" i="1"/>
  <c r="L21" i="1"/>
  <c r="J22" i="1"/>
  <c r="K22" i="1"/>
  <c r="L22" i="1"/>
  <c r="J23" i="1"/>
  <c r="K23" i="1"/>
  <c r="L23" i="1"/>
  <c r="J24" i="1"/>
  <c r="K24" i="1"/>
  <c r="L24" i="1"/>
  <c r="J25" i="1"/>
  <c r="K25" i="1"/>
  <c r="L25" i="1"/>
  <c r="J26" i="1"/>
  <c r="K26" i="1"/>
  <c r="L26" i="1"/>
  <c r="J27" i="1"/>
  <c r="K27" i="1"/>
  <c r="L27" i="1"/>
  <c r="J28" i="1"/>
  <c r="K28" i="1"/>
  <c r="L28" i="1"/>
  <c r="J29" i="1"/>
  <c r="K29" i="1"/>
  <c r="L29" i="1"/>
  <c r="J30" i="1"/>
  <c r="K30" i="1"/>
  <c r="L30" i="1"/>
  <c r="J31" i="1"/>
  <c r="K31" i="1"/>
  <c r="L31" i="1"/>
  <c r="J32" i="1"/>
  <c r="K32" i="1"/>
  <c r="L32" i="1"/>
  <c r="J33" i="1"/>
  <c r="K33" i="1"/>
  <c r="L33" i="1"/>
  <c r="J34" i="1"/>
  <c r="K34" i="1"/>
  <c r="L34" i="1"/>
  <c r="J35" i="1"/>
  <c r="K35" i="1"/>
  <c r="L35" i="1"/>
  <c r="J36" i="1"/>
  <c r="K36" i="1"/>
  <c r="L36" i="1"/>
  <c r="J37" i="1"/>
  <c r="K37" i="1"/>
  <c r="L37" i="1"/>
  <c r="J38" i="1"/>
  <c r="K38" i="1"/>
  <c r="L38" i="1"/>
  <c r="J39" i="1"/>
  <c r="K39" i="1"/>
  <c r="L39" i="1"/>
  <c r="J40" i="1"/>
  <c r="K40" i="1"/>
  <c r="L40" i="1"/>
  <c r="J41" i="1"/>
  <c r="K41" i="1"/>
  <c r="L41" i="1"/>
  <c r="J42" i="1"/>
  <c r="K42" i="1"/>
  <c r="L42" i="1"/>
  <c r="J43" i="1"/>
  <c r="K43" i="1"/>
  <c r="L43" i="1"/>
  <c r="J44" i="1"/>
  <c r="K44" i="1"/>
  <c r="L44" i="1"/>
  <c r="J45" i="1"/>
  <c r="K45" i="1"/>
  <c r="L45" i="1"/>
  <c r="J46" i="1"/>
  <c r="K46" i="1"/>
  <c r="L46" i="1"/>
  <c r="J47" i="1"/>
  <c r="K47" i="1"/>
  <c r="L47" i="1"/>
  <c r="J48" i="1"/>
  <c r="K48" i="1"/>
  <c r="L48" i="1"/>
  <c r="J49" i="1"/>
  <c r="K49" i="1"/>
  <c r="L49" i="1"/>
  <c r="J50" i="1"/>
  <c r="K50" i="1"/>
  <c r="L50" i="1"/>
  <c r="J51" i="1"/>
  <c r="K51" i="1"/>
  <c r="L51" i="1"/>
  <c r="J52" i="1"/>
  <c r="K52" i="1"/>
  <c r="L52" i="1"/>
  <c r="J53" i="1"/>
  <c r="K53" i="1"/>
  <c r="L53" i="1"/>
  <c r="J54" i="1"/>
  <c r="K54" i="1"/>
  <c r="L54" i="1"/>
  <c r="J55" i="1"/>
  <c r="K55" i="1"/>
  <c r="L55" i="1"/>
  <c r="J56" i="1"/>
  <c r="K56" i="1"/>
  <c r="L56" i="1"/>
  <c r="J57" i="1"/>
  <c r="K57" i="1"/>
  <c r="L57" i="1"/>
  <c r="J58" i="1"/>
  <c r="K58" i="1"/>
  <c r="L58" i="1"/>
  <c r="J59" i="1"/>
  <c r="K59" i="1"/>
  <c r="L59" i="1"/>
  <c r="J60" i="1"/>
  <c r="K60" i="1"/>
  <c r="L60" i="1"/>
  <c r="J61" i="1"/>
  <c r="K61" i="1"/>
  <c r="L61" i="1"/>
  <c r="J62" i="1"/>
  <c r="K62" i="1"/>
  <c r="L62" i="1"/>
  <c r="J63" i="1"/>
  <c r="K63" i="1"/>
  <c r="L63" i="1"/>
  <c r="J64" i="1"/>
  <c r="K64" i="1"/>
  <c r="L64" i="1"/>
  <c r="J65" i="1"/>
  <c r="K65" i="1"/>
  <c r="L65" i="1"/>
  <c r="J66" i="1"/>
  <c r="K66" i="1"/>
  <c r="L66" i="1"/>
  <c r="J67" i="1"/>
  <c r="K67" i="1"/>
  <c r="L67" i="1"/>
  <c r="J68" i="1"/>
  <c r="K68" i="1"/>
  <c r="L68" i="1"/>
  <c r="J69" i="1"/>
  <c r="K69" i="1"/>
  <c r="L69" i="1"/>
  <c r="J70" i="1"/>
  <c r="K70" i="1"/>
  <c r="L70" i="1"/>
  <c r="J71" i="1"/>
  <c r="K71" i="1"/>
  <c r="L71" i="1"/>
  <c r="J72" i="1"/>
  <c r="K72" i="1"/>
  <c r="L72" i="1"/>
  <c r="J73" i="1"/>
  <c r="K73" i="1"/>
  <c r="L73" i="1"/>
  <c r="J74" i="1"/>
  <c r="K74" i="1"/>
  <c r="L74" i="1"/>
  <c r="J75" i="1"/>
  <c r="K75" i="1"/>
  <c r="L75" i="1"/>
  <c r="J76" i="1"/>
  <c r="K76" i="1"/>
  <c r="L76" i="1"/>
  <c r="J77" i="1"/>
  <c r="K77" i="1"/>
  <c r="L77" i="1"/>
  <c r="J78" i="1"/>
  <c r="K78" i="1"/>
  <c r="L78" i="1"/>
  <c r="J79" i="1"/>
  <c r="K79" i="1"/>
  <c r="L79" i="1"/>
  <c r="J80" i="1"/>
  <c r="K80" i="1"/>
  <c r="L80" i="1"/>
  <c r="J81" i="1"/>
  <c r="K81" i="1"/>
  <c r="L81" i="1"/>
  <c r="J82" i="1"/>
  <c r="K82" i="1"/>
  <c r="L82" i="1"/>
  <c r="J83" i="1"/>
  <c r="K83" i="1"/>
  <c r="L83" i="1"/>
  <c r="J84" i="1"/>
  <c r="K84" i="1"/>
  <c r="L84" i="1"/>
  <c r="J85" i="1"/>
  <c r="K85" i="1"/>
  <c r="L85" i="1"/>
  <c r="J86" i="1"/>
  <c r="K86" i="1"/>
  <c r="L86" i="1"/>
  <c r="J87" i="1"/>
  <c r="K87" i="1"/>
  <c r="L87" i="1"/>
  <c r="J88" i="1"/>
  <c r="K88" i="1"/>
  <c r="L88" i="1"/>
  <c r="J89" i="1"/>
  <c r="K89" i="1"/>
  <c r="L89" i="1"/>
  <c r="J90" i="1"/>
  <c r="K90" i="1"/>
  <c r="L90" i="1"/>
  <c r="J91" i="1"/>
  <c r="K91" i="1"/>
  <c r="L91" i="1"/>
  <c r="J92" i="1"/>
  <c r="K92" i="1"/>
  <c r="L92" i="1"/>
  <c r="J93" i="1"/>
  <c r="K93" i="1"/>
  <c r="L93" i="1"/>
  <c r="J94" i="1"/>
  <c r="K94" i="1"/>
  <c r="L94" i="1"/>
  <c r="J95" i="1"/>
  <c r="K95" i="1"/>
  <c r="L95" i="1"/>
  <c r="J96" i="1"/>
  <c r="K96" i="1"/>
  <c r="L96" i="1"/>
  <c r="J97" i="1"/>
  <c r="K97" i="1"/>
  <c r="L97" i="1"/>
  <c r="J98" i="1"/>
  <c r="K98" i="1"/>
  <c r="L98" i="1"/>
  <c r="J99" i="1"/>
  <c r="K99" i="1"/>
  <c r="L99" i="1"/>
  <c r="J100" i="1"/>
  <c r="K100" i="1"/>
  <c r="L100" i="1"/>
  <c r="J101" i="1"/>
  <c r="K101" i="1"/>
  <c r="L101" i="1"/>
  <c r="J102" i="1"/>
  <c r="K102" i="1"/>
  <c r="L102" i="1"/>
  <c r="J103" i="1"/>
  <c r="K103" i="1"/>
  <c r="L103" i="1"/>
  <c r="J104" i="1"/>
  <c r="K104" i="1"/>
  <c r="L104" i="1"/>
  <c r="J105" i="1"/>
  <c r="K105" i="1"/>
  <c r="L105" i="1"/>
  <c r="J106" i="1"/>
  <c r="K106" i="1"/>
  <c r="L106" i="1"/>
  <c r="J107" i="1"/>
  <c r="K107" i="1"/>
  <c r="L107" i="1"/>
  <c r="J108" i="1"/>
  <c r="K108" i="1"/>
  <c r="L108" i="1"/>
  <c r="J109" i="1"/>
  <c r="K109" i="1"/>
  <c r="L109" i="1"/>
  <c r="J110" i="1"/>
  <c r="K110" i="1"/>
  <c r="L110" i="1"/>
  <c r="J111" i="1"/>
  <c r="K111" i="1"/>
  <c r="L111" i="1"/>
  <c r="J112" i="1"/>
  <c r="K112" i="1"/>
  <c r="L112" i="1"/>
  <c r="J113" i="1"/>
  <c r="K113" i="1"/>
  <c r="L113" i="1"/>
  <c r="J114" i="1"/>
  <c r="K114" i="1"/>
  <c r="L114" i="1"/>
  <c r="J115" i="1"/>
  <c r="K115" i="1"/>
  <c r="L115" i="1"/>
  <c r="J116" i="1"/>
  <c r="K116" i="1"/>
  <c r="L116" i="1"/>
  <c r="J117" i="1"/>
  <c r="K117" i="1"/>
  <c r="L117" i="1"/>
  <c r="J118" i="1"/>
  <c r="K118" i="1"/>
  <c r="L118" i="1"/>
  <c r="J119" i="1"/>
  <c r="K119" i="1"/>
  <c r="L119" i="1"/>
  <c r="J120" i="1"/>
  <c r="K120" i="1"/>
  <c r="L120" i="1"/>
  <c r="J121" i="1"/>
  <c r="K121" i="1"/>
  <c r="L121" i="1"/>
  <c r="J122" i="1"/>
  <c r="K122" i="1"/>
  <c r="L122" i="1"/>
  <c r="J123" i="1"/>
  <c r="K123" i="1"/>
  <c r="L123" i="1"/>
  <c r="J124" i="1"/>
  <c r="K124" i="1"/>
  <c r="L124" i="1"/>
  <c r="J125" i="1"/>
  <c r="K125" i="1"/>
  <c r="L125" i="1"/>
  <c r="J126" i="1"/>
  <c r="K126" i="1"/>
  <c r="L126" i="1"/>
  <c r="J127" i="1"/>
  <c r="K127" i="1"/>
  <c r="L127" i="1"/>
  <c r="J128" i="1"/>
  <c r="K128" i="1"/>
  <c r="L128" i="1"/>
  <c r="J129" i="1"/>
  <c r="K129" i="1"/>
  <c r="L129" i="1"/>
  <c r="J130" i="1"/>
  <c r="K130" i="1"/>
  <c r="L130" i="1"/>
  <c r="J131" i="1"/>
  <c r="K131" i="1"/>
  <c r="L131" i="1"/>
  <c r="J132" i="1"/>
  <c r="K132" i="1"/>
  <c r="L132" i="1"/>
  <c r="J133" i="1"/>
  <c r="K133" i="1"/>
  <c r="L133" i="1"/>
  <c r="J134" i="1"/>
  <c r="K134" i="1"/>
  <c r="L134" i="1"/>
  <c r="J135" i="1"/>
  <c r="K135" i="1"/>
  <c r="L135" i="1"/>
  <c r="J136" i="1"/>
  <c r="K136" i="1"/>
  <c r="L136" i="1"/>
  <c r="J137" i="1"/>
  <c r="K137" i="1"/>
  <c r="L137" i="1"/>
  <c r="J138" i="1"/>
  <c r="K138" i="1"/>
  <c r="L138" i="1"/>
  <c r="J139" i="1"/>
  <c r="K139" i="1"/>
  <c r="L139" i="1"/>
  <c r="J140" i="1"/>
  <c r="K140" i="1"/>
  <c r="L140" i="1"/>
  <c r="J141" i="1"/>
  <c r="K141" i="1"/>
  <c r="L141" i="1"/>
  <c r="J142" i="1"/>
  <c r="K142" i="1"/>
  <c r="L142" i="1"/>
  <c r="J143" i="1"/>
  <c r="K143" i="1"/>
  <c r="L143" i="1"/>
  <c r="J144" i="1"/>
  <c r="K144" i="1"/>
  <c r="L144" i="1"/>
  <c r="J145" i="1"/>
  <c r="K145" i="1"/>
  <c r="L145" i="1"/>
  <c r="J146" i="1"/>
  <c r="K146" i="1"/>
  <c r="L146" i="1"/>
  <c r="J147" i="1"/>
  <c r="K147" i="1"/>
  <c r="L147" i="1"/>
  <c r="J148" i="1"/>
  <c r="K148" i="1"/>
  <c r="L148" i="1"/>
  <c r="J149" i="1"/>
  <c r="K149" i="1"/>
  <c r="L149" i="1"/>
  <c r="J150" i="1"/>
  <c r="K150" i="1"/>
  <c r="L150" i="1"/>
  <c r="J151" i="1"/>
  <c r="K151" i="1"/>
  <c r="L151" i="1"/>
  <c r="J152" i="1"/>
  <c r="K152" i="1"/>
  <c r="L152" i="1"/>
  <c r="J153" i="1"/>
  <c r="K153" i="1"/>
  <c r="L153" i="1"/>
  <c r="J154" i="1"/>
  <c r="K154" i="1"/>
  <c r="L154" i="1"/>
  <c r="J155" i="1"/>
  <c r="K155" i="1"/>
  <c r="L155" i="1"/>
  <c r="J156" i="1"/>
  <c r="K156" i="1"/>
  <c r="L156" i="1"/>
  <c r="J157" i="1"/>
  <c r="K157" i="1"/>
  <c r="L157" i="1"/>
  <c r="J158" i="1"/>
  <c r="K158" i="1"/>
  <c r="L158" i="1"/>
  <c r="J159" i="1"/>
  <c r="K159" i="1"/>
  <c r="L159" i="1"/>
  <c r="J160" i="1"/>
  <c r="K160" i="1"/>
  <c r="L160" i="1"/>
  <c r="J161" i="1"/>
  <c r="K161" i="1"/>
  <c r="L161" i="1"/>
  <c r="J162" i="1"/>
  <c r="K162" i="1"/>
  <c r="L162" i="1"/>
  <c r="J163" i="1"/>
  <c r="K163" i="1"/>
  <c r="L163" i="1"/>
  <c r="J164" i="1"/>
  <c r="K164" i="1"/>
  <c r="L164" i="1"/>
  <c r="J165" i="1"/>
  <c r="K165" i="1"/>
  <c r="L165" i="1"/>
  <c r="J166" i="1"/>
  <c r="K166" i="1"/>
  <c r="L166" i="1"/>
  <c r="J167" i="1"/>
  <c r="K167" i="1"/>
  <c r="L167" i="1"/>
  <c r="J168" i="1"/>
  <c r="K168" i="1"/>
  <c r="L168" i="1"/>
  <c r="J169" i="1"/>
  <c r="K169" i="1"/>
  <c r="L169" i="1"/>
  <c r="J170" i="1"/>
  <c r="K170" i="1"/>
  <c r="L170" i="1"/>
  <c r="J171" i="1"/>
  <c r="K171" i="1"/>
  <c r="L17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3" i="1"/>
  <c r="I4" i="1"/>
  <c r="I5" i="1"/>
  <c r="I6" i="1"/>
  <c r="I7" i="1"/>
  <c r="I8" i="1"/>
  <c r="I9" i="1"/>
  <c r="I10" i="1"/>
  <c r="I11" i="1"/>
  <c r="I2" i="1"/>
  <c r="F17" i="10"/>
  <c r="I4" i="10"/>
  <c r="I1" i="10"/>
  <c r="Z82" i="1"/>
  <c r="Z81" i="1"/>
  <c r="Z80" i="1"/>
  <c r="Y82" i="1"/>
  <c r="Y81" i="1"/>
  <c r="Y80" i="1"/>
  <c r="E1" i="10"/>
  <c r="E2" i="10"/>
  <c r="E3" i="10"/>
  <c r="E4" i="10"/>
  <c r="E6" i="10"/>
  <c r="E7" i="10"/>
  <c r="E8" i="10"/>
  <c r="E9" i="10"/>
  <c r="E10" i="10"/>
  <c r="E11" i="10"/>
  <c r="E12" i="10"/>
  <c r="E13" i="10"/>
  <c r="E14" i="10"/>
  <c r="E15" i="10"/>
  <c r="E5" i="10"/>
  <c r="K12" i="8"/>
  <c r="F11" i="10" s="1"/>
  <c r="K5" i="8"/>
  <c r="F3" i="10" s="1"/>
  <c r="K11" i="8"/>
  <c r="F10" i="10" s="1"/>
  <c r="K15" i="8"/>
  <c r="F14" i="10" s="1"/>
  <c r="K17" i="8"/>
  <c r="K3" i="8"/>
  <c r="F1" i="10" s="1"/>
  <c r="K13" i="8"/>
  <c r="F12" i="10" s="1"/>
  <c r="K7" i="8"/>
  <c r="F6" i="10" s="1"/>
  <c r="K9" i="8"/>
  <c r="F8" i="10" s="1"/>
  <c r="K10" i="8"/>
  <c r="F9" i="10" s="1"/>
  <c r="K6" i="8"/>
  <c r="F4" i="10" s="1"/>
  <c r="K16" i="8"/>
  <c r="F15" i="10" s="1"/>
  <c r="K14" i="8"/>
  <c r="F13" i="10" s="1"/>
  <c r="K4" i="8"/>
  <c r="K8" i="8"/>
  <c r="F7" i="10" s="1"/>
  <c r="K2" i="8"/>
  <c r="F5" i="10" s="1"/>
  <c r="Y114" i="1"/>
  <c r="Z114" i="1"/>
  <c r="AA114" i="1"/>
  <c r="AB114" i="1"/>
  <c r="Y70" i="1"/>
  <c r="Z70" i="1"/>
  <c r="AA70" i="1"/>
  <c r="AB70" i="1"/>
  <c r="Y25" i="1"/>
  <c r="Z25" i="1"/>
  <c r="AA25" i="1"/>
  <c r="AB25" i="1"/>
  <c r="Y26" i="1"/>
  <c r="Z26" i="1"/>
  <c r="AA26" i="1"/>
  <c r="AB26" i="1"/>
  <c r="Y167" i="1"/>
  <c r="Z167" i="1"/>
  <c r="AA167" i="1"/>
  <c r="AB167" i="1"/>
  <c r="Y7" i="1"/>
  <c r="Z7" i="1"/>
  <c r="AA7" i="1"/>
  <c r="AB7" i="1"/>
  <c r="Y8" i="1"/>
  <c r="Z8" i="1"/>
  <c r="AA8" i="1"/>
  <c r="AB8" i="1"/>
  <c r="Y163" i="1"/>
  <c r="Z163" i="1"/>
  <c r="AA163" i="1"/>
  <c r="AB163" i="1"/>
  <c r="Y139" i="1"/>
  <c r="Z139" i="1"/>
  <c r="AA139" i="1"/>
  <c r="AB139" i="1"/>
  <c r="Y115" i="1"/>
  <c r="Z115" i="1"/>
  <c r="AA115" i="1"/>
  <c r="AB115" i="1"/>
  <c r="Y5" i="1"/>
  <c r="Z5" i="1"/>
  <c r="Y21" i="1"/>
  <c r="Z21" i="1"/>
  <c r="AA21" i="1"/>
  <c r="AB21" i="1"/>
  <c r="Y71" i="1"/>
  <c r="Z71" i="1"/>
  <c r="AA71" i="1"/>
  <c r="AB71" i="1"/>
  <c r="Y91" i="1"/>
  <c r="Z91" i="1"/>
  <c r="AA91" i="1"/>
  <c r="AB91" i="1"/>
  <c r="Y92" i="1"/>
  <c r="Z92" i="1"/>
  <c r="AA92" i="1"/>
  <c r="AB92" i="1"/>
  <c r="Y93" i="1"/>
  <c r="Z93" i="1"/>
  <c r="AA93" i="1"/>
  <c r="AB93" i="1"/>
  <c r="Y27" i="1"/>
  <c r="Z27" i="1"/>
  <c r="AA27" i="1"/>
  <c r="AB27" i="1"/>
  <c r="Y140" i="1"/>
  <c r="Z140" i="1"/>
  <c r="AA140" i="1"/>
  <c r="AB140" i="1"/>
  <c r="Y168" i="1"/>
  <c r="Z168" i="1"/>
  <c r="AA168" i="1"/>
  <c r="AB168" i="1"/>
  <c r="Y94" i="1"/>
  <c r="Z94" i="1"/>
  <c r="AA94" i="1"/>
  <c r="AB94" i="1"/>
  <c r="Y95" i="1"/>
  <c r="Z95" i="1"/>
  <c r="AA95" i="1"/>
  <c r="AB95" i="1"/>
  <c r="Y141" i="1"/>
  <c r="Z141" i="1"/>
  <c r="AA141" i="1"/>
  <c r="AB141" i="1"/>
  <c r="Y37" i="1"/>
  <c r="Z37" i="1"/>
  <c r="AA37" i="1"/>
  <c r="AB37" i="1"/>
  <c r="Y9" i="1"/>
  <c r="Z9" i="1"/>
  <c r="AA9" i="1"/>
  <c r="AB9" i="1"/>
  <c r="Y38" i="1"/>
  <c r="Z38" i="1"/>
  <c r="AA38" i="1"/>
  <c r="AB38" i="1"/>
  <c r="AA117" i="1"/>
  <c r="AB117" i="1"/>
  <c r="Y29" i="1"/>
  <c r="Z29" i="1"/>
  <c r="AA29" i="1"/>
  <c r="AB29" i="1"/>
  <c r="Y143" i="1"/>
  <c r="Z143" i="1"/>
  <c r="AA143" i="1"/>
  <c r="AB143" i="1"/>
  <c r="Y116" i="1"/>
  <c r="Z116" i="1"/>
  <c r="AA116" i="1"/>
  <c r="AB116" i="1"/>
  <c r="Y72" i="1"/>
  <c r="Z72" i="1"/>
  <c r="AA72" i="1"/>
  <c r="AB72" i="1"/>
  <c r="Y10" i="1"/>
  <c r="Z10" i="1"/>
  <c r="AA10" i="1"/>
  <c r="AB10" i="1"/>
  <c r="Y118" i="1"/>
  <c r="Z118" i="1"/>
  <c r="AA118" i="1"/>
  <c r="AB118" i="1"/>
  <c r="Y96" i="1"/>
  <c r="Z96" i="1"/>
  <c r="AA96" i="1"/>
  <c r="AB96" i="1"/>
  <c r="Y144" i="1"/>
  <c r="Z144" i="1"/>
  <c r="AA144" i="1"/>
  <c r="AB144" i="1"/>
  <c r="Y39" i="1"/>
  <c r="Z39" i="1"/>
  <c r="AA39" i="1"/>
  <c r="AB39" i="1"/>
  <c r="Y40" i="1"/>
  <c r="Z40" i="1"/>
  <c r="AA40" i="1"/>
  <c r="AB40" i="1"/>
  <c r="Y73" i="1"/>
  <c r="Z73" i="1"/>
  <c r="AA73" i="1"/>
  <c r="AB73" i="1"/>
  <c r="Y74" i="1"/>
  <c r="Z74" i="1"/>
  <c r="AA74" i="1"/>
  <c r="AB74" i="1"/>
  <c r="Y22" i="1"/>
  <c r="Z22" i="1"/>
  <c r="AA22" i="1"/>
  <c r="AB22" i="1"/>
  <c r="Y45" i="1"/>
  <c r="Z45" i="1"/>
  <c r="AA45" i="1"/>
  <c r="AB45" i="1"/>
  <c r="Y169" i="1"/>
  <c r="Z169" i="1"/>
  <c r="AA169" i="1"/>
  <c r="AB169" i="1"/>
  <c r="Y145" i="1"/>
  <c r="Z145" i="1"/>
  <c r="AA145" i="1"/>
  <c r="AB145" i="1"/>
  <c r="Y97" i="1"/>
  <c r="Z97" i="1"/>
  <c r="AA97" i="1"/>
  <c r="AB97" i="1"/>
  <c r="Y42" i="1"/>
  <c r="Z42" i="1"/>
  <c r="AA42" i="1"/>
  <c r="AB42" i="1"/>
  <c r="Y12" i="1"/>
  <c r="Z12" i="1"/>
  <c r="AA12" i="1"/>
  <c r="AB12" i="1"/>
  <c r="Y75" i="1"/>
  <c r="Z75" i="1"/>
  <c r="AA75" i="1"/>
  <c r="AB75" i="1"/>
  <c r="Y146" i="1"/>
  <c r="Z146" i="1"/>
  <c r="AA146" i="1"/>
  <c r="AB146" i="1"/>
  <c r="Y120" i="1"/>
  <c r="Z120" i="1"/>
  <c r="AA120" i="1"/>
  <c r="AB120" i="1"/>
  <c r="Y41" i="1"/>
  <c r="Z41" i="1"/>
  <c r="AA41" i="1"/>
  <c r="AB41" i="1"/>
  <c r="Y6" i="1"/>
  <c r="Z6" i="1"/>
  <c r="Y32" i="1"/>
  <c r="Z32" i="1"/>
  <c r="AA32" i="1"/>
  <c r="AB32" i="1"/>
  <c r="Y121" i="1"/>
  <c r="Z121" i="1"/>
  <c r="AA121" i="1"/>
  <c r="AB121" i="1"/>
  <c r="Y98" i="1"/>
  <c r="Z98" i="1"/>
  <c r="AA98" i="1"/>
  <c r="AB98" i="1"/>
  <c r="Y147" i="1"/>
  <c r="Z147" i="1"/>
  <c r="AA147" i="1"/>
  <c r="AB147" i="1"/>
  <c r="Y148" i="1"/>
  <c r="Z148" i="1"/>
  <c r="AA148" i="1"/>
  <c r="AB148" i="1"/>
  <c r="Y149" i="1"/>
  <c r="Z149" i="1"/>
  <c r="AA149" i="1"/>
  <c r="AB149" i="1"/>
  <c r="Y122" i="1"/>
  <c r="Z122" i="1"/>
  <c r="AA122" i="1"/>
  <c r="AB122" i="1"/>
  <c r="Y76" i="1"/>
  <c r="Z76" i="1"/>
  <c r="AA76" i="1"/>
  <c r="AB76" i="1"/>
  <c r="Y100" i="1"/>
  <c r="Z100" i="1"/>
  <c r="AA100" i="1"/>
  <c r="AB100" i="1"/>
  <c r="Y152" i="1"/>
  <c r="Z152" i="1"/>
  <c r="AA152" i="1"/>
  <c r="AB152" i="1"/>
  <c r="Y151" i="1"/>
  <c r="Z151" i="1"/>
  <c r="AA151" i="1"/>
  <c r="AB151" i="1"/>
  <c r="Y150" i="1"/>
  <c r="Z150" i="1"/>
  <c r="AA150" i="1"/>
  <c r="AB150" i="1"/>
  <c r="Y101" i="1"/>
  <c r="Z101" i="1"/>
  <c r="AA101" i="1"/>
  <c r="AB101" i="1"/>
  <c r="Y123" i="1"/>
  <c r="Z123" i="1"/>
  <c r="AA123" i="1"/>
  <c r="AB123" i="1"/>
  <c r="Y78" i="1"/>
  <c r="Z78" i="1"/>
  <c r="AA78" i="1"/>
  <c r="AB78" i="1"/>
  <c r="Y170" i="1"/>
  <c r="Z170" i="1"/>
  <c r="AA170" i="1"/>
  <c r="AB170" i="1"/>
  <c r="Y154" i="1"/>
  <c r="Z154" i="1"/>
  <c r="AA154" i="1"/>
  <c r="AB154" i="1"/>
  <c r="Y79" i="1"/>
  <c r="Z79" i="1"/>
  <c r="AA79" i="1"/>
  <c r="AB79" i="1"/>
  <c r="Y14" i="1"/>
  <c r="Z14" i="1"/>
  <c r="AA14" i="1"/>
  <c r="AB14" i="1"/>
  <c r="Y30" i="1"/>
  <c r="Z30" i="1"/>
  <c r="AA30" i="1"/>
  <c r="AB30" i="1"/>
  <c r="Y13" i="1"/>
  <c r="Z13" i="1"/>
  <c r="AA13" i="1"/>
  <c r="AB13" i="1"/>
  <c r="Y33" i="1"/>
  <c r="Z33" i="1"/>
  <c r="AA33" i="1"/>
  <c r="AB33" i="1"/>
  <c r="AA138" i="1"/>
  <c r="AB138" i="1"/>
  <c r="F2" i="8"/>
  <c r="B3" i="10" s="1"/>
  <c r="F1" i="8"/>
  <c r="B2" i="10" s="1"/>
  <c r="A160" i="8"/>
  <c r="B160" i="8"/>
  <c r="A161" i="8"/>
  <c r="B161" i="8"/>
  <c r="A162" i="8"/>
  <c r="B162" i="8"/>
  <c r="A163" i="8"/>
  <c r="B163" i="8"/>
  <c r="A164" i="8"/>
  <c r="B164" i="8"/>
  <c r="A165" i="8"/>
  <c r="B165" i="8"/>
  <c r="A166" i="8"/>
  <c r="B166" i="8"/>
  <c r="A167" i="8"/>
  <c r="B167" i="8"/>
  <c r="A168" i="8"/>
  <c r="B168" i="8"/>
  <c r="A169" i="8"/>
  <c r="B169" i="8"/>
  <c r="A170" i="8"/>
  <c r="B170" i="8"/>
  <c r="A171" i="8"/>
  <c r="B171" i="8"/>
  <c r="A172" i="8"/>
  <c r="B172" i="8"/>
  <c r="A173" i="8"/>
  <c r="B173" i="8"/>
  <c r="A174" i="8"/>
  <c r="B174" i="8"/>
  <c r="A175" i="8"/>
  <c r="B175" i="8"/>
  <c r="A3" i="8"/>
  <c r="B3" i="8"/>
  <c r="A4" i="8"/>
  <c r="B4" i="8"/>
  <c r="A5" i="8"/>
  <c r="B5" i="8"/>
  <c r="A6" i="8"/>
  <c r="B6" i="8"/>
  <c r="A7" i="8"/>
  <c r="B7" i="8"/>
  <c r="A8" i="8"/>
  <c r="B8" i="8"/>
  <c r="A9" i="8"/>
  <c r="B9" i="8"/>
  <c r="A10" i="8"/>
  <c r="B10" i="8"/>
  <c r="A11" i="8"/>
  <c r="B11" i="8"/>
  <c r="A12" i="8"/>
  <c r="B12" i="8"/>
  <c r="A13" i="8"/>
  <c r="B13" i="8"/>
  <c r="A14" i="8"/>
  <c r="B14" i="8"/>
  <c r="A15" i="8"/>
  <c r="B15" i="8"/>
  <c r="A16" i="8"/>
  <c r="B16" i="8"/>
  <c r="A17" i="8"/>
  <c r="B17" i="8"/>
  <c r="A18" i="8"/>
  <c r="B18" i="8"/>
  <c r="A19" i="8"/>
  <c r="B19" i="8"/>
  <c r="A20" i="8"/>
  <c r="B20" i="8"/>
  <c r="A21" i="8"/>
  <c r="B21" i="8"/>
  <c r="A22" i="8"/>
  <c r="B22" i="8"/>
  <c r="A23" i="8"/>
  <c r="B23" i="8"/>
  <c r="A24" i="8"/>
  <c r="B24" i="8"/>
  <c r="A25" i="8"/>
  <c r="B25" i="8"/>
  <c r="A26" i="8"/>
  <c r="B26" i="8"/>
  <c r="A27" i="8"/>
  <c r="B27" i="8"/>
  <c r="A28" i="8"/>
  <c r="B28" i="8"/>
  <c r="A29" i="8"/>
  <c r="B29" i="8"/>
  <c r="A30" i="8"/>
  <c r="B30" i="8"/>
  <c r="A31" i="8"/>
  <c r="B31" i="8"/>
  <c r="A32" i="8"/>
  <c r="B32" i="8"/>
  <c r="A33" i="8"/>
  <c r="B33" i="8"/>
  <c r="A34" i="8"/>
  <c r="B34" i="8"/>
  <c r="A35" i="8"/>
  <c r="B35" i="8"/>
  <c r="A36" i="8"/>
  <c r="B36" i="8"/>
  <c r="A37" i="8"/>
  <c r="B37" i="8"/>
  <c r="A38" i="8"/>
  <c r="B38" i="8"/>
  <c r="A39" i="8"/>
  <c r="B39" i="8"/>
  <c r="A40" i="8"/>
  <c r="B40" i="8"/>
  <c r="A41" i="8"/>
  <c r="B41" i="8"/>
  <c r="A42" i="8"/>
  <c r="B42" i="8"/>
  <c r="A43" i="8"/>
  <c r="B43" i="8"/>
  <c r="A44" i="8"/>
  <c r="B44" i="8"/>
  <c r="A45" i="8"/>
  <c r="B45" i="8"/>
  <c r="A46" i="8"/>
  <c r="B46" i="8"/>
  <c r="A47" i="8"/>
  <c r="B47" i="8"/>
  <c r="A48" i="8"/>
  <c r="B48" i="8"/>
  <c r="A49" i="8"/>
  <c r="B49" i="8"/>
  <c r="A50" i="8"/>
  <c r="B50" i="8"/>
  <c r="A51" i="8"/>
  <c r="B51" i="8"/>
  <c r="A52" i="8"/>
  <c r="B52" i="8"/>
  <c r="A53" i="8"/>
  <c r="B53" i="8"/>
  <c r="A54" i="8"/>
  <c r="B54" i="8"/>
  <c r="A55" i="8"/>
  <c r="B55" i="8"/>
  <c r="A56" i="8"/>
  <c r="B56" i="8"/>
  <c r="A57" i="8"/>
  <c r="B57" i="8"/>
  <c r="A58" i="8"/>
  <c r="B58" i="8"/>
  <c r="A59" i="8"/>
  <c r="B59" i="8"/>
  <c r="A60" i="8"/>
  <c r="B60" i="8"/>
  <c r="A61" i="8"/>
  <c r="B61" i="8"/>
  <c r="A62" i="8"/>
  <c r="B62" i="8"/>
  <c r="A63" i="8"/>
  <c r="B63" i="8"/>
  <c r="A64" i="8"/>
  <c r="B64" i="8"/>
  <c r="A65" i="8"/>
  <c r="B65" i="8"/>
  <c r="A66" i="8"/>
  <c r="B66" i="8"/>
  <c r="A67" i="8"/>
  <c r="B67" i="8"/>
  <c r="A68" i="8"/>
  <c r="B68" i="8"/>
  <c r="A69" i="8"/>
  <c r="B69" i="8"/>
  <c r="A70" i="8"/>
  <c r="B70" i="8"/>
  <c r="A71" i="8"/>
  <c r="B71" i="8"/>
  <c r="A72" i="8"/>
  <c r="B72" i="8"/>
  <c r="A73" i="8"/>
  <c r="B73" i="8"/>
  <c r="A74" i="8"/>
  <c r="B74" i="8"/>
  <c r="A75" i="8"/>
  <c r="B75" i="8"/>
  <c r="A76" i="8"/>
  <c r="B76" i="8"/>
  <c r="A77" i="8"/>
  <c r="B77" i="8"/>
  <c r="A78" i="8"/>
  <c r="B78" i="8"/>
  <c r="A79" i="8"/>
  <c r="B79" i="8"/>
  <c r="A80" i="8"/>
  <c r="B80" i="8"/>
  <c r="A81" i="8"/>
  <c r="B81" i="8"/>
  <c r="A82" i="8"/>
  <c r="B82" i="8"/>
  <c r="A83" i="8"/>
  <c r="B83" i="8"/>
  <c r="A84" i="8"/>
  <c r="B84" i="8"/>
  <c r="A85" i="8"/>
  <c r="B85" i="8"/>
  <c r="A86" i="8"/>
  <c r="B86" i="8"/>
  <c r="A87" i="8"/>
  <c r="B87" i="8"/>
  <c r="A88" i="8"/>
  <c r="B88" i="8"/>
  <c r="A89" i="8"/>
  <c r="B89" i="8"/>
  <c r="A90" i="8"/>
  <c r="B90" i="8"/>
  <c r="A91" i="8"/>
  <c r="B91" i="8"/>
  <c r="A92" i="8"/>
  <c r="B92" i="8"/>
  <c r="A93" i="8"/>
  <c r="B93" i="8"/>
  <c r="A94" i="8"/>
  <c r="B94" i="8"/>
  <c r="A95" i="8"/>
  <c r="B95" i="8"/>
  <c r="A96" i="8"/>
  <c r="B96" i="8"/>
  <c r="A97" i="8"/>
  <c r="B97" i="8"/>
  <c r="A98" i="8"/>
  <c r="B98" i="8"/>
  <c r="A99" i="8"/>
  <c r="B99" i="8"/>
  <c r="A100" i="8"/>
  <c r="B100" i="8"/>
  <c r="A101" i="8"/>
  <c r="B101" i="8"/>
  <c r="A102" i="8"/>
  <c r="B102" i="8"/>
  <c r="A103" i="8"/>
  <c r="B103" i="8"/>
  <c r="A104" i="8"/>
  <c r="B104" i="8"/>
  <c r="A105" i="8"/>
  <c r="B105" i="8"/>
  <c r="A106" i="8"/>
  <c r="B106" i="8"/>
  <c r="A107" i="8"/>
  <c r="B107" i="8"/>
  <c r="A108" i="8"/>
  <c r="B108" i="8"/>
  <c r="A109" i="8"/>
  <c r="B109" i="8"/>
  <c r="A110" i="8"/>
  <c r="B110" i="8"/>
  <c r="A111" i="8"/>
  <c r="B111" i="8"/>
  <c r="A112" i="8"/>
  <c r="B112" i="8"/>
  <c r="A113" i="8"/>
  <c r="B113" i="8"/>
  <c r="A114" i="8"/>
  <c r="B114" i="8"/>
  <c r="A115" i="8"/>
  <c r="B115" i="8"/>
  <c r="A116" i="8"/>
  <c r="B116" i="8"/>
  <c r="A117" i="8"/>
  <c r="B117" i="8"/>
  <c r="A118" i="8"/>
  <c r="B118" i="8"/>
  <c r="A119" i="8"/>
  <c r="B119" i="8"/>
  <c r="A120" i="8"/>
  <c r="B120" i="8"/>
  <c r="A121" i="8"/>
  <c r="B121" i="8"/>
  <c r="A122" i="8"/>
  <c r="B122" i="8"/>
  <c r="A123" i="8"/>
  <c r="B123" i="8"/>
  <c r="A124" i="8"/>
  <c r="B124" i="8"/>
  <c r="A125" i="8"/>
  <c r="B125" i="8"/>
  <c r="A126" i="8"/>
  <c r="B126" i="8"/>
  <c r="A127" i="8"/>
  <c r="B127" i="8"/>
  <c r="A128" i="8"/>
  <c r="B128" i="8"/>
  <c r="A129" i="8"/>
  <c r="B129" i="8"/>
  <c r="A130" i="8"/>
  <c r="B130" i="8"/>
  <c r="A131" i="8"/>
  <c r="B131" i="8"/>
  <c r="A132" i="8"/>
  <c r="B132" i="8"/>
  <c r="A133" i="8"/>
  <c r="B133" i="8"/>
  <c r="A134" i="8"/>
  <c r="B134" i="8"/>
  <c r="A135" i="8"/>
  <c r="B135" i="8"/>
  <c r="A136" i="8"/>
  <c r="B136" i="8"/>
  <c r="A137" i="8"/>
  <c r="B137" i="8"/>
  <c r="A138" i="8"/>
  <c r="B138" i="8"/>
  <c r="A139" i="8"/>
  <c r="B139" i="8"/>
  <c r="A140" i="8"/>
  <c r="B140" i="8"/>
  <c r="A141" i="8"/>
  <c r="B141" i="8"/>
  <c r="A142" i="8"/>
  <c r="B142" i="8"/>
  <c r="A143" i="8"/>
  <c r="B143" i="8"/>
  <c r="A144" i="8"/>
  <c r="B144" i="8"/>
  <c r="A145" i="8"/>
  <c r="B145" i="8"/>
  <c r="A146" i="8"/>
  <c r="B146" i="8"/>
  <c r="A147" i="8"/>
  <c r="B147" i="8"/>
  <c r="A148" i="8"/>
  <c r="B148" i="8"/>
  <c r="A149" i="8"/>
  <c r="B149" i="8"/>
  <c r="A150" i="8"/>
  <c r="B150" i="8"/>
  <c r="A151" i="8"/>
  <c r="B151" i="8"/>
  <c r="A152" i="8"/>
  <c r="B152" i="8"/>
  <c r="A153" i="8"/>
  <c r="B153" i="8"/>
  <c r="A154" i="8"/>
  <c r="B154" i="8"/>
  <c r="A155" i="8"/>
  <c r="B155" i="8"/>
  <c r="A156" i="8"/>
  <c r="B156" i="8"/>
  <c r="A157" i="8"/>
  <c r="B157" i="8"/>
  <c r="A158" i="8"/>
  <c r="B158" i="8"/>
  <c r="A159" i="8"/>
  <c r="B159" i="8"/>
  <c r="B2" i="8"/>
  <c r="A2" i="8"/>
  <c r="Y136" i="1"/>
  <c r="Z136" i="1"/>
  <c r="AA136" i="1"/>
  <c r="AB136" i="1"/>
  <c r="Y69" i="1"/>
  <c r="Z69" i="1"/>
  <c r="AA69" i="1"/>
  <c r="AB69" i="1"/>
  <c r="Y67" i="1"/>
  <c r="Z67" i="1"/>
  <c r="AA67" i="1"/>
  <c r="AB67" i="1"/>
  <c r="Y113" i="1"/>
  <c r="Z113" i="1"/>
  <c r="AA113" i="1"/>
  <c r="AB113" i="1"/>
  <c r="Y90" i="1"/>
  <c r="Z90" i="1"/>
  <c r="AA90" i="1"/>
  <c r="AB90" i="1"/>
  <c r="Y137" i="1"/>
  <c r="Z137" i="1"/>
  <c r="AA137" i="1"/>
  <c r="AB137" i="1"/>
  <c r="AA108" i="1"/>
  <c r="Y108" i="1"/>
  <c r="Z4" i="1"/>
  <c r="Y4" i="1"/>
  <c r="AB89" i="1"/>
  <c r="AA89" i="1"/>
  <c r="Z89" i="1"/>
  <c r="Y89" i="1"/>
  <c r="AB112" i="1"/>
  <c r="AA112" i="1"/>
  <c r="Z112" i="1"/>
  <c r="Y112" i="1"/>
  <c r="AB166" i="1"/>
  <c r="AA166" i="1"/>
  <c r="Z166" i="1"/>
  <c r="Y166" i="1"/>
  <c r="AB135" i="1"/>
  <c r="AA135" i="1"/>
  <c r="Z135" i="1"/>
  <c r="Y135" i="1"/>
  <c r="AB134" i="1"/>
  <c r="AA134" i="1"/>
  <c r="Z134" i="1"/>
  <c r="Y134" i="1"/>
  <c r="Y3" i="1"/>
  <c r="Z3" i="1"/>
  <c r="AA3" i="1"/>
  <c r="AB3" i="1"/>
  <c r="Y129" i="1"/>
  <c r="Z129" i="1"/>
  <c r="AA129" i="1"/>
  <c r="AB129" i="1"/>
  <c r="Y65" i="1"/>
  <c r="Z65" i="1"/>
  <c r="AA65" i="1"/>
  <c r="AB65" i="1"/>
  <c r="Y165" i="1"/>
  <c r="Z165" i="1"/>
  <c r="AA165" i="1"/>
  <c r="AB165" i="1"/>
  <c r="Y130" i="1"/>
  <c r="Z130" i="1"/>
  <c r="AA130" i="1"/>
  <c r="AB130" i="1"/>
  <c r="Z108" i="1"/>
  <c r="AB108" i="1"/>
  <c r="Y161" i="1"/>
  <c r="Z161" i="1"/>
  <c r="AA161" i="1"/>
  <c r="AB161" i="1"/>
  <c r="Y20" i="1"/>
  <c r="Z20" i="1"/>
  <c r="AA20" i="1"/>
  <c r="AB20" i="1"/>
  <c r="Y66" i="1"/>
  <c r="Z66" i="1"/>
  <c r="AA66" i="1"/>
  <c r="AB66" i="1"/>
  <c r="Y110" i="1"/>
  <c r="Z110" i="1"/>
  <c r="AA110" i="1"/>
  <c r="AB110" i="1"/>
  <c r="Y111" i="1"/>
  <c r="Z111" i="1"/>
  <c r="AA111" i="1"/>
  <c r="AB111" i="1"/>
  <c r="AB133" i="1"/>
  <c r="AA133" i="1"/>
  <c r="Z133" i="1"/>
  <c r="Y133" i="1"/>
  <c r="Y60" i="1"/>
  <c r="Z60" i="1"/>
  <c r="AA60" i="1"/>
  <c r="AB60" i="1"/>
  <c r="Y61" i="1"/>
  <c r="Z61" i="1"/>
  <c r="AA61" i="1"/>
  <c r="AB61" i="1"/>
  <c r="Y62" i="1"/>
  <c r="Z62" i="1"/>
  <c r="AA62" i="1"/>
  <c r="AB62" i="1"/>
  <c r="Y63" i="1"/>
  <c r="Z63" i="1"/>
  <c r="AA63" i="1"/>
  <c r="AB63" i="1"/>
  <c r="Y64" i="1"/>
  <c r="Z64" i="1"/>
  <c r="AA64" i="1"/>
  <c r="AB64" i="1"/>
  <c r="Y35" i="1"/>
  <c r="Z35" i="1"/>
  <c r="AA35" i="1"/>
  <c r="AB35" i="1"/>
  <c r="Y36" i="1"/>
  <c r="Z36" i="1"/>
  <c r="AA36" i="1"/>
  <c r="AB36" i="1"/>
  <c r="Y159" i="1"/>
  <c r="Z159" i="1"/>
  <c r="AA159" i="1"/>
  <c r="AB159" i="1"/>
  <c r="Y160" i="1"/>
  <c r="Z160" i="1"/>
  <c r="AA160" i="1"/>
  <c r="AB160" i="1"/>
  <c r="Y19" i="1"/>
  <c r="Z19" i="1"/>
  <c r="AA19" i="1"/>
  <c r="AB19" i="1"/>
  <c r="Y59" i="1"/>
  <c r="Z59" i="1"/>
  <c r="AA59" i="1"/>
  <c r="AB59" i="1"/>
  <c r="Y128" i="1"/>
  <c r="Z128" i="1"/>
  <c r="AA128" i="1"/>
  <c r="AB128" i="1"/>
  <c r="Y24" i="1"/>
  <c r="Z24" i="1"/>
  <c r="AA24" i="1"/>
  <c r="AB24" i="1"/>
  <c r="Y107" i="1"/>
  <c r="Z107" i="1"/>
  <c r="AA107" i="1"/>
  <c r="AB107" i="1"/>
  <c r="Y132" i="1"/>
  <c r="Z132" i="1"/>
  <c r="AA132" i="1"/>
  <c r="AB132" i="1"/>
  <c r="AB164" i="1"/>
  <c r="AA164" i="1"/>
  <c r="Z164" i="1"/>
  <c r="Y164" i="1"/>
  <c r="AB127" i="1"/>
  <c r="AA127" i="1"/>
  <c r="Z127" i="1"/>
  <c r="Y127" i="1"/>
  <c r="AB157" i="1"/>
  <c r="AA157" i="1"/>
  <c r="Z157" i="1"/>
  <c r="Y157" i="1"/>
  <c r="AB126" i="1"/>
  <c r="AA126" i="1"/>
  <c r="Z126" i="1"/>
  <c r="Y126" i="1"/>
  <c r="AB158" i="1"/>
  <c r="AA158" i="1"/>
  <c r="Z158" i="1"/>
  <c r="Y158" i="1"/>
  <c r="AB44" i="1"/>
  <c r="AA44" i="1"/>
  <c r="Z44" i="1"/>
  <c r="Y44" i="1"/>
  <c r="AB106" i="1"/>
  <c r="AA106" i="1"/>
  <c r="Z106" i="1"/>
  <c r="Y106" i="1"/>
  <c r="AB105" i="1"/>
  <c r="AA105" i="1"/>
  <c r="Z105" i="1"/>
  <c r="Y105" i="1"/>
  <c r="AB103" i="1"/>
  <c r="AB56" i="1"/>
  <c r="AB104" i="1"/>
  <c r="AB83" i="1"/>
  <c r="AB84" i="1"/>
  <c r="AB85" i="1"/>
  <c r="AB86" i="1"/>
  <c r="AB87" i="1"/>
  <c r="AB47" i="1"/>
  <c r="AB48" i="1"/>
  <c r="AB49" i="1"/>
  <c r="AB50" i="1"/>
  <c r="AB51" i="1"/>
  <c r="AB52" i="1"/>
  <c r="AB53" i="1"/>
  <c r="AB54" i="1"/>
  <c r="AB55" i="1"/>
  <c r="AB18" i="1"/>
  <c r="AB155" i="1"/>
  <c r="AB156" i="1"/>
  <c r="Y77" i="1"/>
  <c r="Z77" i="1"/>
  <c r="AA77" i="1"/>
  <c r="AB77" i="1"/>
  <c r="Y103" i="1"/>
  <c r="Z103" i="1"/>
  <c r="AA103" i="1"/>
  <c r="Y56" i="1"/>
  <c r="Z56" i="1"/>
  <c r="AA56" i="1"/>
  <c r="Y104" i="1"/>
  <c r="Z104" i="1"/>
  <c r="AA104" i="1"/>
  <c r="Y83" i="1"/>
  <c r="Z83" i="1"/>
  <c r="AA83" i="1"/>
  <c r="Y84" i="1"/>
  <c r="Z84" i="1"/>
  <c r="AA84" i="1"/>
  <c r="Y85" i="1"/>
  <c r="Z85" i="1"/>
  <c r="AA85" i="1"/>
  <c r="Y86" i="1"/>
  <c r="Z86" i="1"/>
  <c r="AA86" i="1"/>
  <c r="Y87" i="1"/>
  <c r="Z87" i="1"/>
  <c r="AA87" i="1"/>
  <c r="Y47" i="1"/>
  <c r="Z47" i="1"/>
  <c r="AA47" i="1"/>
  <c r="Y48" i="1"/>
  <c r="Z48" i="1"/>
  <c r="AA48" i="1"/>
  <c r="Y49" i="1"/>
  <c r="Z49" i="1"/>
  <c r="AA49" i="1"/>
  <c r="Y50" i="1"/>
  <c r="Z50" i="1"/>
  <c r="AA50" i="1"/>
  <c r="Y51" i="1"/>
  <c r="Z51" i="1"/>
  <c r="AA51" i="1"/>
  <c r="Y52" i="1"/>
  <c r="Z52" i="1"/>
  <c r="AA52" i="1"/>
  <c r="Y53" i="1"/>
  <c r="Z53" i="1"/>
  <c r="AA53" i="1"/>
  <c r="Y54" i="1"/>
  <c r="Z54" i="1"/>
  <c r="AA54" i="1"/>
  <c r="Y55" i="1"/>
  <c r="Z55" i="1"/>
  <c r="AA55" i="1"/>
  <c r="Y18" i="1"/>
  <c r="Z18" i="1"/>
  <c r="AA18" i="1"/>
  <c r="Y155" i="1"/>
  <c r="Z155" i="1"/>
  <c r="AA155" i="1"/>
  <c r="Y156" i="1"/>
  <c r="Z156" i="1"/>
  <c r="AA156" i="1"/>
  <c r="Y109" i="1"/>
  <c r="Z109" i="1"/>
  <c r="AA109" i="1"/>
  <c r="AB109" i="1"/>
  <c r="Y119" i="1"/>
  <c r="Z119" i="1"/>
  <c r="AA119" i="1"/>
  <c r="AB119" i="1"/>
  <c r="Y124" i="1"/>
  <c r="Z124" i="1"/>
  <c r="AA124" i="1"/>
  <c r="AB124" i="1"/>
  <c r="Y11" i="1"/>
  <c r="Z11" i="1"/>
  <c r="AA11" i="1"/>
  <c r="AB11" i="1"/>
  <c r="Y88" i="1"/>
  <c r="Z88" i="1"/>
  <c r="AA88" i="1"/>
  <c r="AB88" i="1"/>
  <c r="Y99" i="1"/>
  <c r="Z99" i="1"/>
  <c r="AA99" i="1"/>
  <c r="AB99" i="1"/>
  <c r="AA162" i="1"/>
  <c r="AB162" i="1"/>
  <c r="Y171" i="1"/>
  <c r="Z171" i="1"/>
  <c r="AA171" i="1"/>
  <c r="AB171" i="1"/>
  <c r="Y2" i="1"/>
  <c r="Z2" i="1"/>
  <c r="AA2" i="1"/>
  <c r="AB2" i="1"/>
  <c r="Y102" i="1"/>
  <c r="Z102" i="1"/>
  <c r="AA102" i="1"/>
  <c r="AB102" i="1"/>
  <c r="Y131" i="1"/>
  <c r="Z131" i="1"/>
  <c r="AA131" i="1"/>
  <c r="AB131" i="1"/>
  <c r="Y142" i="1"/>
  <c r="Z142" i="1"/>
  <c r="AA142" i="1"/>
  <c r="AB142" i="1"/>
  <c r="Y153" i="1"/>
  <c r="Z153" i="1"/>
  <c r="AA153" i="1"/>
  <c r="AB153" i="1"/>
  <c r="Y15" i="1"/>
  <c r="Z15" i="1"/>
  <c r="AA15" i="1"/>
  <c r="AB15" i="1"/>
  <c r="Y16" i="1"/>
  <c r="Z16" i="1"/>
  <c r="AA16" i="1"/>
  <c r="AB16" i="1"/>
  <c r="Y17" i="1"/>
  <c r="Z17" i="1"/>
  <c r="AA17" i="1"/>
  <c r="AB17" i="1"/>
  <c r="Y125" i="1"/>
  <c r="Z125" i="1"/>
  <c r="AA125" i="1"/>
  <c r="AB125" i="1"/>
  <c r="Y31" i="1"/>
  <c r="Z31" i="1"/>
  <c r="AA31" i="1"/>
  <c r="AB31" i="1"/>
  <c r="Y34" i="1"/>
  <c r="Z34" i="1"/>
  <c r="AA34" i="1"/>
  <c r="AB34" i="1"/>
  <c r="Y43" i="1"/>
  <c r="Z43" i="1"/>
  <c r="AA43" i="1"/>
  <c r="AB43" i="1"/>
  <c r="Y46" i="1"/>
  <c r="Z46" i="1"/>
  <c r="AA46" i="1"/>
  <c r="AB46" i="1"/>
  <c r="Y57" i="1"/>
  <c r="Z57" i="1"/>
  <c r="AA57" i="1"/>
  <c r="AB57" i="1"/>
  <c r="Y68" i="1"/>
  <c r="Z68" i="1"/>
  <c r="AA68" i="1"/>
  <c r="AB68" i="1"/>
  <c r="AB28" i="1"/>
  <c r="AA28" i="1"/>
  <c r="Z28" i="1"/>
  <c r="Y28" i="1"/>
  <c r="B11" i="5"/>
  <c r="B7" i="5"/>
  <c r="C112" i="8" l="1"/>
  <c r="C158" i="8"/>
  <c r="C154" i="8"/>
  <c r="C150" i="8"/>
  <c r="C146" i="8"/>
  <c r="C142" i="8"/>
  <c r="C138" i="8"/>
  <c r="C134" i="8"/>
  <c r="C130" i="8"/>
  <c r="C126" i="8"/>
  <c r="C122" i="8"/>
  <c r="C118" i="8"/>
  <c r="C114" i="8"/>
  <c r="C110" i="8"/>
  <c r="C106" i="8"/>
  <c r="C102" i="8"/>
  <c r="C98" i="8"/>
  <c r="C94" i="8"/>
  <c r="C90" i="8"/>
  <c r="C86" i="8"/>
  <c r="C82" i="8"/>
  <c r="C78" i="8"/>
  <c r="C74" i="8"/>
  <c r="C70" i="8"/>
  <c r="C66" i="8"/>
  <c r="C62" i="8"/>
  <c r="C58" i="8"/>
  <c r="C54" i="8"/>
  <c r="C50" i="8"/>
  <c r="C46" i="8"/>
  <c r="C42" i="8"/>
  <c r="C38" i="8"/>
  <c r="C34" i="8"/>
  <c r="C30" i="8"/>
  <c r="C26" i="8"/>
  <c r="C22" i="8"/>
  <c r="C18" i="8"/>
  <c r="C14" i="8"/>
  <c r="C10" i="8"/>
  <c r="C6" i="8"/>
  <c r="C175" i="8"/>
  <c r="C171" i="8"/>
  <c r="C159" i="8"/>
  <c r="C155" i="8"/>
  <c r="C151" i="8"/>
  <c r="C147" i="8"/>
  <c r="C143" i="8"/>
  <c r="C139" i="8"/>
  <c r="C135" i="8"/>
  <c r="C131" i="8"/>
  <c r="C127" i="8"/>
  <c r="C123" i="8"/>
  <c r="C119" i="8"/>
  <c r="C115" i="8"/>
  <c r="C111" i="8"/>
  <c r="C163" i="8"/>
  <c r="C167" i="8"/>
  <c r="C156" i="8"/>
  <c r="C152" i="8"/>
  <c r="C148" i="8"/>
  <c r="C144" i="8"/>
  <c r="C136" i="8"/>
  <c r="C132" i="8"/>
  <c r="C128" i="8"/>
  <c r="C124" i="8"/>
  <c r="C120" i="8"/>
  <c r="C116" i="8"/>
  <c r="C108" i="8"/>
  <c r="C104" i="8"/>
  <c r="C100" i="8"/>
  <c r="C96" i="8"/>
  <c r="C92" i="8"/>
  <c r="C88" i="8"/>
  <c r="C84" i="8"/>
  <c r="C80" i="8"/>
  <c r="C72" i="8"/>
  <c r="C68" i="8"/>
  <c r="C64" i="8"/>
  <c r="C60" i="8"/>
  <c r="C56" i="8"/>
  <c r="C52" i="8"/>
  <c r="C48" i="8"/>
  <c r="C44" i="8"/>
  <c r="C40" i="8"/>
  <c r="C36" i="8"/>
  <c r="C32" i="8"/>
  <c r="C28" i="8"/>
  <c r="C24" i="8"/>
  <c r="C20" i="8"/>
  <c r="C16" i="8"/>
  <c r="C12" i="8"/>
  <c r="C8" i="8"/>
  <c r="C4" i="8"/>
  <c r="C173" i="8"/>
  <c r="C161" i="8"/>
  <c r="C107" i="8"/>
  <c r="C153" i="8"/>
  <c r="C149" i="8"/>
  <c r="C145" i="8"/>
  <c r="C141" i="8"/>
  <c r="C137" i="8"/>
  <c r="C133" i="8"/>
  <c r="C129" i="8"/>
  <c r="C125" i="8"/>
  <c r="C121" i="8"/>
  <c r="C117" i="8"/>
  <c r="C113" i="8"/>
  <c r="C109" i="8"/>
  <c r="C105" i="8"/>
  <c r="C101" i="8"/>
  <c r="C97" i="8"/>
  <c r="C93" i="8"/>
  <c r="C89" i="8"/>
  <c r="C85" i="8"/>
  <c r="C81" i="8"/>
  <c r="C77" i="8"/>
  <c r="C73" i="8"/>
  <c r="C69" i="8"/>
  <c r="C65" i="8"/>
  <c r="C61" i="8"/>
  <c r="C57" i="8"/>
  <c r="C53" i="8"/>
  <c r="C49" i="8"/>
  <c r="C45" i="8"/>
  <c r="C41" i="8"/>
  <c r="C37" i="8"/>
  <c r="C33" i="8"/>
  <c r="C29" i="8"/>
  <c r="C25" i="8"/>
  <c r="C21" i="8"/>
  <c r="C17" i="8"/>
  <c r="C13" i="8"/>
  <c r="C9" i="8"/>
  <c r="C5" i="8"/>
  <c r="C174" i="8"/>
  <c r="C166" i="8"/>
  <c r="C162" i="8"/>
  <c r="C169" i="8"/>
  <c r="C170" i="8"/>
  <c r="C157" i="8"/>
  <c r="C103" i="8"/>
  <c r="C99" i="8"/>
  <c r="C95" i="8"/>
  <c r="C91" i="8"/>
  <c r="C87" i="8"/>
  <c r="C83" i="8"/>
  <c r="C79" i="8"/>
  <c r="C75" i="8"/>
  <c r="C71" i="8"/>
  <c r="C67" i="8"/>
  <c r="C63" i="8"/>
  <c r="C59" i="8"/>
  <c r="C55" i="8"/>
  <c r="C51" i="8"/>
  <c r="C47" i="8"/>
  <c r="C43" i="8"/>
  <c r="C39" i="8"/>
  <c r="C35" i="8"/>
  <c r="C31" i="8"/>
  <c r="C27" i="8"/>
  <c r="C23" i="8"/>
  <c r="C19" i="8"/>
  <c r="C15" i="8"/>
  <c r="C11" i="8"/>
  <c r="C7" i="8"/>
  <c r="C3" i="8"/>
  <c r="C172" i="8"/>
  <c r="C168" i="8"/>
  <c r="C164" i="8"/>
  <c r="C160" i="8"/>
  <c r="C140" i="8"/>
  <c r="C165" i="8"/>
  <c r="C76" i="8"/>
  <c r="C2" i="8"/>
  <c r="B1" i="8" l="1"/>
  <c r="B1" i="10" s="1"/>
</calcChain>
</file>

<file path=xl/sharedStrings.xml><?xml version="1.0" encoding="utf-8"?>
<sst xmlns="http://schemas.openxmlformats.org/spreadsheetml/2006/main" count="33063" uniqueCount="1665">
  <si>
    <t>eventID</t>
  </si>
  <si>
    <t>parentEventID</t>
  </si>
  <si>
    <t>Time start (UTC-3)</t>
  </si>
  <si>
    <t>Time end (UTC-3)</t>
  </si>
  <si>
    <t>Time start (UTC)</t>
  </si>
  <si>
    <t>Time end (UTC)</t>
  </si>
  <si>
    <t>Latitude start (degree)</t>
  </si>
  <si>
    <t>Latitude start (decimal minutes)</t>
  </si>
  <si>
    <t>Longitude start (degree)</t>
  </si>
  <si>
    <t>Longitude start (decimal minutes)</t>
  </si>
  <si>
    <t>Latitude end (degree)</t>
  </si>
  <si>
    <t>Latitude end (decimal minutes)</t>
  </si>
  <si>
    <t>Longitude end (degree)</t>
  </si>
  <si>
    <t>Longitude end (decimal minutes)</t>
  </si>
  <si>
    <t>Latitude start</t>
  </si>
  <si>
    <t>Longitude start</t>
  </si>
  <si>
    <t>Latitude end</t>
  </si>
  <si>
    <t>Longitude end</t>
  </si>
  <si>
    <t>Station Name</t>
  </si>
  <si>
    <t>Minimum depth (m)</t>
  </si>
  <si>
    <t>Maximum depth(m)</t>
  </si>
  <si>
    <t>Max Altitude (m)</t>
  </si>
  <si>
    <t>Bottom Depth (m)</t>
  </si>
  <si>
    <t>Habitat</t>
  </si>
  <si>
    <t>Sampling protocol</t>
  </si>
  <si>
    <t>Gear Type</t>
  </si>
  <si>
    <t>Event Remarks</t>
  </si>
  <si>
    <t>DR_1</t>
  </si>
  <si>
    <t>Bruno Danis</t>
  </si>
  <si>
    <t>Dodman Island</t>
  </si>
  <si>
    <t>Scouting, 500m alt</t>
  </si>
  <si>
    <t>ROV_1</t>
  </si>
  <si>
    <t>Lea Katz</t>
  </si>
  <si>
    <t>1 big quadrat</t>
  </si>
  <si>
    <t>ROV_2</t>
  </si>
  <si>
    <t>1 quadrat + 1 transect</t>
  </si>
  <si>
    <t>ROV_3</t>
  </si>
  <si>
    <t>Transect tests</t>
  </si>
  <si>
    <t>CTD_1</t>
  </si>
  <si>
    <t>Axelle Brusselman</t>
  </si>
  <si>
    <t>STAR_ODDI DST CTD</t>
  </si>
  <si>
    <t>RD_1</t>
  </si>
  <si>
    <t>Henri Robert</t>
  </si>
  <si>
    <t>Camille Moreau</t>
  </si>
  <si>
    <t>RD_2</t>
  </si>
  <si>
    <t>ST_1</t>
  </si>
  <si>
    <t>Bruno Delille</t>
  </si>
  <si>
    <t>Deployment</t>
  </si>
  <si>
    <t>ZZ_1</t>
  </si>
  <si>
    <t>Bombard C4</t>
  </si>
  <si>
    <t>Scouting</t>
  </si>
  <si>
    <t>AT_1</t>
  </si>
  <si>
    <t>RD_3</t>
  </si>
  <si>
    <t>SCUBA_1</t>
  </si>
  <si>
    <t>Francesca Pasotti</t>
  </si>
  <si>
    <t>SCUBA</t>
  </si>
  <si>
    <t>Glove Leak FP</t>
  </si>
  <si>
    <t>SCUBA_2</t>
  </si>
  <si>
    <t>Martin Dogniez</t>
  </si>
  <si>
    <t>Sterechinus sampling</t>
  </si>
  <si>
    <t>SCUBA_3</t>
  </si>
  <si>
    <t>Glove Leak FP + core dysfunction</t>
  </si>
  <si>
    <t>CTD_2</t>
  </si>
  <si>
    <t>Test</t>
  </si>
  <si>
    <t>CTD_3</t>
  </si>
  <si>
    <t>CTD_4</t>
  </si>
  <si>
    <t>ROV_4</t>
  </si>
  <si>
    <t>3 quadrats</t>
  </si>
  <si>
    <t>DRM_1</t>
  </si>
  <si>
    <t>DroneDeploy Photogrammetry</t>
  </si>
  <si>
    <t>DRM_2</t>
  </si>
  <si>
    <t>ITD_1</t>
  </si>
  <si>
    <t>Sample for Guillaume Schwob</t>
  </si>
  <si>
    <t>NIS_1</t>
  </si>
  <si>
    <t>NIS_2</t>
  </si>
  <si>
    <t>NIS_3</t>
  </si>
  <si>
    <t>NIS_4</t>
  </si>
  <si>
    <t>RD_4</t>
  </si>
  <si>
    <t>NIS_19</t>
  </si>
  <si>
    <t>RD_5</t>
  </si>
  <si>
    <t>NIS_5</t>
  </si>
  <si>
    <t>NIS_6</t>
  </si>
  <si>
    <t>NIS_7</t>
  </si>
  <si>
    <t>NIS_8</t>
  </si>
  <si>
    <t>NIS_9</t>
  </si>
  <si>
    <t>NIS_10</t>
  </si>
  <si>
    <t>NIS_11</t>
  </si>
  <si>
    <t>NIS_12</t>
  </si>
  <si>
    <t>NIS_13</t>
  </si>
  <si>
    <t>NIS_14</t>
  </si>
  <si>
    <t>NIS_15</t>
  </si>
  <si>
    <t>NIS_16</t>
  </si>
  <si>
    <t>NIS_17</t>
  </si>
  <si>
    <t>NIS_18</t>
  </si>
  <si>
    <t>CTD_5</t>
  </si>
  <si>
    <t>SCUBA_4</t>
  </si>
  <si>
    <t>SCUBA_5</t>
  </si>
  <si>
    <t>RD_6</t>
  </si>
  <si>
    <t>RD_7</t>
  </si>
  <si>
    <t>ITD_2</t>
  </si>
  <si>
    <t>SCUBA_7</t>
  </si>
  <si>
    <t>NIS_20</t>
  </si>
  <si>
    <t>CYANO_1</t>
  </si>
  <si>
    <t>ROV_5</t>
  </si>
  <si>
    <t>SCUBA_6</t>
  </si>
  <si>
    <t>ROV_6</t>
  </si>
  <si>
    <t>VV_1</t>
  </si>
  <si>
    <t>Ben Wallis</t>
  </si>
  <si>
    <t>NIS_22</t>
  </si>
  <si>
    <t>NIS_23</t>
  </si>
  <si>
    <t>NIS_24</t>
  </si>
  <si>
    <t>NIS_25</t>
  </si>
  <si>
    <t>NIS_26</t>
  </si>
  <si>
    <t>DRM_3</t>
  </si>
  <si>
    <t>DRM_4</t>
  </si>
  <si>
    <t>SCUBA_8</t>
  </si>
  <si>
    <t>SCUBA_9</t>
  </si>
  <si>
    <t>CTD_6</t>
  </si>
  <si>
    <t>NIS_21</t>
  </si>
  <si>
    <t>ROV_7</t>
  </si>
  <si>
    <t>CYANO_2</t>
  </si>
  <si>
    <t>RD_8</t>
  </si>
  <si>
    <t>SCUBA_10</t>
  </si>
  <si>
    <t>SCUBA_11</t>
  </si>
  <si>
    <t>AT_2</t>
  </si>
  <si>
    <t>ROV_8</t>
  </si>
  <si>
    <t>NIS_27</t>
  </si>
  <si>
    <t>Seawater for Manon</t>
  </si>
  <si>
    <t>VV_2</t>
  </si>
  <si>
    <t>ROV_9</t>
  </si>
  <si>
    <t>RD_9</t>
  </si>
  <si>
    <t>SEAICE_1</t>
  </si>
  <si>
    <t>CTD_7</t>
  </si>
  <si>
    <t>NIS_28</t>
  </si>
  <si>
    <t>ROV_10</t>
  </si>
  <si>
    <t>Annette Bombosch</t>
  </si>
  <si>
    <t>ROV_11</t>
  </si>
  <si>
    <t>parentSampleID</t>
  </si>
  <si>
    <t>sampleID</t>
  </si>
  <si>
    <t>Sample Type</t>
  </si>
  <si>
    <t>Parameter</t>
  </si>
  <si>
    <t>scientificName</t>
  </si>
  <si>
    <t>individualCount</t>
  </si>
  <si>
    <t>identifiedBy1</t>
  </si>
  <si>
    <t>identifiedBy2</t>
  </si>
  <si>
    <t>identifiedBy3</t>
  </si>
  <si>
    <t>preserved in</t>
  </si>
  <si>
    <t>container</t>
  </si>
  <si>
    <t>Remark</t>
  </si>
  <si>
    <t>recordedBy1</t>
  </si>
  <si>
    <t>recordedBy2</t>
  </si>
  <si>
    <t>Project</t>
  </si>
  <si>
    <t>scientificNameAuthorship</t>
  </si>
  <si>
    <t>identificationQualifier</t>
  </si>
  <si>
    <t>kingdom</t>
  </si>
  <si>
    <t>phylum</t>
  </si>
  <si>
    <t>class</t>
  </si>
  <si>
    <t>order</t>
  </si>
  <si>
    <t>family</t>
  </si>
  <si>
    <t>genus</t>
  </si>
  <si>
    <t>species</t>
  </si>
  <si>
    <t>institutionCode</t>
  </si>
  <si>
    <t>occurrenceRemarks</t>
  </si>
  <si>
    <t>Media_file</t>
  </si>
  <si>
    <t>Media_folder</t>
  </si>
  <si>
    <t>Mapping Quadrat</t>
  </si>
  <si>
    <t>Folder</t>
  </si>
  <si>
    <t>Pool 4</t>
  </si>
  <si>
    <t>Mapping Transect</t>
  </si>
  <si>
    <t>Individual</t>
  </si>
  <si>
    <t>Biodiversity</t>
  </si>
  <si>
    <t>Invertebrates</t>
  </si>
  <si>
    <t>EtOH 70</t>
  </si>
  <si>
    <t>Kautex 500 ml</t>
  </si>
  <si>
    <t>EtOH</t>
  </si>
  <si>
    <t>Kautex 100 ml</t>
  </si>
  <si>
    <t>Brown 2 l jar</t>
  </si>
  <si>
    <t>Sterechinus neumayeri</t>
  </si>
  <si>
    <t>Parborlasia corrugatus</t>
  </si>
  <si>
    <t xml:space="preserve"> cfr Bovalia gigantea</t>
  </si>
  <si>
    <t>Vial 5 ml</t>
  </si>
  <si>
    <t>Polychaeta</t>
  </si>
  <si>
    <t>Falcon 50 ml</t>
  </si>
  <si>
    <t>Amphipoda</t>
  </si>
  <si>
    <t>Tunicata</t>
  </si>
  <si>
    <t>Opportunistic</t>
  </si>
  <si>
    <t>Symbiotes analysis</t>
  </si>
  <si>
    <t>Algae MT1</t>
  </si>
  <si>
    <t>RNAlater</t>
  </si>
  <si>
    <t>Eppendorf 5 ml</t>
  </si>
  <si>
    <t>Algae MT2</t>
  </si>
  <si>
    <t>Algae MT3</t>
  </si>
  <si>
    <t>Algae MT4</t>
  </si>
  <si>
    <t>Algae MT5</t>
  </si>
  <si>
    <t>Algae MT6</t>
  </si>
  <si>
    <t>Algae MT7</t>
  </si>
  <si>
    <t>Sediments</t>
  </si>
  <si>
    <t>xls file</t>
  </si>
  <si>
    <t>Lysianassoidea</t>
  </si>
  <si>
    <t>Brown Jar 2L</t>
  </si>
  <si>
    <t>1L out of 4L kept</t>
  </si>
  <si>
    <t>Nacella</t>
  </si>
  <si>
    <t>Red lid container 1L</t>
  </si>
  <si>
    <t>For Guillaume Schwob</t>
  </si>
  <si>
    <t>Surface seawater</t>
  </si>
  <si>
    <t>Brown Glass vial 100 ml</t>
  </si>
  <si>
    <t>Conductimeter - Salinity</t>
  </si>
  <si>
    <t>Test CTD</t>
  </si>
  <si>
    <t>Conductimeter - Temperature</t>
  </si>
  <si>
    <t>Testa - Temperature</t>
  </si>
  <si>
    <t>CTD 11%</t>
  </si>
  <si>
    <t>CTD 85%</t>
  </si>
  <si>
    <t>Issue with Measurement</t>
  </si>
  <si>
    <t>CTD Profile</t>
  </si>
  <si>
    <t>.xls file</t>
  </si>
  <si>
    <t>Seawater</t>
  </si>
  <si>
    <t>CH4N2O</t>
  </si>
  <si>
    <t>Clear Serum Bottle 60 ml</t>
  </si>
  <si>
    <t>13C15N</t>
  </si>
  <si>
    <t>Salinity</t>
  </si>
  <si>
    <t>Brown glass bottle 100 ml</t>
  </si>
  <si>
    <t>Marius Buydens</t>
  </si>
  <si>
    <t>Incubation Cores</t>
  </si>
  <si>
    <t>Frozen (-20°C)</t>
  </si>
  <si>
    <t>Aluminium vials</t>
  </si>
  <si>
    <t>Environmental analysis</t>
  </si>
  <si>
    <t>Petri dish 55 mm</t>
  </si>
  <si>
    <t>Meiofauna, eDNA, Stable Isotopes</t>
  </si>
  <si>
    <t>Seawater_bottom</t>
  </si>
  <si>
    <t>RNA later</t>
  </si>
  <si>
    <t>Eppendorf 2,5 ml</t>
  </si>
  <si>
    <t>Filtration for Manon</t>
  </si>
  <si>
    <t>Terebellidae</t>
  </si>
  <si>
    <t>Falcon 15 ml</t>
  </si>
  <si>
    <t>Barcoding</t>
  </si>
  <si>
    <t>Molgula</t>
  </si>
  <si>
    <t>DNA Buffer</t>
  </si>
  <si>
    <t>Nacella concina</t>
  </si>
  <si>
    <t>Desmarestia</t>
  </si>
  <si>
    <t>Mapping Quadrat Small</t>
  </si>
  <si>
    <t>Pool 1</t>
  </si>
  <si>
    <t>Ziplock</t>
  </si>
  <si>
    <t>Scooped sediments</t>
  </si>
  <si>
    <t>Gastropoda</t>
  </si>
  <si>
    <t>Pool</t>
  </si>
  <si>
    <t>Formaldehyde 8%</t>
  </si>
  <si>
    <t xml:space="preserve">Mapping Quadrat </t>
  </si>
  <si>
    <t>Pool 3</t>
  </si>
  <si>
    <t>Glyphoperidium bursa</t>
  </si>
  <si>
    <t>Failed attempt</t>
  </si>
  <si>
    <t>Mapping Quadrat Large</t>
  </si>
  <si>
    <t>Invertebrata</t>
  </si>
  <si>
    <t>Kautex 500 ml (incl. cryotubes)</t>
  </si>
  <si>
    <t>more than 500 individuals</t>
  </si>
  <si>
    <t>Clean Serum Vial 60 ml</t>
  </si>
  <si>
    <t>Total Alkalinity</t>
  </si>
  <si>
    <t>DIC</t>
  </si>
  <si>
    <t>Nitrates</t>
  </si>
  <si>
    <t>Plastic bottle 300 ml</t>
  </si>
  <si>
    <t>Filtrate</t>
  </si>
  <si>
    <t>Chlorophyll_a</t>
  </si>
  <si>
    <t>GF/F Filter</t>
  </si>
  <si>
    <t>Fatty Acids</t>
  </si>
  <si>
    <t>Methanol/Chloroform</t>
  </si>
  <si>
    <t>eDNA</t>
  </si>
  <si>
    <t>Continental Ice</t>
  </si>
  <si>
    <t>0,4 L sieved on 1 mm</t>
  </si>
  <si>
    <t>1,5 L sieved on 1 mm</t>
  </si>
  <si>
    <t>1,7 L sieved on 1 mm</t>
  </si>
  <si>
    <t>Ascidia challengeri</t>
  </si>
  <si>
    <t>Falcon 5 ml</t>
  </si>
  <si>
    <t>Glass Vial 20 ml</t>
  </si>
  <si>
    <t>Nemidocarpa verrucosa</t>
  </si>
  <si>
    <t>Trematocarpus antarcticus</t>
  </si>
  <si>
    <t>Rhodophyta</t>
  </si>
  <si>
    <t>clean serum bottle 60 ml</t>
  </si>
  <si>
    <t>0 m</t>
  </si>
  <si>
    <t>brown glas bottle 100 ml</t>
  </si>
  <si>
    <t>Filter GF/F</t>
  </si>
  <si>
    <t>10 m</t>
  </si>
  <si>
    <t xml:space="preserve">10 m </t>
  </si>
  <si>
    <t>24 m</t>
  </si>
  <si>
    <t>Redo of #463</t>
  </si>
  <si>
    <t xml:space="preserve">Mapping Transect </t>
  </si>
  <si>
    <t>Green rock biofilm</t>
  </si>
  <si>
    <t>Crinoidea</t>
  </si>
  <si>
    <t>Holothuroidea</t>
  </si>
  <si>
    <t>12 sorted glass vials inside</t>
  </si>
  <si>
    <t>Incubation cores</t>
  </si>
  <si>
    <t>aluminium vials</t>
  </si>
  <si>
    <t>Petri dish 50 mm</t>
  </si>
  <si>
    <t>eDNA, Stable isotopes, meiofauna</t>
  </si>
  <si>
    <t>Formaldehyde 8% (4°C)</t>
  </si>
  <si>
    <t>MPB</t>
  </si>
  <si>
    <t>Asteroidea</t>
  </si>
  <si>
    <t>Bryozoa</t>
  </si>
  <si>
    <t>Algae</t>
  </si>
  <si>
    <t>brown glass bottle 100 ml</t>
  </si>
  <si>
    <t>Stable Isotopes</t>
  </si>
  <si>
    <t>Cnemicarpa verrucosa</t>
  </si>
  <si>
    <t>Dried</t>
  </si>
  <si>
    <t>Glass vial 4 ml</t>
  </si>
  <si>
    <t>Psilaster charcoti</t>
  </si>
  <si>
    <t>Hemaxinella bafforensis</t>
  </si>
  <si>
    <t>Porifera</t>
  </si>
  <si>
    <t>Serolidae</t>
  </si>
  <si>
    <t>Pool 1 (flight over Martin's Spot 2)</t>
  </si>
  <si>
    <t>Iridae cordata</t>
  </si>
  <si>
    <t>Margarella</t>
  </si>
  <si>
    <t>Plastic vial 200 ml</t>
  </si>
  <si>
    <t>Polynoidea</t>
  </si>
  <si>
    <t>Isopoda</t>
  </si>
  <si>
    <t>Nemerta</t>
  </si>
  <si>
    <t>Hydrozoa</t>
  </si>
  <si>
    <t>Kirkpatricia variolosa</t>
  </si>
  <si>
    <t>Cnemidocarpa verrucosa</t>
  </si>
  <si>
    <t>DNA buffer</t>
  </si>
  <si>
    <t>EtOH 100</t>
  </si>
  <si>
    <t>Natatolana sp included</t>
  </si>
  <si>
    <t>cfr. Abyssorchomene plebs</t>
  </si>
  <si>
    <t>Charcotia obesa</t>
  </si>
  <si>
    <t>Glass vial 10 ml</t>
  </si>
  <si>
    <t>Sea ice</t>
  </si>
  <si>
    <t>Ice thickness</t>
  </si>
  <si>
    <t>First estimation</t>
  </si>
  <si>
    <t>Snow thickness</t>
  </si>
  <si>
    <t>air temperature</t>
  </si>
  <si>
    <t>freeboard</t>
  </si>
  <si>
    <t>Chla slush</t>
  </si>
  <si>
    <t>Chla snow</t>
  </si>
  <si>
    <t>Chla SI 0-20cm</t>
  </si>
  <si>
    <t>Chla SI 20-41cm</t>
  </si>
  <si>
    <t>Chla SI 41-60cm</t>
  </si>
  <si>
    <t>Chla SI 60-80cm</t>
  </si>
  <si>
    <t>Chla SI 80-100cm</t>
  </si>
  <si>
    <t>Chla SI 100-120cm</t>
  </si>
  <si>
    <t>Chla SI 120-140cm</t>
  </si>
  <si>
    <t>Chla SI 140-160cm</t>
  </si>
  <si>
    <t>Chla SI 10-33cm</t>
  </si>
  <si>
    <t>From the bottom</t>
  </si>
  <si>
    <t>Chla SI 0-10cm</t>
  </si>
  <si>
    <t>POC slush</t>
  </si>
  <si>
    <t>POC snow</t>
  </si>
  <si>
    <t>POC SI 0-20cm</t>
  </si>
  <si>
    <t>POC SI 20-40cm</t>
  </si>
  <si>
    <t>POC SI 40-60cm</t>
  </si>
  <si>
    <t>POC SI 60-80cm</t>
  </si>
  <si>
    <t>POC SI 80-100cm</t>
  </si>
  <si>
    <t>POC SI 100-120cm</t>
  </si>
  <si>
    <t>POC SI 120-140cm</t>
  </si>
  <si>
    <t>POC SI 140-148cm</t>
  </si>
  <si>
    <t>POC SI 30-34cm</t>
  </si>
  <si>
    <t>POC SI 10-30cm</t>
  </si>
  <si>
    <t>POC SI 0-10cm</t>
  </si>
  <si>
    <t>XLS file</t>
  </si>
  <si>
    <t>Sal SI 0-10cm</t>
  </si>
  <si>
    <t>100ml brown glass bottle</t>
  </si>
  <si>
    <t>Sal SI 10-20cm</t>
  </si>
  <si>
    <t>Sal SI 20-29cm</t>
  </si>
  <si>
    <t>Sal SI 29-39cm</t>
  </si>
  <si>
    <t>Sal SI 39-49cm</t>
  </si>
  <si>
    <t>Sal SI 49-59cm</t>
  </si>
  <si>
    <t>Sal SI 59-69cm</t>
  </si>
  <si>
    <t>Sal SI 69-80cm</t>
  </si>
  <si>
    <t>Sal SI 80-90cm</t>
  </si>
  <si>
    <t>Sal SI 90-100cm</t>
  </si>
  <si>
    <t>Sal SI 100-109cm</t>
  </si>
  <si>
    <t>Sal SI 109-117cm</t>
  </si>
  <si>
    <t>Sal SI 20-30cm</t>
  </si>
  <si>
    <t>Sal SI 30-40cm</t>
  </si>
  <si>
    <t>From the bottom + gap layer</t>
  </si>
  <si>
    <t>18O SI 0-10cm</t>
  </si>
  <si>
    <t>Exetainer 12ml</t>
  </si>
  <si>
    <t>18O SI 10-20cm</t>
  </si>
  <si>
    <t>18O SI 20-29cm</t>
  </si>
  <si>
    <t>18O SI 29-39cm</t>
  </si>
  <si>
    <t>18O SI 39-49cm</t>
  </si>
  <si>
    <t>18O SI 49-59cm</t>
  </si>
  <si>
    <t>18O SI 59-69cm</t>
  </si>
  <si>
    <t>18O SI 69-80cm</t>
  </si>
  <si>
    <t>18O SI 80-90cm</t>
  </si>
  <si>
    <t>18O SI 90-100cm</t>
  </si>
  <si>
    <t>18O SI 100-109cm</t>
  </si>
  <si>
    <t>18O SI 109-117cm</t>
  </si>
  <si>
    <t>18O SI 20-30cm</t>
  </si>
  <si>
    <t>18O SI 30-40cm</t>
  </si>
  <si>
    <t>Conductimeter</t>
  </si>
  <si>
    <t>Nutrient SI 0-20cm</t>
  </si>
  <si>
    <t>-20°C</t>
  </si>
  <si>
    <t>30ml plastic bottle</t>
  </si>
  <si>
    <t>Nutrient SI 20-40cm</t>
  </si>
  <si>
    <t>Nutrient SI 40-60cm</t>
  </si>
  <si>
    <t>Nutrient SI 60-80cm</t>
  </si>
  <si>
    <t>Core 1+2</t>
  </si>
  <si>
    <t>Nutrient SI 80-100cm</t>
  </si>
  <si>
    <t>Nutrient SI 100-120cm</t>
  </si>
  <si>
    <t>Nutrient SI 120-140cm</t>
  </si>
  <si>
    <t>Nutrient SI 140-148cm</t>
  </si>
  <si>
    <t>Nutrient SI 30-37cm</t>
  </si>
  <si>
    <t>Nutrient SI 10-30cm</t>
  </si>
  <si>
    <t>Nutrient SI 0-10cm</t>
  </si>
  <si>
    <t>Gas bag SI 0-10cm</t>
  </si>
  <si>
    <t>60ml clear serum bottle</t>
  </si>
  <si>
    <t>Gas bag SI 10-20cm</t>
  </si>
  <si>
    <t>Gas bag SI 20-30cm</t>
  </si>
  <si>
    <t>Gas bag SI 30-40cm</t>
  </si>
  <si>
    <t>Gas bag SI 40-50cm</t>
  </si>
  <si>
    <t>Gas bag SI 50-60cm</t>
  </si>
  <si>
    <t>Gas bag SI 60-70cm</t>
  </si>
  <si>
    <t>Gas bag SI 70-80cm</t>
  </si>
  <si>
    <t>Gas bag SI 80-90cm</t>
  </si>
  <si>
    <t>Gas bag SI 90-100cm</t>
  </si>
  <si>
    <t>Gas bag SI 100-110,5cm</t>
  </si>
  <si>
    <t>Gas bag SI 110,5-120cm</t>
  </si>
  <si>
    <t>Gas bag SI 120-130cm</t>
  </si>
  <si>
    <t>Gas bag SI 30-42cm</t>
  </si>
  <si>
    <t>Nutrient slush</t>
  </si>
  <si>
    <t>nutrient snow</t>
  </si>
  <si>
    <t>sal snow</t>
  </si>
  <si>
    <t>sal slush</t>
  </si>
  <si>
    <t>Core 1 SI CH4 profile</t>
  </si>
  <si>
    <t>Core 1 SI CO2 profile</t>
  </si>
  <si>
    <t>Core 1 SI O/Ar profile</t>
  </si>
  <si>
    <t>Core 1 SI N2O profile</t>
  </si>
  <si>
    <t>Core 1 SI N profile</t>
  </si>
  <si>
    <t>Core 1 salinity profile</t>
  </si>
  <si>
    <t>Core 1 thin section</t>
  </si>
  <si>
    <t>Core 2 SI CH4 profile</t>
  </si>
  <si>
    <t>Core 2 SI CO2 profile</t>
  </si>
  <si>
    <t>Core 2 SI O/Ar profile</t>
  </si>
  <si>
    <t>Core 2 SI N2O profile</t>
  </si>
  <si>
    <t>Core 2 SI N profile</t>
  </si>
  <si>
    <t>Core 2 salinity profile</t>
  </si>
  <si>
    <t>Core 2 thin section</t>
  </si>
  <si>
    <t>Core 3 SI CH4 profile</t>
  </si>
  <si>
    <t>Core 3 SI CO2 profile</t>
  </si>
  <si>
    <t>Core 3 SI O/Ar profile</t>
  </si>
  <si>
    <t>Core 3 SI N2O profile</t>
  </si>
  <si>
    <t>Core 3 SI N profile</t>
  </si>
  <si>
    <t>Core 3 salinity profile</t>
  </si>
  <si>
    <t>Core 3 thin section</t>
  </si>
  <si>
    <t>Core 4 SI CH4 profile</t>
  </si>
  <si>
    <t>Core 4 SI CO2 profile</t>
  </si>
  <si>
    <t>Core 4 SI O/Ar profile</t>
  </si>
  <si>
    <t>Core 4 SI N2O profile</t>
  </si>
  <si>
    <t>Core 4 SI N profile</t>
  </si>
  <si>
    <t>Core 4 salinity profile</t>
  </si>
  <si>
    <t>Core 4 thin section</t>
  </si>
  <si>
    <t>Core 5 SI CH4 profile</t>
  </si>
  <si>
    <t>Core 5 SI CO2 profile</t>
  </si>
  <si>
    <t>Core 5 SI O/Ar profile</t>
  </si>
  <si>
    <t>Core 5 SI N2O profile</t>
  </si>
  <si>
    <t>Core 5 SI N profile</t>
  </si>
  <si>
    <t>Core 5 salinity profile</t>
  </si>
  <si>
    <t>Core 5 thin section</t>
  </si>
  <si>
    <t>Core 6 SI CH4 profile</t>
  </si>
  <si>
    <t>Core 6 SI CO2 profile</t>
  </si>
  <si>
    <t>Core 6 SI O/Ar profile</t>
  </si>
  <si>
    <t>Core 6 SI N2O profile</t>
  </si>
  <si>
    <t>Core 6 SI N profile</t>
  </si>
  <si>
    <t>Core 6 salinity profile</t>
  </si>
  <si>
    <t>Core 6 thin section</t>
  </si>
  <si>
    <t>Core 7 SI CH4 profile</t>
  </si>
  <si>
    <t>Core 7 SI CO2 profile</t>
  </si>
  <si>
    <t>Core 7 SI O/Ar profile</t>
  </si>
  <si>
    <t>Core 7 SI N2O profile</t>
  </si>
  <si>
    <t>Core 7 SI N profile</t>
  </si>
  <si>
    <t>Core 7 salinity profile</t>
  </si>
  <si>
    <t>Core 7 thin section</t>
  </si>
  <si>
    <t>Core 8 SI CH4 profile</t>
  </si>
  <si>
    <t>Core 8 SI CO2 profile</t>
  </si>
  <si>
    <t>Core 8 SI O/Ar profile</t>
  </si>
  <si>
    <t>Core 8 SI N2O profile</t>
  </si>
  <si>
    <t>Core 8 SI N profile</t>
  </si>
  <si>
    <t>Core 8 salinity profile</t>
  </si>
  <si>
    <t>Core 8 thin section</t>
  </si>
  <si>
    <t>Core 9 SI CH4 profile</t>
  </si>
  <si>
    <t>Core 9 SI CO2 profile</t>
  </si>
  <si>
    <t>Core 9 SI O/Ar profile</t>
  </si>
  <si>
    <t>Core 9 SI N2O profile</t>
  </si>
  <si>
    <t>Core 9 SI N profile</t>
  </si>
  <si>
    <t>Core 9 salinity profile</t>
  </si>
  <si>
    <t>Core 9 thin section</t>
  </si>
  <si>
    <t>Core 10 SI CH4 profile</t>
  </si>
  <si>
    <t>Core 10 SI CO2 profile</t>
  </si>
  <si>
    <t>Core 10 SI O/Ar profile</t>
  </si>
  <si>
    <t>Core 10 SI N2O profile</t>
  </si>
  <si>
    <t>Core 10 SI N profile</t>
  </si>
  <si>
    <t>Core 10 salinity profile</t>
  </si>
  <si>
    <t>Core 10 thin section</t>
  </si>
  <si>
    <t>Ice thickness core 2</t>
  </si>
  <si>
    <t>Already melting</t>
  </si>
  <si>
    <t>Ice thickness core 3</t>
  </si>
  <si>
    <t>Ice thickness core 4</t>
  </si>
  <si>
    <t>Ice thickness core 5</t>
  </si>
  <si>
    <t>Ice thickness core 6</t>
  </si>
  <si>
    <t>Ice thickness core 7</t>
  </si>
  <si>
    <t>Ice thickness core 8</t>
  </si>
  <si>
    <t>Ice thickness core 9</t>
  </si>
  <si>
    <t>Ice thickness core 10</t>
  </si>
  <si>
    <t>18O snow</t>
  </si>
  <si>
    <t>18O slush</t>
  </si>
  <si>
    <t>Conductivity - Salinity - Temperature</t>
  </si>
  <si>
    <t>100m depth</t>
  </si>
  <si>
    <t>Nutrients</t>
  </si>
  <si>
    <t>50m depth</t>
  </si>
  <si>
    <t>0m depth</t>
  </si>
  <si>
    <t>Chla</t>
  </si>
  <si>
    <t>Glass Vial 4ml</t>
  </si>
  <si>
    <t>Nemertea</t>
  </si>
  <si>
    <t>Dendrilla</t>
  </si>
  <si>
    <t>Sediment</t>
  </si>
  <si>
    <t xml:space="preserve">Glass Vial 4ml </t>
  </si>
  <si>
    <t>Cotex 100ml</t>
  </si>
  <si>
    <t>Dry</t>
  </si>
  <si>
    <t>4ml glass vial</t>
  </si>
  <si>
    <t>sediment</t>
  </si>
  <si>
    <t>Solvant</t>
  </si>
  <si>
    <t>XXX</t>
  </si>
  <si>
    <t>HgCl2</t>
  </si>
  <si>
    <t>Exetainer (20 ml)</t>
  </si>
  <si>
    <t>Alcalinity</t>
  </si>
  <si>
    <t>Exetainer (100 ml)</t>
  </si>
  <si>
    <t>Scintillation vial (20 ml)</t>
  </si>
  <si>
    <t>N20, CH4</t>
  </si>
  <si>
    <t>Porewater</t>
  </si>
  <si>
    <t>Exetainer (350µl)</t>
  </si>
  <si>
    <t>Frozen (-20°)</t>
  </si>
  <si>
    <t>Eppendorf (1,5 ml)</t>
  </si>
  <si>
    <t>Exetainer (XX ml)</t>
  </si>
  <si>
    <t>Biota</t>
  </si>
  <si>
    <t>Biodiversity (Macrofauna)</t>
  </si>
  <si>
    <t>Backup SW sample</t>
  </si>
  <si>
    <t>Plastic Vial 250 ml</t>
  </si>
  <si>
    <t>sampleType</t>
  </si>
  <si>
    <t>gearType</t>
  </si>
  <si>
    <t>14C AMS dating</t>
  </si>
  <si>
    <t>500 ml bottle</t>
  </si>
  <si>
    <t>AADI</t>
  </si>
  <si>
    <t>Active water sampler</t>
  </si>
  <si>
    <t>Acoustics recorder</t>
  </si>
  <si>
    <t>ADCP</t>
  </si>
  <si>
    <t>Algal Incubator</t>
  </si>
  <si>
    <t>aDNA</t>
  </si>
  <si>
    <t>ARGO</t>
  </si>
  <si>
    <t>Algae aggregates</t>
  </si>
  <si>
    <t>ASSIST</t>
  </si>
  <si>
    <t>AT/DIC/pH</t>
  </si>
  <si>
    <t>AUV</t>
  </si>
  <si>
    <t>Bacterial production</t>
  </si>
  <si>
    <t>Beam trawl</t>
  </si>
  <si>
    <t>Bio bulk</t>
  </si>
  <si>
    <t>Bongonet 180 um</t>
  </si>
  <si>
    <t>Biogenic silica</t>
  </si>
  <si>
    <t>Bongonet 64 um</t>
  </si>
  <si>
    <t>Brine</t>
  </si>
  <si>
    <t>Bottle 1L</t>
  </si>
  <si>
    <t>CDOM</t>
  </si>
  <si>
    <t>Box core</t>
  </si>
  <si>
    <t>Chlorophyll a &gt; 10 um</t>
  </si>
  <si>
    <t>Bucket</t>
  </si>
  <si>
    <t>Chlorophyll a tot</t>
  </si>
  <si>
    <t>Calypso</t>
  </si>
  <si>
    <t>CTD</t>
  </si>
  <si>
    <t>Camera</t>
  </si>
  <si>
    <t>d13C</t>
  </si>
  <si>
    <t>Campelen trawl</t>
  </si>
  <si>
    <t>d13C DIC</t>
  </si>
  <si>
    <t>Campelen trawl with fish lift</t>
  </si>
  <si>
    <t>d18O</t>
  </si>
  <si>
    <t>Cast away CTD</t>
  </si>
  <si>
    <t>Data: no physical sample</t>
  </si>
  <si>
    <t>CMET Ballons</t>
  </si>
  <si>
    <t>dCSP</t>
  </si>
  <si>
    <t>dD and d18O</t>
  </si>
  <si>
    <t>CTD w/bottles</t>
  </si>
  <si>
    <t>Dilution culture</t>
  </si>
  <si>
    <t>Drone</t>
  </si>
  <si>
    <t>Dinocysts</t>
  </si>
  <si>
    <t>EK80</t>
  </si>
  <si>
    <t>Dissolved Organic Carbon</t>
  </si>
  <si>
    <t>EM-bird</t>
  </si>
  <si>
    <t>Dissolved trace elements</t>
  </si>
  <si>
    <t>EM302</t>
  </si>
  <si>
    <t>Dive</t>
  </si>
  <si>
    <t>EM710</t>
  </si>
  <si>
    <t>DNA</t>
  </si>
  <si>
    <t>Filtration Pump</t>
  </si>
  <si>
    <t>DO</t>
  </si>
  <si>
    <t>Glider</t>
  </si>
  <si>
    <t>dTEP</t>
  </si>
  <si>
    <t>GNSS setup</t>
  </si>
  <si>
    <t>Ecotoxicology</t>
  </si>
  <si>
    <t>GO-FLO</t>
  </si>
  <si>
    <t>Gravity corer</t>
  </si>
  <si>
    <t>Electron microscopy (SEM filter)</t>
  </si>
  <si>
    <t>Harstad trawl</t>
  </si>
  <si>
    <t>Experiments</t>
  </si>
  <si>
    <t>Ice auger</t>
  </si>
  <si>
    <t>Fatty acids</t>
  </si>
  <si>
    <t>Ice corer</t>
  </si>
  <si>
    <t>FDOM</t>
  </si>
  <si>
    <t>Ice corer 9 cm</t>
  </si>
  <si>
    <t>Fecal pellet flux</t>
  </si>
  <si>
    <t>L-ADCP</t>
  </si>
  <si>
    <t>Fecal pellets</t>
  </si>
  <si>
    <t>Macroplankton trawl</t>
  </si>
  <si>
    <t>Female:egg ratio</t>
  </si>
  <si>
    <t>MIK-net 1500 um</t>
  </si>
  <si>
    <t>Fish</t>
  </si>
  <si>
    <t>Mooring</t>
  </si>
  <si>
    <t>FISH-EPS</t>
  </si>
  <si>
    <t>Multicorer</t>
  </si>
  <si>
    <t>FISH-Mixotrophy</t>
  </si>
  <si>
    <t>Multinet 180 um</t>
  </si>
  <si>
    <t>FlowCam</t>
  </si>
  <si>
    <t>Multinet 64 um</t>
  </si>
  <si>
    <t>GC catcher sample</t>
  </si>
  <si>
    <t>Niskin</t>
  </si>
  <si>
    <t>GC cutter sample</t>
  </si>
  <si>
    <t>Optical profiler</t>
  </si>
  <si>
    <t>GC section</t>
  </si>
  <si>
    <t>pC02 underway</t>
  </si>
  <si>
    <t>GC section archive half</t>
  </si>
  <si>
    <t>Phytoplankton net 10 um</t>
  </si>
  <si>
    <t>GC section working half</t>
  </si>
  <si>
    <t>Phytoplankton net 20 um</t>
  </si>
  <si>
    <t>Gel trap</t>
  </si>
  <si>
    <t>ROV</t>
  </si>
  <si>
    <t>Gelatinous zooplankton taxonomy</t>
  </si>
  <si>
    <t>SBP300</t>
  </si>
  <si>
    <t>Gelatinous zooplankton volume</t>
  </si>
  <si>
    <t>Sea water intake</t>
  </si>
  <si>
    <t>Grain size</t>
  </si>
  <si>
    <t>Sediment trap (long term)</t>
  </si>
  <si>
    <t>HBI</t>
  </si>
  <si>
    <t>Sediment trap (short term)</t>
  </si>
  <si>
    <t>Highly branched isoprenoids (HBI)</t>
  </si>
  <si>
    <t>Slurp gun</t>
  </si>
  <si>
    <t>HPLC Pigments</t>
  </si>
  <si>
    <t>Snow pit</t>
  </si>
  <si>
    <t>Ice algae</t>
  </si>
  <si>
    <t>Snow probe</t>
  </si>
  <si>
    <t>Ice core</t>
  </si>
  <si>
    <t>Spear</t>
  </si>
  <si>
    <t>ICP</t>
  </si>
  <si>
    <t>Suction pump (20 um)</t>
  </si>
  <si>
    <t>iDNA</t>
  </si>
  <si>
    <t>Suction pump (200 um)</t>
  </si>
  <si>
    <t>IP25</t>
  </si>
  <si>
    <t>Suction pump (500 um)</t>
  </si>
  <si>
    <t>Isotopes</t>
  </si>
  <si>
    <t>Surface drifter</t>
  </si>
  <si>
    <t>ISUS</t>
  </si>
  <si>
    <t>Swim net (200 um)</t>
  </si>
  <si>
    <t>Syringe</t>
  </si>
  <si>
    <t>Macrofauna taxonomy</t>
  </si>
  <si>
    <t>Thermosalinograph</t>
  </si>
  <si>
    <t>Macrozooplankton biomass</t>
  </si>
  <si>
    <t>Topas40</t>
  </si>
  <si>
    <t>Macrozooplankton diet</t>
  </si>
  <si>
    <t>TS probe</t>
  </si>
  <si>
    <t>Macrozooplankton metagenomics</t>
  </si>
  <si>
    <t>Tube</t>
  </si>
  <si>
    <t>Macrozooplankton taxonomy</t>
  </si>
  <si>
    <t>UIW</t>
  </si>
  <si>
    <t>Megafauna taxonomy</t>
  </si>
  <si>
    <t>USV</t>
  </si>
  <si>
    <t>Meiofauna abundance</t>
  </si>
  <si>
    <t>Vertical microstructure profiler</t>
  </si>
  <si>
    <t>Meiofauna taxonomy</t>
  </si>
  <si>
    <t>Wave recorder</t>
  </si>
  <si>
    <t>Melt pond</t>
  </si>
  <si>
    <t>Weather station</t>
  </si>
  <si>
    <t>Meroplankton taxonomy</t>
  </si>
  <si>
    <t>WP2 180 um</t>
  </si>
  <si>
    <t>Mesozooplankton biomass</t>
  </si>
  <si>
    <t>WP2 64 um</t>
  </si>
  <si>
    <t>Mesozooplankton diet</t>
  </si>
  <si>
    <t>WP2 90 um</t>
  </si>
  <si>
    <t>Mesozooplankton ecotoxicology</t>
  </si>
  <si>
    <t>WP3 1000 um</t>
  </si>
  <si>
    <t>Mesozooplankton metagenomics</t>
  </si>
  <si>
    <t>Mesozooplankton taxonomy</t>
  </si>
  <si>
    <t>Methylmercury</t>
  </si>
  <si>
    <t>Microalgal diversity</t>
  </si>
  <si>
    <t>Microbial abundance</t>
  </si>
  <si>
    <t xml:space="preserve">Microbial activity (RNA) </t>
  </si>
  <si>
    <t>Microbial diversity (DNA and RNA)</t>
  </si>
  <si>
    <t>Microzooplankton abundance</t>
  </si>
  <si>
    <t>Microzooplankton biomass</t>
  </si>
  <si>
    <t>Mixotrophy FISH</t>
  </si>
  <si>
    <t>Multicore</t>
  </si>
  <si>
    <t>Multicore archive half</t>
  </si>
  <si>
    <t>Multicore work half</t>
  </si>
  <si>
    <t>Niskin Bottle</t>
  </si>
  <si>
    <t>Organic matter characterization</t>
  </si>
  <si>
    <t>Particulate absorption</t>
  </si>
  <si>
    <t>Particulate elements</t>
  </si>
  <si>
    <t>PC section</t>
  </si>
  <si>
    <t>pCSP</t>
  </si>
  <si>
    <t>Photography</t>
  </si>
  <si>
    <t>Plankton barcoding</t>
  </si>
  <si>
    <t>Plankton metabarcoding</t>
  </si>
  <si>
    <t>POC/PON</t>
  </si>
  <si>
    <t>Primary production (14C-CO2)</t>
  </si>
  <si>
    <t>Profile</t>
  </si>
  <si>
    <t>Protist abundance and taxonomy</t>
  </si>
  <si>
    <t>Protist diversity &lt;10 um</t>
  </si>
  <si>
    <t>Protist diversity &gt;10 um</t>
  </si>
  <si>
    <t>pTEP</t>
  </si>
  <si>
    <t>Racetrack</t>
  </si>
  <si>
    <t>RNA</t>
  </si>
  <si>
    <t>Sediment incubation</t>
  </si>
  <si>
    <t>Sediment pigments</t>
  </si>
  <si>
    <t>Sediment porosity</t>
  </si>
  <si>
    <t>Sediment slice</t>
  </si>
  <si>
    <t>Sediment trap</t>
  </si>
  <si>
    <t>Seston elemental composition</t>
  </si>
  <si>
    <t>Single cell isolate</t>
  </si>
  <si>
    <t>Site coordinates</t>
  </si>
  <si>
    <t>Small meiofauna abundance</t>
  </si>
  <si>
    <t>Small meiofauna diet</t>
  </si>
  <si>
    <t>Small meiofauna taxonomy</t>
  </si>
  <si>
    <t>Small mesozooplankton biomass</t>
  </si>
  <si>
    <t>Small mesozooplankton diet</t>
  </si>
  <si>
    <t>Small mesozooplankton metagenomics</t>
  </si>
  <si>
    <t>Small mesozooplankton taxonomy</t>
  </si>
  <si>
    <t>Snow</t>
  </si>
  <si>
    <t>Stable isotopes</t>
  </si>
  <si>
    <t>Station</t>
  </si>
  <si>
    <t>Temperature and pressure logger</t>
  </si>
  <si>
    <t>Temperature logger</t>
  </si>
  <si>
    <t>Tissue</t>
  </si>
  <si>
    <t>Total Mercury</t>
  </si>
  <si>
    <t>Total nitrogen</t>
  </si>
  <si>
    <t>Total organic carbon</t>
  </si>
  <si>
    <t>Total thickness ice+snow</t>
  </si>
  <si>
    <t>Trace elements</t>
  </si>
  <si>
    <t>Under ice water</t>
  </si>
  <si>
    <t>Viral decay</t>
  </si>
  <si>
    <t>Viral diversity (FeCl3)</t>
  </si>
  <si>
    <t>Viral production</t>
  </si>
  <si>
    <t>Water</t>
  </si>
  <si>
    <t>basisOfRecord</t>
  </si>
  <si>
    <t>preparations</t>
  </si>
  <si>
    <t>person</t>
  </si>
  <si>
    <t>orcid</t>
  </si>
  <si>
    <t>institutionID</t>
  </si>
  <si>
    <t>project</t>
  </si>
  <si>
    <t>gut</t>
  </si>
  <si>
    <t>MaterialSample</t>
  </si>
  <si>
    <t>Ethanol 100</t>
  </si>
  <si>
    <t/>
  </si>
  <si>
    <t>UGENT</t>
  </si>
  <si>
    <t>https://ror.org/00cv9y106</t>
  </si>
  <si>
    <t>BENTHOS</t>
  </si>
  <si>
    <t>body</t>
  </si>
  <si>
    <t>MachineObservation</t>
  </si>
  <si>
    <t>https://orcid.org/0000-0002-9037-7623</t>
  </si>
  <si>
    <t>ULB</t>
  </si>
  <si>
    <t>https://ror.org/01r9htc13</t>
  </si>
  <si>
    <t>BIOGEO</t>
  </si>
  <si>
    <t>limb</t>
  </si>
  <si>
    <t>observation</t>
  </si>
  <si>
    <t>Frozen  (-20°C)</t>
  </si>
  <si>
    <t>https://orcid.org/0000-0003-0502-8101</t>
  </si>
  <si>
    <t>ULiege</t>
  </si>
  <si>
    <t>https://ror.org/00afp2z80</t>
  </si>
  <si>
    <t>ICE</t>
  </si>
  <si>
    <t>media_file</t>
  </si>
  <si>
    <t>Ethanol 70</t>
  </si>
  <si>
    <t>https://orcid.org/0000-0002-0981-7442</t>
  </si>
  <si>
    <t>INTERTIDAL</t>
  </si>
  <si>
    <t>RNA Later</t>
  </si>
  <si>
    <t>https://orcid.org/0000-0002-8971-8195</t>
  </si>
  <si>
    <t>MEIO</t>
  </si>
  <si>
    <t>suspended particulate organic matter</t>
  </si>
  <si>
    <t>PELAGIC</t>
  </si>
  <si>
    <t>swab</t>
  </si>
  <si>
    <t>https://orcid.org/0000-0001-5748-602X</t>
  </si>
  <si>
    <t>tissue</t>
  </si>
  <si>
    <t>Flash frozen (liquid N2)</t>
  </si>
  <si>
    <t>SONATINA</t>
  </si>
  <si>
    <t>https://orcid.org/0000-0002-9708-1761</t>
  </si>
  <si>
    <t>SYMB</t>
  </si>
  <si>
    <t>digestive pellets</t>
  </si>
  <si>
    <t>Maria Amenabar</t>
  </si>
  <si>
    <t>TOP</t>
  </si>
  <si>
    <t>seawater</t>
  </si>
  <si>
    <t>TROPHIC</t>
  </si>
  <si>
    <t>individual</t>
  </si>
  <si>
    <t>sea ice</t>
  </si>
  <si>
    <t>ALL</t>
  </si>
  <si>
    <t>filtrate</t>
  </si>
  <si>
    <t>media_folder</t>
  </si>
  <si>
    <t>AT</t>
  </si>
  <si>
    <t>Amphipod Trap</t>
  </si>
  <si>
    <t>Conductivity-Salinity-Temperature</t>
  </si>
  <si>
    <t>DR</t>
  </si>
  <si>
    <t>DRM</t>
  </si>
  <si>
    <t>Drone Mapping</t>
  </si>
  <si>
    <t>ITD</t>
  </si>
  <si>
    <t>Intertidal</t>
  </si>
  <si>
    <t>NIS</t>
  </si>
  <si>
    <t>RD</t>
  </si>
  <si>
    <t>Rauschert Dredge</t>
  </si>
  <si>
    <t>Remotely Operated Vehicle</t>
  </si>
  <si>
    <t>Scuba Divers</t>
  </si>
  <si>
    <t>ST</t>
  </si>
  <si>
    <t>Sedimet Traps</t>
  </si>
  <si>
    <t>ZZ</t>
  </si>
  <si>
    <t>Zodiac Zip</t>
  </si>
  <si>
    <t xml:space="preserve">Coordinate conversion </t>
  </si>
  <si>
    <t xml:space="preserve">Degree Minutes Seconds </t>
  </si>
  <si>
    <t xml:space="preserve">Degrees </t>
  </si>
  <si>
    <t xml:space="preserve">Minutes </t>
  </si>
  <si>
    <t xml:space="preserve">Seconds </t>
  </si>
  <si>
    <t xml:space="preserve">Decimal degrees </t>
  </si>
  <si>
    <t>Degree decimal minutes</t>
  </si>
  <si>
    <t xml:space="preserve">Decimal minutes </t>
  </si>
  <si>
    <t xml:space="preserve">
Measurement parameter/name</t>
  </si>
  <si>
    <t>Gear</t>
  </si>
  <si>
    <t xml:space="preserve">
Meas urement Unit</t>
  </si>
  <si>
    <t xml:space="preserve">
Method responsible</t>
  </si>
  <si>
    <t>Sea Ice Thickness (cm)</t>
  </si>
  <si>
    <t>Sea Water pH  (total scale)</t>
  </si>
  <si>
    <t>POC (ug/L)</t>
  </si>
  <si>
    <t>Sea Water Practical Salinity (1)</t>
  </si>
  <si>
    <t>Sea Water Conductivity (S/m)</t>
  </si>
  <si>
    <t>Sea Water Temp (C)</t>
  </si>
  <si>
    <t>°C</t>
  </si>
  <si>
    <t>Sediment TOC (mg/L)</t>
  </si>
  <si>
    <t>mg/L</t>
  </si>
  <si>
    <t>SCUBA_12</t>
  </si>
  <si>
    <t>SCUBA_13</t>
  </si>
  <si>
    <t>SCUBA_14</t>
  </si>
  <si>
    <t>SCUBA_15</t>
  </si>
  <si>
    <t>SCUBA_16</t>
  </si>
  <si>
    <t>SCUBA_17</t>
  </si>
  <si>
    <t>SCUBA_18</t>
  </si>
  <si>
    <t>Seroilidae</t>
  </si>
  <si>
    <t>VV_3</t>
  </si>
  <si>
    <t>ROV_12</t>
  </si>
  <si>
    <t>RD_10</t>
  </si>
  <si>
    <t>AT_3</t>
  </si>
  <si>
    <t>TANGO_1 Expedition</t>
  </si>
  <si>
    <t>NIS_30</t>
  </si>
  <si>
    <t>NIS_29</t>
  </si>
  <si>
    <t>ROV_13</t>
  </si>
  <si>
    <t>RD_11</t>
  </si>
  <si>
    <t>NIS_31</t>
  </si>
  <si>
    <t>ST retrieval</t>
  </si>
  <si>
    <t>Glycerol</t>
  </si>
  <si>
    <t>Eppendorf 1.5 ml</t>
  </si>
  <si>
    <t>Microbiology</t>
  </si>
  <si>
    <t>Microbiology for Isabelle George, in Bag Manon O3</t>
  </si>
  <si>
    <t>ROV_14</t>
  </si>
  <si>
    <t>CYANO_3</t>
  </si>
  <si>
    <t>CYANO_4</t>
  </si>
  <si>
    <t>VV_4</t>
  </si>
  <si>
    <t>ST_2</t>
  </si>
  <si>
    <t>ROV_15</t>
  </si>
  <si>
    <t>AT_4</t>
  </si>
  <si>
    <t>CTD_8</t>
  </si>
  <si>
    <t>NIS_32</t>
  </si>
  <si>
    <t>RD_12</t>
  </si>
  <si>
    <t>RD_13</t>
  </si>
  <si>
    <t>RD_14</t>
  </si>
  <si>
    <t>CYANO_5</t>
  </si>
  <si>
    <t>VV_5</t>
  </si>
  <si>
    <t>Blaiklock Island</t>
  </si>
  <si>
    <t>RD_15</t>
  </si>
  <si>
    <t>RD_16</t>
  </si>
  <si>
    <t>SCUBA_19</t>
  </si>
  <si>
    <t>DRM_5</t>
  </si>
  <si>
    <t>DRM_6</t>
  </si>
  <si>
    <t>ROV_18</t>
  </si>
  <si>
    <t>DR_2</t>
  </si>
  <si>
    <t>SCUBA_20</t>
  </si>
  <si>
    <t>ROV_17</t>
  </si>
  <si>
    <t>NIS_34</t>
  </si>
  <si>
    <t>Time Deployments</t>
  </si>
  <si>
    <t>ROV_19</t>
  </si>
  <si>
    <t>RD_17</t>
  </si>
  <si>
    <t>RD_18</t>
  </si>
  <si>
    <t>SCUBA_21</t>
  </si>
  <si>
    <t>DRM_7</t>
  </si>
  <si>
    <t>DRM_8</t>
  </si>
  <si>
    <t>NIS_35</t>
  </si>
  <si>
    <t>NIS_36</t>
  </si>
  <si>
    <t>CTD_9</t>
  </si>
  <si>
    <t>ITD_3</t>
  </si>
  <si>
    <t>VV_6</t>
  </si>
  <si>
    <t>SCUBA_22</t>
  </si>
  <si>
    <t>ICE_2</t>
  </si>
  <si>
    <t>CTD_11</t>
  </si>
  <si>
    <t>NIS_37</t>
  </si>
  <si>
    <t>SCUBA_23</t>
  </si>
  <si>
    <t>ROV_20</t>
  </si>
  <si>
    <t>DRM_9</t>
  </si>
  <si>
    <t>AT_5</t>
  </si>
  <si>
    <t>DRM_10</t>
  </si>
  <si>
    <t>ROV_21</t>
  </si>
  <si>
    <t>SURVEY FOR SITE 2 BELOW ship</t>
  </si>
  <si>
    <t>RD_19</t>
  </si>
  <si>
    <t>SCUBA_24</t>
  </si>
  <si>
    <t>SCUBA_25</t>
  </si>
  <si>
    <t>SCUBA_26</t>
  </si>
  <si>
    <t>ROV_22</t>
  </si>
  <si>
    <t>NIS_39</t>
  </si>
  <si>
    <t>RD_20</t>
  </si>
  <si>
    <t>First attempt unsuccessful. Second success but poor</t>
  </si>
  <si>
    <t>Halted: frozen REG (LK)</t>
  </si>
  <si>
    <t>Incubation core + meiocore</t>
  </si>
  <si>
    <t>MD quadrats + sea urchins</t>
  </si>
  <si>
    <t>Manon</t>
  </si>
  <si>
    <t>SCUBA_29</t>
  </si>
  <si>
    <t>SCUBA_28</t>
  </si>
  <si>
    <t>SCUBA_27</t>
  </si>
  <si>
    <t>RD_21</t>
  </si>
  <si>
    <t>ROV_23</t>
  </si>
  <si>
    <t>NIS_40</t>
  </si>
  <si>
    <t>VV_7</t>
  </si>
  <si>
    <t>SCUBA_30</t>
  </si>
  <si>
    <t>NIS_41</t>
  </si>
  <si>
    <t>CTD_14</t>
  </si>
  <si>
    <t>DR_5</t>
  </si>
  <si>
    <t>CTD_13</t>
  </si>
  <si>
    <t>DRM_11</t>
  </si>
  <si>
    <t>Site 2B (Seamount)</t>
  </si>
  <si>
    <t>3 cores for macrofauna</t>
  </si>
  <si>
    <t>MD Quadrats + Sea Urchins</t>
  </si>
  <si>
    <t>Transect on seamount</t>
  </si>
  <si>
    <t>Failed, same as SCUBA_28</t>
  </si>
  <si>
    <t>CFR ST_2 retrieval</t>
  </si>
  <si>
    <t>Site 2B</t>
  </si>
  <si>
    <t>Recovery via SCUBA_30</t>
  </si>
  <si>
    <t>Number of Events</t>
  </si>
  <si>
    <t>Number of Samples</t>
  </si>
  <si>
    <t>Individuals</t>
  </si>
  <si>
    <t>Heterocucumis steinii</t>
  </si>
  <si>
    <t>EtOH pure</t>
  </si>
  <si>
    <t>15ml falcon</t>
  </si>
  <si>
    <t>mycale sp</t>
  </si>
  <si>
    <t>plocamium sp</t>
  </si>
  <si>
    <t>pyura setora</t>
  </si>
  <si>
    <t>eusirus sp.</t>
  </si>
  <si>
    <t>odontaster validus</t>
  </si>
  <si>
    <t>Parborlasia corigatus</t>
  </si>
  <si>
    <t>Odontaster meridionalis</t>
  </si>
  <si>
    <t>Diplasterias sp.</t>
  </si>
  <si>
    <t>Lysasterias sp.</t>
  </si>
  <si>
    <t>Glyptonotu antarcticus</t>
  </si>
  <si>
    <t>Ascidia sp1</t>
  </si>
  <si>
    <t>Dendrila antarctica</t>
  </si>
  <si>
    <t>Homoxinello balfourenis</t>
  </si>
  <si>
    <t>Polynoidea sp.</t>
  </si>
  <si>
    <t>Bivalve sp.</t>
  </si>
  <si>
    <t>Laternula elliptica</t>
  </si>
  <si>
    <t>Odontaster validus</t>
  </si>
  <si>
    <t>Solvent</t>
  </si>
  <si>
    <t>Glyphoperidium antarctica</t>
  </si>
  <si>
    <t>Ascidia sp.</t>
  </si>
  <si>
    <t>Heterocucumis sp.</t>
  </si>
  <si>
    <t>15ml glass vial</t>
  </si>
  <si>
    <t>Sterechinus Nemay.</t>
  </si>
  <si>
    <t>Kautex 100ml</t>
  </si>
  <si>
    <t>Glass vial 5ml</t>
  </si>
  <si>
    <t>Polychaetae sp.</t>
  </si>
  <si>
    <t>Isopoda sp.</t>
  </si>
  <si>
    <t>Gasteropoda sp.</t>
  </si>
  <si>
    <t>Invert sp.</t>
  </si>
  <si>
    <t>Asteridae sp.</t>
  </si>
  <si>
    <t>Holoturoidea sp.</t>
  </si>
  <si>
    <t>Polychaete sp.</t>
  </si>
  <si>
    <t>Glass vial 20ml</t>
  </si>
  <si>
    <t>In tube</t>
  </si>
  <si>
    <t>Sterechinus Nevm.</t>
  </si>
  <si>
    <t>Bivalva sp.</t>
  </si>
  <si>
    <t>Holothuroid sp.</t>
  </si>
  <si>
    <t>Podia</t>
  </si>
  <si>
    <t>Cryotube 5ml</t>
  </si>
  <si>
    <t>15.7m deep</t>
  </si>
  <si>
    <t>CH4/N2O</t>
  </si>
  <si>
    <t>60ml clear glass bottle</t>
  </si>
  <si>
    <t>13C/15N</t>
  </si>
  <si>
    <t>-80°C</t>
  </si>
  <si>
    <t>GF/F filter</t>
  </si>
  <si>
    <t>dry</t>
  </si>
  <si>
    <t>6m deep</t>
  </si>
  <si>
    <t>0m deep</t>
  </si>
  <si>
    <t>30ml HDPE</t>
  </si>
  <si>
    <t>Cyano5</t>
  </si>
  <si>
    <t>Biofilm</t>
  </si>
  <si>
    <t>Green Biofilm</t>
  </si>
  <si>
    <t>50ml Falcon</t>
  </si>
  <si>
    <t>Red Biofilm</t>
  </si>
  <si>
    <t>1.4L</t>
  </si>
  <si>
    <t>Macrofauna for the incubation water</t>
  </si>
  <si>
    <t>Marius B</t>
  </si>
  <si>
    <t>1.7L</t>
  </si>
  <si>
    <t>1 core</t>
  </si>
  <si>
    <t>Incubation</t>
  </si>
  <si>
    <t>Alu vials</t>
  </si>
  <si>
    <t>Environmental</t>
  </si>
  <si>
    <t>Petri 55mm OD</t>
  </si>
  <si>
    <t>SI eDNA</t>
  </si>
  <si>
    <t>1 Falcon</t>
  </si>
  <si>
    <t>Formol 4%</t>
  </si>
  <si>
    <t>Falcon 50ml</t>
  </si>
  <si>
    <t xml:space="preserve">Large </t>
  </si>
  <si>
    <t>Pb120</t>
  </si>
  <si>
    <t>Fatty acid</t>
  </si>
  <si>
    <t>Chloroform/methanol</t>
  </si>
  <si>
    <t>Cartridge</t>
  </si>
  <si>
    <t>Invert Miscellaneous</t>
  </si>
  <si>
    <t>Leftover from Martin</t>
  </si>
  <si>
    <t>Sterechinus Neumayeri</t>
  </si>
  <si>
    <t>Ophiaunautus Victoriae</t>
  </si>
  <si>
    <t>Ice cream plastic cup 180 ml</t>
  </si>
  <si>
    <t>Polychete sp.</t>
  </si>
  <si>
    <t>Isopoda mix</t>
  </si>
  <si>
    <t>cumacea sp.</t>
  </si>
  <si>
    <t>Worm sp.</t>
  </si>
  <si>
    <t>Invert mix.</t>
  </si>
  <si>
    <t>Kautex 500ml</t>
  </si>
  <si>
    <t>unsorted subsample</t>
  </si>
  <si>
    <t>Polychete mix.</t>
  </si>
  <si>
    <t>Glass Vial 20ml</t>
  </si>
  <si>
    <t>Anemone Sp.</t>
  </si>
  <si>
    <t>Isopoda mix.</t>
  </si>
  <si>
    <t>Holoturia sp.</t>
  </si>
  <si>
    <t>Gasteropoda Mix.</t>
  </si>
  <si>
    <t>12 individus released</t>
  </si>
  <si>
    <t>Ophiaurid sp.</t>
  </si>
  <si>
    <t>Gasteropoda mix.</t>
  </si>
  <si>
    <t>&gt;20</t>
  </si>
  <si>
    <t>8 sterechinus Neumayeri released</t>
  </si>
  <si>
    <t>Plastic Vial 50ml</t>
  </si>
  <si>
    <t>For GB Schwabe. There has been a confusion in the nubering. It can be labelled at sample 2136</t>
  </si>
  <si>
    <t>There has been a confusion in the nubering. It can be labelled at sample 2137</t>
  </si>
  <si>
    <t>Clear glass vial 60ml</t>
  </si>
  <si>
    <t>There has been a confusion in the nubering. It can be labelled at sample 2114</t>
  </si>
  <si>
    <t>There has been a confusion in the nubering. It can be labelled at sample 2115</t>
  </si>
  <si>
    <t>There has been a confusion in the nubering. It can be labelled at sample 2116</t>
  </si>
  <si>
    <t>There has been a confusion in the nubering. It can be labelled at sample 2117</t>
  </si>
  <si>
    <t>There has been a confusion in the nubering. It can be labelled at sample 2118</t>
  </si>
  <si>
    <t>Heterocucumis steineni</t>
  </si>
  <si>
    <t>ethanol</t>
  </si>
  <si>
    <t>Plastic Vial 500 ml</t>
  </si>
  <si>
    <t>Underwater Photography</t>
  </si>
  <si>
    <t>Pennatulaceae</t>
  </si>
  <si>
    <t>Bovallia gigantea</t>
  </si>
  <si>
    <t>Mixed invertebrates</t>
  </si>
  <si>
    <t>Neosmilaster georgianus</t>
  </si>
  <si>
    <t>Glass Vial 10 ml</t>
  </si>
  <si>
    <t>Asteriidae</t>
  </si>
  <si>
    <t>cf Abyssorchomene plebs</t>
  </si>
  <si>
    <t>AT_03</t>
  </si>
  <si>
    <t>Euphausia superba</t>
  </si>
  <si>
    <t>Natatolana</t>
  </si>
  <si>
    <t>Glass Vial 2 ml</t>
  </si>
  <si>
    <t>Fuel consumption</t>
  </si>
  <si>
    <t>Area covered</t>
  </si>
  <si>
    <t>Cumulative time for deployments</t>
  </si>
  <si>
    <t>Number of Events per gear</t>
  </si>
  <si>
    <t>CYANO</t>
  </si>
  <si>
    <t>VV</t>
  </si>
  <si>
    <t>SEAICE</t>
  </si>
  <si>
    <t>BATHY</t>
  </si>
  <si>
    <t>Number of events per gear</t>
  </si>
  <si>
    <t>Total Suspended Matter</t>
  </si>
  <si>
    <t>Snow temperature</t>
  </si>
  <si>
    <t>Sea Ice salinity profile</t>
  </si>
  <si>
    <t>Sea Ice temperature profile</t>
  </si>
  <si>
    <t>Particulate Organic Matter</t>
  </si>
  <si>
    <t>Aerial Mapping</t>
  </si>
  <si>
    <t>Ice thickness physic</t>
  </si>
  <si>
    <t>Ice thickness Chla</t>
  </si>
  <si>
    <t>Ice temperature</t>
  </si>
  <si>
    <t>Icefloe mapping</t>
  </si>
  <si>
    <t>Dissolved Inorganic Carbon</t>
  </si>
  <si>
    <t>CO2 Chamber</t>
  </si>
  <si>
    <t>Data Mass (GB)</t>
  </si>
  <si>
    <t>ROV_frontCAM</t>
  </si>
  <si>
    <t>ROV_GoPRO</t>
  </si>
  <si>
    <t>MAVIC2_Bruno</t>
  </si>
  <si>
    <t>Photos</t>
  </si>
  <si>
    <t>Videos</t>
  </si>
  <si>
    <t>CTD data</t>
  </si>
  <si>
    <t>Incubation data</t>
  </si>
  <si>
    <t>Aerial</t>
  </si>
  <si>
    <t>Aerial Imagery</t>
  </si>
  <si>
    <t>image files</t>
  </si>
  <si>
    <t>DroneDeploy, for Photogrametry</t>
  </si>
  <si>
    <t>Algae_MT1</t>
  </si>
  <si>
    <t>Algae_MT2</t>
  </si>
  <si>
    <t>Algae_MT3</t>
  </si>
  <si>
    <t>Algae_MT4</t>
  </si>
  <si>
    <t>Algae_MT5</t>
  </si>
  <si>
    <t>Algae_MT6</t>
  </si>
  <si>
    <t>Algae_MT7</t>
  </si>
  <si>
    <t>Fragment of individual</t>
  </si>
  <si>
    <t>DNA Barcoding</t>
  </si>
  <si>
    <t>Isotopic analysis</t>
  </si>
  <si>
    <t>Aristotle lantern</t>
  </si>
  <si>
    <t>Sex_ID</t>
  </si>
  <si>
    <t>Microbiome</t>
  </si>
  <si>
    <t>Gonad</t>
  </si>
  <si>
    <t>Digestive pellet</t>
  </si>
  <si>
    <t>Intestine</t>
  </si>
  <si>
    <t>Dissected</t>
  </si>
  <si>
    <t>Spine</t>
  </si>
  <si>
    <t>Eppendorf 2 ml</t>
  </si>
  <si>
    <t>Glass vial 20 ml</t>
  </si>
  <si>
    <t>Bryosoa</t>
  </si>
  <si>
    <t>Portion of individual</t>
  </si>
  <si>
    <t>NIS_42</t>
  </si>
  <si>
    <t>NIS_43</t>
  </si>
  <si>
    <t>NIS_44</t>
  </si>
  <si>
    <t>Transect</t>
  </si>
  <si>
    <t>Invert. Mix</t>
  </si>
  <si>
    <t>Ascidia</t>
  </si>
  <si>
    <t>Glass vial 5 ml</t>
  </si>
  <si>
    <t>1 ophiuroid, many bryozoans</t>
  </si>
  <si>
    <t>Frozen -20°C</t>
  </si>
  <si>
    <t>For Alison Murray</t>
  </si>
  <si>
    <t>Frozen -80°C</t>
  </si>
  <si>
    <t>6m depth</t>
  </si>
  <si>
    <t>18,2m depth</t>
  </si>
  <si>
    <t>SEAICE_2</t>
  </si>
  <si>
    <t>Chla SI 10-20cm</t>
  </si>
  <si>
    <t>Chla SI 20-30cm</t>
  </si>
  <si>
    <t>Chla SI 30-41cm</t>
  </si>
  <si>
    <t>Chla SI 41-50cm</t>
  </si>
  <si>
    <t>Chla SI 50-60cm</t>
  </si>
  <si>
    <t>Chla SI 60-73cm</t>
  </si>
  <si>
    <t>POC SI 20-38cm</t>
  </si>
  <si>
    <t>POC SI 38-60cm</t>
  </si>
  <si>
    <t>POC SI 60-70cm</t>
  </si>
  <si>
    <t>POC SI 20-29cm</t>
  </si>
  <si>
    <t>POC SI 10-20cm</t>
  </si>
  <si>
    <t>Sal SI 10-21cm</t>
  </si>
  <si>
    <t>Sal SI 21-30cm</t>
  </si>
  <si>
    <t>Sal SI 40-50cm</t>
  </si>
  <si>
    <t>Sal SI 50-60cm</t>
  </si>
  <si>
    <t>Sal SI 60-70cm</t>
  </si>
  <si>
    <t>Sal SI 70-80cm</t>
  </si>
  <si>
    <t>Sal SI 100-106cm</t>
  </si>
  <si>
    <t>18O SI 10-21cm</t>
  </si>
  <si>
    <t>18O SI 21-30cm</t>
  </si>
  <si>
    <t>18O SI 40-50cm</t>
  </si>
  <si>
    <t>18O SI 50-60cm</t>
  </si>
  <si>
    <t>18O SI 50-70cm</t>
  </si>
  <si>
    <t>18O SI 70-80cm</t>
  </si>
  <si>
    <t>18O SI 100-106cm</t>
  </si>
  <si>
    <t>Nutrient SI 20-38cm</t>
  </si>
  <si>
    <t>Nutrient SI 38-60cm</t>
  </si>
  <si>
    <t>Nutrient SI 60-70cm</t>
  </si>
  <si>
    <t>Nutrient SI 20-29cm</t>
  </si>
  <si>
    <t>Nutrient SI 10-20cm</t>
  </si>
  <si>
    <t>Gas bag SI 30-41cm</t>
  </si>
  <si>
    <t>Gas bag SI 41-50cm</t>
  </si>
  <si>
    <t>Gas bag SI 60-67cm</t>
  </si>
  <si>
    <t>Gas bag SI 50-64cm</t>
  </si>
  <si>
    <t>Fatty Acid 0-20 cm</t>
  </si>
  <si>
    <t>eDNA 10-20 cm</t>
  </si>
  <si>
    <t>eDNA 40-60 cm</t>
  </si>
  <si>
    <t>Salinity Gas bag SI 0-10cm</t>
  </si>
  <si>
    <t>Salinity Gas bag SI 10-20cm</t>
  </si>
  <si>
    <t>Salinity Gas bag SI 20-30cm</t>
  </si>
  <si>
    <t>Salinity Gas bag SI 30-41cm</t>
  </si>
  <si>
    <t>Salinity Gas bag SI 41-50cm</t>
  </si>
  <si>
    <t>Salinity Gas bag SI 50-60cm</t>
  </si>
  <si>
    <t>Salinity Gas bag SI 60-67cm</t>
  </si>
  <si>
    <t>Salinity Gas bag SI 50-64cm</t>
  </si>
  <si>
    <t>Salinity Gas bag SI 40-50cm</t>
  </si>
  <si>
    <t>Salinity Gas bag SI 30-40cm</t>
  </si>
  <si>
    <t>SEAICE_3</t>
  </si>
  <si>
    <t>Plastic bag</t>
  </si>
  <si>
    <t>Chloroform/Methanol</t>
  </si>
  <si>
    <t>Glass vial 2 ml</t>
  </si>
  <si>
    <t>Core 1</t>
  </si>
  <si>
    <t>Core 2</t>
  </si>
  <si>
    <t>CTD_12</t>
  </si>
  <si>
    <t>NIS_38</t>
  </si>
  <si>
    <t>23 m depth</t>
  </si>
  <si>
    <t>0 m depth</t>
  </si>
  <si>
    <t>27 m depth</t>
  </si>
  <si>
    <t>Filter GF/F in cryotube</t>
  </si>
  <si>
    <t>Filter GF/F in petri dish</t>
  </si>
  <si>
    <t>Temperature</t>
  </si>
  <si>
    <t>.xls</t>
  </si>
  <si>
    <t>NIS_45</t>
  </si>
  <si>
    <t>NIS 20</t>
  </si>
  <si>
    <t>VV 19</t>
  </si>
  <si>
    <t>NIS 34</t>
  </si>
  <si>
    <t>NIS 40</t>
  </si>
  <si>
    <t>Desmarestia sp</t>
  </si>
  <si>
    <t>Nemertea sp</t>
  </si>
  <si>
    <t>Terebellidae sp</t>
  </si>
  <si>
    <t>Polynoidae sp</t>
  </si>
  <si>
    <t>Dendrilla antarctica</t>
  </si>
  <si>
    <t>Molgula sp</t>
  </si>
  <si>
    <t>Amphipoda sp</t>
  </si>
  <si>
    <t>Isopoda sp</t>
  </si>
  <si>
    <t>Ascidia sp</t>
  </si>
  <si>
    <t>Nacella concinna</t>
  </si>
  <si>
    <t>Gasteropoda sp</t>
  </si>
  <si>
    <t>Exosphaeromas gigas</t>
  </si>
  <si>
    <t>Suspended Particulate Organic Matter</t>
  </si>
  <si>
    <t>Cnemidocarpus verrucosa</t>
  </si>
  <si>
    <t>Parborlarsia corrugatus</t>
  </si>
  <si>
    <t>Carella antarctica</t>
  </si>
  <si>
    <t xml:space="preserve">Trematocarpus antarctica </t>
  </si>
  <si>
    <t>Rhodophyta sp</t>
  </si>
  <si>
    <t>Homaxinella balfourensis</t>
  </si>
  <si>
    <t>Porifera sp</t>
  </si>
  <si>
    <t>Serolidae sp</t>
  </si>
  <si>
    <t>Iridaea cordata</t>
  </si>
  <si>
    <t>Margarella sp</t>
  </si>
  <si>
    <t>Kirkpatrickia variolosa</t>
  </si>
  <si>
    <t>Hydrozoa sp</t>
  </si>
  <si>
    <t>Himanthothalus grandifolius</t>
  </si>
  <si>
    <t>Lysasterias sp</t>
  </si>
  <si>
    <t>Diplasterias sp</t>
  </si>
  <si>
    <t>Mycale sp</t>
  </si>
  <si>
    <t>Plocamium sp</t>
  </si>
  <si>
    <t>Polychaeta sp</t>
  </si>
  <si>
    <t>polyplacophora sp</t>
  </si>
  <si>
    <t>Pyura setosa</t>
  </si>
  <si>
    <t>Polyplacophora sp</t>
  </si>
  <si>
    <t>Eusirus sp</t>
  </si>
  <si>
    <t>Glyptonotus antarcticus</t>
  </si>
  <si>
    <t>Bivalvia sp</t>
  </si>
  <si>
    <t>Microphytobenthos</t>
  </si>
  <si>
    <t>Ophiuridae victoriae</t>
  </si>
  <si>
    <t>Yoldia sp</t>
  </si>
  <si>
    <t>Adamussium colbecki</t>
  </si>
  <si>
    <t>Stomphia selaginella</t>
  </si>
  <si>
    <t>Acodontaster sp</t>
  </si>
  <si>
    <t>Staurocucumis turqueti</t>
  </si>
  <si>
    <t>Flabelligera mundata</t>
  </si>
  <si>
    <t>Didemnum studeri</t>
  </si>
  <si>
    <t>Glabraster antarcticus</t>
  </si>
  <si>
    <t>Cuenotaster involutus</t>
  </si>
  <si>
    <t>Marseniopsis mollis</t>
  </si>
  <si>
    <t>Bryozoa sp</t>
  </si>
  <si>
    <t>Corallimorphus karinae</t>
  </si>
  <si>
    <t>Isodictya sp</t>
  </si>
  <si>
    <t>Bulk</t>
  </si>
  <si>
    <t>Methanol/Chloroform solvent</t>
  </si>
  <si>
    <t>DNA buffer (Sylphium Molecular Ecology)</t>
  </si>
  <si>
    <t>Pure EtOH</t>
  </si>
  <si>
    <t>4mL glass vial</t>
  </si>
  <si>
    <t>15mL Falcon tube</t>
  </si>
  <si>
    <t>Aluminum foil</t>
  </si>
  <si>
    <t>eDNA capsule (Sylphium Molecular Ecology)</t>
  </si>
  <si>
    <t>20mL glass vial</t>
  </si>
  <si>
    <t>Cryotube</t>
  </si>
  <si>
    <t>Petri dish</t>
  </si>
  <si>
    <t>Probablement Cnemidocarpus verrucosa</t>
  </si>
  <si>
    <t>In a 20ml GV</t>
  </si>
  <si>
    <t>Frozen instead of ethanol</t>
  </si>
  <si>
    <t>Communauté épiphytes avec beaucoup de bryozoaires</t>
  </si>
  <si>
    <t>Présence de Desmarestia dans la VV, donc deux types d'amphipodes présents (rouges et blancs)</t>
  </si>
  <si>
    <t xml:space="preserve">Pauvre en boulettes </t>
  </si>
  <si>
    <t>Très pauvre en boulettes</t>
  </si>
  <si>
    <t>Vrai numéro 3071</t>
  </si>
  <si>
    <t>Vrai numéro 3069</t>
  </si>
  <si>
    <t>Conductivity - Salinity - Depth</t>
  </si>
  <si>
    <t>VV_8</t>
  </si>
  <si>
    <t>VV_9</t>
  </si>
  <si>
    <t>VV_10</t>
  </si>
  <si>
    <t>VV_11</t>
  </si>
  <si>
    <t>VV_12</t>
  </si>
  <si>
    <t>VV_13</t>
  </si>
  <si>
    <t>VV_14</t>
  </si>
  <si>
    <t>VV_15</t>
  </si>
  <si>
    <t>VV_16</t>
  </si>
  <si>
    <t>VV_17</t>
  </si>
  <si>
    <t>VV_18</t>
  </si>
  <si>
    <t>VV_20</t>
  </si>
  <si>
    <t>VV_21</t>
  </si>
  <si>
    <t>VV_22</t>
  </si>
  <si>
    <t>VV_23</t>
  </si>
  <si>
    <t>VV_24</t>
  </si>
  <si>
    <t>VV_25</t>
  </si>
  <si>
    <t>VV_26</t>
  </si>
  <si>
    <t>https://orcid.org/0000-0002-5199-9817</t>
  </si>
  <si>
    <t>https://orcid.org/0009-0002-6669-2911</t>
  </si>
  <si>
    <t>eventDate_end</t>
  </si>
  <si>
    <t>Amphipod trap deployment and retrieval</t>
  </si>
  <si>
    <t>BATHY_XX_1</t>
  </si>
  <si>
    <t>BATHY_XX_2</t>
  </si>
  <si>
    <t>BATHY_XX_3</t>
  </si>
  <si>
    <t>BATHY_XX_4</t>
  </si>
  <si>
    <t>eventDate_start</t>
  </si>
  <si>
    <t>Collector1</t>
  </si>
  <si>
    <t>Collector2</t>
  </si>
  <si>
    <t>Collector3</t>
  </si>
  <si>
    <t>Collector4</t>
  </si>
  <si>
    <t>collector1orcid</t>
  </si>
  <si>
    <t>collector2orcid</t>
  </si>
  <si>
    <t>collector3orcid</t>
  </si>
  <si>
    <t>collector4orcid</t>
  </si>
  <si>
    <t>Grandidier Channel</t>
  </si>
  <si>
    <t>VanVeen grab</t>
  </si>
  <si>
    <t>Fine-scale bathymetry</t>
  </si>
  <si>
    <t>CTD casts</t>
  </si>
  <si>
    <t>Cyanobacteria sampling</t>
  </si>
  <si>
    <t>Mavic 2 PRO drone aerial mapping</t>
  </si>
  <si>
    <t>Sea ice works</t>
  </si>
  <si>
    <t>identifiedByID1</t>
  </si>
  <si>
    <t>identifiedByID2</t>
  </si>
  <si>
    <t>identifiedByID3</t>
  </si>
  <si>
    <t>verbatimIdentification</t>
  </si>
  <si>
    <t>sp.</t>
  </si>
  <si>
    <t>sp1</t>
  </si>
  <si>
    <t>recordedByID1</t>
  </si>
  <si>
    <t>recordedByID2</t>
  </si>
  <si>
    <t>vernacularName</t>
  </si>
  <si>
    <t>Animalia</t>
  </si>
  <si>
    <t>scientificNameID</t>
  </si>
  <si>
    <t>Bovallia</t>
  </si>
  <si>
    <t>Anemone</t>
  </si>
  <si>
    <t>Bivalvia</t>
  </si>
  <si>
    <t>Cumacea</t>
  </si>
  <si>
    <t>Diplasterias</t>
  </si>
  <si>
    <t>eusirus</t>
  </si>
  <si>
    <t>Holoturia</t>
  </si>
  <si>
    <t>mycale</t>
  </si>
  <si>
    <t>Ophionotus victoriae</t>
  </si>
  <si>
    <t>Ophiuridae</t>
  </si>
  <si>
    <t>27 individuals released</t>
  </si>
  <si>
    <t>Pennatulacea</t>
  </si>
  <si>
    <t>plocamium</t>
  </si>
  <si>
    <t>Polynoidae</t>
  </si>
  <si>
    <t>Match type</t>
  </si>
  <si>
    <t>LSID</t>
  </si>
  <si>
    <t>ScientificName</t>
  </si>
  <si>
    <t>Authority</t>
  </si>
  <si>
    <t>Kingdom</t>
  </si>
  <si>
    <t>Phylum</t>
  </si>
  <si>
    <t>Class</t>
  </si>
  <si>
    <t>Order</t>
  </si>
  <si>
    <t>Family</t>
  </si>
  <si>
    <t>Genus</t>
  </si>
  <si>
    <t>Subgenus</t>
  </si>
  <si>
    <t>Species</t>
  </si>
  <si>
    <t>Subspecies</t>
  </si>
  <si>
    <t>isMarine</t>
  </si>
  <si>
    <t>isBrackish</t>
  </si>
  <si>
    <t>isFresh</t>
  </si>
  <si>
    <t>isTerrestrial</t>
  </si>
  <si>
    <t>exact</t>
  </si>
  <si>
    <t>urn:lsid:marinespecies.org:taxname:2</t>
  </si>
  <si>
    <t>urn:lsid:marinespecies.org:taxname:160831</t>
  </si>
  <si>
    <t>(Meissner, 1900)</t>
  </si>
  <si>
    <t>Echinodermata</t>
  </si>
  <si>
    <t>Echinoidea</t>
  </si>
  <si>
    <t>Camarodonta</t>
  </si>
  <si>
    <t>Echinidae</t>
  </si>
  <si>
    <t>Sterechinus</t>
  </si>
  <si>
    <t>neumayeri</t>
  </si>
  <si>
    <t>urn:lsid:marinespecies.org:taxname:1776775</t>
  </si>
  <si>
    <t>(McIntosh, 1876)</t>
  </si>
  <si>
    <t>Pilidiophora</t>
  </si>
  <si>
    <t>Heteronemertea</t>
  </si>
  <si>
    <t>Lineidae</t>
  </si>
  <si>
    <t>Parborlasia</t>
  </si>
  <si>
    <t>corrugatus</t>
  </si>
  <si>
    <t>urn:lsid:marinespecies.org:taxname:176950</t>
  </si>
  <si>
    <t>Pfeffer, 1888</t>
  </si>
  <si>
    <t>Arthropoda</t>
  </si>
  <si>
    <t>Malacostraca</t>
  </si>
  <si>
    <t>Pontogeneiidae</t>
  </si>
  <si>
    <t>urn:lsid:marinespecies.org:taxname:883</t>
  </si>
  <si>
    <t>Grube, 1850</t>
  </si>
  <si>
    <t>Annelida</t>
  </si>
  <si>
    <t>urn:lsid:marinespecies.org:taxname:1135</t>
  </si>
  <si>
    <t>Latreille, 1816</t>
  </si>
  <si>
    <t>urn:lsid:marinespecies.org:taxname:558</t>
  </si>
  <si>
    <t>Grant, 1836</t>
  </si>
  <si>
    <t>urn:lsid:marinespecies.org:taxname:146420</t>
  </si>
  <si>
    <t>Lamarck, 1816</t>
  </si>
  <si>
    <t>Chordata</t>
  </si>
  <si>
    <t>urn:lsid:marinespecies.org:taxname:176788</t>
  </si>
  <si>
    <t>Dana, 1849</t>
  </si>
  <si>
    <t>ambiguous</t>
  </si>
  <si>
    <t>urn:lsid:marinespecies.org:taxname:103509</t>
  </si>
  <si>
    <t>Forbes, 1848</t>
  </si>
  <si>
    <t>Ascidiacea</t>
  </si>
  <si>
    <t>Stolidobranchia</t>
  </si>
  <si>
    <t>Molgulidae</t>
  </si>
  <si>
    <t>urn:lsid:marinespecies.org:taxname:197296</t>
  </si>
  <si>
    <t>(Strebel, 1908)</t>
  </si>
  <si>
    <t>Mollusca</t>
  </si>
  <si>
    <t>Nacellida</t>
  </si>
  <si>
    <t>Nacellidae</t>
  </si>
  <si>
    <t>concinna</t>
  </si>
  <si>
    <t>urn:lsid:marinespecies.org:taxname:101</t>
  </si>
  <si>
    <t>Cuvier, 1795</t>
  </si>
  <si>
    <t>urn:lsid:marinespecies.org:taxname:172898</t>
  </si>
  <si>
    <t>Roule, 1909</t>
  </si>
  <si>
    <t>Cnidaria</t>
  </si>
  <si>
    <t>Hexacorallia</t>
  </si>
  <si>
    <t>Actiniaria</t>
  </si>
  <si>
    <t>Actiniidae</t>
  </si>
  <si>
    <t>Glyphoperidium</t>
  </si>
  <si>
    <t>bursa</t>
  </si>
  <si>
    <t>urn:lsid:marinespecies.org:taxname:173151</t>
  </si>
  <si>
    <t>Herdman, 1882</t>
  </si>
  <si>
    <t>Phlebobranchia</t>
  </si>
  <si>
    <t>Ascidiidae</t>
  </si>
  <si>
    <t>challengeri</t>
  </si>
  <si>
    <t>urn:lsid:marinespecies.org:taxname:173893</t>
  </si>
  <si>
    <t>(Lesson, 1830)</t>
  </si>
  <si>
    <t>Styelidae</t>
  </si>
  <si>
    <t>Cnemidocarpa</t>
  </si>
  <si>
    <t>verrucosa</t>
  </si>
  <si>
    <t>urn:lsid:marinespecies.org:taxname:377122</t>
  </si>
  <si>
    <t>(Hariot) Fredericq &amp; R.L.Moe, 2009</t>
  </si>
  <si>
    <t>Plantae</t>
  </si>
  <si>
    <t>Florideophyceae</t>
  </si>
  <si>
    <t>Plocamiales</t>
  </si>
  <si>
    <t>Sarcodiaceae</t>
  </si>
  <si>
    <t>Trematocarpus</t>
  </si>
  <si>
    <t>antarcticus</t>
  </si>
  <si>
    <t>urn:lsid:marinespecies.org:taxname:852</t>
  </si>
  <si>
    <t>Wettstein, 1901</t>
  </si>
  <si>
    <t>urn:lsid:marinespecies.org:taxname:123081</t>
  </si>
  <si>
    <t>Miller, 1821</t>
  </si>
  <si>
    <t>urn:lsid:marinespecies.org:taxname:123083</t>
  </si>
  <si>
    <t>de Blainville, 1834</t>
  </si>
  <si>
    <t>urn:lsid:marinespecies.org:taxname:123080</t>
  </si>
  <si>
    <t>de Blainville, 1830</t>
  </si>
  <si>
    <t>urn:lsid:marinespecies.org:taxname:146142</t>
  </si>
  <si>
    <t>urn:lsid:marinespecies.org:taxname:152391</t>
  </si>
  <si>
    <t>urn:lsid:marinespecies.org:taxname:939</t>
  </si>
  <si>
    <t>Kinberg, 1856</t>
  </si>
  <si>
    <t>Phyllodocida</t>
  </si>
  <si>
    <t>urn:lsid:marinespecies.org:taxname:131741</t>
  </si>
  <si>
    <t>Lendenfeld, 1883</t>
  </si>
  <si>
    <t>Demospongiae</t>
  </si>
  <si>
    <t>Dendroceratida</t>
  </si>
  <si>
    <t>Darwinellidae</t>
  </si>
  <si>
    <t>urn:lsid:marinespecies.org:taxname:1131</t>
  </si>
  <si>
    <t>urn:lsid:marinespecies.org:taxname:236217</t>
  </si>
  <si>
    <t>Dana, 1850</t>
  </si>
  <si>
    <t>Euphausiacea</t>
  </si>
  <si>
    <t>Euphausiidae</t>
  </si>
  <si>
    <t>Euphausia</t>
  </si>
  <si>
    <t>superba</t>
  </si>
  <si>
    <t>urn:lsid:marinespecies.org:taxname:118404</t>
  </si>
  <si>
    <t>Bruce, 1981</t>
  </si>
  <si>
    <t>Cirolanidae</t>
  </si>
  <si>
    <t>urn:lsid:marinespecies.org:taxname:174085</t>
  </si>
  <si>
    <t>(Ludwig, 1898)</t>
  </si>
  <si>
    <t>Dendrochirotida</t>
  </si>
  <si>
    <t>Cucumariidae</t>
  </si>
  <si>
    <t>Heterocucumis</t>
  </si>
  <si>
    <t>steineni</t>
  </si>
  <si>
    <t>urn:lsid:marinespecies.org:taxname:118276</t>
  </si>
  <si>
    <t>Dana, 1852</t>
  </si>
  <si>
    <t>urn:lsid:marinespecies.org:taxname:1367</t>
  </si>
  <si>
    <t>Verrill, 1865</t>
  </si>
  <si>
    <t>Octocorallia</t>
  </si>
  <si>
    <t>urn:lsid:marinespecies.org:taxname:237137</t>
  </si>
  <si>
    <t>gigantea</t>
  </si>
  <si>
    <t>urn:lsid:marinespecies.org:taxname:172687</t>
  </si>
  <si>
    <t>(Studer, 1885)</t>
  </si>
  <si>
    <t>Forcipulatida</t>
  </si>
  <si>
    <t>Stichasteridae</t>
  </si>
  <si>
    <t>Neosmilaster</t>
  </si>
  <si>
    <t>georgianus</t>
  </si>
  <si>
    <t>urn:lsid:marinespecies.org:taxname:196989</t>
  </si>
  <si>
    <t>Thiele, 1893</t>
  </si>
  <si>
    <t>Trochida</t>
  </si>
  <si>
    <t>Calliostomatidae</t>
  </si>
  <si>
    <t>urn:lsid:marinespecies.org:taxname:123121</t>
  </si>
  <si>
    <t>Gray, 1840</t>
  </si>
  <si>
    <t>urn:lsid:marinespecies.org:taxname:131907</t>
  </si>
  <si>
    <t>Mycale</t>
  </si>
  <si>
    <t>Gray, 1867</t>
  </si>
  <si>
    <t>Poecilosclerida</t>
  </si>
  <si>
    <t>Mycalidae</t>
  </si>
  <si>
    <t>urn:lsid:marinespecies.org:taxname:144223</t>
  </si>
  <si>
    <t>Plocamium</t>
  </si>
  <si>
    <t>J.V.Lamouroux, 1813</t>
  </si>
  <si>
    <t>Plocamiaceae</t>
  </si>
  <si>
    <t>urn:lsid:marinespecies.org:taxname:173779</t>
  </si>
  <si>
    <t>(Sluiter, 1905)</t>
  </si>
  <si>
    <t>Pyuridae</t>
  </si>
  <si>
    <t>Pyura</t>
  </si>
  <si>
    <t>setosa</t>
  </si>
  <si>
    <t>urn:lsid:marinespecies.org:taxname:101519</t>
  </si>
  <si>
    <t>Eusirus</t>
  </si>
  <si>
    <t>Krøyer, 1845</t>
  </si>
  <si>
    <t>Eusiridae</t>
  </si>
  <si>
    <t>urn:lsid:marinespecies.org:taxname:105</t>
  </si>
  <si>
    <t>Linnaeus, 1758</t>
  </si>
  <si>
    <t>urn:lsid:marinespecies.org:taxname:173593</t>
  </si>
  <si>
    <t>Bell, 1902</t>
  </si>
  <si>
    <t>Ophiuroidea</t>
  </si>
  <si>
    <t>Ophiurida</t>
  </si>
  <si>
    <t>Ophionotus</t>
  </si>
  <si>
    <t>victoriae</t>
  </si>
  <si>
    <t>urn:lsid:marinespecies.org:taxname:1137</t>
  </si>
  <si>
    <t>Krøyer, 1846</t>
  </si>
  <si>
    <t>urn:lsid:marinespecies.org:taxname:854086</t>
  </si>
  <si>
    <t>phonetic</t>
  </si>
  <si>
    <t>urn:lsid:marinespecies.org:taxname:123456</t>
  </si>
  <si>
    <t>Holothuria</t>
  </si>
  <si>
    <t>Linnaeus, 1767</t>
  </si>
  <si>
    <t>Holothuriida</t>
  </si>
  <si>
    <t>Holothuriidae</t>
  </si>
  <si>
    <t>urn:lsid:marinespecies.org:taxname:123200</t>
  </si>
  <si>
    <t>Müller &amp; Troschel, 1840</t>
  </si>
  <si>
    <t>correctedVerbatimIdentification</t>
  </si>
  <si>
    <t>Corella antarctica</t>
  </si>
  <si>
    <t>Exosphaeroma gigas</t>
  </si>
  <si>
    <t>Glabraster antarctica</t>
  </si>
  <si>
    <t>Isodictya</t>
  </si>
  <si>
    <t>Lysasterias</t>
  </si>
  <si>
    <t>Polyplacophora</t>
  </si>
  <si>
    <t>Yoldia</t>
  </si>
  <si>
    <t>Himantothallus grandifolius</t>
  </si>
  <si>
    <t>Acodontaster</t>
  </si>
  <si>
    <t>urn:lsid:marinespecies.org:taxname:164875</t>
  </si>
  <si>
    <t>Topsent, 1905</t>
  </si>
  <si>
    <t>antarctica</t>
  </si>
  <si>
    <t>urn:lsid:marinespecies.org:taxname:103483</t>
  </si>
  <si>
    <t>urn:lsid:marinespecies.org:taxname:118946</t>
  </si>
  <si>
    <t>(Leach, 1818)</t>
  </si>
  <si>
    <t>Sphaeromatidae</t>
  </si>
  <si>
    <t>Exosphaeroma</t>
  </si>
  <si>
    <t>gigas</t>
  </si>
  <si>
    <t>urn:lsid:marinespecies.org:taxname:252638</t>
  </si>
  <si>
    <t>Sluiter, 1905</t>
  </si>
  <si>
    <t>Corellidae</t>
  </si>
  <si>
    <t>Corella</t>
  </si>
  <si>
    <t>urn:lsid:marinespecies.org:taxname:234948</t>
  </si>
  <si>
    <t>(Koehler, 1906)</t>
  </si>
  <si>
    <t>Paxillosida</t>
  </si>
  <si>
    <t>Astropectinidae</t>
  </si>
  <si>
    <t>Psilaster</t>
  </si>
  <si>
    <t>charcoti</t>
  </si>
  <si>
    <t>urn:lsid:marinespecies.org:taxname:170758</t>
  </si>
  <si>
    <t>(Ridley &amp; Dendy, 1886)</t>
  </si>
  <si>
    <t>Suberitida</t>
  </si>
  <si>
    <t>Suberitidae</t>
  </si>
  <si>
    <t>Homaxinella</t>
  </si>
  <si>
    <t>balfourensis</t>
  </si>
  <si>
    <t>urn:lsid:marinespecies.org:taxname:325522</t>
  </si>
  <si>
    <t>(Turner) Bory, 1826</t>
  </si>
  <si>
    <t>Gigartinales</t>
  </si>
  <si>
    <t>Gigartinaceae</t>
  </si>
  <si>
    <t>Iridaea</t>
  </si>
  <si>
    <t>cordata</t>
  </si>
  <si>
    <t>urn:lsid:marinespecies.org:taxname:169300</t>
  </si>
  <si>
    <t>(Kirkpatrick, 1907)</t>
  </si>
  <si>
    <t>Hymedesmiidae</t>
  </si>
  <si>
    <t>Kirkpatrickia</t>
  </si>
  <si>
    <t>variolosa</t>
  </si>
  <si>
    <t>urn:lsid:marinespecies.org:taxname:1337</t>
  </si>
  <si>
    <t>Owen, 1843</t>
  </si>
  <si>
    <t>urn:lsid:marinespecies.org:taxname:1287846</t>
  </si>
  <si>
    <t>Chevreux, 1906</t>
  </si>
  <si>
    <t>Lysianassidae</t>
  </si>
  <si>
    <t>Charcotia</t>
  </si>
  <si>
    <t>obesa</t>
  </si>
  <si>
    <t>urn:lsid:marinespecies.org:taxname:325517</t>
  </si>
  <si>
    <t>(A.Gepp &amp; E.S.Gepp) Zinova, 1959</t>
  </si>
  <si>
    <t>Chromista</t>
  </si>
  <si>
    <t>Ochrophyta</t>
  </si>
  <si>
    <t>Phaeophyceae</t>
  </si>
  <si>
    <t>Desmarestiales</t>
  </si>
  <si>
    <t>Desmarestiaceae</t>
  </si>
  <si>
    <t>Himantothallus</t>
  </si>
  <si>
    <t>grandifolius</t>
  </si>
  <si>
    <t>urn:lsid:marinespecies.org:taxname:172775</t>
  </si>
  <si>
    <t>Koehler, 1906</t>
  </si>
  <si>
    <t>Valvatida</t>
  </si>
  <si>
    <t>Odontasteridae</t>
  </si>
  <si>
    <t>Odontaster</t>
  </si>
  <si>
    <t>validus</t>
  </si>
  <si>
    <t>urn:lsid:marinespecies.org:taxname:172532</t>
  </si>
  <si>
    <t>Fisher, 1908</t>
  </si>
  <si>
    <t>urn:lsid:marinespecies.org:taxname:55</t>
  </si>
  <si>
    <t>Gray, 1821</t>
  </si>
  <si>
    <t>urn:lsid:marinespecies.org:taxname:172774</t>
  </si>
  <si>
    <t>(E. A. Smith, 1876)</t>
  </si>
  <si>
    <t>meridionalis</t>
  </si>
  <si>
    <t>urn:lsid:marinespecies.org:taxname:174803</t>
  </si>
  <si>
    <t>Eights, 1852</t>
  </si>
  <si>
    <t>Chaetiliidae</t>
  </si>
  <si>
    <t>Glyptonotus</t>
  </si>
  <si>
    <t>urn:lsid:marinespecies.org:taxname:174083</t>
  </si>
  <si>
    <t>Panning, 1949</t>
  </si>
  <si>
    <t>urn:lsid:marinespecies.org:taxname:197217</t>
  </si>
  <si>
    <t>(P. P. King, 1832)</t>
  </si>
  <si>
    <t>Laternulidae</t>
  </si>
  <si>
    <t>Laternula</t>
  </si>
  <si>
    <t>elliptica</t>
  </si>
  <si>
    <t>urn:lsid:marinespecies.org:taxname:138672</t>
  </si>
  <si>
    <t>Møller, 1842</t>
  </si>
  <si>
    <t>Nuculanida</t>
  </si>
  <si>
    <t>Yoldiidae</t>
  </si>
  <si>
    <t>urn:lsid:marinespecies.org:taxname:197021</t>
  </si>
  <si>
    <t>(E. A. Smith, 1902)</t>
  </si>
  <si>
    <t>Pectinida</t>
  </si>
  <si>
    <t>Pectinidae</t>
  </si>
  <si>
    <t>Adamussium</t>
  </si>
  <si>
    <t>colbecki</t>
  </si>
  <si>
    <t>urn:lsid:marinespecies.org:taxname:172956</t>
  </si>
  <si>
    <t>(Stephenson, 1918)</t>
  </si>
  <si>
    <t>Actinostolidae</t>
  </si>
  <si>
    <t>Stomphia</t>
  </si>
  <si>
    <t>selaginella</t>
  </si>
  <si>
    <t>urn:lsid:marinespecies.org:taxname:172592</t>
  </si>
  <si>
    <t>Verrill, 1899</t>
  </si>
  <si>
    <t>urn:lsid:marinespecies.org:taxname:529672</t>
  </si>
  <si>
    <t>(Vaney, 1906)</t>
  </si>
  <si>
    <t>Staurocucumis</t>
  </si>
  <si>
    <t>turqueti</t>
  </si>
  <si>
    <t>urn:lsid:marinespecies.org:taxname:173287</t>
  </si>
  <si>
    <t>Gravier, 1906</t>
  </si>
  <si>
    <t>Terebellida</t>
  </si>
  <si>
    <t>Flabelligeridae</t>
  </si>
  <si>
    <t>Flabelligera</t>
  </si>
  <si>
    <t>mundata</t>
  </si>
  <si>
    <t>urn:lsid:marinespecies.org:taxname:173244</t>
  </si>
  <si>
    <t>Hartmeyer, 1911</t>
  </si>
  <si>
    <t>Aplousobranchia</t>
  </si>
  <si>
    <t>Didemnidae</t>
  </si>
  <si>
    <t>Didemnum</t>
  </si>
  <si>
    <t>studeri</t>
  </si>
  <si>
    <t>urn:lsid:marinespecies.org:taxname:178005</t>
  </si>
  <si>
    <t>Poraniidae</t>
  </si>
  <si>
    <t>Glabraster</t>
  </si>
  <si>
    <t>urn:lsid:marinespecies.org:taxname:172784</t>
  </si>
  <si>
    <t>(Koehler, 1912)</t>
  </si>
  <si>
    <t>Asterinidae</t>
  </si>
  <si>
    <t>Cuenotaster</t>
  </si>
  <si>
    <t>involutus</t>
  </si>
  <si>
    <t>urn:lsid:marinespecies.org:taxname:197269</t>
  </si>
  <si>
    <t>Littorinimorpha</t>
  </si>
  <si>
    <t>Velutinidae</t>
  </si>
  <si>
    <t>Marseniopsis</t>
  </si>
  <si>
    <t>mollis</t>
  </si>
  <si>
    <t>urn:lsid:marinespecies.org:taxname:1288223</t>
  </si>
  <si>
    <t>Sanamyan, Sanamyan &amp; Schories, 2015</t>
  </si>
  <si>
    <t>Corallimorpharia</t>
  </si>
  <si>
    <t>Corallimorphidae</t>
  </si>
  <si>
    <t>Corallimorphus</t>
  </si>
  <si>
    <t>karinae</t>
  </si>
  <si>
    <t>urn:lsid:marinespecies.org:taxname:131905</t>
  </si>
  <si>
    <t>Bowerbank, 1864</t>
  </si>
  <si>
    <t>Isodictyidae</t>
  </si>
  <si>
    <t>specificEpithet</t>
  </si>
  <si>
    <t>eventIDinEvents</t>
  </si>
  <si>
    <t>urn:lsid:marinespecies.org:taxname:1</t>
  </si>
  <si>
    <t>247_bulk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</si>
</sst>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
    <numFmt numFmtId="165" formatCode="yyyy\-mm\-dd"/>
    <numFmt numFmtId="166" formatCode="[$]hh:mm;@" x16r2:formatCode16="[$-en-BE,1]hh:mm;@"/>
    <numFmt numFmtId="167" formatCode="0.000"/>
  </numFmts>
  <fonts count="19">
    <font>
      <sz val="10"/>
      <color theme="1"/>
      <name val="Calibri"/>
      <scheme val="minor"/>
    </font>
    <font>
      <sz val="10"/>
      <color theme="1"/>
      <name val="Calibri"/>
      <family val="2"/>
    </font>
    <font>
      <sz val="11"/>
      <color theme="1"/>
      <name val="Calibri"/>
      <family val="2"/>
    </font>
    <font>
      <sz val="10"/>
      <color theme="1"/>
      <name val="Calibri"/>
      <family val="2"/>
      <scheme val="minor"/>
    </font>
    <font>
      <b/>
      <sz val="10"/>
      <color theme="1"/>
      <name val="Calibri"/>
      <family val="2"/>
    </font>
    <font>
      <sz val="10"/>
      <color theme="1"/>
      <name val="Arial"/>
      <family val="2"/>
    </font>
    <font>
      <u/>
      <sz val="10"/>
      <color rgb="FF56A3F1"/>
      <name val="Calibri"/>
      <family val="2"/>
    </font>
    <font>
      <u/>
      <sz val="10"/>
      <color rgb="FF0000FF"/>
      <name val="Calibri"/>
      <family val="2"/>
    </font>
    <font>
      <sz val="12"/>
      <color theme="1"/>
      <name val="Calibri"/>
      <family val="2"/>
    </font>
    <font>
      <sz val="10"/>
      <name val="Calibri"/>
      <family val="2"/>
    </font>
    <font>
      <u/>
      <sz val="10"/>
      <color theme="10"/>
      <name val="Calibri"/>
      <family val="2"/>
      <scheme val="minor"/>
    </font>
    <font>
      <i/>
      <sz val="8"/>
      <color theme="1"/>
      <name val="Helvetica"/>
      <family val="2"/>
    </font>
    <font>
      <sz val="8"/>
      <name val="Calibri"/>
      <family val="2"/>
      <scheme val="minor"/>
    </font>
    <font>
      <sz val="10"/>
      <color rgb="FF000000"/>
      <name val="Calibri"/>
      <family val="2"/>
      <scheme val="minor"/>
    </font>
    <font>
      <sz val="11"/>
      <color rgb="FF000000"/>
      <name val="Calibri"/>
      <family val="2"/>
      <scheme val="minor"/>
    </font>
    <font>
      <sz val="10"/>
      <color rgb="FF000000"/>
      <name val="Calibri"/>
      <family val="2"/>
    </font>
    <font>
      <sz val="12"/>
      <color rgb="FF000000"/>
      <name val="Helvetica"/>
      <family val="2"/>
    </font>
    <font>
      <sz val="10"/>
      <color rgb="FF000000"/>
      <name val="Helvetica"/>
      <family val="2"/>
    </font>
    <font>
      <sz val="10"/>
      <color rgb="FF000000"/>
      <name val="Helvetica Neue"/>
      <family val="2"/>
    </font>
  </fonts>
  <fills count="6">
    <fill>
      <patternFill patternType="none"/>
    </fill>
    <fill>
      <patternFill patternType="gray125"/>
    </fill>
    <fill>
      <patternFill patternType="solid">
        <fgColor rgb="FFB9F6F5"/>
        <bgColor rgb="FFB9F6F5"/>
      </patternFill>
    </fill>
    <fill>
      <patternFill patternType="solid">
        <fgColor rgb="FF23EEFF"/>
        <bgColor rgb="FF23EEFF"/>
      </patternFill>
    </fill>
    <fill>
      <patternFill patternType="solid">
        <fgColor rgb="FFFF94E8"/>
        <bgColor rgb="FFFF94E8"/>
      </patternFill>
    </fill>
    <fill>
      <patternFill patternType="solid">
        <fgColor rgb="FFFFFF00"/>
        <bgColor indexed="64"/>
      </patternFill>
    </fill>
  </fills>
  <borders count="3">
    <border>
      <left/>
      <right/>
      <top/>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63">
    <xf numFmtId="0" fontId="0" fillId="0" borderId="0" xfId="0"/>
    <xf numFmtId="164" fontId="1" fillId="0" borderId="0" xfId="0" applyNumberFormat="1" applyFont="1"/>
    <xf numFmtId="0" fontId="3" fillId="0" borderId="0" xfId="0" applyFont="1"/>
    <xf numFmtId="165" fontId="1" fillId="0" borderId="0" xfId="0" applyNumberFormat="1" applyFont="1"/>
    <xf numFmtId="20" fontId="1" fillId="0" borderId="0" xfId="0" applyNumberFormat="1"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1"/>
    <xf numFmtId="0" fontId="2" fillId="2" borderId="2" xfId="0" applyFont="1" applyFill="1" applyBorder="1" applyAlignment="1">
      <alignment vertical="center" wrapText="1"/>
    </xf>
    <xf numFmtId="0" fontId="2" fillId="2" borderId="2" xfId="0" applyFont="1" applyFill="1" applyBorder="1" applyAlignment="1" applyProtection="1">
      <alignment vertical="center" wrapText="1"/>
      <protection locked="0"/>
    </xf>
    <xf numFmtId="0" fontId="0" fillId="0" borderId="0" xfId="0" applyProtection="1">
      <protection locked="0"/>
    </xf>
    <xf numFmtId="0" fontId="3" fillId="0" borderId="0" xfId="0" applyFont="1" applyProtection="1">
      <protection locked="0"/>
    </xf>
    <xf numFmtId="20" fontId="1" fillId="0" borderId="0" xfId="0" applyNumberFormat="1" applyFont="1" applyProtection="1">
      <protection locked="0"/>
    </xf>
    <xf numFmtId="0" fontId="1" fillId="0" borderId="0" xfId="0" applyFont="1"/>
    <xf numFmtId="0" fontId="8" fillId="2" borderId="2" xfId="0" applyFont="1" applyFill="1" applyBorder="1" applyAlignment="1">
      <alignment horizontal="left" wrapText="1"/>
    </xf>
    <xf numFmtId="0" fontId="8" fillId="4" borderId="2" xfId="0" applyFont="1" applyFill="1" applyBorder="1" applyAlignment="1">
      <alignment horizontal="left" wrapText="1"/>
    </xf>
    <xf numFmtId="0" fontId="0" fillId="0" borderId="0" xfId="0" applyAlignment="1">
      <alignment wrapText="1"/>
    </xf>
    <xf numFmtId="0" fontId="11" fillId="0" borderId="0" xfId="0" applyFont="1" applyAlignment="1">
      <alignment wrapText="1"/>
    </xf>
    <xf numFmtId="166" fontId="2" fillId="2" borderId="2" xfId="0" applyNumberFormat="1" applyFont="1" applyFill="1" applyBorder="1" applyAlignment="1">
      <alignment vertical="center" wrapText="1"/>
    </xf>
    <xf numFmtId="166" fontId="1" fillId="0" borderId="0" xfId="0" applyNumberFormat="1" applyFont="1"/>
    <xf numFmtId="166" fontId="0" fillId="0" borderId="0" xfId="0" applyNumberFormat="1"/>
    <xf numFmtId="164" fontId="2" fillId="2" borderId="2" xfId="0" applyNumberFormat="1" applyFont="1" applyFill="1" applyBorder="1" applyAlignment="1">
      <alignment vertical="center" wrapText="1"/>
    </xf>
    <xf numFmtId="164" fontId="0" fillId="0" borderId="0" xfId="0" applyNumberFormat="1"/>
    <xf numFmtId="1" fontId="2" fillId="2" borderId="2" xfId="0" applyNumberFormat="1" applyFont="1" applyFill="1" applyBorder="1" applyAlignment="1">
      <alignment vertical="center" wrapText="1"/>
    </xf>
    <xf numFmtId="1" fontId="1" fillId="0" borderId="0" xfId="0" applyNumberFormat="1" applyFont="1"/>
    <xf numFmtId="1" fontId="0" fillId="0" borderId="0" xfId="0" applyNumberFormat="1"/>
    <xf numFmtId="167" fontId="2" fillId="2" borderId="2" xfId="0" applyNumberFormat="1" applyFont="1" applyFill="1" applyBorder="1" applyAlignment="1">
      <alignment vertical="center" wrapText="1"/>
    </xf>
    <xf numFmtId="167" fontId="1" fillId="0" borderId="0" xfId="0" applyNumberFormat="1" applyFont="1"/>
    <xf numFmtId="167" fontId="0" fillId="0" borderId="0" xfId="0" applyNumberFormat="1"/>
    <xf numFmtId="0" fontId="3" fillId="5" borderId="0" xfId="0" applyFont="1" applyFill="1"/>
    <xf numFmtId="166" fontId="1" fillId="5" borderId="0" xfId="0" applyNumberFormat="1" applyFont="1" applyFill="1"/>
    <xf numFmtId="1" fontId="1" fillId="5" borderId="0" xfId="0" applyNumberFormat="1" applyFont="1" applyFill="1"/>
    <xf numFmtId="167" fontId="1" fillId="5" borderId="0" xfId="0" applyNumberFormat="1" applyFont="1" applyFill="1"/>
    <xf numFmtId="164" fontId="0" fillId="5" borderId="0" xfId="0" applyNumberFormat="1" applyFill="1"/>
    <xf numFmtId="164" fontId="1" fillId="5" borderId="0" xfId="0" applyNumberFormat="1" applyFont="1" applyFill="1"/>
    <xf numFmtId="1" fontId="13" fillId="0" borderId="0" xfId="0" applyNumberFormat="1" applyFont="1"/>
    <xf numFmtId="167" fontId="13" fillId="0" borderId="0" xfId="0" applyNumberFormat="1" applyFont="1"/>
    <xf numFmtId="165" fontId="13" fillId="0" borderId="0" xfId="0" applyNumberFormat="1" applyFont="1"/>
    <xf numFmtId="20" fontId="1" fillId="5" borderId="0" xfId="0" applyNumberFormat="1" applyFont="1" applyFill="1" applyProtection="1">
      <protection locked="0"/>
    </xf>
    <xf numFmtId="0" fontId="13" fillId="0" borderId="0" xfId="0" applyFont="1" applyProtection="1">
      <protection locked="0"/>
    </xf>
    <xf numFmtId="0" fontId="14" fillId="2" borderId="2" xfId="0" applyFont="1" applyFill="1" applyBorder="1" applyAlignment="1" applyProtection="1">
      <alignment vertical="center" wrapText="1"/>
      <protection locked="0"/>
    </xf>
    <xf numFmtId="1" fontId="0" fillId="5" borderId="0" xfId="0" applyNumberFormat="1" applyFill="1"/>
    <xf numFmtId="167" fontId="0" fillId="5" borderId="0" xfId="0" applyNumberFormat="1" applyFill="1"/>
    <xf numFmtId="0" fontId="13" fillId="0" borderId="0" xfId="0" applyFont="1"/>
    <xf numFmtId="0" fontId="1" fillId="0" borderId="0" xfId="0" applyFont="1" applyProtection="1">
      <protection locked="0"/>
    </xf>
    <xf numFmtId="0" fontId="1" fillId="5" borderId="0" xfId="0" applyFont="1" applyFill="1" applyProtection="1">
      <protection locked="0"/>
    </xf>
    <xf numFmtId="0" fontId="15" fillId="0" borderId="0" xfId="0" applyFont="1" applyProtection="1">
      <protection locked="0"/>
    </xf>
    <xf numFmtId="20" fontId="15" fillId="0" borderId="0" xfId="0" applyNumberFormat="1" applyFont="1" applyProtection="1">
      <protection locked="0"/>
    </xf>
    <xf numFmtId="0" fontId="15" fillId="5" borderId="0" xfId="0" applyFont="1" applyFill="1" applyProtection="1">
      <protection locked="0"/>
    </xf>
    <xf numFmtId="20" fontId="15" fillId="5" borderId="0" xfId="0" applyNumberFormat="1" applyFont="1" applyFill="1" applyProtection="1">
      <protection locked="0"/>
    </xf>
    <xf numFmtId="166" fontId="3" fillId="0" borderId="0" xfId="0" applyNumberFormat="1" applyFont="1"/>
    <xf numFmtId="0" fontId="1" fillId="0" borderId="0" xfId="0" quotePrefix="1" applyFont="1" applyProtection="1">
      <protection locked="0"/>
    </xf>
    <xf numFmtId="0" fontId="10" fillId="0" borderId="0" xfId="1" quotePrefix="1"/>
    <xf numFmtId="0" fontId="14" fillId="2" borderId="2" xfId="0" applyFont="1" applyFill="1" applyBorder="1" applyAlignment="1">
      <alignment vertical="center" wrapText="1"/>
    </xf>
    <xf numFmtId="49" fontId="0" fillId="0" borderId="0" xfId="0" applyNumberFormat="1"/>
    <xf numFmtId="49" fontId="3" fillId="0" borderId="0" xfId="0" quotePrefix="1" applyNumberFormat="1" applyFont="1"/>
    <xf numFmtId="0" fontId="16" fillId="0" borderId="0" xfId="0" applyFont="1"/>
    <xf numFmtId="0" fontId="17" fillId="0" borderId="0" xfId="0" applyFont="1"/>
    <xf numFmtId="0" fontId="18" fillId="0" borderId="0" xfId="0" applyFont="1"/>
    <xf numFmtId="0" fontId="8" fillId="3" borderId="1" xfId="0" applyFont="1" applyFill="1" applyBorder="1" applyAlignment="1">
      <alignment horizontal="center" wrapText="1"/>
    </xf>
    <xf numFmtId="0" fontId="9" fillId="0" borderId="2" xfId="0" applyFont="1" applyBorder="1"/>
  </cellXfs>
  <cellStyles count="2">
    <cellStyle name="Hyperlink" xfId="1" builtinId="8"/>
    <cellStyle name="Normal" xfId="0" builtinId="0"/>
  </cellStyles>
  <dxfs count="4">
    <dxf>
      <fill>
        <patternFill patternType="solid">
          <fgColor rgb="FFDBE5F1"/>
          <bgColor rgb="FFDBE5F1"/>
        </patternFill>
      </fill>
    </dxf>
    <dxf>
      <fill>
        <patternFill patternType="solid">
          <fgColor rgb="FFB8CCE4"/>
          <bgColor rgb="FFB8CCE4"/>
        </patternFill>
      </fill>
    </dxf>
    <dxf>
      <fill>
        <patternFill patternType="solid">
          <fgColor rgb="FFDBE5F1"/>
          <bgColor rgb="FFDBE5F1"/>
        </patternFill>
      </fill>
    </dxf>
    <dxf>
      <fill>
        <patternFill patternType="solid">
          <fgColor rgb="FFB8CCE4"/>
          <bgColor rgb="FFB8CCE4"/>
        </patternFill>
      </fill>
    </dxf>
  </dxfs>
  <tableStyles count="2" defaultTableStyle="TableStyleMedium2" defaultPivotStyle="PivotStyleLight16">
    <tableStyle name="Variables-style" pivot="0" count="2" xr9:uid="{00000000-0011-0000-FFFF-FFFF00000000}">
      <tableStyleElement type="firstRowStripe" dxfId="3"/>
      <tableStyleElement type="secondRowStripe" dxfId="2"/>
    </tableStyle>
    <tableStyle name="Variables-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A140" headerRowCount="0">
  <tableColumns count="1">
    <tableColumn id="1" xr3:uid="{00000000-0010-0000-0000-000001000000}" name="Column1"/>
  </tableColumns>
  <tableStyleInfo name="Variab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B77" headerRowCount="0">
  <tableColumns count="1">
    <tableColumn id="1" xr3:uid="{00000000-0010-0000-0100-000001000000}" name="Column1"/>
  </tableColumns>
  <tableStyleInfo name="Variable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hyperlink" Target="https://orcid.org/0009-0002-6669-2911" TargetMode="External"/><Relationship Id="rId3" Type="http://schemas.openxmlformats.org/officeDocument/2006/relationships/hyperlink" Target="https://orcid.org/0000-0002-9037-7623" TargetMode="External"/><Relationship Id="rId7" Type="http://schemas.openxmlformats.org/officeDocument/2006/relationships/hyperlink" Target="https://orcid.org/0000-0002-9708-1761" TargetMode="External"/><Relationship Id="rId2" Type="http://schemas.openxmlformats.org/officeDocument/2006/relationships/hyperlink" Target="https://ror.org/01r9htc13" TargetMode="External"/><Relationship Id="rId1" Type="http://schemas.openxmlformats.org/officeDocument/2006/relationships/hyperlink" Target="https://ror.org/00afp2z80" TargetMode="External"/><Relationship Id="rId6" Type="http://schemas.openxmlformats.org/officeDocument/2006/relationships/hyperlink" Target="https://orcid.org/0000-0002-0981-7442" TargetMode="External"/><Relationship Id="rId5" Type="http://schemas.openxmlformats.org/officeDocument/2006/relationships/hyperlink" Target="https://orcid.org/0000-0003-0502-8101" TargetMode="External"/><Relationship Id="rId10" Type="http://schemas.openxmlformats.org/officeDocument/2006/relationships/hyperlink" Target="https://orcid.org/0000-0002-8971-8195" TargetMode="External"/><Relationship Id="rId4" Type="http://schemas.openxmlformats.org/officeDocument/2006/relationships/hyperlink" Target="https://ror.org/00cv9y106" TargetMode="External"/><Relationship Id="rId9" Type="http://schemas.openxmlformats.org/officeDocument/2006/relationships/hyperlink" Target="https://orcid.org/0000-0001-5748-602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6DA2-0EDD-4C49-8DA6-B5C9CF04D44E}">
  <dimension ref="A1:O17"/>
  <sheetViews>
    <sheetView zoomScale="130" zoomScaleNormal="130" workbookViewId="0">
      <selection activeCell="E14" sqref="E14"/>
    </sheetView>
  </sheetViews>
  <sheetFormatPr baseColWidth="10" defaultRowHeight="14"/>
  <cols>
    <col min="1" max="1" width="22.59765625" customWidth="1"/>
    <col min="4" max="4" width="23" bestFit="1" customWidth="1"/>
    <col min="8" max="9" width="13.796875" bestFit="1" customWidth="1"/>
    <col min="10" max="10" width="11.59765625" bestFit="1" customWidth="1"/>
    <col min="11" max="13" width="13.796875" bestFit="1" customWidth="1"/>
  </cols>
  <sheetData>
    <row r="1" spans="1:15">
      <c r="A1" s="52" t="s">
        <v>1065</v>
      </c>
      <c r="B1" s="22" t="e">
        <f>STATS!B1</f>
        <v>#REF!</v>
      </c>
      <c r="D1" s="2" t="s">
        <v>1071</v>
      </c>
      <c r="E1" t="str">
        <f>STATS!J3</f>
        <v>AT</v>
      </c>
      <c r="F1">
        <f>STATS!K3</f>
        <v>5</v>
      </c>
      <c r="H1" s="2" t="s">
        <v>1084</v>
      </c>
      <c r="I1">
        <f>SUM(I2:I8)</f>
        <v>523.23</v>
      </c>
      <c r="L1" s="2"/>
      <c r="M1" s="2"/>
      <c r="N1" s="2"/>
      <c r="O1" s="2"/>
    </row>
    <row r="2" spans="1:15">
      <c r="A2" s="2" t="s">
        <v>938</v>
      </c>
      <c r="B2">
        <f>STATS!F1</f>
        <v>171</v>
      </c>
      <c r="E2" t="str">
        <f>STATS!J4</f>
        <v>BATHY</v>
      </c>
      <c r="F2">
        <v>5</v>
      </c>
      <c r="H2" s="2" t="s">
        <v>1085</v>
      </c>
    </row>
    <row r="3" spans="1:15">
      <c r="A3" s="2" t="s">
        <v>939</v>
      </c>
      <c r="B3">
        <f>STATS!F2</f>
        <v>3951</v>
      </c>
      <c r="E3" t="str">
        <f>STATS!J5</f>
        <v>CTD</v>
      </c>
      <c r="F3">
        <f>STATS!K5</f>
        <v>13</v>
      </c>
      <c r="H3" s="2" t="s">
        <v>1086</v>
      </c>
      <c r="I3">
        <v>425</v>
      </c>
    </row>
    <row r="4" spans="1:15">
      <c r="A4" s="2" t="s">
        <v>1063</v>
      </c>
      <c r="E4" t="str">
        <f>STATS!J6</f>
        <v>CYANO</v>
      </c>
      <c r="F4">
        <f>STATS!K6</f>
        <v>5</v>
      </c>
      <c r="H4" s="2" t="s">
        <v>1087</v>
      </c>
      <c r="I4">
        <f>67+0.97+3.74+2.8+4.25+1.61+3.4+4.2+1.03+1.67+0.78+2.93+1.43+0.08+0.78+0.84+0.48+0.24</f>
        <v>98.230000000000018</v>
      </c>
    </row>
    <row r="5" spans="1:15">
      <c r="A5" s="2" t="s">
        <v>1064</v>
      </c>
      <c r="E5" t="str">
        <f>STATS!J2</f>
        <v>DR</v>
      </c>
      <c r="F5">
        <f>STATS!K2</f>
        <v>5</v>
      </c>
      <c r="H5" s="2" t="s">
        <v>1088</v>
      </c>
    </row>
    <row r="6" spans="1:15">
      <c r="E6" t="str">
        <f>STATS!J7</f>
        <v>DRM</v>
      </c>
      <c r="F6">
        <f>STATS!K7</f>
        <v>11</v>
      </c>
      <c r="H6" s="2" t="s">
        <v>1089</v>
      </c>
    </row>
    <row r="7" spans="1:15">
      <c r="E7" t="str">
        <f>STATS!J8</f>
        <v>ICE</v>
      </c>
      <c r="F7">
        <f>STATS!K8</f>
        <v>0</v>
      </c>
      <c r="H7" s="2" t="s">
        <v>1090</v>
      </c>
    </row>
    <row r="8" spans="1:15">
      <c r="E8" t="str">
        <f>STATS!J9</f>
        <v>ITD</v>
      </c>
      <c r="F8">
        <f>STATS!K9</f>
        <v>3</v>
      </c>
      <c r="H8" s="2" t="s">
        <v>1091</v>
      </c>
    </row>
    <row r="9" spans="1:15">
      <c r="E9" t="str">
        <f>STATS!J10</f>
        <v>NIS</v>
      </c>
      <c r="F9">
        <f>STATS!K10</f>
        <v>42</v>
      </c>
    </row>
    <row r="10" spans="1:15">
      <c r="E10" t="str">
        <f>STATS!J11</f>
        <v>RD</v>
      </c>
      <c r="F10">
        <f>STATS!K11</f>
        <v>22</v>
      </c>
    </row>
    <row r="11" spans="1:15">
      <c r="E11" t="str">
        <f>STATS!J12</f>
        <v>ROV</v>
      </c>
      <c r="F11">
        <f>STATS!K12</f>
        <v>22</v>
      </c>
    </row>
    <row r="12" spans="1:15">
      <c r="E12" t="str">
        <f>STATS!J13</f>
        <v>SCUBA</v>
      </c>
      <c r="F12">
        <f>STATS!K13</f>
        <v>30</v>
      </c>
    </row>
    <row r="13" spans="1:15">
      <c r="E13" t="str">
        <f>STATS!J14</f>
        <v>SEAICE</v>
      </c>
      <c r="F13">
        <f>STATS!K14</f>
        <v>2</v>
      </c>
    </row>
    <row r="14" spans="1:15">
      <c r="E14" t="str">
        <f>STATS!J15</f>
        <v>ST</v>
      </c>
      <c r="F14">
        <f>STATS!K15</f>
        <v>2</v>
      </c>
    </row>
    <row r="15" spans="1:15">
      <c r="E15" t="str">
        <f>STATS!J16</f>
        <v>VV</v>
      </c>
      <c r="F15">
        <f>STATS!K16</f>
        <v>7</v>
      </c>
    </row>
    <row r="17" spans="6:6">
      <c r="F17">
        <f>SUM(F1:F15)</f>
        <v>174</v>
      </c>
    </row>
  </sheetData>
  <sortState xmlns:xlrd2="http://schemas.microsoft.com/office/spreadsheetml/2017/richdata2" ref="E1:F15">
    <sortCondition ref="E1:E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312C8-6AD9-F844-AAD4-225A2160D91D}">
  <dimension ref="A1:K250"/>
  <sheetViews>
    <sheetView zoomScale="130" zoomScaleNormal="130" workbookViewId="0">
      <selection activeCell="B1" sqref="B1"/>
    </sheetView>
  </sheetViews>
  <sheetFormatPr baseColWidth="10" defaultColWidth="11.3984375" defaultRowHeight="14"/>
  <cols>
    <col min="1" max="1" width="16.59765625" style="22" bestFit="1" customWidth="1"/>
    <col min="2" max="2" width="10" style="22" customWidth="1"/>
    <col min="3" max="3" width="6" bestFit="1" customWidth="1"/>
    <col min="5" max="5" width="15.59765625" bestFit="1" customWidth="1"/>
  </cols>
  <sheetData>
    <row r="1" spans="1:11">
      <c r="A1" s="52" t="s">
        <v>882</v>
      </c>
      <c r="B1" s="22" t="e">
        <f>SUM(C:C)</f>
        <v>#REF!</v>
      </c>
      <c r="E1" s="2" t="s">
        <v>938</v>
      </c>
      <c r="F1">
        <f>COUNTA(Events!B:B)</f>
        <v>171</v>
      </c>
      <c r="H1" s="2" t="s">
        <v>1066</v>
      </c>
      <c r="J1" s="2" t="s">
        <v>1066</v>
      </c>
    </row>
    <row r="2" spans="1:11">
      <c r="A2" s="22">
        <f>Events!M2</f>
        <v>0.4236111111111111</v>
      </c>
      <c r="B2" s="22" t="e">
        <f>Events!#REF!</f>
        <v>#REF!</v>
      </c>
      <c r="C2" s="22" t="e">
        <f>B2-A2</f>
        <v>#REF!</v>
      </c>
      <c r="E2" s="2" t="s">
        <v>939</v>
      </c>
      <c r="F2">
        <f>COUNTA(Samples!B:B)</f>
        <v>3951</v>
      </c>
      <c r="H2" s="2" t="s">
        <v>796</v>
      </c>
      <c r="I2">
        <v>1</v>
      </c>
      <c r="J2" t="s">
        <v>799</v>
      </c>
      <c r="K2">
        <f t="shared" ref="K2:K17" si="0">COUNTIF(H:H, J2)</f>
        <v>5</v>
      </c>
    </row>
    <row r="3" spans="1:11">
      <c r="A3" s="22" t="e">
        <f>Events!#REF!</f>
        <v>#REF!</v>
      </c>
      <c r="B3" s="22">
        <f>Events!N2</f>
        <v>0.6875</v>
      </c>
      <c r="C3" s="22" t="e">
        <f t="shared" ref="C3:C66" si="1">B3-A3</f>
        <v>#REF!</v>
      </c>
      <c r="H3" s="2" t="s">
        <v>796</v>
      </c>
      <c r="I3">
        <v>2</v>
      </c>
      <c r="J3" t="s">
        <v>796</v>
      </c>
      <c r="K3">
        <f t="shared" si="0"/>
        <v>5</v>
      </c>
    </row>
    <row r="4" spans="1:11">
      <c r="A4" s="22">
        <f>Events!M3</f>
        <v>0.5</v>
      </c>
      <c r="B4" s="22" t="e">
        <f>Events!#REF!</f>
        <v>#REF!</v>
      </c>
      <c r="C4" s="22" t="e">
        <f t="shared" si="1"/>
        <v>#REF!</v>
      </c>
      <c r="H4" s="2" t="s">
        <v>796</v>
      </c>
      <c r="I4">
        <v>3</v>
      </c>
      <c r="J4" t="s">
        <v>1070</v>
      </c>
      <c r="K4">
        <f t="shared" si="0"/>
        <v>0</v>
      </c>
    </row>
    <row r="5" spans="1:11">
      <c r="A5" s="22" t="e">
        <f>Events!#REF!</f>
        <v>#REF!</v>
      </c>
      <c r="B5" s="22">
        <f>Events!N3</f>
        <v>0.3125</v>
      </c>
      <c r="C5" s="22" t="e">
        <f t="shared" si="1"/>
        <v>#REF!</v>
      </c>
      <c r="H5" s="2" t="s">
        <v>796</v>
      </c>
      <c r="I5">
        <v>4</v>
      </c>
      <c r="J5" t="s">
        <v>563</v>
      </c>
      <c r="K5">
        <f t="shared" si="0"/>
        <v>13</v>
      </c>
    </row>
    <row r="6" spans="1:11">
      <c r="A6" s="22">
        <f>Events!M4</f>
        <v>0.47916666666666669</v>
      </c>
      <c r="B6" s="22" t="e">
        <f>Events!#REF!</f>
        <v>#REF!</v>
      </c>
      <c r="C6" s="22" t="e">
        <f t="shared" si="1"/>
        <v>#REF!</v>
      </c>
      <c r="H6" s="2" t="s">
        <v>796</v>
      </c>
      <c r="I6">
        <v>5</v>
      </c>
      <c r="J6" t="s">
        <v>1067</v>
      </c>
      <c r="K6">
        <f t="shared" si="0"/>
        <v>5</v>
      </c>
    </row>
    <row r="7" spans="1:11">
      <c r="A7" s="22" t="e">
        <f>Events!#REF!</f>
        <v>#REF!</v>
      </c>
      <c r="B7" s="22">
        <f>Events!N4</f>
        <v>0.70833333333333337</v>
      </c>
      <c r="C7" s="22" t="e">
        <f t="shared" si="1"/>
        <v>#REF!</v>
      </c>
      <c r="H7" s="2" t="s">
        <v>563</v>
      </c>
      <c r="I7">
        <v>1</v>
      </c>
      <c r="J7" t="s">
        <v>800</v>
      </c>
      <c r="K7">
        <f t="shared" si="0"/>
        <v>11</v>
      </c>
    </row>
    <row r="8" spans="1:11">
      <c r="A8" s="22">
        <f>Events!M5</f>
        <v>0.54166666666666663</v>
      </c>
      <c r="B8" s="22" t="e">
        <f>Events!#REF!</f>
        <v>#REF!</v>
      </c>
      <c r="C8" s="22" t="e">
        <f t="shared" si="1"/>
        <v>#REF!</v>
      </c>
      <c r="H8" s="2" t="s">
        <v>563</v>
      </c>
      <c r="I8">
        <v>2</v>
      </c>
      <c r="J8" t="s">
        <v>769</v>
      </c>
      <c r="K8">
        <f t="shared" si="0"/>
        <v>0</v>
      </c>
    </row>
    <row r="9" spans="1:11">
      <c r="A9" s="22" t="e">
        <f>Events!#REF!</f>
        <v>#REF!</v>
      </c>
      <c r="B9" s="22">
        <f>Events!N5</f>
        <v>0.35416666666666669</v>
      </c>
      <c r="C9" s="22" t="e">
        <f t="shared" si="1"/>
        <v>#REF!</v>
      </c>
      <c r="H9" s="2" t="s">
        <v>563</v>
      </c>
      <c r="I9">
        <v>3</v>
      </c>
      <c r="J9" t="s">
        <v>802</v>
      </c>
      <c r="K9">
        <f t="shared" si="0"/>
        <v>3</v>
      </c>
    </row>
    <row r="10" spans="1:11">
      <c r="A10" s="22">
        <f>Events!M6</f>
        <v>0.77083333333333337</v>
      </c>
      <c r="B10" s="22" t="e">
        <f>Events!#REF!</f>
        <v>#REF!</v>
      </c>
      <c r="C10" s="22" t="e">
        <f t="shared" si="1"/>
        <v>#REF!</v>
      </c>
      <c r="H10" s="2" t="s">
        <v>563</v>
      </c>
      <c r="I10">
        <v>4</v>
      </c>
      <c r="J10" t="s">
        <v>804</v>
      </c>
      <c r="K10">
        <f t="shared" si="0"/>
        <v>42</v>
      </c>
    </row>
    <row r="11" spans="1:11">
      <c r="A11" s="22" t="e">
        <f>Events!#REF!</f>
        <v>#REF!</v>
      </c>
      <c r="B11" s="22">
        <f>Events!N6</f>
        <v>0.39583333333333331</v>
      </c>
      <c r="C11" s="22" t="e">
        <f t="shared" si="1"/>
        <v>#REF!</v>
      </c>
      <c r="H11" s="2" t="s">
        <v>563</v>
      </c>
      <c r="I11">
        <v>5</v>
      </c>
      <c r="J11" t="s">
        <v>805</v>
      </c>
      <c r="K11">
        <f t="shared" si="0"/>
        <v>22</v>
      </c>
    </row>
    <row r="12" spans="1:11">
      <c r="A12" s="22">
        <f>Events!M7</f>
        <v>0</v>
      </c>
      <c r="B12" s="22">
        <f>Events!N7</f>
        <v>0</v>
      </c>
      <c r="C12" s="22">
        <f t="shared" si="1"/>
        <v>0</v>
      </c>
      <c r="H12" s="2" t="s">
        <v>563</v>
      </c>
      <c r="I12">
        <v>6</v>
      </c>
      <c r="J12" t="s">
        <v>628</v>
      </c>
      <c r="K12">
        <f t="shared" si="0"/>
        <v>22</v>
      </c>
    </row>
    <row r="13" spans="1:11">
      <c r="A13" s="22">
        <f>Events!M8</f>
        <v>0</v>
      </c>
      <c r="B13" s="22">
        <f>Events!N8</f>
        <v>0</v>
      </c>
      <c r="C13" s="22">
        <f t="shared" si="1"/>
        <v>0</v>
      </c>
      <c r="H13" s="2" t="s">
        <v>563</v>
      </c>
      <c r="I13">
        <v>7</v>
      </c>
      <c r="J13" t="s">
        <v>55</v>
      </c>
      <c r="K13">
        <f t="shared" si="0"/>
        <v>30</v>
      </c>
    </row>
    <row r="14" spans="1:11">
      <c r="A14" s="22">
        <f>Events!M9</f>
        <v>0</v>
      </c>
      <c r="B14" s="22">
        <f>Events!N9</f>
        <v>0</v>
      </c>
      <c r="C14" s="22">
        <f t="shared" si="1"/>
        <v>0</v>
      </c>
      <c r="H14" s="2" t="s">
        <v>563</v>
      </c>
      <c r="I14">
        <v>8</v>
      </c>
      <c r="J14" t="s">
        <v>1069</v>
      </c>
      <c r="K14">
        <f t="shared" si="0"/>
        <v>2</v>
      </c>
    </row>
    <row r="15" spans="1:11">
      <c r="A15" s="22">
        <f>Events!M10</f>
        <v>0</v>
      </c>
      <c r="B15" s="22">
        <f>Events!N10</f>
        <v>0</v>
      </c>
      <c r="C15" s="22">
        <f t="shared" si="1"/>
        <v>0</v>
      </c>
      <c r="H15" s="2" t="s">
        <v>563</v>
      </c>
      <c r="I15">
        <v>9</v>
      </c>
      <c r="J15" t="s">
        <v>809</v>
      </c>
      <c r="K15">
        <f t="shared" si="0"/>
        <v>2</v>
      </c>
    </row>
    <row r="16" spans="1:11">
      <c r="A16" s="22">
        <f>Events!M11</f>
        <v>0.75</v>
      </c>
      <c r="B16" s="22">
        <f>Events!N11</f>
        <v>0.77083333333333337</v>
      </c>
      <c r="C16" s="22">
        <f t="shared" si="1"/>
        <v>2.083333333333337E-2</v>
      </c>
      <c r="H16" s="2" t="s">
        <v>563</v>
      </c>
      <c r="I16">
        <v>10</v>
      </c>
      <c r="J16" t="s">
        <v>1068</v>
      </c>
      <c r="K16">
        <f t="shared" si="0"/>
        <v>7</v>
      </c>
    </row>
    <row r="17" spans="1:11">
      <c r="A17" s="22">
        <f>Events!M12</f>
        <v>0.60625000000000007</v>
      </c>
      <c r="B17" s="22">
        <f>Events!N12</f>
        <v>0.625</v>
      </c>
      <c r="C17" s="22">
        <f t="shared" si="1"/>
        <v>1.8749999999999933E-2</v>
      </c>
      <c r="H17" s="2" t="s">
        <v>563</v>
      </c>
      <c r="I17">
        <v>11</v>
      </c>
      <c r="J17" t="s">
        <v>811</v>
      </c>
      <c r="K17">
        <f t="shared" si="0"/>
        <v>1</v>
      </c>
    </row>
    <row r="18" spans="1:11">
      <c r="A18" s="22">
        <f>Events!M13</f>
        <v>0.42708333333333331</v>
      </c>
      <c r="B18" s="22">
        <f>Events!N13</f>
        <v>0.44791666666666669</v>
      </c>
      <c r="C18" s="22">
        <f t="shared" si="1"/>
        <v>2.083333333333337E-2</v>
      </c>
      <c r="H18" s="2" t="s">
        <v>563</v>
      </c>
      <c r="I18">
        <v>13</v>
      </c>
    </row>
    <row r="19" spans="1:11">
      <c r="A19" s="22">
        <f>Events!M14</f>
        <v>0.60138888888888886</v>
      </c>
      <c r="B19" s="22">
        <f>Events!N14</f>
        <v>0.62847222222222221</v>
      </c>
      <c r="C19" s="22">
        <f t="shared" si="1"/>
        <v>2.7083333333333348E-2</v>
      </c>
      <c r="H19" s="2" t="s">
        <v>563</v>
      </c>
      <c r="I19">
        <v>14</v>
      </c>
    </row>
    <row r="20" spans="1:11">
      <c r="A20" s="22">
        <f>Events!M15</f>
        <v>0.35069444444444442</v>
      </c>
      <c r="B20" s="22">
        <f>Events!N15</f>
        <v>0.375</v>
      </c>
      <c r="C20" s="22">
        <f t="shared" si="1"/>
        <v>2.430555555555558E-2</v>
      </c>
      <c r="H20" s="2" t="s">
        <v>1067</v>
      </c>
      <c r="I20">
        <v>1</v>
      </c>
    </row>
    <row r="21" spans="1:11">
      <c r="A21" s="22">
        <f>Events!M16</f>
        <v>0.43055555555555558</v>
      </c>
      <c r="B21" s="22">
        <f>Events!N16</f>
        <v>0.4375</v>
      </c>
      <c r="C21" s="22">
        <f t="shared" si="1"/>
        <v>6.9444444444444198E-3</v>
      </c>
      <c r="H21" s="2" t="s">
        <v>1067</v>
      </c>
      <c r="I21">
        <v>2</v>
      </c>
    </row>
    <row r="22" spans="1:11">
      <c r="A22" s="22">
        <f>Events!M17</f>
        <v>0.47152777777777777</v>
      </c>
      <c r="B22" s="22">
        <f>Events!N17</f>
        <v>0.5</v>
      </c>
      <c r="C22" s="22">
        <f t="shared" si="1"/>
        <v>2.8472222222222232E-2</v>
      </c>
      <c r="H22" s="2" t="s">
        <v>1067</v>
      </c>
      <c r="I22">
        <v>3</v>
      </c>
    </row>
    <row r="23" spans="1:11">
      <c r="A23" s="22">
        <f>Events!M18</f>
        <v>0.36944444444444446</v>
      </c>
      <c r="B23" s="22">
        <f>Events!N18</f>
        <v>0.37083333333333335</v>
      </c>
      <c r="C23" s="22">
        <f t="shared" si="1"/>
        <v>1.388888888888884E-3</v>
      </c>
      <c r="H23" s="2" t="s">
        <v>1067</v>
      </c>
      <c r="I23">
        <v>4</v>
      </c>
    </row>
    <row r="24" spans="1:11">
      <c r="A24" s="22">
        <f>Events!M19</f>
        <v>0.49444444444444446</v>
      </c>
      <c r="B24" s="22">
        <f>Events!N19</f>
        <v>0.49652777777777773</v>
      </c>
      <c r="C24" s="22">
        <f t="shared" si="1"/>
        <v>2.0833333333332704E-3</v>
      </c>
      <c r="H24" s="2" t="s">
        <v>1067</v>
      </c>
      <c r="I24">
        <v>5</v>
      </c>
    </row>
    <row r="25" spans="1:11">
      <c r="A25" s="22">
        <f>Events!M20</f>
        <v>0.6875</v>
      </c>
      <c r="B25" s="22">
        <f>Events!N20</f>
        <v>0.70138888888888884</v>
      </c>
      <c r="C25" s="22">
        <f t="shared" si="1"/>
        <v>1.388888888888884E-2</v>
      </c>
      <c r="H25" s="2" t="s">
        <v>799</v>
      </c>
      <c r="I25">
        <v>1</v>
      </c>
    </row>
    <row r="26" spans="1:11">
      <c r="A26" s="22">
        <f>Events!M21</f>
        <v>0.46249999999999997</v>
      </c>
      <c r="B26" s="22">
        <f>Events!N21</f>
        <v>0.49305555555555558</v>
      </c>
      <c r="C26" s="22">
        <f t="shared" si="1"/>
        <v>3.0555555555555614E-2</v>
      </c>
      <c r="H26" s="2" t="s">
        <v>799</v>
      </c>
      <c r="I26">
        <v>2</v>
      </c>
    </row>
    <row r="27" spans="1:11">
      <c r="A27" s="22">
        <f>Events!M22</f>
        <v>0.46527777777777773</v>
      </c>
      <c r="B27" s="22">
        <f>Events!N22</f>
        <v>0.47222222222222227</v>
      </c>
      <c r="C27" s="22">
        <f t="shared" si="1"/>
        <v>6.9444444444445308E-3</v>
      </c>
      <c r="H27" s="2" t="s">
        <v>799</v>
      </c>
      <c r="I27">
        <v>3</v>
      </c>
    </row>
    <row r="28" spans="1:11">
      <c r="A28" s="22">
        <f>Events!M23</f>
        <v>0.78125</v>
      </c>
      <c r="B28" s="22">
        <f>Events!N23</f>
        <v>0.79166666666666663</v>
      </c>
      <c r="C28" s="22">
        <f t="shared" si="1"/>
        <v>1.041666666666663E-2</v>
      </c>
      <c r="H28" s="2" t="s">
        <v>799</v>
      </c>
      <c r="I28">
        <v>4</v>
      </c>
    </row>
    <row r="29" spans="1:11">
      <c r="A29" s="22">
        <f>Events!M24</f>
        <v>0.75486111111111109</v>
      </c>
      <c r="B29" s="22">
        <f>Events!N24</f>
        <v>0.76874999999999993</v>
      </c>
      <c r="C29" s="22">
        <f t="shared" si="1"/>
        <v>1.388888888888884E-2</v>
      </c>
      <c r="H29" s="2" t="s">
        <v>799</v>
      </c>
      <c r="I29">
        <v>5</v>
      </c>
    </row>
    <row r="30" spans="1:11">
      <c r="A30" s="22">
        <f>Events!M25</f>
        <v>0.66249999999999998</v>
      </c>
      <c r="B30" s="22">
        <f>Events!N25</f>
        <v>0.69444444444444453</v>
      </c>
      <c r="C30" s="22">
        <f t="shared" si="1"/>
        <v>3.1944444444444553E-2</v>
      </c>
      <c r="H30" s="2" t="s">
        <v>800</v>
      </c>
      <c r="I30">
        <v>1</v>
      </c>
    </row>
    <row r="31" spans="1:11">
      <c r="A31" s="22">
        <f>Events!M26</f>
        <v>0.70138888888888884</v>
      </c>
      <c r="B31" s="22">
        <f>Events!N26</f>
        <v>0.72916666666666663</v>
      </c>
      <c r="C31" s="22">
        <f t="shared" si="1"/>
        <v>2.777777777777779E-2</v>
      </c>
      <c r="H31" s="2" t="s">
        <v>800</v>
      </c>
      <c r="I31">
        <v>2</v>
      </c>
    </row>
    <row r="32" spans="1:11">
      <c r="A32" s="22">
        <f>Events!M27</f>
        <v>0.68055555555555547</v>
      </c>
      <c r="B32" s="22">
        <f>Events!N27</f>
        <v>0.72916666666666663</v>
      </c>
      <c r="C32" s="22">
        <f t="shared" si="1"/>
        <v>4.861111111111116E-2</v>
      </c>
      <c r="H32" s="2" t="s">
        <v>800</v>
      </c>
      <c r="I32">
        <v>3</v>
      </c>
    </row>
    <row r="33" spans="1:9">
      <c r="A33" s="22">
        <f>Events!M28</f>
        <v>0.38680555555555557</v>
      </c>
      <c r="B33" s="22">
        <f>Events!N28</f>
        <v>0.39374999999999999</v>
      </c>
      <c r="C33" s="22">
        <f t="shared" si="1"/>
        <v>6.9444444444444198E-3</v>
      </c>
      <c r="H33" s="2" t="s">
        <v>800</v>
      </c>
      <c r="I33">
        <v>4</v>
      </c>
    </row>
    <row r="34" spans="1:9">
      <c r="A34" s="22">
        <f>Events!M29</f>
        <v>0.39444444444444443</v>
      </c>
      <c r="B34" s="22">
        <f>Events!N29</f>
        <v>0.44791666666666669</v>
      </c>
      <c r="C34" s="22">
        <f t="shared" si="1"/>
        <v>5.3472222222222254E-2</v>
      </c>
      <c r="H34" s="2" t="s">
        <v>800</v>
      </c>
      <c r="I34">
        <v>5</v>
      </c>
    </row>
    <row r="35" spans="1:9">
      <c r="A35" s="22">
        <f>Events!M30</f>
        <v>0.38194444444444442</v>
      </c>
      <c r="B35" s="22">
        <f>Events!N30</f>
        <v>0.38541666666666669</v>
      </c>
      <c r="C35" s="22">
        <f t="shared" si="1"/>
        <v>3.4722222222222654E-3</v>
      </c>
      <c r="H35" s="2" t="s">
        <v>800</v>
      </c>
      <c r="I35">
        <v>6</v>
      </c>
    </row>
    <row r="36" spans="1:9">
      <c r="A36" s="22">
        <f>Events!M31</f>
        <v>0.68055555555555547</v>
      </c>
      <c r="B36" s="22">
        <f>Events!N31</f>
        <v>0.69444444444444453</v>
      </c>
      <c r="C36" s="22">
        <f t="shared" si="1"/>
        <v>1.3888888888889062E-2</v>
      </c>
      <c r="H36" s="2" t="s">
        <v>800</v>
      </c>
      <c r="I36">
        <v>7</v>
      </c>
    </row>
    <row r="37" spans="1:9">
      <c r="A37" s="22">
        <f>Events!M32</f>
        <v>0.70833333333333337</v>
      </c>
      <c r="B37" s="22">
        <f>Events!N32</f>
        <v>0.72222222222222221</v>
      </c>
      <c r="C37" s="22">
        <f t="shared" si="1"/>
        <v>1.388888888888884E-2</v>
      </c>
      <c r="H37" s="2" t="s">
        <v>800</v>
      </c>
      <c r="I37">
        <v>8</v>
      </c>
    </row>
    <row r="38" spans="1:9">
      <c r="A38" s="22">
        <f>Events!M33</f>
        <v>0.46527777777777773</v>
      </c>
      <c r="B38" s="22">
        <f>Events!N33</f>
        <v>0.4861111111111111</v>
      </c>
      <c r="C38" s="22">
        <f t="shared" si="1"/>
        <v>2.083333333333337E-2</v>
      </c>
      <c r="H38" s="2" t="s">
        <v>800</v>
      </c>
      <c r="I38">
        <v>9</v>
      </c>
    </row>
    <row r="39" spans="1:9">
      <c r="A39" s="22">
        <f>Events!M34</f>
        <v>0.70833333333333337</v>
      </c>
      <c r="B39" s="22">
        <f>Events!N34</f>
        <v>0.73263888888888884</v>
      </c>
      <c r="C39" s="22">
        <f t="shared" si="1"/>
        <v>2.4305555555555469E-2</v>
      </c>
      <c r="H39" s="2" t="s">
        <v>800</v>
      </c>
      <c r="I39">
        <v>10</v>
      </c>
    </row>
    <row r="40" spans="1:9">
      <c r="A40" s="22">
        <f>Events!M35</f>
        <v>0.69166666666666676</v>
      </c>
      <c r="B40" s="22">
        <f>Events!N35</f>
        <v>0.7284722222222223</v>
      </c>
      <c r="C40" s="22">
        <f t="shared" si="1"/>
        <v>3.6805555555555536E-2</v>
      </c>
      <c r="H40" s="2" t="s">
        <v>800</v>
      </c>
      <c r="I40">
        <v>11</v>
      </c>
    </row>
    <row r="41" spans="1:9">
      <c r="A41" s="22">
        <f>Events!M36</f>
        <v>0.73888888888888893</v>
      </c>
      <c r="B41" s="22">
        <f>Events!N36</f>
        <v>0.75277777777777777</v>
      </c>
      <c r="C41" s="22">
        <f t="shared" si="1"/>
        <v>1.388888888888884E-2</v>
      </c>
      <c r="H41" s="2" t="s">
        <v>802</v>
      </c>
      <c r="I41">
        <v>1</v>
      </c>
    </row>
    <row r="42" spans="1:9">
      <c r="A42" s="22">
        <f>Events!M37</f>
        <v>0.4694444444444445</v>
      </c>
      <c r="B42" s="22">
        <f>Events!N37</f>
        <v>0.50138888888888888</v>
      </c>
      <c r="C42" s="22">
        <f t="shared" si="1"/>
        <v>3.1944444444444386E-2</v>
      </c>
      <c r="H42" s="2" t="s">
        <v>802</v>
      </c>
      <c r="I42">
        <v>2</v>
      </c>
    </row>
    <row r="43" spans="1:9">
      <c r="A43" s="22">
        <f>Events!M38</f>
        <v>0.34722222222222227</v>
      </c>
      <c r="B43" s="22">
        <f>Events!N38</f>
        <v>0.39583333333333331</v>
      </c>
      <c r="C43" s="22">
        <f t="shared" si="1"/>
        <v>4.8611111111111049E-2</v>
      </c>
      <c r="H43" s="2" t="s">
        <v>802</v>
      </c>
      <c r="I43">
        <v>3</v>
      </c>
    </row>
    <row r="44" spans="1:9">
      <c r="A44" s="22">
        <f>Events!M39</f>
        <v>0.72222222222222221</v>
      </c>
      <c r="B44" s="22">
        <f>Events!N39</f>
        <v>0.76041666666666663</v>
      </c>
      <c r="C44" s="22">
        <f t="shared" si="1"/>
        <v>3.819444444444442E-2</v>
      </c>
      <c r="H44" s="2" t="s">
        <v>804</v>
      </c>
      <c r="I44">
        <v>1</v>
      </c>
    </row>
    <row r="45" spans="1:9">
      <c r="A45" s="22">
        <f>Events!M40</f>
        <v>0.45833333333333331</v>
      </c>
      <c r="B45" s="22">
        <f>Events!N40</f>
        <v>0.47222222222222227</v>
      </c>
      <c r="C45" s="22">
        <f t="shared" si="1"/>
        <v>1.3888888888888951E-2</v>
      </c>
      <c r="H45" s="2" t="s">
        <v>804</v>
      </c>
      <c r="I45">
        <v>2</v>
      </c>
    </row>
    <row r="46" spans="1:9">
      <c r="A46" s="22">
        <f>Events!M41</f>
        <v>0.5625</v>
      </c>
      <c r="B46" s="22">
        <f>Events!N41</f>
        <v>0.57638888888888895</v>
      </c>
      <c r="C46" s="22">
        <f t="shared" si="1"/>
        <v>1.3888888888888951E-2</v>
      </c>
      <c r="H46" s="2" t="s">
        <v>804</v>
      </c>
      <c r="I46">
        <v>3</v>
      </c>
    </row>
    <row r="47" spans="1:9">
      <c r="A47" s="22">
        <f>Events!M42</f>
        <v>0.4201388888888889</v>
      </c>
      <c r="B47" s="22">
        <f>Events!N42</f>
        <v>0.52083333333333337</v>
      </c>
      <c r="C47" s="22">
        <f t="shared" si="1"/>
        <v>0.10069444444444448</v>
      </c>
      <c r="H47" s="2" t="s">
        <v>804</v>
      </c>
      <c r="I47">
        <v>4</v>
      </c>
    </row>
    <row r="48" spans="1:9">
      <c r="A48" s="22">
        <f>Events!M43</f>
        <v>0</v>
      </c>
      <c r="B48" s="22">
        <f>Events!N43</f>
        <v>0</v>
      </c>
      <c r="C48" s="22">
        <f t="shared" si="1"/>
        <v>0</v>
      </c>
      <c r="H48" s="2" t="s">
        <v>804</v>
      </c>
      <c r="I48">
        <v>5</v>
      </c>
    </row>
    <row r="49" spans="1:9">
      <c r="A49" s="22">
        <f>Events!M44</f>
        <v>0.66666666666666663</v>
      </c>
      <c r="B49" s="22">
        <f>Events!N44</f>
        <v>0.70833333333333337</v>
      </c>
      <c r="C49" s="22">
        <f t="shared" si="1"/>
        <v>4.1666666666666741E-2</v>
      </c>
      <c r="H49" s="2" t="s">
        <v>804</v>
      </c>
      <c r="I49">
        <v>6</v>
      </c>
    </row>
    <row r="50" spans="1:9">
      <c r="A50" s="22">
        <f>Events!M45</f>
        <v>0</v>
      </c>
      <c r="B50" s="22">
        <f>Events!N45</f>
        <v>0</v>
      </c>
      <c r="C50" s="22">
        <f t="shared" si="1"/>
        <v>0</v>
      </c>
      <c r="H50" s="2" t="s">
        <v>804</v>
      </c>
      <c r="I50">
        <v>7</v>
      </c>
    </row>
    <row r="51" spans="1:9">
      <c r="A51" s="22">
        <f>Events!M46</f>
        <v>0.48819444444444443</v>
      </c>
      <c r="B51" s="22">
        <f>Events!N46</f>
        <v>0.51041666666666663</v>
      </c>
      <c r="C51" s="22">
        <f t="shared" si="1"/>
        <v>2.2222222222222199E-2</v>
      </c>
      <c r="H51" s="2" t="s">
        <v>804</v>
      </c>
      <c r="I51">
        <v>8</v>
      </c>
    </row>
    <row r="52" spans="1:9">
      <c r="A52" s="22">
        <f>Events!M47</f>
        <v>0.7104166666666667</v>
      </c>
      <c r="B52" s="22">
        <f>Events!N47</f>
        <v>0.71388888888888891</v>
      </c>
      <c r="C52" s="22">
        <f t="shared" si="1"/>
        <v>3.4722222222222099E-3</v>
      </c>
      <c r="H52" s="2" t="s">
        <v>804</v>
      </c>
      <c r="I52">
        <v>9</v>
      </c>
    </row>
    <row r="53" spans="1:9">
      <c r="A53" s="22">
        <f>Events!M48</f>
        <v>0.71666666666666667</v>
      </c>
      <c r="B53" s="22">
        <f>Events!N48</f>
        <v>0.72013888888888899</v>
      </c>
      <c r="C53" s="22">
        <f t="shared" si="1"/>
        <v>3.4722222222223209E-3</v>
      </c>
      <c r="H53" s="2" t="s">
        <v>804</v>
      </c>
      <c r="I53">
        <v>10</v>
      </c>
    </row>
    <row r="54" spans="1:9">
      <c r="A54" s="22">
        <f>Events!M49</f>
        <v>0.60486111111111118</v>
      </c>
      <c r="B54" s="22">
        <f>Events!N49</f>
        <v>0.60833333333333328</v>
      </c>
      <c r="C54" s="22">
        <f t="shared" si="1"/>
        <v>3.4722222222220989E-3</v>
      </c>
      <c r="H54" s="2" t="s">
        <v>804</v>
      </c>
      <c r="I54">
        <v>11</v>
      </c>
    </row>
    <row r="55" spans="1:9">
      <c r="A55" s="22">
        <f>Events!M50</f>
        <v>0.61458333333333337</v>
      </c>
      <c r="B55" s="22">
        <f>Events!N50</f>
        <v>0.61805555555555558</v>
      </c>
      <c r="C55" s="22">
        <f t="shared" si="1"/>
        <v>3.4722222222222099E-3</v>
      </c>
      <c r="H55" s="2" t="s">
        <v>804</v>
      </c>
      <c r="I55">
        <v>12</v>
      </c>
    </row>
    <row r="56" spans="1:9">
      <c r="A56" s="22">
        <f>Events!M51</f>
        <v>0.62013888888888891</v>
      </c>
      <c r="B56" s="22">
        <f>Events!N51</f>
        <v>0.62361111111111112</v>
      </c>
      <c r="C56" s="22">
        <f t="shared" si="1"/>
        <v>3.4722222222222099E-3</v>
      </c>
      <c r="H56" s="2" t="s">
        <v>804</v>
      </c>
      <c r="I56">
        <v>13</v>
      </c>
    </row>
    <row r="57" spans="1:9">
      <c r="A57" s="22">
        <f>Events!M52</f>
        <v>0.62638888888888888</v>
      </c>
      <c r="B57" s="22">
        <f>Events!N52</f>
        <v>0.62986111111111109</v>
      </c>
      <c r="C57" s="22">
        <f t="shared" si="1"/>
        <v>3.4722222222222099E-3</v>
      </c>
      <c r="H57" s="2" t="s">
        <v>804</v>
      </c>
      <c r="I57">
        <v>14</v>
      </c>
    </row>
    <row r="58" spans="1:9">
      <c r="A58" s="22">
        <f>Events!M53</f>
        <v>0.63124999999999998</v>
      </c>
      <c r="B58" s="22">
        <f>Events!N53</f>
        <v>0.63472222222222219</v>
      </c>
      <c r="C58" s="22">
        <f t="shared" si="1"/>
        <v>3.4722222222222099E-3</v>
      </c>
      <c r="H58" s="2" t="s">
        <v>804</v>
      </c>
      <c r="I58">
        <v>15</v>
      </c>
    </row>
    <row r="59" spans="1:9">
      <c r="A59" s="22">
        <f>Events!M54</f>
        <v>0.63611111111111118</v>
      </c>
      <c r="B59" s="22">
        <f>Events!N54</f>
        <v>0.63958333333333328</v>
      </c>
      <c r="C59" s="22">
        <f t="shared" si="1"/>
        <v>3.4722222222220989E-3</v>
      </c>
      <c r="H59" s="2" t="s">
        <v>804</v>
      </c>
      <c r="I59">
        <v>16</v>
      </c>
    </row>
    <row r="60" spans="1:9">
      <c r="A60" s="22">
        <f>Events!M55</f>
        <v>0.65416666666666667</v>
      </c>
      <c r="B60" s="22">
        <f>Events!N55</f>
        <v>0.65763888888888888</v>
      </c>
      <c r="C60" s="22">
        <f t="shared" si="1"/>
        <v>3.4722222222222099E-3</v>
      </c>
      <c r="H60" s="2" t="s">
        <v>804</v>
      </c>
      <c r="I60">
        <v>17</v>
      </c>
    </row>
    <row r="61" spans="1:9">
      <c r="A61" s="22">
        <f>Events!M56</f>
        <v>0.58333333333333337</v>
      </c>
      <c r="B61" s="22">
        <f>Events!N56</f>
        <v>0.59027777777777779</v>
      </c>
      <c r="C61" s="22">
        <f t="shared" si="1"/>
        <v>6.9444444444444198E-3</v>
      </c>
      <c r="H61" s="2" t="s">
        <v>804</v>
      </c>
      <c r="I61">
        <v>18</v>
      </c>
    </row>
    <row r="62" spans="1:9">
      <c r="A62" s="22">
        <f>Events!M57</f>
        <v>0.52083333333333337</v>
      </c>
      <c r="B62" s="22">
        <f>Events!N57</f>
        <v>0.53125</v>
      </c>
      <c r="C62" s="22">
        <f t="shared" si="1"/>
        <v>1.041666666666663E-2</v>
      </c>
      <c r="H62" s="2" t="s">
        <v>804</v>
      </c>
      <c r="I62">
        <v>19</v>
      </c>
    </row>
    <row r="63" spans="1:9">
      <c r="A63" s="22">
        <f>Events!M58</f>
        <v>0.47916666666666669</v>
      </c>
      <c r="B63" s="22">
        <f>Events!N58</f>
        <v>0.50138888888888888</v>
      </c>
      <c r="C63" s="22">
        <f t="shared" si="1"/>
        <v>2.2222222222222199E-2</v>
      </c>
      <c r="H63" s="2" t="s">
        <v>804</v>
      </c>
      <c r="I63">
        <v>20</v>
      </c>
    </row>
    <row r="64" spans="1:9">
      <c r="A64" s="22">
        <f>Events!M59</f>
        <v>0.51944444444444449</v>
      </c>
      <c r="B64" s="22">
        <f>Events!N59</f>
        <v>0.52986111111111112</v>
      </c>
      <c r="C64" s="22">
        <f t="shared" si="1"/>
        <v>1.041666666666663E-2</v>
      </c>
      <c r="H64" s="2" t="s">
        <v>804</v>
      </c>
      <c r="I64">
        <v>21</v>
      </c>
    </row>
    <row r="65" spans="1:9">
      <c r="A65" s="22">
        <f>Events!M60</f>
        <v>0.71944444444444444</v>
      </c>
      <c r="B65" s="22">
        <f>Events!N60</f>
        <v>0.72291666666666676</v>
      </c>
      <c r="C65" s="22">
        <f t="shared" si="1"/>
        <v>3.4722222222223209E-3</v>
      </c>
      <c r="H65" s="2" t="s">
        <v>804</v>
      </c>
      <c r="I65">
        <v>22</v>
      </c>
    </row>
    <row r="66" spans="1:9">
      <c r="A66" s="22">
        <f>Events!M61</f>
        <v>0.72569444444444453</v>
      </c>
      <c r="B66" s="22">
        <f>Events!N61</f>
        <v>0.72916666666666663</v>
      </c>
      <c r="C66" s="22">
        <f t="shared" si="1"/>
        <v>3.4722222222220989E-3</v>
      </c>
      <c r="H66" s="2" t="s">
        <v>804</v>
      </c>
      <c r="I66">
        <v>23</v>
      </c>
    </row>
    <row r="67" spans="1:9">
      <c r="A67" s="22">
        <f>Events!M62</f>
        <v>0.73263888888888884</v>
      </c>
      <c r="B67" s="22">
        <f>Events!N62</f>
        <v>0.73611111111111116</v>
      </c>
      <c r="C67" s="22">
        <f t="shared" ref="C67:C130" si="2">B67-A67</f>
        <v>3.4722222222223209E-3</v>
      </c>
      <c r="H67" s="2" t="s">
        <v>804</v>
      </c>
      <c r="I67">
        <v>24</v>
      </c>
    </row>
    <row r="68" spans="1:9">
      <c r="A68" s="22">
        <f>Events!M63</f>
        <v>0.73819444444444438</v>
      </c>
      <c r="B68" s="22">
        <f>Events!N63</f>
        <v>0.7416666666666667</v>
      </c>
      <c r="C68" s="22">
        <f t="shared" si="2"/>
        <v>3.4722222222223209E-3</v>
      </c>
      <c r="H68" s="2" t="s">
        <v>804</v>
      </c>
      <c r="I68">
        <v>25</v>
      </c>
    </row>
    <row r="69" spans="1:9">
      <c r="A69" s="22">
        <f>Events!M64</f>
        <v>0.74305555555555547</v>
      </c>
      <c r="B69" s="22">
        <f>Events!N64</f>
        <v>0.74652777777777779</v>
      </c>
      <c r="C69" s="22">
        <f t="shared" si="2"/>
        <v>3.4722222222223209E-3</v>
      </c>
      <c r="H69" s="2" t="s">
        <v>804</v>
      </c>
      <c r="I69">
        <v>26</v>
      </c>
    </row>
    <row r="70" spans="1:9">
      <c r="A70" s="22">
        <f>Events!M65</f>
        <v>0.58333333333333337</v>
      </c>
      <c r="B70" s="22">
        <f>Events!N65</f>
        <v>0.60416666666666663</v>
      </c>
      <c r="C70" s="22">
        <f t="shared" si="2"/>
        <v>2.0833333333333259E-2</v>
      </c>
      <c r="H70" s="2" t="s">
        <v>804</v>
      </c>
      <c r="I70">
        <v>27</v>
      </c>
    </row>
    <row r="71" spans="1:9">
      <c r="A71" s="22">
        <f>Events!M66</f>
        <v>0.6875</v>
      </c>
      <c r="B71" s="22">
        <f>Events!N66</f>
        <v>0.70138888888888884</v>
      </c>
      <c r="C71" s="22">
        <f t="shared" si="2"/>
        <v>1.388888888888884E-2</v>
      </c>
      <c r="H71" s="2" t="s">
        <v>804</v>
      </c>
      <c r="I71">
        <v>28</v>
      </c>
    </row>
    <row r="72" spans="1:9">
      <c r="A72" s="22">
        <f>Events!M67</f>
        <v>0.58333333333333337</v>
      </c>
      <c r="B72" s="22">
        <f>Events!N67</f>
        <v>0.60416666666666663</v>
      </c>
      <c r="C72" s="22">
        <f t="shared" si="2"/>
        <v>2.0833333333333259E-2</v>
      </c>
      <c r="H72" s="2" t="s">
        <v>804</v>
      </c>
      <c r="I72">
        <v>29</v>
      </c>
    </row>
    <row r="73" spans="1:9">
      <c r="A73" s="22">
        <f>Events!M68</f>
        <v>0.53125</v>
      </c>
      <c r="B73" s="22">
        <f>Events!N68</f>
        <v>0.54166666666666663</v>
      </c>
      <c r="C73" s="22">
        <f t="shared" si="2"/>
        <v>1.041666666666663E-2</v>
      </c>
      <c r="H73" s="2" t="s">
        <v>804</v>
      </c>
      <c r="I73">
        <v>30</v>
      </c>
    </row>
    <row r="74" spans="1:9">
      <c r="A74" s="22">
        <f>Events!M69</f>
        <v>0.45833333333333331</v>
      </c>
      <c r="B74" s="22">
        <f>Events!N69</f>
        <v>0.5</v>
      </c>
      <c r="C74" s="22">
        <f t="shared" si="2"/>
        <v>4.1666666666666685E-2</v>
      </c>
      <c r="H74" s="2" t="s">
        <v>804</v>
      </c>
      <c r="I74">
        <v>31</v>
      </c>
    </row>
    <row r="75" spans="1:9">
      <c r="A75" s="22">
        <f>Events!M70</f>
        <v>0.37847222222222227</v>
      </c>
      <c r="B75" s="22">
        <f>Events!N70</f>
        <v>0.64583333333333337</v>
      </c>
      <c r="C75" s="22">
        <f t="shared" si="2"/>
        <v>0.2673611111111111</v>
      </c>
      <c r="H75" s="2" t="s">
        <v>804</v>
      </c>
      <c r="I75">
        <v>32</v>
      </c>
    </row>
    <row r="76" spans="1:9">
      <c r="A76" s="22">
        <f>Events!M71</f>
        <v>0.46249999999999997</v>
      </c>
      <c r="B76" s="22">
        <f>Events!N71</f>
        <v>0.49305555555555558</v>
      </c>
      <c r="C76" s="22">
        <f t="shared" si="2"/>
        <v>3.0555555555555614E-2</v>
      </c>
      <c r="H76" s="2" t="s">
        <v>804</v>
      </c>
      <c r="I76">
        <v>34</v>
      </c>
    </row>
    <row r="77" spans="1:9">
      <c r="A77" s="22">
        <f>Events!M72</f>
        <v>0.41666666666666669</v>
      </c>
      <c r="B77" s="22">
        <f>Events!N72</f>
        <v>0.46875</v>
      </c>
      <c r="C77" s="22">
        <f t="shared" si="2"/>
        <v>5.2083333333333315E-2</v>
      </c>
      <c r="H77" s="2" t="s">
        <v>804</v>
      </c>
      <c r="I77">
        <v>35</v>
      </c>
    </row>
    <row r="78" spans="1:9">
      <c r="A78" s="22">
        <f>Events!M73</f>
        <v>0.46527777777777773</v>
      </c>
      <c r="B78" s="22">
        <f>Events!N73</f>
        <v>0.47222222222222227</v>
      </c>
      <c r="C78" s="22">
        <f t="shared" si="2"/>
        <v>6.9444444444445308E-3</v>
      </c>
      <c r="H78" s="2" t="s">
        <v>804</v>
      </c>
      <c r="I78">
        <v>36</v>
      </c>
    </row>
    <row r="79" spans="1:9">
      <c r="A79" s="22">
        <f>Events!M74</f>
        <v>0.58333333333333337</v>
      </c>
      <c r="B79" s="22">
        <f>Events!N74</f>
        <v>0.60416666666666663</v>
      </c>
      <c r="C79" s="22">
        <f t="shared" si="2"/>
        <v>2.0833333333333259E-2</v>
      </c>
      <c r="H79" s="2" t="s">
        <v>804</v>
      </c>
      <c r="I79">
        <v>37</v>
      </c>
    </row>
    <row r="80" spans="1:9">
      <c r="A80" s="22">
        <f>Events!M75</f>
        <v>0.60625000000000007</v>
      </c>
      <c r="B80" s="22">
        <f>Events!N75</f>
        <v>0.625</v>
      </c>
      <c r="C80" s="22">
        <f t="shared" si="2"/>
        <v>1.8749999999999933E-2</v>
      </c>
      <c r="H80" s="2" t="s">
        <v>804</v>
      </c>
      <c r="I80">
        <v>39</v>
      </c>
    </row>
    <row r="81" spans="1:9">
      <c r="A81" s="22">
        <f>Events!M76</f>
        <v>0.58333333333333337</v>
      </c>
      <c r="B81" s="22">
        <f>Events!N76</f>
        <v>0.59375</v>
      </c>
      <c r="C81" s="22">
        <f t="shared" si="2"/>
        <v>1.041666666666663E-2</v>
      </c>
      <c r="H81" s="2" t="s">
        <v>804</v>
      </c>
      <c r="I81">
        <v>40</v>
      </c>
    </row>
    <row r="82" spans="1:9">
      <c r="A82" s="22">
        <f>Events!M77</f>
        <v>0.38194444444444442</v>
      </c>
      <c r="B82" s="22">
        <f>Events!N77</f>
        <v>0.3833333333333333</v>
      </c>
      <c r="C82" s="22">
        <f t="shared" si="2"/>
        <v>1.388888888888884E-3</v>
      </c>
      <c r="H82" s="2" t="s">
        <v>804</v>
      </c>
      <c r="I82">
        <v>41</v>
      </c>
    </row>
    <row r="83" spans="1:9">
      <c r="A83" s="22">
        <f>Events!M78</f>
        <v>0.42708333333333331</v>
      </c>
      <c r="B83" s="22">
        <f>Events!N78</f>
        <v>0.44791666666666669</v>
      </c>
      <c r="C83" s="22">
        <f t="shared" si="2"/>
        <v>2.083333333333337E-2</v>
      </c>
      <c r="H83" s="2" t="s">
        <v>804</v>
      </c>
      <c r="I83">
        <v>42</v>
      </c>
    </row>
    <row r="84" spans="1:9">
      <c r="A84" s="22">
        <f>Events!M79</f>
        <v>0.60138888888888886</v>
      </c>
      <c r="B84" s="22">
        <f>Events!N79</f>
        <v>0.62847222222222221</v>
      </c>
      <c r="C84" s="22">
        <f t="shared" si="2"/>
        <v>2.7083333333333348E-2</v>
      </c>
      <c r="H84" s="2" t="s">
        <v>804</v>
      </c>
      <c r="I84">
        <v>43</v>
      </c>
    </row>
    <row r="85" spans="1:9">
      <c r="A85" s="22">
        <f>Events!M80</f>
        <v>0.53541666666666665</v>
      </c>
      <c r="B85" s="22">
        <f>Events!N80</f>
        <v>0.54166666666666663</v>
      </c>
      <c r="C85" s="22">
        <f t="shared" si="2"/>
        <v>6.2499999999999778E-3</v>
      </c>
      <c r="H85" s="2" t="s">
        <v>804</v>
      </c>
      <c r="I85">
        <v>44</v>
      </c>
    </row>
    <row r="86" spans="1:9">
      <c r="A86" s="22">
        <f>Events!M81</f>
        <v>0.6118055555555556</v>
      </c>
      <c r="B86" s="22">
        <f>Events!N81</f>
        <v>0.61805555555555558</v>
      </c>
      <c r="C86" s="22">
        <f t="shared" si="2"/>
        <v>6.2499999999999778E-3</v>
      </c>
      <c r="H86" s="2" t="s">
        <v>805</v>
      </c>
      <c r="I86">
        <v>1</v>
      </c>
    </row>
    <row r="87" spans="1:9">
      <c r="A87" s="22">
        <f>Events!M82</f>
        <v>0.67569444444444438</v>
      </c>
      <c r="B87" s="22">
        <f>Events!N82</f>
        <v>0.68055555555555547</v>
      </c>
      <c r="C87" s="22">
        <f t="shared" si="2"/>
        <v>4.8611111111110938E-3</v>
      </c>
      <c r="H87" s="2" t="s">
        <v>805</v>
      </c>
      <c r="I87">
        <v>2</v>
      </c>
    </row>
    <row r="88" spans="1:9">
      <c r="A88" s="22">
        <f>Events!M83</f>
        <v>0.7270833333333333</v>
      </c>
      <c r="B88" s="22">
        <f>Events!N83</f>
        <v>0.73055555555555562</v>
      </c>
      <c r="C88" s="22">
        <f t="shared" si="2"/>
        <v>3.4722222222223209E-3</v>
      </c>
      <c r="H88" s="2" t="s">
        <v>805</v>
      </c>
      <c r="I88">
        <v>3</v>
      </c>
    </row>
    <row r="89" spans="1:9">
      <c r="A89" s="22">
        <f>Events!M84</f>
        <v>0.68333333333333324</v>
      </c>
      <c r="B89" s="22">
        <f>Events!N84</f>
        <v>0.68680555555555556</v>
      </c>
      <c r="C89" s="22">
        <f t="shared" si="2"/>
        <v>3.4722222222223209E-3</v>
      </c>
      <c r="H89" s="2" t="s">
        <v>805</v>
      </c>
      <c r="I89">
        <v>4</v>
      </c>
    </row>
    <row r="90" spans="1:9">
      <c r="A90" s="22">
        <f>Events!M85</f>
        <v>0.69166666666666676</v>
      </c>
      <c r="B90" s="22">
        <f>Events!N85</f>
        <v>0.69513888888888886</v>
      </c>
      <c r="C90" s="22">
        <f t="shared" si="2"/>
        <v>3.4722222222220989E-3</v>
      </c>
      <c r="H90" s="2" t="s">
        <v>805</v>
      </c>
      <c r="I90">
        <v>5</v>
      </c>
    </row>
    <row r="91" spans="1:9">
      <c r="A91" s="22">
        <f>Events!M86</f>
        <v>0.7006944444444444</v>
      </c>
      <c r="B91" s="22">
        <f>Events!N86</f>
        <v>0.70416666666666661</v>
      </c>
      <c r="C91" s="22">
        <f t="shared" si="2"/>
        <v>3.4722222222222099E-3</v>
      </c>
      <c r="H91" s="2" t="s">
        <v>805</v>
      </c>
      <c r="I91">
        <v>6</v>
      </c>
    </row>
    <row r="92" spans="1:9">
      <c r="A92" s="22">
        <f>Events!M87</f>
        <v>0.70486111111111116</v>
      </c>
      <c r="B92" s="22">
        <f>Events!N87</f>
        <v>0.70833333333333337</v>
      </c>
      <c r="C92" s="22">
        <f t="shared" si="2"/>
        <v>3.4722222222222099E-3</v>
      </c>
      <c r="H92" s="2" t="s">
        <v>805</v>
      </c>
      <c r="I92">
        <v>7</v>
      </c>
    </row>
    <row r="93" spans="1:9">
      <c r="A93" s="22">
        <f>Events!M88</f>
        <v>0.4375</v>
      </c>
      <c r="B93" s="22">
        <f>Events!N88</f>
        <v>0.45833333333333331</v>
      </c>
      <c r="C93" s="22">
        <f t="shared" si="2"/>
        <v>2.0833333333333315E-2</v>
      </c>
      <c r="H93" s="2" t="s">
        <v>805</v>
      </c>
      <c r="I93">
        <v>8</v>
      </c>
    </row>
    <row r="94" spans="1:9">
      <c r="A94" s="22">
        <f>Events!M89</f>
        <v>0.58333333333333337</v>
      </c>
      <c r="B94" s="22">
        <f>Events!N89</f>
        <v>0.59722222222222221</v>
      </c>
      <c r="C94" s="22">
        <f t="shared" si="2"/>
        <v>1.388888888888884E-2</v>
      </c>
      <c r="H94" s="2" t="s">
        <v>805</v>
      </c>
      <c r="I94">
        <v>9</v>
      </c>
    </row>
    <row r="95" spans="1:9">
      <c r="A95" s="22">
        <f>Events!M90</f>
        <v>0.60416666666666663</v>
      </c>
      <c r="B95" s="22">
        <f>Events!N90</f>
        <v>0.61805555555555558</v>
      </c>
      <c r="C95" s="22">
        <f t="shared" si="2"/>
        <v>1.3888888888888951E-2</v>
      </c>
      <c r="H95" s="2" t="s">
        <v>805</v>
      </c>
      <c r="I95">
        <v>10</v>
      </c>
    </row>
    <row r="96" spans="1:9">
      <c r="A96" s="22">
        <f>Events!M91</f>
        <v>0.35416666666666669</v>
      </c>
      <c r="B96" s="22">
        <f>Events!N91</f>
        <v>0.3611111111111111</v>
      </c>
      <c r="C96" s="22">
        <f t="shared" si="2"/>
        <v>6.9444444444444198E-3</v>
      </c>
      <c r="H96" s="2" t="s">
        <v>805</v>
      </c>
      <c r="I96">
        <v>11</v>
      </c>
    </row>
    <row r="97" spans="1:9">
      <c r="A97" s="22">
        <f>Events!M92</f>
        <v>0.5625</v>
      </c>
      <c r="B97" s="22">
        <f>Events!N92</f>
        <v>0.57638888888888895</v>
      </c>
      <c r="C97" s="22">
        <f t="shared" si="2"/>
        <v>1.3888888888888951E-2</v>
      </c>
      <c r="H97" s="2" t="s">
        <v>805</v>
      </c>
      <c r="I97">
        <v>12</v>
      </c>
    </row>
    <row r="98" spans="1:9">
      <c r="A98" s="22">
        <f>Events!M93</f>
        <v>0.57638888888888895</v>
      </c>
      <c r="B98" s="22">
        <f>Events!N93</f>
        <v>0.59027777777777779</v>
      </c>
      <c r="C98" s="22">
        <f t="shared" si="2"/>
        <v>1.388888888888884E-2</v>
      </c>
      <c r="H98" s="2" t="s">
        <v>805</v>
      </c>
      <c r="I98">
        <v>13</v>
      </c>
    </row>
    <row r="99" spans="1:9">
      <c r="A99" s="22">
        <f>Events!M94</f>
        <v>0.45833333333333331</v>
      </c>
      <c r="B99" s="22">
        <f>Events!N94</f>
        <v>0.47222222222222227</v>
      </c>
      <c r="C99" s="22">
        <f t="shared" si="2"/>
        <v>1.3888888888888951E-2</v>
      </c>
      <c r="H99" s="2" t="s">
        <v>805</v>
      </c>
      <c r="I99">
        <v>14</v>
      </c>
    </row>
    <row r="100" spans="1:9">
      <c r="A100" s="22">
        <f>Events!M95</f>
        <v>0.70833333333333337</v>
      </c>
      <c r="B100" s="22">
        <f>Events!N95</f>
        <v>0.72222222222222221</v>
      </c>
      <c r="C100" s="22">
        <f t="shared" si="2"/>
        <v>1.388888888888884E-2</v>
      </c>
      <c r="H100" s="2" t="s">
        <v>805</v>
      </c>
      <c r="I100">
        <v>15</v>
      </c>
    </row>
    <row r="101" spans="1:9">
      <c r="A101" s="22">
        <f>Events!M96</f>
        <v>0.60416666666666663</v>
      </c>
      <c r="B101" s="22">
        <f>Events!N96</f>
        <v>0.625</v>
      </c>
      <c r="C101" s="22">
        <f t="shared" si="2"/>
        <v>2.083333333333337E-2</v>
      </c>
      <c r="H101" s="2" t="s">
        <v>805</v>
      </c>
      <c r="I101">
        <v>16</v>
      </c>
    </row>
    <row r="102" spans="1:9">
      <c r="A102" s="22" t="e">
        <f>Events!#REF!</f>
        <v>#REF!</v>
      </c>
      <c r="B102" s="22" t="e">
        <f>Events!#REF!</f>
        <v>#REF!</v>
      </c>
      <c r="C102" s="22" t="e">
        <f t="shared" si="2"/>
        <v>#REF!</v>
      </c>
      <c r="H102" s="2" t="s">
        <v>805</v>
      </c>
      <c r="I102">
        <v>17</v>
      </c>
    </row>
    <row r="103" spans="1:9">
      <c r="A103" s="22">
        <f>Events!M97</f>
        <v>0.60416666666666663</v>
      </c>
      <c r="B103" s="22">
        <f>Events!N97</f>
        <v>0.61805555555555558</v>
      </c>
      <c r="C103" s="22">
        <f t="shared" si="2"/>
        <v>1.3888888888888951E-2</v>
      </c>
      <c r="H103" s="2" t="s">
        <v>805</v>
      </c>
      <c r="I103">
        <v>18</v>
      </c>
    </row>
    <row r="104" spans="1:9">
      <c r="A104" s="22">
        <f>Events!M98</f>
        <v>0.3611111111111111</v>
      </c>
      <c r="B104" s="22">
        <f>Events!N98</f>
        <v>0.375</v>
      </c>
      <c r="C104" s="22">
        <f t="shared" si="2"/>
        <v>1.3888888888888895E-2</v>
      </c>
      <c r="H104" s="2" t="s">
        <v>805</v>
      </c>
      <c r="I104">
        <v>18</v>
      </c>
    </row>
    <row r="105" spans="1:9">
      <c r="A105" s="22">
        <f>Events!M99</f>
        <v>0.6875</v>
      </c>
      <c r="B105" s="22">
        <f>Events!N99</f>
        <v>0.70833333333333337</v>
      </c>
      <c r="C105" s="22">
        <f t="shared" si="2"/>
        <v>2.083333333333337E-2</v>
      </c>
      <c r="H105" s="2" t="s">
        <v>805</v>
      </c>
      <c r="I105">
        <v>19</v>
      </c>
    </row>
    <row r="106" spans="1:9">
      <c r="A106" s="22">
        <f>Events!M100</f>
        <v>0.625</v>
      </c>
      <c r="B106" s="22">
        <f>Events!N100</f>
        <v>0.63888888888888895</v>
      </c>
      <c r="C106" s="22">
        <f t="shared" si="2"/>
        <v>1.3888888888888951E-2</v>
      </c>
      <c r="H106" s="2" t="s">
        <v>805</v>
      </c>
      <c r="I106">
        <v>20</v>
      </c>
    </row>
    <row r="107" spans="1:9">
      <c r="A107" s="22">
        <f>Events!M101</f>
        <v>0.75</v>
      </c>
      <c r="B107" s="22">
        <f>Events!N101</f>
        <v>0.76388888888888884</v>
      </c>
      <c r="C107" s="22">
        <f t="shared" si="2"/>
        <v>1.388888888888884E-2</v>
      </c>
      <c r="H107" s="2" t="s">
        <v>805</v>
      </c>
      <c r="I107">
        <v>21</v>
      </c>
    </row>
    <row r="108" spans="1:9">
      <c r="A108" s="22">
        <f>Events!M102</f>
        <v>0.72916666666666663</v>
      </c>
      <c r="B108" s="22">
        <f>Events!N102</f>
        <v>0.73958333333333337</v>
      </c>
      <c r="C108" s="22">
        <f t="shared" si="2"/>
        <v>1.0416666666666741E-2</v>
      </c>
      <c r="H108" s="2" t="s">
        <v>628</v>
      </c>
      <c r="I108">
        <v>1</v>
      </c>
    </row>
    <row r="109" spans="1:9">
      <c r="A109" s="22">
        <f>Events!M103</f>
        <v>0.45833333333333331</v>
      </c>
      <c r="B109" s="22">
        <f>Events!N103</f>
        <v>0.47222222222222227</v>
      </c>
      <c r="C109" s="22">
        <f t="shared" si="2"/>
        <v>1.3888888888888951E-2</v>
      </c>
      <c r="H109" s="2" t="s">
        <v>628</v>
      </c>
      <c r="I109">
        <v>2</v>
      </c>
    </row>
    <row r="110" spans="1:9">
      <c r="A110" s="22">
        <f>Events!M104</f>
        <v>0.60416666666666663</v>
      </c>
      <c r="B110" s="22">
        <f>Events!N104</f>
        <v>0.61805555555555558</v>
      </c>
      <c r="C110" s="22">
        <f t="shared" si="2"/>
        <v>1.3888888888888951E-2</v>
      </c>
      <c r="H110" s="2" t="s">
        <v>628</v>
      </c>
      <c r="I110">
        <v>3</v>
      </c>
    </row>
    <row r="111" spans="1:9">
      <c r="A111" s="22">
        <f>Events!M105</f>
        <v>0.4375</v>
      </c>
      <c r="B111" s="22">
        <f>Events!N105</f>
        <v>0.4513888888888889</v>
      </c>
      <c r="C111" s="22">
        <f t="shared" si="2"/>
        <v>1.3888888888888895E-2</v>
      </c>
      <c r="H111" s="2" t="s">
        <v>628</v>
      </c>
      <c r="I111">
        <v>4</v>
      </c>
    </row>
    <row r="112" spans="1:9">
      <c r="A112" s="22">
        <f>Events!M106</f>
        <v>0.75</v>
      </c>
      <c r="B112" s="22">
        <f>Events!N106</f>
        <v>0.77083333333333337</v>
      </c>
      <c r="C112" s="22">
        <f t="shared" si="2"/>
        <v>2.083333333333337E-2</v>
      </c>
      <c r="H112" s="2" t="s">
        <v>628</v>
      </c>
      <c r="I112">
        <v>5</v>
      </c>
    </row>
    <row r="113" spans="1:9">
      <c r="A113" s="22">
        <f>Events!M107</f>
        <v>0.64583333333333337</v>
      </c>
      <c r="B113" s="22">
        <f>Events!N107</f>
        <v>0.65972222222222221</v>
      </c>
      <c r="C113" s="22">
        <f t="shared" si="2"/>
        <v>1.388888888888884E-2</v>
      </c>
      <c r="H113" s="2" t="s">
        <v>628</v>
      </c>
      <c r="I113">
        <v>6</v>
      </c>
    </row>
    <row r="114" spans="1:9">
      <c r="A114" s="22">
        <f>Events!M108</f>
        <v>0.6875</v>
      </c>
      <c r="B114" s="22">
        <f>Events!N108</f>
        <v>0.70138888888888884</v>
      </c>
      <c r="C114" s="22">
        <f t="shared" si="2"/>
        <v>1.388888888888884E-2</v>
      </c>
      <c r="H114" s="2" t="s">
        <v>628</v>
      </c>
      <c r="I114">
        <v>7</v>
      </c>
    </row>
    <row r="115" spans="1:9">
      <c r="A115" s="22">
        <f>Events!M109</f>
        <v>0.40972222222222227</v>
      </c>
      <c r="B115" s="22">
        <f>Events!N109</f>
        <v>0.4375</v>
      </c>
      <c r="C115" s="22">
        <f t="shared" si="2"/>
        <v>2.7777777777777735E-2</v>
      </c>
      <c r="H115" s="2" t="s">
        <v>628</v>
      </c>
      <c r="I115">
        <v>8</v>
      </c>
    </row>
    <row r="116" spans="1:9">
      <c r="A116" s="22">
        <f>Events!M110</f>
        <v>0.58333333333333337</v>
      </c>
      <c r="B116" s="22">
        <f>Events!N110</f>
        <v>0.60069444444444442</v>
      </c>
      <c r="C116" s="22">
        <f t="shared" si="2"/>
        <v>1.7361111111111049E-2</v>
      </c>
      <c r="H116" s="2" t="s">
        <v>628</v>
      </c>
      <c r="I116">
        <v>9</v>
      </c>
    </row>
    <row r="117" spans="1:9">
      <c r="A117" s="22">
        <f>Events!M111</f>
        <v>0.60416666666666663</v>
      </c>
      <c r="B117" s="22">
        <f>Events!N111</f>
        <v>0.61805555555555558</v>
      </c>
      <c r="C117" s="22">
        <f t="shared" si="2"/>
        <v>1.3888888888888951E-2</v>
      </c>
      <c r="H117" s="2" t="s">
        <v>628</v>
      </c>
      <c r="I117">
        <v>10</v>
      </c>
    </row>
    <row r="118" spans="1:9">
      <c r="A118" s="22">
        <f>Events!M112</f>
        <v>0.67708333333333337</v>
      </c>
      <c r="B118" s="22">
        <f>Events!N112</f>
        <v>0.71875</v>
      </c>
      <c r="C118" s="22">
        <f t="shared" si="2"/>
        <v>4.166666666666663E-2</v>
      </c>
      <c r="H118" s="2" t="s">
        <v>628</v>
      </c>
      <c r="I118">
        <v>11</v>
      </c>
    </row>
    <row r="119" spans="1:9">
      <c r="A119" s="22">
        <f>Events!M113</f>
        <v>0.64097222222222217</v>
      </c>
      <c r="B119" s="22">
        <f>Events!N113</f>
        <v>0.68055555555555547</v>
      </c>
      <c r="C119" s="22">
        <f t="shared" si="2"/>
        <v>3.9583333333333304E-2</v>
      </c>
      <c r="H119" s="2" t="s">
        <v>628</v>
      </c>
      <c r="I119">
        <v>12</v>
      </c>
    </row>
    <row r="120" spans="1:9">
      <c r="A120" s="22">
        <f>Events!M114</f>
        <v>0.70833333333333337</v>
      </c>
      <c r="B120" s="22">
        <f>Events!N114</f>
        <v>0.73611111111111116</v>
      </c>
      <c r="C120" s="22">
        <f t="shared" si="2"/>
        <v>2.777777777777779E-2</v>
      </c>
      <c r="H120" s="2" t="s">
        <v>628</v>
      </c>
      <c r="I120">
        <v>13</v>
      </c>
    </row>
    <row r="121" spans="1:9">
      <c r="A121" s="22">
        <f>Events!M115</f>
        <v>0.63541666666666663</v>
      </c>
      <c r="B121" s="22">
        <f>Events!N115</f>
        <v>0.67708333333333337</v>
      </c>
      <c r="C121" s="22">
        <f t="shared" si="2"/>
        <v>4.1666666666666741E-2</v>
      </c>
      <c r="H121" s="2" t="s">
        <v>628</v>
      </c>
      <c r="I121">
        <v>14</v>
      </c>
    </row>
    <row r="122" spans="1:9">
      <c r="A122" s="22">
        <f>Events!M116</f>
        <v>0.57638888888888895</v>
      </c>
      <c r="B122" s="22">
        <f>Events!N116</f>
        <v>0.58680555555555558</v>
      </c>
      <c r="C122" s="22">
        <f t="shared" si="2"/>
        <v>1.041666666666663E-2</v>
      </c>
      <c r="H122" s="2" t="s">
        <v>628</v>
      </c>
      <c r="I122">
        <v>15</v>
      </c>
    </row>
    <row r="123" spans="1:9">
      <c r="A123" s="22">
        <f>Events!M117</f>
        <v>0.67361111111111116</v>
      </c>
      <c r="B123" s="22">
        <f>Events!N117</f>
        <v>0.71527777777777779</v>
      </c>
      <c r="C123" s="22">
        <f t="shared" si="2"/>
        <v>4.166666666666663E-2</v>
      </c>
      <c r="H123" s="2" t="s">
        <v>628</v>
      </c>
      <c r="I123">
        <v>17</v>
      </c>
    </row>
    <row r="124" spans="1:9">
      <c r="A124" s="22">
        <f>Events!M118</f>
        <v>0.47916666666666669</v>
      </c>
      <c r="B124" s="22">
        <f>Events!N118</f>
        <v>0.5</v>
      </c>
      <c r="C124" s="22">
        <f t="shared" si="2"/>
        <v>2.0833333333333315E-2</v>
      </c>
      <c r="H124" s="2" t="s">
        <v>628</v>
      </c>
      <c r="I124">
        <v>18</v>
      </c>
    </row>
    <row r="125" spans="1:9">
      <c r="A125" s="22">
        <f>Events!M119</f>
        <v>0.64583333333333337</v>
      </c>
      <c r="B125" s="22">
        <f>Events!N119</f>
        <v>0.66666666666666663</v>
      </c>
      <c r="C125" s="22">
        <f t="shared" si="2"/>
        <v>2.0833333333333259E-2</v>
      </c>
      <c r="H125" s="2" t="s">
        <v>628</v>
      </c>
      <c r="I125">
        <v>19</v>
      </c>
    </row>
    <row r="126" spans="1:9">
      <c r="A126" s="22">
        <f>Events!M120</f>
        <v>0.4375</v>
      </c>
      <c r="B126" s="22">
        <f>Events!N120</f>
        <v>0.47916666666666669</v>
      </c>
      <c r="C126" s="22">
        <f t="shared" si="2"/>
        <v>4.1666666666666685E-2</v>
      </c>
      <c r="H126" s="2" t="s">
        <v>628</v>
      </c>
      <c r="I126">
        <v>20</v>
      </c>
    </row>
    <row r="127" spans="1:9">
      <c r="A127" s="22">
        <f>Events!M121</f>
        <v>0.83333333333333337</v>
      </c>
      <c r="B127" s="22">
        <f>Events!N121</f>
        <v>0.875</v>
      </c>
      <c r="C127" s="22">
        <f t="shared" si="2"/>
        <v>4.166666666666663E-2</v>
      </c>
      <c r="H127" s="2" t="s">
        <v>628</v>
      </c>
      <c r="I127">
        <v>21</v>
      </c>
    </row>
    <row r="128" spans="1:9">
      <c r="A128" s="22">
        <f>Events!M122</f>
        <v>0.59375</v>
      </c>
      <c r="B128" s="22">
        <f>Events!N122</f>
        <v>0.625</v>
      </c>
      <c r="C128" s="22">
        <f t="shared" si="2"/>
        <v>3.125E-2</v>
      </c>
      <c r="H128" s="2" t="s">
        <v>628</v>
      </c>
      <c r="I128">
        <v>22</v>
      </c>
    </row>
    <row r="129" spans="1:9">
      <c r="A129" s="22">
        <f>Events!M123</f>
        <v>0.59375</v>
      </c>
      <c r="B129" s="22">
        <f>Events!N123</f>
        <v>0.65625</v>
      </c>
      <c r="C129" s="22">
        <f t="shared" si="2"/>
        <v>6.25E-2</v>
      </c>
      <c r="H129" s="2" t="s">
        <v>628</v>
      </c>
      <c r="I129">
        <v>23</v>
      </c>
    </row>
    <row r="130" spans="1:9">
      <c r="A130" s="22">
        <f>Events!M124</f>
        <v>0.67013888888888884</v>
      </c>
      <c r="B130" s="22">
        <f>Events!N124</f>
        <v>0.67708333333333337</v>
      </c>
      <c r="C130" s="22">
        <f t="shared" si="2"/>
        <v>6.9444444444445308E-3</v>
      </c>
      <c r="H130" s="2" t="s">
        <v>55</v>
      </c>
      <c r="I130">
        <v>1</v>
      </c>
    </row>
    <row r="131" spans="1:9">
      <c r="A131" s="22">
        <f>Events!M125</f>
        <v>0.64652777777777781</v>
      </c>
      <c r="B131" s="22">
        <f>Events!N125</f>
        <v>0.70208333333333339</v>
      </c>
      <c r="C131" s="22">
        <f t="shared" ref="C131:C175" si="3">B131-A131</f>
        <v>5.555555555555558E-2</v>
      </c>
      <c r="H131" s="2" t="s">
        <v>55</v>
      </c>
      <c r="I131">
        <v>2</v>
      </c>
    </row>
    <row r="132" spans="1:9">
      <c r="A132" s="22">
        <f>Events!M126</f>
        <v>0.375</v>
      </c>
      <c r="B132" s="22">
        <f>Events!N126</f>
        <v>0.40972222222222227</v>
      </c>
      <c r="C132" s="22">
        <f t="shared" si="3"/>
        <v>3.4722222222222265E-2</v>
      </c>
      <c r="H132" s="2" t="s">
        <v>55</v>
      </c>
      <c r="I132">
        <v>3</v>
      </c>
    </row>
    <row r="133" spans="1:9">
      <c r="A133" s="22">
        <f>Events!M127</f>
        <v>0.62152777777777779</v>
      </c>
      <c r="B133" s="22">
        <f>Events!N127</f>
        <v>0.67222222222222217</v>
      </c>
      <c r="C133" s="22">
        <f t="shared" si="3"/>
        <v>5.0694444444444375E-2</v>
      </c>
      <c r="H133" s="2" t="s">
        <v>55</v>
      </c>
      <c r="I133">
        <v>4</v>
      </c>
    </row>
    <row r="134" spans="1:9">
      <c r="A134" s="22">
        <f>Events!M128</f>
        <v>0.63888888888888895</v>
      </c>
      <c r="B134" s="22">
        <f>Events!N128</f>
        <v>0.68055555555555547</v>
      </c>
      <c r="C134" s="22">
        <f t="shared" si="3"/>
        <v>4.1666666666666519E-2</v>
      </c>
      <c r="H134" s="2" t="s">
        <v>55</v>
      </c>
      <c r="I134">
        <v>5</v>
      </c>
    </row>
    <row r="135" spans="1:9">
      <c r="A135" s="22">
        <f>Events!M129</f>
        <v>0.61805555555555558</v>
      </c>
      <c r="B135" s="22">
        <f>Events!N129</f>
        <v>0.63194444444444442</v>
      </c>
      <c r="C135" s="22">
        <f t="shared" si="3"/>
        <v>1.388888888888884E-2</v>
      </c>
      <c r="H135" s="2" t="s">
        <v>55</v>
      </c>
      <c r="I135">
        <v>6</v>
      </c>
    </row>
    <row r="136" spans="1:9">
      <c r="A136" s="22">
        <f>Events!M130</f>
        <v>0.66319444444444442</v>
      </c>
      <c r="B136" s="22">
        <f>Events!N130</f>
        <v>0.69791666666666663</v>
      </c>
      <c r="C136" s="22">
        <f t="shared" si="3"/>
        <v>3.472222222222221E-2</v>
      </c>
      <c r="H136" s="2" t="s">
        <v>55</v>
      </c>
      <c r="I136">
        <v>7</v>
      </c>
    </row>
    <row r="137" spans="1:9">
      <c r="A137" s="22">
        <f>Events!M131</f>
        <v>0.39583333333333331</v>
      </c>
      <c r="B137" s="22">
        <f>Events!N131</f>
        <v>0.40277777777777773</v>
      </c>
      <c r="C137" s="22">
        <f t="shared" si="3"/>
        <v>6.9444444444444198E-3</v>
      </c>
      <c r="H137" s="2" t="s">
        <v>55</v>
      </c>
      <c r="I137">
        <v>8</v>
      </c>
    </row>
    <row r="138" spans="1:9">
      <c r="A138" s="22">
        <f>Events!M132</f>
        <v>0.4916666666666667</v>
      </c>
      <c r="B138" s="22">
        <f>Events!N132</f>
        <v>0.50416666666666665</v>
      </c>
      <c r="C138" s="22">
        <f t="shared" si="3"/>
        <v>1.2499999999999956E-2</v>
      </c>
      <c r="H138" s="2" t="s">
        <v>55</v>
      </c>
      <c r="I138">
        <v>9</v>
      </c>
    </row>
    <row r="139" spans="1:9">
      <c r="A139" s="22">
        <f>Events!M133</f>
        <v>0.39583333333333331</v>
      </c>
      <c r="B139" s="22">
        <f>Events!N133</f>
        <v>0.4284722222222222</v>
      </c>
      <c r="C139" s="22">
        <f t="shared" si="3"/>
        <v>3.2638888888888884E-2</v>
      </c>
      <c r="H139" s="2" t="s">
        <v>55</v>
      </c>
      <c r="I139">
        <v>10</v>
      </c>
    </row>
    <row r="140" spans="1:9">
      <c r="A140" s="22">
        <f>Events!M134</f>
        <v>0</v>
      </c>
      <c r="B140" s="22">
        <f>Events!N134</f>
        <v>0</v>
      </c>
      <c r="C140" s="22">
        <f t="shared" si="3"/>
        <v>0</v>
      </c>
      <c r="H140" s="2" t="s">
        <v>55</v>
      </c>
      <c r="I140">
        <v>11</v>
      </c>
    </row>
    <row r="141" spans="1:9">
      <c r="A141" s="22">
        <f>Events!M135</f>
        <v>0.75138888888888899</v>
      </c>
      <c r="B141" s="22">
        <f>Events!N135</f>
        <v>0.77430555555555547</v>
      </c>
      <c r="C141" s="22">
        <f t="shared" si="3"/>
        <v>2.2916666666666474E-2</v>
      </c>
      <c r="H141" s="2" t="s">
        <v>55</v>
      </c>
      <c r="I141">
        <v>12</v>
      </c>
    </row>
    <row r="142" spans="1:9">
      <c r="A142" s="22">
        <f>Events!M136</f>
        <v>0.39861111111111108</v>
      </c>
      <c r="B142" s="22">
        <f>Events!N136</f>
        <v>0.4236111111111111</v>
      </c>
      <c r="C142" s="22">
        <f t="shared" si="3"/>
        <v>2.5000000000000022E-2</v>
      </c>
      <c r="H142" s="2" t="s">
        <v>55</v>
      </c>
      <c r="I142">
        <v>13</v>
      </c>
    </row>
    <row r="143" spans="1:9">
      <c r="A143" s="22">
        <f>Events!M137</f>
        <v>0</v>
      </c>
      <c r="B143" s="22">
        <f>Events!N137</f>
        <v>0</v>
      </c>
      <c r="C143" s="22">
        <f t="shared" si="3"/>
        <v>0</v>
      </c>
      <c r="H143" s="2" t="s">
        <v>55</v>
      </c>
      <c r="I143">
        <v>14</v>
      </c>
    </row>
    <row r="144" spans="1:9">
      <c r="A144" s="22">
        <f>Events!M138</f>
        <v>0.47638888888888892</v>
      </c>
      <c r="B144" s="22">
        <f>Events!N138</f>
        <v>0.49027777777777781</v>
      </c>
      <c r="C144" s="22">
        <f t="shared" si="3"/>
        <v>1.3888888888888895E-2</v>
      </c>
      <c r="H144" s="2" t="s">
        <v>55</v>
      </c>
      <c r="I144">
        <v>15</v>
      </c>
    </row>
    <row r="145" spans="1:9">
      <c r="A145" s="22">
        <f>Events!M139</f>
        <v>0.39583333333333331</v>
      </c>
      <c r="B145" s="22">
        <f>Events!N139</f>
        <v>0</v>
      </c>
      <c r="C145" s="22">
        <f t="shared" si="3"/>
        <v>-0.39583333333333331</v>
      </c>
      <c r="H145" s="2" t="s">
        <v>55</v>
      </c>
      <c r="I145">
        <v>16</v>
      </c>
    </row>
    <row r="146" spans="1:9">
      <c r="A146" s="22">
        <f>Events!M140</f>
        <v>0.625</v>
      </c>
      <c r="B146" s="22">
        <f>Events!N140</f>
        <v>0.65</v>
      </c>
      <c r="C146" s="22">
        <f t="shared" si="3"/>
        <v>2.5000000000000022E-2</v>
      </c>
      <c r="H146" s="2" t="s">
        <v>55</v>
      </c>
      <c r="I146">
        <v>17</v>
      </c>
    </row>
    <row r="147" spans="1:9">
      <c r="A147" s="22">
        <f>Events!M141</f>
        <v>0.36736111111111108</v>
      </c>
      <c r="B147" s="22">
        <f>Events!N141</f>
        <v>0.39583333333333331</v>
      </c>
      <c r="C147" s="22">
        <f t="shared" si="3"/>
        <v>2.8472222222222232E-2</v>
      </c>
      <c r="H147" s="2" t="s">
        <v>55</v>
      </c>
      <c r="I147">
        <v>18</v>
      </c>
    </row>
    <row r="148" spans="1:9">
      <c r="A148" s="22">
        <f>Events!M142</f>
        <v>0.51458333333333328</v>
      </c>
      <c r="B148" s="22">
        <f>Events!N142</f>
        <v>0.52708333333333335</v>
      </c>
      <c r="C148" s="22">
        <f t="shared" si="3"/>
        <v>1.2500000000000067E-2</v>
      </c>
      <c r="H148" s="2" t="s">
        <v>55</v>
      </c>
      <c r="I148">
        <v>19</v>
      </c>
    </row>
    <row r="149" spans="1:9">
      <c r="A149" s="22">
        <f>Events!M143</f>
        <v>0.6645833333333333</v>
      </c>
      <c r="B149" s="22">
        <f>Events!N143</f>
        <v>0.68263888888888891</v>
      </c>
      <c r="C149" s="22">
        <f t="shared" si="3"/>
        <v>1.8055555555555602E-2</v>
      </c>
      <c r="H149" s="2" t="s">
        <v>55</v>
      </c>
      <c r="I149">
        <v>20</v>
      </c>
    </row>
    <row r="150" spans="1:9">
      <c r="A150" s="22">
        <f>Events!M144</f>
        <v>0.35416666666666669</v>
      </c>
      <c r="B150" s="22">
        <f>Events!N144</f>
        <v>0.3888888888888889</v>
      </c>
      <c r="C150" s="22">
        <f t="shared" si="3"/>
        <v>3.472222222222221E-2</v>
      </c>
      <c r="H150" s="2" t="s">
        <v>55</v>
      </c>
      <c r="I150">
        <v>21</v>
      </c>
    </row>
    <row r="151" spans="1:9">
      <c r="A151" s="22">
        <f>Events!M145</f>
        <v>0.47152777777777777</v>
      </c>
      <c r="B151" s="22">
        <f>Events!N145</f>
        <v>0.48472222222222222</v>
      </c>
      <c r="C151" s="22">
        <f t="shared" si="3"/>
        <v>1.3194444444444453E-2</v>
      </c>
      <c r="H151" s="2" t="s">
        <v>55</v>
      </c>
      <c r="I151">
        <v>22</v>
      </c>
    </row>
    <row r="152" spans="1:9">
      <c r="A152" s="22">
        <f>Events!M146</f>
        <v>0.69097222222222221</v>
      </c>
      <c r="B152" s="22">
        <f>Events!N146</f>
        <v>0.71666666666666667</v>
      </c>
      <c r="C152" s="22">
        <f t="shared" si="3"/>
        <v>2.5694444444444464E-2</v>
      </c>
      <c r="H152" s="2" t="s">
        <v>55</v>
      </c>
      <c r="I152">
        <v>23</v>
      </c>
    </row>
    <row r="153" spans="1:9">
      <c r="A153" s="22">
        <f>Events!M147</f>
        <v>0.39513888888888887</v>
      </c>
      <c r="B153" s="22">
        <f>Events!N147</f>
        <v>0.40972222222222227</v>
      </c>
      <c r="C153" s="22">
        <f t="shared" si="3"/>
        <v>1.4583333333333393E-2</v>
      </c>
      <c r="H153" s="2" t="s">
        <v>55</v>
      </c>
      <c r="I153">
        <v>24</v>
      </c>
    </row>
    <row r="154" spans="1:9">
      <c r="A154" s="22">
        <f>Events!M148</f>
        <v>0.4069444444444445</v>
      </c>
      <c r="B154" s="22">
        <f>Events!N148</f>
        <v>0.42777777777777781</v>
      </c>
      <c r="C154" s="22">
        <f t="shared" si="3"/>
        <v>2.0833333333333315E-2</v>
      </c>
      <c r="H154" s="2" t="s">
        <v>55</v>
      </c>
      <c r="I154">
        <v>25</v>
      </c>
    </row>
    <row r="155" spans="1:9">
      <c r="A155" s="22">
        <f>Events!M149</f>
        <v>0.58680555555555558</v>
      </c>
      <c r="B155" s="22">
        <f>Events!N149</f>
        <v>0.60486111111111118</v>
      </c>
      <c r="C155" s="22">
        <f t="shared" si="3"/>
        <v>1.8055555555555602E-2</v>
      </c>
      <c r="H155" s="2" t="s">
        <v>55</v>
      </c>
      <c r="I155">
        <v>26</v>
      </c>
    </row>
    <row r="156" spans="1:9">
      <c r="A156" s="22">
        <f>Events!M150</f>
        <v>0.37708333333333338</v>
      </c>
      <c r="B156" s="22">
        <f>Events!N150</f>
        <v>0.40277777777777773</v>
      </c>
      <c r="C156" s="22">
        <f t="shared" si="3"/>
        <v>2.5694444444444353E-2</v>
      </c>
      <c r="H156" s="2" t="s">
        <v>55</v>
      </c>
      <c r="I156">
        <v>27</v>
      </c>
    </row>
    <row r="157" spans="1:9">
      <c r="A157" s="22">
        <f>Events!M151</f>
        <v>0.48333333333333334</v>
      </c>
      <c r="B157" s="22">
        <f>Events!N151</f>
        <v>0.5</v>
      </c>
      <c r="C157" s="22">
        <f t="shared" si="3"/>
        <v>1.6666666666666663E-2</v>
      </c>
      <c r="H157" s="2" t="s">
        <v>55</v>
      </c>
      <c r="I157">
        <v>28</v>
      </c>
    </row>
    <row r="158" spans="1:9">
      <c r="A158" s="22">
        <f>Events!M152</f>
        <v>0.59375</v>
      </c>
      <c r="B158" s="22">
        <f>Events!N152</f>
        <v>0.61736111111111114</v>
      </c>
      <c r="C158" s="22">
        <f t="shared" si="3"/>
        <v>2.3611111111111138E-2</v>
      </c>
      <c r="H158" s="2" t="s">
        <v>55</v>
      </c>
      <c r="I158">
        <v>29</v>
      </c>
    </row>
    <row r="159" spans="1:9">
      <c r="A159" s="22">
        <f>Events!M154</f>
        <v>0.72083333333333333</v>
      </c>
      <c r="B159" s="22">
        <f>Events!N153</f>
        <v>0.61805555555555558</v>
      </c>
      <c r="C159" s="22">
        <f t="shared" si="3"/>
        <v>-0.10277777777777775</v>
      </c>
      <c r="H159" s="2" t="s">
        <v>55</v>
      </c>
      <c r="I159">
        <v>30</v>
      </c>
    </row>
    <row r="160" spans="1:9">
      <c r="A160" s="22">
        <f>Events!M155</f>
        <v>0.3972222222222222</v>
      </c>
      <c r="B160" s="22">
        <f>Events!N154</f>
        <v>0.72777777777777775</v>
      </c>
      <c r="C160" s="22">
        <f t="shared" si="3"/>
        <v>0.33055555555555555</v>
      </c>
      <c r="H160" s="2" t="s">
        <v>1069</v>
      </c>
      <c r="I160">
        <v>1</v>
      </c>
    </row>
    <row r="161" spans="1:9">
      <c r="A161" s="22">
        <f>Events!M156</f>
        <v>0.47847222222222219</v>
      </c>
      <c r="B161" s="22">
        <f>Events!N155</f>
        <v>0.4236111111111111</v>
      </c>
      <c r="C161" s="22">
        <f t="shared" si="3"/>
        <v>-5.4861111111111083E-2</v>
      </c>
      <c r="H161" s="2" t="s">
        <v>1069</v>
      </c>
      <c r="I161">
        <v>2</v>
      </c>
    </row>
    <row r="162" spans="1:9">
      <c r="A162" s="22">
        <f>Events!M157</f>
        <v>0.39861111111111108</v>
      </c>
      <c r="B162" s="22">
        <f>Events!N156</f>
        <v>0.50486111111111109</v>
      </c>
      <c r="C162" s="22">
        <f t="shared" si="3"/>
        <v>0.10625000000000001</v>
      </c>
      <c r="H162" s="2" t="s">
        <v>809</v>
      </c>
      <c r="I162">
        <v>1</v>
      </c>
    </row>
    <row r="163" spans="1:9">
      <c r="A163" s="22">
        <f>Events!M158</f>
        <v>0.62083333333333335</v>
      </c>
      <c r="B163" s="22">
        <f>Events!N157</f>
        <v>0.41875000000000001</v>
      </c>
      <c r="C163" s="22">
        <f t="shared" si="3"/>
        <v>-0.20208333333333334</v>
      </c>
      <c r="H163" s="2" t="s">
        <v>809</v>
      </c>
      <c r="I163">
        <v>2</v>
      </c>
    </row>
    <row r="164" spans="1:9">
      <c r="A164" s="22">
        <f>Events!M159</f>
        <v>0.40625</v>
      </c>
      <c r="B164" s="22">
        <f>Events!N158</f>
        <v>0.64861111111111114</v>
      </c>
      <c r="C164" s="22">
        <f t="shared" si="3"/>
        <v>0.24236111111111114</v>
      </c>
      <c r="H164" s="2" t="s">
        <v>1068</v>
      </c>
      <c r="I164">
        <v>1</v>
      </c>
    </row>
    <row r="165" spans="1:9">
      <c r="A165" s="22">
        <f>Events!M160</f>
        <v>0.66666666666666663</v>
      </c>
      <c r="B165" s="22">
        <f>Events!N159</f>
        <v>0.43402777777777773</v>
      </c>
      <c r="C165" s="22">
        <f t="shared" si="3"/>
        <v>-0.2326388888888889</v>
      </c>
      <c r="H165" s="2" t="s">
        <v>1068</v>
      </c>
      <c r="I165">
        <v>2</v>
      </c>
    </row>
    <row r="166" spans="1:9">
      <c r="A166" s="22">
        <f>Events!M161</f>
        <v>0.375</v>
      </c>
      <c r="B166" s="22">
        <f>Events!N160</f>
        <v>0.69097222222222221</v>
      </c>
      <c r="C166" s="22">
        <f t="shared" si="3"/>
        <v>0.31597222222222221</v>
      </c>
      <c r="H166" s="2" t="s">
        <v>1068</v>
      </c>
      <c r="I166">
        <v>3</v>
      </c>
    </row>
    <row r="167" spans="1:9">
      <c r="A167" s="22">
        <f>Events!M162</f>
        <v>0.48958333333333331</v>
      </c>
      <c r="B167" s="22">
        <f>Events!N161</f>
        <v>0.64583333333333337</v>
      </c>
      <c r="C167" s="22">
        <f t="shared" si="3"/>
        <v>0.15625000000000006</v>
      </c>
      <c r="H167" s="2" t="s">
        <v>1068</v>
      </c>
      <c r="I167">
        <v>4</v>
      </c>
    </row>
    <row r="168" spans="1:9">
      <c r="A168" s="22">
        <f>Events!M163</f>
        <v>0.3888888888888889</v>
      </c>
      <c r="B168" s="22">
        <f>Events!N162</f>
        <v>0</v>
      </c>
      <c r="C168" s="22">
        <f t="shared" si="3"/>
        <v>-0.3888888888888889</v>
      </c>
      <c r="H168" s="2" t="s">
        <v>1068</v>
      </c>
      <c r="I168">
        <v>5</v>
      </c>
    </row>
    <row r="169" spans="1:9">
      <c r="A169" s="22" t="e">
        <f>Events!#REF!</f>
        <v>#REF!</v>
      </c>
      <c r="B169" s="22" t="e">
        <f>Events!#REF!</f>
        <v>#REF!</v>
      </c>
      <c r="C169" s="22" t="e">
        <f t="shared" si="3"/>
        <v>#REF!</v>
      </c>
      <c r="H169" s="2" t="s">
        <v>1068</v>
      </c>
      <c r="I169">
        <v>6</v>
      </c>
    </row>
    <row r="170" spans="1:9">
      <c r="A170" s="22">
        <f>Events!M164</f>
        <v>0.41666666666666669</v>
      </c>
      <c r="B170" s="22">
        <f>Events!N163</f>
        <v>0.71875</v>
      </c>
      <c r="C170" s="22">
        <f t="shared" si="3"/>
        <v>0.30208333333333331</v>
      </c>
      <c r="H170" s="2" t="s">
        <v>1068</v>
      </c>
      <c r="I170">
        <v>7</v>
      </c>
    </row>
    <row r="171" spans="1:9">
      <c r="A171" s="22">
        <f>Events!M165</f>
        <v>0.58333333333333337</v>
      </c>
      <c r="B171" s="22">
        <f>Events!N164</f>
        <v>0.4375</v>
      </c>
      <c r="C171" s="22">
        <f t="shared" si="3"/>
        <v>-0.14583333333333337</v>
      </c>
      <c r="H171" s="2" t="s">
        <v>811</v>
      </c>
      <c r="I171">
        <v>1</v>
      </c>
    </row>
    <row r="172" spans="1:9">
      <c r="A172" s="22">
        <f>Events!M166</f>
        <v>0.41666666666666669</v>
      </c>
      <c r="B172" s="22">
        <f>Events!N165</f>
        <v>0.60416666666666663</v>
      </c>
      <c r="C172" s="22">
        <f t="shared" si="3"/>
        <v>0.18749999999999994</v>
      </c>
    </row>
    <row r="173" spans="1:9">
      <c r="A173" s="22">
        <f>Events!M167</f>
        <v>0.41666666666666669</v>
      </c>
      <c r="B173" s="22">
        <f>Events!N166</f>
        <v>0.4375</v>
      </c>
      <c r="C173" s="22">
        <f t="shared" si="3"/>
        <v>2.0833333333333315E-2</v>
      </c>
    </row>
    <row r="174" spans="1:9">
      <c r="A174" s="22">
        <f>Events!M168</f>
        <v>0.5</v>
      </c>
      <c r="B174" s="22">
        <f>Events!N167</f>
        <v>0.4375</v>
      </c>
      <c r="C174" s="22">
        <f t="shared" si="3"/>
        <v>-6.25E-2</v>
      </c>
    </row>
    <row r="175" spans="1:9">
      <c r="A175" s="22">
        <f>Events!M169</f>
        <v>0.45833333333333331</v>
      </c>
      <c r="B175" s="22">
        <f>Events!N168</f>
        <v>0.60416666666666663</v>
      </c>
      <c r="C175" s="22">
        <f t="shared" si="3"/>
        <v>0.14583333333333331</v>
      </c>
    </row>
    <row r="176" spans="1:9">
      <c r="C176" s="22"/>
    </row>
    <row r="177" spans="3:3">
      <c r="C177" s="22"/>
    </row>
    <row r="178" spans="3:3">
      <c r="C178" s="22"/>
    </row>
    <row r="179" spans="3:3">
      <c r="C179" s="22"/>
    </row>
    <row r="180" spans="3:3">
      <c r="C180" s="22"/>
    </row>
    <row r="181" spans="3:3">
      <c r="C181" s="22"/>
    </row>
    <row r="182" spans="3:3">
      <c r="C182" s="22"/>
    </row>
    <row r="183" spans="3:3">
      <c r="C183" s="22"/>
    </row>
    <row r="184" spans="3:3">
      <c r="C184" s="22"/>
    </row>
    <row r="185" spans="3:3">
      <c r="C185" s="22"/>
    </row>
    <row r="186" spans="3:3">
      <c r="C186" s="22"/>
    </row>
    <row r="187" spans="3:3">
      <c r="C187" s="22"/>
    </row>
    <row r="188" spans="3:3">
      <c r="C188" s="22"/>
    </row>
    <row r="189" spans="3:3">
      <c r="C189" s="22"/>
    </row>
    <row r="190" spans="3:3">
      <c r="C190" s="22"/>
    </row>
    <row r="191" spans="3:3">
      <c r="C191" s="22"/>
    </row>
    <row r="192" spans="3:3">
      <c r="C192" s="22"/>
    </row>
    <row r="193" spans="3:3">
      <c r="C193" s="22"/>
    </row>
    <row r="194" spans="3:3">
      <c r="C194" s="22"/>
    </row>
    <row r="195" spans="3:3">
      <c r="C195" s="22"/>
    </row>
    <row r="196" spans="3:3">
      <c r="C196" s="22"/>
    </row>
    <row r="197" spans="3:3">
      <c r="C197" s="22"/>
    </row>
    <row r="198" spans="3:3">
      <c r="C198" s="22"/>
    </row>
    <row r="199" spans="3:3">
      <c r="C199" s="22"/>
    </row>
    <row r="200" spans="3:3">
      <c r="C200" s="22"/>
    </row>
    <row r="201" spans="3:3">
      <c r="C201" s="22"/>
    </row>
    <row r="202" spans="3:3">
      <c r="C202" s="22"/>
    </row>
    <row r="203" spans="3:3">
      <c r="C203" s="22"/>
    </row>
    <row r="204" spans="3:3">
      <c r="C204" s="22"/>
    </row>
    <row r="205" spans="3:3">
      <c r="C205" s="22"/>
    </row>
    <row r="206" spans="3:3">
      <c r="C206" s="22"/>
    </row>
    <row r="207" spans="3:3">
      <c r="C207" s="22"/>
    </row>
    <row r="208" spans="3:3">
      <c r="C208" s="22"/>
    </row>
    <row r="209" spans="3:3">
      <c r="C209" s="22"/>
    </row>
    <row r="210" spans="3:3">
      <c r="C210" s="22"/>
    </row>
    <row r="211" spans="3:3">
      <c r="C211" s="22"/>
    </row>
    <row r="212" spans="3:3">
      <c r="C212" s="22"/>
    </row>
    <row r="213" spans="3:3">
      <c r="C213" s="22"/>
    </row>
    <row r="214" spans="3:3">
      <c r="C214" s="22"/>
    </row>
    <row r="215" spans="3:3">
      <c r="C215" s="22"/>
    </row>
    <row r="216" spans="3:3">
      <c r="C216" s="22"/>
    </row>
    <row r="217" spans="3:3">
      <c r="C217" s="22"/>
    </row>
    <row r="218" spans="3:3">
      <c r="C218" s="22"/>
    </row>
    <row r="219" spans="3:3">
      <c r="C219" s="22"/>
    </row>
    <row r="220" spans="3:3">
      <c r="C220" s="22"/>
    </row>
    <row r="221" spans="3:3">
      <c r="C221" s="22"/>
    </row>
    <row r="222" spans="3:3">
      <c r="C222" s="22"/>
    </row>
    <row r="223" spans="3:3">
      <c r="C223" s="22"/>
    </row>
    <row r="224" spans="3:3">
      <c r="C224" s="22"/>
    </row>
    <row r="225" spans="3:3">
      <c r="C225" s="22"/>
    </row>
    <row r="226" spans="3:3">
      <c r="C226" s="22"/>
    </row>
    <row r="227" spans="3:3">
      <c r="C227" s="22"/>
    </row>
    <row r="228" spans="3:3">
      <c r="C228" s="22"/>
    </row>
    <row r="229" spans="3:3">
      <c r="C229" s="22"/>
    </row>
    <row r="230" spans="3:3">
      <c r="C230" s="22"/>
    </row>
    <row r="231" spans="3:3">
      <c r="C231" s="22"/>
    </row>
    <row r="232" spans="3:3">
      <c r="C232" s="22"/>
    </row>
    <row r="233" spans="3:3">
      <c r="C233" s="22"/>
    </row>
    <row r="234" spans="3:3">
      <c r="C234" s="22"/>
    </row>
    <row r="235" spans="3:3">
      <c r="C235" s="22"/>
    </row>
    <row r="236" spans="3:3">
      <c r="C236" s="22"/>
    </row>
    <row r="237" spans="3:3">
      <c r="C237" s="22"/>
    </row>
    <row r="238" spans="3:3">
      <c r="C238" s="22"/>
    </row>
    <row r="239" spans="3:3">
      <c r="C239" s="22"/>
    </row>
    <row r="240" spans="3:3">
      <c r="C240" s="22"/>
    </row>
    <row r="241" spans="3:3">
      <c r="C241" s="22"/>
    </row>
    <row r="242" spans="3:3">
      <c r="C242" s="22"/>
    </row>
    <row r="243" spans="3:3">
      <c r="C243" s="22"/>
    </row>
    <row r="244" spans="3:3">
      <c r="C244" s="22"/>
    </row>
    <row r="245" spans="3:3">
      <c r="C245" s="22"/>
    </row>
    <row r="246" spans="3:3">
      <c r="C246" s="22"/>
    </row>
    <row r="247" spans="3:3">
      <c r="C247" s="22"/>
    </row>
    <row r="248" spans="3:3">
      <c r="C248" s="22"/>
    </row>
    <row r="249" spans="3:3">
      <c r="C249" s="22"/>
    </row>
    <row r="250" spans="3:3">
      <c r="C250" s="22"/>
    </row>
  </sheetData>
  <sortState xmlns:xlrd2="http://schemas.microsoft.com/office/spreadsheetml/2017/richdata2" ref="H2:I249">
    <sortCondition ref="H2:H249"/>
    <sortCondition ref="I2:I24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K992"/>
  <sheetViews>
    <sheetView zoomScale="135" zoomScaleNormal="120" workbookViewId="0">
      <pane xSplit="2" topLeftCell="P1" activePane="topRight" state="frozen"/>
      <selection pane="topRight" activeCell="B156" sqref="B156"/>
    </sheetView>
  </sheetViews>
  <sheetFormatPr baseColWidth="10" defaultColWidth="14.3984375" defaultRowHeight="15" customHeight="1"/>
  <cols>
    <col min="1" max="1" width="18.796875" bestFit="1" customWidth="1"/>
    <col min="2" max="2" width="27.3984375" customWidth="1"/>
    <col min="3" max="3" width="17.3984375" customWidth="1"/>
    <col min="4" max="4" width="19.3984375" customWidth="1"/>
    <col min="5" max="5" width="16.19921875" bestFit="1" customWidth="1"/>
    <col min="6" max="6" width="17" bestFit="1" customWidth="1"/>
    <col min="7" max="8" width="17" customWidth="1"/>
    <col min="9" max="9" width="44.796875" customWidth="1"/>
    <col min="10" max="12" width="17" customWidth="1"/>
    <col min="13" max="13" width="10.3984375" style="22" bestFit="1" customWidth="1"/>
    <col min="14" max="14" width="9.59765625" style="22" bestFit="1" customWidth="1"/>
    <col min="15" max="15" width="10.3984375" style="22" bestFit="1" customWidth="1"/>
    <col min="16" max="16" width="9.59765625" style="22" bestFit="1" customWidth="1"/>
    <col min="17" max="17" width="13.19921875" style="27" bestFit="1" customWidth="1"/>
    <col min="18" max="18" width="17.796875" style="30" bestFit="1" customWidth="1"/>
    <col min="19" max="19" width="19.796875" style="27" customWidth="1"/>
    <col min="20" max="20" width="17.796875" style="30" bestFit="1" customWidth="1"/>
    <col min="21" max="21" width="13.19921875" style="27" bestFit="1" customWidth="1"/>
    <col min="22" max="22" width="17.796875" style="30" bestFit="1" customWidth="1"/>
    <col min="23" max="23" width="19.796875" style="27" customWidth="1"/>
    <col min="24" max="24" width="17.796875" style="30" bestFit="1" customWidth="1"/>
    <col min="25" max="28" width="11.3984375" style="24" customWidth="1"/>
    <col min="29" max="29" width="16.796875" bestFit="1" customWidth="1"/>
    <col min="30" max="30" width="11.3984375" customWidth="1"/>
    <col min="31" max="31" width="10.59765625" bestFit="1" customWidth="1"/>
    <col min="32" max="32" width="10.59765625" customWidth="1"/>
    <col min="33" max="33" width="11" customWidth="1"/>
    <col min="34" max="34" width="13.796875" customWidth="1"/>
    <col min="35" max="35" width="17.796875" customWidth="1"/>
    <col min="36" max="36" width="18.796875" bestFit="1" customWidth="1"/>
    <col min="37" max="37" width="40.796875" customWidth="1"/>
  </cols>
  <sheetData>
    <row r="1" spans="1:37" ht="32" customHeight="1">
      <c r="A1" s="10" t="s">
        <v>1</v>
      </c>
      <c r="B1" s="10" t="s">
        <v>0</v>
      </c>
      <c r="C1" s="10" t="s">
        <v>1298</v>
      </c>
      <c r="D1" s="10" t="s">
        <v>1292</v>
      </c>
      <c r="E1" s="10" t="s">
        <v>1299</v>
      </c>
      <c r="F1" s="10" t="s">
        <v>1300</v>
      </c>
      <c r="G1" s="10" t="s">
        <v>1301</v>
      </c>
      <c r="H1" s="10" t="s">
        <v>1302</v>
      </c>
      <c r="I1" s="10" t="s">
        <v>1303</v>
      </c>
      <c r="J1" s="10" t="s">
        <v>1304</v>
      </c>
      <c r="K1" s="55" t="s">
        <v>1305</v>
      </c>
      <c r="L1" s="55" t="s">
        <v>1306</v>
      </c>
      <c r="M1" s="20" t="s">
        <v>2</v>
      </c>
      <c r="N1" s="20" t="s">
        <v>3</v>
      </c>
      <c r="O1" s="20" t="s">
        <v>4</v>
      </c>
      <c r="P1" s="20" t="s">
        <v>5</v>
      </c>
      <c r="Q1" s="25" t="s">
        <v>6</v>
      </c>
      <c r="R1" s="28" t="s">
        <v>7</v>
      </c>
      <c r="S1" s="25" t="s">
        <v>8</v>
      </c>
      <c r="T1" s="28" t="s">
        <v>9</v>
      </c>
      <c r="U1" s="25" t="s">
        <v>10</v>
      </c>
      <c r="V1" s="28" t="s">
        <v>11</v>
      </c>
      <c r="W1" s="25" t="s">
        <v>12</v>
      </c>
      <c r="X1" s="28" t="s">
        <v>13</v>
      </c>
      <c r="Y1" s="23" t="s">
        <v>14</v>
      </c>
      <c r="Z1" s="23" t="s">
        <v>15</v>
      </c>
      <c r="AA1" s="23" t="s">
        <v>16</v>
      </c>
      <c r="AB1" s="23" t="s">
        <v>17</v>
      </c>
      <c r="AC1" s="10" t="s">
        <v>18</v>
      </c>
      <c r="AD1" s="10" t="s">
        <v>19</v>
      </c>
      <c r="AE1" s="10" t="s">
        <v>20</v>
      </c>
      <c r="AF1" s="10" t="s">
        <v>21</v>
      </c>
      <c r="AG1" s="10" t="s">
        <v>22</v>
      </c>
      <c r="AH1" s="10" t="s">
        <v>23</v>
      </c>
      <c r="AI1" s="10" t="s">
        <v>24</v>
      </c>
      <c r="AJ1" s="10" t="s">
        <v>25</v>
      </c>
      <c r="AK1" s="10" t="s">
        <v>26</v>
      </c>
    </row>
    <row r="2" spans="1:37" ht="13.5" hidden="1" customHeight="1">
      <c r="A2" s="2" t="s">
        <v>846</v>
      </c>
      <c r="B2" s="2" t="s">
        <v>51</v>
      </c>
      <c r="C2" s="3">
        <v>44977</v>
      </c>
      <c r="D2" s="3">
        <v>44978</v>
      </c>
      <c r="E2" s="3" t="s">
        <v>42</v>
      </c>
      <c r="F2" s="3"/>
      <c r="G2" s="3"/>
      <c r="H2" s="3"/>
      <c r="I2" s="3" t="str">
        <f>IF(E2="","",_xlfn.LET(_xlpm.x,VLOOKUP(E2,'Drop-down_menus'!$D$2:$E$13,2,FALSE),IF(_xlpm.x=0,"",_xlpm.x)))</f>
        <v/>
      </c>
      <c r="J2" s="3" t="str">
        <f>IF(F2="","",_xlfn.LET(_xlpm.x,VLOOKUP(F2,'Drop-down_menus'!$D$2:$E$13,2,FALSE),IF(_xlpm.x=0,"",_xlpm.x)))</f>
        <v/>
      </c>
      <c r="K2" s="3" t="str">
        <f>IF(G2="","",_xlfn.LET(_xlpm.x,VLOOKUP(G2,'Drop-down_menus'!$D$2:$E$13,2,FALSE),IF(_xlpm.x=0,"",_xlpm.x)))</f>
        <v/>
      </c>
      <c r="L2" s="3" t="str">
        <f>IF(H2="","",_xlfn.LET(_xlpm.x,VLOOKUP(H2,'Drop-down_menus'!$D$2:$E$13,2,FALSE),IF(_xlpm.x=0,"",_xlpm.x)))</f>
        <v/>
      </c>
      <c r="M2" s="21">
        <v>0.4236111111111111</v>
      </c>
      <c r="N2" s="21">
        <v>0.6875</v>
      </c>
      <c r="O2" s="21"/>
      <c r="P2" s="21"/>
      <c r="Q2" s="26">
        <v>66</v>
      </c>
      <c r="R2" s="29">
        <v>8.3000000000000004E-2</v>
      </c>
      <c r="S2" s="26">
        <v>65</v>
      </c>
      <c r="T2" s="29">
        <v>47.249000000000002</v>
      </c>
      <c r="U2" s="27">
        <v>66</v>
      </c>
      <c r="V2" s="30">
        <v>8.3000000000000001E-3</v>
      </c>
      <c r="W2" s="26">
        <v>65</v>
      </c>
      <c r="X2" s="29">
        <v>47.249000000000002</v>
      </c>
      <c r="Y2" s="24">
        <f t="shared" ref="Y2:Y22" si="0">-(Q2+R2/60)</f>
        <v>-66.001383333333337</v>
      </c>
      <c r="Z2" s="24">
        <f t="shared" ref="Z2:Z22" si="1">-(S2+T2/60)</f>
        <v>-65.787483333333327</v>
      </c>
      <c r="AA2" s="24">
        <f t="shared" ref="AA2:AA22" si="2">-(U2+V2/60)</f>
        <v>-66.000138333333339</v>
      </c>
      <c r="AB2" s="1">
        <f t="shared" ref="AB2:AB22" si="3">-(W2+X2/60)</f>
        <v>-65.787483333333327</v>
      </c>
      <c r="AC2" s="2" t="s">
        <v>29</v>
      </c>
      <c r="AD2" s="2">
        <v>21</v>
      </c>
      <c r="AE2" s="2">
        <v>21</v>
      </c>
      <c r="AF2" s="2"/>
      <c r="AG2" s="2"/>
      <c r="AH2" s="4"/>
      <c r="AJ2" s="2" t="s">
        <v>797</v>
      </c>
      <c r="AK2" s="2" t="s">
        <v>1293</v>
      </c>
    </row>
    <row r="3" spans="1:37" ht="13.5" hidden="1" customHeight="1">
      <c r="A3" s="2" t="s">
        <v>846</v>
      </c>
      <c r="B3" s="2" t="s">
        <v>124</v>
      </c>
      <c r="C3" s="3">
        <v>44981</v>
      </c>
      <c r="D3" s="3">
        <v>44982</v>
      </c>
      <c r="E3" s="3" t="s">
        <v>42</v>
      </c>
      <c r="F3" s="3"/>
      <c r="G3" s="3"/>
      <c r="H3" s="3"/>
      <c r="I3" s="3" t="str">
        <f>IF(E3="","",_xlfn.LET(_xlpm.x,VLOOKUP(E3,'Drop-down_menus'!$D$2:$E$13,2,FALSE),IF(_xlpm.x=0,"",_xlpm.x)))</f>
        <v/>
      </c>
      <c r="J3" s="3" t="str">
        <f>IF(F3="","",_xlfn.LET(_xlpm.x,VLOOKUP(F3,'Drop-down_menus'!$D$2:$E$13,2,FALSE),IF(_xlpm.x=0,"",_xlpm.x)))</f>
        <v/>
      </c>
      <c r="K3" s="3" t="str">
        <f>IF(G3="","",_xlfn.LET(_xlpm.x,VLOOKUP(G3,'Drop-down_menus'!$D$2:$E$13,2,FALSE),IF(_xlpm.x=0,"",_xlpm.x)))</f>
        <v/>
      </c>
      <c r="L3" s="3" t="str">
        <f>IF(H3="","",_xlfn.LET(_xlpm.x,VLOOKUP(H3,'Drop-down_menus'!$D$2:$E$13,2,FALSE),IF(_xlpm.x=0,"",_xlpm.x)))</f>
        <v/>
      </c>
      <c r="M3" s="21">
        <v>0.5</v>
      </c>
      <c r="N3" s="21">
        <v>0.3125</v>
      </c>
      <c r="O3" s="21"/>
      <c r="P3" s="21"/>
      <c r="Q3" s="26">
        <v>65</v>
      </c>
      <c r="R3" s="29">
        <v>59.9</v>
      </c>
      <c r="S3" s="26">
        <v>65</v>
      </c>
      <c r="T3" s="29">
        <v>47.386000000000003</v>
      </c>
      <c r="U3" s="26">
        <v>66</v>
      </c>
      <c r="V3" s="29">
        <v>0.52100000000000002</v>
      </c>
      <c r="W3" s="26">
        <v>65</v>
      </c>
      <c r="X3" s="29">
        <v>46.759</v>
      </c>
      <c r="Y3" s="24">
        <f t="shared" si="0"/>
        <v>-65.998333333333335</v>
      </c>
      <c r="Z3" s="24">
        <f t="shared" si="1"/>
        <v>-65.789766666666665</v>
      </c>
      <c r="AA3" s="24">
        <f t="shared" si="2"/>
        <v>-66.008683333333337</v>
      </c>
      <c r="AB3" s="1">
        <f t="shared" si="3"/>
        <v>-65.779316666666674</v>
      </c>
      <c r="AC3" s="2" t="s">
        <v>29</v>
      </c>
      <c r="AD3" s="2"/>
      <c r="AE3" s="2">
        <v>50</v>
      </c>
      <c r="AF3" s="2"/>
      <c r="AG3" s="2"/>
      <c r="AH3" s="4"/>
      <c r="AJ3" s="2" t="s">
        <v>797</v>
      </c>
      <c r="AK3" s="2" t="s">
        <v>1293</v>
      </c>
    </row>
    <row r="4" spans="1:37" ht="13.5" hidden="1" customHeight="1">
      <c r="A4" s="2" t="s">
        <v>846</v>
      </c>
      <c r="B4" s="2" t="s">
        <v>845</v>
      </c>
      <c r="C4" s="39">
        <v>44983</v>
      </c>
      <c r="D4" s="3">
        <v>44984</v>
      </c>
      <c r="E4" s="3" t="s">
        <v>42</v>
      </c>
      <c r="F4" s="3"/>
      <c r="G4" s="3"/>
      <c r="H4" s="3"/>
      <c r="I4" s="3" t="str">
        <f>IF(E4="","",_xlfn.LET(_xlpm.x,VLOOKUP(E4,'Drop-down_menus'!$D$2:$E$13,2,FALSE),IF(_xlpm.x=0,"",_xlpm.x)))</f>
        <v/>
      </c>
      <c r="J4" s="3" t="str">
        <f>IF(F4="","",_xlfn.LET(_xlpm.x,VLOOKUP(F4,'Drop-down_menus'!$D$2:$E$13,2,FALSE),IF(_xlpm.x=0,"",_xlpm.x)))</f>
        <v/>
      </c>
      <c r="K4" s="3" t="str">
        <f>IF(G4="","",_xlfn.LET(_xlpm.x,VLOOKUP(G4,'Drop-down_menus'!$D$2:$E$13,2,FALSE),IF(_xlpm.x=0,"",_xlpm.x)))</f>
        <v/>
      </c>
      <c r="L4" s="3" t="str">
        <f>IF(H4="","",_xlfn.LET(_xlpm.x,VLOOKUP(H4,'Drop-down_menus'!$D$2:$E$13,2,FALSE),IF(_xlpm.x=0,"",_xlpm.x)))</f>
        <v/>
      </c>
      <c r="M4" s="21">
        <v>0.47916666666666669</v>
      </c>
      <c r="N4" s="21">
        <v>0.70833333333333337</v>
      </c>
      <c r="O4" s="21"/>
      <c r="P4" s="21"/>
      <c r="Q4" s="26">
        <v>66</v>
      </c>
      <c r="R4" s="29">
        <v>0.57499999999999996</v>
      </c>
      <c r="S4" s="26">
        <v>65</v>
      </c>
      <c r="T4" s="29">
        <v>46.302999999999997</v>
      </c>
      <c r="U4" s="26">
        <v>66</v>
      </c>
      <c r="V4" s="29">
        <v>0.57509999999999994</v>
      </c>
      <c r="W4" s="26">
        <v>65</v>
      </c>
      <c r="X4" s="29">
        <v>46.302999999999997</v>
      </c>
      <c r="Y4" s="24">
        <f t="shared" si="0"/>
        <v>-66.009583333333339</v>
      </c>
      <c r="Z4" s="24">
        <f t="shared" si="1"/>
        <v>-65.771716666666663</v>
      </c>
      <c r="AB4" s="1"/>
      <c r="AC4" s="2" t="s">
        <v>29</v>
      </c>
      <c r="AD4" s="2">
        <v>60</v>
      </c>
      <c r="AE4" s="2"/>
      <c r="AF4" s="2"/>
      <c r="AG4" s="2"/>
      <c r="AH4" s="4"/>
      <c r="AJ4" s="2" t="s">
        <v>797</v>
      </c>
      <c r="AK4" s="2" t="s">
        <v>1293</v>
      </c>
    </row>
    <row r="5" spans="1:37" ht="13.5" hidden="1" customHeight="1">
      <c r="A5" s="2" t="s">
        <v>846</v>
      </c>
      <c r="B5" s="2" t="s">
        <v>863</v>
      </c>
      <c r="C5" s="3">
        <v>44987</v>
      </c>
      <c r="D5" s="3">
        <v>44989</v>
      </c>
      <c r="E5" s="3" t="s">
        <v>42</v>
      </c>
      <c r="F5" s="3"/>
      <c r="G5" s="3"/>
      <c r="H5" s="3"/>
      <c r="I5" s="3" t="str">
        <f>IF(E5="","",_xlfn.LET(_xlpm.x,VLOOKUP(E5,'Drop-down_menus'!$D$2:$E$13,2,FALSE),IF(_xlpm.x=0,"",_xlpm.x)))</f>
        <v/>
      </c>
      <c r="J5" s="3" t="str">
        <f>IF(F5="","",_xlfn.LET(_xlpm.x,VLOOKUP(F5,'Drop-down_menus'!$D$2:$E$13,2,FALSE),IF(_xlpm.x=0,"",_xlpm.x)))</f>
        <v/>
      </c>
      <c r="K5" s="3" t="str">
        <f>IF(G5="","",_xlfn.LET(_xlpm.x,VLOOKUP(G5,'Drop-down_menus'!$D$2:$E$13,2,FALSE),IF(_xlpm.x=0,"",_xlpm.x)))</f>
        <v/>
      </c>
      <c r="L5" s="3" t="str">
        <f>IF(H5="","",_xlfn.LET(_xlpm.x,VLOOKUP(H5,'Drop-down_menus'!$D$2:$E$13,2,FALSE),IF(_xlpm.x=0,"",_xlpm.x)))</f>
        <v/>
      </c>
      <c r="M5" s="21">
        <v>0.54166666666666663</v>
      </c>
      <c r="N5" s="21">
        <v>0.35416666666666669</v>
      </c>
      <c r="O5" s="21"/>
      <c r="P5" s="21"/>
      <c r="Q5" s="26">
        <v>67</v>
      </c>
      <c r="R5" s="29">
        <v>33.222000000000001</v>
      </c>
      <c r="S5" s="26">
        <v>67</v>
      </c>
      <c r="T5" s="29">
        <v>13.146000000000001</v>
      </c>
      <c r="U5" s="26">
        <v>67</v>
      </c>
      <c r="V5" s="29">
        <v>33.222000000000001</v>
      </c>
      <c r="W5" s="26">
        <v>67</v>
      </c>
      <c r="X5" s="29">
        <v>13.146000000000001</v>
      </c>
      <c r="Y5" s="24">
        <f t="shared" si="0"/>
        <v>-67.553700000000006</v>
      </c>
      <c r="Z5" s="24">
        <f t="shared" si="1"/>
        <v>-67.219099999999997</v>
      </c>
      <c r="AB5" s="1"/>
      <c r="AC5" s="2" t="s">
        <v>871</v>
      </c>
      <c r="AD5" s="2"/>
      <c r="AE5" s="2">
        <v>24</v>
      </c>
      <c r="AF5" s="2"/>
      <c r="AG5" s="2"/>
      <c r="AH5" s="4"/>
      <c r="AJ5" s="2" t="s">
        <v>797</v>
      </c>
      <c r="AK5" s="2" t="s">
        <v>1293</v>
      </c>
    </row>
    <row r="6" spans="1:37" ht="13.5" hidden="1" customHeight="1">
      <c r="A6" s="2" t="s">
        <v>846</v>
      </c>
      <c r="B6" s="2" t="s">
        <v>901</v>
      </c>
      <c r="C6" s="3">
        <v>44990</v>
      </c>
      <c r="D6" s="3">
        <v>44992</v>
      </c>
      <c r="E6" s="3" t="s">
        <v>42</v>
      </c>
      <c r="F6" s="3"/>
      <c r="G6" s="3"/>
      <c r="H6" s="3"/>
      <c r="I6" s="3" t="str">
        <f>IF(E6="","",_xlfn.LET(_xlpm.x,VLOOKUP(E6,'Drop-down_menus'!$D$2:$E$13,2,FALSE),IF(_xlpm.x=0,"",_xlpm.x)))</f>
        <v/>
      </c>
      <c r="J6" s="3" t="str">
        <f>IF(F6="","",_xlfn.LET(_xlpm.x,VLOOKUP(F6,'Drop-down_menus'!$D$2:$E$13,2,FALSE),IF(_xlpm.x=0,"",_xlpm.x)))</f>
        <v/>
      </c>
      <c r="K6" s="3" t="str">
        <f>IF(G6="","",_xlfn.LET(_xlpm.x,VLOOKUP(G6,'Drop-down_menus'!$D$2:$E$13,2,FALSE),IF(_xlpm.x=0,"",_xlpm.x)))</f>
        <v/>
      </c>
      <c r="L6" s="3" t="str">
        <f>IF(H6="","",_xlfn.LET(_xlpm.x,VLOOKUP(H6,'Drop-down_menus'!$D$2:$E$13,2,FALSE),IF(_xlpm.x=0,"",_xlpm.x)))</f>
        <v/>
      </c>
      <c r="M6" s="21">
        <v>0.77083333333333337</v>
      </c>
      <c r="N6" s="21">
        <v>0.39583333333333331</v>
      </c>
      <c r="O6" s="21"/>
      <c r="P6" s="21"/>
      <c r="Q6" s="26">
        <v>67</v>
      </c>
      <c r="R6" s="29">
        <v>30.9</v>
      </c>
      <c r="S6" s="26">
        <v>67</v>
      </c>
      <c r="T6" s="29">
        <v>5.9770000000000003</v>
      </c>
      <c r="U6" s="26">
        <v>67</v>
      </c>
      <c r="V6" s="29">
        <v>30.9</v>
      </c>
      <c r="W6" s="26">
        <v>67</v>
      </c>
      <c r="X6" s="29">
        <v>5.9770000000000003</v>
      </c>
      <c r="Y6" s="24">
        <f t="shared" si="0"/>
        <v>-67.515000000000001</v>
      </c>
      <c r="Z6" s="24">
        <f t="shared" si="1"/>
        <v>-67.099616666666662</v>
      </c>
      <c r="AB6" s="1"/>
      <c r="AC6" s="2" t="s">
        <v>871</v>
      </c>
      <c r="AD6" s="2">
        <v>23</v>
      </c>
      <c r="AE6" s="2">
        <v>23</v>
      </c>
      <c r="AG6" s="2"/>
      <c r="AH6" s="4"/>
      <c r="AJ6" s="2" t="s">
        <v>797</v>
      </c>
      <c r="AK6" s="2" t="s">
        <v>1293</v>
      </c>
    </row>
    <row r="7" spans="1:37" ht="13.5" hidden="1" customHeight="1">
      <c r="A7" s="2" t="s">
        <v>846</v>
      </c>
      <c r="B7" s="2" t="s">
        <v>1294</v>
      </c>
      <c r="C7" s="3">
        <v>44986</v>
      </c>
      <c r="D7" s="3"/>
      <c r="E7" s="3" t="s">
        <v>107</v>
      </c>
      <c r="F7" s="3"/>
      <c r="G7" s="3"/>
      <c r="H7" s="3"/>
      <c r="I7" s="3" t="str">
        <f>IF(E7="","",_xlfn.LET(_xlpm.x,VLOOKUP(E7,'Drop-down_menus'!$D$2:$E$13,2,FALSE),IF(_xlpm.x=0,"",_xlpm.x)))</f>
        <v/>
      </c>
      <c r="J7" s="3" t="str">
        <f>IF(F7="","",_xlfn.LET(_xlpm.x,VLOOKUP(F7,'Drop-down_menus'!$D$2:$E$13,2,FALSE),IF(_xlpm.x=0,"",_xlpm.x)))</f>
        <v/>
      </c>
      <c r="K7" s="3" t="str">
        <f>IF(G7="","",_xlfn.LET(_xlpm.x,VLOOKUP(G7,'Drop-down_menus'!$D$2:$E$13,2,FALSE),IF(_xlpm.x=0,"",_xlpm.x)))</f>
        <v/>
      </c>
      <c r="L7" s="3" t="str">
        <f>IF(H7="","",_xlfn.LET(_xlpm.x,VLOOKUP(H7,'Drop-down_menus'!$D$2:$E$13,2,FALSE),IF(_xlpm.x=0,"",_xlpm.x)))</f>
        <v/>
      </c>
      <c r="M7" s="32"/>
      <c r="N7" s="32"/>
      <c r="O7" s="21"/>
      <c r="P7" s="21"/>
      <c r="Q7" s="33"/>
      <c r="R7" s="34"/>
      <c r="S7" s="33"/>
      <c r="T7" s="34"/>
      <c r="U7" s="26"/>
      <c r="V7" s="29"/>
      <c r="W7" s="26"/>
      <c r="X7" s="29"/>
      <c r="Y7" s="24">
        <f t="shared" si="0"/>
        <v>0</v>
      </c>
      <c r="Z7" s="24">
        <f t="shared" si="1"/>
        <v>0</v>
      </c>
      <c r="AA7" s="24">
        <f t="shared" si="2"/>
        <v>0</v>
      </c>
      <c r="AB7" s="1">
        <f t="shared" si="3"/>
        <v>0</v>
      </c>
      <c r="AC7" s="2" t="s">
        <v>871</v>
      </c>
      <c r="AD7" s="2"/>
      <c r="AE7" s="2"/>
      <c r="AF7" s="2"/>
      <c r="AG7" s="2"/>
      <c r="AH7" s="4"/>
      <c r="AJ7" s="60" t="s">
        <v>1312</v>
      </c>
      <c r="AK7" s="2" t="s">
        <v>69</v>
      </c>
    </row>
    <row r="8" spans="1:37" ht="13.5" hidden="1" customHeight="1">
      <c r="A8" s="2" t="s">
        <v>846</v>
      </c>
      <c r="B8" s="2" t="s">
        <v>1295</v>
      </c>
      <c r="C8" s="3">
        <v>44987</v>
      </c>
      <c r="D8" s="3"/>
      <c r="E8" s="3" t="s">
        <v>107</v>
      </c>
      <c r="F8" s="3"/>
      <c r="G8" s="3"/>
      <c r="H8" s="3"/>
      <c r="I8" s="3" t="str">
        <f>IF(E8="","",_xlfn.LET(_xlpm.x,VLOOKUP(E8,'Drop-down_menus'!$D$2:$E$13,2,FALSE),IF(_xlpm.x=0,"",_xlpm.x)))</f>
        <v/>
      </c>
      <c r="J8" s="3" t="str">
        <f>IF(F8="","",_xlfn.LET(_xlpm.x,VLOOKUP(F8,'Drop-down_menus'!$D$2:$E$13,2,FALSE),IF(_xlpm.x=0,"",_xlpm.x)))</f>
        <v/>
      </c>
      <c r="K8" s="3" t="str">
        <f>IF(G8="","",_xlfn.LET(_xlpm.x,VLOOKUP(G8,'Drop-down_menus'!$D$2:$E$13,2,FALSE),IF(_xlpm.x=0,"",_xlpm.x)))</f>
        <v/>
      </c>
      <c r="L8" s="3" t="str">
        <f>IF(H8="","",_xlfn.LET(_xlpm.x,VLOOKUP(H8,'Drop-down_menus'!$D$2:$E$13,2,FALSE),IF(_xlpm.x=0,"",_xlpm.x)))</f>
        <v/>
      </c>
      <c r="M8" s="32"/>
      <c r="N8" s="32"/>
      <c r="O8" s="21"/>
      <c r="P8" s="21"/>
      <c r="Q8" s="33"/>
      <c r="R8" s="34"/>
      <c r="S8" s="33"/>
      <c r="T8" s="34"/>
      <c r="U8" s="26"/>
      <c r="V8" s="29"/>
      <c r="W8" s="26"/>
      <c r="X8" s="29"/>
      <c r="Y8" s="24">
        <f t="shared" si="0"/>
        <v>0</v>
      </c>
      <c r="Z8" s="24">
        <f t="shared" si="1"/>
        <v>0</v>
      </c>
      <c r="AA8" s="24">
        <f t="shared" si="2"/>
        <v>0</v>
      </c>
      <c r="AB8" s="1">
        <f t="shared" si="3"/>
        <v>0</v>
      </c>
      <c r="AC8" s="2" t="s">
        <v>871</v>
      </c>
      <c r="AD8" s="2"/>
      <c r="AE8" s="2"/>
      <c r="AF8" s="2"/>
      <c r="AG8" s="2"/>
      <c r="AH8" s="4"/>
      <c r="AJ8" s="58" t="s">
        <v>1309</v>
      </c>
    </row>
    <row r="9" spans="1:37" ht="13.5" hidden="1" customHeight="1">
      <c r="A9" s="2" t="s">
        <v>846</v>
      </c>
      <c r="B9" s="2" t="s">
        <v>1296</v>
      </c>
      <c r="C9" s="3">
        <v>44988</v>
      </c>
      <c r="D9" s="3"/>
      <c r="E9" s="3" t="s">
        <v>107</v>
      </c>
      <c r="F9" s="3"/>
      <c r="G9" s="3"/>
      <c r="H9" s="3"/>
      <c r="I9" s="3" t="str">
        <f>IF(E9="","",_xlfn.LET(_xlpm.x,VLOOKUP(E9,'Drop-down_menus'!$D$2:$E$13,2,FALSE),IF(_xlpm.x=0,"",_xlpm.x)))</f>
        <v/>
      </c>
      <c r="J9" s="3" t="str">
        <f>IF(F9="","",_xlfn.LET(_xlpm.x,VLOOKUP(F9,'Drop-down_menus'!$D$2:$E$13,2,FALSE),IF(_xlpm.x=0,"",_xlpm.x)))</f>
        <v/>
      </c>
      <c r="K9" s="3" t="str">
        <f>IF(G9="","",_xlfn.LET(_xlpm.x,VLOOKUP(G9,'Drop-down_menus'!$D$2:$E$13,2,FALSE),IF(_xlpm.x=0,"",_xlpm.x)))</f>
        <v/>
      </c>
      <c r="L9" s="3" t="str">
        <f>IF(H9="","",_xlfn.LET(_xlpm.x,VLOOKUP(H9,'Drop-down_menus'!$D$2:$E$13,2,FALSE),IF(_xlpm.x=0,"",_xlpm.x)))</f>
        <v/>
      </c>
      <c r="M9" s="32"/>
      <c r="N9" s="32"/>
      <c r="O9" s="21"/>
      <c r="P9" s="21"/>
      <c r="Q9" s="33"/>
      <c r="R9" s="34"/>
      <c r="S9" s="33"/>
      <c r="T9" s="34"/>
      <c r="U9" s="26"/>
      <c r="V9" s="29"/>
      <c r="W9" s="26"/>
      <c r="X9" s="29"/>
      <c r="Y9" s="24">
        <f t="shared" si="0"/>
        <v>0</v>
      </c>
      <c r="Z9" s="24">
        <f t="shared" si="1"/>
        <v>0</v>
      </c>
      <c r="AA9" s="24">
        <f t="shared" si="2"/>
        <v>0</v>
      </c>
      <c r="AB9" s="1">
        <f t="shared" si="3"/>
        <v>0</v>
      </c>
      <c r="AC9" s="2" t="s">
        <v>871</v>
      </c>
      <c r="AD9" s="2"/>
      <c r="AE9" s="2"/>
      <c r="AF9" s="2"/>
      <c r="AG9" s="2"/>
      <c r="AH9" s="4"/>
      <c r="AJ9" s="60" t="s">
        <v>1312</v>
      </c>
      <c r="AK9" s="2" t="s">
        <v>69</v>
      </c>
    </row>
    <row r="10" spans="1:37" ht="13.5" hidden="1" customHeight="1">
      <c r="A10" s="2" t="s">
        <v>846</v>
      </c>
      <c r="B10" s="2" t="s">
        <v>1297</v>
      </c>
      <c r="C10" s="3">
        <v>44988</v>
      </c>
      <c r="D10" s="3"/>
      <c r="E10" s="3" t="s">
        <v>107</v>
      </c>
      <c r="F10" s="3"/>
      <c r="G10" s="3"/>
      <c r="H10" s="3"/>
      <c r="I10" s="3" t="str">
        <f>IF(E10="","",_xlfn.LET(_xlpm.x,VLOOKUP(E10,'Drop-down_menus'!$D$2:$E$13,2,FALSE),IF(_xlpm.x=0,"",_xlpm.x)))</f>
        <v/>
      </c>
      <c r="J10" s="3" t="str">
        <f>IF(F10="","",_xlfn.LET(_xlpm.x,VLOOKUP(F10,'Drop-down_menus'!$D$2:$E$13,2,FALSE),IF(_xlpm.x=0,"",_xlpm.x)))</f>
        <v/>
      </c>
      <c r="K10" s="3" t="str">
        <f>IF(G10="","",_xlfn.LET(_xlpm.x,VLOOKUP(G10,'Drop-down_menus'!$D$2:$E$13,2,FALSE),IF(_xlpm.x=0,"",_xlpm.x)))</f>
        <v/>
      </c>
      <c r="L10" s="3" t="str">
        <f>IF(H10="","",_xlfn.LET(_xlpm.x,VLOOKUP(H10,'Drop-down_menus'!$D$2:$E$13,2,FALSE),IF(_xlpm.x=0,"",_xlpm.x)))</f>
        <v/>
      </c>
      <c r="M10" s="32"/>
      <c r="N10" s="32"/>
      <c r="O10" s="21"/>
      <c r="P10" s="21"/>
      <c r="Q10" s="33"/>
      <c r="R10" s="34"/>
      <c r="S10" s="33"/>
      <c r="T10" s="34"/>
      <c r="U10" s="26"/>
      <c r="V10" s="29"/>
      <c r="W10" s="26"/>
      <c r="X10" s="29"/>
      <c r="Y10" s="24">
        <f t="shared" si="0"/>
        <v>0</v>
      </c>
      <c r="Z10" s="24">
        <f t="shared" si="1"/>
        <v>0</v>
      </c>
      <c r="AA10" s="24">
        <f t="shared" si="2"/>
        <v>0</v>
      </c>
      <c r="AB10" s="1">
        <f t="shared" si="3"/>
        <v>0</v>
      </c>
      <c r="AC10" s="2" t="s">
        <v>871</v>
      </c>
      <c r="AD10" s="2"/>
      <c r="AE10" s="2"/>
      <c r="AF10" s="2"/>
      <c r="AG10" s="2"/>
      <c r="AH10" s="4"/>
      <c r="AJ10" s="58" t="s">
        <v>1309</v>
      </c>
    </row>
    <row r="11" spans="1:37" ht="13.5" hidden="1" customHeight="1">
      <c r="A11" s="2" t="s">
        <v>846</v>
      </c>
      <c r="B11" s="2" t="s">
        <v>38</v>
      </c>
      <c r="C11" s="3">
        <v>44976</v>
      </c>
      <c r="D11" s="3"/>
      <c r="E11" s="3" t="s">
        <v>39</v>
      </c>
      <c r="F11" s="3"/>
      <c r="G11" s="3"/>
      <c r="H11" s="3"/>
      <c r="I11" s="3" t="str">
        <f>IF(E11="","",_xlfn.LET(_xlpm.x,VLOOKUP(E11,'Drop-down_menus'!$D$2:$E$13,2,FALSE),IF(_xlpm.x=0,"",_xlpm.x)))</f>
        <v>https://orcid.org/0009-0002-6669-2911</v>
      </c>
      <c r="J11" s="3" t="str">
        <f>IF(F11="","",_xlfn.LET(_xlpm.x,VLOOKUP(F11,'Drop-down_menus'!$D$2:$E$13,2,FALSE),IF(_xlpm.x=0,"",_xlpm.x)))</f>
        <v/>
      </c>
      <c r="K11" s="3" t="str">
        <f>IF(G11="","",_xlfn.LET(_xlpm.x,VLOOKUP(G11,'Drop-down_menus'!$D$2:$E$13,2,FALSE),IF(_xlpm.x=0,"",_xlpm.x)))</f>
        <v/>
      </c>
      <c r="L11" s="3" t="str">
        <f>IF(H11="","",_xlfn.LET(_xlpm.x,VLOOKUP(H11,'Drop-down_menus'!$D$2:$E$13,2,FALSE),IF(_xlpm.x=0,"",_xlpm.x)))</f>
        <v/>
      </c>
      <c r="M11" s="21">
        <v>0.75</v>
      </c>
      <c r="N11" s="21">
        <v>0.77083333333333337</v>
      </c>
      <c r="O11" s="21"/>
      <c r="P11" s="21"/>
      <c r="Q11" s="26">
        <v>66</v>
      </c>
      <c r="R11" s="29">
        <v>1.6E-2</v>
      </c>
      <c r="S11" s="26">
        <v>65</v>
      </c>
      <c r="T11" s="29">
        <v>46.643000000000001</v>
      </c>
      <c r="U11" s="26"/>
      <c r="V11" s="29"/>
      <c r="W11" s="26"/>
      <c r="X11" s="29"/>
      <c r="Y11" s="24">
        <f t="shared" si="0"/>
        <v>-66.000266666666661</v>
      </c>
      <c r="Z11" s="24">
        <f t="shared" si="1"/>
        <v>-65.777383333333333</v>
      </c>
      <c r="AA11" s="24">
        <f t="shared" si="2"/>
        <v>0</v>
      </c>
      <c r="AB11" s="1">
        <f t="shared" si="3"/>
        <v>0</v>
      </c>
      <c r="AC11" s="2" t="s">
        <v>29</v>
      </c>
      <c r="AD11" s="2">
        <v>0</v>
      </c>
      <c r="AE11" s="2">
        <v>0</v>
      </c>
      <c r="AF11" s="2"/>
      <c r="AG11" s="2"/>
      <c r="AH11" s="4"/>
      <c r="AJ11" s="2" t="s">
        <v>40</v>
      </c>
    </row>
    <row r="12" spans="1:37" ht="13.5" hidden="1" customHeight="1">
      <c r="A12" s="2" t="s">
        <v>846</v>
      </c>
      <c r="B12" s="2" t="s">
        <v>896</v>
      </c>
      <c r="C12" s="3">
        <v>44990</v>
      </c>
      <c r="D12" s="3"/>
      <c r="E12" s="3" t="s">
        <v>39</v>
      </c>
      <c r="F12" s="3" t="s">
        <v>46</v>
      </c>
      <c r="G12" s="3" t="s">
        <v>28</v>
      </c>
      <c r="H12" s="3"/>
      <c r="I12" s="3" t="str">
        <f>IF(E12="","",_xlfn.LET(_xlpm.x,VLOOKUP(E12,'Drop-down_menus'!$D$2:$E$13,2,FALSE),IF(_xlpm.x=0,"",_xlpm.x)))</f>
        <v>https://orcid.org/0009-0002-6669-2911</v>
      </c>
      <c r="J12" s="3" t="str">
        <f>IF(F12="","",_xlfn.LET(_xlpm.x,VLOOKUP(F12,'Drop-down_menus'!$D$2:$E$13,2,FALSE),IF(_xlpm.x=0,"",_xlpm.x)))</f>
        <v>https://orcid.org/0000-0003-0502-8101</v>
      </c>
      <c r="K12" s="3" t="str">
        <f>IF(G12="","",_xlfn.LET(_xlpm.x,VLOOKUP(G12,'Drop-down_menus'!$D$2:$E$13,2,FALSE),IF(_xlpm.x=0,"",_xlpm.x)))</f>
        <v>https://orcid.org/0000-0002-9037-7623</v>
      </c>
      <c r="L12" s="3" t="str">
        <f>IF(H12="","",_xlfn.LET(_xlpm.x,VLOOKUP(H12,'Drop-down_menus'!$D$2:$E$13,2,FALSE),IF(_xlpm.x=0,"",_xlpm.x)))</f>
        <v/>
      </c>
      <c r="M12" s="21">
        <v>0.60625000000000007</v>
      </c>
      <c r="N12" s="21">
        <v>0.625</v>
      </c>
      <c r="O12" s="21"/>
      <c r="P12" s="21"/>
      <c r="Q12" s="26">
        <v>67</v>
      </c>
      <c r="R12" s="29">
        <v>30.3081</v>
      </c>
      <c r="S12" s="26">
        <v>67</v>
      </c>
      <c r="T12" s="29">
        <v>3.1040000000000001</v>
      </c>
      <c r="U12" s="26"/>
      <c r="V12" s="29"/>
      <c r="W12" s="26"/>
      <c r="X12" s="29"/>
      <c r="Y12" s="24">
        <f t="shared" si="0"/>
        <v>-67.505134999999996</v>
      </c>
      <c r="Z12" s="24">
        <f t="shared" si="1"/>
        <v>-67.051733333333331</v>
      </c>
      <c r="AA12" s="24">
        <f t="shared" si="2"/>
        <v>0</v>
      </c>
      <c r="AB12" s="1">
        <f t="shared" si="3"/>
        <v>0</v>
      </c>
      <c r="AC12" s="2" t="s">
        <v>871</v>
      </c>
      <c r="AD12" s="2"/>
      <c r="AE12" s="2">
        <v>19.2</v>
      </c>
      <c r="AF12" s="2"/>
      <c r="AG12" s="2"/>
      <c r="AH12" s="4"/>
      <c r="AJ12" s="2" t="s">
        <v>1310</v>
      </c>
    </row>
    <row r="13" spans="1:37" ht="13.5" hidden="1" customHeight="1">
      <c r="A13" s="2" t="s">
        <v>846</v>
      </c>
      <c r="B13" s="2" t="s">
        <v>928</v>
      </c>
      <c r="C13" s="3">
        <v>44992</v>
      </c>
      <c r="D13" s="3"/>
      <c r="E13" s="39" t="s">
        <v>46</v>
      </c>
      <c r="F13" s="39" t="s">
        <v>39</v>
      </c>
      <c r="G13" s="3"/>
      <c r="H13" s="3"/>
      <c r="I13" s="3" t="str">
        <f>IF(E13="","",_xlfn.LET(_xlpm.x,VLOOKUP(E13,'Drop-down_menus'!$D$2:$E$13,2,FALSE),IF(_xlpm.x=0,"",_xlpm.x)))</f>
        <v>https://orcid.org/0000-0003-0502-8101</v>
      </c>
      <c r="J13" s="3" t="str">
        <f>IF(F13="","",_xlfn.LET(_xlpm.x,VLOOKUP(F13,'Drop-down_menus'!$D$2:$E$13,2,FALSE),IF(_xlpm.x=0,"",_xlpm.x)))</f>
        <v>https://orcid.org/0009-0002-6669-2911</v>
      </c>
      <c r="K13" s="3" t="str">
        <f>IF(G13="","",_xlfn.LET(_xlpm.x,VLOOKUP(G13,'Drop-down_menus'!$D$2:$E$13,2,FALSE),IF(_xlpm.x=0,"",_xlpm.x)))</f>
        <v/>
      </c>
      <c r="L13" s="3" t="str">
        <f>IF(H13="","",_xlfn.LET(_xlpm.x,VLOOKUP(H13,'Drop-down_menus'!$D$2:$E$13,2,FALSE),IF(_xlpm.x=0,"",_xlpm.x)))</f>
        <v/>
      </c>
      <c r="M13" s="21">
        <v>0.42708333333333331</v>
      </c>
      <c r="N13" s="21">
        <v>0.44791666666666669</v>
      </c>
      <c r="O13" s="21"/>
      <c r="P13" s="21"/>
      <c r="Q13" s="26">
        <v>67</v>
      </c>
      <c r="R13" s="29">
        <v>30.905000000000001</v>
      </c>
      <c r="S13" s="26">
        <v>67</v>
      </c>
      <c r="T13" s="29">
        <v>5.9989999999999997</v>
      </c>
      <c r="U13" s="26"/>
      <c r="V13" s="29"/>
      <c r="W13" s="26"/>
      <c r="X13" s="29"/>
      <c r="Y13" s="24">
        <f t="shared" si="0"/>
        <v>-67.515083333333337</v>
      </c>
      <c r="Z13" s="24">
        <f t="shared" si="1"/>
        <v>-67.099983333333327</v>
      </c>
      <c r="AA13" s="24">
        <f t="shared" si="2"/>
        <v>0</v>
      </c>
      <c r="AB13" s="1">
        <f t="shared" si="3"/>
        <v>0</v>
      </c>
      <c r="AC13" s="2" t="s">
        <v>871</v>
      </c>
      <c r="AD13" s="2"/>
      <c r="AE13" s="2"/>
      <c r="AF13" s="2"/>
      <c r="AG13" s="2"/>
      <c r="AH13" s="4"/>
      <c r="AJ13" s="2" t="s">
        <v>1310</v>
      </c>
    </row>
    <row r="14" spans="1:37" ht="13.5" hidden="1" customHeight="1">
      <c r="A14" s="2" t="s">
        <v>846</v>
      </c>
      <c r="B14" s="2" t="s">
        <v>926</v>
      </c>
      <c r="C14" s="3">
        <v>44992</v>
      </c>
      <c r="D14" s="3"/>
      <c r="E14" s="3" t="s">
        <v>46</v>
      </c>
      <c r="F14" s="3" t="s">
        <v>39</v>
      </c>
      <c r="G14" s="3"/>
      <c r="H14" s="3"/>
      <c r="I14" s="3" t="str">
        <f>IF(E14="","",_xlfn.LET(_xlpm.x,VLOOKUP(E14,'Drop-down_menus'!$D$2:$E$13,2,FALSE),IF(_xlpm.x=0,"",_xlpm.x)))</f>
        <v>https://orcid.org/0000-0003-0502-8101</v>
      </c>
      <c r="J14" s="3" t="str">
        <f>IF(F14="","",_xlfn.LET(_xlpm.x,VLOOKUP(F14,'Drop-down_menus'!$D$2:$E$13,2,FALSE),IF(_xlpm.x=0,"",_xlpm.x)))</f>
        <v>https://orcid.org/0009-0002-6669-2911</v>
      </c>
      <c r="K14" s="3" t="str">
        <f>IF(G14="","",_xlfn.LET(_xlpm.x,VLOOKUP(G14,'Drop-down_menus'!$D$2:$E$13,2,FALSE),IF(_xlpm.x=0,"",_xlpm.x)))</f>
        <v/>
      </c>
      <c r="L14" s="3" t="str">
        <f>IF(H14="","",_xlfn.LET(_xlpm.x,VLOOKUP(H14,'Drop-down_menus'!$D$2:$E$13,2,FALSE),IF(_xlpm.x=0,"",_xlpm.x)))</f>
        <v/>
      </c>
      <c r="M14" s="21">
        <v>0.60138888888888886</v>
      </c>
      <c r="N14" s="21">
        <v>0.62847222222222221</v>
      </c>
      <c r="O14" s="21"/>
      <c r="P14" s="21"/>
      <c r="Q14" s="26">
        <v>67</v>
      </c>
      <c r="R14" s="29">
        <v>30.195</v>
      </c>
      <c r="S14" s="26">
        <v>67</v>
      </c>
      <c r="T14" s="29">
        <v>7.8339999999999996</v>
      </c>
      <c r="U14" s="26"/>
      <c r="V14" s="29"/>
      <c r="W14" s="26"/>
      <c r="X14" s="29"/>
      <c r="Y14" s="24">
        <f t="shared" si="0"/>
        <v>-67.503249999999994</v>
      </c>
      <c r="Z14" s="24">
        <f t="shared" si="1"/>
        <v>-67.130566666666667</v>
      </c>
      <c r="AA14" s="24">
        <f t="shared" si="2"/>
        <v>0</v>
      </c>
      <c r="AB14" s="1">
        <f t="shared" si="3"/>
        <v>0</v>
      </c>
      <c r="AC14" s="2" t="s">
        <v>871</v>
      </c>
      <c r="AD14" s="2"/>
      <c r="AE14" s="2"/>
      <c r="AF14" s="2"/>
      <c r="AG14" s="2"/>
      <c r="AH14" s="4"/>
      <c r="AJ14" s="2" t="s">
        <v>1310</v>
      </c>
    </row>
    <row r="15" spans="1:37" ht="13.5" hidden="1" customHeight="1">
      <c r="A15" s="2" t="s">
        <v>846</v>
      </c>
      <c r="B15" s="2" t="s">
        <v>62</v>
      </c>
      <c r="C15" s="3">
        <v>44977</v>
      </c>
      <c r="D15" s="3"/>
      <c r="E15" s="3" t="s">
        <v>46</v>
      </c>
      <c r="F15" s="3" t="s">
        <v>39</v>
      </c>
      <c r="G15" s="3"/>
      <c r="H15" s="3"/>
      <c r="I15" s="3" t="str">
        <f>IF(E15="","",_xlfn.LET(_xlpm.x,VLOOKUP(E15,'Drop-down_menus'!$D$2:$E$13,2,FALSE),IF(_xlpm.x=0,"",_xlpm.x)))</f>
        <v>https://orcid.org/0000-0003-0502-8101</v>
      </c>
      <c r="J15" s="3" t="str">
        <f>IF(F15="","",_xlfn.LET(_xlpm.x,VLOOKUP(F15,'Drop-down_menus'!$D$2:$E$13,2,FALSE),IF(_xlpm.x=0,"",_xlpm.x)))</f>
        <v>https://orcid.org/0009-0002-6669-2911</v>
      </c>
      <c r="K15" s="3" t="str">
        <f>IF(G15="","",_xlfn.LET(_xlpm.x,VLOOKUP(G15,'Drop-down_menus'!$D$2:$E$13,2,FALSE),IF(_xlpm.x=0,"",_xlpm.x)))</f>
        <v/>
      </c>
      <c r="L15" s="3" t="str">
        <f>IF(H15="","",_xlfn.LET(_xlpm.x,VLOOKUP(H15,'Drop-down_menus'!$D$2:$E$13,2,FALSE),IF(_xlpm.x=0,"",_xlpm.x)))</f>
        <v/>
      </c>
      <c r="M15" s="21">
        <v>0.35069444444444442</v>
      </c>
      <c r="N15" s="21">
        <v>0.375</v>
      </c>
      <c r="O15" s="21"/>
      <c r="P15" s="21"/>
      <c r="Q15" s="26">
        <v>66</v>
      </c>
      <c r="R15" s="29">
        <v>1.6E-2</v>
      </c>
      <c r="S15" s="26">
        <v>65</v>
      </c>
      <c r="T15" s="29">
        <v>46.643000000000001</v>
      </c>
      <c r="U15" s="26"/>
      <c r="V15" s="29"/>
      <c r="W15" s="26"/>
      <c r="X15" s="29"/>
      <c r="Y15" s="24">
        <f t="shared" si="0"/>
        <v>-66.000266666666661</v>
      </c>
      <c r="Z15" s="24">
        <f t="shared" si="1"/>
        <v>-65.777383333333333</v>
      </c>
      <c r="AA15" s="24">
        <f t="shared" si="2"/>
        <v>0</v>
      </c>
      <c r="AB15" s="1">
        <f t="shared" si="3"/>
        <v>0</v>
      </c>
      <c r="AC15" s="2" t="s">
        <v>29</v>
      </c>
      <c r="AD15" s="2">
        <v>0</v>
      </c>
      <c r="AE15" s="2"/>
      <c r="AF15" s="2"/>
      <c r="AG15" s="2"/>
      <c r="AH15" s="4"/>
      <c r="AJ15" s="2" t="s">
        <v>40</v>
      </c>
      <c r="AK15" s="2" t="s">
        <v>63</v>
      </c>
    </row>
    <row r="16" spans="1:37" ht="13.5" hidden="1" customHeight="1">
      <c r="A16" s="2" t="s">
        <v>846</v>
      </c>
      <c r="B16" s="2" t="s">
        <v>64</v>
      </c>
      <c r="C16" s="3">
        <v>44977</v>
      </c>
      <c r="D16" s="3"/>
      <c r="E16" s="3" t="s">
        <v>46</v>
      </c>
      <c r="F16" s="3" t="s">
        <v>39</v>
      </c>
      <c r="G16" s="3"/>
      <c r="H16" s="3"/>
      <c r="I16" s="3" t="str">
        <f>IF(E16="","",_xlfn.LET(_xlpm.x,VLOOKUP(E16,'Drop-down_menus'!$D$2:$E$13,2,FALSE),IF(_xlpm.x=0,"",_xlpm.x)))</f>
        <v>https://orcid.org/0000-0003-0502-8101</v>
      </c>
      <c r="J16" s="3" t="str">
        <f>IF(F16="","",_xlfn.LET(_xlpm.x,VLOOKUP(F16,'Drop-down_menus'!$D$2:$E$13,2,FALSE),IF(_xlpm.x=0,"",_xlpm.x)))</f>
        <v>https://orcid.org/0009-0002-6669-2911</v>
      </c>
      <c r="K16" s="3" t="str">
        <f>IF(G16="","",_xlfn.LET(_xlpm.x,VLOOKUP(G16,'Drop-down_menus'!$D$2:$E$13,2,FALSE),IF(_xlpm.x=0,"",_xlpm.x)))</f>
        <v/>
      </c>
      <c r="L16" s="3" t="str">
        <f>IF(H16="","",_xlfn.LET(_xlpm.x,VLOOKUP(H16,'Drop-down_menus'!$D$2:$E$13,2,FALSE),IF(_xlpm.x=0,"",_xlpm.x)))</f>
        <v/>
      </c>
      <c r="M16" s="21">
        <v>0.43055555555555558</v>
      </c>
      <c r="N16" s="21">
        <v>0.4375</v>
      </c>
      <c r="O16" s="21"/>
      <c r="P16" s="21"/>
      <c r="Q16" s="26">
        <v>66</v>
      </c>
      <c r="R16" s="29">
        <v>1.6E-2</v>
      </c>
      <c r="S16" s="26">
        <v>65</v>
      </c>
      <c r="T16" s="29">
        <v>46.643000000000001</v>
      </c>
      <c r="U16" s="26"/>
      <c r="V16" s="29"/>
      <c r="W16" s="26"/>
      <c r="X16" s="29"/>
      <c r="Y16" s="24">
        <f t="shared" si="0"/>
        <v>-66.000266666666661</v>
      </c>
      <c r="Z16" s="24">
        <f t="shared" si="1"/>
        <v>-65.777383333333333</v>
      </c>
      <c r="AA16" s="24">
        <f t="shared" si="2"/>
        <v>0</v>
      </c>
      <c r="AB16" s="1">
        <f t="shared" si="3"/>
        <v>0</v>
      </c>
      <c r="AC16" s="2" t="s">
        <v>29</v>
      </c>
      <c r="AD16" s="2">
        <v>0</v>
      </c>
      <c r="AE16" s="2"/>
      <c r="AF16" s="2"/>
      <c r="AG16" s="2"/>
      <c r="AH16" s="4"/>
      <c r="AJ16" s="2" t="s">
        <v>40</v>
      </c>
      <c r="AK16" s="2" t="s">
        <v>63</v>
      </c>
    </row>
    <row r="17" spans="1:37" ht="13.5" hidden="1" customHeight="1">
      <c r="A17" s="2" t="s">
        <v>846</v>
      </c>
      <c r="B17" s="2" t="s">
        <v>65</v>
      </c>
      <c r="C17" s="3">
        <v>44977</v>
      </c>
      <c r="D17" s="3"/>
      <c r="E17" s="3" t="s">
        <v>46</v>
      </c>
      <c r="F17" s="3" t="s">
        <v>39</v>
      </c>
      <c r="G17" s="3"/>
      <c r="H17" s="3"/>
      <c r="I17" s="3" t="str">
        <f>IF(E17="","",_xlfn.LET(_xlpm.x,VLOOKUP(E17,'Drop-down_menus'!$D$2:$E$13,2,FALSE),IF(_xlpm.x=0,"",_xlpm.x)))</f>
        <v>https://orcid.org/0000-0003-0502-8101</v>
      </c>
      <c r="J17" s="3" t="str">
        <f>IF(F17="","",_xlfn.LET(_xlpm.x,VLOOKUP(F17,'Drop-down_menus'!$D$2:$E$13,2,FALSE),IF(_xlpm.x=0,"",_xlpm.x)))</f>
        <v>https://orcid.org/0009-0002-6669-2911</v>
      </c>
      <c r="K17" s="3" t="str">
        <f>IF(G17="","",_xlfn.LET(_xlpm.x,VLOOKUP(G17,'Drop-down_menus'!$D$2:$E$13,2,FALSE),IF(_xlpm.x=0,"",_xlpm.x)))</f>
        <v/>
      </c>
      <c r="L17" s="3" t="str">
        <f>IF(H17="","",_xlfn.LET(_xlpm.x,VLOOKUP(H17,'Drop-down_menus'!$D$2:$E$13,2,FALSE),IF(_xlpm.x=0,"",_xlpm.x)))</f>
        <v/>
      </c>
      <c r="M17" s="21">
        <v>0.47152777777777777</v>
      </c>
      <c r="N17" s="21">
        <v>0.5</v>
      </c>
      <c r="O17" s="21"/>
      <c r="P17" s="21"/>
      <c r="Q17" s="26">
        <v>66</v>
      </c>
      <c r="R17" s="29">
        <v>1.6E-2</v>
      </c>
      <c r="S17" s="26">
        <v>65</v>
      </c>
      <c r="T17" s="29">
        <v>46.643000000000001</v>
      </c>
      <c r="U17" s="26"/>
      <c r="V17" s="29"/>
      <c r="W17" s="26"/>
      <c r="X17" s="29"/>
      <c r="Y17" s="24">
        <f t="shared" si="0"/>
        <v>-66.000266666666661</v>
      </c>
      <c r="Z17" s="24">
        <f t="shared" si="1"/>
        <v>-65.777383333333333</v>
      </c>
      <c r="AA17" s="24">
        <f t="shared" si="2"/>
        <v>0</v>
      </c>
      <c r="AB17" s="1">
        <f t="shared" si="3"/>
        <v>0</v>
      </c>
      <c r="AC17" s="2" t="s">
        <v>29</v>
      </c>
      <c r="AD17" s="2">
        <v>0</v>
      </c>
      <c r="AE17" s="2"/>
      <c r="AF17" s="2"/>
      <c r="AG17" s="2"/>
      <c r="AH17" s="4"/>
      <c r="AJ17" s="2" t="s">
        <v>40</v>
      </c>
    </row>
    <row r="18" spans="1:37" ht="13.5" hidden="1" customHeight="1">
      <c r="A18" s="2" t="s">
        <v>846</v>
      </c>
      <c r="B18" s="2" t="s">
        <v>94</v>
      </c>
      <c r="C18" s="3">
        <v>44978</v>
      </c>
      <c r="D18" s="3"/>
      <c r="E18" s="39" t="s">
        <v>46</v>
      </c>
      <c r="F18" s="39" t="s">
        <v>39</v>
      </c>
      <c r="G18" s="39"/>
      <c r="H18" s="39"/>
      <c r="I18" s="3" t="str">
        <f>IF(E18="","",_xlfn.LET(_xlpm.x,VLOOKUP(E18,'Drop-down_menus'!$D$2:$E$13,2,FALSE),IF(_xlpm.x=0,"",_xlpm.x)))</f>
        <v>https://orcid.org/0000-0003-0502-8101</v>
      </c>
      <c r="J18" s="3" t="str">
        <f>IF(F18="","",_xlfn.LET(_xlpm.x,VLOOKUP(F18,'Drop-down_menus'!$D$2:$E$13,2,FALSE),IF(_xlpm.x=0,"",_xlpm.x)))</f>
        <v>https://orcid.org/0009-0002-6669-2911</v>
      </c>
      <c r="K18" s="3" t="str">
        <f>IF(G18="","",_xlfn.LET(_xlpm.x,VLOOKUP(G18,'Drop-down_menus'!$D$2:$E$13,2,FALSE),IF(_xlpm.x=0,"",_xlpm.x)))</f>
        <v/>
      </c>
      <c r="L18" s="3" t="str">
        <f>IF(H18="","",_xlfn.LET(_xlpm.x,VLOOKUP(H18,'Drop-down_menus'!$D$2:$E$13,2,FALSE),IF(_xlpm.x=0,"",_xlpm.x)))</f>
        <v/>
      </c>
      <c r="M18" s="21">
        <v>0.36944444444444446</v>
      </c>
      <c r="N18" s="21">
        <v>0.37083333333333335</v>
      </c>
      <c r="O18" s="21"/>
      <c r="P18" s="21"/>
      <c r="Q18" s="26">
        <v>66</v>
      </c>
      <c r="R18" s="29">
        <v>1.6E-2</v>
      </c>
      <c r="S18" s="26">
        <v>65</v>
      </c>
      <c r="T18" s="29">
        <v>46.643000000000001</v>
      </c>
      <c r="U18" s="26"/>
      <c r="V18" s="29"/>
      <c r="W18" s="26"/>
      <c r="X18" s="29"/>
      <c r="Y18" s="24">
        <f t="shared" si="0"/>
        <v>-66.000266666666661</v>
      </c>
      <c r="Z18" s="24">
        <f t="shared" si="1"/>
        <v>-65.777383333333333</v>
      </c>
      <c r="AA18" s="24">
        <f t="shared" si="2"/>
        <v>0</v>
      </c>
      <c r="AB18" s="1">
        <f t="shared" si="3"/>
        <v>0</v>
      </c>
      <c r="AC18" s="2" t="s">
        <v>29</v>
      </c>
      <c r="AD18" s="2">
        <v>0</v>
      </c>
      <c r="AE18" s="2">
        <v>16.3</v>
      </c>
      <c r="AF18" s="2"/>
      <c r="AG18" s="2"/>
      <c r="AH18" s="4"/>
      <c r="AJ18" s="2" t="s">
        <v>1310</v>
      </c>
    </row>
    <row r="19" spans="1:37" ht="13.5" hidden="1" customHeight="1">
      <c r="A19" s="2" t="s">
        <v>846</v>
      </c>
      <c r="B19" s="2" t="s">
        <v>117</v>
      </c>
      <c r="C19" s="3">
        <v>44980</v>
      </c>
      <c r="D19" s="3"/>
      <c r="E19" s="39" t="s">
        <v>46</v>
      </c>
      <c r="F19" s="39" t="s">
        <v>39</v>
      </c>
      <c r="G19" s="39"/>
      <c r="H19" s="39"/>
      <c r="I19" s="3" t="str">
        <f>IF(E19="","",_xlfn.LET(_xlpm.x,VLOOKUP(E19,'Drop-down_menus'!$D$2:$E$13,2,FALSE),IF(_xlpm.x=0,"",_xlpm.x)))</f>
        <v>https://orcid.org/0000-0003-0502-8101</v>
      </c>
      <c r="J19" s="3" t="str">
        <f>IF(F19="","",_xlfn.LET(_xlpm.x,VLOOKUP(F19,'Drop-down_menus'!$D$2:$E$13,2,FALSE),IF(_xlpm.x=0,"",_xlpm.x)))</f>
        <v>https://orcid.org/0009-0002-6669-2911</v>
      </c>
      <c r="K19" s="3" t="str">
        <f>IF(G19="","",_xlfn.LET(_xlpm.x,VLOOKUP(G19,'Drop-down_menus'!$D$2:$E$13,2,FALSE),IF(_xlpm.x=0,"",_xlpm.x)))</f>
        <v/>
      </c>
      <c r="L19" s="3" t="str">
        <f>IF(H19="","",_xlfn.LET(_xlpm.x,VLOOKUP(H19,'Drop-down_menus'!$D$2:$E$13,2,FALSE),IF(_xlpm.x=0,"",_xlpm.x)))</f>
        <v/>
      </c>
      <c r="M19" s="21">
        <v>0.49444444444444446</v>
      </c>
      <c r="N19" s="21">
        <v>0.49652777777777773</v>
      </c>
      <c r="O19" s="21"/>
      <c r="P19" s="21"/>
      <c r="Q19" s="26">
        <v>66</v>
      </c>
      <c r="R19" s="29">
        <v>2.7E-2</v>
      </c>
      <c r="S19" s="26">
        <v>65</v>
      </c>
      <c r="T19" s="29">
        <v>46.75</v>
      </c>
      <c r="U19" s="26"/>
      <c r="V19" s="29"/>
      <c r="W19" s="26"/>
      <c r="X19" s="29"/>
      <c r="Y19" s="35">
        <f t="shared" si="0"/>
        <v>-66.000450000000001</v>
      </c>
      <c r="Z19" s="35">
        <f t="shared" si="1"/>
        <v>-65.779166666666669</v>
      </c>
      <c r="AA19" s="35">
        <f t="shared" si="2"/>
        <v>0</v>
      </c>
      <c r="AB19" s="36">
        <f t="shared" si="3"/>
        <v>0</v>
      </c>
      <c r="AC19" s="31" t="s">
        <v>29</v>
      </c>
      <c r="AD19" s="2"/>
      <c r="AE19" s="2"/>
      <c r="AF19" s="2"/>
      <c r="AG19" s="2"/>
      <c r="AH19" s="4"/>
      <c r="AJ19" s="2" t="s">
        <v>1310</v>
      </c>
    </row>
    <row r="20" spans="1:37" ht="13.5" hidden="1" customHeight="1">
      <c r="A20" s="2" t="s">
        <v>846</v>
      </c>
      <c r="B20" s="2" t="s">
        <v>132</v>
      </c>
      <c r="C20" s="3">
        <v>44982</v>
      </c>
      <c r="D20" s="3"/>
      <c r="E20" s="3" t="s">
        <v>46</v>
      </c>
      <c r="F20" s="3" t="s">
        <v>39</v>
      </c>
      <c r="G20" s="3"/>
      <c r="H20" s="3"/>
      <c r="I20" s="3" t="str">
        <f>IF(E20="","",_xlfn.LET(_xlpm.x,VLOOKUP(E20,'Drop-down_menus'!$D$2:$E$13,2,FALSE),IF(_xlpm.x=0,"",_xlpm.x)))</f>
        <v>https://orcid.org/0000-0003-0502-8101</v>
      </c>
      <c r="J20" s="3" t="str">
        <f>IF(F20="","",_xlfn.LET(_xlpm.x,VLOOKUP(F20,'Drop-down_menus'!$D$2:$E$13,2,FALSE),IF(_xlpm.x=0,"",_xlpm.x)))</f>
        <v>https://orcid.org/0009-0002-6669-2911</v>
      </c>
      <c r="K20" s="3" t="str">
        <f>IF(G20="","",_xlfn.LET(_xlpm.x,VLOOKUP(G20,'Drop-down_menus'!$D$2:$E$13,2,FALSE),IF(_xlpm.x=0,"",_xlpm.x)))</f>
        <v/>
      </c>
      <c r="L20" s="3" t="str">
        <f>IF(H20="","",_xlfn.LET(_xlpm.x,VLOOKUP(H20,'Drop-down_menus'!$D$2:$E$13,2,FALSE),IF(_xlpm.x=0,"",_xlpm.x)))</f>
        <v/>
      </c>
      <c r="M20" s="21">
        <v>0.6875</v>
      </c>
      <c r="N20" s="21">
        <v>0.70138888888888884</v>
      </c>
      <c r="O20" s="21"/>
      <c r="P20" s="21"/>
      <c r="Q20" s="26">
        <v>66</v>
      </c>
      <c r="R20" s="29">
        <v>1.2250000000000001</v>
      </c>
      <c r="S20" s="26">
        <v>65</v>
      </c>
      <c r="T20" s="29">
        <v>50.694000000000003</v>
      </c>
      <c r="U20" s="26"/>
      <c r="V20" s="29"/>
      <c r="W20" s="26"/>
      <c r="X20" s="29"/>
      <c r="Y20" s="24">
        <f t="shared" si="0"/>
        <v>-66.020416666666662</v>
      </c>
      <c r="Z20" s="24">
        <f t="shared" si="1"/>
        <v>-65.844899999999996</v>
      </c>
      <c r="AA20" s="24">
        <f t="shared" si="2"/>
        <v>0</v>
      </c>
      <c r="AB20" s="1">
        <f t="shared" si="3"/>
        <v>0</v>
      </c>
      <c r="AC20" s="2" t="s">
        <v>1307</v>
      </c>
      <c r="AD20" s="2">
        <v>0</v>
      </c>
      <c r="AE20" s="2">
        <v>100</v>
      </c>
      <c r="AF20" s="2"/>
      <c r="AG20" s="2"/>
      <c r="AH20" s="4"/>
      <c r="AJ20" s="2" t="s">
        <v>1310</v>
      </c>
    </row>
    <row r="21" spans="1:37" ht="13.5" hidden="1" customHeight="1">
      <c r="A21" s="2" t="s">
        <v>846</v>
      </c>
      <c r="B21" s="2" t="s">
        <v>864</v>
      </c>
      <c r="C21" s="3">
        <v>44987</v>
      </c>
      <c r="D21" s="3"/>
      <c r="E21" s="3" t="s">
        <v>46</v>
      </c>
      <c r="F21" s="3" t="s">
        <v>39</v>
      </c>
      <c r="G21" s="3"/>
      <c r="H21" s="3"/>
      <c r="I21" s="3" t="str">
        <f>IF(E21="","",_xlfn.LET(_xlpm.x,VLOOKUP(E21,'Drop-down_menus'!$D$2:$E$13,2,FALSE),IF(_xlpm.x=0,"",_xlpm.x)))</f>
        <v>https://orcid.org/0000-0003-0502-8101</v>
      </c>
      <c r="J21" s="3" t="str">
        <f>IF(F21="","",_xlfn.LET(_xlpm.x,VLOOKUP(F21,'Drop-down_menus'!$D$2:$E$13,2,FALSE),IF(_xlpm.x=0,"",_xlpm.x)))</f>
        <v>https://orcid.org/0009-0002-6669-2911</v>
      </c>
      <c r="K21" s="3" t="str">
        <f>IF(G21="","",_xlfn.LET(_xlpm.x,VLOOKUP(G21,'Drop-down_menus'!$D$2:$E$13,2,FALSE),IF(_xlpm.x=0,"",_xlpm.x)))</f>
        <v/>
      </c>
      <c r="L21" s="3" t="str">
        <f>IF(H21="","",_xlfn.LET(_xlpm.x,VLOOKUP(H21,'Drop-down_menus'!$D$2:$E$13,2,FALSE),IF(_xlpm.x=0,"",_xlpm.x)))</f>
        <v/>
      </c>
      <c r="M21" s="21">
        <v>0.46249999999999997</v>
      </c>
      <c r="N21" s="21">
        <v>0.49305555555555558</v>
      </c>
      <c r="O21" s="21"/>
      <c r="P21" s="21"/>
      <c r="Q21" s="26">
        <v>67</v>
      </c>
      <c r="R21" s="29">
        <v>33.112000000000002</v>
      </c>
      <c r="S21" s="26">
        <v>67</v>
      </c>
      <c r="T21" s="29">
        <v>12.89</v>
      </c>
      <c r="U21" s="26"/>
      <c r="V21" s="29"/>
      <c r="W21" s="26"/>
      <c r="X21" s="29"/>
      <c r="Y21" s="24">
        <f t="shared" si="0"/>
        <v>-67.551866666666669</v>
      </c>
      <c r="Z21" s="24">
        <f t="shared" si="1"/>
        <v>-67.214833333333331</v>
      </c>
      <c r="AA21" s="24">
        <f t="shared" si="2"/>
        <v>0</v>
      </c>
      <c r="AB21" s="1">
        <f t="shared" si="3"/>
        <v>0</v>
      </c>
      <c r="AC21" s="2" t="s">
        <v>871</v>
      </c>
      <c r="AD21" s="2"/>
      <c r="AE21" s="2"/>
      <c r="AF21" s="2"/>
      <c r="AG21" s="2"/>
      <c r="AH21" s="4"/>
      <c r="AJ21" s="2" t="s">
        <v>1310</v>
      </c>
    </row>
    <row r="22" spans="1:37" ht="13.5" hidden="1" customHeight="1">
      <c r="A22" s="2" t="s">
        <v>846</v>
      </c>
      <c r="B22" s="2" t="s">
        <v>891</v>
      </c>
      <c r="C22" s="3">
        <v>44989</v>
      </c>
      <c r="D22" s="3"/>
      <c r="E22" s="3" t="s">
        <v>46</v>
      </c>
      <c r="F22" s="3" t="s">
        <v>39</v>
      </c>
      <c r="G22" s="3"/>
      <c r="H22" s="3"/>
      <c r="I22" s="3" t="str">
        <f>IF(E22="","",_xlfn.LET(_xlpm.x,VLOOKUP(E22,'Drop-down_menus'!$D$2:$E$13,2,FALSE),IF(_xlpm.x=0,"",_xlpm.x)))</f>
        <v>https://orcid.org/0000-0003-0502-8101</v>
      </c>
      <c r="J22" s="3" t="str">
        <f>IF(F22="","",_xlfn.LET(_xlpm.x,VLOOKUP(F22,'Drop-down_menus'!$D$2:$E$13,2,FALSE),IF(_xlpm.x=0,"",_xlpm.x)))</f>
        <v>https://orcid.org/0009-0002-6669-2911</v>
      </c>
      <c r="K22" s="3" t="str">
        <f>IF(G22="","",_xlfn.LET(_xlpm.x,VLOOKUP(G22,'Drop-down_menus'!$D$2:$E$13,2,FALSE),IF(_xlpm.x=0,"",_xlpm.x)))</f>
        <v/>
      </c>
      <c r="L22" s="3" t="str">
        <f>IF(H22="","",_xlfn.LET(_xlpm.x,VLOOKUP(H22,'Drop-down_menus'!$D$2:$E$13,2,FALSE),IF(_xlpm.x=0,"",_xlpm.x)))</f>
        <v/>
      </c>
      <c r="M22" s="21">
        <v>0.46527777777777773</v>
      </c>
      <c r="N22" s="21">
        <v>0.47222222222222227</v>
      </c>
      <c r="O22" s="21"/>
      <c r="P22" s="21"/>
      <c r="Q22" s="26">
        <v>67</v>
      </c>
      <c r="R22" s="29">
        <v>32.994</v>
      </c>
      <c r="S22" s="26">
        <v>67</v>
      </c>
      <c r="T22" s="29">
        <v>14.852</v>
      </c>
      <c r="U22" s="26"/>
      <c r="V22" s="29"/>
      <c r="W22" s="26"/>
      <c r="X22" s="29"/>
      <c r="Y22" s="24">
        <f t="shared" si="0"/>
        <v>-67.549899999999994</v>
      </c>
      <c r="Z22" s="24">
        <f t="shared" si="1"/>
        <v>-67.247533333333337</v>
      </c>
      <c r="AA22" s="24">
        <f t="shared" si="2"/>
        <v>0</v>
      </c>
      <c r="AB22" s="1">
        <f t="shared" si="3"/>
        <v>0</v>
      </c>
      <c r="AC22" s="2" t="s">
        <v>871</v>
      </c>
      <c r="AD22" s="2">
        <v>0</v>
      </c>
      <c r="AE22" s="2">
        <v>16</v>
      </c>
      <c r="AF22" s="2"/>
      <c r="AG22" s="2"/>
      <c r="AH22" s="4"/>
      <c r="AJ22" s="2" t="s">
        <v>1310</v>
      </c>
    </row>
    <row r="23" spans="1:37" ht="13.5" hidden="1" customHeight="1">
      <c r="A23" s="2" t="s">
        <v>846</v>
      </c>
      <c r="B23" s="2" t="s">
        <v>102</v>
      </c>
      <c r="C23" s="3">
        <v>44979</v>
      </c>
      <c r="D23" s="3"/>
      <c r="E23" s="39" t="s">
        <v>46</v>
      </c>
      <c r="F23" s="39" t="s">
        <v>39</v>
      </c>
      <c r="G23" s="39"/>
      <c r="H23" s="39"/>
      <c r="I23" s="3" t="str">
        <f>IF(E23="","",_xlfn.LET(_xlpm.x,VLOOKUP(E23,'Drop-down_menus'!$D$2:$E$13,2,FALSE),IF(_xlpm.x=0,"",_xlpm.x)))</f>
        <v>https://orcid.org/0000-0003-0502-8101</v>
      </c>
      <c r="J23" s="3" t="str">
        <f>IF(F23="","",_xlfn.LET(_xlpm.x,VLOOKUP(F23,'Drop-down_menus'!$D$2:$E$13,2,FALSE),IF(_xlpm.x=0,"",_xlpm.x)))</f>
        <v>https://orcid.org/0009-0002-6669-2911</v>
      </c>
      <c r="K23" s="3" t="str">
        <f>IF(G23="","",_xlfn.LET(_xlpm.x,VLOOKUP(G23,'Drop-down_menus'!$D$2:$E$13,2,FALSE),IF(_xlpm.x=0,"",_xlpm.x)))</f>
        <v/>
      </c>
      <c r="L23" s="3" t="str">
        <f>IF(H23="","",_xlfn.LET(_xlpm.x,VLOOKUP(H23,'Drop-down_menus'!$D$2:$E$13,2,FALSE),IF(_xlpm.x=0,"",_xlpm.x)))</f>
        <v/>
      </c>
      <c r="M23" s="21">
        <v>0.78125</v>
      </c>
      <c r="N23" s="21">
        <v>0.79166666666666663</v>
      </c>
      <c r="O23" s="21"/>
      <c r="P23" s="21"/>
      <c r="Q23" s="26"/>
      <c r="R23" s="29"/>
      <c r="S23" s="26"/>
      <c r="T23" s="29"/>
      <c r="U23" s="26"/>
      <c r="V23" s="29"/>
      <c r="W23" s="26"/>
      <c r="X23" s="29"/>
      <c r="Y23" s="24">
        <v>-65.468599999999995</v>
      </c>
      <c r="Z23" s="24">
        <v>-65.995999999999995</v>
      </c>
      <c r="AB23" s="1"/>
      <c r="AC23" s="2" t="s">
        <v>29</v>
      </c>
      <c r="AD23" s="2"/>
      <c r="AE23" s="2">
        <v>0</v>
      </c>
      <c r="AF23" s="2"/>
      <c r="AG23" s="2"/>
      <c r="AH23" s="4"/>
      <c r="AJ23" s="59" t="s">
        <v>1311</v>
      </c>
    </row>
    <row r="24" spans="1:37" ht="13.5" hidden="1" customHeight="1">
      <c r="A24" s="2" t="s">
        <v>846</v>
      </c>
      <c r="B24" s="2" t="s">
        <v>120</v>
      </c>
      <c r="C24" s="3">
        <v>44980</v>
      </c>
      <c r="D24" s="3"/>
      <c r="E24" s="39" t="s">
        <v>46</v>
      </c>
      <c r="F24" s="39" t="s">
        <v>39</v>
      </c>
      <c r="G24" s="39"/>
      <c r="H24" s="39"/>
      <c r="I24" s="3" t="str">
        <f>IF(E24="","",_xlfn.LET(_xlpm.x,VLOOKUP(E24,'Drop-down_menus'!$D$2:$E$13,2,FALSE),IF(_xlpm.x=0,"",_xlpm.x)))</f>
        <v>https://orcid.org/0000-0003-0502-8101</v>
      </c>
      <c r="J24" s="3" t="str">
        <f>IF(F24="","",_xlfn.LET(_xlpm.x,VLOOKUP(F24,'Drop-down_menus'!$D$2:$E$13,2,FALSE),IF(_xlpm.x=0,"",_xlpm.x)))</f>
        <v>https://orcid.org/0009-0002-6669-2911</v>
      </c>
      <c r="K24" s="3" t="str">
        <f>IF(G24="","",_xlfn.LET(_xlpm.x,VLOOKUP(G24,'Drop-down_menus'!$D$2:$E$13,2,FALSE),IF(_xlpm.x=0,"",_xlpm.x)))</f>
        <v/>
      </c>
      <c r="L24" s="3" t="str">
        <f>IF(H24="","",_xlfn.LET(_xlpm.x,VLOOKUP(H24,'Drop-down_menus'!$D$2:$E$13,2,FALSE),IF(_xlpm.x=0,"",_xlpm.x)))</f>
        <v/>
      </c>
      <c r="M24" s="21">
        <v>0.75486111111111109</v>
      </c>
      <c r="N24" s="21">
        <v>0.76874999999999993</v>
      </c>
      <c r="O24" s="21"/>
      <c r="P24" s="21"/>
      <c r="Q24" s="26">
        <v>65</v>
      </c>
      <c r="R24" s="29">
        <v>59.94</v>
      </c>
      <c r="S24" s="26">
        <v>65</v>
      </c>
      <c r="T24" s="29">
        <v>46.87</v>
      </c>
      <c r="U24" s="26"/>
      <c r="V24" s="29"/>
      <c r="W24" s="26"/>
      <c r="X24" s="29"/>
      <c r="Y24" s="35">
        <f t="shared" ref="Y24:Y57" si="4">-(Q24+R24/60)</f>
        <v>-65.998999999999995</v>
      </c>
      <c r="Z24" s="35">
        <f t="shared" ref="Z24:Z57" si="5">-(S24+T24/60)</f>
        <v>-65.781166666666664</v>
      </c>
      <c r="AA24" s="35">
        <f t="shared" ref="AA24:AA55" si="6">-(U24+V24/60)</f>
        <v>0</v>
      </c>
      <c r="AB24" s="36">
        <f t="shared" ref="AB24:AB57" si="7">-(W24+X24/60)</f>
        <v>0</v>
      </c>
      <c r="AC24" s="31" t="s">
        <v>29</v>
      </c>
      <c r="AD24" s="2"/>
      <c r="AE24" s="2"/>
      <c r="AF24" s="2"/>
      <c r="AG24" s="2"/>
      <c r="AH24" s="4"/>
      <c r="AJ24" s="59" t="s">
        <v>1311</v>
      </c>
    </row>
    <row r="25" spans="1:37" ht="13.5" hidden="1" customHeight="1">
      <c r="A25" s="2" t="s">
        <v>846</v>
      </c>
      <c r="B25" s="2" t="s">
        <v>858</v>
      </c>
      <c r="C25" s="3">
        <v>44984</v>
      </c>
      <c r="D25" s="3"/>
      <c r="E25" s="3" t="s">
        <v>39</v>
      </c>
      <c r="F25" s="3" t="s">
        <v>787</v>
      </c>
      <c r="G25" s="3" t="s">
        <v>135</v>
      </c>
      <c r="H25" s="3"/>
      <c r="I25" s="3" t="str">
        <f>IF(E25="","",_xlfn.LET(_xlpm.x,VLOOKUP(E25,'Drop-down_menus'!$D$2:$E$13,2,FALSE),IF(_xlpm.x=0,"",_xlpm.x)))</f>
        <v>https://orcid.org/0009-0002-6669-2911</v>
      </c>
      <c r="J25" s="3" t="str">
        <f>IF(F25="","",_xlfn.LET(_xlpm.x,VLOOKUP(F25,'Drop-down_menus'!$D$2:$E$13,2,FALSE),IF(_xlpm.x=0,"",_xlpm.x)))</f>
        <v/>
      </c>
      <c r="K25" s="3" t="str">
        <f>IF(G25="","",_xlfn.LET(_xlpm.x,VLOOKUP(G25,'Drop-down_menus'!$D$2:$E$13,2,FALSE),IF(_xlpm.x=0,"",_xlpm.x)))</f>
        <v/>
      </c>
      <c r="L25" s="3" t="str">
        <f>IF(H25="","",_xlfn.LET(_xlpm.x,VLOOKUP(H25,'Drop-down_menus'!$D$2:$E$13,2,FALSE),IF(_xlpm.x=0,"",_xlpm.x)))</f>
        <v/>
      </c>
      <c r="M25" s="21">
        <v>0.66249999999999998</v>
      </c>
      <c r="N25" s="21">
        <v>0.69444444444444453</v>
      </c>
      <c r="O25" s="21"/>
      <c r="P25" s="21"/>
      <c r="Q25" s="26">
        <v>66</v>
      </c>
      <c r="R25" s="29">
        <v>5.7149999999999999E-2</v>
      </c>
      <c r="S25" s="26">
        <v>65</v>
      </c>
      <c r="T25" s="29">
        <v>46.478499999999997</v>
      </c>
      <c r="U25" s="26"/>
      <c r="V25" s="29"/>
      <c r="W25" s="26"/>
      <c r="X25" s="29"/>
      <c r="Y25" s="24">
        <f t="shared" si="4"/>
        <v>-66.000952499999997</v>
      </c>
      <c r="Z25" s="24">
        <f t="shared" si="5"/>
        <v>-65.774641666666668</v>
      </c>
      <c r="AA25" s="24">
        <f t="shared" si="6"/>
        <v>0</v>
      </c>
      <c r="AB25" s="1">
        <f t="shared" si="7"/>
        <v>0</v>
      </c>
      <c r="AC25" s="2" t="s">
        <v>29</v>
      </c>
      <c r="AD25" s="2"/>
      <c r="AE25" s="2"/>
      <c r="AF25" s="2"/>
      <c r="AG25" s="2"/>
      <c r="AH25" s="4"/>
      <c r="AJ25" s="59" t="s">
        <v>1311</v>
      </c>
    </row>
    <row r="26" spans="1:37" ht="13.5" hidden="1" customHeight="1">
      <c r="A26" s="2" t="s">
        <v>846</v>
      </c>
      <c r="B26" s="2" t="s">
        <v>859</v>
      </c>
      <c r="C26" s="3">
        <v>44984</v>
      </c>
      <c r="D26" s="3"/>
      <c r="E26" s="3" t="s">
        <v>39</v>
      </c>
      <c r="F26" s="3" t="s">
        <v>787</v>
      </c>
      <c r="G26" s="3" t="s">
        <v>135</v>
      </c>
      <c r="H26" s="3"/>
      <c r="I26" s="3" t="str">
        <f>IF(E26="","",_xlfn.LET(_xlpm.x,VLOOKUP(E26,'Drop-down_menus'!$D$2:$E$13,2,FALSE),IF(_xlpm.x=0,"",_xlpm.x)))</f>
        <v>https://orcid.org/0009-0002-6669-2911</v>
      </c>
      <c r="J26" s="3" t="str">
        <f>IF(F26="","",_xlfn.LET(_xlpm.x,VLOOKUP(F26,'Drop-down_menus'!$D$2:$E$13,2,FALSE),IF(_xlpm.x=0,"",_xlpm.x)))</f>
        <v/>
      </c>
      <c r="K26" s="3" t="str">
        <f>IF(G26="","",_xlfn.LET(_xlpm.x,VLOOKUP(G26,'Drop-down_menus'!$D$2:$E$13,2,FALSE),IF(_xlpm.x=0,"",_xlpm.x)))</f>
        <v/>
      </c>
      <c r="L26" s="3" t="str">
        <f>IF(H26="","",_xlfn.LET(_xlpm.x,VLOOKUP(H26,'Drop-down_menus'!$D$2:$E$13,2,FALSE),IF(_xlpm.x=0,"",_xlpm.x)))</f>
        <v/>
      </c>
      <c r="M26" s="21">
        <v>0.70138888888888884</v>
      </c>
      <c r="N26" s="21">
        <v>0.72916666666666663</v>
      </c>
      <c r="O26" s="21"/>
      <c r="P26" s="21"/>
      <c r="Q26" s="26">
        <v>66</v>
      </c>
      <c r="R26" s="29">
        <v>9.6500000000000002E-2</v>
      </c>
      <c r="S26" s="26">
        <v>65</v>
      </c>
      <c r="T26" s="29">
        <v>45.841999999999999</v>
      </c>
      <c r="U26" s="26"/>
      <c r="V26" s="29"/>
      <c r="W26" s="26"/>
      <c r="X26" s="29"/>
      <c r="Y26" s="24">
        <f t="shared" si="4"/>
        <v>-66.001608333333337</v>
      </c>
      <c r="Z26" s="24">
        <f t="shared" si="5"/>
        <v>-65.76403333333333</v>
      </c>
      <c r="AA26" s="24">
        <f t="shared" si="6"/>
        <v>0</v>
      </c>
      <c r="AB26" s="1">
        <f t="shared" si="7"/>
        <v>0</v>
      </c>
      <c r="AC26" s="2" t="s">
        <v>29</v>
      </c>
      <c r="AD26" s="2"/>
      <c r="AE26" s="2"/>
      <c r="AF26" s="2"/>
      <c r="AG26" s="2"/>
      <c r="AH26" s="4"/>
      <c r="AJ26" s="59" t="s">
        <v>1311</v>
      </c>
    </row>
    <row r="27" spans="1:37" ht="13.5" hidden="1" customHeight="1">
      <c r="A27" s="2" t="s">
        <v>846</v>
      </c>
      <c r="B27" s="2" t="s">
        <v>869</v>
      </c>
      <c r="C27" s="3">
        <v>44987</v>
      </c>
      <c r="D27" s="3"/>
      <c r="E27" s="3" t="s">
        <v>39</v>
      </c>
      <c r="F27" s="3"/>
      <c r="G27" s="3"/>
      <c r="H27" s="3"/>
      <c r="I27" s="3" t="str">
        <f>IF(E27="","",_xlfn.LET(_xlpm.x,VLOOKUP(E27,'Drop-down_menus'!$D$2:$E$13,2,FALSE),IF(_xlpm.x=0,"",_xlpm.x)))</f>
        <v>https://orcid.org/0009-0002-6669-2911</v>
      </c>
      <c r="J27" s="3" t="str">
        <f>IF(F27="","",_xlfn.LET(_xlpm.x,VLOOKUP(F27,'Drop-down_menus'!$D$2:$E$13,2,FALSE),IF(_xlpm.x=0,"",_xlpm.x)))</f>
        <v/>
      </c>
      <c r="K27" s="3" t="str">
        <f>IF(G27="","",_xlfn.LET(_xlpm.x,VLOOKUP(G27,'Drop-down_menus'!$D$2:$E$13,2,FALSE),IF(_xlpm.x=0,"",_xlpm.x)))</f>
        <v/>
      </c>
      <c r="L27" s="3" t="str">
        <f>IF(H27="","",_xlfn.LET(_xlpm.x,VLOOKUP(H27,'Drop-down_menus'!$D$2:$E$13,2,FALSE),IF(_xlpm.x=0,"",_xlpm.x)))</f>
        <v/>
      </c>
      <c r="M27" s="21">
        <v>0.68055555555555547</v>
      </c>
      <c r="N27" s="21">
        <v>0.72916666666666663</v>
      </c>
      <c r="O27" s="21"/>
      <c r="P27" s="21"/>
      <c r="Q27" s="26">
        <v>67</v>
      </c>
      <c r="R27" s="29">
        <v>33.184100000000001</v>
      </c>
      <c r="S27" s="26">
        <v>67</v>
      </c>
      <c r="T27" s="29">
        <v>12.695600000000001</v>
      </c>
      <c r="U27" s="26"/>
      <c r="V27" s="29"/>
      <c r="W27" s="26"/>
      <c r="X27" s="29"/>
      <c r="Y27" s="24">
        <f t="shared" si="4"/>
        <v>-67.553068333333329</v>
      </c>
      <c r="Z27" s="24">
        <f t="shared" si="5"/>
        <v>-67.21159333333334</v>
      </c>
      <c r="AA27" s="24">
        <f t="shared" si="6"/>
        <v>0</v>
      </c>
      <c r="AB27" s="1">
        <f t="shared" si="7"/>
        <v>0</v>
      </c>
      <c r="AC27" s="2" t="s">
        <v>871</v>
      </c>
      <c r="AD27" s="2"/>
      <c r="AE27" s="2"/>
      <c r="AF27" s="2"/>
      <c r="AG27" s="2"/>
      <c r="AH27" s="4"/>
      <c r="AJ27" s="59" t="s">
        <v>1311</v>
      </c>
    </row>
    <row r="28" spans="1:37" ht="13.5" hidden="1" customHeight="1">
      <c r="A28" s="2" t="s">
        <v>846</v>
      </c>
      <c r="B28" s="2" t="s">
        <v>27</v>
      </c>
      <c r="C28" s="3">
        <v>44976</v>
      </c>
      <c r="D28" s="3"/>
      <c r="E28" s="3" t="s">
        <v>28</v>
      </c>
      <c r="F28" s="3"/>
      <c r="G28" s="3"/>
      <c r="H28" s="3"/>
      <c r="I28" s="3" t="str">
        <f>IF(E28="","",_xlfn.LET(_xlpm.x,VLOOKUP(E28,'Drop-down_menus'!$D$2:$E$13,2,FALSE),IF(_xlpm.x=0,"",_xlpm.x)))</f>
        <v>https://orcid.org/0000-0002-9037-7623</v>
      </c>
      <c r="J28" s="3" t="str">
        <f>IF(F28="","",_xlfn.LET(_xlpm.x,VLOOKUP(F28,'Drop-down_menus'!$D$2:$E$13,2,FALSE),IF(_xlpm.x=0,"",_xlpm.x)))</f>
        <v/>
      </c>
      <c r="K28" s="3" t="str">
        <f>IF(G28="","",_xlfn.LET(_xlpm.x,VLOOKUP(G28,'Drop-down_menus'!$D$2:$E$13,2,FALSE),IF(_xlpm.x=0,"",_xlpm.x)))</f>
        <v/>
      </c>
      <c r="L28" s="3" t="str">
        <f>IF(H28="","",_xlfn.LET(_xlpm.x,VLOOKUP(H28,'Drop-down_menus'!$D$2:$E$13,2,FALSE),IF(_xlpm.x=0,"",_xlpm.x)))</f>
        <v/>
      </c>
      <c r="M28" s="21">
        <v>0.38680555555555557</v>
      </c>
      <c r="N28" s="21">
        <v>0.39374999999999999</v>
      </c>
      <c r="O28" s="21"/>
      <c r="P28" s="21"/>
      <c r="Q28" s="26">
        <v>66</v>
      </c>
      <c r="R28" s="29">
        <v>1.6E-2</v>
      </c>
      <c r="S28" s="26">
        <v>65</v>
      </c>
      <c r="T28" s="29">
        <v>46.643000000000001</v>
      </c>
      <c r="U28" s="26"/>
      <c r="V28" s="29"/>
      <c r="W28" s="26"/>
      <c r="X28" s="29"/>
      <c r="Y28" s="24">
        <f t="shared" si="4"/>
        <v>-66.000266666666661</v>
      </c>
      <c r="Z28" s="24">
        <f t="shared" si="5"/>
        <v>-65.777383333333333</v>
      </c>
      <c r="AA28" s="24">
        <f t="shared" si="6"/>
        <v>0</v>
      </c>
      <c r="AB28" s="1">
        <f t="shared" si="7"/>
        <v>0</v>
      </c>
      <c r="AC28" s="2" t="s">
        <v>29</v>
      </c>
      <c r="AD28" s="2"/>
      <c r="AE28" s="2"/>
      <c r="AF28" s="2">
        <v>500</v>
      </c>
      <c r="AG28" s="2"/>
      <c r="AH28" s="4"/>
      <c r="AJ28" s="60" t="s">
        <v>1312</v>
      </c>
      <c r="AK28" s="2" t="s">
        <v>30</v>
      </c>
    </row>
    <row r="29" spans="1:37" ht="13.5" hidden="1" customHeight="1">
      <c r="A29" s="2" t="s">
        <v>846</v>
      </c>
      <c r="B29" s="2" t="s">
        <v>878</v>
      </c>
      <c r="C29" s="3">
        <v>44988</v>
      </c>
      <c r="D29" s="3"/>
      <c r="E29" s="3" t="s">
        <v>28</v>
      </c>
      <c r="F29" s="3"/>
      <c r="G29" s="3"/>
      <c r="H29" s="3"/>
      <c r="I29" s="3" t="str">
        <f>IF(E29="","",_xlfn.LET(_xlpm.x,VLOOKUP(E29,'Drop-down_menus'!$D$2:$E$13,2,FALSE),IF(_xlpm.x=0,"",_xlpm.x)))</f>
        <v>https://orcid.org/0000-0002-9037-7623</v>
      </c>
      <c r="J29" s="3" t="str">
        <f>IF(F29="","",_xlfn.LET(_xlpm.x,VLOOKUP(F29,'Drop-down_menus'!$D$2:$E$13,2,FALSE),IF(_xlpm.x=0,"",_xlpm.x)))</f>
        <v/>
      </c>
      <c r="K29" s="3" t="str">
        <f>IF(G29="","",_xlfn.LET(_xlpm.x,VLOOKUP(G29,'Drop-down_menus'!$D$2:$E$13,2,FALSE),IF(_xlpm.x=0,"",_xlpm.x)))</f>
        <v/>
      </c>
      <c r="L29" s="3" t="str">
        <f>IF(H29="","",_xlfn.LET(_xlpm.x,VLOOKUP(H29,'Drop-down_menus'!$D$2:$E$13,2,FALSE),IF(_xlpm.x=0,"",_xlpm.x)))</f>
        <v/>
      </c>
      <c r="M29" s="21">
        <v>0.39444444444444443</v>
      </c>
      <c r="N29" s="21">
        <v>0.44791666666666669</v>
      </c>
      <c r="O29" s="21"/>
      <c r="P29" s="21"/>
      <c r="Q29" s="26">
        <v>67</v>
      </c>
      <c r="R29" s="29">
        <v>33.112000000000002</v>
      </c>
      <c r="S29" s="26">
        <v>67</v>
      </c>
      <c r="T29" s="29">
        <v>12.89</v>
      </c>
      <c r="U29" s="26"/>
      <c r="V29" s="29"/>
      <c r="W29" s="26"/>
      <c r="X29" s="29"/>
      <c r="Y29" s="24">
        <f t="shared" si="4"/>
        <v>-67.551866666666669</v>
      </c>
      <c r="Z29" s="24">
        <f t="shared" si="5"/>
        <v>-67.214833333333331</v>
      </c>
      <c r="AA29" s="24">
        <f t="shared" si="6"/>
        <v>0</v>
      </c>
      <c r="AB29" s="1">
        <f t="shared" si="7"/>
        <v>0</v>
      </c>
      <c r="AC29" s="2" t="s">
        <v>871</v>
      </c>
      <c r="AD29" s="2"/>
      <c r="AE29" s="2"/>
      <c r="AF29" s="2">
        <v>500</v>
      </c>
      <c r="AG29" s="2"/>
      <c r="AH29" s="4"/>
      <c r="AJ29" s="60" t="s">
        <v>1312</v>
      </c>
    </row>
    <row r="30" spans="1:37" ht="13.5" hidden="1" customHeight="1">
      <c r="A30" s="2" t="s">
        <v>846</v>
      </c>
      <c r="B30" s="2" t="s">
        <v>927</v>
      </c>
      <c r="C30" s="3">
        <v>44992</v>
      </c>
      <c r="D30" s="3"/>
      <c r="E30" s="3" t="s">
        <v>28</v>
      </c>
      <c r="F30" s="3"/>
      <c r="G30" s="3"/>
      <c r="H30" s="3"/>
      <c r="I30" s="3" t="str">
        <f>IF(E30="","",_xlfn.LET(_xlpm.x,VLOOKUP(E30,'Drop-down_menus'!$D$2:$E$13,2,FALSE),IF(_xlpm.x=0,"",_xlpm.x)))</f>
        <v>https://orcid.org/0000-0002-9037-7623</v>
      </c>
      <c r="J30" s="3" t="str">
        <f>IF(F30="","",_xlfn.LET(_xlpm.x,VLOOKUP(F30,'Drop-down_menus'!$D$2:$E$13,2,FALSE),IF(_xlpm.x=0,"",_xlpm.x)))</f>
        <v/>
      </c>
      <c r="K30" s="3" t="str">
        <f>IF(G30="","",_xlfn.LET(_xlpm.x,VLOOKUP(G30,'Drop-down_menus'!$D$2:$E$13,2,FALSE),IF(_xlpm.x=0,"",_xlpm.x)))</f>
        <v/>
      </c>
      <c r="L30" s="3" t="str">
        <f>IF(H30="","",_xlfn.LET(_xlpm.x,VLOOKUP(H30,'Drop-down_menus'!$D$2:$E$13,2,FALSE),IF(_xlpm.x=0,"",_xlpm.x)))</f>
        <v/>
      </c>
      <c r="M30" s="21">
        <v>0.38194444444444442</v>
      </c>
      <c r="N30" s="21">
        <v>0.38541666666666669</v>
      </c>
      <c r="O30" s="21"/>
      <c r="P30" s="21"/>
      <c r="Q30" s="26">
        <v>67</v>
      </c>
      <c r="R30" s="29">
        <v>30.905000000000001</v>
      </c>
      <c r="S30" s="26">
        <v>67</v>
      </c>
      <c r="T30" s="29">
        <v>5.9989999999999997</v>
      </c>
      <c r="U30" s="26"/>
      <c r="V30" s="29"/>
      <c r="W30" s="26"/>
      <c r="X30" s="29"/>
      <c r="Y30" s="24">
        <f t="shared" si="4"/>
        <v>-67.515083333333337</v>
      </c>
      <c r="Z30" s="24">
        <f t="shared" si="5"/>
        <v>-67.099983333333327</v>
      </c>
      <c r="AA30" s="24">
        <f t="shared" si="6"/>
        <v>0</v>
      </c>
      <c r="AB30" s="1">
        <f t="shared" si="7"/>
        <v>0</v>
      </c>
      <c r="AC30" s="2" t="s">
        <v>871</v>
      </c>
      <c r="AD30" s="2"/>
      <c r="AE30" s="2"/>
      <c r="AF30" s="2"/>
      <c r="AG30" s="2"/>
      <c r="AH30" s="4"/>
      <c r="AJ30" s="60" t="s">
        <v>1312</v>
      </c>
    </row>
    <row r="31" spans="1:37" ht="13.5" hidden="1" customHeight="1">
      <c r="A31" s="2" t="s">
        <v>846</v>
      </c>
      <c r="B31" s="2" t="s">
        <v>68</v>
      </c>
      <c r="C31" s="3">
        <v>44977</v>
      </c>
      <c r="D31" s="3"/>
      <c r="E31" s="3" t="s">
        <v>28</v>
      </c>
      <c r="F31" s="3"/>
      <c r="G31" s="3"/>
      <c r="H31" s="3"/>
      <c r="I31" s="3" t="str">
        <f>IF(E31="","",_xlfn.LET(_xlpm.x,VLOOKUP(E31,'Drop-down_menus'!$D$2:$E$13,2,FALSE),IF(_xlpm.x=0,"",_xlpm.x)))</f>
        <v>https://orcid.org/0000-0002-9037-7623</v>
      </c>
      <c r="J31" s="3" t="str">
        <f>IF(F31="","",_xlfn.LET(_xlpm.x,VLOOKUP(F31,'Drop-down_menus'!$D$2:$E$13,2,FALSE),IF(_xlpm.x=0,"",_xlpm.x)))</f>
        <v/>
      </c>
      <c r="K31" s="3" t="str">
        <f>IF(G31="","",_xlfn.LET(_xlpm.x,VLOOKUP(G31,'Drop-down_menus'!$D$2:$E$13,2,FALSE),IF(_xlpm.x=0,"",_xlpm.x)))</f>
        <v/>
      </c>
      <c r="L31" s="3" t="str">
        <f>IF(H31="","",_xlfn.LET(_xlpm.x,VLOOKUP(H31,'Drop-down_menus'!$D$2:$E$13,2,FALSE),IF(_xlpm.x=0,"",_xlpm.x)))</f>
        <v/>
      </c>
      <c r="M31" s="21">
        <v>0.68055555555555547</v>
      </c>
      <c r="N31" s="21">
        <v>0.69444444444444453</v>
      </c>
      <c r="O31" s="21"/>
      <c r="P31" s="21"/>
      <c r="Q31" s="26">
        <v>66</v>
      </c>
      <c r="R31" s="29">
        <v>1.6E-2</v>
      </c>
      <c r="S31" s="26">
        <v>65</v>
      </c>
      <c r="T31" s="29">
        <v>46.643000000000001</v>
      </c>
      <c r="U31" s="26"/>
      <c r="V31" s="29"/>
      <c r="W31" s="26"/>
      <c r="X31" s="29"/>
      <c r="Y31" s="24">
        <f t="shared" si="4"/>
        <v>-66.000266666666661</v>
      </c>
      <c r="Z31" s="24">
        <f t="shared" si="5"/>
        <v>-65.777383333333333</v>
      </c>
      <c r="AA31" s="24">
        <f t="shared" si="6"/>
        <v>0</v>
      </c>
      <c r="AB31" s="1">
        <f t="shared" si="7"/>
        <v>0</v>
      </c>
      <c r="AC31" s="2" t="s">
        <v>29</v>
      </c>
      <c r="AD31" s="2"/>
      <c r="AE31" s="2"/>
      <c r="AF31" s="2">
        <v>75</v>
      </c>
      <c r="AG31" s="2"/>
      <c r="AH31" s="4" t="s">
        <v>1092</v>
      </c>
      <c r="AJ31" s="60" t="s">
        <v>1312</v>
      </c>
      <c r="AK31" s="2" t="s">
        <v>69</v>
      </c>
    </row>
    <row r="32" spans="1:37" ht="13.5" hidden="1" customHeight="1">
      <c r="A32" s="2" t="s">
        <v>846</v>
      </c>
      <c r="B32" s="2" t="s">
        <v>902</v>
      </c>
      <c r="C32" s="3">
        <v>44990</v>
      </c>
      <c r="D32" s="3"/>
      <c r="E32" s="3" t="s">
        <v>28</v>
      </c>
      <c r="F32" s="3"/>
      <c r="G32" s="3"/>
      <c r="H32" s="3"/>
      <c r="I32" s="3" t="str">
        <f>IF(E32="","",_xlfn.LET(_xlpm.x,VLOOKUP(E32,'Drop-down_menus'!$D$2:$E$13,2,FALSE),IF(_xlpm.x=0,"",_xlpm.x)))</f>
        <v>https://orcid.org/0000-0002-9037-7623</v>
      </c>
      <c r="J32" s="3" t="str">
        <f>IF(F32="","",_xlfn.LET(_xlpm.x,VLOOKUP(F32,'Drop-down_menus'!$D$2:$E$13,2,FALSE),IF(_xlpm.x=0,"",_xlpm.x)))</f>
        <v/>
      </c>
      <c r="K32" s="3" t="str">
        <f>IF(G32="","",_xlfn.LET(_xlpm.x,VLOOKUP(G32,'Drop-down_menus'!$D$2:$E$13,2,FALSE),IF(_xlpm.x=0,"",_xlpm.x)))</f>
        <v/>
      </c>
      <c r="L32" s="3" t="str">
        <f>IF(H32="","",_xlfn.LET(_xlpm.x,VLOOKUP(H32,'Drop-down_menus'!$D$2:$E$13,2,FALSE),IF(_xlpm.x=0,"",_xlpm.x)))</f>
        <v/>
      </c>
      <c r="M32" s="21">
        <v>0.70833333333333337</v>
      </c>
      <c r="N32" s="21">
        <v>0.72222222222222221</v>
      </c>
      <c r="O32" s="21"/>
      <c r="P32" s="21"/>
      <c r="Q32" s="26">
        <v>67</v>
      </c>
      <c r="R32" s="29">
        <v>30.3081</v>
      </c>
      <c r="S32" s="26">
        <v>67</v>
      </c>
      <c r="T32" s="38">
        <v>3.1040000000000001</v>
      </c>
      <c r="U32" s="26"/>
      <c r="V32" s="29"/>
      <c r="W32" s="26"/>
      <c r="X32" s="29"/>
      <c r="Y32" s="24">
        <f t="shared" si="4"/>
        <v>-67.505134999999996</v>
      </c>
      <c r="Z32" s="24">
        <f t="shared" si="5"/>
        <v>-67.051733333333331</v>
      </c>
      <c r="AA32" s="24">
        <f t="shared" si="6"/>
        <v>0</v>
      </c>
      <c r="AB32" s="1">
        <f t="shared" si="7"/>
        <v>0</v>
      </c>
      <c r="AC32" s="2" t="s">
        <v>871</v>
      </c>
      <c r="AD32" s="2"/>
      <c r="AE32" s="2"/>
      <c r="AF32" s="2">
        <v>60</v>
      </c>
      <c r="AG32" s="2"/>
      <c r="AH32" s="4" t="s">
        <v>1092</v>
      </c>
      <c r="AJ32" s="60" t="s">
        <v>1312</v>
      </c>
      <c r="AK32" s="2" t="s">
        <v>69</v>
      </c>
    </row>
    <row r="33" spans="1:37" ht="13.5" hidden="1" customHeight="1">
      <c r="A33" s="2" t="s">
        <v>846</v>
      </c>
      <c r="B33" s="2" t="s">
        <v>929</v>
      </c>
      <c r="C33" s="3">
        <v>44992</v>
      </c>
      <c r="D33" s="3"/>
      <c r="E33" s="3" t="s">
        <v>28</v>
      </c>
      <c r="F33" s="3"/>
      <c r="G33" s="3"/>
      <c r="H33" s="3"/>
      <c r="I33" s="3" t="str">
        <f>IF(E33="","",_xlfn.LET(_xlpm.x,VLOOKUP(E33,'Drop-down_menus'!$D$2:$E$13,2,FALSE),IF(_xlpm.x=0,"",_xlpm.x)))</f>
        <v>https://orcid.org/0000-0002-9037-7623</v>
      </c>
      <c r="J33" s="3" t="str">
        <f>IF(F33="","",_xlfn.LET(_xlpm.x,VLOOKUP(F33,'Drop-down_menus'!$D$2:$E$13,2,FALSE),IF(_xlpm.x=0,"",_xlpm.x)))</f>
        <v/>
      </c>
      <c r="K33" s="3" t="str">
        <f>IF(G33="","",_xlfn.LET(_xlpm.x,VLOOKUP(G33,'Drop-down_menus'!$D$2:$E$13,2,FALSE),IF(_xlpm.x=0,"",_xlpm.x)))</f>
        <v/>
      </c>
      <c r="L33" s="3" t="str">
        <f>IF(H33="","",_xlfn.LET(_xlpm.x,VLOOKUP(H33,'Drop-down_menus'!$D$2:$E$13,2,FALSE),IF(_xlpm.x=0,"",_xlpm.x)))</f>
        <v/>
      </c>
      <c r="M33" s="21">
        <v>0.46527777777777773</v>
      </c>
      <c r="N33" s="21">
        <v>0.4861111111111111</v>
      </c>
      <c r="O33" s="21"/>
      <c r="P33" s="21"/>
      <c r="Q33" s="26">
        <v>67</v>
      </c>
      <c r="R33" s="29">
        <v>30.905000000000001</v>
      </c>
      <c r="S33" s="26">
        <v>67</v>
      </c>
      <c r="T33" s="29">
        <v>5.9989999999999997</v>
      </c>
      <c r="U33" s="26"/>
      <c r="V33" s="29"/>
      <c r="W33" s="26"/>
      <c r="X33" s="29"/>
      <c r="Y33" s="24">
        <f t="shared" si="4"/>
        <v>-67.515083333333337</v>
      </c>
      <c r="Z33" s="24">
        <f t="shared" si="5"/>
        <v>-67.099983333333327</v>
      </c>
      <c r="AA33" s="24">
        <f t="shared" si="6"/>
        <v>0</v>
      </c>
      <c r="AB33" s="1">
        <f t="shared" si="7"/>
        <v>0</v>
      </c>
      <c r="AC33" s="2" t="s">
        <v>871</v>
      </c>
      <c r="AD33" s="2"/>
      <c r="AE33" s="2"/>
      <c r="AF33" s="2">
        <v>60</v>
      </c>
      <c r="AG33" s="2"/>
      <c r="AH33" s="4" t="s">
        <v>1092</v>
      </c>
      <c r="AJ33" s="60" t="s">
        <v>1312</v>
      </c>
      <c r="AK33" s="2" t="s">
        <v>69</v>
      </c>
    </row>
    <row r="34" spans="1:37" ht="13.5" hidden="1" customHeight="1">
      <c r="A34" s="2" t="s">
        <v>846</v>
      </c>
      <c r="B34" s="2" t="s">
        <v>70</v>
      </c>
      <c r="C34" s="3">
        <v>44977</v>
      </c>
      <c r="D34" s="3"/>
      <c r="E34" s="3" t="s">
        <v>28</v>
      </c>
      <c r="F34" s="3"/>
      <c r="G34" s="3"/>
      <c r="H34" s="3"/>
      <c r="I34" s="3" t="str">
        <f>IF(E34="","",_xlfn.LET(_xlpm.x,VLOOKUP(E34,'Drop-down_menus'!$D$2:$E$13,2,FALSE),IF(_xlpm.x=0,"",_xlpm.x)))</f>
        <v>https://orcid.org/0000-0002-9037-7623</v>
      </c>
      <c r="J34" s="3" t="str">
        <f>IF(F34="","",_xlfn.LET(_xlpm.x,VLOOKUP(F34,'Drop-down_menus'!$D$2:$E$13,2,FALSE),IF(_xlpm.x=0,"",_xlpm.x)))</f>
        <v/>
      </c>
      <c r="K34" s="3" t="str">
        <f>IF(G34="","",_xlfn.LET(_xlpm.x,VLOOKUP(G34,'Drop-down_menus'!$D$2:$E$13,2,FALSE),IF(_xlpm.x=0,"",_xlpm.x)))</f>
        <v/>
      </c>
      <c r="L34" s="3" t="str">
        <f>IF(H34="","",_xlfn.LET(_xlpm.x,VLOOKUP(H34,'Drop-down_menus'!$D$2:$E$13,2,FALSE),IF(_xlpm.x=0,"",_xlpm.x)))</f>
        <v/>
      </c>
      <c r="M34" s="21">
        <v>0.70833333333333337</v>
      </c>
      <c r="N34" s="21">
        <v>0.73263888888888884</v>
      </c>
      <c r="O34" s="21"/>
      <c r="P34" s="21"/>
      <c r="Q34" s="26">
        <v>66</v>
      </c>
      <c r="R34" s="29">
        <v>1.6E-2</v>
      </c>
      <c r="S34" s="26">
        <v>65</v>
      </c>
      <c r="T34" s="29">
        <v>46.643000000000001</v>
      </c>
      <c r="U34" s="26"/>
      <c r="V34" s="29"/>
      <c r="W34" s="26"/>
      <c r="X34" s="29"/>
      <c r="Y34" s="24">
        <f t="shared" si="4"/>
        <v>-66.000266666666661</v>
      </c>
      <c r="Z34" s="24">
        <f t="shared" si="5"/>
        <v>-65.777383333333333</v>
      </c>
      <c r="AA34" s="24">
        <f t="shared" si="6"/>
        <v>0</v>
      </c>
      <c r="AB34" s="1">
        <f t="shared" si="7"/>
        <v>0</v>
      </c>
      <c r="AC34" s="2" t="s">
        <v>29</v>
      </c>
      <c r="AD34" s="2"/>
      <c r="AE34" s="2"/>
      <c r="AF34" s="2">
        <v>75</v>
      </c>
      <c r="AG34" s="2"/>
      <c r="AH34" s="4" t="s">
        <v>1092</v>
      </c>
      <c r="AJ34" s="60" t="s">
        <v>1312</v>
      </c>
      <c r="AK34" s="2" t="s">
        <v>69</v>
      </c>
    </row>
    <row r="35" spans="1:37" ht="13.5" hidden="1" customHeight="1">
      <c r="A35" s="2" t="s">
        <v>846</v>
      </c>
      <c r="B35" s="2" t="s">
        <v>113</v>
      </c>
      <c r="C35" s="3">
        <v>44980</v>
      </c>
      <c r="D35" s="3"/>
      <c r="E35" s="3" t="s">
        <v>28</v>
      </c>
      <c r="F35" s="3"/>
      <c r="G35" s="3"/>
      <c r="H35" s="3"/>
      <c r="I35" s="3" t="str">
        <f>IF(E35="","",_xlfn.LET(_xlpm.x,VLOOKUP(E35,'Drop-down_menus'!$D$2:$E$13,2,FALSE),IF(_xlpm.x=0,"",_xlpm.x)))</f>
        <v>https://orcid.org/0000-0002-9037-7623</v>
      </c>
      <c r="J35" s="3" t="str">
        <f>IF(F35="","",_xlfn.LET(_xlpm.x,VLOOKUP(F35,'Drop-down_menus'!$D$2:$E$13,2,FALSE),IF(_xlpm.x=0,"",_xlpm.x)))</f>
        <v/>
      </c>
      <c r="K35" s="3" t="str">
        <f>IF(G35="","",_xlfn.LET(_xlpm.x,VLOOKUP(G35,'Drop-down_menus'!$D$2:$E$13,2,FALSE),IF(_xlpm.x=0,"",_xlpm.x)))</f>
        <v/>
      </c>
      <c r="L35" s="3" t="str">
        <f>IF(H35="","",_xlfn.LET(_xlpm.x,VLOOKUP(H35,'Drop-down_menus'!$D$2:$E$13,2,FALSE),IF(_xlpm.x=0,"",_xlpm.x)))</f>
        <v/>
      </c>
      <c r="M35" s="21">
        <v>0.69166666666666676</v>
      </c>
      <c r="N35" s="21">
        <v>0.7284722222222223</v>
      </c>
      <c r="O35" s="21"/>
      <c r="P35" s="21"/>
      <c r="Q35" s="26">
        <v>66</v>
      </c>
      <c r="R35" s="29">
        <v>2.7E-2</v>
      </c>
      <c r="S35" s="26">
        <v>65</v>
      </c>
      <c r="T35" s="29">
        <v>46.75</v>
      </c>
      <c r="U35" s="26"/>
      <c r="V35" s="29"/>
      <c r="W35" s="26"/>
      <c r="X35" s="29"/>
      <c r="Y35" s="24">
        <f t="shared" si="4"/>
        <v>-66.000450000000001</v>
      </c>
      <c r="Z35" s="24">
        <f t="shared" si="5"/>
        <v>-65.779166666666669</v>
      </c>
      <c r="AA35" s="24">
        <f t="shared" si="6"/>
        <v>0</v>
      </c>
      <c r="AB35" s="1">
        <f t="shared" si="7"/>
        <v>0</v>
      </c>
      <c r="AC35" s="2" t="s">
        <v>29</v>
      </c>
      <c r="AD35" s="2"/>
      <c r="AE35" s="2"/>
      <c r="AF35" s="2">
        <v>75</v>
      </c>
      <c r="AG35" s="2"/>
      <c r="AH35" s="4" t="s">
        <v>1092</v>
      </c>
      <c r="AJ35" s="60" t="s">
        <v>1312</v>
      </c>
      <c r="AK35" s="2" t="s">
        <v>69</v>
      </c>
    </row>
    <row r="36" spans="1:37" ht="13.5" hidden="1" customHeight="1">
      <c r="A36" s="2" t="s">
        <v>846</v>
      </c>
      <c r="B36" s="2" t="s">
        <v>114</v>
      </c>
      <c r="C36" s="3">
        <v>44980</v>
      </c>
      <c r="D36" s="3"/>
      <c r="E36" s="3" t="s">
        <v>28</v>
      </c>
      <c r="F36" s="3"/>
      <c r="G36" s="3"/>
      <c r="H36" s="3"/>
      <c r="I36" s="3" t="str">
        <f>IF(E36="","",_xlfn.LET(_xlpm.x,VLOOKUP(E36,'Drop-down_menus'!$D$2:$E$13,2,FALSE),IF(_xlpm.x=0,"",_xlpm.x)))</f>
        <v>https://orcid.org/0000-0002-9037-7623</v>
      </c>
      <c r="J36" s="3" t="str">
        <f>IF(F36="","",_xlfn.LET(_xlpm.x,VLOOKUP(F36,'Drop-down_menus'!$D$2:$E$13,2,FALSE),IF(_xlpm.x=0,"",_xlpm.x)))</f>
        <v/>
      </c>
      <c r="K36" s="3" t="str">
        <f>IF(G36="","",_xlfn.LET(_xlpm.x,VLOOKUP(G36,'Drop-down_menus'!$D$2:$E$13,2,FALSE),IF(_xlpm.x=0,"",_xlpm.x)))</f>
        <v/>
      </c>
      <c r="L36" s="3" t="str">
        <f>IF(H36="","",_xlfn.LET(_xlpm.x,VLOOKUP(H36,'Drop-down_menus'!$D$2:$E$13,2,FALSE),IF(_xlpm.x=0,"",_xlpm.x)))</f>
        <v/>
      </c>
      <c r="M36" s="21">
        <v>0.73888888888888893</v>
      </c>
      <c r="N36" s="21">
        <v>0.75277777777777777</v>
      </c>
      <c r="O36" s="21"/>
      <c r="P36" s="21"/>
      <c r="Q36" s="26">
        <v>66</v>
      </c>
      <c r="R36" s="29">
        <v>2.7E-2</v>
      </c>
      <c r="S36" s="26">
        <v>65</v>
      </c>
      <c r="T36" s="29">
        <v>46.75</v>
      </c>
      <c r="U36" s="26"/>
      <c r="V36" s="29"/>
      <c r="W36" s="26"/>
      <c r="X36" s="29"/>
      <c r="Y36" s="24">
        <f t="shared" si="4"/>
        <v>-66.000450000000001</v>
      </c>
      <c r="Z36" s="24">
        <f t="shared" si="5"/>
        <v>-65.779166666666669</v>
      </c>
      <c r="AA36" s="24">
        <f t="shared" si="6"/>
        <v>0</v>
      </c>
      <c r="AB36" s="1">
        <f t="shared" si="7"/>
        <v>0</v>
      </c>
      <c r="AC36" s="2" t="s">
        <v>29</v>
      </c>
      <c r="AD36" s="2"/>
      <c r="AE36" s="2"/>
      <c r="AF36" s="2">
        <v>75</v>
      </c>
      <c r="AG36" s="2"/>
      <c r="AH36" s="4" t="s">
        <v>1092</v>
      </c>
      <c r="AJ36" s="60" t="s">
        <v>1312</v>
      </c>
      <c r="AK36" s="2" t="s">
        <v>69</v>
      </c>
    </row>
    <row r="37" spans="1:37" ht="13.5" hidden="1" customHeight="1">
      <c r="A37" s="2" t="s">
        <v>846</v>
      </c>
      <c r="B37" s="2" t="s">
        <v>875</v>
      </c>
      <c r="C37" s="3">
        <v>44988</v>
      </c>
      <c r="D37" s="3"/>
      <c r="E37" s="3" t="s">
        <v>28</v>
      </c>
      <c r="F37" s="3"/>
      <c r="G37" s="3"/>
      <c r="H37" s="3"/>
      <c r="I37" s="3" t="str">
        <f>IF(E37="","",_xlfn.LET(_xlpm.x,VLOOKUP(E37,'Drop-down_menus'!$D$2:$E$13,2,FALSE),IF(_xlpm.x=0,"",_xlpm.x)))</f>
        <v>https://orcid.org/0000-0002-9037-7623</v>
      </c>
      <c r="J37" s="3" t="str">
        <f>IF(F37="","",_xlfn.LET(_xlpm.x,VLOOKUP(F37,'Drop-down_menus'!$D$2:$E$13,2,FALSE),IF(_xlpm.x=0,"",_xlpm.x)))</f>
        <v/>
      </c>
      <c r="K37" s="3" t="str">
        <f>IF(G37="","",_xlfn.LET(_xlpm.x,VLOOKUP(G37,'Drop-down_menus'!$D$2:$E$13,2,FALSE),IF(_xlpm.x=0,"",_xlpm.x)))</f>
        <v/>
      </c>
      <c r="L37" s="3" t="str">
        <f>IF(H37="","",_xlfn.LET(_xlpm.x,VLOOKUP(H37,'Drop-down_menus'!$D$2:$E$13,2,FALSE),IF(_xlpm.x=0,"",_xlpm.x)))</f>
        <v/>
      </c>
      <c r="M37" s="21">
        <v>0.4694444444444445</v>
      </c>
      <c r="N37" s="21">
        <v>0.50138888888888888</v>
      </c>
      <c r="O37" s="21"/>
      <c r="P37" s="21"/>
      <c r="Q37" s="26">
        <v>67</v>
      </c>
      <c r="R37" s="29">
        <v>33.112000000000002</v>
      </c>
      <c r="S37" s="26">
        <v>67</v>
      </c>
      <c r="T37" s="29">
        <v>12.89</v>
      </c>
      <c r="U37" s="26"/>
      <c r="V37" s="29"/>
      <c r="W37" s="26"/>
      <c r="X37" s="29"/>
      <c r="Y37" s="24">
        <f t="shared" si="4"/>
        <v>-67.551866666666669</v>
      </c>
      <c r="Z37" s="24">
        <f t="shared" si="5"/>
        <v>-67.214833333333331</v>
      </c>
      <c r="AA37" s="24">
        <f t="shared" si="6"/>
        <v>0</v>
      </c>
      <c r="AB37" s="1">
        <f t="shared" si="7"/>
        <v>0</v>
      </c>
      <c r="AC37" s="2" t="s">
        <v>871</v>
      </c>
      <c r="AD37" s="2"/>
      <c r="AE37" s="2"/>
      <c r="AF37" s="2">
        <v>60</v>
      </c>
      <c r="AG37" s="2"/>
      <c r="AH37" s="4" t="s">
        <v>1092</v>
      </c>
      <c r="AJ37" s="60" t="s">
        <v>1312</v>
      </c>
      <c r="AK37" s="2" t="s">
        <v>69</v>
      </c>
    </row>
    <row r="38" spans="1:37" ht="13.5" hidden="1" customHeight="1">
      <c r="A38" s="2" t="s">
        <v>846</v>
      </c>
      <c r="B38" s="2" t="s">
        <v>876</v>
      </c>
      <c r="C38" s="3">
        <v>44988</v>
      </c>
      <c r="D38" s="3"/>
      <c r="E38" s="3" t="s">
        <v>28</v>
      </c>
      <c r="F38" s="3"/>
      <c r="G38" s="3"/>
      <c r="H38" s="3"/>
      <c r="I38" s="3" t="str">
        <f>IF(E38="","",_xlfn.LET(_xlpm.x,VLOOKUP(E38,'Drop-down_menus'!$D$2:$E$13,2,FALSE),IF(_xlpm.x=0,"",_xlpm.x)))</f>
        <v>https://orcid.org/0000-0002-9037-7623</v>
      </c>
      <c r="J38" s="3" t="str">
        <f>IF(F38="","",_xlfn.LET(_xlpm.x,VLOOKUP(F38,'Drop-down_menus'!$D$2:$E$13,2,FALSE),IF(_xlpm.x=0,"",_xlpm.x)))</f>
        <v/>
      </c>
      <c r="K38" s="3" t="str">
        <f>IF(G38="","",_xlfn.LET(_xlpm.x,VLOOKUP(G38,'Drop-down_menus'!$D$2:$E$13,2,FALSE),IF(_xlpm.x=0,"",_xlpm.x)))</f>
        <v/>
      </c>
      <c r="L38" s="3" t="str">
        <f>IF(H38="","",_xlfn.LET(_xlpm.x,VLOOKUP(H38,'Drop-down_menus'!$D$2:$E$13,2,FALSE),IF(_xlpm.x=0,"",_xlpm.x)))</f>
        <v/>
      </c>
      <c r="M38" s="21">
        <v>0.34722222222222227</v>
      </c>
      <c r="N38" s="21">
        <v>0.39583333333333331</v>
      </c>
      <c r="O38" s="21"/>
      <c r="P38" s="21"/>
      <c r="Q38" s="26">
        <v>67</v>
      </c>
      <c r="R38" s="29">
        <v>33.112000000000002</v>
      </c>
      <c r="S38" s="26">
        <v>67</v>
      </c>
      <c r="T38" s="29">
        <v>12.89</v>
      </c>
      <c r="U38" s="26"/>
      <c r="V38" s="29"/>
      <c r="W38" s="26"/>
      <c r="X38" s="29"/>
      <c r="Y38" s="24">
        <f t="shared" si="4"/>
        <v>-67.551866666666669</v>
      </c>
      <c r="Z38" s="24">
        <f t="shared" si="5"/>
        <v>-67.214833333333331</v>
      </c>
      <c r="AA38" s="24">
        <f t="shared" si="6"/>
        <v>0</v>
      </c>
      <c r="AB38" s="1">
        <f t="shared" si="7"/>
        <v>0</v>
      </c>
      <c r="AC38" s="2" t="s">
        <v>871</v>
      </c>
      <c r="AD38" s="2"/>
      <c r="AE38" s="2"/>
      <c r="AF38" s="2">
        <v>60</v>
      </c>
      <c r="AG38" s="2"/>
      <c r="AH38" s="4" t="s">
        <v>1092</v>
      </c>
      <c r="AJ38" s="60" t="s">
        <v>1312</v>
      </c>
      <c r="AK38" s="2" t="s">
        <v>69</v>
      </c>
    </row>
    <row r="39" spans="1:37" ht="13.5" hidden="1" customHeight="1">
      <c r="A39" s="2" t="s">
        <v>846</v>
      </c>
      <c r="B39" s="2" t="s">
        <v>887</v>
      </c>
      <c r="C39" s="3">
        <v>44989</v>
      </c>
      <c r="D39" s="3"/>
      <c r="E39" s="3" t="s">
        <v>28</v>
      </c>
      <c r="F39" s="3"/>
      <c r="G39" s="3"/>
      <c r="H39" s="3"/>
      <c r="I39" s="3" t="str">
        <f>IF(E39="","",_xlfn.LET(_xlpm.x,VLOOKUP(E39,'Drop-down_menus'!$D$2:$E$13,2,FALSE),IF(_xlpm.x=0,"",_xlpm.x)))</f>
        <v>https://orcid.org/0000-0002-9037-7623</v>
      </c>
      <c r="J39" s="3" t="str">
        <f>IF(F39="","",_xlfn.LET(_xlpm.x,VLOOKUP(F39,'Drop-down_menus'!$D$2:$E$13,2,FALSE),IF(_xlpm.x=0,"",_xlpm.x)))</f>
        <v/>
      </c>
      <c r="K39" s="3" t="str">
        <f>IF(G39="","",_xlfn.LET(_xlpm.x,VLOOKUP(G39,'Drop-down_menus'!$D$2:$E$13,2,FALSE),IF(_xlpm.x=0,"",_xlpm.x)))</f>
        <v/>
      </c>
      <c r="L39" s="3" t="str">
        <f>IF(H39="","",_xlfn.LET(_xlpm.x,VLOOKUP(H39,'Drop-down_menus'!$D$2:$E$13,2,FALSE),IF(_xlpm.x=0,"",_xlpm.x)))</f>
        <v/>
      </c>
      <c r="M39" s="21">
        <v>0.72222222222222221</v>
      </c>
      <c r="N39" s="21">
        <v>0.76041666666666663</v>
      </c>
      <c r="O39" s="21"/>
      <c r="P39" s="21"/>
      <c r="Q39" s="26">
        <v>67</v>
      </c>
      <c r="R39" s="29">
        <v>33.112000000000002</v>
      </c>
      <c r="S39" s="26">
        <v>67</v>
      </c>
      <c r="T39" s="29">
        <v>12.89</v>
      </c>
      <c r="U39" s="26"/>
      <c r="V39" s="29"/>
      <c r="W39" s="26"/>
      <c r="X39" s="29"/>
      <c r="Y39" s="24">
        <f t="shared" si="4"/>
        <v>-67.551866666666669</v>
      </c>
      <c r="Z39" s="24">
        <f t="shared" si="5"/>
        <v>-67.214833333333331</v>
      </c>
      <c r="AA39" s="24">
        <f t="shared" si="6"/>
        <v>0</v>
      </c>
      <c r="AB39" s="1">
        <f t="shared" si="7"/>
        <v>0</v>
      </c>
      <c r="AC39" s="2" t="s">
        <v>871</v>
      </c>
      <c r="AD39" s="2"/>
      <c r="AE39" s="2"/>
      <c r="AF39" s="2">
        <v>60</v>
      </c>
      <c r="AG39" s="2"/>
      <c r="AH39" s="4" t="s">
        <v>1092</v>
      </c>
      <c r="AJ39" s="60" t="s">
        <v>1312</v>
      </c>
      <c r="AK39" s="2" t="s">
        <v>69</v>
      </c>
    </row>
    <row r="40" spans="1:37" ht="13.5" hidden="1" customHeight="1">
      <c r="A40" s="2" t="s">
        <v>846</v>
      </c>
      <c r="B40" s="2" t="s">
        <v>888</v>
      </c>
      <c r="C40" s="3">
        <v>44989</v>
      </c>
      <c r="D40" s="3"/>
      <c r="E40" s="3" t="s">
        <v>28</v>
      </c>
      <c r="F40" s="3"/>
      <c r="G40" s="3"/>
      <c r="H40" s="3"/>
      <c r="I40" s="3" t="str">
        <f>IF(E40="","",_xlfn.LET(_xlpm.x,VLOOKUP(E40,'Drop-down_menus'!$D$2:$E$13,2,FALSE),IF(_xlpm.x=0,"",_xlpm.x)))</f>
        <v>https://orcid.org/0000-0002-9037-7623</v>
      </c>
      <c r="J40" s="3" t="str">
        <f>IF(F40="","",_xlfn.LET(_xlpm.x,VLOOKUP(F40,'Drop-down_menus'!$D$2:$E$13,2,FALSE),IF(_xlpm.x=0,"",_xlpm.x)))</f>
        <v/>
      </c>
      <c r="K40" s="3" t="str">
        <f>IF(G40="","",_xlfn.LET(_xlpm.x,VLOOKUP(G40,'Drop-down_menus'!$D$2:$E$13,2,FALSE),IF(_xlpm.x=0,"",_xlpm.x)))</f>
        <v/>
      </c>
      <c r="L40" s="3" t="str">
        <f>IF(H40="","",_xlfn.LET(_xlpm.x,VLOOKUP(H40,'Drop-down_menus'!$D$2:$E$13,2,FALSE),IF(_xlpm.x=0,"",_xlpm.x)))</f>
        <v/>
      </c>
      <c r="M40" s="21">
        <v>0.45833333333333331</v>
      </c>
      <c r="N40" s="21">
        <v>0.47222222222222227</v>
      </c>
      <c r="O40" s="21"/>
      <c r="P40" s="21"/>
      <c r="Q40" s="26">
        <v>67</v>
      </c>
      <c r="R40" s="29">
        <v>32.994</v>
      </c>
      <c r="S40" s="26">
        <v>67</v>
      </c>
      <c r="T40" s="29">
        <v>14.837999999999999</v>
      </c>
      <c r="U40" s="26"/>
      <c r="V40" s="29"/>
      <c r="W40" s="26"/>
      <c r="X40" s="29"/>
      <c r="Y40" s="24">
        <f t="shared" si="4"/>
        <v>-67.549899999999994</v>
      </c>
      <c r="Z40" s="24">
        <f t="shared" si="5"/>
        <v>-67.247299999999996</v>
      </c>
      <c r="AA40" s="24">
        <f t="shared" si="6"/>
        <v>0</v>
      </c>
      <c r="AB40" s="1">
        <f t="shared" si="7"/>
        <v>0</v>
      </c>
      <c r="AC40" s="2" t="s">
        <v>871</v>
      </c>
      <c r="AD40" s="2"/>
      <c r="AE40" s="2"/>
      <c r="AF40" s="2">
        <v>60</v>
      </c>
      <c r="AG40" s="2"/>
      <c r="AH40" s="4" t="s">
        <v>1092</v>
      </c>
      <c r="AJ40" s="60" t="s">
        <v>1312</v>
      </c>
      <c r="AK40" s="2" t="s">
        <v>69</v>
      </c>
    </row>
    <row r="41" spans="1:37" ht="13.5" hidden="1" customHeight="1">
      <c r="A41" s="2" t="s">
        <v>846</v>
      </c>
      <c r="B41" s="2" t="s">
        <v>900</v>
      </c>
      <c r="C41" s="3">
        <v>44990</v>
      </c>
      <c r="D41" s="3"/>
      <c r="E41" s="3" t="s">
        <v>28</v>
      </c>
      <c r="F41" s="3"/>
      <c r="G41" s="3"/>
      <c r="H41" s="3"/>
      <c r="I41" s="3" t="str">
        <f>IF(E41="","",_xlfn.LET(_xlpm.x,VLOOKUP(E41,'Drop-down_menus'!$D$2:$E$13,2,FALSE),IF(_xlpm.x=0,"",_xlpm.x)))</f>
        <v>https://orcid.org/0000-0002-9037-7623</v>
      </c>
      <c r="J41" s="3" t="str">
        <f>IF(F41="","",_xlfn.LET(_xlpm.x,VLOOKUP(F41,'Drop-down_menus'!$D$2:$E$13,2,FALSE),IF(_xlpm.x=0,"",_xlpm.x)))</f>
        <v/>
      </c>
      <c r="K41" s="3" t="str">
        <f>IF(G41="","",_xlfn.LET(_xlpm.x,VLOOKUP(G41,'Drop-down_menus'!$D$2:$E$13,2,FALSE),IF(_xlpm.x=0,"",_xlpm.x)))</f>
        <v/>
      </c>
      <c r="L41" s="3" t="str">
        <f>IF(H41="","",_xlfn.LET(_xlpm.x,VLOOKUP(H41,'Drop-down_menus'!$D$2:$E$13,2,FALSE),IF(_xlpm.x=0,"",_xlpm.x)))</f>
        <v/>
      </c>
      <c r="M41" s="21">
        <v>0.5625</v>
      </c>
      <c r="N41" s="21">
        <v>0.57638888888888895</v>
      </c>
      <c r="O41" s="21"/>
      <c r="P41" s="21"/>
      <c r="Q41" s="26">
        <v>67</v>
      </c>
      <c r="R41" s="29">
        <v>30.3081</v>
      </c>
      <c r="S41" s="26">
        <v>67</v>
      </c>
      <c r="T41" s="29">
        <v>3.1040000000000001</v>
      </c>
      <c r="U41" s="26"/>
      <c r="V41" s="29"/>
      <c r="W41" s="26"/>
      <c r="X41" s="29"/>
      <c r="Y41" s="24">
        <f t="shared" si="4"/>
        <v>-67.505134999999996</v>
      </c>
      <c r="Z41" s="24">
        <f t="shared" si="5"/>
        <v>-67.051733333333331</v>
      </c>
      <c r="AA41" s="24">
        <f t="shared" si="6"/>
        <v>0</v>
      </c>
      <c r="AB41" s="1">
        <f t="shared" si="7"/>
        <v>0</v>
      </c>
      <c r="AC41" s="2" t="s">
        <v>871</v>
      </c>
      <c r="AD41" s="2"/>
      <c r="AE41" s="2"/>
      <c r="AF41" s="2">
        <v>60</v>
      </c>
      <c r="AG41" s="2"/>
      <c r="AH41" s="4" t="s">
        <v>1092</v>
      </c>
      <c r="AJ41" s="60" t="s">
        <v>1312</v>
      </c>
      <c r="AK41" s="2" t="s">
        <v>69</v>
      </c>
    </row>
    <row r="42" spans="1:37" ht="13.5" hidden="1" customHeight="1">
      <c r="A42" s="2" t="s">
        <v>846</v>
      </c>
      <c r="B42" s="2" t="s">
        <v>895</v>
      </c>
      <c r="C42" s="3">
        <v>44990</v>
      </c>
      <c r="D42" s="3"/>
      <c r="E42" s="3" t="s">
        <v>39</v>
      </c>
      <c r="F42" s="3" t="s">
        <v>46</v>
      </c>
      <c r="G42" s="3" t="s">
        <v>42</v>
      </c>
      <c r="H42" s="3" t="s">
        <v>58</v>
      </c>
      <c r="I42" s="3" t="str">
        <f>IF(E42="","",_xlfn.LET(_xlpm.x,VLOOKUP(E42,'Drop-down_menus'!$D$2:$E$13,2,FALSE),IF(_xlpm.x=0,"",_xlpm.x)))</f>
        <v>https://orcid.org/0009-0002-6669-2911</v>
      </c>
      <c r="J42" s="3" t="str">
        <f>IF(F42="","",_xlfn.LET(_xlpm.x,VLOOKUP(F42,'Drop-down_menus'!$D$2:$E$13,2,FALSE),IF(_xlpm.x=0,"",_xlpm.x)))</f>
        <v>https://orcid.org/0000-0003-0502-8101</v>
      </c>
      <c r="K42" s="3" t="str">
        <f>IF(G42="","",_xlfn.LET(_xlpm.x,VLOOKUP(G42,'Drop-down_menus'!$D$2:$E$13,2,FALSE),IF(_xlpm.x=0,"",_xlpm.x)))</f>
        <v/>
      </c>
      <c r="L42" s="3" t="str">
        <f>IF(H42="","",_xlfn.LET(_xlpm.x,VLOOKUP(H42,'Drop-down_menus'!$D$2:$E$13,2,FALSE),IF(_xlpm.x=0,"",_xlpm.x)))</f>
        <v>https://orcid.org/0000-0002-9708-1761</v>
      </c>
      <c r="M42" s="21">
        <v>0.4201388888888889</v>
      </c>
      <c r="N42" s="21">
        <v>0.52083333333333337</v>
      </c>
      <c r="O42" s="21"/>
      <c r="P42" s="21"/>
      <c r="Q42" s="26">
        <v>67</v>
      </c>
      <c r="R42" s="29">
        <v>30.31</v>
      </c>
      <c r="S42" s="26">
        <v>67</v>
      </c>
      <c r="T42" s="29">
        <v>3.109</v>
      </c>
      <c r="U42" s="26"/>
      <c r="V42" s="29"/>
      <c r="W42" s="26"/>
      <c r="X42" s="29"/>
      <c r="Y42" s="24">
        <f t="shared" si="4"/>
        <v>-67.505166666666668</v>
      </c>
      <c r="Z42" s="24">
        <f t="shared" si="5"/>
        <v>-67.051816666666667</v>
      </c>
      <c r="AA42" s="24">
        <f t="shared" si="6"/>
        <v>0</v>
      </c>
      <c r="AB42" s="1">
        <f t="shared" si="7"/>
        <v>0</v>
      </c>
      <c r="AC42" s="2" t="s">
        <v>871</v>
      </c>
      <c r="AD42" s="2"/>
      <c r="AE42" s="2"/>
      <c r="AF42" s="2"/>
      <c r="AG42" s="2"/>
      <c r="AH42" s="4"/>
      <c r="AJ42" s="2" t="s">
        <v>1313</v>
      </c>
    </row>
    <row r="43" spans="1:37" ht="13.5" hidden="1" customHeight="1">
      <c r="A43" s="2" t="s">
        <v>846</v>
      </c>
      <c r="B43" s="2" t="s">
        <v>71</v>
      </c>
      <c r="C43" s="3">
        <v>44977</v>
      </c>
      <c r="D43" s="3"/>
      <c r="E43" s="3" t="s">
        <v>43</v>
      </c>
      <c r="F43" s="3"/>
      <c r="G43" s="3"/>
      <c r="H43" s="3"/>
      <c r="I43" s="3" t="str">
        <f>IF(E43="","",_xlfn.LET(_xlpm.x,VLOOKUP(E43,'Drop-down_menus'!$D$2:$E$13,2,FALSE),IF(_xlpm.x=0,"",_xlpm.x)))</f>
        <v>https://orcid.org/0000-0002-0981-7442</v>
      </c>
      <c r="J43" s="3" t="str">
        <f>IF(F43="","",_xlfn.LET(_xlpm.x,VLOOKUP(F43,'Drop-down_menus'!$D$2:$E$13,2,FALSE),IF(_xlpm.x=0,"",_xlpm.x)))</f>
        <v/>
      </c>
      <c r="K43" s="3" t="str">
        <f>IF(G43="","",_xlfn.LET(_xlpm.x,VLOOKUP(G43,'Drop-down_menus'!$D$2:$E$13,2,FALSE),IF(_xlpm.x=0,"",_xlpm.x)))</f>
        <v/>
      </c>
      <c r="L43" s="3" t="str">
        <f>IF(H43="","",_xlfn.LET(_xlpm.x,VLOOKUP(H43,'Drop-down_menus'!$D$2:$E$13,2,FALSE),IF(_xlpm.x=0,"",_xlpm.x)))</f>
        <v/>
      </c>
      <c r="M43" s="32"/>
      <c r="N43" s="32"/>
      <c r="O43" s="21"/>
      <c r="P43" s="21"/>
      <c r="Q43" s="33"/>
      <c r="R43" s="34"/>
      <c r="S43" s="33"/>
      <c r="T43" s="34"/>
      <c r="U43" s="26"/>
      <c r="V43" s="29"/>
      <c r="W43" s="26"/>
      <c r="X43" s="29"/>
      <c r="Y43" s="24">
        <f t="shared" si="4"/>
        <v>0</v>
      </c>
      <c r="Z43" s="24">
        <f t="shared" si="5"/>
        <v>0</v>
      </c>
      <c r="AA43" s="24">
        <f t="shared" si="6"/>
        <v>0</v>
      </c>
      <c r="AB43" s="1">
        <f t="shared" si="7"/>
        <v>0</v>
      </c>
      <c r="AC43" s="2" t="s">
        <v>29</v>
      </c>
      <c r="AD43" s="2">
        <v>0</v>
      </c>
      <c r="AE43" s="2">
        <v>0</v>
      </c>
      <c r="AF43" s="2"/>
      <c r="AG43" s="2"/>
      <c r="AH43" s="4"/>
      <c r="AJ43" s="2" t="s">
        <v>803</v>
      </c>
      <c r="AK43" s="2" t="s">
        <v>72</v>
      </c>
    </row>
    <row r="44" spans="1:37" ht="13.5" hidden="1" customHeight="1">
      <c r="A44" s="2" t="s">
        <v>846</v>
      </c>
      <c r="B44" s="2" t="s">
        <v>99</v>
      </c>
      <c r="C44" s="3">
        <v>44979</v>
      </c>
      <c r="D44" s="3"/>
      <c r="E44" s="3" t="s">
        <v>43</v>
      </c>
      <c r="F44" s="3"/>
      <c r="G44" s="3"/>
      <c r="H44" s="3"/>
      <c r="I44" s="3" t="str">
        <f>IF(E44="","",_xlfn.LET(_xlpm.x,VLOOKUP(E44,'Drop-down_menus'!$D$2:$E$13,2,FALSE),IF(_xlpm.x=0,"",_xlpm.x)))</f>
        <v>https://orcid.org/0000-0002-0981-7442</v>
      </c>
      <c r="J44" s="3" t="str">
        <f>IF(F44="","",_xlfn.LET(_xlpm.x,VLOOKUP(F44,'Drop-down_menus'!$D$2:$E$13,2,FALSE),IF(_xlpm.x=0,"",_xlpm.x)))</f>
        <v/>
      </c>
      <c r="K44" s="3" t="str">
        <f>IF(G44="","",_xlfn.LET(_xlpm.x,VLOOKUP(G44,'Drop-down_menus'!$D$2:$E$13,2,FALSE),IF(_xlpm.x=0,"",_xlpm.x)))</f>
        <v/>
      </c>
      <c r="L44" s="3" t="str">
        <f>IF(H44="","",_xlfn.LET(_xlpm.x,VLOOKUP(H44,'Drop-down_menus'!$D$2:$E$13,2,FALSE),IF(_xlpm.x=0,"",_xlpm.x)))</f>
        <v/>
      </c>
      <c r="M44" s="21">
        <v>0.66666666666666663</v>
      </c>
      <c r="N44" s="21">
        <v>0.70833333333333337</v>
      </c>
      <c r="O44" s="21"/>
      <c r="P44" s="21"/>
      <c r="Q44" s="26">
        <v>65</v>
      </c>
      <c r="R44" s="29">
        <v>59.948</v>
      </c>
      <c r="S44" s="26">
        <v>65</v>
      </c>
      <c r="T44" s="29">
        <v>47.110999999999997</v>
      </c>
      <c r="U44" s="26"/>
      <c r="V44" s="29"/>
      <c r="W44" s="26"/>
      <c r="X44" s="29"/>
      <c r="Y44" s="24">
        <f t="shared" si="4"/>
        <v>-65.999133333333333</v>
      </c>
      <c r="Z44" s="24">
        <f t="shared" si="5"/>
        <v>-65.785183333333336</v>
      </c>
      <c r="AA44" s="24">
        <f t="shared" si="6"/>
        <v>0</v>
      </c>
      <c r="AB44" s="1">
        <f t="shared" si="7"/>
        <v>0</v>
      </c>
      <c r="AC44" s="2" t="s">
        <v>29</v>
      </c>
      <c r="AD44" s="2">
        <v>0</v>
      </c>
      <c r="AE44" s="2"/>
      <c r="AF44" s="2"/>
      <c r="AG44" s="2"/>
      <c r="AH44" s="4"/>
      <c r="AJ44" s="2" t="s">
        <v>803</v>
      </c>
    </row>
    <row r="45" spans="1:37" ht="13.5" hidden="1" customHeight="1">
      <c r="A45" s="2" t="s">
        <v>846</v>
      </c>
      <c r="B45" s="2" t="s">
        <v>892</v>
      </c>
      <c r="C45" s="3">
        <v>44989</v>
      </c>
      <c r="D45" s="3"/>
      <c r="E45" s="3" t="s">
        <v>43</v>
      </c>
      <c r="F45" s="3"/>
      <c r="G45" s="3"/>
      <c r="H45" s="3"/>
      <c r="I45" s="3" t="str">
        <f>IF(E45="","",_xlfn.LET(_xlpm.x,VLOOKUP(E45,'Drop-down_menus'!$D$2:$E$13,2,FALSE),IF(_xlpm.x=0,"",_xlpm.x)))</f>
        <v>https://orcid.org/0000-0002-0981-7442</v>
      </c>
      <c r="J45" s="3" t="str">
        <f>IF(F45="","",_xlfn.LET(_xlpm.x,VLOOKUP(F45,'Drop-down_menus'!$D$2:$E$13,2,FALSE),IF(_xlpm.x=0,"",_xlpm.x)))</f>
        <v/>
      </c>
      <c r="K45" s="3" t="str">
        <f>IF(G45="","",_xlfn.LET(_xlpm.x,VLOOKUP(G45,'Drop-down_menus'!$D$2:$E$13,2,FALSE),IF(_xlpm.x=0,"",_xlpm.x)))</f>
        <v/>
      </c>
      <c r="L45" s="3" t="str">
        <f>IF(H45="","",_xlfn.LET(_xlpm.x,VLOOKUP(H45,'Drop-down_menus'!$D$2:$E$13,2,FALSE),IF(_xlpm.x=0,"",_xlpm.x)))</f>
        <v/>
      </c>
      <c r="M45" s="32"/>
      <c r="N45" s="32"/>
      <c r="O45" s="21"/>
      <c r="P45" s="21"/>
      <c r="Q45" s="33"/>
      <c r="R45" s="34"/>
      <c r="S45" s="33"/>
      <c r="T45" s="34"/>
      <c r="U45" s="26"/>
      <c r="V45" s="29"/>
      <c r="W45" s="26"/>
      <c r="X45" s="29"/>
      <c r="Y45" s="24">
        <f t="shared" si="4"/>
        <v>0</v>
      </c>
      <c r="Z45" s="24">
        <f t="shared" si="5"/>
        <v>0</v>
      </c>
      <c r="AA45" s="24">
        <f t="shared" si="6"/>
        <v>0</v>
      </c>
      <c r="AB45" s="1">
        <f t="shared" si="7"/>
        <v>0</v>
      </c>
      <c r="AC45" s="2" t="s">
        <v>871</v>
      </c>
      <c r="AD45" s="2">
        <v>0</v>
      </c>
      <c r="AE45" s="2"/>
      <c r="AF45" s="2"/>
      <c r="AG45" s="2"/>
      <c r="AH45" s="4"/>
      <c r="AJ45" s="2" t="s">
        <v>803</v>
      </c>
    </row>
    <row r="46" spans="1:37" ht="13.5" hidden="1" customHeight="1">
      <c r="A46" s="2" t="s">
        <v>846</v>
      </c>
      <c r="B46" s="2" t="s">
        <v>73</v>
      </c>
      <c r="C46" s="3">
        <v>44977</v>
      </c>
      <c r="D46" s="3"/>
      <c r="E46" s="3" t="s">
        <v>46</v>
      </c>
      <c r="F46" s="3" t="s">
        <v>39</v>
      </c>
      <c r="G46" s="3"/>
      <c r="H46" s="3"/>
      <c r="I46" s="3" t="str">
        <f>IF(E46="","",_xlfn.LET(_xlpm.x,VLOOKUP(E46,'Drop-down_menus'!$D$2:$E$13,2,FALSE),IF(_xlpm.x=0,"",_xlpm.x)))</f>
        <v>https://orcid.org/0000-0003-0502-8101</v>
      </c>
      <c r="J46" s="3" t="str">
        <f>IF(F46="","",_xlfn.LET(_xlpm.x,VLOOKUP(F46,'Drop-down_menus'!$D$2:$E$13,2,FALSE),IF(_xlpm.x=0,"",_xlpm.x)))</f>
        <v>https://orcid.org/0009-0002-6669-2911</v>
      </c>
      <c r="K46" s="3" t="str">
        <f>IF(G46="","",_xlfn.LET(_xlpm.x,VLOOKUP(G46,'Drop-down_menus'!$D$2:$E$13,2,FALSE),IF(_xlpm.x=0,"",_xlpm.x)))</f>
        <v/>
      </c>
      <c r="L46" s="3" t="str">
        <f>IF(H46="","",_xlfn.LET(_xlpm.x,VLOOKUP(H46,'Drop-down_menus'!$D$2:$E$13,2,FALSE),IF(_xlpm.x=0,"",_xlpm.x)))</f>
        <v/>
      </c>
      <c r="M46" s="21">
        <v>0.48819444444444443</v>
      </c>
      <c r="N46" s="21">
        <v>0.51041666666666663</v>
      </c>
      <c r="O46" s="21"/>
      <c r="P46" s="21"/>
      <c r="Q46" s="26">
        <v>66</v>
      </c>
      <c r="R46" s="29">
        <v>1.6E-2</v>
      </c>
      <c r="S46" s="26">
        <v>65</v>
      </c>
      <c r="T46" s="29">
        <v>46.643000000000001</v>
      </c>
      <c r="U46" s="26"/>
      <c r="V46" s="29"/>
      <c r="W46" s="26"/>
      <c r="X46" s="29"/>
      <c r="Y46" s="24">
        <f t="shared" si="4"/>
        <v>-66.000266666666661</v>
      </c>
      <c r="Z46" s="24">
        <f t="shared" si="5"/>
        <v>-65.777383333333333</v>
      </c>
      <c r="AA46" s="24">
        <f t="shared" si="6"/>
        <v>0</v>
      </c>
      <c r="AB46" s="1">
        <f t="shared" si="7"/>
        <v>0</v>
      </c>
      <c r="AC46" s="2" t="s">
        <v>29</v>
      </c>
      <c r="AD46" s="2"/>
      <c r="AE46" s="2">
        <v>12</v>
      </c>
      <c r="AF46" s="2"/>
      <c r="AG46" s="2"/>
      <c r="AH46" s="4"/>
      <c r="AJ46" s="2" t="s">
        <v>618</v>
      </c>
    </row>
    <row r="47" spans="1:37" ht="13.5" hidden="1" customHeight="1">
      <c r="A47" s="2" t="s">
        <v>846</v>
      </c>
      <c r="B47" s="2" t="s">
        <v>85</v>
      </c>
      <c r="C47" s="3">
        <v>44978</v>
      </c>
      <c r="D47" s="3"/>
      <c r="E47" s="39" t="s">
        <v>46</v>
      </c>
      <c r="F47" s="39" t="s">
        <v>39</v>
      </c>
      <c r="G47" s="39"/>
      <c r="H47" s="39"/>
      <c r="I47" s="3" t="str">
        <f>IF(E47="","",_xlfn.LET(_xlpm.x,VLOOKUP(E47,'Drop-down_menus'!$D$2:$E$13,2,FALSE),IF(_xlpm.x=0,"",_xlpm.x)))</f>
        <v>https://orcid.org/0000-0003-0502-8101</v>
      </c>
      <c r="J47" s="3" t="str">
        <f>IF(F47="","",_xlfn.LET(_xlpm.x,VLOOKUP(F47,'Drop-down_menus'!$D$2:$E$13,2,FALSE),IF(_xlpm.x=0,"",_xlpm.x)))</f>
        <v>https://orcid.org/0009-0002-6669-2911</v>
      </c>
      <c r="K47" s="3" t="str">
        <f>IF(G47="","",_xlfn.LET(_xlpm.x,VLOOKUP(G47,'Drop-down_menus'!$D$2:$E$13,2,FALSE),IF(_xlpm.x=0,"",_xlpm.x)))</f>
        <v/>
      </c>
      <c r="L47" s="3" t="str">
        <f>IF(H47="","",_xlfn.LET(_xlpm.x,VLOOKUP(H47,'Drop-down_menus'!$D$2:$E$13,2,FALSE),IF(_xlpm.x=0,"",_xlpm.x)))</f>
        <v/>
      </c>
      <c r="M47" s="21">
        <v>0.7104166666666667</v>
      </c>
      <c r="N47" s="21">
        <v>0.71388888888888891</v>
      </c>
      <c r="O47" s="21"/>
      <c r="P47" s="21"/>
      <c r="Q47" s="26">
        <v>65</v>
      </c>
      <c r="R47" s="29">
        <v>99.65</v>
      </c>
      <c r="S47" s="26">
        <v>65</v>
      </c>
      <c r="T47" s="29">
        <v>78.95</v>
      </c>
      <c r="U47" s="26"/>
      <c r="V47" s="29"/>
      <c r="W47" s="26"/>
      <c r="X47" s="29"/>
      <c r="Y47" s="24">
        <f t="shared" si="4"/>
        <v>-66.660833333333329</v>
      </c>
      <c r="Z47" s="24">
        <f t="shared" si="5"/>
        <v>-66.31583333333333</v>
      </c>
      <c r="AA47" s="24">
        <f t="shared" si="6"/>
        <v>0</v>
      </c>
      <c r="AB47" s="1">
        <f t="shared" si="7"/>
        <v>0</v>
      </c>
      <c r="AC47" s="2" t="s">
        <v>29</v>
      </c>
      <c r="AD47" s="2">
        <v>0</v>
      </c>
      <c r="AE47" s="2">
        <v>0</v>
      </c>
      <c r="AF47" s="2"/>
      <c r="AG47" s="2"/>
      <c r="AH47" s="4"/>
      <c r="AJ47" s="2" t="s">
        <v>618</v>
      </c>
    </row>
    <row r="48" spans="1:37" ht="13.5" hidden="1" customHeight="1">
      <c r="A48" s="2" t="s">
        <v>846</v>
      </c>
      <c r="B48" s="2" t="s">
        <v>86</v>
      </c>
      <c r="C48" s="3">
        <v>44978</v>
      </c>
      <c r="D48" s="3"/>
      <c r="E48" s="39" t="s">
        <v>46</v>
      </c>
      <c r="F48" s="39" t="s">
        <v>39</v>
      </c>
      <c r="G48" s="39"/>
      <c r="H48" s="39"/>
      <c r="I48" s="3" t="str">
        <f>IF(E48="","",_xlfn.LET(_xlpm.x,VLOOKUP(E48,'Drop-down_menus'!$D$2:$E$13,2,FALSE),IF(_xlpm.x=0,"",_xlpm.x)))</f>
        <v>https://orcid.org/0000-0003-0502-8101</v>
      </c>
      <c r="J48" s="3" t="str">
        <f>IF(F48="","",_xlfn.LET(_xlpm.x,VLOOKUP(F48,'Drop-down_menus'!$D$2:$E$13,2,FALSE),IF(_xlpm.x=0,"",_xlpm.x)))</f>
        <v>https://orcid.org/0009-0002-6669-2911</v>
      </c>
      <c r="K48" s="3" t="str">
        <f>IF(G48="","",_xlfn.LET(_xlpm.x,VLOOKUP(G48,'Drop-down_menus'!$D$2:$E$13,2,FALSE),IF(_xlpm.x=0,"",_xlpm.x)))</f>
        <v/>
      </c>
      <c r="L48" s="3" t="str">
        <f>IF(H48="","",_xlfn.LET(_xlpm.x,VLOOKUP(H48,'Drop-down_menus'!$D$2:$E$13,2,FALSE),IF(_xlpm.x=0,"",_xlpm.x)))</f>
        <v/>
      </c>
      <c r="M48" s="21">
        <v>0.71666666666666667</v>
      </c>
      <c r="N48" s="21">
        <v>0.72013888888888899</v>
      </c>
      <c r="O48" s="21"/>
      <c r="P48" s="21"/>
      <c r="Q48" s="26">
        <v>65</v>
      </c>
      <c r="R48" s="29">
        <v>99.68</v>
      </c>
      <c r="S48" s="26">
        <v>65</v>
      </c>
      <c r="T48" s="29">
        <v>78.53</v>
      </c>
      <c r="U48" s="26"/>
      <c r="V48" s="29"/>
      <c r="W48" s="26"/>
      <c r="X48" s="29"/>
      <c r="Y48" s="24">
        <f t="shared" si="4"/>
        <v>-66.661333333333332</v>
      </c>
      <c r="Z48" s="24">
        <f t="shared" si="5"/>
        <v>-66.30883333333334</v>
      </c>
      <c r="AA48" s="24">
        <f t="shared" si="6"/>
        <v>0</v>
      </c>
      <c r="AB48" s="1">
        <f t="shared" si="7"/>
        <v>0</v>
      </c>
      <c r="AC48" s="2" t="s">
        <v>29</v>
      </c>
      <c r="AD48" s="2">
        <v>0</v>
      </c>
      <c r="AE48" s="2">
        <v>0</v>
      </c>
      <c r="AF48" s="2"/>
      <c r="AG48" s="2"/>
      <c r="AH48" s="4"/>
      <c r="AJ48" s="2" t="s">
        <v>618</v>
      </c>
    </row>
    <row r="49" spans="1:36" ht="13.5" hidden="1" customHeight="1">
      <c r="A49" s="2" t="s">
        <v>846</v>
      </c>
      <c r="B49" s="2" t="s">
        <v>87</v>
      </c>
      <c r="C49" s="3">
        <v>44978</v>
      </c>
      <c r="D49" s="3"/>
      <c r="E49" s="39" t="s">
        <v>46</v>
      </c>
      <c r="F49" s="39" t="s">
        <v>39</v>
      </c>
      <c r="G49" s="39"/>
      <c r="H49" s="39"/>
      <c r="I49" s="3" t="str">
        <f>IF(E49="","",_xlfn.LET(_xlpm.x,VLOOKUP(E49,'Drop-down_menus'!$D$2:$E$13,2,FALSE),IF(_xlpm.x=0,"",_xlpm.x)))</f>
        <v>https://orcid.org/0000-0003-0502-8101</v>
      </c>
      <c r="J49" s="3" t="str">
        <f>IF(F49="","",_xlfn.LET(_xlpm.x,VLOOKUP(F49,'Drop-down_menus'!$D$2:$E$13,2,FALSE),IF(_xlpm.x=0,"",_xlpm.x)))</f>
        <v>https://orcid.org/0009-0002-6669-2911</v>
      </c>
      <c r="K49" s="3" t="str">
        <f>IF(G49="","",_xlfn.LET(_xlpm.x,VLOOKUP(G49,'Drop-down_menus'!$D$2:$E$13,2,FALSE),IF(_xlpm.x=0,"",_xlpm.x)))</f>
        <v/>
      </c>
      <c r="L49" s="3" t="str">
        <f>IF(H49="","",_xlfn.LET(_xlpm.x,VLOOKUP(H49,'Drop-down_menus'!$D$2:$E$13,2,FALSE),IF(_xlpm.x=0,"",_xlpm.x)))</f>
        <v/>
      </c>
      <c r="M49" s="21">
        <v>0.60486111111111118</v>
      </c>
      <c r="N49" s="21">
        <v>0.60833333333333328</v>
      </c>
      <c r="O49" s="21"/>
      <c r="P49" s="21"/>
      <c r="Q49" s="26">
        <v>66</v>
      </c>
      <c r="R49" s="29">
        <v>1.31</v>
      </c>
      <c r="S49" s="26">
        <v>65</v>
      </c>
      <c r="T49" s="38">
        <v>78.95</v>
      </c>
      <c r="U49" s="26"/>
      <c r="V49" s="29"/>
      <c r="W49" s="26"/>
      <c r="X49" s="29"/>
      <c r="Y49" s="24">
        <f t="shared" si="4"/>
        <v>-66.021833333333333</v>
      </c>
      <c r="Z49" s="24">
        <f t="shared" si="5"/>
        <v>-66.31583333333333</v>
      </c>
      <c r="AA49" s="24">
        <f t="shared" si="6"/>
        <v>0</v>
      </c>
      <c r="AB49" s="1">
        <f t="shared" si="7"/>
        <v>0</v>
      </c>
      <c r="AC49" s="2" t="s">
        <v>29</v>
      </c>
      <c r="AD49" s="2">
        <v>0</v>
      </c>
      <c r="AE49" s="2">
        <v>0</v>
      </c>
      <c r="AF49" s="2"/>
      <c r="AG49" s="2"/>
      <c r="AH49" s="4"/>
      <c r="AJ49" s="2" t="s">
        <v>618</v>
      </c>
    </row>
    <row r="50" spans="1:36" ht="13.5" hidden="1" customHeight="1">
      <c r="A50" s="2" t="s">
        <v>846</v>
      </c>
      <c r="B50" s="2" t="s">
        <v>88</v>
      </c>
      <c r="C50" s="3">
        <v>44978</v>
      </c>
      <c r="D50" s="3"/>
      <c r="E50" s="39" t="s">
        <v>46</v>
      </c>
      <c r="F50" s="39" t="s">
        <v>39</v>
      </c>
      <c r="G50" s="39"/>
      <c r="H50" s="39"/>
      <c r="I50" s="3" t="str">
        <f>IF(E50="","",_xlfn.LET(_xlpm.x,VLOOKUP(E50,'Drop-down_menus'!$D$2:$E$13,2,FALSE),IF(_xlpm.x=0,"",_xlpm.x)))</f>
        <v>https://orcid.org/0000-0003-0502-8101</v>
      </c>
      <c r="J50" s="3" t="str">
        <f>IF(F50="","",_xlfn.LET(_xlpm.x,VLOOKUP(F50,'Drop-down_menus'!$D$2:$E$13,2,FALSE),IF(_xlpm.x=0,"",_xlpm.x)))</f>
        <v>https://orcid.org/0009-0002-6669-2911</v>
      </c>
      <c r="K50" s="3" t="str">
        <f>IF(G50="","",_xlfn.LET(_xlpm.x,VLOOKUP(G50,'Drop-down_menus'!$D$2:$E$13,2,FALSE),IF(_xlpm.x=0,"",_xlpm.x)))</f>
        <v/>
      </c>
      <c r="L50" s="3" t="str">
        <f>IF(H50="","",_xlfn.LET(_xlpm.x,VLOOKUP(H50,'Drop-down_menus'!$D$2:$E$13,2,FALSE),IF(_xlpm.x=0,"",_xlpm.x)))</f>
        <v/>
      </c>
      <c r="M50" s="21">
        <v>0.61458333333333337</v>
      </c>
      <c r="N50" s="21">
        <v>0.61805555555555558</v>
      </c>
      <c r="O50" s="21"/>
      <c r="P50" s="21"/>
      <c r="Q50" s="26">
        <v>66</v>
      </c>
      <c r="R50" s="29">
        <v>1.17</v>
      </c>
      <c r="S50" s="26">
        <v>65</v>
      </c>
      <c r="T50" s="29">
        <v>77.81</v>
      </c>
      <c r="U50" s="26"/>
      <c r="V50" s="29"/>
      <c r="W50" s="26"/>
      <c r="X50" s="29"/>
      <c r="Y50" s="24">
        <f t="shared" si="4"/>
        <v>-66.019499999999994</v>
      </c>
      <c r="Z50" s="24">
        <f t="shared" si="5"/>
        <v>-66.296833333333339</v>
      </c>
      <c r="AA50" s="24">
        <f t="shared" si="6"/>
        <v>0</v>
      </c>
      <c r="AB50" s="1">
        <f t="shared" si="7"/>
        <v>0</v>
      </c>
      <c r="AC50" s="2" t="s">
        <v>29</v>
      </c>
      <c r="AD50" s="2">
        <v>0</v>
      </c>
      <c r="AE50" s="2">
        <v>0</v>
      </c>
      <c r="AF50" s="2"/>
      <c r="AG50" s="2"/>
      <c r="AH50" s="4"/>
      <c r="AJ50" s="2" t="s">
        <v>618</v>
      </c>
    </row>
    <row r="51" spans="1:36" ht="13.5" hidden="1" customHeight="1">
      <c r="A51" s="2" t="s">
        <v>846</v>
      </c>
      <c r="B51" s="2" t="s">
        <v>89</v>
      </c>
      <c r="C51" s="3">
        <v>44978</v>
      </c>
      <c r="D51" s="3"/>
      <c r="E51" s="39" t="s">
        <v>46</v>
      </c>
      <c r="F51" s="39" t="s">
        <v>39</v>
      </c>
      <c r="G51" s="39"/>
      <c r="H51" s="39"/>
      <c r="I51" s="3" t="str">
        <f>IF(E51="","",_xlfn.LET(_xlpm.x,VLOOKUP(E51,'Drop-down_menus'!$D$2:$E$13,2,FALSE),IF(_xlpm.x=0,"",_xlpm.x)))</f>
        <v>https://orcid.org/0000-0003-0502-8101</v>
      </c>
      <c r="J51" s="3" t="str">
        <f>IF(F51="","",_xlfn.LET(_xlpm.x,VLOOKUP(F51,'Drop-down_menus'!$D$2:$E$13,2,FALSE),IF(_xlpm.x=0,"",_xlpm.x)))</f>
        <v>https://orcid.org/0009-0002-6669-2911</v>
      </c>
      <c r="K51" s="3" t="str">
        <f>IF(G51="","",_xlfn.LET(_xlpm.x,VLOOKUP(G51,'Drop-down_menus'!$D$2:$E$13,2,FALSE),IF(_xlpm.x=0,"",_xlpm.x)))</f>
        <v/>
      </c>
      <c r="L51" s="3" t="str">
        <f>IF(H51="","",_xlfn.LET(_xlpm.x,VLOOKUP(H51,'Drop-down_menus'!$D$2:$E$13,2,FALSE),IF(_xlpm.x=0,"",_xlpm.x)))</f>
        <v/>
      </c>
      <c r="M51" s="21">
        <v>0.62013888888888891</v>
      </c>
      <c r="N51" s="21">
        <v>0.62361111111111112</v>
      </c>
      <c r="O51" s="21"/>
      <c r="P51" s="21"/>
      <c r="Q51" s="26">
        <v>66</v>
      </c>
      <c r="R51" s="29">
        <v>1.04</v>
      </c>
      <c r="S51" s="26">
        <v>65</v>
      </c>
      <c r="T51" s="29">
        <v>76.72</v>
      </c>
      <c r="U51" s="26"/>
      <c r="V51" s="29"/>
      <c r="W51" s="26"/>
      <c r="X51" s="29"/>
      <c r="Y51" s="24">
        <f t="shared" si="4"/>
        <v>-66.01733333333334</v>
      </c>
      <c r="Z51" s="24">
        <f t="shared" si="5"/>
        <v>-66.278666666666666</v>
      </c>
      <c r="AA51" s="24">
        <f t="shared" si="6"/>
        <v>0</v>
      </c>
      <c r="AB51" s="1">
        <f t="shared" si="7"/>
        <v>0</v>
      </c>
      <c r="AC51" s="2" t="s">
        <v>29</v>
      </c>
      <c r="AD51" s="2">
        <v>0</v>
      </c>
      <c r="AE51" s="2">
        <v>0</v>
      </c>
      <c r="AF51" s="2"/>
      <c r="AG51" s="2"/>
      <c r="AH51" s="4"/>
      <c r="AJ51" s="2" t="s">
        <v>618</v>
      </c>
    </row>
    <row r="52" spans="1:36" ht="13.5" hidden="1" customHeight="1">
      <c r="A52" s="2" t="s">
        <v>846</v>
      </c>
      <c r="B52" s="2" t="s">
        <v>90</v>
      </c>
      <c r="C52" s="3">
        <v>44978</v>
      </c>
      <c r="D52" s="3"/>
      <c r="E52" s="39" t="s">
        <v>46</v>
      </c>
      <c r="F52" s="39" t="s">
        <v>39</v>
      </c>
      <c r="G52" s="39"/>
      <c r="H52" s="39"/>
      <c r="I52" s="3" t="str">
        <f>IF(E52="","",_xlfn.LET(_xlpm.x,VLOOKUP(E52,'Drop-down_menus'!$D$2:$E$13,2,FALSE),IF(_xlpm.x=0,"",_xlpm.x)))</f>
        <v>https://orcid.org/0000-0003-0502-8101</v>
      </c>
      <c r="J52" s="3" t="str">
        <f>IF(F52="","",_xlfn.LET(_xlpm.x,VLOOKUP(F52,'Drop-down_menus'!$D$2:$E$13,2,FALSE),IF(_xlpm.x=0,"",_xlpm.x)))</f>
        <v>https://orcid.org/0009-0002-6669-2911</v>
      </c>
      <c r="K52" s="3" t="str">
        <f>IF(G52="","",_xlfn.LET(_xlpm.x,VLOOKUP(G52,'Drop-down_menus'!$D$2:$E$13,2,FALSE),IF(_xlpm.x=0,"",_xlpm.x)))</f>
        <v/>
      </c>
      <c r="L52" s="3" t="str">
        <f>IF(H52="","",_xlfn.LET(_xlpm.x,VLOOKUP(H52,'Drop-down_menus'!$D$2:$E$13,2,FALSE),IF(_xlpm.x=0,"",_xlpm.x)))</f>
        <v/>
      </c>
      <c r="M52" s="21">
        <v>0.62638888888888888</v>
      </c>
      <c r="N52" s="21">
        <v>0.62986111111111109</v>
      </c>
      <c r="O52" s="21"/>
      <c r="P52" s="21"/>
      <c r="Q52" s="26">
        <v>66</v>
      </c>
      <c r="R52" s="29">
        <v>9.9000000000000005E-2</v>
      </c>
      <c r="S52" s="26">
        <v>65</v>
      </c>
      <c r="T52" s="29">
        <v>76.040000000000006</v>
      </c>
      <c r="U52" s="26"/>
      <c r="V52" s="29"/>
      <c r="W52" s="26"/>
      <c r="X52" s="29"/>
      <c r="Y52" s="24">
        <f t="shared" si="4"/>
        <v>-66.001649999999998</v>
      </c>
      <c r="Z52" s="24">
        <f t="shared" si="5"/>
        <v>-66.26733333333334</v>
      </c>
      <c r="AA52" s="24">
        <f t="shared" si="6"/>
        <v>0</v>
      </c>
      <c r="AB52" s="1">
        <f t="shared" si="7"/>
        <v>0</v>
      </c>
      <c r="AC52" s="2" t="s">
        <v>29</v>
      </c>
      <c r="AD52" s="2">
        <v>0</v>
      </c>
      <c r="AE52" s="2">
        <v>0</v>
      </c>
      <c r="AF52" s="2"/>
      <c r="AG52" s="2"/>
      <c r="AH52" s="4"/>
      <c r="AJ52" s="2" t="s">
        <v>618</v>
      </c>
    </row>
    <row r="53" spans="1:36" ht="13.5" hidden="1" customHeight="1">
      <c r="A53" s="2" t="s">
        <v>846</v>
      </c>
      <c r="B53" s="2" t="s">
        <v>91</v>
      </c>
      <c r="C53" s="3">
        <v>44978</v>
      </c>
      <c r="D53" s="3"/>
      <c r="E53" s="39" t="s">
        <v>46</v>
      </c>
      <c r="F53" s="39" t="s">
        <v>39</v>
      </c>
      <c r="G53" s="39"/>
      <c r="H53" s="39"/>
      <c r="I53" s="3" t="str">
        <f>IF(E53="","",_xlfn.LET(_xlpm.x,VLOOKUP(E53,'Drop-down_menus'!$D$2:$E$13,2,FALSE),IF(_xlpm.x=0,"",_xlpm.x)))</f>
        <v>https://orcid.org/0000-0003-0502-8101</v>
      </c>
      <c r="J53" s="3" t="str">
        <f>IF(F53="","",_xlfn.LET(_xlpm.x,VLOOKUP(F53,'Drop-down_menus'!$D$2:$E$13,2,FALSE),IF(_xlpm.x=0,"",_xlpm.x)))</f>
        <v>https://orcid.org/0009-0002-6669-2911</v>
      </c>
      <c r="K53" s="3" t="str">
        <f>IF(G53="","",_xlfn.LET(_xlpm.x,VLOOKUP(G53,'Drop-down_menus'!$D$2:$E$13,2,FALSE),IF(_xlpm.x=0,"",_xlpm.x)))</f>
        <v/>
      </c>
      <c r="L53" s="3" t="str">
        <f>IF(H53="","",_xlfn.LET(_xlpm.x,VLOOKUP(H53,'Drop-down_menus'!$D$2:$E$13,2,FALSE),IF(_xlpm.x=0,"",_xlpm.x)))</f>
        <v/>
      </c>
      <c r="M53" s="21">
        <v>0.63124999999999998</v>
      </c>
      <c r="N53" s="21">
        <v>0.63472222222222219</v>
      </c>
      <c r="O53" s="21"/>
      <c r="P53" s="21"/>
      <c r="Q53" s="26">
        <v>66</v>
      </c>
      <c r="R53" s="29">
        <v>8.8999999999999996E-2</v>
      </c>
      <c r="S53" s="26">
        <v>65</v>
      </c>
      <c r="T53" s="29">
        <v>75.489999999999995</v>
      </c>
      <c r="U53" s="26"/>
      <c r="V53" s="29"/>
      <c r="W53" s="26"/>
      <c r="X53" s="29"/>
      <c r="Y53" s="24">
        <f t="shared" si="4"/>
        <v>-66.00148333333334</v>
      </c>
      <c r="Z53" s="24">
        <f t="shared" si="5"/>
        <v>-66.258166666666668</v>
      </c>
      <c r="AA53" s="24">
        <f t="shared" si="6"/>
        <v>0</v>
      </c>
      <c r="AB53" s="1">
        <f t="shared" si="7"/>
        <v>0</v>
      </c>
      <c r="AC53" s="2" t="s">
        <v>29</v>
      </c>
      <c r="AD53" s="2">
        <v>0</v>
      </c>
      <c r="AE53" s="2">
        <v>0</v>
      </c>
      <c r="AF53" s="2"/>
      <c r="AG53" s="2"/>
      <c r="AH53" s="4"/>
      <c r="AJ53" s="2" t="s">
        <v>618</v>
      </c>
    </row>
    <row r="54" spans="1:36" ht="13.5" hidden="1" customHeight="1">
      <c r="A54" s="2" t="s">
        <v>846</v>
      </c>
      <c r="B54" s="2" t="s">
        <v>92</v>
      </c>
      <c r="C54" s="3">
        <v>44978</v>
      </c>
      <c r="D54" s="3"/>
      <c r="E54" s="39" t="s">
        <v>46</v>
      </c>
      <c r="F54" s="39" t="s">
        <v>39</v>
      </c>
      <c r="G54" s="39"/>
      <c r="H54" s="39"/>
      <c r="I54" s="3" t="str">
        <f>IF(E54="","",_xlfn.LET(_xlpm.x,VLOOKUP(E54,'Drop-down_menus'!$D$2:$E$13,2,FALSE),IF(_xlpm.x=0,"",_xlpm.x)))</f>
        <v>https://orcid.org/0000-0003-0502-8101</v>
      </c>
      <c r="J54" s="3" t="str">
        <f>IF(F54="","",_xlfn.LET(_xlpm.x,VLOOKUP(F54,'Drop-down_menus'!$D$2:$E$13,2,FALSE),IF(_xlpm.x=0,"",_xlpm.x)))</f>
        <v>https://orcid.org/0009-0002-6669-2911</v>
      </c>
      <c r="K54" s="3" t="str">
        <f>IF(G54="","",_xlfn.LET(_xlpm.x,VLOOKUP(G54,'Drop-down_menus'!$D$2:$E$13,2,FALSE),IF(_xlpm.x=0,"",_xlpm.x)))</f>
        <v/>
      </c>
      <c r="L54" s="3" t="str">
        <f>IF(H54="","",_xlfn.LET(_xlpm.x,VLOOKUP(H54,'Drop-down_menus'!$D$2:$E$13,2,FALSE),IF(_xlpm.x=0,"",_xlpm.x)))</f>
        <v/>
      </c>
      <c r="M54" s="21">
        <v>0.63611111111111118</v>
      </c>
      <c r="N54" s="21">
        <v>0.63958333333333328</v>
      </c>
      <c r="O54" s="21"/>
      <c r="P54" s="21"/>
      <c r="Q54" s="26">
        <v>66</v>
      </c>
      <c r="R54" s="29">
        <v>0.85</v>
      </c>
      <c r="S54" s="26">
        <v>65</v>
      </c>
      <c r="T54" s="29">
        <v>75.16</v>
      </c>
      <c r="U54" s="26"/>
      <c r="V54" s="29"/>
      <c r="W54" s="26"/>
      <c r="X54" s="29"/>
      <c r="Y54" s="24">
        <f t="shared" si="4"/>
        <v>-66.014166666666668</v>
      </c>
      <c r="Z54" s="24">
        <f t="shared" si="5"/>
        <v>-66.25266666666667</v>
      </c>
      <c r="AA54" s="24">
        <f t="shared" si="6"/>
        <v>0</v>
      </c>
      <c r="AB54" s="1">
        <f t="shared" si="7"/>
        <v>0</v>
      </c>
      <c r="AC54" s="2" t="s">
        <v>29</v>
      </c>
      <c r="AD54" s="2">
        <v>0</v>
      </c>
      <c r="AE54" s="2">
        <v>0</v>
      </c>
      <c r="AF54" s="2"/>
      <c r="AG54" s="2"/>
      <c r="AH54" s="4"/>
      <c r="AJ54" s="2" t="s">
        <v>618</v>
      </c>
    </row>
    <row r="55" spans="1:36" ht="13.5" hidden="1" customHeight="1">
      <c r="A55" s="2" t="s">
        <v>846</v>
      </c>
      <c r="B55" s="2" t="s">
        <v>93</v>
      </c>
      <c r="C55" s="3">
        <v>44978</v>
      </c>
      <c r="D55" s="3"/>
      <c r="E55" s="39" t="s">
        <v>46</v>
      </c>
      <c r="F55" s="39" t="s">
        <v>39</v>
      </c>
      <c r="G55" s="39"/>
      <c r="H55" s="39"/>
      <c r="I55" s="3" t="str">
        <f>IF(E55="","",_xlfn.LET(_xlpm.x,VLOOKUP(E55,'Drop-down_menus'!$D$2:$E$13,2,FALSE),IF(_xlpm.x=0,"",_xlpm.x)))</f>
        <v>https://orcid.org/0000-0003-0502-8101</v>
      </c>
      <c r="J55" s="3" t="str">
        <f>IF(F55="","",_xlfn.LET(_xlpm.x,VLOOKUP(F55,'Drop-down_menus'!$D$2:$E$13,2,FALSE),IF(_xlpm.x=0,"",_xlpm.x)))</f>
        <v>https://orcid.org/0009-0002-6669-2911</v>
      </c>
      <c r="K55" s="3" t="str">
        <f>IF(G55="","",_xlfn.LET(_xlpm.x,VLOOKUP(G55,'Drop-down_menus'!$D$2:$E$13,2,FALSE),IF(_xlpm.x=0,"",_xlpm.x)))</f>
        <v/>
      </c>
      <c r="L55" s="3" t="str">
        <f>IF(H55="","",_xlfn.LET(_xlpm.x,VLOOKUP(H55,'Drop-down_menus'!$D$2:$E$13,2,FALSE),IF(_xlpm.x=0,"",_xlpm.x)))</f>
        <v/>
      </c>
      <c r="M55" s="21">
        <v>0.65416666666666667</v>
      </c>
      <c r="N55" s="21">
        <v>0.65763888888888888</v>
      </c>
      <c r="O55" s="21"/>
      <c r="P55" s="21"/>
      <c r="Q55" s="26">
        <v>66</v>
      </c>
      <c r="R55" s="29">
        <v>0.06</v>
      </c>
      <c r="S55" s="26">
        <v>65</v>
      </c>
      <c r="T55" s="29">
        <v>74.819999999999993</v>
      </c>
      <c r="U55" s="26"/>
      <c r="V55" s="29"/>
      <c r="W55" s="26"/>
      <c r="X55" s="29"/>
      <c r="Y55" s="24">
        <f t="shared" si="4"/>
        <v>-66.001000000000005</v>
      </c>
      <c r="Z55" s="24">
        <f t="shared" si="5"/>
        <v>-66.247</v>
      </c>
      <c r="AA55" s="24">
        <f t="shared" si="6"/>
        <v>0</v>
      </c>
      <c r="AB55" s="1">
        <f t="shared" si="7"/>
        <v>0</v>
      </c>
      <c r="AC55" s="2" t="s">
        <v>29</v>
      </c>
      <c r="AD55" s="2">
        <v>0</v>
      </c>
      <c r="AE55" s="2">
        <v>0</v>
      </c>
      <c r="AF55" s="2"/>
      <c r="AG55" s="2"/>
      <c r="AH55" s="4"/>
      <c r="AJ55" s="2" t="s">
        <v>618</v>
      </c>
    </row>
    <row r="56" spans="1:36" ht="13.5" hidden="1" customHeight="1">
      <c r="A56" s="2" t="s">
        <v>846</v>
      </c>
      <c r="B56" s="2" t="s">
        <v>78</v>
      </c>
      <c r="C56" s="3">
        <v>44978</v>
      </c>
      <c r="D56" s="3"/>
      <c r="E56" s="3" t="s">
        <v>43</v>
      </c>
      <c r="F56" s="3" t="s">
        <v>28</v>
      </c>
      <c r="G56" s="3"/>
      <c r="H56" s="3"/>
      <c r="I56" s="3" t="str">
        <f>IF(E56="","",_xlfn.LET(_xlpm.x,VLOOKUP(E56,'Drop-down_menus'!$D$2:$E$13,2,FALSE),IF(_xlpm.x=0,"",_xlpm.x)))</f>
        <v>https://orcid.org/0000-0002-0981-7442</v>
      </c>
      <c r="J56" s="3" t="str">
        <f>IF(F56="","",_xlfn.LET(_xlpm.x,VLOOKUP(F56,'Drop-down_menus'!$D$2:$E$13,2,FALSE),IF(_xlpm.x=0,"",_xlpm.x)))</f>
        <v>https://orcid.org/0000-0002-9037-7623</v>
      </c>
      <c r="K56" s="3" t="str">
        <f>IF(G56="","",_xlfn.LET(_xlpm.x,VLOOKUP(G56,'Drop-down_menus'!$D$2:$E$13,2,FALSE),IF(_xlpm.x=0,"",_xlpm.x)))</f>
        <v/>
      </c>
      <c r="L56" s="3" t="str">
        <f>IF(H56="","",_xlfn.LET(_xlpm.x,VLOOKUP(H56,'Drop-down_menus'!$D$2:$E$13,2,FALSE),IF(_xlpm.x=0,"",_xlpm.x)))</f>
        <v/>
      </c>
      <c r="M56" s="21">
        <v>0.58333333333333337</v>
      </c>
      <c r="N56" s="21">
        <v>0.59027777777777779</v>
      </c>
      <c r="O56" s="21"/>
      <c r="P56" s="21"/>
      <c r="Q56" s="26">
        <v>66</v>
      </c>
      <c r="R56" s="29">
        <v>2.9499999999999998E-2</v>
      </c>
      <c r="S56" s="26">
        <v>65</v>
      </c>
      <c r="T56" s="29">
        <v>46.747</v>
      </c>
      <c r="W56" s="26"/>
      <c r="X56" s="29"/>
      <c r="Y56" s="24">
        <f t="shared" si="4"/>
        <v>-66.000491666666662</v>
      </c>
      <c r="Z56" s="24">
        <f t="shared" si="5"/>
        <v>-65.779116666666667</v>
      </c>
      <c r="AA56" s="24">
        <f>-(W56+X56/60)</f>
        <v>0</v>
      </c>
      <c r="AB56" s="1">
        <f t="shared" si="7"/>
        <v>0</v>
      </c>
      <c r="AC56" s="2" t="s">
        <v>29</v>
      </c>
      <c r="AD56" s="2">
        <v>15</v>
      </c>
      <c r="AE56" s="2">
        <v>15</v>
      </c>
      <c r="AF56" s="2"/>
      <c r="AG56" s="2"/>
      <c r="AH56" s="4"/>
      <c r="AJ56" s="2" t="s">
        <v>618</v>
      </c>
    </row>
    <row r="57" spans="1:36" ht="13.5" hidden="1" customHeight="1">
      <c r="A57" s="2" t="s">
        <v>846</v>
      </c>
      <c r="B57" s="2" t="s">
        <v>74</v>
      </c>
      <c r="C57" s="3">
        <v>44977</v>
      </c>
      <c r="D57" s="3"/>
      <c r="E57" s="3" t="s">
        <v>46</v>
      </c>
      <c r="F57" s="3" t="s">
        <v>39</v>
      </c>
      <c r="G57" s="3"/>
      <c r="H57" s="3"/>
      <c r="I57" s="3" t="str">
        <f>IF(E57="","",_xlfn.LET(_xlpm.x,VLOOKUP(E57,'Drop-down_menus'!$D$2:$E$13,2,FALSE),IF(_xlpm.x=0,"",_xlpm.x)))</f>
        <v>https://orcid.org/0000-0003-0502-8101</v>
      </c>
      <c r="J57" s="3" t="str">
        <f>IF(F57="","",_xlfn.LET(_xlpm.x,VLOOKUP(F57,'Drop-down_menus'!$D$2:$E$13,2,FALSE),IF(_xlpm.x=0,"",_xlpm.x)))</f>
        <v>https://orcid.org/0009-0002-6669-2911</v>
      </c>
      <c r="K57" s="3" t="str">
        <f>IF(G57="","",_xlfn.LET(_xlpm.x,VLOOKUP(G57,'Drop-down_menus'!$D$2:$E$13,2,FALSE),IF(_xlpm.x=0,"",_xlpm.x)))</f>
        <v/>
      </c>
      <c r="L57" s="3" t="str">
        <f>IF(H57="","",_xlfn.LET(_xlpm.x,VLOOKUP(H57,'Drop-down_menus'!$D$2:$E$13,2,FALSE),IF(_xlpm.x=0,"",_xlpm.x)))</f>
        <v/>
      </c>
      <c r="M57" s="21">
        <v>0.52083333333333337</v>
      </c>
      <c r="N57" s="21">
        <v>0.53125</v>
      </c>
      <c r="O57" s="21"/>
      <c r="P57" s="21"/>
      <c r="Q57" s="26">
        <v>66</v>
      </c>
      <c r="R57" s="29">
        <v>1.6E-2</v>
      </c>
      <c r="S57" s="26">
        <v>65</v>
      </c>
      <c r="T57" s="29">
        <v>46.643000000000001</v>
      </c>
      <c r="U57" s="26"/>
      <c r="V57" s="29"/>
      <c r="W57" s="26"/>
      <c r="X57" s="29"/>
      <c r="Y57" s="24">
        <f t="shared" si="4"/>
        <v>-66.000266666666661</v>
      </c>
      <c r="Z57" s="24">
        <f t="shared" si="5"/>
        <v>-65.777383333333333</v>
      </c>
      <c r="AA57" s="24">
        <f>-(U57+V57/60)</f>
        <v>0</v>
      </c>
      <c r="AB57" s="1">
        <f t="shared" si="7"/>
        <v>0</v>
      </c>
      <c r="AC57" s="2" t="s">
        <v>29</v>
      </c>
      <c r="AD57" s="2"/>
      <c r="AE57" s="2">
        <v>6</v>
      </c>
      <c r="AF57" s="2"/>
      <c r="AG57" s="2"/>
      <c r="AH57" s="4"/>
      <c r="AJ57" s="2" t="s">
        <v>618</v>
      </c>
    </row>
    <row r="58" spans="1:36" ht="13.5" hidden="1" customHeight="1">
      <c r="A58" s="2" t="s">
        <v>846</v>
      </c>
      <c r="B58" s="2" t="s">
        <v>101</v>
      </c>
      <c r="C58" s="3">
        <v>44979</v>
      </c>
      <c r="D58" s="3"/>
      <c r="E58" s="39" t="s">
        <v>46</v>
      </c>
      <c r="F58" s="39" t="s">
        <v>39</v>
      </c>
      <c r="G58" s="39"/>
      <c r="H58" s="39"/>
      <c r="I58" s="3" t="str">
        <f>IF(E58="","",_xlfn.LET(_xlpm.x,VLOOKUP(E58,'Drop-down_menus'!$D$2:$E$13,2,FALSE),IF(_xlpm.x=0,"",_xlpm.x)))</f>
        <v>https://orcid.org/0000-0003-0502-8101</v>
      </c>
      <c r="J58" s="3" t="str">
        <f>IF(F58="","",_xlfn.LET(_xlpm.x,VLOOKUP(F58,'Drop-down_menus'!$D$2:$E$13,2,FALSE),IF(_xlpm.x=0,"",_xlpm.x)))</f>
        <v>https://orcid.org/0009-0002-6669-2911</v>
      </c>
      <c r="K58" s="3" t="str">
        <f>IF(G58="","",_xlfn.LET(_xlpm.x,VLOOKUP(G58,'Drop-down_menus'!$D$2:$E$13,2,FALSE),IF(_xlpm.x=0,"",_xlpm.x)))</f>
        <v/>
      </c>
      <c r="L58" s="3" t="str">
        <f>IF(H58="","",_xlfn.LET(_xlpm.x,VLOOKUP(H58,'Drop-down_menus'!$D$2:$E$13,2,FALSE),IF(_xlpm.x=0,"",_xlpm.x)))</f>
        <v/>
      </c>
      <c r="M58" s="21">
        <v>0.47916666666666669</v>
      </c>
      <c r="N58" s="21">
        <v>0.50138888888888888</v>
      </c>
      <c r="O58" s="21"/>
      <c r="P58" s="21"/>
      <c r="Q58" s="26"/>
      <c r="R58" s="29"/>
      <c r="S58" s="26"/>
      <c r="T58" s="29"/>
      <c r="U58" s="26"/>
      <c r="V58" s="29"/>
      <c r="W58" s="26"/>
      <c r="X58" s="29"/>
      <c r="Y58" s="24">
        <v>-65.779600000000002</v>
      </c>
      <c r="Z58" s="24">
        <v>-65.995999999999995</v>
      </c>
      <c r="AB58" s="1"/>
      <c r="AC58" s="2" t="s">
        <v>29</v>
      </c>
      <c r="AD58" s="2"/>
      <c r="AE58" s="2">
        <v>16</v>
      </c>
      <c r="AF58" s="2"/>
      <c r="AG58" s="2"/>
      <c r="AH58" s="4"/>
      <c r="AJ58" s="2" t="s">
        <v>618</v>
      </c>
    </row>
    <row r="59" spans="1:36" ht="13.5" hidden="1" customHeight="1">
      <c r="A59" s="2" t="s">
        <v>846</v>
      </c>
      <c r="B59" s="2" t="s">
        <v>118</v>
      </c>
      <c r="C59" s="3">
        <v>44980</v>
      </c>
      <c r="D59" s="3"/>
      <c r="E59" s="39" t="s">
        <v>46</v>
      </c>
      <c r="F59" s="39" t="s">
        <v>39</v>
      </c>
      <c r="G59" s="39"/>
      <c r="H59" s="39"/>
      <c r="I59" s="3" t="str">
        <f>IF(E59="","",_xlfn.LET(_xlpm.x,VLOOKUP(E59,'Drop-down_menus'!$D$2:$E$13,2,FALSE),IF(_xlpm.x=0,"",_xlpm.x)))</f>
        <v>https://orcid.org/0000-0003-0502-8101</v>
      </c>
      <c r="J59" s="3" t="str">
        <f>IF(F59="","",_xlfn.LET(_xlpm.x,VLOOKUP(F59,'Drop-down_menus'!$D$2:$E$13,2,FALSE),IF(_xlpm.x=0,"",_xlpm.x)))</f>
        <v>https://orcid.org/0009-0002-6669-2911</v>
      </c>
      <c r="K59" s="3" t="str">
        <f>IF(G59="","",_xlfn.LET(_xlpm.x,VLOOKUP(G59,'Drop-down_menus'!$D$2:$E$13,2,FALSE),IF(_xlpm.x=0,"",_xlpm.x)))</f>
        <v/>
      </c>
      <c r="L59" s="3" t="str">
        <f>IF(H59="","",_xlfn.LET(_xlpm.x,VLOOKUP(H59,'Drop-down_menus'!$D$2:$E$13,2,FALSE),IF(_xlpm.x=0,"",_xlpm.x)))</f>
        <v/>
      </c>
      <c r="M59" s="21">
        <v>0.51944444444444449</v>
      </c>
      <c r="N59" s="21">
        <v>0.52986111111111112</v>
      </c>
      <c r="O59" s="21"/>
      <c r="P59" s="21"/>
      <c r="Q59" s="26">
        <v>66</v>
      </c>
      <c r="R59" s="29">
        <v>2.7E-2</v>
      </c>
      <c r="S59" s="26">
        <v>65</v>
      </c>
      <c r="T59" s="29">
        <v>46.75</v>
      </c>
      <c r="U59" s="26"/>
      <c r="V59" s="29"/>
      <c r="W59" s="26"/>
      <c r="X59" s="29"/>
      <c r="Y59" s="35">
        <f t="shared" ref="Y59:Y90" si="8">-(Q59+R59/60)</f>
        <v>-66.000450000000001</v>
      </c>
      <c r="Z59" s="35">
        <f t="shared" ref="Z59:Z90" si="9">-(S59+T59/60)</f>
        <v>-65.779166666666669</v>
      </c>
      <c r="AA59" s="35">
        <f t="shared" ref="AA59:AA79" si="10">-(U59+V59/60)</f>
        <v>0</v>
      </c>
      <c r="AB59" s="36">
        <f t="shared" ref="AB59:AB79" si="11">-(W59+X59/60)</f>
        <v>0</v>
      </c>
      <c r="AC59" s="31" t="s">
        <v>29</v>
      </c>
      <c r="AD59" s="2"/>
      <c r="AE59" s="2"/>
      <c r="AF59" s="2"/>
      <c r="AG59" s="2"/>
      <c r="AH59" s="4"/>
      <c r="AJ59" s="2" t="s">
        <v>618</v>
      </c>
    </row>
    <row r="60" spans="1:36" ht="13.5" hidden="1" customHeight="1">
      <c r="A60" s="2" t="s">
        <v>846</v>
      </c>
      <c r="B60" s="2" t="s">
        <v>108</v>
      </c>
      <c r="C60" s="3">
        <v>44980</v>
      </c>
      <c r="D60" s="3"/>
      <c r="E60" s="39" t="s">
        <v>46</v>
      </c>
      <c r="F60" s="39" t="s">
        <v>39</v>
      </c>
      <c r="G60" s="39"/>
      <c r="H60" s="39"/>
      <c r="I60" s="3" t="str">
        <f>IF(E60="","",_xlfn.LET(_xlpm.x,VLOOKUP(E60,'Drop-down_menus'!$D$2:$E$13,2,FALSE),IF(_xlpm.x=0,"",_xlpm.x)))</f>
        <v>https://orcid.org/0000-0003-0502-8101</v>
      </c>
      <c r="J60" s="3" t="str">
        <f>IF(F60="","",_xlfn.LET(_xlpm.x,VLOOKUP(F60,'Drop-down_menus'!$D$2:$E$13,2,FALSE),IF(_xlpm.x=0,"",_xlpm.x)))</f>
        <v>https://orcid.org/0009-0002-6669-2911</v>
      </c>
      <c r="K60" s="3" t="str">
        <f>IF(G60="","",_xlfn.LET(_xlpm.x,VLOOKUP(G60,'Drop-down_menus'!$D$2:$E$13,2,FALSE),IF(_xlpm.x=0,"",_xlpm.x)))</f>
        <v/>
      </c>
      <c r="L60" s="3" t="str">
        <f>IF(H60="","",_xlfn.LET(_xlpm.x,VLOOKUP(H60,'Drop-down_menus'!$D$2:$E$13,2,FALSE),IF(_xlpm.x=0,"",_xlpm.x)))</f>
        <v/>
      </c>
      <c r="M60" s="21">
        <v>0.71944444444444444</v>
      </c>
      <c r="N60" s="21">
        <v>0.72291666666666676</v>
      </c>
      <c r="O60" s="21"/>
      <c r="P60" s="21"/>
      <c r="Q60" s="26">
        <v>66</v>
      </c>
      <c r="R60" s="29">
        <v>0.02</v>
      </c>
      <c r="S60" s="26">
        <v>65</v>
      </c>
      <c r="T60" s="29">
        <v>47.68</v>
      </c>
      <c r="U60" s="26"/>
      <c r="V60" s="29"/>
      <c r="W60" s="26"/>
      <c r="X60" s="29"/>
      <c r="Y60" s="35">
        <f t="shared" si="8"/>
        <v>-66.00033333333333</v>
      </c>
      <c r="Z60" s="35">
        <f t="shared" si="9"/>
        <v>-65.794666666666672</v>
      </c>
      <c r="AA60" s="35">
        <f t="shared" si="10"/>
        <v>0</v>
      </c>
      <c r="AB60" s="36">
        <f t="shared" si="11"/>
        <v>0</v>
      </c>
      <c r="AC60" s="31" t="s">
        <v>29</v>
      </c>
      <c r="AD60" s="2"/>
      <c r="AE60" s="2"/>
      <c r="AF60" s="2"/>
      <c r="AG60" s="2"/>
      <c r="AH60" s="4"/>
      <c r="AJ60" s="2" t="s">
        <v>618</v>
      </c>
    </row>
    <row r="61" spans="1:36" ht="13.5" hidden="1" customHeight="1">
      <c r="A61" s="2" t="s">
        <v>846</v>
      </c>
      <c r="B61" s="2" t="s">
        <v>109</v>
      </c>
      <c r="C61" s="3">
        <v>44980</v>
      </c>
      <c r="D61" s="3"/>
      <c r="E61" s="39" t="s">
        <v>46</v>
      </c>
      <c r="F61" s="39" t="s">
        <v>39</v>
      </c>
      <c r="G61" s="39"/>
      <c r="H61" s="39"/>
      <c r="I61" s="3" t="str">
        <f>IF(E61="","",_xlfn.LET(_xlpm.x,VLOOKUP(E61,'Drop-down_menus'!$D$2:$E$13,2,FALSE),IF(_xlpm.x=0,"",_xlpm.x)))</f>
        <v>https://orcid.org/0000-0003-0502-8101</v>
      </c>
      <c r="J61" s="3" t="str">
        <f>IF(F61="","",_xlfn.LET(_xlpm.x,VLOOKUP(F61,'Drop-down_menus'!$D$2:$E$13,2,FALSE),IF(_xlpm.x=0,"",_xlpm.x)))</f>
        <v>https://orcid.org/0009-0002-6669-2911</v>
      </c>
      <c r="K61" s="3" t="str">
        <f>IF(G61="","",_xlfn.LET(_xlpm.x,VLOOKUP(G61,'Drop-down_menus'!$D$2:$E$13,2,FALSE),IF(_xlpm.x=0,"",_xlpm.x)))</f>
        <v/>
      </c>
      <c r="L61" s="3" t="str">
        <f>IF(H61="","",_xlfn.LET(_xlpm.x,VLOOKUP(H61,'Drop-down_menus'!$D$2:$E$13,2,FALSE),IF(_xlpm.x=0,"",_xlpm.x)))</f>
        <v/>
      </c>
      <c r="M61" s="21">
        <v>0.72569444444444453</v>
      </c>
      <c r="N61" s="21">
        <v>0.72916666666666663</v>
      </c>
      <c r="O61" s="21"/>
      <c r="P61" s="21"/>
      <c r="Q61" s="26">
        <v>65</v>
      </c>
      <c r="R61" s="29">
        <v>59.99</v>
      </c>
      <c r="S61" s="26">
        <v>65</v>
      </c>
      <c r="T61" s="29">
        <v>47.92</v>
      </c>
      <c r="U61" s="26"/>
      <c r="V61" s="29"/>
      <c r="W61" s="26"/>
      <c r="X61" s="29"/>
      <c r="Y61" s="35">
        <f t="shared" si="8"/>
        <v>-65.999833333333328</v>
      </c>
      <c r="Z61" s="35">
        <f t="shared" si="9"/>
        <v>-65.798666666666662</v>
      </c>
      <c r="AA61" s="35">
        <f t="shared" si="10"/>
        <v>0</v>
      </c>
      <c r="AB61" s="36">
        <f t="shared" si="11"/>
        <v>0</v>
      </c>
      <c r="AC61" s="31" t="s">
        <v>29</v>
      </c>
      <c r="AD61" s="2"/>
      <c r="AE61" s="2"/>
      <c r="AF61" s="2"/>
      <c r="AG61" s="2"/>
      <c r="AH61" s="4"/>
      <c r="AJ61" s="2" t="s">
        <v>618</v>
      </c>
    </row>
    <row r="62" spans="1:36" ht="13.5" hidden="1" customHeight="1">
      <c r="A62" s="2" t="s">
        <v>846</v>
      </c>
      <c r="B62" s="2" t="s">
        <v>110</v>
      </c>
      <c r="C62" s="3">
        <v>44980</v>
      </c>
      <c r="D62" s="3"/>
      <c r="E62" s="39" t="s">
        <v>46</v>
      </c>
      <c r="F62" s="39" t="s">
        <v>39</v>
      </c>
      <c r="G62" s="39"/>
      <c r="H62" s="39"/>
      <c r="I62" s="3" t="str">
        <f>IF(E62="","",_xlfn.LET(_xlpm.x,VLOOKUP(E62,'Drop-down_menus'!$D$2:$E$13,2,FALSE),IF(_xlpm.x=0,"",_xlpm.x)))</f>
        <v>https://orcid.org/0000-0003-0502-8101</v>
      </c>
      <c r="J62" s="3" t="str">
        <f>IF(F62="","",_xlfn.LET(_xlpm.x,VLOOKUP(F62,'Drop-down_menus'!$D$2:$E$13,2,FALSE),IF(_xlpm.x=0,"",_xlpm.x)))</f>
        <v>https://orcid.org/0009-0002-6669-2911</v>
      </c>
      <c r="K62" s="3" t="str">
        <f>IF(G62="","",_xlfn.LET(_xlpm.x,VLOOKUP(G62,'Drop-down_menus'!$D$2:$E$13,2,FALSE),IF(_xlpm.x=0,"",_xlpm.x)))</f>
        <v/>
      </c>
      <c r="L62" s="3" t="str">
        <f>IF(H62="","",_xlfn.LET(_xlpm.x,VLOOKUP(H62,'Drop-down_menus'!$D$2:$E$13,2,FALSE),IF(_xlpm.x=0,"",_xlpm.x)))</f>
        <v/>
      </c>
      <c r="M62" s="21">
        <v>0.73263888888888884</v>
      </c>
      <c r="N62" s="21">
        <v>0.73611111111111116</v>
      </c>
      <c r="O62" s="21"/>
      <c r="P62" s="21"/>
      <c r="Q62" s="26">
        <v>65</v>
      </c>
      <c r="R62" s="29">
        <v>59.72</v>
      </c>
      <c r="S62" s="26">
        <v>65</v>
      </c>
      <c r="T62" s="29">
        <v>46.74</v>
      </c>
      <c r="U62" s="26"/>
      <c r="V62" s="29"/>
      <c r="W62" s="26"/>
      <c r="X62" s="29"/>
      <c r="Y62" s="35">
        <f t="shared" si="8"/>
        <v>-65.995333333333335</v>
      </c>
      <c r="Z62" s="35">
        <f t="shared" si="9"/>
        <v>-65.778999999999996</v>
      </c>
      <c r="AA62" s="35">
        <f t="shared" si="10"/>
        <v>0</v>
      </c>
      <c r="AB62" s="36">
        <f t="shared" si="11"/>
        <v>0</v>
      </c>
      <c r="AC62" s="31" t="s">
        <v>29</v>
      </c>
      <c r="AD62" s="2"/>
      <c r="AE62" s="2"/>
      <c r="AF62" s="2"/>
      <c r="AG62" s="2"/>
      <c r="AH62" s="4"/>
      <c r="AJ62" s="2" t="s">
        <v>618</v>
      </c>
    </row>
    <row r="63" spans="1:36" ht="13.5" hidden="1" customHeight="1">
      <c r="A63" s="2" t="s">
        <v>846</v>
      </c>
      <c r="B63" s="2" t="s">
        <v>111</v>
      </c>
      <c r="C63" s="3">
        <v>44980</v>
      </c>
      <c r="D63" s="3"/>
      <c r="E63" s="39" t="s">
        <v>46</v>
      </c>
      <c r="F63" s="39" t="s">
        <v>39</v>
      </c>
      <c r="G63" s="39"/>
      <c r="H63" s="39"/>
      <c r="I63" s="3" t="str">
        <f>IF(E63="","",_xlfn.LET(_xlpm.x,VLOOKUP(E63,'Drop-down_menus'!$D$2:$E$13,2,FALSE),IF(_xlpm.x=0,"",_xlpm.x)))</f>
        <v>https://orcid.org/0000-0003-0502-8101</v>
      </c>
      <c r="J63" s="3" t="str">
        <f>IF(F63="","",_xlfn.LET(_xlpm.x,VLOOKUP(F63,'Drop-down_menus'!$D$2:$E$13,2,FALSE),IF(_xlpm.x=0,"",_xlpm.x)))</f>
        <v>https://orcid.org/0009-0002-6669-2911</v>
      </c>
      <c r="K63" s="3" t="str">
        <f>IF(G63="","",_xlfn.LET(_xlpm.x,VLOOKUP(G63,'Drop-down_menus'!$D$2:$E$13,2,FALSE),IF(_xlpm.x=0,"",_xlpm.x)))</f>
        <v/>
      </c>
      <c r="L63" s="3" t="str">
        <f>IF(H63="","",_xlfn.LET(_xlpm.x,VLOOKUP(H63,'Drop-down_menus'!$D$2:$E$13,2,FALSE),IF(_xlpm.x=0,"",_xlpm.x)))</f>
        <v/>
      </c>
      <c r="M63" s="21">
        <v>0.73819444444444438</v>
      </c>
      <c r="N63" s="21">
        <v>0.7416666666666667</v>
      </c>
      <c r="O63" s="21"/>
      <c r="P63" s="21"/>
      <c r="Q63" s="26">
        <v>65</v>
      </c>
      <c r="R63" s="29">
        <v>59.85</v>
      </c>
      <c r="S63" s="26">
        <v>65</v>
      </c>
      <c r="T63" s="29">
        <v>46.43</v>
      </c>
      <c r="U63" s="26"/>
      <c r="V63" s="29"/>
      <c r="W63" s="26"/>
      <c r="X63" s="29"/>
      <c r="Y63" s="35">
        <f t="shared" si="8"/>
        <v>-65.997500000000002</v>
      </c>
      <c r="Z63" s="35">
        <f t="shared" si="9"/>
        <v>-65.773833333333329</v>
      </c>
      <c r="AA63" s="35">
        <f t="shared" si="10"/>
        <v>0</v>
      </c>
      <c r="AB63" s="36">
        <f t="shared" si="11"/>
        <v>0</v>
      </c>
      <c r="AC63" s="31" t="s">
        <v>29</v>
      </c>
      <c r="AD63" s="2"/>
      <c r="AE63" s="2"/>
      <c r="AF63" s="2"/>
      <c r="AG63" s="2"/>
      <c r="AH63" s="4"/>
      <c r="AJ63" s="2" t="s">
        <v>618</v>
      </c>
    </row>
    <row r="64" spans="1:36" ht="13.5" hidden="1" customHeight="1">
      <c r="A64" s="2" t="s">
        <v>846</v>
      </c>
      <c r="B64" s="2" t="s">
        <v>112</v>
      </c>
      <c r="C64" s="3">
        <v>44980</v>
      </c>
      <c r="D64" s="3"/>
      <c r="E64" s="39" t="s">
        <v>46</v>
      </c>
      <c r="F64" s="39" t="s">
        <v>39</v>
      </c>
      <c r="G64" s="39"/>
      <c r="H64" s="39"/>
      <c r="I64" s="3" t="str">
        <f>IF(E64="","",_xlfn.LET(_xlpm.x,VLOOKUP(E64,'Drop-down_menus'!$D$2:$E$13,2,FALSE),IF(_xlpm.x=0,"",_xlpm.x)))</f>
        <v>https://orcid.org/0000-0003-0502-8101</v>
      </c>
      <c r="J64" s="3" t="str">
        <f>IF(F64="","",_xlfn.LET(_xlpm.x,VLOOKUP(F64,'Drop-down_menus'!$D$2:$E$13,2,FALSE),IF(_xlpm.x=0,"",_xlpm.x)))</f>
        <v>https://orcid.org/0009-0002-6669-2911</v>
      </c>
      <c r="K64" s="3" t="str">
        <f>IF(G64="","",_xlfn.LET(_xlpm.x,VLOOKUP(G64,'Drop-down_menus'!$D$2:$E$13,2,FALSE),IF(_xlpm.x=0,"",_xlpm.x)))</f>
        <v/>
      </c>
      <c r="L64" s="3" t="str">
        <f>IF(H64="","",_xlfn.LET(_xlpm.x,VLOOKUP(H64,'Drop-down_menus'!$D$2:$E$13,2,FALSE),IF(_xlpm.x=0,"",_xlpm.x)))</f>
        <v/>
      </c>
      <c r="M64" s="21">
        <v>0.74305555555555547</v>
      </c>
      <c r="N64" s="21">
        <v>0.74652777777777779</v>
      </c>
      <c r="O64" s="21"/>
      <c r="P64" s="21"/>
      <c r="Q64" s="26">
        <v>65</v>
      </c>
      <c r="R64" s="29">
        <v>59.93</v>
      </c>
      <c r="S64" s="26">
        <v>65</v>
      </c>
      <c r="T64" s="29">
        <v>46.28</v>
      </c>
      <c r="U64" s="26"/>
      <c r="V64" s="29"/>
      <c r="W64" s="26"/>
      <c r="X64" s="29"/>
      <c r="Y64" s="35">
        <f t="shared" si="8"/>
        <v>-65.998833333333337</v>
      </c>
      <c r="Z64" s="35">
        <f t="shared" si="9"/>
        <v>-65.771333333333331</v>
      </c>
      <c r="AA64" s="35">
        <f t="shared" si="10"/>
        <v>0</v>
      </c>
      <c r="AB64" s="36">
        <f t="shared" si="11"/>
        <v>0</v>
      </c>
      <c r="AC64" s="31" t="s">
        <v>29</v>
      </c>
      <c r="AD64" s="2"/>
      <c r="AE64" s="2"/>
      <c r="AF64" s="2"/>
      <c r="AG64" s="2"/>
      <c r="AH64" s="4"/>
      <c r="AJ64" s="2" t="s">
        <v>618</v>
      </c>
    </row>
    <row r="65" spans="1:37" ht="13.5" hidden="1" customHeight="1">
      <c r="A65" s="2" t="s">
        <v>846</v>
      </c>
      <c r="B65" s="2" t="s">
        <v>126</v>
      </c>
      <c r="C65" s="3">
        <v>44981</v>
      </c>
      <c r="D65" s="3"/>
      <c r="E65" s="3" t="s">
        <v>28</v>
      </c>
      <c r="F65" s="3" t="s">
        <v>43</v>
      </c>
      <c r="G65" s="3"/>
      <c r="H65" s="3"/>
      <c r="I65" s="3" t="str">
        <f>IF(E65="","",_xlfn.LET(_xlpm.x,VLOOKUP(E65,'Drop-down_menus'!$D$2:$E$13,2,FALSE),IF(_xlpm.x=0,"",_xlpm.x)))</f>
        <v>https://orcid.org/0000-0002-9037-7623</v>
      </c>
      <c r="J65" s="3" t="str">
        <f>IF(F65="","",_xlfn.LET(_xlpm.x,VLOOKUP(F65,'Drop-down_menus'!$D$2:$E$13,2,FALSE),IF(_xlpm.x=0,"",_xlpm.x)))</f>
        <v>https://orcid.org/0000-0002-0981-7442</v>
      </c>
      <c r="K65" s="3" t="str">
        <f>IF(G65="","",_xlfn.LET(_xlpm.x,VLOOKUP(G65,'Drop-down_menus'!$D$2:$E$13,2,FALSE),IF(_xlpm.x=0,"",_xlpm.x)))</f>
        <v/>
      </c>
      <c r="L65" s="3" t="str">
        <f>IF(H65="","",_xlfn.LET(_xlpm.x,VLOOKUP(H65,'Drop-down_menus'!$D$2:$E$13,2,FALSE),IF(_xlpm.x=0,"",_xlpm.x)))</f>
        <v/>
      </c>
      <c r="M65" s="21">
        <v>0.58333333333333337</v>
      </c>
      <c r="N65" s="21">
        <v>0.60416666666666663</v>
      </c>
      <c r="O65" s="21"/>
      <c r="P65" s="21"/>
      <c r="Q65" s="26">
        <v>65</v>
      </c>
      <c r="R65" s="29">
        <v>59.85</v>
      </c>
      <c r="S65" s="26">
        <v>65</v>
      </c>
      <c r="T65" s="29">
        <v>47.405999999999999</v>
      </c>
      <c r="U65" s="26"/>
      <c r="V65" s="29"/>
      <c r="W65" s="26"/>
      <c r="X65" s="29"/>
      <c r="Y65" s="24">
        <f t="shared" si="8"/>
        <v>-65.997500000000002</v>
      </c>
      <c r="Z65" s="24">
        <f t="shared" si="9"/>
        <v>-65.790099999999995</v>
      </c>
      <c r="AA65" s="24">
        <f t="shared" si="10"/>
        <v>0</v>
      </c>
      <c r="AB65" s="1">
        <f t="shared" si="11"/>
        <v>0</v>
      </c>
      <c r="AC65" s="2" t="s">
        <v>29</v>
      </c>
      <c r="AD65" s="2"/>
      <c r="AE65" s="2"/>
      <c r="AF65" s="2"/>
      <c r="AG65" s="2"/>
      <c r="AH65" s="4"/>
      <c r="AJ65" s="2" t="s">
        <v>618</v>
      </c>
      <c r="AK65" s="2" t="s">
        <v>127</v>
      </c>
    </row>
    <row r="66" spans="1:37" ht="13.5" hidden="1" customHeight="1">
      <c r="A66" s="2" t="s">
        <v>846</v>
      </c>
      <c r="B66" s="2" t="s">
        <v>133</v>
      </c>
      <c r="C66" s="3">
        <v>44982</v>
      </c>
      <c r="D66" s="3"/>
      <c r="E66" s="3" t="s">
        <v>46</v>
      </c>
      <c r="F66" s="3" t="s">
        <v>39</v>
      </c>
      <c r="G66" s="3"/>
      <c r="H66" s="3"/>
      <c r="I66" s="3" t="str">
        <f>IF(E66="","",_xlfn.LET(_xlpm.x,VLOOKUP(E66,'Drop-down_menus'!$D$2:$E$13,2,FALSE),IF(_xlpm.x=0,"",_xlpm.x)))</f>
        <v>https://orcid.org/0000-0003-0502-8101</v>
      </c>
      <c r="J66" s="3" t="str">
        <f>IF(F66="","",_xlfn.LET(_xlpm.x,VLOOKUP(F66,'Drop-down_menus'!$D$2:$E$13,2,FALSE),IF(_xlpm.x=0,"",_xlpm.x)))</f>
        <v>https://orcid.org/0009-0002-6669-2911</v>
      </c>
      <c r="K66" s="3" t="str">
        <f>IF(G66="","",_xlfn.LET(_xlpm.x,VLOOKUP(G66,'Drop-down_menus'!$D$2:$E$13,2,FALSE),IF(_xlpm.x=0,"",_xlpm.x)))</f>
        <v/>
      </c>
      <c r="L66" s="3" t="str">
        <f>IF(H66="","",_xlfn.LET(_xlpm.x,VLOOKUP(H66,'Drop-down_menus'!$D$2:$E$13,2,FALSE),IF(_xlpm.x=0,"",_xlpm.x)))</f>
        <v/>
      </c>
      <c r="M66" s="21">
        <v>0.6875</v>
      </c>
      <c r="N66" s="21">
        <v>0.70138888888888884</v>
      </c>
      <c r="O66" s="21"/>
      <c r="P66" s="21"/>
      <c r="Q66" s="26">
        <v>66</v>
      </c>
      <c r="R66" s="29">
        <v>1.2250000000000001</v>
      </c>
      <c r="S66" s="26">
        <v>65</v>
      </c>
      <c r="T66" s="29">
        <v>50.694000000000003</v>
      </c>
      <c r="U66" s="26"/>
      <c r="V66" s="29"/>
      <c r="W66" s="26"/>
      <c r="X66" s="29"/>
      <c r="Y66" s="24">
        <f t="shared" si="8"/>
        <v>-66.020416666666662</v>
      </c>
      <c r="Z66" s="24">
        <f t="shared" si="9"/>
        <v>-65.844899999999996</v>
      </c>
      <c r="AA66" s="24">
        <f t="shared" si="10"/>
        <v>0</v>
      </c>
      <c r="AB66" s="1">
        <f t="shared" si="11"/>
        <v>0</v>
      </c>
      <c r="AC66" s="2" t="s">
        <v>1307</v>
      </c>
      <c r="AD66" s="2">
        <v>0</v>
      </c>
      <c r="AE66" s="2">
        <v>100</v>
      </c>
      <c r="AF66" s="2"/>
      <c r="AG66" s="2"/>
      <c r="AH66" s="4"/>
      <c r="AJ66" s="2" t="s">
        <v>618</v>
      </c>
    </row>
    <row r="67" spans="1:37" ht="13.5" hidden="1" customHeight="1">
      <c r="A67" s="2" t="s">
        <v>846</v>
      </c>
      <c r="B67" s="2" t="s">
        <v>848</v>
      </c>
      <c r="C67" s="3">
        <v>44984</v>
      </c>
      <c r="D67" s="3"/>
      <c r="E67" s="3" t="s">
        <v>28</v>
      </c>
      <c r="F67" s="3"/>
      <c r="G67" s="3"/>
      <c r="H67" s="3"/>
      <c r="I67" s="3" t="str">
        <f>IF(E67="","",_xlfn.LET(_xlpm.x,VLOOKUP(E67,'Drop-down_menus'!$D$2:$E$13,2,FALSE),IF(_xlpm.x=0,"",_xlpm.x)))</f>
        <v>https://orcid.org/0000-0002-9037-7623</v>
      </c>
      <c r="J67" s="3" t="str">
        <f>IF(F67="","",_xlfn.LET(_xlpm.x,VLOOKUP(F67,'Drop-down_menus'!$D$2:$E$13,2,FALSE),IF(_xlpm.x=0,"",_xlpm.x)))</f>
        <v/>
      </c>
      <c r="K67" s="3" t="str">
        <f>IF(G67="","",_xlfn.LET(_xlpm.x,VLOOKUP(G67,'Drop-down_menus'!$D$2:$E$13,2,FALSE),IF(_xlpm.x=0,"",_xlpm.x)))</f>
        <v/>
      </c>
      <c r="L67" s="3" t="str">
        <f>IF(H67="","",_xlfn.LET(_xlpm.x,VLOOKUP(H67,'Drop-down_menus'!$D$2:$E$13,2,FALSE),IF(_xlpm.x=0,"",_xlpm.x)))</f>
        <v/>
      </c>
      <c r="M67" s="21">
        <v>0.58333333333333337</v>
      </c>
      <c r="N67" s="21">
        <v>0.60416666666666663</v>
      </c>
      <c r="O67" s="21"/>
      <c r="P67" s="21"/>
      <c r="Q67" s="26">
        <v>65</v>
      </c>
      <c r="R67" s="29">
        <v>59.9</v>
      </c>
      <c r="S67" s="26">
        <v>65</v>
      </c>
      <c r="T67" s="29">
        <v>47.386000000000003</v>
      </c>
      <c r="U67" s="26"/>
      <c r="V67" s="29"/>
      <c r="W67" s="26"/>
      <c r="X67" s="29"/>
      <c r="Y67" s="24">
        <f t="shared" si="8"/>
        <v>-65.998333333333335</v>
      </c>
      <c r="Z67" s="24">
        <f t="shared" si="9"/>
        <v>-65.789766666666665</v>
      </c>
      <c r="AA67" s="24">
        <f t="shared" si="10"/>
        <v>0</v>
      </c>
      <c r="AB67" s="1">
        <f t="shared" si="11"/>
        <v>0</v>
      </c>
      <c r="AC67" s="2" t="s">
        <v>29</v>
      </c>
      <c r="AD67" s="2"/>
      <c r="AE67" s="2"/>
      <c r="AF67" s="2"/>
      <c r="AG67" s="2"/>
      <c r="AH67" s="4"/>
      <c r="AJ67" s="2" t="s">
        <v>618</v>
      </c>
    </row>
    <row r="68" spans="1:37" ht="13.5" hidden="1" customHeight="1">
      <c r="A68" s="2" t="s">
        <v>846</v>
      </c>
      <c r="B68" s="2" t="s">
        <v>75</v>
      </c>
      <c r="C68" s="3">
        <v>44977</v>
      </c>
      <c r="D68" s="3"/>
      <c r="E68" s="3" t="s">
        <v>46</v>
      </c>
      <c r="F68" s="3" t="s">
        <v>39</v>
      </c>
      <c r="G68" s="3"/>
      <c r="H68" s="3"/>
      <c r="I68" s="3" t="str">
        <f>IF(E68="","",_xlfn.LET(_xlpm.x,VLOOKUP(E68,'Drop-down_menus'!$D$2:$E$13,2,FALSE),IF(_xlpm.x=0,"",_xlpm.x)))</f>
        <v>https://orcid.org/0000-0003-0502-8101</v>
      </c>
      <c r="J68" s="3" t="str">
        <f>IF(F68="","",_xlfn.LET(_xlpm.x,VLOOKUP(F68,'Drop-down_menus'!$D$2:$E$13,2,FALSE),IF(_xlpm.x=0,"",_xlpm.x)))</f>
        <v>https://orcid.org/0009-0002-6669-2911</v>
      </c>
      <c r="K68" s="3" t="str">
        <f>IF(G68="","",_xlfn.LET(_xlpm.x,VLOOKUP(G68,'Drop-down_menus'!$D$2:$E$13,2,FALSE),IF(_xlpm.x=0,"",_xlpm.x)))</f>
        <v/>
      </c>
      <c r="L68" s="3" t="str">
        <f>IF(H68="","",_xlfn.LET(_xlpm.x,VLOOKUP(H68,'Drop-down_menus'!$D$2:$E$13,2,FALSE),IF(_xlpm.x=0,"",_xlpm.x)))</f>
        <v/>
      </c>
      <c r="M68" s="21">
        <v>0.53125</v>
      </c>
      <c r="N68" s="21">
        <v>0.54166666666666663</v>
      </c>
      <c r="O68" s="21"/>
      <c r="P68" s="21"/>
      <c r="Q68" s="26">
        <v>66</v>
      </c>
      <c r="R68" s="29">
        <v>1.6E-2</v>
      </c>
      <c r="S68" s="26">
        <v>65</v>
      </c>
      <c r="T68" s="29">
        <v>46.643000000000001</v>
      </c>
      <c r="U68" s="26"/>
      <c r="V68" s="29"/>
      <c r="W68" s="26"/>
      <c r="X68" s="29"/>
      <c r="Y68" s="24">
        <f t="shared" si="8"/>
        <v>-66.000266666666661</v>
      </c>
      <c r="Z68" s="24">
        <f t="shared" si="9"/>
        <v>-65.777383333333333</v>
      </c>
      <c r="AA68" s="24">
        <f t="shared" si="10"/>
        <v>0</v>
      </c>
      <c r="AB68" s="1">
        <f t="shared" si="11"/>
        <v>0</v>
      </c>
      <c r="AC68" s="2" t="s">
        <v>29</v>
      </c>
      <c r="AD68" s="2"/>
      <c r="AE68" s="2">
        <v>0</v>
      </c>
      <c r="AF68" s="2"/>
      <c r="AG68" s="2"/>
      <c r="AH68" s="4"/>
      <c r="AJ68" s="2" t="s">
        <v>618</v>
      </c>
    </row>
    <row r="69" spans="1:37" ht="13.5" hidden="1" customHeight="1">
      <c r="A69" s="2" t="s">
        <v>846</v>
      </c>
      <c r="B69" s="2" t="s">
        <v>847</v>
      </c>
      <c r="C69" s="3">
        <v>44984</v>
      </c>
      <c r="D69" s="3"/>
      <c r="E69" s="3" t="s">
        <v>46</v>
      </c>
      <c r="F69" s="3" t="s">
        <v>39</v>
      </c>
      <c r="G69" s="3"/>
      <c r="H69" s="3"/>
      <c r="I69" s="3" t="str">
        <f>IF(E69="","",_xlfn.LET(_xlpm.x,VLOOKUP(E69,'Drop-down_menus'!$D$2:$E$13,2,FALSE),IF(_xlpm.x=0,"",_xlpm.x)))</f>
        <v>https://orcid.org/0000-0003-0502-8101</v>
      </c>
      <c r="J69" s="3" t="str">
        <f>IF(F69="","",_xlfn.LET(_xlpm.x,VLOOKUP(F69,'Drop-down_menus'!$D$2:$E$13,2,FALSE),IF(_xlpm.x=0,"",_xlpm.x)))</f>
        <v>https://orcid.org/0009-0002-6669-2911</v>
      </c>
      <c r="K69" s="3" t="str">
        <f>IF(G69="","",_xlfn.LET(_xlpm.x,VLOOKUP(G69,'Drop-down_menus'!$D$2:$E$13,2,FALSE),IF(_xlpm.x=0,"",_xlpm.x)))</f>
        <v/>
      </c>
      <c r="L69" s="3" t="str">
        <f>IF(H69="","",_xlfn.LET(_xlpm.x,VLOOKUP(H69,'Drop-down_menus'!$D$2:$E$13,2,FALSE),IF(_xlpm.x=0,"",_xlpm.x)))</f>
        <v/>
      </c>
      <c r="M69" s="21">
        <v>0.45833333333333331</v>
      </c>
      <c r="N69" s="21">
        <v>0.5</v>
      </c>
      <c r="O69" s="21"/>
      <c r="P69" s="21"/>
      <c r="Q69" s="33"/>
      <c r="R69" s="34"/>
      <c r="S69" s="33"/>
      <c r="T69" s="34"/>
      <c r="U69" s="26"/>
      <c r="V69" s="29"/>
      <c r="W69" s="26"/>
      <c r="X69" s="29"/>
      <c r="Y69" s="24">
        <f t="shared" si="8"/>
        <v>0</v>
      </c>
      <c r="Z69" s="24">
        <f t="shared" si="9"/>
        <v>0</v>
      </c>
      <c r="AA69" s="24">
        <f t="shared" si="10"/>
        <v>0</v>
      </c>
      <c r="AB69" s="1">
        <f t="shared" si="11"/>
        <v>0</v>
      </c>
      <c r="AC69" s="2" t="s">
        <v>29</v>
      </c>
      <c r="AD69" s="2"/>
      <c r="AE69" s="2"/>
      <c r="AF69" s="2"/>
      <c r="AG69" s="2"/>
      <c r="AH69" s="4"/>
      <c r="AJ69" s="2" t="s">
        <v>618</v>
      </c>
    </row>
    <row r="70" spans="1:37" ht="13.5" hidden="1" customHeight="1">
      <c r="A70" s="2" t="s">
        <v>846</v>
      </c>
      <c r="B70" s="2" t="s">
        <v>851</v>
      </c>
      <c r="C70" s="3">
        <v>44985</v>
      </c>
      <c r="D70" s="3"/>
      <c r="E70" s="3" t="s">
        <v>46</v>
      </c>
      <c r="F70" s="3" t="s">
        <v>39</v>
      </c>
      <c r="G70" s="3"/>
      <c r="H70" s="3"/>
      <c r="I70" s="3" t="str">
        <f>IF(E70="","",_xlfn.LET(_xlpm.x,VLOOKUP(E70,'Drop-down_menus'!$D$2:$E$13,2,FALSE),IF(_xlpm.x=0,"",_xlpm.x)))</f>
        <v>https://orcid.org/0000-0003-0502-8101</v>
      </c>
      <c r="J70" s="3" t="str">
        <f>IF(F70="","",_xlfn.LET(_xlpm.x,VLOOKUP(F70,'Drop-down_menus'!$D$2:$E$13,2,FALSE),IF(_xlpm.x=0,"",_xlpm.x)))</f>
        <v>https://orcid.org/0009-0002-6669-2911</v>
      </c>
      <c r="K70" s="3" t="str">
        <f>IF(G70="","",_xlfn.LET(_xlpm.x,VLOOKUP(G70,'Drop-down_menus'!$D$2:$E$13,2,FALSE),IF(_xlpm.x=0,"",_xlpm.x)))</f>
        <v/>
      </c>
      <c r="L70" s="3" t="str">
        <f>IF(H70="","",_xlfn.LET(_xlpm.x,VLOOKUP(H70,'Drop-down_menus'!$D$2:$E$13,2,FALSE),IF(_xlpm.x=0,"",_xlpm.x)))</f>
        <v/>
      </c>
      <c r="M70" s="21">
        <v>0.37847222222222227</v>
      </c>
      <c r="N70" s="21">
        <v>0.64583333333333337</v>
      </c>
      <c r="O70" s="21"/>
      <c r="P70" s="21"/>
      <c r="Q70" s="26">
        <v>66</v>
      </c>
      <c r="R70" s="29">
        <v>0.16214999999999999</v>
      </c>
      <c r="S70" s="26">
        <v>65</v>
      </c>
      <c r="T70" s="29">
        <v>46.316099999999999</v>
      </c>
      <c r="U70" s="26"/>
      <c r="V70" s="29"/>
      <c r="W70" s="26"/>
      <c r="X70" s="29"/>
      <c r="Y70" s="24">
        <f t="shared" si="8"/>
        <v>-66.002702499999998</v>
      </c>
      <c r="Z70" s="24">
        <f t="shared" si="9"/>
        <v>-65.771934999999999</v>
      </c>
      <c r="AA70" s="24">
        <f t="shared" si="10"/>
        <v>0</v>
      </c>
      <c r="AB70" s="1">
        <f t="shared" si="11"/>
        <v>0</v>
      </c>
      <c r="AC70" s="2" t="s">
        <v>29</v>
      </c>
      <c r="AD70" s="2"/>
      <c r="AE70" s="2"/>
      <c r="AF70" s="2"/>
      <c r="AG70" s="2"/>
      <c r="AH70" s="4"/>
      <c r="AJ70" s="2" t="s">
        <v>618</v>
      </c>
    </row>
    <row r="71" spans="1:37" ht="13.5" hidden="1" customHeight="1">
      <c r="A71" s="2" t="s">
        <v>846</v>
      </c>
      <c r="B71" s="2" t="s">
        <v>865</v>
      </c>
      <c r="C71" s="3">
        <v>44987</v>
      </c>
      <c r="D71" s="3"/>
      <c r="E71" s="3" t="s">
        <v>46</v>
      </c>
      <c r="F71" s="3" t="s">
        <v>39</v>
      </c>
      <c r="G71" s="3"/>
      <c r="H71" s="3"/>
      <c r="I71" s="3" t="str">
        <f>IF(E71="","",_xlfn.LET(_xlpm.x,VLOOKUP(E71,'Drop-down_menus'!$D$2:$E$13,2,FALSE),IF(_xlpm.x=0,"",_xlpm.x)))</f>
        <v>https://orcid.org/0000-0003-0502-8101</v>
      </c>
      <c r="J71" s="3" t="str">
        <f>IF(F71="","",_xlfn.LET(_xlpm.x,VLOOKUP(F71,'Drop-down_menus'!$D$2:$E$13,2,FALSE),IF(_xlpm.x=0,"",_xlpm.x)))</f>
        <v>https://orcid.org/0009-0002-6669-2911</v>
      </c>
      <c r="K71" s="3" t="str">
        <f>IF(G71="","",_xlfn.LET(_xlpm.x,VLOOKUP(G71,'Drop-down_menus'!$D$2:$E$13,2,FALSE),IF(_xlpm.x=0,"",_xlpm.x)))</f>
        <v/>
      </c>
      <c r="L71" s="3" t="str">
        <f>IF(H71="","",_xlfn.LET(_xlpm.x,VLOOKUP(H71,'Drop-down_menus'!$D$2:$E$13,2,FALSE),IF(_xlpm.x=0,"",_xlpm.x)))</f>
        <v/>
      </c>
      <c r="M71" s="21">
        <v>0.46249999999999997</v>
      </c>
      <c r="N71" s="21">
        <v>0.49305555555555558</v>
      </c>
      <c r="O71" s="21"/>
      <c r="P71" s="21"/>
      <c r="Q71" s="26">
        <v>67</v>
      </c>
      <c r="R71" s="29">
        <v>33.112000000000002</v>
      </c>
      <c r="S71" s="26">
        <v>67</v>
      </c>
      <c r="T71" s="29">
        <v>12.89</v>
      </c>
      <c r="U71" s="26"/>
      <c r="V71" s="29"/>
      <c r="W71" s="26"/>
      <c r="X71" s="29"/>
      <c r="Y71" s="24">
        <f t="shared" si="8"/>
        <v>-67.551866666666669</v>
      </c>
      <c r="Z71" s="24">
        <f t="shared" si="9"/>
        <v>-67.214833333333331</v>
      </c>
      <c r="AA71" s="24">
        <f t="shared" si="10"/>
        <v>0</v>
      </c>
      <c r="AB71" s="1">
        <f t="shared" si="11"/>
        <v>0</v>
      </c>
      <c r="AC71" s="2" t="s">
        <v>871</v>
      </c>
      <c r="AD71" s="2"/>
      <c r="AE71" s="2"/>
      <c r="AF71" s="2"/>
      <c r="AG71" s="2"/>
      <c r="AH71" s="4"/>
      <c r="AJ71" s="2" t="s">
        <v>618</v>
      </c>
    </row>
    <row r="72" spans="1:37" ht="13.5" hidden="1" customHeight="1">
      <c r="A72" s="2" t="s">
        <v>846</v>
      </c>
      <c r="B72" s="2" t="s">
        <v>881</v>
      </c>
      <c r="C72" s="3">
        <v>44988</v>
      </c>
      <c r="D72" s="3"/>
      <c r="E72" s="3" t="s">
        <v>46</v>
      </c>
      <c r="F72" s="3" t="s">
        <v>39</v>
      </c>
      <c r="G72" s="3"/>
      <c r="H72" s="3"/>
      <c r="I72" s="3" t="str">
        <f>IF(E72="","",_xlfn.LET(_xlpm.x,VLOOKUP(E72,'Drop-down_menus'!$D$2:$E$13,2,FALSE),IF(_xlpm.x=0,"",_xlpm.x)))</f>
        <v>https://orcid.org/0000-0003-0502-8101</v>
      </c>
      <c r="J72" s="3" t="str">
        <f>IF(F72="","",_xlfn.LET(_xlpm.x,VLOOKUP(F72,'Drop-down_menus'!$D$2:$E$13,2,FALSE),IF(_xlpm.x=0,"",_xlpm.x)))</f>
        <v>https://orcid.org/0009-0002-6669-2911</v>
      </c>
      <c r="K72" s="3" t="str">
        <f>IF(G72="","",_xlfn.LET(_xlpm.x,VLOOKUP(G72,'Drop-down_menus'!$D$2:$E$13,2,FALSE),IF(_xlpm.x=0,"",_xlpm.x)))</f>
        <v/>
      </c>
      <c r="L72" s="3" t="str">
        <f>IF(H72="","",_xlfn.LET(_xlpm.x,VLOOKUP(H72,'Drop-down_menus'!$D$2:$E$13,2,FALSE),IF(_xlpm.x=0,"",_xlpm.x)))</f>
        <v/>
      </c>
      <c r="M72" s="21">
        <v>0.41666666666666669</v>
      </c>
      <c r="N72" s="21">
        <v>0.46875</v>
      </c>
      <c r="O72" s="21"/>
      <c r="P72" s="21"/>
      <c r="Q72" s="26">
        <v>67</v>
      </c>
      <c r="R72" s="29">
        <v>33.112000000000002</v>
      </c>
      <c r="S72" s="26">
        <v>67</v>
      </c>
      <c r="T72" s="29">
        <v>12.89</v>
      </c>
      <c r="U72" s="26"/>
      <c r="V72" s="29"/>
      <c r="W72" s="26"/>
      <c r="X72" s="29"/>
      <c r="Y72" s="24">
        <f t="shared" si="8"/>
        <v>-67.551866666666669</v>
      </c>
      <c r="Z72" s="24">
        <f t="shared" si="9"/>
        <v>-67.214833333333331</v>
      </c>
      <c r="AA72" s="24">
        <f t="shared" si="10"/>
        <v>0</v>
      </c>
      <c r="AB72" s="1">
        <f t="shared" si="11"/>
        <v>0</v>
      </c>
      <c r="AC72" s="2" t="s">
        <v>871</v>
      </c>
      <c r="AD72" s="2"/>
      <c r="AE72" s="2"/>
      <c r="AF72" s="2"/>
      <c r="AG72" s="2"/>
      <c r="AH72" s="4"/>
      <c r="AJ72" s="2" t="s">
        <v>618</v>
      </c>
    </row>
    <row r="73" spans="1:37" ht="13.5" hidden="1" customHeight="1">
      <c r="A73" s="2" t="s">
        <v>846</v>
      </c>
      <c r="B73" s="2" t="s">
        <v>889</v>
      </c>
      <c r="C73" s="3">
        <v>44989</v>
      </c>
      <c r="D73" s="3"/>
      <c r="E73" s="3" t="s">
        <v>28</v>
      </c>
      <c r="F73" s="3" t="s">
        <v>39</v>
      </c>
      <c r="G73" s="3"/>
      <c r="H73" s="3"/>
      <c r="I73" s="3" t="str">
        <f>IF(E73="","",_xlfn.LET(_xlpm.x,VLOOKUP(E73,'Drop-down_menus'!$D$2:$E$13,2,FALSE),IF(_xlpm.x=0,"",_xlpm.x)))</f>
        <v>https://orcid.org/0000-0002-9037-7623</v>
      </c>
      <c r="J73" s="3" t="str">
        <f>IF(F73="","",_xlfn.LET(_xlpm.x,VLOOKUP(F73,'Drop-down_menus'!$D$2:$E$13,2,FALSE),IF(_xlpm.x=0,"",_xlpm.x)))</f>
        <v>https://orcid.org/0009-0002-6669-2911</v>
      </c>
      <c r="K73" s="3" t="str">
        <f>IF(G73="","",_xlfn.LET(_xlpm.x,VLOOKUP(G73,'Drop-down_menus'!$D$2:$E$13,2,FALSE),IF(_xlpm.x=0,"",_xlpm.x)))</f>
        <v/>
      </c>
      <c r="L73" s="3" t="str">
        <f>IF(H73="","",_xlfn.LET(_xlpm.x,VLOOKUP(H73,'Drop-down_menus'!$D$2:$E$13,2,FALSE),IF(_xlpm.x=0,"",_xlpm.x)))</f>
        <v/>
      </c>
      <c r="M73" s="21">
        <v>0.46527777777777773</v>
      </c>
      <c r="N73" s="21">
        <v>0.47222222222222227</v>
      </c>
      <c r="O73" s="21"/>
      <c r="P73" s="21"/>
      <c r="Q73" s="26">
        <v>67</v>
      </c>
      <c r="R73" s="29">
        <v>32.994</v>
      </c>
      <c r="S73" s="26">
        <v>67</v>
      </c>
      <c r="T73" s="29">
        <v>14.852</v>
      </c>
      <c r="U73" s="26"/>
      <c r="V73" s="29"/>
      <c r="W73" s="26"/>
      <c r="X73" s="29"/>
      <c r="Y73" s="24">
        <f t="shared" si="8"/>
        <v>-67.549899999999994</v>
      </c>
      <c r="Z73" s="24">
        <f t="shared" si="9"/>
        <v>-67.247533333333337</v>
      </c>
      <c r="AA73" s="24">
        <f t="shared" si="10"/>
        <v>0</v>
      </c>
      <c r="AB73" s="1">
        <f t="shared" si="11"/>
        <v>0</v>
      </c>
      <c r="AC73" s="2" t="s">
        <v>871</v>
      </c>
      <c r="AD73" s="2">
        <v>0</v>
      </c>
      <c r="AE73" s="2">
        <v>16</v>
      </c>
      <c r="AF73" s="2"/>
      <c r="AG73" s="2"/>
      <c r="AH73" s="4"/>
      <c r="AJ73" s="2" t="s">
        <v>618</v>
      </c>
    </row>
    <row r="74" spans="1:37" ht="13.5" hidden="1" customHeight="1">
      <c r="A74" s="2" t="s">
        <v>846</v>
      </c>
      <c r="B74" s="2" t="s">
        <v>890</v>
      </c>
      <c r="C74" s="3">
        <v>44989</v>
      </c>
      <c r="D74" s="3"/>
      <c r="E74" s="3" t="s">
        <v>28</v>
      </c>
      <c r="F74" s="3"/>
      <c r="G74" s="3"/>
      <c r="H74" s="3"/>
      <c r="I74" s="3" t="str">
        <f>IF(E74="","",_xlfn.LET(_xlpm.x,VLOOKUP(E74,'Drop-down_menus'!$D$2:$E$13,2,FALSE),IF(_xlpm.x=0,"",_xlpm.x)))</f>
        <v>https://orcid.org/0000-0002-9037-7623</v>
      </c>
      <c r="J74" s="3" t="str">
        <f>IF(F74="","",_xlfn.LET(_xlpm.x,VLOOKUP(F74,'Drop-down_menus'!$D$2:$E$13,2,FALSE),IF(_xlpm.x=0,"",_xlpm.x)))</f>
        <v/>
      </c>
      <c r="K74" s="3" t="str">
        <f>IF(G74="","",_xlfn.LET(_xlpm.x,VLOOKUP(G74,'Drop-down_menus'!$D$2:$E$13,2,FALSE),IF(_xlpm.x=0,"",_xlpm.x)))</f>
        <v/>
      </c>
      <c r="L74" s="3" t="str">
        <f>IF(H74="","",_xlfn.LET(_xlpm.x,VLOOKUP(H74,'Drop-down_menus'!$D$2:$E$13,2,FALSE),IF(_xlpm.x=0,"",_xlpm.x)))</f>
        <v/>
      </c>
      <c r="M74" s="21">
        <v>0.58333333333333337</v>
      </c>
      <c r="N74" s="21">
        <v>0.60416666666666663</v>
      </c>
      <c r="O74" s="21"/>
      <c r="P74" s="21"/>
      <c r="Q74" s="26">
        <v>67</v>
      </c>
      <c r="R74" s="29">
        <v>32.994</v>
      </c>
      <c r="S74" s="26">
        <v>67</v>
      </c>
      <c r="T74" s="29">
        <v>14.852</v>
      </c>
      <c r="U74" s="26"/>
      <c r="V74" s="29"/>
      <c r="W74" s="26"/>
      <c r="X74" s="29"/>
      <c r="Y74" s="24">
        <f t="shared" si="8"/>
        <v>-67.549899999999994</v>
      </c>
      <c r="Z74" s="24">
        <f t="shared" si="9"/>
        <v>-67.247533333333337</v>
      </c>
      <c r="AA74" s="24">
        <f t="shared" si="10"/>
        <v>0</v>
      </c>
      <c r="AB74" s="1">
        <f t="shared" si="11"/>
        <v>0</v>
      </c>
      <c r="AC74" s="2" t="s">
        <v>871</v>
      </c>
      <c r="AD74" s="2">
        <v>0</v>
      </c>
      <c r="AE74" s="2">
        <v>16</v>
      </c>
      <c r="AF74" s="2"/>
      <c r="AG74" s="2"/>
      <c r="AH74" s="4"/>
      <c r="AJ74" s="2" t="s">
        <v>618</v>
      </c>
    </row>
    <row r="75" spans="1:37" ht="13.5" hidden="1" customHeight="1">
      <c r="A75" s="2" t="s">
        <v>846</v>
      </c>
      <c r="B75" s="2" t="s">
        <v>897</v>
      </c>
      <c r="C75" s="3">
        <v>44990</v>
      </c>
      <c r="D75" s="3"/>
      <c r="E75" s="3" t="s">
        <v>39</v>
      </c>
      <c r="F75" s="3" t="s">
        <v>46</v>
      </c>
      <c r="G75" s="3" t="s">
        <v>28</v>
      </c>
      <c r="H75" s="3"/>
      <c r="I75" s="3" t="str">
        <f>IF(E75="","",_xlfn.LET(_xlpm.x,VLOOKUP(E75,'Drop-down_menus'!$D$2:$E$13,2,FALSE),IF(_xlpm.x=0,"",_xlpm.x)))</f>
        <v>https://orcid.org/0009-0002-6669-2911</v>
      </c>
      <c r="J75" s="3" t="str">
        <f>IF(F75="","",_xlfn.LET(_xlpm.x,VLOOKUP(F75,'Drop-down_menus'!$D$2:$E$13,2,FALSE),IF(_xlpm.x=0,"",_xlpm.x)))</f>
        <v>https://orcid.org/0000-0003-0502-8101</v>
      </c>
      <c r="K75" s="3" t="str">
        <f>IF(G75="","",_xlfn.LET(_xlpm.x,VLOOKUP(G75,'Drop-down_menus'!$D$2:$E$13,2,FALSE),IF(_xlpm.x=0,"",_xlpm.x)))</f>
        <v>https://orcid.org/0000-0002-9037-7623</v>
      </c>
      <c r="L75" s="3" t="str">
        <f>IF(H75="","",_xlfn.LET(_xlpm.x,VLOOKUP(H75,'Drop-down_menus'!$D$2:$E$13,2,FALSE),IF(_xlpm.x=0,"",_xlpm.x)))</f>
        <v/>
      </c>
      <c r="M75" s="21">
        <v>0.60625000000000007</v>
      </c>
      <c r="N75" s="21">
        <v>0.625</v>
      </c>
      <c r="O75" s="21"/>
      <c r="P75" s="21"/>
      <c r="Q75" s="26">
        <v>67</v>
      </c>
      <c r="R75" s="29">
        <v>30.3081</v>
      </c>
      <c r="S75" s="26">
        <v>67</v>
      </c>
      <c r="T75" s="29">
        <v>3.1040000000000001</v>
      </c>
      <c r="U75" s="26"/>
      <c r="V75" s="29"/>
      <c r="W75" s="26"/>
      <c r="X75" s="29"/>
      <c r="Y75" s="24">
        <f t="shared" si="8"/>
        <v>-67.505134999999996</v>
      </c>
      <c r="Z75" s="24">
        <f t="shared" si="9"/>
        <v>-67.051733333333331</v>
      </c>
      <c r="AA75" s="24">
        <f t="shared" si="10"/>
        <v>0</v>
      </c>
      <c r="AB75" s="1">
        <f t="shared" si="11"/>
        <v>0</v>
      </c>
      <c r="AC75" s="2" t="s">
        <v>871</v>
      </c>
      <c r="AD75" s="2"/>
      <c r="AE75" s="2">
        <v>19.2</v>
      </c>
      <c r="AF75" s="2"/>
      <c r="AG75" s="2"/>
      <c r="AH75" s="4"/>
      <c r="AJ75" s="2" t="s">
        <v>618</v>
      </c>
    </row>
    <row r="76" spans="1:37" ht="13.5" hidden="1" customHeight="1">
      <c r="A76" s="2" t="s">
        <v>846</v>
      </c>
      <c r="B76" s="2" t="s">
        <v>910</v>
      </c>
      <c r="C76" s="3">
        <v>44991</v>
      </c>
      <c r="D76" s="3"/>
      <c r="E76" s="3" t="s">
        <v>28</v>
      </c>
      <c r="F76" s="3"/>
      <c r="G76" s="3"/>
      <c r="H76" s="3"/>
      <c r="I76" s="3" t="str">
        <f>IF(E76="","",_xlfn.LET(_xlpm.x,VLOOKUP(E76,'Drop-down_menus'!$D$2:$E$13,2,FALSE),IF(_xlpm.x=0,"",_xlpm.x)))</f>
        <v>https://orcid.org/0000-0002-9037-7623</v>
      </c>
      <c r="J76" s="3" t="str">
        <f>IF(F76="","",_xlfn.LET(_xlpm.x,VLOOKUP(F76,'Drop-down_menus'!$D$2:$E$13,2,FALSE),IF(_xlpm.x=0,"",_xlpm.x)))</f>
        <v/>
      </c>
      <c r="K76" s="3" t="str">
        <f>IF(G76="","",_xlfn.LET(_xlpm.x,VLOOKUP(G76,'Drop-down_menus'!$D$2:$E$13,2,FALSE),IF(_xlpm.x=0,"",_xlpm.x)))</f>
        <v/>
      </c>
      <c r="L76" s="3" t="str">
        <f>IF(H76="","",_xlfn.LET(_xlpm.x,VLOOKUP(H76,'Drop-down_menus'!$D$2:$E$13,2,FALSE),IF(_xlpm.x=0,"",_xlpm.x)))</f>
        <v/>
      </c>
      <c r="M76" s="22">
        <v>0.58333333333333337</v>
      </c>
      <c r="N76" s="21">
        <v>0.59375</v>
      </c>
      <c r="O76" s="21"/>
      <c r="P76" s="21"/>
      <c r="Q76" s="26">
        <v>67</v>
      </c>
      <c r="R76" s="29">
        <v>30.905000000000001</v>
      </c>
      <c r="S76" s="26">
        <v>67</v>
      </c>
      <c r="T76" s="29">
        <v>5.9989999999999997</v>
      </c>
      <c r="U76" s="26"/>
      <c r="V76" s="29"/>
      <c r="W76" s="26"/>
      <c r="X76" s="29"/>
      <c r="Y76" s="24">
        <f t="shared" si="8"/>
        <v>-67.515083333333337</v>
      </c>
      <c r="Z76" s="24">
        <f t="shared" si="9"/>
        <v>-67.099983333333327</v>
      </c>
      <c r="AA76" s="24">
        <f t="shared" si="10"/>
        <v>0</v>
      </c>
      <c r="AB76" s="1">
        <f t="shared" si="11"/>
        <v>0</v>
      </c>
      <c r="AC76" s="2" t="s">
        <v>871</v>
      </c>
      <c r="AD76" s="2"/>
      <c r="AE76" s="2"/>
      <c r="AF76" s="2"/>
      <c r="AG76" s="2"/>
      <c r="AH76" s="4"/>
      <c r="AJ76" s="2" t="s">
        <v>618</v>
      </c>
      <c r="AK76" s="2" t="s">
        <v>916</v>
      </c>
    </row>
    <row r="77" spans="1:37" ht="13.5" hidden="1" customHeight="1">
      <c r="A77" s="2" t="s">
        <v>846</v>
      </c>
      <c r="B77" s="2" t="s">
        <v>76</v>
      </c>
      <c r="C77" s="3">
        <v>44978</v>
      </c>
      <c r="D77" s="3"/>
      <c r="E77" s="3" t="s">
        <v>46</v>
      </c>
      <c r="F77" s="3" t="s">
        <v>39</v>
      </c>
      <c r="G77" s="3"/>
      <c r="H77" s="3"/>
      <c r="I77" s="3" t="str">
        <f>IF(E77="","",_xlfn.LET(_xlpm.x,VLOOKUP(E77,'Drop-down_menus'!$D$2:$E$13,2,FALSE),IF(_xlpm.x=0,"",_xlpm.x)))</f>
        <v>https://orcid.org/0000-0003-0502-8101</v>
      </c>
      <c r="J77" s="3" t="str">
        <f>IF(F77="","",_xlfn.LET(_xlpm.x,VLOOKUP(F77,'Drop-down_menus'!$D$2:$E$13,2,FALSE),IF(_xlpm.x=0,"",_xlpm.x)))</f>
        <v>https://orcid.org/0009-0002-6669-2911</v>
      </c>
      <c r="K77" s="3" t="str">
        <f>IF(G77="","",_xlfn.LET(_xlpm.x,VLOOKUP(G77,'Drop-down_menus'!$D$2:$E$13,2,FALSE),IF(_xlpm.x=0,"",_xlpm.x)))</f>
        <v/>
      </c>
      <c r="L77" s="3" t="str">
        <f>IF(H77="","",_xlfn.LET(_xlpm.x,VLOOKUP(H77,'Drop-down_menus'!$D$2:$E$13,2,FALSE),IF(_xlpm.x=0,"",_xlpm.x)))</f>
        <v/>
      </c>
      <c r="M77" s="21">
        <v>0.38194444444444442</v>
      </c>
      <c r="N77" s="21">
        <v>0.3833333333333333</v>
      </c>
      <c r="O77" s="21"/>
      <c r="P77" s="21"/>
      <c r="Q77" s="26">
        <v>66</v>
      </c>
      <c r="R77" s="29">
        <v>1.6E-2</v>
      </c>
      <c r="S77" s="26">
        <v>65</v>
      </c>
      <c r="T77" s="29">
        <v>46.643000000000001</v>
      </c>
      <c r="U77" s="26"/>
      <c r="V77" s="29"/>
      <c r="W77" s="26"/>
      <c r="X77" s="29"/>
      <c r="Y77" s="24">
        <f t="shared" si="8"/>
        <v>-66.000266666666661</v>
      </c>
      <c r="Z77" s="24">
        <f t="shared" si="9"/>
        <v>-65.777383333333333</v>
      </c>
      <c r="AA77" s="24">
        <f t="shared" si="10"/>
        <v>0</v>
      </c>
      <c r="AB77" s="1">
        <f t="shared" si="11"/>
        <v>0</v>
      </c>
      <c r="AC77" s="2" t="s">
        <v>29</v>
      </c>
      <c r="AD77" s="2"/>
      <c r="AE77" s="2"/>
      <c r="AF77" s="2"/>
      <c r="AG77" s="2"/>
      <c r="AH77" s="4"/>
      <c r="AJ77" s="2" t="s">
        <v>618</v>
      </c>
    </row>
    <row r="78" spans="1:37" ht="13.5" hidden="1" customHeight="1">
      <c r="A78" s="2" t="s">
        <v>846</v>
      </c>
      <c r="B78" s="2" t="s">
        <v>922</v>
      </c>
      <c r="C78" s="3">
        <v>44992</v>
      </c>
      <c r="D78" s="3"/>
      <c r="E78" s="3" t="s">
        <v>46</v>
      </c>
      <c r="F78" s="3" t="s">
        <v>39</v>
      </c>
      <c r="G78" s="3"/>
      <c r="H78" s="3"/>
      <c r="I78" s="3" t="str">
        <f>IF(E78="","",_xlfn.LET(_xlpm.x,VLOOKUP(E78,'Drop-down_menus'!$D$2:$E$13,2,FALSE),IF(_xlpm.x=0,"",_xlpm.x)))</f>
        <v>https://orcid.org/0000-0003-0502-8101</v>
      </c>
      <c r="J78" s="3" t="str">
        <f>IF(F78="","",_xlfn.LET(_xlpm.x,VLOOKUP(F78,'Drop-down_menus'!$D$2:$E$13,2,FALSE),IF(_xlpm.x=0,"",_xlpm.x)))</f>
        <v>https://orcid.org/0009-0002-6669-2911</v>
      </c>
      <c r="K78" s="3" t="str">
        <f>IF(G78="","",_xlfn.LET(_xlpm.x,VLOOKUP(G78,'Drop-down_menus'!$D$2:$E$13,2,FALSE),IF(_xlpm.x=0,"",_xlpm.x)))</f>
        <v/>
      </c>
      <c r="L78" s="3" t="str">
        <f>IF(H78="","",_xlfn.LET(_xlpm.x,VLOOKUP(H78,'Drop-down_menus'!$D$2:$E$13,2,FALSE),IF(_xlpm.x=0,"",_xlpm.x)))</f>
        <v/>
      </c>
      <c r="M78" s="21">
        <v>0.42708333333333331</v>
      </c>
      <c r="N78" s="21">
        <v>0.44791666666666669</v>
      </c>
      <c r="O78" s="21"/>
      <c r="P78" s="21"/>
      <c r="Q78" s="26">
        <v>67</v>
      </c>
      <c r="R78" s="29">
        <v>30.195</v>
      </c>
      <c r="S78" s="26">
        <v>67</v>
      </c>
      <c r="T78" s="29">
        <v>7.8339999999999996</v>
      </c>
      <c r="U78" s="26"/>
      <c r="V78" s="29"/>
      <c r="W78" s="26"/>
      <c r="X78" s="29"/>
      <c r="Y78" s="24">
        <f t="shared" si="8"/>
        <v>-67.503249999999994</v>
      </c>
      <c r="Z78" s="24">
        <f t="shared" si="9"/>
        <v>-67.130566666666667</v>
      </c>
      <c r="AA78" s="24">
        <f t="shared" si="10"/>
        <v>0</v>
      </c>
      <c r="AB78" s="1">
        <f t="shared" si="11"/>
        <v>0</v>
      </c>
      <c r="AC78" s="2" t="s">
        <v>871</v>
      </c>
      <c r="AD78" s="2"/>
      <c r="AE78" s="2"/>
      <c r="AF78" s="2"/>
      <c r="AG78" s="2"/>
      <c r="AH78" s="4"/>
      <c r="AJ78" s="2" t="s">
        <v>618</v>
      </c>
    </row>
    <row r="79" spans="1:37" ht="13.5" hidden="1" customHeight="1">
      <c r="A79" s="2" t="s">
        <v>846</v>
      </c>
      <c r="B79" s="2" t="s">
        <v>925</v>
      </c>
      <c r="C79" s="3">
        <v>44992</v>
      </c>
      <c r="D79" s="3"/>
      <c r="E79" s="3" t="s">
        <v>46</v>
      </c>
      <c r="F79" s="3" t="s">
        <v>39</v>
      </c>
      <c r="G79" s="3"/>
      <c r="H79" s="3"/>
      <c r="I79" s="3" t="str">
        <f>IF(E79="","",_xlfn.LET(_xlpm.x,VLOOKUP(E79,'Drop-down_menus'!$D$2:$E$13,2,FALSE),IF(_xlpm.x=0,"",_xlpm.x)))</f>
        <v>https://orcid.org/0000-0003-0502-8101</v>
      </c>
      <c r="J79" s="3" t="str">
        <f>IF(F79="","",_xlfn.LET(_xlpm.x,VLOOKUP(F79,'Drop-down_menus'!$D$2:$E$13,2,FALSE),IF(_xlpm.x=0,"",_xlpm.x)))</f>
        <v>https://orcid.org/0009-0002-6669-2911</v>
      </c>
      <c r="K79" s="3" t="str">
        <f>IF(G79="","",_xlfn.LET(_xlpm.x,VLOOKUP(G79,'Drop-down_menus'!$D$2:$E$13,2,FALSE),IF(_xlpm.x=0,"",_xlpm.x)))</f>
        <v/>
      </c>
      <c r="L79" s="3" t="str">
        <f>IF(H79="","",_xlfn.LET(_xlpm.x,VLOOKUP(H79,'Drop-down_menus'!$D$2:$E$13,2,FALSE),IF(_xlpm.x=0,"",_xlpm.x)))</f>
        <v/>
      </c>
      <c r="M79" s="21">
        <v>0.60138888888888886</v>
      </c>
      <c r="N79" s="21">
        <v>0.62847222222222221</v>
      </c>
      <c r="O79" s="21"/>
      <c r="P79" s="21"/>
      <c r="Q79" s="26">
        <v>67</v>
      </c>
      <c r="R79" s="29">
        <v>30.195</v>
      </c>
      <c r="S79" s="26">
        <v>67</v>
      </c>
      <c r="T79" s="29">
        <v>7.8339999999999996</v>
      </c>
      <c r="U79" s="26"/>
      <c r="V79" s="29"/>
      <c r="W79" s="26"/>
      <c r="X79" s="29"/>
      <c r="Y79" s="24">
        <f t="shared" si="8"/>
        <v>-67.503249999999994</v>
      </c>
      <c r="Z79" s="24">
        <f t="shared" si="9"/>
        <v>-67.130566666666667</v>
      </c>
      <c r="AA79" s="24">
        <f t="shared" si="10"/>
        <v>0</v>
      </c>
      <c r="AB79" s="1">
        <f t="shared" si="11"/>
        <v>0</v>
      </c>
      <c r="AC79" s="2" t="s">
        <v>871</v>
      </c>
      <c r="AD79" s="2"/>
      <c r="AE79" s="2"/>
      <c r="AF79" s="2"/>
      <c r="AG79" s="2"/>
      <c r="AH79" s="4"/>
      <c r="AJ79" s="2" t="s">
        <v>618</v>
      </c>
      <c r="AK79" s="2" t="s">
        <v>936</v>
      </c>
    </row>
    <row r="80" spans="1:37" ht="13.5" hidden="1" customHeight="1">
      <c r="A80" s="2" t="s">
        <v>846</v>
      </c>
      <c r="B80" s="2" t="s">
        <v>1118</v>
      </c>
      <c r="C80" s="3">
        <v>44993</v>
      </c>
      <c r="D80" s="3"/>
      <c r="E80" s="39" t="s">
        <v>46</v>
      </c>
      <c r="F80" s="39" t="s">
        <v>39</v>
      </c>
      <c r="G80" s="3"/>
      <c r="H80" s="3"/>
      <c r="I80" s="3" t="str">
        <f>IF(E80="","",_xlfn.LET(_xlpm.x,VLOOKUP(E80,'Drop-down_menus'!$D$2:$E$13,2,FALSE),IF(_xlpm.x=0,"",_xlpm.x)))</f>
        <v>https://orcid.org/0000-0003-0502-8101</v>
      </c>
      <c r="J80" s="3" t="str">
        <f>IF(F80="","",_xlfn.LET(_xlpm.x,VLOOKUP(F80,'Drop-down_menus'!$D$2:$E$13,2,FALSE),IF(_xlpm.x=0,"",_xlpm.x)))</f>
        <v>https://orcid.org/0009-0002-6669-2911</v>
      </c>
      <c r="K80" s="3" t="str">
        <f>IF(G80="","",_xlfn.LET(_xlpm.x,VLOOKUP(G80,'Drop-down_menus'!$D$2:$E$13,2,FALSE),IF(_xlpm.x=0,"",_xlpm.x)))</f>
        <v/>
      </c>
      <c r="L80" s="3" t="str">
        <f>IF(H80="","",_xlfn.LET(_xlpm.x,VLOOKUP(H80,'Drop-down_menus'!$D$2:$E$13,2,FALSE),IF(_xlpm.x=0,"",_xlpm.x)))</f>
        <v/>
      </c>
      <c r="M80" s="21">
        <v>0.53541666666666665</v>
      </c>
      <c r="N80" s="21">
        <v>0.54166666666666663</v>
      </c>
      <c r="O80" s="21"/>
      <c r="P80" s="21"/>
      <c r="Q80" s="26">
        <v>67</v>
      </c>
      <c r="R80" s="29">
        <v>19.984999999999999</v>
      </c>
      <c r="S80" s="26">
        <v>67</v>
      </c>
      <c r="T80" s="29">
        <v>48.826999999999998</v>
      </c>
      <c r="U80" s="26"/>
      <c r="V80" s="29"/>
      <c r="W80" s="26"/>
      <c r="X80" s="29"/>
      <c r="Y80" s="24">
        <f t="shared" si="8"/>
        <v>-67.333083333333335</v>
      </c>
      <c r="Z80" s="24">
        <f t="shared" si="9"/>
        <v>-67.813783333333333</v>
      </c>
      <c r="AB80" s="1"/>
      <c r="AC80" s="2" t="s">
        <v>1121</v>
      </c>
      <c r="AD80" s="2"/>
      <c r="AE80" s="2">
        <v>0</v>
      </c>
      <c r="AF80" s="2"/>
      <c r="AG80" s="2"/>
      <c r="AH80" s="4"/>
      <c r="AJ80" s="2" t="s">
        <v>618</v>
      </c>
      <c r="AK80" s="2"/>
    </row>
    <row r="81" spans="1:36" ht="13.5" hidden="1" customHeight="1">
      <c r="A81" s="2" t="s">
        <v>846</v>
      </c>
      <c r="B81" s="2" t="s">
        <v>1119</v>
      </c>
      <c r="C81" s="3">
        <v>44993</v>
      </c>
      <c r="D81" s="3"/>
      <c r="E81" s="39" t="s">
        <v>46</v>
      </c>
      <c r="F81" s="39" t="s">
        <v>39</v>
      </c>
      <c r="G81" s="3"/>
      <c r="H81" s="3"/>
      <c r="I81" s="3" t="str">
        <f>IF(E81="","",_xlfn.LET(_xlpm.x,VLOOKUP(E81,'Drop-down_menus'!$D$2:$E$13,2,FALSE),IF(_xlpm.x=0,"",_xlpm.x)))</f>
        <v>https://orcid.org/0000-0003-0502-8101</v>
      </c>
      <c r="J81" s="3" t="str">
        <f>IF(F81="","",_xlfn.LET(_xlpm.x,VLOOKUP(F81,'Drop-down_menus'!$D$2:$E$13,2,FALSE),IF(_xlpm.x=0,"",_xlpm.x)))</f>
        <v>https://orcid.org/0009-0002-6669-2911</v>
      </c>
      <c r="K81" s="3" t="str">
        <f>IF(G81="","",_xlfn.LET(_xlpm.x,VLOOKUP(G81,'Drop-down_menus'!$D$2:$E$13,2,FALSE),IF(_xlpm.x=0,"",_xlpm.x)))</f>
        <v/>
      </c>
      <c r="L81" s="3" t="str">
        <f>IF(H81="","",_xlfn.LET(_xlpm.x,VLOOKUP(H81,'Drop-down_menus'!$D$2:$E$13,2,FALSE),IF(_xlpm.x=0,"",_xlpm.x)))</f>
        <v/>
      </c>
      <c r="M81" s="21">
        <v>0.6118055555555556</v>
      </c>
      <c r="N81" s="21">
        <v>0.61805555555555558</v>
      </c>
      <c r="O81" s="21"/>
      <c r="P81" s="21"/>
      <c r="Q81" s="26">
        <v>67</v>
      </c>
      <c r="R81" s="29">
        <v>5.4720000000000004</v>
      </c>
      <c r="S81" s="26">
        <v>67</v>
      </c>
      <c r="T81" s="29">
        <v>31.536999999999999</v>
      </c>
      <c r="U81" s="26"/>
      <c r="V81" s="29"/>
      <c r="W81" s="26"/>
      <c r="X81" s="29"/>
      <c r="Y81" s="24">
        <f t="shared" si="8"/>
        <v>-67.091200000000001</v>
      </c>
      <c r="Z81" s="24">
        <f t="shared" si="9"/>
        <v>-67.525616666666664</v>
      </c>
      <c r="AB81" s="1"/>
      <c r="AC81" s="2" t="s">
        <v>1121</v>
      </c>
      <c r="AD81" s="2"/>
      <c r="AE81" s="2">
        <v>0</v>
      </c>
      <c r="AF81" s="2"/>
      <c r="AG81" s="2"/>
      <c r="AH81" s="4"/>
      <c r="AJ81" s="2" t="s">
        <v>618</v>
      </c>
    </row>
    <row r="82" spans="1:36" ht="13.5" hidden="1" customHeight="1">
      <c r="A82" s="2" t="s">
        <v>846</v>
      </c>
      <c r="B82" s="2" t="s">
        <v>1120</v>
      </c>
      <c r="C82" s="3">
        <v>44993</v>
      </c>
      <c r="D82" s="3"/>
      <c r="E82" s="39" t="s">
        <v>46</v>
      </c>
      <c r="F82" s="39" t="s">
        <v>39</v>
      </c>
      <c r="G82" s="3"/>
      <c r="H82" s="3"/>
      <c r="I82" s="3" t="str">
        <f>IF(E82="","",_xlfn.LET(_xlpm.x,VLOOKUP(E82,'Drop-down_menus'!$D$2:$E$13,2,FALSE),IF(_xlpm.x=0,"",_xlpm.x)))</f>
        <v>https://orcid.org/0000-0003-0502-8101</v>
      </c>
      <c r="J82" s="3" t="str">
        <f>IF(F82="","",_xlfn.LET(_xlpm.x,VLOOKUP(F82,'Drop-down_menus'!$D$2:$E$13,2,FALSE),IF(_xlpm.x=0,"",_xlpm.x)))</f>
        <v>https://orcid.org/0009-0002-6669-2911</v>
      </c>
      <c r="K82" s="3" t="str">
        <f>IF(G82="","",_xlfn.LET(_xlpm.x,VLOOKUP(G82,'Drop-down_menus'!$D$2:$E$13,2,FALSE),IF(_xlpm.x=0,"",_xlpm.x)))</f>
        <v/>
      </c>
      <c r="L82" s="3" t="str">
        <f>IF(H82="","",_xlfn.LET(_xlpm.x,VLOOKUP(H82,'Drop-down_menus'!$D$2:$E$13,2,FALSE),IF(_xlpm.x=0,"",_xlpm.x)))</f>
        <v/>
      </c>
      <c r="M82" s="21">
        <v>0.67569444444444438</v>
      </c>
      <c r="N82" s="21">
        <v>0.68055555555555547</v>
      </c>
      <c r="O82" s="21"/>
      <c r="P82" s="21"/>
      <c r="Q82" s="26">
        <v>66</v>
      </c>
      <c r="R82" s="29">
        <v>55.228000000000002</v>
      </c>
      <c r="S82" s="26">
        <v>67</v>
      </c>
      <c r="T82" s="29">
        <v>18.321999999999999</v>
      </c>
      <c r="U82" s="26"/>
      <c r="V82" s="29"/>
      <c r="W82" s="26"/>
      <c r="X82" s="29"/>
      <c r="Y82" s="24">
        <f t="shared" si="8"/>
        <v>-66.92046666666667</v>
      </c>
      <c r="Z82" s="24">
        <f t="shared" si="9"/>
        <v>-67.305366666666671</v>
      </c>
      <c r="AB82" s="1"/>
      <c r="AC82" s="2" t="s">
        <v>1121</v>
      </c>
      <c r="AD82" s="2"/>
      <c r="AE82" s="2">
        <v>0</v>
      </c>
      <c r="AF82" s="2"/>
      <c r="AG82" s="2"/>
      <c r="AH82" s="4"/>
      <c r="AJ82" s="2" t="s">
        <v>618</v>
      </c>
    </row>
    <row r="83" spans="1:36" ht="13.5" hidden="1" customHeight="1">
      <c r="A83" s="2" t="s">
        <v>846</v>
      </c>
      <c r="B83" s="2" t="s">
        <v>80</v>
      </c>
      <c r="C83" s="3">
        <v>44978</v>
      </c>
      <c r="D83" s="3"/>
      <c r="E83" s="39" t="s">
        <v>46</v>
      </c>
      <c r="F83" s="39" t="s">
        <v>39</v>
      </c>
      <c r="G83" s="39"/>
      <c r="H83" s="39"/>
      <c r="I83" s="3" t="str">
        <f>IF(E83="","",_xlfn.LET(_xlpm.x,VLOOKUP(E83,'Drop-down_menus'!$D$2:$E$13,2,FALSE),IF(_xlpm.x=0,"",_xlpm.x)))</f>
        <v>https://orcid.org/0000-0003-0502-8101</v>
      </c>
      <c r="J83" s="3" t="str">
        <f>IF(F83="","",_xlfn.LET(_xlpm.x,VLOOKUP(F83,'Drop-down_menus'!$D$2:$E$13,2,FALSE),IF(_xlpm.x=0,"",_xlpm.x)))</f>
        <v>https://orcid.org/0009-0002-6669-2911</v>
      </c>
      <c r="K83" s="3" t="str">
        <f>IF(G83="","",_xlfn.LET(_xlpm.x,VLOOKUP(G83,'Drop-down_menus'!$D$2:$E$13,2,FALSE),IF(_xlpm.x=0,"",_xlpm.x)))</f>
        <v/>
      </c>
      <c r="L83" s="3" t="str">
        <f>IF(H83="","",_xlfn.LET(_xlpm.x,VLOOKUP(H83,'Drop-down_menus'!$D$2:$E$13,2,FALSE),IF(_xlpm.x=0,"",_xlpm.x)))</f>
        <v/>
      </c>
      <c r="M83" s="21">
        <v>0.7270833333333333</v>
      </c>
      <c r="N83" s="21">
        <v>0.73055555555555562</v>
      </c>
      <c r="O83" s="21"/>
      <c r="P83" s="21"/>
      <c r="Q83" s="26">
        <v>65</v>
      </c>
      <c r="R83" s="29">
        <v>99.94</v>
      </c>
      <c r="S83" s="26">
        <v>65</v>
      </c>
      <c r="T83" s="29">
        <v>76.89</v>
      </c>
      <c r="U83" s="26"/>
      <c r="V83" s="29"/>
      <c r="W83" s="26"/>
      <c r="X83" s="29"/>
      <c r="Y83" s="24">
        <f t="shared" si="8"/>
        <v>-66.665666666666667</v>
      </c>
      <c r="Z83" s="24">
        <f t="shared" si="9"/>
        <v>-66.281499999999994</v>
      </c>
      <c r="AA83" s="24">
        <f t="shared" ref="AA83:AA102" si="12">-(U83+V83/60)</f>
        <v>0</v>
      </c>
      <c r="AB83" s="1">
        <f t="shared" ref="AB83:AB107" si="13">-(W83+X83/60)</f>
        <v>0</v>
      </c>
      <c r="AC83" s="2" t="s">
        <v>29</v>
      </c>
      <c r="AD83" s="2">
        <v>0</v>
      </c>
      <c r="AE83" s="2">
        <v>0</v>
      </c>
      <c r="AF83" s="2"/>
      <c r="AG83" s="2"/>
      <c r="AH83" s="4"/>
      <c r="AJ83" s="2" t="s">
        <v>618</v>
      </c>
    </row>
    <row r="84" spans="1:36" ht="13.5" hidden="1" customHeight="1">
      <c r="A84" s="2" t="s">
        <v>846</v>
      </c>
      <c r="B84" s="2" t="s">
        <v>81</v>
      </c>
      <c r="C84" s="3">
        <v>44978</v>
      </c>
      <c r="D84" s="3"/>
      <c r="E84" s="39" t="s">
        <v>46</v>
      </c>
      <c r="F84" s="39" t="s">
        <v>39</v>
      </c>
      <c r="G84" s="39"/>
      <c r="H84" s="39"/>
      <c r="I84" s="3" t="str">
        <f>IF(E84="","",_xlfn.LET(_xlpm.x,VLOOKUP(E84,'Drop-down_menus'!$D$2:$E$13,2,FALSE),IF(_xlpm.x=0,"",_xlpm.x)))</f>
        <v>https://orcid.org/0000-0003-0502-8101</v>
      </c>
      <c r="J84" s="3" t="str">
        <f>IF(F84="","",_xlfn.LET(_xlpm.x,VLOOKUP(F84,'Drop-down_menus'!$D$2:$E$13,2,FALSE),IF(_xlpm.x=0,"",_xlpm.x)))</f>
        <v>https://orcid.org/0009-0002-6669-2911</v>
      </c>
      <c r="K84" s="3" t="str">
        <f>IF(G84="","",_xlfn.LET(_xlpm.x,VLOOKUP(G84,'Drop-down_menus'!$D$2:$E$13,2,FALSE),IF(_xlpm.x=0,"",_xlpm.x)))</f>
        <v/>
      </c>
      <c r="L84" s="3" t="str">
        <f>IF(H84="","",_xlfn.LET(_xlpm.x,VLOOKUP(H84,'Drop-down_menus'!$D$2:$E$13,2,FALSE),IF(_xlpm.x=0,"",_xlpm.x)))</f>
        <v/>
      </c>
      <c r="M84" s="21">
        <v>0.68333333333333324</v>
      </c>
      <c r="N84" s="21">
        <v>0.68680555555555556</v>
      </c>
      <c r="O84" s="21"/>
      <c r="P84" s="21"/>
      <c r="Q84" s="37">
        <v>66</v>
      </c>
      <c r="R84" s="29">
        <v>8.6999999999999994E-2</v>
      </c>
      <c r="S84" s="26">
        <v>65</v>
      </c>
      <c r="T84" s="29">
        <v>78.95</v>
      </c>
      <c r="U84" s="26"/>
      <c r="V84" s="29"/>
      <c r="W84" s="26"/>
      <c r="X84" s="29"/>
      <c r="Y84" s="24">
        <f t="shared" si="8"/>
        <v>-66.001450000000006</v>
      </c>
      <c r="Z84" s="24">
        <f t="shared" si="9"/>
        <v>-66.31583333333333</v>
      </c>
      <c r="AA84" s="24">
        <f t="shared" si="12"/>
        <v>0</v>
      </c>
      <c r="AB84" s="1">
        <f t="shared" si="13"/>
        <v>0</v>
      </c>
      <c r="AC84" s="2" t="s">
        <v>29</v>
      </c>
      <c r="AD84" s="2">
        <v>0</v>
      </c>
      <c r="AE84" s="2">
        <v>0</v>
      </c>
      <c r="AF84" s="2"/>
      <c r="AG84" s="2"/>
      <c r="AH84" s="4"/>
      <c r="AJ84" s="2" t="s">
        <v>618</v>
      </c>
    </row>
    <row r="85" spans="1:36" ht="13.5" hidden="1" customHeight="1">
      <c r="A85" s="2" t="s">
        <v>846</v>
      </c>
      <c r="B85" s="2" t="s">
        <v>82</v>
      </c>
      <c r="C85" s="3">
        <v>44978</v>
      </c>
      <c r="D85" s="3"/>
      <c r="E85" s="39" t="s">
        <v>46</v>
      </c>
      <c r="F85" s="39" t="s">
        <v>39</v>
      </c>
      <c r="G85" s="39"/>
      <c r="H85" s="39"/>
      <c r="I85" s="3" t="str">
        <f>IF(E85="","",_xlfn.LET(_xlpm.x,VLOOKUP(E85,'Drop-down_menus'!$D$2:$E$13,2,FALSE),IF(_xlpm.x=0,"",_xlpm.x)))</f>
        <v>https://orcid.org/0000-0003-0502-8101</v>
      </c>
      <c r="J85" s="3" t="str">
        <f>IF(F85="","",_xlfn.LET(_xlpm.x,VLOOKUP(F85,'Drop-down_menus'!$D$2:$E$13,2,FALSE),IF(_xlpm.x=0,"",_xlpm.x)))</f>
        <v>https://orcid.org/0009-0002-6669-2911</v>
      </c>
      <c r="K85" s="3" t="str">
        <f>IF(G85="","",_xlfn.LET(_xlpm.x,VLOOKUP(G85,'Drop-down_menus'!$D$2:$E$13,2,FALSE),IF(_xlpm.x=0,"",_xlpm.x)))</f>
        <v/>
      </c>
      <c r="L85" s="3" t="str">
        <f>IF(H85="","",_xlfn.LET(_xlpm.x,VLOOKUP(H85,'Drop-down_menus'!$D$2:$E$13,2,FALSE),IF(_xlpm.x=0,"",_xlpm.x)))</f>
        <v/>
      </c>
      <c r="M85" s="21">
        <v>0.69166666666666676</v>
      </c>
      <c r="N85" s="21">
        <v>0.69513888888888886</v>
      </c>
      <c r="O85" s="21"/>
      <c r="P85" s="21"/>
      <c r="Q85" s="37">
        <v>66</v>
      </c>
      <c r="R85" s="29">
        <v>3.9E-2</v>
      </c>
      <c r="S85" s="26">
        <v>65</v>
      </c>
      <c r="T85" s="29">
        <v>78.95</v>
      </c>
      <c r="U85" s="26"/>
      <c r="V85" s="29"/>
      <c r="W85" s="26"/>
      <c r="X85" s="29"/>
      <c r="Y85" s="24">
        <f t="shared" si="8"/>
        <v>-66.000649999999993</v>
      </c>
      <c r="Z85" s="24">
        <f t="shared" si="9"/>
        <v>-66.31583333333333</v>
      </c>
      <c r="AA85" s="24">
        <f t="shared" si="12"/>
        <v>0</v>
      </c>
      <c r="AB85" s="1">
        <f t="shared" si="13"/>
        <v>0</v>
      </c>
      <c r="AC85" s="2" t="s">
        <v>29</v>
      </c>
      <c r="AD85" s="2">
        <v>0</v>
      </c>
      <c r="AE85" s="2">
        <v>0</v>
      </c>
      <c r="AF85" s="2"/>
      <c r="AG85" s="2"/>
      <c r="AH85" s="4"/>
      <c r="AJ85" s="2" t="s">
        <v>618</v>
      </c>
    </row>
    <row r="86" spans="1:36" ht="13.5" hidden="1" customHeight="1">
      <c r="A86" s="2" t="s">
        <v>846</v>
      </c>
      <c r="B86" s="2" t="s">
        <v>83</v>
      </c>
      <c r="C86" s="3">
        <v>44978</v>
      </c>
      <c r="D86" s="3"/>
      <c r="E86" s="39" t="s">
        <v>46</v>
      </c>
      <c r="F86" s="39" t="s">
        <v>39</v>
      </c>
      <c r="G86" s="39"/>
      <c r="H86" s="39"/>
      <c r="I86" s="3" t="str">
        <f>IF(E86="","",_xlfn.LET(_xlpm.x,VLOOKUP(E86,'Drop-down_menus'!$D$2:$E$13,2,FALSE),IF(_xlpm.x=0,"",_xlpm.x)))</f>
        <v>https://orcid.org/0000-0003-0502-8101</v>
      </c>
      <c r="J86" s="3" t="str">
        <f>IF(F86="","",_xlfn.LET(_xlpm.x,VLOOKUP(F86,'Drop-down_menus'!$D$2:$E$13,2,FALSE),IF(_xlpm.x=0,"",_xlpm.x)))</f>
        <v>https://orcid.org/0009-0002-6669-2911</v>
      </c>
      <c r="K86" s="3" t="str">
        <f>IF(G86="","",_xlfn.LET(_xlpm.x,VLOOKUP(G86,'Drop-down_menus'!$D$2:$E$13,2,FALSE),IF(_xlpm.x=0,"",_xlpm.x)))</f>
        <v/>
      </c>
      <c r="L86" s="3" t="str">
        <f>IF(H86="","",_xlfn.LET(_xlpm.x,VLOOKUP(H86,'Drop-down_menus'!$D$2:$E$13,2,FALSE),IF(_xlpm.x=0,"",_xlpm.x)))</f>
        <v/>
      </c>
      <c r="M86" s="21">
        <v>0.7006944444444444</v>
      </c>
      <c r="N86" s="21">
        <v>0.70416666666666661</v>
      </c>
      <c r="O86" s="21"/>
      <c r="P86" s="21"/>
      <c r="Q86" s="26">
        <v>65</v>
      </c>
      <c r="R86" s="29">
        <v>99.97</v>
      </c>
      <c r="S86" s="26">
        <v>65</v>
      </c>
      <c r="T86" s="29">
        <v>78.95</v>
      </c>
      <c r="U86" s="26"/>
      <c r="V86" s="29"/>
      <c r="W86" s="26"/>
      <c r="X86" s="29"/>
      <c r="Y86" s="24">
        <f t="shared" si="8"/>
        <v>-66.666166666666669</v>
      </c>
      <c r="Z86" s="24">
        <f t="shared" si="9"/>
        <v>-66.31583333333333</v>
      </c>
      <c r="AA86" s="24">
        <f t="shared" si="12"/>
        <v>0</v>
      </c>
      <c r="AB86" s="1">
        <f t="shared" si="13"/>
        <v>0</v>
      </c>
      <c r="AC86" s="2" t="s">
        <v>29</v>
      </c>
      <c r="AD86" s="2">
        <v>0</v>
      </c>
      <c r="AE86" s="2">
        <v>0</v>
      </c>
      <c r="AF86" s="2"/>
      <c r="AG86" s="2"/>
      <c r="AH86" s="4"/>
      <c r="AJ86" s="2" t="s">
        <v>618</v>
      </c>
    </row>
    <row r="87" spans="1:36" ht="13.5" hidden="1" customHeight="1">
      <c r="A87" s="2" t="s">
        <v>846</v>
      </c>
      <c r="B87" s="2" t="s">
        <v>84</v>
      </c>
      <c r="C87" s="3">
        <v>44978</v>
      </c>
      <c r="D87" s="3"/>
      <c r="E87" s="39" t="s">
        <v>46</v>
      </c>
      <c r="F87" s="39" t="s">
        <v>39</v>
      </c>
      <c r="G87" s="39"/>
      <c r="H87" s="39"/>
      <c r="I87" s="3" t="str">
        <f>IF(E87="","",_xlfn.LET(_xlpm.x,VLOOKUP(E87,'Drop-down_menus'!$D$2:$E$13,2,FALSE),IF(_xlpm.x=0,"",_xlpm.x)))</f>
        <v>https://orcid.org/0000-0003-0502-8101</v>
      </c>
      <c r="J87" s="3" t="str">
        <f>IF(F87="","",_xlfn.LET(_xlpm.x,VLOOKUP(F87,'Drop-down_menus'!$D$2:$E$13,2,FALSE),IF(_xlpm.x=0,"",_xlpm.x)))</f>
        <v>https://orcid.org/0009-0002-6669-2911</v>
      </c>
      <c r="K87" s="3" t="str">
        <f>IF(G87="","",_xlfn.LET(_xlpm.x,VLOOKUP(G87,'Drop-down_menus'!$D$2:$E$13,2,FALSE),IF(_xlpm.x=0,"",_xlpm.x)))</f>
        <v/>
      </c>
      <c r="L87" s="3" t="str">
        <f>IF(H87="","",_xlfn.LET(_xlpm.x,VLOOKUP(H87,'Drop-down_menus'!$D$2:$E$13,2,FALSE),IF(_xlpm.x=0,"",_xlpm.x)))</f>
        <v/>
      </c>
      <c r="M87" s="21">
        <v>0.70486111111111116</v>
      </c>
      <c r="N87" s="21">
        <v>0.70833333333333337</v>
      </c>
      <c r="O87" s="21"/>
      <c r="P87" s="21"/>
      <c r="Q87" s="26">
        <v>65</v>
      </c>
      <c r="R87" s="29">
        <v>99.75</v>
      </c>
      <c r="S87" s="26">
        <v>65</v>
      </c>
      <c r="T87" s="29">
        <v>78.95</v>
      </c>
      <c r="U87" s="26"/>
      <c r="V87" s="29"/>
      <c r="W87" s="26"/>
      <c r="X87" s="29"/>
      <c r="Y87" s="24">
        <f t="shared" si="8"/>
        <v>-66.662499999999994</v>
      </c>
      <c r="Z87" s="24">
        <f t="shared" si="9"/>
        <v>-66.31583333333333</v>
      </c>
      <c r="AA87" s="24">
        <f t="shared" si="12"/>
        <v>0</v>
      </c>
      <c r="AB87" s="1">
        <f t="shared" si="13"/>
        <v>0</v>
      </c>
      <c r="AC87" s="2" t="s">
        <v>29</v>
      </c>
      <c r="AD87" s="2">
        <v>0</v>
      </c>
      <c r="AE87" s="2">
        <v>0</v>
      </c>
      <c r="AF87" s="2"/>
      <c r="AG87" s="2"/>
      <c r="AH87" s="4"/>
      <c r="AJ87" s="2" t="s">
        <v>618</v>
      </c>
    </row>
    <row r="88" spans="1:36" ht="13.5" hidden="1" customHeight="1">
      <c r="A88" s="2" t="s">
        <v>846</v>
      </c>
      <c r="B88" s="2" t="s">
        <v>41</v>
      </c>
      <c r="C88" s="3">
        <v>44976</v>
      </c>
      <c r="D88" s="3"/>
      <c r="E88" s="3" t="s">
        <v>42</v>
      </c>
      <c r="F88" s="3" t="s">
        <v>43</v>
      </c>
      <c r="G88" s="3"/>
      <c r="H88" s="3"/>
      <c r="I88" s="3" t="str">
        <f>IF(E88="","",_xlfn.LET(_xlpm.x,VLOOKUP(E88,'Drop-down_menus'!$D$2:$E$13,2,FALSE),IF(_xlpm.x=0,"",_xlpm.x)))</f>
        <v/>
      </c>
      <c r="J88" s="3" t="str">
        <f>IF(F88="","",_xlfn.LET(_xlpm.x,VLOOKUP(F88,'Drop-down_menus'!$D$2:$E$13,2,FALSE),IF(_xlpm.x=0,"",_xlpm.x)))</f>
        <v>https://orcid.org/0000-0002-0981-7442</v>
      </c>
      <c r="K88" s="3" t="str">
        <f>IF(G88="","",_xlfn.LET(_xlpm.x,VLOOKUP(G88,'Drop-down_menus'!$D$2:$E$13,2,FALSE),IF(_xlpm.x=0,"",_xlpm.x)))</f>
        <v/>
      </c>
      <c r="L88" s="3" t="str">
        <f>IF(H88="","",_xlfn.LET(_xlpm.x,VLOOKUP(H88,'Drop-down_menus'!$D$2:$E$13,2,FALSE),IF(_xlpm.x=0,"",_xlpm.x)))</f>
        <v/>
      </c>
      <c r="M88" s="21">
        <v>0.4375</v>
      </c>
      <c r="N88" s="21">
        <v>0.45833333333333331</v>
      </c>
      <c r="O88" s="21"/>
      <c r="P88" s="21"/>
      <c r="Q88" s="26">
        <v>66</v>
      </c>
      <c r="R88" s="29">
        <v>0.159</v>
      </c>
      <c r="S88" s="26">
        <v>65</v>
      </c>
      <c r="T88" s="29">
        <v>46.436999999999998</v>
      </c>
      <c r="U88" s="26">
        <v>66</v>
      </c>
      <c r="V88" s="29">
        <v>0.23</v>
      </c>
      <c r="W88" s="26">
        <v>65</v>
      </c>
      <c r="X88" s="29">
        <v>46.613</v>
      </c>
      <c r="Y88" s="24">
        <f t="shared" si="8"/>
        <v>-66.002650000000003</v>
      </c>
      <c r="Z88" s="24">
        <f t="shared" si="9"/>
        <v>-65.773949999999999</v>
      </c>
      <c r="AA88" s="24">
        <f t="shared" si="12"/>
        <v>-66.003833333333333</v>
      </c>
      <c r="AB88" s="1">
        <f t="shared" si="13"/>
        <v>-65.77688333333333</v>
      </c>
      <c r="AC88" s="2" t="s">
        <v>29</v>
      </c>
      <c r="AD88" s="2">
        <v>18</v>
      </c>
      <c r="AE88" s="2">
        <v>22</v>
      </c>
      <c r="AF88" s="2"/>
      <c r="AG88" s="2"/>
      <c r="AH88" s="4"/>
      <c r="AJ88" s="2" t="s">
        <v>806</v>
      </c>
    </row>
    <row r="89" spans="1:36" ht="13.5" hidden="1" customHeight="1">
      <c r="A89" s="2" t="s">
        <v>846</v>
      </c>
      <c r="B89" s="2" t="s">
        <v>844</v>
      </c>
      <c r="C89" s="3">
        <v>44983</v>
      </c>
      <c r="D89" s="3"/>
      <c r="E89" s="3" t="s">
        <v>42</v>
      </c>
      <c r="F89" s="3"/>
      <c r="G89" s="3"/>
      <c r="H89" s="3"/>
      <c r="I89" s="3" t="str">
        <f>IF(E89="","",_xlfn.LET(_xlpm.x,VLOOKUP(E89,'Drop-down_menus'!$D$2:$E$13,2,FALSE),IF(_xlpm.x=0,"",_xlpm.x)))</f>
        <v/>
      </c>
      <c r="J89" s="3" t="str">
        <f>IF(F89="","",_xlfn.LET(_xlpm.x,VLOOKUP(F89,'Drop-down_menus'!$D$2:$E$13,2,FALSE),IF(_xlpm.x=0,"",_xlpm.x)))</f>
        <v/>
      </c>
      <c r="K89" s="3" t="str">
        <f>IF(G89="","",_xlfn.LET(_xlpm.x,VLOOKUP(G89,'Drop-down_menus'!$D$2:$E$13,2,FALSE),IF(_xlpm.x=0,"",_xlpm.x)))</f>
        <v/>
      </c>
      <c r="L89" s="3" t="str">
        <f>IF(H89="","",_xlfn.LET(_xlpm.x,VLOOKUP(H89,'Drop-down_menus'!$D$2:$E$13,2,FALSE),IF(_xlpm.x=0,"",_xlpm.x)))</f>
        <v/>
      </c>
      <c r="M89" s="21">
        <v>0.58333333333333337</v>
      </c>
      <c r="N89" s="21">
        <v>0.59722222222222221</v>
      </c>
      <c r="O89" s="21"/>
      <c r="P89" s="21"/>
      <c r="Q89" s="26">
        <v>66</v>
      </c>
      <c r="R89" s="29">
        <v>0.187</v>
      </c>
      <c r="S89" s="26">
        <v>65</v>
      </c>
      <c r="T89" s="29">
        <v>47.932000000000002</v>
      </c>
      <c r="U89" s="26">
        <v>66</v>
      </c>
      <c r="V89" s="29">
        <v>0.18</v>
      </c>
      <c r="W89" s="26">
        <v>65</v>
      </c>
      <c r="X89" s="29">
        <v>47.793999999999997</v>
      </c>
      <c r="Y89" s="24">
        <f t="shared" si="8"/>
        <v>-66.003116666666671</v>
      </c>
      <c r="Z89" s="24">
        <f t="shared" si="9"/>
        <v>-65.798866666666669</v>
      </c>
      <c r="AA89" s="24">
        <f t="shared" si="12"/>
        <v>-66.003</v>
      </c>
      <c r="AB89" s="1">
        <f t="shared" si="13"/>
        <v>-65.796566666666664</v>
      </c>
      <c r="AC89" s="2" t="s">
        <v>29</v>
      </c>
      <c r="AD89" s="2">
        <v>11</v>
      </c>
      <c r="AE89" s="2">
        <v>12</v>
      </c>
      <c r="AF89" s="2"/>
      <c r="AG89" s="2"/>
      <c r="AH89" s="4"/>
      <c r="AJ89" s="2" t="s">
        <v>806</v>
      </c>
    </row>
    <row r="90" spans="1:36" ht="13.5" hidden="1" customHeight="1">
      <c r="A90" s="2" t="s">
        <v>846</v>
      </c>
      <c r="B90" s="2" t="s">
        <v>850</v>
      </c>
      <c r="C90" s="3">
        <v>44984</v>
      </c>
      <c r="D90" s="3"/>
      <c r="E90" s="3" t="s">
        <v>42</v>
      </c>
      <c r="F90" s="3"/>
      <c r="G90" s="3"/>
      <c r="H90" s="3"/>
      <c r="I90" s="3" t="str">
        <f>IF(E90="","",_xlfn.LET(_xlpm.x,VLOOKUP(E90,'Drop-down_menus'!$D$2:$E$13,2,FALSE),IF(_xlpm.x=0,"",_xlpm.x)))</f>
        <v/>
      </c>
      <c r="J90" s="3" t="str">
        <f>IF(F90="","",_xlfn.LET(_xlpm.x,VLOOKUP(F90,'Drop-down_menus'!$D$2:$E$13,2,FALSE),IF(_xlpm.x=0,"",_xlpm.x)))</f>
        <v/>
      </c>
      <c r="K90" s="3" t="str">
        <f>IF(G90="","",_xlfn.LET(_xlpm.x,VLOOKUP(G90,'Drop-down_menus'!$D$2:$E$13,2,FALSE),IF(_xlpm.x=0,"",_xlpm.x)))</f>
        <v/>
      </c>
      <c r="L90" s="3" t="str">
        <f>IF(H90="","",_xlfn.LET(_xlpm.x,VLOOKUP(H90,'Drop-down_menus'!$D$2:$E$13,2,FALSE),IF(_xlpm.x=0,"",_xlpm.x)))</f>
        <v/>
      </c>
      <c r="M90" s="21">
        <v>0.60416666666666663</v>
      </c>
      <c r="N90" s="21">
        <v>0.61805555555555558</v>
      </c>
      <c r="O90" s="21"/>
      <c r="P90" s="21"/>
      <c r="Q90" s="26">
        <v>66</v>
      </c>
      <c r="R90" s="29">
        <v>2.3E-2</v>
      </c>
      <c r="S90" s="26">
        <v>65</v>
      </c>
      <c r="T90" s="29">
        <v>47.414000000000001</v>
      </c>
      <c r="U90" s="26">
        <v>66</v>
      </c>
      <c r="V90" s="29">
        <v>6.7000000000000004E-2</v>
      </c>
      <c r="W90" s="26">
        <v>65</v>
      </c>
      <c r="X90" s="29">
        <v>47.33</v>
      </c>
      <c r="Y90" s="24">
        <f t="shared" si="8"/>
        <v>-66.000383333333332</v>
      </c>
      <c r="Z90" s="24">
        <f t="shared" si="9"/>
        <v>-65.790233333333333</v>
      </c>
      <c r="AA90" s="24">
        <f t="shared" si="12"/>
        <v>-66.001116666666661</v>
      </c>
      <c r="AB90" s="1">
        <f t="shared" si="13"/>
        <v>-65.788833333333329</v>
      </c>
      <c r="AC90" s="2" t="s">
        <v>29</v>
      </c>
      <c r="AD90" s="2">
        <v>9</v>
      </c>
      <c r="AE90" s="2">
        <v>12</v>
      </c>
      <c r="AF90" s="2"/>
      <c r="AG90" s="2"/>
      <c r="AH90" s="4"/>
      <c r="AJ90" s="2" t="s">
        <v>806</v>
      </c>
    </row>
    <row r="91" spans="1:36" ht="13.5" hidden="1" customHeight="1">
      <c r="A91" s="2" t="s">
        <v>846</v>
      </c>
      <c r="B91" s="2" t="s">
        <v>866</v>
      </c>
      <c r="C91" s="3">
        <v>44987</v>
      </c>
      <c r="D91" s="3"/>
      <c r="E91" s="3" t="s">
        <v>42</v>
      </c>
      <c r="F91" s="3"/>
      <c r="G91" s="3"/>
      <c r="H91" s="3"/>
      <c r="I91" s="3" t="str">
        <f>IF(E91="","",_xlfn.LET(_xlpm.x,VLOOKUP(E91,'Drop-down_menus'!$D$2:$E$13,2,FALSE),IF(_xlpm.x=0,"",_xlpm.x)))</f>
        <v/>
      </c>
      <c r="J91" s="3" t="str">
        <f>IF(F91="","",_xlfn.LET(_xlpm.x,VLOOKUP(F91,'Drop-down_menus'!$D$2:$E$13,2,FALSE),IF(_xlpm.x=0,"",_xlpm.x)))</f>
        <v/>
      </c>
      <c r="K91" s="3" t="str">
        <f>IF(G91="","",_xlfn.LET(_xlpm.x,VLOOKUP(G91,'Drop-down_menus'!$D$2:$E$13,2,FALSE),IF(_xlpm.x=0,"",_xlpm.x)))</f>
        <v/>
      </c>
      <c r="L91" s="3" t="str">
        <f>IF(H91="","",_xlfn.LET(_xlpm.x,VLOOKUP(H91,'Drop-down_menus'!$D$2:$E$13,2,FALSE),IF(_xlpm.x=0,"",_xlpm.x)))</f>
        <v/>
      </c>
      <c r="M91" s="21">
        <v>0.35416666666666669</v>
      </c>
      <c r="N91" s="21">
        <v>0.3611111111111111</v>
      </c>
      <c r="O91" s="21"/>
      <c r="P91" s="21"/>
      <c r="Q91" s="26">
        <v>67</v>
      </c>
      <c r="R91" s="29">
        <v>33.090000000000003</v>
      </c>
      <c r="S91" s="26">
        <v>67</v>
      </c>
      <c r="T91" s="29">
        <v>13.291</v>
      </c>
      <c r="U91" s="26">
        <v>67</v>
      </c>
      <c r="V91" s="29">
        <v>33.026000000000003</v>
      </c>
      <c r="W91" s="26">
        <v>67</v>
      </c>
      <c r="X91" s="29">
        <v>13.429</v>
      </c>
      <c r="Y91" s="24">
        <f t="shared" ref="Y91:Y116" si="14">-(Q91+R91/60)</f>
        <v>-67.551500000000004</v>
      </c>
      <c r="Z91" s="24">
        <f t="shared" ref="Z91:Z116" si="15">-(S91+T91/60)</f>
        <v>-67.221516666666673</v>
      </c>
      <c r="AA91" s="24">
        <f t="shared" si="12"/>
        <v>-67.550433333333331</v>
      </c>
      <c r="AB91" s="1">
        <f t="shared" si="13"/>
        <v>-67.223816666666664</v>
      </c>
      <c r="AC91" s="2" t="s">
        <v>871</v>
      </c>
      <c r="AD91" s="2"/>
      <c r="AE91" s="2"/>
      <c r="AF91" s="2"/>
      <c r="AG91" s="2"/>
      <c r="AH91" s="4"/>
      <c r="AJ91" s="2" t="s">
        <v>806</v>
      </c>
    </row>
    <row r="92" spans="1:36" ht="13.5" hidden="1" customHeight="1">
      <c r="A92" s="2" t="s">
        <v>846</v>
      </c>
      <c r="B92" s="2" t="s">
        <v>867</v>
      </c>
      <c r="C92" s="3">
        <v>44987</v>
      </c>
      <c r="D92" s="3"/>
      <c r="E92" s="3" t="s">
        <v>42</v>
      </c>
      <c r="F92" s="3"/>
      <c r="G92" s="3"/>
      <c r="H92" s="3"/>
      <c r="I92" s="3" t="str">
        <f>IF(E92="","",_xlfn.LET(_xlpm.x,VLOOKUP(E92,'Drop-down_menus'!$D$2:$E$13,2,FALSE),IF(_xlpm.x=0,"",_xlpm.x)))</f>
        <v/>
      </c>
      <c r="J92" s="3" t="str">
        <f>IF(F92="","",_xlfn.LET(_xlpm.x,VLOOKUP(F92,'Drop-down_menus'!$D$2:$E$13,2,FALSE),IF(_xlpm.x=0,"",_xlpm.x)))</f>
        <v/>
      </c>
      <c r="K92" s="3" t="str">
        <f>IF(G92="","",_xlfn.LET(_xlpm.x,VLOOKUP(G92,'Drop-down_menus'!$D$2:$E$13,2,FALSE),IF(_xlpm.x=0,"",_xlpm.x)))</f>
        <v/>
      </c>
      <c r="L92" s="3" t="str">
        <f>IF(H92="","",_xlfn.LET(_xlpm.x,VLOOKUP(H92,'Drop-down_menus'!$D$2:$E$13,2,FALSE),IF(_xlpm.x=0,"",_xlpm.x)))</f>
        <v/>
      </c>
      <c r="M92" s="21">
        <v>0.5625</v>
      </c>
      <c r="N92" s="21">
        <v>0.57638888888888895</v>
      </c>
      <c r="O92" s="21"/>
      <c r="P92" s="21"/>
      <c r="Q92" s="26">
        <v>67</v>
      </c>
      <c r="R92" s="29">
        <v>33.048000000000002</v>
      </c>
      <c r="S92" s="26">
        <v>67</v>
      </c>
      <c r="T92" s="29">
        <v>13.736000000000001</v>
      </c>
      <c r="U92" s="26">
        <v>67</v>
      </c>
      <c r="V92" s="29">
        <v>32.993000000000002</v>
      </c>
      <c r="W92" s="26">
        <v>67</v>
      </c>
      <c r="X92" s="29">
        <v>13.708</v>
      </c>
      <c r="Y92" s="24">
        <f t="shared" si="14"/>
        <v>-67.550799999999995</v>
      </c>
      <c r="Z92" s="24">
        <f t="shared" si="15"/>
        <v>-67.22893333333333</v>
      </c>
      <c r="AA92" s="24">
        <f t="shared" si="12"/>
        <v>-67.549883333333327</v>
      </c>
      <c r="AB92" s="1">
        <f t="shared" si="13"/>
        <v>-67.228466666666662</v>
      </c>
      <c r="AC92" s="2" t="s">
        <v>871</v>
      </c>
      <c r="AD92" s="2"/>
      <c r="AE92" s="2"/>
      <c r="AF92" s="2"/>
      <c r="AG92" s="2"/>
      <c r="AH92" s="4"/>
      <c r="AJ92" s="2" t="s">
        <v>806</v>
      </c>
    </row>
    <row r="93" spans="1:36" ht="13.5" hidden="1" customHeight="1">
      <c r="A93" s="2" t="s">
        <v>846</v>
      </c>
      <c r="B93" s="2" t="s">
        <v>868</v>
      </c>
      <c r="C93" s="3">
        <v>44987</v>
      </c>
      <c r="D93" s="3"/>
      <c r="E93" s="3" t="s">
        <v>42</v>
      </c>
      <c r="F93" s="3"/>
      <c r="G93" s="3"/>
      <c r="H93" s="3"/>
      <c r="I93" s="3" t="str">
        <f>IF(E93="","",_xlfn.LET(_xlpm.x,VLOOKUP(E93,'Drop-down_menus'!$D$2:$E$13,2,FALSE),IF(_xlpm.x=0,"",_xlpm.x)))</f>
        <v/>
      </c>
      <c r="J93" s="3" t="str">
        <f>IF(F93="","",_xlfn.LET(_xlpm.x,VLOOKUP(F93,'Drop-down_menus'!$D$2:$E$13,2,FALSE),IF(_xlpm.x=0,"",_xlpm.x)))</f>
        <v/>
      </c>
      <c r="K93" s="3" t="str">
        <f>IF(G93="","",_xlfn.LET(_xlpm.x,VLOOKUP(G93,'Drop-down_menus'!$D$2:$E$13,2,FALSE),IF(_xlpm.x=0,"",_xlpm.x)))</f>
        <v/>
      </c>
      <c r="L93" s="3" t="str">
        <f>IF(H93="","",_xlfn.LET(_xlpm.x,VLOOKUP(H93,'Drop-down_menus'!$D$2:$E$13,2,FALSE),IF(_xlpm.x=0,"",_xlpm.x)))</f>
        <v/>
      </c>
      <c r="M93" s="21">
        <v>0.57638888888888895</v>
      </c>
      <c r="N93" s="21">
        <v>0.59027777777777779</v>
      </c>
      <c r="O93" s="21"/>
      <c r="P93" s="21"/>
      <c r="Q93" s="26">
        <v>67</v>
      </c>
      <c r="R93" s="29">
        <v>32.984000000000002</v>
      </c>
      <c r="S93" s="26">
        <v>67</v>
      </c>
      <c r="T93" s="29">
        <v>13.755000000000001</v>
      </c>
      <c r="U93" s="26">
        <v>67</v>
      </c>
      <c r="V93" s="29">
        <v>32.927999999999997</v>
      </c>
      <c r="W93" s="26">
        <v>67</v>
      </c>
      <c r="X93" s="29">
        <v>13.609</v>
      </c>
      <c r="Y93" s="24">
        <f t="shared" si="14"/>
        <v>-67.549733333333336</v>
      </c>
      <c r="Z93" s="24">
        <f t="shared" si="15"/>
        <v>-67.229249999999993</v>
      </c>
      <c r="AA93" s="24">
        <f t="shared" si="12"/>
        <v>-67.5488</v>
      </c>
      <c r="AB93" s="1">
        <f t="shared" si="13"/>
        <v>-67.226816666666664</v>
      </c>
      <c r="AC93" s="2" t="s">
        <v>871</v>
      </c>
      <c r="AD93" s="2"/>
      <c r="AE93" s="2"/>
      <c r="AF93" s="2"/>
      <c r="AG93" s="2"/>
      <c r="AH93" s="4"/>
      <c r="AJ93" s="2" t="s">
        <v>806</v>
      </c>
    </row>
    <row r="94" spans="1:36" ht="13.5" hidden="1" customHeight="1">
      <c r="A94" s="2" t="s">
        <v>846</v>
      </c>
      <c r="B94" s="2" t="s">
        <v>872</v>
      </c>
      <c r="C94" s="3">
        <v>44988</v>
      </c>
      <c r="D94" s="3"/>
      <c r="E94" s="3" t="s">
        <v>42</v>
      </c>
      <c r="F94" s="3"/>
      <c r="G94" s="3"/>
      <c r="H94" s="3"/>
      <c r="I94" s="3" t="str">
        <f>IF(E94="","",_xlfn.LET(_xlpm.x,VLOOKUP(E94,'Drop-down_menus'!$D$2:$E$13,2,FALSE),IF(_xlpm.x=0,"",_xlpm.x)))</f>
        <v/>
      </c>
      <c r="J94" s="3" t="str">
        <f>IF(F94="","",_xlfn.LET(_xlpm.x,VLOOKUP(F94,'Drop-down_menus'!$D$2:$E$13,2,FALSE),IF(_xlpm.x=0,"",_xlpm.x)))</f>
        <v/>
      </c>
      <c r="K94" s="3" t="str">
        <f>IF(G94="","",_xlfn.LET(_xlpm.x,VLOOKUP(G94,'Drop-down_menus'!$D$2:$E$13,2,FALSE),IF(_xlpm.x=0,"",_xlpm.x)))</f>
        <v/>
      </c>
      <c r="L94" s="3" t="str">
        <f>IF(H94="","",_xlfn.LET(_xlpm.x,VLOOKUP(H94,'Drop-down_menus'!$D$2:$E$13,2,FALSE),IF(_xlpm.x=0,"",_xlpm.x)))</f>
        <v/>
      </c>
      <c r="M94" s="21">
        <v>0.45833333333333331</v>
      </c>
      <c r="N94" s="21">
        <v>0.47222222222222227</v>
      </c>
      <c r="O94" s="21"/>
      <c r="P94" s="21"/>
      <c r="Q94" s="33"/>
      <c r="R94" s="34"/>
      <c r="S94" s="33"/>
      <c r="T94" s="34"/>
      <c r="U94" s="26"/>
      <c r="V94" s="29"/>
      <c r="W94" s="26"/>
      <c r="X94" s="29"/>
      <c r="Y94" s="24">
        <f t="shared" si="14"/>
        <v>0</v>
      </c>
      <c r="Z94" s="24">
        <f t="shared" si="15"/>
        <v>0</v>
      </c>
      <c r="AA94" s="24">
        <f t="shared" si="12"/>
        <v>0</v>
      </c>
      <c r="AB94" s="1">
        <f t="shared" si="13"/>
        <v>0</v>
      </c>
      <c r="AC94" s="2" t="s">
        <v>871</v>
      </c>
      <c r="AD94" s="2"/>
      <c r="AE94" s="2"/>
      <c r="AF94" s="2"/>
      <c r="AG94" s="2"/>
      <c r="AH94" s="4"/>
      <c r="AJ94" s="2" t="s">
        <v>806</v>
      </c>
    </row>
    <row r="95" spans="1:36" ht="13.5" hidden="1" customHeight="1">
      <c r="A95" s="2" t="s">
        <v>846</v>
      </c>
      <c r="B95" s="2" t="s">
        <v>873</v>
      </c>
      <c r="C95" s="3">
        <v>44988</v>
      </c>
      <c r="D95" s="3"/>
      <c r="E95" s="3" t="s">
        <v>42</v>
      </c>
      <c r="F95" s="3"/>
      <c r="G95" s="3"/>
      <c r="H95" s="3"/>
      <c r="I95" s="3" t="str">
        <f>IF(E95="","",_xlfn.LET(_xlpm.x,VLOOKUP(E95,'Drop-down_menus'!$D$2:$E$13,2,FALSE),IF(_xlpm.x=0,"",_xlpm.x)))</f>
        <v/>
      </c>
      <c r="J95" s="3" t="str">
        <f>IF(F95="","",_xlfn.LET(_xlpm.x,VLOOKUP(F95,'Drop-down_menus'!$D$2:$E$13,2,FALSE),IF(_xlpm.x=0,"",_xlpm.x)))</f>
        <v/>
      </c>
      <c r="K95" s="3" t="str">
        <f>IF(G95="","",_xlfn.LET(_xlpm.x,VLOOKUP(G95,'Drop-down_menus'!$D$2:$E$13,2,FALSE),IF(_xlpm.x=0,"",_xlpm.x)))</f>
        <v/>
      </c>
      <c r="L95" s="3" t="str">
        <f>IF(H95="","",_xlfn.LET(_xlpm.x,VLOOKUP(H95,'Drop-down_menus'!$D$2:$E$13,2,FALSE),IF(_xlpm.x=0,"",_xlpm.x)))</f>
        <v/>
      </c>
      <c r="M95" s="21">
        <v>0.70833333333333337</v>
      </c>
      <c r="N95" s="21">
        <v>0.72222222222222221</v>
      </c>
      <c r="O95" s="21"/>
      <c r="P95" s="21"/>
      <c r="Q95" s="33"/>
      <c r="R95" s="34"/>
      <c r="S95" s="33"/>
      <c r="T95" s="34"/>
      <c r="U95" s="26"/>
      <c r="V95" s="29"/>
      <c r="W95" s="26"/>
      <c r="X95" s="29"/>
      <c r="Y95" s="24">
        <f t="shared" si="14"/>
        <v>0</v>
      </c>
      <c r="Z95" s="24">
        <f t="shared" si="15"/>
        <v>0</v>
      </c>
      <c r="AA95" s="24">
        <f t="shared" si="12"/>
        <v>0</v>
      </c>
      <c r="AB95" s="1">
        <f t="shared" si="13"/>
        <v>0</v>
      </c>
      <c r="AC95" s="2" t="s">
        <v>871</v>
      </c>
      <c r="AD95" s="2">
        <v>28</v>
      </c>
      <c r="AE95" s="2">
        <v>34</v>
      </c>
      <c r="AF95" s="2"/>
      <c r="AG95" s="2"/>
      <c r="AH95" s="4"/>
      <c r="AJ95" s="2" t="s">
        <v>806</v>
      </c>
    </row>
    <row r="96" spans="1:36" ht="13.5" hidden="1" customHeight="1">
      <c r="A96" s="2" t="s">
        <v>846</v>
      </c>
      <c r="B96" s="2" t="s">
        <v>884</v>
      </c>
      <c r="C96" s="3">
        <v>44989</v>
      </c>
      <c r="D96" s="3"/>
      <c r="E96" s="3" t="s">
        <v>42</v>
      </c>
      <c r="F96" s="3"/>
      <c r="G96" s="3"/>
      <c r="H96" s="3"/>
      <c r="I96" s="3" t="str">
        <f>IF(E96="","",_xlfn.LET(_xlpm.x,VLOOKUP(E96,'Drop-down_menus'!$D$2:$E$13,2,FALSE),IF(_xlpm.x=0,"",_xlpm.x)))</f>
        <v/>
      </c>
      <c r="J96" s="3" t="str">
        <f>IF(F96="","",_xlfn.LET(_xlpm.x,VLOOKUP(F96,'Drop-down_menus'!$D$2:$E$13,2,FALSE),IF(_xlpm.x=0,"",_xlpm.x)))</f>
        <v/>
      </c>
      <c r="K96" s="3" t="str">
        <f>IF(G96="","",_xlfn.LET(_xlpm.x,VLOOKUP(G96,'Drop-down_menus'!$D$2:$E$13,2,FALSE),IF(_xlpm.x=0,"",_xlpm.x)))</f>
        <v/>
      </c>
      <c r="L96" s="3" t="str">
        <f>IF(H96="","",_xlfn.LET(_xlpm.x,VLOOKUP(H96,'Drop-down_menus'!$D$2:$E$13,2,FALSE),IF(_xlpm.x=0,"",_xlpm.x)))</f>
        <v/>
      </c>
      <c r="M96" s="21">
        <v>0.60416666666666663</v>
      </c>
      <c r="N96" s="21">
        <v>0.625</v>
      </c>
      <c r="O96" s="21"/>
      <c r="P96" s="21"/>
      <c r="Q96" s="26">
        <v>67</v>
      </c>
      <c r="R96" s="29">
        <v>33.018999999999998</v>
      </c>
      <c r="S96" s="26">
        <v>67</v>
      </c>
      <c r="T96" s="29">
        <v>14.856</v>
      </c>
      <c r="U96" s="26">
        <v>67</v>
      </c>
      <c r="V96" s="29">
        <v>33.021000000000001</v>
      </c>
      <c r="W96" s="26">
        <v>67</v>
      </c>
      <c r="X96" s="29">
        <v>14.8</v>
      </c>
      <c r="Y96" s="24">
        <f t="shared" si="14"/>
        <v>-67.55031666666666</v>
      </c>
      <c r="Z96" s="24">
        <f t="shared" si="15"/>
        <v>-67.247600000000006</v>
      </c>
      <c r="AA96" s="24">
        <f t="shared" si="12"/>
        <v>-67.550349999999995</v>
      </c>
      <c r="AB96" s="1">
        <f t="shared" si="13"/>
        <v>-67.24666666666667</v>
      </c>
      <c r="AC96" s="2" t="s">
        <v>871</v>
      </c>
      <c r="AD96" s="2">
        <v>5</v>
      </c>
      <c r="AE96" s="2">
        <v>25</v>
      </c>
      <c r="AF96" s="2"/>
      <c r="AG96" s="2"/>
      <c r="AH96" s="4"/>
      <c r="AJ96" s="2" t="s">
        <v>806</v>
      </c>
    </row>
    <row r="97" spans="1:37" ht="13.5" hidden="1" customHeight="1">
      <c r="A97" s="2" t="s">
        <v>846</v>
      </c>
      <c r="B97" s="2" t="s">
        <v>885</v>
      </c>
      <c r="C97" s="3">
        <v>44990</v>
      </c>
      <c r="D97" s="3"/>
      <c r="E97" s="3" t="s">
        <v>42</v>
      </c>
      <c r="F97" s="3"/>
      <c r="G97" s="3"/>
      <c r="H97" s="3"/>
      <c r="I97" s="3" t="str">
        <f>IF(E97="","",_xlfn.LET(_xlpm.x,VLOOKUP(E97,'Drop-down_menus'!$D$2:$E$13,2,FALSE),IF(_xlpm.x=0,"",_xlpm.x)))</f>
        <v/>
      </c>
      <c r="J97" s="3" t="str">
        <f>IF(F97="","",_xlfn.LET(_xlpm.x,VLOOKUP(F97,'Drop-down_menus'!$D$2:$E$13,2,FALSE),IF(_xlpm.x=0,"",_xlpm.x)))</f>
        <v/>
      </c>
      <c r="K97" s="3" t="str">
        <f>IF(G97="","",_xlfn.LET(_xlpm.x,VLOOKUP(G97,'Drop-down_menus'!$D$2:$E$13,2,FALSE),IF(_xlpm.x=0,"",_xlpm.x)))</f>
        <v/>
      </c>
      <c r="L97" s="3" t="str">
        <f>IF(H97="","",_xlfn.LET(_xlpm.x,VLOOKUP(H97,'Drop-down_menus'!$D$2:$E$13,2,FALSE),IF(_xlpm.x=0,"",_xlpm.x)))</f>
        <v/>
      </c>
      <c r="M97" s="21">
        <v>0.60416666666666663</v>
      </c>
      <c r="N97" s="21">
        <v>0.61805555555555558</v>
      </c>
      <c r="O97" s="21"/>
      <c r="P97" s="21"/>
      <c r="Q97" s="26">
        <v>67</v>
      </c>
      <c r="R97" s="29">
        <v>30.363</v>
      </c>
      <c r="S97" s="26">
        <v>67</v>
      </c>
      <c r="T97" s="29">
        <v>3.1019999999999999</v>
      </c>
      <c r="U97" s="26">
        <v>67</v>
      </c>
      <c r="V97" s="29">
        <v>30.315999999999999</v>
      </c>
      <c r="W97" s="26">
        <v>67</v>
      </c>
      <c r="X97" s="29">
        <v>3.1190000000000002</v>
      </c>
      <c r="Y97" s="24">
        <f t="shared" si="14"/>
        <v>-67.506050000000002</v>
      </c>
      <c r="Z97" s="24">
        <f t="shared" si="15"/>
        <v>-67.051699999999997</v>
      </c>
      <c r="AA97" s="24">
        <f t="shared" si="12"/>
        <v>-67.505266666666671</v>
      </c>
      <c r="AB97" s="1">
        <f t="shared" si="13"/>
        <v>-67.051983333333339</v>
      </c>
      <c r="AC97" s="2" t="s">
        <v>871</v>
      </c>
      <c r="AD97" s="2"/>
      <c r="AE97" s="2">
        <v>18</v>
      </c>
      <c r="AF97" s="2"/>
      <c r="AG97" s="2"/>
      <c r="AH97" s="4"/>
      <c r="AJ97" s="2" t="s">
        <v>806</v>
      </c>
    </row>
    <row r="98" spans="1:37" ht="13.5" hidden="1" customHeight="1">
      <c r="A98" s="2" t="s">
        <v>846</v>
      </c>
      <c r="B98" s="2" t="s">
        <v>905</v>
      </c>
      <c r="C98" s="3">
        <v>44991</v>
      </c>
      <c r="D98" s="3"/>
      <c r="E98" s="3" t="s">
        <v>42</v>
      </c>
      <c r="F98" s="3"/>
      <c r="G98" s="3"/>
      <c r="H98" s="3"/>
      <c r="I98" s="3" t="str">
        <f>IF(E98="","",_xlfn.LET(_xlpm.x,VLOOKUP(E98,'Drop-down_menus'!$D$2:$E$13,2,FALSE),IF(_xlpm.x=0,"",_xlpm.x)))</f>
        <v/>
      </c>
      <c r="J98" s="3" t="str">
        <f>IF(F98="","",_xlfn.LET(_xlpm.x,VLOOKUP(F98,'Drop-down_menus'!$D$2:$E$13,2,FALSE),IF(_xlpm.x=0,"",_xlpm.x)))</f>
        <v/>
      </c>
      <c r="K98" s="3" t="str">
        <f>IF(G98="","",_xlfn.LET(_xlpm.x,VLOOKUP(G98,'Drop-down_menus'!$D$2:$E$13,2,FALSE),IF(_xlpm.x=0,"",_xlpm.x)))</f>
        <v/>
      </c>
      <c r="L98" s="3" t="str">
        <f>IF(H98="","",_xlfn.LET(_xlpm.x,VLOOKUP(H98,'Drop-down_menus'!$D$2:$E$13,2,FALSE),IF(_xlpm.x=0,"",_xlpm.x)))</f>
        <v/>
      </c>
      <c r="M98" s="21">
        <v>0.3611111111111111</v>
      </c>
      <c r="N98" s="21">
        <v>0.375</v>
      </c>
      <c r="O98" s="21"/>
      <c r="P98" s="21"/>
      <c r="Q98" s="26">
        <v>67</v>
      </c>
      <c r="R98" s="29">
        <v>30.998000000000001</v>
      </c>
      <c r="S98" s="26">
        <v>67</v>
      </c>
      <c r="T98" s="29">
        <v>6.1040000000000001</v>
      </c>
      <c r="U98" s="26">
        <v>67</v>
      </c>
      <c r="V98" s="29">
        <v>30.966999999999999</v>
      </c>
      <c r="W98" s="26">
        <v>67</v>
      </c>
      <c r="X98" s="29">
        <v>6.0119999999999996</v>
      </c>
      <c r="Y98" s="24">
        <f t="shared" si="14"/>
        <v>-67.516633333333331</v>
      </c>
      <c r="Z98" s="24">
        <f t="shared" si="15"/>
        <v>-67.101733333333328</v>
      </c>
      <c r="AA98" s="24">
        <f t="shared" si="12"/>
        <v>-67.516116666666662</v>
      </c>
      <c r="AB98" s="1">
        <f t="shared" si="13"/>
        <v>-67.100200000000001</v>
      </c>
      <c r="AC98" s="2" t="s">
        <v>871</v>
      </c>
      <c r="AD98" s="2"/>
      <c r="AE98" s="2">
        <v>14</v>
      </c>
      <c r="AF98" s="2">
        <v>33</v>
      </c>
      <c r="AG98" s="2"/>
      <c r="AH98" s="4"/>
      <c r="AJ98" s="2" t="s">
        <v>806</v>
      </c>
      <c r="AK98" s="2" t="s">
        <v>912</v>
      </c>
    </row>
    <row r="99" spans="1:37" ht="13.5" hidden="1" customHeight="1">
      <c r="A99" s="2" t="s">
        <v>846</v>
      </c>
      <c r="B99" s="2" t="s">
        <v>44</v>
      </c>
      <c r="C99" s="3">
        <v>44976</v>
      </c>
      <c r="D99" s="3"/>
      <c r="E99" s="3" t="s">
        <v>42</v>
      </c>
      <c r="F99" s="3" t="s">
        <v>43</v>
      </c>
      <c r="G99" s="3"/>
      <c r="H99" s="3"/>
      <c r="I99" s="3" t="str">
        <f>IF(E99="","",_xlfn.LET(_xlpm.x,VLOOKUP(E99,'Drop-down_menus'!$D$2:$E$13,2,FALSE),IF(_xlpm.x=0,"",_xlpm.x)))</f>
        <v/>
      </c>
      <c r="J99" s="3" t="str">
        <f>IF(F99="","",_xlfn.LET(_xlpm.x,VLOOKUP(F99,'Drop-down_menus'!$D$2:$E$13,2,FALSE),IF(_xlpm.x=0,"",_xlpm.x)))</f>
        <v>https://orcid.org/0000-0002-0981-7442</v>
      </c>
      <c r="K99" s="3" t="str">
        <f>IF(G99="","",_xlfn.LET(_xlpm.x,VLOOKUP(G99,'Drop-down_menus'!$D$2:$E$13,2,FALSE),IF(_xlpm.x=0,"",_xlpm.x)))</f>
        <v/>
      </c>
      <c r="L99" s="3" t="str">
        <f>IF(H99="","",_xlfn.LET(_xlpm.x,VLOOKUP(H99,'Drop-down_menus'!$D$2:$E$13,2,FALSE),IF(_xlpm.x=0,"",_xlpm.x)))</f>
        <v/>
      </c>
      <c r="M99" s="21">
        <v>0.6875</v>
      </c>
      <c r="N99" s="21">
        <v>0.70833333333333337</v>
      </c>
      <c r="O99" s="21"/>
      <c r="P99" s="21"/>
      <c r="Q99" s="26">
        <v>66</v>
      </c>
      <c r="R99" s="29">
        <v>0.14000000000000001</v>
      </c>
      <c r="S99" s="26">
        <v>65</v>
      </c>
      <c r="T99" s="29">
        <v>46.52</v>
      </c>
      <c r="U99" s="26">
        <v>66</v>
      </c>
      <c r="V99" s="29">
        <v>0.18</v>
      </c>
      <c r="W99" s="26">
        <v>65</v>
      </c>
      <c r="X99" s="29">
        <v>46.65</v>
      </c>
      <c r="Y99" s="24">
        <f t="shared" si="14"/>
        <v>-66.00233333333334</v>
      </c>
      <c r="Z99" s="24">
        <f t="shared" si="15"/>
        <v>-65.775333333333336</v>
      </c>
      <c r="AA99" s="24">
        <f t="shared" si="12"/>
        <v>-66.003</v>
      </c>
      <c r="AB99" s="1">
        <f t="shared" si="13"/>
        <v>-65.777500000000003</v>
      </c>
      <c r="AC99" s="2" t="s">
        <v>29</v>
      </c>
      <c r="AD99" s="2">
        <v>18</v>
      </c>
      <c r="AE99" s="2">
        <v>22</v>
      </c>
      <c r="AF99" s="2"/>
      <c r="AG99" s="2"/>
      <c r="AH99" s="4"/>
      <c r="AJ99" s="2" t="s">
        <v>806</v>
      </c>
    </row>
    <row r="100" spans="1:37" ht="13.5" hidden="1" customHeight="1">
      <c r="A100" s="2" t="s">
        <v>846</v>
      </c>
      <c r="B100" s="2" t="s">
        <v>911</v>
      </c>
      <c r="C100" s="3">
        <v>44991</v>
      </c>
      <c r="D100" s="3"/>
      <c r="E100" s="3" t="s">
        <v>42</v>
      </c>
      <c r="F100" s="3"/>
      <c r="G100" s="3"/>
      <c r="H100" s="3"/>
      <c r="I100" s="3" t="str">
        <f>IF(E100="","",_xlfn.LET(_xlpm.x,VLOOKUP(E100,'Drop-down_menus'!$D$2:$E$13,2,FALSE),IF(_xlpm.x=0,"",_xlpm.x)))</f>
        <v/>
      </c>
      <c r="J100" s="3" t="str">
        <f>IF(F100="","",_xlfn.LET(_xlpm.x,VLOOKUP(F100,'Drop-down_menus'!$D$2:$E$13,2,FALSE),IF(_xlpm.x=0,"",_xlpm.x)))</f>
        <v/>
      </c>
      <c r="K100" s="3" t="str">
        <f>IF(G100="","",_xlfn.LET(_xlpm.x,VLOOKUP(G100,'Drop-down_menus'!$D$2:$E$13,2,FALSE),IF(_xlpm.x=0,"",_xlpm.x)))</f>
        <v/>
      </c>
      <c r="L100" s="3" t="str">
        <f>IF(H100="","",_xlfn.LET(_xlpm.x,VLOOKUP(H100,'Drop-down_menus'!$D$2:$E$13,2,FALSE),IF(_xlpm.x=0,"",_xlpm.x)))</f>
        <v/>
      </c>
      <c r="M100" s="21">
        <v>0.625</v>
      </c>
      <c r="N100" s="21">
        <v>0.63888888888888895</v>
      </c>
      <c r="O100" s="21"/>
      <c r="P100" s="21"/>
      <c r="Q100" s="26">
        <v>67</v>
      </c>
      <c r="R100" s="29">
        <v>30.873000000000001</v>
      </c>
      <c r="S100" s="26">
        <v>67</v>
      </c>
      <c r="T100" s="29">
        <v>5.923</v>
      </c>
      <c r="U100" s="26">
        <v>67</v>
      </c>
      <c r="V100" s="29">
        <v>30.82</v>
      </c>
      <c r="W100" s="26">
        <v>67</v>
      </c>
      <c r="X100" s="29">
        <v>6.9080000000000004</v>
      </c>
      <c r="Y100" s="24">
        <f t="shared" si="14"/>
        <v>-67.51455</v>
      </c>
      <c r="Z100" s="24">
        <f t="shared" si="15"/>
        <v>-67.098716666666661</v>
      </c>
      <c r="AA100" s="24">
        <f t="shared" si="12"/>
        <v>-67.513666666666666</v>
      </c>
      <c r="AB100" s="1">
        <f t="shared" si="13"/>
        <v>-67.115133333333333</v>
      </c>
      <c r="AC100" s="2" t="s">
        <v>871</v>
      </c>
      <c r="AD100" s="2"/>
      <c r="AE100" s="2">
        <v>18</v>
      </c>
      <c r="AF100" s="2">
        <v>22</v>
      </c>
      <c r="AG100" s="2"/>
      <c r="AH100" s="4"/>
      <c r="AJ100" s="2" t="s">
        <v>806</v>
      </c>
    </row>
    <row r="101" spans="1:37" ht="13.5" hidden="1" customHeight="1">
      <c r="A101" s="2" t="s">
        <v>846</v>
      </c>
      <c r="B101" s="2" t="s">
        <v>920</v>
      </c>
      <c r="C101" s="3">
        <v>44992</v>
      </c>
      <c r="D101" s="3"/>
      <c r="E101" s="3" t="s">
        <v>42</v>
      </c>
      <c r="F101" s="3"/>
      <c r="G101" s="3"/>
      <c r="H101" s="3"/>
      <c r="I101" s="3" t="str">
        <f>IF(E101="","",_xlfn.LET(_xlpm.x,VLOOKUP(E101,'Drop-down_menus'!$D$2:$E$13,2,FALSE),IF(_xlpm.x=0,"",_xlpm.x)))</f>
        <v/>
      </c>
      <c r="J101" s="3" t="str">
        <f>IF(F101="","",_xlfn.LET(_xlpm.x,VLOOKUP(F101,'Drop-down_menus'!$D$2:$E$13,2,FALSE),IF(_xlpm.x=0,"",_xlpm.x)))</f>
        <v/>
      </c>
      <c r="K101" s="3" t="str">
        <f>IF(G101="","",_xlfn.LET(_xlpm.x,VLOOKUP(G101,'Drop-down_menus'!$D$2:$E$13,2,FALSE),IF(_xlpm.x=0,"",_xlpm.x)))</f>
        <v/>
      </c>
      <c r="L101" s="3" t="str">
        <f>IF(H101="","",_xlfn.LET(_xlpm.x,VLOOKUP(H101,'Drop-down_menus'!$D$2:$E$13,2,FALSE),IF(_xlpm.x=0,"",_xlpm.x)))</f>
        <v/>
      </c>
      <c r="M101" s="21">
        <v>0.75</v>
      </c>
      <c r="N101" s="21">
        <v>0.76388888888888884</v>
      </c>
      <c r="O101" s="21"/>
      <c r="P101" s="21"/>
      <c r="Q101" s="26">
        <v>67</v>
      </c>
      <c r="R101" s="29">
        <v>32.698</v>
      </c>
      <c r="S101" s="26">
        <v>67</v>
      </c>
      <c r="T101" s="29">
        <v>12.602</v>
      </c>
      <c r="U101" s="26">
        <v>67</v>
      </c>
      <c r="V101" s="29">
        <v>32.725999999999999</v>
      </c>
      <c r="W101" s="26">
        <v>67</v>
      </c>
      <c r="X101" s="29">
        <v>12.824</v>
      </c>
      <c r="Y101" s="24">
        <f t="shared" si="14"/>
        <v>-67.544966666666667</v>
      </c>
      <c r="Z101" s="24">
        <f t="shared" si="15"/>
        <v>-67.210033333333328</v>
      </c>
      <c r="AA101" s="24">
        <f t="shared" si="12"/>
        <v>-67.545433333333335</v>
      </c>
      <c r="AB101" s="1">
        <f t="shared" si="13"/>
        <v>-67.213733333333337</v>
      </c>
      <c r="AC101" s="2" t="s">
        <v>871</v>
      </c>
      <c r="AD101" s="2"/>
      <c r="AE101">
        <v>8</v>
      </c>
      <c r="AF101" s="2">
        <v>22</v>
      </c>
      <c r="AG101" s="2"/>
      <c r="AH101" s="4"/>
      <c r="AJ101" s="2" t="s">
        <v>806</v>
      </c>
    </row>
    <row r="102" spans="1:37" ht="13.5" hidden="1" customHeight="1">
      <c r="A102" s="2" t="s">
        <v>846</v>
      </c>
      <c r="B102" s="2" t="s">
        <v>52</v>
      </c>
      <c r="C102" s="3">
        <v>44977</v>
      </c>
      <c r="D102" s="3"/>
      <c r="E102" s="3" t="s">
        <v>42</v>
      </c>
      <c r="F102" s="3"/>
      <c r="G102" s="3"/>
      <c r="H102" s="3"/>
      <c r="I102" s="3" t="str">
        <f>IF(E102="","",_xlfn.LET(_xlpm.x,VLOOKUP(E102,'Drop-down_menus'!$D$2:$E$13,2,FALSE),IF(_xlpm.x=0,"",_xlpm.x)))</f>
        <v/>
      </c>
      <c r="J102" s="3" t="str">
        <f>IF(F102="","",_xlfn.LET(_xlpm.x,VLOOKUP(F102,'Drop-down_menus'!$D$2:$E$13,2,FALSE),IF(_xlpm.x=0,"",_xlpm.x)))</f>
        <v/>
      </c>
      <c r="K102" s="3" t="str">
        <f>IF(G102="","",_xlfn.LET(_xlpm.x,VLOOKUP(G102,'Drop-down_menus'!$D$2:$E$13,2,FALSE),IF(_xlpm.x=0,"",_xlpm.x)))</f>
        <v/>
      </c>
      <c r="L102" s="3" t="str">
        <f>IF(H102="","",_xlfn.LET(_xlpm.x,VLOOKUP(H102,'Drop-down_menus'!$D$2:$E$13,2,FALSE),IF(_xlpm.x=0,"",_xlpm.x)))</f>
        <v/>
      </c>
      <c r="M102" s="21">
        <v>0.72916666666666663</v>
      </c>
      <c r="N102" s="21">
        <v>0.73958333333333337</v>
      </c>
      <c r="O102" s="21"/>
      <c r="P102" s="21"/>
      <c r="Q102" s="26">
        <v>66</v>
      </c>
      <c r="R102" s="29">
        <v>4.5999999999999999E-2</v>
      </c>
      <c r="S102" s="26">
        <v>65</v>
      </c>
      <c r="T102" s="29">
        <v>47.22</v>
      </c>
      <c r="U102" s="26">
        <v>65</v>
      </c>
      <c r="V102" s="29">
        <v>59.947000000000003</v>
      </c>
      <c r="W102" s="26">
        <v>65</v>
      </c>
      <c r="X102" s="29">
        <v>47.170999999999999</v>
      </c>
      <c r="Y102" s="24">
        <f t="shared" si="14"/>
        <v>-66.000766666666664</v>
      </c>
      <c r="Z102" s="24">
        <f t="shared" si="15"/>
        <v>-65.787000000000006</v>
      </c>
      <c r="AA102" s="24">
        <f t="shared" si="12"/>
        <v>-65.999116666666666</v>
      </c>
      <c r="AB102" s="1">
        <f t="shared" si="13"/>
        <v>-65.786183333333327</v>
      </c>
      <c r="AC102" s="2" t="s">
        <v>29</v>
      </c>
      <c r="AD102" s="2">
        <v>18</v>
      </c>
      <c r="AE102" s="2"/>
      <c r="AF102" s="2"/>
      <c r="AG102" s="2"/>
      <c r="AH102" s="4"/>
      <c r="AJ102" s="2" t="s">
        <v>806</v>
      </c>
    </row>
    <row r="103" spans="1:37" ht="13.5" hidden="1" customHeight="1">
      <c r="A103" s="2" t="s">
        <v>846</v>
      </c>
      <c r="B103" s="2" t="s">
        <v>77</v>
      </c>
      <c r="C103" s="3">
        <v>44978</v>
      </c>
      <c r="D103" s="3"/>
      <c r="E103" s="3" t="s">
        <v>42</v>
      </c>
      <c r="F103" s="3"/>
      <c r="G103" s="3"/>
      <c r="H103" s="3"/>
      <c r="I103" s="3" t="str">
        <f>IF(E103="","",_xlfn.LET(_xlpm.x,VLOOKUP(E103,'Drop-down_menus'!$D$2:$E$13,2,FALSE),IF(_xlpm.x=0,"",_xlpm.x)))</f>
        <v/>
      </c>
      <c r="J103" s="3" t="str">
        <f>IF(F103="","",_xlfn.LET(_xlpm.x,VLOOKUP(F103,'Drop-down_menus'!$D$2:$E$13,2,FALSE),IF(_xlpm.x=0,"",_xlpm.x)))</f>
        <v/>
      </c>
      <c r="K103" s="3" t="str">
        <f>IF(G103="","",_xlfn.LET(_xlpm.x,VLOOKUP(G103,'Drop-down_menus'!$D$2:$E$13,2,FALSE),IF(_xlpm.x=0,"",_xlpm.x)))</f>
        <v/>
      </c>
      <c r="L103" s="3" t="str">
        <f>IF(H103="","",_xlfn.LET(_xlpm.x,VLOOKUP(H103,'Drop-down_menus'!$D$2:$E$13,2,FALSE),IF(_xlpm.x=0,"",_xlpm.x)))</f>
        <v/>
      </c>
      <c r="M103" s="21">
        <v>0.45833333333333331</v>
      </c>
      <c r="N103" s="21">
        <v>0.47222222222222227</v>
      </c>
      <c r="O103" s="21"/>
      <c r="P103" s="21"/>
      <c r="Q103" s="26">
        <v>66</v>
      </c>
      <c r="R103" s="29">
        <v>0.253</v>
      </c>
      <c r="S103" s="26">
        <v>65</v>
      </c>
      <c r="T103" s="29">
        <v>46.212000000000003</v>
      </c>
      <c r="U103" s="27">
        <v>66</v>
      </c>
      <c r="V103" s="30">
        <v>2.0899999999999998E-2</v>
      </c>
      <c r="W103" s="26">
        <v>65</v>
      </c>
      <c r="X103" s="29">
        <v>46.149000000000001</v>
      </c>
      <c r="Y103" s="24">
        <f t="shared" si="14"/>
        <v>-66.004216666666665</v>
      </c>
      <c r="Z103" s="24">
        <f t="shared" si="15"/>
        <v>-65.770200000000003</v>
      </c>
      <c r="AA103" s="24">
        <f>-(W103+X103/60)</f>
        <v>-65.769149999999996</v>
      </c>
      <c r="AB103" s="1">
        <f t="shared" si="13"/>
        <v>-65.769149999999996</v>
      </c>
      <c r="AC103" s="2" t="s">
        <v>29</v>
      </c>
      <c r="AD103" s="2">
        <v>21.6</v>
      </c>
      <c r="AE103" s="2">
        <v>15</v>
      </c>
      <c r="AF103" s="2"/>
      <c r="AG103" s="2"/>
      <c r="AH103" s="4"/>
      <c r="AJ103" s="2" t="s">
        <v>806</v>
      </c>
    </row>
    <row r="104" spans="1:37" ht="13.5" hidden="1" customHeight="1">
      <c r="A104" s="2" t="s">
        <v>846</v>
      </c>
      <c r="B104" s="2" t="s">
        <v>79</v>
      </c>
      <c r="C104" s="3">
        <v>44978</v>
      </c>
      <c r="D104" s="3"/>
      <c r="E104" s="3" t="s">
        <v>42</v>
      </c>
      <c r="F104" s="3"/>
      <c r="G104" s="3"/>
      <c r="H104" s="3"/>
      <c r="I104" s="3" t="str">
        <f>IF(E104="","",_xlfn.LET(_xlpm.x,VLOOKUP(E104,'Drop-down_menus'!$D$2:$E$13,2,FALSE),IF(_xlpm.x=0,"",_xlpm.x)))</f>
        <v/>
      </c>
      <c r="J104" s="3" t="str">
        <f>IF(F104="","",_xlfn.LET(_xlpm.x,VLOOKUP(F104,'Drop-down_menus'!$D$2:$E$13,2,FALSE),IF(_xlpm.x=0,"",_xlpm.x)))</f>
        <v/>
      </c>
      <c r="K104" s="3" t="str">
        <f>IF(G104="","",_xlfn.LET(_xlpm.x,VLOOKUP(G104,'Drop-down_menus'!$D$2:$E$13,2,FALSE),IF(_xlpm.x=0,"",_xlpm.x)))</f>
        <v/>
      </c>
      <c r="L104" s="3" t="str">
        <f>IF(H104="","",_xlfn.LET(_xlpm.x,VLOOKUP(H104,'Drop-down_menus'!$D$2:$E$13,2,FALSE),IF(_xlpm.x=0,"",_xlpm.x)))</f>
        <v/>
      </c>
      <c r="M104" s="21">
        <v>0.60416666666666663</v>
      </c>
      <c r="N104" s="21">
        <v>0.61805555555555558</v>
      </c>
      <c r="O104" s="21"/>
      <c r="P104" s="21"/>
      <c r="Q104" s="26">
        <v>66</v>
      </c>
      <c r="R104" s="29">
        <v>0.28899999999999998</v>
      </c>
      <c r="S104" s="26">
        <v>65</v>
      </c>
      <c r="T104" s="29">
        <v>46.66</v>
      </c>
      <c r="U104" s="27">
        <v>66</v>
      </c>
      <c r="V104" s="30">
        <v>2.2100000000000002E-2</v>
      </c>
      <c r="W104" s="26">
        <v>66</v>
      </c>
      <c r="X104" s="29">
        <v>46.686</v>
      </c>
      <c r="Y104" s="24">
        <f t="shared" si="14"/>
        <v>-66.00481666666667</v>
      </c>
      <c r="Z104" s="24">
        <f t="shared" si="15"/>
        <v>-65.777666666666661</v>
      </c>
      <c r="AA104" s="24">
        <f>-(W104+X104/60)</f>
        <v>-66.778099999999995</v>
      </c>
      <c r="AB104" s="1">
        <f t="shared" si="13"/>
        <v>-66.778099999999995</v>
      </c>
      <c r="AC104" s="2" t="s">
        <v>29</v>
      </c>
      <c r="AD104" s="2">
        <v>23</v>
      </c>
      <c r="AE104" s="2">
        <v>20</v>
      </c>
      <c r="AF104" s="2"/>
      <c r="AG104" s="2"/>
      <c r="AH104" s="4"/>
      <c r="AJ104" s="2" t="s">
        <v>806</v>
      </c>
    </row>
    <row r="105" spans="1:37" ht="13.5" hidden="1" customHeight="1">
      <c r="A105" s="2" t="s">
        <v>846</v>
      </c>
      <c r="B105" s="2" t="s">
        <v>97</v>
      </c>
      <c r="C105" s="3">
        <v>44979</v>
      </c>
      <c r="D105" s="3"/>
      <c r="E105" s="3" t="s">
        <v>42</v>
      </c>
      <c r="F105" s="3"/>
      <c r="G105" s="3"/>
      <c r="H105" s="3"/>
      <c r="I105" s="3" t="str">
        <f>IF(E105="","",_xlfn.LET(_xlpm.x,VLOOKUP(E105,'Drop-down_menus'!$D$2:$E$13,2,FALSE),IF(_xlpm.x=0,"",_xlpm.x)))</f>
        <v/>
      </c>
      <c r="J105" s="3" t="str">
        <f>IF(F105="","",_xlfn.LET(_xlpm.x,VLOOKUP(F105,'Drop-down_menus'!$D$2:$E$13,2,FALSE),IF(_xlpm.x=0,"",_xlpm.x)))</f>
        <v/>
      </c>
      <c r="K105" s="3" t="str">
        <f>IF(G105="","",_xlfn.LET(_xlpm.x,VLOOKUP(G105,'Drop-down_menus'!$D$2:$E$13,2,FALSE),IF(_xlpm.x=0,"",_xlpm.x)))</f>
        <v/>
      </c>
      <c r="L105" s="3" t="str">
        <f>IF(H105="","",_xlfn.LET(_xlpm.x,VLOOKUP(H105,'Drop-down_menus'!$D$2:$E$13,2,FALSE),IF(_xlpm.x=0,"",_xlpm.x)))</f>
        <v/>
      </c>
      <c r="M105" s="21">
        <v>0.4375</v>
      </c>
      <c r="N105" s="21">
        <v>0.4513888888888889</v>
      </c>
      <c r="O105" s="21"/>
      <c r="P105" s="21"/>
      <c r="Q105" s="26">
        <v>66</v>
      </c>
      <c r="R105" s="29">
        <v>59.814999999999998</v>
      </c>
      <c r="S105" s="26">
        <v>65</v>
      </c>
      <c r="T105" s="30">
        <v>46.868000000000002</v>
      </c>
      <c r="U105" s="26">
        <v>65</v>
      </c>
      <c r="V105" s="29">
        <v>59.774000000000001</v>
      </c>
      <c r="W105" s="26">
        <v>65</v>
      </c>
      <c r="X105" s="29">
        <v>46.64</v>
      </c>
      <c r="Y105" s="24">
        <f t="shared" si="14"/>
        <v>-66.996916666666664</v>
      </c>
      <c r="Z105" s="24">
        <f t="shared" si="15"/>
        <v>-65.781133333333329</v>
      </c>
      <c r="AA105" s="24">
        <f t="shared" ref="AA105:AA136" si="16">-(U105+V105/60)</f>
        <v>-65.996233333333336</v>
      </c>
      <c r="AB105" s="1">
        <f t="shared" si="13"/>
        <v>-65.777333333333331</v>
      </c>
      <c r="AC105" s="2" t="s">
        <v>29</v>
      </c>
      <c r="AD105" s="2">
        <v>10.5</v>
      </c>
      <c r="AE105" s="2">
        <v>12</v>
      </c>
      <c r="AF105" s="2"/>
      <c r="AG105" s="2"/>
      <c r="AH105" s="4"/>
      <c r="AJ105" s="2" t="s">
        <v>806</v>
      </c>
    </row>
    <row r="106" spans="1:37" ht="13.5" hidden="1" customHeight="1">
      <c r="A106" s="2" t="s">
        <v>846</v>
      </c>
      <c r="B106" s="2" t="s">
        <v>98</v>
      </c>
      <c r="C106" s="3">
        <v>44979</v>
      </c>
      <c r="D106" s="3"/>
      <c r="E106" s="3" t="s">
        <v>42</v>
      </c>
      <c r="F106" s="3"/>
      <c r="G106" s="3"/>
      <c r="H106" s="3"/>
      <c r="I106" s="3" t="str">
        <f>IF(E106="","",_xlfn.LET(_xlpm.x,VLOOKUP(E106,'Drop-down_menus'!$D$2:$E$13,2,FALSE),IF(_xlpm.x=0,"",_xlpm.x)))</f>
        <v/>
      </c>
      <c r="J106" s="3" t="str">
        <f>IF(F106="","",_xlfn.LET(_xlpm.x,VLOOKUP(F106,'Drop-down_menus'!$D$2:$E$13,2,FALSE),IF(_xlpm.x=0,"",_xlpm.x)))</f>
        <v/>
      </c>
      <c r="K106" s="3" t="str">
        <f>IF(G106="","",_xlfn.LET(_xlpm.x,VLOOKUP(G106,'Drop-down_menus'!$D$2:$E$13,2,FALSE),IF(_xlpm.x=0,"",_xlpm.x)))</f>
        <v/>
      </c>
      <c r="L106" s="3" t="str">
        <f>IF(H106="","",_xlfn.LET(_xlpm.x,VLOOKUP(H106,'Drop-down_menus'!$D$2:$E$13,2,FALSE),IF(_xlpm.x=0,"",_xlpm.x)))</f>
        <v/>
      </c>
      <c r="M106" s="21">
        <v>0.75</v>
      </c>
      <c r="N106" s="21">
        <v>0.77083333333333337</v>
      </c>
      <c r="O106" s="21"/>
      <c r="P106" s="21"/>
      <c r="Q106" s="26">
        <v>66</v>
      </c>
      <c r="R106" s="29">
        <v>59.932000000000002</v>
      </c>
      <c r="S106" s="26">
        <v>65</v>
      </c>
      <c r="T106" s="29">
        <v>46.484999999999999</v>
      </c>
      <c r="U106" s="26">
        <v>66</v>
      </c>
      <c r="V106" s="29">
        <v>0.01</v>
      </c>
      <c r="W106" s="26">
        <v>65</v>
      </c>
      <c r="X106" s="29">
        <v>46.600999999999999</v>
      </c>
      <c r="Y106" s="24">
        <f t="shared" si="14"/>
        <v>-66.998866666666672</v>
      </c>
      <c r="Z106" s="24">
        <f t="shared" si="15"/>
        <v>-65.774749999999997</v>
      </c>
      <c r="AA106" s="24">
        <f t="shared" si="16"/>
        <v>-66.000166666666672</v>
      </c>
      <c r="AB106" s="1">
        <f t="shared" si="13"/>
        <v>-65.776683333333338</v>
      </c>
      <c r="AC106" s="2" t="s">
        <v>29</v>
      </c>
      <c r="AD106" s="2">
        <v>10</v>
      </c>
      <c r="AE106" s="2">
        <v>11</v>
      </c>
      <c r="AF106" s="2"/>
      <c r="AG106" s="2"/>
      <c r="AH106" s="4"/>
      <c r="AJ106" s="2" t="s">
        <v>806</v>
      </c>
    </row>
    <row r="107" spans="1:37" ht="13.5" hidden="1" customHeight="1">
      <c r="A107" s="2" t="s">
        <v>846</v>
      </c>
      <c r="B107" s="2" t="s">
        <v>121</v>
      </c>
      <c r="C107" s="3">
        <v>44980</v>
      </c>
      <c r="D107" s="3"/>
      <c r="E107" s="3" t="s">
        <v>42</v>
      </c>
      <c r="F107" s="3"/>
      <c r="G107" s="3"/>
      <c r="H107" s="3"/>
      <c r="I107" s="3" t="str">
        <f>IF(E107="","",_xlfn.LET(_xlpm.x,VLOOKUP(E107,'Drop-down_menus'!$D$2:$E$13,2,FALSE),IF(_xlpm.x=0,"",_xlpm.x)))</f>
        <v/>
      </c>
      <c r="J107" s="3" t="str">
        <f>IF(F107="","",_xlfn.LET(_xlpm.x,VLOOKUP(F107,'Drop-down_menus'!$D$2:$E$13,2,FALSE),IF(_xlpm.x=0,"",_xlpm.x)))</f>
        <v/>
      </c>
      <c r="K107" s="3" t="str">
        <f>IF(G107="","",_xlfn.LET(_xlpm.x,VLOOKUP(G107,'Drop-down_menus'!$D$2:$E$13,2,FALSE),IF(_xlpm.x=0,"",_xlpm.x)))</f>
        <v/>
      </c>
      <c r="L107" s="3" t="str">
        <f>IF(H107="","",_xlfn.LET(_xlpm.x,VLOOKUP(H107,'Drop-down_menus'!$D$2:$E$13,2,FALSE),IF(_xlpm.x=0,"",_xlpm.x)))</f>
        <v/>
      </c>
      <c r="M107" s="21">
        <v>0.64583333333333337</v>
      </c>
      <c r="N107" s="21">
        <v>0.65972222222222221</v>
      </c>
      <c r="O107" s="21"/>
      <c r="P107" s="21"/>
      <c r="Q107" s="26">
        <v>66</v>
      </c>
      <c r="R107" s="29">
        <v>0.47799999999999998</v>
      </c>
      <c r="S107" s="26">
        <v>65</v>
      </c>
      <c r="T107" s="29">
        <v>46.527000000000001</v>
      </c>
      <c r="U107" s="26">
        <v>66</v>
      </c>
      <c r="V107" s="29">
        <v>0.41799999999999998</v>
      </c>
      <c r="W107" s="26">
        <v>65</v>
      </c>
      <c r="X107" s="29">
        <v>46.572000000000003</v>
      </c>
      <c r="Y107" s="35">
        <f t="shared" si="14"/>
        <v>-66.007966666666661</v>
      </c>
      <c r="Z107" s="35">
        <f t="shared" si="15"/>
        <v>-65.775450000000006</v>
      </c>
      <c r="AA107" s="35">
        <f t="shared" si="16"/>
        <v>-66.006966666666671</v>
      </c>
      <c r="AB107" s="36">
        <f t="shared" si="13"/>
        <v>-65.776200000000003</v>
      </c>
      <c r="AC107" s="31" t="s">
        <v>29</v>
      </c>
      <c r="AD107" s="2">
        <v>38</v>
      </c>
      <c r="AE107" s="2">
        <v>58</v>
      </c>
      <c r="AG107" s="2"/>
      <c r="AH107" s="4"/>
      <c r="AJ107" s="2" t="s">
        <v>806</v>
      </c>
    </row>
    <row r="108" spans="1:37" ht="13.5" hidden="1" customHeight="1">
      <c r="A108" s="2" t="s">
        <v>846</v>
      </c>
      <c r="B108" s="2" t="s">
        <v>130</v>
      </c>
      <c r="C108" s="3">
        <v>44981</v>
      </c>
      <c r="D108" s="3"/>
      <c r="E108" s="3" t="s">
        <v>42</v>
      </c>
      <c r="F108" s="3"/>
      <c r="G108" s="3"/>
      <c r="H108" s="3"/>
      <c r="I108" s="3" t="str">
        <f>IF(E108="","",_xlfn.LET(_xlpm.x,VLOOKUP(E108,'Drop-down_menus'!$D$2:$E$13,2,FALSE),IF(_xlpm.x=0,"",_xlpm.x)))</f>
        <v/>
      </c>
      <c r="J108" s="3" t="str">
        <f>IF(F108="","",_xlfn.LET(_xlpm.x,VLOOKUP(F108,'Drop-down_menus'!$D$2:$E$13,2,FALSE),IF(_xlpm.x=0,"",_xlpm.x)))</f>
        <v/>
      </c>
      <c r="K108" s="3" t="str">
        <f>IF(G108="","",_xlfn.LET(_xlpm.x,VLOOKUP(G108,'Drop-down_menus'!$D$2:$E$13,2,FALSE),IF(_xlpm.x=0,"",_xlpm.x)))</f>
        <v/>
      </c>
      <c r="L108" s="3" t="str">
        <f>IF(H108="","",_xlfn.LET(_xlpm.x,VLOOKUP(H108,'Drop-down_menus'!$D$2:$E$13,2,FALSE),IF(_xlpm.x=0,"",_xlpm.x)))</f>
        <v/>
      </c>
      <c r="M108" s="21">
        <v>0.6875</v>
      </c>
      <c r="N108" s="21">
        <v>0.70138888888888884</v>
      </c>
      <c r="O108" s="21"/>
      <c r="P108" s="21"/>
      <c r="Q108" s="26">
        <v>65</v>
      </c>
      <c r="R108" s="29">
        <v>59.856000000000002</v>
      </c>
      <c r="S108" s="26">
        <v>65</v>
      </c>
      <c r="T108" s="29">
        <v>47.311999999999998</v>
      </c>
      <c r="U108" s="26">
        <v>65</v>
      </c>
      <c r="V108" s="29">
        <v>59.948999999999998</v>
      </c>
      <c r="W108" s="26">
        <v>65</v>
      </c>
      <c r="X108" s="30">
        <v>47.363999999999997</v>
      </c>
      <c r="Y108" s="24">
        <f t="shared" si="14"/>
        <v>-65.997600000000006</v>
      </c>
      <c r="Z108" s="24">
        <f t="shared" si="15"/>
        <v>-65.788533333333334</v>
      </c>
      <c r="AA108" s="24">
        <f t="shared" si="16"/>
        <v>-65.99915</v>
      </c>
      <c r="AB108" s="1">
        <f>-(W108+V108/60)</f>
        <v>-65.99915</v>
      </c>
      <c r="AC108" s="2" t="s">
        <v>29</v>
      </c>
      <c r="AD108" s="2"/>
      <c r="AE108" s="2"/>
      <c r="AF108" s="2"/>
      <c r="AG108" s="2"/>
      <c r="AH108" s="4"/>
      <c r="AJ108" s="2" t="s">
        <v>806</v>
      </c>
    </row>
    <row r="109" spans="1:37" ht="13.5" hidden="1" customHeight="1">
      <c r="A109" s="2" t="s">
        <v>846</v>
      </c>
      <c r="B109" s="2" t="s">
        <v>31</v>
      </c>
      <c r="C109" s="3">
        <v>44976</v>
      </c>
      <c r="D109" s="3"/>
      <c r="E109" s="3" t="s">
        <v>32</v>
      </c>
      <c r="F109" s="3"/>
      <c r="G109" s="3"/>
      <c r="H109" s="3"/>
      <c r="I109" s="3" t="str">
        <f>IF(E109="","",_xlfn.LET(_xlpm.x,VLOOKUP(E109,'Drop-down_menus'!$D$2:$E$13,2,FALSE),IF(_xlpm.x=0,"",_xlpm.x)))</f>
        <v>https://orcid.org/0000-0001-5748-602X</v>
      </c>
      <c r="J109" s="3" t="str">
        <f>IF(F109="","",_xlfn.LET(_xlpm.x,VLOOKUP(F109,'Drop-down_menus'!$D$2:$E$13,2,FALSE),IF(_xlpm.x=0,"",_xlpm.x)))</f>
        <v/>
      </c>
      <c r="K109" s="3" t="str">
        <f>IF(G109="","",_xlfn.LET(_xlpm.x,VLOOKUP(G109,'Drop-down_menus'!$D$2:$E$13,2,FALSE),IF(_xlpm.x=0,"",_xlpm.x)))</f>
        <v/>
      </c>
      <c r="L109" s="3" t="str">
        <f>IF(H109="","",_xlfn.LET(_xlpm.x,VLOOKUP(H109,'Drop-down_menus'!$D$2:$E$13,2,FALSE),IF(_xlpm.x=0,"",_xlpm.x)))</f>
        <v/>
      </c>
      <c r="M109" s="21">
        <v>0.40972222222222227</v>
      </c>
      <c r="N109" s="21">
        <v>0.4375</v>
      </c>
      <c r="O109" s="21"/>
      <c r="P109" s="21"/>
      <c r="Q109" s="26">
        <v>66</v>
      </c>
      <c r="R109" s="29">
        <v>1.6E-2</v>
      </c>
      <c r="S109" s="26">
        <v>65</v>
      </c>
      <c r="T109" s="29">
        <v>46.643000000000001</v>
      </c>
      <c r="U109" s="26"/>
      <c r="V109" s="29"/>
      <c r="W109" s="26"/>
      <c r="X109" s="29"/>
      <c r="Y109" s="24">
        <f t="shared" si="14"/>
        <v>-66.000266666666661</v>
      </c>
      <c r="Z109" s="24">
        <f t="shared" si="15"/>
        <v>-65.777383333333333</v>
      </c>
      <c r="AA109" s="24">
        <f t="shared" si="16"/>
        <v>0</v>
      </c>
      <c r="AB109" s="1">
        <f t="shared" ref="AB109:AB140" si="17">-(W109+X109/60)</f>
        <v>0</v>
      </c>
      <c r="AC109" s="2" t="s">
        <v>29</v>
      </c>
      <c r="AD109" s="2">
        <v>0</v>
      </c>
      <c r="AE109" s="2">
        <v>12</v>
      </c>
      <c r="AF109" s="2"/>
      <c r="AH109" s="4"/>
      <c r="AJ109" s="2" t="s">
        <v>807</v>
      </c>
      <c r="AK109" s="2" t="s">
        <v>33</v>
      </c>
    </row>
    <row r="110" spans="1:37" ht="13.5" hidden="1" customHeight="1">
      <c r="A110" s="2" t="s">
        <v>846</v>
      </c>
      <c r="B110" s="2" t="s">
        <v>134</v>
      </c>
      <c r="C110" s="3">
        <v>44982</v>
      </c>
      <c r="D110" s="3"/>
      <c r="E110" s="3" t="s">
        <v>32</v>
      </c>
      <c r="F110" s="3" t="s">
        <v>135</v>
      </c>
      <c r="G110" s="3"/>
      <c r="H110" s="3"/>
      <c r="I110" s="3" t="str">
        <f>IF(E110="","",_xlfn.LET(_xlpm.x,VLOOKUP(E110,'Drop-down_menus'!$D$2:$E$13,2,FALSE),IF(_xlpm.x=0,"",_xlpm.x)))</f>
        <v>https://orcid.org/0000-0001-5748-602X</v>
      </c>
      <c r="J110" s="3" t="str">
        <f>IF(F110="","",_xlfn.LET(_xlpm.x,VLOOKUP(F110,'Drop-down_menus'!$D$2:$E$13,2,FALSE),IF(_xlpm.x=0,"",_xlpm.x)))</f>
        <v/>
      </c>
      <c r="K110" s="3" t="str">
        <f>IF(G110="","",_xlfn.LET(_xlpm.x,VLOOKUP(G110,'Drop-down_menus'!$D$2:$E$13,2,FALSE),IF(_xlpm.x=0,"",_xlpm.x)))</f>
        <v/>
      </c>
      <c r="L110" s="3" t="str">
        <f>IF(H110="","",_xlfn.LET(_xlpm.x,VLOOKUP(H110,'Drop-down_menus'!$D$2:$E$13,2,FALSE),IF(_xlpm.x=0,"",_xlpm.x)))</f>
        <v/>
      </c>
      <c r="M110" s="21">
        <v>0.58333333333333337</v>
      </c>
      <c r="N110" s="21">
        <v>0.60069444444444442</v>
      </c>
      <c r="O110" s="21"/>
      <c r="P110" s="21"/>
      <c r="Q110" s="26">
        <v>66</v>
      </c>
      <c r="R110" s="29">
        <v>1.5172000000000001</v>
      </c>
      <c r="S110" s="26">
        <v>65</v>
      </c>
      <c r="T110" s="29">
        <v>46.759</v>
      </c>
      <c r="U110" s="26"/>
      <c r="V110" s="29"/>
      <c r="W110" s="26"/>
      <c r="X110" s="29"/>
      <c r="Y110" s="24">
        <f t="shared" si="14"/>
        <v>-66.025286666666673</v>
      </c>
      <c r="Z110" s="24">
        <f t="shared" si="15"/>
        <v>-65.779316666666674</v>
      </c>
      <c r="AA110" s="24">
        <f t="shared" si="16"/>
        <v>0</v>
      </c>
      <c r="AB110" s="1">
        <f t="shared" si="17"/>
        <v>0</v>
      </c>
      <c r="AC110" s="2" t="s">
        <v>1307</v>
      </c>
      <c r="AD110" s="2"/>
      <c r="AE110" s="2"/>
      <c r="AF110" s="2"/>
      <c r="AG110" s="2"/>
      <c r="AH110" s="4"/>
      <c r="AJ110" s="2" t="s">
        <v>807</v>
      </c>
    </row>
    <row r="111" spans="1:37" ht="13.5" hidden="1" customHeight="1">
      <c r="A111" s="2" t="s">
        <v>846</v>
      </c>
      <c r="B111" s="2" t="s">
        <v>136</v>
      </c>
      <c r="C111" s="3">
        <v>44982</v>
      </c>
      <c r="D111" s="3"/>
      <c r="E111" s="3" t="s">
        <v>32</v>
      </c>
      <c r="F111" s="3" t="s">
        <v>135</v>
      </c>
      <c r="G111" s="3"/>
      <c r="H111" s="3"/>
      <c r="I111" s="3" t="str">
        <f>IF(E111="","",_xlfn.LET(_xlpm.x,VLOOKUP(E111,'Drop-down_menus'!$D$2:$E$13,2,FALSE),IF(_xlpm.x=0,"",_xlpm.x)))</f>
        <v>https://orcid.org/0000-0001-5748-602X</v>
      </c>
      <c r="J111" s="3" t="str">
        <f>IF(F111="","",_xlfn.LET(_xlpm.x,VLOOKUP(F111,'Drop-down_menus'!$D$2:$E$13,2,FALSE),IF(_xlpm.x=0,"",_xlpm.x)))</f>
        <v/>
      </c>
      <c r="K111" s="3" t="str">
        <f>IF(G111="","",_xlfn.LET(_xlpm.x,VLOOKUP(G111,'Drop-down_menus'!$D$2:$E$13,2,FALSE),IF(_xlpm.x=0,"",_xlpm.x)))</f>
        <v/>
      </c>
      <c r="L111" s="3" t="str">
        <f>IF(H111="","",_xlfn.LET(_xlpm.x,VLOOKUP(H111,'Drop-down_menus'!$D$2:$E$13,2,FALSE),IF(_xlpm.x=0,"",_xlpm.x)))</f>
        <v/>
      </c>
      <c r="M111" s="21">
        <v>0.60416666666666663</v>
      </c>
      <c r="N111" s="21">
        <v>0.61805555555555558</v>
      </c>
      <c r="O111" s="21"/>
      <c r="P111" s="21"/>
      <c r="Q111" s="26">
        <v>66</v>
      </c>
      <c r="R111" s="29">
        <v>1.5172000000000001</v>
      </c>
      <c r="S111" s="26">
        <v>65</v>
      </c>
      <c r="T111" s="29">
        <v>46.759</v>
      </c>
      <c r="U111" s="26"/>
      <c r="V111" s="29"/>
      <c r="W111" s="26"/>
      <c r="X111" s="29"/>
      <c r="Y111" s="24">
        <f t="shared" si="14"/>
        <v>-66.025286666666673</v>
      </c>
      <c r="Z111" s="24">
        <f t="shared" si="15"/>
        <v>-65.779316666666674</v>
      </c>
      <c r="AA111" s="24">
        <f t="shared" si="16"/>
        <v>0</v>
      </c>
      <c r="AB111" s="1">
        <f t="shared" si="17"/>
        <v>0</v>
      </c>
      <c r="AC111" s="2" t="s">
        <v>1307</v>
      </c>
      <c r="AD111" s="2"/>
      <c r="AE111" s="2"/>
      <c r="AF111" s="2"/>
      <c r="AG111" s="2"/>
      <c r="AH111" s="4"/>
      <c r="AJ111" s="2" t="s">
        <v>807</v>
      </c>
    </row>
    <row r="112" spans="1:37" ht="13.5" hidden="1" customHeight="1">
      <c r="A112" s="2" t="s">
        <v>846</v>
      </c>
      <c r="B112" s="2" t="s">
        <v>843</v>
      </c>
      <c r="C112" s="3">
        <v>44983</v>
      </c>
      <c r="D112" s="3"/>
      <c r="E112" s="3" t="s">
        <v>32</v>
      </c>
      <c r="F112" s="3" t="s">
        <v>42</v>
      </c>
      <c r="G112" s="3"/>
      <c r="H112" s="3"/>
      <c r="I112" s="3" t="str">
        <f>IF(E112="","",_xlfn.LET(_xlpm.x,VLOOKUP(E112,'Drop-down_menus'!$D$2:$E$13,2,FALSE),IF(_xlpm.x=0,"",_xlpm.x)))</f>
        <v>https://orcid.org/0000-0001-5748-602X</v>
      </c>
      <c r="J112" s="3" t="str">
        <f>IF(F112="","",_xlfn.LET(_xlpm.x,VLOOKUP(F112,'Drop-down_menus'!$D$2:$E$13,2,FALSE),IF(_xlpm.x=0,"",_xlpm.x)))</f>
        <v/>
      </c>
      <c r="K112" s="3" t="str">
        <f>IF(G112="","",_xlfn.LET(_xlpm.x,VLOOKUP(G112,'Drop-down_menus'!$D$2:$E$13,2,FALSE),IF(_xlpm.x=0,"",_xlpm.x)))</f>
        <v/>
      </c>
      <c r="L112" s="3" t="str">
        <f>IF(H112="","",_xlfn.LET(_xlpm.x,VLOOKUP(H112,'Drop-down_menus'!$D$2:$E$13,2,FALSE),IF(_xlpm.x=0,"",_xlpm.x)))</f>
        <v/>
      </c>
      <c r="M112" s="21">
        <v>0.67708333333333337</v>
      </c>
      <c r="N112" s="21">
        <v>0.71875</v>
      </c>
      <c r="O112" s="21"/>
      <c r="P112" s="21"/>
      <c r="Q112" s="26">
        <v>65</v>
      </c>
      <c r="R112" s="29">
        <v>59.805</v>
      </c>
      <c r="S112" s="26">
        <v>65</v>
      </c>
      <c r="T112" s="29">
        <v>46.890999999999998</v>
      </c>
      <c r="U112" s="26"/>
      <c r="V112" s="29"/>
      <c r="W112" s="26"/>
      <c r="X112" s="29"/>
      <c r="Y112" s="24">
        <f t="shared" si="14"/>
        <v>-65.996750000000006</v>
      </c>
      <c r="Z112" s="24">
        <f t="shared" si="15"/>
        <v>-65.781516666666661</v>
      </c>
      <c r="AA112" s="24">
        <f t="shared" si="16"/>
        <v>0</v>
      </c>
      <c r="AB112" s="1">
        <f t="shared" si="17"/>
        <v>0</v>
      </c>
      <c r="AC112" s="2" t="s">
        <v>29</v>
      </c>
      <c r="AD112" s="2"/>
      <c r="AE112" s="2"/>
      <c r="AF112" s="2"/>
      <c r="AG112" s="2"/>
      <c r="AH112" s="4"/>
      <c r="AJ112" s="2" t="s">
        <v>807</v>
      </c>
    </row>
    <row r="113" spans="1:37" ht="13.5" hidden="1" customHeight="1">
      <c r="A113" s="2" t="s">
        <v>846</v>
      </c>
      <c r="B113" s="2" t="s">
        <v>849</v>
      </c>
      <c r="C113" s="3">
        <v>44984</v>
      </c>
      <c r="D113" s="3"/>
      <c r="E113" s="3" t="s">
        <v>32</v>
      </c>
      <c r="F113" s="3"/>
      <c r="G113" s="3"/>
      <c r="H113" s="3"/>
      <c r="I113" s="3" t="str">
        <f>IF(E113="","",_xlfn.LET(_xlpm.x,VLOOKUP(E113,'Drop-down_menus'!$D$2:$E$13,2,FALSE),IF(_xlpm.x=0,"",_xlpm.x)))</f>
        <v>https://orcid.org/0000-0001-5748-602X</v>
      </c>
      <c r="J113" s="3" t="str">
        <f>IF(F113="","",_xlfn.LET(_xlpm.x,VLOOKUP(F113,'Drop-down_menus'!$D$2:$E$13,2,FALSE),IF(_xlpm.x=0,"",_xlpm.x)))</f>
        <v/>
      </c>
      <c r="K113" s="3" t="str">
        <f>IF(G113="","",_xlfn.LET(_xlpm.x,VLOOKUP(G113,'Drop-down_menus'!$D$2:$E$13,2,FALSE),IF(_xlpm.x=0,"",_xlpm.x)))</f>
        <v/>
      </c>
      <c r="L113" s="3" t="str">
        <f>IF(H113="","",_xlfn.LET(_xlpm.x,VLOOKUP(H113,'Drop-down_menus'!$D$2:$E$13,2,FALSE),IF(_xlpm.x=0,"",_xlpm.x)))</f>
        <v/>
      </c>
      <c r="M113" s="21">
        <v>0.64097222222222217</v>
      </c>
      <c r="N113" s="21">
        <v>0.68055555555555547</v>
      </c>
      <c r="O113" s="21"/>
      <c r="P113" s="21"/>
      <c r="Q113" s="26">
        <v>66</v>
      </c>
      <c r="R113" s="29">
        <v>0.16</v>
      </c>
      <c r="S113" s="26">
        <v>65</v>
      </c>
      <c r="T113" s="29">
        <v>46.313000000000002</v>
      </c>
      <c r="U113" s="26"/>
      <c r="V113" s="29"/>
      <c r="W113" s="26"/>
      <c r="X113" s="29"/>
      <c r="Y113" s="24">
        <f t="shared" si="14"/>
        <v>-66.00266666666667</v>
      </c>
      <c r="Z113" s="24">
        <f t="shared" si="15"/>
        <v>-65.771883333333335</v>
      </c>
      <c r="AA113" s="24">
        <f t="shared" si="16"/>
        <v>0</v>
      </c>
      <c r="AB113" s="1">
        <f t="shared" si="17"/>
        <v>0</v>
      </c>
      <c r="AC113" s="2" t="s">
        <v>29</v>
      </c>
      <c r="AD113" s="2"/>
      <c r="AE113" s="2"/>
      <c r="AF113" s="2"/>
      <c r="AG113" s="2"/>
      <c r="AH113" s="4"/>
      <c r="AJ113" s="2" t="s">
        <v>807</v>
      </c>
    </row>
    <row r="114" spans="1:37" ht="13.5" hidden="1" customHeight="1">
      <c r="A114" s="2" t="s">
        <v>846</v>
      </c>
      <c r="B114" s="2" t="s">
        <v>857</v>
      </c>
      <c r="C114" s="3">
        <v>44985</v>
      </c>
      <c r="D114" s="3"/>
      <c r="E114" s="3" t="s">
        <v>32</v>
      </c>
      <c r="F114" s="3"/>
      <c r="G114" s="3"/>
      <c r="H114" s="3"/>
      <c r="I114" s="3" t="str">
        <f>IF(E114="","",_xlfn.LET(_xlpm.x,VLOOKUP(E114,'Drop-down_menus'!$D$2:$E$13,2,FALSE),IF(_xlpm.x=0,"",_xlpm.x)))</f>
        <v>https://orcid.org/0000-0001-5748-602X</v>
      </c>
      <c r="J114" s="3" t="str">
        <f>IF(F114="","",_xlfn.LET(_xlpm.x,VLOOKUP(F114,'Drop-down_menus'!$D$2:$E$13,2,FALSE),IF(_xlpm.x=0,"",_xlpm.x)))</f>
        <v/>
      </c>
      <c r="K114" s="3" t="str">
        <f>IF(G114="","",_xlfn.LET(_xlpm.x,VLOOKUP(G114,'Drop-down_menus'!$D$2:$E$13,2,FALSE),IF(_xlpm.x=0,"",_xlpm.x)))</f>
        <v/>
      </c>
      <c r="L114" s="3" t="str">
        <f>IF(H114="","",_xlfn.LET(_xlpm.x,VLOOKUP(H114,'Drop-down_menus'!$D$2:$E$13,2,FALSE),IF(_xlpm.x=0,"",_xlpm.x)))</f>
        <v/>
      </c>
      <c r="M114" s="21">
        <v>0.70833333333333337</v>
      </c>
      <c r="N114" s="21">
        <v>0.73611111111111116</v>
      </c>
      <c r="O114" s="21"/>
      <c r="P114" s="21"/>
      <c r="Q114" s="26">
        <v>66</v>
      </c>
      <c r="R114" s="29">
        <v>0.57699999999999996</v>
      </c>
      <c r="S114" s="26">
        <v>65</v>
      </c>
      <c r="T114" s="29">
        <v>46.302999999999997</v>
      </c>
      <c r="U114" s="26">
        <v>66</v>
      </c>
      <c r="V114" s="29">
        <v>0.51300000000000001</v>
      </c>
      <c r="W114" s="26">
        <v>65</v>
      </c>
      <c r="X114" s="29">
        <v>46.192</v>
      </c>
      <c r="Y114" s="24">
        <f t="shared" si="14"/>
        <v>-66.009616666666673</v>
      </c>
      <c r="Z114" s="24">
        <f t="shared" si="15"/>
        <v>-65.771716666666663</v>
      </c>
      <c r="AA114" s="24">
        <f t="shared" si="16"/>
        <v>-66.00855</v>
      </c>
      <c r="AB114" s="1">
        <f t="shared" si="17"/>
        <v>-65.769866666666672</v>
      </c>
      <c r="AC114" s="2" t="s">
        <v>29</v>
      </c>
      <c r="AD114" s="2"/>
      <c r="AE114" s="2"/>
      <c r="AF114" s="2"/>
      <c r="AG114" s="2"/>
      <c r="AH114" s="4"/>
      <c r="AJ114" s="2" t="s">
        <v>807</v>
      </c>
    </row>
    <row r="115" spans="1:37" ht="13.5" hidden="1" customHeight="1">
      <c r="A115" s="2" t="s">
        <v>846</v>
      </c>
      <c r="B115" s="2" t="s">
        <v>862</v>
      </c>
      <c r="C115" s="3">
        <v>44987</v>
      </c>
      <c r="D115" s="3"/>
      <c r="E115" s="3" t="s">
        <v>32</v>
      </c>
      <c r="F115" s="3"/>
      <c r="G115" s="3"/>
      <c r="H115" s="3"/>
      <c r="I115" s="3" t="str">
        <f>IF(E115="","",_xlfn.LET(_xlpm.x,VLOOKUP(E115,'Drop-down_menus'!$D$2:$E$13,2,FALSE),IF(_xlpm.x=0,"",_xlpm.x)))</f>
        <v>https://orcid.org/0000-0001-5748-602X</v>
      </c>
      <c r="J115" s="3" t="str">
        <f>IF(F115="","",_xlfn.LET(_xlpm.x,VLOOKUP(F115,'Drop-down_menus'!$D$2:$E$13,2,FALSE),IF(_xlpm.x=0,"",_xlpm.x)))</f>
        <v/>
      </c>
      <c r="K115" s="3" t="str">
        <f>IF(G115="","",_xlfn.LET(_xlpm.x,VLOOKUP(G115,'Drop-down_menus'!$D$2:$E$13,2,FALSE),IF(_xlpm.x=0,"",_xlpm.x)))</f>
        <v/>
      </c>
      <c r="L115" s="3" t="str">
        <f>IF(H115="","",_xlfn.LET(_xlpm.x,VLOOKUP(H115,'Drop-down_menus'!$D$2:$E$13,2,FALSE),IF(_xlpm.x=0,"",_xlpm.x)))</f>
        <v/>
      </c>
      <c r="M115" s="21">
        <v>0.63541666666666663</v>
      </c>
      <c r="N115" s="21">
        <v>0.67708333333333337</v>
      </c>
      <c r="O115" s="21"/>
      <c r="P115" s="21"/>
      <c r="Q115" s="26">
        <v>67</v>
      </c>
      <c r="R115" s="29">
        <v>33.112000000000002</v>
      </c>
      <c r="S115" s="26">
        <v>67</v>
      </c>
      <c r="T115" s="29">
        <v>12.89</v>
      </c>
      <c r="U115" s="26"/>
      <c r="V115" s="29"/>
      <c r="W115" s="26"/>
      <c r="X115" s="29"/>
      <c r="Y115" s="24">
        <f t="shared" si="14"/>
        <v>-67.551866666666669</v>
      </c>
      <c r="Z115" s="24">
        <f t="shared" si="15"/>
        <v>-67.214833333333331</v>
      </c>
      <c r="AA115" s="24">
        <f t="shared" si="16"/>
        <v>0</v>
      </c>
      <c r="AB115" s="1">
        <f t="shared" si="17"/>
        <v>0</v>
      </c>
      <c r="AC115" s="2" t="s">
        <v>871</v>
      </c>
      <c r="AD115" s="2"/>
      <c r="AE115" s="2"/>
      <c r="AF115" s="2"/>
      <c r="AG115" s="2"/>
      <c r="AH115" s="4"/>
      <c r="AJ115" s="2" t="s">
        <v>807</v>
      </c>
    </row>
    <row r="116" spans="1:37" ht="13.5" hidden="1" customHeight="1">
      <c r="A116" s="2" t="s">
        <v>846</v>
      </c>
      <c r="B116" s="2" t="s">
        <v>880</v>
      </c>
      <c r="C116" s="3">
        <v>44988</v>
      </c>
      <c r="D116" s="3"/>
      <c r="E116" s="3" t="s">
        <v>32</v>
      </c>
      <c r="F116" s="3" t="s">
        <v>42</v>
      </c>
      <c r="G116" s="3" t="s">
        <v>107</v>
      </c>
      <c r="H116" s="3"/>
      <c r="I116" s="3" t="str">
        <f>IF(E116="","",_xlfn.LET(_xlpm.x,VLOOKUP(E116,'Drop-down_menus'!$D$2:$E$13,2,FALSE),IF(_xlpm.x=0,"",_xlpm.x)))</f>
        <v>https://orcid.org/0000-0001-5748-602X</v>
      </c>
      <c r="J116" s="3" t="str">
        <f>IF(F116="","",_xlfn.LET(_xlpm.x,VLOOKUP(F116,'Drop-down_menus'!$D$2:$E$13,2,FALSE),IF(_xlpm.x=0,"",_xlpm.x)))</f>
        <v/>
      </c>
      <c r="K116" s="3" t="str">
        <f>IF(G116="","",_xlfn.LET(_xlpm.x,VLOOKUP(G116,'Drop-down_menus'!$D$2:$E$13,2,FALSE),IF(_xlpm.x=0,"",_xlpm.x)))</f>
        <v/>
      </c>
      <c r="L116" s="3" t="str">
        <f>IF(H116="","",_xlfn.LET(_xlpm.x,VLOOKUP(H116,'Drop-down_menus'!$D$2:$E$13,2,FALSE),IF(_xlpm.x=0,"",_xlpm.x)))</f>
        <v/>
      </c>
      <c r="M116" s="21">
        <v>0.57638888888888895</v>
      </c>
      <c r="N116" s="21">
        <v>0.58680555555555558</v>
      </c>
      <c r="O116" s="21"/>
      <c r="P116" s="21"/>
      <c r="Q116" s="26">
        <v>67</v>
      </c>
      <c r="R116" s="29">
        <v>33.112000000000002</v>
      </c>
      <c r="S116" s="26">
        <v>67</v>
      </c>
      <c r="T116" s="29">
        <v>12.89</v>
      </c>
      <c r="U116" s="26"/>
      <c r="V116" s="29"/>
      <c r="W116" s="26"/>
      <c r="X116" s="29"/>
      <c r="Y116" s="24">
        <f t="shared" si="14"/>
        <v>-67.551866666666669</v>
      </c>
      <c r="Z116" s="24">
        <f t="shared" si="15"/>
        <v>-67.214833333333331</v>
      </c>
      <c r="AA116" s="24">
        <f t="shared" si="16"/>
        <v>0</v>
      </c>
      <c r="AB116" s="1">
        <f t="shared" si="17"/>
        <v>0</v>
      </c>
      <c r="AC116" s="2" t="s">
        <v>871</v>
      </c>
      <c r="AD116" s="2"/>
      <c r="AE116" s="2"/>
      <c r="AF116" s="2"/>
      <c r="AG116" s="2"/>
      <c r="AH116" s="4"/>
      <c r="AJ116" s="2" t="s">
        <v>807</v>
      </c>
    </row>
    <row r="117" spans="1:37" ht="13.5" hidden="1" customHeight="1">
      <c r="A117" s="2" t="s">
        <v>846</v>
      </c>
      <c r="B117" s="2" t="s">
        <v>877</v>
      </c>
      <c r="C117" s="3">
        <v>44988</v>
      </c>
      <c r="D117" s="3"/>
      <c r="E117" s="3" t="s">
        <v>32</v>
      </c>
      <c r="F117" s="3" t="s">
        <v>42</v>
      </c>
      <c r="G117" s="3"/>
      <c r="H117" s="3"/>
      <c r="I117" s="3" t="str">
        <f>IF(E117="","",_xlfn.LET(_xlpm.x,VLOOKUP(E117,'Drop-down_menus'!$D$2:$E$13,2,FALSE),IF(_xlpm.x=0,"",_xlpm.x)))</f>
        <v>https://orcid.org/0000-0001-5748-602X</v>
      </c>
      <c r="J117" s="3" t="str">
        <f>IF(F117="","",_xlfn.LET(_xlpm.x,VLOOKUP(F117,'Drop-down_menus'!$D$2:$E$13,2,FALSE),IF(_xlpm.x=0,"",_xlpm.x)))</f>
        <v/>
      </c>
      <c r="K117" s="3" t="str">
        <f>IF(G117="","",_xlfn.LET(_xlpm.x,VLOOKUP(G117,'Drop-down_menus'!$D$2:$E$13,2,FALSE),IF(_xlpm.x=0,"",_xlpm.x)))</f>
        <v/>
      </c>
      <c r="L117" s="3" t="str">
        <f>IF(H117="","",_xlfn.LET(_xlpm.x,VLOOKUP(H117,'Drop-down_menus'!$D$2:$E$13,2,FALSE),IF(_xlpm.x=0,"",_xlpm.x)))</f>
        <v/>
      </c>
      <c r="M117" s="21">
        <v>0.67361111111111116</v>
      </c>
      <c r="N117" s="21">
        <v>0.71527777777777779</v>
      </c>
      <c r="O117" s="21"/>
      <c r="P117" s="21"/>
      <c r="Q117" s="26"/>
      <c r="R117" s="29"/>
      <c r="S117" s="26"/>
      <c r="T117" s="29"/>
      <c r="U117" s="26"/>
      <c r="V117" s="29"/>
      <c r="W117" s="26"/>
      <c r="X117" s="29"/>
      <c r="Y117" s="24">
        <v>-67.5458</v>
      </c>
      <c r="Z117" s="24">
        <v>-67.214299999999994</v>
      </c>
      <c r="AA117" s="24">
        <f t="shared" si="16"/>
        <v>0</v>
      </c>
      <c r="AB117" s="1">
        <f t="shared" si="17"/>
        <v>0</v>
      </c>
      <c r="AC117" s="2" t="s">
        <v>871</v>
      </c>
      <c r="AD117" s="2"/>
      <c r="AE117" s="2"/>
      <c r="AF117" s="2"/>
      <c r="AG117" s="2"/>
      <c r="AH117" s="4"/>
      <c r="AJ117" s="60" t="s">
        <v>1312</v>
      </c>
      <c r="AK117" s="2" t="s">
        <v>69</v>
      </c>
    </row>
    <row r="118" spans="1:37" ht="13.5" hidden="1" customHeight="1">
      <c r="A118" s="2" t="s">
        <v>846</v>
      </c>
      <c r="B118" s="2" t="s">
        <v>883</v>
      </c>
      <c r="C118" s="3">
        <v>44989</v>
      </c>
      <c r="D118" s="3"/>
      <c r="E118" s="3" t="s">
        <v>32</v>
      </c>
      <c r="F118" s="3" t="s">
        <v>42</v>
      </c>
      <c r="G118" s="3"/>
      <c r="H118" s="3"/>
      <c r="I118" s="3" t="str">
        <f>IF(E118="","",_xlfn.LET(_xlpm.x,VLOOKUP(E118,'Drop-down_menus'!$D$2:$E$13,2,FALSE),IF(_xlpm.x=0,"",_xlpm.x)))</f>
        <v>https://orcid.org/0000-0001-5748-602X</v>
      </c>
      <c r="J118" s="3" t="str">
        <f>IF(F118="","",_xlfn.LET(_xlpm.x,VLOOKUP(F118,'Drop-down_menus'!$D$2:$E$13,2,FALSE),IF(_xlpm.x=0,"",_xlpm.x)))</f>
        <v/>
      </c>
      <c r="K118" s="3" t="str">
        <f>IF(G118="","",_xlfn.LET(_xlpm.x,VLOOKUP(G118,'Drop-down_menus'!$D$2:$E$13,2,FALSE),IF(_xlpm.x=0,"",_xlpm.x)))</f>
        <v/>
      </c>
      <c r="L118" s="3" t="str">
        <f>IF(H118="","",_xlfn.LET(_xlpm.x,VLOOKUP(H118,'Drop-down_menus'!$D$2:$E$13,2,FALSE),IF(_xlpm.x=0,"",_xlpm.x)))</f>
        <v/>
      </c>
      <c r="M118" s="21">
        <v>0.47916666666666669</v>
      </c>
      <c r="N118" s="21">
        <v>0.5</v>
      </c>
      <c r="O118" s="21"/>
      <c r="P118" s="21"/>
      <c r="Q118" s="26">
        <v>67</v>
      </c>
      <c r="R118" s="29">
        <v>32.994</v>
      </c>
      <c r="S118" s="26">
        <v>67</v>
      </c>
      <c r="T118" s="29">
        <v>14.852</v>
      </c>
      <c r="U118" s="26"/>
      <c r="V118" s="29"/>
      <c r="W118" s="26"/>
      <c r="X118" s="29"/>
      <c r="Y118" s="24">
        <f t="shared" ref="Y118:Y137" si="18">-(Q118+R118/60)</f>
        <v>-67.549899999999994</v>
      </c>
      <c r="Z118" s="24">
        <f t="shared" ref="Z118:Z137" si="19">-(S118+T118/60)</f>
        <v>-67.247533333333337</v>
      </c>
      <c r="AA118" s="24">
        <f t="shared" si="16"/>
        <v>0</v>
      </c>
      <c r="AB118" s="1">
        <f t="shared" si="17"/>
        <v>0</v>
      </c>
      <c r="AC118" s="2" t="s">
        <v>871</v>
      </c>
      <c r="AD118" s="2"/>
      <c r="AE118" s="2">
        <v>42</v>
      </c>
      <c r="AF118" s="2"/>
      <c r="AG118" s="2"/>
      <c r="AH118" s="4"/>
      <c r="AJ118" s="2" t="s">
        <v>807</v>
      </c>
    </row>
    <row r="119" spans="1:37" ht="13.5" hidden="1" customHeight="1">
      <c r="A119" s="2" t="s">
        <v>846</v>
      </c>
      <c r="B119" s="2" t="s">
        <v>34</v>
      </c>
      <c r="C119" s="3">
        <v>44976</v>
      </c>
      <c r="D119" s="3"/>
      <c r="E119" s="3" t="s">
        <v>32</v>
      </c>
      <c r="F119" s="3"/>
      <c r="G119" s="3"/>
      <c r="H119" s="3"/>
      <c r="I119" s="3" t="str">
        <f>IF(E119="","",_xlfn.LET(_xlpm.x,VLOOKUP(E119,'Drop-down_menus'!$D$2:$E$13,2,FALSE),IF(_xlpm.x=0,"",_xlpm.x)))</f>
        <v>https://orcid.org/0000-0001-5748-602X</v>
      </c>
      <c r="J119" s="3" t="str">
        <f>IF(F119="","",_xlfn.LET(_xlpm.x,VLOOKUP(F119,'Drop-down_menus'!$D$2:$E$13,2,FALSE),IF(_xlpm.x=0,"",_xlpm.x)))</f>
        <v/>
      </c>
      <c r="K119" s="3" t="str">
        <f>IF(G119="","",_xlfn.LET(_xlpm.x,VLOOKUP(G119,'Drop-down_menus'!$D$2:$E$13,2,FALSE),IF(_xlpm.x=0,"",_xlpm.x)))</f>
        <v/>
      </c>
      <c r="L119" s="3" t="str">
        <f>IF(H119="","",_xlfn.LET(_xlpm.x,VLOOKUP(H119,'Drop-down_menus'!$D$2:$E$13,2,FALSE),IF(_xlpm.x=0,"",_xlpm.x)))</f>
        <v/>
      </c>
      <c r="M119" s="21">
        <v>0.64583333333333337</v>
      </c>
      <c r="N119" s="21">
        <v>0.66666666666666663</v>
      </c>
      <c r="O119" s="21"/>
      <c r="P119" s="21"/>
      <c r="Q119" s="26">
        <v>66</v>
      </c>
      <c r="R119" s="29">
        <v>1.6E-2</v>
      </c>
      <c r="S119" s="26">
        <v>65</v>
      </c>
      <c r="T119" s="29">
        <v>46.643000000000001</v>
      </c>
      <c r="U119" s="26"/>
      <c r="V119" s="29"/>
      <c r="W119" s="26"/>
      <c r="X119" s="29"/>
      <c r="Y119" s="24">
        <f t="shared" si="18"/>
        <v>-66.000266666666661</v>
      </c>
      <c r="Z119" s="24">
        <f t="shared" si="19"/>
        <v>-65.777383333333333</v>
      </c>
      <c r="AA119" s="24">
        <f t="shared" si="16"/>
        <v>0</v>
      </c>
      <c r="AB119" s="1">
        <f t="shared" si="17"/>
        <v>0</v>
      </c>
      <c r="AC119" s="2" t="s">
        <v>29</v>
      </c>
      <c r="AD119" s="2">
        <v>0</v>
      </c>
      <c r="AE119" s="2">
        <v>12</v>
      </c>
      <c r="AF119" s="2"/>
      <c r="AH119" s="4"/>
      <c r="AJ119" s="2" t="s">
        <v>807</v>
      </c>
      <c r="AK119" s="2" t="s">
        <v>35</v>
      </c>
    </row>
    <row r="120" spans="1:37" ht="13.5" hidden="1" customHeight="1">
      <c r="A120" s="2" t="s">
        <v>846</v>
      </c>
      <c r="B120" s="2" t="s">
        <v>899</v>
      </c>
      <c r="C120" s="3">
        <v>44990</v>
      </c>
      <c r="D120" s="3"/>
      <c r="E120" s="3" t="s">
        <v>32</v>
      </c>
      <c r="F120" s="3" t="s">
        <v>43</v>
      </c>
      <c r="G120" s="3"/>
      <c r="H120" s="3"/>
      <c r="I120" s="3" t="str">
        <f>IF(E120="","",_xlfn.LET(_xlpm.x,VLOOKUP(E120,'Drop-down_menus'!$D$2:$E$13,2,FALSE),IF(_xlpm.x=0,"",_xlpm.x)))</f>
        <v>https://orcid.org/0000-0001-5748-602X</v>
      </c>
      <c r="J120" s="3" t="str">
        <f>IF(F120="","",_xlfn.LET(_xlpm.x,VLOOKUP(F120,'Drop-down_menus'!$D$2:$E$13,2,FALSE),IF(_xlpm.x=0,"",_xlpm.x)))</f>
        <v>https://orcid.org/0000-0002-0981-7442</v>
      </c>
      <c r="K120" s="3" t="str">
        <f>IF(G120="","",_xlfn.LET(_xlpm.x,VLOOKUP(G120,'Drop-down_menus'!$D$2:$E$13,2,FALSE),IF(_xlpm.x=0,"",_xlpm.x)))</f>
        <v/>
      </c>
      <c r="L120" s="3" t="str">
        <f>IF(H120="","",_xlfn.LET(_xlpm.x,VLOOKUP(H120,'Drop-down_menus'!$D$2:$E$13,2,FALSE),IF(_xlpm.x=0,"",_xlpm.x)))</f>
        <v/>
      </c>
      <c r="M120" s="21">
        <v>0.4375</v>
      </c>
      <c r="N120" s="21">
        <v>0.47916666666666669</v>
      </c>
      <c r="O120" s="21"/>
      <c r="P120" s="21"/>
      <c r="Q120" s="26">
        <v>67</v>
      </c>
      <c r="R120" s="29">
        <v>30.3081</v>
      </c>
      <c r="S120" s="26">
        <v>67</v>
      </c>
      <c r="T120" s="29">
        <v>3.1040000000000001</v>
      </c>
      <c r="U120" s="26"/>
      <c r="V120" s="29"/>
      <c r="W120" s="26"/>
      <c r="X120" s="29"/>
      <c r="Y120" s="24">
        <f t="shared" si="18"/>
        <v>-67.505134999999996</v>
      </c>
      <c r="Z120" s="24">
        <f t="shared" si="19"/>
        <v>-67.051733333333331</v>
      </c>
      <c r="AA120" s="24">
        <f t="shared" si="16"/>
        <v>0</v>
      </c>
      <c r="AB120" s="1">
        <f t="shared" si="17"/>
        <v>0</v>
      </c>
      <c r="AC120" s="2" t="s">
        <v>871</v>
      </c>
      <c r="AD120" s="2"/>
      <c r="AE120" s="2"/>
      <c r="AF120" s="2"/>
      <c r="AG120" s="2"/>
      <c r="AH120" s="4"/>
      <c r="AJ120" s="2" t="s">
        <v>807</v>
      </c>
    </row>
    <row r="121" spans="1:37" ht="13.5" hidden="1" customHeight="1">
      <c r="A121" s="2" t="s">
        <v>846</v>
      </c>
      <c r="B121" s="2" t="s">
        <v>903</v>
      </c>
      <c r="C121" s="3">
        <v>44990</v>
      </c>
      <c r="D121" s="3"/>
      <c r="E121" s="3" t="s">
        <v>32</v>
      </c>
      <c r="F121" s="3" t="s">
        <v>28</v>
      </c>
      <c r="G121" s="3" t="s">
        <v>42</v>
      </c>
      <c r="H121" s="3" t="s">
        <v>107</v>
      </c>
      <c r="I121" s="3" t="str">
        <f>IF(E121="","",_xlfn.LET(_xlpm.x,VLOOKUP(E121,'Drop-down_menus'!$D$2:$E$13,2,FALSE),IF(_xlpm.x=0,"",_xlpm.x)))</f>
        <v>https://orcid.org/0000-0001-5748-602X</v>
      </c>
      <c r="J121" s="3" t="str">
        <f>IF(F121="","",_xlfn.LET(_xlpm.x,VLOOKUP(F121,'Drop-down_menus'!$D$2:$E$13,2,FALSE),IF(_xlpm.x=0,"",_xlpm.x)))</f>
        <v>https://orcid.org/0000-0002-9037-7623</v>
      </c>
      <c r="K121" s="3" t="str">
        <f>IF(G121="","",_xlfn.LET(_xlpm.x,VLOOKUP(G121,'Drop-down_menus'!$D$2:$E$13,2,FALSE),IF(_xlpm.x=0,"",_xlpm.x)))</f>
        <v/>
      </c>
      <c r="L121" s="3" t="str">
        <f>IF(H121="","",_xlfn.LET(_xlpm.x,VLOOKUP(H121,'Drop-down_menus'!$D$2:$E$13,2,FALSE),IF(_xlpm.x=0,"",_xlpm.x)))</f>
        <v/>
      </c>
      <c r="M121" s="21">
        <v>0.83333333333333337</v>
      </c>
      <c r="N121" s="21">
        <v>0.875</v>
      </c>
      <c r="O121" s="21"/>
      <c r="P121" s="21"/>
      <c r="Q121" s="33"/>
      <c r="R121" s="34"/>
      <c r="S121" s="33"/>
      <c r="T121" s="34"/>
      <c r="U121" s="26"/>
      <c r="V121" s="29"/>
      <c r="W121" s="26"/>
      <c r="X121" s="29"/>
      <c r="Y121" s="24">
        <f t="shared" si="18"/>
        <v>0</v>
      </c>
      <c r="Z121" s="24">
        <f t="shared" si="19"/>
        <v>0</v>
      </c>
      <c r="AA121" s="24">
        <f t="shared" si="16"/>
        <v>0</v>
      </c>
      <c r="AB121" s="1">
        <f t="shared" si="17"/>
        <v>0</v>
      </c>
      <c r="AC121" s="2" t="s">
        <v>871</v>
      </c>
      <c r="AD121" s="2"/>
      <c r="AE121" s="2">
        <v>20</v>
      </c>
      <c r="AF121" s="2"/>
      <c r="AG121" s="2"/>
      <c r="AH121" s="4"/>
      <c r="AJ121" s="60" t="s">
        <v>1312</v>
      </c>
      <c r="AK121" s="2" t="s">
        <v>69</v>
      </c>
    </row>
    <row r="122" spans="1:37" ht="13.5" hidden="1" customHeight="1">
      <c r="A122" s="2" t="s">
        <v>846</v>
      </c>
      <c r="B122" s="2" t="s">
        <v>909</v>
      </c>
      <c r="C122" s="3">
        <v>44991</v>
      </c>
      <c r="D122" s="3"/>
      <c r="E122" s="3" t="s">
        <v>32</v>
      </c>
      <c r="F122" s="3"/>
      <c r="G122" s="3"/>
      <c r="H122" s="3"/>
      <c r="I122" s="3" t="str">
        <f>IF(E122="","",_xlfn.LET(_xlpm.x,VLOOKUP(E122,'Drop-down_menus'!$D$2:$E$13,2,FALSE),IF(_xlpm.x=0,"",_xlpm.x)))</f>
        <v>https://orcid.org/0000-0001-5748-602X</v>
      </c>
      <c r="J122" s="3" t="str">
        <f>IF(F122="","",_xlfn.LET(_xlpm.x,VLOOKUP(F122,'Drop-down_menus'!$D$2:$E$13,2,FALSE),IF(_xlpm.x=0,"",_xlpm.x)))</f>
        <v/>
      </c>
      <c r="K122" s="3" t="str">
        <f>IF(G122="","",_xlfn.LET(_xlpm.x,VLOOKUP(G122,'Drop-down_menus'!$D$2:$E$13,2,FALSE),IF(_xlpm.x=0,"",_xlpm.x)))</f>
        <v/>
      </c>
      <c r="L122" s="3" t="str">
        <f>IF(H122="","",_xlfn.LET(_xlpm.x,VLOOKUP(H122,'Drop-down_menus'!$D$2:$E$13,2,FALSE),IF(_xlpm.x=0,"",_xlpm.x)))</f>
        <v/>
      </c>
      <c r="M122" s="21">
        <v>0.59375</v>
      </c>
      <c r="N122" s="21">
        <v>0.625</v>
      </c>
      <c r="O122" s="21"/>
      <c r="P122" s="21"/>
      <c r="Q122" s="26">
        <v>67</v>
      </c>
      <c r="R122" s="29">
        <v>30.905000000000001</v>
      </c>
      <c r="S122" s="26">
        <v>67</v>
      </c>
      <c r="T122" s="29">
        <v>5.9989999999999997</v>
      </c>
      <c r="U122" s="26"/>
      <c r="V122" s="29"/>
      <c r="W122" s="26"/>
      <c r="X122" s="29"/>
      <c r="Y122" s="24">
        <f t="shared" si="18"/>
        <v>-67.515083333333337</v>
      </c>
      <c r="Z122" s="24">
        <f t="shared" si="19"/>
        <v>-67.099983333333327</v>
      </c>
      <c r="AA122" s="24">
        <f t="shared" si="16"/>
        <v>0</v>
      </c>
      <c r="AB122" s="1">
        <f t="shared" si="17"/>
        <v>0</v>
      </c>
      <c r="AC122" s="2" t="s">
        <v>871</v>
      </c>
      <c r="AD122" s="2"/>
      <c r="AE122" s="2"/>
      <c r="AF122" s="2"/>
      <c r="AG122" s="2"/>
      <c r="AH122" s="4"/>
      <c r="AJ122" s="2" t="s">
        <v>807</v>
      </c>
      <c r="AK122" s="2" t="s">
        <v>67</v>
      </c>
    </row>
    <row r="123" spans="1:37" ht="13.5" hidden="1" customHeight="1">
      <c r="A123" s="2" t="s">
        <v>846</v>
      </c>
      <c r="B123" s="2" t="s">
        <v>921</v>
      </c>
      <c r="C123" s="3">
        <v>44992</v>
      </c>
      <c r="D123" s="3"/>
      <c r="E123" s="3" t="s">
        <v>32</v>
      </c>
      <c r="F123" s="3"/>
      <c r="G123" s="3"/>
      <c r="H123" s="3"/>
      <c r="I123" s="3" t="str">
        <f>IF(E123="","",_xlfn.LET(_xlpm.x,VLOOKUP(E123,'Drop-down_menus'!$D$2:$E$13,2,FALSE),IF(_xlpm.x=0,"",_xlpm.x)))</f>
        <v>https://orcid.org/0000-0001-5748-602X</v>
      </c>
      <c r="J123" s="3" t="str">
        <f>IF(F123="","",_xlfn.LET(_xlpm.x,VLOOKUP(F123,'Drop-down_menus'!$D$2:$E$13,2,FALSE),IF(_xlpm.x=0,"",_xlpm.x)))</f>
        <v/>
      </c>
      <c r="K123" s="3" t="str">
        <f>IF(G123="","",_xlfn.LET(_xlpm.x,VLOOKUP(G123,'Drop-down_menus'!$D$2:$E$13,2,FALSE),IF(_xlpm.x=0,"",_xlpm.x)))</f>
        <v/>
      </c>
      <c r="L123" s="3" t="str">
        <f>IF(H123="","",_xlfn.LET(_xlpm.x,VLOOKUP(H123,'Drop-down_menus'!$D$2:$E$13,2,FALSE),IF(_xlpm.x=0,"",_xlpm.x)))</f>
        <v/>
      </c>
      <c r="M123" s="21">
        <v>0.59375</v>
      </c>
      <c r="N123" s="21">
        <v>0.65625</v>
      </c>
      <c r="O123" s="21"/>
      <c r="P123" s="21"/>
      <c r="Q123" s="26">
        <v>67</v>
      </c>
      <c r="R123" s="29">
        <v>30.195</v>
      </c>
      <c r="S123" s="26">
        <v>67</v>
      </c>
      <c r="T123" s="29">
        <v>7.8339999999999996</v>
      </c>
      <c r="U123" s="26"/>
      <c r="V123" s="29"/>
      <c r="W123" s="26"/>
      <c r="X123" s="29"/>
      <c r="Y123" s="24">
        <f t="shared" si="18"/>
        <v>-67.503249999999994</v>
      </c>
      <c r="Z123" s="24">
        <f t="shared" si="19"/>
        <v>-67.130566666666667</v>
      </c>
      <c r="AA123" s="24">
        <f t="shared" si="16"/>
        <v>0</v>
      </c>
      <c r="AB123" s="1">
        <f t="shared" si="17"/>
        <v>0</v>
      </c>
      <c r="AC123" s="2" t="s">
        <v>871</v>
      </c>
      <c r="AD123" s="2"/>
      <c r="AE123" s="2"/>
      <c r="AF123" s="2"/>
      <c r="AG123" s="2"/>
      <c r="AH123" s="4"/>
      <c r="AJ123" s="2" t="s">
        <v>807</v>
      </c>
      <c r="AK123" s="2" t="s">
        <v>933</v>
      </c>
    </row>
    <row r="124" spans="1:37" ht="13.5" hidden="1" customHeight="1">
      <c r="A124" s="2" t="s">
        <v>846</v>
      </c>
      <c r="B124" s="2" t="s">
        <v>36</v>
      </c>
      <c r="C124" s="3">
        <v>44976</v>
      </c>
      <c r="D124" s="3"/>
      <c r="E124" s="3" t="s">
        <v>32</v>
      </c>
      <c r="F124" s="3"/>
      <c r="G124" s="3"/>
      <c r="H124" s="3"/>
      <c r="I124" s="3" t="str">
        <f>IF(E124="","",_xlfn.LET(_xlpm.x,VLOOKUP(E124,'Drop-down_menus'!$D$2:$E$13,2,FALSE),IF(_xlpm.x=0,"",_xlpm.x)))</f>
        <v>https://orcid.org/0000-0001-5748-602X</v>
      </c>
      <c r="J124" s="3" t="str">
        <f>IF(F124="","",_xlfn.LET(_xlpm.x,VLOOKUP(F124,'Drop-down_menus'!$D$2:$E$13,2,FALSE),IF(_xlpm.x=0,"",_xlpm.x)))</f>
        <v/>
      </c>
      <c r="K124" s="3" t="str">
        <f>IF(G124="","",_xlfn.LET(_xlpm.x,VLOOKUP(G124,'Drop-down_menus'!$D$2:$E$13,2,FALSE),IF(_xlpm.x=0,"",_xlpm.x)))</f>
        <v/>
      </c>
      <c r="L124" s="3" t="str">
        <f>IF(H124="","",_xlfn.LET(_xlpm.x,VLOOKUP(H124,'Drop-down_menus'!$D$2:$E$13,2,FALSE),IF(_xlpm.x=0,"",_xlpm.x)))</f>
        <v/>
      </c>
      <c r="M124" s="21">
        <v>0.67013888888888884</v>
      </c>
      <c r="N124" s="21">
        <v>0.67708333333333337</v>
      </c>
      <c r="O124" s="21"/>
      <c r="P124" s="21"/>
      <c r="Q124" s="26">
        <v>66</v>
      </c>
      <c r="R124" s="29">
        <v>1.6E-2</v>
      </c>
      <c r="S124" s="26">
        <v>65</v>
      </c>
      <c r="T124" s="29">
        <v>46.643000000000001</v>
      </c>
      <c r="U124" s="26"/>
      <c r="V124" s="29"/>
      <c r="W124" s="26"/>
      <c r="X124" s="29"/>
      <c r="Y124" s="24">
        <f t="shared" si="18"/>
        <v>-66.000266666666661</v>
      </c>
      <c r="Z124" s="24">
        <f t="shared" si="19"/>
        <v>-65.777383333333333</v>
      </c>
      <c r="AA124" s="24">
        <f t="shared" si="16"/>
        <v>0</v>
      </c>
      <c r="AB124" s="1">
        <f t="shared" si="17"/>
        <v>0</v>
      </c>
      <c r="AC124" s="2" t="s">
        <v>29</v>
      </c>
      <c r="AD124" s="2">
        <v>0</v>
      </c>
      <c r="AE124" s="2">
        <v>12</v>
      </c>
      <c r="AF124" s="2"/>
      <c r="AH124" s="4"/>
      <c r="AJ124" s="2" t="s">
        <v>807</v>
      </c>
      <c r="AK124" s="2" t="s">
        <v>37</v>
      </c>
    </row>
    <row r="125" spans="1:37" ht="13.5" hidden="1" customHeight="1">
      <c r="A125" s="2" t="s">
        <v>846</v>
      </c>
      <c r="B125" s="2" t="s">
        <v>66</v>
      </c>
      <c r="C125" s="3">
        <v>44977</v>
      </c>
      <c r="D125" s="3"/>
      <c r="E125" s="3" t="s">
        <v>32</v>
      </c>
      <c r="F125" s="3" t="s">
        <v>42</v>
      </c>
      <c r="G125" s="3"/>
      <c r="H125" s="3"/>
      <c r="I125" s="3" t="str">
        <f>IF(E125="","",_xlfn.LET(_xlpm.x,VLOOKUP(E125,'Drop-down_menus'!$D$2:$E$13,2,FALSE),IF(_xlpm.x=0,"",_xlpm.x)))</f>
        <v>https://orcid.org/0000-0001-5748-602X</v>
      </c>
      <c r="J125" s="3" t="str">
        <f>IF(F125="","",_xlfn.LET(_xlpm.x,VLOOKUP(F125,'Drop-down_menus'!$D$2:$E$13,2,FALSE),IF(_xlpm.x=0,"",_xlpm.x)))</f>
        <v/>
      </c>
      <c r="K125" s="3" t="str">
        <f>IF(G125="","",_xlfn.LET(_xlpm.x,VLOOKUP(G125,'Drop-down_menus'!$D$2:$E$13,2,FALSE),IF(_xlpm.x=0,"",_xlpm.x)))</f>
        <v/>
      </c>
      <c r="L125" s="3" t="str">
        <f>IF(H125="","",_xlfn.LET(_xlpm.x,VLOOKUP(H125,'Drop-down_menus'!$D$2:$E$13,2,FALSE),IF(_xlpm.x=0,"",_xlpm.x)))</f>
        <v/>
      </c>
      <c r="M125" s="21">
        <v>0.64652777777777781</v>
      </c>
      <c r="N125" s="21">
        <v>0.70208333333333339</v>
      </c>
      <c r="O125" s="21"/>
      <c r="P125" s="21"/>
      <c r="Q125" s="26">
        <v>66</v>
      </c>
      <c r="R125" s="29">
        <v>1.6E-2</v>
      </c>
      <c r="S125" s="26">
        <v>65</v>
      </c>
      <c r="T125" s="29">
        <v>46.643000000000001</v>
      </c>
      <c r="U125" s="26"/>
      <c r="V125" s="29"/>
      <c r="W125" s="26"/>
      <c r="X125" s="29"/>
      <c r="Y125" s="24">
        <f t="shared" si="18"/>
        <v>-66.000266666666661</v>
      </c>
      <c r="Z125" s="24">
        <f t="shared" si="19"/>
        <v>-65.777383333333333</v>
      </c>
      <c r="AA125" s="24">
        <f t="shared" si="16"/>
        <v>0</v>
      </c>
      <c r="AB125" s="1">
        <f t="shared" si="17"/>
        <v>0</v>
      </c>
      <c r="AC125" s="2" t="s">
        <v>29</v>
      </c>
      <c r="AD125" s="2">
        <v>0</v>
      </c>
      <c r="AE125" s="2">
        <v>12</v>
      </c>
      <c r="AF125" s="2"/>
      <c r="AG125" s="2"/>
      <c r="AH125" s="4"/>
      <c r="AJ125" s="2" t="s">
        <v>807</v>
      </c>
      <c r="AK125" s="2" t="s">
        <v>67</v>
      </c>
    </row>
    <row r="126" spans="1:37" ht="13.5" hidden="1" customHeight="1">
      <c r="A126" s="2" t="s">
        <v>846</v>
      </c>
      <c r="B126" s="2" t="s">
        <v>103</v>
      </c>
      <c r="C126" s="3">
        <v>44979</v>
      </c>
      <c r="D126" s="3"/>
      <c r="E126" s="3" t="s">
        <v>32</v>
      </c>
      <c r="F126" s="3" t="s">
        <v>42</v>
      </c>
      <c r="G126" s="3"/>
      <c r="H126" s="3"/>
      <c r="I126" s="3" t="str">
        <f>IF(E126="","",_xlfn.LET(_xlpm.x,VLOOKUP(E126,'Drop-down_menus'!$D$2:$E$13,2,FALSE),IF(_xlpm.x=0,"",_xlpm.x)))</f>
        <v>https://orcid.org/0000-0001-5748-602X</v>
      </c>
      <c r="J126" s="3" t="str">
        <f>IF(F126="","",_xlfn.LET(_xlpm.x,VLOOKUP(F126,'Drop-down_menus'!$D$2:$E$13,2,FALSE),IF(_xlpm.x=0,"",_xlpm.x)))</f>
        <v/>
      </c>
      <c r="K126" s="3" t="str">
        <f>IF(G126="","",_xlfn.LET(_xlpm.x,VLOOKUP(G126,'Drop-down_menus'!$D$2:$E$13,2,FALSE),IF(_xlpm.x=0,"",_xlpm.x)))</f>
        <v/>
      </c>
      <c r="L126" s="3" t="str">
        <f>IF(H126="","",_xlfn.LET(_xlpm.x,VLOOKUP(H126,'Drop-down_menus'!$D$2:$E$13,2,FALSE),IF(_xlpm.x=0,"",_xlpm.x)))</f>
        <v/>
      </c>
      <c r="M126" s="21">
        <v>0.375</v>
      </c>
      <c r="N126" s="21">
        <v>0.40972222222222227</v>
      </c>
      <c r="O126" s="21"/>
      <c r="P126" s="21"/>
      <c r="Q126" s="26">
        <v>66</v>
      </c>
      <c r="R126" s="29">
        <v>2.7E-2</v>
      </c>
      <c r="S126" s="26">
        <v>65</v>
      </c>
      <c r="T126" s="29">
        <v>46.75</v>
      </c>
      <c r="U126" s="26"/>
      <c r="V126" s="29"/>
      <c r="W126" s="26"/>
      <c r="X126" s="29"/>
      <c r="Y126" s="24">
        <f t="shared" si="18"/>
        <v>-66.000450000000001</v>
      </c>
      <c r="Z126" s="24">
        <f t="shared" si="19"/>
        <v>-65.779166666666669</v>
      </c>
      <c r="AA126" s="24">
        <f t="shared" si="16"/>
        <v>0</v>
      </c>
      <c r="AB126" s="1">
        <f t="shared" si="17"/>
        <v>0</v>
      </c>
      <c r="AC126" s="2" t="s">
        <v>29</v>
      </c>
      <c r="AD126" s="2"/>
      <c r="AE126" s="2"/>
      <c r="AF126" s="2"/>
      <c r="AG126" s="2"/>
      <c r="AH126" s="4"/>
      <c r="AJ126" s="2" t="s">
        <v>807</v>
      </c>
    </row>
    <row r="127" spans="1:37" ht="13.5" hidden="1" customHeight="1">
      <c r="A127" s="2" t="s">
        <v>846</v>
      </c>
      <c r="B127" s="2" t="s">
        <v>105</v>
      </c>
      <c r="C127" s="3">
        <v>44979</v>
      </c>
      <c r="D127" s="3"/>
      <c r="E127" s="3" t="s">
        <v>32</v>
      </c>
      <c r="F127" s="3" t="s">
        <v>42</v>
      </c>
      <c r="G127" s="3"/>
      <c r="H127" s="3"/>
      <c r="I127" s="3" t="str">
        <f>IF(E127="","",_xlfn.LET(_xlpm.x,VLOOKUP(E127,'Drop-down_menus'!$D$2:$E$13,2,FALSE),IF(_xlpm.x=0,"",_xlpm.x)))</f>
        <v>https://orcid.org/0000-0001-5748-602X</v>
      </c>
      <c r="J127" s="3" t="str">
        <f>IF(F127="","",_xlfn.LET(_xlpm.x,VLOOKUP(F127,'Drop-down_menus'!$D$2:$E$13,2,FALSE),IF(_xlpm.x=0,"",_xlpm.x)))</f>
        <v/>
      </c>
      <c r="K127" s="3" t="str">
        <f>IF(G127="","",_xlfn.LET(_xlpm.x,VLOOKUP(G127,'Drop-down_menus'!$D$2:$E$13,2,FALSE),IF(_xlpm.x=0,"",_xlpm.x)))</f>
        <v/>
      </c>
      <c r="L127" s="3" t="str">
        <f>IF(H127="","",_xlfn.LET(_xlpm.x,VLOOKUP(H127,'Drop-down_menus'!$D$2:$E$13,2,FALSE),IF(_xlpm.x=0,"",_xlpm.x)))</f>
        <v/>
      </c>
      <c r="M127" s="21">
        <v>0.62152777777777779</v>
      </c>
      <c r="N127" s="21">
        <v>0.67222222222222217</v>
      </c>
      <c r="O127" s="21"/>
      <c r="P127" s="21"/>
      <c r="Q127" s="26">
        <v>66</v>
      </c>
      <c r="R127" s="29">
        <v>2.7E-2</v>
      </c>
      <c r="S127" s="26">
        <v>65</v>
      </c>
      <c r="T127" s="29">
        <v>46.75</v>
      </c>
      <c r="U127" s="26"/>
      <c r="V127" s="29"/>
      <c r="W127" s="26"/>
      <c r="X127" s="29"/>
      <c r="Y127" s="24">
        <f t="shared" si="18"/>
        <v>-66.000450000000001</v>
      </c>
      <c r="Z127" s="24">
        <f t="shared" si="19"/>
        <v>-65.779166666666669</v>
      </c>
      <c r="AA127" s="24">
        <f t="shared" si="16"/>
        <v>0</v>
      </c>
      <c r="AB127" s="1">
        <f t="shared" si="17"/>
        <v>0</v>
      </c>
      <c r="AC127" s="2" t="s">
        <v>29</v>
      </c>
      <c r="AD127" s="2"/>
      <c r="AE127" s="2"/>
      <c r="AF127" s="2"/>
      <c r="AG127" s="2"/>
      <c r="AH127" s="4"/>
      <c r="AJ127" s="2" t="s">
        <v>807</v>
      </c>
    </row>
    <row r="128" spans="1:37" ht="13.5" hidden="1" customHeight="1">
      <c r="A128" s="2" t="s">
        <v>846</v>
      </c>
      <c r="B128" s="2" t="s">
        <v>119</v>
      </c>
      <c r="C128" s="3">
        <v>44980</v>
      </c>
      <c r="D128" s="3"/>
      <c r="E128" s="3" t="s">
        <v>32</v>
      </c>
      <c r="F128" s="3" t="s">
        <v>28</v>
      </c>
      <c r="G128" s="3"/>
      <c r="H128" s="3"/>
      <c r="I128" s="3" t="str">
        <f>IF(E128="","",_xlfn.LET(_xlpm.x,VLOOKUP(E128,'Drop-down_menus'!$D$2:$E$13,2,FALSE),IF(_xlpm.x=0,"",_xlpm.x)))</f>
        <v>https://orcid.org/0000-0001-5748-602X</v>
      </c>
      <c r="J128" s="3" t="str">
        <f>IF(F128="","",_xlfn.LET(_xlpm.x,VLOOKUP(F128,'Drop-down_menus'!$D$2:$E$13,2,FALSE),IF(_xlpm.x=0,"",_xlpm.x)))</f>
        <v>https://orcid.org/0000-0002-9037-7623</v>
      </c>
      <c r="K128" s="3" t="str">
        <f>IF(G128="","",_xlfn.LET(_xlpm.x,VLOOKUP(G128,'Drop-down_menus'!$D$2:$E$13,2,FALSE),IF(_xlpm.x=0,"",_xlpm.x)))</f>
        <v/>
      </c>
      <c r="L128" s="3" t="str">
        <f>IF(H128="","",_xlfn.LET(_xlpm.x,VLOOKUP(H128,'Drop-down_menus'!$D$2:$E$13,2,FALSE),IF(_xlpm.x=0,"",_xlpm.x)))</f>
        <v/>
      </c>
      <c r="M128" s="21">
        <v>0.63888888888888895</v>
      </c>
      <c r="N128" s="21">
        <v>0.68055555555555547</v>
      </c>
      <c r="O128" s="21"/>
      <c r="P128" s="21"/>
      <c r="Q128" s="26">
        <v>65</v>
      </c>
      <c r="R128" s="29">
        <v>59.99</v>
      </c>
      <c r="S128" s="26">
        <v>65</v>
      </c>
      <c r="T128" s="29">
        <v>47.085999999999999</v>
      </c>
      <c r="U128" s="26"/>
      <c r="V128" s="29"/>
      <c r="W128" s="26"/>
      <c r="X128" s="29"/>
      <c r="Y128" s="35">
        <f t="shared" si="18"/>
        <v>-65.999833333333328</v>
      </c>
      <c r="Z128" s="35">
        <f t="shared" si="19"/>
        <v>-65.78476666666667</v>
      </c>
      <c r="AA128" s="35">
        <f t="shared" si="16"/>
        <v>0</v>
      </c>
      <c r="AB128" s="36">
        <f t="shared" si="17"/>
        <v>0</v>
      </c>
      <c r="AC128" s="31" t="s">
        <v>29</v>
      </c>
      <c r="AD128" s="2"/>
      <c r="AE128" s="2"/>
      <c r="AF128" s="2"/>
      <c r="AG128" s="2"/>
      <c r="AH128" s="4"/>
      <c r="AJ128" s="2" t="s">
        <v>807</v>
      </c>
    </row>
    <row r="129" spans="1:37" ht="13.5" hidden="1" customHeight="1">
      <c r="A129" s="2" t="s">
        <v>846</v>
      </c>
      <c r="B129" s="2" t="s">
        <v>125</v>
      </c>
      <c r="C129" s="3">
        <v>44981</v>
      </c>
      <c r="D129" s="3"/>
      <c r="E129" s="3" t="s">
        <v>32</v>
      </c>
      <c r="F129" s="3"/>
      <c r="G129" s="3"/>
      <c r="H129" s="3"/>
      <c r="I129" s="3" t="str">
        <f>IF(E129="","",_xlfn.LET(_xlpm.x,VLOOKUP(E129,'Drop-down_menus'!$D$2:$E$13,2,FALSE),IF(_xlpm.x=0,"",_xlpm.x)))</f>
        <v>https://orcid.org/0000-0001-5748-602X</v>
      </c>
      <c r="J129" s="3" t="str">
        <f>IF(F129="","",_xlfn.LET(_xlpm.x,VLOOKUP(F129,'Drop-down_menus'!$D$2:$E$13,2,FALSE),IF(_xlpm.x=0,"",_xlpm.x)))</f>
        <v/>
      </c>
      <c r="K129" s="3" t="str">
        <f>IF(G129="","",_xlfn.LET(_xlpm.x,VLOOKUP(G129,'Drop-down_menus'!$D$2:$E$13,2,FALSE),IF(_xlpm.x=0,"",_xlpm.x)))</f>
        <v/>
      </c>
      <c r="L129" s="3" t="str">
        <f>IF(H129="","",_xlfn.LET(_xlpm.x,VLOOKUP(H129,'Drop-down_menus'!$D$2:$E$13,2,FALSE),IF(_xlpm.x=0,"",_xlpm.x)))</f>
        <v/>
      </c>
      <c r="M129" s="21">
        <v>0.61805555555555558</v>
      </c>
      <c r="N129" s="21">
        <v>0.63194444444444442</v>
      </c>
      <c r="O129" s="21"/>
      <c r="P129" s="21"/>
      <c r="Q129" s="43"/>
      <c r="R129" s="44"/>
      <c r="S129" s="43"/>
      <c r="T129" s="44"/>
      <c r="U129" s="26"/>
      <c r="V129" s="29"/>
      <c r="W129" s="26"/>
      <c r="X129" s="29"/>
      <c r="Y129" s="24">
        <f t="shared" si="18"/>
        <v>0</v>
      </c>
      <c r="Z129" s="24">
        <f t="shared" si="19"/>
        <v>0</v>
      </c>
      <c r="AA129" s="24">
        <f t="shared" si="16"/>
        <v>0</v>
      </c>
      <c r="AB129" s="1">
        <f t="shared" si="17"/>
        <v>0</v>
      </c>
      <c r="AC129" s="2" t="s">
        <v>29</v>
      </c>
      <c r="AD129" s="2"/>
      <c r="AE129" s="2"/>
      <c r="AF129" s="2"/>
      <c r="AG129" s="2"/>
      <c r="AH129" s="4"/>
      <c r="AJ129" s="2" t="s">
        <v>807</v>
      </c>
    </row>
    <row r="130" spans="1:37" ht="13.5" hidden="1" customHeight="1">
      <c r="A130" s="2" t="s">
        <v>846</v>
      </c>
      <c r="B130" s="2" t="s">
        <v>129</v>
      </c>
      <c r="C130" s="3">
        <v>44981</v>
      </c>
      <c r="D130" s="3"/>
      <c r="E130" s="3" t="s">
        <v>32</v>
      </c>
      <c r="F130" s="3" t="s">
        <v>42</v>
      </c>
      <c r="G130" s="3"/>
      <c r="H130" s="3"/>
      <c r="I130" s="3" t="str">
        <f>IF(E130="","",_xlfn.LET(_xlpm.x,VLOOKUP(E130,'Drop-down_menus'!$D$2:$E$13,2,FALSE),IF(_xlpm.x=0,"",_xlpm.x)))</f>
        <v>https://orcid.org/0000-0001-5748-602X</v>
      </c>
      <c r="J130" s="3" t="str">
        <f>IF(F130="","",_xlfn.LET(_xlpm.x,VLOOKUP(F130,'Drop-down_menus'!$D$2:$E$13,2,FALSE),IF(_xlpm.x=0,"",_xlpm.x)))</f>
        <v/>
      </c>
      <c r="K130" s="3" t="str">
        <f>IF(G130="","",_xlfn.LET(_xlpm.x,VLOOKUP(G130,'Drop-down_menus'!$D$2:$E$13,2,FALSE),IF(_xlpm.x=0,"",_xlpm.x)))</f>
        <v/>
      </c>
      <c r="L130" s="3" t="str">
        <f>IF(H130="","",_xlfn.LET(_xlpm.x,VLOOKUP(H130,'Drop-down_menus'!$D$2:$E$13,2,FALSE),IF(_xlpm.x=0,"",_xlpm.x)))</f>
        <v/>
      </c>
      <c r="M130" s="21">
        <v>0.66319444444444442</v>
      </c>
      <c r="N130" s="21">
        <v>0.69791666666666663</v>
      </c>
      <c r="O130" s="21"/>
      <c r="P130" s="21"/>
      <c r="Q130" s="33"/>
      <c r="R130" s="34"/>
      <c r="S130" s="33"/>
      <c r="T130" s="34"/>
      <c r="U130" s="26"/>
      <c r="V130" s="29"/>
      <c r="W130" s="26"/>
      <c r="X130" s="29"/>
      <c r="Y130" s="24">
        <f t="shared" si="18"/>
        <v>0</v>
      </c>
      <c r="Z130" s="24">
        <f t="shared" si="19"/>
        <v>0</v>
      </c>
      <c r="AA130" s="24">
        <f t="shared" si="16"/>
        <v>0</v>
      </c>
      <c r="AB130" s="1">
        <f t="shared" si="17"/>
        <v>0</v>
      </c>
      <c r="AC130" s="2" t="s">
        <v>29</v>
      </c>
      <c r="AD130" s="2"/>
      <c r="AE130" s="2"/>
      <c r="AF130" s="2"/>
      <c r="AG130" s="2"/>
      <c r="AH130" s="4"/>
      <c r="AJ130" s="2" t="s">
        <v>807</v>
      </c>
    </row>
    <row r="131" spans="1:37" ht="13.5" hidden="1" customHeight="1">
      <c r="A131" s="2" t="s">
        <v>846</v>
      </c>
      <c r="B131" s="2" t="s">
        <v>53</v>
      </c>
      <c r="C131" s="3">
        <v>44977</v>
      </c>
      <c r="D131" s="3"/>
      <c r="E131" s="3" t="s">
        <v>54</v>
      </c>
      <c r="F131" s="3" t="s">
        <v>43</v>
      </c>
      <c r="G131" s="3"/>
      <c r="H131" s="3"/>
      <c r="I131" s="3" t="str">
        <f>IF(E131="","",_xlfn.LET(_xlpm.x,VLOOKUP(E131,'Drop-down_menus'!$D$2:$E$13,2,FALSE),IF(_xlpm.x=0,"",_xlpm.x)))</f>
        <v>https://orcid.org/0000-0002-8971-8195</v>
      </c>
      <c r="J131" s="3" t="str">
        <f>IF(F131="","",_xlfn.LET(_xlpm.x,VLOOKUP(F131,'Drop-down_menus'!$D$2:$E$13,2,FALSE),IF(_xlpm.x=0,"",_xlpm.x)))</f>
        <v>https://orcid.org/0000-0002-0981-7442</v>
      </c>
      <c r="K131" s="3" t="str">
        <f>IF(G131="","",_xlfn.LET(_xlpm.x,VLOOKUP(G131,'Drop-down_menus'!$D$2:$E$13,2,FALSE),IF(_xlpm.x=0,"",_xlpm.x)))</f>
        <v/>
      </c>
      <c r="L131" s="3" t="str">
        <f>IF(H131="","",_xlfn.LET(_xlpm.x,VLOOKUP(H131,'Drop-down_menus'!$D$2:$E$13,2,FALSE),IF(_xlpm.x=0,"",_xlpm.x)))</f>
        <v/>
      </c>
      <c r="M131" s="21">
        <v>0.39583333333333331</v>
      </c>
      <c r="N131" s="21">
        <v>0.40277777777777773</v>
      </c>
      <c r="O131" s="21"/>
      <c r="P131" s="21"/>
      <c r="Q131" s="26">
        <v>66</v>
      </c>
      <c r="R131" s="29">
        <v>59.948</v>
      </c>
      <c r="S131" s="26">
        <v>65</v>
      </c>
      <c r="T131" s="29">
        <v>47.390999999999998</v>
      </c>
      <c r="U131" s="26"/>
      <c r="V131" s="29"/>
      <c r="W131" s="26"/>
      <c r="X131" s="29"/>
      <c r="Y131" s="24">
        <f t="shared" si="18"/>
        <v>-66.999133333333333</v>
      </c>
      <c r="Z131" s="24">
        <f t="shared" si="19"/>
        <v>-65.789850000000001</v>
      </c>
      <c r="AA131" s="24">
        <f t="shared" si="16"/>
        <v>0</v>
      </c>
      <c r="AB131" s="1">
        <f t="shared" si="17"/>
        <v>0</v>
      </c>
      <c r="AC131" s="2" t="s">
        <v>29</v>
      </c>
      <c r="AD131" s="2"/>
      <c r="AE131" s="2"/>
      <c r="AF131" s="2"/>
      <c r="AG131" s="2"/>
      <c r="AH131" s="4"/>
      <c r="AJ131" s="2" t="s">
        <v>808</v>
      </c>
      <c r="AK131" s="2" t="s">
        <v>56</v>
      </c>
    </row>
    <row r="132" spans="1:37" ht="13.5" hidden="1" customHeight="1">
      <c r="A132" s="2" t="s">
        <v>846</v>
      </c>
      <c r="B132" s="2" t="s">
        <v>122</v>
      </c>
      <c r="C132" s="3">
        <v>44980</v>
      </c>
      <c r="D132" s="3"/>
      <c r="E132" s="3"/>
      <c r="F132" s="3" t="s">
        <v>54</v>
      </c>
      <c r="G132" s="3"/>
      <c r="H132" s="3"/>
      <c r="I132" s="3" t="str">
        <f>IF(E132="","",_xlfn.LET(_xlpm.x,VLOOKUP(E132,'Drop-down_menus'!$D$2:$E$13,2,FALSE),IF(_xlpm.x=0,"",_xlpm.x)))</f>
        <v/>
      </c>
      <c r="J132" s="3" t="str">
        <f>IF(F132="","",_xlfn.LET(_xlpm.x,VLOOKUP(F132,'Drop-down_menus'!$D$2:$E$13,2,FALSE),IF(_xlpm.x=0,"",_xlpm.x)))</f>
        <v>https://orcid.org/0000-0002-8971-8195</v>
      </c>
      <c r="K132" s="3" t="str">
        <f>IF(G132="","",_xlfn.LET(_xlpm.x,VLOOKUP(G132,'Drop-down_menus'!$D$2:$E$13,2,FALSE),IF(_xlpm.x=0,"",_xlpm.x)))</f>
        <v/>
      </c>
      <c r="L132" s="3" t="str">
        <f>IF(H132="","",_xlfn.LET(_xlpm.x,VLOOKUP(H132,'Drop-down_menus'!$D$2:$E$13,2,FALSE),IF(_xlpm.x=0,"",_xlpm.x)))</f>
        <v/>
      </c>
      <c r="M132" s="21">
        <v>0.4916666666666667</v>
      </c>
      <c r="N132" s="21">
        <v>0.50416666666666665</v>
      </c>
      <c r="O132" s="21"/>
      <c r="P132" s="21"/>
      <c r="Q132" s="26">
        <v>65</v>
      </c>
      <c r="R132" s="29">
        <v>59.9</v>
      </c>
      <c r="S132" s="26">
        <v>65</v>
      </c>
      <c r="T132" s="29">
        <v>47.386000000000003</v>
      </c>
      <c r="U132" s="26"/>
      <c r="V132" s="29"/>
      <c r="W132" s="26"/>
      <c r="X132" s="29"/>
      <c r="Y132" s="35">
        <f t="shared" si="18"/>
        <v>-65.998333333333335</v>
      </c>
      <c r="Z132" s="35">
        <f t="shared" si="19"/>
        <v>-65.789766666666665</v>
      </c>
      <c r="AA132" s="35">
        <f t="shared" si="16"/>
        <v>0</v>
      </c>
      <c r="AB132" s="36">
        <f t="shared" si="17"/>
        <v>0</v>
      </c>
      <c r="AC132" s="31" t="s">
        <v>29</v>
      </c>
      <c r="AD132" s="2">
        <v>0</v>
      </c>
      <c r="AE132" s="2">
        <v>17.100000000000001</v>
      </c>
      <c r="AF132" s="2"/>
      <c r="AG132" s="2"/>
      <c r="AH132" s="4"/>
      <c r="AJ132" s="2" t="s">
        <v>808</v>
      </c>
    </row>
    <row r="133" spans="1:37" ht="13.5" hidden="1" customHeight="1">
      <c r="A133" s="2" t="s">
        <v>846</v>
      </c>
      <c r="B133" s="2" t="s">
        <v>123</v>
      </c>
      <c r="C133" s="3">
        <v>44981</v>
      </c>
      <c r="D133" s="3"/>
      <c r="E133" s="3" t="s">
        <v>43</v>
      </c>
      <c r="F133" s="3" t="s">
        <v>58</v>
      </c>
      <c r="G133" s="3"/>
      <c r="H133" s="3"/>
      <c r="I133" s="3" t="str">
        <f>IF(E133="","",_xlfn.LET(_xlpm.x,VLOOKUP(E133,'Drop-down_menus'!$D$2:$E$13,2,FALSE),IF(_xlpm.x=0,"",_xlpm.x)))</f>
        <v>https://orcid.org/0000-0002-0981-7442</v>
      </c>
      <c r="J133" s="3" t="str">
        <f>IF(F133="","",_xlfn.LET(_xlpm.x,VLOOKUP(F133,'Drop-down_menus'!$D$2:$E$13,2,FALSE),IF(_xlpm.x=0,"",_xlpm.x)))</f>
        <v>https://orcid.org/0000-0002-9708-1761</v>
      </c>
      <c r="K133" s="3" t="str">
        <f>IF(G133="","",_xlfn.LET(_xlpm.x,VLOOKUP(G133,'Drop-down_menus'!$D$2:$E$13,2,FALSE),IF(_xlpm.x=0,"",_xlpm.x)))</f>
        <v/>
      </c>
      <c r="L133" s="3" t="str">
        <f>IF(H133="","",_xlfn.LET(_xlpm.x,VLOOKUP(H133,'Drop-down_menus'!$D$2:$E$13,2,FALSE),IF(_xlpm.x=0,"",_xlpm.x)))</f>
        <v/>
      </c>
      <c r="M133" s="21">
        <v>0.39583333333333331</v>
      </c>
      <c r="N133" s="21">
        <v>0.4284722222222222</v>
      </c>
      <c r="O133" s="21"/>
      <c r="P133" s="21"/>
      <c r="Q133" s="26">
        <v>65</v>
      </c>
      <c r="R133" s="29">
        <v>59.9</v>
      </c>
      <c r="S133" s="26">
        <v>65</v>
      </c>
      <c r="T133" s="29">
        <v>47.386000000000003</v>
      </c>
      <c r="U133" s="26"/>
      <c r="V133" s="29"/>
      <c r="W133" s="26"/>
      <c r="X133" s="29"/>
      <c r="Y133" s="24">
        <f t="shared" si="18"/>
        <v>-65.998333333333335</v>
      </c>
      <c r="Z133" s="24">
        <f t="shared" si="19"/>
        <v>-65.789766666666665</v>
      </c>
      <c r="AA133" s="24">
        <f t="shared" si="16"/>
        <v>0</v>
      </c>
      <c r="AB133" s="1">
        <f t="shared" si="17"/>
        <v>0</v>
      </c>
      <c r="AC133" s="2" t="s">
        <v>29</v>
      </c>
      <c r="AD133" s="2"/>
      <c r="AE133" s="2"/>
      <c r="AF133" s="2"/>
      <c r="AG133" s="2"/>
      <c r="AH133" s="4"/>
      <c r="AJ133" s="2" t="s">
        <v>808</v>
      </c>
    </row>
    <row r="134" spans="1:37" ht="13.5" hidden="1" customHeight="1">
      <c r="A134" s="2" t="s">
        <v>846</v>
      </c>
      <c r="B134" s="2" t="s">
        <v>834</v>
      </c>
      <c r="C134" s="3">
        <v>44983</v>
      </c>
      <c r="D134" s="3"/>
      <c r="E134" s="3" t="s">
        <v>58</v>
      </c>
      <c r="F134" s="3" t="s">
        <v>32</v>
      </c>
      <c r="G134" s="3"/>
      <c r="H134" s="3"/>
      <c r="I134" s="3" t="str">
        <f>IF(E134="","",_xlfn.LET(_xlpm.x,VLOOKUP(E134,'Drop-down_menus'!$D$2:$E$13,2,FALSE),IF(_xlpm.x=0,"",_xlpm.x)))</f>
        <v>https://orcid.org/0000-0002-9708-1761</v>
      </c>
      <c r="J134" s="3" t="str">
        <f>IF(F134="","",_xlfn.LET(_xlpm.x,VLOOKUP(F134,'Drop-down_menus'!$D$2:$E$13,2,FALSE),IF(_xlpm.x=0,"",_xlpm.x)))</f>
        <v>https://orcid.org/0000-0001-5748-602X</v>
      </c>
      <c r="K134" s="3" t="str">
        <f>IF(G134="","",_xlfn.LET(_xlpm.x,VLOOKUP(G134,'Drop-down_menus'!$D$2:$E$13,2,FALSE),IF(_xlpm.x=0,"",_xlpm.x)))</f>
        <v/>
      </c>
      <c r="L134" s="3" t="str">
        <f>IF(H134="","",_xlfn.LET(_xlpm.x,VLOOKUP(H134,'Drop-down_menus'!$D$2:$E$13,2,FALSE),IF(_xlpm.x=0,"",_xlpm.x)))</f>
        <v/>
      </c>
      <c r="M134" s="32"/>
      <c r="N134" s="32"/>
      <c r="O134" s="21"/>
      <c r="P134" s="21"/>
      <c r="Q134" s="26">
        <v>66</v>
      </c>
      <c r="R134" s="29">
        <v>0.16</v>
      </c>
      <c r="S134" s="26">
        <v>65</v>
      </c>
      <c r="T134" s="29">
        <v>46.313000000000002</v>
      </c>
      <c r="U134" s="26"/>
      <c r="V134" s="29"/>
      <c r="W134" s="26"/>
      <c r="X134" s="29"/>
      <c r="Y134" s="24">
        <f t="shared" si="18"/>
        <v>-66.00266666666667</v>
      </c>
      <c r="Z134" s="24">
        <f t="shared" si="19"/>
        <v>-65.771883333333335</v>
      </c>
      <c r="AA134" s="24">
        <f t="shared" si="16"/>
        <v>0</v>
      </c>
      <c r="AB134" s="1">
        <f t="shared" si="17"/>
        <v>0</v>
      </c>
      <c r="AC134" s="2" t="s">
        <v>29</v>
      </c>
      <c r="AD134" s="2"/>
      <c r="AE134" s="2"/>
      <c r="AF134" s="2"/>
      <c r="AG134" s="2"/>
      <c r="AH134" s="4"/>
      <c r="AJ134" s="2" t="s">
        <v>808</v>
      </c>
    </row>
    <row r="135" spans="1:37" ht="13.5" hidden="1" customHeight="1">
      <c r="A135" s="2" t="s">
        <v>846</v>
      </c>
      <c r="B135" s="2" t="s">
        <v>835</v>
      </c>
      <c r="C135" s="3">
        <v>44983</v>
      </c>
      <c r="D135" s="3"/>
      <c r="E135" s="3" t="s">
        <v>54</v>
      </c>
      <c r="F135" s="3" t="s">
        <v>43</v>
      </c>
      <c r="G135" s="3"/>
      <c r="H135" s="3"/>
      <c r="I135" s="3" t="str">
        <f>IF(E135="","",_xlfn.LET(_xlpm.x,VLOOKUP(E135,'Drop-down_menus'!$D$2:$E$13,2,FALSE),IF(_xlpm.x=0,"",_xlpm.x)))</f>
        <v>https://orcid.org/0000-0002-8971-8195</v>
      </c>
      <c r="J135" s="3" t="str">
        <f>IF(F135="","",_xlfn.LET(_xlpm.x,VLOOKUP(F135,'Drop-down_menus'!$D$2:$E$13,2,FALSE),IF(_xlpm.x=0,"",_xlpm.x)))</f>
        <v>https://orcid.org/0000-0002-0981-7442</v>
      </c>
      <c r="K135" s="3" t="str">
        <f>IF(G135="","",_xlfn.LET(_xlpm.x,VLOOKUP(G135,'Drop-down_menus'!$D$2:$E$13,2,FALSE),IF(_xlpm.x=0,"",_xlpm.x)))</f>
        <v/>
      </c>
      <c r="L135" s="3" t="str">
        <f>IF(H135="","",_xlfn.LET(_xlpm.x,VLOOKUP(H135,'Drop-down_menus'!$D$2:$E$13,2,FALSE),IF(_xlpm.x=0,"",_xlpm.x)))</f>
        <v/>
      </c>
      <c r="M135" s="21">
        <v>0.75138888888888899</v>
      </c>
      <c r="N135" s="21">
        <v>0.77430555555555547</v>
      </c>
      <c r="O135" s="21"/>
      <c r="P135" s="21"/>
      <c r="Q135" s="26">
        <v>66</v>
      </c>
      <c r="R135" s="29">
        <v>0.16</v>
      </c>
      <c r="S135" s="26">
        <v>65</v>
      </c>
      <c r="T135" s="29">
        <v>46.313000000000002</v>
      </c>
      <c r="U135" s="26"/>
      <c r="V135" s="29"/>
      <c r="W135" s="26"/>
      <c r="X135" s="29"/>
      <c r="Y135" s="24">
        <f t="shared" si="18"/>
        <v>-66.00266666666667</v>
      </c>
      <c r="Z135" s="24">
        <f t="shared" si="19"/>
        <v>-65.771883333333335</v>
      </c>
      <c r="AA135" s="24">
        <f t="shared" si="16"/>
        <v>0</v>
      </c>
      <c r="AB135" s="1">
        <f t="shared" si="17"/>
        <v>0</v>
      </c>
      <c r="AC135" s="2" t="s">
        <v>29</v>
      </c>
      <c r="AD135" s="2"/>
      <c r="AE135" s="2"/>
      <c r="AF135" s="2"/>
      <c r="AG135" s="2"/>
      <c r="AH135" s="4"/>
      <c r="AJ135" s="2" t="s">
        <v>808</v>
      </c>
    </row>
    <row r="136" spans="1:37" ht="13.5" hidden="1" customHeight="1">
      <c r="A136" s="2" t="s">
        <v>846</v>
      </c>
      <c r="B136" s="2" t="s">
        <v>836</v>
      </c>
      <c r="C136" s="3">
        <v>44984</v>
      </c>
      <c r="D136" s="3"/>
      <c r="E136" s="3" t="s">
        <v>54</v>
      </c>
      <c r="F136" s="3" t="s">
        <v>43</v>
      </c>
      <c r="G136" s="3" t="s">
        <v>32</v>
      </c>
      <c r="H136" s="3" t="s">
        <v>58</v>
      </c>
      <c r="I136" s="3" t="str">
        <f>IF(E136="","",_xlfn.LET(_xlpm.x,VLOOKUP(E136,'Drop-down_menus'!$D$2:$E$13,2,FALSE),IF(_xlpm.x=0,"",_xlpm.x)))</f>
        <v>https://orcid.org/0000-0002-8971-8195</v>
      </c>
      <c r="J136" s="3" t="str">
        <f>IF(F136="","",_xlfn.LET(_xlpm.x,VLOOKUP(F136,'Drop-down_menus'!$D$2:$E$13,2,FALSE),IF(_xlpm.x=0,"",_xlpm.x)))</f>
        <v>https://orcid.org/0000-0002-0981-7442</v>
      </c>
      <c r="K136" s="3" t="str">
        <f>IF(G136="","",_xlfn.LET(_xlpm.x,VLOOKUP(G136,'Drop-down_menus'!$D$2:$E$13,2,FALSE),IF(_xlpm.x=0,"",_xlpm.x)))</f>
        <v>https://orcid.org/0000-0001-5748-602X</v>
      </c>
      <c r="L136" s="3" t="str">
        <f>IF(H136="","",_xlfn.LET(_xlpm.x,VLOOKUP(H136,'Drop-down_menus'!$D$2:$E$13,2,FALSE),IF(_xlpm.x=0,"",_xlpm.x)))</f>
        <v>https://orcid.org/0000-0002-9708-1761</v>
      </c>
      <c r="M136" s="21">
        <v>0.39861111111111108</v>
      </c>
      <c r="N136" s="21">
        <v>0.4236111111111111</v>
      </c>
      <c r="O136" s="21"/>
      <c r="P136" s="21"/>
      <c r="Q136" s="26">
        <v>66</v>
      </c>
      <c r="R136" s="29">
        <v>0.16</v>
      </c>
      <c r="S136" s="26">
        <v>65</v>
      </c>
      <c r="T136" s="29">
        <v>46.313000000000002</v>
      </c>
      <c r="U136" s="26"/>
      <c r="V136" s="29"/>
      <c r="W136" s="26"/>
      <c r="X136" s="29"/>
      <c r="Y136" s="24">
        <f t="shared" si="18"/>
        <v>-66.00266666666667</v>
      </c>
      <c r="Z136" s="24">
        <f t="shared" si="19"/>
        <v>-65.771883333333335</v>
      </c>
      <c r="AA136" s="24">
        <f t="shared" si="16"/>
        <v>0</v>
      </c>
      <c r="AB136" s="1">
        <f t="shared" si="17"/>
        <v>0</v>
      </c>
      <c r="AC136" s="2" t="s">
        <v>29</v>
      </c>
      <c r="AD136" s="2"/>
      <c r="AE136" s="2"/>
      <c r="AF136" s="2"/>
      <c r="AG136" s="2"/>
      <c r="AH136" s="4"/>
      <c r="AJ136" s="2" t="s">
        <v>808</v>
      </c>
    </row>
    <row r="137" spans="1:37" ht="13.5" hidden="1" customHeight="1">
      <c r="A137" s="2" t="s">
        <v>846</v>
      </c>
      <c r="B137" s="2" t="s">
        <v>837</v>
      </c>
      <c r="C137" s="3">
        <v>44985</v>
      </c>
      <c r="D137" s="3"/>
      <c r="E137" s="3" t="s">
        <v>43</v>
      </c>
      <c r="F137" s="3" t="s">
        <v>58</v>
      </c>
      <c r="G137" s="3"/>
      <c r="H137" s="3"/>
      <c r="I137" s="3" t="str">
        <f>IF(E137="","",_xlfn.LET(_xlpm.x,VLOOKUP(E137,'Drop-down_menus'!$D$2:$E$13,2,FALSE),IF(_xlpm.x=0,"",_xlpm.x)))</f>
        <v>https://orcid.org/0000-0002-0981-7442</v>
      </c>
      <c r="J137" s="3" t="str">
        <f>IF(F137="","",_xlfn.LET(_xlpm.x,VLOOKUP(F137,'Drop-down_menus'!$D$2:$E$13,2,FALSE),IF(_xlpm.x=0,"",_xlpm.x)))</f>
        <v>https://orcid.org/0000-0002-9708-1761</v>
      </c>
      <c r="K137" s="3" t="str">
        <f>IF(G137="","",_xlfn.LET(_xlpm.x,VLOOKUP(G137,'Drop-down_menus'!$D$2:$E$13,2,FALSE),IF(_xlpm.x=0,"",_xlpm.x)))</f>
        <v/>
      </c>
      <c r="L137" s="3" t="str">
        <f>IF(H137="","",_xlfn.LET(_xlpm.x,VLOOKUP(H137,'Drop-down_menus'!$D$2:$E$13,2,FALSE),IF(_xlpm.x=0,"",_xlpm.x)))</f>
        <v/>
      </c>
      <c r="M137" s="32"/>
      <c r="N137" s="32"/>
      <c r="O137" s="21"/>
      <c r="P137" s="21"/>
      <c r="Q137" s="26">
        <v>66</v>
      </c>
      <c r="R137" s="29">
        <v>0.16</v>
      </c>
      <c r="S137" s="26">
        <v>65</v>
      </c>
      <c r="T137" s="29">
        <v>46.313000000000002</v>
      </c>
      <c r="U137" s="26"/>
      <c r="V137" s="29"/>
      <c r="W137" s="26"/>
      <c r="X137" s="29"/>
      <c r="Y137" s="24">
        <f t="shared" si="18"/>
        <v>-66.00266666666667</v>
      </c>
      <c r="Z137" s="24">
        <f t="shared" si="19"/>
        <v>-65.771883333333335</v>
      </c>
      <c r="AA137" s="24">
        <f t="shared" ref="AA137:AA171" si="20">-(U137+V137/60)</f>
        <v>0</v>
      </c>
      <c r="AB137" s="1">
        <f t="shared" si="17"/>
        <v>0</v>
      </c>
      <c r="AC137" s="2" t="s">
        <v>29</v>
      </c>
      <c r="AD137" s="2"/>
      <c r="AE137" s="2"/>
      <c r="AF137" s="2"/>
      <c r="AG137" s="2"/>
      <c r="AH137" s="4"/>
      <c r="AJ137" s="2" t="s">
        <v>808</v>
      </c>
    </row>
    <row r="138" spans="1:37" ht="13.5" hidden="1" customHeight="1">
      <c r="A138" s="2" t="s">
        <v>846</v>
      </c>
      <c r="B138" s="2" t="s">
        <v>838</v>
      </c>
      <c r="C138" s="3">
        <v>44985</v>
      </c>
      <c r="D138" s="3"/>
      <c r="E138" s="3" t="s">
        <v>54</v>
      </c>
      <c r="F138" s="3" t="s">
        <v>32</v>
      </c>
      <c r="G138" s="3"/>
      <c r="H138" s="3"/>
      <c r="I138" s="3" t="str">
        <f>IF(E138="","",_xlfn.LET(_xlpm.x,VLOOKUP(E138,'Drop-down_menus'!$D$2:$E$13,2,FALSE),IF(_xlpm.x=0,"",_xlpm.x)))</f>
        <v>https://orcid.org/0000-0002-8971-8195</v>
      </c>
      <c r="J138" s="3" t="str">
        <f>IF(F138="","",_xlfn.LET(_xlpm.x,VLOOKUP(F138,'Drop-down_menus'!$D$2:$E$13,2,FALSE),IF(_xlpm.x=0,"",_xlpm.x)))</f>
        <v>https://orcid.org/0000-0001-5748-602X</v>
      </c>
      <c r="K138" s="3" t="str">
        <f>IF(G138="","",_xlfn.LET(_xlpm.x,VLOOKUP(G138,'Drop-down_menus'!$D$2:$E$13,2,FALSE),IF(_xlpm.x=0,"",_xlpm.x)))</f>
        <v/>
      </c>
      <c r="L138" s="3" t="str">
        <f>IF(H138="","",_xlfn.LET(_xlpm.x,VLOOKUP(H138,'Drop-down_menus'!$D$2:$E$13,2,FALSE),IF(_xlpm.x=0,"",_xlpm.x)))</f>
        <v/>
      </c>
      <c r="M138" s="21">
        <v>0.47638888888888892</v>
      </c>
      <c r="N138" s="21">
        <v>0.49027777777777781</v>
      </c>
      <c r="O138" s="21"/>
      <c r="P138" s="21"/>
      <c r="Q138" s="26"/>
      <c r="R138" s="29"/>
      <c r="S138" s="26"/>
      <c r="T138" s="29"/>
      <c r="U138" s="26"/>
      <c r="V138" s="29"/>
      <c r="W138" s="26"/>
      <c r="X138" s="29"/>
      <c r="Y138" s="24">
        <v>-65.998630000000006</v>
      </c>
      <c r="Z138" s="24">
        <v>-65.787609000000003</v>
      </c>
      <c r="AA138" s="24">
        <f t="shared" si="20"/>
        <v>0</v>
      </c>
      <c r="AB138" s="1">
        <f t="shared" si="17"/>
        <v>0</v>
      </c>
      <c r="AC138" s="2" t="s">
        <v>29</v>
      </c>
      <c r="AD138" s="2"/>
      <c r="AE138" s="2"/>
      <c r="AF138" s="2"/>
      <c r="AG138" s="2"/>
      <c r="AH138" s="4"/>
      <c r="AJ138" s="2" t="s">
        <v>808</v>
      </c>
      <c r="AK138" s="2" t="s">
        <v>852</v>
      </c>
    </row>
    <row r="139" spans="1:37" ht="13.5" hidden="1" customHeight="1">
      <c r="A139" s="2" t="s">
        <v>846</v>
      </c>
      <c r="B139" s="2" t="s">
        <v>839</v>
      </c>
      <c r="C139" s="3">
        <v>44987</v>
      </c>
      <c r="D139" s="3"/>
      <c r="E139" s="3" t="s">
        <v>32</v>
      </c>
      <c r="F139" s="3" t="s">
        <v>58</v>
      </c>
      <c r="G139" s="3"/>
      <c r="H139" s="3"/>
      <c r="I139" s="3" t="str">
        <f>IF(E139="","",_xlfn.LET(_xlpm.x,VLOOKUP(E139,'Drop-down_menus'!$D$2:$E$13,2,FALSE),IF(_xlpm.x=0,"",_xlpm.x)))</f>
        <v>https://orcid.org/0000-0001-5748-602X</v>
      </c>
      <c r="J139" s="3" t="str">
        <f>IF(F139="","",_xlfn.LET(_xlpm.x,VLOOKUP(F139,'Drop-down_menus'!$D$2:$E$13,2,FALSE),IF(_xlpm.x=0,"",_xlpm.x)))</f>
        <v>https://orcid.org/0000-0002-9708-1761</v>
      </c>
      <c r="K139" s="3" t="str">
        <f>IF(G139="","",_xlfn.LET(_xlpm.x,VLOOKUP(G139,'Drop-down_menus'!$D$2:$E$13,2,FALSE),IF(_xlpm.x=0,"",_xlpm.x)))</f>
        <v/>
      </c>
      <c r="L139" s="3" t="str">
        <f>IF(H139="","",_xlfn.LET(_xlpm.x,VLOOKUP(H139,'Drop-down_menus'!$D$2:$E$13,2,FALSE),IF(_xlpm.x=0,"",_xlpm.x)))</f>
        <v/>
      </c>
      <c r="M139" s="21">
        <v>0.39583333333333331</v>
      </c>
      <c r="N139" s="21"/>
      <c r="O139" s="21"/>
      <c r="P139" s="21"/>
      <c r="Q139" s="26">
        <v>67</v>
      </c>
      <c r="R139" s="29">
        <v>33.112000000000002</v>
      </c>
      <c r="S139" s="26">
        <v>67</v>
      </c>
      <c r="T139" s="29">
        <v>12.89</v>
      </c>
      <c r="U139" s="26"/>
      <c r="V139" s="29"/>
      <c r="W139" s="26"/>
      <c r="X139" s="29"/>
      <c r="Y139" s="24">
        <f t="shared" ref="Y139:Y161" si="21">-(Q139+R139/60)</f>
        <v>-67.551866666666669</v>
      </c>
      <c r="Z139" s="24">
        <f t="shared" ref="Z139:Z161" si="22">-(S139+T139/60)</f>
        <v>-67.214833333333331</v>
      </c>
      <c r="AA139" s="24">
        <f t="shared" si="20"/>
        <v>0</v>
      </c>
      <c r="AB139" s="1">
        <f t="shared" si="17"/>
        <v>0</v>
      </c>
      <c r="AC139" s="2" t="s">
        <v>871</v>
      </c>
      <c r="AD139" s="2"/>
      <c r="AE139" s="2"/>
      <c r="AF139" s="2"/>
      <c r="AG139" s="2"/>
      <c r="AH139" s="4"/>
      <c r="AJ139" s="2" t="s">
        <v>808</v>
      </c>
    </row>
    <row r="140" spans="1:37" ht="13.5" hidden="1" customHeight="1">
      <c r="A140" s="2" t="s">
        <v>846</v>
      </c>
      <c r="B140" s="2" t="s">
        <v>840</v>
      </c>
      <c r="C140" s="3">
        <v>44987</v>
      </c>
      <c r="D140" s="3"/>
      <c r="E140" s="3" t="s">
        <v>54</v>
      </c>
      <c r="F140" s="3" t="s">
        <v>43</v>
      </c>
      <c r="G140" s="3"/>
      <c r="H140" s="3"/>
      <c r="I140" s="3" t="str">
        <f>IF(E140="","",_xlfn.LET(_xlpm.x,VLOOKUP(E140,'Drop-down_menus'!$D$2:$E$13,2,FALSE),IF(_xlpm.x=0,"",_xlpm.x)))</f>
        <v>https://orcid.org/0000-0002-8971-8195</v>
      </c>
      <c r="J140" s="3" t="str">
        <f>IF(F140="","",_xlfn.LET(_xlpm.x,VLOOKUP(F140,'Drop-down_menus'!$D$2:$E$13,2,FALSE),IF(_xlpm.x=0,"",_xlpm.x)))</f>
        <v>https://orcid.org/0000-0002-0981-7442</v>
      </c>
      <c r="K140" s="3" t="str">
        <f>IF(G140="","",_xlfn.LET(_xlpm.x,VLOOKUP(G140,'Drop-down_menus'!$D$2:$E$13,2,FALSE),IF(_xlpm.x=0,"",_xlpm.x)))</f>
        <v/>
      </c>
      <c r="L140" s="3" t="str">
        <f>IF(H140="","",_xlfn.LET(_xlpm.x,VLOOKUP(H140,'Drop-down_menus'!$D$2:$E$13,2,FALSE),IF(_xlpm.x=0,"",_xlpm.x)))</f>
        <v/>
      </c>
      <c r="M140" s="21">
        <v>0.625</v>
      </c>
      <c r="N140" s="21">
        <v>0.65</v>
      </c>
      <c r="O140" s="21"/>
      <c r="P140" s="21"/>
      <c r="Q140" s="26">
        <v>67</v>
      </c>
      <c r="R140" s="29">
        <v>33.112000000000002</v>
      </c>
      <c r="S140" s="26">
        <v>67</v>
      </c>
      <c r="T140" s="29">
        <v>12.89</v>
      </c>
      <c r="U140" s="26"/>
      <c r="V140" s="29"/>
      <c r="W140" s="26"/>
      <c r="X140" s="29"/>
      <c r="Y140" s="24">
        <f t="shared" si="21"/>
        <v>-67.551866666666669</v>
      </c>
      <c r="Z140" s="24">
        <f t="shared" si="22"/>
        <v>-67.214833333333331</v>
      </c>
      <c r="AA140" s="24">
        <f t="shared" si="20"/>
        <v>0</v>
      </c>
      <c r="AB140" s="1">
        <f t="shared" si="17"/>
        <v>0</v>
      </c>
      <c r="AC140" s="2" t="s">
        <v>871</v>
      </c>
      <c r="AD140" s="2"/>
      <c r="AE140" s="2"/>
      <c r="AF140" s="2"/>
      <c r="AG140" s="2"/>
      <c r="AH140" s="4"/>
      <c r="AJ140" s="2" t="s">
        <v>808</v>
      </c>
    </row>
    <row r="141" spans="1:37" ht="13.5" hidden="1" customHeight="1">
      <c r="A141" s="2" t="s">
        <v>846</v>
      </c>
      <c r="B141" s="2" t="s">
        <v>874</v>
      </c>
      <c r="C141" s="3">
        <v>44988</v>
      </c>
      <c r="D141" s="3"/>
      <c r="E141" s="3" t="s">
        <v>43</v>
      </c>
      <c r="F141" s="3" t="s">
        <v>58</v>
      </c>
      <c r="G141" s="3"/>
      <c r="H141" s="3"/>
      <c r="I141" s="3" t="str">
        <f>IF(E141="","",_xlfn.LET(_xlpm.x,VLOOKUP(E141,'Drop-down_menus'!$D$2:$E$13,2,FALSE),IF(_xlpm.x=0,"",_xlpm.x)))</f>
        <v>https://orcid.org/0000-0002-0981-7442</v>
      </c>
      <c r="J141" s="3" t="str">
        <f>IF(F141="","",_xlfn.LET(_xlpm.x,VLOOKUP(F141,'Drop-down_menus'!$D$2:$E$13,2,FALSE),IF(_xlpm.x=0,"",_xlpm.x)))</f>
        <v>https://orcid.org/0000-0002-9708-1761</v>
      </c>
      <c r="K141" s="3" t="str">
        <f>IF(G141="","",_xlfn.LET(_xlpm.x,VLOOKUP(G141,'Drop-down_menus'!$D$2:$E$13,2,FALSE),IF(_xlpm.x=0,"",_xlpm.x)))</f>
        <v/>
      </c>
      <c r="L141" s="3" t="str">
        <f>IF(H141="","",_xlfn.LET(_xlpm.x,VLOOKUP(H141,'Drop-down_menus'!$D$2:$E$13,2,FALSE),IF(_xlpm.x=0,"",_xlpm.x)))</f>
        <v/>
      </c>
      <c r="M141" s="21">
        <v>0.36736111111111108</v>
      </c>
      <c r="N141" s="21">
        <v>0.39583333333333331</v>
      </c>
      <c r="O141" s="21"/>
      <c r="P141" s="21"/>
      <c r="Q141" s="26">
        <v>67</v>
      </c>
      <c r="R141" s="29">
        <v>33.112000000000002</v>
      </c>
      <c r="S141" s="26">
        <v>67</v>
      </c>
      <c r="T141" s="29">
        <v>12.89</v>
      </c>
      <c r="U141" s="26"/>
      <c r="V141" s="29"/>
      <c r="W141" s="26"/>
      <c r="X141" s="29"/>
      <c r="Y141" s="24">
        <f t="shared" si="21"/>
        <v>-67.551866666666669</v>
      </c>
      <c r="Z141" s="24">
        <f t="shared" si="22"/>
        <v>-67.214833333333331</v>
      </c>
      <c r="AA141" s="24">
        <f t="shared" si="20"/>
        <v>0</v>
      </c>
      <c r="AB141" s="1">
        <f t="shared" ref="AB141:AB171" si="23">-(W141+X141/60)</f>
        <v>0</v>
      </c>
      <c r="AC141" s="2" t="s">
        <v>871</v>
      </c>
      <c r="AD141" s="2"/>
      <c r="AE141" s="2">
        <v>17</v>
      </c>
      <c r="AF141" s="2"/>
      <c r="AG141" s="2"/>
      <c r="AH141" s="4"/>
      <c r="AJ141" s="2" t="s">
        <v>808</v>
      </c>
    </row>
    <row r="142" spans="1:37" ht="13.5" hidden="1" customHeight="1">
      <c r="A142" s="2" t="s">
        <v>846</v>
      </c>
      <c r="B142" s="2" t="s">
        <v>57</v>
      </c>
      <c r="C142" s="3">
        <v>44977</v>
      </c>
      <c r="D142" s="3"/>
      <c r="E142" s="3" t="s">
        <v>32</v>
      </c>
      <c r="F142" s="3" t="s">
        <v>58</v>
      </c>
      <c r="G142" s="3"/>
      <c r="H142" s="3"/>
      <c r="I142" s="3" t="str">
        <f>IF(E142="","",_xlfn.LET(_xlpm.x,VLOOKUP(E142,'Drop-down_menus'!$D$2:$E$13,2,FALSE),IF(_xlpm.x=0,"",_xlpm.x)))</f>
        <v>https://orcid.org/0000-0001-5748-602X</v>
      </c>
      <c r="J142" s="3" t="str">
        <f>IF(F142="","",_xlfn.LET(_xlpm.x,VLOOKUP(F142,'Drop-down_menus'!$D$2:$E$13,2,FALSE),IF(_xlpm.x=0,"",_xlpm.x)))</f>
        <v>https://orcid.org/0000-0002-9708-1761</v>
      </c>
      <c r="K142" s="3" t="str">
        <f>IF(G142="","",_xlfn.LET(_xlpm.x,VLOOKUP(G142,'Drop-down_menus'!$D$2:$E$13,2,FALSE),IF(_xlpm.x=0,"",_xlpm.x)))</f>
        <v/>
      </c>
      <c r="L142" s="3" t="str">
        <f>IF(H142="","",_xlfn.LET(_xlpm.x,VLOOKUP(H142,'Drop-down_menus'!$D$2:$E$13,2,FALSE),IF(_xlpm.x=0,"",_xlpm.x)))</f>
        <v/>
      </c>
      <c r="M142" s="21">
        <v>0.51458333333333328</v>
      </c>
      <c r="N142" s="21">
        <v>0.52708333333333335</v>
      </c>
      <c r="O142" s="21"/>
      <c r="P142" s="21"/>
      <c r="Q142" s="26">
        <v>66</v>
      </c>
      <c r="R142" s="29">
        <v>1.6E-2</v>
      </c>
      <c r="S142" s="26">
        <v>65</v>
      </c>
      <c r="T142" s="29">
        <v>46.643000000000001</v>
      </c>
      <c r="U142" s="26"/>
      <c r="V142" s="29"/>
      <c r="W142" s="26"/>
      <c r="X142" s="29"/>
      <c r="Y142" s="24">
        <f t="shared" si="21"/>
        <v>-66.000266666666661</v>
      </c>
      <c r="Z142" s="24">
        <f t="shared" si="22"/>
        <v>-65.777383333333333</v>
      </c>
      <c r="AA142" s="24">
        <f t="shared" si="20"/>
        <v>0</v>
      </c>
      <c r="AB142" s="1">
        <f t="shared" si="23"/>
        <v>0</v>
      </c>
      <c r="AC142" s="2" t="s">
        <v>29</v>
      </c>
      <c r="AD142" s="2">
        <v>13</v>
      </c>
      <c r="AE142" s="2"/>
      <c r="AF142" s="2"/>
      <c r="AG142" s="2"/>
      <c r="AH142" s="4"/>
      <c r="AJ142" s="2" t="s">
        <v>808</v>
      </c>
      <c r="AK142" s="2" t="s">
        <v>59</v>
      </c>
    </row>
    <row r="143" spans="1:37" ht="13.5" hidden="1" customHeight="1">
      <c r="A143" s="2" t="s">
        <v>846</v>
      </c>
      <c r="B143" s="2" t="s">
        <v>879</v>
      </c>
      <c r="C143" s="3">
        <v>44988</v>
      </c>
      <c r="D143" s="3"/>
      <c r="E143" s="3"/>
      <c r="F143" s="3"/>
      <c r="G143" s="3"/>
      <c r="H143" s="3"/>
      <c r="I143" s="3" t="str">
        <f>IF(E143="","",_xlfn.LET(_xlpm.x,VLOOKUP(E143,'Drop-down_menus'!$D$2:$E$13,2,FALSE),IF(_xlpm.x=0,"",_xlpm.x)))</f>
        <v/>
      </c>
      <c r="J143" s="3" t="str">
        <f>IF(F143="","",_xlfn.LET(_xlpm.x,VLOOKUP(F143,'Drop-down_menus'!$D$2:$E$13,2,FALSE),IF(_xlpm.x=0,"",_xlpm.x)))</f>
        <v/>
      </c>
      <c r="K143" s="3" t="str">
        <f>IF(G143="","",_xlfn.LET(_xlpm.x,VLOOKUP(G143,'Drop-down_menus'!$D$2:$E$13,2,FALSE),IF(_xlpm.x=0,"",_xlpm.x)))</f>
        <v/>
      </c>
      <c r="L143" s="3" t="str">
        <f>IF(H143="","",_xlfn.LET(_xlpm.x,VLOOKUP(H143,'Drop-down_menus'!$D$2:$E$13,2,FALSE),IF(_xlpm.x=0,"",_xlpm.x)))</f>
        <v/>
      </c>
      <c r="M143" s="21">
        <v>0.6645833333333333</v>
      </c>
      <c r="N143" s="21">
        <v>0.68263888888888891</v>
      </c>
      <c r="O143" s="21"/>
      <c r="P143" s="21"/>
      <c r="Q143" s="26">
        <v>67</v>
      </c>
      <c r="R143" s="29">
        <v>32.994</v>
      </c>
      <c r="S143" s="26">
        <v>67</v>
      </c>
      <c r="T143" s="29">
        <v>14.952</v>
      </c>
      <c r="U143" s="26"/>
      <c r="V143" s="29"/>
      <c r="W143" s="26"/>
      <c r="X143" s="29"/>
      <c r="Y143" s="24">
        <f t="shared" si="21"/>
        <v>-67.549899999999994</v>
      </c>
      <c r="Z143" s="24">
        <f t="shared" si="22"/>
        <v>-67.249200000000002</v>
      </c>
      <c r="AA143" s="24">
        <f t="shared" si="20"/>
        <v>0</v>
      </c>
      <c r="AB143" s="1">
        <f t="shared" si="23"/>
        <v>0</v>
      </c>
      <c r="AC143" s="2" t="s">
        <v>871</v>
      </c>
      <c r="AD143" s="2"/>
      <c r="AE143" s="2">
        <v>23</v>
      </c>
      <c r="AF143" s="2"/>
      <c r="AG143" s="2"/>
      <c r="AH143" s="4"/>
      <c r="AJ143" s="2" t="s">
        <v>808</v>
      </c>
    </row>
    <row r="144" spans="1:37" ht="13.5" hidden="1" customHeight="1">
      <c r="A144" s="2" t="s">
        <v>846</v>
      </c>
      <c r="B144" s="2" t="s">
        <v>886</v>
      </c>
      <c r="C144" s="3">
        <v>44989</v>
      </c>
      <c r="D144" s="3"/>
      <c r="E144" s="3" t="s">
        <v>43</v>
      </c>
      <c r="F144" s="3" t="s">
        <v>58</v>
      </c>
      <c r="G144" s="3"/>
      <c r="H144" s="3"/>
      <c r="I144" s="3" t="str">
        <f>IF(E144="","",_xlfn.LET(_xlpm.x,VLOOKUP(E144,'Drop-down_menus'!$D$2:$E$13,2,FALSE),IF(_xlpm.x=0,"",_xlpm.x)))</f>
        <v>https://orcid.org/0000-0002-0981-7442</v>
      </c>
      <c r="J144" s="3" t="str">
        <f>IF(F144="","",_xlfn.LET(_xlpm.x,VLOOKUP(F144,'Drop-down_menus'!$D$2:$E$13,2,FALSE),IF(_xlpm.x=0,"",_xlpm.x)))</f>
        <v>https://orcid.org/0000-0002-9708-1761</v>
      </c>
      <c r="K144" s="3" t="str">
        <f>IF(G144="","",_xlfn.LET(_xlpm.x,VLOOKUP(G144,'Drop-down_menus'!$D$2:$E$13,2,FALSE),IF(_xlpm.x=0,"",_xlpm.x)))</f>
        <v/>
      </c>
      <c r="L144" s="3" t="str">
        <f>IF(H144="","",_xlfn.LET(_xlpm.x,VLOOKUP(H144,'Drop-down_menus'!$D$2:$E$13,2,FALSE),IF(_xlpm.x=0,"",_xlpm.x)))</f>
        <v/>
      </c>
      <c r="M144" s="21">
        <v>0.35416666666666669</v>
      </c>
      <c r="N144" s="21">
        <v>0.3888888888888889</v>
      </c>
      <c r="O144" s="21"/>
      <c r="P144" s="21"/>
      <c r="Q144" s="26">
        <v>67</v>
      </c>
      <c r="R144" s="29">
        <v>32.994</v>
      </c>
      <c r="S144" s="26">
        <v>67</v>
      </c>
      <c r="T144" s="29">
        <v>14.852</v>
      </c>
      <c r="U144" s="26"/>
      <c r="V144" s="29"/>
      <c r="W144" s="26"/>
      <c r="X144" s="29"/>
      <c r="Y144" s="24">
        <f t="shared" si="21"/>
        <v>-67.549899999999994</v>
      </c>
      <c r="Z144" s="24">
        <f t="shared" si="22"/>
        <v>-67.247533333333337</v>
      </c>
      <c r="AA144" s="24">
        <f t="shared" si="20"/>
        <v>0</v>
      </c>
      <c r="AB144" s="1">
        <f t="shared" si="23"/>
        <v>0</v>
      </c>
      <c r="AC144" s="2" t="s">
        <v>871</v>
      </c>
      <c r="AD144" s="2"/>
      <c r="AE144" s="2"/>
      <c r="AF144" s="2"/>
      <c r="AG144" s="2"/>
      <c r="AH144" s="4"/>
      <c r="AJ144" s="2" t="s">
        <v>808</v>
      </c>
    </row>
    <row r="145" spans="1:37" ht="13.5" hidden="1" customHeight="1">
      <c r="A145" s="2" t="s">
        <v>846</v>
      </c>
      <c r="B145" s="2" t="s">
        <v>894</v>
      </c>
      <c r="C145" s="3">
        <v>44989</v>
      </c>
      <c r="D145" s="3"/>
      <c r="E145" s="3" t="s">
        <v>54</v>
      </c>
      <c r="F145" s="3"/>
      <c r="G145" s="3"/>
      <c r="H145" s="3"/>
      <c r="I145" s="3" t="str">
        <f>IF(E145="","",_xlfn.LET(_xlpm.x,VLOOKUP(E145,'Drop-down_menus'!$D$2:$E$13,2,FALSE),IF(_xlpm.x=0,"",_xlpm.x)))</f>
        <v>https://orcid.org/0000-0002-8971-8195</v>
      </c>
      <c r="J145" s="3" t="str">
        <f>IF(F145="","",_xlfn.LET(_xlpm.x,VLOOKUP(F145,'Drop-down_menus'!$D$2:$E$13,2,FALSE),IF(_xlpm.x=0,"",_xlpm.x)))</f>
        <v/>
      </c>
      <c r="K145" s="3" t="str">
        <f>IF(G145="","",_xlfn.LET(_xlpm.x,VLOOKUP(G145,'Drop-down_menus'!$D$2:$E$13,2,FALSE),IF(_xlpm.x=0,"",_xlpm.x)))</f>
        <v/>
      </c>
      <c r="L145" s="3" t="str">
        <f>IF(H145="","",_xlfn.LET(_xlpm.x,VLOOKUP(H145,'Drop-down_menus'!$D$2:$E$13,2,FALSE),IF(_xlpm.x=0,"",_xlpm.x)))</f>
        <v/>
      </c>
      <c r="M145" s="21">
        <v>0.47152777777777777</v>
      </c>
      <c r="N145" s="21">
        <v>0.48472222222222222</v>
      </c>
      <c r="O145" s="21"/>
      <c r="P145" s="21"/>
      <c r="Q145" s="26">
        <v>67</v>
      </c>
      <c r="R145" s="29">
        <v>32.994</v>
      </c>
      <c r="S145" s="26">
        <v>67</v>
      </c>
      <c r="T145" s="29">
        <v>14.852</v>
      </c>
      <c r="U145" s="26"/>
      <c r="V145" s="29"/>
      <c r="W145" s="26"/>
      <c r="X145" s="29"/>
      <c r="Y145" s="24">
        <f t="shared" si="21"/>
        <v>-67.549899999999994</v>
      </c>
      <c r="Z145" s="24">
        <f t="shared" si="22"/>
        <v>-67.247533333333337</v>
      </c>
      <c r="AA145" s="24">
        <f t="shared" si="20"/>
        <v>0</v>
      </c>
      <c r="AB145" s="1">
        <f t="shared" si="23"/>
        <v>0</v>
      </c>
      <c r="AC145" s="2" t="s">
        <v>871</v>
      </c>
      <c r="AD145" s="2"/>
      <c r="AE145" s="2">
        <v>18</v>
      </c>
      <c r="AF145" s="2"/>
      <c r="AG145" s="2"/>
      <c r="AH145" s="4"/>
      <c r="AJ145" s="2" t="s">
        <v>808</v>
      </c>
    </row>
    <row r="146" spans="1:37" ht="13.5" hidden="1" customHeight="1">
      <c r="A146" s="2" t="s">
        <v>846</v>
      </c>
      <c r="B146" s="2" t="s">
        <v>898</v>
      </c>
      <c r="C146" s="3">
        <v>44990</v>
      </c>
      <c r="D146" s="3"/>
      <c r="E146" s="3" t="s">
        <v>43</v>
      </c>
      <c r="F146" s="3" t="s">
        <v>32</v>
      </c>
      <c r="G146" s="3" t="s">
        <v>58</v>
      </c>
      <c r="H146" s="3"/>
      <c r="I146" s="3" t="str">
        <f>IF(E146="","",_xlfn.LET(_xlpm.x,VLOOKUP(E146,'Drop-down_menus'!$D$2:$E$13,2,FALSE),IF(_xlpm.x=0,"",_xlpm.x)))</f>
        <v>https://orcid.org/0000-0002-0981-7442</v>
      </c>
      <c r="J146" s="3" t="str">
        <f>IF(F146="","",_xlfn.LET(_xlpm.x,VLOOKUP(F146,'Drop-down_menus'!$D$2:$E$13,2,FALSE),IF(_xlpm.x=0,"",_xlpm.x)))</f>
        <v>https://orcid.org/0000-0001-5748-602X</v>
      </c>
      <c r="K146" s="3" t="str">
        <f>IF(G146="","",_xlfn.LET(_xlpm.x,VLOOKUP(G146,'Drop-down_menus'!$D$2:$E$13,2,FALSE),IF(_xlpm.x=0,"",_xlpm.x)))</f>
        <v>https://orcid.org/0000-0002-9708-1761</v>
      </c>
      <c r="L146" s="3" t="str">
        <f>IF(H146="","",_xlfn.LET(_xlpm.x,VLOOKUP(H146,'Drop-down_menus'!$D$2:$E$13,2,FALSE),IF(_xlpm.x=0,"",_xlpm.x)))</f>
        <v/>
      </c>
      <c r="M146" s="21">
        <v>0.69097222222222221</v>
      </c>
      <c r="N146" s="21">
        <v>0.71666666666666667</v>
      </c>
      <c r="O146" s="21"/>
      <c r="P146" s="21"/>
      <c r="Q146" s="26">
        <v>67</v>
      </c>
      <c r="R146" s="29">
        <v>30.3081</v>
      </c>
      <c r="S146" s="26">
        <v>67</v>
      </c>
      <c r="T146" s="29">
        <v>3.1040000000000001</v>
      </c>
      <c r="U146" s="26"/>
      <c r="V146" s="29"/>
      <c r="W146" s="26"/>
      <c r="X146" s="29"/>
      <c r="Y146" s="24">
        <f t="shared" si="21"/>
        <v>-67.505134999999996</v>
      </c>
      <c r="Z146" s="24">
        <f t="shared" si="22"/>
        <v>-67.051733333333331</v>
      </c>
      <c r="AA146" s="24">
        <f t="shared" si="20"/>
        <v>0</v>
      </c>
      <c r="AB146" s="1">
        <f t="shared" si="23"/>
        <v>0</v>
      </c>
      <c r="AC146" s="2" t="s">
        <v>871</v>
      </c>
      <c r="AD146" s="2"/>
      <c r="AE146" s="2">
        <v>24.8</v>
      </c>
      <c r="AF146" s="2"/>
      <c r="AG146" s="2"/>
      <c r="AH146" s="4"/>
      <c r="AJ146" s="2" t="s">
        <v>808</v>
      </c>
      <c r="AK146" s="2" t="s">
        <v>904</v>
      </c>
    </row>
    <row r="147" spans="1:37" ht="13.5" hidden="1" customHeight="1">
      <c r="A147" s="2" t="s">
        <v>846</v>
      </c>
      <c r="B147" s="2" t="s">
        <v>906</v>
      </c>
      <c r="C147" s="3">
        <v>44991</v>
      </c>
      <c r="D147" s="3"/>
      <c r="E147" s="3" t="s">
        <v>32</v>
      </c>
      <c r="F147" s="3" t="s">
        <v>58</v>
      </c>
      <c r="G147" s="3"/>
      <c r="H147" s="3"/>
      <c r="I147" s="3" t="str">
        <f>IF(E147="","",_xlfn.LET(_xlpm.x,VLOOKUP(E147,'Drop-down_menus'!$D$2:$E$13,2,FALSE),IF(_xlpm.x=0,"",_xlpm.x)))</f>
        <v>https://orcid.org/0000-0001-5748-602X</v>
      </c>
      <c r="J147" s="3" t="str">
        <f>IF(F147="","",_xlfn.LET(_xlpm.x,VLOOKUP(F147,'Drop-down_menus'!$D$2:$E$13,2,FALSE),IF(_xlpm.x=0,"",_xlpm.x)))</f>
        <v>https://orcid.org/0000-0002-9708-1761</v>
      </c>
      <c r="K147" s="3" t="str">
        <f>IF(G147="","",_xlfn.LET(_xlpm.x,VLOOKUP(G147,'Drop-down_menus'!$D$2:$E$13,2,FALSE),IF(_xlpm.x=0,"",_xlpm.x)))</f>
        <v/>
      </c>
      <c r="L147" s="3" t="str">
        <f>IF(H147="","",_xlfn.LET(_xlpm.x,VLOOKUP(H147,'Drop-down_menus'!$D$2:$E$13,2,FALSE),IF(_xlpm.x=0,"",_xlpm.x)))</f>
        <v/>
      </c>
      <c r="M147" s="21">
        <v>0.39513888888888887</v>
      </c>
      <c r="N147" s="21">
        <v>0.40972222222222227</v>
      </c>
      <c r="O147" s="21"/>
      <c r="P147" s="21"/>
      <c r="Q147" s="26">
        <v>67</v>
      </c>
      <c r="R147" s="29">
        <v>30.905000000000001</v>
      </c>
      <c r="S147" s="26">
        <v>67</v>
      </c>
      <c r="T147" s="29">
        <v>5.9989999999999997</v>
      </c>
      <c r="U147" s="26"/>
      <c r="V147" s="29"/>
      <c r="W147" s="26"/>
      <c r="X147" s="29"/>
      <c r="Y147" s="24">
        <f t="shared" si="21"/>
        <v>-67.515083333333337</v>
      </c>
      <c r="Z147" s="24">
        <f t="shared" si="22"/>
        <v>-67.099983333333327</v>
      </c>
      <c r="AA147" s="24">
        <f t="shared" si="20"/>
        <v>0</v>
      </c>
      <c r="AB147" s="1">
        <f t="shared" si="23"/>
        <v>0</v>
      </c>
      <c r="AC147" s="2" t="s">
        <v>871</v>
      </c>
      <c r="AD147" s="2"/>
      <c r="AE147" s="2"/>
      <c r="AF147" s="2">
        <v>26</v>
      </c>
      <c r="AG147" s="2"/>
      <c r="AH147" s="4"/>
      <c r="AJ147" s="2" t="s">
        <v>808</v>
      </c>
      <c r="AK147" s="2" t="s">
        <v>913</v>
      </c>
    </row>
    <row r="148" spans="1:37" ht="13.5" hidden="1" customHeight="1">
      <c r="A148" s="2" t="s">
        <v>846</v>
      </c>
      <c r="B148" s="2" t="s">
        <v>907</v>
      </c>
      <c r="C148" s="3">
        <v>44991</v>
      </c>
      <c r="D148" s="3"/>
      <c r="E148" s="3" t="s">
        <v>54</v>
      </c>
      <c r="F148" s="3" t="s">
        <v>43</v>
      </c>
      <c r="G148" s="3"/>
      <c r="H148" s="3"/>
      <c r="I148" s="3" t="str">
        <f>IF(E148="","",_xlfn.LET(_xlpm.x,VLOOKUP(E148,'Drop-down_menus'!$D$2:$E$13,2,FALSE),IF(_xlpm.x=0,"",_xlpm.x)))</f>
        <v>https://orcid.org/0000-0002-8971-8195</v>
      </c>
      <c r="J148" s="3" t="str">
        <f>IF(F148="","",_xlfn.LET(_xlpm.x,VLOOKUP(F148,'Drop-down_menus'!$D$2:$E$13,2,FALSE),IF(_xlpm.x=0,"",_xlpm.x)))</f>
        <v>https://orcid.org/0000-0002-0981-7442</v>
      </c>
      <c r="K148" s="3" t="str">
        <f>IF(G148="","",_xlfn.LET(_xlpm.x,VLOOKUP(G148,'Drop-down_menus'!$D$2:$E$13,2,FALSE),IF(_xlpm.x=0,"",_xlpm.x)))</f>
        <v/>
      </c>
      <c r="L148" s="3" t="str">
        <f>IF(H148="","",_xlfn.LET(_xlpm.x,VLOOKUP(H148,'Drop-down_menus'!$D$2:$E$13,2,FALSE),IF(_xlpm.x=0,"",_xlpm.x)))</f>
        <v/>
      </c>
      <c r="M148" s="21">
        <v>0.4069444444444445</v>
      </c>
      <c r="N148" s="21">
        <v>0.42777777777777781</v>
      </c>
      <c r="O148" s="21"/>
      <c r="P148" s="21"/>
      <c r="Q148" s="26">
        <v>67</v>
      </c>
      <c r="R148" s="29">
        <v>31.033999999999999</v>
      </c>
      <c r="S148" s="26">
        <v>67</v>
      </c>
      <c r="T148" s="29">
        <v>6.4320000000000004</v>
      </c>
      <c r="U148" s="26"/>
      <c r="V148" s="29"/>
      <c r="W148" s="26"/>
      <c r="X148" s="29"/>
      <c r="Y148" s="24">
        <f t="shared" si="21"/>
        <v>-67.517233333333337</v>
      </c>
      <c r="Z148" s="24">
        <f t="shared" si="22"/>
        <v>-67.107200000000006</v>
      </c>
      <c r="AA148" s="24">
        <f t="shared" si="20"/>
        <v>0</v>
      </c>
      <c r="AB148" s="1">
        <f t="shared" si="23"/>
        <v>0</v>
      </c>
      <c r="AC148" s="2" t="s">
        <v>871</v>
      </c>
      <c r="AD148" s="2"/>
      <c r="AE148" s="2"/>
      <c r="AF148" s="2">
        <v>21.4</v>
      </c>
      <c r="AG148" s="2"/>
      <c r="AH148" s="4"/>
      <c r="AJ148" s="2" t="s">
        <v>808</v>
      </c>
      <c r="AK148" s="2" t="s">
        <v>914</v>
      </c>
    </row>
    <row r="149" spans="1:37" ht="13.5" hidden="1" customHeight="1">
      <c r="A149" s="2" t="s">
        <v>846</v>
      </c>
      <c r="B149" s="2" t="s">
        <v>908</v>
      </c>
      <c r="C149" s="3">
        <v>44991</v>
      </c>
      <c r="D149" s="3"/>
      <c r="E149" s="3" t="s">
        <v>54</v>
      </c>
      <c r="F149" s="3" t="s">
        <v>43</v>
      </c>
      <c r="G149" s="3" t="s">
        <v>58</v>
      </c>
      <c r="H149" s="3"/>
      <c r="I149" s="3" t="str">
        <f>IF(E149="","",_xlfn.LET(_xlpm.x,VLOOKUP(E149,'Drop-down_menus'!$D$2:$E$13,2,FALSE),IF(_xlpm.x=0,"",_xlpm.x)))</f>
        <v>https://orcid.org/0000-0002-8971-8195</v>
      </c>
      <c r="J149" s="3" t="str">
        <f>IF(F149="","",_xlfn.LET(_xlpm.x,VLOOKUP(F149,'Drop-down_menus'!$D$2:$E$13,2,FALSE),IF(_xlpm.x=0,"",_xlpm.x)))</f>
        <v>https://orcid.org/0000-0002-0981-7442</v>
      </c>
      <c r="K149" s="3" t="str">
        <f>IF(G149="","",_xlfn.LET(_xlpm.x,VLOOKUP(G149,'Drop-down_menus'!$D$2:$E$13,2,FALSE),IF(_xlpm.x=0,"",_xlpm.x)))</f>
        <v>https://orcid.org/0000-0002-9708-1761</v>
      </c>
      <c r="L149" s="3" t="str">
        <f>IF(H149="","",_xlfn.LET(_xlpm.x,VLOOKUP(H149,'Drop-down_menus'!$D$2:$E$13,2,FALSE),IF(_xlpm.x=0,"",_xlpm.x)))</f>
        <v/>
      </c>
      <c r="M149" s="21">
        <v>0.58680555555555558</v>
      </c>
      <c r="N149" s="21">
        <v>0.60486111111111118</v>
      </c>
      <c r="O149" s="21"/>
      <c r="P149" s="21"/>
      <c r="Q149" s="26">
        <v>67</v>
      </c>
      <c r="R149" s="29">
        <v>30.905000000000001</v>
      </c>
      <c r="S149" s="26">
        <v>67</v>
      </c>
      <c r="T149" s="29">
        <v>5.9989999999999997</v>
      </c>
      <c r="U149" s="26"/>
      <c r="V149" s="29"/>
      <c r="W149" s="26"/>
      <c r="X149" s="29"/>
      <c r="Y149" s="24">
        <f t="shared" si="21"/>
        <v>-67.515083333333337</v>
      </c>
      <c r="Z149" s="24">
        <f t="shared" si="22"/>
        <v>-67.099983333333327</v>
      </c>
      <c r="AA149" s="24">
        <f t="shared" si="20"/>
        <v>0</v>
      </c>
      <c r="AB149" s="1">
        <f t="shared" si="23"/>
        <v>0</v>
      </c>
      <c r="AC149" s="2" t="s">
        <v>871</v>
      </c>
      <c r="AD149" s="2"/>
      <c r="AE149" s="2"/>
      <c r="AF149" s="2">
        <v>22.7</v>
      </c>
      <c r="AG149" s="2"/>
      <c r="AH149" s="4"/>
      <c r="AJ149" s="2" t="s">
        <v>808</v>
      </c>
      <c r="AK149" s="2" t="s">
        <v>915</v>
      </c>
    </row>
    <row r="150" spans="1:37" ht="13.5" hidden="1" customHeight="1">
      <c r="A150" s="2" t="s">
        <v>846</v>
      </c>
      <c r="B150" s="2" t="s">
        <v>919</v>
      </c>
      <c r="C150" s="3">
        <v>44992</v>
      </c>
      <c r="D150" s="3"/>
      <c r="E150" s="3" t="s">
        <v>32</v>
      </c>
      <c r="F150" s="3" t="s">
        <v>58</v>
      </c>
      <c r="G150" s="3"/>
      <c r="H150" s="3"/>
      <c r="I150" s="3" t="str">
        <f>IF(E150="","",_xlfn.LET(_xlpm.x,VLOOKUP(E150,'Drop-down_menus'!$D$2:$E$13,2,FALSE),IF(_xlpm.x=0,"",_xlpm.x)))</f>
        <v>https://orcid.org/0000-0001-5748-602X</v>
      </c>
      <c r="J150" s="3" t="str">
        <f>IF(F150="","",_xlfn.LET(_xlpm.x,VLOOKUP(F150,'Drop-down_menus'!$D$2:$E$13,2,FALSE),IF(_xlpm.x=0,"",_xlpm.x)))</f>
        <v>https://orcid.org/0000-0002-9708-1761</v>
      </c>
      <c r="K150" s="3" t="str">
        <f>IF(G150="","",_xlfn.LET(_xlpm.x,VLOOKUP(G150,'Drop-down_menus'!$D$2:$E$13,2,FALSE),IF(_xlpm.x=0,"",_xlpm.x)))</f>
        <v/>
      </c>
      <c r="L150" s="3" t="str">
        <f>IF(H150="","",_xlfn.LET(_xlpm.x,VLOOKUP(H150,'Drop-down_menus'!$D$2:$E$13,2,FALSE),IF(_xlpm.x=0,"",_xlpm.x)))</f>
        <v/>
      </c>
      <c r="M150" s="21">
        <v>0.37708333333333338</v>
      </c>
      <c r="N150" s="21">
        <v>0.40277777777777773</v>
      </c>
      <c r="O150" s="21"/>
      <c r="P150" s="21"/>
      <c r="Q150" s="26">
        <v>67</v>
      </c>
      <c r="R150" s="29">
        <v>30.905000000000001</v>
      </c>
      <c r="S150" s="26">
        <v>67</v>
      </c>
      <c r="T150" s="29">
        <v>5.9989999999999997</v>
      </c>
      <c r="U150" s="26"/>
      <c r="V150" s="29"/>
      <c r="W150" s="26"/>
      <c r="X150" s="29"/>
      <c r="Y150" s="24">
        <f t="shared" si="21"/>
        <v>-67.515083333333337</v>
      </c>
      <c r="Z150" s="24">
        <f t="shared" si="22"/>
        <v>-67.099983333333327</v>
      </c>
      <c r="AA150" s="24">
        <f t="shared" si="20"/>
        <v>0</v>
      </c>
      <c r="AB150" s="1">
        <f t="shared" si="23"/>
        <v>0</v>
      </c>
      <c r="AC150" s="2" t="s">
        <v>871</v>
      </c>
      <c r="AD150" s="2"/>
      <c r="AE150" s="2"/>
      <c r="AF150" s="2"/>
      <c r="AG150" s="2"/>
      <c r="AH150" s="4"/>
      <c r="AJ150" s="2" t="s">
        <v>808</v>
      </c>
      <c r="AK150" s="2" t="s">
        <v>932</v>
      </c>
    </row>
    <row r="151" spans="1:37" ht="13.5" hidden="1" customHeight="1">
      <c r="A151" s="2" t="s">
        <v>846</v>
      </c>
      <c r="B151" s="2" t="s">
        <v>918</v>
      </c>
      <c r="C151" s="3">
        <v>44992</v>
      </c>
      <c r="D151" s="3"/>
      <c r="E151" s="3" t="s">
        <v>54</v>
      </c>
      <c r="F151" s="3"/>
      <c r="G151" s="3"/>
      <c r="H151" s="3"/>
      <c r="I151" s="3" t="str">
        <f>IF(E151="","",_xlfn.LET(_xlpm.x,VLOOKUP(E151,'Drop-down_menus'!$D$2:$E$13,2,FALSE),IF(_xlpm.x=0,"",_xlpm.x)))</f>
        <v>https://orcid.org/0000-0002-8971-8195</v>
      </c>
      <c r="J151" s="3" t="str">
        <f>IF(F151="","",_xlfn.LET(_xlpm.x,VLOOKUP(F151,'Drop-down_menus'!$D$2:$E$13,2,FALSE),IF(_xlpm.x=0,"",_xlpm.x)))</f>
        <v/>
      </c>
      <c r="K151" s="3" t="str">
        <f>IF(G151="","",_xlfn.LET(_xlpm.x,VLOOKUP(G151,'Drop-down_menus'!$D$2:$E$13,2,FALSE),IF(_xlpm.x=0,"",_xlpm.x)))</f>
        <v/>
      </c>
      <c r="L151" s="3" t="str">
        <f>IF(H151="","",_xlfn.LET(_xlpm.x,VLOOKUP(H151,'Drop-down_menus'!$D$2:$E$13,2,FALSE),IF(_xlpm.x=0,"",_xlpm.x)))</f>
        <v/>
      </c>
      <c r="M151" s="21">
        <v>0.48333333333333334</v>
      </c>
      <c r="N151" s="21">
        <v>0.5</v>
      </c>
      <c r="O151" s="21"/>
      <c r="P151" s="21"/>
      <c r="Q151" s="26">
        <v>67</v>
      </c>
      <c r="R151" s="29">
        <v>31.030999999999999</v>
      </c>
      <c r="S151" s="26">
        <v>67</v>
      </c>
      <c r="T151" s="29">
        <v>6.4269999999999996</v>
      </c>
      <c r="U151" s="26"/>
      <c r="V151" s="29"/>
      <c r="W151" s="26"/>
      <c r="X151" s="29"/>
      <c r="Y151" s="24">
        <f t="shared" si="21"/>
        <v>-67.517183333333335</v>
      </c>
      <c r="Z151" s="24">
        <f t="shared" si="22"/>
        <v>-67.10711666666667</v>
      </c>
      <c r="AA151" s="24">
        <f t="shared" si="20"/>
        <v>0</v>
      </c>
      <c r="AB151" s="1">
        <f t="shared" si="23"/>
        <v>0</v>
      </c>
      <c r="AC151" s="2" t="s">
        <v>871</v>
      </c>
      <c r="AD151" s="2"/>
      <c r="AE151" s="2"/>
      <c r="AF151" s="2">
        <v>19</v>
      </c>
      <c r="AG151" s="2"/>
      <c r="AH151" s="4"/>
      <c r="AJ151" s="2" t="s">
        <v>808</v>
      </c>
      <c r="AK151" s="2" t="s">
        <v>931</v>
      </c>
    </row>
    <row r="152" spans="1:37" ht="13.5" hidden="1" customHeight="1">
      <c r="A152" s="2" t="s">
        <v>846</v>
      </c>
      <c r="B152" s="2" t="s">
        <v>917</v>
      </c>
      <c r="C152" s="3">
        <v>44992</v>
      </c>
      <c r="D152" s="3"/>
      <c r="E152" s="3" t="s">
        <v>58</v>
      </c>
      <c r="F152" s="3" t="s">
        <v>43</v>
      </c>
      <c r="G152" s="3"/>
      <c r="H152" s="3"/>
      <c r="I152" s="3" t="str">
        <f>IF(E152="","",_xlfn.LET(_xlpm.x,VLOOKUP(E152,'Drop-down_menus'!$D$2:$E$13,2,FALSE),IF(_xlpm.x=0,"",_xlpm.x)))</f>
        <v>https://orcid.org/0000-0002-9708-1761</v>
      </c>
      <c r="J152" s="3" t="str">
        <f>IF(F152="","",_xlfn.LET(_xlpm.x,VLOOKUP(F152,'Drop-down_menus'!$D$2:$E$13,2,FALSE),IF(_xlpm.x=0,"",_xlpm.x)))</f>
        <v>https://orcid.org/0000-0002-0981-7442</v>
      </c>
      <c r="K152" s="3" t="str">
        <f>IF(G152="","",_xlfn.LET(_xlpm.x,VLOOKUP(G152,'Drop-down_menus'!$D$2:$E$13,2,FALSE),IF(_xlpm.x=0,"",_xlpm.x)))</f>
        <v/>
      </c>
      <c r="L152" s="3" t="str">
        <f>IF(H152="","",_xlfn.LET(_xlpm.x,VLOOKUP(H152,'Drop-down_menus'!$D$2:$E$13,2,FALSE),IF(_xlpm.x=0,"",_xlpm.x)))</f>
        <v/>
      </c>
      <c r="M152" s="21">
        <v>0.59375</v>
      </c>
      <c r="N152" s="21">
        <v>0.61736111111111114</v>
      </c>
      <c r="O152" s="21"/>
      <c r="P152" s="21"/>
      <c r="Q152" s="26">
        <v>67</v>
      </c>
      <c r="R152" s="29">
        <v>30.195</v>
      </c>
      <c r="S152" s="26">
        <v>67</v>
      </c>
      <c r="T152" s="29">
        <v>7.8339999999999996</v>
      </c>
      <c r="U152" s="26"/>
      <c r="V152" s="29"/>
      <c r="W152" s="26"/>
      <c r="X152" s="29"/>
      <c r="Y152" s="24">
        <f t="shared" si="21"/>
        <v>-67.503249999999994</v>
      </c>
      <c r="Z152" s="24">
        <f t="shared" si="22"/>
        <v>-67.130566666666667</v>
      </c>
      <c r="AA152" s="24">
        <f t="shared" si="20"/>
        <v>0</v>
      </c>
      <c r="AB152" s="1">
        <f t="shared" si="23"/>
        <v>0</v>
      </c>
      <c r="AC152" s="2" t="s">
        <v>871</v>
      </c>
      <c r="AD152" s="2"/>
      <c r="AE152" s="2"/>
      <c r="AF152" s="2">
        <v>23</v>
      </c>
      <c r="AG152" s="2"/>
      <c r="AH152" s="4"/>
      <c r="AJ152" s="2" t="s">
        <v>808</v>
      </c>
      <c r="AK152" s="2" t="s">
        <v>930</v>
      </c>
    </row>
    <row r="153" spans="1:37" ht="13.5" hidden="1" customHeight="1">
      <c r="A153" s="2" t="s">
        <v>846</v>
      </c>
      <c r="B153" s="2" t="s">
        <v>60</v>
      </c>
      <c r="C153" s="3">
        <v>44977</v>
      </c>
      <c r="D153" s="3"/>
      <c r="E153" s="3" t="s">
        <v>54</v>
      </c>
      <c r="F153" s="3" t="s">
        <v>58</v>
      </c>
      <c r="G153" s="3"/>
      <c r="H153" s="3"/>
      <c r="I153" s="3" t="str">
        <f>IF(E153="","",_xlfn.LET(_xlpm.x,VLOOKUP(E153,'Drop-down_menus'!$D$2:$E$13,2,FALSE),IF(_xlpm.x=0,"",_xlpm.x)))</f>
        <v>https://orcid.org/0000-0002-8971-8195</v>
      </c>
      <c r="J153" s="3" t="str">
        <f>IF(F153="","",_xlfn.LET(_xlpm.x,VLOOKUP(F153,'Drop-down_menus'!$D$2:$E$13,2,FALSE),IF(_xlpm.x=0,"",_xlpm.x)))</f>
        <v>https://orcid.org/0000-0002-9708-1761</v>
      </c>
      <c r="K153" s="3" t="str">
        <f>IF(G153="","",_xlfn.LET(_xlpm.x,VLOOKUP(G153,'Drop-down_menus'!$D$2:$E$13,2,FALSE),IF(_xlpm.x=0,"",_xlpm.x)))</f>
        <v/>
      </c>
      <c r="L153" s="3" t="str">
        <f>IF(H153="","",_xlfn.LET(_xlpm.x,VLOOKUP(H153,'Drop-down_menus'!$D$2:$E$13,2,FALSE),IF(_xlpm.x=0,"",_xlpm.x)))</f>
        <v/>
      </c>
      <c r="M153" s="21">
        <v>0.6069444444444444</v>
      </c>
      <c r="N153" s="21">
        <v>0.61805555555555558</v>
      </c>
      <c r="O153" s="21"/>
      <c r="P153" s="21"/>
      <c r="Q153" s="26">
        <v>66</v>
      </c>
      <c r="R153" s="29">
        <v>1.6E-2</v>
      </c>
      <c r="S153" s="26">
        <v>65</v>
      </c>
      <c r="T153" s="29">
        <v>46.643000000000001</v>
      </c>
      <c r="U153" s="26"/>
      <c r="V153" s="29"/>
      <c r="W153" s="26"/>
      <c r="X153" s="29"/>
      <c r="Y153" s="24">
        <f t="shared" si="21"/>
        <v>-66.000266666666661</v>
      </c>
      <c r="Z153" s="24">
        <f t="shared" si="22"/>
        <v>-65.777383333333333</v>
      </c>
      <c r="AA153" s="24">
        <f t="shared" si="20"/>
        <v>0</v>
      </c>
      <c r="AB153" s="1">
        <f t="shared" si="23"/>
        <v>0</v>
      </c>
      <c r="AC153" s="2" t="s">
        <v>29</v>
      </c>
      <c r="AD153" s="2">
        <v>12</v>
      </c>
      <c r="AE153" s="2"/>
      <c r="AF153" s="2"/>
      <c r="AG153" s="2"/>
      <c r="AH153" s="4"/>
      <c r="AJ153" s="2" t="s">
        <v>808</v>
      </c>
      <c r="AK153" s="2" t="s">
        <v>61</v>
      </c>
    </row>
    <row r="154" spans="1:37" ht="13.5" hidden="1" customHeight="1">
      <c r="A154" s="2" t="s">
        <v>846</v>
      </c>
      <c r="B154" s="2" t="s">
        <v>924</v>
      </c>
      <c r="C154" s="3">
        <v>44992</v>
      </c>
      <c r="D154" s="3"/>
      <c r="E154" s="3" t="s">
        <v>54</v>
      </c>
      <c r="F154" s="3" t="s">
        <v>32</v>
      </c>
      <c r="G154" s="3"/>
      <c r="H154" s="3"/>
      <c r="I154" s="3" t="str">
        <f>IF(E154="","",_xlfn.LET(_xlpm.x,VLOOKUP(E154,'Drop-down_menus'!$D$2:$E$13,2,FALSE),IF(_xlpm.x=0,"",_xlpm.x)))</f>
        <v>https://orcid.org/0000-0002-8971-8195</v>
      </c>
      <c r="J154" s="3" t="str">
        <f>IF(F154="","",_xlfn.LET(_xlpm.x,VLOOKUP(F154,'Drop-down_menus'!$D$2:$E$13,2,FALSE),IF(_xlpm.x=0,"",_xlpm.x)))</f>
        <v>https://orcid.org/0000-0001-5748-602X</v>
      </c>
      <c r="K154" s="3" t="str">
        <f>IF(G154="","",_xlfn.LET(_xlpm.x,VLOOKUP(G154,'Drop-down_menus'!$D$2:$E$13,2,FALSE),IF(_xlpm.x=0,"",_xlpm.x)))</f>
        <v/>
      </c>
      <c r="L154" s="3" t="str">
        <f>IF(H154="","",_xlfn.LET(_xlpm.x,VLOOKUP(H154,'Drop-down_menus'!$D$2:$E$13,2,FALSE),IF(_xlpm.x=0,"",_xlpm.x)))</f>
        <v/>
      </c>
      <c r="M154" s="21">
        <v>0.72083333333333333</v>
      </c>
      <c r="N154" s="21">
        <v>0.72777777777777775</v>
      </c>
      <c r="P154" s="21"/>
      <c r="Q154" s="26">
        <v>67</v>
      </c>
      <c r="R154" s="29">
        <v>33.027000000000001</v>
      </c>
      <c r="S154" s="26">
        <v>67</v>
      </c>
      <c r="T154" s="29">
        <v>13.311999999999999</v>
      </c>
      <c r="U154" s="26"/>
      <c r="V154" s="29"/>
      <c r="W154" s="26"/>
      <c r="X154" s="29"/>
      <c r="Y154" s="24">
        <f t="shared" si="21"/>
        <v>-67.550449999999998</v>
      </c>
      <c r="Z154" s="24">
        <f t="shared" si="22"/>
        <v>-67.221866666666671</v>
      </c>
      <c r="AA154" s="24">
        <f t="shared" si="20"/>
        <v>0</v>
      </c>
      <c r="AB154" s="1">
        <f t="shared" si="23"/>
        <v>0</v>
      </c>
      <c r="AC154" s="2" t="s">
        <v>871</v>
      </c>
      <c r="AD154" s="2"/>
      <c r="AE154" s="2"/>
      <c r="AF154" s="2"/>
      <c r="AG154" s="2"/>
      <c r="AH154" s="4"/>
      <c r="AJ154" s="2" t="s">
        <v>808</v>
      </c>
      <c r="AK154" s="2" t="s">
        <v>935</v>
      </c>
    </row>
    <row r="155" spans="1:37" ht="13.5" hidden="1" customHeight="1">
      <c r="A155" s="2" t="s">
        <v>846</v>
      </c>
      <c r="B155" s="2" t="s">
        <v>95</v>
      </c>
      <c r="C155" s="3">
        <v>44978</v>
      </c>
      <c r="D155" s="3"/>
      <c r="E155" s="3" t="s">
        <v>54</v>
      </c>
      <c r="F155" s="3" t="s">
        <v>43</v>
      </c>
      <c r="G155" s="3"/>
      <c r="H155" s="3"/>
      <c r="I155" s="3" t="str">
        <f>IF(E155="","",_xlfn.LET(_xlpm.x,VLOOKUP(E155,'Drop-down_menus'!$D$2:$E$13,2,FALSE),IF(_xlpm.x=0,"",_xlpm.x)))</f>
        <v>https://orcid.org/0000-0002-8971-8195</v>
      </c>
      <c r="J155" s="3" t="str">
        <f>IF(F155="","",_xlfn.LET(_xlpm.x,VLOOKUP(F155,'Drop-down_menus'!$D$2:$E$13,2,FALSE),IF(_xlpm.x=0,"",_xlpm.x)))</f>
        <v>https://orcid.org/0000-0002-0981-7442</v>
      </c>
      <c r="K155" s="3" t="str">
        <f>IF(G155="","",_xlfn.LET(_xlpm.x,VLOOKUP(G155,'Drop-down_menus'!$D$2:$E$13,2,FALSE),IF(_xlpm.x=0,"",_xlpm.x)))</f>
        <v/>
      </c>
      <c r="L155" s="3" t="str">
        <f>IF(H155="","",_xlfn.LET(_xlpm.x,VLOOKUP(H155,'Drop-down_menus'!$D$2:$E$13,2,FALSE),IF(_xlpm.x=0,"",_xlpm.x)))</f>
        <v/>
      </c>
      <c r="M155" s="21">
        <v>0.3972222222222222</v>
      </c>
      <c r="N155" s="21">
        <v>0.4236111111111111</v>
      </c>
      <c r="O155" s="21"/>
      <c r="P155" s="21"/>
      <c r="Q155" s="26">
        <v>66</v>
      </c>
      <c r="R155" s="29">
        <v>1.6E-2</v>
      </c>
      <c r="S155" s="26">
        <v>65</v>
      </c>
      <c r="T155" s="29">
        <v>46.643000000000001</v>
      </c>
      <c r="U155" s="26"/>
      <c r="V155" s="29"/>
      <c r="W155" s="26"/>
      <c r="X155" s="29"/>
      <c r="Y155" s="24">
        <f t="shared" si="21"/>
        <v>-66.000266666666661</v>
      </c>
      <c r="Z155" s="24">
        <f t="shared" si="22"/>
        <v>-65.777383333333333</v>
      </c>
      <c r="AA155" s="24">
        <f t="shared" si="20"/>
        <v>0</v>
      </c>
      <c r="AB155" s="1">
        <f t="shared" si="23"/>
        <v>0</v>
      </c>
      <c r="AC155" s="2" t="s">
        <v>29</v>
      </c>
      <c r="AD155" s="2"/>
      <c r="AE155" s="2">
        <v>21</v>
      </c>
      <c r="AF155" s="2"/>
      <c r="AG155" s="2"/>
      <c r="AH155" s="4"/>
      <c r="AJ155" s="2" t="s">
        <v>808</v>
      </c>
    </row>
    <row r="156" spans="1:37" ht="13.5" hidden="1" customHeight="1">
      <c r="A156" s="2" t="s">
        <v>846</v>
      </c>
      <c r="B156" s="2" t="s">
        <v>96</v>
      </c>
      <c r="C156" s="3">
        <v>44978</v>
      </c>
      <c r="D156" s="3"/>
      <c r="E156" s="3" t="s">
        <v>58</v>
      </c>
      <c r="F156" s="3" t="s">
        <v>32</v>
      </c>
      <c r="G156" s="3"/>
      <c r="H156" s="3"/>
      <c r="I156" s="3" t="str">
        <f>IF(E156="","",_xlfn.LET(_xlpm.x,VLOOKUP(E156,'Drop-down_menus'!$D$2:$E$13,2,FALSE),IF(_xlpm.x=0,"",_xlpm.x)))</f>
        <v>https://orcid.org/0000-0002-9708-1761</v>
      </c>
      <c r="J156" s="3" t="str">
        <f>IF(F156="","",_xlfn.LET(_xlpm.x,VLOOKUP(F156,'Drop-down_menus'!$D$2:$E$13,2,FALSE),IF(_xlpm.x=0,"",_xlpm.x)))</f>
        <v>https://orcid.org/0000-0001-5748-602X</v>
      </c>
      <c r="K156" s="3" t="str">
        <f>IF(G156="","",_xlfn.LET(_xlpm.x,VLOOKUP(G156,'Drop-down_menus'!$D$2:$E$13,2,FALSE),IF(_xlpm.x=0,"",_xlpm.x)))</f>
        <v/>
      </c>
      <c r="L156" s="3" t="str">
        <f>IF(H156="","",_xlfn.LET(_xlpm.x,VLOOKUP(H156,'Drop-down_menus'!$D$2:$E$13,2,FALSE),IF(_xlpm.x=0,"",_xlpm.x)))</f>
        <v/>
      </c>
      <c r="M156" s="21">
        <v>0.47847222222222219</v>
      </c>
      <c r="N156" s="21">
        <v>0.50486111111111109</v>
      </c>
      <c r="O156" s="21"/>
      <c r="P156" s="21"/>
      <c r="Q156" s="26">
        <v>65</v>
      </c>
      <c r="R156" s="29">
        <v>59.984000000000002</v>
      </c>
      <c r="S156" s="26">
        <v>65</v>
      </c>
      <c r="T156" s="29">
        <v>46.783999999999999</v>
      </c>
      <c r="U156" s="26"/>
      <c r="V156" s="29"/>
      <c r="W156" s="26"/>
      <c r="X156" s="29"/>
      <c r="Y156" s="24">
        <f t="shared" si="21"/>
        <v>-65.999733333333339</v>
      </c>
      <c r="Z156" s="24">
        <f t="shared" si="22"/>
        <v>-65.77973333333334</v>
      </c>
      <c r="AA156" s="24">
        <f t="shared" si="20"/>
        <v>0</v>
      </c>
      <c r="AB156" s="1">
        <f t="shared" si="23"/>
        <v>0</v>
      </c>
      <c r="AC156" s="2" t="s">
        <v>29</v>
      </c>
      <c r="AD156" s="2"/>
      <c r="AE156" s="2">
        <v>19</v>
      </c>
      <c r="AF156" s="2"/>
      <c r="AG156" s="2"/>
      <c r="AH156" s="4"/>
      <c r="AJ156" s="2" t="s">
        <v>808</v>
      </c>
    </row>
    <row r="157" spans="1:37" ht="13.5" hidden="1" customHeight="1">
      <c r="A157" s="2" t="s">
        <v>846</v>
      </c>
      <c r="B157" s="2" t="s">
        <v>104</v>
      </c>
      <c r="C157" s="3">
        <v>44979</v>
      </c>
      <c r="D157" s="3"/>
      <c r="E157" s="3" t="s">
        <v>54</v>
      </c>
      <c r="F157" s="3" t="s">
        <v>43</v>
      </c>
      <c r="G157" s="3"/>
      <c r="H157" s="3"/>
      <c r="I157" s="3" t="str">
        <f>IF(E157="","",_xlfn.LET(_xlpm.x,VLOOKUP(E157,'Drop-down_menus'!$D$2:$E$13,2,FALSE),IF(_xlpm.x=0,"",_xlpm.x)))</f>
        <v>https://orcid.org/0000-0002-8971-8195</v>
      </c>
      <c r="J157" s="3" t="str">
        <f>IF(F157="","",_xlfn.LET(_xlpm.x,VLOOKUP(F157,'Drop-down_menus'!$D$2:$E$13,2,FALSE),IF(_xlpm.x=0,"",_xlpm.x)))</f>
        <v>https://orcid.org/0000-0002-0981-7442</v>
      </c>
      <c r="K157" s="3" t="str">
        <f>IF(G157="","",_xlfn.LET(_xlpm.x,VLOOKUP(G157,'Drop-down_menus'!$D$2:$E$13,2,FALSE),IF(_xlpm.x=0,"",_xlpm.x)))</f>
        <v/>
      </c>
      <c r="L157" s="3" t="str">
        <f>IF(H157="","",_xlfn.LET(_xlpm.x,VLOOKUP(H157,'Drop-down_menus'!$D$2:$E$13,2,FALSE),IF(_xlpm.x=0,"",_xlpm.x)))</f>
        <v/>
      </c>
      <c r="M157" s="21">
        <v>0.39861111111111108</v>
      </c>
      <c r="N157" s="21">
        <v>0.41875000000000001</v>
      </c>
      <c r="O157" s="21"/>
      <c r="P157" s="21"/>
      <c r="Q157" s="26">
        <v>66</v>
      </c>
      <c r="R157" s="29">
        <v>2.7E-2</v>
      </c>
      <c r="S157" s="26">
        <v>65</v>
      </c>
      <c r="T157" s="29">
        <v>46.75</v>
      </c>
      <c r="U157" s="26"/>
      <c r="V157" s="29"/>
      <c r="W157" s="26"/>
      <c r="X157" s="29"/>
      <c r="Y157" s="24">
        <f t="shared" si="21"/>
        <v>-66.000450000000001</v>
      </c>
      <c r="Z157" s="24">
        <f t="shared" si="22"/>
        <v>-65.779166666666669</v>
      </c>
      <c r="AA157" s="24">
        <f t="shared" si="20"/>
        <v>0</v>
      </c>
      <c r="AB157" s="1">
        <f t="shared" si="23"/>
        <v>0</v>
      </c>
      <c r="AC157" s="2" t="s">
        <v>29</v>
      </c>
      <c r="AD157" s="2"/>
      <c r="AE157" s="2"/>
      <c r="AF157" s="2"/>
      <c r="AG157" s="2"/>
      <c r="AH157" s="4"/>
      <c r="AJ157" s="2" t="s">
        <v>808</v>
      </c>
    </row>
    <row r="158" spans="1:37" ht="13.5" hidden="1" customHeight="1">
      <c r="A158" s="2" t="s">
        <v>846</v>
      </c>
      <c r="B158" s="2" t="s">
        <v>100</v>
      </c>
      <c r="C158" s="3">
        <v>44979</v>
      </c>
      <c r="D158" s="3"/>
      <c r="E158" s="3" t="s">
        <v>43</v>
      </c>
      <c r="F158" s="3" t="s">
        <v>58</v>
      </c>
      <c r="G158" s="3"/>
      <c r="H158" s="3"/>
      <c r="I158" s="3" t="str">
        <f>IF(E158="","",_xlfn.LET(_xlpm.x,VLOOKUP(E158,'Drop-down_menus'!$D$2:$E$13,2,FALSE),IF(_xlpm.x=0,"",_xlpm.x)))</f>
        <v>https://orcid.org/0000-0002-0981-7442</v>
      </c>
      <c r="J158" s="3" t="str">
        <f>IF(F158="","",_xlfn.LET(_xlpm.x,VLOOKUP(F158,'Drop-down_menus'!$D$2:$E$13,2,FALSE),IF(_xlpm.x=0,"",_xlpm.x)))</f>
        <v>https://orcid.org/0000-0002-9708-1761</v>
      </c>
      <c r="K158" s="3" t="str">
        <f>IF(G158="","",_xlfn.LET(_xlpm.x,VLOOKUP(G158,'Drop-down_menus'!$D$2:$E$13,2,FALSE),IF(_xlpm.x=0,"",_xlpm.x)))</f>
        <v/>
      </c>
      <c r="L158" s="3" t="str">
        <f>IF(H158="","",_xlfn.LET(_xlpm.x,VLOOKUP(H158,'Drop-down_menus'!$D$2:$E$13,2,FALSE),IF(_xlpm.x=0,"",_xlpm.x)))</f>
        <v/>
      </c>
      <c r="M158" s="21">
        <v>0.62083333333333335</v>
      </c>
      <c r="N158" s="21">
        <v>0.64861111111111114</v>
      </c>
      <c r="O158" s="21"/>
      <c r="P158" s="21"/>
      <c r="Q158" s="26">
        <v>65</v>
      </c>
      <c r="R158" s="29">
        <v>59.984000000000002</v>
      </c>
      <c r="S158" s="26">
        <v>65</v>
      </c>
      <c r="T158" s="29">
        <v>46.783999999999999</v>
      </c>
      <c r="U158" s="26"/>
      <c r="V158" s="29"/>
      <c r="W158" s="26"/>
      <c r="X158" s="29"/>
      <c r="Y158" s="24">
        <f t="shared" si="21"/>
        <v>-65.999733333333339</v>
      </c>
      <c r="Z158" s="24">
        <f t="shared" si="22"/>
        <v>-65.77973333333334</v>
      </c>
      <c r="AA158" s="24">
        <f t="shared" si="20"/>
        <v>0</v>
      </c>
      <c r="AB158" s="1">
        <f t="shared" si="23"/>
        <v>0</v>
      </c>
      <c r="AC158" s="2" t="s">
        <v>29</v>
      </c>
      <c r="AD158" s="2">
        <v>0</v>
      </c>
      <c r="AE158" s="2">
        <v>19</v>
      </c>
      <c r="AF158" s="2"/>
      <c r="AG158" s="2"/>
      <c r="AH158" s="4"/>
      <c r="AJ158" s="2" t="s">
        <v>808</v>
      </c>
    </row>
    <row r="159" spans="1:37" ht="13.5" hidden="1" customHeight="1">
      <c r="A159" s="2" t="s">
        <v>846</v>
      </c>
      <c r="B159" s="2" t="s">
        <v>115</v>
      </c>
      <c r="C159" s="3">
        <v>44980</v>
      </c>
      <c r="D159" s="3"/>
      <c r="E159" s="3" t="s">
        <v>58</v>
      </c>
      <c r="F159" s="3" t="s">
        <v>32</v>
      </c>
      <c r="G159" s="3"/>
      <c r="H159" s="3"/>
      <c r="I159" s="3" t="str">
        <f>IF(E159="","",_xlfn.LET(_xlpm.x,VLOOKUP(E159,'Drop-down_menus'!$D$2:$E$13,2,FALSE),IF(_xlpm.x=0,"",_xlpm.x)))</f>
        <v>https://orcid.org/0000-0002-9708-1761</v>
      </c>
      <c r="J159" s="3" t="str">
        <f>IF(F159="","",_xlfn.LET(_xlpm.x,VLOOKUP(F159,'Drop-down_menus'!$D$2:$E$13,2,FALSE),IF(_xlpm.x=0,"",_xlpm.x)))</f>
        <v>https://orcid.org/0000-0001-5748-602X</v>
      </c>
      <c r="K159" s="3" t="str">
        <f>IF(G159="","",_xlfn.LET(_xlpm.x,VLOOKUP(G159,'Drop-down_menus'!$D$2:$E$13,2,FALSE),IF(_xlpm.x=0,"",_xlpm.x)))</f>
        <v/>
      </c>
      <c r="L159" s="3" t="str">
        <f>IF(H159="","",_xlfn.LET(_xlpm.x,VLOOKUP(H159,'Drop-down_menus'!$D$2:$E$13,2,FALSE),IF(_xlpm.x=0,"",_xlpm.x)))</f>
        <v/>
      </c>
      <c r="M159" s="21">
        <v>0.40625</v>
      </c>
      <c r="N159" s="21">
        <v>0.43402777777777773</v>
      </c>
      <c r="O159" s="21"/>
      <c r="P159" s="21"/>
      <c r="Q159" s="26">
        <v>65</v>
      </c>
      <c r="R159" s="29">
        <v>59.85</v>
      </c>
      <c r="S159" s="26">
        <v>65</v>
      </c>
      <c r="T159" s="29">
        <v>47.405999999999999</v>
      </c>
      <c r="U159" s="26"/>
      <c r="V159" s="29"/>
      <c r="W159" s="26"/>
      <c r="X159" s="29"/>
      <c r="Y159" s="35">
        <f t="shared" si="21"/>
        <v>-65.997500000000002</v>
      </c>
      <c r="Z159" s="35">
        <f t="shared" si="22"/>
        <v>-65.790099999999995</v>
      </c>
      <c r="AA159" s="35">
        <f t="shared" si="20"/>
        <v>0</v>
      </c>
      <c r="AB159" s="36">
        <f t="shared" si="23"/>
        <v>0</v>
      </c>
      <c r="AC159" s="31" t="s">
        <v>29</v>
      </c>
      <c r="AD159" s="2">
        <v>0</v>
      </c>
      <c r="AE159" s="2">
        <v>13</v>
      </c>
      <c r="AF159" s="2"/>
      <c r="AG159" s="2"/>
      <c r="AH159" s="4"/>
      <c r="AJ159" s="2" t="s">
        <v>808</v>
      </c>
    </row>
    <row r="160" spans="1:37" ht="13.5" hidden="1" customHeight="1">
      <c r="A160" s="2" t="s">
        <v>846</v>
      </c>
      <c r="B160" s="2" t="s">
        <v>116</v>
      </c>
      <c r="C160" s="3">
        <v>44980</v>
      </c>
      <c r="D160" s="3"/>
      <c r="E160" s="3" t="s">
        <v>43</v>
      </c>
      <c r="F160" s="3" t="s">
        <v>54</v>
      </c>
      <c r="G160" s="3"/>
      <c r="H160" s="3"/>
      <c r="I160" s="3" t="str">
        <f>IF(E160="","",_xlfn.LET(_xlpm.x,VLOOKUP(E160,'Drop-down_menus'!$D$2:$E$13,2,FALSE),IF(_xlpm.x=0,"",_xlpm.x)))</f>
        <v>https://orcid.org/0000-0002-0981-7442</v>
      </c>
      <c r="J160" s="3" t="str">
        <f>IF(F160="","",_xlfn.LET(_xlpm.x,VLOOKUP(F160,'Drop-down_menus'!$D$2:$E$13,2,FALSE),IF(_xlpm.x=0,"",_xlpm.x)))</f>
        <v>https://orcid.org/0000-0002-8971-8195</v>
      </c>
      <c r="K160" s="3" t="str">
        <f>IF(G160="","",_xlfn.LET(_xlpm.x,VLOOKUP(G160,'Drop-down_menus'!$D$2:$E$13,2,FALSE),IF(_xlpm.x=0,"",_xlpm.x)))</f>
        <v/>
      </c>
      <c r="L160" s="3" t="str">
        <f>IF(H160="","",_xlfn.LET(_xlpm.x,VLOOKUP(H160,'Drop-down_menus'!$D$2:$E$13,2,FALSE),IF(_xlpm.x=0,"",_xlpm.x)))</f>
        <v/>
      </c>
      <c r="M160" s="21">
        <v>0.66666666666666663</v>
      </c>
      <c r="N160" s="21">
        <v>0.69097222222222221</v>
      </c>
      <c r="O160" s="21"/>
      <c r="P160" s="21"/>
      <c r="Q160" s="26">
        <v>65</v>
      </c>
      <c r="R160" s="29">
        <v>59.9</v>
      </c>
      <c r="S160" s="26">
        <v>65</v>
      </c>
      <c r="T160" s="29">
        <v>47.386000000000003</v>
      </c>
      <c r="U160" s="26"/>
      <c r="V160" s="29"/>
      <c r="W160" s="26"/>
      <c r="X160" s="29"/>
      <c r="Y160" s="35">
        <f t="shared" si="21"/>
        <v>-65.998333333333335</v>
      </c>
      <c r="Z160" s="35">
        <f t="shared" si="22"/>
        <v>-65.789766666666665</v>
      </c>
      <c r="AA160" s="35">
        <f t="shared" si="20"/>
        <v>0</v>
      </c>
      <c r="AB160" s="36">
        <f t="shared" si="23"/>
        <v>0</v>
      </c>
      <c r="AC160" s="31" t="s">
        <v>29</v>
      </c>
      <c r="AD160" s="2">
        <v>0</v>
      </c>
      <c r="AE160" s="2">
        <v>17.899999999999999</v>
      </c>
      <c r="AF160" s="2"/>
      <c r="AG160" s="2"/>
      <c r="AH160" s="4"/>
      <c r="AJ160" s="2" t="s">
        <v>808</v>
      </c>
    </row>
    <row r="161" spans="1:37" ht="13.5" hidden="1" customHeight="1">
      <c r="A161" s="2" t="s">
        <v>846</v>
      </c>
      <c r="B161" s="2" t="s">
        <v>131</v>
      </c>
      <c r="C161" s="3">
        <v>44982</v>
      </c>
      <c r="D161" s="3"/>
      <c r="E161" s="3" t="s">
        <v>46</v>
      </c>
      <c r="F161" s="3" t="s">
        <v>39</v>
      </c>
      <c r="G161" s="3"/>
      <c r="H161" s="3"/>
      <c r="I161" s="3" t="str">
        <f>IF(E161="","",_xlfn.LET(_xlpm.x,VLOOKUP(E161,'Drop-down_menus'!$D$2:$E$13,2,FALSE),IF(_xlpm.x=0,"",_xlpm.x)))</f>
        <v>https://orcid.org/0000-0003-0502-8101</v>
      </c>
      <c r="J161" s="3" t="str">
        <f>IF(F161="","",_xlfn.LET(_xlpm.x,VLOOKUP(F161,'Drop-down_menus'!$D$2:$E$13,2,FALSE),IF(_xlpm.x=0,"",_xlpm.x)))</f>
        <v>https://orcid.org/0009-0002-6669-2911</v>
      </c>
      <c r="K161" s="3" t="str">
        <f>IF(G161="","",_xlfn.LET(_xlpm.x,VLOOKUP(G161,'Drop-down_menus'!$D$2:$E$13,2,FALSE),IF(_xlpm.x=0,"",_xlpm.x)))</f>
        <v/>
      </c>
      <c r="L161" s="3" t="str">
        <f>IF(H161="","",_xlfn.LET(_xlpm.x,VLOOKUP(H161,'Drop-down_menus'!$D$2:$E$13,2,FALSE),IF(_xlpm.x=0,"",_xlpm.x)))</f>
        <v/>
      </c>
      <c r="M161" s="21">
        <v>0.375</v>
      </c>
      <c r="N161" s="21">
        <v>0.64583333333333337</v>
      </c>
      <c r="O161" s="21"/>
      <c r="P161" s="21"/>
      <c r="Q161" s="26">
        <v>66</v>
      </c>
      <c r="R161" s="29">
        <v>1.5172000000000001</v>
      </c>
      <c r="S161" s="26">
        <v>65</v>
      </c>
      <c r="T161" s="29">
        <v>6.4593999999999996</v>
      </c>
      <c r="U161" s="26">
        <v>66</v>
      </c>
      <c r="V161" s="29">
        <v>1.224</v>
      </c>
      <c r="W161" s="26">
        <v>65</v>
      </c>
      <c r="X161" s="29">
        <v>50.51</v>
      </c>
      <c r="Y161" s="24">
        <f t="shared" si="21"/>
        <v>-66.025286666666673</v>
      </c>
      <c r="Z161" s="24">
        <f t="shared" si="22"/>
        <v>-65.107656666666671</v>
      </c>
      <c r="AA161" s="24">
        <f t="shared" si="20"/>
        <v>-66.020399999999995</v>
      </c>
      <c r="AB161" s="1">
        <f t="shared" si="23"/>
        <v>-65.841833333333327</v>
      </c>
      <c r="AC161" s="2" t="s">
        <v>1307</v>
      </c>
      <c r="AD161" s="2">
        <v>0</v>
      </c>
      <c r="AE161" s="2">
        <v>2</v>
      </c>
      <c r="AF161" s="2"/>
      <c r="AG161" s="2"/>
      <c r="AH161" s="4"/>
      <c r="AJ161" s="2" t="s">
        <v>1313</v>
      </c>
    </row>
    <row r="162" spans="1:37" ht="13.5" hidden="1" customHeight="1">
      <c r="A162" s="2" t="s">
        <v>846</v>
      </c>
      <c r="B162" s="2" t="s">
        <v>45</v>
      </c>
      <c r="C162" s="3">
        <v>44976</v>
      </c>
      <c r="D162" s="3"/>
      <c r="E162" s="3" t="s">
        <v>46</v>
      </c>
      <c r="F162" s="3" t="s">
        <v>39</v>
      </c>
      <c r="G162" s="3"/>
      <c r="H162" s="3"/>
      <c r="I162" s="3" t="str">
        <f>IF(E162="","",_xlfn.LET(_xlpm.x,VLOOKUP(E162,'Drop-down_menus'!$D$2:$E$13,2,FALSE),IF(_xlpm.x=0,"",_xlpm.x)))</f>
        <v>https://orcid.org/0000-0003-0502-8101</v>
      </c>
      <c r="J162" s="3" t="str">
        <f>IF(F162="","",_xlfn.LET(_xlpm.x,VLOOKUP(F162,'Drop-down_menus'!$D$2:$E$13,2,FALSE),IF(_xlpm.x=0,"",_xlpm.x)))</f>
        <v>https://orcid.org/0009-0002-6669-2911</v>
      </c>
      <c r="K162" s="3" t="str">
        <f>IF(G162="","",_xlfn.LET(_xlpm.x,VLOOKUP(G162,'Drop-down_menus'!$D$2:$E$13,2,FALSE),IF(_xlpm.x=0,"",_xlpm.x)))</f>
        <v/>
      </c>
      <c r="L162" s="3" t="str">
        <f>IF(H162="","",_xlfn.LET(_xlpm.x,VLOOKUP(H162,'Drop-down_menus'!$D$2:$E$13,2,FALSE),IF(_xlpm.x=0,"",_xlpm.x)))</f>
        <v/>
      </c>
      <c r="M162" s="21">
        <v>0.48958333333333331</v>
      </c>
      <c r="N162" s="21"/>
      <c r="O162" s="21"/>
      <c r="P162" s="21"/>
      <c r="Q162" s="26"/>
      <c r="R162" s="29"/>
      <c r="S162" s="26"/>
      <c r="T162" s="29"/>
      <c r="U162" s="26"/>
      <c r="V162" s="29"/>
      <c r="W162" s="26"/>
      <c r="X162" s="29"/>
      <c r="Y162" s="24">
        <v>-65.988429999999994</v>
      </c>
      <c r="Z162" s="24">
        <v>-65.787609000000003</v>
      </c>
      <c r="AA162" s="24">
        <f t="shared" si="20"/>
        <v>0</v>
      </c>
      <c r="AB162" s="1">
        <f t="shared" si="23"/>
        <v>0</v>
      </c>
      <c r="AC162" s="2" t="s">
        <v>29</v>
      </c>
      <c r="AD162" s="2">
        <v>18</v>
      </c>
      <c r="AE162" s="2"/>
      <c r="AF162" s="2"/>
      <c r="AG162" s="2"/>
      <c r="AH162" s="4"/>
      <c r="AJ162" s="2" t="s">
        <v>810</v>
      </c>
      <c r="AK162" s="2" t="s">
        <v>47</v>
      </c>
    </row>
    <row r="163" spans="1:37" ht="13.5" hidden="1" customHeight="1">
      <c r="A163" s="2" t="s">
        <v>846</v>
      </c>
      <c r="B163" s="2" t="s">
        <v>861</v>
      </c>
      <c r="C163" s="3">
        <v>44987</v>
      </c>
      <c r="D163" s="3">
        <v>44992</v>
      </c>
      <c r="E163" s="3" t="s">
        <v>46</v>
      </c>
      <c r="F163" s="3" t="s">
        <v>39</v>
      </c>
      <c r="G163" s="3"/>
      <c r="H163" s="3"/>
      <c r="I163" s="3" t="str">
        <f>IF(E163="","",_xlfn.LET(_xlpm.x,VLOOKUP(E163,'Drop-down_menus'!$D$2:$E$13,2,FALSE),IF(_xlpm.x=0,"",_xlpm.x)))</f>
        <v>https://orcid.org/0000-0003-0502-8101</v>
      </c>
      <c r="J163" s="3" t="str">
        <f>IF(F163="","",_xlfn.LET(_xlpm.x,VLOOKUP(F163,'Drop-down_menus'!$D$2:$E$13,2,FALSE),IF(_xlpm.x=0,"",_xlpm.x)))</f>
        <v>https://orcid.org/0009-0002-6669-2911</v>
      </c>
      <c r="K163" s="3" t="str">
        <f>IF(G163="","",_xlfn.LET(_xlpm.x,VLOOKUP(G163,'Drop-down_menus'!$D$2:$E$13,2,FALSE),IF(_xlpm.x=0,"",_xlpm.x)))</f>
        <v/>
      </c>
      <c r="L163" s="3" t="str">
        <f>IF(H163="","",_xlfn.LET(_xlpm.x,VLOOKUP(H163,'Drop-down_menus'!$D$2:$E$13,2,FALSE),IF(_xlpm.x=0,"",_xlpm.x)))</f>
        <v/>
      </c>
      <c r="M163" s="21">
        <v>0.3888888888888889</v>
      </c>
      <c r="N163" s="21">
        <v>0.71875</v>
      </c>
      <c r="O163" s="21"/>
      <c r="P163" s="21"/>
      <c r="Q163" s="26">
        <v>67</v>
      </c>
      <c r="R163" s="29">
        <v>33.027000000000001</v>
      </c>
      <c r="S163" s="26">
        <v>67</v>
      </c>
      <c r="T163" s="29">
        <v>13.311999999999999</v>
      </c>
      <c r="U163" s="26">
        <v>67</v>
      </c>
      <c r="V163" s="29">
        <v>33.027000000000001</v>
      </c>
      <c r="W163" s="26">
        <v>67</v>
      </c>
      <c r="X163" s="29">
        <v>13.311999999999999</v>
      </c>
      <c r="Y163" s="24">
        <f t="shared" ref="Y163:Y171" si="24">-(Q163+R163/60)</f>
        <v>-67.550449999999998</v>
      </c>
      <c r="Z163" s="24">
        <f t="shared" ref="Z163:Z171" si="25">-(S163+T163/60)</f>
        <v>-67.221866666666671</v>
      </c>
      <c r="AA163" s="24">
        <f t="shared" si="20"/>
        <v>-67.550449999999998</v>
      </c>
      <c r="AB163" s="1">
        <f t="shared" si="23"/>
        <v>-67.221866666666671</v>
      </c>
      <c r="AC163" s="2" t="s">
        <v>871</v>
      </c>
      <c r="AD163" s="2"/>
      <c r="AE163" s="2">
        <v>18</v>
      </c>
      <c r="AF163" s="2"/>
      <c r="AG163" s="2"/>
      <c r="AH163" s="4"/>
      <c r="AJ163" s="2" t="s">
        <v>810</v>
      </c>
      <c r="AK163" s="2" t="s">
        <v>937</v>
      </c>
    </row>
    <row r="164" spans="1:37" ht="13.5" customHeight="1">
      <c r="A164" s="2" t="s">
        <v>846</v>
      </c>
      <c r="B164" s="2" t="s">
        <v>106</v>
      </c>
      <c r="C164" s="3">
        <v>44979</v>
      </c>
      <c r="D164" s="3"/>
      <c r="E164" s="3" t="s">
        <v>54</v>
      </c>
      <c r="F164" s="3" t="s">
        <v>107</v>
      </c>
      <c r="G164" s="3"/>
      <c r="H164" s="3"/>
      <c r="I164" s="3" t="str">
        <f>IF(E164="","",_xlfn.LET(_xlpm.x,VLOOKUP(E164,'Drop-down_menus'!$D$2:$E$13,2,FALSE),IF(_xlpm.x=0,"",_xlpm.x)))</f>
        <v>https://orcid.org/0000-0002-8971-8195</v>
      </c>
      <c r="J164" s="3" t="str">
        <f>IF(F164="","",_xlfn.LET(_xlpm.x,VLOOKUP(F164,'Drop-down_menus'!$D$2:$E$13,2,FALSE),IF(_xlpm.x=0,"",_xlpm.x)))</f>
        <v/>
      </c>
      <c r="K164" s="3" t="str">
        <f>IF(G164="","",_xlfn.LET(_xlpm.x,VLOOKUP(G164,'Drop-down_menus'!$D$2:$E$13,2,FALSE),IF(_xlpm.x=0,"",_xlpm.x)))</f>
        <v/>
      </c>
      <c r="L164" s="3" t="str">
        <f>IF(H164="","",_xlfn.LET(_xlpm.x,VLOOKUP(H164,'Drop-down_menus'!$D$2:$E$13,2,FALSE),IF(_xlpm.x=0,"",_xlpm.x)))</f>
        <v/>
      </c>
      <c r="M164" s="21">
        <v>0.41666666666666669</v>
      </c>
      <c r="N164" s="21">
        <v>0.4375</v>
      </c>
      <c r="O164" s="21"/>
      <c r="P164" s="21"/>
      <c r="Q164" s="26">
        <v>66</v>
      </c>
      <c r="R164" s="29">
        <v>2.7E-2</v>
      </c>
      <c r="S164" s="26">
        <v>65</v>
      </c>
      <c r="T164" s="29">
        <v>46.75</v>
      </c>
      <c r="U164" s="26"/>
      <c r="V164" s="29"/>
      <c r="W164" s="26"/>
      <c r="X164" s="29"/>
      <c r="Y164" s="24">
        <f t="shared" si="24"/>
        <v>-66.000450000000001</v>
      </c>
      <c r="Z164" s="24">
        <f t="shared" si="25"/>
        <v>-65.779166666666669</v>
      </c>
      <c r="AA164" s="24">
        <f t="shared" si="20"/>
        <v>0</v>
      </c>
      <c r="AB164" s="1">
        <f t="shared" si="23"/>
        <v>0</v>
      </c>
      <c r="AC164" s="2" t="s">
        <v>29</v>
      </c>
      <c r="AD164" s="2"/>
      <c r="AE164" s="2"/>
      <c r="AF164" s="2"/>
      <c r="AG164" s="2"/>
      <c r="AH164" s="4"/>
      <c r="AJ164" s="2" t="s">
        <v>1308</v>
      </c>
    </row>
    <row r="165" spans="1:37" ht="13.5" customHeight="1">
      <c r="A165" s="2" t="s">
        <v>846</v>
      </c>
      <c r="B165" s="2" t="s">
        <v>128</v>
      </c>
      <c r="C165" s="3">
        <v>44981</v>
      </c>
      <c r="D165" s="3"/>
      <c r="E165" s="3" t="s">
        <v>54</v>
      </c>
      <c r="F165" s="3"/>
      <c r="G165" s="3"/>
      <c r="H165" s="3"/>
      <c r="I165" s="3" t="str">
        <f>IF(E165="","",_xlfn.LET(_xlpm.x,VLOOKUP(E165,'Drop-down_menus'!$D$2:$E$13,2,FALSE),IF(_xlpm.x=0,"",_xlpm.x)))</f>
        <v>https://orcid.org/0000-0002-8971-8195</v>
      </c>
      <c r="J165" s="3" t="str">
        <f>IF(F165="","",_xlfn.LET(_xlpm.x,VLOOKUP(F165,'Drop-down_menus'!$D$2:$E$13,2,FALSE),IF(_xlpm.x=0,"",_xlpm.x)))</f>
        <v/>
      </c>
      <c r="K165" s="3" t="str">
        <f>IF(G165="","",_xlfn.LET(_xlpm.x,VLOOKUP(G165,'Drop-down_menus'!$D$2:$E$13,2,FALSE),IF(_xlpm.x=0,"",_xlpm.x)))</f>
        <v/>
      </c>
      <c r="L165" s="3" t="str">
        <f>IF(H165="","",_xlfn.LET(_xlpm.x,VLOOKUP(H165,'Drop-down_menus'!$D$2:$E$13,2,FALSE),IF(_xlpm.x=0,"",_xlpm.x)))</f>
        <v/>
      </c>
      <c r="M165" s="21">
        <v>0.58333333333333337</v>
      </c>
      <c r="N165" s="21">
        <v>0.60416666666666663</v>
      </c>
      <c r="O165" s="21"/>
      <c r="P165" s="21"/>
      <c r="Q165" s="26">
        <v>65</v>
      </c>
      <c r="R165" s="29">
        <v>59.85</v>
      </c>
      <c r="S165" s="26">
        <v>65</v>
      </c>
      <c r="T165" s="29">
        <v>47.405999999999999</v>
      </c>
      <c r="U165" s="26"/>
      <c r="V165" s="29"/>
      <c r="W165" s="26"/>
      <c r="X165" s="29"/>
      <c r="Y165" s="24">
        <f t="shared" si="24"/>
        <v>-65.997500000000002</v>
      </c>
      <c r="Z165" s="24">
        <f t="shared" si="25"/>
        <v>-65.790099999999995</v>
      </c>
      <c r="AA165" s="24">
        <f t="shared" si="20"/>
        <v>0</v>
      </c>
      <c r="AB165" s="1">
        <f t="shared" si="23"/>
        <v>0</v>
      </c>
      <c r="AC165" s="2" t="s">
        <v>29</v>
      </c>
      <c r="AD165" s="2"/>
      <c r="AE165" s="2"/>
      <c r="AF165" s="2"/>
      <c r="AG165" s="2"/>
      <c r="AH165" s="4"/>
      <c r="AJ165" s="2" t="s">
        <v>1308</v>
      </c>
    </row>
    <row r="166" spans="1:37" ht="13.5" customHeight="1">
      <c r="A166" s="2" t="s">
        <v>846</v>
      </c>
      <c r="B166" s="2" t="s">
        <v>842</v>
      </c>
      <c r="C166" s="39">
        <v>44983</v>
      </c>
      <c r="D166" s="39"/>
      <c r="E166" s="3" t="s">
        <v>58</v>
      </c>
      <c r="F166" s="3" t="s">
        <v>28</v>
      </c>
      <c r="G166" s="3"/>
      <c r="H166" s="3"/>
      <c r="I166" s="3" t="str">
        <f>IF(E166="","",_xlfn.LET(_xlpm.x,VLOOKUP(E166,'Drop-down_menus'!$D$2:$E$13,2,FALSE),IF(_xlpm.x=0,"",_xlpm.x)))</f>
        <v>https://orcid.org/0000-0002-9708-1761</v>
      </c>
      <c r="J166" s="3" t="str">
        <f>IF(F166="","",_xlfn.LET(_xlpm.x,VLOOKUP(F166,'Drop-down_menus'!$D$2:$E$13,2,FALSE),IF(_xlpm.x=0,"",_xlpm.x)))</f>
        <v>https://orcid.org/0000-0002-9037-7623</v>
      </c>
      <c r="K166" s="3" t="str">
        <f>IF(G166="","",_xlfn.LET(_xlpm.x,VLOOKUP(G166,'Drop-down_menus'!$D$2:$E$13,2,FALSE),IF(_xlpm.x=0,"",_xlpm.x)))</f>
        <v/>
      </c>
      <c r="L166" s="3" t="str">
        <f>IF(H166="","",_xlfn.LET(_xlpm.x,VLOOKUP(H166,'Drop-down_menus'!$D$2:$E$13,2,FALSE),IF(_xlpm.x=0,"",_xlpm.x)))</f>
        <v/>
      </c>
      <c r="M166" s="21">
        <v>0.41666666666666669</v>
      </c>
      <c r="N166" s="21">
        <v>0.4375</v>
      </c>
      <c r="O166" s="21"/>
      <c r="P166" s="21"/>
      <c r="Q166" s="26">
        <v>65</v>
      </c>
      <c r="R166" s="29">
        <v>59.9</v>
      </c>
      <c r="S166" s="26">
        <v>65</v>
      </c>
      <c r="T166" s="29">
        <v>47.313000000000002</v>
      </c>
      <c r="U166" s="26"/>
      <c r="V166" s="29"/>
      <c r="W166" s="26"/>
      <c r="X166" s="29"/>
      <c r="Y166" s="24">
        <f t="shared" si="24"/>
        <v>-65.998333333333335</v>
      </c>
      <c r="Z166" s="24">
        <f t="shared" si="25"/>
        <v>-65.788550000000001</v>
      </c>
      <c r="AA166" s="24">
        <f t="shared" si="20"/>
        <v>0</v>
      </c>
      <c r="AB166" s="1">
        <f t="shared" si="23"/>
        <v>0</v>
      </c>
      <c r="AC166" s="2" t="s">
        <v>29</v>
      </c>
      <c r="AD166" s="2"/>
      <c r="AE166" s="2">
        <v>25.2</v>
      </c>
      <c r="AF166" s="2"/>
      <c r="AG166" s="2"/>
      <c r="AH166" s="4"/>
      <c r="AJ166" s="2" t="s">
        <v>1308</v>
      </c>
    </row>
    <row r="167" spans="1:37" ht="13.5" customHeight="1">
      <c r="A167" s="2" t="s">
        <v>846</v>
      </c>
      <c r="B167" s="2" t="s">
        <v>860</v>
      </c>
      <c r="C167" s="3">
        <v>44985</v>
      </c>
      <c r="D167" s="3"/>
      <c r="E167" s="3" t="s">
        <v>54</v>
      </c>
      <c r="F167" s="3" t="s">
        <v>28</v>
      </c>
      <c r="G167" s="3"/>
      <c r="H167" s="3"/>
      <c r="I167" s="3" t="str">
        <f>IF(E167="","",_xlfn.LET(_xlpm.x,VLOOKUP(E167,'Drop-down_menus'!$D$2:$E$13,2,FALSE),IF(_xlpm.x=0,"",_xlpm.x)))</f>
        <v>https://orcid.org/0000-0002-8971-8195</v>
      </c>
      <c r="J167" s="3" t="str">
        <f>IF(F167="","",_xlfn.LET(_xlpm.x,VLOOKUP(F167,'Drop-down_menus'!$D$2:$E$13,2,FALSE),IF(_xlpm.x=0,"",_xlpm.x)))</f>
        <v>https://orcid.org/0000-0002-9037-7623</v>
      </c>
      <c r="K167" s="3" t="str">
        <f>IF(G167="","",_xlfn.LET(_xlpm.x,VLOOKUP(G167,'Drop-down_menus'!$D$2:$E$13,2,FALSE),IF(_xlpm.x=0,"",_xlpm.x)))</f>
        <v/>
      </c>
      <c r="L167" s="3" t="str">
        <f>IF(H167="","",_xlfn.LET(_xlpm.x,VLOOKUP(H167,'Drop-down_menus'!$D$2:$E$13,2,FALSE),IF(_xlpm.x=0,"",_xlpm.x)))</f>
        <v/>
      </c>
      <c r="M167" s="21">
        <v>0.41666666666666669</v>
      </c>
      <c r="N167" s="21">
        <v>0.4375</v>
      </c>
      <c r="O167" s="21"/>
      <c r="P167" s="21"/>
      <c r="Q167" s="26">
        <v>66</v>
      </c>
      <c r="R167" s="29">
        <v>5.7149999999999999E-2</v>
      </c>
      <c r="S167" s="26">
        <v>65</v>
      </c>
      <c r="T167" s="29">
        <v>46.478499999999997</v>
      </c>
      <c r="U167" s="26"/>
      <c r="V167" s="29"/>
      <c r="W167" s="26"/>
      <c r="X167" s="29"/>
      <c r="Y167" s="24">
        <f t="shared" si="24"/>
        <v>-66.000952499999997</v>
      </c>
      <c r="Z167" s="24">
        <f t="shared" si="25"/>
        <v>-65.774641666666668</v>
      </c>
      <c r="AA167" s="24">
        <f t="shared" si="20"/>
        <v>0</v>
      </c>
      <c r="AB167" s="1">
        <f t="shared" si="23"/>
        <v>0</v>
      </c>
      <c r="AC167" s="2" t="s">
        <v>871</v>
      </c>
      <c r="AD167" s="2"/>
      <c r="AE167" s="2"/>
      <c r="AF167" s="2"/>
      <c r="AG167" s="2"/>
      <c r="AH167" s="4"/>
      <c r="AJ167" s="2" t="s">
        <v>1308</v>
      </c>
    </row>
    <row r="168" spans="1:37" ht="13.5" customHeight="1">
      <c r="A168" s="2" t="s">
        <v>846</v>
      </c>
      <c r="B168" s="2" t="s">
        <v>870</v>
      </c>
      <c r="C168" s="3">
        <v>44987</v>
      </c>
      <c r="D168" s="3"/>
      <c r="E168" s="3" t="s">
        <v>54</v>
      </c>
      <c r="F168" s="3" t="s">
        <v>221</v>
      </c>
      <c r="G168" s="3"/>
      <c r="H168" s="3"/>
      <c r="I168" s="3" t="str">
        <f>IF(E168="","",_xlfn.LET(_xlpm.x,VLOOKUP(E168,'Drop-down_menus'!$D$2:$E$13,2,FALSE),IF(_xlpm.x=0,"",_xlpm.x)))</f>
        <v>https://orcid.org/0000-0002-8971-8195</v>
      </c>
      <c r="J168" s="3" t="str">
        <f>IF(F168="","",_xlfn.LET(_xlpm.x,VLOOKUP(F168,'Drop-down_menus'!$D$2:$E$13,2,FALSE),IF(_xlpm.x=0,"",_xlpm.x)))</f>
        <v>https://orcid.org/0000-0002-5199-9817</v>
      </c>
      <c r="K168" s="3" t="str">
        <f>IF(G168="","",_xlfn.LET(_xlpm.x,VLOOKUP(G168,'Drop-down_menus'!$D$2:$E$13,2,FALSE),IF(_xlpm.x=0,"",_xlpm.x)))</f>
        <v/>
      </c>
      <c r="L168" s="3" t="str">
        <f>IF(H168="","",_xlfn.LET(_xlpm.x,VLOOKUP(H168,'Drop-down_menus'!$D$2:$E$13,2,FALSE),IF(_xlpm.x=0,"",_xlpm.x)))</f>
        <v/>
      </c>
      <c r="M168" s="21">
        <v>0.5</v>
      </c>
      <c r="N168" s="21">
        <v>0.60416666666666663</v>
      </c>
      <c r="O168" s="21"/>
      <c r="P168" s="21"/>
      <c r="Q168" s="26">
        <v>67</v>
      </c>
      <c r="R168" s="29">
        <v>33.112000000000002</v>
      </c>
      <c r="S168" s="26">
        <v>67</v>
      </c>
      <c r="T168" s="29">
        <v>12.89</v>
      </c>
      <c r="U168" s="26"/>
      <c r="V168" s="29"/>
      <c r="W168" s="26"/>
      <c r="X168" s="29"/>
      <c r="Y168" s="24">
        <f t="shared" si="24"/>
        <v>-67.551866666666669</v>
      </c>
      <c r="Z168" s="24">
        <f t="shared" si="25"/>
        <v>-67.214833333333331</v>
      </c>
      <c r="AA168" s="24">
        <f t="shared" si="20"/>
        <v>0</v>
      </c>
      <c r="AB168" s="1">
        <f t="shared" si="23"/>
        <v>0</v>
      </c>
      <c r="AC168" s="2" t="s">
        <v>871</v>
      </c>
      <c r="AD168" s="2"/>
      <c r="AE168" s="2"/>
      <c r="AF168" s="2"/>
      <c r="AG168" s="2"/>
      <c r="AH168" s="4"/>
      <c r="AJ168" s="2" t="s">
        <v>1308</v>
      </c>
    </row>
    <row r="169" spans="1:37" ht="13.5" customHeight="1">
      <c r="A169" s="2" t="s">
        <v>846</v>
      </c>
      <c r="B169" s="2" t="s">
        <v>893</v>
      </c>
      <c r="C169" s="3">
        <v>44989</v>
      </c>
      <c r="D169" s="3"/>
      <c r="E169" s="3" t="s">
        <v>28</v>
      </c>
      <c r="F169" s="3"/>
      <c r="G169" s="3"/>
      <c r="H169" s="3"/>
      <c r="I169" s="3" t="str">
        <f>IF(E169="","",_xlfn.LET(_xlpm.x,VLOOKUP(E169,'Drop-down_menus'!$D$2:$E$13,2,FALSE),IF(_xlpm.x=0,"",_xlpm.x)))</f>
        <v>https://orcid.org/0000-0002-9037-7623</v>
      </c>
      <c r="J169" s="3" t="str">
        <f>IF(F169="","",_xlfn.LET(_xlpm.x,VLOOKUP(F169,'Drop-down_menus'!$D$2:$E$13,2,FALSE),IF(_xlpm.x=0,"",_xlpm.x)))</f>
        <v/>
      </c>
      <c r="K169" s="3" t="str">
        <f>IF(G169="","",_xlfn.LET(_xlpm.x,VLOOKUP(G169,'Drop-down_menus'!$D$2:$E$13,2,FALSE),IF(_xlpm.x=0,"",_xlpm.x)))</f>
        <v/>
      </c>
      <c r="L169" s="3" t="str">
        <f>IF(H169="","",_xlfn.LET(_xlpm.x,VLOOKUP(H169,'Drop-down_menus'!$D$2:$E$13,2,FALSE),IF(_xlpm.x=0,"",_xlpm.x)))</f>
        <v/>
      </c>
      <c r="M169" s="21">
        <v>0.45833333333333331</v>
      </c>
      <c r="N169" s="21">
        <v>0.46875</v>
      </c>
      <c r="O169" s="21"/>
      <c r="P169" s="21"/>
      <c r="Q169" s="26">
        <v>67</v>
      </c>
      <c r="R169" s="29">
        <v>32.994</v>
      </c>
      <c r="S169" s="26">
        <v>67</v>
      </c>
      <c r="T169" s="29">
        <v>14.852</v>
      </c>
      <c r="U169" s="26"/>
      <c r="V169" s="29"/>
      <c r="W169" s="26"/>
      <c r="X169" s="29"/>
      <c r="Y169" s="24">
        <f t="shared" si="24"/>
        <v>-67.549899999999994</v>
      </c>
      <c r="Z169" s="24">
        <f t="shared" si="25"/>
        <v>-67.247533333333337</v>
      </c>
      <c r="AA169" s="24">
        <f t="shared" si="20"/>
        <v>0</v>
      </c>
      <c r="AB169" s="1">
        <f t="shared" si="23"/>
        <v>0</v>
      </c>
      <c r="AC169" s="2" t="s">
        <v>871</v>
      </c>
      <c r="AD169" s="2"/>
      <c r="AE169" s="2">
        <v>16</v>
      </c>
      <c r="AF169" s="2"/>
      <c r="AG169" s="2"/>
      <c r="AH169" s="4"/>
      <c r="AJ169" s="2" t="s">
        <v>1308</v>
      </c>
    </row>
    <row r="170" spans="1:37" ht="13.5" customHeight="1">
      <c r="A170" s="2" t="s">
        <v>846</v>
      </c>
      <c r="B170" s="2" t="s">
        <v>923</v>
      </c>
      <c r="C170" s="3">
        <v>44992</v>
      </c>
      <c r="D170" s="3"/>
      <c r="E170" s="3" t="s">
        <v>54</v>
      </c>
      <c r="F170" s="3" t="s">
        <v>221</v>
      </c>
      <c r="G170" s="3"/>
      <c r="H170" s="3"/>
      <c r="I170" s="3" t="str">
        <f>IF(E170="","",_xlfn.LET(_xlpm.x,VLOOKUP(E170,'Drop-down_menus'!$D$2:$E$13,2,FALSE),IF(_xlpm.x=0,"",_xlpm.x)))</f>
        <v>https://orcid.org/0000-0002-8971-8195</v>
      </c>
      <c r="J170" s="3" t="str">
        <f>IF(F170="","",_xlfn.LET(_xlpm.x,VLOOKUP(F170,'Drop-down_menus'!$D$2:$E$13,2,FALSE),IF(_xlpm.x=0,"",_xlpm.x)))</f>
        <v>https://orcid.org/0000-0002-5199-9817</v>
      </c>
      <c r="K170" s="3" t="str">
        <f>IF(G170="","",_xlfn.LET(_xlpm.x,VLOOKUP(G170,'Drop-down_menus'!$D$2:$E$13,2,FALSE),IF(_xlpm.x=0,"",_xlpm.x)))</f>
        <v/>
      </c>
      <c r="L170" s="3" t="str">
        <f>IF(H170="","",_xlfn.LET(_xlpm.x,VLOOKUP(H170,'Drop-down_menus'!$D$2:$E$13,2,FALSE),IF(_xlpm.x=0,"",_xlpm.x)))</f>
        <v/>
      </c>
      <c r="M170" s="21">
        <v>0.39583333333333331</v>
      </c>
      <c r="N170" s="21">
        <v>0.41666666666666669</v>
      </c>
      <c r="O170" s="21"/>
      <c r="P170" s="21"/>
      <c r="Q170" s="26">
        <v>67</v>
      </c>
      <c r="R170" s="29">
        <v>31.030999999999999</v>
      </c>
      <c r="S170" s="26">
        <v>67</v>
      </c>
      <c r="T170" s="29">
        <v>7.4269999999999996</v>
      </c>
      <c r="U170" s="26"/>
      <c r="V170" s="29"/>
      <c r="W170" s="26"/>
      <c r="X170" s="29"/>
      <c r="Y170" s="24">
        <f t="shared" si="24"/>
        <v>-67.517183333333335</v>
      </c>
      <c r="Z170" s="24">
        <f t="shared" si="25"/>
        <v>-67.123783333333336</v>
      </c>
      <c r="AA170" s="24">
        <f t="shared" si="20"/>
        <v>0</v>
      </c>
      <c r="AB170" s="1">
        <f t="shared" si="23"/>
        <v>0</v>
      </c>
      <c r="AC170" s="2" t="s">
        <v>871</v>
      </c>
      <c r="AD170" s="2"/>
      <c r="AE170" s="2"/>
      <c r="AF170" s="2"/>
      <c r="AG170" s="2"/>
      <c r="AH170" s="4"/>
      <c r="AJ170" s="2" t="s">
        <v>1308</v>
      </c>
      <c r="AK170" s="2" t="s">
        <v>934</v>
      </c>
    </row>
    <row r="171" spans="1:37" ht="13.5" hidden="1" customHeight="1">
      <c r="A171" s="2" t="s">
        <v>846</v>
      </c>
      <c r="B171" s="2" t="s">
        <v>48</v>
      </c>
      <c r="C171" s="3">
        <v>44977</v>
      </c>
      <c r="D171" s="3"/>
      <c r="E171" s="3"/>
      <c r="F171" s="3"/>
      <c r="G171" s="3"/>
      <c r="H171" s="3"/>
      <c r="I171" s="3" t="str">
        <f>IF(E171="","",_xlfn.LET(_xlpm.x,VLOOKUP(E171,'Drop-down_menus'!$D$2:$E$13,2,FALSE),IF(_xlpm.x=0,"",_xlpm.x)))</f>
        <v/>
      </c>
      <c r="J171" s="3" t="str">
        <f>IF(F171="","",_xlfn.LET(_xlpm.x,VLOOKUP(F171,'Drop-down_menus'!$D$2:$E$13,2,FALSE),IF(_xlpm.x=0,"",_xlpm.x)))</f>
        <v/>
      </c>
      <c r="K171" s="3" t="str">
        <f>IF(G171="","",_xlfn.LET(_xlpm.x,VLOOKUP(G171,'Drop-down_menus'!$D$2:$E$13,2,FALSE),IF(_xlpm.x=0,"",_xlpm.x)))</f>
        <v/>
      </c>
      <c r="L171" s="3" t="str">
        <f>IF(H171="","",_xlfn.LET(_xlpm.x,VLOOKUP(H171,'Drop-down_menus'!$D$2:$E$13,2,FALSE),IF(_xlpm.x=0,"",_xlpm.x)))</f>
        <v/>
      </c>
      <c r="M171" s="21">
        <v>0.39583333333333331</v>
      </c>
      <c r="N171" s="21">
        <v>0.45833333333333331</v>
      </c>
      <c r="O171" s="21"/>
      <c r="P171" s="21"/>
      <c r="Q171" s="26">
        <v>66</v>
      </c>
      <c r="R171" s="29">
        <v>1.6E-2</v>
      </c>
      <c r="S171" s="26">
        <v>65</v>
      </c>
      <c r="T171" s="29">
        <v>46.643000000000001</v>
      </c>
      <c r="U171" s="26"/>
      <c r="V171" s="29"/>
      <c r="W171" s="26"/>
      <c r="X171" s="29"/>
      <c r="Y171" s="24">
        <f t="shared" si="24"/>
        <v>-66.000266666666661</v>
      </c>
      <c r="Z171" s="24">
        <f t="shared" si="25"/>
        <v>-65.777383333333333</v>
      </c>
      <c r="AA171" s="24">
        <f t="shared" si="20"/>
        <v>0</v>
      </c>
      <c r="AB171" s="1">
        <f t="shared" si="23"/>
        <v>0</v>
      </c>
      <c r="AC171" s="2" t="s">
        <v>29</v>
      </c>
      <c r="AD171" s="2">
        <v>0</v>
      </c>
      <c r="AE171" s="2"/>
      <c r="AF171" s="2"/>
      <c r="AG171" s="2"/>
      <c r="AH171" s="4"/>
      <c r="AJ171" s="2" t="s">
        <v>49</v>
      </c>
      <c r="AK171" s="2" t="s">
        <v>50</v>
      </c>
    </row>
    <row r="172" spans="1:37" ht="13.5" hidden="1" customHeight="1">
      <c r="A172" s="2"/>
      <c r="C172" s="3"/>
      <c r="D172" s="3"/>
      <c r="E172" s="3"/>
      <c r="F172" s="3"/>
      <c r="G172" s="3"/>
      <c r="H172" s="3"/>
      <c r="I172" s="3"/>
      <c r="J172" s="3"/>
      <c r="K172" s="3"/>
      <c r="L172" s="3"/>
      <c r="M172" s="21"/>
      <c r="N172" s="21"/>
      <c r="O172" s="21"/>
      <c r="P172" s="21"/>
      <c r="Q172" s="26"/>
      <c r="R172" s="29"/>
      <c r="S172" s="26"/>
      <c r="T172" s="29"/>
      <c r="U172" s="26"/>
      <c r="V172" s="29"/>
      <c r="W172" s="26"/>
      <c r="X172" s="29"/>
      <c r="AB172" s="1"/>
      <c r="AD172" s="2"/>
      <c r="AE172" s="2"/>
      <c r="AF172" s="2"/>
      <c r="AG172" s="2"/>
      <c r="AH172" s="4"/>
    </row>
    <row r="173" spans="1:37" ht="13.5" hidden="1" customHeight="1">
      <c r="A173" s="2"/>
      <c r="C173" s="3"/>
      <c r="D173" s="3"/>
      <c r="E173" s="3"/>
      <c r="F173" s="3"/>
      <c r="G173" s="3"/>
      <c r="H173" s="3"/>
      <c r="I173" s="3"/>
      <c r="J173" s="3"/>
      <c r="K173" s="3"/>
      <c r="L173" s="3"/>
      <c r="M173" s="21"/>
      <c r="N173" s="21"/>
      <c r="O173" s="21"/>
      <c r="P173" s="21"/>
      <c r="Q173" s="26"/>
      <c r="R173" s="29"/>
      <c r="S173" s="26"/>
      <c r="T173" s="29"/>
      <c r="U173" s="26"/>
      <c r="V173" s="29"/>
      <c r="W173" s="26"/>
      <c r="X173" s="29"/>
      <c r="AB173" s="1"/>
      <c r="AD173" s="2"/>
      <c r="AE173" s="2"/>
      <c r="AF173" s="2"/>
      <c r="AG173" s="2"/>
      <c r="AH173" s="4"/>
    </row>
    <row r="174" spans="1:37" ht="13.5" hidden="1" customHeight="1">
      <c r="A174" s="2"/>
      <c r="C174" s="3"/>
      <c r="D174" s="3"/>
      <c r="E174" s="3"/>
      <c r="F174" s="3"/>
      <c r="G174" s="3"/>
      <c r="H174" s="3"/>
      <c r="I174" s="3"/>
      <c r="J174" s="3"/>
      <c r="K174" s="3"/>
      <c r="L174" s="3"/>
      <c r="M174" s="21"/>
      <c r="N174" s="21"/>
      <c r="O174" s="21"/>
      <c r="P174" s="21"/>
      <c r="Q174" s="26"/>
      <c r="R174" s="29"/>
      <c r="S174" s="26"/>
      <c r="T174" s="29"/>
      <c r="U174" s="26"/>
      <c r="V174" s="29"/>
      <c r="W174" s="26"/>
      <c r="X174" s="29"/>
      <c r="AB174" s="1"/>
      <c r="AD174" s="2"/>
      <c r="AE174" s="2"/>
      <c r="AF174" s="2"/>
      <c r="AG174" s="2"/>
      <c r="AH174" s="4"/>
    </row>
    <row r="175" spans="1:37" ht="13.5" hidden="1" customHeight="1">
      <c r="A175" s="2"/>
      <c r="C175" s="3"/>
      <c r="D175" s="3"/>
      <c r="E175" s="3"/>
      <c r="F175" s="3"/>
      <c r="G175" s="3"/>
      <c r="H175" s="3"/>
      <c r="I175" s="3"/>
      <c r="J175" s="3"/>
      <c r="K175" s="3"/>
      <c r="L175" s="3"/>
      <c r="M175" s="21"/>
      <c r="N175" s="21"/>
      <c r="O175" s="21"/>
      <c r="P175" s="21"/>
      <c r="Q175" s="26"/>
      <c r="R175" s="29"/>
      <c r="S175" s="26"/>
      <c r="T175" s="29"/>
      <c r="U175" s="26"/>
      <c r="V175" s="29"/>
      <c r="W175" s="26"/>
      <c r="X175" s="29"/>
      <c r="AB175" s="1"/>
      <c r="AD175" s="2"/>
      <c r="AE175" s="2"/>
      <c r="AF175" s="2"/>
      <c r="AG175" s="2"/>
      <c r="AH175" s="4"/>
    </row>
    <row r="176" spans="1:37" ht="13.5" hidden="1" customHeight="1">
      <c r="A176" s="2"/>
      <c r="C176" s="3"/>
      <c r="D176" s="3"/>
      <c r="E176" s="3"/>
      <c r="F176" s="3"/>
      <c r="G176" s="3"/>
      <c r="H176" s="3"/>
      <c r="I176" s="3"/>
      <c r="J176" s="3"/>
      <c r="K176" s="3"/>
      <c r="L176" s="3"/>
      <c r="M176" s="21"/>
      <c r="N176" s="21"/>
      <c r="O176" s="21"/>
      <c r="P176" s="21"/>
      <c r="Q176" s="26"/>
      <c r="R176" s="29"/>
      <c r="S176" s="26"/>
      <c r="T176" s="29"/>
      <c r="U176" s="26"/>
      <c r="V176" s="29"/>
      <c r="W176" s="26"/>
      <c r="X176" s="29"/>
      <c r="AB176" s="1"/>
      <c r="AD176" s="2"/>
      <c r="AE176" s="2"/>
      <c r="AF176" s="2"/>
      <c r="AG176" s="2"/>
      <c r="AH176" s="4"/>
    </row>
    <row r="177" spans="1:34" ht="13.5" hidden="1" customHeight="1">
      <c r="A177" s="2"/>
      <c r="C177" s="3"/>
      <c r="D177" s="3"/>
      <c r="E177" s="3"/>
      <c r="F177" s="3"/>
      <c r="G177" s="3"/>
      <c r="H177" s="3"/>
      <c r="I177" s="3"/>
      <c r="J177" s="3"/>
      <c r="K177" s="3"/>
      <c r="L177" s="3"/>
      <c r="M177" s="21"/>
      <c r="N177" s="21"/>
      <c r="O177" s="21"/>
      <c r="P177" s="21"/>
      <c r="Q177" s="26"/>
      <c r="R177" s="29"/>
      <c r="S177" s="26"/>
      <c r="T177" s="29"/>
      <c r="U177" s="26"/>
      <c r="V177" s="29"/>
      <c r="W177" s="26"/>
      <c r="X177" s="29"/>
      <c r="AB177" s="1"/>
      <c r="AD177" s="2"/>
      <c r="AE177" s="2"/>
      <c r="AF177" s="2"/>
      <c r="AG177" s="2"/>
      <c r="AH177" s="4"/>
    </row>
    <row r="178" spans="1:34" ht="13.5" hidden="1" customHeight="1">
      <c r="A178" s="2"/>
      <c r="C178" s="3"/>
      <c r="D178" s="3"/>
      <c r="E178" s="3"/>
      <c r="F178" s="3"/>
      <c r="G178" s="3"/>
      <c r="H178" s="3"/>
      <c r="I178" s="3"/>
      <c r="J178" s="3"/>
      <c r="K178" s="3"/>
      <c r="L178" s="3"/>
      <c r="M178" s="21"/>
      <c r="N178" s="21"/>
      <c r="O178" s="21"/>
      <c r="P178" s="21"/>
      <c r="Q178" s="26"/>
      <c r="R178" s="29"/>
      <c r="S178" s="26"/>
      <c r="T178" s="29"/>
      <c r="U178" s="26"/>
      <c r="V178" s="29"/>
      <c r="W178" s="26"/>
      <c r="X178" s="29"/>
      <c r="AB178" s="1"/>
      <c r="AD178" s="2"/>
      <c r="AE178" s="2"/>
      <c r="AF178" s="2"/>
      <c r="AG178" s="2"/>
      <c r="AH178" s="4"/>
    </row>
    <row r="179" spans="1:34" ht="13.5" hidden="1" customHeight="1">
      <c r="A179" s="2"/>
      <c r="C179" s="3"/>
      <c r="D179" s="3"/>
      <c r="E179" s="3"/>
      <c r="F179" s="3"/>
      <c r="G179" s="3"/>
      <c r="H179" s="3"/>
      <c r="I179" s="3"/>
      <c r="J179" s="3"/>
      <c r="K179" s="3"/>
      <c r="L179" s="3"/>
      <c r="M179" s="21"/>
      <c r="N179" s="21"/>
      <c r="O179" s="21"/>
      <c r="P179" s="21"/>
      <c r="Q179" s="26"/>
      <c r="R179" s="29"/>
      <c r="S179" s="26"/>
      <c r="T179" s="29"/>
      <c r="U179" s="26"/>
      <c r="V179" s="29"/>
      <c r="W179" s="26"/>
      <c r="X179" s="29"/>
      <c r="AB179" s="1"/>
      <c r="AD179" s="2"/>
      <c r="AE179" s="2"/>
      <c r="AF179" s="2"/>
      <c r="AG179" s="2"/>
      <c r="AH179" s="4"/>
    </row>
    <row r="180" spans="1:34" ht="13.5" hidden="1" customHeight="1">
      <c r="A180" s="2"/>
      <c r="C180" s="3"/>
      <c r="D180" s="3"/>
      <c r="E180" s="3"/>
      <c r="F180" s="3"/>
      <c r="G180" s="3"/>
      <c r="H180" s="3"/>
      <c r="I180" s="3"/>
      <c r="J180" s="3"/>
      <c r="K180" s="3"/>
      <c r="L180" s="3"/>
      <c r="M180" s="21"/>
      <c r="N180" s="21"/>
      <c r="O180" s="21"/>
      <c r="P180" s="21"/>
      <c r="Q180" s="26"/>
      <c r="R180" s="29"/>
      <c r="S180" s="26"/>
      <c r="T180" s="29"/>
      <c r="U180" s="26"/>
      <c r="V180" s="29"/>
      <c r="W180" s="26"/>
      <c r="X180" s="29"/>
      <c r="AB180" s="1"/>
      <c r="AD180" s="2"/>
      <c r="AE180" s="2"/>
      <c r="AF180" s="2"/>
      <c r="AG180" s="2"/>
      <c r="AH180" s="4"/>
    </row>
    <row r="181" spans="1:34" ht="13.5" hidden="1" customHeight="1">
      <c r="A181" s="2"/>
      <c r="C181" s="3"/>
      <c r="D181" s="3"/>
      <c r="E181" s="3"/>
      <c r="F181" s="3"/>
      <c r="G181" s="3"/>
      <c r="H181" s="3"/>
      <c r="I181" s="3"/>
      <c r="J181" s="3"/>
      <c r="K181" s="3"/>
      <c r="L181" s="3"/>
      <c r="M181" s="21"/>
      <c r="N181" s="21"/>
      <c r="O181" s="21"/>
      <c r="P181" s="21"/>
      <c r="Q181" s="26"/>
      <c r="R181" s="29"/>
      <c r="S181" s="26"/>
      <c r="T181" s="29"/>
      <c r="U181" s="26"/>
      <c r="V181" s="29"/>
      <c r="W181" s="26"/>
      <c r="X181" s="29"/>
      <c r="AB181" s="1"/>
      <c r="AD181" s="2"/>
      <c r="AE181" s="2"/>
      <c r="AF181" s="2"/>
      <c r="AG181" s="2"/>
      <c r="AH181" s="4"/>
    </row>
    <row r="182" spans="1:34" ht="13.5" hidden="1" customHeight="1">
      <c r="A182" s="2"/>
      <c r="C182" s="3"/>
      <c r="D182" s="3"/>
      <c r="E182" s="3"/>
      <c r="F182" s="3"/>
      <c r="G182" s="3"/>
      <c r="H182" s="3"/>
      <c r="I182" s="3"/>
      <c r="J182" s="3"/>
      <c r="K182" s="3"/>
      <c r="L182" s="3"/>
      <c r="M182" s="21"/>
      <c r="N182" s="21"/>
      <c r="O182" s="21"/>
      <c r="P182" s="21"/>
      <c r="Q182" s="26"/>
      <c r="R182" s="29"/>
      <c r="S182" s="26"/>
      <c r="T182" s="29"/>
      <c r="U182" s="26"/>
      <c r="V182" s="29"/>
      <c r="W182" s="26"/>
      <c r="X182" s="29"/>
      <c r="AB182" s="1"/>
      <c r="AD182" s="2"/>
      <c r="AE182" s="2"/>
      <c r="AF182" s="2"/>
      <c r="AG182" s="2"/>
      <c r="AH182" s="4"/>
    </row>
    <row r="183" spans="1:34" ht="13.5" hidden="1" customHeight="1">
      <c r="A183" s="2"/>
      <c r="C183" s="3"/>
      <c r="D183" s="3"/>
      <c r="E183" s="3"/>
      <c r="F183" s="3"/>
      <c r="G183" s="3"/>
      <c r="H183" s="3"/>
      <c r="I183" s="3"/>
      <c r="J183" s="3"/>
      <c r="K183" s="3"/>
      <c r="L183" s="3"/>
      <c r="M183" s="21"/>
      <c r="N183" s="21"/>
      <c r="O183" s="21"/>
      <c r="P183" s="21"/>
      <c r="Q183" s="26"/>
      <c r="R183" s="29"/>
      <c r="S183" s="26"/>
      <c r="T183" s="29"/>
      <c r="U183" s="26"/>
      <c r="V183" s="29"/>
      <c r="W183" s="26"/>
      <c r="X183" s="29"/>
      <c r="AB183" s="1"/>
      <c r="AD183" s="2"/>
      <c r="AE183" s="2"/>
      <c r="AF183" s="2"/>
      <c r="AG183" s="2"/>
      <c r="AH183" s="4"/>
    </row>
    <row r="184" spans="1:34" ht="13.5" hidden="1" customHeight="1">
      <c r="A184" s="2"/>
      <c r="C184" s="3"/>
      <c r="D184" s="3"/>
      <c r="E184" s="3"/>
      <c r="F184" s="3"/>
      <c r="G184" s="3"/>
      <c r="H184" s="3"/>
      <c r="I184" s="3"/>
      <c r="J184" s="3"/>
      <c r="K184" s="3"/>
      <c r="L184" s="3"/>
      <c r="M184" s="21"/>
      <c r="N184" s="21"/>
      <c r="O184" s="21"/>
      <c r="P184" s="21"/>
      <c r="Q184" s="26"/>
      <c r="R184" s="29"/>
      <c r="S184" s="26"/>
      <c r="T184" s="29"/>
      <c r="U184" s="26"/>
      <c r="V184" s="29"/>
      <c r="W184" s="26"/>
      <c r="X184" s="29"/>
      <c r="AB184" s="1"/>
      <c r="AD184" s="2"/>
      <c r="AE184" s="2"/>
      <c r="AF184" s="2"/>
      <c r="AG184" s="2"/>
      <c r="AH184" s="4"/>
    </row>
    <row r="185" spans="1:34" ht="13.5" hidden="1" customHeight="1">
      <c r="A185" s="2"/>
      <c r="C185" s="3"/>
      <c r="D185" s="3"/>
      <c r="E185" s="3"/>
      <c r="F185" s="3"/>
      <c r="G185" s="3"/>
      <c r="H185" s="3"/>
      <c r="I185" s="3"/>
      <c r="J185" s="3"/>
      <c r="K185" s="3"/>
      <c r="L185" s="3"/>
      <c r="M185" s="21"/>
      <c r="N185" s="21"/>
      <c r="O185" s="21"/>
      <c r="P185" s="21"/>
      <c r="Q185" s="26"/>
      <c r="R185" s="29"/>
      <c r="S185" s="26"/>
      <c r="T185" s="29"/>
      <c r="U185" s="26"/>
      <c r="V185" s="29"/>
      <c r="W185" s="26"/>
      <c r="X185" s="29"/>
      <c r="AB185" s="1"/>
      <c r="AD185" s="2"/>
      <c r="AE185" s="2"/>
      <c r="AF185" s="2"/>
      <c r="AG185" s="2"/>
      <c r="AH185" s="4"/>
    </row>
    <row r="186" spans="1:34" ht="13.5" hidden="1" customHeight="1">
      <c r="A186" s="2"/>
      <c r="C186" s="3"/>
      <c r="D186" s="3"/>
      <c r="E186" s="3"/>
      <c r="F186" s="3"/>
      <c r="G186" s="3"/>
      <c r="H186" s="3"/>
      <c r="I186" s="3"/>
      <c r="J186" s="3"/>
      <c r="K186" s="3"/>
      <c r="L186" s="3"/>
      <c r="M186" s="21"/>
      <c r="N186" s="21"/>
      <c r="O186" s="21"/>
      <c r="P186" s="21"/>
      <c r="Q186" s="26"/>
      <c r="R186" s="29"/>
      <c r="S186" s="26"/>
      <c r="T186" s="29"/>
      <c r="U186" s="26"/>
      <c r="V186" s="29"/>
      <c r="W186" s="26"/>
      <c r="X186" s="29"/>
      <c r="AB186" s="1"/>
      <c r="AD186" s="2"/>
      <c r="AE186" s="2"/>
      <c r="AF186" s="2"/>
      <c r="AG186" s="2"/>
      <c r="AH186" s="4"/>
    </row>
    <row r="187" spans="1:34" ht="13.5" hidden="1" customHeight="1">
      <c r="A187" s="2"/>
      <c r="C187" s="3"/>
      <c r="D187" s="3"/>
      <c r="E187" s="3"/>
      <c r="F187" s="3"/>
      <c r="G187" s="3"/>
      <c r="H187" s="3"/>
      <c r="I187" s="3"/>
      <c r="J187" s="3"/>
      <c r="K187" s="3"/>
      <c r="L187" s="3"/>
      <c r="M187" s="21"/>
      <c r="N187" s="21"/>
      <c r="O187" s="21"/>
      <c r="P187" s="21"/>
      <c r="Q187" s="26"/>
      <c r="R187" s="29"/>
      <c r="S187" s="26"/>
      <c r="T187" s="29"/>
      <c r="U187" s="26"/>
      <c r="V187" s="29"/>
      <c r="W187" s="26"/>
      <c r="X187" s="29"/>
      <c r="AB187" s="1"/>
      <c r="AD187" s="2"/>
      <c r="AE187" s="2"/>
      <c r="AF187" s="2"/>
      <c r="AG187" s="2"/>
      <c r="AH187" s="4"/>
    </row>
    <row r="188" spans="1:34" ht="13.5" hidden="1" customHeight="1">
      <c r="A188" s="2"/>
      <c r="C188" s="3"/>
      <c r="D188" s="3"/>
      <c r="E188" s="3"/>
      <c r="F188" s="3"/>
      <c r="G188" s="3"/>
      <c r="H188" s="3"/>
      <c r="I188" s="3"/>
      <c r="J188" s="3"/>
      <c r="K188" s="3"/>
      <c r="L188" s="3"/>
      <c r="M188" s="21"/>
      <c r="N188" s="21"/>
      <c r="O188" s="21"/>
      <c r="P188" s="21"/>
      <c r="Q188" s="26"/>
      <c r="R188" s="29"/>
      <c r="S188" s="26"/>
      <c r="T188" s="29"/>
      <c r="U188" s="26"/>
      <c r="V188" s="29"/>
      <c r="W188" s="26"/>
      <c r="X188" s="29"/>
      <c r="AB188" s="1"/>
      <c r="AD188" s="2"/>
      <c r="AE188" s="2"/>
      <c r="AF188" s="2"/>
      <c r="AG188" s="2"/>
      <c r="AH188" s="4"/>
    </row>
    <row r="189" spans="1:34" ht="13.5" hidden="1" customHeight="1">
      <c r="A189" s="2"/>
      <c r="C189" s="3"/>
      <c r="D189" s="3"/>
      <c r="E189" s="3"/>
      <c r="F189" s="3"/>
      <c r="G189" s="3"/>
      <c r="H189" s="3"/>
      <c r="I189" s="3"/>
      <c r="J189" s="3"/>
      <c r="K189" s="3"/>
      <c r="L189" s="3"/>
      <c r="M189" s="21"/>
      <c r="N189" s="21"/>
      <c r="O189" s="21"/>
      <c r="P189" s="21"/>
      <c r="Q189" s="26"/>
      <c r="R189" s="29"/>
      <c r="S189" s="26"/>
      <c r="T189" s="29"/>
      <c r="U189" s="26"/>
      <c r="V189" s="29"/>
      <c r="W189" s="26"/>
      <c r="X189" s="29"/>
      <c r="AB189" s="1"/>
      <c r="AD189" s="2"/>
      <c r="AE189" s="2"/>
      <c r="AF189" s="2"/>
      <c r="AG189" s="2"/>
      <c r="AH189" s="4"/>
    </row>
    <row r="190" spans="1:34" ht="13.5" hidden="1" customHeight="1">
      <c r="A190" s="2"/>
      <c r="C190" s="3"/>
      <c r="D190" s="3"/>
      <c r="E190" s="3"/>
      <c r="F190" s="3"/>
      <c r="G190" s="3"/>
      <c r="H190" s="3"/>
      <c r="I190" s="3"/>
      <c r="J190" s="3"/>
      <c r="K190" s="3"/>
      <c r="L190" s="3"/>
      <c r="M190" s="21"/>
      <c r="N190" s="21"/>
      <c r="O190" s="21"/>
      <c r="P190" s="21"/>
      <c r="Q190" s="26"/>
      <c r="R190" s="29"/>
      <c r="S190" s="26"/>
      <c r="T190" s="29"/>
      <c r="U190" s="26"/>
      <c r="V190" s="29"/>
      <c r="W190" s="26"/>
      <c r="X190" s="29"/>
      <c r="AB190" s="1"/>
      <c r="AD190" s="2"/>
      <c r="AE190" s="2"/>
      <c r="AF190" s="2"/>
      <c r="AG190" s="2"/>
      <c r="AH190" s="4"/>
    </row>
    <row r="191" spans="1:34" ht="13.5" hidden="1" customHeight="1">
      <c r="A191" s="2"/>
      <c r="C191" s="3"/>
      <c r="D191" s="3"/>
      <c r="E191" s="3"/>
      <c r="F191" s="3"/>
      <c r="G191" s="3"/>
      <c r="H191" s="3"/>
      <c r="I191" s="3"/>
      <c r="J191" s="3"/>
      <c r="K191" s="3"/>
      <c r="L191" s="3"/>
      <c r="M191" s="21"/>
      <c r="N191" s="21"/>
      <c r="O191" s="21"/>
      <c r="P191" s="21"/>
      <c r="Q191" s="26"/>
      <c r="R191" s="29"/>
      <c r="S191" s="26"/>
      <c r="T191" s="29"/>
      <c r="U191" s="26"/>
      <c r="V191" s="29"/>
      <c r="W191" s="26"/>
      <c r="X191" s="29"/>
      <c r="AB191" s="1"/>
      <c r="AD191" s="2"/>
      <c r="AE191" s="2"/>
      <c r="AF191" s="2"/>
      <c r="AG191" s="2"/>
      <c r="AH191" s="4"/>
    </row>
    <row r="192" spans="1:34" ht="13.5" hidden="1" customHeight="1">
      <c r="A192" s="2"/>
      <c r="C192" s="3"/>
      <c r="D192" s="3"/>
      <c r="E192" s="3"/>
      <c r="F192" s="3"/>
      <c r="G192" s="3"/>
      <c r="H192" s="3"/>
      <c r="I192" s="3"/>
      <c r="J192" s="3"/>
      <c r="K192" s="3"/>
      <c r="L192" s="3"/>
      <c r="M192" s="21"/>
      <c r="N192" s="21"/>
      <c r="O192" s="21"/>
      <c r="P192" s="21"/>
      <c r="Q192" s="26"/>
      <c r="R192" s="29"/>
      <c r="S192" s="26"/>
      <c r="T192" s="29"/>
      <c r="U192" s="26"/>
      <c r="V192" s="29"/>
      <c r="W192" s="26"/>
      <c r="X192" s="29"/>
      <c r="AB192" s="1"/>
      <c r="AD192" s="2"/>
      <c r="AE192" s="2"/>
      <c r="AF192" s="2"/>
      <c r="AG192" s="2"/>
      <c r="AH192" s="4"/>
    </row>
    <row r="193" spans="1:34" ht="13.5" hidden="1" customHeight="1">
      <c r="A193" s="2"/>
      <c r="C193" s="3"/>
      <c r="D193" s="3"/>
      <c r="E193" s="3"/>
      <c r="F193" s="3"/>
      <c r="G193" s="3"/>
      <c r="H193" s="3"/>
      <c r="I193" s="3"/>
      <c r="J193" s="3"/>
      <c r="K193" s="3"/>
      <c r="L193" s="3"/>
      <c r="M193" s="21"/>
      <c r="N193" s="21"/>
      <c r="O193" s="21"/>
      <c r="P193" s="21"/>
      <c r="Q193" s="26"/>
      <c r="R193" s="29"/>
      <c r="S193" s="26"/>
      <c r="T193" s="29"/>
      <c r="U193" s="26"/>
      <c r="V193" s="29"/>
      <c r="W193" s="26"/>
      <c r="X193" s="29"/>
      <c r="AB193" s="1"/>
      <c r="AD193" s="2"/>
      <c r="AE193" s="2"/>
      <c r="AF193" s="2"/>
      <c r="AG193" s="2"/>
      <c r="AH193" s="4"/>
    </row>
    <row r="194" spans="1:34" ht="13.5" hidden="1" customHeight="1">
      <c r="A194" s="2"/>
      <c r="C194" s="3"/>
      <c r="D194" s="3"/>
      <c r="E194" s="3"/>
      <c r="F194" s="3"/>
      <c r="G194" s="3"/>
      <c r="H194" s="3"/>
      <c r="I194" s="3"/>
      <c r="J194" s="3"/>
      <c r="K194" s="3"/>
      <c r="L194" s="3"/>
      <c r="M194" s="21"/>
      <c r="N194" s="21"/>
      <c r="O194" s="21"/>
      <c r="P194" s="21"/>
      <c r="Q194" s="26"/>
      <c r="R194" s="29"/>
      <c r="S194" s="26"/>
      <c r="T194" s="29"/>
      <c r="U194" s="26"/>
      <c r="V194" s="29"/>
      <c r="W194" s="26"/>
      <c r="X194" s="29"/>
      <c r="AB194" s="1"/>
      <c r="AD194" s="2"/>
      <c r="AE194" s="2"/>
      <c r="AF194" s="2"/>
      <c r="AG194" s="2"/>
      <c r="AH194" s="4"/>
    </row>
    <row r="195" spans="1:34" ht="13.5" hidden="1" customHeight="1">
      <c r="A195" s="2"/>
      <c r="C195" s="3"/>
      <c r="D195" s="3"/>
      <c r="E195" s="3"/>
      <c r="F195" s="3"/>
      <c r="G195" s="3"/>
      <c r="H195" s="3"/>
      <c r="I195" s="3"/>
      <c r="J195" s="3"/>
      <c r="K195" s="3"/>
      <c r="L195" s="3"/>
      <c r="M195" s="21"/>
      <c r="N195" s="21"/>
      <c r="O195" s="21"/>
      <c r="P195" s="21"/>
      <c r="Q195" s="26"/>
      <c r="R195" s="29"/>
      <c r="S195" s="26"/>
      <c r="T195" s="29"/>
      <c r="U195" s="26"/>
      <c r="V195" s="29"/>
      <c r="W195" s="26"/>
      <c r="X195" s="29"/>
      <c r="AB195" s="1"/>
      <c r="AD195" s="2"/>
      <c r="AE195" s="2"/>
      <c r="AF195" s="2"/>
      <c r="AG195" s="2"/>
      <c r="AH195" s="4"/>
    </row>
    <row r="196" spans="1:34" ht="13.5" hidden="1" customHeight="1">
      <c r="A196" s="2"/>
      <c r="C196" s="3"/>
      <c r="D196" s="3"/>
      <c r="E196" s="3"/>
      <c r="F196" s="3"/>
      <c r="G196" s="3"/>
      <c r="H196" s="3"/>
      <c r="I196" s="3"/>
      <c r="J196" s="3"/>
      <c r="K196" s="3"/>
      <c r="L196" s="3"/>
      <c r="M196" s="21"/>
      <c r="N196" s="21"/>
      <c r="O196" s="21"/>
      <c r="P196" s="21"/>
      <c r="Q196" s="26"/>
      <c r="R196" s="29"/>
      <c r="S196" s="26"/>
      <c r="T196" s="29"/>
      <c r="U196" s="26"/>
      <c r="V196" s="29"/>
      <c r="W196" s="26"/>
      <c r="X196" s="29"/>
      <c r="AB196" s="1"/>
      <c r="AD196" s="2"/>
      <c r="AE196" s="2"/>
      <c r="AF196" s="2"/>
      <c r="AG196" s="2"/>
      <c r="AH196" s="4"/>
    </row>
    <row r="197" spans="1:34" ht="13.5" hidden="1" customHeight="1">
      <c r="A197" s="2"/>
      <c r="C197" s="3"/>
      <c r="D197" s="3"/>
      <c r="E197" s="3"/>
      <c r="F197" s="3"/>
      <c r="G197" s="3"/>
      <c r="H197" s="3"/>
      <c r="I197" s="3"/>
      <c r="J197" s="3"/>
      <c r="K197" s="3"/>
      <c r="L197" s="3"/>
      <c r="M197" s="21"/>
      <c r="N197" s="21"/>
      <c r="O197" s="21"/>
      <c r="P197" s="21"/>
      <c r="Q197" s="26"/>
      <c r="R197" s="29"/>
      <c r="S197" s="26"/>
      <c r="T197" s="29"/>
      <c r="U197" s="26"/>
      <c r="V197" s="29"/>
      <c r="W197" s="26"/>
      <c r="X197" s="29"/>
      <c r="AB197" s="1"/>
      <c r="AD197" s="2"/>
      <c r="AE197" s="2"/>
      <c r="AF197" s="2"/>
      <c r="AG197" s="2"/>
      <c r="AH197" s="4"/>
    </row>
    <row r="198" spans="1:34" ht="13.5" hidden="1" customHeight="1">
      <c r="A198" s="2"/>
      <c r="C198" s="3"/>
      <c r="D198" s="3"/>
      <c r="E198" s="3"/>
      <c r="F198" s="3"/>
      <c r="G198" s="3"/>
      <c r="H198" s="3"/>
      <c r="I198" s="3"/>
      <c r="J198" s="3"/>
      <c r="K198" s="3"/>
      <c r="L198" s="3"/>
      <c r="M198" s="21"/>
      <c r="N198" s="21"/>
      <c r="O198" s="21"/>
      <c r="P198" s="21"/>
      <c r="Q198" s="26"/>
      <c r="R198" s="29"/>
      <c r="S198" s="26"/>
      <c r="T198" s="29"/>
      <c r="U198" s="26"/>
      <c r="V198" s="29"/>
      <c r="W198" s="26"/>
      <c r="X198" s="29"/>
      <c r="AB198" s="1"/>
      <c r="AD198" s="2"/>
      <c r="AE198" s="2"/>
      <c r="AF198" s="2"/>
      <c r="AG198" s="2"/>
      <c r="AH198" s="4"/>
    </row>
    <row r="199" spans="1:34" ht="13.5" hidden="1" customHeight="1">
      <c r="A199" s="2"/>
      <c r="C199" s="3"/>
      <c r="D199" s="3"/>
      <c r="E199" s="3"/>
      <c r="F199" s="3"/>
      <c r="G199" s="3"/>
      <c r="H199" s="3"/>
      <c r="I199" s="3"/>
      <c r="J199" s="3"/>
      <c r="K199" s="3"/>
      <c r="L199" s="3"/>
      <c r="M199" s="21"/>
      <c r="N199" s="21"/>
      <c r="O199" s="21"/>
      <c r="P199" s="21"/>
      <c r="Q199" s="26"/>
      <c r="R199" s="29"/>
      <c r="S199" s="26"/>
      <c r="T199" s="29"/>
      <c r="U199" s="26"/>
      <c r="V199" s="29"/>
      <c r="W199" s="26"/>
      <c r="X199" s="29"/>
      <c r="AB199" s="1"/>
      <c r="AD199" s="2"/>
      <c r="AE199" s="2"/>
      <c r="AF199" s="2"/>
      <c r="AG199" s="2"/>
      <c r="AH199" s="4"/>
    </row>
    <row r="200" spans="1:34" ht="13.5" hidden="1" customHeight="1">
      <c r="A200" s="2"/>
      <c r="C200" s="3"/>
      <c r="D200" s="3"/>
      <c r="E200" s="3"/>
      <c r="F200" s="3"/>
      <c r="G200" s="3"/>
      <c r="H200" s="3"/>
      <c r="I200" s="3"/>
      <c r="J200" s="3"/>
      <c r="K200" s="3"/>
      <c r="L200" s="3"/>
      <c r="M200" s="21"/>
      <c r="N200" s="21"/>
      <c r="O200" s="21"/>
      <c r="P200" s="21"/>
      <c r="Q200" s="26"/>
      <c r="R200" s="29"/>
      <c r="S200" s="26"/>
      <c r="T200" s="29"/>
      <c r="U200" s="26"/>
      <c r="V200" s="29"/>
      <c r="W200" s="26"/>
      <c r="X200" s="29"/>
      <c r="AB200" s="1"/>
      <c r="AD200" s="2"/>
      <c r="AE200" s="2"/>
      <c r="AF200" s="2"/>
      <c r="AG200" s="2"/>
      <c r="AH200" s="4"/>
    </row>
    <row r="201" spans="1:34" ht="13.5" hidden="1" customHeight="1">
      <c r="A201" s="2"/>
      <c r="C201" s="3"/>
      <c r="D201" s="3"/>
      <c r="E201" s="3"/>
      <c r="F201" s="3"/>
      <c r="G201" s="3"/>
      <c r="H201" s="3"/>
      <c r="I201" s="3"/>
      <c r="J201" s="3"/>
      <c r="K201" s="3"/>
      <c r="L201" s="3"/>
      <c r="M201" s="21"/>
      <c r="N201" s="21"/>
      <c r="O201" s="21"/>
      <c r="P201" s="21"/>
      <c r="Q201" s="26"/>
      <c r="R201" s="29"/>
      <c r="S201" s="26"/>
      <c r="T201" s="29"/>
      <c r="U201" s="26"/>
      <c r="V201" s="29"/>
      <c r="W201" s="26"/>
      <c r="X201" s="29"/>
      <c r="AB201" s="1"/>
      <c r="AD201" s="2"/>
      <c r="AE201" s="2"/>
      <c r="AF201" s="2"/>
      <c r="AG201" s="2"/>
      <c r="AH201" s="4"/>
    </row>
    <row r="202" spans="1:34" ht="13.5" hidden="1" customHeight="1">
      <c r="A202" s="2"/>
      <c r="C202" s="3"/>
      <c r="D202" s="3"/>
      <c r="E202" s="3"/>
      <c r="F202" s="3"/>
      <c r="G202" s="3"/>
      <c r="H202" s="3"/>
      <c r="I202" s="3"/>
      <c r="J202" s="3"/>
      <c r="K202" s="3"/>
      <c r="L202" s="3"/>
      <c r="M202" s="21"/>
      <c r="N202" s="21"/>
      <c r="O202" s="21"/>
      <c r="P202" s="21"/>
      <c r="Q202" s="26"/>
      <c r="R202" s="29"/>
      <c r="S202" s="26"/>
      <c r="T202" s="29"/>
      <c r="U202" s="26"/>
      <c r="V202" s="29"/>
      <c r="W202" s="26"/>
      <c r="X202" s="29"/>
      <c r="AB202" s="1"/>
      <c r="AD202" s="2"/>
      <c r="AE202" s="2"/>
      <c r="AF202" s="2"/>
      <c r="AG202" s="2"/>
      <c r="AH202" s="4"/>
    </row>
    <row r="203" spans="1:34" ht="13.5" hidden="1" customHeight="1">
      <c r="A203" s="2"/>
      <c r="C203" s="3"/>
      <c r="D203" s="3"/>
      <c r="E203" s="3"/>
      <c r="F203" s="3"/>
      <c r="G203" s="3"/>
      <c r="H203" s="3"/>
      <c r="I203" s="3"/>
      <c r="J203" s="3"/>
      <c r="K203" s="3"/>
      <c r="L203" s="3"/>
      <c r="M203" s="21"/>
      <c r="N203" s="21"/>
      <c r="O203" s="21"/>
      <c r="P203" s="21"/>
      <c r="Q203" s="26"/>
      <c r="R203" s="29"/>
      <c r="S203" s="26"/>
      <c r="T203" s="29"/>
      <c r="U203" s="26"/>
      <c r="V203" s="29"/>
      <c r="W203" s="26"/>
      <c r="X203" s="29"/>
      <c r="AB203" s="1"/>
      <c r="AD203" s="2"/>
      <c r="AE203" s="2"/>
      <c r="AF203" s="2"/>
      <c r="AG203" s="2"/>
      <c r="AH203" s="4"/>
    </row>
    <row r="204" spans="1:34" ht="13.5" hidden="1" customHeight="1">
      <c r="A204" s="2"/>
      <c r="C204" s="3"/>
      <c r="D204" s="3"/>
      <c r="E204" s="3"/>
      <c r="F204" s="3"/>
      <c r="G204" s="3"/>
      <c r="H204" s="3"/>
      <c r="I204" s="3"/>
      <c r="J204" s="3"/>
      <c r="K204" s="3"/>
      <c r="L204" s="3"/>
      <c r="M204" s="21"/>
      <c r="N204" s="21"/>
      <c r="O204" s="21"/>
      <c r="P204" s="21"/>
      <c r="Q204" s="26"/>
      <c r="R204" s="29"/>
      <c r="S204" s="26"/>
      <c r="T204" s="29"/>
      <c r="U204" s="26"/>
      <c r="V204" s="29"/>
      <c r="W204" s="26"/>
      <c r="X204" s="29"/>
      <c r="AB204" s="1"/>
      <c r="AD204" s="2"/>
      <c r="AE204" s="2"/>
      <c r="AF204" s="2"/>
      <c r="AG204" s="2"/>
      <c r="AH204" s="4"/>
    </row>
    <row r="205" spans="1:34" ht="13.5" hidden="1" customHeight="1">
      <c r="A205" s="2"/>
      <c r="C205" s="3"/>
      <c r="D205" s="3"/>
      <c r="E205" s="3"/>
      <c r="F205" s="3"/>
      <c r="G205" s="3"/>
      <c r="H205" s="3"/>
      <c r="I205" s="3"/>
      <c r="J205" s="3"/>
      <c r="K205" s="3"/>
      <c r="L205" s="3"/>
      <c r="M205" s="21"/>
      <c r="N205" s="21"/>
      <c r="O205" s="21"/>
      <c r="P205" s="21"/>
      <c r="Q205" s="26"/>
      <c r="R205" s="29"/>
      <c r="S205" s="26"/>
      <c r="T205" s="29"/>
      <c r="U205" s="26"/>
      <c r="V205" s="29"/>
      <c r="W205" s="26"/>
      <c r="X205" s="29"/>
      <c r="AB205" s="1"/>
      <c r="AD205" s="2"/>
      <c r="AE205" s="2"/>
      <c r="AF205" s="2"/>
      <c r="AG205" s="2"/>
      <c r="AH205" s="4"/>
    </row>
    <row r="206" spans="1:34" ht="13.5" hidden="1" customHeight="1">
      <c r="A206" s="2"/>
      <c r="C206" s="3"/>
      <c r="D206" s="3"/>
      <c r="E206" s="3"/>
      <c r="F206" s="3"/>
      <c r="G206" s="3"/>
      <c r="H206" s="3"/>
      <c r="I206" s="3"/>
      <c r="J206" s="3"/>
      <c r="K206" s="3"/>
      <c r="L206" s="3"/>
      <c r="M206" s="21"/>
      <c r="N206" s="21"/>
      <c r="O206" s="21"/>
      <c r="P206" s="21"/>
      <c r="Q206" s="26"/>
      <c r="R206" s="29"/>
      <c r="S206" s="26"/>
      <c r="T206" s="29"/>
      <c r="U206" s="26"/>
      <c r="V206" s="29"/>
      <c r="W206" s="26"/>
      <c r="X206" s="29"/>
      <c r="AB206" s="1"/>
      <c r="AD206" s="2"/>
      <c r="AE206" s="2"/>
      <c r="AF206" s="2"/>
      <c r="AG206" s="2"/>
      <c r="AH206" s="4"/>
    </row>
    <row r="207" spans="1:34" ht="13.5" hidden="1" customHeight="1">
      <c r="A207" s="2"/>
      <c r="C207" s="3"/>
      <c r="D207" s="3"/>
      <c r="E207" s="3"/>
      <c r="F207" s="3"/>
      <c r="G207" s="3"/>
      <c r="H207" s="3"/>
      <c r="I207" s="3"/>
      <c r="J207" s="3"/>
      <c r="K207" s="3"/>
      <c r="L207" s="3"/>
      <c r="M207" s="21"/>
      <c r="N207" s="21"/>
      <c r="O207" s="21"/>
      <c r="P207" s="21"/>
      <c r="Q207" s="26"/>
      <c r="R207" s="29"/>
      <c r="S207" s="26"/>
      <c r="T207" s="29"/>
      <c r="U207" s="26"/>
      <c r="V207" s="29"/>
      <c r="W207" s="26"/>
      <c r="X207" s="29"/>
      <c r="AB207" s="1"/>
      <c r="AD207" s="2"/>
      <c r="AE207" s="2"/>
      <c r="AF207" s="2"/>
      <c r="AG207" s="2"/>
      <c r="AH207" s="4"/>
    </row>
    <row r="208" spans="1:34" ht="13.5" hidden="1" customHeight="1">
      <c r="A208" s="2"/>
      <c r="C208" s="3"/>
      <c r="D208" s="3"/>
      <c r="E208" s="3"/>
      <c r="F208" s="3"/>
      <c r="G208" s="3"/>
      <c r="H208" s="3"/>
      <c r="I208" s="3"/>
      <c r="J208" s="3"/>
      <c r="K208" s="3"/>
      <c r="L208" s="3"/>
      <c r="M208" s="21"/>
      <c r="N208" s="21"/>
      <c r="O208" s="21"/>
      <c r="P208" s="21"/>
      <c r="Q208" s="26"/>
      <c r="R208" s="29"/>
      <c r="S208" s="26"/>
      <c r="T208" s="29"/>
      <c r="U208" s="26"/>
      <c r="V208" s="29"/>
      <c r="W208" s="26"/>
      <c r="X208" s="29"/>
      <c r="AB208" s="1"/>
      <c r="AD208" s="2"/>
      <c r="AE208" s="2"/>
      <c r="AF208" s="2"/>
      <c r="AG208" s="2"/>
      <c r="AH208" s="4"/>
    </row>
    <row r="209" spans="1:34" ht="13.5" hidden="1" customHeight="1">
      <c r="A209" s="2"/>
      <c r="C209" s="3"/>
      <c r="D209" s="3"/>
      <c r="E209" s="3"/>
      <c r="F209" s="3"/>
      <c r="G209" s="3"/>
      <c r="H209" s="3"/>
      <c r="I209" s="3"/>
      <c r="J209" s="3"/>
      <c r="K209" s="3"/>
      <c r="L209" s="3"/>
      <c r="M209" s="21"/>
      <c r="N209" s="21"/>
      <c r="O209" s="21"/>
      <c r="P209" s="21"/>
      <c r="Q209" s="26"/>
      <c r="R209" s="29"/>
      <c r="S209" s="26"/>
      <c r="T209" s="29"/>
      <c r="U209" s="26"/>
      <c r="V209" s="29"/>
      <c r="W209" s="26"/>
      <c r="X209" s="29"/>
      <c r="AB209" s="1"/>
      <c r="AD209" s="2"/>
      <c r="AE209" s="2"/>
      <c r="AF209" s="2"/>
      <c r="AG209" s="2"/>
      <c r="AH209" s="4"/>
    </row>
    <row r="210" spans="1:34" ht="13.5" hidden="1" customHeight="1">
      <c r="A210" s="2"/>
      <c r="C210" s="3"/>
      <c r="D210" s="3"/>
      <c r="E210" s="3"/>
      <c r="F210" s="3"/>
      <c r="G210" s="3"/>
      <c r="H210" s="3"/>
      <c r="I210" s="3"/>
      <c r="J210" s="3"/>
      <c r="K210" s="3"/>
      <c r="L210" s="3"/>
      <c r="M210" s="21"/>
      <c r="N210" s="21"/>
      <c r="O210" s="21"/>
      <c r="P210" s="21"/>
      <c r="Q210" s="26"/>
      <c r="R210" s="29"/>
      <c r="S210" s="26"/>
      <c r="T210" s="29"/>
      <c r="U210" s="26"/>
      <c r="V210" s="29"/>
      <c r="W210" s="26"/>
      <c r="X210" s="29"/>
      <c r="AB210" s="1"/>
      <c r="AD210" s="2"/>
      <c r="AE210" s="2"/>
      <c r="AF210" s="2"/>
      <c r="AG210" s="2"/>
      <c r="AH210" s="4"/>
    </row>
    <row r="211" spans="1:34" ht="13.5" hidden="1" customHeight="1">
      <c r="A211" s="2"/>
      <c r="C211" s="3"/>
      <c r="D211" s="3"/>
      <c r="E211" s="3"/>
      <c r="F211" s="3"/>
      <c r="G211" s="3"/>
      <c r="H211" s="3"/>
      <c r="I211" s="3"/>
      <c r="J211" s="3"/>
      <c r="K211" s="3"/>
      <c r="L211" s="3"/>
      <c r="M211" s="21"/>
      <c r="N211" s="21"/>
      <c r="O211" s="21"/>
      <c r="P211" s="21"/>
      <c r="Q211" s="26"/>
      <c r="R211" s="29"/>
      <c r="S211" s="26"/>
      <c r="T211" s="29"/>
      <c r="U211" s="26"/>
      <c r="V211" s="29"/>
      <c r="W211" s="26"/>
      <c r="X211" s="29"/>
      <c r="AB211" s="1"/>
      <c r="AD211" s="2"/>
      <c r="AE211" s="2"/>
      <c r="AF211" s="2"/>
      <c r="AG211" s="2"/>
      <c r="AH211" s="4"/>
    </row>
    <row r="212" spans="1:34" ht="13.5" hidden="1" customHeight="1">
      <c r="A212" s="2"/>
      <c r="C212" s="3"/>
      <c r="D212" s="3"/>
      <c r="E212" s="3"/>
      <c r="F212" s="3"/>
      <c r="G212" s="3"/>
      <c r="H212" s="3"/>
      <c r="I212" s="3"/>
      <c r="J212" s="3"/>
      <c r="K212" s="3"/>
      <c r="L212" s="3"/>
      <c r="M212" s="21"/>
      <c r="N212" s="21"/>
      <c r="O212" s="21"/>
      <c r="P212" s="21"/>
      <c r="Q212" s="26"/>
      <c r="R212" s="29"/>
      <c r="S212" s="26"/>
      <c r="T212" s="29"/>
      <c r="U212" s="26"/>
      <c r="V212" s="29"/>
      <c r="W212" s="26"/>
      <c r="X212" s="29"/>
      <c r="AB212" s="1"/>
      <c r="AD212" s="2"/>
      <c r="AE212" s="2"/>
      <c r="AF212" s="2"/>
      <c r="AG212" s="2"/>
      <c r="AH212" s="4"/>
    </row>
    <row r="213" spans="1:34" ht="13.5" hidden="1" customHeight="1">
      <c r="A213" s="2"/>
      <c r="C213" s="3"/>
      <c r="D213" s="3"/>
      <c r="E213" s="3"/>
      <c r="F213" s="3"/>
      <c r="G213" s="3"/>
      <c r="H213" s="3"/>
      <c r="I213" s="3"/>
      <c r="J213" s="3"/>
      <c r="K213" s="3"/>
      <c r="L213" s="3"/>
      <c r="M213" s="21"/>
      <c r="N213" s="21"/>
      <c r="O213" s="21"/>
      <c r="P213" s="21"/>
      <c r="Q213" s="26"/>
      <c r="R213" s="29"/>
      <c r="S213" s="26"/>
      <c r="T213" s="29"/>
      <c r="U213" s="26"/>
      <c r="V213" s="29"/>
      <c r="W213" s="26"/>
      <c r="X213" s="29"/>
      <c r="AB213" s="1"/>
      <c r="AD213" s="2"/>
      <c r="AE213" s="2"/>
      <c r="AF213" s="2"/>
      <c r="AG213" s="2"/>
      <c r="AH213" s="4"/>
    </row>
    <row r="214" spans="1:34" ht="13.5" hidden="1" customHeight="1">
      <c r="A214" s="2"/>
      <c r="C214" s="3"/>
      <c r="D214" s="3"/>
      <c r="E214" s="3"/>
      <c r="F214" s="3"/>
      <c r="G214" s="3"/>
      <c r="H214" s="3"/>
      <c r="I214" s="3"/>
      <c r="J214" s="3"/>
      <c r="K214" s="3"/>
      <c r="L214" s="3"/>
      <c r="M214" s="21"/>
      <c r="N214" s="21"/>
      <c r="O214" s="21"/>
      <c r="P214" s="21"/>
      <c r="Q214" s="26"/>
      <c r="R214" s="29"/>
      <c r="S214" s="26"/>
      <c r="T214" s="29"/>
      <c r="U214" s="26"/>
      <c r="V214" s="29"/>
      <c r="W214" s="26"/>
      <c r="X214" s="29"/>
      <c r="AB214" s="1"/>
      <c r="AD214" s="2"/>
      <c r="AE214" s="2"/>
      <c r="AF214" s="2"/>
      <c r="AG214" s="2"/>
      <c r="AH214" s="4"/>
    </row>
    <row r="215" spans="1:34" ht="13.5" hidden="1" customHeight="1">
      <c r="A215" s="2"/>
      <c r="C215" s="3"/>
      <c r="D215" s="3"/>
      <c r="E215" s="3"/>
      <c r="F215" s="3"/>
      <c r="G215" s="3"/>
      <c r="H215" s="3"/>
      <c r="I215" s="3"/>
      <c r="J215" s="3"/>
      <c r="K215" s="3"/>
      <c r="L215" s="3"/>
      <c r="M215" s="21"/>
      <c r="N215" s="21"/>
      <c r="O215" s="21"/>
      <c r="P215" s="21"/>
      <c r="Q215" s="26"/>
      <c r="R215" s="29"/>
      <c r="S215" s="26"/>
      <c r="T215" s="29"/>
      <c r="U215" s="26"/>
      <c r="V215" s="29"/>
      <c r="W215" s="26"/>
      <c r="X215" s="29"/>
      <c r="AB215" s="1"/>
      <c r="AD215" s="2"/>
      <c r="AE215" s="2"/>
      <c r="AF215" s="2"/>
      <c r="AG215" s="2"/>
      <c r="AH215" s="4"/>
    </row>
    <row r="216" spans="1:34" ht="13.5" hidden="1" customHeight="1">
      <c r="A216" s="2"/>
      <c r="C216" s="3"/>
      <c r="D216" s="3"/>
      <c r="E216" s="3"/>
      <c r="F216" s="3"/>
      <c r="G216" s="3"/>
      <c r="H216" s="3"/>
      <c r="I216" s="3"/>
      <c r="J216" s="3"/>
      <c r="K216" s="3"/>
      <c r="L216" s="3"/>
      <c r="M216" s="21"/>
      <c r="N216" s="21"/>
      <c r="O216" s="21"/>
      <c r="P216" s="21"/>
      <c r="Q216" s="26"/>
      <c r="R216" s="29"/>
      <c r="S216" s="26"/>
      <c r="T216" s="29"/>
      <c r="U216" s="26"/>
      <c r="V216" s="29"/>
      <c r="W216" s="26"/>
      <c r="X216" s="29"/>
      <c r="AB216" s="1"/>
      <c r="AD216" s="2"/>
      <c r="AE216" s="2"/>
      <c r="AF216" s="2"/>
      <c r="AG216" s="2"/>
      <c r="AH216" s="4"/>
    </row>
    <row r="217" spans="1:34" ht="13.5" hidden="1" customHeight="1">
      <c r="A217" s="2"/>
      <c r="C217" s="3"/>
      <c r="D217" s="3"/>
      <c r="E217" s="3"/>
      <c r="F217" s="3"/>
      <c r="G217" s="3"/>
      <c r="H217" s="3"/>
      <c r="I217" s="3"/>
      <c r="J217" s="3"/>
      <c r="K217" s="3"/>
      <c r="L217" s="3"/>
      <c r="M217" s="21"/>
      <c r="N217" s="21"/>
      <c r="O217" s="21"/>
      <c r="P217" s="21"/>
      <c r="Q217" s="26"/>
      <c r="R217" s="29"/>
      <c r="S217" s="26"/>
      <c r="T217" s="29"/>
      <c r="U217" s="26"/>
      <c r="V217" s="29"/>
      <c r="W217" s="26"/>
      <c r="X217" s="29"/>
      <c r="AB217" s="1"/>
      <c r="AD217" s="2"/>
      <c r="AE217" s="2"/>
      <c r="AF217" s="2"/>
      <c r="AG217" s="2"/>
      <c r="AH217" s="4"/>
    </row>
    <row r="218" spans="1:34" ht="13.5" hidden="1" customHeight="1">
      <c r="A218" s="2"/>
      <c r="C218" s="3"/>
      <c r="D218" s="3"/>
      <c r="E218" s="3"/>
      <c r="F218" s="3"/>
      <c r="G218" s="3"/>
      <c r="H218" s="3"/>
      <c r="I218" s="3"/>
      <c r="J218" s="3"/>
      <c r="K218" s="3"/>
      <c r="L218" s="3"/>
      <c r="M218" s="21"/>
      <c r="N218" s="21"/>
      <c r="O218" s="21"/>
      <c r="P218" s="21"/>
      <c r="Q218" s="26"/>
      <c r="R218" s="29"/>
      <c r="S218" s="26"/>
      <c r="T218" s="29"/>
      <c r="U218" s="26"/>
      <c r="V218" s="29"/>
      <c r="W218" s="26"/>
      <c r="X218" s="29"/>
      <c r="AB218" s="1"/>
      <c r="AD218" s="2"/>
      <c r="AE218" s="2"/>
      <c r="AF218" s="2"/>
      <c r="AG218" s="2"/>
      <c r="AH218" s="4"/>
    </row>
    <row r="219" spans="1:34" ht="13.5" hidden="1" customHeight="1">
      <c r="A219" s="2"/>
      <c r="C219" s="3"/>
      <c r="D219" s="3"/>
      <c r="E219" s="3"/>
      <c r="F219" s="3"/>
      <c r="G219" s="3"/>
      <c r="H219" s="3"/>
      <c r="I219" s="3"/>
      <c r="J219" s="3"/>
      <c r="K219" s="3"/>
      <c r="L219" s="3"/>
      <c r="M219" s="21"/>
      <c r="N219" s="21"/>
      <c r="O219" s="21"/>
      <c r="P219" s="21"/>
      <c r="Q219" s="26"/>
      <c r="R219" s="29"/>
      <c r="S219" s="26"/>
      <c r="T219" s="29"/>
      <c r="U219" s="26"/>
      <c r="V219" s="29"/>
      <c r="W219" s="26"/>
      <c r="X219" s="29"/>
      <c r="AB219" s="1"/>
      <c r="AD219" s="2"/>
      <c r="AE219" s="2"/>
      <c r="AF219" s="2"/>
      <c r="AG219" s="2"/>
      <c r="AH219" s="4"/>
    </row>
    <row r="220" spans="1:34" ht="13.5" hidden="1" customHeight="1">
      <c r="A220" s="2"/>
      <c r="C220" s="3"/>
      <c r="D220" s="3"/>
      <c r="E220" s="3"/>
      <c r="F220" s="3"/>
      <c r="G220" s="3"/>
      <c r="H220" s="3"/>
      <c r="I220" s="3"/>
      <c r="J220" s="3"/>
      <c r="K220" s="3"/>
      <c r="L220" s="3"/>
      <c r="M220" s="21"/>
      <c r="N220" s="21"/>
      <c r="O220" s="21"/>
      <c r="P220" s="21"/>
      <c r="Q220" s="26"/>
      <c r="R220" s="29"/>
      <c r="S220" s="26"/>
      <c r="T220" s="29"/>
      <c r="U220" s="26"/>
      <c r="V220" s="29"/>
      <c r="W220" s="26"/>
      <c r="X220" s="29"/>
      <c r="AB220" s="1"/>
      <c r="AD220" s="2"/>
      <c r="AE220" s="2"/>
      <c r="AF220" s="2"/>
      <c r="AG220" s="2"/>
      <c r="AH220" s="4"/>
    </row>
    <row r="221" spans="1:34" ht="13.5" hidden="1" customHeight="1">
      <c r="A221" s="2"/>
      <c r="C221" s="3"/>
      <c r="D221" s="3"/>
      <c r="E221" s="3"/>
      <c r="F221" s="3"/>
      <c r="G221" s="3"/>
      <c r="H221" s="3"/>
      <c r="I221" s="3"/>
      <c r="J221" s="3"/>
      <c r="K221" s="3"/>
      <c r="L221" s="3"/>
      <c r="M221" s="21"/>
      <c r="N221" s="21"/>
      <c r="O221" s="21"/>
      <c r="P221" s="21"/>
      <c r="Q221" s="26"/>
      <c r="R221" s="29"/>
      <c r="S221" s="26"/>
      <c r="T221" s="29"/>
      <c r="U221" s="26"/>
      <c r="V221" s="29"/>
      <c r="W221" s="26"/>
      <c r="X221" s="29"/>
      <c r="AB221" s="1"/>
      <c r="AD221" s="2"/>
      <c r="AE221" s="2"/>
      <c r="AF221" s="2"/>
      <c r="AG221" s="2"/>
      <c r="AH221" s="4"/>
    </row>
    <row r="222" spans="1:34" ht="13.5" hidden="1" customHeight="1">
      <c r="A222" s="2"/>
      <c r="C222" s="3"/>
      <c r="D222" s="3"/>
      <c r="E222" s="3"/>
      <c r="F222" s="3"/>
      <c r="G222" s="3"/>
      <c r="H222" s="3"/>
      <c r="I222" s="3"/>
      <c r="J222" s="3"/>
      <c r="K222" s="3"/>
      <c r="L222" s="3"/>
      <c r="M222" s="21"/>
      <c r="N222" s="21"/>
      <c r="O222" s="21"/>
      <c r="P222" s="21"/>
      <c r="Q222" s="26"/>
      <c r="R222" s="29"/>
      <c r="S222" s="26"/>
      <c r="T222" s="29"/>
      <c r="U222" s="26"/>
      <c r="V222" s="29"/>
      <c r="W222" s="26"/>
      <c r="X222" s="29"/>
      <c r="AB222" s="1"/>
      <c r="AD222" s="2"/>
      <c r="AE222" s="2"/>
      <c r="AF222" s="2"/>
      <c r="AG222" s="2"/>
      <c r="AH222" s="4"/>
    </row>
    <row r="223" spans="1:34" ht="13.5" hidden="1" customHeight="1">
      <c r="A223" s="2"/>
      <c r="C223" s="3"/>
      <c r="D223" s="3"/>
      <c r="E223" s="3"/>
      <c r="F223" s="3"/>
      <c r="G223" s="3"/>
      <c r="H223" s="3"/>
      <c r="I223" s="3"/>
      <c r="J223" s="3"/>
      <c r="K223" s="3"/>
      <c r="L223" s="3"/>
      <c r="M223" s="21"/>
      <c r="N223" s="21"/>
      <c r="O223" s="21"/>
      <c r="P223" s="21"/>
      <c r="Q223" s="26"/>
      <c r="R223" s="29"/>
      <c r="S223" s="26"/>
      <c r="T223" s="29"/>
      <c r="U223" s="26"/>
      <c r="V223" s="29"/>
      <c r="W223" s="26"/>
      <c r="X223" s="29"/>
      <c r="AB223" s="1"/>
      <c r="AD223" s="2"/>
      <c r="AE223" s="2"/>
      <c r="AF223" s="2"/>
      <c r="AG223" s="2"/>
      <c r="AH223" s="4"/>
    </row>
    <row r="224" spans="1:34" ht="13.5" hidden="1" customHeight="1">
      <c r="A224" s="2"/>
      <c r="C224" s="3"/>
      <c r="D224" s="3"/>
      <c r="E224" s="3"/>
      <c r="F224" s="3"/>
      <c r="G224" s="3"/>
      <c r="H224" s="3"/>
      <c r="I224" s="3"/>
      <c r="J224" s="3"/>
      <c r="K224" s="3"/>
      <c r="L224" s="3"/>
      <c r="M224" s="21"/>
      <c r="N224" s="21"/>
      <c r="O224" s="21"/>
      <c r="P224" s="21"/>
      <c r="Q224" s="26"/>
      <c r="R224" s="29"/>
      <c r="S224" s="26"/>
      <c r="T224" s="29"/>
      <c r="U224" s="26"/>
      <c r="V224" s="29"/>
      <c r="W224" s="26"/>
      <c r="X224" s="29"/>
      <c r="AB224" s="1"/>
      <c r="AD224" s="2"/>
      <c r="AE224" s="2"/>
      <c r="AF224" s="2"/>
      <c r="AG224" s="2"/>
      <c r="AH224" s="4"/>
    </row>
    <row r="225" spans="1:34" ht="13.5" hidden="1" customHeight="1">
      <c r="A225" s="2"/>
      <c r="C225" s="3"/>
      <c r="D225" s="3"/>
      <c r="E225" s="3"/>
      <c r="F225" s="3"/>
      <c r="G225" s="3"/>
      <c r="H225" s="3"/>
      <c r="I225" s="3"/>
      <c r="J225" s="3"/>
      <c r="K225" s="3"/>
      <c r="L225" s="3"/>
      <c r="M225" s="21"/>
      <c r="N225" s="21"/>
      <c r="O225" s="21"/>
      <c r="P225" s="21"/>
      <c r="Q225" s="26"/>
      <c r="R225" s="29"/>
      <c r="S225" s="26"/>
      <c r="T225" s="29"/>
      <c r="U225" s="26"/>
      <c r="V225" s="29"/>
      <c r="W225" s="26"/>
      <c r="X225" s="29"/>
      <c r="AB225" s="1"/>
      <c r="AD225" s="2"/>
      <c r="AE225" s="2"/>
      <c r="AF225" s="2"/>
      <c r="AG225" s="2"/>
      <c r="AH225" s="4"/>
    </row>
    <row r="226" spans="1:34" ht="13.5" hidden="1" customHeight="1">
      <c r="A226" s="2"/>
      <c r="C226" s="3"/>
      <c r="D226" s="3"/>
      <c r="E226" s="3"/>
      <c r="F226" s="3"/>
      <c r="G226" s="3"/>
      <c r="H226" s="3"/>
      <c r="I226" s="3"/>
      <c r="J226" s="3"/>
      <c r="K226" s="3"/>
      <c r="L226" s="3"/>
      <c r="M226" s="21"/>
      <c r="N226" s="21"/>
      <c r="O226" s="21"/>
      <c r="P226" s="21"/>
      <c r="Q226" s="26"/>
      <c r="R226" s="29"/>
      <c r="S226" s="26"/>
      <c r="T226" s="29"/>
      <c r="U226" s="26"/>
      <c r="V226" s="29"/>
      <c r="W226" s="26"/>
      <c r="X226" s="29"/>
      <c r="AB226" s="1"/>
      <c r="AD226" s="2"/>
      <c r="AE226" s="2"/>
      <c r="AF226" s="2"/>
      <c r="AG226" s="2"/>
      <c r="AH226" s="4"/>
    </row>
    <row r="227" spans="1:34" ht="13.5" hidden="1" customHeight="1">
      <c r="A227" s="2"/>
      <c r="C227" s="3"/>
      <c r="D227" s="3"/>
      <c r="E227" s="3"/>
      <c r="F227" s="3"/>
      <c r="G227" s="3"/>
      <c r="H227" s="3"/>
      <c r="I227" s="3"/>
      <c r="J227" s="3"/>
      <c r="K227" s="3"/>
      <c r="L227" s="3"/>
      <c r="M227" s="21"/>
      <c r="N227" s="21"/>
      <c r="O227" s="21"/>
      <c r="P227" s="21"/>
      <c r="Q227" s="26"/>
      <c r="R227" s="29"/>
      <c r="S227" s="26"/>
      <c r="T227" s="29"/>
      <c r="U227" s="26"/>
      <c r="V227" s="29"/>
      <c r="W227" s="26"/>
      <c r="X227" s="29"/>
      <c r="AB227" s="1"/>
      <c r="AD227" s="2"/>
      <c r="AE227" s="2"/>
      <c r="AF227" s="2"/>
      <c r="AG227" s="2"/>
      <c r="AH227" s="4"/>
    </row>
    <row r="228" spans="1:34" ht="13.5" hidden="1" customHeight="1">
      <c r="A228" s="2"/>
      <c r="C228" s="3"/>
      <c r="D228" s="3"/>
      <c r="E228" s="3"/>
      <c r="F228" s="3"/>
      <c r="G228" s="3"/>
      <c r="H228" s="3"/>
      <c r="I228" s="3"/>
      <c r="J228" s="3"/>
      <c r="K228" s="3"/>
      <c r="L228" s="3"/>
      <c r="M228" s="21"/>
      <c r="N228" s="21"/>
      <c r="O228" s="21"/>
      <c r="P228" s="21"/>
      <c r="Q228" s="26"/>
      <c r="R228" s="29"/>
      <c r="S228" s="26"/>
      <c r="T228" s="29"/>
      <c r="U228" s="26"/>
      <c r="V228" s="29"/>
      <c r="W228" s="26"/>
      <c r="X228" s="29"/>
      <c r="AB228" s="1"/>
      <c r="AD228" s="2"/>
      <c r="AE228" s="2"/>
      <c r="AF228" s="2"/>
      <c r="AG228" s="2"/>
      <c r="AH228" s="4"/>
    </row>
    <row r="229" spans="1:34" ht="13.5" hidden="1" customHeight="1">
      <c r="A229" s="2"/>
      <c r="C229" s="3"/>
      <c r="D229" s="3"/>
      <c r="E229" s="3"/>
      <c r="F229" s="3"/>
      <c r="G229" s="3"/>
      <c r="H229" s="3"/>
      <c r="I229" s="3"/>
      <c r="J229" s="3"/>
      <c r="K229" s="3"/>
      <c r="L229" s="3"/>
      <c r="M229" s="21"/>
      <c r="N229" s="21"/>
      <c r="O229" s="21"/>
      <c r="P229" s="21"/>
      <c r="Q229" s="26"/>
      <c r="R229" s="29"/>
      <c r="S229" s="26"/>
      <c r="T229" s="29"/>
      <c r="U229" s="26"/>
      <c r="V229" s="29"/>
      <c r="W229" s="26"/>
      <c r="X229" s="29"/>
      <c r="AB229" s="1"/>
      <c r="AD229" s="2"/>
      <c r="AE229" s="2"/>
      <c r="AF229" s="2"/>
      <c r="AG229" s="2"/>
      <c r="AH229" s="4"/>
    </row>
    <row r="230" spans="1:34" ht="13.5" hidden="1" customHeight="1">
      <c r="A230" s="2"/>
      <c r="C230" s="3"/>
      <c r="D230" s="3"/>
      <c r="E230" s="3"/>
      <c r="F230" s="3"/>
      <c r="G230" s="3"/>
      <c r="H230" s="3"/>
      <c r="I230" s="3"/>
      <c r="J230" s="3"/>
      <c r="K230" s="3"/>
      <c r="L230" s="3"/>
      <c r="M230" s="21"/>
      <c r="N230" s="21"/>
      <c r="O230" s="21"/>
      <c r="P230" s="21"/>
      <c r="Q230" s="26"/>
      <c r="R230" s="29"/>
      <c r="S230" s="26"/>
      <c r="T230" s="29"/>
      <c r="U230" s="26"/>
      <c r="V230" s="29"/>
      <c r="W230" s="26"/>
      <c r="X230" s="29"/>
      <c r="AB230" s="1"/>
      <c r="AD230" s="2"/>
      <c r="AE230" s="2"/>
      <c r="AF230" s="2"/>
      <c r="AG230" s="2"/>
      <c r="AH230" s="4"/>
    </row>
    <row r="231" spans="1:34" ht="13.5" hidden="1" customHeight="1">
      <c r="A231" s="2"/>
      <c r="C231" s="3"/>
      <c r="D231" s="3"/>
      <c r="E231" s="3"/>
      <c r="F231" s="3"/>
      <c r="G231" s="3"/>
      <c r="H231" s="3"/>
      <c r="I231" s="3"/>
      <c r="J231" s="3"/>
      <c r="K231" s="3"/>
      <c r="L231" s="3"/>
      <c r="M231" s="21"/>
      <c r="N231" s="21"/>
      <c r="O231" s="21"/>
      <c r="P231" s="21"/>
      <c r="Q231" s="26"/>
      <c r="R231" s="29"/>
      <c r="S231" s="26"/>
      <c r="T231" s="29"/>
      <c r="U231" s="26"/>
      <c r="V231" s="29"/>
      <c r="W231" s="26"/>
      <c r="X231" s="29"/>
      <c r="AB231" s="1"/>
      <c r="AD231" s="2"/>
      <c r="AE231" s="2"/>
      <c r="AF231" s="2"/>
      <c r="AG231" s="2"/>
      <c r="AH231" s="4"/>
    </row>
    <row r="232" spans="1:34" ht="13.5" hidden="1" customHeight="1">
      <c r="A232" s="2"/>
      <c r="C232" s="3"/>
      <c r="D232" s="3"/>
      <c r="E232" s="3"/>
      <c r="F232" s="3"/>
      <c r="G232" s="3"/>
      <c r="H232" s="3"/>
      <c r="I232" s="3"/>
      <c r="J232" s="3"/>
      <c r="K232" s="3"/>
      <c r="L232" s="3"/>
      <c r="M232" s="21"/>
      <c r="N232" s="21"/>
      <c r="O232" s="21"/>
      <c r="P232" s="21"/>
      <c r="Q232" s="26"/>
      <c r="R232" s="29"/>
      <c r="S232" s="26"/>
      <c r="T232" s="29"/>
      <c r="U232" s="26"/>
      <c r="V232" s="29"/>
      <c r="W232" s="26"/>
      <c r="X232" s="29"/>
      <c r="AB232" s="1"/>
      <c r="AD232" s="2"/>
      <c r="AE232" s="2"/>
      <c r="AF232" s="2"/>
      <c r="AG232" s="2"/>
      <c r="AH232" s="4"/>
    </row>
    <row r="233" spans="1:34" ht="13.5" hidden="1" customHeight="1">
      <c r="A233" s="2"/>
      <c r="C233" s="3"/>
      <c r="D233" s="3"/>
      <c r="E233" s="3"/>
      <c r="F233" s="3"/>
      <c r="G233" s="3"/>
      <c r="H233" s="3"/>
      <c r="I233" s="3"/>
      <c r="J233" s="3"/>
      <c r="K233" s="3"/>
      <c r="L233" s="3"/>
      <c r="M233" s="21"/>
      <c r="N233" s="21"/>
      <c r="O233" s="21"/>
      <c r="P233" s="21"/>
      <c r="Q233" s="26"/>
      <c r="R233" s="29"/>
      <c r="S233" s="26"/>
      <c r="T233" s="29"/>
      <c r="U233" s="26"/>
      <c r="V233" s="29"/>
      <c r="W233" s="26"/>
      <c r="X233" s="29"/>
      <c r="AB233" s="1"/>
      <c r="AD233" s="2"/>
      <c r="AE233" s="2"/>
      <c r="AF233" s="2"/>
      <c r="AG233" s="2"/>
      <c r="AH233" s="4"/>
    </row>
    <row r="234" spans="1:34" ht="13.5" hidden="1" customHeight="1">
      <c r="A234" s="2"/>
      <c r="C234" s="3"/>
      <c r="D234" s="3"/>
      <c r="E234" s="3"/>
      <c r="F234" s="3"/>
      <c r="G234" s="3"/>
      <c r="H234" s="3"/>
      <c r="I234" s="3"/>
      <c r="J234" s="3"/>
      <c r="K234" s="3"/>
      <c r="L234" s="3"/>
      <c r="M234" s="21"/>
      <c r="N234" s="21"/>
      <c r="O234" s="21"/>
      <c r="P234" s="21"/>
      <c r="Q234" s="26"/>
      <c r="R234" s="29"/>
      <c r="S234" s="26"/>
      <c r="T234" s="29"/>
      <c r="U234" s="26"/>
      <c r="V234" s="29"/>
      <c r="W234" s="26"/>
      <c r="X234" s="29"/>
      <c r="AB234" s="1"/>
      <c r="AD234" s="2"/>
      <c r="AE234" s="2"/>
      <c r="AF234" s="2"/>
      <c r="AG234" s="2"/>
      <c r="AH234" s="4"/>
    </row>
    <row r="235" spans="1:34" ht="13.5" hidden="1" customHeight="1">
      <c r="A235" s="2"/>
      <c r="C235" s="3"/>
      <c r="D235" s="3"/>
      <c r="E235" s="3"/>
      <c r="F235" s="3"/>
      <c r="G235" s="3"/>
      <c r="H235" s="3"/>
      <c r="I235" s="3"/>
      <c r="J235" s="3"/>
      <c r="K235" s="3"/>
      <c r="L235" s="3"/>
      <c r="M235" s="21"/>
      <c r="N235" s="21"/>
      <c r="O235" s="21"/>
      <c r="P235" s="21"/>
      <c r="Q235" s="26"/>
      <c r="R235" s="29"/>
      <c r="S235" s="26"/>
      <c r="T235" s="29"/>
      <c r="U235" s="26"/>
      <c r="V235" s="29"/>
      <c r="W235" s="26"/>
      <c r="X235" s="29"/>
      <c r="AB235" s="1"/>
      <c r="AD235" s="2"/>
      <c r="AE235" s="2"/>
      <c r="AF235" s="2"/>
      <c r="AG235" s="2"/>
      <c r="AH235" s="4"/>
    </row>
    <row r="236" spans="1:34" ht="13.5" hidden="1" customHeight="1">
      <c r="A236" s="2"/>
      <c r="C236" s="3"/>
      <c r="D236" s="3"/>
      <c r="E236" s="3"/>
      <c r="F236" s="3"/>
      <c r="G236" s="3"/>
      <c r="H236" s="3"/>
      <c r="I236" s="3"/>
      <c r="J236" s="3"/>
      <c r="K236" s="3"/>
      <c r="L236" s="3"/>
      <c r="M236" s="21"/>
      <c r="N236" s="21"/>
      <c r="O236" s="21"/>
      <c r="P236" s="21"/>
      <c r="Q236" s="26"/>
      <c r="R236" s="29"/>
      <c r="S236" s="26"/>
      <c r="T236" s="29"/>
      <c r="U236" s="26"/>
      <c r="V236" s="29"/>
      <c r="W236" s="26"/>
      <c r="X236" s="29"/>
      <c r="AB236" s="1"/>
      <c r="AD236" s="2"/>
      <c r="AE236" s="2"/>
      <c r="AF236" s="2"/>
      <c r="AG236" s="2"/>
      <c r="AH236" s="4"/>
    </row>
    <row r="237" spans="1:34" ht="13.5" hidden="1" customHeight="1">
      <c r="A237" s="2"/>
      <c r="C237" s="3"/>
      <c r="D237" s="3"/>
      <c r="E237" s="3"/>
      <c r="F237" s="3"/>
      <c r="G237" s="3"/>
      <c r="H237" s="3"/>
      <c r="I237" s="3"/>
      <c r="J237" s="3"/>
      <c r="K237" s="3"/>
      <c r="L237" s="3"/>
      <c r="M237" s="21"/>
      <c r="N237" s="21"/>
      <c r="O237" s="21"/>
      <c r="P237" s="21"/>
      <c r="Q237" s="26"/>
      <c r="R237" s="29"/>
      <c r="S237" s="26"/>
      <c r="T237" s="29"/>
      <c r="U237" s="26"/>
      <c r="V237" s="29"/>
      <c r="W237" s="26"/>
      <c r="X237" s="29"/>
      <c r="AB237" s="1"/>
      <c r="AD237" s="2"/>
      <c r="AE237" s="2"/>
      <c r="AF237" s="2"/>
      <c r="AG237" s="2"/>
      <c r="AH237" s="4"/>
    </row>
    <row r="238" spans="1:34" ht="13.5" hidden="1" customHeight="1">
      <c r="A238" s="2"/>
      <c r="C238" s="3"/>
      <c r="D238" s="3"/>
      <c r="E238" s="3"/>
      <c r="F238" s="3"/>
      <c r="G238" s="3"/>
      <c r="H238" s="3"/>
      <c r="I238" s="3"/>
      <c r="J238" s="3"/>
      <c r="K238" s="3"/>
      <c r="L238" s="3"/>
      <c r="M238" s="21"/>
      <c r="N238" s="21"/>
      <c r="O238" s="21"/>
      <c r="P238" s="21"/>
      <c r="Q238" s="26"/>
      <c r="R238" s="29"/>
      <c r="S238" s="26"/>
      <c r="T238" s="29"/>
      <c r="U238" s="26"/>
      <c r="V238" s="29"/>
      <c r="W238" s="26"/>
      <c r="X238" s="29"/>
      <c r="AB238" s="1"/>
      <c r="AD238" s="2"/>
      <c r="AE238" s="2"/>
      <c r="AF238" s="2"/>
      <c r="AG238" s="2"/>
      <c r="AH238" s="4"/>
    </row>
    <row r="239" spans="1:34" ht="13.5" hidden="1" customHeight="1">
      <c r="A239" s="2"/>
      <c r="C239" s="3"/>
      <c r="D239" s="3"/>
      <c r="E239" s="3"/>
      <c r="F239" s="3"/>
      <c r="G239" s="3"/>
      <c r="H239" s="3"/>
      <c r="I239" s="3"/>
      <c r="J239" s="3"/>
      <c r="K239" s="3"/>
      <c r="L239" s="3"/>
      <c r="M239" s="21"/>
      <c r="N239" s="21"/>
      <c r="O239" s="21"/>
      <c r="P239" s="21"/>
      <c r="Q239" s="26"/>
      <c r="R239" s="29"/>
      <c r="S239" s="26"/>
      <c r="T239" s="29"/>
      <c r="U239" s="26"/>
      <c r="V239" s="29"/>
      <c r="W239" s="26"/>
      <c r="X239" s="29"/>
      <c r="AB239" s="1"/>
      <c r="AD239" s="2"/>
      <c r="AE239" s="2"/>
      <c r="AF239" s="2"/>
      <c r="AG239" s="2"/>
      <c r="AH239" s="4"/>
    </row>
    <row r="240" spans="1:34" ht="13.5" hidden="1" customHeight="1">
      <c r="A240" s="2"/>
      <c r="C240" s="3"/>
      <c r="D240" s="3"/>
      <c r="E240" s="3"/>
      <c r="F240" s="3"/>
      <c r="G240" s="3"/>
      <c r="H240" s="3"/>
      <c r="I240" s="3"/>
      <c r="J240" s="3"/>
      <c r="K240" s="3"/>
      <c r="L240" s="3"/>
      <c r="M240" s="21"/>
      <c r="N240" s="21"/>
      <c r="O240" s="21"/>
      <c r="P240" s="21"/>
      <c r="Q240" s="26"/>
      <c r="R240" s="29"/>
      <c r="S240" s="26"/>
      <c r="T240" s="29"/>
      <c r="U240" s="26"/>
      <c r="V240" s="29"/>
      <c r="W240" s="26"/>
      <c r="X240" s="29"/>
      <c r="AB240" s="1"/>
      <c r="AD240" s="2"/>
      <c r="AE240" s="2"/>
      <c r="AF240" s="2"/>
      <c r="AG240" s="2"/>
      <c r="AH240" s="4"/>
    </row>
    <row r="241" spans="1:34" ht="13.5" hidden="1" customHeight="1">
      <c r="A241" s="2"/>
      <c r="C241" s="3"/>
      <c r="D241" s="3"/>
      <c r="E241" s="3"/>
      <c r="F241" s="3"/>
      <c r="G241" s="3"/>
      <c r="H241" s="3"/>
      <c r="I241" s="3"/>
      <c r="J241" s="3"/>
      <c r="K241" s="3"/>
      <c r="L241" s="3"/>
      <c r="M241" s="21"/>
      <c r="N241" s="21"/>
      <c r="O241" s="21"/>
      <c r="P241" s="21"/>
      <c r="Q241" s="26"/>
      <c r="R241" s="29"/>
      <c r="S241" s="26"/>
      <c r="T241" s="29"/>
      <c r="U241" s="26"/>
      <c r="V241" s="29"/>
      <c r="W241" s="26"/>
      <c r="X241" s="29"/>
      <c r="AB241" s="1"/>
      <c r="AD241" s="2"/>
      <c r="AE241" s="2"/>
      <c r="AF241" s="2"/>
      <c r="AG241" s="2"/>
      <c r="AH241" s="4"/>
    </row>
    <row r="242" spans="1:34" ht="13.5" hidden="1" customHeight="1">
      <c r="A242" s="2"/>
      <c r="C242" s="3"/>
      <c r="D242" s="3"/>
      <c r="E242" s="3"/>
      <c r="F242" s="3"/>
      <c r="G242" s="3"/>
      <c r="H242" s="3"/>
      <c r="I242" s="3"/>
      <c r="J242" s="3"/>
      <c r="K242" s="3"/>
      <c r="L242" s="3"/>
      <c r="M242" s="21"/>
      <c r="N242" s="21"/>
      <c r="O242" s="21"/>
      <c r="P242" s="21"/>
      <c r="Q242" s="26"/>
      <c r="R242" s="29"/>
      <c r="S242" s="26"/>
      <c r="T242" s="29"/>
      <c r="U242" s="26"/>
      <c r="V242" s="29"/>
      <c r="W242" s="26"/>
      <c r="X242" s="29"/>
      <c r="AB242" s="1"/>
      <c r="AD242" s="2"/>
      <c r="AE242" s="2"/>
      <c r="AF242" s="2"/>
      <c r="AG242" s="2"/>
      <c r="AH242" s="4"/>
    </row>
    <row r="243" spans="1:34" ht="13.5" hidden="1" customHeight="1">
      <c r="A243" s="2"/>
      <c r="C243" s="3"/>
      <c r="D243" s="3"/>
      <c r="E243" s="3"/>
      <c r="F243" s="3"/>
      <c r="G243" s="3"/>
      <c r="H243" s="3"/>
      <c r="I243" s="3"/>
      <c r="J243" s="3"/>
      <c r="K243" s="3"/>
      <c r="L243" s="3"/>
      <c r="M243" s="21"/>
      <c r="N243" s="21"/>
      <c r="O243" s="21"/>
      <c r="P243" s="21"/>
      <c r="Q243" s="26"/>
      <c r="R243" s="29"/>
      <c r="S243" s="26"/>
      <c r="T243" s="29"/>
      <c r="U243" s="26"/>
      <c r="V243" s="29"/>
      <c r="W243" s="26"/>
      <c r="X243" s="29"/>
      <c r="AB243" s="1"/>
      <c r="AD243" s="2"/>
      <c r="AE243" s="2"/>
      <c r="AF243" s="2"/>
      <c r="AG243" s="2"/>
      <c r="AH243" s="4"/>
    </row>
    <row r="244" spans="1:34" ht="13.5" hidden="1" customHeight="1">
      <c r="A244" s="2"/>
      <c r="C244" s="3"/>
      <c r="D244" s="3"/>
      <c r="E244" s="3"/>
      <c r="F244" s="3"/>
      <c r="G244" s="3"/>
      <c r="H244" s="3"/>
      <c r="I244" s="3"/>
      <c r="J244" s="3"/>
      <c r="K244" s="3"/>
      <c r="L244" s="3"/>
      <c r="M244" s="21"/>
      <c r="N244" s="21"/>
      <c r="O244" s="21"/>
      <c r="P244" s="21"/>
      <c r="Q244" s="26"/>
      <c r="R244" s="29"/>
      <c r="S244" s="26"/>
      <c r="T244" s="29"/>
      <c r="U244" s="26"/>
      <c r="V244" s="29"/>
      <c r="W244" s="26"/>
      <c r="X244" s="29"/>
      <c r="AB244" s="1"/>
      <c r="AD244" s="2"/>
      <c r="AE244" s="2"/>
      <c r="AF244" s="2"/>
      <c r="AG244" s="2"/>
      <c r="AH244" s="4"/>
    </row>
    <row r="245" spans="1:34" ht="13.5" hidden="1" customHeight="1">
      <c r="A245" s="2"/>
      <c r="C245" s="3"/>
      <c r="D245" s="3"/>
      <c r="E245" s="3"/>
      <c r="F245" s="3"/>
      <c r="G245" s="3"/>
      <c r="H245" s="3"/>
      <c r="I245" s="3"/>
      <c r="J245" s="3"/>
      <c r="K245" s="3"/>
      <c r="L245" s="3"/>
      <c r="M245" s="21"/>
      <c r="N245" s="21"/>
      <c r="O245" s="21"/>
      <c r="P245" s="21"/>
      <c r="Q245" s="26"/>
      <c r="R245" s="29"/>
      <c r="S245" s="26"/>
      <c r="T245" s="29"/>
      <c r="U245" s="26"/>
      <c r="V245" s="29"/>
      <c r="W245" s="26"/>
      <c r="X245" s="29"/>
      <c r="AB245" s="1"/>
      <c r="AD245" s="2"/>
      <c r="AE245" s="2"/>
      <c r="AF245" s="2"/>
      <c r="AG245" s="2"/>
      <c r="AH245" s="4"/>
    </row>
    <row r="246" spans="1:34" ht="13.5" hidden="1" customHeight="1">
      <c r="A246" s="2"/>
      <c r="C246" s="3"/>
      <c r="D246" s="3"/>
      <c r="E246" s="3"/>
      <c r="F246" s="3"/>
      <c r="G246" s="3"/>
      <c r="H246" s="3"/>
      <c r="I246" s="3"/>
      <c r="J246" s="3"/>
      <c r="K246" s="3"/>
      <c r="L246" s="3"/>
      <c r="M246" s="21"/>
      <c r="N246" s="21"/>
      <c r="O246" s="21"/>
      <c r="P246" s="21"/>
      <c r="Q246" s="26"/>
      <c r="R246" s="29"/>
      <c r="S246" s="26"/>
      <c r="T246" s="29"/>
      <c r="U246" s="26"/>
      <c r="V246" s="29"/>
      <c r="W246" s="26"/>
      <c r="X246" s="29"/>
      <c r="AB246" s="1"/>
      <c r="AD246" s="2"/>
      <c r="AE246" s="2"/>
      <c r="AF246" s="2"/>
      <c r="AG246" s="2"/>
      <c r="AH246" s="4"/>
    </row>
    <row r="247" spans="1:34" ht="13.5" hidden="1" customHeight="1">
      <c r="A247" s="2"/>
      <c r="C247" s="3"/>
      <c r="D247" s="3"/>
      <c r="E247" s="3"/>
      <c r="F247" s="3"/>
      <c r="G247" s="3"/>
      <c r="H247" s="3"/>
      <c r="I247" s="3"/>
      <c r="J247" s="3"/>
      <c r="K247" s="3"/>
      <c r="L247" s="3"/>
      <c r="M247" s="21"/>
      <c r="N247" s="21"/>
      <c r="O247" s="21"/>
      <c r="P247" s="21"/>
      <c r="Q247" s="26"/>
      <c r="R247" s="29"/>
      <c r="S247" s="26"/>
      <c r="T247" s="29"/>
      <c r="U247" s="26"/>
      <c r="V247" s="29"/>
      <c r="W247" s="26"/>
      <c r="X247" s="29"/>
      <c r="AB247" s="1"/>
      <c r="AD247" s="2"/>
      <c r="AE247" s="2"/>
      <c r="AF247" s="2"/>
      <c r="AG247" s="2"/>
      <c r="AH247" s="4"/>
    </row>
    <row r="248" spans="1:34" ht="13.5" hidden="1" customHeight="1">
      <c r="A248" s="2"/>
      <c r="C248" s="3"/>
      <c r="D248" s="3"/>
      <c r="E248" s="3"/>
      <c r="F248" s="3"/>
      <c r="G248" s="3"/>
      <c r="H248" s="3"/>
      <c r="I248" s="3"/>
      <c r="J248" s="3"/>
      <c r="K248" s="3"/>
      <c r="L248" s="3"/>
      <c r="M248" s="21"/>
      <c r="N248" s="21"/>
      <c r="O248" s="21"/>
      <c r="P248" s="21"/>
      <c r="Q248" s="26"/>
      <c r="R248" s="29"/>
      <c r="S248" s="26"/>
      <c r="T248" s="29"/>
      <c r="U248" s="26"/>
      <c r="V248" s="29"/>
      <c r="W248" s="26"/>
      <c r="X248" s="29"/>
      <c r="AB248" s="1"/>
      <c r="AD248" s="2"/>
      <c r="AE248" s="2"/>
      <c r="AF248" s="2"/>
      <c r="AG248" s="2"/>
      <c r="AH248" s="4"/>
    </row>
    <row r="249" spans="1:34" ht="13.5" hidden="1" customHeight="1">
      <c r="A249" s="2"/>
      <c r="C249" s="3"/>
      <c r="D249" s="3"/>
      <c r="E249" s="3"/>
      <c r="F249" s="3"/>
      <c r="G249" s="3"/>
      <c r="H249" s="3"/>
      <c r="I249" s="3"/>
      <c r="J249" s="3"/>
      <c r="K249" s="3"/>
      <c r="L249" s="3"/>
      <c r="M249" s="21"/>
      <c r="N249" s="21"/>
      <c r="O249" s="21"/>
      <c r="P249" s="21"/>
      <c r="Q249" s="26"/>
      <c r="R249" s="29"/>
      <c r="S249" s="26"/>
      <c r="T249" s="29"/>
      <c r="U249" s="26"/>
      <c r="V249" s="29"/>
      <c r="W249" s="26"/>
      <c r="X249" s="29"/>
      <c r="AB249" s="1"/>
      <c r="AD249" s="2"/>
      <c r="AE249" s="2"/>
      <c r="AF249" s="2"/>
      <c r="AG249" s="2"/>
      <c r="AH249" s="4"/>
    </row>
    <row r="250" spans="1:34" ht="13.5" hidden="1" customHeight="1">
      <c r="A250" s="2"/>
      <c r="C250" s="3"/>
      <c r="D250" s="3"/>
      <c r="E250" s="3"/>
      <c r="F250" s="3"/>
      <c r="G250" s="3"/>
      <c r="H250" s="3"/>
      <c r="I250" s="3"/>
      <c r="J250" s="3"/>
      <c r="K250" s="3"/>
      <c r="L250" s="3"/>
      <c r="M250" s="21"/>
      <c r="N250" s="21"/>
      <c r="O250" s="21"/>
      <c r="P250" s="21"/>
      <c r="Q250" s="26"/>
      <c r="R250" s="29"/>
      <c r="S250" s="26"/>
      <c r="T250" s="29"/>
      <c r="U250" s="26"/>
      <c r="V250" s="29"/>
      <c r="W250" s="26"/>
      <c r="X250" s="29"/>
      <c r="AB250" s="1"/>
      <c r="AD250" s="2"/>
      <c r="AE250" s="2"/>
      <c r="AF250" s="2"/>
      <c r="AG250" s="2"/>
      <c r="AH250" s="4"/>
    </row>
    <row r="251" spans="1:34" ht="13.5" hidden="1" customHeight="1">
      <c r="A251" s="2"/>
      <c r="C251" s="3"/>
      <c r="D251" s="3"/>
      <c r="E251" s="3"/>
      <c r="F251" s="3"/>
      <c r="G251" s="3"/>
      <c r="H251" s="3"/>
      <c r="I251" s="3"/>
      <c r="J251" s="3"/>
      <c r="K251" s="3"/>
      <c r="L251" s="3"/>
      <c r="M251" s="21"/>
      <c r="N251" s="21"/>
      <c r="O251" s="21"/>
      <c r="P251" s="21"/>
      <c r="Q251" s="26"/>
      <c r="R251" s="29"/>
      <c r="S251" s="26"/>
      <c r="T251" s="29"/>
      <c r="U251" s="26"/>
      <c r="V251" s="29"/>
      <c r="W251" s="26"/>
      <c r="X251" s="29"/>
      <c r="AB251" s="1"/>
      <c r="AD251" s="2"/>
      <c r="AE251" s="2"/>
      <c r="AF251" s="2"/>
      <c r="AG251" s="2"/>
      <c r="AH251" s="4"/>
    </row>
    <row r="252" spans="1:34" ht="13.5" hidden="1" customHeight="1">
      <c r="A252" s="2"/>
      <c r="C252" s="3"/>
      <c r="D252" s="3"/>
      <c r="E252" s="3"/>
      <c r="F252" s="3"/>
      <c r="G252" s="3"/>
      <c r="H252" s="3"/>
      <c r="I252" s="3"/>
      <c r="J252" s="3"/>
      <c r="K252" s="3"/>
      <c r="L252" s="3"/>
      <c r="M252" s="21"/>
      <c r="N252" s="21"/>
      <c r="O252" s="21"/>
      <c r="P252" s="21"/>
      <c r="Q252" s="26"/>
      <c r="R252" s="29"/>
      <c r="S252" s="26"/>
      <c r="T252" s="29"/>
      <c r="U252" s="26"/>
      <c r="V252" s="29"/>
      <c r="W252" s="26"/>
      <c r="X252" s="29"/>
      <c r="AB252" s="1"/>
      <c r="AD252" s="2"/>
      <c r="AE252" s="2"/>
      <c r="AF252" s="2"/>
      <c r="AG252" s="2"/>
      <c r="AH252" s="4"/>
    </row>
    <row r="253" spans="1:34" ht="13.5" hidden="1" customHeight="1">
      <c r="A253" s="2"/>
      <c r="C253" s="3"/>
      <c r="D253" s="3"/>
      <c r="E253" s="3"/>
      <c r="F253" s="3"/>
      <c r="G253" s="3"/>
      <c r="H253" s="3"/>
      <c r="I253" s="3"/>
      <c r="J253" s="3"/>
      <c r="K253" s="3"/>
      <c r="L253" s="3"/>
      <c r="M253" s="21"/>
      <c r="N253" s="21"/>
      <c r="O253" s="21"/>
      <c r="P253" s="21"/>
      <c r="Q253" s="26"/>
      <c r="R253" s="29"/>
      <c r="S253" s="26"/>
      <c r="T253" s="29"/>
      <c r="U253" s="26"/>
      <c r="V253" s="29"/>
      <c r="W253" s="26"/>
      <c r="X253" s="29"/>
      <c r="AB253" s="1"/>
      <c r="AD253" s="2"/>
      <c r="AE253" s="2"/>
      <c r="AF253" s="2"/>
      <c r="AG253" s="2"/>
      <c r="AH253" s="4"/>
    </row>
    <row r="254" spans="1:34" ht="13.5" hidden="1" customHeight="1">
      <c r="A254" s="2"/>
      <c r="C254" s="3"/>
      <c r="D254" s="3"/>
      <c r="E254" s="3"/>
      <c r="F254" s="3"/>
      <c r="G254" s="3"/>
      <c r="H254" s="3"/>
      <c r="I254" s="3"/>
      <c r="J254" s="3"/>
      <c r="K254" s="3"/>
      <c r="L254" s="3"/>
      <c r="M254" s="21"/>
      <c r="N254" s="21"/>
      <c r="O254" s="21"/>
      <c r="P254" s="21"/>
      <c r="Q254" s="26"/>
      <c r="R254" s="29"/>
      <c r="S254" s="26"/>
      <c r="T254" s="29"/>
      <c r="U254" s="26"/>
      <c r="V254" s="29"/>
      <c r="W254" s="26"/>
      <c r="X254" s="29"/>
      <c r="AB254" s="1"/>
      <c r="AD254" s="2"/>
      <c r="AE254" s="2"/>
      <c r="AF254" s="2"/>
      <c r="AG254" s="2"/>
      <c r="AH254" s="4"/>
    </row>
    <row r="255" spans="1:34" ht="13.5" hidden="1" customHeight="1">
      <c r="A255" s="2"/>
      <c r="C255" s="3"/>
      <c r="D255" s="3"/>
      <c r="E255" s="3"/>
      <c r="F255" s="3"/>
      <c r="G255" s="3"/>
      <c r="H255" s="3"/>
      <c r="I255" s="3"/>
      <c r="J255" s="3"/>
      <c r="K255" s="3"/>
      <c r="L255" s="3"/>
      <c r="M255" s="21"/>
      <c r="N255" s="21"/>
      <c r="O255" s="21"/>
      <c r="P255" s="21"/>
      <c r="Q255" s="26"/>
      <c r="R255" s="29"/>
      <c r="S255" s="26"/>
      <c r="T255" s="29"/>
      <c r="U255" s="26"/>
      <c r="V255" s="29"/>
      <c r="W255" s="26"/>
      <c r="X255" s="29"/>
      <c r="AB255" s="1"/>
      <c r="AD255" s="2"/>
      <c r="AE255" s="2"/>
      <c r="AF255" s="2"/>
      <c r="AG255" s="2"/>
      <c r="AH255" s="4"/>
    </row>
    <row r="256" spans="1:34" ht="13.5" hidden="1" customHeight="1">
      <c r="A256" s="2"/>
      <c r="C256" s="3"/>
      <c r="D256" s="3"/>
      <c r="E256" s="3"/>
      <c r="F256" s="3"/>
      <c r="G256" s="3"/>
      <c r="H256" s="3"/>
      <c r="I256" s="3"/>
      <c r="J256" s="3"/>
      <c r="K256" s="3"/>
      <c r="L256" s="3"/>
      <c r="M256" s="21"/>
      <c r="N256" s="21"/>
      <c r="O256" s="21"/>
      <c r="P256" s="21"/>
      <c r="Q256" s="26"/>
      <c r="R256" s="29"/>
      <c r="S256" s="26"/>
      <c r="T256" s="29"/>
      <c r="U256" s="26"/>
      <c r="V256" s="29"/>
      <c r="W256" s="26"/>
      <c r="X256" s="29"/>
      <c r="AB256" s="1"/>
      <c r="AD256" s="2"/>
      <c r="AE256" s="2"/>
      <c r="AF256" s="2"/>
      <c r="AG256" s="2"/>
      <c r="AH256" s="4"/>
    </row>
    <row r="257" spans="1:34" ht="13.5" hidden="1" customHeight="1">
      <c r="A257" s="2"/>
      <c r="C257" s="3"/>
      <c r="D257" s="3"/>
      <c r="E257" s="3"/>
      <c r="F257" s="3"/>
      <c r="G257" s="3"/>
      <c r="H257" s="3"/>
      <c r="I257" s="3"/>
      <c r="J257" s="3"/>
      <c r="K257" s="3"/>
      <c r="L257" s="3"/>
      <c r="M257" s="21"/>
      <c r="N257" s="21"/>
      <c r="O257" s="21"/>
      <c r="P257" s="21"/>
      <c r="Q257" s="26"/>
      <c r="R257" s="29"/>
      <c r="S257" s="26"/>
      <c r="T257" s="29"/>
      <c r="U257" s="26"/>
      <c r="V257" s="29"/>
      <c r="W257" s="26"/>
      <c r="X257" s="29"/>
      <c r="AB257" s="1"/>
      <c r="AD257" s="2"/>
      <c r="AE257" s="2"/>
      <c r="AF257" s="2"/>
      <c r="AG257" s="2"/>
      <c r="AH257" s="4"/>
    </row>
    <row r="258" spans="1:34" ht="13.5" hidden="1" customHeight="1">
      <c r="A258" s="2"/>
      <c r="C258" s="3"/>
      <c r="D258" s="3"/>
      <c r="E258" s="3"/>
      <c r="F258" s="3"/>
      <c r="G258" s="3"/>
      <c r="H258" s="3"/>
      <c r="I258" s="3"/>
      <c r="J258" s="3"/>
      <c r="K258" s="3"/>
      <c r="L258" s="3"/>
      <c r="M258" s="21"/>
      <c r="N258" s="21"/>
      <c r="O258" s="21"/>
      <c r="P258" s="21"/>
      <c r="Q258" s="26"/>
      <c r="R258" s="29"/>
      <c r="S258" s="26"/>
      <c r="T258" s="29"/>
      <c r="U258" s="26"/>
      <c r="V258" s="29"/>
      <c r="W258" s="26"/>
      <c r="X258" s="29"/>
      <c r="AB258" s="1"/>
      <c r="AD258" s="2"/>
      <c r="AE258" s="2"/>
      <c r="AF258" s="2"/>
      <c r="AG258" s="2"/>
      <c r="AH258" s="4"/>
    </row>
    <row r="259" spans="1:34" ht="13.5" hidden="1" customHeight="1">
      <c r="A259" s="2"/>
      <c r="C259" s="3"/>
      <c r="D259" s="3"/>
      <c r="E259" s="3"/>
      <c r="F259" s="3"/>
      <c r="G259" s="3"/>
      <c r="H259" s="3"/>
      <c r="I259" s="3"/>
      <c r="J259" s="3"/>
      <c r="K259" s="3"/>
      <c r="L259" s="3"/>
      <c r="M259" s="21"/>
      <c r="N259" s="21"/>
      <c r="O259" s="21"/>
      <c r="P259" s="21"/>
      <c r="Q259" s="26"/>
      <c r="R259" s="29"/>
      <c r="S259" s="26"/>
      <c r="T259" s="29"/>
      <c r="U259" s="26"/>
      <c r="V259" s="29"/>
      <c r="W259" s="26"/>
      <c r="X259" s="29"/>
      <c r="AB259" s="1"/>
      <c r="AD259" s="2"/>
      <c r="AE259" s="2"/>
      <c r="AF259" s="2"/>
      <c r="AG259" s="2"/>
      <c r="AH259" s="4"/>
    </row>
    <row r="260" spans="1:34" ht="13.5" hidden="1" customHeight="1">
      <c r="A260" s="2"/>
      <c r="C260" s="3"/>
      <c r="D260" s="3"/>
      <c r="E260" s="3"/>
      <c r="F260" s="3"/>
      <c r="G260" s="3"/>
      <c r="H260" s="3"/>
      <c r="I260" s="3"/>
      <c r="J260" s="3"/>
      <c r="K260" s="3"/>
      <c r="L260" s="3"/>
      <c r="M260" s="21"/>
      <c r="N260" s="21"/>
      <c r="O260" s="21"/>
      <c r="P260" s="21"/>
      <c r="Q260" s="26"/>
      <c r="R260" s="29"/>
      <c r="S260" s="26"/>
      <c r="T260" s="29"/>
      <c r="U260" s="26"/>
      <c r="V260" s="29"/>
      <c r="W260" s="26"/>
      <c r="X260" s="29"/>
      <c r="AB260" s="1"/>
      <c r="AD260" s="2"/>
      <c r="AE260" s="2"/>
      <c r="AF260" s="2"/>
      <c r="AG260" s="2"/>
      <c r="AH260" s="4"/>
    </row>
    <row r="261" spans="1:34" ht="13.5" hidden="1" customHeight="1">
      <c r="A261" s="2"/>
      <c r="C261" s="3"/>
      <c r="D261" s="3"/>
      <c r="E261" s="3"/>
      <c r="F261" s="3"/>
      <c r="G261" s="3"/>
      <c r="H261" s="3"/>
      <c r="I261" s="3"/>
      <c r="J261" s="3"/>
      <c r="K261" s="3"/>
      <c r="L261" s="3"/>
      <c r="M261" s="21"/>
      <c r="N261" s="21"/>
      <c r="O261" s="21"/>
      <c r="P261" s="21"/>
      <c r="Q261" s="26"/>
      <c r="R261" s="29"/>
      <c r="S261" s="26"/>
      <c r="T261" s="29"/>
      <c r="U261" s="26"/>
      <c r="V261" s="29"/>
      <c r="W261" s="26"/>
      <c r="X261" s="29"/>
      <c r="AB261" s="1"/>
      <c r="AD261" s="2"/>
      <c r="AE261" s="2"/>
      <c r="AF261" s="2"/>
      <c r="AG261" s="2"/>
      <c r="AH261" s="4"/>
    </row>
    <row r="262" spans="1:34" ht="13.5" hidden="1" customHeight="1">
      <c r="A262" s="2"/>
      <c r="C262" s="3"/>
      <c r="D262" s="3"/>
      <c r="E262" s="3"/>
      <c r="F262" s="3"/>
      <c r="G262" s="3"/>
      <c r="H262" s="3"/>
      <c r="I262" s="3"/>
      <c r="J262" s="3"/>
      <c r="K262" s="3"/>
      <c r="L262" s="3"/>
      <c r="M262" s="21"/>
      <c r="N262" s="21"/>
      <c r="O262" s="21"/>
      <c r="P262" s="21"/>
      <c r="Q262" s="26"/>
      <c r="R262" s="29"/>
      <c r="S262" s="26"/>
      <c r="T262" s="29"/>
      <c r="U262" s="26"/>
      <c r="V262" s="29"/>
      <c r="W262" s="26"/>
      <c r="X262" s="29"/>
      <c r="AB262" s="1"/>
      <c r="AD262" s="2"/>
      <c r="AE262" s="2"/>
      <c r="AF262" s="2"/>
      <c r="AG262" s="2"/>
      <c r="AH262" s="4"/>
    </row>
    <row r="263" spans="1:34" ht="13.5" hidden="1" customHeight="1">
      <c r="A263" s="2"/>
      <c r="C263" s="3"/>
      <c r="D263" s="3"/>
      <c r="E263" s="3"/>
      <c r="F263" s="3"/>
      <c r="G263" s="3"/>
      <c r="H263" s="3"/>
      <c r="I263" s="3"/>
      <c r="J263" s="3"/>
      <c r="K263" s="3"/>
      <c r="L263" s="3"/>
      <c r="M263" s="21"/>
      <c r="N263" s="21"/>
      <c r="O263" s="21"/>
      <c r="P263" s="21"/>
      <c r="Q263" s="26"/>
      <c r="R263" s="29"/>
      <c r="S263" s="26"/>
      <c r="T263" s="29"/>
      <c r="U263" s="26"/>
      <c r="V263" s="29"/>
      <c r="W263" s="26"/>
      <c r="X263" s="29"/>
      <c r="AB263" s="1"/>
      <c r="AD263" s="2"/>
      <c r="AE263" s="2"/>
      <c r="AF263" s="2"/>
      <c r="AG263" s="2"/>
      <c r="AH263" s="4"/>
    </row>
    <row r="264" spans="1:34" ht="13.5" hidden="1" customHeight="1">
      <c r="A264" s="2"/>
      <c r="C264" s="3"/>
      <c r="D264" s="3"/>
      <c r="E264" s="3"/>
      <c r="F264" s="3"/>
      <c r="G264" s="3"/>
      <c r="H264" s="3"/>
      <c r="I264" s="3"/>
      <c r="J264" s="3"/>
      <c r="K264" s="3"/>
      <c r="L264" s="3"/>
      <c r="M264" s="21"/>
      <c r="N264" s="21"/>
      <c r="O264" s="21"/>
      <c r="P264" s="21"/>
      <c r="Q264" s="26"/>
      <c r="R264" s="29"/>
      <c r="S264" s="26"/>
      <c r="T264" s="29"/>
      <c r="U264" s="26"/>
      <c r="V264" s="29"/>
      <c r="W264" s="26"/>
      <c r="X264" s="29"/>
      <c r="AB264" s="1"/>
      <c r="AD264" s="2"/>
      <c r="AE264" s="2"/>
      <c r="AF264" s="2"/>
      <c r="AG264" s="2"/>
      <c r="AH264" s="4"/>
    </row>
    <row r="265" spans="1:34" ht="13.5" hidden="1" customHeight="1">
      <c r="A265" s="2"/>
      <c r="C265" s="3"/>
      <c r="D265" s="3"/>
      <c r="E265" s="3"/>
      <c r="F265" s="3"/>
      <c r="G265" s="3"/>
      <c r="H265" s="3"/>
      <c r="I265" s="3"/>
      <c r="J265" s="3"/>
      <c r="K265" s="3"/>
      <c r="L265" s="3"/>
      <c r="M265" s="21"/>
      <c r="N265" s="21"/>
      <c r="O265" s="21"/>
      <c r="P265" s="21"/>
      <c r="Q265" s="26"/>
      <c r="R265" s="29"/>
      <c r="S265" s="26"/>
      <c r="T265" s="29"/>
      <c r="U265" s="26"/>
      <c r="V265" s="29"/>
      <c r="W265" s="26"/>
      <c r="X265" s="29"/>
      <c r="AB265" s="1"/>
      <c r="AD265" s="2"/>
      <c r="AE265" s="2"/>
      <c r="AF265" s="2"/>
      <c r="AG265" s="2"/>
      <c r="AH265" s="4"/>
    </row>
    <row r="266" spans="1:34" ht="13.5" hidden="1" customHeight="1">
      <c r="A266" s="2"/>
      <c r="C266" s="3"/>
      <c r="D266" s="3"/>
      <c r="E266" s="3"/>
      <c r="F266" s="3"/>
      <c r="G266" s="3"/>
      <c r="H266" s="3"/>
      <c r="I266" s="3"/>
      <c r="J266" s="3"/>
      <c r="K266" s="3"/>
      <c r="L266" s="3"/>
      <c r="M266" s="21"/>
      <c r="N266" s="21"/>
      <c r="O266" s="21"/>
      <c r="P266" s="21"/>
      <c r="Q266" s="26"/>
      <c r="R266" s="29"/>
      <c r="S266" s="26"/>
      <c r="T266" s="29"/>
      <c r="U266" s="26"/>
      <c r="V266" s="29"/>
      <c r="W266" s="26"/>
      <c r="X266" s="29"/>
      <c r="AB266" s="1"/>
      <c r="AD266" s="2"/>
      <c r="AE266" s="2"/>
      <c r="AF266" s="2"/>
      <c r="AG266" s="2"/>
      <c r="AH266" s="4"/>
    </row>
    <row r="267" spans="1:34" ht="13.5" hidden="1" customHeight="1">
      <c r="A267" s="2"/>
      <c r="C267" s="3"/>
      <c r="D267" s="3"/>
      <c r="E267" s="3"/>
      <c r="F267" s="3"/>
      <c r="G267" s="3"/>
      <c r="H267" s="3"/>
      <c r="I267" s="3"/>
      <c r="J267" s="3"/>
      <c r="K267" s="3"/>
      <c r="L267" s="3"/>
      <c r="M267" s="21"/>
      <c r="N267" s="21"/>
      <c r="O267" s="21"/>
      <c r="P267" s="21"/>
      <c r="Q267" s="26"/>
      <c r="R267" s="29"/>
      <c r="S267" s="26"/>
      <c r="T267" s="29"/>
      <c r="U267" s="26"/>
      <c r="V267" s="29"/>
      <c r="W267" s="26"/>
      <c r="X267" s="29"/>
      <c r="AB267" s="1"/>
      <c r="AD267" s="2"/>
      <c r="AE267" s="2"/>
      <c r="AF267" s="2"/>
      <c r="AG267" s="2"/>
      <c r="AH267" s="4"/>
    </row>
    <row r="268" spans="1:34" ht="13.5" hidden="1" customHeight="1">
      <c r="A268" s="2"/>
      <c r="C268" s="3"/>
      <c r="D268" s="3"/>
      <c r="E268" s="3"/>
      <c r="F268" s="3"/>
      <c r="G268" s="3"/>
      <c r="H268" s="3"/>
      <c r="I268" s="3"/>
      <c r="J268" s="3"/>
      <c r="K268" s="3"/>
      <c r="L268" s="3"/>
      <c r="M268" s="21"/>
      <c r="N268" s="21"/>
      <c r="O268" s="21"/>
      <c r="P268" s="21"/>
      <c r="Q268" s="26"/>
      <c r="R268" s="29"/>
      <c r="S268" s="26"/>
      <c r="T268" s="29"/>
      <c r="U268" s="26"/>
      <c r="V268" s="29"/>
      <c r="W268" s="26"/>
      <c r="X268" s="29"/>
      <c r="AB268" s="1"/>
      <c r="AD268" s="2"/>
      <c r="AE268" s="2"/>
      <c r="AF268" s="2"/>
      <c r="AG268" s="2"/>
      <c r="AH268" s="4"/>
    </row>
    <row r="269" spans="1:34" ht="13.5" hidden="1" customHeight="1">
      <c r="A269" s="2"/>
      <c r="C269" s="3"/>
      <c r="D269" s="3"/>
      <c r="E269" s="3"/>
      <c r="F269" s="3"/>
      <c r="G269" s="3"/>
      <c r="H269" s="3"/>
      <c r="I269" s="3"/>
      <c r="J269" s="3"/>
      <c r="K269" s="3"/>
      <c r="L269" s="3"/>
      <c r="M269" s="21"/>
      <c r="N269" s="21"/>
      <c r="O269" s="21"/>
      <c r="P269" s="21"/>
      <c r="Q269" s="26"/>
      <c r="R269" s="29"/>
      <c r="S269" s="26"/>
      <c r="T269" s="29"/>
      <c r="U269" s="26"/>
      <c r="V269" s="29"/>
      <c r="W269" s="26"/>
      <c r="X269" s="29"/>
      <c r="AB269" s="1"/>
      <c r="AD269" s="2"/>
      <c r="AE269" s="2"/>
      <c r="AF269" s="2"/>
      <c r="AG269" s="2"/>
      <c r="AH269" s="4"/>
    </row>
    <row r="270" spans="1:34" ht="13.5" hidden="1" customHeight="1">
      <c r="A270" s="2"/>
      <c r="C270" s="3"/>
      <c r="D270" s="3"/>
      <c r="E270" s="3"/>
      <c r="F270" s="3"/>
      <c r="G270" s="3"/>
      <c r="H270" s="3"/>
      <c r="I270" s="3"/>
      <c r="J270" s="3"/>
      <c r="K270" s="3"/>
      <c r="L270" s="3"/>
      <c r="M270" s="21"/>
      <c r="N270" s="21"/>
      <c r="O270" s="21"/>
      <c r="P270" s="21"/>
      <c r="Q270" s="26"/>
      <c r="R270" s="29"/>
      <c r="S270" s="26"/>
      <c r="T270" s="29"/>
      <c r="U270" s="26"/>
      <c r="V270" s="29"/>
      <c r="W270" s="26"/>
      <c r="X270" s="29"/>
      <c r="AB270" s="1"/>
      <c r="AD270" s="2"/>
      <c r="AE270" s="2"/>
      <c r="AF270" s="2"/>
      <c r="AG270" s="2"/>
      <c r="AH270" s="4"/>
    </row>
    <row r="271" spans="1:34" ht="13.5" hidden="1" customHeight="1">
      <c r="A271" s="2"/>
      <c r="C271" s="3"/>
      <c r="D271" s="3"/>
      <c r="E271" s="3"/>
      <c r="F271" s="3"/>
      <c r="G271" s="3"/>
      <c r="H271" s="3"/>
      <c r="I271" s="3"/>
      <c r="J271" s="3"/>
      <c r="K271" s="3"/>
      <c r="L271" s="3"/>
      <c r="M271" s="21"/>
      <c r="N271" s="21"/>
      <c r="O271" s="21"/>
      <c r="P271" s="21"/>
      <c r="Q271" s="26"/>
      <c r="R271" s="29"/>
      <c r="S271" s="26"/>
      <c r="T271" s="29"/>
      <c r="U271" s="26"/>
      <c r="V271" s="29"/>
      <c r="W271" s="26"/>
      <c r="X271" s="29"/>
      <c r="AB271" s="1"/>
      <c r="AD271" s="2"/>
      <c r="AE271" s="2"/>
      <c r="AF271" s="2"/>
      <c r="AG271" s="2"/>
      <c r="AH271" s="4"/>
    </row>
    <row r="272" spans="1:34" ht="13.5" hidden="1" customHeight="1">
      <c r="A272" s="2"/>
      <c r="C272" s="3"/>
      <c r="D272" s="3"/>
      <c r="E272" s="3"/>
      <c r="F272" s="3"/>
      <c r="G272" s="3"/>
      <c r="H272" s="3"/>
      <c r="I272" s="3"/>
      <c r="J272" s="3"/>
      <c r="K272" s="3"/>
      <c r="L272" s="3"/>
      <c r="M272" s="21"/>
      <c r="N272" s="21"/>
      <c r="O272" s="21"/>
      <c r="P272" s="21"/>
      <c r="Q272" s="26"/>
      <c r="R272" s="29"/>
      <c r="S272" s="26"/>
      <c r="T272" s="29"/>
      <c r="U272" s="26"/>
      <c r="V272" s="29"/>
      <c r="W272" s="26"/>
      <c r="X272" s="29"/>
      <c r="AB272" s="1"/>
      <c r="AD272" s="2"/>
      <c r="AE272" s="2"/>
      <c r="AF272" s="2"/>
      <c r="AG272" s="2"/>
      <c r="AH272" s="4"/>
    </row>
    <row r="273" spans="1:34" ht="13.5" hidden="1" customHeight="1">
      <c r="A273" s="2"/>
      <c r="C273" s="3"/>
      <c r="D273" s="3"/>
      <c r="E273" s="3"/>
      <c r="F273" s="3"/>
      <c r="G273" s="3"/>
      <c r="H273" s="3"/>
      <c r="I273" s="3"/>
      <c r="J273" s="3"/>
      <c r="K273" s="3"/>
      <c r="L273" s="3"/>
      <c r="M273" s="21"/>
      <c r="N273" s="21"/>
      <c r="O273" s="21"/>
      <c r="P273" s="21"/>
      <c r="Q273" s="26"/>
      <c r="R273" s="29"/>
      <c r="S273" s="26"/>
      <c r="T273" s="29"/>
      <c r="U273" s="26"/>
      <c r="V273" s="29"/>
      <c r="W273" s="26"/>
      <c r="X273" s="29"/>
      <c r="AB273" s="1"/>
      <c r="AD273" s="2"/>
      <c r="AE273" s="2"/>
      <c r="AF273" s="2"/>
      <c r="AG273" s="2"/>
      <c r="AH273" s="4"/>
    </row>
    <row r="274" spans="1:34" ht="13.5" hidden="1" customHeight="1">
      <c r="A274" s="2"/>
      <c r="C274" s="3"/>
      <c r="D274" s="3"/>
      <c r="E274" s="3"/>
      <c r="F274" s="3"/>
      <c r="G274" s="3"/>
      <c r="H274" s="3"/>
      <c r="I274" s="3"/>
      <c r="J274" s="3"/>
      <c r="K274" s="3"/>
      <c r="L274" s="3"/>
      <c r="M274" s="21"/>
      <c r="N274" s="21"/>
      <c r="O274" s="21"/>
      <c r="P274" s="21"/>
      <c r="Q274" s="26"/>
      <c r="R274" s="29"/>
      <c r="S274" s="26"/>
      <c r="T274" s="29"/>
      <c r="U274" s="26"/>
      <c r="V274" s="29"/>
      <c r="W274" s="26"/>
      <c r="X274" s="29"/>
      <c r="AB274" s="1"/>
      <c r="AD274" s="2"/>
      <c r="AE274" s="2"/>
      <c r="AF274" s="2"/>
      <c r="AG274" s="2"/>
      <c r="AH274" s="4"/>
    </row>
    <row r="275" spans="1:34" ht="13.5" hidden="1" customHeight="1">
      <c r="A275" s="2"/>
      <c r="C275" s="3"/>
      <c r="D275" s="3"/>
      <c r="E275" s="3"/>
      <c r="F275" s="3"/>
      <c r="G275" s="3"/>
      <c r="H275" s="3"/>
      <c r="I275" s="3"/>
      <c r="J275" s="3"/>
      <c r="K275" s="3"/>
      <c r="L275" s="3"/>
      <c r="M275" s="21"/>
      <c r="N275" s="21"/>
      <c r="O275" s="21"/>
      <c r="P275" s="21"/>
      <c r="Q275" s="26"/>
      <c r="R275" s="29"/>
      <c r="S275" s="26"/>
      <c r="T275" s="29"/>
      <c r="U275" s="26"/>
      <c r="V275" s="29"/>
      <c r="W275" s="26"/>
      <c r="X275" s="29"/>
      <c r="AB275" s="1"/>
      <c r="AD275" s="2"/>
      <c r="AE275" s="2"/>
      <c r="AF275" s="2"/>
      <c r="AG275" s="2"/>
      <c r="AH275" s="4"/>
    </row>
    <row r="276" spans="1:34" ht="13.5" hidden="1" customHeight="1">
      <c r="A276" s="2"/>
      <c r="C276" s="3"/>
      <c r="D276" s="3"/>
      <c r="E276" s="3"/>
      <c r="F276" s="3"/>
      <c r="G276" s="3"/>
      <c r="H276" s="3"/>
      <c r="I276" s="3"/>
      <c r="J276" s="3"/>
      <c r="K276" s="3"/>
      <c r="L276" s="3"/>
      <c r="M276" s="21"/>
      <c r="N276" s="21"/>
      <c r="O276" s="21"/>
      <c r="P276" s="21"/>
      <c r="Q276" s="26"/>
      <c r="R276" s="29"/>
      <c r="S276" s="26"/>
      <c r="T276" s="29"/>
      <c r="U276" s="26"/>
      <c r="V276" s="29"/>
      <c r="W276" s="26"/>
      <c r="X276" s="29"/>
      <c r="AB276" s="1"/>
      <c r="AD276" s="2"/>
      <c r="AE276" s="2"/>
      <c r="AF276" s="2"/>
      <c r="AG276" s="2"/>
      <c r="AH276" s="4"/>
    </row>
    <row r="277" spans="1:34" ht="13.5" hidden="1" customHeight="1">
      <c r="A277" s="2"/>
      <c r="C277" s="3"/>
      <c r="D277" s="3"/>
      <c r="E277" s="3"/>
      <c r="F277" s="3"/>
      <c r="G277" s="3"/>
      <c r="H277" s="3"/>
      <c r="I277" s="3"/>
      <c r="J277" s="3"/>
      <c r="K277" s="3"/>
      <c r="L277" s="3"/>
      <c r="M277" s="21"/>
      <c r="N277" s="21"/>
      <c r="O277" s="21"/>
      <c r="P277" s="21"/>
      <c r="Q277" s="26"/>
      <c r="R277" s="29"/>
      <c r="S277" s="26"/>
      <c r="T277" s="29"/>
      <c r="U277" s="26"/>
      <c r="V277" s="29"/>
      <c r="W277" s="26"/>
      <c r="X277" s="29"/>
      <c r="AB277" s="1"/>
      <c r="AD277" s="2"/>
      <c r="AE277" s="2"/>
      <c r="AF277" s="2"/>
      <c r="AG277" s="2"/>
      <c r="AH277" s="4"/>
    </row>
    <row r="278" spans="1:34" ht="13.5" hidden="1" customHeight="1">
      <c r="A278" s="2"/>
      <c r="C278" s="3"/>
      <c r="D278" s="3"/>
      <c r="E278" s="3"/>
      <c r="F278" s="3"/>
      <c r="G278" s="3"/>
      <c r="H278" s="3"/>
      <c r="I278" s="3"/>
      <c r="J278" s="3"/>
      <c r="K278" s="3"/>
      <c r="L278" s="3"/>
      <c r="M278" s="21"/>
      <c r="N278" s="21"/>
      <c r="O278" s="21"/>
      <c r="P278" s="21"/>
      <c r="Q278" s="26"/>
      <c r="R278" s="29"/>
      <c r="S278" s="26"/>
      <c r="T278" s="29"/>
      <c r="U278" s="26"/>
      <c r="V278" s="29"/>
      <c r="W278" s="26"/>
      <c r="X278" s="29"/>
      <c r="AB278" s="1"/>
      <c r="AD278" s="2"/>
      <c r="AE278" s="2"/>
      <c r="AF278" s="2"/>
      <c r="AG278" s="2"/>
      <c r="AH278" s="4"/>
    </row>
    <row r="279" spans="1:34" ht="13.5" hidden="1" customHeight="1">
      <c r="A279" s="2"/>
      <c r="C279" s="3"/>
      <c r="D279" s="3"/>
      <c r="E279" s="3"/>
      <c r="F279" s="3"/>
      <c r="G279" s="3"/>
      <c r="H279" s="3"/>
      <c r="I279" s="3"/>
      <c r="J279" s="3"/>
      <c r="K279" s="3"/>
      <c r="L279" s="3"/>
      <c r="M279" s="21"/>
      <c r="N279" s="21"/>
      <c r="O279" s="21"/>
      <c r="P279" s="21"/>
      <c r="Q279" s="26"/>
      <c r="R279" s="29"/>
      <c r="S279" s="26"/>
      <c r="T279" s="29"/>
      <c r="U279" s="26"/>
      <c r="V279" s="29"/>
      <c r="W279" s="26"/>
      <c r="X279" s="29"/>
      <c r="AB279" s="1"/>
      <c r="AD279" s="2"/>
      <c r="AE279" s="2"/>
      <c r="AF279" s="2"/>
      <c r="AG279" s="2"/>
      <c r="AH279" s="4"/>
    </row>
    <row r="280" spans="1:34" ht="13.5" hidden="1" customHeight="1">
      <c r="A280" s="2"/>
      <c r="C280" s="3"/>
      <c r="D280" s="3"/>
      <c r="E280" s="3"/>
      <c r="F280" s="3"/>
      <c r="G280" s="3"/>
      <c r="H280" s="3"/>
      <c r="I280" s="3"/>
      <c r="J280" s="3"/>
      <c r="K280" s="3"/>
      <c r="L280" s="3"/>
      <c r="M280" s="21"/>
      <c r="N280" s="21"/>
      <c r="O280" s="21"/>
      <c r="P280" s="21"/>
      <c r="Q280" s="26"/>
      <c r="R280" s="29"/>
      <c r="S280" s="26"/>
      <c r="T280" s="29"/>
      <c r="U280" s="26"/>
      <c r="V280" s="29"/>
      <c r="W280" s="26"/>
      <c r="X280" s="29"/>
      <c r="AB280" s="1"/>
      <c r="AD280" s="2"/>
      <c r="AE280" s="2"/>
      <c r="AF280" s="2"/>
      <c r="AG280" s="2"/>
      <c r="AH280" s="4"/>
    </row>
    <row r="281" spans="1:34" ht="13.5" hidden="1" customHeight="1">
      <c r="A281" s="2"/>
      <c r="C281" s="3"/>
      <c r="D281" s="3"/>
      <c r="E281" s="3"/>
      <c r="F281" s="3"/>
      <c r="G281" s="3"/>
      <c r="H281" s="3"/>
      <c r="I281" s="3"/>
      <c r="J281" s="3"/>
      <c r="K281" s="3"/>
      <c r="L281" s="3"/>
      <c r="M281" s="21"/>
      <c r="N281" s="21"/>
      <c r="O281" s="21"/>
      <c r="P281" s="21"/>
      <c r="Q281" s="26"/>
      <c r="R281" s="29"/>
      <c r="S281" s="26"/>
      <c r="T281" s="29"/>
      <c r="U281" s="26"/>
      <c r="V281" s="29"/>
      <c r="W281" s="26"/>
      <c r="X281" s="29"/>
      <c r="AB281" s="1"/>
      <c r="AD281" s="2"/>
      <c r="AE281" s="2"/>
      <c r="AF281" s="2"/>
      <c r="AG281" s="2"/>
      <c r="AH281" s="4"/>
    </row>
    <row r="282" spans="1:34" ht="13.5" hidden="1" customHeight="1">
      <c r="A282" s="2"/>
      <c r="C282" s="3"/>
      <c r="D282" s="3"/>
      <c r="E282" s="3"/>
      <c r="F282" s="3"/>
      <c r="G282" s="3"/>
      <c r="H282" s="3"/>
      <c r="I282" s="3"/>
      <c r="J282" s="3"/>
      <c r="K282" s="3"/>
      <c r="L282" s="3"/>
      <c r="M282" s="21"/>
      <c r="N282" s="21"/>
      <c r="O282" s="21"/>
      <c r="P282" s="21"/>
      <c r="Q282" s="26"/>
      <c r="R282" s="29"/>
      <c r="S282" s="26"/>
      <c r="T282" s="29"/>
      <c r="U282" s="26"/>
      <c r="V282" s="29"/>
      <c r="W282" s="26"/>
      <c r="X282" s="29"/>
      <c r="AB282" s="1"/>
      <c r="AD282" s="2"/>
      <c r="AE282" s="2"/>
      <c r="AF282" s="2"/>
      <c r="AG282" s="2"/>
      <c r="AH282" s="4"/>
    </row>
    <row r="283" spans="1:34" ht="13.5" hidden="1" customHeight="1">
      <c r="A283" s="2"/>
      <c r="C283" s="3"/>
      <c r="D283" s="3"/>
      <c r="E283" s="3"/>
      <c r="F283" s="3"/>
      <c r="G283" s="3"/>
      <c r="H283" s="3"/>
      <c r="I283" s="3"/>
      <c r="J283" s="3"/>
      <c r="K283" s="3"/>
      <c r="L283" s="3"/>
      <c r="M283" s="21"/>
      <c r="N283" s="21"/>
      <c r="O283" s="21"/>
      <c r="P283" s="21"/>
      <c r="Q283" s="26"/>
      <c r="R283" s="29"/>
      <c r="S283" s="26"/>
      <c r="T283" s="29"/>
      <c r="U283" s="26"/>
      <c r="V283" s="29"/>
      <c r="W283" s="26"/>
      <c r="X283" s="29"/>
      <c r="AB283" s="1"/>
      <c r="AD283" s="2"/>
      <c r="AE283" s="2"/>
      <c r="AF283" s="2"/>
      <c r="AG283" s="2"/>
      <c r="AH283" s="4"/>
    </row>
    <row r="284" spans="1:34" ht="13.5" hidden="1" customHeight="1">
      <c r="A284" s="2"/>
      <c r="C284" s="3"/>
      <c r="D284" s="3"/>
      <c r="E284" s="3"/>
      <c r="F284" s="3"/>
      <c r="G284" s="3"/>
      <c r="H284" s="3"/>
      <c r="I284" s="3"/>
      <c r="J284" s="3"/>
      <c r="K284" s="3"/>
      <c r="L284" s="3"/>
      <c r="M284" s="21"/>
      <c r="N284" s="21"/>
      <c r="O284" s="21"/>
      <c r="P284" s="21"/>
      <c r="Q284" s="26"/>
      <c r="R284" s="29"/>
      <c r="S284" s="26"/>
      <c r="T284" s="29"/>
      <c r="U284" s="26"/>
      <c r="V284" s="29"/>
      <c r="W284" s="26"/>
      <c r="X284" s="29"/>
      <c r="AB284" s="1"/>
      <c r="AD284" s="2"/>
      <c r="AE284" s="2"/>
      <c r="AF284" s="2"/>
      <c r="AG284" s="2"/>
      <c r="AH284" s="4"/>
    </row>
    <row r="285" spans="1:34" ht="13.5" hidden="1" customHeight="1">
      <c r="A285" s="2"/>
      <c r="C285" s="3"/>
      <c r="D285" s="3"/>
      <c r="E285" s="3"/>
      <c r="F285" s="3"/>
      <c r="G285" s="3"/>
      <c r="H285" s="3"/>
      <c r="I285" s="3"/>
      <c r="J285" s="3"/>
      <c r="K285" s="3"/>
      <c r="L285" s="3"/>
      <c r="M285" s="21"/>
      <c r="N285" s="21"/>
      <c r="O285" s="21"/>
      <c r="P285" s="21"/>
      <c r="Q285" s="26"/>
      <c r="R285" s="29"/>
      <c r="S285" s="26"/>
      <c r="T285" s="29"/>
      <c r="U285" s="26"/>
      <c r="V285" s="29"/>
      <c r="W285" s="26"/>
      <c r="X285" s="29"/>
      <c r="AB285" s="1"/>
      <c r="AD285" s="2"/>
      <c r="AE285" s="2"/>
      <c r="AF285" s="2"/>
      <c r="AG285" s="2"/>
      <c r="AH285" s="4"/>
    </row>
    <row r="286" spans="1:34" ht="13.5" hidden="1" customHeight="1">
      <c r="A286" s="2"/>
      <c r="C286" s="3"/>
      <c r="D286" s="3"/>
      <c r="E286" s="3"/>
      <c r="F286" s="3"/>
      <c r="G286" s="3"/>
      <c r="H286" s="3"/>
      <c r="I286" s="3"/>
      <c r="J286" s="3"/>
      <c r="K286" s="3"/>
      <c r="L286" s="3"/>
      <c r="M286" s="21"/>
      <c r="N286" s="21"/>
      <c r="O286" s="21"/>
      <c r="P286" s="21"/>
      <c r="Q286" s="26"/>
      <c r="R286" s="29"/>
      <c r="S286" s="26"/>
      <c r="T286" s="29"/>
      <c r="U286" s="26"/>
      <c r="V286" s="29"/>
      <c r="W286" s="26"/>
      <c r="X286" s="29"/>
      <c r="AB286" s="1"/>
      <c r="AD286" s="2"/>
      <c r="AE286" s="2"/>
      <c r="AF286" s="2"/>
      <c r="AG286" s="2"/>
      <c r="AH286" s="4"/>
    </row>
    <row r="287" spans="1:34" ht="13.5" hidden="1" customHeight="1">
      <c r="A287" s="2"/>
      <c r="C287" s="3"/>
      <c r="D287" s="3"/>
      <c r="E287" s="3"/>
      <c r="F287" s="3"/>
      <c r="G287" s="3"/>
      <c r="H287" s="3"/>
      <c r="I287" s="3"/>
      <c r="J287" s="3"/>
      <c r="K287" s="3"/>
      <c r="L287" s="3"/>
      <c r="M287" s="21"/>
      <c r="N287" s="21"/>
      <c r="O287" s="21"/>
      <c r="P287" s="21"/>
      <c r="Q287" s="26"/>
      <c r="R287" s="29"/>
      <c r="S287" s="26"/>
      <c r="T287" s="29"/>
      <c r="U287" s="26"/>
      <c r="V287" s="29"/>
      <c r="W287" s="26"/>
      <c r="X287" s="29"/>
      <c r="AB287" s="1"/>
      <c r="AD287" s="2"/>
      <c r="AE287" s="2"/>
      <c r="AF287" s="2"/>
      <c r="AG287" s="2"/>
      <c r="AH287" s="4"/>
    </row>
    <row r="288" spans="1:34" ht="13.5" hidden="1" customHeight="1">
      <c r="A288" s="2"/>
      <c r="C288" s="3"/>
      <c r="D288" s="3"/>
      <c r="E288" s="3"/>
      <c r="F288" s="3"/>
      <c r="G288" s="3"/>
      <c r="H288" s="3"/>
      <c r="I288" s="3"/>
      <c r="J288" s="3"/>
      <c r="K288" s="3"/>
      <c r="L288" s="3"/>
      <c r="M288" s="21"/>
      <c r="N288" s="21"/>
      <c r="O288" s="21"/>
      <c r="P288" s="21"/>
      <c r="Q288" s="26"/>
      <c r="R288" s="29"/>
      <c r="S288" s="26"/>
      <c r="T288" s="29"/>
      <c r="U288" s="26"/>
      <c r="V288" s="29"/>
      <c r="W288" s="26"/>
      <c r="X288" s="29"/>
      <c r="AB288" s="1"/>
      <c r="AD288" s="2"/>
      <c r="AE288" s="2"/>
      <c r="AF288" s="2"/>
      <c r="AG288" s="2"/>
      <c r="AH288" s="4"/>
    </row>
    <row r="289" spans="1:34" ht="13.5" hidden="1" customHeight="1">
      <c r="A289" s="2"/>
      <c r="C289" s="3"/>
      <c r="D289" s="3"/>
      <c r="E289" s="3"/>
      <c r="F289" s="3"/>
      <c r="G289" s="3"/>
      <c r="H289" s="3"/>
      <c r="I289" s="3"/>
      <c r="J289" s="3"/>
      <c r="K289" s="3"/>
      <c r="L289" s="3"/>
      <c r="M289" s="21"/>
      <c r="N289" s="21"/>
      <c r="O289" s="21"/>
      <c r="P289" s="21"/>
      <c r="Q289" s="26"/>
      <c r="R289" s="29"/>
      <c r="S289" s="26"/>
      <c r="T289" s="29"/>
      <c r="U289" s="26"/>
      <c r="V289" s="29"/>
      <c r="W289" s="26"/>
      <c r="X289" s="29"/>
      <c r="AB289" s="1"/>
      <c r="AD289" s="2"/>
      <c r="AE289" s="2"/>
      <c r="AF289" s="2"/>
      <c r="AG289" s="2"/>
      <c r="AH289" s="4"/>
    </row>
    <row r="290" spans="1:34" ht="13.5" hidden="1" customHeight="1">
      <c r="A290" s="2"/>
      <c r="C290" s="3"/>
      <c r="D290" s="3"/>
      <c r="E290" s="3"/>
      <c r="F290" s="3"/>
      <c r="G290" s="3"/>
      <c r="H290" s="3"/>
      <c r="I290" s="3"/>
      <c r="J290" s="3"/>
      <c r="K290" s="3"/>
      <c r="L290" s="3"/>
      <c r="M290" s="21"/>
      <c r="N290" s="21"/>
      <c r="O290" s="21"/>
      <c r="P290" s="21"/>
      <c r="Q290" s="26"/>
      <c r="R290" s="29"/>
      <c r="S290" s="26"/>
      <c r="T290" s="29"/>
      <c r="U290" s="26"/>
      <c r="V290" s="29"/>
      <c r="W290" s="26"/>
      <c r="X290" s="29"/>
      <c r="AB290" s="1"/>
      <c r="AD290" s="2"/>
      <c r="AE290" s="2"/>
      <c r="AF290" s="2"/>
      <c r="AG290" s="2"/>
      <c r="AH290" s="4"/>
    </row>
    <row r="291" spans="1:34" ht="13.5" hidden="1" customHeight="1">
      <c r="A291" s="2"/>
      <c r="C291" s="3"/>
      <c r="D291" s="3"/>
      <c r="E291" s="3"/>
      <c r="F291" s="3"/>
      <c r="G291" s="3"/>
      <c r="H291" s="3"/>
      <c r="I291" s="3"/>
      <c r="J291" s="3"/>
      <c r="K291" s="3"/>
      <c r="L291" s="3"/>
      <c r="M291" s="21"/>
      <c r="N291" s="21"/>
      <c r="O291" s="21"/>
      <c r="P291" s="21"/>
      <c r="Q291" s="26"/>
      <c r="R291" s="29"/>
      <c r="S291" s="26"/>
      <c r="T291" s="29"/>
      <c r="U291" s="26"/>
      <c r="V291" s="29"/>
      <c r="W291" s="26"/>
      <c r="X291" s="29"/>
      <c r="AB291" s="1"/>
      <c r="AD291" s="2"/>
      <c r="AE291" s="2"/>
      <c r="AF291" s="2"/>
      <c r="AG291" s="2"/>
      <c r="AH291" s="4"/>
    </row>
    <row r="292" spans="1:34" ht="13.5" hidden="1" customHeight="1">
      <c r="A292" s="2"/>
      <c r="C292" s="3"/>
      <c r="D292" s="3"/>
      <c r="E292" s="3"/>
      <c r="F292" s="3"/>
      <c r="G292" s="3"/>
      <c r="H292" s="3"/>
      <c r="I292" s="3"/>
      <c r="J292" s="3"/>
      <c r="K292" s="3"/>
      <c r="L292" s="3"/>
      <c r="M292" s="21"/>
      <c r="N292" s="21"/>
      <c r="O292" s="21"/>
      <c r="P292" s="21"/>
      <c r="Q292" s="26"/>
      <c r="R292" s="29"/>
      <c r="S292" s="26"/>
      <c r="T292" s="29"/>
      <c r="U292" s="26"/>
      <c r="V292" s="29"/>
      <c r="W292" s="26"/>
      <c r="X292" s="29"/>
      <c r="AB292" s="1"/>
      <c r="AD292" s="2"/>
      <c r="AE292" s="2"/>
      <c r="AF292" s="2"/>
      <c r="AG292" s="2"/>
      <c r="AH292" s="4"/>
    </row>
    <row r="293" spans="1:34" ht="13.5" hidden="1" customHeight="1">
      <c r="A293" s="2"/>
      <c r="C293" s="3"/>
      <c r="D293" s="3"/>
      <c r="E293" s="3"/>
      <c r="F293" s="3"/>
      <c r="G293" s="3"/>
      <c r="H293" s="3"/>
      <c r="I293" s="3"/>
      <c r="J293" s="3"/>
      <c r="K293" s="3"/>
      <c r="L293" s="3"/>
      <c r="M293" s="21"/>
      <c r="N293" s="21"/>
      <c r="O293" s="21"/>
      <c r="P293" s="21"/>
      <c r="Q293" s="26"/>
      <c r="R293" s="29"/>
      <c r="S293" s="26"/>
      <c r="T293" s="29"/>
      <c r="U293" s="26"/>
      <c r="V293" s="29"/>
      <c r="W293" s="26"/>
      <c r="X293" s="29"/>
      <c r="AB293" s="1"/>
      <c r="AD293" s="2"/>
      <c r="AE293" s="2"/>
      <c r="AF293" s="2"/>
      <c r="AG293" s="2"/>
      <c r="AH293" s="4"/>
    </row>
    <row r="294" spans="1:34" ht="13.5" hidden="1" customHeight="1">
      <c r="A294" s="2"/>
      <c r="C294" s="3"/>
      <c r="D294" s="3"/>
      <c r="E294" s="3"/>
      <c r="F294" s="3"/>
      <c r="G294" s="3"/>
      <c r="H294" s="3"/>
      <c r="I294" s="3"/>
      <c r="J294" s="3"/>
      <c r="K294" s="3"/>
      <c r="L294" s="3"/>
      <c r="M294" s="21"/>
      <c r="N294" s="21"/>
      <c r="O294" s="21"/>
      <c r="P294" s="21"/>
      <c r="Q294" s="26"/>
      <c r="R294" s="29"/>
      <c r="S294" s="26"/>
      <c r="T294" s="29"/>
      <c r="U294" s="26"/>
      <c r="V294" s="29"/>
      <c r="W294" s="26"/>
      <c r="X294" s="29"/>
      <c r="AB294" s="1"/>
      <c r="AD294" s="2"/>
      <c r="AE294" s="2"/>
      <c r="AF294" s="2"/>
      <c r="AG294" s="2"/>
      <c r="AH294" s="4"/>
    </row>
    <row r="295" spans="1:34" ht="13.5" hidden="1" customHeight="1">
      <c r="A295" s="2"/>
      <c r="C295" s="3"/>
      <c r="D295" s="3"/>
      <c r="E295" s="3"/>
      <c r="F295" s="3"/>
      <c r="G295" s="3"/>
      <c r="H295" s="3"/>
      <c r="I295" s="3"/>
      <c r="J295" s="3"/>
      <c r="K295" s="3"/>
      <c r="L295" s="3"/>
      <c r="M295" s="21"/>
      <c r="N295" s="21"/>
      <c r="O295" s="21"/>
      <c r="P295" s="21"/>
      <c r="Q295" s="26"/>
      <c r="R295" s="29"/>
      <c r="S295" s="26"/>
      <c r="T295" s="29"/>
      <c r="U295" s="26"/>
      <c r="V295" s="29"/>
      <c r="W295" s="26"/>
      <c r="X295" s="29"/>
      <c r="AB295" s="1"/>
      <c r="AD295" s="2"/>
      <c r="AE295" s="2"/>
      <c r="AF295" s="2"/>
      <c r="AG295" s="2"/>
      <c r="AH295" s="4"/>
    </row>
    <row r="296" spans="1:34" ht="13.5" hidden="1" customHeight="1">
      <c r="A296" s="2"/>
      <c r="C296" s="3"/>
      <c r="D296" s="3"/>
      <c r="E296" s="3"/>
      <c r="F296" s="3"/>
      <c r="G296" s="3"/>
      <c r="H296" s="3"/>
      <c r="I296" s="3"/>
      <c r="J296" s="3"/>
      <c r="K296" s="3"/>
      <c r="L296" s="3"/>
      <c r="M296" s="21"/>
      <c r="N296" s="21"/>
      <c r="O296" s="21"/>
      <c r="P296" s="21"/>
      <c r="Q296" s="26"/>
      <c r="R296" s="29"/>
      <c r="S296" s="26"/>
      <c r="T296" s="29"/>
      <c r="U296" s="26"/>
      <c r="V296" s="29"/>
      <c r="W296" s="26"/>
      <c r="X296" s="29"/>
      <c r="AB296" s="1"/>
      <c r="AD296" s="2"/>
      <c r="AE296" s="2"/>
      <c r="AF296" s="2"/>
      <c r="AG296" s="2"/>
      <c r="AH296" s="4"/>
    </row>
    <row r="297" spans="1:34" ht="13.5" hidden="1" customHeight="1">
      <c r="A297" s="2"/>
      <c r="C297" s="3"/>
      <c r="D297" s="3"/>
      <c r="E297" s="3"/>
      <c r="F297" s="3"/>
      <c r="G297" s="3"/>
      <c r="H297" s="3"/>
      <c r="I297" s="3"/>
      <c r="J297" s="3"/>
      <c r="K297" s="3"/>
      <c r="L297" s="3"/>
      <c r="M297" s="21"/>
      <c r="N297" s="21"/>
      <c r="O297" s="21"/>
      <c r="P297" s="21"/>
      <c r="Q297" s="26"/>
      <c r="R297" s="29"/>
      <c r="S297" s="26"/>
      <c r="T297" s="29"/>
      <c r="U297" s="26"/>
      <c r="V297" s="29"/>
      <c r="W297" s="26"/>
      <c r="X297" s="29"/>
      <c r="AB297" s="1"/>
      <c r="AD297" s="2"/>
      <c r="AE297" s="2"/>
      <c r="AF297" s="2"/>
      <c r="AG297" s="2"/>
      <c r="AH297" s="4"/>
    </row>
    <row r="298" spans="1:34" ht="13.5" hidden="1" customHeight="1">
      <c r="A298" s="2"/>
      <c r="C298" s="3"/>
      <c r="D298" s="3"/>
      <c r="E298" s="3"/>
      <c r="F298" s="3"/>
      <c r="G298" s="3"/>
      <c r="H298" s="3"/>
      <c r="I298" s="3"/>
      <c r="J298" s="3"/>
      <c r="K298" s="3"/>
      <c r="L298" s="3"/>
      <c r="M298" s="21"/>
      <c r="N298" s="21"/>
      <c r="O298" s="21"/>
      <c r="P298" s="21"/>
      <c r="Q298" s="26"/>
      <c r="R298" s="29"/>
      <c r="S298" s="26"/>
      <c r="T298" s="29"/>
      <c r="U298" s="26"/>
      <c r="V298" s="29"/>
      <c r="W298" s="26"/>
      <c r="X298" s="29"/>
      <c r="AB298" s="1"/>
      <c r="AD298" s="2"/>
      <c r="AE298" s="2"/>
      <c r="AF298" s="2"/>
      <c r="AG298" s="2"/>
      <c r="AH298" s="4"/>
    </row>
    <row r="299" spans="1:34" ht="13.5" hidden="1" customHeight="1">
      <c r="A299" s="2"/>
      <c r="C299" s="3"/>
      <c r="D299" s="3"/>
      <c r="E299" s="3"/>
      <c r="F299" s="3"/>
      <c r="G299" s="3"/>
      <c r="H299" s="3"/>
      <c r="I299" s="3"/>
      <c r="J299" s="3"/>
      <c r="K299" s="3"/>
      <c r="L299" s="3"/>
      <c r="M299" s="21"/>
      <c r="N299" s="21"/>
      <c r="O299" s="21"/>
      <c r="P299" s="21"/>
      <c r="Q299" s="26"/>
      <c r="R299" s="29"/>
      <c r="S299" s="26"/>
      <c r="T299" s="29"/>
      <c r="U299" s="26"/>
      <c r="V299" s="29"/>
      <c r="W299" s="26"/>
      <c r="X299" s="29"/>
      <c r="AB299" s="1"/>
      <c r="AD299" s="2"/>
      <c r="AE299" s="2"/>
      <c r="AF299" s="2"/>
      <c r="AG299" s="2"/>
      <c r="AH299" s="4"/>
    </row>
    <row r="300" spans="1:34" ht="13.5" hidden="1" customHeight="1">
      <c r="A300" s="2"/>
      <c r="C300" s="3"/>
      <c r="D300" s="3"/>
      <c r="E300" s="3"/>
      <c r="F300" s="3"/>
      <c r="G300" s="3"/>
      <c r="H300" s="3"/>
      <c r="I300" s="3"/>
      <c r="J300" s="3"/>
      <c r="K300" s="3"/>
      <c r="L300" s="3"/>
      <c r="M300" s="21"/>
      <c r="N300" s="21"/>
      <c r="O300" s="21"/>
      <c r="P300" s="21"/>
      <c r="Q300" s="26"/>
      <c r="R300" s="29"/>
      <c r="S300" s="26"/>
      <c r="T300" s="29"/>
      <c r="U300" s="26"/>
      <c r="V300" s="29"/>
      <c r="W300" s="26"/>
      <c r="X300" s="29"/>
      <c r="AB300" s="1"/>
      <c r="AD300" s="2"/>
      <c r="AE300" s="2"/>
      <c r="AF300" s="2"/>
      <c r="AG300" s="2"/>
      <c r="AH300" s="4"/>
    </row>
    <row r="301" spans="1:34" ht="13.5" hidden="1" customHeight="1">
      <c r="A301" s="2"/>
      <c r="C301" s="3"/>
      <c r="D301" s="3"/>
      <c r="E301" s="3"/>
      <c r="F301" s="3"/>
      <c r="G301" s="3"/>
      <c r="H301" s="3"/>
      <c r="I301" s="3"/>
      <c r="J301" s="3"/>
      <c r="K301" s="3"/>
      <c r="L301" s="3"/>
      <c r="M301" s="21"/>
      <c r="N301" s="21"/>
      <c r="O301" s="21"/>
      <c r="P301" s="21"/>
      <c r="Q301" s="26"/>
      <c r="R301" s="29"/>
      <c r="S301" s="26"/>
      <c r="T301" s="29"/>
      <c r="U301" s="26"/>
      <c r="V301" s="29"/>
      <c r="W301" s="26"/>
      <c r="X301" s="29"/>
      <c r="AB301" s="1"/>
      <c r="AD301" s="2"/>
      <c r="AE301" s="2"/>
      <c r="AF301" s="2"/>
      <c r="AG301" s="2"/>
      <c r="AH301" s="4"/>
    </row>
    <row r="302" spans="1:34" ht="13.5" hidden="1" customHeight="1">
      <c r="A302" s="2"/>
      <c r="C302" s="3"/>
      <c r="D302" s="3"/>
      <c r="E302" s="3"/>
      <c r="F302" s="3"/>
      <c r="G302" s="3"/>
      <c r="H302" s="3"/>
      <c r="I302" s="3"/>
      <c r="J302" s="3"/>
      <c r="K302" s="3"/>
      <c r="L302" s="3"/>
      <c r="M302" s="21"/>
      <c r="N302" s="21"/>
      <c r="O302" s="21"/>
      <c r="P302" s="21"/>
      <c r="Q302" s="26"/>
      <c r="R302" s="29"/>
      <c r="S302" s="26"/>
      <c r="T302" s="29"/>
      <c r="U302" s="26"/>
      <c r="V302" s="29"/>
      <c r="W302" s="26"/>
      <c r="X302" s="29"/>
      <c r="AB302" s="1"/>
      <c r="AD302" s="2"/>
      <c r="AE302" s="2"/>
      <c r="AF302" s="2"/>
      <c r="AG302" s="2"/>
      <c r="AH302" s="4"/>
    </row>
    <row r="303" spans="1:34" ht="13.5" hidden="1" customHeight="1">
      <c r="A303" s="2"/>
      <c r="C303" s="3"/>
      <c r="D303" s="3"/>
      <c r="E303" s="3"/>
      <c r="F303" s="3"/>
      <c r="G303" s="3"/>
      <c r="H303" s="3"/>
      <c r="I303" s="3"/>
      <c r="J303" s="3"/>
      <c r="K303" s="3"/>
      <c r="L303" s="3"/>
      <c r="M303" s="21"/>
      <c r="N303" s="21"/>
      <c r="O303" s="21"/>
      <c r="P303" s="21"/>
      <c r="Q303" s="26"/>
      <c r="R303" s="29"/>
      <c r="S303" s="26"/>
      <c r="T303" s="29"/>
      <c r="U303" s="26"/>
      <c r="V303" s="29"/>
      <c r="W303" s="26"/>
      <c r="X303" s="29"/>
      <c r="AB303" s="1"/>
      <c r="AD303" s="2"/>
      <c r="AE303" s="2"/>
      <c r="AF303" s="2"/>
      <c r="AG303" s="2"/>
      <c r="AH303" s="4"/>
    </row>
    <row r="304" spans="1:34" ht="13.5" hidden="1" customHeight="1">
      <c r="A304" s="2"/>
      <c r="C304" s="3"/>
      <c r="D304" s="3"/>
      <c r="E304" s="3"/>
      <c r="F304" s="3"/>
      <c r="G304" s="3"/>
      <c r="H304" s="3"/>
      <c r="I304" s="3"/>
      <c r="J304" s="3"/>
      <c r="K304" s="3"/>
      <c r="L304" s="3"/>
      <c r="M304" s="21"/>
      <c r="N304" s="21"/>
      <c r="O304" s="21"/>
      <c r="P304" s="21"/>
      <c r="Q304" s="26"/>
      <c r="R304" s="29"/>
      <c r="S304" s="26"/>
      <c r="T304" s="29"/>
      <c r="U304" s="26"/>
      <c r="V304" s="29"/>
      <c r="W304" s="26"/>
      <c r="X304" s="29"/>
      <c r="AB304" s="1"/>
      <c r="AD304" s="2"/>
      <c r="AE304" s="2"/>
      <c r="AF304" s="2"/>
      <c r="AG304" s="2"/>
      <c r="AH304" s="4"/>
    </row>
    <row r="305" spans="1:34" ht="13.5" hidden="1" customHeight="1">
      <c r="A305" s="2"/>
      <c r="C305" s="3"/>
      <c r="D305" s="3"/>
      <c r="E305" s="3"/>
      <c r="F305" s="3"/>
      <c r="G305" s="3"/>
      <c r="H305" s="3"/>
      <c r="I305" s="3"/>
      <c r="J305" s="3"/>
      <c r="K305" s="3"/>
      <c r="L305" s="3"/>
      <c r="M305" s="21"/>
      <c r="N305" s="21"/>
      <c r="O305" s="21"/>
      <c r="P305" s="21"/>
      <c r="Q305" s="26"/>
      <c r="R305" s="29"/>
      <c r="S305" s="26"/>
      <c r="T305" s="29"/>
      <c r="U305" s="26"/>
      <c r="V305" s="29"/>
      <c r="W305" s="26"/>
      <c r="X305" s="29"/>
      <c r="AB305" s="1"/>
      <c r="AD305" s="2"/>
      <c r="AE305" s="2"/>
      <c r="AF305" s="2"/>
      <c r="AG305" s="2"/>
      <c r="AH305" s="4"/>
    </row>
    <row r="306" spans="1:34" ht="13.5" hidden="1" customHeight="1">
      <c r="A306" s="2"/>
      <c r="C306" s="3"/>
      <c r="D306" s="3"/>
      <c r="E306" s="3"/>
      <c r="F306" s="3"/>
      <c r="G306" s="3"/>
      <c r="H306" s="3"/>
      <c r="I306" s="3"/>
      <c r="J306" s="3"/>
      <c r="K306" s="3"/>
      <c r="L306" s="3"/>
      <c r="M306" s="21"/>
      <c r="N306" s="21"/>
      <c r="O306" s="21"/>
      <c r="P306" s="21"/>
      <c r="Q306" s="26"/>
      <c r="R306" s="29"/>
      <c r="S306" s="26"/>
      <c r="T306" s="29"/>
      <c r="U306" s="26"/>
      <c r="V306" s="29"/>
      <c r="W306" s="26"/>
      <c r="X306" s="29"/>
      <c r="AB306" s="1"/>
      <c r="AD306" s="2"/>
      <c r="AE306" s="2"/>
      <c r="AF306" s="2"/>
      <c r="AG306" s="2"/>
      <c r="AH306" s="4"/>
    </row>
    <row r="307" spans="1:34" ht="13.5" hidden="1" customHeight="1">
      <c r="A307" s="2"/>
      <c r="C307" s="3"/>
      <c r="D307" s="3"/>
      <c r="E307" s="3"/>
      <c r="F307" s="3"/>
      <c r="G307" s="3"/>
      <c r="H307" s="3"/>
      <c r="I307" s="3"/>
      <c r="J307" s="3"/>
      <c r="K307" s="3"/>
      <c r="L307" s="3"/>
      <c r="M307" s="21"/>
      <c r="N307" s="21"/>
      <c r="O307" s="21"/>
      <c r="P307" s="21"/>
      <c r="Q307" s="26"/>
      <c r="R307" s="29"/>
      <c r="S307" s="26"/>
      <c r="T307" s="29"/>
      <c r="U307" s="26"/>
      <c r="V307" s="29"/>
      <c r="W307" s="26"/>
      <c r="X307" s="29"/>
      <c r="AB307" s="1"/>
      <c r="AD307" s="2"/>
      <c r="AE307" s="2"/>
      <c r="AF307" s="2"/>
      <c r="AG307" s="2"/>
      <c r="AH307" s="4"/>
    </row>
    <row r="308" spans="1:34" ht="13.5" hidden="1" customHeight="1">
      <c r="A308" s="2"/>
      <c r="C308" s="3"/>
      <c r="D308" s="3"/>
      <c r="E308" s="3"/>
      <c r="F308" s="3"/>
      <c r="G308" s="3"/>
      <c r="H308" s="3"/>
      <c r="I308" s="3"/>
      <c r="J308" s="3"/>
      <c r="K308" s="3"/>
      <c r="L308" s="3"/>
      <c r="M308" s="21"/>
      <c r="N308" s="21"/>
      <c r="O308" s="21"/>
      <c r="P308" s="21"/>
      <c r="Q308" s="26"/>
      <c r="R308" s="29"/>
      <c r="S308" s="26"/>
      <c r="T308" s="29"/>
      <c r="U308" s="26"/>
      <c r="V308" s="29"/>
      <c r="W308" s="26"/>
      <c r="X308" s="29"/>
      <c r="AB308" s="1"/>
      <c r="AD308" s="2"/>
      <c r="AE308" s="2"/>
      <c r="AF308" s="2"/>
      <c r="AG308" s="2"/>
      <c r="AH308" s="4"/>
    </row>
    <row r="309" spans="1:34" ht="13.5" hidden="1" customHeight="1">
      <c r="A309" s="2"/>
      <c r="C309" s="3"/>
      <c r="D309" s="3"/>
      <c r="E309" s="3"/>
      <c r="F309" s="3"/>
      <c r="G309" s="3"/>
      <c r="H309" s="3"/>
      <c r="I309" s="3"/>
      <c r="J309" s="3"/>
      <c r="K309" s="3"/>
      <c r="L309" s="3"/>
      <c r="M309" s="21"/>
      <c r="N309" s="21"/>
      <c r="O309" s="21"/>
      <c r="P309" s="21"/>
      <c r="Q309" s="26"/>
      <c r="R309" s="29"/>
      <c r="S309" s="26"/>
      <c r="T309" s="29"/>
      <c r="U309" s="26"/>
      <c r="V309" s="29"/>
      <c r="W309" s="26"/>
      <c r="X309" s="29"/>
      <c r="AB309" s="1"/>
      <c r="AD309" s="2"/>
      <c r="AE309" s="2"/>
      <c r="AF309" s="2"/>
      <c r="AG309" s="2"/>
      <c r="AH309" s="4"/>
    </row>
    <row r="310" spans="1:34" ht="13.5" hidden="1" customHeight="1">
      <c r="A310" s="2"/>
      <c r="C310" s="3"/>
      <c r="D310" s="3"/>
      <c r="E310" s="3"/>
      <c r="F310" s="3"/>
      <c r="G310" s="3"/>
      <c r="H310" s="3"/>
      <c r="I310" s="3"/>
      <c r="J310" s="3"/>
      <c r="K310" s="3"/>
      <c r="L310" s="3"/>
      <c r="M310" s="21"/>
      <c r="N310" s="21"/>
      <c r="O310" s="21"/>
      <c r="P310" s="21"/>
      <c r="Q310" s="26"/>
      <c r="R310" s="29"/>
      <c r="S310" s="26"/>
      <c r="T310" s="29"/>
      <c r="U310" s="26"/>
      <c r="V310" s="29"/>
      <c r="W310" s="26"/>
      <c r="X310" s="29"/>
      <c r="AB310" s="1"/>
      <c r="AD310" s="2"/>
      <c r="AE310" s="2"/>
      <c r="AF310" s="2"/>
      <c r="AG310" s="2"/>
      <c r="AH310" s="4"/>
    </row>
    <row r="311" spans="1:34" ht="13.5" hidden="1" customHeight="1">
      <c r="A311" s="2"/>
      <c r="C311" s="3"/>
      <c r="D311" s="3"/>
      <c r="E311" s="3"/>
      <c r="F311" s="3"/>
      <c r="G311" s="3"/>
      <c r="H311" s="3"/>
      <c r="I311" s="3"/>
      <c r="J311" s="3"/>
      <c r="K311" s="3"/>
      <c r="L311" s="3"/>
      <c r="M311" s="21"/>
      <c r="N311" s="21"/>
      <c r="O311" s="21"/>
      <c r="P311" s="21"/>
      <c r="Q311" s="26"/>
      <c r="R311" s="29"/>
      <c r="S311" s="26"/>
      <c r="T311" s="29"/>
      <c r="U311" s="26"/>
      <c r="V311" s="29"/>
      <c r="W311" s="26"/>
      <c r="X311" s="29"/>
      <c r="AB311" s="1"/>
      <c r="AD311" s="2"/>
      <c r="AE311" s="2"/>
      <c r="AF311" s="2"/>
      <c r="AG311" s="2"/>
      <c r="AH311" s="4"/>
    </row>
    <row r="312" spans="1:34" ht="13.5" hidden="1" customHeight="1">
      <c r="A312" s="2"/>
      <c r="C312" s="3"/>
      <c r="D312" s="3"/>
      <c r="E312" s="3"/>
      <c r="F312" s="3"/>
      <c r="G312" s="3"/>
      <c r="H312" s="3"/>
      <c r="I312" s="3"/>
      <c r="J312" s="3"/>
      <c r="K312" s="3"/>
      <c r="L312" s="3"/>
      <c r="M312" s="21"/>
      <c r="N312" s="21"/>
      <c r="O312" s="21"/>
      <c r="P312" s="21"/>
      <c r="Q312" s="26"/>
      <c r="R312" s="29"/>
      <c r="S312" s="26"/>
      <c r="T312" s="29"/>
      <c r="U312" s="26"/>
      <c r="V312" s="29"/>
      <c r="W312" s="26"/>
      <c r="X312" s="29"/>
      <c r="AB312" s="1"/>
      <c r="AD312" s="2"/>
      <c r="AE312" s="2"/>
      <c r="AF312" s="2"/>
      <c r="AG312" s="2"/>
      <c r="AH312" s="4"/>
    </row>
    <row r="313" spans="1:34" ht="13.5" hidden="1" customHeight="1">
      <c r="A313" s="2"/>
      <c r="C313" s="3"/>
      <c r="D313" s="3"/>
      <c r="E313" s="3"/>
      <c r="F313" s="3"/>
      <c r="G313" s="3"/>
      <c r="H313" s="3"/>
      <c r="I313" s="3"/>
      <c r="J313" s="3"/>
      <c r="K313" s="3"/>
      <c r="L313" s="3"/>
      <c r="M313" s="21"/>
      <c r="N313" s="21"/>
      <c r="O313" s="21"/>
      <c r="P313" s="21"/>
      <c r="Q313" s="26"/>
      <c r="R313" s="29"/>
      <c r="S313" s="26"/>
      <c r="T313" s="29"/>
      <c r="U313" s="26"/>
      <c r="V313" s="29"/>
      <c r="W313" s="26"/>
      <c r="X313" s="29"/>
      <c r="AB313" s="1"/>
      <c r="AD313" s="2"/>
      <c r="AE313" s="2"/>
      <c r="AF313" s="2"/>
      <c r="AG313" s="2"/>
      <c r="AH313" s="4"/>
    </row>
    <row r="314" spans="1:34" ht="13.5" hidden="1" customHeight="1">
      <c r="A314" s="2"/>
      <c r="C314" s="3"/>
      <c r="D314" s="3"/>
      <c r="E314" s="3"/>
      <c r="F314" s="3"/>
      <c r="G314" s="3"/>
      <c r="H314" s="3"/>
      <c r="I314" s="3"/>
      <c r="J314" s="3"/>
      <c r="K314" s="3"/>
      <c r="L314" s="3"/>
      <c r="M314" s="21"/>
      <c r="N314" s="21"/>
      <c r="O314" s="21"/>
      <c r="P314" s="21"/>
      <c r="Q314" s="26"/>
      <c r="R314" s="29"/>
      <c r="S314" s="26"/>
      <c r="T314" s="29"/>
      <c r="U314" s="26"/>
      <c r="V314" s="29"/>
      <c r="W314" s="26"/>
      <c r="X314" s="29"/>
      <c r="AB314" s="1"/>
      <c r="AD314" s="2"/>
      <c r="AE314" s="2"/>
      <c r="AF314" s="2"/>
      <c r="AG314" s="2"/>
      <c r="AH314" s="4"/>
    </row>
    <row r="315" spans="1:34" ht="13.5" hidden="1" customHeight="1">
      <c r="A315" s="2"/>
      <c r="C315" s="3"/>
      <c r="D315" s="3"/>
      <c r="E315" s="3"/>
      <c r="F315" s="3"/>
      <c r="G315" s="3"/>
      <c r="H315" s="3"/>
      <c r="I315" s="3"/>
      <c r="J315" s="3"/>
      <c r="K315" s="3"/>
      <c r="L315" s="3"/>
      <c r="M315" s="21"/>
      <c r="N315" s="21"/>
      <c r="O315" s="21"/>
      <c r="P315" s="21"/>
      <c r="Q315" s="26"/>
      <c r="R315" s="29"/>
      <c r="S315" s="26"/>
      <c r="T315" s="29"/>
      <c r="U315" s="26"/>
      <c r="V315" s="29"/>
      <c r="W315" s="26"/>
      <c r="X315" s="29"/>
      <c r="AB315" s="1"/>
      <c r="AD315" s="2"/>
      <c r="AE315" s="2"/>
      <c r="AF315" s="2"/>
      <c r="AG315" s="2"/>
      <c r="AH315" s="4"/>
    </row>
    <row r="316" spans="1:34" ht="13.5" hidden="1" customHeight="1">
      <c r="A316" s="2"/>
      <c r="C316" s="3"/>
      <c r="D316" s="3"/>
      <c r="E316" s="3"/>
      <c r="F316" s="3"/>
      <c r="G316" s="3"/>
      <c r="H316" s="3"/>
      <c r="I316" s="3"/>
      <c r="J316" s="3"/>
      <c r="K316" s="3"/>
      <c r="L316" s="3"/>
      <c r="M316" s="21"/>
      <c r="N316" s="21"/>
      <c r="O316" s="21"/>
      <c r="P316" s="21"/>
      <c r="Q316" s="26"/>
      <c r="R316" s="29"/>
      <c r="S316" s="26"/>
      <c r="T316" s="29"/>
      <c r="U316" s="26"/>
      <c r="V316" s="29"/>
      <c r="W316" s="26"/>
      <c r="X316" s="29"/>
      <c r="AB316" s="1"/>
      <c r="AD316" s="2"/>
      <c r="AE316" s="2"/>
      <c r="AF316" s="2"/>
      <c r="AG316" s="2"/>
      <c r="AH316" s="4"/>
    </row>
    <row r="317" spans="1:34" ht="13.5" hidden="1" customHeight="1">
      <c r="A317" s="2"/>
      <c r="C317" s="3"/>
      <c r="D317" s="3"/>
      <c r="E317" s="3"/>
      <c r="F317" s="3"/>
      <c r="G317" s="3"/>
      <c r="H317" s="3"/>
      <c r="I317" s="3"/>
      <c r="J317" s="3"/>
      <c r="K317" s="3"/>
      <c r="L317" s="3"/>
      <c r="M317" s="21"/>
      <c r="N317" s="21"/>
      <c r="O317" s="21"/>
      <c r="P317" s="21"/>
      <c r="Q317" s="26"/>
      <c r="R317" s="29"/>
      <c r="S317" s="26"/>
      <c r="T317" s="29"/>
      <c r="U317" s="26"/>
      <c r="V317" s="29"/>
      <c r="W317" s="26"/>
      <c r="X317" s="29"/>
      <c r="AB317" s="1"/>
      <c r="AD317" s="2"/>
      <c r="AE317" s="2"/>
      <c r="AF317" s="2"/>
      <c r="AG317" s="2"/>
      <c r="AH317" s="4"/>
    </row>
    <row r="318" spans="1:34" ht="13.5" hidden="1" customHeight="1">
      <c r="A318" s="2"/>
      <c r="C318" s="3"/>
      <c r="D318" s="3"/>
      <c r="E318" s="3"/>
      <c r="F318" s="3"/>
      <c r="G318" s="3"/>
      <c r="H318" s="3"/>
      <c r="I318" s="3"/>
      <c r="J318" s="3"/>
      <c r="K318" s="3"/>
      <c r="L318" s="3"/>
      <c r="M318" s="21"/>
      <c r="N318" s="21"/>
      <c r="O318" s="21"/>
      <c r="P318" s="21"/>
      <c r="Q318" s="26"/>
      <c r="R318" s="29"/>
      <c r="S318" s="26"/>
      <c r="T318" s="29"/>
      <c r="U318" s="26"/>
      <c r="V318" s="29"/>
      <c r="W318" s="26"/>
      <c r="X318" s="29"/>
      <c r="AB318" s="1"/>
      <c r="AD318" s="2"/>
      <c r="AE318" s="2"/>
      <c r="AF318" s="2"/>
      <c r="AG318" s="2"/>
      <c r="AH318" s="4"/>
    </row>
    <row r="319" spans="1:34" ht="13.5" hidden="1" customHeight="1">
      <c r="A319" s="2"/>
      <c r="C319" s="3"/>
      <c r="D319" s="3"/>
      <c r="E319" s="3"/>
      <c r="F319" s="3"/>
      <c r="G319" s="3"/>
      <c r="H319" s="3"/>
      <c r="I319" s="3"/>
      <c r="J319" s="3"/>
      <c r="K319" s="3"/>
      <c r="L319" s="3"/>
      <c r="M319" s="21"/>
      <c r="N319" s="21"/>
      <c r="O319" s="21"/>
      <c r="P319" s="21"/>
      <c r="Q319" s="26"/>
      <c r="R319" s="29"/>
      <c r="S319" s="26"/>
      <c r="T319" s="29"/>
      <c r="U319" s="26"/>
      <c r="V319" s="29"/>
      <c r="W319" s="26"/>
      <c r="X319" s="29"/>
      <c r="AB319" s="1"/>
      <c r="AD319" s="2"/>
      <c r="AE319" s="2"/>
      <c r="AF319" s="2"/>
      <c r="AG319" s="2"/>
      <c r="AH319" s="4"/>
    </row>
    <row r="320" spans="1:34" ht="13.5" hidden="1" customHeight="1">
      <c r="A320" s="2"/>
      <c r="C320" s="3"/>
      <c r="D320" s="3"/>
      <c r="E320" s="3"/>
      <c r="F320" s="3"/>
      <c r="G320" s="3"/>
      <c r="H320" s="3"/>
      <c r="I320" s="3"/>
      <c r="J320" s="3"/>
      <c r="K320" s="3"/>
      <c r="L320" s="3"/>
      <c r="M320" s="21"/>
      <c r="N320" s="21"/>
      <c r="O320" s="21"/>
      <c r="P320" s="21"/>
      <c r="Q320" s="26"/>
      <c r="R320" s="29"/>
      <c r="S320" s="26"/>
      <c r="T320" s="29"/>
      <c r="U320" s="26"/>
      <c r="V320" s="29"/>
      <c r="W320" s="26"/>
      <c r="X320" s="29"/>
      <c r="AB320" s="1"/>
      <c r="AD320" s="2"/>
      <c r="AE320" s="2"/>
      <c r="AF320" s="2"/>
      <c r="AG320" s="2"/>
      <c r="AH320" s="4"/>
    </row>
    <row r="321" spans="1:34" ht="13.5" hidden="1" customHeight="1">
      <c r="A321" s="2"/>
      <c r="C321" s="3"/>
      <c r="D321" s="3"/>
      <c r="E321" s="3"/>
      <c r="F321" s="3"/>
      <c r="G321" s="3"/>
      <c r="H321" s="3"/>
      <c r="I321" s="3"/>
      <c r="J321" s="3"/>
      <c r="K321" s="3"/>
      <c r="L321" s="3"/>
      <c r="M321" s="21"/>
      <c r="N321" s="21"/>
      <c r="O321" s="21"/>
      <c r="P321" s="21"/>
      <c r="Q321" s="26"/>
      <c r="R321" s="29"/>
      <c r="S321" s="26"/>
      <c r="T321" s="29"/>
      <c r="U321" s="26"/>
      <c r="V321" s="29"/>
      <c r="W321" s="26"/>
      <c r="X321" s="29"/>
      <c r="AB321" s="1"/>
      <c r="AD321" s="2"/>
      <c r="AE321" s="2"/>
      <c r="AF321" s="2"/>
      <c r="AG321" s="2"/>
      <c r="AH321" s="4"/>
    </row>
    <row r="322" spans="1:34" ht="13.5" hidden="1" customHeight="1">
      <c r="A322" s="2"/>
      <c r="C322" s="3"/>
      <c r="D322" s="3"/>
      <c r="E322" s="3"/>
      <c r="F322" s="3"/>
      <c r="G322" s="3"/>
      <c r="H322" s="3"/>
      <c r="I322" s="3"/>
      <c r="J322" s="3"/>
      <c r="K322" s="3"/>
      <c r="L322" s="3"/>
      <c r="M322" s="21"/>
      <c r="N322" s="21"/>
      <c r="O322" s="21"/>
      <c r="P322" s="21"/>
      <c r="Q322" s="26"/>
      <c r="R322" s="29"/>
      <c r="S322" s="26"/>
      <c r="T322" s="29"/>
      <c r="U322" s="26"/>
      <c r="V322" s="29"/>
      <c r="W322" s="26"/>
      <c r="X322" s="29"/>
      <c r="AB322" s="1"/>
      <c r="AD322" s="2"/>
      <c r="AE322" s="2"/>
      <c r="AF322" s="2"/>
      <c r="AG322" s="2"/>
      <c r="AH322" s="4"/>
    </row>
    <row r="323" spans="1:34" ht="13.5" hidden="1" customHeight="1">
      <c r="A323" s="2"/>
      <c r="C323" s="3"/>
      <c r="D323" s="3"/>
      <c r="E323" s="3"/>
      <c r="F323" s="3"/>
      <c r="G323" s="3"/>
      <c r="H323" s="3"/>
      <c r="I323" s="3"/>
      <c r="J323" s="3"/>
      <c r="K323" s="3"/>
      <c r="L323" s="3"/>
      <c r="M323" s="21"/>
      <c r="N323" s="21"/>
      <c r="O323" s="21"/>
      <c r="P323" s="21"/>
      <c r="Q323" s="26"/>
      <c r="R323" s="29"/>
      <c r="S323" s="26"/>
      <c r="T323" s="29"/>
      <c r="U323" s="26"/>
      <c r="V323" s="29"/>
      <c r="W323" s="26"/>
      <c r="X323" s="29"/>
      <c r="AB323" s="1"/>
      <c r="AD323" s="2"/>
      <c r="AE323" s="2"/>
      <c r="AF323" s="2"/>
      <c r="AG323" s="2"/>
      <c r="AH323" s="4"/>
    </row>
    <row r="324" spans="1:34" ht="13.5" hidden="1" customHeight="1">
      <c r="A324" s="2"/>
      <c r="C324" s="3"/>
      <c r="D324" s="3"/>
      <c r="E324" s="3"/>
      <c r="F324" s="3"/>
      <c r="G324" s="3"/>
      <c r="H324" s="3"/>
      <c r="I324" s="3"/>
      <c r="J324" s="3"/>
      <c r="K324" s="3"/>
      <c r="L324" s="3"/>
      <c r="M324" s="21"/>
      <c r="N324" s="21"/>
      <c r="O324" s="21"/>
      <c r="P324" s="21"/>
      <c r="Q324" s="26"/>
      <c r="R324" s="29"/>
      <c r="S324" s="26"/>
      <c r="T324" s="29"/>
      <c r="U324" s="26"/>
      <c r="V324" s="29"/>
      <c r="W324" s="26"/>
      <c r="X324" s="29"/>
      <c r="AB324" s="1"/>
      <c r="AD324" s="2"/>
      <c r="AE324" s="2"/>
      <c r="AF324" s="2"/>
      <c r="AG324" s="2"/>
      <c r="AH324" s="4"/>
    </row>
    <row r="325" spans="1:34" ht="13.5" hidden="1" customHeight="1">
      <c r="A325" s="2"/>
      <c r="C325" s="3"/>
      <c r="D325" s="3"/>
      <c r="E325" s="3"/>
      <c r="F325" s="3"/>
      <c r="G325" s="3"/>
      <c r="H325" s="3"/>
      <c r="I325" s="3"/>
      <c r="J325" s="3"/>
      <c r="K325" s="3"/>
      <c r="L325" s="3"/>
      <c r="M325" s="21"/>
      <c r="N325" s="21"/>
      <c r="O325" s="21"/>
      <c r="P325" s="21"/>
      <c r="Q325" s="26"/>
      <c r="R325" s="29"/>
      <c r="S325" s="26"/>
      <c r="T325" s="29"/>
      <c r="U325" s="26"/>
      <c r="V325" s="29"/>
      <c r="W325" s="26"/>
      <c r="X325" s="29"/>
      <c r="AB325" s="1"/>
      <c r="AD325" s="2"/>
      <c r="AE325" s="2"/>
      <c r="AF325" s="2"/>
      <c r="AG325" s="2"/>
      <c r="AH325" s="4"/>
    </row>
    <row r="326" spans="1:34" ht="13.5" hidden="1" customHeight="1">
      <c r="A326" s="2"/>
      <c r="C326" s="3"/>
      <c r="D326" s="3"/>
      <c r="E326" s="3"/>
      <c r="F326" s="3"/>
      <c r="G326" s="3"/>
      <c r="H326" s="3"/>
      <c r="I326" s="3"/>
      <c r="J326" s="3"/>
      <c r="K326" s="3"/>
      <c r="L326" s="3"/>
      <c r="M326" s="21"/>
      <c r="N326" s="21"/>
      <c r="O326" s="21"/>
      <c r="P326" s="21"/>
      <c r="Q326" s="26"/>
      <c r="R326" s="29"/>
      <c r="S326" s="26"/>
      <c r="T326" s="29"/>
      <c r="U326" s="26"/>
      <c r="V326" s="29"/>
      <c r="W326" s="26"/>
      <c r="X326" s="29"/>
      <c r="AB326" s="1"/>
      <c r="AD326" s="2"/>
      <c r="AE326" s="2"/>
      <c r="AF326" s="2"/>
      <c r="AG326" s="2"/>
      <c r="AH326" s="4"/>
    </row>
    <row r="327" spans="1:34" ht="13.5" hidden="1" customHeight="1">
      <c r="A327" s="2"/>
      <c r="C327" s="3"/>
      <c r="D327" s="3"/>
      <c r="E327" s="3"/>
      <c r="F327" s="3"/>
      <c r="G327" s="3"/>
      <c r="H327" s="3"/>
      <c r="I327" s="3"/>
      <c r="J327" s="3"/>
      <c r="K327" s="3"/>
      <c r="L327" s="3"/>
      <c r="M327" s="21"/>
      <c r="N327" s="21"/>
      <c r="O327" s="21"/>
      <c r="P327" s="21"/>
      <c r="Q327" s="26"/>
      <c r="R327" s="29"/>
      <c r="S327" s="26"/>
      <c r="T327" s="29"/>
      <c r="U327" s="26"/>
      <c r="V327" s="29"/>
      <c r="W327" s="26"/>
      <c r="X327" s="29"/>
      <c r="AB327" s="1"/>
      <c r="AD327" s="2"/>
      <c r="AE327" s="2"/>
      <c r="AF327" s="2"/>
      <c r="AG327" s="2"/>
      <c r="AH327" s="4"/>
    </row>
    <row r="328" spans="1:34" ht="13.5" hidden="1" customHeight="1">
      <c r="A328" s="2"/>
      <c r="C328" s="3"/>
      <c r="D328" s="3"/>
      <c r="E328" s="3"/>
      <c r="F328" s="3"/>
      <c r="G328" s="3"/>
      <c r="H328" s="3"/>
      <c r="I328" s="3"/>
      <c r="J328" s="3"/>
      <c r="K328" s="3"/>
      <c r="L328" s="3"/>
      <c r="M328" s="21"/>
      <c r="N328" s="21"/>
      <c r="O328" s="21"/>
      <c r="P328" s="21"/>
      <c r="Q328" s="26"/>
      <c r="R328" s="29"/>
      <c r="S328" s="26"/>
      <c r="T328" s="29"/>
      <c r="U328" s="26"/>
      <c r="V328" s="29"/>
      <c r="W328" s="26"/>
      <c r="X328" s="29"/>
      <c r="AB328" s="1"/>
      <c r="AD328" s="2"/>
      <c r="AE328" s="2"/>
      <c r="AF328" s="2"/>
      <c r="AG328" s="2"/>
      <c r="AH328" s="4"/>
    </row>
    <row r="329" spans="1:34" ht="13.5" hidden="1" customHeight="1">
      <c r="A329" s="2"/>
      <c r="C329" s="3"/>
      <c r="D329" s="3"/>
      <c r="E329" s="3"/>
      <c r="F329" s="3"/>
      <c r="G329" s="3"/>
      <c r="H329" s="3"/>
      <c r="I329" s="3"/>
      <c r="J329" s="3"/>
      <c r="K329" s="3"/>
      <c r="L329" s="3"/>
      <c r="M329" s="21"/>
      <c r="N329" s="21"/>
      <c r="O329" s="21"/>
      <c r="P329" s="21"/>
      <c r="Q329" s="26"/>
      <c r="R329" s="29"/>
      <c r="S329" s="26"/>
      <c r="T329" s="29"/>
      <c r="U329" s="26"/>
      <c r="V329" s="29"/>
      <c r="W329" s="26"/>
      <c r="X329" s="29"/>
      <c r="AB329" s="1"/>
      <c r="AD329" s="2"/>
      <c r="AE329" s="2"/>
      <c r="AF329" s="2"/>
      <c r="AG329" s="2"/>
      <c r="AH329" s="4"/>
    </row>
    <row r="330" spans="1:34" ht="13.5" hidden="1" customHeight="1">
      <c r="A330" s="2"/>
      <c r="C330" s="3"/>
      <c r="D330" s="3"/>
      <c r="E330" s="3"/>
      <c r="F330" s="3"/>
      <c r="G330" s="3"/>
      <c r="H330" s="3"/>
      <c r="I330" s="3"/>
      <c r="J330" s="3"/>
      <c r="K330" s="3"/>
      <c r="L330" s="3"/>
      <c r="M330" s="21"/>
      <c r="N330" s="21"/>
      <c r="O330" s="21"/>
      <c r="P330" s="21"/>
      <c r="Q330" s="26"/>
      <c r="R330" s="29"/>
      <c r="S330" s="26"/>
      <c r="T330" s="29"/>
      <c r="U330" s="26"/>
      <c r="V330" s="29"/>
      <c r="W330" s="26"/>
      <c r="X330" s="29"/>
      <c r="AB330" s="1"/>
      <c r="AD330" s="2"/>
      <c r="AE330" s="2"/>
      <c r="AF330" s="2"/>
      <c r="AG330" s="2"/>
      <c r="AH330" s="4"/>
    </row>
    <row r="331" spans="1:34" ht="13.5" hidden="1" customHeight="1">
      <c r="A331" s="2"/>
      <c r="C331" s="3"/>
      <c r="D331" s="3"/>
      <c r="E331" s="3"/>
      <c r="F331" s="3"/>
      <c r="G331" s="3"/>
      <c r="H331" s="3"/>
      <c r="I331" s="3"/>
      <c r="J331" s="3"/>
      <c r="K331" s="3"/>
      <c r="L331" s="3"/>
      <c r="M331" s="21"/>
      <c r="N331" s="21"/>
      <c r="O331" s="21"/>
      <c r="P331" s="21"/>
      <c r="Q331" s="26"/>
      <c r="R331" s="29"/>
      <c r="S331" s="26"/>
      <c r="T331" s="29"/>
      <c r="U331" s="26"/>
      <c r="V331" s="29"/>
      <c r="W331" s="26"/>
      <c r="X331" s="29"/>
      <c r="AB331" s="1"/>
      <c r="AD331" s="2"/>
      <c r="AE331" s="2"/>
      <c r="AF331" s="2"/>
      <c r="AG331" s="2"/>
      <c r="AH331" s="4"/>
    </row>
    <row r="332" spans="1:34" ht="13.5" hidden="1" customHeight="1">
      <c r="A332" s="2"/>
      <c r="C332" s="3"/>
      <c r="D332" s="3"/>
      <c r="E332" s="3"/>
      <c r="F332" s="3"/>
      <c r="G332" s="3"/>
      <c r="H332" s="3"/>
      <c r="I332" s="3"/>
      <c r="J332" s="3"/>
      <c r="K332" s="3"/>
      <c r="L332" s="3"/>
      <c r="M332" s="21"/>
      <c r="N332" s="21"/>
      <c r="O332" s="21"/>
      <c r="P332" s="21"/>
      <c r="Q332" s="26"/>
      <c r="R332" s="29"/>
      <c r="S332" s="26"/>
      <c r="T332" s="29"/>
      <c r="U332" s="26"/>
      <c r="V332" s="29"/>
      <c r="W332" s="26"/>
      <c r="X332" s="29"/>
      <c r="AB332" s="1"/>
      <c r="AD332" s="2"/>
      <c r="AE332" s="2"/>
      <c r="AF332" s="2"/>
      <c r="AG332" s="2"/>
      <c r="AH332" s="4"/>
    </row>
    <row r="333" spans="1:34" ht="13.5" hidden="1" customHeight="1">
      <c r="A333" s="2"/>
      <c r="C333" s="3"/>
      <c r="D333" s="3"/>
      <c r="E333" s="3"/>
      <c r="F333" s="3"/>
      <c r="G333" s="3"/>
      <c r="H333" s="3"/>
      <c r="I333" s="3"/>
      <c r="J333" s="3"/>
      <c r="K333" s="3"/>
      <c r="L333" s="3"/>
      <c r="M333" s="21"/>
      <c r="N333" s="21"/>
      <c r="O333" s="21"/>
      <c r="P333" s="21"/>
      <c r="Q333" s="26"/>
      <c r="R333" s="29"/>
      <c r="S333" s="26"/>
      <c r="T333" s="29"/>
      <c r="U333" s="26"/>
      <c r="V333" s="29"/>
      <c r="W333" s="26"/>
      <c r="X333" s="29"/>
      <c r="AB333" s="1"/>
      <c r="AD333" s="2"/>
      <c r="AE333" s="2"/>
      <c r="AF333" s="2"/>
      <c r="AG333" s="2"/>
      <c r="AH333" s="4"/>
    </row>
    <row r="334" spans="1:34" ht="13.5" hidden="1" customHeight="1">
      <c r="A334" s="2"/>
      <c r="C334" s="3"/>
      <c r="D334" s="3"/>
      <c r="E334" s="3"/>
      <c r="F334" s="3"/>
      <c r="G334" s="3"/>
      <c r="H334" s="3"/>
      <c r="I334" s="3"/>
      <c r="J334" s="3"/>
      <c r="K334" s="3"/>
      <c r="L334" s="3"/>
      <c r="M334" s="21"/>
      <c r="N334" s="21"/>
      <c r="O334" s="21"/>
      <c r="P334" s="21"/>
      <c r="Q334" s="26"/>
      <c r="R334" s="29"/>
      <c r="S334" s="26"/>
      <c r="T334" s="29"/>
      <c r="U334" s="26"/>
      <c r="V334" s="29"/>
      <c r="W334" s="26"/>
      <c r="X334" s="29"/>
      <c r="AB334" s="1"/>
      <c r="AD334" s="2"/>
      <c r="AE334" s="2"/>
      <c r="AF334" s="2"/>
      <c r="AG334" s="2"/>
      <c r="AH334" s="4"/>
    </row>
    <row r="335" spans="1:34" ht="13.5" hidden="1" customHeight="1">
      <c r="A335" s="2"/>
      <c r="C335" s="3"/>
      <c r="D335" s="3"/>
      <c r="E335" s="3"/>
      <c r="F335" s="3"/>
      <c r="G335" s="3"/>
      <c r="H335" s="3"/>
      <c r="I335" s="3"/>
      <c r="J335" s="3"/>
      <c r="K335" s="3"/>
      <c r="L335" s="3"/>
      <c r="M335" s="21"/>
      <c r="N335" s="21"/>
      <c r="O335" s="21"/>
      <c r="P335" s="21"/>
      <c r="Q335" s="26"/>
      <c r="R335" s="29"/>
      <c r="S335" s="26"/>
      <c r="T335" s="29"/>
      <c r="U335" s="26"/>
      <c r="V335" s="29"/>
      <c r="W335" s="26"/>
      <c r="X335" s="29"/>
      <c r="AB335" s="1"/>
      <c r="AD335" s="2"/>
      <c r="AE335" s="2"/>
      <c r="AF335" s="2"/>
      <c r="AG335" s="2"/>
      <c r="AH335" s="4"/>
    </row>
    <row r="336" spans="1:34" ht="13.5" hidden="1" customHeight="1">
      <c r="A336" s="2"/>
      <c r="C336" s="3"/>
      <c r="D336" s="3"/>
      <c r="E336" s="3"/>
      <c r="F336" s="3"/>
      <c r="G336" s="3"/>
      <c r="H336" s="3"/>
      <c r="I336" s="3"/>
      <c r="J336" s="3"/>
      <c r="K336" s="3"/>
      <c r="L336" s="3"/>
      <c r="M336" s="21"/>
      <c r="N336" s="21"/>
      <c r="O336" s="21"/>
      <c r="P336" s="21"/>
      <c r="Q336" s="26"/>
      <c r="R336" s="29"/>
      <c r="S336" s="26"/>
      <c r="T336" s="29"/>
      <c r="U336" s="26"/>
      <c r="V336" s="29"/>
      <c r="W336" s="26"/>
      <c r="X336" s="29"/>
      <c r="AB336" s="1"/>
      <c r="AD336" s="2"/>
      <c r="AE336" s="2"/>
      <c r="AF336" s="2"/>
      <c r="AG336" s="2"/>
      <c r="AH336" s="4"/>
    </row>
    <row r="337" spans="1:34" ht="13.5" hidden="1" customHeight="1">
      <c r="A337" s="2"/>
      <c r="C337" s="3"/>
      <c r="D337" s="3"/>
      <c r="E337" s="3"/>
      <c r="F337" s="3"/>
      <c r="G337" s="3"/>
      <c r="H337" s="3"/>
      <c r="I337" s="3"/>
      <c r="J337" s="3"/>
      <c r="K337" s="3"/>
      <c r="L337" s="3"/>
      <c r="M337" s="21"/>
      <c r="N337" s="21"/>
      <c r="O337" s="21"/>
      <c r="P337" s="21"/>
      <c r="Q337" s="26"/>
      <c r="R337" s="29"/>
      <c r="S337" s="26"/>
      <c r="T337" s="29"/>
      <c r="U337" s="26"/>
      <c r="V337" s="29"/>
      <c r="W337" s="26"/>
      <c r="X337" s="29"/>
      <c r="AB337" s="1"/>
      <c r="AD337" s="2"/>
      <c r="AE337" s="2"/>
      <c r="AF337" s="2"/>
      <c r="AG337" s="2"/>
      <c r="AH337" s="4"/>
    </row>
    <row r="338" spans="1:34" ht="13.5" hidden="1" customHeight="1">
      <c r="A338" s="2"/>
      <c r="C338" s="3"/>
      <c r="D338" s="3"/>
      <c r="E338" s="3"/>
      <c r="F338" s="3"/>
      <c r="G338" s="3"/>
      <c r="H338" s="3"/>
      <c r="I338" s="3"/>
      <c r="J338" s="3"/>
      <c r="K338" s="3"/>
      <c r="L338" s="3"/>
      <c r="M338" s="21"/>
      <c r="N338" s="21"/>
      <c r="O338" s="21"/>
      <c r="P338" s="21"/>
      <c r="Q338" s="26"/>
      <c r="R338" s="29"/>
      <c r="S338" s="26"/>
      <c r="T338" s="29"/>
      <c r="U338" s="26"/>
      <c r="V338" s="29"/>
      <c r="W338" s="26"/>
      <c r="X338" s="29"/>
      <c r="AB338" s="1"/>
      <c r="AD338" s="2"/>
      <c r="AE338" s="2"/>
      <c r="AF338" s="2"/>
      <c r="AG338" s="2"/>
      <c r="AH338" s="4"/>
    </row>
    <row r="339" spans="1:34" ht="13.5" hidden="1" customHeight="1">
      <c r="A339" s="2"/>
      <c r="C339" s="3"/>
      <c r="D339" s="3"/>
      <c r="E339" s="3"/>
      <c r="F339" s="3"/>
      <c r="G339" s="3"/>
      <c r="H339" s="3"/>
      <c r="I339" s="3"/>
      <c r="J339" s="3"/>
      <c r="K339" s="3"/>
      <c r="L339" s="3"/>
      <c r="M339" s="21"/>
      <c r="N339" s="21"/>
      <c r="O339" s="21"/>
      <c r="P339" s="21"/>
      <c r="Q339" s="26"/>
      <c r="R339" s="29"/>
      <c r="S339" s="26"/>
      <c r="T339" s="29"/>
      <c r="U339" s="26"/>
      <c r="V339" s="29"/>
      <c r="W339" s="26"/>
      <c r="X339" s="29"/>
      <c r="AB339" s="1"/>
      <c r="AD339" s="2"/>
      <c r="AE339" s="2"/>
      <c r="AF339" s="2"/>
      <c r="AG339" s="2"/>
      <c r="AH339" s="4"/>
    </row>
    <row r="340" spans="1:34" ht="13.5" hidden="1" customHeight="1">
      <c r="A340" s="2"/>
      <c r="C340" s="3"/>
      <c r="D340" s="3"/>
      <c r="E340" s="3"/>
      <c r="F340" s="3"/>
      <c r="G340" s="3"/>
      <c r="H340" s="3"/>
      <c r="I340" s="3"/>
      <c r="J340" s="3"/>
      <c r="K340" s="3"/>
      <c r="L340" s="3"/>
      <c r="M340" s="21"/>
      <c r="N340" s="21"/>
      <c r="O340" s="21"/>
      <c r="P340" s="21"/>
      <c r="Q340" s="26"/>
      <c r="R340" s="29"/>
      <c r="S340" s="26"/>
      <c r="T340" s="29"/>
      <c r="U340" s="26"/>
      <c r="V340" s="29"/>
      <c r="W340" s="26"/>
      <c r="X340" s="29"/>
      <c r="AB340" s="1"/>
      <c r="AD340" s="2"/>
      <c r="AE340" s="2"/>
      <c r="AF340" s="2"/>
      <c r="AG340" s="2"/>
      <c r="AH340" s="4"/>
    </row>
    <row r="341" spans="1:34" ht="13.5" hidden="1" customHeight="1">
      <c r="A341" s="2"/>
      <c r="C341" s="3"/>
      <c r="D341" s="3"/>
      <c r="E341" s="3"/>
      <c r="F341" s="3"/>
      <c r="G341" s="3"/>
      <c r="H341" s="3"/>
      <c r="I341" s="3"/>
      <c r="J341" s="3"/>
      <c r="K341" s="3"/>
      <c r="L341" s="3"/>
      <c r="M341" s="21"/>
      <c r="N341" s="21"/>
      <c r="O341" s="21"/>
      <c r="P341" s="21"/>
      <c r="Q341" s="26"/>
      <c r="R341" s="29"/>
      <c r="S341" s="26"/>
      <c r="T341" s="29"/>
      <c r="U341" s="26"/>
      <c r="V341" s="29"/>
      <c r="W341" s="26"/>
      <c r="X341" s="29"/>
      <c r="AB341" s="1"/>
      <c r="AD341" s="2"/>
      <c r="AE341" s="2"/>
      <c r="AF341" s="2"/>
      <c r="AG341" s="2"/>
      <c r="AH341" s="4"/>
    </row>
    <row r="342" spans="1:34" ht="13.5" hidden="1" customHeight="1">
      <c r="A342" s="2"/>
      <c r="C342" s="3"/>
      <c r="D342" s="3"/>
      <c r="E342" s="3"/>
      <c r="F342" s="3"/>
      <c r="G342" s="3"/>
      <c r="H342" s="3"/>
      <c r="I342" s="3"/>
      <c r="J342" s="3"/>
      <c r="K342" s="3"/>
      <c r="L342" s="3"/>
      <c r="M342" s="21"/>
      <c r="N342" s="21"/>
      <c r="O342" s="21"/>
      <c r="P342" s="21"/>
      <c r="Q342" s="26"/>
      <c r="R342" s="29"/>
      <c r="S342" s="26"/>
      <c r="T342" s="29"/>
      <c r="U342" s="26"/>
      <c r="V342" s="29"/>
      <c r="W342" s="26"/>
      <c r="X342" s="29"/>
      <c r="AB342" s="1"/>
      <c r="AD342" s="2"/>
      <c r="AE342" s="2"/>
      <c r="AF342" s="2"/>
      <c r="AG342" s="2"/>
      <c r="AH342" s="4"/>
    </row>
    <row r="343" spans="1:34" ht="13.5" hidden="1" customHeight="1">
      <c r="A343" s="2"/>
      <c r="C343" s="3"/>
      <c r="D343" s="3"/>
      <c r="E343" s="3"/>
      <c r="F343" s="3"/>
      <c r="G343" s="3"/>
      <c r="H343" s="3"/>
      <c r="I343" s="3"/>
      <c r="J343" s="3"/>
      <c r="K343" s="3"/>
      <c r="L343" s="3"/>
      <c r="M343" s="21"/>
      <c r="N343" s="21"/>
      <c r="O343" s="21"/>
      <c r="P343" s="21"/>
      <c r="Q343" s="26"/>
      <c r="R343" s="29"/>
      <c r="S343" s="26"/>
      <c r="T343" s="29"/>
      <c r="U343" s="26"/>
      <c r="V343" s="29"/>
      <c r="W343" s="26"/>
      <c r="X343" s="29"/>
      <c r="AB343" s="1"/>
      <c r="AD343" s="2"/>
      <c r="AE343" s="2"/>
      <c r="AF343" s="2"/>
      <c r="AG343" s="2"/>
      <c r="AH343" s="4"/>
    </row>
    <row r="344" spans="1:34" ht="13.5" hidden="1" customHeight="1">
      <c r="A344" s="2"/>
      <c r="C344" s="3"/>
      <c r="D344" s="3"/>
      <c r="E344" s="3"/>
      <c r="F344" s="3"/>
      <c r="G344" s="3"/>
      <c r="H344" s="3"/>
      <c r="I344" s="3"/>
      <c r="J344" s="3"/>
      <c r="K344" s="3"/>
      <c r="L344" s="3"/>
      <c r="M344" s="21"/>
      <c r="N344" s="21"/>
      <c r="O344" s="21"/>
      <c r="P344" s="21"/>
      <c r="Q344" s="26"/>
      <c r="R344" s="29"/>
      <c r="S344" s="26"/>
      <c r="T344" s="29"/>
      <c r="U344" s="26"/>
      <c r="V344" s="29"/>
      <c r="W344" s="26"/>
      <c r="X344" s="29"/>
      <c r="AB344" s="1"/>
      <c r="AD344" s="2"/>
      <c r="AE344" s="2"/>
      <c r="AF344" s="2"/>
      <c r="AG344" s="2"/>
      <c r="AH344" s="4"/>
    </row>
    <row r="345" spans="1:34" ht="13.5" hidden="1" customHeight="1">
      <c r="A345" s="2"/>
      <c r="C345" s="3"/>
      <c r="D345" s="3"/>
      <c r="E345" s="3"/>
      <c r="F345" s="3"/>
      <c r="G345" s="3"/>
      <c r="H345" s="3"/>
      <c r="I345" s="3"/>
      <c r="J345" s="3"/>
      <c r="K345" s="3"/>
      <c r="L345" s="3"/>
      <c r="M345" s="21"/>
      <c r="N345" s="21"/>
      <c r="O345" s="21"/>
      <c r="P345" s="21"/>
      <c r="Q345" s="26"/>
      <c r="R345" s="29"/>
      <c r="S345" s="26"/>
      <c r="T345" s="29"/>
      <c r="U345" s="26"/>
      <c r="V345" s="29"/>
      <c r="W345" s="26"/>
      <c r="X345" s="29"/>
      <c r="AB345" s="1"/>
      <c r="AD345" s="2"/>
      <c r="AE345" s="2"/>
      <c r="AF345" s="2"/>
      <c r="AG345" s="2"/>
      <c r="AH345" s="4"/>
    </row>
    <row r="346" spans="1:34" ht="13.5" hidden="1" customHeight="1">
      <c r="A346" s="2"/>
      <c r="C346" s="3"/>
      <c r="D346" s="3"/>
      <c r="E346" s="3"/>
      <c r="F346" s="3"/>
      <c r="G346" s="3"/>
      <c r="H346" s="3"/>
      <c r="I346" s="3"/>
      <c r="J346" s="3"/>
      <c r="K346" s="3"/>
      <c r="L346" s="3"/>
      <c r="M346" s="21"/>
      <c r="N346" s="21"/>
      <c r="O346" s="21"/>
      <c r="P346" s="21"/>
      <c r="Q346" s="26"/>
      <c r="R346" s="29"/>
      <c r="S346" s="26"/>
      <c r="T346" s="29"/>
      <c r="U346" s="26"/>
      <c r="V346" s="29"/>
      <c r="W346" s="26"/>
      <c r="X346" s="29"/>
      <c r="AB346" s="1"/>
      <c r="AD346" s="2"/>
      <c r="AE346" s="2"/>
      <c r="AF346" s="2"/>
      <c r="AG346" s="2"/>
      <c r="AH346" s="4"/>
    </row>
    <row r="347" spans="1:34" ht="13.5" hidden="1" customHeight="1">
      <c r="A347" s="2"/>
      <c r="C347" s="3"/>
      <c r="D347" s="3"/>
      <c r="E347" s="3"/>
      <c r="F347" s="3"/>
      <c r="G347" s="3"/>
      <c r="H347" s="3"/>
      <c r="I347" s="3"/>
      <c r="J347" s="3"/>
      <c r="K347" s="3"/>
      <c r="L347" s="3"/>
      <c r="M347" s="21"/>
      <c r="N347" s="21"/>
      <c r="O347" s="21"/>
      <c r="P347" s="21"/>
      <c r="Q347" s="26"/>
      <c r="R347" s="29"/>
      <c r="S347" s="26"/>
      <c r="T347" s="29"/>
      <c r="U347" s="26"/>
      <c r="V347" s="29"/>
      <c r="W347" s="26"/>
      <c r="X347" s="29"/>
      <c r="AB347" s="1"/>
      <c r="AD347" s="2"/>
      <c r="AE347" s="2"/>
      <c r="AF347" s="2"/>
      <c r="AG347" s="2"/>
      <c r="AH347" s="4"/>
    </row>
    <row r="348" spans="1:34" ht="13.5" hidden="1" customHeight="1">
      <c r="A348" s="2"/>
      <c r="C348" s="3"/>
      <c r="D348" s="3"/>
      <c r="E348" s="3"/>
      <c r="F348" s="3"/>
      <c r="G348" s="3"/>
      <c r="H348" s="3"/>
      <c r="I348" s="3"/>
      <c r="J348" s="3"/>
      <c r="K348" s="3"/>
      <c r="L348" s="3"/>
      <c r="M348" s="21"/>
      <c r="N348" s="21"/>
      <c r="O348" s="21"/>
      <c r="P348" s="21"/>
      <c r="Q348" s="26"/>
      <c r="R348" s="29"/>
      <c r="S348" s="26"/>
      <c r="T348" s="29"/>
      <c r="U348" s="26"/>
      <c r="V348" s="29"/>
      <c r="W348" s="26"/>
      <c r="X348" s="29"/>
      <c r="AB348" s="1"/>
      <c r="AD348" s="2"/>
      <c r="AE348" s="2"/>
      <c r="AF348" s="2"/>
      <c r="AG348" s="2"/>
      <c r="AH348" s="4"/>
    </row>
    <row r="349" spans="1:34" ht="13.5" hidden="1" customHeight="1">
      <c r="A349" s="2"/>
      <c r="C349" s="3"/>
      <c r="D349" s="3"/>
      <c r="E349" s="3"/>
      <c r="F349" s="3"/>
      <c r="G349" s="3"/>
      <c r="H349" s="3"/>
      <c r="I349" s="3"/>
      <c r="J349" s="3"/>
      <c r="K349" s="3"/>
      <c r="L349" s="3"/>
      <c r="M349" s="21"/>
      <c r="N349" s="21"/>
      <c r="O349" s="21"/>
      <c r="P349" s="21"/>
      <c r="Q349" s="26"/>
      <c r="R349" s="29"/>
      <c r="S349" s="26"/>
      <c r="T349" s="29"/>
      <c r="U349" s="26"/>
      <c r="V349" s="29"/>
      <c r="W349" s="26"/>
      <c r="X349" s="29"/>
      <c r="AB349" s="1"/>
      <c r="AD349" s="2"/>
      <c r="AE349" s="2"/>
      <c r="AF349" s="2"/>
      <c r="AG349" s="2"/>
      <c r="AH349" s="4"/>
    </row>
    <row r="350" spans="1:34" ht="13.5" hidden="1" customHeight="1">
      <c r="A350" s="2"/>
      <c r="C350" s="3"/>
      <c r="D350" s="3"/>
      <c r="E350" s="3"/>
      <c r="F350" s="3"/>
      <c r="G350" s="3"/>
      <c r="H350" s="3"/>
      <c r="I350" s="3"/>
      <c r="J350" s="3"/>
      <c r="K350" s="3"/>
      <c r="L350" s="3"/>
      <c r="M350" s="21"/>
      <c r="N350" s="21"/>
      <c r="O350" s="21"/>
      <c r="P350" s="21"/>
      <c r="Q350" s="26"/>
      <c r="R350" s="29"/>
      <c r="S350" s="26"/>
      <c r="T350" s="29"/>
      <c r="U350" s="26"/>
      <c r="V350" s="29"/>
      <c r="W350" s="26"/>
      <c r="X350" s="29"/>
      <c r="AB350" s="1"/>
      <c r="AD350" s="2"/>
      <c r="AE350" s="2"/>
      <c r="AF350" s="2"/>
      <c r="AG350" s="2"/>
      <c r="AH350" s="4"/>
    </row>
    <row r="351" spans="1:34" ht="13.5" hidden="1" customHeight="1">
      <c r="A351" s="2"/>
      <c r="C351" s="3"/>
      <c r="D351" s="3"/>
      <c r="E351" s="3"/>
      <c r="F351" s="3"/>
      <c r="G351" s="3"/>
      <c r="H351" s="3"/>
      <c r="I351" s="3"/>
      <c r="J351" s="3"/>
      <c r="K351" s="3"/>
      <c r="L351" s="3"/>
      <c r="M351" s="21"/>
      <c r="N351" s="21"/>
      <c r="O351" s="21"/>
      <c r="P351" s="21"/>
      <c r="Q351" s="26"/>
      <c r="R351" s="29"/>
      <c r="S351" s="26"/>
      <c r="T351" s="29"/>
      <c r="U351" s="26"/>
      <c r="V351" s="29"/>
      <c r="W351" s="26"/>
      <c r="X351" s="29"/>
      <c r="AB351" s="1"/>
      <c r="AD351" s="2"/>
      <c r="AE351" s="2"/>
      <c r="AF351" s="2"/>
      <c r="AG351" s="2"/>
      <c r="AH351" s="4"/>
    </row>
    <row r="352" spans="1:34" ht="13.5" hidden="1" customHeight="1">
      <c r="A352" s="2"/>
      <c r="C352" s="3"/>
      <c r="D352" s="3"/>
      <c r="E352" s="3"/>
      <c r="F352" s="3"/>
      <c r="G352" s="3"/>
      <c r="H352" s="3"/>
      <c r="I352" s="3"/>
      <c r="J352" s="3"/>
      <c r="K352" s="3"/>
      <c r="L352" s="3"/>
      <c r="M352" s="21"/>
      <c r="N352" s="21"/>
      <c r="O352" s="21"/>
      <c r="P352" s="21"/>
      <c r="Q352" s="26"/>
      <c r="R352" s="29"/>
      <c r="S352" s="26"/>
      <c r="T352" s="29"/>
      <c r="U352" s="26"/>
      <c r="V352" s="29"/>
      <c r="W352" s="26"/>
      <c r="X352" s="29"/>
      <c r="AB352" s="1"/>
      <c r="AD352" s="2"/>
      <c r="AE352" s="2"/>
      <c r="AF352" s="2"/>
      <c r="AG352" s="2"/>
      <c r="AH352" s="4"/>
    </row>
    <row r="353" spans="1:34" ht="13.5" hidden="1" customHeight="1">
      <c r="A353" s="2"/>
      <c r="C353" s="3"/>
      <c r="D353" s="3"/>
      <c r="E353" s="3"/>
      <c r="F353" s="3"/>
      <c r="G353" s="3"/>
      <c r="H353" s="3"/>
      <c r="I353" s="3"/>
      <c r="J353" s="3"/>
      <c r="K353" s="3"/>
      <c r="L353" s="3"/>
      <c r="M353" s="21"/>
      <c r="N353" s="21"/>
      <c r="O353" s="21"/>
      <c r="P353" s="21"/>
      <c r="Q353" s="26"/>
      <c r="R353" s="29"/>
      <c r="S353" s="26"/>
      <c r="T353" s="29"/>
      <c r="U353" s="26"/>
      <c r="V353" s="29"/>
      <c r="W353" s="26"/>
      <c r="X353" s="29"/>
      <c r="AB353" s="1"/>
      <c r="AD353" s="2"/>
      <c r="AE353" s="2"/>
      <c r="AF353" s="2"/>
      <c r="AG353" s="2"/>
      <c r="AH353" s="4"/>
    </row>
    <row r="354" spans="1:34" ht="13.5" hidden="1" customHeight="1">
      <c r="A354" s="2"/>
      <c r="C354" s="3"/>
      <c r="D354" s="3"/>
      <c r="E354" s="3"/>
      <c r="F354" s="3"/>
      <c r="G354" s="3"/>
      <c r="H354" s="3"/>
      <c r="I354" s="3"/>
      <c r="J354" s="3"/>
      <c r="K354" s="3"/>
      <c r="L354" s="3"/>
      <c r="M354" s="21"/>
      <c r="N354" s="21"/>
      <c r="O354" s="21"/>
      <c r="P354" s="21"/>
      <c r="Q354" s="26"/>
      <c r="R354" s="29"/>
      <c r="S354" s="26"/>
      <c r="T354" s="29"/>
      <c r="U354" s="26"/>
      <c r="V354" s="29"/>
      <c r="W354" s="26"/>
      <c r="X354" s="29"/>
      <c r="AB354" s="1"/>
      <c r="AD354" s="2"/>
      <c r="AE354" s="2"/>
      <c r="AF354" s="2"/>
      <c r="AG354" s="2"/>
      <c r="AH354" s="4"/>
    </row>
    <row r="355" spans="1:34" ht="13.5" hidden="1" customHeight="1">
      <c r="A355" s="2"/>
      <c r="C355" s="3"/>
      <c r="D355" s="3"/>
      <c r="E355" s="3"/>
      <c r="F355" s="3"/>
      <c r="G355" s="3"/>
      <c r="H355" s="3"/>
      <c r="I355" s="3"/>
      <c r="J355" s="3"/>
      <c r="K355" s="3"/>
      <c r="L355" s="3"/>
      <c r="M355" s="21"/>
      <c r="N355" s="21"/>
      <c r="O355" s="21"/>
      <c r="P355" s="21"/>
      <c r="Q355" s="26"/>
      <c r="R355" s="29"/>
      <c r="S355" s="26"/>
      <c r="T355" s="29"/>
      <c r="U355" s="26"/>
      <c r="V355" s="29"/>
      <c r="W355" s="26"/>
      <c r="X355" s="29"/>
      <c r="AB355" s="1"/>
      <c r="AD355" s="2"/>
      <c r="AE355" s="2"/>
      <c r="AF355" s="2"/>
      <c r="AG355" s="2"/>
      <c r="AH355" s="4"/>
    </row>
    <row r="356" spans="1:34" ht="13.5" hidden="1" customHeight="1">
      <c r="A356" s="2"/>
      <c r="C356" s="3"/>
      <c r="D356" s="3"/>
      <c r="E356" s="3"/>
      <c r="F356" s="3"/>
      <c r="G356" s="3"/>
      <c r="H356" s="3"/>
      <c r="I356" s="3"/>
      <c r="J356" s="3"/>
      <c r="K356" s="3"/>
      <c r="L356" s="3"/>
      <c r="M356" s="21"/>
      <c r="N356" s="21"/>
      <c r="O356" s="21"/>
      <c r="P356" s="21"/>
      <c r="Q356" s="26"/>
      <c r="R356" s="29"/>
      <c r="S356" s="26"/>
      <c r="T356" s="29"/>
      <c r="U356" s="26"/>
      <c r="V356" s="29"/>
      <c r="W356" s="26"/>
      <c r="X356" s="29"/>
      <c r="AB356" s="1"/>
      <c r="AD356" s="2"/>
      <c r="AE356" s="2"/>
      <c r="AF356" s="2"/>
      <c r="AG356" s="2"/>
      <c r="AH356" s="4"/>
    </row>
    <row r="357" spans="1:34" ht="13.5" hidden="1" customHeight="1">
      <c r="A357" s="2"/>
      <c r="C357" s="3"/>
      <c r="D357" s="3"/>
      <c r="E357" s="3"/>
      <c r="F357" s="3"/>
      <c r="G357" s="3"/>
      <c r="H357" s="3"/>
      <c r="I357" s="3"/>
      <c r="J357" s="3"/>
      <c r="K357" s="3"/>
      <c r="L357" s="3"/>
      <c r="M357" s="21"/>
      <c r="N357" s="21"/>
      <c r="O357" s="21"/>
      <c r="P357" s="21"/>
      <c r="Q357" s="26"/>
      <c r="R357" s="29"/>
      <c r="S357" s="26"/>
      <c r="T357" s="29"/>
      <c r="U357" s="26"/>
      <c r="V357" s="29"/>
      <c r="W357" s="26"/>
      <c r="X357" s="29"/>
      <c r="AB357" s="1"/>
      <c r="AD357" s="2"/>
      <c r="AE357" s="2"/>
      <c r="AF357" s="2"/>
      <c r="AG357" s="2"/>
      <c r="AH357" s="4"/>
    </row>
    <row r="358" spans="1:34" ht="13.5" hidden="1" customHeight="1">
      <c r="A358" s="2"/>
      <c r="C358" s="3"/>
      <c r="D358" s="3"/>
      <c r="E358" s="3"/>
      <c r="F358" s="3"/>
      <c r="G358" s="3"/>
      <c r="H358" s="3"/>
      <c r="I358" s="3"/>
      <c r="J358" s="3"/>
      <c r="K358" s="3"/>
      <c r="L358" s="3"/>
      <c r="M358" s="21"/>
      <c r="N358" s="21"/>
      <c r="O358" s="21"/>
      <c r="P358" s="21"/>
      <c r="Q358" s="26"/>
      <c r="R358" s="29"/>
      <c r="S358" s="26"/>
      <c r="T358" s="29"/>
      <c r="U358" s="26"/>
      <c r="V358" s="29"/>
      <c r="W358" s="26"/>
      <c r="X358" s="29"/>
      <c r="AB358" s="1"/>
      <c r="AD358" s="2"/>
      <c r="AE358" s="2"/>
      <c r="AF358" s="2"/>
      <c r="AG358" s="2"/>
      <c r="AH358" s="4"/>
    </row>
    <row r="359" spans="1:34" ht="13.5" hidden="1" customHeight="1">
      <c r="A359" s="2"/>
      <c r="C359" s="3"/>
      <c r="D359" s="3"/>
      <c r="E359" s="3"/>
      <c r="F359" s="3"/>
      <c r="G359" s="3"/>
      <c r="H359" s="3"/>
      <c r="I359" s="3"/>
      <c r="J359" s="3"/>
      <c r="K359" s="3"/>
      <c r="L359" s="3"/>
      <c r="M359" s="21"/>
      <c r="N359" s="21"/>
      <c r="O359" s="21"/>
      <c r="P359" s="21"/>
      <c r="Q359" s="26"/>
      <c r="R359" s="29"/>
      <c r="S359" s="26"/>
      <c r="T359" s="29"/>
      <c r="U359" s="26"/>
      <c r="V359" s="29"/>
      <c r="W359" s="26"/>
      <c r="X359" s="29"/>
      <c r="AB359" s="1"/>
      <c r="AD359" s="2"/>
      <c r="AE359" s="2"/>
      <c r="AF359" s="2"/>
      <c r="AG359" s="2"/>
      <c r="AH359" s="4"/>
    </row>
    <row r="360" spans="1:34" ht="13.5" hidden="1" customHeight="1">
      <c r="A360" s="2"/>
      <c r="C360" s="3"/>
      <c r="D360" s="3"/>
      <c r="E360" s="3"/>
      <c r="F360" s="3"/>
      <c r="G360" s="3"/>
      <c r="H360" s="3"/>
      <c r="I360" s="3"/>
      <c r="J360" s="3"/>
      <c r="K360" s="3"/>
      <c r="L360" s="3"/>
      <c r="M360" s="21"/>
      <c r="N360" s="21"/>
      <c r="O360" s="21"/>
      <c r="P360" s="21"/>
      <c r="Q360" s="26"/>
      <c r="R360" s="29"/>
      <c r="S360" s="26"/>
      <c r="T360" s="29"/>
      <c r="U360" s="26"/>
      <c r="V360" s="29"/>
      <c r="W360" s="26"/>
      <c r="X360" s="29"/>
      <c r="AB360" s="1"/>
      <c r="AD360" s="2"/>
      <c r="AE360" s="2"/>
      <c r="AF360" s="2"/>
      <c r="AG360" s="2"/>
      <c r="AH360" s="4"/>
    </row>
    <row r="361" spans="1:34" ht="13.5" hidden="1" customHeight="1">
      <c r="A361" s="2"/>
      <c r="C361" s="3"/>
      <c r="D361" s="3"/>
      <c r="E361" s="3"/>
      <c r="F361" s="3"/>
      <c r="G361" s="3"/>
      <c r="H361" s="3"/>
      <c r="I361" s="3"/>
      <c r="J361" s="3"/>
      <c r="K361" s="3"/>
      <c r="L361" s="3"/>
      <c r="M361" s="21"/>
      <c r="N361" s="21"/>
      <c r="O361" s="21"/>
      <c r="P361" s="21"/>
      <c r="Q361" s="26"/>
      <c r="R361" s="29"/>
      <c r="S361" s="26"/>
      <c r="T361" s="29"/>
      <c r="U361" s="26"/>
      <c r="V361" s="29"/>
      <c r="W361" s="26"/>
      <c r="X361" s="29"/>
      <c r="AB361" s="1"/>
      <c r="AD361" s="2"/>
      <c r="AE361" s="2"/>
      <c r="AF361" s="2"/>
      <c r="AG361" s="2"/>
      <c r="AH361" s="4"/>
    </row>
    <row r="362" spans="1:34" ht="13.5" hidden="1" customHeight="1">
      <c r="A362" s="2"/>
      <c r="C362" s="3"/>
      <c r="D362" s="3"/>
      <c r="E362" s="3"/>
      <c r="F362" s="3"/>
      <c r="G362" s="3"/>
      <c r="H362" s="3"/>
      <c r="I362" s="3"/>
      <c r="J362" s="3"/>
      <c r="K362" s="3"/>
      <c r="L362" s="3"/>
      <c r="M362" s="21"/>
      <c r="N362" s="21"/>
      <c r="O362" s="21"/>
      <c r="P362" s="21"/>
      <c r="Q362" s="26"/>
      <c r="R362" s="29"/>
      <c r="S362" s="26"/>
      <c r="T362" s="29"/>
      <c r="U362" s="26"/>
      <c r="V362" s="29"/>
      <c r="W362" s="26"/>
      <c r="X362" s="29"/>
      <c r="AB362" s="1"/>
      <c r="AD362" s="2"/>
      <c r="AE362" s="2"/>
      <c r="AF362" s="2"/>
      <c r="AG362" s="2"/>
      <c r="AH362" s="4"/>
    </row>
    <row r="363" spans="1:34" ht="13.5" hidden="1" customHeight="1">
      <c r="A363" s="2"/>
      <c r="C363" s="3"/>
      <c r="D363" s="3"/>
      <c r="E363" s="3"/>
      <c r="F363" s="3"/>
      <c r="G363" s="3"/>
      <c r="H363" s="3"/>
      <c r="I363" s="3"/>
      <c r="J363" s="3"/>
      <c r="K363" s="3"/>
      <c r="L363" s="3"/>
      <c r="M363" s="21"/>
      <c r="N363" s="21"/>
      <c r="O363" s="21"/>
      <c r="P363" s="21"/>
      <c r="Q363" s="26"/>
      <c r="R363" s="29"/>
      <c r="S363" s="26"/>
      <c r="T363" s="29"/>
      <c r="U363" s="26"/>
      <c r="V363" s="29"/>
      <c r="W363" s="26"/>
      <c r="X363" s="29"/>
      <c r="AB363" s="1"/>
      <c r="AD363" s="2"/>
      <c r="AE363" s="2"/>
      <c r="AF363" s="2"/>
      <c r="AG363" s="2"/>
      <c r="AH363" s="4"/>
    </row>
    <row r="364" spans="1:34" ht="13.5" hidden="1" customHeight="1">
      <c r="A364" s="2"/>
      <c r="C364" s="3"/>
      <c r="D364" s="3"/>
      <c r="E364" s="3"/>
      <c r="F364" s="3"/>
      <c r="G364" s="3"/>
      <c r="H364" s="3"/>
      <c r="I364" s="3"/>
      <c r="J364" s="3"/>
      <c r="K364" s="3"/>
      <c r="L364" s="3"/>
      <c r="M364" s="21"/>
      <c r="N364" s="21"/>
      <c r="O364" s="21"/>
      <c r="P364" s="21"/>
      <c r="Q364" s="26"/>
      <c r="R364" s="29"/>
      <c r="S364" s="26"/>
      <c r="T364" s="29"/>
      <c r="U364" s="26"/>
      <c r="V364" s="29"/>
      <c r="W364" s="26"/>
      <c r="X364" s="29"/>
      <c r="AB364" s="1"/>
      <c r="AD364" s="2"/>
      <c r="AE364" s="2"/>
      <c r="AF364" s="2"/>
      <c r="AG364" s="2"/>
      <c r="AH364" s="4"/>
    </row>
    <row r="365" spans="1:34" ht="13.5" hidden="1" customHeight="1">
      <c r="A365" s="2"/>
      <c r="C365" s="3"/>
      <c r="D365" s="3"/>
      <c r="E365" s="3"/>
      <c r="F365" s="3"/>
      <c r="G365" s="3"/>
      <c r="H365" s="3"/>
      <c r="I365" s="3"/>
      <c r="J365" s="3"/>
      <c r="K365" s="3"/>
      <c r="L365" s="3"/>
      <c r="M365" s="21"/>
      <c r="N365" s="21"/>
      <c r="O365" s="21"/>
      <c r="P365" s="21"/>
      <c r="Q365" s="26"/>
      <c r="R365" s="29"/>
      <c r="S365" s="26"/>
      <c r="T365" s="29"/>
      <c r="U365" s="26"/>
      <c r="V365" s="29"/>
      <c r="W365" s="26"/>
      <c r="X365" s="29"/>
      <c r="AB365" s="1"/>
      <c r="AD365" s="2"/>
      <c r="AE365" s="2"/>
      <c r="AF365" s="2"/>
      <c r="AG365" s="2"/>
      <c r="AH365" s="4"/>
    </row>
    <row r="366" spans="1:34" ht="13.5" hidden="1" customHeight="1">
      <c r="A366" s="2"/>
      <c r="C366" s="3"/>
      <c r="D366" s="3"/>
      <c r="E366" s="3"/>
      <c r="F366" s="3"/>
      <c r="G366" s="3"/>
      <c r="H366" s="3"/>
      <c r="I366" s="3"/>
      <c r="J366" s="3"/>
      <c r="K366" s="3"/>
      <c r="L366" s="3"/>
      <c r="M366" s="21"/>
      <c r="N366" s="21"/>
      <c r="O366" s="21"/>
      <c r="P366" s="21"/>
      <c r="Q366" s="26"/>
      <c r="R366" s="29"/>
      <c r="S366" s="26"/>
      <c r="T366" s="29"/>
      <c r="U366" s="26"/>
      <c r="V366" s="29"/>
      <c r="W366" s="26"/>
      <c r="X366" s="29"/>
      <c r="AB366" s="1"/>
      <c r="AD366" s="2"/>
      <c r="AE366" s="2"/>
      <c r="AF366" s="2"/>
      <c r="AG366" s="2"/>
      <c r="AH366" s="4"/>
    </row>
    <row r="367" spans="1:34" ht="13.5" hidden="1" customHeight="1">
      <c r="A367" s="2"/>
      <c r="C367" s="3"/>
      <c r="D367" s="3"/>
      <c r="E367" s="3"/>
      <c r="F367" s="3"/>
      <c r="G367" s="3"/>
      <c r="H367" s="3"/>
      <c r="I367" s="3"/>
      <c r="J367" s="3"/>
      <c r="K367" s="3"/>
      <c r="L367" s="3"/>
      <c r="M367" s="21"/>
      <c r="N367" s="21"/>
      <c r="O367" s="21"/>
      <c r="P367" s="21"/>
      <c r="Q367" s="26"/>
      <c r="R367" s="29"/>
      <c r="S367" s="26"/>
      <c r="T367" s="29"/>
      <c r="U367" s="26"/>
      <c r="V367" s="29"/>
      <c r="W367" s="26"/>
      <c r="X367" s="29"/>
      <c r="AB367" s="1"/>
      <c r="AD367" s="2"/>
      <c r="AE367" s="2"/>
      <c r="AF367" s="2"/>
      <c r="AG367" s="2"/>
      <c r="AH367" s="4"/>
    </row>
    <row r="368" spans="1:34" ht="13.5" hidden="1" customHeight="1">
      <c r="A368" s="2"/>
      <c r="C368" s="3"/>
      <c r="D368" s="3"/>
      <c r="E368" s="3"/>
      <c r="F368" s="3"/>
      <c r="G368" s="3"/>
      <c r="H368" s="3"/>
      <c r="I368" s="3"/>
      <c r="J368" s="3"/>
      <c r="K368" s="3"/>
      <c r="L368" s="3"/>
      <c r="M368" s="21"/>
      <c r="N368" s="21"/>
      <c r="O368" s="21"/>
      <c r="P368" s="21"/>
      <c r="Q368" s="26"/>
      <c r="R368" s="29"/>
      <c r="S368" s="26"/>
      <c r="T368" s="29"/>
      <c r="U368" s="26"/>
      <c r="V368" s="29"/>
      <c r="W368" s="26"/>
      <c r="X368" s="29"/>
      <c r="AB368" s="1"/>
      <c r="AD368" s="2"/>
      <c r="AE368" s="2"/>
      <c r="AF368" s="2"/>
      <c r="AG368" s="2"/>
      <c r="AH368" s="4"/>
    </row>
    <row r="369" spans="1:34" ht="13.5" hidden="1" customHeight="1">
      <c r="A369" s="2"/>
      <c r="C369" s="3"/>
      <c r="D369" s="3"/>
      <c r="E369" s="3"/>
      <c r="F369" s="3"/>
      <c r="G369" s="3"/>
      <c r="H369" s="3"/>
      <c r="I369" s="3"/>
      <c r="J369" s="3"/>
      <c r="K369" s="3"/>
      <c r="L369" s="3"/>
      <c r="M369" s="21"/>
      <c r="N369" s="21"/>
      <c r="O369" s="21"/>
      <c r="P369" s="21"/>
      <c r="Q369" s="26"/>
      <c r="R369" s="29"/>
      <c r="S369" s="26"/>
      <c r="T369" s="29"/>
      <c r="U369" s="26"/>
      <c r="V369" s="29"/>
      <c r="W369" s="26"/>
      <c r="X369" s="29"/>
      <c r="AB369" s="1"/>
      <c r="AD369" s="2"/>
      <c r="AE369" s="2"/>
      <c r="AF369" s="2"/>
      <c r="AG369" s="2"/>
      <c r="AH369" s="4"/>
    </row>
    <row r="370" spans="1:34" ht="13.5" hidden="1" customHeight="1">
      <c r="A370" s="2"/>
      <c r="C370" s="3"/>
      <c r="D370" s="3"/>
      <c r="E370" s="3"/>
      <c r="F370" s="3"/>
      <c r="G370" s="3"/>
      <c r="H370" s="3"/>
      <c r="I370" s="3"/>
      <c r="J370" s="3"/>
      <c r="K370" s="3"/>
      <c r="L370" s="3"/>
      <c r="M370" s="21"/>
      <c r="N370" s="21"/>
      <c r="O370" s="21"/>
      <c r="P370" s="21"/>
      <c r="Q370" s="26"/>
      <c r="R370" s="29"/>
      <c r="S370" s="26"/>
      <c r="T370" s="29"/>
      <c r="U370" s="26"/>
      <c r="V370" s="29"/>
      <c r="W370" s="26"/>
      <c r="X370" s="29"/>
      <c r="AB370" s="1"/>
      <c r="AD370" s="2"/>
      <c r="AE370" s="2"/>
      <c r="AF370" s="2"/>
      <c r="AG370" s="2"/>
      <c r="AH370" s="4"/>
    </row>
    <row r="371" spans="1:34" ht="13.5" hidden="1" customHeight="1">
      <c r="A371" s="2"/>
      <c r="C371" s="3"/>
      <c r="D371" s="3"/>
      <c r="E371" s="3"/>
      <c r="F371" s="3"/>
      <c r="G371" s="3"/>
      <c r="H371" s="3"/>
      <c r="I371" s="3"/>
      <c r="J371" s="3"/>
      <c r="K371" s="3"/>
      <c r="L371" s="3"/>
      <c r="M371" s="21"/>
      <c r="N371" s="21"/>
      <c r="O371" s="21"/>
      <c r="P371" s="21"/>
      <c r="Q371" s="26"/>
      <c r="R371" s="29"/>
      <c r="S371" s="26"/>
      <c r="T371" s="29"/>
      <c r="U371" s="26"/>
      <c r="V371" s="29"/>
      <c r="W371" s="26"/>
      <c r="X371" s="29"/>
      <c r="AB371" s="1"/>
      <c r="AD371" s="2"/>
      <c r="AE371" s="2"/>
      <c r="AF371" s="2"/>
      <c r="AG371" s="2"/>
      <c r="AH371" s="4"/>
    </row>
    <row r="372" spans="1:34" ht="13.5" hidden="1" customHeight="1">
      <c r="A372" s="2"/>
      <c r="C372" s="3"/>
      <c r="D372" s="3"/>
      <c r="E372" s="3"/>
      <c r="F372" s="3"/>
      <c r="G372" s="3"/>
      <c r="H372" s="3"/>
      <c r="I372" s="3"/>
      <c r="J372" s="3"/>
      <c r="K372" s="3"/>
      <c r="L372" s="3"/>
      <c r="M372" s="21"/>
      <c r="N372" s="21"/>
      <c r="O372" s="21"/>
      <c r="P372" s="21"/>
      <c r="Q372" s="26"/>
      <c r="R372" s="29"/>
      <c r="S372" s="26"/>
      <c r="T372" s="29"/>
      <c r="U372" s="26"/>
      <c r="V372" s="29"/>
      <c r="W372" s="26"/>
      <c r="X372" s="29"/>
      <c r="AB372" s="1"/>
      <c r="AD372" s="2"/>
      <c r="AE372" s="2"/>
      <c r="AF372" s="2"/>
      <c r="AG372" s="2"/>
      <c r="AH372" s="4"/>
    </row>
    <row r="373" spans="1:34" ht="13.5" hidden="1" customHeight="1">
      <c r="A373" s="2"/>
      <c r="C373" s="3"/>
      <c r="D373" s="3"/>
      <c r="E373" s="3"/>
      <c r="F373" s="3"/>
      <c r="G373" s="3"/>
      <c r="H373" s="3"/>
      <c r="I373" s="3"/>
      <c r="J373" s="3"/>
      <c r="K373" s="3"/>
      <c r="L373" s="3"/>
      <c r="M373" s="21"/>
      <c r="N373" s="21"/>
      <c r="O373" s="21"/>
      <c r="P373" s="21"/>
      <c r="Q373" s="26"/>
      <c r="R373" s="29"/>
      <c r="S373" s="26"/>
      <c r="T373" s="29"/>
      <c r="U373" s="26"/>
      <c r="V373" s="29"/>
      <c r="W373" s="26"/>
      <c r="X373" s="29"/>
      <c r="AB373" s="1"/>
      <c r="AD373" s="2"/>
      <c r="AE373" s="2"/>
      <c r="AF373" s="2"/>
      <c r="AG373" s="2"/>
      <c r="AH373" s="4"/>
    </row>
    <row r="374" spans="1:34" ht="13.5" hidden="1" customHeight="1">
      <c r="A374" s="2"/>
      <c r="C374" s="3"/>
      <c r="D374" s="3"/>
      <c r="E374" s="3"/>
      <c r="F374" s="3"/>
      <c r="G374" s="3"/>
      <c r="H374" s="3"/>
      <c r="I374" s="3"/>
      <c r="J374" s="3"/>
      <c r="K374" s="3"/>
      <c r="L374" s="3"/>
      <c r="M374" s="21"/>
      <c r="N374" s="21"/>
      <c r="O374" s="21"/>
      <c r="P374" s="21"/>
      <c r="Q374" s="26"/>
      <c r="R374" s="29"/>
      <c r="S374" s="26"/>
      <c r="T374" s="29"/>
      <c r="U374" s="26"/>
      <c r="V374" s="29"/>
      <c r="W374" s="26"/>
      <c r="X374" s="29"/>
      <c r="AB374" s="1"/>
      <c r="AD374" s="2"/>
      <c r="AE374" s="2"/>
      <c r="AF374" s="2"/>
      <c r="AG374" s="2"/>
      <c r="AH374" s="4"/>
    </row>
    <row r="375" spans="1:34" ht="13.5" hidden="1" customHeight="1">
      <c r="A375" s="2"/>
      <c r="C375" s="3"/>
      <c r="D375" s="3"/>
      <c r="E375" s="3"/>
      <c r="F375" s="3"/>
      <c r="G375" s="3"/>
      <c r="H375" s="3"/>
      <c r="I375" s="3"/>
      <c r="J375" s="3"/>
      <c r="K375" s="3"/>
      <c r="L375" s="3"/>
      <c r="M375" s="21"/>
      <c r="N375" s="21"/>
      <c r="O375" s="21"/>
      <c r="P375" s="21"/>
      <c r="Q375" s="26"/>
      <c r="R375" s="29"/>
      <c r="S375" s="26"/>
      <c r="T375" s="29"/>
      <c r="U375" s="26"/>
      <c r="V375" s="29"/>
      <c r="W375" s="26"/>
      <c r="X375" s="29"/>
      <c r="AB375" s="1"/>
      <c r="AD375" s="2"/>
      <c r="AE375" s="2"/>
      <c r="AF375" s="2"/>
      <c r="AG375" s="2"/>
      <c r="AH375" s="4"/>
    </row>
    <row r="376" spans="1:34" ht="13.5" hidden="1" customHeight="1">
      <c r="A376" s="2"/>
      <c r="C376" s="3"/>
      <c r="D376" s="3"/>
      <c r="E376" s="3"/>
      <c r="F376" s="3"/>
      <c r="G376" s="3"/>
      <c r="H376" s="3"/>
      <c r="I376" s="3"/>
      <c r="J376" s="3"/>
      <c r="K376" s="3"/>
      <c r="L376" s="3"/>
      <c r="M376" s="21"/>
      <c r="N376" s="21"/>
      <c r="O376" s="21"/>
      <c r="P376" s="21"/>
      <c r="Q376" s="26"/>
      <c r="R376" s="29"/>
      <c r="S376" s="26"/>
      <c r="T376" s="29"/>
      <c r="U376" s="26"/>
      <c r="V376" s="29"/>
      <c r="W376" s="26"/>
      <c r="X376" s="29"/>
      <c r="AB376" s="1"/>
      <c r="AD376" s="2"/>
      <c r="AE376" s="2"/>
      <c r="AF376" s="2"/>
      <c r="AG376" s="2"/>
      <c r="AH376" s="4"/>
    </row>
    <row r="377" spans="1:34" ht="13.5" hidden="1" customHeight="1">
      <c r="A377" s="2"/>
      <c r="C377" s="3"/>
      <c r="D377" s="3"/>
      <c r="E377" s="3"/>
      <c r="F377" s="3"/>
      <c r="G377" s="3"/>
      <c r="H377" s="3"/>
      <c r="I377" s="3"/>
      <c r="J377" s="3"/>
      <c r="K377" s="3"/>
      <c r="L377" s="3"/>
      <c r="M377" s="21"/>
      <c r="N377" s="21"/>
      <c r="O377" s="21"/>
      <c r="P377" s="21"/>
      <c r="Q377" s="26"/>
      <c r="R377" s="29"/>
      <c r="S377" s="26"/>
      <c r="T377" s="29"/>
      <c r="U377" s="26"/>
      <c r="V377" s="29"/>
      <c r="W377" s="26"/>
      <c r="X377" s="29"/>
      <c r="AB377" s="1"/>
      <c r="AD377" s="2"/>
      <c r="AE377" s="2"/>
      <c r="AF377" s="2"/>
      <c r="AG377" s="2"/>
      <c r="AH377" s="4"/>
    </row>
    <row r="378" spans="1:34" ht="13.5" hidden="1" customHeight="1">
      <c r="A378" s="2"/>
      <c r="C378" s="3"/>
      <c r="D378" s="3"/>
      <c r="E378" s="3"/>
      <c r="F378" s="3"/>
      <c r="G378" s="3"/>
      <c r="H378" s="3"/>
      <c r="I378" s="3"/>
      <c r="J378" s="3"/>
      <c r="K378" s="3"/>
      <c r="L378" s="3"/>
      <c r="M378" s="21"/>
      <c r="N378" s="21"/>
      <c r="O378" s="21"/>
      <c r="P378" s="21"/>
      <c r="Q378" s="26"/>
      <c r="R378" s="29"/>
      <c r="S378" s="26"/>
      <c r="T378" s="29"/>
      <c r="U378" s="26"/>
      <c r="V378" s="29"/>
      <c r="W378" s="26"/>
      <c r="X378" s="29"/>
      <c r="AB378" s="1"/>
      <c r="AD378" s="2"/>
      <c r="AE378" s="2"/>
      <c r="AF378" s="2"/>
      <c r="AG378" s="2"/>
      <c r="AH378" s="4"/>
    </row>
    <row r="379" spans="1:34" ht="13.5" hidden="1" customHeight="1">
      <c r="A379" s="2"/>
      <c r="C379" s="3"/>
      <c r="D379" s="3"/>
      <c r="E379" s="3"/>
      <c r="F379" s="3"/>
      <c r="G379" s="3"/>
      <c r="H379" s="3"/>
      <c r="I379" s="3"/>
      <c r="J379" s="3"/>
      <c r="K379" s="3"/>
      <c r="L379" s="3"/>
      <c r="M379" s="21"/>
      <c r="N379" s="21"/>
      <c r="O379" s="21"/>
      <c r="P379" s="21"/>
      <c r="Q379" s="26"/>
      <c r="R379" s="29"/>
      <c r="S379" s="26"/>
      <c r="T379" s="29"/>
      <c r="U379" s="26"/>
      <c r="V379" s="29"/>
      <c r="W379" s="26"/>
      <c r="X379" s="29"/>
      <c r="AB379" s="1"/>
      <c r="AD379" s="2"/>
      <c r="AE379" s="2"/>
      <c r="AF379" s="2"/>
      <c r="AG379" s="2"/>
      <c r="AH379" s="4"/>
    </row>
    <row r="380" spans="1:34" ht="13.5" hidden="1" customHeight="1">
      <c r="A380" s="2"/>
      <c r="C380" s="3"/>
      <c r="D380" s="3"/>
      <c r="E380" s="3"/>
      <c r="F380" s="3"/>
      <c r="G380" s="3"/>
      <c r="H380" s="3"/>
      <c r="I380" s="3"/>
      <c r="J380" s="3"/>
      <c r="K380" s="3"/>
      <c r="L380" s="3"/>
      <c r="M380" s="21"/>
      <c r="N380" s="21"/>
      <c r="O380" s="21"/>
      <c r="P380" s="21"/>
      <c r="Q380" s="26"/>
      <c r="R380" s="29"/>
      <c r="S380" s="26"/>
      <c r="T380" s="29"/>
      <c r="U380" s="26"/>
      <c r="V380" s="29"/>
      <c r="W380" s="26"/>
      <c r="X380" s="29"/>
      <c r="AB380" s="1"/>
      <c r="AD380" s="2"/>
      <c r="AE380" s="2"/>
      <c r="AF380" s="2"/>
      <c r="AG380" s="2"/>
      <c r="AH380" s="4"/>
    </row>
    <row r="381" spans="1:34" ht="13.5" hidden="1" customHeight="1">
      <c r="A381" s="2"/>
      <c r="C381" s="3"/>
      <c r="D381" s="3"/>
      <c r="E381" s="3"/>
      <c r="F381" s="3"/>
      <c r="G381" s="3"/>
      <c r="H381" s="3"/>
      <c r="I381" s="3"/>
      <c r="J381" s="3"/>
      <c r="K381" s="3"/>
      <c r="L381" s="3"/>
      <c r="M381" s="21"/>
      <c r="N381" s="21"/>
      <c r="O381" s="21"/>
      <c r="P381" s="21"/>
      <c r="Q381" s="26"/>
      <c r="R381" s="29"/>
      <c r="S381" s="26"/>
      <c r="T381" s="29"/>
      <c r="U381" s="26"/>
      <c r="V381" s="29"/>
      <c r="W381" s="26"/>
      <c r="X381" s="29"/>
      <c r="AB381" s="1"/>
      <c r="AD381" s="2"/>
      <c r="AE381" s="2"/>
      <c r="AF381" s="2"/>
      <c r="AG381" s="2"/>
      <c r="AH381" s="4"/>
    </row>
    <row r="382" spans="1:34" ht="13.5" hidden="1" customHeight="1">
      <c r="A382" s="2"/>
      <c r="C382" s="3"/>
      <c r="D382" s="3"/>
      <c r="E382" s="3"/>
      <c r="F382" s="3"/>
      <c r="G382" s="3"/>
      <c r="H382" s="3"/>
      <c r="I382" s="3"/>
      <c r="J382" s="3"/>
      <c r="K382" s="3"/>
      <c r="L382" s="3"/>
      <c r="M382" s="21"/>
      <c r="N382" s="21"/>
      <c r="O382" s="21"/>
      <c r="P382" s="21"/>
      <c r="Q382" s="26"/>
      <c r="R382" s="29"/>
      <c r="S382" s="26"/>
      <c r="T382" s="29"/>
      <c r="U382" s="26"/>
      <c r="V382" s="29"/>
      <c r="W382" s="26"/>
      <c r="X382" s="29"/>
      <c r="AB382" s="1"/>
      <c r="AD382" s="2"/>
      <c r="AE382" s="2"/>
      <c r="AF382" s="2"/>
      <c r="AG382" s="2"/>
      <c r="AH382" s="4"/>
    </row>
    <row r="383" spans="1:34" ht="13.5" hidden="1" customHeight="1">
      <c r="A383" s="2"/>
      <c r="C383" s="3"/>
      <c r="D383" s="3"/>
      <c r="E383" s="3"/>
      <c r="F383" s="3"/>
      <c r="G383" s="3"/>
      <c r="H383" s="3"/>
      <c r="I383" s="3"/>
      <c r="J383" s="3"/>
      <c r="K383" s="3"/>
      <c r="L383" s="3"/>
      <c r="M383" s="21"/>
      <c r="N383" s="21"/>
      <c r="O383" s="21"/>
      <c r="P383" s="21"/>
      <c r="Q383" s="26"/>
      <c r="R383" s="29"/>
      <c r="S383" s="26"/>
      <c r="T383" s="29"/>
      <c r="U383" s="26"/>
      <c r="V383" s="29"/>
      <c r="W383" s="26"/>
      <c r="X383" s="29"/>
      <c r="AB383" s="1"/>
      <c r="AD383" s="2"/>
      <c r="AE383" s="2"/>
      <c r="AF383" s="2"/>
      <c r="AG383" s="2"/>
      <c r="AH383" s="4"/>
    </row>
    <row r="384" spans="1:34" ht="13.5" hidden="1" customHeight="1">
      <c r="A384" s="2"/>
      <c r="C384" s="3"/>
      <c r="D384" s="3"/>
      <c r="E384" s="3"/>
      <c r="F384" s="3"/>
      <c r="G384" s="3"/>
      <c r="H384" s="3"/>
      <c r="I384" s="3"/>
      <c r="J384" s="3"/>
      <c r="K384" s="3"/>
      <c r="L384" s="3"/>
      <c r="M384" s="21"/>
      <c r="N384" s="21"/>
      <c r="O384" s="21"/>
      <c r="P384" s="21"/>
      <c r="Q384" s="26"/>
      <c r="R384" s="29"/>
      <c r="S384" s="26"/>
      <c r="T384" s="29"/>
      <c r="U384" s="26"/>
      <c r="V384" s="29"/>
      <c r="W384" s="26"/>
      <c r="X384" s="29"/>
      <c r="AB384" s="1"/>
      <c r="AD384" s="2"/>
      <c r="AE384" s="2"/>
      <c r="AF384" s="2"/>
      <c r="AG384" s="2"/>
      <c r="AH384" s="4"/>
    </row>
    <row r="385" spans="1:34" ht="13.5" hidden="1" customHeight="1">
      <c r="A385" s="2"/>
      <c r="C385" s="3"/>
      <c r="D385" s="3"/>
      <c r="E385" s="3"/>
      <c r="F385" s="3"/>
      <c r="G385" s="3"/>
      <c r="H385" s="3"/>
      <c r="I385" s="3"/>
      <c r="J385" s="3"/>
      <c r="K385" s="3"/>
      <c r="L385" s="3"/>
      <c r="M385" s="21"/>
      <c r="N385" s="21"/>
      <c r="O385" s="21"/>
      <c r="P385" s="21"/>
      <c r="Q385" s="26"/>
      <c r="R385" s="29"/>
      <c r="S385" s="26"/>
      <c r="T385" s="29"/>
      <c r="U385" s="26"/>
      <c r="V385" s="29"/>
      <c r="W385" s="26"/>
      <c r="X385" s="29"/>
      <c r="AB385" s="1"/>
      <c r="AD385" s="2"/>
      <c r="AE385" s="2"/>
      <c r="AF385" s="2"/>
      <c r="AG385" s="2"/>
      <c r="AH385" s="4"/>
    </row>
    <row r="386" spans="1:34" ht="13.5" hidden="1" customHeight="1">
      <c r="A386" s="2"/>
      <c r="C386" s="3"/>
      <c r="D386" s="3"/>
      <c r="E386" s="3"/>
      <c r="F386" s="3"/>
      <c r="G386" s="3"/>
      <c r="H386" s="3"/>
      <c r="I386" s="3"/>
      <c r="J386" s="3"/>
      <c r="K386" s="3"/>
      <c r="L386" s="3"/>
      <c r="M386" s="21"/>
      <c r="N386" s="21"/>
      <c r="O386" s="21"/>
      <c r="P386" s="21"/>
      <c r="Q386" s="26"/>
      <c r="R386" s="29"/>
      <c r="S386" s="26"/>
      <c r="T386" s="29"/>
      <c r="U386" s="26"/>
      <c r="V386" s="29"/>
      <c r="W386" s="26"/>
      <c r="X386" s="29"/>
      <c r="AB386" s="1"/>
      <c r="AD386" s="2"/>
      <c r="AE386" s="2"/>
      <c r="AF386" s="2"/>
      <c r="AG386" s="2"/>
      <c r="AH386" s="4"/>
    </row>
    <row r="387" spans="1:34" ht="13.5" hidden="1" customHeight="1">
      <c r="A387" s="2"/>
      <c r="C387" s="3"/>
      <c r="D387" s="3"/>
      <c r="E387" s="3"/>
      <c r="F387" s="3"/>
      <c r="G387" s="3"/>
      <c r="H387" s="3"/>
      <c r="I387" s="3"/>
      <c r="J387" s="3"/>
      <c r="K387" s="3"/>
      <c r="L387" s="3"/>
      <c r="M387" s="21"/>
      <c r="N387" s="21"/>
      <c r="O387" s="21"/>
      <c r="P387" s="21"/>
      <c r="Q387" s="26"/>
      <c r="R387" s="29"/>
      <c r="S387" s="26"/>
      <c r="T387" s="29"/>
      <c r="U387" s="26"/>
      <c r="V387" s="29"/>
      <c r="W387" s="26"/>
      <c r="X387" s="29"/>
      <c r="AB387" s="1"/>
      <c r="AD387" s="2"/>
      <c r="AE387" s="2"/>
      <c r="AF387" s="2"/>
      <c r="AG387" s="2"/>
      <c r="AH387" s="4"/>
    </row>
    <row r="388" spans="1:34" ht="13.5" hidden="1" customHeight="1">
      <c r="A388" s="2"/>
      <c r="C388" s="3"/>
      <c r="D388" s="3"/>
      <c r="E388" s="3"/>
      <c r="F388" s="3"/>
      <c r="G388" s="3"/>
      <c r="H388" s="3"/>
      <c r="I388" s="3"/>
      <c r="J388" s="3"/>
      <c r="K388" s="3"/>
      <c r="L388" s="3"/>
      <c r="M388" s="21"/>
      <c r="N388" s="21"/>
      <c r="O388" s="21"/>
      <c r="P388" s="21"/>
      <c r="Q388" s="26"/>
      <c r="R388" s="29"/>
      <c r="S388" s="26"/>
      <c r="T388" s="29"/>
      <c r="U388" s="26"/>
      <c r="V388" s="29"/>
      <c r="W388" s="26"/>
      <c r="X388" s="29"/>
      <c r="AB388" s="1"/>
      <c r="AD388" s="2"/>
      <c r="AE388" s="2"/>
      <c r="AF388" s="2"/>
      <c r="AG388" s="2"/>
      <c r="AH388" s="4"/>
    </row>
    <row r="389" spans="1:34" ht="13.5" hidden="1" customHeight="1">
      <c r="A389" s="2"/>
      <c r="C389" s="3"/>
      <c r="D389" s="3"/>
      <c r="E389" s="3"/>
      <c r="F389" s="3"/>
      <c r="G389" s="3"/>
      <c r="H389" s="3"/>
      <c r="I389" s="3"/>
      <c r="J389" s="3"/>
      <c r="K389" s="3"/>
      <c r="L389" s="3"/>
      <c r="M389" s="21"/>
      <c r="N389" s="21"/>
      <c r="O389" s="21"/>
      <c r="P389" s="21"/>
      <c r="Q389" s="26"/>
      <c r="R389" s="29"/>
      <c r="S389" s="26"/>
      <c r="T389" s="29"/>
      <c r="U389" s="26"/>
      <c r="V389" s="29"/>
      <c r="W389" s="26"/>
      <c r="X389" s="29"/>
      <c r="AB389" s="1"/>
      <c r="AD389" s="2"/>
      <c r="AE389" s="2"/>
      <c r="AF389" s="2"/>
      <c r="AG389" s="2"/>
      <c r="AH389" s="4"/>
    </row>
    <row r="390" spans="1:34" ht="13.5" hidden="1" customHeight="1">
      <c r="A390" s="2"/>
      <c r="C390" s="3"/>
      <c r="D390" s="3"/>
      <c r="E390" s="3"/>
      <c r="F390" s="3"/>
      <c r="G390" s="3"/>
      <c r="H390" s="3"/>
      <c r="I390" s="3"/>
      <c r="J390" s="3"/>
      <c r="K390" s="3"/>
      <c r="L390" s="3"/>
      <c r="M390" s="21"/>
      <c r="N390" s="21"/>
      <c r="O390" s="21"/>
      <c r="P390" s="21"/>
      <c r="Q390" s="26"/>
      <c r="R390" s="29"/>
      <c r="S390" s="26"/>
      <c r="T390" s="29"/>
      <c r="U390" s="26"/>
      <c r="V390" s="29"/>
      <c r="W390" s="26"/>
      <c r="X390" s="29"/>
      <c r="AB390" s="1"/>
      <c r="AD390" s="2"/>
      <c r="AE390" s="2"/>
      <c r="AF390" s="2"/>
      <c r="AG390" s="2"/>
      <c r="AH390" s="4"/>
    </row>
    <row r="391" spans="1:34" ht="13.5" hidden="1" customHeight="1">
      <c r="A391" s="2"/>
      <c r="C391" s="3"/>
      <c r="D391" s="3"/>
      <c r="E391" s="3"/>
      <c r="F391" s="3"/>
      <c r="G391" s="3"/>
      <c r="H391" s="3"/>
      <c r="I391" s="3"/>
      <c r="J391" s="3"/>
      <c r="K391" s="3"/>
      <c r="L391" s="3"/>
      <c r="M391" s="21"/>
      <c r="N391" s="21"/>
      <c r="O391" s="21"/>
      <c r="P391" s="21"/>
      <c r="Q391" s="26"/>
      <c r="R391" s="29"/>
      <c r="S391" s="26"/>
      <c r="T391" s="29"/>
      <c r="U391" s="26"/>
      <c r="V391" s="29"/>
      <c r="W391" s="26"/>
      <c r="X391" s="29"/>
      <c r="AB391" s="1"/>
      <c r="AD391" s="2"/>
      <c r="AE391" s="2"/>
      <c r="AF391" s="2"/>
      <c r="AG391" s="2"/>
      <c r="AH391" s="4"/>
    </row>
    <row r="392" spans="1:34" ht="13.5" hidden="1" customHeight="1">
      <c r="A392" s="2"/>
      <c r="C392" s="3"/>
      <c r="D392" s="3"/>
      <c r="E392" s="3"/>
      <c r="F392" s="3"/>
      <c r="G392" s="3"/>
      <c r="H392" s="3"/>
      <c r="I392" s="3"/>
      <c r="J392" s="3"/>
      <c r="K392" s="3"/>
      <c r="L392" s="3"/>
      <c r="M392" s="21"/>
      <c r="N392" s="21"/>
      <c r="O392" s="21"/>
      <c r="P392" s="21"/>
      <c r="Q392" s="26"/>
      <c r="R392" s="29"/>
      <c r="S392" s="26"/>
      <c r="T392" s="29"/>
      <c r="U392" s="26"/>
      <c r="V392" s="29"/>
      <c r="W392" s="26"/>
      <c r="X392" s="29"/>
      <c r="AB392" s="1"/>
      <c r="AD392" s="2"/>
      <c r="AE392" s="2"/>
      <c r="AF392" s="2"/>
      <c r="AG392" s="2"/>
      <c r="AH392" s="4"/>
    </row>
    <row r="393" spans="1:34" ht="13.5" hidden="1" customHeight="1">
      <c r="A393" s="2"/>
      <c r="C393" s="3"/>
      <c r="D393" s="3"/>
      <c r="E393" s="3"/>
      <c r="F393" s="3"/>
      <c r="G393" s="3"/>
      <c r="H393" s="3"/>
      <c r="I393" s="3"/>
      <c r="J393" s="3"/>
      <c r="K393" s="3"/>
      <c r="L393" s="3"/>
      <c r="M393" s="21"/>
      <c r="N393" s="21"/>
      <c r="O393" s="21"/>
      <c r="P393" s="21"/>
      <c r="Q393" s="26"/>
      <c r="R393" s="29"/>
      <c r="S393" s="26"/>
      <c r="T393" s="29"/>
      <c r="U393" s="26"/>
      <c r="V393" s="29"/>
      <c r="W393" s="26"/>
      <c r="X393" s="29"/>
      <c r="AB393" s="1"/>
      <c r="AD393" s="2"/>
      <c r="AE393" s="2"/>
      <c r="AF393" s="2"/>
      <c r="AG393" s="2"/>
      <c r="AH393" s="4"/>
    </row>
    <row r="394" spans="1:34" ht="13.5" hidden="1" customHeight="1">
      <c r="A394" s="2"/>
      <c r="C394" s="3"/>
      <c r="D394" s="3"/>
      <c r="E394" s="3"/>
      <c r="F394" s="3"/>
      <c r="G394" s="3"/>
      <c r="H394" s="3"/>
      <c r="I394" s="3"/>
      <c r="J394" s="3"/>
      <c r="K394" s="3"/>
      <c r="L394" s="3"/>
      <c r="M394" s="21"/>
      <c r="N394" s="21"/>
      <c r="O394" s="21"/>
      <c r="P394" s="21"/>
      <c r="Q394" s="26"/>
      <c r="R394" s="29"/>
      <c r="S394" s="26"/>
      <c r="T394" s="29"/>
      <c r="U394" s="26"/>
      <c r="V394" s="29"/>
      <c r="W394" s="26"/>
      <c r="X394" s="29"/>
      <c r="AB394" s="1"/>
      <c r="AD394" s="2"/>
      <c r="AE394" s="2"/>
      <c r="AF394" s="2"/>
      <c r="AG394" s="2"/>
      <c r="AH394" s="4"/>
    </row>
    <row r="395" spans="1:34" ht="13.5" hidden="1" customHeight="1">
      <c r="A395" s="2"/>
      <c r="C395" s="3"/>
      <c r="D395" s="3"/>
      <c r="E395" s="3"/>
      <c r="F395" s="3"/>
      <c r="G395" s="3"/>
      <c r="H395" s="3"/>
      <c r="I395" s="3"/>
      <c r="J395" s="3"/>
      <c r="K395" s="3"/>
      <c r="L395" s="3"/>
      <c r="M395" s="21"/>
      <c r="N395" s="21"/>
      <c r="O395" s="21"/>
      <c r="P395" s="21"/>
      <c r="Q395" s="26"/>
      <c r="R395" s="29"/>
      <c r="S395" s="26"/>
      <c r="T395" s="29"/>
      <c r="U395" s="26"/>
      <c r="V395" s="29"/>
      <c r="W395" s="26"/>
      <c r="X395" s="29"/>
      <c r="AB395" s="1"/>
      <c r="AD395" s="2"/>
      <c r="AE395" s="2"/>
      <c r="AF395" s="2"/>
      <c r="AG395" s="2"/>
      <c r="AH395" s="4"/>
    </row>
    <row r="396" spans="1:34" ht="13.5" hidden="1" customHeight="1">
      <c r="A396" s="2"/>
      <c r="C396" s="3"/>
      <c r="D396" s="3"/>
      <c r="E396" s="3"/>
      <c r="F396" s="3"/>
      <c r="G396" s="3"/>
      <c r="H396" s="3"/>
      <c r="I396" s="3"/>
      <c r="J396" s="3"/>
      <c r="K396" s="3"/>
      <c r="L396" s="3"/>
      <c r="M396" s="21"/>
      <c r="N396" s="21"/>
      <c r="O396" s="21"/>
      <c r="P396" s="21"/>
      <c r="Q396" s="26"/>
      <c r="R396" s="29"/>
      <c r="S396" s="26"/>
      <c r="T396" s="29"/>
      <c r="U396" s="26"/>
      <c r="V396" s="29"/>
      <c r="W396" s="26"/>
      <c r="X396" s="29"/>
      <c r="AB396" s="1"/>
      <c r="AD396" s="2"/>
      <c r="AE396" s="2"/>
      <c r="AF396" s="2"/>
      <c r="AG396" s="2"/>
      <c r="AH396" s="4"/>
    </row>
    <row r="397" spans="1:34" ht="13.5" hidden="1" customHeight="1">
      <c r="A397" s="2"/>
      <c r="C397" s="3"/>
      <c r="D397" s="3"/>
      <c r="E397" s="3"/>
      <c r="F397" s="3"/>
      <c r="G397" s="3"/>
      <c r="H397" s="3"/>
      <c r="I397" s="3"/>
      <c r="J397" s="3"/>
      <c r="K397" s="3"/>
      <c r="L397" s="3"/>
      <c r="M397" s="21"/>
      <c r="N397" s="21"/>
      <c r="O397" s="21"/>
      <c r="P397" s="21"/>
      <c r="Q397" s="26"/>
      <c r="R397" s="29"/>
      <c r="S397" s="26"/>
      <c r="T397" s="29"/>
      <c r="U397" s="26"/>
      <c r="V397" s="29"/>
      <c r="W397" s="26"/>
      <c r="X397" s="29"/>
      <c r="AB397" s="1"/>
      <c r="AD397" s="2"/>
      <c r="AE397" s="2"/>
      <c r="AF397" s="2"/>
      <c r="AG397" s="2"/>
      <c r="AH397" s="4"/>
    </row>
    <row r="398" spans="1:34" ht="13.5" hidden="1" customHeight="1">
      <c r="A398" s="2"/>
      <c r="C398" s="3"/>
      <c r="D398" s="3"/>
      <c r="E398" s="3"/>
      <c r="F398" s="3"/>
      <c r="G398" s="3"/>
      <c r="H398" s="3"/>
      <c r="I398" s="3"/>
      <c r="J398" s="3"/>
      <c r="K398" s="3"/>
      <c r="L398" s="3"/>
      <c r="M398" s="21"/>
      <c r="N398" s="21"/>
      <c r="O398" s="21"/>
      <c r="P398" s="21"/>
      <c r="Q398" s="26"/>
      <c r="R398" s="29"/>
      <c r="S398" s="26"/>
      <c r="T398" s="29"/>
      <c r="U398" s="26"/>
      <c r="V398" s="29"/>
      <c r="W398" s="26"/>
      <c r="X398" s="29"/>
      <c r="AB398" s="1"/>
      <c r="AD398" s="2"/>
      <c r="AE398" s="2"/>
      <c r="AF398" s="2"/>
      <c r="AG398" s="2"/>
      <c r="AH398" s="4"/>
    </row>
    <row r="399" spans="1:34" ht="13.5" hidden="1" customHeight="1">
      <c r="A399" s="2"/>
      <c r="C399" s="3"/>
      <c r="D399" s="3"/>
      <c r="E399" s="3"/>
      <c r="F399" s="3"/>
      <c r="G399" s="3"/>
      <c r="H399" s="3"/>
      <c r="I399" s="3"/>
      <c r="J399" s="3"/>
      <c r="K399" s="3"/>
      <c r="L399" s="3"/>
      <c r="M399" s="21"/>
      <c r="N399" s="21"/>
      <c r="O399" s="21"/>
      <c r="P399" s="21"/>
      <c r="Q399" s="26"/>
      <c r="R399" s="29"/>
      <c r="S399" s="26"/>
      <c r="T399" s="29"/>
      <c r="U399" s="26"/>
      <c r="V399" s="29"/>
      <c r="W399" s="26"/>
      <c r="X399" s="29"/>
      <c r="AB399" s="1"/>
      <c r="AD399" s="2"/>
      <c r="AE399" s="2"/>
      <c r="AF399" s="2"/>
      <c r="AG399" s="2"/>
      <c r="AH399" s="4"/>
    </row>
    <row r="400" spans="1:34" ht="13.5" hidden="1" customHeight="1">
      <c r="A400" s="2"/>
      <c r="C400" s="3"/>
      <c r="D400" s="3"/>
      <c r="E400" s="3"/>
      <c r="F400" s="3"/>
      <c r="G400" s="3"/>
      <c r="H400" s="3"/>
      <c r="I400" s="3"/>
      <c r="J400" s="3"/>
      <c r="K400" s="3"/>
      <c r="L400" s="3"/>
      <c r="M400" s="21"/>
      <c r="N400" s="21"/>
      <c r="O400" s="21"/>
      <c r="P400" s="21"/>
      <c r="Q400" s="26"/>
      <c r="R400" s="29"/>
      <c r="S400" s="26"/>
      <c r="T400" s="29"/>
      <c r="U400" s="26"/>
      <c r="V400" s="29"/>
      <c r="W400" s="26"/>
      <c r="X400" s="29"/>
      <c r="AB400" s="1"/>
      <c r="AD400" s="2"/>
      <c r="AE400" s="2"/>
      <c r="AF400" s="2"/>
      <c r="AG400" s="2"/>
      <c r="AH400" s="4"/>
    </row>
    <row r="401" spans="1:34" ht="13.5" hidden="1" customHeight="1">
      <c r="A401" s="2"/>
      <c r="C401" s="3"/>
      <c r="D401" s="3"/>
      <c r="E401" s="3"/>
      <c r="F401" s="3"/>
      <c r="G401" s="3"/>
      <c r="H401" s="3"/>
      <c r="I401" s="3"/>
      <c r="J401" s="3"/>
      <c r="K401" s="3"/>
      <c r="L401" s="3"/>
      <c r="M401" s="21"/>
      <c r="N401" s="21"/>
      <c r="O401" s="21"/>
      <c r="P401" s="21"/>
      <c r="Q401" s="26"/>
      <c r="R401" s="29"/>
      <c r="S401" s="26"/>
      <c r="T401" s="29"/>
      <c r="U401" s="26"/>
      <c r="V401" s="29"/>
      <c r="W401" s="26"/>
      <c r="X401" s="29"/>
      <c r="AB401" s="1"/>
      <c r="AD401" s="2"/>
      <c r="AE401" s="2"/>
      <c r="AF401" s="2"/>
      <c r="AG401" s="2"/>
      <c r="AH401" s="4"/>
    </row>
    <row r="402" spans="1:34" ht="13.5" hidden="1" customHeight="1">
      <c r="A402" s="2"/>
      <c r="C402" s="3"/>
      <c r="D402" s="3"/>
      <c r="E402" s="3"/>
      <c r="F402" s="3"/>
      <c r="G402" s="3"/>
      <c r="H402" s="3"/>
      <c r="I402" s="3"/>
      <c r="J402" s="3"/>
      <c r="K402" s="3"/>
      <c r="L402" s="3"/>
      <c r="M402" s="21"/>
      <c r="N402" s="21"/>
      <c r="O402" s="21"/>
      <c r="P402" s="21"/>
      <c r="Q402" s="26"/>
      <c r="R402" s="29"/>
      <c r="S402" s="26"/>
      <c r="T402" s="29"/>
      <c r="U402" s="26"/>
      <c r="V402" s="29"/>
      <c r="W402" s="26"/>
      <c r="X402" s="29"/>
      <c r="AB402" s="1"/>
      <c r="AD402" s="2"/>
      <c r="AE402" s="2"/>
      <c r="AF402" s="2"/>
      <c r="AG402" s="2"/>
      <c r="AH402" s="4"/>
    </row>
    <row r="403" spans="1:34" ht="13.5" hidden="1" customHeight="1">
      <c r="A403" s="2"/>
      <c r="C403" s="3"/>
      <c r="D403" s="3"/>
      <c r="E403" s="3"/>
      <c r="F403" s="3"/>
      <c r="G403" s="3"/>
      <c r="H403" s="3"/>
      <c r="I403" s="3"/>
      <c r="J403" s="3"/>
      <c r="K403" s="3"/>
      <c r="L403" s="3"/>
      <c r="M403" s="21"/>
      <c r="N403" s="21"/>
      <c r="O403" s="21"/>
      <c r="P403" s="21"/>
      <c r="Q403" s="26"/>
      <c r="R403" s="29"/>
      <c r="S403" s="26"/>
      <c r="T403" s="29"/>
      <c r="U403" s="26"/>
      <c r="V403" s="29"/>
      <c r="W403" s="26"/>
      <c r="X403" s="29"/>
      <c r="AB403" s="1"/>
      <c r="AD403" s="2"/>
      <c r="AE403" s="2"/>
      <c r="AF403" s="2"/>
      <c r="AG403" s="2"/>
      <c r="AH403" s="4"/>
    </row>
    <row r="404" spans="1:34" ht="13.5" hidden="1" customHeight="1">
      <c r="A404" s="2"/>
      <c r="C404" s="3"/>
      <c r="D404" s="3"/>
      <c r="E404" s="3"/>
      <c r="F404" s="3"/>
      <c r="G404" s="3"/>
      <c r="H404" s="3"/>
      <c r="I404" s="3"/>
      <c r="J404" s="3"/>
      <c r="K404" s="3"/>
      <c r="L404" s="3"/>
      <c r="M404" s="21"/>
      <c r="N404" s="21"/>
      <c r="O404" s="21"/>
      <c r="P404" s="21"/>
      <c r="Q404" s="26"/>
      <c r="R404" s="29"/>
      <c r="S404" s="26"/>
      <c r="T404" s="29"/>
      <c r="U404" s="26"/>
      <c r="V404" s="29"/>
      <c r="W404" s="26"/>
      <c r="X404" s="29"/>
      <c r="AB404" s="1"/>
      <c r="AD404" s="2"/>
      <c r="AE404" s="2"/>
      <c r="AF404" s="2"/>
      <c r="AG404" s="2"/>
      <c r="AH404" s="4"/>
    </row>
    <row r="405" spans="1:34" ht="13.5" hidden="1" customHeight="1">
      <c r="A405" s="2"/>
      <c r="C405" s="3"/>
      <c r="D405" s="3"/>
      <c r="E405" s="3"/>
      <c r="F405" s="3"/>
      <c r="G405" s="3"/>
      <c r="H405" s="3"/>
      <c r="I405" s="3"/>
      <c r="J405" s="3"/>
      <c r="K405" s="3"/>
      <c r="L405" s="3"/>
      <c r="M405" s="21"/>
      <c r="N405" s="21"/>
      <c r="O405" s="21"/>
      <c r="P405" s="21"/>
      <c r="Q405" s="26"/>
      <c r="R405" s="29"/>
      <c r="S405" s="26"/>
      <c r="T405" s="29"/>
      <c r="U405" s="26"/>
      <c r="V405" s="29"/>
      <c r="W405" s="26"/>
      <c r="X405" s="29"/>
      <c r="AB405" s="1"/>
      <c r="AD405" s="2"/>
      <c r="AE405" s="2"/>
      <c r="AF405" s="2"/>
      <c r="AG405" s="2"/>
      <c r="AH405" s="4"/>
    </row>
    <row r="406" spans="1:34" ht="13.5" hidden="1" customHeight="1">
      <c r="A406" s="2"/>
      <c r="C406" s="3"/>
      <c r="D406" s="3"/>
      <c r="E406" s="3"/>
      <c r="F406" s="3"/>
      <c r="G406" s="3"/>
      <c r="H406" s="3"/>
      <c r="I406" s="3"/>
      <c r="J406" s="3"/>
      <c r="K406" s="3"/>
      <c r="L406" s="3"/>
      <c r="M406" s="21"/>
      <c r="N406" s="21"/>
      <c r="O406" s="21"/>
      <c r="P406" s="21"/>
      <c r="Q406" s="26"/>
      <c r="R406" s="29"/>
      <c r="S406" s="26"/>
      <c r="T406" s="29"/>
      <c r="U406" s="26"/>
      <c r="V406" s="29"/>
      <c r="W406" s="26"/>
      <c r="X406" s="29"/>
      <c r="AB406" s="1"/>
      <c r="AD406" s="2"/>
      <c r="AE406" s="2"/>
      <c r="AF406" s="2"/>
      <c r="AG406" s="2"/>
      <c r="AH406" s="4"/>
    </row>
    <row r="407" spans="1:34" ht="13.5" hidden="1" customHeight="1">
      <c r="A407" s="2"/>
      <c r="C407" s="3"/>
      <c r="D407" s="3"/>
      <c r="E407" s="3"/>
      <c r="F407" s="3"/>
      <c r="G407" s="3"/>
      <c r="H407" s="3"/>
      <c r="I407" s="3"/>
      <c r="J407" s="3"/>
      <c r="K407" s="3"/>
      <c r="L407" s="3"/>
      <c r="M407" s="21"/>
      <c r="N407" s="21"/>
      <c r="O407" s="21"/>
      <c r="P407" s="21"/>
      <c r="Q407" s="26"/>
      <c r="R407" s="29"/>
      <c r="S407" s="26"/>
      <c r="T407" s="29"/>
      <c r="U407" s="26"/>
      <c r="V407" s="29"/>
      <c r="W407" s="26"/>
      <c r="X407" s="29"/>
      <c r="AB407" s="1"/>
      <c r="AD407" s="2"/>
      <c r="AE407" s="2"/>
      <c r="AF407" s="2"/>
      <c r="AG407" s="2"/>
      <c r="AH407" s="4"/>
    </row>
    <row r="408" spans="1:34" ht="13.5" hidden="1" customHeight="1">
      <c r="A408" s="2"/>
      <c r="C408" s="3"/>
      <c r="D408" s="3"/>
      <c r="E408" s="3"/>
      <c r="F408" s="3"/>
      <c r="G408" s="3"/>
      <c r="H408" s="3"/>
      <c r="I408" s="3"/>
      <c r="J408" s="3"/>
      <c r="K408" s="3"/>
      <c r="L408" s="3"/>
      <c r="M408" s="21"/>
      <c r="N408" s="21"/>
      <c r="O408" s="21"/>
      <c r="P408" s="21"/>
      <c r="Q408" s="26"/>
      <c r="R408" s="29"/>
      <c r="S408" s="26"/>
      <c r="T408" s="29"/>
      <c r="U408" s="26"/>
      <c r="V408" s="29"/>
      <c r="W408" s="26"/>
      <c r="X408" s="29"/>
      <c r="AB408" s="1"/>
      <c r="AD408" s="2"/>
      <c r="AE408" s="2"/>
      <c r="AF408" s="2"/>
      <c r="AG408" s="2"/>
      <c r="AH408" s="4"/>
    </row>
    <row r="409" spans="1:34" ht="13.5" hidden="1" customHeight="1">
      <c r="A409" s="2"/>
      <c r="C409" s="3"/>
      <c r="D409" s="3"/>
      <c r="E409" s="3"/>
      <c r="F409" s="3"/>
      <c r="G409" s="3"/>
      <c r="H409" s="3"/>
      <c r="I409" s="3"/>
      <c r="J409" s="3"/>
      <c r="K409" s="3"/>
      <c r="L409" s="3"/>
      <c r="M409" s="21"/>
      <c r="N409" s="21"/>
      <c r="O409" s="21"/>
      <c r="P409" s="21"/>
      <c r="Q409" s="26"/>
      <c r="R409" s="29"/>
      <c r="S409" s="26"/>
      <c r="T409" s="29"/>
      <c r="U409" s="26"/>
      <c r="V409" s="29"/>
      <c r="W409" s="26"/>
      <c r="X409" s="29"/>
      <c r="AB409" s="1"/>
      <c r="AD409" s="2"/>
      <c r="AE409" s="2"/>
      <c r="AF409" s="2"/>
      <c r="AG409" s="2"/>
      <c r="AH409" s="4"/>
    </row>
    <row r="410" spans="1:34" ht="13.5" hidden="1" customHeight="1">
      <c r="A410" s="2"/>
      <c r="C410" s="3"/>
      <c r="D410" s="3"/>
      <c r="E410" s="3"/>
      <c r="F410" s="3"/>
      <c r="G410" s="3"/>
      <c r="H410" s="3"/>
      <c r="I410" s="3"/>
      <c r="J410" s="3"/>
      <c r="K410" s="3"/>
      <c r="L410" s="3"/>
      <c r="M410" s="21"/>
      <c r="N410" s="21"/>
      <c r="O410" s="21"/>
      <c r="P410" s="21"/>
      <c r="Q410" s="26"/>
      <c r="R410" s="29"/>
      <c r="S410" s="26"/>
      <c r="T410" s="29"/>
      <c r="U410" s="26"/>
      <c r="V410" s="29"/>
      <c r="W410" s="26"/>
      <c r="X410" s="29"/>
      <c r="AB410" s="1"/>
      <c r="AD410" s="2"/>
      <c r="AE410" s="2"/>
      <c r="AF410" s="2"/>
      <c r="AG410" s="2"/>
      <c r="AH410" s="4"/>
    </row>
    <row r="411" spans="1:34" ht="13.5" hidden="1" customHeight="1">
      <c r="A411" s="2"/>
      <c r="C411" s="3"/>
      <c r="D411" s="3"/>
      <c r="E411" s="3"/>
      <c r="F411" s="3"/>
      <c r="G411" s="3"/>
      <c r="H411" s="3"/>
      <c r="I411" s="3"/>
      <c r="J411" s="3"/>
      <c r="K411" s="3"/>
      <c r="L411" s="3"/>
      <c r="M411" s="21"/>
      <c r="N411" s="21"/>
      <c r="O411" s="21"/>
      <c r="P411" s="21"/>
      <c r="Q411" s="26"/>
      <c r="R411" s="29"/>
      <c r="S411" s="26"/>
      <c r="T411" s="29"/>
      <c r="U411" s="26"/>
      <c r="V411" s="29"/>
      <c r="W411" s="26"/>
      <c r="X411" s="29"/>
      <c r="AB411" s="1"/>
      <c r="AD411" s="2"/>
      <c r="AE411" s="2"/>
      <c r="AF411" s="2"/>
      <c r="AG411" s="2"/>
      <c r="AH411" s="4"/>
    </row>
    <row r="412" spans="1:34" ht="13.5" hidden="1" customHeight="1">
      <c r="A412" s="2"/>
      <c r="C412" s="3"/>
      <c r="D412" s="3"/>
      <c r="E412" s="3"/>
      <c r="F412" s="3"/>
      <c r="G412" s="3"/>
      <c r="H412" s="3"/>
      <c r="I412" s="3"/>
      <c r="J412" s="3"/>
      <c r="K412" s="3"/>
      <c r="L412" s="3"/>
      <c r="M412" s="21"/>
      <c r="N412" s="21"/>
      <c r="O412" s="21"/>
      <c r="P412" s="21"/>
      <c r="Q412" s="26"/>
      <c r="R412" s="29"/>
      <c r="S412" s="26"/>
      <c r="T412" s="29"/>
      <c r="U412" s="26"/>
      <c r="V412" s="29"/>
      <c r="W412" s="26"/>
      <c r="X412" s="29"/>
      <c r="AB412" s="1"/>
      <c r="AD412" s="2"/>
      <c r="AE412" s="2"/>
      <c r="AF412" s="2"/>
      <c r="AG412" s="2"/>
      <c r="AH412" s="4"/>
    </row>
    <row r="413" spans="1:34" ht="13.5" hidden="1" customHeight="1">
      <c r="A413" s="2"/>
      <c r="C413" s="3"/>
      <c r="D413" s="3"/>
      <c r="E413" s="3"/>
      <c r="F413" s="3"/>
      <c r="G413" s="3"/>
      <c r="H413" s="3"/>
      <c r="I413" s="3"/>
      <c r="J413" s="3"/>
      <c r="K413" s="3"/>
      <c r="L413" s="3"/>
      <c r="M413" s="21"/>
      <c r="N413" s="21"/>
      <c r="O413" s="21"/>
      <c r="P413" s="21"/>
      <c r="Q413" s="26"/>
      <c r="R413" s="29"/>
      <c r="S413" s="26"/>
      <c r="T413" s="29"/>
      <c r="U413" s="26"/>
      <c r="V413" s="29"/>
      <c r="W413" s="26"/>
      <c r="X413" s="29"/>
      <c r="AB413" s="1"/>
      <c r="AD413" s="2"/>
      <c r="AE413" s="2"/>
      <c r="AF413" s="2"/>
      <c r="AG413" s="2"/>
      <c r="AH413" s="4"/>
    </row>
    <row r="414" spans="1:34" ht="13.5" hidden="1" customHeight="1">
      <c r="A414" s="2"/>
      <c r="C414" s="3"/>
      <c r="D414" s="3"/>
      <c r="E414" s="3"/>
      <c r="F414" s="3"/>
      <c r="G414" s="3"/>
      <c r="H414" s="3"/>
      <c r="I414" s="3"/>
      <c r="J414" s="3"/>
      <c r="K414" s="3"/>
      <c r="L414" s="3"/>
      <c r="M414" s="21"/>
      <c r="N414" s="21"/>
      <c r="O414" s="21"/>
      <c r="P414" s="21"/>
      <c r="Q414" s="26"/>
      <c r="R414" s="29"/>
      <c r="S414" s="26"/>
      <c r="T414" s="29"/>
      <c r="U414" s="26"/>
      <c r="V414" s="29"/>
      <c r="W414" s="26"/>
      <c r="X414" s="29"/>
      <c r="AB414" s="1"/>
      <c r="AD414" s="2"/>
      <c r="AE414" s="2"/>
      <c r="AF414" s="2"/>
      <c r="AG414" s="2"/>
      <c r="AH414" s="4"/>
    </row>
    <row r="415" spans="1:34" ht="13.5" hidden="1" customHeight="1">
      <c r="A415" s="2"/>
      <c r="C415" s="3"/>
      <c r="D415" s="3"/>
      <c r="E415" s="3"/>
      <c r="F415" s="3"/>
      <c r="G415" s="3"/>
      <c r="H415" s="3"/>
      <c r="I415" s="3"/>
      <c r="J415" s="3"/>
      <c r="K415" s="3"/>
      <c r="L415" s="3"/>
      <c r="M415" s="21"/>
      <c r="N415" s="21"/>
      <c r="O415" s="21"/>
      <c r="P415" s="21"/>
      <c r="Q415" s="26"/>
      <c r="R415" s="29"/>
      <c r="S415" s="26"/>
      <c r="T415" s="29"/>
      <c r="U415" s="26"/>
      <c r="V415" s="29"/>
      <c r="W415" s="26"/>
      <c r="X415" s="29"/>
      <c r="AB415" s="1"/>
      <c r="AD415" s="2"/>
      <c r="AE415" s="2"/>
      <c r="AF415" s="2"/>
      <c r="AG415" s="2"/>
      <c r="AH415" s="4"/>
    </row>
    <row r="416" spans="1:34" ht="13.5" hidden="1" customHeight="1">
      <c r="A416" s="2"/>
      <c r="C416" s="3"/>
      <c r="D416" s="3"/>
      <c r="E416" s="3"/>
      <c r="F416" s="3"/>
      <c r="G416" s="3"/>
      <c r="H416" s="3"/>
      <c r="I416" s="3"/>
      <c r="J416" s="3"/>
      <c r="K416" s="3"/>
      <c r="L416" s="3"/>
      <c r="M416" s="21"/>
      <c r="N416" s="21"/>
      <c r="O416" s="21"/>
      <c r="P416" s="21"/>
      <c r="Q416" s="26"/>
      <c r="R416" s="29"/>
      <c r="S416" s="26"/>
      <c r="T416" s="29"/>
      <c r="U416" s="26"/>
      <c r="V416" s="29"/>
      <c r="W416" s="26"/>
      <c r="X416" s="29"/>
      <c r="AB416" s="1"/>
      <c r="AD416" s="2"/>
      <c r="AE416" s="2"/>
      <c r="AF416" s="2"/>
      <c r="AG416" s="2"/>
      <c r="AH416" s="4"/>
    </row>
    <row r="417" spans="1:34" ht="13.5" hidden="1" customHeight="1">
      <c r="A417" s="2"/>
      <c r="C417" s="3"/>
      <c r="D417" s="3"/>
      <c r="E417" s="3"/>
      <c r="F417" s="3"/>
      <c r="G417" s="3"/>
      <c r="H417" s="3"/>
      <c r="I417" s="3"/>
      <c r="J417" s="3"/>
      <c r="K417" s="3"/>
      <c r="L417" s="3"/>
      <c r="M417" s="21"/>
      <c r="N417" s="21"/>
      <c r="O417" s="21"/>
      <c r="P417" s="21"/>
      <c r="Q417" s="26"/>
      <c r="R417" s="29"/>
      <c r="S417" s="26"/>
      <c r="T417" s="29"/>
      <c r="U417" s="26"/>
      <c r="V417" s="29"/>
      <c r="W417" s="26"/>
      <c r="X417" s="29"/>
      <c r="AB417" s="1"/>
      <c r="AD417" s="2"/>
      <c r="AE417" s="2"/>
      <c r="AF417" s="2"/>
      <c r="AG417" s="2"/>
      <c r="AH417" s="4"/>
    </row>
    <row r="418" spans="1:34" ht="13.5" hidden="1" customHeight="1">
      <c r="A418" s="2"/>
      <c r="C418" s="3"/>
      <c r="D418" s="3"/>
      <c r="E418" s="3"/>
      <c r="F418" s="3"/>
      <c r="G418" s="3"/>
      <c r="H418" s="3"/>
      <c r="I418" s="3"/>
      <c r="J418" s="3"/>
      <c r="K418" s="3"/>
      <c r="L418" s="3"/>
      <c r="M418" s="21"/>
      <c r="N418" s="21"/>
      <c r="O418" s="21"/>
      <c r="P418" s="21"/>
      <c r="Q418" s="26"/>
      <c r="R418" s="29"/>
      <c r="S418" s="26"/>
      <c r="T418" s="29"/>
      <c r="U418" s="26"/>
      <c r="V418" s="29"/>
      <c r="W418" s="26"/>
      <c r="X418" s="29"/>
      <c r="AB418" s="1"/>
      <c r="AD418" s="2"/>
      <c r="AE418" s="2"/>
      <c r="AF418" s="2"/>
      <c r="AG418" s="2"/>
      <c r="AH418" s="4"/>
    </row>
    <row r="419" spans="1:34" ht="13.5" hidden="1" customHeight="1">
      <c r="A419" s="2"/>
      <c r="C419" s="3"/>
      <c r="D419" s="3"/>
      <c r="E419" s="3"/>
      <c r="F419" s="3"/>
      <c r="G419" s="3"/>
      <c r="H419" s="3"/>
      <c r="I419" s="3"/>
      <c r="J419" s="3"/>
      <c r="K419" s="3"/>
      <c r="L419" s="3"/>
      <c r="M419" s="21"/>
      <c r="N419" s="21"/>
      <c r="O419" s="21"/>
      <c r="P419" s="21"/>
      <c r="Q419" s="26"/>
      <c r="R419" s="29"/>
      <c r="S419" s="26"/>
      <c r="T419" s="29"/>
      <c r="U419" s="26"/>
      <c r="V419" s="29"/>
      <c r="W419" s="26"/>
      <c r="X419" s="29"/>
      <c r="AB419" s="1"/>
      <c r="AD419" s="2"/>
      <c r="AE419" s="2"/>
      <c r="AF419" s="2"/>
      <c r="AG419" s="2"/>
      <c r="AH419" s="4"/>
    </row>
    <row r="420" spans="1:34" ht="13.5" hidden="1" customHeight="1">
      <c r="A420" s="2"/>
      <c r="C420" s="3"/>
      <c r="D420" s="3"/>
      <c r="E420" s="3"/>
      <c r="F420" s="3"/>
      <c r="G420" s="3"/>
      <c r="H420" s="3"/>
      <c r="I420" s="3"/>
      <c r="J420" s="3"/>
      <c r="K420" s="3"/>
      <c r="L420" s="3"/>
      <c r="M420" s="21"/>
      <c r="N420" s="21"/>
      <c r="O420" s="21"/>
      <c r="P420" s="21"/>
      <c r="Q420" s="26"/>
      <c r="R420" s="29"/>
      <c r="S420" s="26"/>
      <c r="T420" s="29"/>
      <c r="U420" s="26"/>
      <c r="V420" s="29"/>
      <c r="W420" s="26"/>
      <c r="X420" s="29"/>
      <c r="AB420" s="1"/>
      <c r="AD420" s="2"/>
      <c r="AE420" s="2"/>
      <c r="AF420" s="2"/>
      <c r="AG420" s="2"/>
      <c r="AH420" s="4"/>
    </row>
    <row r="421" spans="1:34" ht="13.5" hidden="1" customHeight="1">
      <c r="A421" s="2"/>
      <c r="C421" s="3"/>
      <c r="D421" s="3"/>
      <c r="E421" s="3"/>
      <c r="F421" s="3"/>
      <c r="G421" s="3"/>
      <c r="H421" s="3"/>
      <c r="I421" s="3"/>
      <c r="J421" s="3"/>
      <c r="K421" s="3"/>
      <c r="L421" s="3"/>
      <c r="M421" s="21"/>
      <c r="N421" s="21"/>
      <c r="O421" s="21"/>
      <c r="P421" s="21"/>
      <c r="Q421" s="26"/>
      <c r="R421" s="29"/>
      <c r="S421" s="26"/>
      <c r="T421" s="29"/>
      <c r="U421" s="26"/>
      <c r="V421" s="29"/>
      <c r="W421" s="26"/>
      <c r="X421" s="29"/>
      <c r="AB421" s="1"/>
      <c r="AD421" s="2"/>
      <c r="AE421" s="2"/>
      <c r="AF421" s="2"/>
      <c r="AG421" s="2"/>
      <c r="AH421" s="4"/>
    </row>
    <row r="422" spans="1:34" ht="13.5" hidden="1" customHeight="1">
      <c r="A422" s="2"/>
      <c r="C422" s="3"/>
      <c r="D422" s="3"/>
      <c r="E422" s="3"/>
      <c r="F422" s="3"/>
      <c r="G422" s="3"/>
      <c r="H422" s="3"/>
      <c r="I422" s="3"/>
      <c r="J422" s="3"/>
      <c r="K422" s="3"/>
      <c r="L422" s="3"/>
      <c r="M422" s="21"/>
      <c r="N422" s="21"/>
      <c r="O422" s="21"/>
      <c r="P422" s="21"/>
      <c r="Q422" s="26"/>
      <c r="R422" s="29"/>
      <c r="S422" s="26"/>
      <c r="T422" s="29"/>
      <c r="U422" s="26"/>
      <c r="V422" s="29"/>
      <c r="W422" s="26"/>
      <c r="X422" s="29"/>
      <c r="AB422" s="1"/>
      <c r="AD422" s="2"/>
      <c r="AE422" s="2"/>
      <c r="AF422" s="2"/>
      <c r="AG422" s="2"/>
      <c r="AH422" s="4"/>
    </row>
    <row r="423" spans="1:34" ht="13.5" hidden="1" customHeight="1">
      <c r="A423" s="2"/>
      <c r="C423" s="3"/>
      <c r="D423" s="3"/>
      <c r="E423" s="3"/>
      <c r="F423" s="3"/>
      <c r="G423" s="3"/>
      <c r="H423" s="3"/>
      <c r="I423" s="3"/>
      <c r="J423" s="3"/>
      <c r="K423" s="3"/>
      <c r="L423" s="3"/>
      <c r="M423" s="21"/>
      <c r="N423" s="21"/>
      <c r="O423" s="21"/>
      <c r="P423" s="21"/>
      <c r="Q423" s="26"/>
      <c r="R423" s="29"/>
      <c r="S423" s="26"/>
      <c r="T423" s="29"/>
      <c r="U423" s="26"/>
      <c r="V423" s="29"/>
      <c r="W423" s="26"/>
      <c r="X423" s="29"/>
      <c r="AB423" s="1"/>
      <c r="AD423" s="2"/>
      <c r="AE423" s="2"/>
      <c r="AF423" s="2"/>
      <c r="AG423" s="2"/>
      <c r="AH423" s="4"/>
    </row>
    <row r="424" spans="1:34" ht="13.5" hidden="1" customHeight="1">
      <c r="A424" s="2"/>
      <c r="C424" s="3"/>
      <c r="D424" s="3"/>
      <c r="E424" s="3"/>
      <c r="F424" s="3"/>
      <c r="G424" s="3"/>
      <c r="H424" s="3"/>
      <c r="I424" s="3"/>
      <c r="J424" s="3"/>
      <c r="K424" s="3"/>
      <c r="L424" s="3"/>
      <c r="M424" s="21"/>
      <c r="N424" s="21"/>
      <c r="O424" s="21"/>
      <c r="P424" s="21"/>
      <c r="Q424" s="26"/>
      <c r="R424" s="29"/>
      <c r="S424" s="26"/>
      <c r="T424" s="29"/>
      <c r="U424" s="26"/>
      <c r="V424" s="29"/>
      <c r="W424" s="26"/>
      <c r="X424" s="29"/>
      <c r="AB424" s="1"/>
      <c r="AD424" s="2"/>
      <c r="AE424" s="2"/>
      <c r="AF424" s="2"/>
      <c r="AG424" s="2"/>
      <c r="AH424" s="4"/>
    </row>
    <row r="425" spans="1:34" ht="13.5" hidden="1" customHeight="1">
      <c r="A425" s="2"/>
      <c r="C425" s="3"/>
      <c r="D425" s="3"/>
      <c r="E425" s="3"/>
      <c r="F425" s="3"/>
      <c r="G425" s="3"/>
      <c r="H425" s="3"/>
      <c r="I425" s="3"/>
      <c r="J425" s="3"/>
      <c r="K425" s="3"/>
      <c r="L425" s="3"/>
      <c r="M425" s="21"/>
      <c r="N425" s="21"/>
      <c r="O425" s="21"/>
      <c r="P425" s="21"/>
      <c r="Q425" s="26"/>
      <c r="R425" s="29"/>
      <c r="S425" s="26"/>
      <c r="T425" s="29"/>
      <c r="U425" s="26"/>
      <c r="V425" s="29"/>
      <c r="W425" s="26"/>
      <c r="X425" s="29"/>
      <c r="AB425" s="1"/>
      <c r="AD425" s="2"/>
      <c r="AE425" s="2"/>
      <c r="AF425" s="2"/>
      <c r="AG425" s="2"/>
      <c r="AH425" s="4"/>
    </row>
    <row r="426" spans="1:34" ht="13.5" hidden="1" customHeight="1">
      <c r="A426" s="2"/>
      <c r="C426" s="3"/>
      <c r="D426" s="3"/>
      <c r="E426" s="3"/>
      <c r="F426" s="3"/>
      <c r="G426" s="3"/>
      <c r="H426" s="3"/>
      <c r="I426" s="3"/>
      <c r="J426" s="3"/>
      <c r="K426" s="3"/>
      <c r="L426" s="3"/>
      <c r="M426" s="21"/>
      <c r="N426" s="21"/>
      <c r="O426" s="21"/>
      <c r="P426" s="21"/>
      <c r="Q426" s="26"/>
      <c r="R426" s="29"/>
      <c r="S426" s="26"/>
      <c r="T426" s="29"/>
      <c r="U426" s="26"/>
      <c r="V426" s="29"/>
      <c r="W426" s="26"/>
      <c r="X426" s="29"/>
      <c r="AB426" s="1"/>
      <c r="AD426" s="2"/>
      <c r="AE426" s="2"/>
      <c r="AF426" s="2"/>
      <c r="AG426" s="2"/>
      <c r="AH426" s="4"/>
    </row>
    <row r="427" spans="1:34" ht="13.5" hidden="1" customHeight="1">
      <c r="A427" s="2"/>
      <c r="C427" s="3"/>
      <c r="D427" s="3"/>
      <c r="E427" s="3"/>
      <c r="F427" s="3"/>
      <c r="G427" s="3"/>
      <c r="H427" s="3"/>
      <c r="I427" s="3"/>
      <c r="J427" s="3"/>
      <c r="K427" s="3"/>
      <c r="L427" s="3"/>
      <c r="M427" s="21"/>
      <c r="N427" s="21"/>
      <c r="O427" s="21"/>
      <c r="P427" s="21"/>
      <c r="Q427" s="26"/>
      <c r="R427" s="29"/>
      <c r="S427" s="26"/>
      <c r="T427" s="29"/>
      <c r="U427" s="26"/>
      <c r="V427" s="29"/>
      <c r="W427" s="26"/>
      <c r="X427" s="29"/>
      <c r="AB427" s="1"/>
      <c r="AD427" s="2"/>
      <c r="AE427" s="2"/>
      <c r="AF427" s="2"/>
      <c r="AG427" s="2"/>
      <c r="AH427" s="4"/>
    </row>
    <row r="428" spans="1:34" ht="13.5" hidden="1" customHeight="1">
      <c r="A428" s="2"/>
      <c r="C428" s="3"/>
      <c r="D428" s="3"/>
      <c r="E428" s="3"/>
      <c r="F428" s="3"/>
      <c r="G428" s="3"/>
      <c r="H428" s="3"/>
      <c r="I428" s="3"/>
      <c r="J428" s="3"/>
      <c r="K428" s="3"/>
      <c r="L428" s="3"/>
      <c r="M428" s="21"/>
      <c r="N428" s="21"/>
      <c r="O428" s="21"/>
      <c r="P428" s="21"/>
      <c r="Q428" s="26"/>
      <c r="R428" s="29"/>
      <c r="S428" s="26"/>
      <c r="T428" s="29"/>
      <c r="U428" s="26"/>
      <c r="V428" s="29"/>
      <c r="W428" s="26"/>
      <c r="X428" s="29"/>
      <c r="AB428" s="1"/>
      <c r="AD428" s="2"/>
      <c r="AE428" s="2"/>
      <c r="AF428" s="2"/>
      <c r="AG428" s="2"/>
      <c r="AH428" s="4"/>
    </row>
    <row r="429" spans="1:34" ht="13.5" hidden="1" customHeight="1">
      <c r="A429" s="2"/>
      <c r="C429" s="3"/>
      <c r="D429" s="3"/>
      <c r="E429" s="3"/>
      <c r="F429" s="3"/>
      <c r="G429" s="3"/>
      <c r="H429" s="3"/>
      <c r="I429" s="3"/>
      <c r="J429" s="3"/>
      <c r="K429" s="3"/>
      <c r="L429" s="3"/>
      <c r="M429" s="21"/>
      <c r="N429" s="21"/>
      <c r="O429" s="21"/>
      <c r="P429" s="21"/>
      <c r="Q429" s="26"/>
      <c r="R429" s="29"/>
      <c r="S429" s="26"/>
      <c r="T429" s="29"/>
      <c r="U429" s="26"/>
      <c r="V429" s="29"/>
      <c r="W429" s="26"/>
      <c r="X429" s="29"/>
      <c r="AB429" s="1"/>
      <c r="AD429" s="2"/>
      <c r="AE429" s="2"/>
      <c r="AF429" s="2"/>
      <c r="AG429" s="2"/>
      <c r="AH429" s="4"/>
    </row>
    <row r="430" spans="1:34" ht="13.5" hidden="1" customHeight="1">
      <c r="A430" s="2"/>
      <c r="C430" s="3"/>
      <c r="D430" s="3"/>
      <c r="E430" s="3"/>
      <c r="F430" s="3"/>
      <c r="G430" s="3"/>
      <c r="H430" s="3"/>
      <c r="I430" s="3"/>
      <c r="J430" s="3"/>
      <c r="K430" s="3"/>
      <c r="L430" s="3"/>
      <c r="M430" s="21"/>
      <c r="N430" s="21"/>
      <c r="O430" s="21"/>
      <c r="P430" s="21"/>
      <c r="Q430" s="26"/>
      <c r="R430" s="29"/>
      <c r="S430" s="26"/>
      <c r="T430" s="29"/>
      <c r="U430" s="26"/>
      <c r="V430" s="29"/>
      <c r="W430" s="26"/>
      <c r="X430" s="29"/>
      <c r="AB430" s="1"/>
      <c r="AD430" s="2"/>
      <c r="AE430" s="2"/>
      <c r="AF430" s="2"/>
      <c r="AG430" s="2"/>
      <c r="AH430" s="4"/>
    </row>
    <row r="431" spans="1:34" ht="13.5" hidden="1" customHeight="1">
      <c r="A431" s="2"/>
      <c r="C431" s="3"/>
      <c r="D431" s="3"/>
      <c r="E431" s="3"/>
      <c r="F431" s="3"/>
      <c r="G431" s="3"/>
      <c r="H431" s="3"/>
      <c r="I431" s="3"/>
      <c r="J431" s="3"/>
      <c r="K431" s="3"/>
      <c r="L431" s="3"/>
      <c r="M431" s="21"/>
      <c r="N431" s="21"/>
      <c r="O431" s="21"/>
      <c r="P431" s="21"/>
      <c r="Q431" s="26"/>
      <c r="R431" s="29"/>
      <c r="S431" s="26"/>
      <c r="T431" s="29"/>
      <c r="U431" s="26"/>
      <c r="V431" s="29"/>
      <c r="W431" s="26"/>
      <c r="X431" s="29"/>
      <c r="AB431" s="1"/>
      <c r="AD431" s="2"/>
      <c r="AE431" s="2"/>
      <c r="AF431" s="2"/>
      <c r="AG431" s="2"/>
      <c r="AH431" s="4"/>
    </row>
    <row r="432" spans="1:34" ht="13.5" hidden="1" customHeight="1">
      <c r="A432" s="2"/>
      <c r="C432" s="3"/>
      <c r="D432" s="3"/>
      <c r="E432" s="3"/>
      <c r="F432" s="3"/>
      <c r="G432" s="3"/>
      <c r="H432" s="3"/>
      <c r="I432" s="3"/>
      <c r="J432" s="3"/>
      <c r="K432" s="3"/>
      <c r="L432" s="3"/>
      <c r="M432" s="21"/>
      <c r="N432" s="21"/>
      <c r="O432" s="21"/>
      <c r="P432" s="21"/>
      <c r="Q432" s="26"/>
      <c r="R432" s="29"/>
      <c r="S432" s="26"/>
      <c r="T432" s="29"/>
      <c r="U432" s="26"/>
      <c r="V432" s="29"/>
      <c r="W432" s="26"/>
      <c r="X432" s="29"/>
      <c r="AB432" s="1"/>
      <c r="AD432" s="2"/>
      <c r="AE432" s="2"/>
      <c r="AF432" s="2"/>
      <c r="AG432" s="2"/>
      <c r="AH432" s="4"/>
    </row>
    <row r="433" spans="1:34" ht="13.5" hidden="1" customHeight="1">
      <c r="A433" s="2"/>
      <c r="C433" s="3"/>
      <c r="D433" s="3"/>
      <c r="E433" s="3"/>
      <c r="F433" s="3"/>
      <c r="G433" s="3"/>
      <c r="H433" s="3"/>
      <c r="I433" s="3"/>
      <c r="J433" s="3"/>
      <c r="K433" s="3"/>
      <c r="L433" s="3"/>
      <c r="M433" s="21"/>
      <c r="N433" s="21"/>
      <c r="O433" s="21"/>
      <c r="P433" s="21"/>
      <c r="Q433" s="26"/>
      <c r="R433" s="29"/>
      <c r="S433" s="26"/>
      <c r="T433" s="29"/>
      <c r="U433" s="26"/>
      <c r="V433" s="29"/>
      <c r="W433" s="26"/>
      <c r="X433" s="29"/>
      <c r="AB433" s="1"/>
      <c r="AD433" s="2"/>
      <c r="AE433" s="2"/>
      <c r="AF433" s="2"/>
      <c r="AG433" s="2"/>
      <c r="AH433" s="4"/>
    </row>
    <row r="434" spans="1:34" ht="13.5" hidden="1" customHeight="1">
      <c r="A434" s="2"/>
      <c r="C434" s="3"/>
      <c r="D434" s="3"/>
      <c r="E434" s="3"/>
      <c r="F434" s="3"/>
      <c r="G434" s="3"/>
      <c r="H434" s="3"/>
      <c r="I434" s="3"/>
      <c r="J434" s="3"/>
      <c r="K434" s="3"/>
      <c r="L434" s="3"/>
      <c r="M434" s="21"/>
      <c r="N434" s="21"/>
      <c r="O434" s="21"/>
      <c r="P434" s="21"/>
      <c r="Q434" s="26"/>
      <c r="R434" s="29"/>
      <c r="S434" s="26"/>
      <c r="T434" s="29"/>
      <c r="U434" s="26"/>
      <c r="V434" s="29"/>
      <c r="W434" s="26"/>
      <c r="X434" s="29"/>
      <c r="AB434" s="1"/>
      <c r="AD434" s="2"/>
      <c r="AE434" s="2"/>
      <c r="AF434" s="2"/>
      <c r="AG434" s="2"/>
      <c r="AH434" s="4"/>
    </row>
    <row r="435" spans="1:34" ht="13.5" hidden="1" customHeight="1">
      <c r="A435" s="2"/>
      <c r="C435" s="3"/>
      <c r="D435" s="3"/>
      <c r="E435" s="3"/>
      <c r="F435" s="3"/>
      <c r="G435" s="3"/>
      <c r="H435" s="3"/>
      <c r="I435" s="3"/>
      <c r="J435" s="3"/>
      <c r="K435" s="3"/>
      <c r="L435" s="3"/>
      <c r="M435" s="21"/>
      <c r="N435" s="21"/>
      <c r="O435" s="21"/>
      <c r="P435" s="21"/>
      <c r="Q435" s="26"/>
      <c r="R435" s="29"/>
      <c r="S435" s="26"/>
      <c r="T435" s="29"/>
      <c r="U435" s="26"/>
      <c r="V435" s="29"/>
      <c r="W435" s="26"/>
      <c r="X435" s="29"/>
      <c r="AB435" s="1"/>
      <c r="AD435" s="2"/>
      <c r="AE435" s="2"/>
      <c r="AF435" s="2"/>
      <c r="AG435" s="2"/>
      <c r="AH435" s="4"/>
    </row>
    <row r="436" spans="1:34" ht="13.5" hidden="1" customHeight="1">
      <c r="A436" s="2"/>
      <c r="C436" s="3"/>
      <c r="D436" s="3"/>
      <c r="E436" s="3"/>
      <c r="F436" s="3"/>
      <c r="G436" s="3"/>
      <c r="H436" s="3"/>
      <c r="I436" s="3"/>
      <c r="J436" s="3"/>
      <c r="K436" s="3"/>
      <c r="L436" s="3"/>
      <c r="M436" s="21"/>
      <c r="N436" s="21"/>
      <c r="O436" s="21"/>
      <c r="P436" s="21"/>
      <c r="Q436" s="26"/>
      <c r="R436" s="29"/>
      <c r="S436" s="26"/>
      <c r="T436" s="29"/>
      <c r="U436" s="26"/>
      <c r="V436" s="29"/>
      <c r="W436" s="26"/>
      <c r="X436" s="29"/>
      <c r="AB436" s="1"/>
      <c r="AD436" s="2"/>
      <c r="AE436" s="2"/>
      <c r="AF436" s="2"/>
      <c r="AG436" s="2"/>
      <c r="AH436" s="4"/>
    </row>
    <row r="437" spans="1:34" ht="13.5" hidden="1" customHeight="1">
      <c r="A437" s="2"/>
      <c r="C437" s="3"/>
      <c r="D437" s="3"/>
      <c r="E437" s="3"/>
      <c r="F437" s="3"/>
      <c r="G437" s="3"/>
      <c r="H437" s="3"/>
      <c r="I437" s="3"/>
      <c r="J437" s="3"/>
      <c r="K437" s="3"/>
      <c r="L437" s="3"/>
      <c r="M437" s="21"/>
      <c r="N437" s="21"/>
      <c r="O437" s="21"/>
      <c r="P437" s="21"/>
      <c r="Q437" s="26"/>
      <c r="R437" s="29"/>
      <c r="S437" s="26"/>
      <c r="T437" s="29"/>
      <c r="U437" s="26"/>
      <c r="V437" s="29"/>
      <c r="W437" s="26"/>
      <c r="X437" s="29"/>
      <c r="AB437" s="1"/>
      <c r="AD437" s="2"/>
      <c r="AE437" s="2"/>
      <c r="AF437" s="2"/>
      <c r="AG437" s="2"/>
      <c r="AH437" s="4"/>
    </row>
    <row r="438" spans="1:34" ht="13.5" hidden="1" customHeight="1">
      <c r="A438" s="2"/>
      <c r="C438" s="3"/>
      <c r="D438" s="3"/>
      <c r="E438" s="3"/>
      <c r="F438" s="3"/>
      <c r="G438" s="3"/>
      <c r="H438" s="3"/>
      <c r="I438" s="3"/>
      <c r="J438" s="3"/>
      <c r="K438" s="3"/>
      <c r="L438" s="3"/>
      <c r="M438" s="21"/>
      <c r="N438" s="21"/>
      <c r="O438" s="21"/>
      <c r="P438" s="21"/>
      <c r="Q438" s="26"/>
      <c r="R438" s="29"/>
      <c r="S438" s="26"/>
      <c r="T438" s="29"/>
      <c r="U438" s="26"/>
      <c r="V438" s="29"/>
      <c r="W438" s="26"/>
      <c r="X438" s="29"/>
      <c r="AB438" s="1"/>
      <c r="AD438" s="2"/>
      <c r="AE438" s="2"/>
      <c r="AF438" s="2"/>
      <c r="AG438" s="2"/>
      <c r="AH438" s="4"/>
    </row>
    <row r="439" spans="1:34" ht="13.5" hidden="1" customHeight="1">
      <c r="A439" s="2"/>
      <c r="C439" s="3"/>
      <c r="D439" s="3"/>
      <c r="E439" s="3"/>
      <c r="F439" s="3"/>
      <c r="G439" s="3"/>
      <c r="H439" s="3"/>
      <c r="I439" s="3"/>
      <c r="J439" s="3"/>
      <c r="K439" s="3"/>
      <c r="L439" s="3"/>
      <c r="M439" s="21"/>
      <c r="N439" s="21"/>
      <c r="O439" s="21"/>
      <c r="P439" s="21"/>
      <c r="Q439" s="26"/>
      <c r="R439" s="29"/>
      <c r="S439" s="26"/>
      <c r="T439" s="29"/>
      <c r="U439" s="26"/>
      <c r="V439" s="29"/>
      <c r="W439" s="26"/>
      <c r="X439" s="29"/>
      <c r="AB439" s="1"/>
      <c r="AD439" s="2"/>
      <c r="AE439" s="2"/>
      <c r="AF439" s="2"/>
      <c r="AG439" s="2"/>
      <c r="AH439" s="4"/>
    </row>
    <row r="440" spans="1:34" ht="13.5" hidden="1" customHeight="1">
      <c r="A440" s="2"/>
      <c r="C440" s="3"/>
      <c r="D440" s="3"/>
      <c r="E440" s="3"/>
      <c r="F440" s="3"/>
      <c r="G440" s="3"/>
      <c r="H440" s="3"/>
      <c r="I440" s="3"/>
      <c r="J440" s="3"/>
      <c r="K440" s="3"/>
      <c r="L440" s="3"/>
      <c r="M440" s="21"/>
      <c r="N440" s="21"/>
      <c r="O440" s="21"/>
      <c r="P440" s="21"/>
      <c r="Q440" s="26"/>
      <c r="R440" s="29"/>
      <c r="S440" s="26"/>
      <c r="T440" s="29"/>
      <c r="U440" s="26"/>
      <c r="V440" s="29"/>
      <c r="W440" s="26"/>
      <c r="X440" s="29"/>
      <c r="AB440" s="1"/>
      <c r="AD440" s="2"/>
      <c r="AE440" s="2"/>
      <c r="AF440" s="2"/>
      <c r="AG440" s="2"/>
      <c r="AH440" s="4"/>
    </row>
    <row r="441" spans="1:34" ht="13.5" hidden="1" customHeight="1">
      <c r="A441" s="2"/>
      <c r="C441" s="3"/>
      <c r="D441" s="3"/>
      <c r="E441" s="3"/>
      <c r="F441" s="3"/>
      <c r="G441" s="3"/>
      <c r="H441" s="3"/>
      <c r="I441" s="3"/>
      <c r="J441" s="3"/>
      <c r="K441" s="3"/>
      <c r="L441" s="3"/>
      <c r="M441" s="21"/>
      <c r="N441" s="21"/>
      <c r="O441" s="21"/>
      <c r="P441" s="21"/>
      <c r="Q441" s="26"/>
      <c r="R441" s="29"/>
      <c r="S441" s="26"/>
      <c r="T441" s="29"/>
      <c r="U441" s="26"/>
      <c r="V441" s="29"/>
      <c r="W441" s="26"/>
      <c r="X441" s="29"/>
      <c r="AB441" s="1"/>
      <c r="AD441" s="2"/>
      <c r="AE441" s="2"/>
      <c r="AF441" s="2"/>
      <c r="AG441" s="2"/>
      <c r="AH441" s="4"/>
    </row>
    <row r="442" spans="1:34" ht="13.5" hidden="1" customHeight="1">
      <c r="A442" s="2"/>
      <c r="C442" s="3"/>
      <c r="D442" s="3"/>
      <c r="E442" s="3"/>
      <c r="F442" s="3"/>
      <c r="G442" s="3"/>
      <c r="H442" s="3"/>
      <c r="I442" s="3"/>
      <c r="J442" s="3"/>
      <c r="K442" s="3"/>
      <c r="L442" s="3"/>
      <c r="M442" s="21"/>
      <c r="N442" s="21"/>
      <c r="O442" s="21"/>
      <c r="P442" s="21"/>
      <c r="Q442" s="26"/>
      <c r="R442" s="29"/>
      <c r="S442" s="26"/>
      <c r="T442" s="29"/>
      <c r="U442" s="26"/>
      <c r="V442" s="29"/>
      <c r="W442" s="26"/>
      <c r="X442" s="29"/>
      <c r="AB442" s="1"/>
      <c r="AD442" s="2"/>
      <c r="AE442" s="2"/>
      <c r="AF442" s="2"/>
      <c r="AG442" s="2"/>
      <c r="AH442" s="4"/>
    </row>
    <row r="443" spans="1:34" ht="13.5" hidden="1" customHeight="1">
      <c r="A443" s="2"/>
      <c r="C443" s="3"/>
      <c r="D443" s="3"/>
      <c r="E443" s="3"/>
      <c r="F443" s="3"/>
      <c r="G443" s="3"/>
      <c r="H443" s="3"/>
      <c r="I443" s="3"/>
      <c r="J443" s="3"/>
      <c r="K443" s="3"/>
      <c r="L443" s="3"/>
      <c r="M443" s="21"/>
      <c r="N443" s="21"/>
      <c r="O443" s="21"/>
      <c r="P443" s="21"/>
      <c r="Q443" s="26"/>
      <c r="R443" s="29"/>
      <c r="S443" s="26"/>
      <c r="T443" s="29"/>
      <c r="U443" s="26"/>
      <c r="V443" s="29"/>
      <c r="W443" s="26"/>
      <c r="X443" s="29"/>
      <c r="AB443" s="1"/>
      <c r="AD443" s="2"/>
      <c r="AE443" s="2"/>
      <c r="AF443" s="2"/>
      <c r="AG443" s="2"/>
      <c r="AH443" s="4"/>
    </row>
    <row r="444" spans="1:34" ht="13.5" hidden="1" customHeight="1">
      <c r="A444" s="2"/>
      <c r="C444" s="3"/>
      <c r="D444" s="3"/>
      <c r="E444" s="3"/>
      <c r="F444" s="3"/>
      <c r="G444" s="3"/>
      <c r="H444" s="3"/>
      <c r="I444" s="3"/>
      <c r="J444" s="3"/>
      <c r="K444" s="3"/>
      <c r="L444" s="3"/>
      <c r="M444" s="21"/>
      <c r="N444" s="21"/>
      <c r="O444" s="21"/>
      <c r="P444" s="21"/>
      <c r="Q444" s="26"/>
      <c r="R444" s="29"/>
      <c r="S444" s="26"/>
      <c r="T444" s="29"/>
      <c r="U444" s="26"/>
      <c r="V444" s="29"/>
      <c r="W444" s="26"/>
      <c r="X444" s="29"/>
      <c r="AB444" s="1"/>
      <c r="AD444" s="2"/>
      <c r="AE444" s="2"/>
      <c r="AF444" s="2"/>
      <c r="AG444" s="2"/>
      <c r="AH444" s="4"/>
    </row>
    <row r="445" spans="1:34" ht="13.5" hidden="1" customHeight="1">
      <c r="A445" s="2"/>
      <c r="C445" s="3"/>
      <c r="D445" s="3"/>
      <c r="E445" s="3"/>
      <c r="F445" s="3"/>
      <c r="G445" s="3"/>
      <c r="H445" s="3"/>
      <c r="I445" s="3"/>
      <c r="J445" s="3"/>
      <c r="K445" s="3"/>
      <c r="L445" s="3"/>
      <c r="M445" s="21"/>
      <c r="N445" s="21"/>
      <c r="O445" s="21"/>
      <c r="P445" s="21"/>
      <c r="Q445" s="26"/>
      <c r="R445" s="29"/>
      <c r="S445" s="26"/>
      <c r="T445" s="29"/>
      <c r="U445" s="26"/>
      <c r="V445" s="29"/>
      <c r="W445" s="26"/>
      <c r="X445" s="29"/>
      <c r="AB445" s="1"/>
      <c r="AD445" s="2"/>
      <c r="AE445" s="2"/>
      <c r="AF445" s="2"/>
      <c r="AG445" s="2"/>
      <c r="AH445" s="4"/>
    </row>
    <row r="446" spans="1:34" ht="13.5" hidden="1" customHeight="1">
      <c r="A446" s="2"/>
      <c r="C446" s="3"/>
      <c r="D446" s="3"/>
      <c r="E446" s="3"/>
      <c r="F446" s="3"/>
      <c r="G446" s="3"/>
      <c r="H446" s="3"/>
      <c r="I446" s="3"/>
      <c r="J446" s="3"/>
      <c r="K446" s="3"/>
      <c r="L446" s="3"/>
      <c r="M446" s="21"/>
      <c r="N446" s="21"/>
      <c r="O446" s="21"/>
      <c r="P446" s="21"/>
      <c r="Q446" s="26"/>
      <c r="R446" s="29"/>
      <c r="S446" s="26"/>
      <c r="T446" s="29"/>
      <c r="U446" s="26"/>
      <c r="V446" s="29"/>
      <c r="W446" s="26"/>
      <c r="X446" s="29"/>
      <c r="AB446" s="1"/>
      <c r="AD446" s="2"/>
      <c r="AE446" s="2"/>
      <c r="AF446" s="2"/>
      <c r="AG446" s="2"/>
      <c r="AH446" s="4"/>
    </row>
    <row r="447" spans="1:34" ht="13.5" hidden="1" customHeight="1">
      <c r="A447" s="2"/>
      <c r="C447" s="3"/>
      <c r="D447" s="3"/>
      <c r="E447" s="3"/>
      <c r="F447" s="3"/>
      <c r="G447" s="3"/>
      <c r="H447" s="3"/>
      <c r="I447" s="3"/>
      <c r="J447" s="3"/>
      <c r="K447" s="3"/>
      <c r="L447" s="3"/>
      <c r="M447" s="21"/>
      <c r="N447" s="21"/>
      <c r="O447" s="21"/>
      <c r="P447" s="21"/>
      <c r="Q447" s="26"/>
      <c r="R447" s="29"/>
      <c r="S447" s="26"/>
      <c r="T447" s="29"/>
      <c r="U447" s="26"/>
      <c r="V447" s="29"/>
      <c r="W447" s="26"/>
      <c r="X447" s="29"/>
      <c r="AB447" s="1"/>
      <c r="AD447" s="2"/>
      <c r="AE447" s="2"/>
      <c r="AF447" s="2"/>
      <c r="AG447" s="2"/>
      <c r="AH447" s="4"/>
    </row>
    <row r="448" spans="1:34" ht="13.5" hidden="1" customHeight="1">
      <c r="A448" s="2"/>
      <c r="C448" s="3"/>
      <c r="D448" s="3"/>
      <c r="E448" s="3"/>
      <c r="F448" s="3"/>
      <c r="G448" s="3"/>
      <c r="H448" s="3"/>
      <c r="I448" s="3"/>
      <c r="J448" s="3"/>
      <c r="K448" s="3"/>
      <c r="L448" s="3"/>
      <c r="M448" s="21"/>
      <c r="N448" s="21"/>
      <c r="O448" s="21"/>
      <c r="P448" s="21"/>
      <c r="Q448" s="26"/>
      <c r="R448" s="29"/>
      <c r="S448" s="26"/>
      <c r="T448" s="29"/>
      <c r="U448" s="26"/>
      <c r="V448" s="29"/>
      <c r="W448" s="26"/>
      <c r="X448" s="29"/>
      <c r="AB448" s="1"/>
      <c r="AD448" s="2"/>
      <c r="AE448" s="2"/>
      <c r="AF448" s="2"/>
      <c r="AG448" s="2"/>
      <c r="AH448" s="4"/>
    </row>
    <row r="449" spans="1:34" ht="13.5" hidden="1" customHeight="1">
      <c r="A449" s="2"/>
      <c r="C449" s="3"/>
      <c r="D449" s="3"/>
      <c r="E449" s="3"/>
      <c r="F449" s="3"/>
      <c r="G449" s="3"/>
      <c r="H449" s="3"/>
      <c r="I449" s="3"/>
      <c r="J449" s="3"/>
      <c r="K449" s="3"/>
      <c r="L449" s="3"/>
      <c r="M449" s="21"/>
      <c r="N449" s="21"/>
      <c r="O449" s="21"/>
      <c r="P449" s="21"/>
      <c r="Q449" s="26"/>
      <c r="R449" s="29"/>
      <c r="S449" s="26"/>
      <c r="T449" s="29"/>
      <c r="U449" s="26"/>
      <c r="V449" s="29"/>
      <c r="W449" s="26"/>
      <c r="X449" s="29"/>
      <c r="AB449" s="1"/>
      <c r="AD449" s="2"/>
      <c r="AE449" s="2"/>
      <c r="AF449" s="2"/>
      <c r="AG449" s="2"/>
      <c r="AH449" s="4"/>
    </row>
    <row r="450" spans="1:34" ht="13.5" hidden="1" customHeight="1">
      <c r="A450" s="2"/>
      <c r="C450" s="3"/>
      <c r="D450" s="3"/>
      <c r="E450" s="3"/>
      <c r="F450" s="3"/>
      <c r="G450" s="3"/>
      <c r="H450" s="3"/>
      <c r="I450" s="3"/>
      <c r="J450" s="3"/>
      <c r="K450" s="3"/>
      <c r="L450" s="3"/>
      <c r="M450" s="21"/>
      <c r="N450" s="21"/>
      <c r="O450" s="21"/>
      <c r="P450" s="21"/>
      <c r="Q450" s="26"/>
      <c r="R450" s="29"/>
      <c r="S450" s="26"/>
      <c r="T450" s="29"/>
      <c r="U450" s="26"/>
      <c r="V450" s="29"/>
      <c r="W450" s="26"/>
      <c r="X450" s="29"/>
      <c r="AB450" s="1"/>
      <c r="AD450" s="2"/>
      <c r="AE450" s="2"/>
      <c r="AF450" s="2"/>
      <c r="AG450" s="2"/>
      <c r="AH450" s="4"/>
    </row>
    <row r="451" spans="1:34" ht="13.5" hidden="1" customHeight="1">
      <c r="A451" s="2"/>
      <c r="C451" s="3"/>
      <c r="D451" s="3"/>
      <c r="E451" s="3"/>
      <c r="F451" s="3"/>
      <c r="G451" s="3"/>
      <c r="H451" s="3"/>
      <c r="I451" s="3"/>
      <c r="J451" s="3"/>
      <c r="K451" s="3"/>
      <c r="L451" s="3"/>
      <c r="M451" s="21"/>
      <c r="N451" s="21"/>
      <c r="O451" s="21"/>
      <c r="P451" s="21"/>
      <c r="Q451" s="26"/>
      <c r="R451" s="29"/>
      <c r="S451" s="26"/>
      <c r="T451" s="29"/>
      <c r="U451" s="26"/>
      <c r="V451" s="29"/>
      <c r="W451" s="26"/>
      <c r="X451" s="29"/>
      <c r="AB451" s="1"/>
      <c r="AD451" s="2"/>
      <c r="AE451" s="2"/>
      <c r="AF451" s="2"/>
      <c r="AG451" s="2"/>
      <c r="AH451" s="4"/>
    </row>
    <row r="452" spans="1:34" ht="13.5" hidden="1" customHeight="1">
      <c r="A452" s="2"/>
      <c r="C452" s="3"/>
      <c r="D452" s="3"/>
      <c r="E452" s="3"/>
      <c r="F452" s="3"/>
      <c r="G452" s="3"/>
      <c r="H452" s="3"/>
      <c r="I452" s="3"/>
      <c r="J452" s="3"/>
      <c r="K452" s="3"/>
      <c r="L452" s="3"/>
      <c r="M452" s="21"/>
      <c r="N452" s="21"/>
      <c r="O452" s="21"/>
      <c r="P452" s="21"/>
      <c r="Q452" s="26"/>
      <c r="R452" s="29"/>
      <c r="S452" s="26"/>
      <c r="T452" s="29"/>
      <c r="U452" s="26"/>
      <c r="V452" s="29"/>
      <c r="W452" s="26"/>
      <c r="X452" s="29"/>
      <c r="AB452" s="1"/>
      <c r="AD452" s="2"/>
      <c r="AE452" s="2"/>
      <c r="AF452" s="2"/>
      <c r="AG452" s="2"/>
      <c r="AH452" s="4"/>
    </row>
    <row r="453" spans="1:34" ht="13.5" hidden="1" customHeight="1">
      <c r="A453" s="2"/>
      <c r="C453" s="3"/>
      <c r="D453" s="3"/>
      <c r="E453" s="3"/>
      <c r="F453" s="3"/>
      <c r="G453" s="3"/>
      <c r="H453" s="3"/>
      <c r="I453" s="3"/>
      <c r="J453" s="3"/>
      <c r="K453" s="3"/>
      <c r="L453" s="3"/>
      <c r="M453" s="21"/>
      <c r="N453" s="21"/>
      <c r="O453" s="21"/>
      <c r="P453" s="21"/>
      <c r="Q453" s="26"/>
      <c r="R453" s="29"/>
      <c r="S453" s="26"/>
      <c r="T453" s="29"/>
      <c r="U453" s="26"/>
      <c r="V453" s="29"/>
      <c r="W453" s="26"/>
      <c r="X453" s="29"/>
      <c r="AB453" s="1"/>
      <c r="AD453" s="2"/>
      <c r="AE453" s="2"/>
      <c r="AF453" s="2"/>
      <c r="AG453" s="2"/>
      <c r="AH453" s="4"/>
    </row>
    <row r="454" spans="1:34" ht="13.5" hidden="1" customHeight="1">
      <c r="A454" s="2"/>
      <c r="C454" s="3"/>
      <c r="D454" s="3"/>
      <c r="E454" s="3"/>
      <c r="F454" s="3"/>
      <c r="G454" s="3"/>
      <c r="H454" s="3"/>
      <c r="I454" s="3"/>
      <c r="J454" s="3"/>
      <c r="K454" s="3"/>
      <c r="L454" s="3"/>
      <c r="M454" s="21"/>
      <c r="N454" s="21"/>
      <c r="O454" s="21"/>
      <c r="P454" s="21"/>
      <c r="Q454" s="26"/>
      <c r="R454" s="29"/>
      <c r="S454" s="26"/>
      <c r="T454" s="29"/>
      <c r="U454" s="26"/>
      <c r="V454" s="29"/>
      <c r="W454" s="26"/>
      <c r="X454" s="29"/>
      <c r="AB454" s="1"/>
      <c r="AD454" s="2"/>
      <c r="AE454" s="2"/>
      <c r="AF454" s="2"/>
      <c r="AG454" s="2"/>
      <c r="AH454" s="4"/>
    </row>
    <row r="455" spans="1:34" ht="13.5" hidden="1" customHeight="1">
      <c r="A455" s="2"/>
      <c r="C455" s="3"/>
      <c r="D455" s="3"/>
      <c r="E455" s="3"/>
      <c r="F455" s="3"/>
      <c r="G455" s="3"/>
      <c r="H455" s="3"/>
      <c r="I455" s="3"/>
      <c r="J455" s="3"/>
      <c r="K455" s="3"/>
      <c r="L455" s="3"/>
      <c r="M455" s="21"/>
      <c r="N455" s="21"/>
      <c r="O455" s="21"/>
      <c r="P455" s="21"/>
      <c r="Q455" s="26"/>
      <c r="R455" s="29"/>
      <c r="S455" s="26"/>
      <c r="T455" s="29"/>
      <c r="U455" s="26"/>
      <c r="V455" s="29"/>
      <c r="W455" s="26"/>
      <c r="X455" s="29"/>
      <c r="AB455" s="1"/>
      <c r="AD455" s="2"/>
      <c r="AE455" s="2"/>
      <c r="AF455" s="2"/>
      <c r="AG455" s="2"/>
      <c r="AH455" s="4"/>
    </row>
    <row r="456" spans="1:34" ht="13.5" hidden="1" customHeight="1">
      <c r="A456" s="2"/>
      <c r="C456" s="3"/>
      <c r="D456" s="3"/>
      <c r="E456" s="3"/>
      <c r="F456" s="3"/>
      <c r="G456" s="3"/>
      <c r="H456" s="3"/>
      <c r="I456" s="3"/>
      <c r="J456" s="3"/>
      <c r="K456" s="3"/>
      <c r="L456" s="3"/>
      <c r="M456" s="21"/>
      <c r="N456" s="21"/>
      <c r="O456" s="21"/>
      <c r="P456" s="21"/>
      <c r="Q456" s="26"/>
      <c r="R456" s="29"/>
      <c r="S456" s="26"/>
      <c r="T456" s="29"/>
      <c r="U456" s="26"/>
      <c r="V456" s="29"/>
      <c r="W456" s="26"/>
      <c r="X456" s="29"/>
      <c r="AB456" s="1"/>
      <c r="AD456" s="2"/>
      <c r="AE456" s="2"/>
      <c r="AF456" s="2"/>
      <c r="AG456" s="2"/>
      <c r="AH456" s="4"/>
    </row>
    <row r="457" spans="1:34" ht="13.5" hidden="1" customHeight="1">
      <c r="A457" s="2"/>
      <c r="C457" s="3"/>
      <c r="D457" s="3"/>
      <c r="E457" s="3"/>
      <c r="F457" s="3"/>
      <c r="G457" s="3"/>
      <c r="H457" s="3"/>
      <c r="I457" s="3"/>
      <c r="J457" s="3"/>
      <c r="K457" s="3"/>
      <c r="L457" s="3"/>
      <c r="M457" s="21"/>
      <c r="N457" s="21"/>
      <c r="O457" s="21"/>
      <c r="P457" s="21"/>
      <c r="Q457" s="26"/>
      <c r="R457" s="29"/>
      <c r="S457" s="26"/>
      <c r="T457" s="29"/>
      <c r="U457" s="26"/>
      <c r="V457" s="29"/>
      <c r="W457" s="26"/>
      <c r="X457" s="29"/>
      <c r="AB457" s="1"/>
      <c r="AD457" s="2"/>
      <c r="AE457" s="2"/>
      <c r="AF457" s="2"/>
      <c r="AG457" s="2"/>
      <c r="AH457" s="4"/>
    </row>
    <row r="458" spans="1:34" ht="13.5" hidden="1" customHeight="1">
      <c r="A458" s="2"/>
      <c r="C458" s="3"/>
      <c r="D458" s="3"/>
      <c r="E458" s="3"/>
      <c r="F458" s="3"/>
      <c r="G458" s="3"/>
      <c r="H458" s="3"/>
      <c r="I458" s="3"/>
      <c r="J458" s="3"/>
      <c r="K458" s="3"/>
      <c r="L458" s="3"/>
      <c r="M458" s="21"/>
      <c r="N458" s="21"/>
      <c r="O458" s="21"/>
      <c r="P458" s="21"/>
      <c r="Q458" s="26"/>
      <c r="R458" s="29"/>
      <c r="S458" s="26"/>
      <c r="T458" s="29"/>
      <c r="U458" s="26"/>
      <c r="V458" s="29"/>
      <c r="W458" s="26"/>
      <c r="X458" s="29"/>
      <c r="AB458" s="1"/>
      <c r="AD458" s="2"/>
      <c r="AE458" s="2"/>
      <c r="AF458" s="2"/>
      <c r="AG458" s="2"/>
      <c r="AH458" s="4"/>
    </row>
    <row r="459" spans="1:34" ht="13.5" hidden="1" customHeight="1">
      <c r="A459" s="2"/>
      <c r="C459" s="3"/>
      <c r="D459" s="3"/>
      <c r="E459" s="3"/>
      <c r="F459" s="3"/>
      <c r="G459" s="3"/>
      <c r="H459" s="3"/>
      <c r="I459" s="3"/>
      <c r="J459" s="3"/>
      <c r="K459" s="3"/>
      <c r="L459" s="3"/>
      <c r="M459" s="21"/>
      <c r="N459" s="21"/>
      <c r="O459" s="21"/>
      <c r="P459" s="21"/>
      <c r="Q459" s="26"/>
      <c r="R459" s="29"/>
      <c r="S459" s="26"/>
      <c r="T459" s="29"/>
      <c r="U459" s="26"/>
      <c r="V459" s="29"/>
      <c r="W459" s="26"/>
      <c r="X459" s="29"/>
      <c r="AB459" s="1"/>
      <c r="AD459" s="2"/>
      <c r="AE459" s="2"/>
      <c r="AF459" s="2"/>
      <c r="AG459" s="2"/>
      <c r="AH459" s="4"/>
    </row>
    <row r="460" spans="1:34" ht="13.5" hidden="1" customHeight="1">
      <c r="A460" s="2"/>
      <c r="C460" s="3"/>
      <c r="D460" s="3"/>
      <c r="E460" s="3"/>
      <c r="F460" s="3"/>
      <c r="G460" s="3"/>
      <c r="H460" s="3"/>
      <c r="I460" s="3"/>
      <c r="J460" s="3"/>
      <c r="K460" s="3"/>
      <c r="L460" s="3"/>
      <c r="M460" s="21"/>
      <c r="N460" s="21"/>
      <c r="O460" s="21"/>
      <c r="P460" s="21"/>
      <c r="Q460" s="26"/>
      <c r="R460" s="29"/>
      <c r="S460" s="26"/>
      <c r="T460" s="29"/>
      <c r="U460" s="26"/>
      <c r="V460" s="29"/>
      <c r="W460" s="26"/>
      <c r="X460" s="29"/>
      <c r="AB460" s="1"/>
      <c r="AD460" s="2"/>
      <c r="AE460" s="2"/>
      <c r="AF460" s="2"/>
      <c r="AG460" s="2"/>
      <c r="AH460" s="4"/>
    </row>
    <row r="461" spans="1:34" ht="13.5" hidden="1" customHeight="1">
      <c r="A461" s="2"/>
      <c r="C461" s="3"/>
      <c r="D461" s="3"/>
      <c r="E461" s="3"/>
      <c r="F461" s="3"/>
      <c r="G461" s="3"/>
      <c r="H461" s="3"/>
      <c r="I461" s="3"/>
      <c r="J461" s="3"/>
      <c r="K461" s="3"/>
      <c r="L461" s="3"/>
      <c r="M461" s="21"/>
      <c r="N461" s="21"/>
      <c r="O461" s="21"/>
      <c r="P461" s="21"/>
      <c r="Q461" s="26"/>
      <c r="R461" s="29"/>
      <c r="S461" s="26"/>
      <c r="T461" s="29"/>
      <c r="U461" s="26"/>
      <c r="V461" s="29"/>
      <c r="W461" s="26"/>
      <c r="X461" s="29"/>
      <c r="AB461" s="1"/>
      <c r="AD461" s="2"/>
      <c r="AE461" s="2"/>
      <c r="AF461" s="2"/>
      <c r="AG461" s="2"/>
      <c r="AH461" s="4"/>
    </row>
    <row r="462" spans="1:34" ht="13.5" hidden="1" customHeight="1">
      <c r="A462" s="2"/>
      <c r="C462" s="3"/>
      <c r="D462" s="3"/>
      <c r="E462" s="3"/>
      <c r="F462" s="3"/>
      <c r="G462" s="3"/>
      <c r="H462" s="3"/>
      <c r="I462" s="3"/>
      <c r="J462" s="3"/>
      <c r="K462" s="3"/>
      <c r="L462" s="3"/>
      <c r="M462" s="21"/>
      <c r="N462" s="21"/>
      <c r="O462" s="21"/>
      <c r="P462" s="21"/>
      <c r="Q462" s="26"/>
      <c r="R462" s="29"/>
      <c r="S462" s="26"/>
      <c r="T462" s="29"/>
      <c r="U462" s="26"/>
      <c r="V462" s="29"/>
      <c r="W462" s="26"/>
      <c r="X462" s="29"/>
      <c r="AB462" s="1"/>
      <c r="AD462" s="2"/>
      <c r="AE462" s="2"/>
      <c r="AF462" s="2"/>
      <c r="AG462" s="2"/>
      <c r="AH462" s="4"/>
    </row>
    <row r="463" spans="1:34" ht="13.5" hidden="1" customHeight="1">
      <c r="A463" s="2"/>
      <c r="C463" s="3"/>
      <c r="D463" s="3"/>
      <c r="E463" s="3"/>
      <c r="F463" s="3"/>
      <c r="G463" s="3"/>
      <c r="H463" s="3"/>
      <c r="I463" s="3"/>
      <c r="J463" s="3"/>
      <c r="K463" s="3"/>
      <c r="L463" s="3"/>
      <c r="M463" s="21"/>
      <c r="N463" s="21"/>
      <c r="O463" s="21"/>
      <c r="P463" s="21"/>
      <c r="Q463" s="26"/>
      <c r="R463" s="29"/>
      <c r="S463" s="26"/>
      <c r="T463" s="29"/>
      <c r="U463" s="26"/>
      <c r="V463" s="29"/>
      <c r="W463" s="26"/>
      <c r="X463" s="29"/>
      <c r="AB463" s="1"/>
      <c r="AD463" s="2"/>
      <c r="AE463" s="2"/>
      <c r="AF463" s="2"/>
      <c r="AG463" s="2"/>
      <c r="AH463" s="4"/>
    </row>
    <row r="464" spans="1:34" ht="13.5" hidden="1" customHeight="1">
      <c r="A464" s="2"/>
      <c r="C464" s="3"/>
      <c r="D464" s="3"/>
      <c r="E464" s="3"/>
      <c r="F464" s="3"/>
      <c r="G464" s="3"/>
      <c r="H464" s="3"/>
      <c r="I464" s="3"/>
      <c r="J464" s="3"/>
      <c r="K464" s="3"/>
      <c r="L464" s="3"/>
      <c r="M464" s="21"/>
      <c r="N464" s="21"/>
      <c r="O464" s="21"/>
      <c r="P464" s="21"/>
      <c r="Q464" s="26"/>
      <c r="R464" s="29"/>
      <c r="S464" s="26"/>
      <c r="T464" s="29"/>
      <c r="U464" s="26"/>
      <c r="V464" s="29"/>
      <c r="W464" s="26"/>
      <c r="X464" s="29"/>
      <c r="AB464" s="1"/>
      <c r="AD464" s="2"/>
      <c r="AE464" s="2"/>
      <c r="AF464" s="2"/>
      <c r="AG464" s="2"/>
      <c r="AH464" s="4"/>
    </row>
    <row r="465" spans="1:34" ht="13.5" hidden="1" customHeight="1">
      <c r="A465" s="2"/>
      <c r="C465" s="3"/>
      <c r="D465" s="3"/>
      <c r="E465" s="3"/>
      <c r="F465" s="3"/>
      <c r="G465" s="3"/>
      <c r="H465" s="3"/>
      <c r="I465" s="3"/>
      <c r="J465" s="3"/>
      <c r="K465" s="3"/>
      <c r="L465" s="3"/>
      <c r="M465" s="21"/>
      <c r="N465" s="21"/>
      <c r="O465" s="21"/>
      <c r="P465" s="21"/>
      <c r="Q465" s="26"/>
      <c r="R465" s="29"/>
      <c r="S465" s="26"/>
      <c r="T465" s="29"/>
      <c r="U465" s="26"/>
      <c r="V465" s="29"/>
      <c r="W465" s="26"/>
      <c r="X465" s="29"/>
      <c r="AB465" s="1"/>
      <c r="AD465" s="2"/>
      <c r="AE465" s="2"/>
      <c r="AF465" s="2"/>
      <c r="AG465" s="2"/>
      <c r="AH465" s="4"/>
    </row>
    <row r="466" spans="1:34" ht="13.5" hidden="1" customHeight="1">
      <c r="A466" s="2"/>
      <c r="C466" s="3"/>
      <c r="D466" s="3"/>
      <c r="E466" s="3"/>
      <c r="F466" s="3"/>
      <c r="G466" s="3"/>
      <c r="H466" s="3"/>
      <c r="I466" s="3"/>
      <c r="J466" s="3"/>
      <c r="K466" s="3"/>
      <c r="L466" s="3"/>
      <c r="M466" s="21"/>
      <c r="N466" s="21"/>
      <c r="O466" s="21"/>
      <c r="P466" s="21"/>
      <c r="Q466" s="26"/>
      <c r="R466" s="29"/>
      <c r="S466" s="26"/>
      <c r="T466" s="29"/>
      <c r="U466" s="26"/>
      <c r="V466" s="29"/>
      <c r="W466" s="26"/>
      <c r="X466" s="29"/>
      <c r="AB466" s="1"/>
      <c r="AD466" s="2"/>
      <c r="AE466" s="2"/>
      <c r="AF466" s="2"/>
      <c r="AG466" s="2"/>
      <c r="AH466" s="4"/>
    </row>
    <row r="467" spans="1:34" ht="13.5" hidden="1" customHeight="1">
      <c r="A467" s="2"/>
      <c r="C467" s="3"/>
      <c r="D467" s="3"/>
      <c r="E467" s="3"/>
      <c r="F467" s="3"/>
      <c r="G467" s="3"/>
      <c r="H467" s="3"/>
      <c r="I467" s="3"/>
      <c r="J467" s="3"/>
      <c r="K467" s="3"/>
      <c r="L467" s="3"/>
      <c r="M467" s="21"/>
      <c r="N467" s="21"/>
      <c r="O467" s="21"/>
      <c r="P467" s="21"/>
      <c r="Q467" s="26"/>
      <c r="R467" s="29"/>
      <c r="S467" s="26"/>
      <c r="T467" s="29"/>
      <c r="U467" s="26"/>
      <c r="V467" s="29"/>
      <c r="W467" s="26"/>
      <c r="X467" s="29"/>
      <c r="AB467" s="1"/>
      <c r="AD467" s="2"/>
      <c r="AE467" s="2"/>
      <c r="AF467" s="2"/>
      <c r="AG467" s="2"/>
      <c r="AH467" s="4"/>
    </row>
    <row r="468" spans="1:34" ht="13.5" hidden="1" customHeight="1">
      <c r="A468" s="2"/>
      <c r="C468" s="3"/>
      <c r="D468" s="3"/>
      <c r="E468" s="3"/>
      <c r="F468" s="3"/>
      <c r="G468" s="3"/>
      <c r="H468" s="3"/>
      <c r="I468" s="3"/>
      <c r="J468" s="3"/>
      <c r="K468" s="3"/>
      <c r="L468" s="3"/>
      <c r="M468" s="21"/>
      <c r="N468" s="21"/>
      <c r="O468" s="21"/>
      <c r="P468" s="21"/>
      <c r="Q468" s="26"/>
      <c r="R468" s="29"/>
      <c r="S468" s="26"/>
      <c r="T468" s="29"/>
      <c r="U468" s="26"/>
      <c r="V468" s="29"/>
      <c r="W468" s="26"/>
      <c r="X468" s="29"/>
      <c r="AB468" s="1"/>
      <c r="AD468" s="2"/>
      <c r="AE468" s="2"/>
      <c r="AF468" s="2"/>
      <c r="AG468" s="2"/>
      <c r="AH468" s="4"/>
    </row>
    <row r="469" spans="1:34" ht="13.5" hidden="1" customHeight="1">
      <c r="A469" s="2"/>
      <c r="C469" s="3"/>
      <c r="D469" s="3"/>
      <c r="E469" s="3"/>
      <c r="F469" s="3"/>
      <c r="G469" s="3"/>
      <c r="H469" s="3"/>
      <c r="I469" s="3"/>
      <c r="J469" s="3"/>
      <c r="K469" s="3"/>
      <c r="L469" s="3"/>
      <c r="M469" s="21"/>
      <c r="N469" s="21"/>
      <c r="O469" s="21"/>
      <c r="P469" s="21"/>
      <c r="Q469" s="26"/>
      <c r="R469" s="29"/>
      <c r="S469" s="26"/>
      <c r="T469" s="29"/>
      <c r="U469" s="26"/>
      <c r="V469" s="29"/>
      <c r="W469" s="26"/>
      <c r="X469" s="29"/>
      <c r="AB469" s="1"/>
      <c r="AD469" s="2"/>
      <c r="AE469" s="2"/>
      <c r="AF469" s="2"/>
      <c r="AG469" s="2"/>
      <c r="AH469" s="4"/>
    </row>
    <row r="470" spans="1:34" ht="13.5" hidden="1" customHeight="1">
      <c r="A470" s="2"/>
      <c r="C470" s="3"/>
      <c r="D470" s="3"/>
      <c r="E470" s="3"/>
      <c r="F470" s="3"/>
      <c r="G470" s="3"/>
      <c r="H470" s="3"/>
      <c r="I470" s="3"/>
      <c r="J470" s="3"/>
      <c r="K470" s="3"/>
      <c r="L470" s="3"/>
      <c r="M470" s="21"/>
      <c r="N470" s="21"/>
      <c r="O470" s="21"/>
      <c r="P470" s="21"/>
      <c r="Q470" s="26"/>
      <c r="R470" s="29"/>
      <c r="S470" s="26"/>
      <c r="T470" s="29"/>
      <c r="U470" s="26"/>
      <c r="V470" s="29"/>
      <c r="W470" s="26"/>
      <c r="X470" s="29"/>
      <c r="AB470" s="1"/>
      <c r="AD470" s="2"/>
      <c r="AE470" s="2"/>
      <c r="AF470" s="2"/>
      <c r="AG470" s="2"/>
      <c r="AH470" s="4"/>
    </row>
    <row r="471" spans="1:34" ht="13.5" hidden="1" customHeight="1">
      <c r="A471" s="2"/>
      <c r="C471" s="3"/>
      <c r="D471" s="3"/>
      <c r="E471" s="3"/>
      <c r="F471" s="3"/>
      <c r="G471" s="3"/>
      <c r="H471" s="3"/>
      <c r="I471" s="3"/>
      <c r="J471" s="3"/>
      <c r="K471" s="3"/>
      <c r="L471" s="3"/>
      <c r="M471" s="21"/>
      <c r="N471" s="21"/>
      <c r="O471" s="21"/>
      <c r="P471" s="21"/>
      <c r="Q471" s="26"/>
      <c r="R471" s="29"/>
      <c r="S471" s="26"/>
      <c r="T471" s="29"/>
      <c r="U471" s="26"/>
      <c r="V471" s="29"/>
      <c r="W471" s="26"/>
      <c r="X471" s="29"/>
      <c r="AB471" s="1"/>
      <c r="AD471" s="2"/>
      <c r="AE471" s="2"/>
      <c r="AF471" s="2"/>
      <c r="AG471" s="2"/>
      <c r="AH471" s="4"/>
    </row>
    <row r="472" spans="1:34" ht="13.5" hidden="1" customHeight="1">
      <c r="A472" s="2"/>
      <c r="C472" s="3"/>
      <c r="D472" s="3"/>
      <c r="E472" s="3"/>
      <c r="F472" s="3"/>
      <c r="G472" s="3"/>
      <c r="H472" s="3"/>
      <c r="I472" s="3"/>
      <c r="J472" s="3"/>
      <c r="K472" s="3"/>
      <c r="L472" s="3"/>
      <c r="M472" s="21"/>
      <c r="N472" s="21"/>
      <c r="O472" s="21"/>
      <c r="P472" s="21"/>
      <c r="Q472" s="26"/>
      <c r="R472" s="29"/>
      <c r="S472" s="26"/>
      <c r="T472" s="29"/>
      <c r="U472" s="26"/>
      <c r="V472" s="29"/>
      <c r="W472" s="26"/>
      <c r="X472" s="29"/>
      <c r="AB472" s="1"/>
      <c r="AD472" s="2"/>
      <c r="AE472" s="2"/>
      <c r="AF472" s="2"/>
      <c r="AG472" s="2"/>
      <c r="AH472" s="4"/>
    </row>
    <row r="473" spans="1:34" ht="13.5" hidden="1" customHeight="1">
      <c r="A473" s="2"/>
      <c r="C473" s="3"/>
      <c r="D473" s="3"/>
      <c r="E473" s="3"/>
      <c r="F473" s="3"/>
      <c r="G473" s="3"/>
      <c r="H473" s="3"/>
      <c r="I473" s="3"/>
      <c r="J473" s="3"/>
      <c r="K473" s="3"/>
      <c r="L473" s="3"/>
      <c r="M473" s="21"/>
      <c r="N473" s="21"/>
      <c r="O473" s="21"/>
      <c r="P473" s="21"/>
      <c r="Q473" s="26"/>
      <c r="R473" s="29"/>
      <c r="S473" s="26"/>
      <c r="T473" s="29"/>
      <c r="U473" s="26"/>
      <c r="V473" s="29"/>
      <c r="W473" s="26"/>
      <c r="X473" s="29"/>
      <c r="AB473" s="1"/>
      <c r="AD473" s="2"/>
      <c r="AE473" s="2"/>
      <c r="AF473" s="2"/>
      <c r="AG473" s="2"/>
      <c r="AH473" s="4"/>
    </row>
    <row r="474" spans="1:34" ht="13.5" hidden="1" customHeight="1">
      <c r="A474" s="2"/>
      <c r="C474" s="3"/>
      <c r="D474" s="3"/>
      <c r="E474" s="3"/>
      <c r="F474" s="3"/>
      <c r="G474" s="3"/>
      <c r="H474" s="3"/>
      <c r="I474" s="3"/>
      <c r="J474" s="3"/>
      <c r="K474" s="3"/>
      <c r="L474" s="3"/>
      <c r="M474" s="21"/>
      <c r="N474" s="21"/>
      <c r="O474" s="21"/>
      <c r="P474" s="21"/>
      <c r="Q474" s="26"/>
      <c r="R474" s="29"/>
      <c r="S474" s="26"/>
      <c r="T474" s="29"/>
      <c r="U474" s="26"/>
      <c r="V474" s="29"/>
      <c r="W474" s="26"/>
      <c r="X474" s="29"/>
      <c r="AB474" s="1"/>
      <c r="AD474" s="2"/>
      <c r="AE474" s="2"/>
      <c r="AF474" s="2"/>
      <c r="AG474" s="2"/>
      <c r="AH474" s="4"/>
    </row>
    <row r="475" spans="1:34" ht="13.5" hidden="1" customHeight="1">
      <c r="A475" s="2"/>
      <c r="C475" s="3"/>
      <c r="D475" s="3"/>
      <c r="E475" s="3"/>
      <c r="F475" s="3"/>
      <c r="G475" s="3"/>
      <c r="H475" s="3"/>
      <c r="I475" s="3"/>
      <c r="J475" s="3"/>
      <c r="K475" s="3"/>
      <c r="L475" s="3"/>
      <c r="M475" s="21"/>
      <c r="N475" s="21"/>
      <c r="O475" s="21"/>
      <c r="P475" s="21"/>
      <c r="Q475" s="26"/>
      <c r="R475" s="29"/>
      <c r="S475" s="26"/>
      <c r="T475" s="29"/>
      <c r="U475" s="26"/>
      <c r="V475" s="29"/>
      <c r="W475" s="26"/>
      <c r="X475" s="29"/>
      <c r="AB475" s="1"/>
      <c r="AD475" s="2"/>
      <c r="AE475" s="2"/>
      <c r="AF475" s="2"/>
      <c r="AG475" s="2"/>
      <c r="AH475" s="4"/>
    </row>
    <row r="476" spans="1:34" ht="13.5" hidden="1" customHeight="1">
      <c r="A476" s="2"/>
      <c r="C476" s="3"/>
      <c r="D476" s="3"/>
      <c r="E476" s="3"/>
      <c r="F476" s="3"/>
      <c r="G476" s="3"/>
      <c r="H476" s="3"/>
      <c r="I476" s="3"/>
      <c r="J476" s="3"/>
      <c r="K476" s="3"/>
      <c r="L476" s="3"/>
      <c r="M476" s="21"/>
      <c r="N476" s="21"/>
      <c r="O476" s="21"/>
      <c r="P476" s="21"/>
      <c r="Q476" s="26"/>
      <c r="R476" s="29"/>
      <c r="S476" s="26"/>
      <c r="T476" s="29"/>
      <c r="U476" s="26"/>
      <c r="V476" s="29"/>
      <c r="W476" s="26"/>
      <c r="X476" s="29"/>
      <c r="AB476" s="1"/>
      <c r="AD476" s="2"/>
      <c r="AE476" s="2"/>
      <c r="AF476" s="2"/>
      <c r="AG476" s="2"/>
      <c r="AH476" s="4"/>
    </row>
    <row r="477" spans="1:34" ht="13.5" hidden="1" customHeight="1">
      <c r="A477" s="2"/>
      <c r="C477" s="3"/>
      <c r="D477" s="3"/>
      <c r="E477" s="3"/>
      <c r="F477" s="3"/>
      <c r="G477" s="3"/>
      <c r="H477" s="3"/>
      <c r="I477" s="3"/>
      <c r="J477" s="3"/>
      <c r="K477" s="3"/>
      <c r="L477" s="3"/>
      <c r="M477" s="21"/>
      <c r="N477" s="21"/>
      <c r="O477" s="21"/>
      <c r="P477" s="21"/>
      <c r="Q477" s="26"/>
      <c r="R477" s="29"/>
      <c r="S477" s="26"/>
      <c r="T477" s="29"/>
      <c r="U477" s="26"/>
      <c r="V477" s="29"/>
      <c r="W477" s="26"/>
      <c r="X477" s="29"/>
      <c r="AB477" s="1"/>
      <c r="AD477" s="2"/>
      <c r="AE477" s="2"/>
      <c r="AF477" s="2"/>
      <c r="AG477" s="2"/>
      <c r="AH477" s="4"/>
    </row>
    <row r="478" spans="1:34" ht="13.5" hidden="1" customHeight="1">
      <c r="A478" s="2"/>
      <c r="C478" s="3"/>
      <c r="D478" s="3"/>
      <c r="E478" s="3"/>
      <c r="F478" s="3"/>
      <c r="G478" s="3"/>
      <c r="H478" s="3"/>
      <c r="I478" s="3"/>
      <c r="J478" s="3"/>
      <c r="K478" s="3"/>
      <c r="L478" s="3"/>
      <c r="M478" s="21"/>
      <c r="N478" s="21"/>
      <c r="O478" s="21"/>
      <c r="P478" s="21"/>
      <c r="Q478" s="26"/>
      <c r="R478" s="29"/>
      <c r="S478" s="26"/>
      <c r="T478" s="29"/>
      <c r="U478" s="26"/>
      <c r="V478" s="29"/>
      <c r="W478" s="26"/>
      <c r="X478" s="29"/>
      <c r="AB478" s="1"/>
      <c r="AD478" s="2"/>
      <c r="AE478" s="2"/>
      <c r="AF478" s="2"/>
      <c r="AG478" s="2"/>
      <c r="AH478" s="4"/>
    </row>
    <row r="479" spans="1:34" ht="13.5" hidden="1" customHeight="1">
      <c r="A479" s="2"/>
      <c r="C479" s="3"/>
      <c r="D479" s="3"/>
      <c r="E479" s="3"/>
      <c r="F479" s="3"/>
      <c r="G479" s="3"/>
      <c r="H479" s="3"/>
      <c r="I479" s="3"/>
      <c r="J479" s="3"/>
      <c r="K479" s="3"/>
      <c r="L479" s="3"/>
      <c r="M479" s="21"/>
      <c r="N479" s="21"/>
      <c r="O479" s="21"/>
      <c r="P479" s="21"/>
      <c r="Q479" s="26"/>
      <c r="R479" s="29"/>
      <c r="S479" s="26"/>
      <c r="T479" s="29"/>
      <c r="U479" s="26"/>
      <c r="V479" s="29"/>
      <c r="W479" s="26"/>
      <c r="X479" s="29"/>
      <c r="AB479" s="1"/>
      <c r="AD479" s="2"/>
      <c r="AE479" s="2"/>
      <c r="AF479" s="2"/>
      <c r="AG479" s="2"/>
      <c r="AH479" s="4"/>
    </row>
    <row r="480" spans="1:34" ht="13.5" hidden="1" customHeight="1">
      <c r="A480" s="2"/>
      <c r="C480" s="3"/>
      <c r="D480" s="3"/>
      <c r="E480" s="3"/>
      <c r="F480" s="3"/>
      <c r="G480" s="3"/>
      <c r="H480" s="3"/>
      <c r="I480" s="3"/>
      <c r="J480" s="3"/>
      <c r="K480" s="3"/>
      <c r="L480" s="3"/>
      <c r="M480" s="21"/>
      <c r="N480" s="21"/>
      <c r="O480" s="21"/>
      <c r="P480" s="21"/>
      <c r="Q480" s="26"/>
      <c r="R480" s="29"/>
      <c r="S480" s="26"/>
      <c r="T480" s="29"/>
      <c r="U480" s="26"/>
      <c r="V480" s="29"/>
      <c r="W480" s="26"/>
      <c r="X480" s="29"/>
      <c r="AB480" s="1"/>
      <c r="AD480" s="2"/>
      <c r="AE480" s="2"/>
      <c r="AF480" s="2"/>
      <c r="AG480" s="2"/>
      <c r="AH480" s="4"/>
    </row>
    <row r="481" spans="1:34" ht="13.5" hidden="1" customHeight="1">
      <c r="A481" s="2"/>
      <c r="C481" s="3"/>
      <c r="D481" s="3"/>
      <c r="E481" s="3"/>
      <c r="F481" s="3"/>
      <c r="G481" s="3"/>
      <c r="H481" s="3"/>
      <c r="I481" s="3"/>
      <c r="J481" s="3"/>
      <c r="K481" s="3"/>
      <c r="L481" s="3"/>
      <c r="M481" s="21"/>
      <c r="N481" s="21"/>
      <c r="O481" s="21"/>
      <c r="P481" s="21"/>
      <c r="Q481" s="26"/>
      <c r="R481" s="29"/>
      <c r="S481" s="26"/>
      <c r="T481" s="29"/>
      <c r="U481" s="26"/>
      <c r="V481" s="29"/>
      <c r="W481" s="26"/>
      <c r="X481" s="29"/>
      <c r="AB481" s="1"/>
      <c r="AD481" s="2"/>
      <c r="AE481" s="2"/>
      <c r="AF481" s="2"/>
      <c r="AG481" s="2"/>
      <c r="AH481" s="4"/>
    </row>
    <row r="482" spans="1:34" ht="13.5" hidden="1" customHeight="1">
      <c r="A482" s="2"/>
      <c r="C482" s="3"/>
      <c r="D482" s="3"/>
      <c r="E482" s="3"/>
      <c r="F482" s="3"/>
      <c r="G482" s="3"/>
      <c r="H482" s="3"/>
      <c r="I482" s="3"/>
      <c r="J482" s="3"/>
      <c r="K482" s="3"/>
      <c r="L482" s="3"/>
      <c r="M482" s="21"/>
      <c r="N482" s="21"/>
      <c r="O482" s="21"/>
      <c r="P482" s="21"/>
      <c r="Q482" s="26"/>
      <c r="R482" s="29"/>
      <c r="S482" s="26"/>
      <c r="T482" s="29"/>
      <c r="U482" s="26"/>
      <c r="V482" s="29"/>
      <c r="W482" s="26"/>
      <c r="X482" s="29"/>
      <c r="AB482" s="1"/>
      <c r="AD482" s="2"/>
      <c r="AE482" s="2"/>
      <c r="AF482" s="2"/>
      <c r="AG482" s="2"/>
      <c r="AH482" s="4"/>
    </row>
    <row r="483" spans="1:34" ht="13.5" hidden="1" customHeight="1">
      <c r="A483" s="2"/>
      <c r="C483" s="3"/>
      <c r="D483" s="3"/>
      <c r="E483" s="3"/>
      <c r="F483" s="3"/>
      <c r="G483" s="3"/>
      <c r="H483" s="3"/>
      <c r="I483" s="3"/>
      <c r="J483" s="3"/>
      <c r="K483" s="3"/>
      <c r="L483" s="3"/>
      <c r="M483" s="21"/>
      <c r="N483" s="21"/>
      <c r="O483" s="21"/>
      <c r="P483" s="21"/>
      <c r="Q483" s="26"/>
      <c r="R483" s="29"/>
      <c r="S483" s="26"/>
      <c r="T483" s="29"/>
      <c r="U483" s="26"/>
      <c r="V483" s="29"/>
      <c r="W483" s="26"/>
      <c r="X483" s="29"/>
      <c r="AB483" s="1"/>
      <c r="AD483" s="2"/>
      <c r="AE483" s="2"/>
      <c r="AF483" s="2"/>
      <c r="AG483" s="2"/>
      <c r="AH483" s="4"/>
    </row>
    <row r="484" spans="1:34" ht="13.5" hidden="1" customHeight="1">
      <c r="A484" s="2"/>
      <c r="C484" s="3"/>
      <c r="D484" s="3"/>
      <c r="E484" s="3"/>
      <c r="F484" s="3"/>
      <c r="G484" s="3"/>
      <c r="H484" s="3"/>
      <c r="I484" s="3"/>
      <c r="J484" s="3"/>
      <c r="K484" s="3"/>
      <c r="L484" s="3"/>
      <c r="M484" s="21"/>
      <c r="N484" s="21"/>
      <c r="O484" s="21"/>
      <c r="P484" s="21"/>
      <c r="Q484" s="26"/>
      <c r="R484" s="29"/>
      <c r="S484" s="26"/>
      <c r="T484" s="29"/>
      <c r="U484" s="26"/>
      <c r="V484" s="29"/>
      <c r="W484" s="26"/>
      <c r="X484" s="29"/>
      <c r="AB484" s="1"/>
      <c r="AD484" s="2"/>
      <c r="AE484" s="2"/>
      <c r="AF484" s="2"/>
      <c r="AG484" s="2"/>
      <c r="AH484" s="4"/>
    </row>
    <row r="485" spans="1:34" ht="13.5" hidden="1" customHeight="1">
      <c r="A485" s="2"/>
      <c r="C485" s="3"/>
      <c r="D485" s="3"/>
      <c r="E485" s="3"/>
      <c r="F485" s="3"/>
      <c r="G485" s="3"/>
      <c r="H485" s="3"/>
      <c r="I485" s="3"/>
      <c r="J485" s="3"/>
      <c r="K485" s="3"/>
      <c r="L485" s="3"/>
      <c r="M485" s="21"/>
      <c r="N485" s="21"/>
      <c r="O485" s="21"/>
      <c r="P485" s="21"/>
      <c r="Q485" s="26"/>
      <c r="R485" s="29"/>
      <c r="S485" s="26"/>
      <c r="T485" s="29"/>
      <c r="U485" s="26"/>
      <c r="V485" s="29"/>
      <c r="W485" s="26"/>
      <c r="X485" s="29"/>
      <c r="AB485" s="1"/>
      <c r="AD485" s="2"/>
      <c r="AE485" s="2"/>
      <c r="AF485" s="2"/>
      <c r="AG485" s="2"/>
      <c r="AH485" s="4"/>
    </row>
    <row r="486" spans="1:34" ht="13.5" hidden="1" customHeight="1">
      <c r="A486" s="2"/>
      <c r="C486" s="3"/>
      <c r="D486" s="3"/>
      <c r="E486" s="3"/>
      <c r="F486" s="3"/>
      <c r="G486" s="3"/>
      <c r="H486" s="3"/>
      <c r="I486" s="3"/>
      <c r="J486" s="3"/>
      <c r="K486" s="3"/>
      <c r="L486" s="3"/>
      <c r="M486" s="21"/>
      <c r="N486" s="21"/>
      <c r="O486" s="21"/>
      <c r="P486" s="21"/>
      <c r="Q486" s="26"/>
      <c r="R486" s="29"/>
      <c r="S486" s="26"/>
      <c r="T486" s="29"/>
      <c r="U486" s="26"/>
      <c r="V486" s="29"/>
      <c r="W486" s="26"/>
      <c r="X486" s="29"/>
      <c r="AB486" s="1"/>
      <c r="AD486" s="2"/>
      <c r="AE486" s="2"/>
      <c r="AF486" s="2"/>
      <c r="AG486" s="2"/>
      <c r="AH486" s="4"/>
    </row>
    <row r="487" spans="1:34" ht="13.5" hidden="1" customHeight="1">
      <c r="A487" s="2"/>
      <c r="C487" s="3"/>
      <c r="D487" s="3"/>
      <c r="E487" s="3"/>
      <c r="F487" s="3"/>
      <c r="G487" s="3"/>
      <c r="H487" s="3"/>
      <c r="I487" s="3"/>
      <c r="J487" s="3"/>
      <c r="K487" s="3"/>
      <c r="L487" s="3"/>
      <c r="M487" s="21"/>
      <c r="N487" s="21"/>
      <c r="O487" s="21"/>
      <c r="P487" s="21"/>
      <c r="Q487" s="26"/>
      <c r="R487" s="29"/>
      <c r="S487" s="26"/>
      <c r="T487" s="29"/>
      <c r="U487" s="26"/>
      <c r="V487" s="29"/>
      <c r="W487" s="26"/>
      <c r="X487" s="29"/>
      <c r="AB487" s="1"/>
      <c r="AD487" s="2"/>
      <c r="AE487" s="2"/>
      <c r="AF487" s="2"/>
      <c r="AG487" s="2"/>
      <c r="AH487" s="4"/>
    </row>
    <row r="488" spans="1:34" ht="13.5" hidden="1" customHeight="1">
      <c r="A488" s="2"/>
      <c r="C488" s="3"/>
      <c r="D488" s="3"/>
      <c r="E488" s="3"/>
      <c r="F488" s="3"/>
      <c r="G488" s="3"/>
      <c r="H488" s="3"/>
      <c r="I488" s="3"/>
      <c r="J488" s="3"/>
      <c r="K488" s="3"/>
      <c r="L488" s="3"/>
      <c r="M488" s="21"/>
      <c r="N488" s="21"/>
      <c r="O488" s="21"/>
      <c r="P488" s="21"/>
      <c r="Q488" s="26"/>
      <c r="R488" s="29"/>
      <c r="S488" s="26"/>
      <c r="T488" s="29"/>
      <c r="U488" s="26"/>
      <c r="V488" s="29"/>
      <c r="W488" s="26"/>
      <c r="X488" s="29"/>
      <c r="AB488" s="1"/>
      <c r="AD488" s="2"/>
      <c r="AE488" s="2"/>
      <c r="AF488" s="2"/>
      <c r="AG488" s="2"/>
      <c r="AH488" s="4"/>
    </row>
    <row r="489" spans="1:34" ht="13.5" hidden="1" customHeight="1">
      <c r="A489" s="2"/>
      <c r="C489" s="3"/>
      <c r="D489" s="3"/>
      <c r="E489" s="3"/>
      <c r="F489" s="3"/>
      <c r="G489" s="3"/>
      <c r="H489" s="3"/>
      <c r="I489" s="3"/>
      <c r="J489" s="3"/>
      <c r="K489" s="3"/>
      <c r="L489" s="3"/>
      <c r="M489" s="21"/>
      <c r="N489" s="21"/>
      <c r="O489" s="21"/>
      <c r="P489" s="21"/>
      <c r="Q489" s="26"/>
      <c r="R489" s="29"/>
      <c r="S489" s="26"/>
      <c r="T489" s="29"/>
      <c r="U489" s="26"/>
      <c r="V489" s="29"/>
      <c r="W489" s="26"/>
      <c r="X489" s="29"/>
      <c r="AB489" s="1"/>
      <c r="AD489" s="2"/>
      <c r="AE489" s="2"/>
      <c r="AF489" s="2"/>
      <c r="AG489" s="2"/>
      <c r="AH489" s="4"/>
    </row>
    <row r="490" spans="1:34" ht="13.5" hidden="1" customHeight="1">
      <c r="A490" s="2"/>
      <c r="C490" s="3"/>
      <c r="D490" s="3"/>
      <c r="E490" s="3"/>
      <c r="F490" s="3"/>
      <c r="G490" s="3"/>
      <c r="H490" s="3"/>
      <c r="I490" s="3"/>
      <c r="J490" s="3"/>
      <c r="K490" s="3"/>
      <c r="L490" s="3"/>
      <c r="M490" s="21"/>
      <c r="N490" s="21"/>
      <c r="O490" s="21"/>
      <c r="P490" s="21"/>
      <c r="Q490" s="26"/>
      <c r="R490" s="29"/>
      <c r="S490" s="26"/>
      <c r="T490" s="29"/>
      <c r="U490" s="26"/>
      <c r="V490" s="29"/>
      <c r="W490" s="26"/>
      <c r="X490" s="29"/>
      <c r="AB490" s="1"/>
      <c r="AD490" s="2"/>
      <c r="AE490" s="2"/>
      <c r="AF490" s="2"/>
      <c r="AG490" s="2"/>
      <c r="AH490" s="4"/>
    </row>
    <row r="491" spans="1:34" ht="13.5" hidden="1" customHeight="1">
      <c r="A491" s="2"/>
      <c r="C491" s="3"/>
      <c r="D491" s="3"/>
      <c r="E491" s="3"/>
      <c r="F491" s="3"/>
      <c r="G491" s="3"/>
      <c r="H491" s="3"/>
      <c r="I491" s="3"/>
      <c r="J491" s="3"/>
      <c r="K491" s="3"/>
      <c r="L491" s="3"/>
      <c r="M491" s="21"/>
      <c r="N491" s="21"/>
      <c r="O491" s="21"/>
      <c r="P491" s="21"/>
      <c r="Q491" s="26"/>
      <c r="R491" s="29"/>
      <c r="S491" s="26"/>
      <c r="T491" s="29"/>
      <c r="U491" s="26"/>
      <c r="V491" s="29"/>
      <c r="W491" s="26"/>
      <c r="X491" s="29"/>
      <c r="AB491" s="1"/>
      <c r="AD491" s="2"/>
      <c r="AE491" s="2"/>
      <c r="AF491" s="2"/>
      <c r="AG491" s="2"/>
      <c r="AH491" s="4"/>
    </row>
    <row r="492" spans="1:34" ht="13.5" hidden="1" customHeight="1">
      <c r="A492" s="2"/>
      <c r="C492" s="3"/>
      <c r="D492" s="3"/>
      <c r="E492" s="3"/>
      <c r="F492" s="3"/>
      <c r="G492" s="3"/>
      <c r="H492" s="3"/>
      <c r="I492" s="3"/>
      <c r="J492" s="3"/>
      <c r="K492" s="3"/>
      <c r="L492" s="3"/>
      <c r="M492" s="21"/>
      <c r="N492" s="21"/>
      <c r="O492" s="21"/>
      <c r="P492" s="21"/>
      <c r="Q492" s="26"/>
      <c r="R492" s="29"/>
      <c r="S492" s="26"/>
      <c r="T492" s="29"/>
      <c r="U492" s="26"/>
      <c r="V492" s="29"/>
      <c r="W492" s="26"/>
      <c r="X492" s="29"/>
      <c r="AB492" s="1"/>
      <c r="AD492" s="2"/>
      <c r="AE492" s="2"/>
      <c r="AF492" s="2"/>
      <c r="AG492" s="2"/>
      <c r="AH492" s="4"/>
    </row>
    <row r="493" spans="1:34" ht="13.5" hidden="1" customHeight="1">
      <c r="A493" s="2"/>
      <c r="C493" s="3"/>
      <c r="D493" s="3"/>
      <c r="E493" s="3"/>
      <c r="F493" s="3"/>
      <c r="G493" s="3"/>
      <c r="H493" s="3"/>
      <c r="I493" s="3"/>
      <c r="J493" s="3"/>
      <c r="K493" s="3"/>
      <c r="L493" s="3"/>
      <c r="M493" s="21"/>
      <c r="N493" s="21"/>
      <c r="O493" s="21"/>
      <c r="P493" s="21"/>
      <c r="Q493" s="26"/>
      <c r="R493" s="29"/>
      <c r="S493" s="26"/>
      <c r="T493" s="29"/>
      <c r="U493" s="26"/>
      <c r="V493" s="29"/>
      <c r="W493" s="26"/>
      <c r="X493" s="29"/>
      <c r="AB493" s="1"/>
      <c r="AD493" s="2"/>
      <c r="AE493" s="2"/>
      <c r="AF493" s="2"/>
      <c r="AG493" s="2"/>
      <c r="AH493" s="4"/>
    </row>
    <row r="494" spans="1:34" ht="13.5" hidden="1" customHeight="1">
      <c r="A494" s="2"/>
      <c r="C494" s="3"/>
      <c r="D494" s="3"/>
      <c r="E494" s="3"/>
      <c r="F494" s="3"/>
      <c r="G494" s="3"/>
      <c r="H494" s="3"/>
      <c r="I494" s="3"/>
      <c r="J494" s="3"/>
      <c r="K494" s="3"/>
      <c r="L494" s="3"/>
      <c r="M494" s="21"/>
      <c r="N494" s="21"/>
      <c r="O494" s="21"/>
      <c r="P494" s="21"/>
      <c r="Q494" s="26"/>
      <c r="R494" s="29"/>
      <c r="S494" s="26"/>
      <c r="T494" s="29"/>
      <c r="U494" s="26"/>
      <c r="V494" s="29"/>
      <c r="W494" s="26"/>
      <c r="X494" s="29"/>
      <c r="AB494" s="1"/>
      <c r="AD494" s="2"/>
      <c r="AE494" s="2"/>
      <c r="AF494" s="2"/>
      <c r="AG494" s="2"/>
      <c r="AH494" s="4"/>
    </row>
    <row r="495" spans="1:34" ht="13.5" hidden="1" customHeight="1">
      <c r="A495" s="2"/>
      <c r="C495" s="3"/>
      <c r="D495" s="3"/>
      <c r="E495" s="3"/>
      <c r="F495" s="3"/>
      <c r="G495" s="3"/>
      <c r="H495" s="3"/>
      <c r="I495" s="3"/>
      <c r="J495" s="3"/>
      <c r="K495" s="3"/>
      <c r="L495" s="3"/>
      <c r="M495" s="21"/>
      <c r="N495" s="21"/>
      <c r="O495" s="21"/>
      <c r="P495" s="21"/>
      <c r="Q495" s="26"/>
      <c r="R495" s="29"/>
      <c r="S495" s="26"/>
      <c r="T495" s="29"/>
      <c r="U495" s="26"/>
      <c r="V495" s="29"/>
      <c r="W495" s="26"/>
      <c r="X495" s="29"/>
      <c r="AB495" s="1"/>
      <c r="AD495" s="2"/>
      <c r="AE495" s="2"/>
      <c r="AF495" s="2"/>
      <c r="AG495" s="2"/>
      <c r="AH495" s="4"/>
    </row>
    <row r="496" spans="1:34" ht="13.5" hidden="1" customHeight="1">
      <c r="A496" s="2"/>
      <c r="C496" s="3"/>
      <c r="D496" s="3"/>
      <c r="E496" s="3"/>
      <c r="F496" s="3"/>
      <c r="G496" s="3"/>
      <c r="H496" s="3"/>
      <c r="I496" s="3"/>
      <c r="J496" s="3"/>
      <c r="K496" s="3"/>
      <c r="L496" s="3"/>
      <c r="M496" s="21"/>
      <c r="N496" s="21"/>
      <c r="O496" s="21"/>
      <c r="P496" s="21"/>
      <c r="Q496" s="26"/>
      <c r="R496" s="29"/>
      <c r="S496" s="26"/>
      <c r="T496" s="29"/>
      <c r="U496" s="26"/>
      <c r="V496" s="29"/>
      <c r="W496" s="26"/>
      <c r="X496" s="29"/>
      <c r="AB496" s="1"/>
      <c r="AD496" s="2"/>
      <c r="AE496" s="2"/>
      <c r="AF496" s="2"/>
      <c r="AG496" s="2"/>
      <c r="AH496" s="4"/>
    </row>
    <row r="497" spans="1:34" ht="13.5" hidden="1" customHeight="1">
      <c r="A497" s="2"/>
      <c r="C497" s="3"/>
      <c r="D497" s="3"/>
      <c r="E497" s="3"/>
      <c r="F497" s="3"/>
      <c r="G497" s="3"/>
      <c r="H497" s="3"/>
      <c r="I497" s="3"/>
      <c r="J497" s="3"/>
      <c r="K497" s="3"/>
      <c r="L497" s="3"/>
      <c r="M497" s="21"/>
      <c r="N497" s="21"/>
      <c r="O497" s="21"/>
      <c r="P497" s="21"/>
      <c r="Q497" s="26"/>
      <c r="R497" s="29"/>
      <c r="S497" s="26"/>
      <c r="T497" s="29"/>
      <c r="U497" s="26"/>
      <c r="V497" s="29"/>
      <c r="W497" s="26"/>
      <c r="X497" s="29"/>
      <c r="AB497" s="1"/>
      <c r="AD497" s="2"/>
      <c r="AE497" s="2"/>
      <c r="AF497" s="2"/>
      <c r="AG497" s="2"/>
      <c r="AH497" s="4"/>
    </row>
    <row r="498" spans="1:34" ht="13.5" hidden="1" customHeight="1">
      <c r="A498" s="2"/>
      <c r="C498" s="3"/>
      <c r="D498" s="3"/>
      <c r="E498" s="3"/>
      <c r="F498" s="3"/>
      <c r="G498" s="3"/>
      <c r="H498" s="3"/>
      <c r="I498" s="3"/>
      <c r="J498" s="3"/>
      <c r="K498" s="3"/>
      <c r="L498" s="3"/>
      <c r="M498" s="21"/>
      <c r="N498" s="21"/>
      <c r="O498" s="21"/>
      <c r="P498" s="21"/>
      <c r="Q498" s="26"/>
      <c r="R498" s="29"/>
      <c r="S498" s="26"/>
      <c r="T498" s="29"/>
      <c r="U498" s="26"/>
      <c r="V498" s="29"/>
      <c r="W498" s="26"/>
      <c r="X498" s="29"/>
      <c r="AB498" s="1"/>
      <c r="AD498" s="2"/>
      <c r="AE498" s="2"/>
      <c r="AF498" s="2"/>
      <c r="AG498" s="2"/>
      <c r="AH498" s="4"/>
    </row>
    <row r="499" spans="1:34" ht="13.5" hidden="1" customHeight="1">
      <c r="A499" s="2"/>
      <c r="C499" s="3"/>
      <c r="D499" s="3"/>
      <c r="E499" s="3"/>
      <c r="F499" s="3"/>
      <c r="G499" s="3"/>
      <c r="H499" s="3"/>
      <c r="I499" s="3"/>
      <c r="J499" s="3"/>
      <c r="K499" s="3"/>
      <c r="L499" s="3"/>
      <c r="M499" s="21"/>
      <c r="N499" s="21"/>
      <c r="O499" s="21"/>
      <c r="P499" s="21"/>
      <c r="Q499" s="26"/>
      <c r="R499" s="29"/>
      <c r="S499" s="26"/>
      <c r="T499" s="29"/>
      <c r="U499" s="26"/>
      <c r="V499" s="29"/>
      <c r="W499" s="26"/>
      <c r="X499" s="29"/>
      <c r="AB499" s="1"/>
      <c r="AD499" s="2"/>
      <c r="AE499" s="2"/>
      <c r="AF499" s="2"/>
      <c r="AG499" s="2"/>
      <c r="AH499" s="4"/>
    </row>
    <row r="500" spans="1:34" ht="13.5" hidden="1" customHeight="1">
      <c r="A500" s="2"/>
      <c r="C500" s="3"/>
      <c r="D500" s="3"/>
      <c r="E500" s="3"/>
      <c r="F500" s="3"/>
      <c r="G500" s="3"/>
      <c r="H500" s="3"/>
      <c r="I500" s="3"/>
      <c r="J500" s="3"/>
      <c r="K500" s="3"/>
      <c r="L500" s="3"/>
      <c r="M500" s="21"/>
      <c r="N500" s="21"/>
      <c r="O500" s="21"/>
      <c r="P500" s="21"/>
      <c r="Q500" s="26"/>
      <c r="R500" s="29"/>
      <c r="S500" s="26"/>
      <c r="T500" s="29"/>
      <c r="U500" s="26"/>
      <c r="V500" s="29"/>
      <c r="W500" s="26"/>
      <c r="X500" s="29"/>
      <c r="AB500" s="1"/>
      <c r="AD500" s="2"/>
      <c r="AE500" s="2"/>
      <c r="AF500" s="2"/>
      <c r="AG500" s="2"/>
      <c r="AH500" s="4"/>
    </row>
    <row r="501" spans="1:34" ht="13.5" hidden="1" customHeight="1">
      <c r="A501" s="2"/>
      <c r="C501" s="3"/>
      <c r="D501" s="3"/>
      <c r="E501" s="3"/>
      <c r="F501" s="3"/>
      <c r="G501" s="3"/>
      <c r="H501" s="3"/>
      <c r="I501" s="3"/>
      <c r="J501" s="3"/>
      <c r="K501" s="3"/>
      <c r="L501" s="3"/>
      <c r="M501" s="21"/>
      <c r="N501" s="21"/>
      <c r="O501" s="21"/>
      <c r="P501" s="21"/>
      <c r="Q501" s="26"/>
      <c r="R501" s="29"/>
      <c r="S501" s="26"/>
      <c r="T501" s="29"/>
      <c r="U501" s="26"/>
      <c r="V501" s="29"/>
      <c r="W501" s="26"/>
      <c r="X501" s="29"/>
      <c r="AB501" s="1"/>
      <c r="AD501" s="2"/>
      <c r="AE501" s="2"/>
      <c r="AF501" s="2"/>
      <c r="AG501" s="2"/>
      <c r="AH501" s="4"/>
    </row>
    <row r="502" spans="1:34" ht="13.5" hidden="1" customHeight="1">
      <c r="A502" s="2"/>
      <c r="C502" s="3"/>
      <c r="D502" s="3"/>
      <c r="E502" s="3"/>
      <c r="F502" s="3"/>
      <c r="G502" s="3"/>
      <c r="H502" s="3"/>
      <c r="I502" s="3"/>
      <c r="J502" s="3"/>
      <c r="K502" s="3"/>
      <c r="L502" s="3"/>
      <c r="M502" s="21"/>
      <c r="N502" s="21"/>
      <c r="O502" s="21"/>
      <c r="P502" s="21"/>
      <c r="Q502" s="26"/>
      <c r="R502" s="29"/>
      <c r="S502" s="26"/>
      <c r="T502" s="29"/>
      <c r="U502" s="26"/>
      <c r="V502" s="29"/>
      <c r="W502" s="26"/>
      <c r="X502" s="29"/>
      <c r="AB502" s="1"/>
      <c r="AD502" s="2"/>
      <c r="AE502" s="2"/>
      <c r="AF502" s="2"/>
      <c r="AG502" s="2"/>
      <c r="AH502" s="4"/>
    </row>
    <row r="503" spans="1:34" ht="13.5" hidden="1" customHeight="1">
      <c r="A503" s="2"/>
      <c r="C503" s="3"/>
      <c r="D503" s="3"/>
      <c r="E503" s="3"/>
      <c r="F503" s="3"/>
      <c r="G503" s="3"/>
      <c r="H503" s="3"/>
      <c r="I503" s="3"/>
      <c r="J503" s="3"/>
      <c r="K503" s="3"/>
      <c r="L503" s="3"/>
      <c r="M503" s="21"/>
      <c r="N503" s="21"/>
      <c r="O503" s="21"/>
      <c r="P503" s="21"/>
      <c r="Q503" s="26"/>
      <c r="R503" s="29"/>
      <c r="S503" s="26"/>
      <c r="T503" s="29"/>
      <c r="U503" s="26"/>
      <c r="V503" s="29"/>
      <c r="W503" s="26"/>
      <c r="X503" s="29"/>
      <c r="AB503" s="1"/>
      <c r="AD503" s="2"/>
      <c r="AE503" s="2"/>
      <c r="AF503" s="2"/>
      <c r="AG503" s="2"/>
      <c r="AH503" s="4"/>
    </row>
    <row r="504" spans="1:34" ht="13.5" hidden="1" customHeight="1">
      <c r="A504" s="2"/>
      <c r="C504" s="3"/>
      <c r="D504" s="3"/>
      <c r="E504" s="3"/>
      <c r="F504" s="3"/>
      <c r="G504" s="3"/>
      <c r="H504" s="3"/>
      <c r="I504" s="3"/>
      <c r="J504" s="3"/>
      <c r="K504" s="3"/>
      <c r="L504" s="3"/>
      <c r="M504" s="21"/>
      <c r="N504" s="21"/>
      <c r="O504" s="21"/>
      <c r="P504" s="21"/>
      <c r="Q504" s="26"/>
      <c r="R504" s="29"/>
      <c r="S504" s="26"/>
      <c r="T504" s="29"/>
      <c r="U504" s="26"/>
      <c r="V504" s="29"/>
      <c r="W504" s="26"/>
      <c r="X504" s="29"/>
      <c r="AB504" s="1"/>
      <c r="AD504" s="2"/>
      <c r="AE504" s="2"/>
      <c r="AF504" s="2"/>
      <c r="AG504" s="2"/>
      <c r="AH504" s="4"/>
    </row>
    <row r="505" spans="1:34" ht="13.5" hidden="1" customHeight="1">
      <c r="A505" s="2"/>
      <c r="C505" s="3"/>
      <c r="D505" s="3"/>
      <c r="E505" s="3"/>
      <c r="F505" s="3"/>
      <c r="G505" s="3"/>
      <c r="H505" s="3"/>
      <c r="I505" s="3"/>
      <c r="J505" s="3"/>
      <c r="K505" s="3"/>
      <c r="L505" s="3"/>
      <c r="M505" s="21"/>
      <c r="N505" s="21"/>
      <c r="O505" s="21"/>
      <c r="P505" s="21"/>
      <c r="Q505" s="26"/>
      <c r="R505" s="29"/>
      <c r="S505" s="26"/>
      <c r="T505" s="29"/>
      <c r="U505" s="26"/>
      <c r="V505" s="29"/>
      <c r="W505" s="26"/>
      <c r="X505" s="29"/>
      <c r="AB505" s="1"/>
      <c r="AD505" s="2"/>
      <c r="AE505" s="2"/>
      <c r="AF505" s="2"/>
      <c r="AG505" s="2"/>
      <c r="AH505" s="4"/>
    </row>
    <row r="506" spans="1:34" ht="13.5" hidden="1" customHeight="1">
      <c r="A506" s="2"/>
      <c r="C506" s="3"/>
      <c r="D506" s="3"/>
      <c r="E506" s="3"/>
      <c r="F506" s="3"/>
      <c r="G506" s="3"/>
      <c r="H506" s="3"/>
      <c r="I506" s="3"/>
      <c r="J506" s="3"/>
      <c r="K506" s="3"/>
      <c r="L506" s="3"/>
      <c r="M506" s="21"/>
      <c r="N506" s="21"/>
      <c r="O506" s="21"/>
      <c r="P506" s="21"/>
      <c r="Q506" s="26"/>
      <c r="R506" s="29"/>
      <c r="S506" s="26"/>
      <c r="T506" s="29"/>
      <c r="U506" s="26"/>
      <c r="V506" s="29"/>
      <c r="W506" s="26"/>
      <c r="X506" s="29"/>
      <c r="AB506" s="1"/>
      <c r="AD506" s="2"/>
      <c r="AE506" s="2"/>
      <c r="AF506" s="2"/>
      <c r="AG506" s="2"/>
      <c r="AH506" s="4"/>
    </row>
    <row r="507" spans="1:34" ht="13.5" hidden="1" customHeight="1">
      <c r="A507" s="2"/>
      <c r="C507" s="3"/>
      <c r="D507" s="3"/>
      <c r="E507" s="3"/>
      <c r="F507" s="3"/>
      <c r="G507" s="3"/>
      <c r="H507" s="3"/>
      <c r="I507" s="3"/>
      <c r="J507" s="3"/>
      <c r="K507" s="3"/>
      <c r="L507" s="3"/>
      <c r="M507" s="21"/>
      <c r="N507" s="21"/>
      <c r="O507" s="21"/>
      <c r="P507" s="21"/>
      <c r="Q507" s="26"/>
      <c r="R507" s="29"/>
      <c r="S507" s="26"/>
      <c r="T507" s="29"/>
      <c r="U507" s="26"/>
      <c r="V507" s="29"/>
      <c r="W507" s="26"/>
      <c r="X507" s="29"/>
      <c r="AB507" s="1"/>
      <c r="AD507" s="2"/>
      <c r="AE507" s="2"/>
      <c r="AF507" s="2"/>
      <c r="AG507" s="2"/>
      <c r="AH507" s="4"/>
    </row>
    <row r="508" spans="1:34" ht="13.5" hidden="1" customHeight="1">
      <c r="A508" s="2"/>
      <c r="C508" s="3"/>
      <c r="D508" s="3"/>
      <c r="E508" s="3"/>
      <c r="F508" s="3"/>
      <c r="G508" s="3"/>
      <c r="H508" s="3"/>
      <c r="I508" s="3"/>
      <c r="J508" s="3"/>
      <c r="K508" s="3"/>
      <c r="L508" s="3"/>
      <c r="M508" s="21"/>
      <c r="N508" s="21"/>
      <c r="O508" s="21"/>
      <c r="P508" s="21"/>
      <c r="Q508" s="26"/>
      <c r="R508" s="29"/>
      <c r="S508" s="26"/>
      <c r="T508" s="29"/>
      <c r="U508" s="26"/>
      <c r="V508" s="29"/>
      <c r="W508" s="26"/>
      <c r="X508" s="29"/>
      <c r="AB508" s="1"/>
      <c r="AD508" s="2"/>
      <c r="AE508" s="2"/>
      <c r="AF508" s="2"/>
      <c r="AG508" s="2"/>
      <c r="AH508" s="4"/>
    </row>
    <row r="509" spans="1:34" ht="13.5" hidden="1" customHeight="1">
      <c r="A509" s="2"/>
      <c r="C509" s="3"/>
      <c r="D509" s="3"/>
      <c r="E509" s="3"/>
      <c r="F509" s="3"/>
      <c r="G509" s="3"/>
      <c r="H509" s="3"/>
      <c r="I509" s="3"/>
      <c r="J509" s="3"/>
      <c r="K509" s="3"/>
      <c r="L509" s="3"/>
      <c r="M509" s="21"/>
      <c r="N509" s="21"/>
      <c r="O509" s="21"/>
      <c r="P509" s="21"/>
      <c r="Q509" s="26"/>
      <c r="R509" s="29"/>
      <c r="S509" s="26"/>
      <c r="T509" s="29"/>
      <c r="U509" s="26"/>
      <c r="V509" s="29"/>
      <c r="W509" s="26"/>
      <c r="X509" s="29"/>
      <c r="AB509" s="1"/>
      <c r="AD509" s="2"/>
      <c r="AE509" s="2"/>
      <c r="AF509" s="2"/>
      <c r="AG509" s="2"/>
      <c r="AH509" s="4"/>
    </row>
    <row r="510" spans="1:34" ht="13.5" hidden="1" customHeight="1">
      <c r="A510" s="2"/>
      <c r="C510" s="3"/>
      <c r="D510" s="3"/>
      <c r="E510" s="3"/>
      <c r="F510" s="3"/>
      <c r="G510" s="3"/>
      <c r="H510" s="3"/>
      <c r="I510" s="3"/>
      <c r="J510" s="3"/>
      <c r="K510" s="3"/>
      <c r="L510" s="3"/>
      <c r="M510" s="21"/>
      <c r="N510" s="21"/>
      <c r="O510" s="21"/>
      <c r="P510" s="21"/>
      <c r="Q510" s="26"/>
      <c r="R510" s="29"/>
      <c r="S510" s="26"/>
      <c r="T510" s="29"/>
      <c r="U510" s="26"/>
      <c r="V510" s="29"/>
      <c r="W510" s="26"/>
      <c r="X510" s="29"/>
      <c r="AB510" s="1"/>
      <c r="AD510" s="2"/>
      <c r="AE510" s="2"/>
      <c r="AF510" s="2"/>
      <c r="AG510" s="2"/>
      <c r="AH510" s="4"/>
    </row>
    <row r="511" spans="1:34" ht="13.5" hidden="1" customHeight="1">
      <c r="A511" s="2"/>
      <c r="C511" s="3"/>
      <c r="D511" s="3"/>
      <c r="E511" s="3"/>
      <c r="F511" s="3"/>
      <c r="G511" s="3"/>
      <c r="H511" s="3"/>
      <c r="I511" s="3"/>
      <c r="J511" s="3"/>
      <c r="K511" s="3"/>
      <c r="L511" s="3"/>
      <c r="M511" s="21"/>
      <c r="N511" s="21"/>
      <c r="O511" s="21"/>
      <c r="P511" s="21"/>
      <c r="Q511" s="26"/>
      <c r="R511" s="29"/>
      <c r="S511" s="26"/>
      <c r="T511" s="29"/>
      <c r="U511" s="26"/>
      <c r="V511" s="29"/>
      <c r="W511" s="26"/>
      <c r="X511" s="29"/>
      <c r="AB511" s="1"/>
      <c r="AD511" s="2"/>
      <c r="AE511" s="2"/>
      <c r="AF511" s="2"/>
      <c r="AG511" s="2"/>
      <c r="AH511" s="4"/>
    </row>
    <row r="512" spans="1:34" ht="13.5" hidden="1" customHeight="1">
      <c r="A512" s="2"/>
      <c r="C512" s="3"/>
      <c r="D512" s="3"/>
      <c r="E512" s="3"/>
      <c r="F512" s="3"/>
      <c r="G512" s="3"/>
      <c r="H512" s="3"/>
      <c r="I512" s="3"/>
      <c r="J512" s="3"/>
      <c r="K512" s="3"/>
      <c r="L512" s="3"/>
      <c r="M512" s="21"/>
      <c r="N512" s="21"/>
      <c r="O512" s="21"/>
      <c r="P512" s="21"/>
      <c r="Q512" s="26"/>
      <c r="R512" s="29"/>
      <c r="S512" s="26"/>
      <c r="T512" s="29"/>
      <c r="U512" s="26"/>
      <c r="V512" s="29"/>
      <c r="W512" s="26"/>
      <c r="X512" s="29"/>
      <c r="AB512" s="1"/>
      <c r="AD512" s="2"/>
      <c r="AE512" s="2"/>
      <c r="AF512" s="2"/>
      <c r="AG512" s="2"/>
      <c r="AH512" s="4"/>
    </row>
    <row r="513" spans="1:34" ht="13.5" hidden="1" customHeight="1">
      <c r="A513" s="2"/>
      <c r="C513" s="3"/>
      <c r="D513" s="3"/>
      <c r="E513" s="3"/>
      <c r="F513" s="3"/>
      <c r="G513" s="3"/>
      <c r="H513" s="3"/>
      <c r="I513" s="3"/>
      <c r="J513" s="3"/>
      <c r="K513" s="3"/>
      <c r="L513" s="3"/>
      <c r="M513" s="21"/>
      <c r="N513" s="21"/>
      <c r="O513" s="21"/>
      <c r="P513" s="21"/>
      <c r="Q513" s="26"/>
      <c r="R513" s="29"/>
      <c r="S513" s="26"/>
      <c r="T513" s="29"/>
      <c r="U513" s="26"/>
      <c r="V513" s="29"/>
      <c r="W513" s="26"/>
      <c r="X513" s="29"/>
      <c r="AB513" s="1"/>
      <c r="AD513" s="2"/>
      <c r="AE513" s="2"/>
      <c r="AF513" s="2"/>
      <c r="AG513" s="2"/>
      <c r="AH513" s="4"/>
    </row>
    <row r="514" spans="1:34" ht="13.5" hidden="1" customHeight="1">
      <c r="A514" s="2"/>
      <c r="C514" s="3"/>
      <c r="D514" s="3"/>
      <c r="E514" s="3"/>
      <c r="F514" s="3"/>
      <c r="G514" s="3"/>
      <c r="H514" s="3"/>
      <c r="I514" s="3"/>
      <c r="J514" s="3"/>
      <c r="K514" s="3"/>
      <c r="L514" s="3"/>
      <c r="M514" s="21"/>
      <c r="N514" s="21"/>
      <c r="O514" s="21"/>
      <c r="P514" s="21"/>
      <c r="Q514" s="26"/>
      <c r="R514" s="29"/>
      <c r="S514" s="26"/>
      <c r="T514" s="29"/>
      <c r="U514" s="26"/>
      <c r="V514" s="29"/>
      <c r="W514" s="26"/>
      <c r="X514" s="29"/>
      <c r="AB514" s="1"/>
      <c r="AD514" s="2"/>
      <c r="AE514" s="2"/>
      <c r="AF514" s="2"/>
      <c r="AG514" s="2"/>
      <c r="AH514" s="4"/>
    </row>
    <row r="515" spans="1:34" ht="13.5" hidden="1" customHeight="1">
      <c r="A515" s="2"/>
      <c r="C515" s="3"/>
      <c r="D515" s="3"/>
      <c r="E515" s="3"/>
      <c r="F515" s="3"/>
      <c r="G515" s="3"/>
      <c r="H515" s="3"/>
      <c r="I515" s="3"/>
      <c r="J515" s="3"/>
      <c r="K515" s="3"/>
      <c r="L515" s="3"/>
      <c r="M515" s="21"/>
      <c r="N515" s="21"/>
      <c r="O515" s="21"/>
      <c r="P515" s="21"/>
      <c r="Q515" s="26"/>
      <c r="R515" s="29"/>
      <c r="S515" s="26"/>
      <c r="T515" s="29"/>
      <c r="U515" s="26"/>
      <c r="V515" s="29"/>
      <c r="W515" s="26"/>
      <c r="X515" s="29"/>
      <c r="AB515" s="1"/>
      <c r="AD515" s="2"/>
      <c r="AE515" s="2"/>
      <c r="AF515" s="2"/>
      <c r="AG515" s="2"/>
      <c r="AH515" s="4"/>
    </row>
    <row r="516" spans="1:34" ht="13.5" hidden="1" customHeight="1">
      <c r="A516" s="2"/>
      <c r="C516" s="3"/>
      <c r="D516" s="3"/>
      <c r="E516" s="3"/>
      <c r="F516" s="3"/>
      <c r="G516" s="3"/>
      <c r="H516" s="3"/>
      <c r="I516" s="3"/>
      <c r="J516" s="3"/>
      <c r="K516" s="3"/>
      <c r="L516" s="3"/>
      <c r="M516" s="21"/>
      <c r="N516" s="21"/>
      <c r="O516" s="21"/>
      <c r="P516" s="21"/>
      <c r="Q516" s="26"/>
      <c r="R516" s="29"/>
      <c r="S516" s="26"/>
      <c r="T516" s="29"/>
      <c r="U516" s="26"/>
      <c r="V516" s="29"/>
      <c r="W516" s="26"/>
      <c r="X516" s="29"/>
      <c r="AB516" s="1"/>
      <c r="AD516" s="2"/>
      <c r="AE516" s="2"/>
      <c r="AF516" s="2"/>
      <c r="AG516" s="2"/>
      <c r="AH516" s="4"/>
    </row>
    <row r="517" spans="1:34" ht="13.5" hidden="1" customHeight="1">
      <c r="A517" s="2"/>
      <c r="C517" s="3"/>
      <c r="D517" s="3"/>
      <c r="E517" s="3"/>
      <c r="F517" s="3"/>
      <c r="G517" s="3"/>
      <c r="H517" s="3"/>
      <c r="I517" s="3"/>
      <c r="J517" s="3"/>
      <c r="K517" s="3"/>
      <c r="L517" s="3"/>
      <c r="M517" s="21"/>
      <c r="N517" s="21"/>
      <c r="O517" s="21"/>
      <c r="P517" s="21"/>
      <c r="Q517" s="26"/>
      <c r="R517" s="29"/>
      <c r="S517" s="26"/>
      <c r="T517" s="29"/>
      <c r="U517" s="26"/>
      <c r="V517" s="29"/>
      <c r="W517" s="26"/>
      <c r="X517" s="29"/>
      <c r="AB517" s="1"/>
      <c r="AD517" s="2"/>
      <c r="AE517" s="2"/>
      <c r="AF517" s="2"/>
      <c r="AG517" s="2"/>
      <c r="AH517" s="4"/>
    </row>
    <row r="518" spans="1:34" ht="13.5" hidden="1" customHeight="1">
      <c r="A518" s="2"/>
      <c r="C518" s="3"/>
      <c r="D518" s="3"/>
      <c r="E518" s="3"/>
      <c r="F518" s="3"/>
      <c r="G518" s="3"/>
      <c r="H518" s="3"/>
      <c r="I518" s="3"/>
      <c r="J518" s="3"/>
      <c r="K518" s="3"/>
      <c r="L518" s="3"/>
      <c r="M518" s="21"/>
      <c r="N518" s="21"/>
      <c r="O518" s="21"/>
      <c r="P518" s="21"/>
      <c r="Q518" s="26"/>
      <c r="R518" s="29"/>
      <c r="S518" s="26"/>
      <c r="T518" s="29"/>
      <c r="U518" s="26"/>
      <c r="V518" s="29"/>
      <c r="W518" s="26"/>
      <c r="X518" s="29"/>
      <c r="AB518" s="1"/>
      <c r="AD518" s="2"/>
      <c r="AE518" s="2"/>
      <c r="AF518" s="2"/>
      <c r="AG518" s="2"/>
      <c r="AH518" s="4"/>
    </row>
    <row r="519" spans="1:34" ht="13.5" hidden="1" customHeight="1">
      <c r="A519" s="2"/>
      <c r="C519" s="3"/>
      <c r="D519" s="3"/>
      <c r="E519" s="3"/>
      <c r="F519" s="3"/>
      <c r="G519" s="3"/>
      <c r="H519" s="3"/>
      <c r="I519" s="3"/>
      <c r="J519" s="3"/>
      <c r="K519" s="3"/>
      <c r="L519" s="3"/>
      <c r="M519" s="21"/>
      <c r="N519" s="21"/>
      <c r="O519" s="21"/>
      <c r="P519" s="21"/>
      <c r="Q519" s="26"/>
      <c r="R519" s="29"/>
      <c r="S519" s="26"/>
      <c r="T519" s="29"/>
      <c r="U519" s="26"/>
      <c r="V519" s="29"/>
      <c r="W519" s="26"/>
      <c r="X519" s="29"/>
      <c r="AB519" s="1"/>
      <c r="AD519" s="2"/>
      <c r="AE519" s="2"/>
      <c r="AF519" s="2"/>
      <c r="AG519" s="2"/>
      <c r="AH519" s="4"/>
    </row>
    <row r="520" spans="1:34" ht="13.5" hidden="1" customHeight="1">
      <c r="A520" s="2"/>
      <c r="C520" s="3"/>
      <c r="D520" s="3"/>
      <c r="E520" s="3"/>
      <c r="F520" s="3"/>
      <c r="G520" s="3"/>
      <c r="H520" s="3"/>
      <c r="I520" s="3"/>
      <c r="J520" s="3"/>
      <c r="K520" s="3"/>
      <c r="L520" s="3"/>
      <c r="M520" s="21"/>
      <c r="N520" s="21"/>
      <c r="O520" s="21"/>
      <c r="P520" s="21"/>
      <c r="Q520" s="26"/>
      <c r="R520" s="29"/>
      <c r="S520" s="26"/>
      <c r="T520" s="29"/>
      <c r="U520" s="26"/>
      <c r="V520" s="29"/>
      <c r="W520" s="26"/>
      <c r="X520" s="29"/>
      <c r="AB520" s="1"/>
      <c r="AD520" s="2"/>
      <c r="AE520" s="2"/>
      <c r="AF520" s="2"/>
      <c r="AG520" s="2"/>
      <c r="AH520" s="4"/>
    </row>
    <row r="521" spans="1:34" ht="13.5" hidden="1" customHeight="1">
      <c r="A521" s="2"/>
      <c r="C521" s="3"/>
      <c r="D521" s="3"/>
      <c r="E521" s="3"/>
      <c r="F521" s="3"/>
      <c r="G521" s="3"/>
      <c r="H521" s="3"/>
      <c r="I521" s="3"/>
      <c r="J521" s="3"/>
      <c r="K521" s="3"/>
      <c r="L521" s="3"/>
      <c r="M521" s="21"/>
      <c r="N521" s="21"/>
      <c r="O521" s="21"/>
      <c r="P521" s="21"/>
      <c r="Q521" s="26"/>
      <c r="R521" s="29"/>
      <c r="S521" s="26"/>
      <c r="T521" s="29"/>
      <c r="U521" s="26"/>
      <c r="V521" s="29"/>
      <c r="W521" s="26"/>
      <c r="X521" s="29"/>
      <c r="AB521" s="1"/>
      <c r="AD521" s="2"/>
      <c r="AE521" s="2"/>
      <c r="AF521" s="2"/>
      <c r="AG521" s="2"/>
      <c r="AH521" s="4"/>
    </row>
    <row r="522" spans="1:34" ht="13.5" hidden="1" customHeight="1">
      <c r="A522" s="2"/>
      <c r="C522" s="3"/>
      <c r="D522" s="3"/>
      <c r="E522" s="3"/>
      <c r="F522" s="3"/>
      <c r="G522" s="3"/>
      <c r="H522" s="3"/>
      <c r="I522" s="3"/>
      <c r="J522" s="3"/>
      <c r="K522" s="3"/>
      <c r="L522" s="3"/>
      <c r="M522" s="21"/>
      <c r="N522" s="21"/>
      <c r="O522" s="21"/>
      <c r="P522" s="21"/>
      <c r="Q522" s="26"/>
      <c r="R522" s="29"/>
      <c r="S522" s="26"/>
      <c r="T522" s="29"/>
      <c r="U522" s="26"/>
      <c r="V522" s="29"/>
      <c r="W522" s="26"/>
      <c r="X522" s="29"/>
      <c r="AB522" s="1"/>
      <c r="AD522" s="2"/>
      <c r="AE522" s="2"/>
      <c r="AF522" s="2"/>
      <c r="AG522" s="2"/>
      <c r="AH522" s="4"/>
    </row>
    <row r="523" spans="1:34" ht="13.5" hidden="1" customHeight="1">
      <c r="A523" s="2"/>
      <c r="C523" s="3"/>
      <c r="D523" s="3"/>
      <c r="E523" s="3"/>
      <c r="F523" s="3"/>
      <c r="G523" s="3"/>
      <c r="H523" s="3"/>
      <c r="I523" s="3"/>
      <c r="J523" s="3"/>
      <c r="K523" s="3"/>
      <c r="L523" s="3"/>
      <c r="M523" s="21"/>
      <c r="N523" s="21"/>
      <c r="O523" s="21"/>
      <c r="P523" s="21"/>
      <c r="Q523" s="26"/>
      <c r="R523" s="29"/>
      <c r="S523" s="26"/>
      <c r="T523" s="29"/>
      <c r="U523" s="26"/>
      <c r="V523" s="29"/>
      <c r="W523" s="26"/>
      <c r="X523" s="29"/>
      <c r="AB523" s="1"/>
      <c r="AD523" s="2"/>
      <c r="AE523" s="2"/>
      <c r="AF523" s="2"/>
      <c r="AG523" s="2"/>
      <c r="AH523" s="4"/>
    </row>
    <row r="524" spans="1:34" ht="13.5" hidden="1" customHeight="1">
      <c r="A524" s="2"/>
      <c r="C524" s="3"/>
      <c r="D524" s="3"/>
      <c r="E524" s="3"/>
      <c r="F524" s="3"/>
      <c r="G524" s="3"/>
      <c r="H524" s="3"/>
      <c r="I524" s="3"/>
      <c r="J524" s="3"/>
      <c r="K524" s="3"/>
      <c r="L524" s="3"/>
      <c r="M524" s="21"/>
      <c r="N524" s="21"/>
      <c r="O524" s="21"/>
      <c r="P524" s="21"/>
      <c r="Q524" s="26"/>
      <c r="R524" s="29"/>
      <c r="S524" s="26"/>
      <c r="T524" s="29"/>
      <c r="U524" s="26"/>
      <c r="V524" s="29"/>
      <c r="W524" s="26"/>
      <c r="X524" s="29"/>
      <c r="AB524" s="1"/>
      <c r="AD524" s="2"/>
      <c r="AE524" s="2"/>
      <c r="AF524" s="2"/>
      <c r="AG524" s="2"/>
      <c r="AH524" s="4"/>
    </row>
    <row r="525" spans="1:34" ht="13.5" hidden="1" customHeight="1">
      <c r="A525" s="2"/>
      <c r="C525" s="3"/>
      <c r="D525" s="3"/>
      <c r="E525" s="3"/>
      <c r="F525" s="3"/>
      <c r="G525" s="3"/>
      <c r="H525" s="3"/>
      <c r="I525" s="3"/>
      <c r="J525" s="3"/>
      <c r="K525" s="3"/>
      <c r="L525" s="3"/>
      <c r="M525" s="21"/>
      <c r="N525" s="21"/>
      <c r="O525" s="21"/>
      <c r="P525" s="21"/>
      <c r="Q525" s="26"/>
      <c r="R525" s="29"/>
      <c r="S525" s="26"/>
      <c r="T525" s="29"/>
      <c r="U525" s="26"/>
      <c r="V525" s="29"/>
      <c r="W525" s="26"/>
      <c r="X525" s="29"/>
      <c r="AB525" s="1"/>
      <c r="AD525" s="2"/>
      <c r="AE525" s="2"/>
      <c r="AF525" s="2"/>
      <c r="AG525" s="2"/>
      <c r="AH525" s="4"/>
    </row>
    <row r="526" spans="1:34" ht="13.5" hidden="1" customHeight="1">
      <c r="A526" s="2"/>
      <c r="C526" s="3"/>
      <c r="D526" s="3"/>
      <c r="E526" s="3"/>
      <c r="F526" s="3"/>
      <c r="G526" s="3"/>
      <c r="H526" s="3"/>
      <c r="I526" s="3"/>
      <c r="J526" s="3"/>
      <c r="K526" s="3"/>
      <c r="L526" s="3"/>
      <c r="M526" s="21"/>
      <c r="N526" s="21"/>
      <c r="O526" s="21"/>
      <c r="P526" s="21"/>
      <c r="Q526" s="26"/>
      <c r="R526" s="29"/>
      <c r="S526" s="26"/>
      <c r="T526" s="29"/>
      <c r="U526" s="26"/>
      <c r="V526" s="29"/>
      <c r="W526" s="26"/>
      <c r="X526" s="29"/>
      <c r="AB526" s="1"/>
      <c r="AD526" s="2"/>
      <c r="AE526" s="2"/>
      <c r="AF526" s="2"/>
      <c r="AG526" s="2"/>
      <c r="AH526" s="4"/>
    </row>
    <row r="527" spans="1:34" ht="13.5" hidden="1" customHeight="1">
      <c r="A527" s="2"/>
      <c r="C527" s="3"/>
      <c r="D527" s="3"/>
      <c r="E527" s="3"/>
      <c r="F527" s="3"/>
      <c r="G527" s="3"/>
      <c r="H527" s="3"/>
      <c r="I527" s="3"/>
      <c r="J527" s="3"/>
      <c r="K527" s="3"/>
      <c r="L527" s="3"/>
      <c r="M527" s="21"/>
      <c r="N527" s="21"/>
      <c r="O527" s="21"/>
      <c r="P527" s="21"/>
      <c r="Q527" s="26"/>
      <c r="R527" s="29"/>
      <c r="S527" s="26"/>
      <c r="T527" s="29"/>
      <c r="U527" s="26"/>
      <c r="V527" s="29"/>
      <c r="W527" s="26"/>
      <c r="X527" s="29"/>
      <c r="AB527" s="1"/>
      <c r="AD527" s="2"/>
      <c r="AE527" s="2"/>
      <c r="AF527" s="2"/>
      <c r="AG527" s="2"/>
      <c r="AH527" s="4"/>
    </row>
    <row r="528" spans="1:34" ht="13.5" hidden="1" customHeight="1">
      <c r="A528" s="2"/>
      <c r="C528" s="3"/>
      <c r="D528" s="3"/>
      <c r="E528" s="3"/>
      <c r="F528" s="3"/>
      <c r="G528" s="3"/>
      <c r="H528" s="3"/>
      <c r="I528" s="3"/>
      <c r="J528" s="3"/>
      <c r="K528" s="3"/>
      <c r="L528" s="3"/>
      <c r="M528" s="21"/>
      <c r="N528" s="21"/>
      <c r="O528" s="21"/>
      <c r="P528" s="21"/>
      <c r="Q528" s="26"/>
      <c r="R528" s="29"/>
      <c r="S528" s="26"/>
      <c r="T528" s="29"/>
      <c r="U528" s="26"/>
      <c r="V528" s="29"/>
      <c r="W528" s="26"/>
      <c r="X528" s="29"/>
      <c r="AB528" s="1"/>
      <c r="AD528" s="2"/>
      <c r="AE528" s="2"/>
      <c r="AF528" s="2"/>
      <c r="AG528" s="2"/>
      <c r="AH528" s="4"/>
    </row>
    <row r="529" spans="1:34" ht="13.5" hidden="1" customHeight="1">
      <c r="A529" s="2"/>
      <c r="C529" s="3"/>
      <c r="D529" s="3"/>
      <c r="E529" s="3"/>
      <c r="F529" s="3"/>
      <c r="G529" s="3"/>
      <c r="H529" s="3"/>
      <c r="I529" s="3"/>
      <c r="J529" s="3"/>
      <c r="K529" s="3"/>
      <c r="L529" s="3"/>
      <c r="M529" s="21"/>
      <c r="N529" s="21"/>
      <c r="O529" s="21"/>
      <c r="P529" s="21"/>
      <c r="Q529" s="26"/>
      <c r="R529" s="29"/>
      <c r="S529" s="26"/>
      <c r="T529" s="29"/>
      <c r="U529" s="26"/>
      <c r="V529" s="29"/>
      <c r="W529" s="26"/>
      <c r="X529" s="29"/>
      <c r="AB529" s="1"/>
      <c r="AD529" s="2"/>
      <c r="AE529" s="2"/>
      <c r="AF529" s="2"/>
      <c r="AG529" s="2"/>
      <c r="AH529" s="4"/>
    </row>
    <row r="530" spans="1:34" ht="13.5" hidden="1" customHeight="1">
      <c r="A530" s="2"/>
      <c r="C530" s="3"/>
      <c r="D530" s="3"/>
      <c r="E530" s="3"/>
      <c r="F530" s="3"/>
      <c r="G530" s="3"/>
      <c r="H530" s="3"/>
      <c r="I530" s="3"/>
      <c r="J530" s="3"/>
      <c r="K530" s="3"/>
      <c r="L530" s="3"/>
      <c r="M530" s="21"/>
      <c r="N530" s="21"/>
      <c r="O530" s="21"/>
      <c r="P530" s="21"/>
      <c r="Q530" s="26"/>
      <c r="R530" s="29"/>
      <c r="S530" s="26"/>
      <c r="T530" s="29"/>
      <c r="U530" s="26"/>
      <c r="V530" s="29"/>
      <c r="W530" s="26"/>
      <c r="X530" s="29"/>
      <c r="AB530" s="1"/>
      <c r="AD530" s="2"/>
      <c r="AE530" s="2"/>
      <c r="AF530" s="2"/>
      <c r="AG530" s="2"/>
      <c r="AH530" s="4"/>
    </row>
    <row r="531" spans="1:34" ht="13.5" hidden="1" customHeight="1">
      <c r="A531" s="2"/>
      <c r="C531" s="3"/>
      <c r="D531" s="3"/>
      <c r="E531" s="3"/>
      <c r="F531" s="3"/>
      <c r="G531" s="3"/>
      <c r="H531" s="3"/>
      <c r="I531" s="3"/>
      <c r="J531" s="3"/>
      <c r="K531" s="3"/>
      <c r="L531" s="3"/>
      <c r="M531" s="21"/>
      <c r="N531" s="21"/>
      <c r="O531" s="21"/>
      <c r="P531" s="21"/>
      <c r="Q531" s="26"/>
      <c r="R531" s="29"/>
      <c r="S531" s="26"/>
      <c r="T531" s="29"/>
      <c r="U531" s="26"/>
      <c r="V531" s="29"/>
      <c r="W531" s="26"/>
      <c r="X531" s="29"/>
      <c r="AB531" s="1"/>
      <c r="AD531" s="2"/>
      <c r="AE531" s="2"/>
      <c r="AF531" s="2"/>
      <c r="AG531" s="2"/>
      <c r="AH531" s="4"/>
    </row>
    <row r="532" spans="1:34" ht="13.5" hidden="1" customHeight="1">
      <c r="A532" s="2"/>
      <c r="C532" s="3"/>
      <c r="D532" s="3"/>
      <c r="E532" s="3"/>
      <c r="F532" s="3"/>
      <c r="G532" s="3"/>
      <c r="H532" s="3"/>
      <c r="I532" s="3"/>
      <c r="J532" s="3"/>
      <c r="K532" s="3"/>
      <c r="L532" s="3"/>
      <c r="M532" s="21"/>
      <c r="N532" s="21"/>
      <c r="O532" s="21"/>
      <c r="P532" s="21"/>
      <c r="Q532" s="26"/>
      <c r="R532" s="29"/>
      <c r="S532" s="26"/>
      <c r="T532" s="29"/>
      <c r="U532" s="26"/>
      <c r="V532" s="29"/>
      <c r="W532" s="26"/>
      <c r="X532" s="29"/>
      <c r="AB532" s="1"/>
      <c r="AD532" s="2"/>
      <c r="AE532" s="2"/>
      <c r="AF532" s="2"/>
      <c r="AG532" s="2"/>
      <c r="AH532" s="4"/>
    </row>
    <row r="533" spans="1:34" ht="13.5" hidden="1" customHeight="1">
      <c r="A533" s="2"/>
      <c r="C533" s="3"/>
      <c r="D533" s="3"/>
      <c r="E533" s="3"/>
      <c r="F533" s="3"/>
      <c r="G533" s="3"/>
      <c r="H533" s="3"/>
      <c r="I533" s="3"/>
      <c r="J533" s="3"/>
      <c r="K533" s="3"/>
      <c r="L533" s="3"/>
      <c r="M533" s="21"/>
      <c r="N533" s="21"/>
      <c r="O533" s="21"/>
      <c r="P533" s="21"/>
      <c r="Q533" s="26"/>
      <c r="R533" s="29"/>
      <c r="S533" s="26"/>
      <c r="T533" s="29"/>
      <c r="U533" s="26"/>
      <c r="V533" s="29"/>
      <c r="W533" s="26"/>
      <c r="X533" s="29"/>
      <c r="AB533" s="1"/>
      <c r="AD533" s="2"/>
      <c r="AE533" s="2"/>
      <c r="AF533" s="2"/>
      <c r="AG533" s="2"/>
      <c r="AH533" s="4"/>
    </row>
    <row r="534" spans="1:34" ht="13.5" hidden="1" customHeight="1">
      <c r="A534" s="2"/>
      <c r="C534" s="3"/>
      <c r="D534" s="3"/>
      <c r="E534" s="3"/>
      <c r="F534" s="3"/>
      <c r="G534" s="3"/>
      <c r="H534" s="3"/>
      <c r="I534" s="3"/>
      <c r="J534" s="3"/>
      <c r="K534" s="3"/>
      <c r="L534" s="3"/>
      <c r="M534" s="21"/>
      <c r="N534" s="21"/>
      <c r="O534" s="21"/>
      <c r="P534" s="21"/>
      <c r="Q534" s="26"/>
      <c r="R534" s="29"/>
      <c r="S534" s="26"/>
      <c r="T534" s="29"/>
      <c r="U534" s="26"/>
      <c r="V534" s="29"/>
      <c r="W534" s="26"/>
      <c r="X534" s="29"/>
      <c r="AB534" s="1"/>
      <c r="AD534" s="2"/>
      <c r="AE534" s="2"/>
      <c r="AF534" s="2"/>
      <c r="AG534" s="2"/>
      <c r="AH534" s="4"/>
    </row>
    <row r="535" spans="1:34" ht="13.5" hidden="1" customHeight="1">
      <c r="A535" s="2"/>
      <c r="C535" s="3"/>
      <c r="D535" s="3"/>
      <c r="E535" s="3"/>
      <c r="F535" s="3"/>
      <c r="G535" s="3"/>
      <c r="H535" s="3"/>
      <c r="I535" s="3"/>
      <c r="J535" s="3"/>
      <c r="K535" s="3"/>
      <c r="L535" s="3"/>
      <c r="M535" s="21"/>
      <c r="N535" s="21"/>
      <c r="O535" s="21"/>
      <c r="P535" s="21"/>
      <c r="Q535" s="26"/>
      <c r="R535" s="29"/>
      <c r="S535" s="26"/>
      <c r="T535" s="29"/>
      <c r="U535" s="26"/>
      <c r="V535" s="29"/>
      <c r="W535" s="26"/>
      <c r="X535" s="29"/>
      <c r="AB535" s="1"/>
      <c r="AD535" s="2"/>
      <c r="AE535" s="2"/>
      <c r="AF535" s="2"/>
      <c r="AG535" s="2"/>
      <c r="AH535" s="4"/>
    </row>
    <row r="536" spans="1:34" ht="13.5" hidden="1" customHeight="1">
      <c r="A536" s="2"/>
      <c r="C536" s="3"/>
      <c r="D536" s="3"/>
      <c r="E536" s="3"/>
      <c r="F536" s="3"/>
      <c r="G536" s="3"/>
      <c r="H536" s="3"/>
      <c r="I536" s="3"/>
      <c r="J536" s="3"/>
      <c r="K536" s="3"/>
      <c r="L536" s="3"/>
      <c r="M536" s="21"/>
      <c r="N536" s="21"/>
      <c r="O536" s="21"/>
      <c r="P536" s="21"/>
      <c r="Q536" s="26"/>
      <c r="R536" s="29"/>
      <c r="S536" s="26"/>
      <c r="T536" s="29"/>
      <c r="U536" s="26"/>
      <c r="V536" s="29"/>
      <c r="W536" s="26"/>
      <c r="X536" s="29"/>
      <c r="AB536" s="1"/>
      <c r="AD536" s="2"/>
      <c r="AE536" s="2"/>
      <c r="AF536" s="2"/>
      <c r="AG536" s="2"/>
      <c r="AH536" s="4"/>
    </row>
    <row r="537" spans="1:34" ht="13.5" hidden="1" customHeight="1">
      <c r="A537" s="2"/>
      <c r="C537" s="3"/>
      <c r="D537" s="3"/>
      <c r="E537" s="3"/>
      <c r="F537" s="3"/>
      <c r="G537" s="3"/>
      <c r="H537" s="3"/>
      <c r="I537" s="3"/>
      <c r="J537" s="3"/>
      <c r="K537" s="3"/>
      <c r="L537" s="3"/>
      <c r="M537" s="21"/>
      <c r="N537" s="21"/>
      <c r="O537" s="21"/>
      <c r="P537" s="21"/>
      <c r="Q537" s="26"/>
      <c r="R537" s="29"/>
      <c r="S537" s="26"/>
      <c r="T537" s="29"/>
      <c r="U537" s="26"/>
      <c r="V537" s="29"/>
      <c r="W537" s="26"/>
      <c r="X537" s="29"/>
      <c r="AB537" s="1"/>
      <c r="AD537" s="2"/>
      <c r="AE537" s="2"/>
      <c r="AF537" s="2"/>
      <c r="AG537" s="2"/>
      <c r="AH537" s="4"/>
    </row>
    <row r="538" spans="1:34" ht="13.5" hidden="1" customHeight="1">
      <c r="A538" s="2"/>
      <c r="C538" s="3"/>
      <c r="D538" s="3"/>
      <c r="E538" s="3"/>
      <c r="F538" s="3"/>
      <c r="G538" s="3"/>
      <c r="H538" s="3"/>
      <c r="I538" s="3"/>
      <c r="J538" s="3"/>
      <c r="K538" s="3"/>
      <c r="L538" s="3"/>
      <c r="M538" s="21"/>
      <c r="N538" s="21"/>
      <c r="O538" s="21"/>
      <c r="P538" s="21"/>
      <c r="Q538" s="26"/>
      <c r="R538" s="29"/>
      <c r="S538" s="26"/>
      <c r="T538" s="29"/>
      <c r="U538" s="26"/>
      <c r="V538" s="29"/>
      <c r="W538" s="26"/>
      <c r="X538" s="29"/>
      <c r="AB538" s="1"/>
      <c r="AD538" s="2"/>
      <c r="AE538" s="2"/>
      <c r="AF538" s="2"/>
      <c r="AG538" s="2"/>
      <c r="AH538" s="4"/>
    </row>
    <row r="539" spans="1:34" ht="13.5" hidden="1" customHeight="1">
      <c r="A539" s="2"/>
      <c r="C539" s="3"/>
      <c r="D539" s="3"/>
      <c r="E539" s="3"/>
      <c r="F539" s="3"/>
      <c r="G539" s="3"/>
      <c r="H539" s="3"/>
      <c r="I539" s="3"/>
      <c r="J539" s="3"/>
      <c r="K539" s="3"/>
      <c r="L539" s="3"/>
      <c r="M539" s="21"/>
      <c r="N539" s="21"/>
      <c r="O539" s="21"/>
      <c r="P539" s="21"/>
      <c r="Q539" s="26"/>
      <c r="R539" s="29"/>
      <c r="S539" s="26"/>
      <c r="T539" s="29"/>
      <c r="U539" s="26"/>
      <c r="V539" s="29"/>
      <c r="W539" s="26"/>
      <c r="X539" s="29"/>
      <c r="AB539" s="1"/>
      <c r="AD539" s="2"/>
      <c r="AE539" s="2"/>
      <c r="AF539" s="2"/>
      <c r="AG539" s="2"/>
      <c r="AH539" s="4"/>
    </row>
    <row r="540" spans="1:34" ht="13.5" hidden="1" customHeight="1">
      <c r="A540" s="2"/>
      <c r="C540" s="3"/>
      <c r="D540" s="3"/>
      <c r="E540" s="3"/>
      <c r="F540" s="3"/>
      <c r="G540" s="3"/>
      <c r="H540" s="3"/>
      <c r="I540" s="3"/>
      <c r="J540" s="3"/>
      <c r="K540" s="3"/>
      <c r="L540" s="3"/>
      <c r="M540" s="21"/>
      <c r="N540" s="21"/>
      <c r="O540" s="21"/>
      <c r="P540" s="21"/>
      <c r="Q540" s="26"/>
      <c r="R540" s="29"/>
      <c r="S540" s="26"/>
      <c r="T540" s="29"/>
      <c r="U540" s="26"/>
      <c r="V540" s="29"/>
      <c r="W540" s="26"/>
      <c r="X540" s="29"/>
      <c r="AB540" s="1"/>
      <c r="AD540" s="2"/>
      <c r="AE540" s="2"/>
      <c r="AF540" s="2"/>
      <c r="AG540" s="2"/>
      <c r="AH540" s="4"/>
    </row>
    <row r="541" spans="1:34" ht="13.5" hidden="1" customHeight="1">
      <c r="A541" s="2"/>
      <c r="C541" s="3"/>
      <c r="D541" s="3"/>
      <c r="E541" s="3"/>
      <c r="F541" s="3"/>
      <c r="G541" s="3"/>
      <c r="H541" s="3"/>
      <c r="I541" s="3"/>
      <c r="J541" s="3"/>
      <c r="K541" s="3"/>
      <c r="L541" s="3"/>
      <c r="M541" s="21"/>
      <c r="N541" s="21"/>
      <c r="O541" s="21"/>
      <c r="P541" s="21"/>
      <c r="Q541" s="26"/>
      <c r="R541" s="29"/>
      <c r="S541" s="26"/>
      <c r="T541" s="29"/>
      <c r="U541" s="26"/>
      <c r="V541" s="29"/>
      <c r="W541" s="26"/>
      <c r="X541" s="29"/>
      <c r="AB541" s="1"/>
      <c r="AD541" s="2"/>
      <c r="AE541" s="2"/>
      <c r="AF541" s="2"/>
      <c r="AG541" s="2"/>
      <c r="AH541" s="4"/>
    </row>
    <row r="542" spans="1:34" ht="13.5" hidden="1" customHeight="1">
      <c r="A542" s="2"/>
      <c r="C542" s="3"/>
      <c r="D542" s="3"/>
      <c r="E542" s="3"/>
      <c r="F542" s="3"/>
      <c r="G542" s="3"/>
      <c r="H542" s="3"/>
      <c r="I542" s="3"/>
      <c r="J542" s="3"/>
      <c r="K542" s="3"/>
      <c r="L542" s="3"/>
      <c r="M542" s="21"/>
      <c r="N542" s="21"/>
      <c r="O542" s="21"/>
      <c r="P542" s="21"/>
      <c r="Q542" s="26"/>
      <c r="R542" s="29"/>
      <c r="S542" s="26"/>
      <c r="T542" s="29"/>
      <c r="U542" s="26"/>
      <c r="V542" s="29"/>
      <c r="W542" s="26"/>
      <c r="X542" s="29"/>
      <c r="AB542" s="1"/>
      <c r="AD542" s="2"/>
      <c r="AE542" s="2"/>
      <c r="AF542" s="2"/>
      <c r="AG542" s="2"/>
      <c r="AH542" s="4"/>
    </row>
    <row r="543" spans="1:34" ht="13.5" hidden="1" customHeight="1">
      <c r="A543" s="2"/>
      <c r="C543" s="3"/>
      <c r="D543" s="3"/>
      <c r="E543" s="3"/>
      <c r="F543" s="3"/>
      <c r="G543" s="3"/>
      <c r="H543" s="3"/>
      <c r="I543" s="3"/>
      <c r="J543" s="3"/>
      <c r="K543" s="3"/>
      <c r="L543" s="3"/>
      <c r="M543" s="21"/>
      <c r="N543" s="21"/>
      <c r="O543" s="21"/>
      <c r="P543" s="21"/>
      <c r="Q543" s="26"/>
      <c r="R543" s="29"/>
      <c r="S543" s="26"/>
      <c r="T543" s="29"/>
      <c r="U543" s="26"/>
      <c r="V543" s="29"/>
      <c r="W543" s="26"/>
      <c r="X543" s="29"/>
      <c r="AB543" s="1"/>
      <c r="AD543" s="2"/>
      <c r="AE543" s="2"/>
      <c r="AF543" s="2"/>
      <c r="AG543" s="2"/>
      <c r="AH543" s="4"/>
    </row>
    <row r="544" spans="1:34" ht="13.5" hidden="1" customHeight="1">
      <c r="A544" s="2"/>
      <c r="C544" s="3"/>
      <c r="D544" s="3"/>
      <c r="E544" s="3"/>
      <c r="F544" s="3"/>
      <c r="G544" s="3"/>
      <c r="H544" s="3"/>
      <c r="I544" s="3"/>
      <c r="J544" s="3"/>
      <c r="K544" s="3"/>
      <c r="L544" s="3"/>
      <c r="M544" s="21"/>
      <c r="N544" s="21"/>
      <c r="O544" s="21"/>
      <c r="P544" s="21"/>
      <c r="Q544" s="26"/>
      <c r="R544" s="29"/>
      <c r="S544" s="26"/>
      <c r="T544" s="29"/>
      <c r="U544" s="26"/>
      <c r="V544" s="29"/>
      <c r="W544" s="26"/>
      <c r="X544" s="29"/>
      <c r="AB544" s="1"/>
      <c r="AD544" s="2"/>
      <c r="AE544" s="2"/>
      <c r="AF544" s="2"/>
      <c r="AG544" s="2"/>
      <c r="AH544" s="4"/>
    </row>
    <row r="545" spans="1:34" ht="13.5" hidden="1" customHeight="1">
      <c r="A545" s="2"/>
      <c r="C545" s="3"/>
      <c r="D545" s="3"/>
      <c r="E545" s="3"/>
      <c r="F545" s="3"/>
      <c r="G545" s="3"/>
      <c r="H545" s="3"/>
      <c r="I545" s="3"/>
      <c r="J545" s="3"/>
      <c r="K545" s="3"/>
      <c r="L545" s="3"/>
      <c r="M545" s="21"/>
      <c r="N545" s="21"/>
      <c r="O545" s="21"/>
      <c r="P545" s="21"/>
      <c r="Q545" s="26"/>
      <c r="R545" s="29"/>
      <c r="S545" s="26"/>
      <c r="T545" s="29"/>
      <c r="U545" s="26"/>
      <c r="V545" s="29"/>
      <c r="W545" s="26"/>
      <c r="X545" s="29"/>
      <c r="AB545" s="1"/>
      <c r="AD545" s="2"/>
      <c r="AE545" s="2"/>
      <c r="AF545" s="2"/>
      <c r="AG545" s="2"/>
      <c r="AH545" s="4"/>
    </row>
    <row r="546" spans="1:34" ht="13.5" hidden="1" customHeight="1">
      <c r="A546" s="2"/>
      <c r="C546" s="3"/>
      <c r="D546" s="3"/>
      <c r="E546" s="3"/>
      <c r="F546" s="3"/>
      <c r="G546" s="3"/>
      <c r="H546" s="3"/>
      <c r="I546" s="3"/>
      <c r="J546" s="3"/>
      <c r="K546" s="3"/>
      <c r="L546" s="3"/>
      <c r="M546" s="21"/>
      <c r="N546" s="21"/>
      <c r="O546" s="21"/>
      <c r="P546" s="21"/>
      <c r="Q546" s="26"/>
      <c r="R546" s="29"/>
      <c r="S546" s="26"/>
      <c r="T546" s="29"/>
      <c r="U546" s="26"/>
      <c r="V546" s="29"/>
      <c r="W546" s="26"/>
      <c r="X546" s="29"/>
      <c r="AB546" s="1"/>
      <c r="AD546" s="2"/>
      <c r="AE546" s="2"/>
      <c r="AF546" s="2"/>
      <c r="AG546" s="2"/>
      <c r="AH546" s="4"/>
    </row>
    <row r="547" spans="1:34" ht="13.5" hidden="1" customHeight="1">
      <c r="A547" s="2"/>
      <c r="C547" s="3"/>
      <c r="D547" s="3"/>
      <c r="E547" s="3"/>
      <c r="F547" s="3"/>
      <c r="G547" s="3"/>
      <c r="H547" s="3"/>
      <c r="I547" s="3"/>
      <c r="J547" s="3"/>
      <c r="K547" s="3"/>
      <c r="L547" s="3"/>
      <c r="M547" s="21"/>
      <c r="N547" s="21"/>
      <c r="O547" s="21"/>
      <c r="P547" s="21"/>
      <c r="Q547" s="26"/>
      <c r="R547" s="29"/>
      <c r="S547" s="26"/>
      <c r="T547" s="29"/>
      <c r="U547" s="26"/>
      <c r="V547" s="29"/>
      <c r="W547" s="26"/>
      <c r="X547" s="29"/>
      <c r="AB547" s="1"/>
      <c r="AD547" s="2"/>
      <c r="AE547" s="2"/>
      <c r="AF547" s="2"/>
      <c r="AG547" s="2"/>
      <c r="AH547" s="4"/>
    </row>
    <row r="548" spans="1:34" ht="13.5" hidden="1" customHeight="1">
      <c r="A548" s="2"/>
      <c r="C548" s="3"/>
      <c r="D548" s="3"/>
      <c r="E548" s="3"/>
      <c r="F548" s="3"/>
      <c r="G548" s="3"/>
      <c r="H548" s="3"/>
      <c r="I548" s="3"/>
      <c r="J548" s="3"/>
      <c r="K548" s="3"/>
      <c r="L548" s="3"/>
      <c r="M548" s="21"/>
      <c r="N548" s="21"/>
      <c r="O548" s="21"/>
      <c r="P548" s="21"/>
      <c r="Q548" s="26"/>
      <c r="R548" s="29"/>
      <c r="S548" s="26"/>
      <c r="T548" s="29"/>
      <c r="U548" s="26"/>
      <c r="V548" s="29"/>
      <c r="W548" s="26"/>
      <c r="X548" s="29"/>
      <c r="AB548" s="1"/>
      <c r="AD548" s="2"/>
      <c r="AE548" s="2"/>
      <c r="AF548" s="2"/>
      <c r="AG548" s="2"/>
      <c r="AH548" s="4"/>
    </row>
    <row r="549" spans="1:34" ht="13.5" hidden="1" customHeight="1">
      <c r="A549" s="2"/>
      <c r="C549" s="3"/>
      <c r="D549" s="3"/>
      <c r="E549" s="3"/>
      <c r="F549" s="3"/>
      <c r="G549" s="3"/>
      <c r="H549" s="3"/>
      <c r="I549" s="3"/>
      <c r="J549" s="3"/>
      <c r="K549" s="3"/>
      <c r="L549" s="3"/>
      <c r="M549" s="21"/>
      <c r="N549" s="21"/>
      <c r="O549" s="21"/>
      <c r="P549" s="21"/>
      <c r="Q549" s="26"/>
      <c r="R549" s="29"/>
      <c r="S549" s="26"/>
      <c r="T549" s="29"/>
      <c r="U549" s="26"/>
      <c r="V549" s="29"/>
      <c r="W549" s="26"/>
      <c r="X549" s="29"/>
      <c r="AB549" s="1"/>
      <c r="AD549" s="2"/>
      <c r="AE549" s="2"/>
      <c r="AF549" s="2"/>
      <c r="AG549" s="2"/>
      <c r="AH549" s="4"/>
    </row>
    <row r="550" spans="1:34" ht="13.5" hidden="1" customHeight="1">
      <c r="A550" s="2"/>
      <c r="C550" s="3"/>
      <c r="D550" s="3"/>
      <c r="E550" s="3"/>
      <c r="F550" s="3"/>
      <c r="G550" s="3"/>
      <c r="H550" s="3"/>
      <c r="I550" s="3"/>
      <c r="J550" s="3"/>
      <c r="K550" s="3"/>
      <c r="L550" s="3"/>
      <c r="M550" s="21"/>
      <c r="N550" s="21"/>
      <c r="O550" s="21"/>
      <c r="P550" s="21"/>
      <c r="Q550" s="26"/>
      <c r="R550" s="29"/>
      <c r="S550" s="26"/>
      <c r="T550" s="29"/>
      <c r="U550" s="26"/>
      <c r="V550" s="29"/>
      <c r="W550" s="26"/>
      <c r="X550" s="29"/>
      <c r="AB550" s="1"/>
      <c r="AD550" s="2"/>
      <c r="AE550" s="2"/>
      <c r="AF550" s="2"/>
      <c r="AG550" s="2"/>
      <c r="AH550" s="4"/>
    </row>
    <row r="551" spans="1:34" ht="13.5" hidden="1" customHeight="1">
      <c r="A551" s="2"/>
      <c r="C551" s="3"/>
      <c r="D551" s="3"/>
      <c r="E551" s="3"/>
      <c r="F551" s="3"/>
      <c r="G551" s="3"/>
      <c r="H551" s="3"/>
      <c r="I551" s="3"/>
      <c r="J551" s="3"/>
      <c r="K551" s="3"/>
      <c r="L551" s="3"/>
      <c r="M551" s="21"/>
      <c r="N551" s="21"/>
      <c r="O551" s="21"/>
      <c r="P551" s="21"/>
      <c r="Q551" s="26"/>
      <c r="R551" s="29"/>
      <c r="S551" s="26"/>
      <c r="T551" s="29"/>
      <c r="U551" s="26"/>
      <c r="V551" s="29"/>
      <c r="W551" s="26"/>
      <c r="X551" s="29"/>
      <c r="AB551" s="1"/>
      <c r="AD551" s="2"/>
      <c r="AE551" s="2"/>
      <c r="AF551" s="2"/>
      <c r="AG551" s="2"/>
      <c r="AH551" s="4"/>
    </row>
    <row r="552" spans="1:34" ht="13.5" hidden="1" customHeight="1">
      <c r="A552" s="2"/>
      <c r="C552" s="3"/>
      <c r="D552" s="3"/>
      <c r="E552" s="3"/>
      <c r="F552" s="3"/>
      <c r="G552" s="3"/>
      <c r="H552" s="3"/>
      <c r="I552" s="3"/>
      <c r="J552" s="3"/>
      <c r="K552" s="3"/>
      <c r="L552" s="3"/>
      <c r="M552" s="21"/>
      <c r="N552" s="21"/>
      <c r="O552" s="21"/>
      <c r="P552" s="21"/>
      <c r="Q552" s="26"/>
      <c r="R552" s="29"/>
      <c r="S552" s="26"/>
      <c r="T552" s="29"/>
      <c r="U552" s="26"/>
      <c r="V552" s="29"/>
      <c r="W552" s="26"/>
      <c r="X552" s="29"/>
      <c r="AB552" s="1"/>
      <c r="AD552" s="2"/>
      <c r="AE552" s="2"/>
      <c r="AF552" s="2"/>
      <c r="AG552" s="2"/>
      <c r="AH552" s="4"/>
    </row>
    <row r="553" spans="1:34" ht="13.5" hidden="1" customHeight="1">
      <c r="A553" s="2"/>
      <c r="C553" s="3"/>
      <c r="D553" s="3"/>
      <c r="E553" s="3"/>
      <c r="F553" s="3"/>
      <c r="G553" s="3"/>
      <c r="H553" s="3"/>
      <c r="I553" s="3"/>
      <c r="J553" s="3"/>
      <c r="K553" s="3"/>
      <c r="L553" s="3"/>
      <c r="M553" s="21"/>
      <c r="N553" s="21"/>
      <c r="O553" s="21"/>
      <c r="P553" s="21"/>
      <c r="Q553" s="26"/>
      <c r="R553" s="29"/>
      <c r="S553" s="26"/>
      <c r="T553" s="29"/>
      <c r="U553" s="26"/>
      <c r="V553" s="29"/>
      <c r="W553" s="26"/>
      <c r="X553" s="29"/>
      <c r="AB553" s="1"/>
      <c r="AD553" s="2"/>
      <c r="AE553" s="2"/>
      <c r="AF553" s="2"/>
      <c r="AG553" s="2"/>
      <c r="AH553" s="4"/>
    </row>
    <row r="554" spans="1:34" ht="13.5" hidden="1" customHeight="1">
      <c r="A554" s="2"/>
      <c r="C554" s="3"/>
      <c r="D554" s="3"/>
      <c r="E554" s="3"/>
      <c r="F554" s="3"/>
      <c r="G554" s="3"/>
      <c r="H554" s="3"/>
      <c r="I554" s="3"/>
      <c r="J554" s="3"/>
      <c r="K554" s="3"/>
      <c r="L554" s="3"/>
      <c r="M554" s="21"/>
      <c r="N554" s="21"/>
      <c r="O554" s="21"/>
      <c r="P554" s="21"/>
      <c r="Q554" s="26"/>
      <c r="R554" s="29"/>
      <c r="S554" s="26"/>
      <c r="T554" s="29"/>
      <c r="U554" s="26"/>
      <c r="V554" s="29"/>
      <c r="W554" s="26"/>
      <c r="X554" s="29"/>
      <c r="AB554" s="1"/>
      <c r="AD554" s="2"/>
      <c r="AE554" s="2"/>
      <c r="AF554" s="2"/>
      <c r="AG554" s="2"/>
      <c r="AH554" s="4"/>
    </row>
    <row r="555" spans="1:34" ht="13.5" hidden="1" customHeight="1">
      <c r="A555" s="2"/>
      <c r="C555" s="3"/>
      <c r="D555" s="3"/>
      <c r="E555" s="3"/>
      <c r="F555" s="3"/>
      <c r="G555" s="3"/>
      <c r="H555" s="3"/>
      <c r="I555" s="3"/>
      <c r="J555" s="3"/>
      <c r="K555" s="3"/>
      <c r="L555" s="3"/>
      <c r="M555" s="21"/>
      <c r="N555" s="21"/>
      <c r="O555" s="21"/>
      <c r="P555" s="21"/>
      <c r="Q555" s="26"/>
      <c r="R555" s="29"/>
      <c r="S555" s="26"/>
      <c r="T555" s="29"/>
      <c r="U555" s="26"/>
      <c r="V555" s="29"/>
      <c r="W555" s="26"/>
      <c r="X555" s="29"/>
      <c r="AB555" s="1"/>
      <c r="AD555" s="2"/>
      <c r="AE555" s="2"/>
      <c r="AF555" s="2"/>
      <c r="AG555" s="2"/>
      <c r="AH555" s="4"/>
    </row>
    <row r="556" spans="1:34" ht="13.5" hidden="1" customHeight="1">
      <c r="A556" s="2"/>
      <c r="C556" s="3"/>
      <c r="D556" s="3"/>
      <c r="E556" s="3"/>
      <c r="F556" s="3"/>
      <c r="G556" s="3"/>
      <c r="H556" s="3"/>
      <c r="I556" s="3"/>
      <c r="J556" s="3"/>
      <c r="K556" s="3"/>
      <c r="L556" s="3"/>
      <c r="M556" s="21"/>
      <c r="N556" s="21"/>
      <c r="O556" s="21"/>
      <c r="P556" s="21"/>
      <c r="Q556" s="26"/>
      <c r="R556" s="29"/>
      <c r="S556" s="26"/>
      <c r="T556" s="29"/>
      <c r="U556" s="26"/>
      <c r="V556" s="29"/>
      <c r="W556" s="26"/>
      <c r="X556" s="29"/>
      <c r="AB556" s="1"/>
      <c r="AD556" s="2"/>
      <c r="AE556" s="2"/>
      <c r="AF556" s="2"/>
      <c r="AG556" s="2"/>
      <c r="AH556" s="4"/>
    </row>
    <row r="557" spans="1:34" ht="13.5" hidden="1" customHeight="1">
      <c r="A557" s="2"/>
      <c r="C557" s="3"/>
      <c r="D557" s="3"/>
      <c r="E557" s="3"/>
      <c r="F557" s="3"/>
      <c r="G557" s="3"/>
      <c r="H557" s="3"/>
      <c r="I557" s="3"/>
      <c r="J557" s="3"/>
      <c r="K557" s="3"/>
      <c r="L557" s="3"/>
      <c r="M557" s="21"/>
      <c r="N557" s="21"/>
      <c r="O557" s="21"/>
      <c r="P557" s="21"/>
      <c r="Q557" s="26"/>
      <c r="R557" s="29"/>
      <c r="S557" s="26"/>
      <c r="T557" s="29"/>
      <c r="U557" s="26"/>
      <c r="V557" s="29"/>
      <c r="W557" s="26"/>
      <c r="X557" s="29"/>
      <c r="AB557" s="1"/>
      <c r="AD557" s="2"/>
      <c r="AE557" s="2"/>
      <c r="AF557" s="2"/>
      <c r="AG557" s="2"/>
      <c r="AH557" s="4"/>
    </row>
    <row r="558" spans="1:34" ht="13.5" hidden="1" customHeight="1">
      <c r="A558" s="2"/>
      <c r="C558" s="3"/>
      <c r="D558" s="3"/>
      <c r="E558" s="3"/>
      <c r="F558" s="3"/>
      <c r="G558" s="3"/>
      <c r="H558" s="3"/>
      <c r="I558" s="3"/>
      <c r="J558" s="3"/>
      <c r="K558" s="3"/>
      <c r="L558" s="3"/>
      <c r="M558" s="21"/>
      <c r="N558" s="21"/>
      <c r="O558" s="21"/>
      <c r="P558" s="21"/>
      <c r="Q558" s="26"/>
      <c r="R558" s="29"/>
      <c r="S558" s="26"/>
      <c r="T558" s="29"/>
      <c r="U558" s="26"/>
      <c r="V558" s="29"/>
      <c r="W558" s="26"/>
      <c r="X558" s="29"/>
      <c r="AB558" s="1"/>
      <c r="AD558" s="2"/>
      <c r="AE558" s="2"/>
      <c r="AF558" s="2"/>
      <c r="AG558" s="2"/>
      <c r="AH558" s="4"/>
    </row>
    <row r="559" spans="1:34" ht="13.5" hidden="1" customHeight="1">
      <c r="A559" s="2"/>
      <c r="C559" s="3"/>
      <c r="D559" s="3"/>
      <c r="E559" s="3"/>
      <c r="F559" s="3"/>
      <c r="G559" s="3"/>
      <c r="H559" s="3"/>
      <c r="I559" s="3"/>
      <c r="J559" s="3"/>
      <c r="K559" s="3"/>
      <c r="L559" s="3"/>
      <c r="M559" s="21"/>
      <c r="N559" s="21"/>
      <c r="O559" s="21"/>
      <c r="P559" s="21"/>
      <c r="Q559" s="26"/>
      <c r="R559" s="29"/>
      <c r="S559" s="26"/>
      <c r="T559" s="29"/>
      <c r="U559" s="26"/>
      <c r="V559" s="29"/>
      <c r="W559" s="26"/>
      <c r="X559" s="29"/>
      <c r="AB559" s="1"/>
      <c r="AD559" s="2"/>
      <c r="AE559" s="2"/>
      <c r="AF559" s="2"/>
      <c r="AG559" s="2"/>
      <c r="AH559" s="4"/>
    </row>
    <row r="560" spans="1:34" ht="13.5" hidden="1" customHeight="1">
      <c r="A560" s="2"/>
      <c r="C560" s="3"/>
      <c r="D560" s="3"/>
      <c r="E560" s="3"/>
      <c r="F560" s="3"/>
      <c r="G560" s="3"/>
      <c r="H560" s="3"/>
      <c r="I560" s="3"/>
      <c r="J560" s="3"/>
      <c r="K560" s="3"/>
      <c r="L560" s="3"/>
      <c r="M560" s="21"/>
      <c r="N560" s="21"/>
      <c r="O560" s="21"/>
      <c r="P560" s="21"/>
      <c r="Q560" s="26"/>
      <c r="R560" s="29"/>
      <c r="S560" s="26"/>
      <c r="T560" s="29"/>
      <c r="U560" s="26"/>
      <c r="V560" s="29"/>
      <c r="W560" s="26"/>
      <c r="X560" s="29"/>
      <c r="AB560" s="1"/>
      <c r="AD560" s="2"/>
      <c r="AE560" s="2"/>
      <c r="AF560" s="2"/>
      <c r="AG560" s="2"/>
      <c r="AH560" s="4"/>
    </row>
    <row r="561" spans="1:34" ht="13.5" hidden="1" customHeight="1">
      <c r="A561" s="2"/>
      <c r="C561" s="3"/>
      <c r="D561" s="3"/>
      <c r="E561" s="3"/>
      <c r="F561" s="3"/>
      <c r="G561" s="3"/>
      <c r="H561" s="3"/>
      <c r="I561" s="3"/>
      <c r="J561" s="3"/>
      <c r="K561" s="3"/>
      <c r="L561" s="3"/>
      <c r="M561" s="21"/>
      <c r="N561" s="21"/>
      <c r="O561" s="21"/>
      <c r="P561" s="21"/>
      <c r="Q561" s="26"/>
      <c r="R561" s="29"/>
      <c r="S561" s="26"/>
      <c r="T561" s="29"/>
      <c r="U561" s="26"/>
      <c r="V561" s="29"/>
      <c r="W561" s="26"/>
      <c r="X561" s="29"/>
      <c r="AB561" s="1"/>
      <c r="AD561" s="2"/>
      <c r="AE561" s="2"/>
      <c r="AF561" s="2"/>
      <c r="AG561" s="2"/>
      <c r="AH561" s="4"/>
    </row>
    <row r="562" spans="1:34" ht="13.5" hidden="1" customHeight="1">
      <c r="A562" s="2"/>
      <c r="C562" s="3"/>
      <c r="D562" s="3"/>
      <c r="E562" s="3"/>
      <c r="F562" s="3"/>
      <c r="G562" s="3"/>
      <c r="H562" s="3"/>
      <c r="I562" s="3"/>
      <c r="J562" s="3"/>
      <c r="K562" s="3"/>
      <c r="L562" s="3"/>
      <c r="M562" s="21"/>
      <c r="N562" s="21"/>
      <c r="O562" s="21"/>
      <c r="P562" s="21"/>
      <c r="Q562" s="26"/>
      <c r="R562" s="29"/>
      <c r="S562" s="26"/>
      <c r="T562" s="29"/>
      <c r="U562" s="26"/>
      <c r="V562" s="29"/>
      <c r="W562" s="26"/>
      <c r="X562" s="29"/>
      <c r="AB562" s="1"/>
      <c r="AD562" s="2"/>
      <c r="AE562" s="2"/>
      <c r="AF562" s="2"/>
      <c r="AG562" s="2"/>
      <c r="AH562" s="4"/>
    </row>
    <row r="563" spans="1:34" ht="13.5" hidden="1" customHeight="1">
      <c r="A563" s="2"/>
      <c r="C563" s="3"/>
      <c r="D563" s="3"/>
      <c r="E563" s="3"/>
      <c r="F563" s="3"/>
      <c r="G563" s="3"/>
      <c r="H563" s="3"/>
      <c r="I563" s="3"/>
      <c r="J563" s="3"/>
      <c r="K563" s="3"/>
      <c r="L563" s="3"/>
      <c r="M563" s="21"/>
      <c r="N563" s="21"/>
      <c r="O563" s="21"/>
      <c r="P563" s="21"/>
      <c r="Q563" s="26"/>
      <c r="R563" s="29"/>
      <c r="S563" s="26"/>
      <c r="T563" s="29"/>
      <c r="U563" s="26"/>
      <c r="V563" s="29"/>
      <c r="W563" s="26"/>
      <c r="X563" s="29"/>
      <c r="AB563" s="1"/>
      <c r="AD563" s="2"/>
      <c r="AE563" s="2"/>
      <c r="AF563" s="2"/>
      <c r="AG563" s="2"/>
      <c r="AH563" s="4"/>
    </row>
    <row r="564" spans="1:34" ht="13.5" hidden="1" customHeight="1">
      <c r="A564" s="2"/>
      <c r="C564" s="3"/>
      <c r="D564" s="3"/>
      <c r="E564" s="3"/>
      <c r="F564" s="3"/>
      <c r="G564" s="3"/>
      <c r="H564" s="3"/>
      <c r="I564" s="3"/>
      <c r="J564" s="3"/>
      <c r="K564" s="3"/>
      <c r="L564" s="3"/>
      <c r="M564" s="21"/>
      <c r="N564" s="21"/>
      <c r="O564" s="21"/>
      <c r="P564" s="21"/>
      <c r="Q564" s="26"/>
      <c r="R564" s="29"/>
      <c r="S564" s="26"/>
      <c r="T564" s="29"/>
      <c r="U564" s="26"/>
      <c r="V564" s="29"/>
      <c r="W564" s="26"/>
      <c r="X564" s="29"/>
      <c r="AB564" s="1"/>
      <c r="AD564" s="2"/>
      <c r="AE564" s="2"/>
      <c r="AF564" s="2"/>
      <c r="AG564" s="2"/>
      <c r="AH564" s="4"/>
    </row>
    <row r="565" spans="1:34" ht="13.5" hidden="1" customHeight="1">
      <c r="A565" s="2"/>
      <c r="C565" s="3"/>
      <c r="D565" s="3"/>
      <c r="E565" s="3"/>
      <c r="F565" s="3"/>
      <c r="G565" s="3"/>
      <c r="H565" s="3"/>
      <c r="I565" s="3"/>
      <c r="J565" s="3"/>
      <c r="K565" s="3"/>
      <c r="L565" s="3"/>
      <c r="M565" s="21"/>
      <c r="N565" s="21"/>
      <c r="O565" s="21"/>
      <c r="P565" s="21"/>
      <c r="Q565" s="26"/>
      <c r="R565" s="29"/>
      <c r="S565" s="26"/>
      <c r="T565" s="29"/>
      <c r="U565" s="26"/>
      <c r="V565" s="29"/>
      <c r="W565" s="26"/>
      <c r="X565" s="29"/>
      <c r="AB565" s="1"/>
      <c r="AD565" s="2"/>
      <c r="AE565" s="2"/>
      <c r="AF565" s="2"/>
      <c r="AG565" s="2"/>
      <c r="AH565" s="4"/>
    </row>
    <row r="566" spans="1:34" ht="13.5" hidden="1" customHeight="1">
      <c r="A566" s="2"/>
      <c r="C566" s="3"/>
      <c r="D566" s="3"/>
      <c r="E566" s="3"/>
      <c r="F566" s="3"/>
      <c r="G566" s="3"/>
      <c r="H566" s="3"/>
      <c r="I566" s="3"/>
      <c r="J566" s="3"/>
      <c r="K566" s="3"/>
      <c r="L566" s="3"/>
      <c r="M566" s="21"/>
      <c r="N566" s="21"/>
      <c r="O566" s="21"/>
      <c r="P566" s="21"/>
      <c r="Q566" s="26"/>
      <c r="R566" s="29"/>
      <c r="S566" s="26"/>
      <c r="T566" s="29"/>
      <c r="U566" s="26"/>
      <c r="V566" s="29"/>
      <c r="W566" s="26"/>
      <c r="X566" s="29"/>
      <c r="AB566" s="1"/>
      <c r="AD566" s="2"/>
      <c r="AE566" s="2"/>
      <c r="AF566" s="2"/>
      <c r="AG566" s="2"/>
      <c r="AH566" s="4"/>
    </row>
    <row r="567" spans="1:34" ht="13.5" hidden="1" customHeight="1">
      <c r="A567" s="2"/>
      <c r="C567" s="3"/>
      <c r="D567" s="3"/>
      <c r="E567" s="3"/>
      <c r="F567" s="3"/>
      <c r="G567" s="3"/>
      <c r="H567" s="3"/>
      <c r="I567" s="3"/>
      <c r="J567" s="3"/>
      <c r="K567" s="3"/>
      <c r="L567" s="3"/>
      <c r="M567" s="21"/>
      <c r="N567" s="21"/>
      <c r="O567" s="21"/>
      <c r="P567" s="21"/>
      <c r="Q567" s="26"/>
      <c r="R567" s="29"/>
      <c r="S567" s="26"/>
      <c r="T567" s="29"/>
      <c r="U567" s="26"/>
      <c r="V567" s="29"/>
      <c r="W567" s="26"/>
      <c r="X567" s="29"/>
      <c r="AB567" s="1"/>
      <c r="AD567" s="2"/>
      <c r="AE567" s="2"/>
      <c r="AF567" s="2"/>
      <c r="AG567" s="2"/>
      <c r="AH567" s="4"/>
    </row>
    <row r="568" spans="1:34" ht="13.5" hidden="1" customHeight="1">
      <c r="A568" s="2"/>
      <c r="C568" s="3"/>
      <c r="D568" s="3"/>
      <c r="E568" s="3"/>
      <c r="F568" s="3"/>
      <c r="G568" s="3"/>
      <c r="H568" s="3"/>
      <c r="I568" s="3"/>
      <c r="J568" s="3"/>
      <c r="K568" s="3"/>
      <c r="L568" s="3"/>
      <c r="M568" s="21"/>
      <c r="N568" s="21"/>
      <c r="O568" s="21"/>
      <c r="P568" s="21"/>
      <c r="Q568" s="26"/>
      <c r="R568" s="29"/>
      <c r="S568" s="26"/>
      <c r="T568" s="29"/>
      <c r="U568" s="26"/>
      <c r="V568" s="29"/>
      <c r="W568" s="26"/>
      <c r="X568" s="29"/>
      <c r="AB568" s="1"/>
      <c r="AD568" s="2"/>
      <c r="AE568" s="2"/>
      <c r="AF568" s="2"/>
      <c r="AG568" s="2"/>
      <c r="AH568" s="4"/>
    </row>
    <row r="569" spans="1:34" ht="13.5" hidden="1" customHeight="1">
      <c r="A569" s="2"/>
      <c r="C569" s="3"/>
      <c r="D569" s="3"/>
      <c r="E569" s="3"/>
      <c r="F569" s="3"/>
      <c r="G569" s="3"/>
      <c r="H569" s="3"/>
      <c r="I569" s="3"/>
      <c r="J569" s="3"/>
      <c r="K569" s="3"/>
      <c r="L569" s="3"/>
      <c r="M569" s="21"/>
      <c r="N569" s="21"/>
      <c r="O569" s="21"/>
      <c r="P569" s="21"/>
      <c r="Q569" s="26"/>
      <c r="R569" s="29"/>
      <c r="S569" s="26"/>
      <c r="T569" s="29"/>
      <c r="U569" s="26"/>
      <c r="V569" s="29"/>
      <c r="W569" s="26"/>
      <c r="X569" s="29"/>
      <c r="AB569" s="1"/>
      <c r="AD569" s="2"/>
      <c r="AE569" s="2"/>
      <c r="AF569" s="2"/>
      <c r="AG569" s="2"/>
      <c r="AH569" s="4"/>
    </row>
    <row r="570" spans="1:34" ht="13.5" hidden="1" customHeight="1">
      <c r="A570" s="2"/>
      <c r="C570" s="3"/>
      <c r="D570" s="3"/>
      <c r="E570" s="3"/>
      <c r="F570" s="3"/>
      <c r="G570" s="3"/>
      <c r="H570" s="3"/>
      <c r="I570" s="3"/>
      <c r="J570" s="3"/>
      <c r="K570" s="3"/>
      <c r="L570" s="3"/>
      <c r="M570" s="21"/>
      <c r="N570" s="21"/>
      <c r="O570" s="21"/>
      <c r="P570" s="21"/>
      <c r="Q570" s="26"/>
      <c r="R570" s="29"/>
      <c r="S570" s="26"/>
      <c r="T570" s="29"/>
      <c r="U570" s="26"/>
      <c r="V570" s="29"/>
      <c r="W570" s="26"/>
      <c r="X570" s="29"/>
      <c r="AB570" s="1"/>
      <c r="AD570" s="2"/>
      <c r="AE570" s="2"/>
      <c r="AF570" s="2"/>
      <c r="AG570" s="2"/>
      <c r="AH570" s="4"/>
    </row>
    <row r="571" spans="1:34" ht="13.5" hidden="1" customHeight="1">
      <c r="A571" s="2"/>
      <c r="C571" s="3"/>
      <c r="D571" s="3"/>
      <c r="E571" s="3"/>
      <c r="F571" s="3"/>
      <c r="G571" s="3"/>
      <c r="H571" s="3"/>
      <c r="I571" s="3"/>
      <c r="J571" s="3"/>
      <c r="K571" s="3"/>
      <c r="L571" s="3"/>
      <c r="M571" s="21"/>
      <c r="N571" s="21"/>
      <c r="O571" s="21"/>
      <c r="P571" s="21"/>
      <c r="Q571" s="26"/>
      <c r="R571" s="29"/>
      <c r="S571" s="26"/>
      <c r="T571" s="29"/>
      <c r="U571" s="26"/>
      <c r="V571" s="29"/>
      <c r="W571" s="26"/>
      <c r="X571" s="29"/>
      <c r="AB571" s="1"/>
      <c r="AD571" s="2"/>
      <c r="AE571" s="2"/>
      <c r="AF571" s="2"/>
      <c r="AG571" s="2"/>
      <c r="AH571" s="4"/>
    </row>
    <row r="572" spans="1:34" ht="13.5" hidden="1" customHeight="1">
      <c r="A572" s="2"/>
      <c r="C572" s="3"/>
      <c r="D572" s="3"/>
      <c r="E572" s="3"/>
      <c r="F572" s="3"/>
      <c r="G572" s="3"/>
      <c r="H572" s="3"/>
      <c r="I572" s="3"/>
      <c r="J572" s="3"/>
      <c r="K572" s="3"/>
      <c r="L572" s="3"/>
      <c r="M572" s="21"/>
      <c r="N572" s="21"/>
      <c r="O572" s="21"/>
      <c r="P572" s="21"/>
      <c r="Q572" s="26"/>
      <c r="R572" s="29"/>
      <c r="S572" s="26"/>
      <c r="T572" s="29"/>
      <c r="U572" s="26"/>
      <c r="V572" s="29"/>
      <c r="W572" s="26"/>
      <c r="X572" s="29"/>
      <c r="AB572" s="1"/>
      <c r="AD572" s="2"/>
      <c r="AE572" s="2"/>
      <c r="AF572" s="2"/>
      <c r="AG572" s="2"/>
      <c r="AH572" s="4"/>
    </row>
    <row r="573" spans="1:34" ht="13.5" hidden="1" customHeight="1">
      <c r="A573" s="2"/>
      <c r="C573" s="3"/>
      <c r="D573" s="3"/>
      <c r="E573" s="3"/>
      <c r="F573" s="3"/>
      <c r="G573" s="3"/>
      <c r="H573" s="3"/>
      <c r="I573" s="3"/>
      <c r="J573" s="3"/>
      <c r="K573" s="3"/>
      <c r="L573" s="3"/>
      <c r="M573" s="21"/>
      <c r="N573" s="21"/>
      <c r="O573" s="21"/>
      <c r="P573" s="21"/>
      <c r="Q573" s="26"/>
      <c r="R573" s="29"/>
      <c r="S573" s="26"/>
      <c r="T573" s="29"/>
      <c r="U573" s="26"/>
      <c r="V573" s="29"/>
      <c r="W573" s="26"/>
      <c r="X573" s="29"/>
      <c r="AB573" s="1"/>
      <c r="AD573" s="2"/>
      <c r="AE573" s="2"/>
      <c r="AF573" s="2"/>
      <c r="AG573" s="2"/>
      <c r="AH573" s="4"/>
    </row>
    <row r="574" spans="1:34" ht="13.5" hidden="1" customHeight="1">
      <c r="A574" s="2"/>
      <c r="C574" s="3"/>
      <c r="D574" s="3"/>
      <c r="E574" s="3"/>
      <c r="F574" s="3"/>
      <c r="G574" s="3"/>
      <c r="H574" s="3"/>
      <c r="I574" s="3"/>
      <c r="J574" s="3"/>
      <c r="K574" s="3"/>
      <c r="L574" s="3"/>
      <c r="M574" s="21"/>
      <c r="N574" s="21"/>
      <c r="O574" s="21"/>
      <c r="P574" s="21"/>
      <c r="Q574" s="26"/>
      <c r="R574" s="29"/>
      <c r="S574" s="26"/>
      <c r="T574" s="29"/>
      <c r="U574" s="26"/>
      <c r="V574" s="29"/>
      <c r="W574" s="26"/>
      <c r="X574" s="29"/>
      <c r="AB574" s="1"/>
      <c r="AD574" s="2"/>
      <c r="AE574" s="2"/>
      <c r="AF574" s="2"/>
      <c r="AG574" s="2"/>
      <c r="AH574" s="4"/>
    </row>
    <row r="575" spans="1:34" ht="13.5" hidden="1" customHeight="1">
      <c r="A575" s="2"/>
      <c r="C575" s="3"/>
      <c r="D575" s="3"/>
      <c r="E575" s="3"/>
      <c r="F575" s="3"/>
      <c r="G575" s="3"/>
      <c r="H575" s="3"/>
      <c r="I575" s="3"/>
      <c r="J575" s="3"/>
      <c r="K575" s="3"/>
      <c r="L575" s="3"/>
      <c r="M575" s="21"/>
      <c r="N575" s="21"/>
      <c r="O575" s="21"/>
      <c r="P575" s="21"/>
      <c r="Q575" s="26"/>
      <c r="R575" s="29"/>
      <c r="S575" s="26"/>
      <c r="T575" s="29"/>
      <c r="U575" s="26"/>
      <c r="V575" s="29"/>
      <c r="W575" s="26"/>
      <c r="X575" s="29"/>
      <c r="AB575" s="1"/>
      <c r="AD575" s="2"/>
      <c r="AE575" s="2"/>
      <c r="AF575" s="2"/>
      <c r="AG575" s="2"/>
      <c r="AH575" s="4"/>
    </row>
    <row r="576" spans="1:34" ht="13.5" hidden="1" customHeight="1">
      <c r="A576" s="2"/>
      <c r="C576" s="3"/>
      <c r="D576" s="3"/>
      <c r="E576" s="3"/>
      <c r="F576" s="3"/>
      <c r="G576" s="3"/>
      <c r="H576" s="3"/>
      <c r="I576" s="3"/>
      <c r="J576" s="3"/>
      <c r="K576" s="3"/>
      <c r="L576" s="3"/>
      <c r="M576" s="21"/>
      <c r="N576" s="21"/>
      <c r="O576" s="21"/>
      <c r="P576" s="21"/>
      <c r="Q576" s="26"/>
      <c r="R576" s="29"/>
      <c r="S576" s="26"/>
      <c r="T576" s="29"/>
      <c r="U576" s="26"/>
      <c r="V576" s="29"/>
      <c r="W576" s="26"/>
      <c r="X576" s="29"/>
      <c r="AB576" s="1"/>
      <c r="AD576" s="2"/>
      <c r="AE576" s="2"/>
      <c r="AF576" s="2"/>
      <c r="AG576" s="2"/>
      <c r="AH576" s="4"/>
    </row>
    <row r="577" spans="1:34" ht="13.5" hidden="1" customHeight="1">
      <c r="A577" s="2"/>
      <c r="C577" s="3"/>
      <c r="D577" s="3"/>
      <c r="E577" s="3"/>
      <c r="F577" s="3"/>
      <c r="G577" s="3"/>
      <c r="H577" s="3"/>
      <c r="I577" s="3"/>
      <c r="J577" s="3"/>
      <c r="K577" s="3"/>
      <c r="L577" s="3"/>
      <c r="M577" s="21"/>
      <c r="N577" s="21"/>
      <c r="O577" s="21"/>
      <c r="P577" s="21"/>
      <c r="Q577" s="26"/>
      <c r="R577" s="29"/>
      <c r="S577" s="26"/>
      <c r="T577" s="29"/>
      <c r="U577" s="26"/>
      <c r="V577" s="29"/>
      <c r="W577" s="26"/>
      <c r="X577" s="29"/>
      <c r="AB577" s="1"/>
      <c r="AD577" s="2"/>
      <c r="AE577" s="2"/>
      <c r="AF577" s="2"/>
      <c r="AG577" s="2"/>
      <c r="AH577" s="4"/>
    </row>
    <row r="578" spans="1:34" ht="13.5" hidden="1" customHeight="1">
      <c r="A578" s="2"/>
      <c r="C578" s="3"/>
      <c r="D578" s="3"/>
      <c r="E578" s="3"/>
      <c r="F578" s="3"/>
      <c r="G578" s="3"/>
      <c r="H578" s="3"/>
      <c r="I578" s="3"/>
      <c r="J578" s="3"/>
      <c r="K578" s="3"/>
      <c r="L578" s="3"/>
      <c r="M578" s="21"/>
      <c r="N578" s="21"/>
      <c r="O578" s="21"/>
      <c r="P578" s="21"/>
      <c r="Q578" s="26"/>
      <c r="R578" s="29"/>
      <c r="S578" s="26"/>
      <c r="T578" s="29"/>
      <c r="U578" s="26"/>
      <c r="V578" s="29"/>
      <c r="W578" s="26"/>
      <c r="X578" s="29"/>
      <c r="AB578" s="1"/>
      <c r="AD578" s="2"/>
      <c r="AE578" s="2"/>
      <c r="AF578" s="2"/>
      <c r="AG578" s="2"/>
      <c r="AH578" s="4"/>
    </row>
    <row r="579" spans="1:34" ht="13.5" hidden="1" customHeight="1">
      <c r="A579" s="2"/>
      <c r="C579" s="3"/>
      <c r="D579" s="3"/>
      <c r="E579" s="3"/>
      <c r="F579" s="3"/>
      <c r="G579" s="3"/>
      <c r="H579" s="3"/>
      <c r="I579" s="3"/>
      <c r="J579" s="3"/>
      <c r="K579" s="3"/>
      <c r="L579" s="3"/>
      <c r="M579" s="21"/>
      <c r="N579" s="21"/>
      <c r="O579" s="21"/>
      <c r="P579" s="21"/>
      <c r="Q579" s="26"/>
      <c r="R579" s="29"/>
      <c r="S579" s="26"/>
      <c r="T579" s="29"/>
      <c r="U579" s="26"/>
      <c r="V579" s="29"/>
      <c r="W579" s="26"/>
      <c r="X579" s="29"/>
      <c r="AB579" s="1"/>
      <c r="AD579" s="2"/>
      <c r="AE579" s="2"/>
      <c r="AF579" s="2"/>
      <c r="AG579" s="2"/>
      <c r="AH579" s="4"/>
    </row>
    <row r="580" spans="1:34" ht="13.5" hidden="1" customHeight="1">
      <c r="A580" s="2"/>
      <c r="C580" s="3"/>
      <c r="D580" s="3"/>
      <c r="E580" s="3"/>
      <c r="F580" s="3"/>
      <c r="G580" s="3"/>
      <c r="H580" s="3"/>
      <c r="I580" s="3"/>
      <c r="J580" s="3"/>
      <c r="K580" s="3"/>
      <c r="L580" s="3"/>
      <c r="M580" s="21"/>
      <c r="N580" s="21"/>
      <c r="O580" s="21"/>
      <c r="P580" s="21"/>
      <c r="Q580" s="26"/>
      <c r="R580" s="29"/>
      <c r="S580" s="26"/>
      <c r="T580" s="29"/>
      <c r="U580" s="26"/>
      <c r="V580" s="29"/>
      <c r="W580" s="26"/>
      <c r="X580" s="29"/>
      <c r="AB580" s="1"/>
      <c r="AD580" s="2"/>
      <c r="AE580" s="2"/>
      <c r="AF580" s="2"/>
      <c r="AG580" s="2"/>
      <c r="AH580" s="4"/>
    </row>
    <row r="581" spans="1:34" ht="13.5" hidden="1" customHeight="1">
      <c r="A581" s="2"/>
      <c r="C581" s="3"/>
      <c r="D581" s="3"/>
      <c r="E581" s="3"/>
      <c r="F581" s="3"/>
      <c r="G581" s="3"/>
      <c r="H581" s="3"/>
      <c r="I581" s="3"/>
      <c r="J581" s="3"/>
      <c r="K581" s="3"/>
      <c r="L581" s="3"/>
      <c r="M581" s="21"/>
      <c r="N581" s="21"/>
      <c r="O581" s="21"/>
      <c r="P581" s="21"/>
      <c r="Q581" s="26"/>
      <c r="R581" s="29"/>
      <c r="S581" s="26"/>
      <c r="T581" s="29"/>
      <c r="U581" s="26"/>
      <c r="V581" s="29"/>
      <c r="W581" s="26"/>
      <c r="X581" s="29"/>
      <c r="AB581" s="1"/>
      <c r="AD581" s="2"/>
      <c r="AE581" s="2"/>
      <c r="AF581" s="2"/>
      <c r="AG581" s="2"/>
      <c r="AH581" s="4"/>
    </row>
    <row r="582" spans="1:34" ht="13.5" hidden="1" customHeight="1">
      <c r="A582" s="2"/>
      <c r="C582" s="3"/>
      <c r="D582" s="3"/>
      <c r="E582" s="3"/>
      <c r="F582" s="3"/>
      <c r="G582" s="3"/>
      <c r="H582" s="3"/>
      <c r="I582" s="3"/>
      <c r="J582" s="3"/>
      <c r="K582" s="3"/>
      <c r="L582" s="3"/>
      <c r="M582" s="21"/>
      <c r="N582" s="21"/>
      <c r="O582" s="21"/>
      <c r="P582" s="21"/>
      <c r="Q582" s="26"/>
      <c r="R582" s="29"/>
      <c r="S582" s="26"/>
      <c r="T582" s="29"/>
      <c r="U582" s="26"/>
      <c r="V582" s="29"/>
      <c r="W582" s="26"/>
      <c r="X582" s="29"/>
      <c r="AB582" s="1"/>
      <c r="AD582" s="2"/>
      <c r="AE582" s="2"/>
      <c r="AF582" s="2"/>
      <c r="AG582" s="2"/>
      <c r="AH582" s="4"/>
    </row>
    <row r="583" spans="1:34" ht="13.5" hidden="1" customHeight="1">
      <c r="A583" s="2"/>
      <c r="C583" s="3"/>
      <c r="D583" s="3"/>
      <c r="E583" s="3"/>
      <c r="F583" s="3"/>
      <c r="G583" s="3"/>
      <c r="H583" s="3"/>
      <c r="I583" s="3"/>
      <c r="J583" s="3"/>
      <c r="K583" s="3"/>
      <c r="L583" s="3"/>
      <c r="M583" s="21"/>
      <c r="N583" s="21"/>
      <c r="O583" s="21"/>
      <c r="P583" s="21"/>
      <c r="Q583" s="26"/>
      <c r="R583" s="29"/>
      <c r="S583" s="26"/>
      <c r="T583" s="29"/>
      <c r="U583" s="26"/>
      <c r="V583" s="29"/>
      <c r="W583" s="26"/>
      <c r="X583" s="29"/>
      <c r="AB583" s="1"/>
      <c r="AD583" s="2"/>
      <c r="AE583" s="2"/>
      <c r="AF583" s="2"/>
      <c r="AG583" s="2"/>
      <c r="AH583" s="4"/>
    </row>
    <row r="584" spans="1:34" ht="13.5" hidden="1" customHeight="1">
      <c r="A584" s="2"/>
      <c r="C584" s="3"/>
      <c r="D584" s="3"/>
      <c r="E584" s="3"/>
      <c r="F584" s="3"/>
      <c r="G584" s="3"/>
      <c r="H584" s="3"/>
      <c r="I584" s="3"/>
      <c r="J584" s="3"/>
      <c r="K584" s="3"/>
      <c r="L584" s="3"/>
      <c r="M584" s="21"/>
      <c r="N584" s="21"/>
      <c r="O584" s="21"/>
      <c r="P584" s="21"/>
      <c r="Q584" s="26"/>
      <c r="R584" s="29"/>
      <c r="S584" s="26"/>
      <c r="T584" s="29"/>
      <c r="U584" s="26"/>
      <c r="V584" s="29"/>
      <c r="W584" s="26"/>
      <c r="X584" s="29"/>
      <c r="AB584" s="1"/>
      <c r="AD584" s="2"/>
      <c r="AE584" s="2"/>
      <c r="AF584" s="2"/>
      <c r="AG584" s="2"/>
      <c r="AH584" s="4"/>
    </row>
    <row r="585" spans="1:34" ht="13.5" hidden="1" customHeight="1">
      <c r="A585" s="2"/>
      <c r="C585" s="3"/>
      <c r="D585" s="3"/>
      <c r="E585" s="3"/>
      <c r="F585" s="3"/>
      <c r="G585" s="3"/>
      <c r="H585" s="3"/>
      <c r="I585" s="3"/>
      <c r="J585" s="3"/>
      <c r="K585" s="3"/>
      <c r="L585" s="3"/>
      <c r="M585" s="21"/>
      <c r="N585" s="21"/>
      <c r="O585" s="21"/>
      <c r="P585" s="21"/>
      <c r="Q585" s="26"/>
      <c r="R585" s="29"/>
      <c r="S585" s="26"/>
      <c r="T585" s="29"/>
      <c r="U585" s="26"/>
      <c r="V585" s="29"/>
      <c r="W585" s="26"/>
      <c r="X585" s="29"/>
      <c r="AB585" s="1"/>
      <c r="AD585" s="2"/>
      <c r="AE585" s="2"/>
      <c r="AF585" s="2"/>
      <c r="AG585" s="2"/>
      <c r="AH585" s="4"/>
    </row>
    <row r="586" spans="1:34" ht="13.5" hidden="1" customHeight="1">
      <c r="A586" s="2"/>
      <c r="C586" s="3"/>
      <c r="D586" s="3"/>
      <c r="E586" s="3"/>
      <c r="F586" s="3"/>
      <c r="G586" s="3"/>
      <c r="H586" s="3"/>
      <c r="I586" s="3"/>
      <c r="J586" s="3"/>
      <c r="K586" s="3"/>
      <c r="L586" s="3"/>
      <c r="M586" s="21"/>
      <c r="N586" s="21"/>
      <c r="O586" s="21"/>
      <c r="P586" s="21"/>
      <c r="Q586" s="26"/>
      <c r="R586" s="29"/>
      <c r="S586" s="26"/>
      <c r="T586" s="29"/>
      <c r="U586" s="26"/>
      <c r="V586" s="29"/>
      <c r="W586" s="26"/>
      <c r="X586" s="29"/>
      <c r="AB586" s="1"/>
      <c r="AD586" s="2"/>
      <c r="AE586" s="2"/>
      <c r="AF586" s="2"/>
      <c r="AG586" s="2"/>
      <c r="AH586" s="4"/>
    </row>
    <row r="587" spans="1:34" ht="13.5" hidden="1" customHeight="1">
      <c r="A587" s="2"/>
      <c r="C587" s="3"/>
      <c r="D587" s="3"/>
      <c r="E587" s="3"/>
      <c r="F587" s="3"/>
      <c r="G587" s="3"/>
      <c r="H587" s="3"/>
      <c r="I587" s="3"/>
      <c r="J587" s="3"/>
      <c r="K587" s="3"/>
      <c r="L587" s="3"/>
      <c r="M587" s="21"/>
      <c r="N587" s="21"/>
      <c r="O587" s="21"/>
      <c r="P587" s="21"/>
      <c r="Q587" s="26"/>
      <c r="R587" s="29"/>
      <c r="S587" s="26"/>
      <c r="T587" s="29"/>
      <c r="U587" s="26"/>
      <c r="V587" s="29"/>
      <c r="W587" s="26"/>
      <c r="X587" s="29"/>
      <c r="AB587" s="1"/>
      <c r="AD587" s="2"/>
      <c r="AE587" s="2"/>
      <c r="AF587" s="2"/>
      <c r="AG587" s="2"/>
      <c r="AH587" s="4"/>
    </row>
    <row r="588" spans="1:34" ht="13.5" hidden="1" customHeight="1">
      <c r="A588" s="2"/>
      <c r="C588" s="3"/>
      <c r="D588" s="3"/>
      <c r="E588" s="3"/>
      <c r="F588" s="3"/>
      <c r="G588" s="3"/>
      <c r="H588" s="3"/>
      <c r="I588" s="3"/>
      <c r="J588" s="3"/>
      <c r="K588" s="3"/>
      <c r="L588" s="3"/>
      <c r="M588" s="21"/>
      <c r="N588" s="21"/>
      <c r="O588" s="21"/>
      <c r="P588" s="21"/>
      <c r="Q588" s="26"/>
      <c r="R588" s="29"/>
      <c r="S588" s="26"/>
      <c r="T588" s="29"/>
      <c r="U588" s="26"/>
      <c r="V588" s="29"/>
      <c r="W588" s="26"/>
      <c r="X588" s="29"/>
      <c r="AB588" s="1"/>
      <c r="AD588" s="2"/>
      <c r="AE588" s="2"/>
      <c r="AF588" s="2"/>
      <c r="AG588" s="2"/>
      <c r="AH588" s="4"/>
    </row>
    <row r="589" spans="1:34" ht="13.5" hidden="1" customHeight="1">
      <c r="A589" s="2"/>
      <c r="C589" s="3"/>
      <c r="D589" s="3"/>
      <c r="E589" s="3"/>
      <c r="F589" s="3"/>
      <c r="G589" s="3"/>
      <c r="H589" s="3"/>
      <c r="I589" s="3"/>
      <c r="J589" s="3"/>
      <c r="K589" s="3"/>
      <c r="L589" s="3"/>
      <c r="M589" s="21"/>
      <c r="N589" s="21"/>
      <c r="O589" s="21"/>
      <c r="P589" s="21"/>
      <c r="Q589" s="26"/>
      <c r="R589" s="29"/>
      <c r="S589" s="26"/>
      <c r="T589" s="29"/>
      <c r="U589" s="26"/>
      <c r="V589" s="29"/>
      <c r="W589" s="26"/>
      <c r="X589" s="29"/>
      <c r="AB589" s="1"/>
      <c r="AD589" s="2"/>
      <c r="AE589" s="2"/>
      <c r="AF589" s="2"/>
      <c r="AG589" s="2"/>
      <c r="AH589" s="4"/>
    </row>
    <row r="590" spans="1:34" ht="13.5" hidden="1" customHeight="1">
      <c r="A590" s="2"/>
      <c r="C590" s="3"/>
      <c r="D590" s="3"/>
      <c r="E590" s="3"/>
      <c r="F590" s="3"/>
      <c r="G590" s="3"/>
      <c r="H590" s="3"/>
      <c r="I590" s="3"/>
      <c r="J590" s="3"/>
      <c r="K590" s="3"/>
      <c r="L590" s="3"/>
      <c r="M590" s="21"/>
      <c r="N590" s="21"/>
      <c r="O590" s="21"/>
      <c r="P590" s="21"/>
      <c r="Q590" s="26"/>
      <c r="R590" s="29"/>
      <c r="S590" s="26"/>
      <c r="T590" s="29"/>
      <c r="U590" s="26"/>
      <c r="V590" s="29"/>
      <c r="W590" s="26"/>
      <c r="X590" s="29"/>
      <c r="AB590" s="1"/>
      <c r="AD590" s="2"/>
      <c r="AE590" s="2"/>
      <c r="AF590" s="2"/>
      <c r="AG590" s="2"/>
      <c r="AH590" s="4"/>
    </row>
    <row r="591" spans="1:34" ht="13.5" hidden="1" customHeight="1">
      <c r="A591" s="2"/>
      <c r="C591" s="3"/>
      <c r="D591" s="3"/>
      <c r="E591" s="3"/>
      <c r="F591" s="3"/>
      <c r="G591" s="3"/>
      <c r="H591" s="3"/>
      <c r="I591" s="3"/>
      <c r="J591" s="3"/>
      <c r="K591" s="3"/>
      <c r="L591" s="3"/>
      <c r="M591" s="21"/>
      <c r="N591" s="21"/>
      <c r="O591" s="21"/>
      <c r="P591" s="21"/>
      <c r="Q591" s="26"/>
      <c r="R591" s="29"/>
      <c r="S591" s="26"/>
      <c r="T591" s="29"/>
      <c r="U591" s="26"/>
      <c r="V591" s="29"/>
      <c r="W591" s="26"/>
      <c r="X591" s="29"/>
      <c r="AB591" s="1"/>
      <c r="AD591" s="2"/>
      <c r="AE591" s="2"/>
      <c r="AF591" s="2"/>
      <c r="AG591" s="2"/>
      <c r="AH591" s="4"/>
    </row>
    <row r="592" spans="1:34" ht="13.5" hidden="1" customHeight="1">
      <c r="A592" s="2"/>
      <c r="C592" s="3"/>
      <c r="D592" s="3"/>
      <c r="E592" s="3"/>
      <c r="F592" s="3"/>
      <c r="G592" s="3"/>
      <c r="H592" s="3"/>
      <c r="I592" s="3"/>
      <c r="J592" s="3"/>
      <c r="K592" s="3"/>
      <c r="L592" s="3"/>
      <c r="M592" s="21"/>
      <c r="N592" s="21"/>
      <c r="O592" s="21"/>
      <c r="P592" s="21"/>
      <c r="Q592" s="26"/>
      <c r="R592" s="29"/>
      <c r="S592" s="26"/>
      <c r="T592" s="29"/>
      <c r="U592" s="26"/>
      <c r="V592" s="29"/>
      <c r="W592" s="26"/>
      <c r="X592" s="29"/>
      <c r="AB592" s="1"/>
      <c r="AD592" s="2"/>
      <c r="AE592" s="2"/>
      <c r="AF592" s="2"/>
      <c r="AG592" s="2"/>
      <c r="AH592" s="4"/>
    </row>
    <row r="593" spans="1:34" ht="13.5" hidden="1" customHeight="1">
      <c r="A593" s="2"/>
      <c r="C593" s="3"/>
      <c r="D593" s="3"/>
      <c r="E593" s="3"/>
      <c r="F593" s="3"/>
      <c r="G593" s="3"/>
      <c r="H593" s="3"/>
      <c r="I593" s="3"/>
      <c r="J593" s="3"/>
      <c r="K593" s="3"/>
      <c r="L593" s="3"/>
      <c r="M593" s="21"/>
      <c r="N593" s="21"/>
      <c r="O593" s="21"/>
      <c r="P593" s="21"/>
      <c r="Q593" s="26"/>
      <c r="R593" s="29"/>
      <c r="S593" s="26"/>
      <c r="T593" s="29"/>
      <c r="U593" s="26"/>
      <c r="V593" s="29"/>
      <c r="W593" s="26"/>
      <c r="X593" s="29"/>
      <c r="AB593" s="1"/>
      <c r="AD593" s="2"/>
      <c r="AE593" s="2"/>
      <c r="AF593" s="2"/>
      <c r="AG593" s="2"/>
      <c r="AH593" s="4"/>
    </row>
    <row r="594" spans="1:34" ht="13.5" hidden="1" customHeight="1">
      <c r="A594" s="2"/>
      <c r="C594" s="3"/>
      <c r="D594" s="3"/>
      <c r="E594" s="3"/>
      <c r="F594" s="3"/>
      <c r="G594" s="3"/>
      <c r="H594" s="3"/>
      <c r="I594" s="3"/>
      <c r="J594" s="3"/>
      <c r="K594" s="3"/>
      <c r="L594" s="3"/>
      <c r="M594" s="21"/>
      <c r="N594" s="21"/>
      <c r="O594" s="21"/>
      <c r="P594" s="21"/>
      <c r="Q594" s="26"/>
      <c r="R594" s="29"/>
      <c r="S594" s="26"/>
      <c r="T594" s="29"/>
      <c r="U594" s="26"/>
      <c r="V594" s="29"/>
      <c r="W594" s="26"/>
      <c r="X594" s="29"/>
      <c r="AB594" s="1"/>
      <c r="AD594" s="2"/>
      <c r="AE594" s="2"/>
      <c r="AF594" s="2"/>
      <c r="AG594" s="2"/>
      <c r="AH594" s="4"/>
    </row>
    <row r="595" spans="1:34" ht="13.5" hidden="1" customHeight="1">
      <c r="A595" s="2"/>
      <c r="C595" s="3"/>
      <c r="D595" s="3"/>
      <c r="E595" s="3"/>
      <c r="F595" s="3"/>
      <c r="G595" s="3"/>
      <c r="H595" s="3"/>
      <c r="I595" s="3"/>
      <c r="J595" s="3"/>
      <c r="K595" s="3"/>
      <c r="L595" s="3"/>
      <c r="M595" s="21"/>
      <c r="N595" s="21"/>
      <c r="O595" s="21"/>
      <c r="P595" s="21"/>
      <c r="Q595" s="26"/>
      <c r="R595" s="29"/>
      <c r="S595" s="26"/>
      <c r="T595" s="29"/>
      <c r="U595" s="26"/>
      <c r="V595" s="29"/>
      <c r="W595" s="26"/>
      <c r="X595" s="29"/>
      <c r="AB595" s="1"/>
      <c r="AD595" s="2"/>
      <c r="AE595" s="2"/>
      <c r="AF595" s="2"/>
      <c r="AG595" s="2"/>
      <c r="AH595" s="4"/>
    </row>
    <row r="596" spans="1:34" ht="13.5" hidden="1" customHeight="1">
      <c r="A596" s="2"/>
      <c r="C596" s="3"/>
      <c r="D596" s="3"/>
      <c r="E596" s="3"/>
      <c r="F596" s="3"/>
      <c r="G596" s="3"/>
      <c r="H596" s="3"/>
      <c r="I596" s="3"/>
      <c r="J596" s="3"/>
      <c r="K596" s="3"/>
      <c r="L596" s="3"/>
      <c r="M596" s="21"/>
      <c r="N596" s="21"/>
      <c r="O596" s="21"/>
      <c r="P596" s="21"/>
      <c r="Q596" s="26"/>
      <c r="R596" s="29"/>
      <c r="S596" s="26"/>
      <c r="T596" s="29"/>
      <c r="U596" s="26"/>
      <c r="V596" s="29"/>
      <c r="W596" s="26"/>
      <c r="X596" s="29"/>
      <c r="AB596" s="1"/>
      <c r="AD596" s="2"/>
      <c r="AE596" s="2"/>
      <c r="AF596" s="2"/>
      <c r="AG596" s="2"/>
      <c r="AH596" s="4"/>
    </row>
    <row r="597" spans="1:34" ht="13.5" hidden="1" customHeight="1">
      <c r="A597" s="2"/>
      <c r="C597" s="3"/>
      <c r="D597" s="3"/>
      <c r="E597" s="3"/>
      <c r="F597" s="3"/>
      <c r="G597" s="3"/>
      <c r="H597" s="3"/>
      <c r="I597" s="3"/>
      <c r="J597" s="3"/>
      <c r="K597" s="3"/>
      <c r="L597" s="3"/>
      <c r="M597" s="21"/>
      <c r="N597" s="21"/>
      <c r="O597" s="21"/>
      <c r="P597" s="21"/>
      <c r="Q597" s="26"/>
      <c r="R597" s="29"/>
      <c r="S597" s="26"/>
      <c r="T597" s="29"/>
      <c r="U597" s="26"/>
      <c r="V597" s="29"/>
      <c r="W597" s="26"/>
      <c r="X597" s="29"/>
      <c r="AB597" s="1"/>
      <c r="AD597" s="2"/>
      <c r="AE597" s="2"/>
      <c r="AF597" s="2"/>
      <c r="AG597" s="2"/>
      <c r="AH597" s="4"/>
    </row>
    <row r="598" spans="1:34" ht="13.5" hidden="1" customHeight="1">
      <c r="A598" s="2"/>
      <c r="C598" s="3"/>
      <c r="D598" s="3"/>
      <c r="E598" s="3"/>
      <c r="F598" s="3"/>
      <c r="G598" s="3"/>
      <c r="H598" s="3"/>
      <c r="I598" s="3"/>
      <c r="J598" s="3"/>
      <c r="K598" s="3"/>
      <c r="L598" s="3"/>
      <c r="M598" s="21"/>
      <c r="N598" s="21"/>
      <c r="O598" s="21"/>
      <c r="P598" s="21"/>
      <c r="Q598" s="26"/>
      <c r="R598" s="29"/>
      <c r="S598" s="26"/>
      <c r="T598" s="29"/>
      <c r="U598" s="26"/>
      <c r="V598" s="29"/>
      <c r="W598" s="26"/>
      <c r="X598" s="29"/>
      <c r="AB598" s="1"/>
      <c r="AD598" s="2"/>
      <c r="AE598" s="2"/>
      <c r="AF598" s="2"/>
      <c r="AG598" s="2"/>
      <c r="AH598" s="4"/>
    </row>
    <row r="599" spans="1:34" ht="13.5" hidden="1" customHeight="1">
      <c r="A599" s="2"/>
      <c r="C599" s="3"/>
      <c r="D599" s="3"/>
      <c r="E599" s="3"/>
      <c r="F599" s="3"/>
      <c r="G599" s="3"/>
      <c r="H599" s="3"/>
      <c r="I599" s="3"/>
      <c r="J599" s="3"/>
      <c r="K599" s="3"/>
      <c r="L599" s="3"/>
      <c r="M599" s="21"/>
      <c r="N599" s="21"/>
      <c r="O599" s="21"/>
      <c r="P599" s="21"/>
      <c r="Q599" s="26"/>
      <c r="R599" s="29"/>
      <c r="S599" s="26"/>
      <c r="T599" s="29"/>
      <c r="U599" s="26"/>
      <c r="V599" s="29"/>
      <c r="W599" s="26"/>
      <c r="X599" s="29"/>
      <c r="AB599" s="1"/>
      <c r="AD599" s="2"/>
      <c r="AE599" s="2"/>
      <c r="AF599" s="2"/>
      <c r="AG599" s="2"/>
      <c r="AH599" s="4"/>
    </row>
    <row r="600" spans="1:34" ht="13.5" hidden="1" customHeight="1">
      <c r="A600" s="2"/>
      <c r="C600" s="3"/>
      <c r="D600" s="3"/>
      <c r="E600" s="3"/>
      <c r="F600" s="3"/>
      <c r="G600" s="3"/>
      <c r="H600" s="3"/>
      <c r="I600" s="3"/>
      <c r="J600" s="3"/>
      <c r="K600" s="3"/>
      <c r="L600" s="3"/>
      <c r="M600" s="21"/>
      <c r="N600" s="21"/>
      <c r="O600" s="21"/>
      <c r="P600" s="21"/>
      <c r="Q600" s="26"/>
      <c r="R600" s="29"/>
      <c r="S600" s="26"/>
      <c r="T600" s="29"/>
      <c r="U600" s="26"/>
      <c r="V600" s="29"/>
      <c r="W600" s="26"/>
      <c r="X600" s="29"/>
      <c r="AB600" s="1"/>
      <c r="AD600" s="2"/>
      <c r="AE600" s="2"/>
      <c r="AF600" s="2"/>
      <c r="AG600" s="2"/>
      <c r="AH600" s="4"/>
    </row>
    <row r="601" spans="1:34" ht="13.5" hidden="1" customHeight="1">
      <c r="A601" s="2"/>
      <c r="C601" s="3"/>
      <c r="D601" s="3"/>
      <c r="E601" s="3"/>
      <c r="F601" s="3"/>
      <c r="G601" s="3"/>
      <c r="H601" s="3"/>
      <c r="I601" s="3"/>
      <c r="J601" s="3"/>
      <c r="K601" s="3"/>
      <c r="L601" s="3"/>
      <c r="M601" s="21"/>
      <c r="N601" s="21"/>
      <c r="O601" s="21"/>
      <c r="P601" s="21"/>
      <c r="Q601" s="26"/>
      <c r="R601" s="29"/>
      <c r="S601" s="26"/>
      <c r="T601" s="29"/>
      <c r="U601" s="26"/>
      <c r="V601" s="29"/>
      <c r="W601" s="26"/>
      <c r="X601" s="29"/>
      <c r="AB601" s="1"/>
      <c r="AD601" s="2"/>
      <c r="AE601" s="2"/>
      <c r="AF601" s="2"/>
      <c r="AG601" s="2"/>
      <c r="AH601" s="4"/>
    </row>
    <row r="602" spans="1:34" ht="13.5" hidden="1" customHeight="1">
      <c r="A602" s="2"/>
      <c r="C602" s="3"/>
      <c r="D602" s="3"/>
      <c r="E602" s="3"/>
      <c r="F602" s="3"/>
      <c r="G602" s="3"/>
      <c r="H602" s="3"/>
      <c r="I602" s="3"/>
      <c r="J602" s="3"/>
      <c r="K602" s="3"/>
      <c r="L602" s="3"/>
      <c r="M602" s="21"/>
      <c r="N602" s="21"/>
      <c r="O602" s="21"/>
      <c r="P602" s="21"/>
      <c r="Q602" s="26"/>
      <c r="R602" s="29"/>
      <c r="S602" s="26"/>
      <c r="T602" s="29"/>
      <c r="U602" s="26"/>
      <c r="V602" s="29"/>
      <c r="W602" s="26"/>
      <c r="X602" s="29"/>
      <c r="AB602" s="1"/>
      <c r="AD602" s="2"/>
      <c r="AE602" s="2"/>
      <c r="AF602" s="2"/>
      <c r="AG602" s="2"/>
      <c r="AH602" s="4"/>
    </row>
    <row r="603" spans="1:34" ht="13.5" hidden="1" customHeight="1">
      <c r="A603" s="2"/>
      <c r="C603" s="3"/>
      <c r="D603" s="3"/>
      <c r="E603" s="3"/>
      <c r="F603" s="3"/>
      <c r="G603" s="3"/>
      <c r="H603" s="3"/>
      <c r="I603" s="3"/>
      <c r="J603" s="3"/>
      <c r="K603" s="3"/>
      <c r="L603" s="3"/>
      <c r="M603" s="21"/>
      <c r="N603" s="21"/>
      <c r="O603" s="21"/>
      <c r="P603" s="21"/>
      <c r="Q603" s="26"/>
      <c r="R603" s="29"/>
      <c r="S603" s="26"/>
      <c r="T603" s="29"/>
      <c r="U603" s="26"/>
      <c r="V603" s="29"/>
      <c r="W603" s="26"/>
      <c r="X603" s="29"/>
      <c r="AB603" s="1"/>
      <c r="AD603" s="2"/>
      <c r="AE603" s="2"/>
      <c r="AF603" s="2"/>
      <c r="AG603" s="2"/>
      <c r="AH603" s="4"/>
    </row>
    <row r="604" spans="1:34" ht="13.5" hidden="1" customHeight="1">
      <c r="A604" s="2"/>
      <c r="C604" s="3"/>
      <c r="D604" s="3"/>
      <c r="E604" s="3"/>
      <c r="F604" s="3"/>
      <c r="G604" s="3"/>
      <c r="H604" s="3"/>
      <c r="I604" s="3"/>
      <c r="J604" s="3"/>
      <c r="K604" s="3"/>
      <c r="L604" s="3"/>
      <c r="M604" s="21"/>
      <c r="N604" s="21"/>
      <c r="O604" s="21"/>
      <c r="P604" s="21"/>
      <c r="Q604" s="26"/>
      <c r="R604" s="29"/>
      <c r="S604" s="26"/>
      <c r="T604" s="29"/>
      <c r="U604" s="26"/>
      <c r="V604" s="29"/>
      <c r="W604" s="26"/>
      <c r="X604" s="29"/>
      <c r="AB604" s="1"/>
      <c r="AD604" s="2"/>
      <c r="AE604" s="2"/>
      <c r="AF604" s="2"/>
      <c r="AG604" s="2"/>
      <c r="AH604" s="4"/>
    </row>
    <row r="605" spans="1:34" ht="13.5" hidden="1" customHeight="1">
      <c r="A605" s="2"/>
      <c r="C605" s="3"/>
      <c r="D605" s="3"/>
      <c r="E605" s="3"/>
      <c r="F605" s="3"/>
      <c r="G605" s="3"/>
      <c r="H605" s="3"/>
      <c r="I605" s="3"/>
      <c r="J605" s="3"/>
      <c r="K605" s="3"/>
      <c r="L605" s="3"/>
      <c r="M605" s="21"/>
      <c r="N605" s="21"/>
      <c r="O605" s="21"/>
      <c r="P605" s="21"/>
      <c r="Q605" s="26"/>
      <c r="R605" s="29"/>
      <c r="S605" s="26"/>
      <c r="T605" s="29"/>
      <c r="U605" s="26"/>
      <c r="V605" s="29"/>
      <c r="W605" s="26"/>
      <c r="X605" s="29"/>
      <c r="AB605" s="1"/>
      <c r="AD605" s="2"/>
      <c r="AE605" s="2"/>
      <c r="AF605" s="2"/>
      <c r="AG605" s="2"/>
      <c r="AH605" s="4"/>
    </row>
    <row r="606" spans="1:34" ht="13.5" hidden="1" customHeight="1">
      <c r="A606" s="2"/>
      <c r="C606" s="3"/>
      <c r="D606" s="3"/>
      <c r="E606" s="3"/>
      <c r="F606" s="3"/>
      <c r="G606" s="3"/>
      <c r="H606" s="3"/>
      <c r="I606" s="3"/>
      <c r="J606" s="3"/>
      <c r="K606" s="3"/>
      <c r="L606" s="3"/>
      <c r="M606" s="21"/>
      <c r="N606" s="21"/>
      <c r="O606" s="21"/>
      <c r="P606" s="21"/>
      <c r="Q606" s="26"/>
      <c r="R606" s="29"/>
      <c r="S606" s="26"/>
      <c r="T606" s="29"/>
      <c r="U606" s="26"/>
      <c r="V606" s="29"/>
      <c r="W606" s="26"/>
      <c r="X606" s="29"/>
      <c r="AB606" s="1"/>
      <c r="AD606" s="2"/>
      <c r="AE606" s="2"/>
      <c r="AF606" s="2"/>
      <c r="AG606" s="2"/>
      <c r="AH606" s="4"/>
    </row>
    <row r="607" spans="1:34" ht="13.5" hidden="1" customHeight="1">
      <c r="A607" s="2"/>
      <c r="C607" s="3"/>
      <c r="D607" s="3"/>
      <c r="E607" s="3"/>
      <c r="F607" s="3"/>
      <c r="G607" s="3"/>
      <c r="H607" s="3"/>
      <c r="I607" s="3"/>
      <c r="J607" s="3"/>
      <c r="K607" s="3"/>
      <c r="L607" s="3"/>
      <c r="M607" s="21"/>
      <c r="N607" s="21"/>
      <c r="O607" s="21"/>
      <c r="P607" s="21"/>
      <c r="Q607" s="26"/>
      <c r="R607" s="29"/>
      <c r="S607" s="26"/>
      <c r="T607" s="29"/>
      <c r="U607" s="26"/>
      <c r="V607" s="29"/>
      <c r="W607" s="26"/>
      <c r="X607" s="29"/>
      <c r="AB607" s="1"/>
      <c r="AD607" s="2"/>
      <c r="AE607" s="2"/>
      <c r="AF607" s="2"/>
      <c r="AG607" s="2"/>
      <c r="AH607" s="4"/>
    </row>
    <row r="608" spans="1:34" ht="13.5" hidden="1" customHeight="1">
      <c r="A608" s="2"/>
      <c r="C608" s="3"/>
      <c r="D608" s="3"/>
      <c r="E608" s="3"/>
      <c r="F608" s="3"/>
      <c r="G608" s="3"/>
      <c r="H608" s="3"/>
      <c r="I608" s="3"/>
      <c r="J608" s="3"/>
      <c r="K608" s="3"/>
      <c r="L608" s="3"/>
      <c r="M608" s="21"/>
      <c r="N608" s="21"/>
      <c r="O608" s="21"/>
      <c r="P608" s="21"/>
      <c r="Q608" s="26"/>
      <c r="R608" s="29"/>
      <c r="S608" s="26"/>
      <c r="T608" s="29"/>
      <c r="U608" s="26"/>
      <c r="V608" s="29"/>
      <c r="W608" s="26"/>
      <c r="X608" s="29"/>
      <c r="AB608" s="1"/>
      <c r="AD608" s="2"/>
      <c r="AE608" s="2"/>
      <c r="AF608" s="2"/>
      <c r="AG608" s="2"/>
      <c r="AH608" s="4"/>
    </row>
    <row r="609" spans="1:34" ht="13.5" hidden="1" customHeight="1">
      <c r="A609" s="2"/>
      <c r="C609" s="3"/>
      <c r="D609" s="3"/>
      <c r="E609" s="3"/>
      <c r="F609" s="3"/>
      <c r="G609" s="3"/>
      <c r="H609" s="3"/>
      <c r="I609" s="3"/>
      <c r="J609" s="3"/>
      <c r="K609" s="3"/>
      <c r="L609" s="3"/>
      <c r="M609" s="21"/>
      <c r="N609" s="21"/>
      <c r="O609" s="21"/>
      <c r="P609" s="21"/>
      <c r="Q609" s="26"/>
      <c r="R609" s="29"/>
      <c r="S609" s="26"/>
      <c r="T609" s="29"/>
      <c r="U609" s="26"/>
      <c r="V609" s="29"/>
      <c r="W609" s="26"/>
      <c r="X609" s="29"/>
      <c r="AB609" s="1"/>
      <c r="AD609" s="2"/>
      <c r="AE609" s="2"/>
      <c r="AF609" s="2"/>
      <c r="AG609" s="2"/>
      <c r="AH609" s="4"/>
    </row>
    <row r="610" spans="1:34" ht="13.5" hidden="1" customHeight="1">
      <c r="A610" s="2"/>
      <c r="C610" s="3"/>
      <c r="D610" s="3"/>
      <c r="E610" s="3"/>
      <c r="F610" s="3"/>
      <c r="G610" s="3"/>
      <c r="H610" s="3"/>
      <c r="I610" s="3"/>
      <c r="J610" s="3"/>
      <c r="K610" s="3"/>
      <c r="L610" s="3"/>
      <c r="M610" s="21"/>
      <c r="N610" s="21"/>
      <c r="O610" s="21"/>
      <c r="P610" s="21"/>
      <c r="Q610" s="26"/>
      <c r="R610" s="29"/>
      <c r="S610" s="26"/>
      <c r="T610" s="29"/>
      <c r="U610" s="26"/>
      <c r="V610" s="29"/>
      <c r="W610" s="26"/>
      <c r="X610" s="29"/>
      <c r="AB610" s="1"/>
      <c r="AD610" s="2"/>
      <c r="AE610" s="2"/>
      <c r="AF610" s="2"/>
      <c r="AG610" s="2"/>
      <c r="AH610" s="4"/>
    </row>
    <row r="611" spans="1:34" ht="13.5" hidden="1" customHeight="1">
      <c r="A611" s="2"/>
      <c r="C611" s="3"/>
      <c r="D611" s="3"/>
      <c r="E611" s="3"/>
      <c r="F611" s="3"/>
      <c r="G611" s="3"/>
      <c r="H611" s="3"/>
      <c r="I611" s="3"/>
      <c r="J611" s="3"/>
      <c r="K611" s="3"/>
      <c r="L611" s="3"/>
      <c r="M611" s="21"/>
      <c r="N611" s="21"/>
      <c r="O611" s="21"/>
      <c r="P611" s="21"/>
      <c r="Q611" s="26"/>
      <c r="R611" s="29"/>
      <c r="S611" s="26"/>
      <c r="T611" s="29"/>
      <c r="U611" s="26"/>
      <c r="V611" s="29"/>
      <c r="W611" s="26"/>
      <c r="X611" s="29"/>
      <c r="AB611" s="1"/>
      <c r="AD611" s="2"/>
      <c r="AE611" s="2"/>
      <c r="AF611" s="2"/>
      <c r="AG611" s="2"/>
      <c r="AH611" s="4"/>
    </row>
    <row r="612" spans="1:34" ht="13.5" hidden="1" customHeight="1">
      <c r="A612" s="2"/>
      <c r="C612" s="3"/>
      <c r="D612" s="3"/>
      <c r="E612" s="3"/>
      <c r="F612" s="3"/>
      <c r="G612" s="3"/>
      <c r="H612" s="3"/>
      <c r="I612" s="3"/>
      <c r="J612" s="3"/>
      <c r="K612" s="3"/>
      <c r="L612" s="3"/>
      <c r="M612" s="21"/>
      <c r="N612" s="21"/>
      <c r="O612" s="21"/>
      <c r="P612" s="21"/>
      <c r="Q612" s="26"/>
      <c r="R612" s="29"/>
      <c r="S612" s="26"/>
      <c r="T612" s="29"/>
      <c r="U612" s="26"/>
      <c r="V612" s="29"/>
      <c r="W612" s="26"/>
      <c r="X612" s="29"/>
      <c r="AB612" s="1"/>
      <c r="AD612" s="2"/>
      <c r="AE612" s="2"/>
      <c r="AF612" s="2"/>
      <c r="AG612" s="2"/>
      <c r="AH612" s="4"/>
    </row>
    <row r="613" spans="1:34" ht="13.5" hidden="1" customHeight="1">
      <c r="A613" s="2"/>
      <c r="C613" s="3"/>
      <c r="D613" s="3"/>
      <c r="E613" s="3"/>
      <c r="F613" s="3"/>
      <c r="G613" s="3"/>
      <c r="H613" s="3"/>
      <c r="I613" s="3"/>
      <c r="J613" s="3"/>
      <c r="K613" s="3"/>
      <c r="L613" s="3"/>
      <c r="M613" s="21"/>
      <c r="N613" s="21"/>
      <c r="O613" s="21"/>
      <c r="P613" s="21"/>
      <c r="Q613" s="26"/>
      <c r="R613" s="29"/>
      <c r="S613" s="26"/>
      <c r="T613" s="29"/>
      <c r="U613" s="26"/>
      <c r="V613" s="29"/>
      <c r="W613" s="26"/>
      <c r="X613" s="29"/>
      <c r="AB613" s="1"/>
      <c r="AD613" s="2"/>
      <c r="AE613" s="2"/>
      <c r="AF613" s="2"/>
      <c r="AG613" s="2"/>
      <c r="AH613" s="4"/>
    </row>
    <row r="614" spans="1:34" ht="13.5" hidden="1" customHeight="1">
      <c r="A614" s="2"/>
      <c r="C614" s="3"/>
      <c r="D614" s="3"/>
      <c r="E614" s="3"/>
      <c r="F614" s="3"/>
      <c r="G614" s="3"/>
      <c r="H614" s="3"/>
      <c r="I614" s="3"/>
      <c r="J614" s="3"/>
      <c r="K614" s="3"/>
      <c r="L614" s="3"/>
      <c r="M614" s="21"/>
      <c r="N614" s="21"/>
      <c r="O614" s="21"/>
      <c r="P614" s="21"/>
      <c r="Q614" s="26"/>
      <c r="R614" s="29"/>
      <c r="S614" s="26"/>
      <c r="T614" s="29"/>
      <c r="U614" s="26"/>
      <c r="V614" s="29"/>
      <c r="W614" s="26"/>
      <c r="X614" s="29"/>
      <c r="AB614" s="1"/>
      <c r="AD614" s="2"/>
      <c r="AE614" s="2"/>
      <c r="AF614" s="2"/>
      <c r="AG614" s="2"/>
      <c r="AH614" s="4"/>
    </row>
    <row r="615" spans="1:34" ht="13.5" hidden="1" customHeight="1">
      <c r="A615" s="2"/>
      <c r="C615" s="3"/>
      <c r="D615" s="3"/>
      <c r="E615" s="3"/>
      <c r="F615" s="3"/>
      <c r="G615" s="3"/>
      <c r="H615" s="3"/>
      <c r="I615" s="3"/>
      <c r="J615" s="3"/>
      <c r="K615" s="3"/>
      <c r="L615" s="3"/>
      <c r="M615" s="21"/>
      <c r="N615" s="21"/>
      <c r="O615" s="21"/>
      <c r="P615" s="21"/>
      <c r="Q615" s="26"/>
      <c r="R615" s="29"/>
      <c r="S615" s="26"/>
      <c r="T615" s="29"/>
      <c r="U615" s="26"/>
      <c r="V615" s="29"/>
      <c r="W615" s="26"/>
      <c r="X615" s="29"/>
      <c r="AB615" s="1"/>
      <c r="AD615" s="2"/>
      <c r="AE615" s="2"/>
      <c r="AF615" s="2"/>
      <c r="AG615" s="2"/>
      <c r="AH615" s="4"/>
    </row>
    <row r="616" spans="1:34" ht="13.5" hidden="1" customHeight="1">
      <c r="A616" s="2"/>
      <c r="C616" s="3"/>
      <c r="D616" s="3"/>
      <c r="E616" s="3"/>
      <c r="F616" s="3"/>
      <c r="G616" s="3"/>
      <c r="H616" s="3"/>
      <c r="I616" s="3"/>
      <c r="J616" s="3"/>
      <c r="K616" s="3"/>
      <c r="L616" s="3"/>
      <c r="M616" s="21"/>
      <c r="N616" s="21"/>
      <c r="O616" s="21"/>
      <c r="P616" s="21"/>
      <c r="Q616" s="26"/>
      <c r="R616" s="29"/>
      <c r="S616" s="26"/>
      <c r="T616" s="29"/>
      <c r="U616" s="26"/>
      <c r="V616" s="29"/>
      <c r="W616" s="26"/>
      <c r="X616" s="29"/>
      <c r="AB616" s="1"/>
      <c r="AD616" s="2"/>
      <c r="AE616" s="2"/>
      <c r="AF616" s="2"/>
      <c r="AG616" s="2"/>
      <c r="AH616" s="4"/>
    </row>
    <row r="617" spans="1:34" ht="13.5" hidden="1" customHeight="1">
      <c r="A617" s="2"/>
      <c r="C617" s="3"/>
      <c r="D617" s="3"/>
      <c r="E617" s="3"/>
      <c r="F617" s="3"/>
      <c r="G617" s="3"/>
      <c r="H617" s="3"/>
      <c r="I617" s="3"/>
      <c r="J617" s="3"/>
      <c r="K617" s="3"/>
      <c r="L617" s="3"/>
      <c r="M617" s="21"/>
      <c r="N617" s="21"/>
      <c r="O617" s="21"/>
      <c r="P617" s="21"/>
      <c r="Q617" s="26"/>
      <c r="R617" s="29"/>
      <c r="S617" s="26"/>
      <c r="T617" s="29"/>
      <c r="U617" s="26"/>
      <c r="V617" s="29"/>
      <c r="W617" s="26"/>
      <c r="X617" s="29"/>
      <c r="AB617" s="1"/>
      <c r="AD617" s="2"/>
      <c r="AE617" s="2"/>
      <c r="AF617" s="2"/>
      <c r="AG617" s="2"/>
      <c r="AH617" s="4"/>
    </row>
    <row r="618" spans="1:34" ht="13.5" hidden="1" customHeight="1">
      <c r="A618" s="2"/>
      <c r="C618" s="3"/>
      <c r="D618" s="3"/>
      <c r="E618" s="3"/>
      <c r="F618" s="3"/>
      <c r="G618" s="3"/>
      <c r="H618" s="3"/>
      <c r="I618" s="3"/>
      <c r="J618" s="3"/>
      <c r="K618" s="3"/>
      <c r="L618" s="3"/>
      <c r="M618" s="21"/>
      <c r="N618" s="21"/>
      <c r="O618" s="21"/>
      <c r="P618" s="21"/>
      <c r="Q618" s="26"/>
      <c r="R618" s="29"/>
      <c r="S618" s="26"/>
      <c r="T618" s="29"/>
      <c r="U618" s="26"/>
      <c r="V618" s="29"/>
      <c r="W618" s="26"/>
      <c r="X618" s="29"/>
      <c r="AB618" s="1"/>
      <c r="AD618" s="2"/>
      <c r="AE618" s="2"/>
      <c r="AF618" s="2"/>
      <c r="AG618" s="2"/>
      <c r="AH618" s="4"/>
    </row>
    <row r="619" spans="1:34" ht="13.5" hidden="1" customHeight="1">
      <c r="A619" s="2"/>
      <c r="C619" s="3"/>
      <c r="D619" s="3"/>
      <c r="E619" s="3"/>
      <c r="F619" s="3"/>
      <c r="G619" s="3"/>
      <c r="H619" s="3"/>
      <c r="I619" s="3"/>
      <c r="J619" s="3"/>
      <c r="K619" s="3"/>
      <c r="L619" s="3"/>
      <c r="M619" s="21"/>
      <c r="N619" s="21"/>
      <c r="O619" s="21"/>
      <c r="P619" s="21"/>
      <c r="Q619" s="26"/>
      <c r="R619" s="29"/>
      <c r="S619" s="26"/>
      <c r="T619" s="29"/>
      <c r="U619" s="26"/>
      <c r="V619" s="29"/>
      <c r="W619" s="26"/>
      <c r="X619" s="29"/>
      <c r="AB619" s="1"/>
      <c r="AD619" s="2"/>
      <c r="AE619" s="2"/>
      <c r="AF619" s="2"/>
      <c r="AG619" s="2"/>
      <c r="AH619" s="4"/>
    </row>
    <row r="620" spans="1:34" ht="13.5" hidden="1" customHeight="1">
      <c r="A620" s="2"/>
      <c r="C620" s="3"/>
      <c r="D620" s="3"/>
      <c r="E620" s="3"/>
      <c r="F620" s="3"/>
      <c r="G620" s="3"/>
      <c r="H620" s="3"/>
      <c r="I620" s="3"/>
      <c r="J620" s="3"/>
      <c r="K620" s="3"/>
      <c r="L620" s="3"/>
      <c r="M620" s="21"/>
      <c r="N620" s="21"/>
      <c r="O620" s="21"/>
      <c r="P620" s="21"/>
      <c r="Q620" s="26"/>
      <c r="R620" s="29"/>
      <c r="S620" s="26"/>
      <c r="T620" s="29"/>
      <c r="U620" s="26"/>
      <c r="V620" s="29"/>
      <c r="W620" s="26"/>
      <c r="X620" s="29"/>
      <c r="AB620" s="1"/>
      <c r="AD620" s="2"/>
      <c r="AE620" s="2"/>
      <c r="AF620" s="2"/>
      <c r="AG620" s="2"/>
      <c r="AH620" s="4"/>
    </row>
    <row r="621" spans="1:34" ht="13.5" hidden="1" customHeight="1">
      <c r="A621" s="2"/>
      <c r="C621" s="3"/>
      <c r="D621" s="3"/>
      <c r="E621" s="3"/>
      <c r="F621" s="3"/>
      <c r="G621" s="3"/>
      <c r="H621" s="3"/>
      <c r="I621" s="3"/>
      <c r="J621" s="3"/>
      <c r="K621" s="3"/>
      <c r="L621" s="3"/>
      <c r="M621" s="21"/>
      <c r="N621" s="21"/>
      <c r="O621" s="21"/>
      <c r="P621" s="21"/>
      <c r="Q621" s="26"/>
      <c r="R621" s="29"/>
      <c r="S621" s="26"/>
      <c r="T621" s="29"/>
      <c r="U621" s="26"/>
      <c r="V621" s="29"/>
      <c r="W621" s="26"/>
      <c r="X621" s="29"/>
      <c r="AB621" s="1"/>
      <c r="AD621" s="2"/>
      <c r="AE621" s="2"/>
      <c r="AF621" s="2"/>
      <c r="AG621" s="2"/>
      <c r="AH621" s="4"/>
    </row>
    <row r="622" spans="1:34" ht="13.5" hidden="1" customHeight="1">
      <c r="A622" s="2"/>
      <c r="C622" s="3"/>
      <c r="D622" s="3"/>
      <c r="E622" s="3"/>
      <c r="F622" s="3"/>
      <c r="G622" s="3"/>
      <c r="H622" s="3"/>
      <c r="I622" s="3"/>
      <c r="J622" s="3"/>
      <c r="K622" s="3"/>
      <c r="L622" s="3"/>
      <c r="M622" s="21"/>
      <c r="N622" s="21"/>
      <c r="O622" s="21"/>
      <c r="P622" s="21"/>
      <c r="Q622" s="26"/>
      <c r="R622" s="29"/>
      <c r="S622" s="26"/>
      <c r="T622" s="29"/>
      <c r="U622" s="26"/>
      <c r="V622" s="29"/>
      <c r="W622" s="26"/>
      <c r="X622" s="29"/>
      <c r="AB622" s="1"/>
      <c r="AD622" s="2"/>
      <c r="AE622" s="2"/>
      <c r="AF622" s="2"/>
      <c r="AG622" s="2"/>
      <c r="AH622" s="4"/>
    </row>
    <row r="623" spans="1:34" ht="13.5" hidden="1" customHeight="1">
      <c r="A623" s="2"/>
      <c r="C623" s="3"/>
      <c r="D623" s="3"/>
      <c r="E623" s="3"/>
      <c r="F623" s="3"/>
      <c r="G623" s="3"/>
      <c r="H623" s="3"/>
      <c r="I623" s="3"/>
      <c r="J623" s="3"/>
      <c r="K623" s="3"/>
      <c r="L623" s="3"/>
      <c r="M623" s="21"/>
      <c r="N623" s="21"/>
      <c r="O623" s="21"/>
      <c r="P623" s="21"/>
      <c r="Q623" s="26"/>
      <c r="R623" s="29"/>
      <c r="S623" s="26"/>
      <c r="T623" s="29"/>
      <c r="U623" s="26"/>
      <c r="V623" s="29"/>
      <c r="W623" s="26"/>
      <c r="X623" s="29"/>
      <c r="AB623" s="1"/>
      <c r="AD623" s="2"/>
      <c r="AE623" s="2"/>
      <c r="AF623" s="2"/>
      <c r="AG623" s="2"/>
      <c r="AH623" s="4"/>
    </row>
    <row r="624" spans="1:34" ht="13.5" hidden="1" customHeight="1">
      <c r="A624" s="2"/>
      <c r="C624" s="3"/>
      <c r="D624" s="3"/>
      <c r="E624" s="3"/>
      <c r="F624" s="3"/>
      <c r="G624" s="3"/>
      <c r="H624" s="3"/>
      <c r="I624" s="3"/>
      <c r="J624" s="3"/>
      <c r="K624" s="3"/>
      <c r="L624" s="3"/>
      <c r="M624" s="21"/>
      <c r="N624" s="21"/>
      <c r="O624" s="21"/>
      <c r="P624" s="21"/>
      <c r="Q624" s="26"/>
      <c r="R624" s="29"/>
      <c r="S624" s="26"/>
      <c r="T624" s="29"/>
      <c r="U624" s="26"/>
      <c r="V624" s="29"/>
      <c r="W624" s="26"/>
      <c r="X624" s="29"/>
      <c r="AB624" s="1"/>
      <c r="AD624" s="2"/>
      <c r="AE624" s="2"/>
      <c r="AF624" s="2"/>
      <c r="AG624" s="2"/>
      <c r="AH624" s="4"/>
    </row>
    <row r="625" spans="1:34" ht="13.5" hidden="1" customHeight="1">
      <c r="A625" s="2"/>
      <c r="C625" s="3"/>
      <c r="D625" s="3"/>
      <c r="E625" s="3"/>
      <c r="F625" s="3"/>
      <c r="G625" s="3"/>
      <c r="H625" s="3"/>
      <c r="I625" s="3"/>
      <c r="J625" s="3"/>
      <c r="K625" s="3"/>
      <c r="L625" s="3"/>
      <c r="M625" s="21"/>
      <c r="N625" s="21"/>
      <c r="O625" s="21"/>
      <c r="P625" s="21"/>
      <c r="Q625" s="26"/>
      <c r="R625" s="29"/>
      <c r="S625" s="26"/>
      <c r="T625" s="29"/>
      <c r="U625" s="26"/>
      <c r="V625" s="29"/>
      <c r="W625" s="26"/>
      <c r="X625" s="29"/>
      <c r="AB625" s="1"/>
      <c r="AD625" s="2"/>
      <c r="AE625" s="2"/>
      <c r="AF625" s="2"/>
      <c r="AG625" s="2"/>
      <c r="AH625" s="4"/>
    </row>
    <row r="626" spans="1:34" ht="13.5" hidden="1" customHeight="1">
      <c r="A626" s="2"/>
      <c r="C626" s="3"/>
      <c r="D626" s="3"/>
      <c r="E626" s="3"/>
      <c r="F626" s="3"/>
      <c r="G626" s="3"/>
      <c r="H626" s="3"/>
      <c r="I626" s="3"/>
      <c r="J626" s="3"/>
      <c r="K626" s="3"/>
      <c r="L626" s="3"/>
      <c r="M626" s="21"/>
      <c r="N626" s="21"/>
      <c r="O626" s="21"/>
      <c r="P626" s="21"/>
      <c r="Q626" s="26"/>
      <c r="R626" s="29"/>
      <c r="S626" s="26"/>
      <c r="T626" s="29"/>
      <c r="U626" s="26"/>
      <c r="V626" s="29"/>
      <c r="W626" s="26"/>
      <c r="X626" s="29"/>
      <c r="AB626" s="1"/>
      <c r="AD626" s="2"/>
      <c r="AE626" s="2"/>
      <c r="AF626" s="2"/>
      <c r="AG626" s="2"/>
      <c r="AH626" s="4"/>
    </row>
    <row r="627" spans="1:34" ht="13.5" hidden="1" customHeight="1">
      <c r="A627" s="2"/>
      <c r="C627" s="3"/>
      <c r="D627" s="3"/>
      <c r="E627" s="3"/>
      <c r="F627" s="3"/>
      <c r="G627" s="3"/>
      <c r="H627" s="3"/>
      <c r="I627" s="3"/>
      <c r="J627" s="3"/>
      <c r="K627" s="3"/>
      <c r="L627" s="3"/>
      <c r="M627" s="21"/>
      <c r="N627" s="21"/>
      <c r="O627" s="21"/>
      <c r="P627" s="21"/>
      <c r="Q627" s="26"/>
      <c r="R627" s="29"/>
      <c r="S627" s="26"/>
      <c r="T627" s="29"/>
      <c r="U627" s="26"/>
      <c r="V627" s="29"/>
      <c r="W627" s="26"/>
      <c r="X627" s="29"/>
      <c r="AB627" s="1"/>
      <c r="AD627" s="2"/>
      <c r="AE627" s="2"/>
      <c r="AF627" s="2"/>
      <c r="AG627" s="2"/>
      <c r="AH627" s="4"/>
    </row>
    <row r="628" spans="1:34" ht="13.5" hidden="1" customHeight="1">
      <c r="A628" s="2"/>
      <c r="C628" s="3"/>
      <c r="D628" s="3"/>
      <c r="E628" s="3"/>
      <c r="F628" s="3"/>
      <c r="G628" s="3"/>
      <c r="H628" s="3"/>
      <c r="I628" s="3"/>
      <c r="J628" s="3"/>
      <c r="K628" s="3"/>
      <c r="L628" s="3"/>
      <c r="M628" s="21"/>
      <c r="N628" s="21"/>
      <c r="O628" s="21"/>
      <c r="P628" s="21"/>
      <c r="Q628" s="26"/>
      <c r="R628" s="29"/>
      <c r="S628" s="26"/>
      <c r="T628" s="29"/>
      <c r="U628" s="26"/>
      <c r="V628" s="29"/>
      <c r="W628" s="26"/>
      <c r="X628" s="29"/>
      <c r="AB628" s="1"/>
      <c r="AD628" s="2"/>
      <c r="AE628" s="2"/>
      <c r="AF628" s="2"/>
      <c r="AG628" s="2"/>
      <c r="AH628" s="4"/>
    </row>
    <row r="629" spans="1:34" ht="13.5" hidden="1" customHeight="1">
      <c r="A629" s="2"/>
      <c r="C629" s="3"/>
      <c r="D629" s="3"/>
      <c r="E629" s="3"/>
      <c r="F629" s="3"/>
      <c r="G629" s="3"/>
      <c r="H629" s="3"/>
      <c r="I629" s="3"/>
      <c r="J629" s="3"/>
      <c r="K629" s="3"/>
      <c r="L629" s="3"/>
      <c r="M629" s="21"/>
      <c r="N629" s="21"/>
      <c r="O629" s="21"/>
      <c r="P629" s="21"/>
      <c r="Q629" s="26"/>
      <c r="R629" s="29"/>
      <c r="S629" s="26"/>
      <c r="T629" s="29"/>
      <c r="U629" s="26"/>
      <c r="V629" s="29"/>
      <c r="W629" s="26"/>
      <c r="X629" s="29"/>
      <c r="AB629" s="1"/>
      <c r="AD629" s="2"/>
      <c r="AE629" s="2"/>
      <c r="AF629" s="2"/>
      <c r="AG629" s="2"/>
      <c r="AH629" s="4"/>
    </row>
    <row r="630" spans="1:34" ht="13.5" hidden="1" customHeight="1">
      <c r="A630" s="2"/>
      <c r="C630" s="3"/>
      <c r="D630" s="3"/>
      <c r="E630" s="3"/>
      <c r="F630" s="3"/>
      <c r="G630" s="3"/>
      <c r="H630" s="3"/>
      <c r="I630" s="3"/>
      <c r="J630" s="3"/>
      <c r="K630" s="3"/>
      <c r="L630" s="3"/>
      <c r="M630" s="21"/>
      <c r="N630" s="21"/>
      <c r="O630" s="21"/>
      <c r="P630" s="21"/>
      <c r="Q630" s="26"/>
      <c r="R630" s="29"/>
      <c r="S630" s="26"/>
      <c r="T630" s="29"/>
      <c r="U630" s="26"/>
      <c r="V630" s="29"/>
      <c r="W630" s="26"/>
      <c r="X630" s="29"/>
      <c r="AB630" s="1"/>
      <c r="AD630" s="2"/>
      <c r="AE630" s="2"/>
      <c r="AF630" s="2"/>
      <c r="AG630" s="2"/>
      <c r="AH630" s="4"/>
    </row>
    <row r="631" spans="1:34" ht="13.5" hidden="1" customHeight="1">
      <c r="A631" s="2"/>
      <c r="C631" s="3"/>
      <c r="D631" s="3"/>
      <c r="E631" s="3"/>
      <c r="F631" s="3"/>
      <c r="G631" s="3"/>
      <c r="H631" s="3"/>
      <c r="I631" s="3"/>
      <c r="J631" s="3"/>
      <c r="K631" s="3"/>
      <c r="L631" s="3"/>
      <c r="M631" s="21"/>
      <c r="N631" s="21"/>
      <c r="O631" s="21"/>
      <c r="P631" s="21"/>
      <c r="Q631" s="26"/>
      <c r="R631" s="29"/>
      <c r="S631" s="26"/>
      <c r="T631" s="29"/>
      <c r="U631" s="26"/>
      <c r="V631" s="29"/>
      <c r="W631" s="26"/>
      <c r="X631" s="29"/>
      <c r="AB631" s="1"/>
      <c r="AD631" s="2"/>
      <c r="AE631" s="2"/>
      <c r="AF631" s="2"/>
      <c r="AG631" s="2"/>
      <c r="AH631" s="4"/>
    </row>
    <row r="632" spans="1:34" ht="13.5" hidden="1" customHeight="1">
      <c r="A632" s="2"/>
      <c r="C632" s="3"/>
      <c r="D632" s="3"/>
      <c r="E632" s="3"/>
      <c r="F632" s="3"/>
      <c r="G632" s="3"/>
      <c r="H632" s="3"/>
      <c r="I632" s="3"/>
      <c r="J632" s="3"/>
      <c r="K632" s="3"/>
      <c r="L632" s="3"/>
      <c r="M632" s="21"/>
      <c r="N632" s="21"/>
      <c r="O632" s="21"/>
      <c r="P632" s="21"/>
      <c r="Q632" s="26"/>
      <c r="R632" s="29"/>
      <c r="S632" s="26"/>
      <c r="T632" s="29"/>
      <c r="U632" s="26"/>
      <c r="V632" s="29"/>
      <c r="W632" s="26"/>
      <c r="X632" s="29"/>
      <c r="AB632" s="1"/>
      <c r="AD632" s="2"/>
      <c r="AE632" s="2"/>
      <c r="AF632" s="2"/>
      <c r="AG632" s="2"/>
      <c r="AH632" s="4"/>
    </row>
    <row r="633" spans="1:34" ht="13.5" hidden="1" customHeight="1">
      <c r="A633" s="2"/>
      <c r="C633" s="3"/>
      <c r="D633" s="3"/>
      <c r="E633" s="3"/>
      <c r="F633" s="3"/>
      <c r="G633" s="3"/>
      <c r="H633" s="3"/>
      <c r="I633" s="3"/>
      <c r="J633" s="3"/>
      <c r="K633" s="3"/>
      <c r="L633" s="3"/>
      <c r="M633" s="21"/>
      <c r="N633" s="21"/>
      <c r="O633" s="21"/>
      <c r="P633" s="21"/>
      <c r="Q633" s="26"/>
      <c r="R633" s="29"/>
      <c r="S633" s="26"/>
      <c r="T633" s="29"/>
      <c r="U633" s="26"/>
      <c r="V633" s="29"/>
      <c r="W633" s="26"/>
      <c r="X633" s="29"/>
      <c r="AB633" s="1"/>
      <c r="AD633" s="2"/>
      <c r="AE633" s="2"/>
      <c r="AF633" s="2"/>
      <c r="AG633" s="2"/>
      <c r="AH633" s="4"/>
    </row>
    <row r="634" spans="1:34" ht="13.5" hidden="1" customHeight="1">
      <c r="A634" s="2"/>
      <c r="C634" s="3"/>
      <c r="D634" s="3"/>
      <c r="E634" s="3"/>
      <c r="F634" s="3"/>
      <c r="G634" s="3"/>
      <c r="H634" s="3"/>
      <c r="I634" s="3"/>
      <c r="J634" s="3"/>
      <c r="K634" s="3"/>
      <c r="L634" s="3"/>
      <c r="M634" s="21"/>
      <c r="N634" s="21"/>
      <c r="O634" s="21"/>
      <c r="P634" s="21"/>
      <c r="Q634" s="26"/>
      <c r="R634" s="29"/>
      <c r="S634" s="26"/>
      <c r="T634" s="29"/>
      <c r="U634" s="26"/>
      <c r="V634" s="29"/>
      <c r="W634" s="26"/>
      <c r="X634" s="29"/>
      <c r="AB634" s="1"/>
      <c r="AD634" s="2"/>
      <c r="AE634" s="2"/>
      <c r="AF634" s="2"/>
      <c r="AG634" s="2"/>
      <c r="AH634" s="4"/>
    </row>
    <row r="635" spans="1:34" ht="13.5" hidden="1" customHeight="1">
      <c r="A635" s="2"/>
      <c r="C635" s="3"/>
      <c r="D635" s="3"/>
      <c r="E635" s="3"/>
      <c r="F635" s="3"/>
      <c r="G635" s="3"/>
      <c r="H635" s="3"/>
      <c r="I635" s="3"/>
      <c r="J635" s="3"/>
      <c r="K635" s="3"/>
      <c r="L635" s="3"/>
      <c r="M635" s="21"/>
      <c r="N635" s="21"/>
      <c r="O635" s="21"/>
      <c r="P635" s="21"/>
      <c r="Q635" s="26"/>
      <c r="R635" s="29"/>
      <c r="S635" s="26"/>
      <c r="T635" s="29"/>
      <c r="U635" s="26"/>
      <c r="V635" s="29"/>
      <c r="W635" s="26"/>
      <c r="X635" s="29"/>
      <c r="AB635" s="1"/>
      <c r="AD635" s="2"/>
      <c r="AE635" s="2"/>
      <c r="AF635" s="2"/>
      <c r="AG635" s="2"/>
      <c r="AH635" s="4"/>
    </row>
    <row r="636" spans="1:34" ht="13.5" hidden="1" customHeight="1">
      <c r="A636" s="2"/>
      <c r="C636" s="3"/>
      <c r="D636" s="3"/>
      <c r="E636" s="3"/>
      <c r="F636" s="3"/>
      <c r="G636" s="3"/>
      <c r="H636" s="3"/>
      <c r="I636" s="3"/>
      <c r="J636" s="3"/>
      <c r="K636" s="3"/>
      <c r="L636" s="3"/>
      <c r="M636" s="21"/>
      <c r="N636" s="21"/>
      <c r="O636" s="21"/>
      <c r="P636" s="21"/>
      <c r="Q636" s="26"/>
      <c r="R636" s="29"/>
      <c r="S636" s="26"/>
      <c r="T636" s="29"/>
      <c r="U636" s="26"/>
      <c r="V636" s="29"/>
      <c r="W636" s="26"/>
      <c r="X636" s="29"/>
      <c r="AB636" s="1"/>
      <c r="AD636" s="2"/>
      <c r="AE636" s="2"/>
      <c r="AF636" s="2"/>
      <c r="AG636" s="2"/>
      <c r="AH636" s="4"/>
    </row>
    <row r="637" spans="1:34" ht="13.5" hidden="1" customHeight="1">
      <c r="A637" s="2"/>
      <c r="C637" s="3"/>
      <c r="D637" s="3"/>
      <c r="E637" s="3"/>
      <c r="F637" s="3"/>
      <c r="G637" s="3"/>
      <c r="H637" s="3"/>
      <c r="I637" s="3"/>
      <c r="J637" s="3"/>
      <c r="K637" s="3"/>
      <c r="L637" s="3"/>
      <c r="M637" s="21"/>
      <c r="N637" s="21"/>
      <c r="O637" s="21"/>
      <c r="P637" s="21"/>
      <c r="Q637" s="26"/>
      <c r="R637" s="29"/>
      <c r="S637" s="26"/>
      <c r="T637" s="29"/>
      <c r="U637" s="26"/>
      <c r="V637" s="29"/>
      <c r="W637" s="26"/>
      <c r="X637" s="29"/>
      <c r="AB637" s="1"/>
      <c r="AD637" s="2"/>
      <c r="AE637" s="2"/>
      <c r="AF637" s="2"/>
      <c r="AG637" s="2"/>
      <c r="AH637" s="4"/>
    </row>
    <row r="638" spans="1:34" ht="13.5" hidden="1" customHeight="1">
      <c r="A638" s="2"/>
      <c r="C638" s="3"/>
      <c r="D638" s="3"/>
      <c r="E638" s="3"/>
      <c r="F638" s="3"/>
      <c r="G638" s="3"/>
      <c r="H638" s="3"/>
      <c r="I638" s="3"/>
      <c r="J638" s="3"/>
      <c r="K638" s="3"/>
      <c r="L638" s="3"/>
      <c r="M638" s="21"/>
      <c r="N638" s="21"/>
      <c r="O638" s="21"/>
      <c r="P638" s="21"/>
      <c r="Q638" s="26"/>
      <c r="R638" s="29"/>
      <c r="S638" s="26"/>
      <c r="T638" s="29"/>
      <c r="U638" s="26"/>
      <c r="V638" s="29"/>
      <c r="W638" s="26"/>
      <c r="X638" s="29"/>
      <c r="AB638" s="1"/>
      <c r="AD638" s="2"/>
      <c r="AE638" s="2"/>
      <c r="AF638" s="2"/>
      <c r="AG638" s="2"/>
      <c r="AH638" s="4"/>
    </row>
    <row r="639" spans="1:34" ht="13.5" hidden="1" customHeight="1">
      <c r="A639" s="2"/>
      <c r="C639" s="3"/>
      <c r="D639" s="3"/>
      <c r="E639" s="3"/>
      <c r="F639" s="3"/>
      <c r="G639" s="3"/>
      <c r="H639" s="3"/>
      <c r="I639" s="3"/>
      <c r="J639" s="3"/>
      <c r="K639" s="3"/>
      <c r="L639" s="3"/>
      <c r="M639" s="21"/>
      <c r="N639" s="21"/>
      <c r="O639" s="21"/>
      <c r="P639" s="21"/>
      <c r="Q639" s="26"/>
      <c r="R639" s="29"/>
      <c r="S639" s="26"/>
      <c r="T639" s="29"/>
      <c r="U639" s="26"/>
      <c r="V639" s="29"/>
      <c r="W639" s="26"/>
      <c r="X639" s="29"/>
      <c r="AB639" s="1"/>
      <c r="AD639" s="2"/>
      <c r="AE639" s="2"/>
      <c r="AF639" s="2"/>
      <c r="AG639" s="2"/>
      <c r="AH639" s="4"/>
    </row>
    <row r="640" spans="1:34" ht="13.5" hidden="1" customHeight="1">
      <c r="A640" s="2"/>
      <c r="C640" s="3"/>
      <c r="D640" s="3"/>
      <c r="E640" s="3"/>
      <c r="F640" s="3"/>
      <c r="G640" s="3"/>
      <c r="H640" s="3"/>
      <c r="I640" s="3"/>
      <c r="J640" s="3"/>
      <c r="K640" s="3"/>
      <c r="L640" s="3"/>
      <c r="M640" s="21"/>
      <c r="N640" s="21"/>
      <c r="O640" s="21"/>
      <c r="P640" s="21"/>
      <c r="Q640" s="26"/>
      <c r="R640" s="29"/>
      <c r="S640" s="26"/>
      <c r="T640" s="29"/>
      <c r="U640" s="26"/>
      <c r="V640" s="29"/>
      <c r="W640" s="26"/>
      <c r="X640" s="29"/>
      <c r="AB640" s="1"/>
      <c r="AD640" s="2"/>
      <c r="AE640" s="2"/>
      <c r="AF640" s="2"/>
      <c r="AG640" s="2"/>
      <c r="AH640" s="4"/>
    </row>
    <row r="641" spans="1:34" ht="13.5" hidden="1" customHeight="1">
      <c r="A641" s="2"/>
      <c r="C641" s="3"/>
      <c r="D641" s="3"/>
      <c r="E641" s="3"/>
      <c r="F641" s="3"/>
      <c r="G641" s="3"/>
      <c r="H641" s="3"/>
      <c r="I641" s="3"/>
      <c r="J641" s="3"/>
      <c r="K641" s="3"/>
      <c r="L641" s="3"/>
      <c r="M641" s="21"/>
      <c r="N641" s="21"/>
      <c r="O641" s="21"/>
      <c r="P641" s="21"/>
      <c r="Q641" s="26"/>
      <c r="R641" s="29"/>
      <c r="S641" s="26"/>
      <c r="T641" s="29"/>
      <c r="U641" s="26"/>
      <c r="V641" s="29"/>
      <c r="W641" s="26"/>
      <c r="X641" s="29"/>
      <c r="AB641" s="1"/>
      <c r="AD641" s="2"/>
      <c r="AE641" s="2"/>
      <c r="AF641" s="2"/>
      <c r="AG641" s="2"/>
      <c r="AH641" s="4"/>
    </row>
    <row r="642" spans="1:34" ht="13.5" hidden="1" customHeight="1">
      <c r="A642" s="2"/>
      <c r="C642" s="3"/>
      <c r="D642" s="3"/>
      <c r="E642" s="3"/>
      <c r="F642" s="3"/>
      <c r="G642" s="3"/>
      <c r="H642" s="3"/>
      <c r="I642" s="3"/>
      <c r="J642" s="3"/>
      <c r="K642" s="3"/>
      <c r="L642" s="3"/>
      <c r="M642" s="21"/>
      <c r="N642" s="21"/>
      <c r="O642" s="21"/>
      <c r="P642" s="21"/>
      <c r="Q642" s="26"/>
      <c r="R642" s="29"/>
      <c r="S642" s="26"/>
      <c r="T642" s="29"/>
      <c r="U642" s="26"/>
      <c r="V642" s="29"/>
      <c r="W642" s="26"/>
      <c r="X642" s="29"/>
      <c r="AB642" s="1"/>
      <c r="AD642" s="2"/>
      <c r="AE642" s="2"/>
      <c r="AF642" s="2"/>
      <c r="AG642" s="2"/>
      <c r="AH642" s="4"/>
    </row>
    <row r="643" spans="1:34" ht="13.5" hidden="1" customHeight="1">
      <c r="A643" s="2"/>
      <c r="C643" s="3"/>
      <c r="D643" s="3"/>
      <c r="E643" s="3"/>
      <c r="F643" s="3"/>
      <c r="G643" s="3"/>
      <c r="H643" s="3"/>
      <c r="I643" s="3"/>
      <c r="J643" s="3"/>
      <c r="K643" s="3"/>
      <c r="L643" s="3"/>
      <c r="M643" s="21"/>
      <c r="N643" s="21"/>
      <c r="O643" s="21"/>
      <c r="P643" s="21"/>
      <c r="Q643" s="26"/>
      <c r="R643" s="29"/>
      <c r="S643" s="26"/>
      <c r="T643" s="29"/>
      <c r="U643" s="26"/>
      <c r="V643" s="29"/>
      <c r="W643" s="26"/>
      <c r="X643" s="29"/>
      <c r="AB643" s="1"/>
      <c r="AD643" s="2"/>
      <c r="AE643" s="2"/>
      <c r="AF643" s="2"/>
      <c r="AG643" s="2"/>
      <c r="AH643" s="4"/>
    </row>
    <row r="644" spans="1:34" ht="13.5" hidden="1" customHeight="1">
      <c r="A644" s="2"/>
      <c r="C644" s="3"/>
      <c r="D644" s="3"/>
      <c r="E644" s="3"/>
      <c r="F644" s="3"/>
      <c r="G644" s="3"/>
      <c r="H644" s="3"/>
      <c r="I644" s="3"/>
      <c r="J644" s="3"/>
      <c r="K644" s="3"/>
      <c r="L644" s="3"/>
      <c r="M644" s="21"/>
      <c r="N644" s="21"/>
      <c r="O644" s="21"/>
      <c r="P644" s="21"/>
      <c r="Q644" s="26"/>
      <c r="R644" s="29"/>
      <c r="S644" s="26"/>
      <c r="T644" s="29"/>
      <c r="U644" s="26"/>
      <c r="V644" s="29"/>
      <c r="W644" s="26"/>
      <c r="X644" s="29"/>
      <c r="AB644" s="1"/>
      <c r="AD644" s="2"/>
      <c r="AE644" s="2"/>
      <c r="AF644" s="2"/>
      <c r="AG644" s="2"/>
      <c r="AH644" s="4"/>
    </row>
    <row r="645" spans="1:34" ht="13.5" hidden="1" customHeight="1">
      <c r="A645" s="2"/>
      <c r="C645" s="3"/>
      <c r="D645" s="3"/>
      <c r="E645" s="3"/>
      <c r="F645" s="3"/>
      <c r="G645" s="3"/>
      <c r="H645" s="3"/>
      <c r="I645" s="3"/>
      <c r="J645" s="3"/>
      <c r="K645" s="3"/>
      <c r="L645" s="3"/>
      <c r="M645" s="21"/>
      <c r="N645" s="21"/>
      <c r="O645" s="21"/>
      <c r="P645" s="21"/>
      <c r="Q645" s="26"/>
      <c r="R645" s="29"/>
      <c r="S645" s="26"/>
      <c r="T645" s="29"/>
      <c r="U645" s="26"/>
      <c r="V645" s="29"/>
      <c r="W645" s="26"/>
      <c r="X645" s="29"/>
      <c r="AB645" s="1"/>
      <c r="AD645" s="2"/>
      <c r="AE645" s="2"/>
      <c r="AF645" s="2"/>
      <c r="AG645" s="2"/>
      <c r="AH645" s="4"/>
    </row>
    <row r="646" spans="1:34" ht="13.5" hidden="1" customHeight="1">
      <c r="A646" s="2"/>
      <c r="C646" s="3"/>
      <c r="D646" s="3"/>
      <c r="E646" s="3"/>
      <c r="F646" s="3"/>
      <c r="G646" s="3"/>
      <c r="H646" s="3"/>
      <c r="I646" s="3"/>
      <c r="J646" s="3"/>
      <c r="K646" s="3"/>
      <c r="L646" s="3"/>
      <c r="M646" s="21"/>
      <c r="N646" s="21"/>
      <c r="O646" s="21"/>
      <c r="P646" s="21"/>
      <c r="Q646" s="26"/>
      <c r="R646" s="29"/>
      <c r="S646" s="26"/>
      <c r="T646" s="29"/>
      <c r="U646" s="26"/>
      <c r="V646" s="29"/>
      <c r="W646" s="26"/>
      <c r="X646" s="29"/>
      <c r="AB646" s="1"/>
      <c r="AD646" s="2"/>
      <c r="AE646" s="2"/>
      <c r="AF646" s="2"/>
      <c r="AG646" s="2"/>
      <c r="AH646" s="4"/>
    </row>
    <row r="647" spans="1:34" ht="13.5" hidden="1" customHeight="1">
      <c r="A647" s="2"/>
      <c r="C647" s="3"/>
      <c r="D647" s="3"/>
      <c r="E647" s="3"/>
      <c r="F647" s="3"/>
      <c r="G647" s="3"/>
      <c r="H647" s="3"/>
      <c r="I647" s="3"/>
      <c r="J647" s="3"/>
      <c r="K647" s="3"/>
      <c r="L647" s="3"/>
      <c r="M647" s="21"/>
      <c r="N647" s="21"/>
      <c r="O647" s="21"/>
      <c r="P647" s="21"/>
      <c r="Q647" s="26"/>
      <c r="R647" s="29"/>
      <c r="S647" s="26"/>
      <c r="T647" s="29"/>
      <c r="U647" s="26"/>
      <c r="V647" s="29"/>
      <c r="W647" s="26"/>
      <c r="X647" s="29"/>
      <c r="AB647" s="1"/>
      <c r="AD647" s="2"/>
      <c r="AE647" s="2"/>
      <c r="AF647" s="2"/>
      <c r="AG647" s="2"/>
      <c r="AH647" s="4"/>
    </row>
    <row r="648" spans="1:34" ht="13.5" hidden="1" customHeight="1">
      <c r="A648" s="2"/>
      <c r="C648" s="3"/>
      <c r="D648" s="3"/>
      <c r="E648" s="3"/>
      <c r="F648" s="3"/>
      <c r="G648" s="3"/>
      <c r="H648" s="3"/>
      <c r="I648" s="3"/>
      <c r="J648" s="3"/>
      <c r="K648" s="3"/>
      <c r="L648" s="3"/>
      <c r="M648" s="21"/>
      <c r="N648" s="21"/>
      <c r="O648" s="21"/>
      <c r="P648" s="21"/>
      <c r="Q648" s="26"/>
      <c r="R648" s="29"/>
      <c r="S648" s="26"/>
      <c r="T648" s="29"/>
      <c r="U648" s="26"/>
      <c r="V648" s="29"/>
      <c r="W648" s="26"/>
      <c r="X648" s="29"/>
      <c r="AB648" s="1"/>
      <c r="AD648" s="2"/>
      <c r="AE648" s="2"/>
      <c r="AF648" s="2"/>
      <c r="AG648" s="2"/>
      <c r="AH648" s="4"/>
    </row>
    <row r="649" spans="1:34" ht="13.5" hidden="1" customHeight="1">
      <c r="A649" s="2"/>
      <c r="C649" s="3"/>
      <c r="D649" s="3"/>
      <c r="E649" s="3"/>
      <c r="F649" s="3"/>
      <c r="G649" s="3"/>
      <c r="H649" s="3"/>
      <c r="I649" s="3"/>
      <c r="J649" s="3"/>
      <c r="K649" s="3"/>
      <c r="L649" s="3"/>
      <c r="M649" s="21"/>
      <c r="N649" s="21"/>
      <c r="O649" s="21"/>
      <c r="P649" s="21"/>
      <c r="Q649" s="26"/>
      <c r="R649" s="29"/>
      <c r="S649" s="26"/>
      <c r="T649" s="29"/>
      <c r="U649" s="26"/>
      <c r="V649" s="29"/>
      <c r="W649" s="26"/>
      <c r="X649" s="29"/>
      <c r="AB649" s="1"/>
      <c r="AD649" s="2"/>
      <c r="AE649" s="2"/>
      <c r="AF649" s="2"/>
      <c r="AG649" s="2"/>
      <c r="AH649" s="4"/>
    </row>
    <row r="650" spans="1:34" ht="13.5" hidden="1" customHeight="1">
      <c r="A650" s="2"/>
      <c r="C650" s="3"/>
      <c r="D650" s="3"/>
      <c r="E650" s="3"/>
      <c r="F650" s="3"/>
      <c r="G650" s="3"/>
      <c r="H650" s="3"/>
      <c r="I650" s="3"/>
      <c r="J650" s="3"/>
      <c r="K650" s="3"/>
      <c r="L650" s="3"/>
      <c r="M650" s="21"/>
      <c r="N650" s="21"/>
      <c r="O650" s="21"/>
      <c r="P650" s="21"/>
      <c r="Q650" s="26"/>
      <c r="R650" s="29"/>
      <c r="S650" s="26"/>
      <c r="T650" s="29"/>
      <c r="U650" s="26"/>
      <c r="V650" s="29"/>
      <c r="W650" s="26"/>
      <c r="X650" s="29"/>
      <c r="AB650" s="1"/>
      <c r="AD650" s="2"/>
      <c r="AE650" s="2"/>
      <c r="AF650" s="2"/>
      <c r="AG650" s="2"/>
      <c r="AH650" s="4"/>
    </row>
    <row r="651" spans="1:34" ht="13.5" hidden="1" customHeight="1">
      <c r="A651" s="2"/>
      <c r="C651" s="3"/>
      <c r="D651" s="3"/>
      <c r="E651" s="3"/>
      <c r="F651" s="3"/>
      <c r="G651" s="3"/>
      <c r="H651" s="3"/>
      <c r="I651" s="3"/>
      <c r="J651" s="3"/>
      <c r="K651" s="3"/>
      <c r="L651" s="3"/>
      <c r="M651" s="21"/>
      <c r="N651" s="21"/>
      <c r="O651" s="21"/>
      <c r="P651" s="21"/>
      <c r="Q651" s="26"/>
      <c r="R651" s="29"/>
      <c r="S651" s="26"/>
      <c r="T651" s="29"/>
      <c r="U651" s="26"/>
      <c r="V651" s="29"/>
      <c r="W651" s="26"/>
      <c r="X651" s="29"/>
      <c r="AB651" s="1"/>
      <c r="AD651" s="2"/>
      <c r="AE651" s="2"/>
      <c r="AF651" s="2"/>
      <c r="AG651" s="2"/>
      <c r="AH651" s="4"/>
    </row>
    <row r="652" spans="1:34" ht="13.5" hidden="1" customHeight="1">
      <c r="A652" s="2"/>
      <c r="C652" s="3"/>
      <c r="D652" s="3"/>
      <c r="E652" s="3"/>
      <c r="F652" s="3"/>
      <c r="G652" s="3"/>
      <c r="H652" s="3"/>
      <c r="I652" s="3"/>
      <c r="J652" s="3"/>
      <c r="K652" s="3"/>
      <c r="L652" s="3"/>
      <c r="M652" s="21"/>
      <c r="N652" s="21"/>
      <c r="O652" s="21"/>
      <c r="P652" s="21"/>
      <c r="Q652" s="26"/>
      <c r="R652" s="29"/>
      <c r="S652" s="26"/>
      <c r="T652" s="29"/>
      <c r="U652" s="26"/>
      <c r="V652" s="29"/>
      <c r="W652" s="26"/>
      <c r="X652" s="29"/>
      <c r="AB652" s="1"/>
      <c r="AD652" s="2"/>
      <c r="AE652" s="2"/>
      <c r="AF652" s="2"/>
      <c r="AG652" s="2"/>
      <c r="AH652" s="4"/>
    </row>
    <row r="653" spans="1:34" ht="13.5" hidden="1" customHeight="1">
      <c r="A653" s="2"/>
      <c r="C653" s="3"/>
      <c r="D653" s="3"/>
      <c r="E653" s="3"/>
      <c r="F653" s="3"/>
      <c r="G653" s="3"/>
      <c r="H653" s="3"/>
      <c r="I653" s="3"/>
      <c r="J653" s="3"/>
      <c r="K653" s="3"/>
      <c r="L653" s="3"/>
      <c r="M653" s="21"/>
      <c r="N653" s="21"/>
      <c r="O653" s="21"/>
      <c r="P653" s="21"/>
      <c r="Q653" s="26"/>
      <c r="R653" s="29"/>
      <c r="S653" s="26"/>
      <c r="T653" s="29"/>
      <c r="U653" s="26"/>
      <c r="V653" s="29"/>
      <c r="W653" s="26"/>
      <c r="X653" s="29"/>
      <c r="AB653" s="1"/>
      <c r="AD653" s="2"/>
      <c r="AE653" s="2"/>
      <c r="AF653" s="2"/>
      <c r="AG653" s="2"/>
      <c r="AH653" s="4"/>
    </row>
    <row r="654" spans="1:34" ht="13.5" hidden="1" customHeight="1">
      <c r="A654" s="2"/>
      <c r="C654" s="3"/>
      <c r="D654" s="3"/>
      <c r="E654" s="3"/>
      <c r="F654" s="3"/>
      <c r="G654" s="3"/>
      <c r="H654" s="3"/>
      <c r="I654" s="3"/>
      <c r="J654" s="3"/>
      <c r="K654" s="3"/>
      <c r="L654" s="3"/>
      <c r="M654" s="21"/>
      <c r="N654" s="21"/>
      <c r="O654" s="21"/>
      <c r="P654" s="21"/>
      <c r="Q654" s="26"/>
      <c r="R654" s="29"/>
      <c r="S654" s="26"/>
      <c r="T654" s="29"/>
      <c r="U654" s="26"/>
      <c r="V654" s="29"/>
      <c r="W654" s="26"/>
      <c r="X654" s="29"/>
      <c r="AB654" s="1"/>
      <c r="AD654" s="2"/>
      <c r="AE654" s="2"/>
      <c r="AF654" s="2"/>
      <c r="AG654" s="2"/>
      <c r="AH654" s="4"/>
    </row>
    <row r="655" spans="1:34" ht="13.5" hidden="1" customHeight="1">
      <c r="A655" s="2"/>
      <c r="C655" s="3"/>
      <c r="D655" s="3"/>
      <c r="E655" s="3"/>
      <c r="F655" s="3"/>
      <c r="G655" s="3"/>
      <c r="H655" s="3"/>
      <c r="I655" s="3"/>
      <c r="J655" s="3"/>
      <c r="K655" s="3"/>
      <c r="L655" s="3"/>
      <c r="M655" s="21"/>
      <c r="N655" s="21"/>
      <c r="O655" s="21"/>
      <c r="P655" s="21"/>
      <c r="Q655" s="26"/>
      <c r="R655" s="29"/>
      <c r="S655" s="26"/>
      <c r="T655" s="29"/>
      <c r="U655" s="26"/>
      <c r="V655" s="29"/>
      <c r="W655" s="26"/>
      <c r="X655" s="29"/>
      <c r="AB655" s="1"/>
      <c r="AD655" s="2"/>
      <c r="AE655" s="2"/>
      <c r="AF655" s="2"/>
      <c r="AG655" s="2"/>
      <c r="AH655" s="4"/>
    </row>
    <row r="656" spans="1:34" ht="13.5" hidden="1" customHeight="1">
      <c r="A656" s="2"/>
      <c r="C656" s="3"/>
      <c r="D656" s="3"/>
      <c r="E656" s="3"/>
      <c r="F656" s="3"/>
      <c r="G656" s="3"/>
      <c r="H656" s="3"/>
      <c r="I656" s="3"/>
      <c r="J656" s="3"/>
      <c r="K656" s="3"/>
      <c r="L656" s="3"/>
      <c r="M656" s="21"/>
      <c r="N656" s="21"/>
      <c r="O656" s="21"/>
      <c r="P656" s="21"/>
      <c r="Q656" s="26"/>
      <c r="R656" s="29"/>
      <c r="S656" s="26"/>
      <c r="T656" s="29"/>
      <c r="U656" s="26"/>
      <c r="V656" s="29"/>
      <c r="W656" s="26"/>
      <c r="X656" s="29"/>
      <c r="AB656" s="1"/>
      <c r="AD656" s="2"/>
      <c r="AE656" s="2"/>
      <c r="AF656" s="2"/>
      <c r="AG656" s="2"/>
      <c r="AH656" s="4"/>
    </row>
    <row r="657" spans="1:34" ht="13.5" hidden="1" customHeight="1">
      <c r="A657" s="2"/>
      <c r="C657" s="3"/>
      <c r="D657" s="3"/>
      <c r="E657" s="3"/>
      <c r="F657" s="3"/>
      <c r="G657" s="3"/>
      <c r="H657" s="3"/>
      <c r="I657" s="3"/>
      <c r="J657" s="3"/>
      <c r="K657" s="3"/>
      <c r="L657" s="3"/>
      <c r="M657" s="21"/>
      <c r="N657" s="21"/>
      <c r="O657" s="21"/>
      <c r="P657" s="21"/>
      <c r="Q657" s="26"/>
      <c r="R657" s="29"/>
      <c r="S657" s="26"/>
      <c r="T657" s="29"/>
      <c r="U657" s="26"/>
      <c r="V657" s="29"/>
      <c r="W657" s="26"/>
      <c r="X657" s="29"/>
      <c r="AB657" s="1"/>
      <c r="AD657" s="2"/>
      <c r="AE657" s="2"/>
      <c r="AF657" s="2"/>
      <c r="AG657" s="2"/>
      <c r="AH657" s="4"/>
    </row>
    <row r="658" spans="1:34" ht="13.5" hidden="1" customHeight="1">
      <c r="A658" s="2"/>
      <c r="C658" s="3"/>
      <c r="D658" s="3"/>
      <c r="E658" s="3"/>
      <c r="F658" s="3"/>
      <c r="G658" s="3"/>
      <c r="H658" s="3"/>
      <c r="I658" s="3"/>
      <c r="J658" s="3"/>
      <c r="K658" s="3"/>
      <c r="L658" s="3"/>
      <c r="M658" s="21"/>
      <c r="N658" s="21"/>
      <c r="O658" s="21"/>
      <c r="P658" s="21"/>
      <c r="Q658" s="26"/>
      <c r="R658" s="29"/>
      <c r="S658" s="26"/>
      <c r="T658" s="29"/>
      <c r="U658" s="26"/>
      <c r="V658" s="29"/>
      <c r="W658" s="26"/>
      <c r="X658" s="29"/>
      <c r="AB658" s="1"/>
      <c r="AD658" s="2"/>
      <c r="AE658" s="2"/>
      <c r="AF658" s="2"/>
      <c r="AG658" s="2"/>
      <c r="AH658" s="4"/>
    </row>
    <row r="659" spans="1:34" ht="13.5" hidden="1" customHeight="1">
      <c r="A659" s="2"/>
      <c r="C659" s="3"/>
      <c r="D659" s="3"/>
      <c r="E659" s="3"/>
      <c r="F659" s="3"/>
      <c r="G659" s="3"/>
      <c r="H659" s="3"/>
      <c r="I659" s="3"/>
      <c r="J659" s="3"/>
      <c r="K659" s="3"/>
      <c r="L659" s="3"/>
      <c r="M659" s="21"/>
      <c r="N659" s="21"/>
      <c r="O659" s="21"/>
      <c r="P659" s="21"/>
      <c r="Q659" s="26"/>
      <c r="R659" s="29"/>
      <c r="S659" s="26"/>
      <c r="T659" s="29"/>
      <c r="U659" s="26"/>
      <c r="V659" s="29"/>
      <c r="W659" s="26"/>
      <c r="X659" s="29"/>
      <c r="AB659" s="1"/>
      <c r="AD659" s="2"/>
      <c r="AE659" s="2"/>
      <c r="AF659" s="2"/>
      <c r="AG659" s="2"/>
      <c r="AH659" s="4"/>
    </row>
    <row r="660" spans="1:34" ht="13.5" hidden="1" customHeight="1">
      <c r="A660" s="2"/>
      <c r="C660" s="3"/>
      <c r="D660" s="3"/>
      <c r="E660" s="3"/>
      <c r="F660" s="3"/>
      <c r="G660" s="3"/>
      <c r="H660" s="3"/>
      <c r="I660" s="3"/>
      <c r="J660" s="3"/>
      <c r="K660" s="3"/>
      <c r="L660" s="3"/>
      <c r="M660" s="21"/>
      <c r="N660" s="21"/>
      <c r="O660" s="21"/>
      <c r="P660" s="21"/>
      <c r="Q660" s="26"/>
      <c r="R660" s="29"/>
      <c r="S660" s="26"/>
      <c r="T660" s="29"/>
      <c r="U660" s="26"/>
      <c r="V660" s="29"/>
      <c r="W660" s="26"/>
      <c r="X660" s="29"/>
      <c r="AB660" s="1"/>
      <c r="AD660" s="2"/>
      <c r="AE660" s="2"/>
      <c r="AF660" s="2"/>
      <c r="AG660" s="2"/>
      <c r="AH660" s="4"/>
    </row>
    <row r="661" spans="1:34" ht="13.5" hidden="1" customHeight="1">
      <c r="A661" s="2"/>
      <c r="C661" s="3"/>
      <c r="D661" s="3"/>
      <c r="E661" s="3"/>
      <c r="F661" s="3"/>
      <c r="G661" s="3"/>
      <c r="H661" s="3"/>
      <c r="I661" s="3"/>
      <c r="J661" s="3"/>
      <c r="K661" s="3"/>
      <c r="L661" s="3"/>
      <c r="M661" s="21"/>
      <c r="N661" s="21"/>
      <c r="O661" s="21"/>
      <c r="P661" s="21"/>
      <c r="Q661" s="26"/>
      <c r="R661" s="29"/>
      <c r="S661" s="26"/>
      <c r="T661" s="29"/>
      <c r="U661" s="26"/>
      <c r="V661" s="29"/>
      <c r="W661" s="26"/>
      <c r="X661" s="29"/>
      <c r="AB661" s="1"/>
      <c r="AD661" s="2"/>
      <c r="AE661" s="2"/>
      <c r="AF661" s="2"/>
      <c r="AG661" s="2"/>
      <c r="AH661" s="4"/>
    </row>
    <row r="662" spans="1:34" ht="13.5" hidden="1" customHeight="1">
      <c r="A662" s="2"/>
      <c r="C662" s="3"/>
      <c r="D662" s="3"/>
      <c r="E662" s="3"/>
      <c r="F662" s="3"/>
      <c r="G662" s="3"/>
      <c r="H662" s="3"/>
      <c r="I662" s="3"/>
      <c r="J662" s="3"/>
      <c r="K662" s="3"/>
      <c r="L662" s="3"/>
      <c r="M662" s="21"/>
      <c r="N662" s="21"/>
      <c r="O662" s="21"/>
      <c r="P662" s="21"/>
      <c r="Q662" s="26"/>
      <c r="R662" s="29"/>
      <c r="S662" s="26"/>
      <c r="T662" s="29"/>
      <c r="U662" s="26"/>
      <c r="V662" s="29"/>
      <c r="W662" s="26"/>
      <c r="X662" s="29"/>
      <c r="AB662" s="1"/>
      <c r="AD662" s="2"/>
      <c r="AE662" s="2"/>
      <c r="AF662" s="2"/>
      <c r="AG662" s="2"/>
      <c r="AH662" s="4"/>
    </row>
    <row r="663" spans="1:34" ht="13.5" hidden="1" customHeight="1">
      <c r="A663" s="2"/>
      <c r="C663" s="3"/>
      <c r="D663" s="3"/>
      <c r="E663" s="3"/>
      <c r="F663" s="3"/>
      <c r="G663" s="3"/>
      <c r="H663" s="3"/>
      <c r="I663" s="3"/>
      <c r="J663" s="3"/>
      <c r="K663" s="3"/>
      <c r="L663" s="3"/>
      <c r="M663" s="21"/>
      <c r="N663" s="21"/>
      <c r="O663" s="21"/>
      <c r="P663" s="21"/>
      <c r="Q663" s="26"/>
      <c r="R663" s="29"/>
      <c r="S663" s="26"/>
      <c r="T663" s="29"/>
      <c r="U663" s="26"/>
      <c r="V663" s="29"/>
      <c r="W663" s="26"/>
      <c r="X663" s="29"/>
      <c r="AB663" s="1"/>
      <c r="AD663" s="2"/>
      <c r="AE663" s="2"/>
      <c r="AF663" s="2"/>
      <c r="AG663" s="2"/>
      <c r="AH663" s="4"/>
    </row>
    <row r="664" spans="1:34" ht="13.5" hidden="1" customHeight="1">
      <c r="A664" s="2"/>
      <c r="C664" s="3"/>
      <c r="D664" s="3"/>
      <c r="E664" s="3"/>
      <c r="F664" s="3"/>
      <c r="G664" s="3"/>
      <c r="H664" s="3"/>
      <c r="I664" s="3"/>
      <c r="J664" s="3"/>
      <c r="K664" s="3"/>
      <c r="L664" s="3"/>
      <c r="M664" s="21"/>
      <c r="N664" s="21"/>
      <c r="O664" s="21"/>
      <c r="P664" s="21"/>
      <c r="Q664" s="26"/>
      <c r="R664" s="29"/>
      <c r="S664" s="26"/>
      <c r="T664" s="29"/>
      <c r="U664" s="26"/>
      <c r="V664" s="29"/>
      <c r="W664" s="26"/>
      <c r="X664" s="29"/>
      <c r="AB664" s="1"/>
      <c r="AD664" s="2"/>
      <c r="AE664" s="2"/>
      <c r="AF664" s="2"/>
      <c r="AG664" s="2"/>
      <c r="AH664" s="4"/>
    </row>
    <row r="665" spans="1:34" ht="13.5" hidden="1" customHeight="1">
      <c r="A665" s="2"/>
      <c r="C665" s="3"/>
      <c r="D665" s="3"/>
      <c r="E665" s="3"/>
      <c r="F665" s="3"/>
      <c r="G665" s="3"/>
      <c r="H665" s="3"/>
      <c r="I665" s="3"/>
      <c r="J665" s="3"/>
      <c r="K665" s="3"/>
      <c r="L665" s="3"/>
      <c r="M665" s="21"/>
      <c r="N665" s="21"/>
      <c r="O665" s="21"/>
      <c r="P665" s="21"/>
      <c r="Q665" s="26"/>
      <c r="R665" s="29"/>
      <c r="S665" s="26"/>
      <c r="T665" s="29"/>
      <c r="U665" s="26"/>
      <c r="V665" s="29"/>
      <c r="W665" s="26"/>
      <c r="X665" s="29"/>
      <c r="AB665" s="1"/>
      <c r="AD665" s="2"/>
      <c r="AE665" s="2"/>
      <c r="AF665" s="2"/>
      <c r="AG665" s="2"/>
      <c r="AH665" s="4"/>
    </row>
    <row r="666" spans="1:34" ht="13.5" hidden="1" customHeight="1">
      <c r="A666" s="2"/>
      <c r="C666" s="3"/>
      <c r="D666" s="3"/>
      <c r="E666" s="3"/>
      <c r="F666" s="3"/>
      <c r="G666" s="3"/>
      <c r="H666" s="3"/>
      <c r="I666" s="3"/>
      <c r="J666" s="3"/>
      <c r="K666" s="3"/>
      <c r="L666" s="3"/>
      <c r="M666" s="21"/>
      <c r="N666" s="21"/>
      <c r="O666" s="21"/>
      <c r="P666" s="21"/>
      <c r="Q666" s="26"/>
      <c r="R666" s="29"/>
      <c r="S666" s="26"/>
      <c r="T666" s="29"/>
      <c r="U666" s="26"/>
      <c r="V666" s="29"/>
      <c r="W666" s="26"/>
      <c r="X666" s="29"/>
      <c r="AB666" s="1"/>
      <c r="AD666" s="2"/>
      <c r="AE666" s="2"/>
      <c r="AF666" s="2"/>
      <c r="AG666" s="2"/>
      <c r="AH666" s="4"/>
    </row>
    <row r="667" spans="1:34" ht="13.5" hidden="1" customHeight="1">
      <c r="A667" s="2"/>
      <c r="C667" s="3"/>
      <c r="D667" s="3"/>
      <c r="E667" s="3"/>
      <c r="F667" s="3"/>
      <c r="G667" s="3"/>
      <c r="H667" s="3"/>
      <c r="I667" s="3"/>
      <c r="J667" s="3"/>
      <c r="K667" s="3"/>
      <c r="L667" s="3"/>
      <c r="M667" s="21"/>
      <c r="N667" s="21"/>
      <c r="O667" s="21"/>
      <c r="P667" s="21"/>
      <c r="Q667" s="26"/>
      <c r="R667" s="29"/>
      <c r="S667" s="26"/>
      <c r="T667" s="29"/>
      <c r="U667" s="26"/>
      <c r="V667" s="29"/>
      <c r="W667" s="26"/>
      <c r="X667" s="29"/>
      <c r="AB667" s="1"/>
      <c r="AD667" s="2"/>
      <c r="AE667" s="2"/>
      <c r="AF667" s="2"/>
      <c r="AG667" s="2"/>
      <c r="AH667" s="4"/>
    </row>
    <row r="668" spans="1:34" ht="13.5" hidden="1" customHeight="1">
      <c r="A668" s="2"/>
      <c r="C668" s="3"/>
      <c r="D668" s="3"/>
      <c r="E668" s="3"/>
      <c r="F668" s="3"/>
      <c r="G668" s="3"/>
      <c r="H668" s="3"/>
      <c r="I668" s="3"/>
      <c r="J668" s="3"/>
      <c r="K668" s="3"/>
      <c r="L668" s="3"/>
      <c r="M668" s="21"/>
      <c r="N668" s="21"/>
      <c r="O668" s="21"/>
      <c r="P668" s="21"/>
      <c r="Q668" s="26"/>
      <c r="R668" s="29"/>
      <c r="S668" s="26"/>
      <c r="T668" s="29"/>
      <c r="U668" s="26"/>
      <c r="V668" s="29"/>
      <c r="W668" s="26"/>
      <c r="X668" s="29"/>
      <c r="AB668" s="1"/>
      <c r="AD668" s="2"/>
      <c r="AE668" s="2"/>
      <c r="AF668" s="2"/>
      <c r="AG668" s="2"/>
      <c r="AH668" s="4"/>
    </row>
    <row r="669" spans="1:34" ht="13.5" hidden="1" customHeight="1">
      <c r="A669" s="2"/>
      <c r="C669" s="3"/>
      <c r="D669" s="3"/>
      <c r="E669" s="3"/>
      <c r="F669" s="3"/>
      <c r="G669" s="3"/>
      <c r="H669" s="3"/>
      <c r="I669" s="3"/>
      <c r="J669" s="3"/>
      <c r="K669" s="3"/>
      <c r="L669" s="3"/>
      <c r="M669" s="21"/>
      <c r="N669" s="21"/>
      <c r="O669" s="21"/>
      <c r="P669" s="21"/>
      <c r="Q669" s="26"/>
      <c r="R669" s="29"/>
      <c r="S669" s="26"/>
      <c r="T669" s="29"/>
      <c r="U669" s="26"/>
      <c r="V669" s="29"/>
      <c r="W669" s="26"/>
      <c r="X669" s="29"/>
      <c r="AB669" s="1"/>
      <c r="AD669" s="2"/>
      <c r="AE669" s="2"/>
      <c r="AF669" s="2"/>
      <c r="AG669" s="2"/>
      <c r="AH669" s="4"/>
    </row>
    <row r="670" spans="1:34" ht="13.5" hidden="1" customHeight="1">
      <c r="A670" s="2"/>
      <c r="C670" s="3"/>
      <c r="D670" s="3"/>
      <c r="E670" s="3"/>
      <c r="F670" s="3"/>
      <c r="G670" s="3"/>
      <c r="H670" s="3"/>
      <c r="I670" s="3"/>
      <c r="J670" s="3"/>
      <c r="K670" s="3"/>
      <c r="L670" s="3"/>
      <c r="M670" s="21"/>
      <c r="N670" s="21"/>
      <c r="O670" s="21"/>
      <c r="P670" s="21"/>
      <c r="Q670" s="26"/>
      <c r="R670" s="29"/>
      <c r="S670" s="26"/>
      <c r="T670" s="29"/>
      <c r="U670" s="26"/>
      <c r="V670" s="29"/>
      <c r="W670" s="26"/>
      <c r="X670" s="29"/>
      <c r="AB670" s="1"/>
      <c r="AD670" s="2"/>
      <c r="AE670" s="2"/>
      <c r="AF670" s="2"/>
      <c r="AG670" s="2"/>
      <c r="AH670" s="4"/>
    </row>
    <row r="671" spans="1:34" ht="13.5" hidden="1" customHeight="1">
      <c r="A671" s="2"/>
      <c r="C671" s="3"/>
      <c r="D671" s="3"/>
      <c r="E671" s="3"/>
      <c r="F671" s="3"/>
      <c r="G671" s="3"/>
      <c r="H671" s="3"/>
      <c r="I671" s="3"/>
      <c r="J671" s="3"/>
      <c r="K671" s="3"/>
      <c r="L671" s="3"/>
      <c r="M671" s="21"/>
      <c r="N671" s="21"/>
      <c r="O671" s="21"/>
      <c r="P671" s="21"/>
      <c r="Q671" s="26"/>
      <c r="R671" s="29"/>
      <c r="S671" s="26"/>
      <c r="T671" s="29"/>
      <c r="U671" s="26"/>
      <c r="V671" s="29"/>
      <c r="W671" s="26"/>
      <c r="X671" s="29"/>
      <c r="AB671" s="1"/>
      <c r="AD671" s="2"/>
      <c r="AE671" s="2"/>
      <c r="AF671" s="2"/>
      <c r="AG671" s="2"/>
      <c r="AH671" s="4"/>
    </row>
    <row r="672" spans="1:34" ht="13.5" hidden="1" customHeight="1">
      <c r="A672" s="2"/>
      <c r="C672" s="3"/>
      <c r="D672" s="3"/>
      <c r="E672" s="3"/>
      <c r="F672" s="3"/>
      <c r="G672" s="3"/>
      <c r="H672" s="3"/>
      <c r="I672" s="3"/>
      <c r="J672" s="3"/>
      <c r="K672" s="3"/>
      <c r="L672" s="3"/>
      <c r="M672" s="21"/>
      <c r="N672" s="21"/>
      <c r="O672" s="21"/>
      <c r="P672" s="21"/>
      <c r="Q672" s="26"/>
      <c r="R672" s="29"/>
      <c r="S672" s="26"/>
      <c r="T672" s="29"/>
      <c r="U672" s="26"/>
      <c r="V672" s="29"/>
      <c r="W672" s="26"/>
      <c r="X672" s="29"/>
      <c r="AB672" s="1"/>
      <c r="AD672" s="2"/>
      <c r="AE672" s="2"/>
      <c r="AF672" s="2"/>
      <c r="AG672" s="2"/>
      <c r="AH672" s="4"/>
    </row>
    <row r="673" spans="1:34" ht="13.5" hidden="1" customHeight="1">
      <c r="A673" s="2"/>
      <c r="C673" s="3"/>
      <c r="D673" s="3"/>
      <c r="E673" s="3"/>
      <c r="F673" s="3"/>
      <c r="G673" s="3"/>
      <c r="H673" s="3"/>
      <c r="I673" s="3"/>
      <c r="J673" s="3"/>
      <c r="K673" s="3"/>
      <c r="L673" s="3"/>
      <c r="M673" s="21"/>
      <c r="N673" s="21"/>
      <c r="O673" s="21"/>
      <c r="P673" s="21"/>
      <c r="Q673" s="26"/>
      <c r="R673" s="29"/>
      <c r="S673" s="26"/>
      <c r="T673" s="29"/>
      <c r="U673" s="26"/>
      <c r="V673" s="29"/>
      <c r="W673" s="26"/>
      <c r="X673" s="29"/>
      <c r="AB673" s="1"/>
      <c r="AD673" s="2"/>
      <c r="AE673" s="2"/>
      <c r="AF673" s="2"/>
      <c r="AG673" s="2"/>
      <c r="AH673" s="4"/>
    </row>
    <row r="674" spans="1:34" ht="13.5" hidden="1" customHeight="1">
      <c r="A674" s="2"/>
      <c r="C674" s="3"/>
      <c r="D674" s="3"/>
      <c r="E674" s="3"/>
      <c r="F674" s="3"/>
      <c r="G674" s="3"/>
      <c r="H674" s="3"/>
      <c r="I674" s="3"/>
      <c r="J674" s="3"/>
      <c r="K674" s="3"/>
      <c r="L674" s="3"/>
      <c r="M674" s="21"/>
      <c r="N674" s="21"/>
      <c r="O674" s="21"/>
      <c r="P674" s="21"/>
      <c r="Q674" s="26"/>
      <c r="R674" s="29"/>
      <c r="S674" s="26"/>
      <c r="T674" s="29"/>
      <c r="U674" s="26"/>
      <c r="V674" s="29"/>
      <c r="W674" s="26"/>
      <c r="X674" s="29"/>
      <c r="AB674" s="1"/>
      <c r="AD674" s="2"/>
      <c r="AE674" s="2"/>
      <c r="AF674" s="2"/>
      <c r="AG674" s="2"/>
      <c r="AH674" s="4"/>
    </row>
    <row r="675" spans="1:34" ht="13.5" hidden="1" customHeight="1">
      <c r="A675" s="2"/>
      <c r="C675" s="3"/>
      <c r="D675" s="3"/>
      <c r="E675" s="3"/>
      <c r="F675" s="3"/>
      <c r="G675" s="3"/>
      <c r="H675" s="3"/>
      <c r="I675" s="3"/>
      <c r="J675" s="3"/>
      <c r="K675" s="3"/>
      <c r="L675" s="3"/>
      <c r="M675" s="21"/>
      <c r="N675" s="21"/>
      <c r="O675" s="21"/>
      <c r="P675" s="21"/>
      <c r="Q675" s="26"/>
      <c r="R675" s="29"/>
      <c r="S675" s="26"/>
      <c r="T675" s="29"/>
      <c r="U675" s="26"/>
      <c r="V675" s="29"/>
      <c r="W675" s="26"/>
      <c r="X675" s="29"/>
      <c r="AB675" s="1"/>
      <c r="AD675" s="2"/>
      <c r="AE675" s="2"/>
      <c r="AF675" s="2"/>
      <c r="AG675" s="2"/>
      <c r="AH675" s="4"/>
    </row>
    <row r="676" spans="1:34" ht="13.5" hidden="1" customHeight="1">
      <c r="A676" s="2"/>
      <c r="C676" s="3"/>
      <c r="D676" s="3"/>
      <c r="E676" s="3"/>
      <c r="F676" s="3"/>
      <c r="G676" s="3"/>
      <c r="H676" s="3"/>
      <c r="I676" s="3"/>
      <c r="J676" s="3"/>
      <c r="K676" s="3"/>
      <c r="L676" s="3"/>
      <c r="M676" s="21"/>
      <c r="N676" s="21"/>
      <c r="O676" s="21"/>
      <c r="P676" s="21"/>
      <c r="Q676" s="26"/>
      <c r="R676" s="29"/>
      <c r="S676" s="26"/>
      <c r="T676" s="29"/>
      <c r="U676" s="26"/>
      <c r="V676" s="29"/>
      <c r="W676" s="26"/>
      <c r="X676" s="29"/>
      <c r="AB676" s="1"/>
      <c r="AD676" s="2"/>
      <c r="AE676" s="2"/>
      <c r="AF676" s="2"/>
      <c r="AG676" s="2"/>
      <c r="AH676" s="4"/>
    </row>
    <row r="677" spans="1:34" ht="13.5" hidden="1" customHeight="1">
      <c r="A677" s="2"/>
      <c r="C677" s="3"/>
      <c r="D677" s="3"/>
      <c r="E677" s="3"/>
      <c r="F677" s="3"/>
      <c r="G677" s="3"/>
      <c r="H677" s="3"/>
      <c r="I677" s="3"/>
      <c r="J677" s="3"/>
      <c r="K677" s="3"/>
      <c r="L677" s="3"/>
      <c r="M677" s="21"/>
      <c r="N677" s="21"/>
      <c r="O677" s="21"/>
      <c r="P677" s="21"/>
      <c r="Q677" s="26"/>
      <c r="R677" s="29"/>
      <c r="S677" s="26"/>
      <c r="T677" s="29"/>
      <c r="U677" s="26"/>
      <c r="V677" s="29"/>
      <c r="W677" s="26"/>
      <c r="X677" s="29"/>
      <c r="AB677" s="1"/>
      <c r="AD677" s="2"/>
      <c r="AE677" s="2"/>
      <c r="AF677" s="2"/>
      <c r="AG677" s="2"/>
      <c r="AH677" s="4"/>
    </row>
    <row r="678" spans="1:34" ht="13.5" hidden="1" customHeight="1">
      <c r="A678" s="2"/>
      <c r="C678" s="3"/>
      <c r="D678" s="3"/>
      <c r="E678" s="3"/>
      <c r="F678" s="3"/>
      <c r="G678" s="3"/>
      <c r="H678" s="3"/>
      <c r="I678" s="3"/>
      <c r="J678" s="3"/>
      <c r="K678" s="3"/>
      <c r="L678" s="3"/>
      <c r="M678" s="21"/>
      <c r="N678" s="21"/>
      <c r="O678" s="21"/>
      <c r="P678" s="21"/>
      <c r="Q678" s="26"/>
      <c r="R678" s="29"/>
      <c r="S678" s="26"/>
      <c r="T678" s="29"/>
      <c r="U678" s="26"/>
      <c r="V678" s="29"/>
      <c r="W678" s="26"/>
      <c r="X678" s="29"/>
      <c r="AB678" s="1"/>
      <c r="AD678" s="2"/>
      <c r="AE678" s="2"/>
      <c r="AF678" s="2"/>
      <c r="AG678" s="2"/>
      <c r="AH678" s="4"/>
    </row>
    <row r="679" spans="1:34" ht="13.5" hidden="1" customHeight="1">
      <c r="A679" s="2"/>
      <c r="C679" s="3"/>
      <c r="D679" s="3"/>
      <c r="E679" s="3"/>
      <c r="F679" s="3"/>
      <c r="G679" s="3"/>
      <c r="H679" s="3"/>
      <c r="I679" s="3"/>
      <c r="J679" s="3"/>
      <c r="K679" s="3"/>
      <c r="L679" s="3"/>
      <c r="M679" s="21"/>
      <c r="N679" s="21"/>
      <c r="O679" s="21"/>
      <c r="P679" s="21"/>
      <c r="Q679" s="26"/>
      <c r="R679" s="29"/>
      <c r="S679" s="26"/>
      <c r="T679" s="29"/>
      <c r="U679" s="26"/>
      <c r="V679" s="29"/>
      <c r="W679" s="26"/>
      <c r="X679" s="29"/>
      <c r="AB679" s="1"/>
      <c r="AD679" s="2"/>
      <c r="AE679" s="2"/>
      <c r="AF679" s="2"/>
      <c r="AG679" s="2"/>
      <c r="AH679" s="4"/>
    </row>
    <row r="680" spans="1:34" ht="13.5" hidden="1" customHeight="1">
      <c r="A680" s="2"/>
      <c r="C680" s="3"/>
      <c r="D680" s="3"/>
      <c r="E680" s="3"/>
      <c r="F680" s="3"/>
      <c r="G680" s="3"/>
      <c r="H680" s="3"/>
      <c r="I680" s="3"/>
      <c r="J680" s="3"/>
      <c r="K680" s="3"/>
      <c r="L680" s="3"/>
      <c r="M680" s="21"/>
      <c r="N680" s="21"/>
      <c r="O680" s="21"/>
      <c r="P680" s="21"/>
      <c r="Q680" s="26"/>
      <c r="R680" s="29"/>
      <c r="S680" s="26"/>
      <c r="T680" s="29"/>
      <c r="U680" s="26"/>
      <c r="V680" s="29"/>
      <c r="W680" s="26"/>
      <c r="X680" s="29"/>
      <c r="AB680" s="1"/>
      <c r="AD680" s="2"/>
      <c r="AE680" s="2"/>
      <c r="AF680" s="2"/>
      <c r="AG680" s="2"/>
      <c r="AH680" s="4"/>
    </row>
    <row r="681" spans="1:34" ht="13.5" hidden="1" customHeight="1">
      <c r="A681" s="2"/>
      <c r="C681" s="3"/>
      <c r="D681" s="3"/>
      <c r="E681" s="3"/>
      <c r="F681" s="3"/>
      <c r="G681" s="3"/>
      <c r="H681" s="3"/>
      <c r="I681" s="3"/>
      <c r="J681" s="3"/>
      <c r="K681" s="3"/>
      <c r="L681" s="3"/>
      <c r="M681" s="21"/>
      <c r="N681" s="21"/>
      <c r="O681" s="21"/>
      <c r="P681" s="21"/>
      <c r="Q681" s="26"/>
      <c r="R681" s="29"/>
      <c r="S681" s="26"/>
      <c r="T681" s="29"/>
      <c r="U681" s="26"/>
      <c r="V681" s="29"/>
      <c r="W681" s="26"/>
      <c r="X681" s="29"/>
      <c r="AB681" s="1"/>
      <c r="AD681" s="2"/>
      <c r="AE681" s="2"/>
      <c r="AF681" s="2"/>
      <c r="AG681" s="2"/>
      <c r="AH681" s="4"/>
    </row>
    <row r="682" spans="1:34" ht="13.5" hidden="1" customHeight="1">
      <c r="A682" s="2"/>
      <c r="C682" s="3"/>
      <c r="D682" s="3"/>
      <c r="E682" s="3"/>
      <c r="F682" s="3"/>
      <c r="G682" s="3"/>
      <c r="H682" s="3"/>
      <c r="I682" s="3"/>
      <c r="J682" s="3"/>
      <c r="K682" s="3"/>
      <c r="L682" s="3"/>
      <c r="M682" s="21"/>
      <c r="N682" s="21"/>
      <c r="O682" s="21"/>
      <c r="P682" s="21"/>
      <c r="Q682" s="26"/>
      <c r="R682" s="29"/>
      <c r="S682" s="26"/>
      <c r="T682" s="29"/>
      <c r="U682" s="26"/>
      <c r="V682" s="29"/>
      <c r="W682" s="26"/>
      <c r="X682" s="29"/>
      <c r="AB682" s="1"/>
      <c r="AD682" s="2"/>
      <c r="AE682" s="2"/>
      <c r="AF682" s="2"/>
      <c r="AG682" s="2"/>
      <c r="AH682" s="4"/>
    </row>
    <row r="683" spans="1:34" ht="13.5" hidden="1" customHeight="1">
      <c r="A683" s="2"/>
      <c r="C683" s="3"/>
      <c r="D683" s="3"/>
      <c r="E683" s="3"/>
      <c r="F683" s="3"/>
      <c r="G683" s="3"/>
      <c r="H683" s="3"/>
      <c r="I683" s="3"/>
      <c r="J683" s="3"/>
      <c r="K683" s="3"/>
      <c r="L683" s="3"/>
      <c r="M683" s="21"/>
      <c r="N683" s="21"/>
      <c r="O683" s="21"/>
      <c r="P683" s="21"/>
      <c r="Q683" s="26"/>
      <c r="R683" s="29"/>
      <c r="S683" s="26"/>
      <c r="T683" s="29"/>
      <c r="U683" s="26"/>
      <c r="V683" s="29"/>
      <c r="W683" s="26"/>
      <c r="X683" s="29"/>
      <c r="AB683" s="1"/>
      <c r="AD683" s="2"/>
      <c r="AE683" s="2"/>
      <c r="AF683" s="2"/>
      <c r="AG683" s="2"/>
      <c r="AH683" s="4"/>
    </row>
    <row r="684" spans="1:34" ht="13.5" hidden="1" customHeight="1">
      <c r="A684" s="2"/>
      <c r="C684" s="3"/>
      <c r="D684" s="3"/>
      <c r="E684" s="3"/>
      <c r="F684" s="3"/>
      <c r="G684" s="3"/>
      <c r="H684" s="3"/>
      <c r="I684" s="3"/>
      <c r="J684" s="3"/>
      <c r="K684" s="3"/>
      <c r="L684" s="3"/>
      <c r="M684" s="21"/>
      <c r="N684" s="21"/>
      <c r="O684" s="21"/>
      <c r="P684" s="21"/>
      <c r="Q684" s="26"/>
      <c r="R684" s="29"/>
      <c r="S684" s="26"/>
      <c r="T684" s="29"/>
      <c r="U684" s="26"/>
      <c r="V684" s="29"/>
      <c r="W684" s="26"/>
      <c r="X684" s="29"/>
      <c r="AB684" s="1"/>
      <c r="AD684" s="2"/>
      <c r="AE684" s="2"/>
      <c r="AF684" s="2"/>
      <c r="AG684" s="2"/>
      <c r="AH684" s="4"/>
    </row>
    <row r="685" spans="1:34" ht="13.5" hidden="1" customHeight="1">
      <c r="A685" s="2"/>
      <c r="C685" s="3"/>
      <c r="D685" s="3"/>
      <c r="E685" s="3"/>
      <c r="F685" s="3"/>
      <c r="G685" s="3"/>
      <c r="H685" s="3"/>
      <c r="I685" s="3"/>
      <c r="J685" s="3"/>
      <c r="K685" s="3"/>
      <c r="L685" s="3"/>
      <c r="M685" s="21"/>
      <c r="N685" s="21"/>
      <c r="O685" s="21"/>
      <c r="P685" s="21"/>
      <c r="Q685" s="26"/>
      <c r="R685" s="29"/>
      <c r="S685" s="26"/>
      <c r="T685" s="29"/>
      <c r="U685" s="26"/>
      <c r="V685" s="29"/>
      <c r="W685" s="26"/>
      <c r="X685" s="29"/>
      <c r="AB685" s="1"/>
      <c r="AD685" s="2"/>
      <c r="AE685" s="2"/>
      <c r="AF685" s="2"/>
      <c r="AG685" s="2"/>
      <c r="AH685" s="4"/>
    </row>
    <row r="686" spans="1:34" ht="13.5" hidden="1" customHeight="1">
      <c r="A686" s="2"/>
      <c r="C686" s="3"/>
      <c r="D686" s="3"/>
      <c r="E686" s="3"/>
      <c r="F686" s="3"/>
      <c r="G686" s="3"/>
      <c r="H686" s="3"/>
      <c r="I686" s="3"/>
      <c r="J686" s="3"/>
      <c r="K686" s="3"/>
      <c r="L686" s="3"/>
      <c r="M686" s="21"/>
      <c r="N686" s="21"/>
      <c r="O686" s="21"/>
      <c r="P686" s="21"/>
      <c r="Q686" s="26"/>
      <c r="R686" s="29"/>
      <c r="S686" s="26"/>
      <c r="T686" s="29"/>
      <c r="U686" s="26"/>
      <c r="V686" s="29"/>
      <c r="W686" s="26"/>
      <c r="X686" s="29"/>
      <c r="AB686" s="1"/>
      <c r="AD686" s="2"/>
      <c r="AE686" s="2"/>
      <c r="AF686" s="2"/>
      <c r="AG686" s="2"/>
      <c r="AH686" s="4"/>
    </row>
    <row r="687" spans="1:34" ht="13.5" hidden="1" customHeight="1">
      <c r="A687" s="2"/>
      <c r="C687" s="3"/>
      <c r="D687" s="3"/>
      <c r="E687" s="3"/>
      <c r="F687" s="3"/>
      <c r="G687" s="3"/>
      <c r="H687" s="3"/>
      <c r="I687" s="3"/>
      <c r="J687" s="3"/>
      <c r="K687" s="3"/>
      <c r="L687" s="3"/>
      <c r="M687" s="21"/>
      <c r="N687" s="21"/>
      <c r="O687" s="21"/>
      <c r="P687" s="21"/>
      <c r="Q687" s="26"/>
      <c r="R687" s="29"/>
      <c r="S687" s="26"/>
      <c r="T687" s="29"/>
      <c r="U687" s="26"/>
      <c r="V687" s="29"/>
      <c r="W687" s="26"/>
      <c r="X687" s="29"/>
      <c r="AB687" s="1"/>
      <c r="AD687" s="2"/>
      <c r="AE687" s="2"/>
      <c r="AF687" s="2"/>
      <c r="AG687" s="2"/>
      <c r="AH687" s="4"/>
    </row>
    <row r="688" spans="1:34" ht="13.5" hidden="1" customHeight="1">
      <c r="A688" s="2"/>
      <c r="C688" s="3"/>
      <c r="D688" s="3"/>
      <c r="E688" s="3"/>
      <c r="F688" s="3"/>
      <c r="G688" s="3"/>
      <c r="H688" s="3"/>
      <c r="I688" s="3"/>
      <c r="J688" s="3"/>
      <c r="K688" s="3"/>
      <c r="L688" s="3"/>
      <c r="M688" s="21"/>
      <c r="N688" s="21"/>
      <c r="O688" s="21"/>
      <c r="P688" s="21"/>
      <c r="Q688" s="26"/>
      <c r="R688" s="29"/>
      <c r="S688" s="26"/>
      <c r="T688" s="29"/>
      <c r="U688" s="26"/>
      <c r="V688" s="29"/>
      <c r="W688" s="26"/>
      <c r="X688" s="29"/>
      <c r="AB688" s="1"/>
      <c r="AD688" s="2"/>
      <c r="AE688" s="2"/>
      <c r="AF688" s="2"/>
      <c r="AG688" s="2"/>
      <c r="AH688" s="4"/>
    </row>
    <row r="689" spans="1:34" ht="13.5" hidden="1" customHeight="1">
      <c r="A689" s="2"/>
      <c r="C689" s="3"/>
      <c r="D689" s="3"/>
      <c r="E689" s="3"/>
      <c r="F689" s="3"/>
      <c r="G689" s="3"/>
      <c r="H689" s="3"/>
      <c r="I689" s="3"/>
      <c r="J689" s="3"/>
      <c r="K689" s="3"/>
      <c r="L689" s="3"/>
      <c r="M689" s="21"/>
      <c r="N689" s="21"/>
      <c r="O689" s="21"/>
      <c r="P689" s="21"/>
      <c r="Q689" s="26"/>
      <c r="R689" s="29"/>
      <c r="S689" s="26"/>
      <c r="T689" s="29"/>
      <c r="U689" s="26"/>
      <c r="V689" s="29"/>
      <c r="W689" s="26"/>
      <c r="X689" s="29"/>
      <c r="AB689" s="1"/>
      <c r="AD689" s="2"/>
      <c r="AE689" s="2"/>
      <c r="AF689" s="2"/>
      <c r="AG689" s="2"/>
      <c r="AH689" s="4"/>
    </row>
    <row r="690" spans="1:34" ht="13.5" hidden="1" customHeight="1">
      <c r="A690" s="2"/>
      <c r="C690" s="3"/>
      <c r="D690" s="3"/>
      <c r="E690" s="3"/>
      <c r="F690" s="3"/>
      <c r="G690" s="3"/>
      <c r="H690" s="3"/>
      <c r="I690" s="3"/>
      <c r="J690" s="3"/>
      <c r="K690" s="3"/>
      <c r="L690" s="3"/>
      <c r="M690" s="21"/>
      <c r="N690" s="21"/>
      <c r="O690" s="21"/>
      <c r="P690" s="21"/>
      <c r="Q690" s="26"/>
      <c r="R690" s="29"/>
      <c r="S690" s="26"/>
      <c r="T690" s="29"/>
      <c r="U690" s="26"/>
      <c r="V690" s="29"/>
      <c r="W690" s="26"/>
      <c r="X690" s="29"/>
      <c r="AB690" s="1"/>
      <c r="AD690" s="2"/>
      <c r="AE690" s="2"/>
      <c r="AF690" s="2"/>
      <c r="AG690" s="2"/>
      <c r="AH690" s="4"/>
    </row>
    <row r="691" spans="1:34" ht="13.5" hidden="1" customHeight="1">
      <c r="A691" s="2"/>
      <c r="C691" s="3"/>
      <c r="D691" s="3"/>
      <c r="E691" s="3"/>
      <c r="F691" s="3"/>
      <c r="G691" s="3"/>
      <c r="H691" s="3"/>
      <c r="I691" s="3"/>
      <c r="J691" s="3"/>
      <c r="K691" s="3"/>
      <c r="L691" s="3"/>
      <c r="M691" s="21"/>
      <c r="N691" s="21"/>
      <c r="O691" s="21"/>
      <c r="P691" s="21"/>
      <c r="Q691" s="26"/>
      <c r="R691" s="29"/>
      <c r="S691" s="26"/>
      <c r="T691" s="29"/>
      <c r="U691" s="26"/>
      <c r="V691" s="29"/>
      <c r="W691" s="26"/>
      <c r="X691" s="29"/>
      <c r="AB691" s="1"/>
      <c r="AD691" s="2"/>
      <c r="AE691" s="2"/>
      <c r="AF691" s="2"/>
      <c r="AG691" s="2"/>
      <c r="AH691" s="4"/>
    </row>
    <row r="692" spans="1:34" ht="13.5" hidden="1" customHeight="1">
      <c r="A692" s="2"/>
      <c r="C692" s="3"/>
      <c r="D692" s="3"/>
      <c r="E692" s="3"/>
      <c r="F692" s="3"/>
      <c r="G692" s="3"/>
      <c r="H692" s="3"/>
      <c r="I692" s="3"/>
      <c r="J692" s="3"/>
      <c r="K692" s="3"/>
      <c r="L692" s="3"/>
      <c r="M692" s="21"/>
      <c r="N692" s="21"/>
      <c r="O692" s="21"/>
      <c r="P692" s="21"/>
      <c r="Q692" s="26"/>
      <c r="R692" s="29"/>
      <c r="S692" s="26"/>
      <c r="T692" s="29"/>
      <c r="U692" s="26"/>
      <c r="V692" s="29"/>
      <c r="W692" s="26"/>
      <c r="X692" s="29"/>
      <c r="AB692" s="1"/>
      <c r="AD692" s="2"/>
      <c r="AE692" s="2"/>
      <c r="AF692" s="2"/>
      <c r="AG692" s="2"/>
      <c r="AH692" s="4"/>
    </row>
    <row r="693" spans="1:34" ht="13.5" hidden="1" customHeight="1">
      <c r="A693" s="2"/>
      <c r="C693" s="3"/>
      <c r="D693" s="3"/>
      <c r="E693" s="3"/>
      <c r="F693" s="3"/>
      <c r="G693" s="3"/>
      <c r="H693" s="3"/>
      <c r="I693" s="3"/>
      <c r="J693" s="3"/>
      <c r="K693" s="3"/>
      <c r="L693" s="3"/>
      <c r="M693" s="21"/>
      <c r="N693" s="21"/>
      <c r="O693" s="21"/>
      <c r="P693" s="21"/>
      <c r="Q693" s="26"/>
      <c r="R693" s="29"/>
      <c r="S693" s="26"/>
      <c r="T693" s="29"/>
      <c r="U693" s="26"/>
      <c r="V693" s="29"/>
      <c r="W693" s="26"/>
      <c r="X693" s="29"/>
      <c r="AB693" s="1"/>
      <c r="AD693" s="2"/>
      <c r="AE693" s="2"/>
      <c r="AF693" s="2"/>
      <c r="AG693" s="2"/>
      <c r="AH693" s="4"/>
    </row>
    <row r="694" spans="1:34" ht="13.5" hidden="1" customHeight="1">
      <c r="A694" s="2"/>
      <c r="C694" s="3"/>
      <c r="D694" s="3"/>
      <c r="E694" s="3"/>
      <c r="F694" s="3"/>
      <c r="G694" s="3"/>
      <c r="H694" s="3"/>
      <c r="I694" s="3"/>
      <c r="J694" s="3"/>
      <c r="K694" s="3"/>
      <c r="L694" s="3"/>
      <c r="M694" s="21"/>
      <c r="N694" s="21"/>
      <c r="O694" s="21"/>
      <c r="P694" s="21"/>
      <c r="Q694" s="26"/>
      <c r="R694" s="29"/>
      <c r="S694" s="26"/>
      <c r="T694" s="29"/>
      <c r="U694" s="26"/>
      <c r="V694" s="29"/>
      <c r="W694" s="26"/>
      <c r="X694" s="29"/>
      <c r="AB694" s="1"/>
      <c r="AD694" s="2"/>
      <c r="AE694" s="2"/>
      <c r="AF694" s="2"/>
      <c r="AG694" s="2"/>
      <c r="AH694" s="4"/>
    </row>
    <row r="695" spans="1:34" ht="13.5" hidden="1" customHeight="1">
      <c r="A695" s="2"/>
      <c r="C695" s="3"/>
      <c r="D695" s="3"/>
      <c r="E695" s="3"/>
      <c r="F695" s="3"/>
      <c r="G695" s="3"/>
      <c r="H695" s="3"/>
      <c r="I695" s="3"/>
      <c r="J695" s="3"/>
      <c r="K695" s="3"/>
      <c r="L695" s="3"/>
      <c r="M695" s="21"/>
      <c r="N695" s="21"/>
      <c r="O695" s="21"/>
      <c r="P695" s="21"/>
      <c r="Q695" s="26"/>
      <c r="R695" s="29"/>
      <c r="S695" s="26"/>
      <c r="T695" s="29"/>
      <c r="U695" s="26"/>
      <c r="V695" s="29"/>
      <c r="W695" s="26"/>
      <c r="X695" s="29"/>
      <c r="AB695" s="1"/>
      <c r="AD695" s="2"/>
      <c r="AE695" s="2"/>
      <c r="AF695" s="2"/>
      <c r="AG695" s="2"/>
      <c r="AH695" s="4"/>
    </row>
    <row r="696" spans="1:34" ht="13.5" hidden="1" customHeight="1">
      <c r="A696" s="2"/>
      <c r="C696" s="3"/>
      <c r="D696" s="3"/>
      <c r="E696" s="3"/>
      <c r="F696" s="3"/>
      <c r="G696" s="3"/>
      <c r="H696" s="3"/>
      <c r="I696" s="3"/>
      <c r="J696" s="3"/>
      <c r="K696" s="3"/>
      <c r="L696" s="3"/>
      <c r="M696" s="21"/>
      <c r="N696" s="21"/>
      <c r="O696" s="21"/>
      <c r="P696" s="21"/>
      <c r="Q696" s="26"/>
      <c r="R696" s="29"/>
      <c r="S696" s="26"/>
      <c r="T696" s="29"/>
      <c r="U696" s="26"/>
      <c r="V696" s="29"/>
      <c r="W696" s="26"/>
      <c r="X696" s="29"/>
      <c r="AB696" s="1"/>
      <c r="AD696" s="2"/>
      <c r="AE696" s="2"/>
      <c r="AF696" s="2"/>
      <c r="AG696" s="2"/>
      <c r="AH696" s="4"/>
    </row>
    <row r="697" spans="1:34" ht="13.5" hidden="1" customHeight="1">
      <c r="A697" s="2"/>
      <c r="C697" s="3"/>
      <c r="D697" s="3"/>
      <c r="E697" s="3"/>
      <c r="F697" s="3"/>
      <c r="G697" s="3"/>
      <c r="H697" s="3"/>
      <c r="I697" s="3"/>
      <c r="J697" s="3"/>
      <c r="K697" s="3"/>
      <c r="L697" s="3"/>
      <c r="M697" s="21"/>
      <c r="N697" s="21"/>
      <c r="O697" s="21"/>
      <c r="P697" s="21"/>
      <c r="Q697" s="26"/>
      <c r="R697" s="29"/>
      <c r="S697" s="26"/>
      <c r="T697" s="29"/>
      <c r="U697" s="26"/>
      <c r="V697" s="29"/>
      <c r="W697" s="26"/>
      <c r="X697" s="29"/>
      <c r="AB697" s="1"/>
      <c r="AD697" s="2"/>
      <c r="AE697" s="2"/>
      <c r="AF697" s="2"/>
      <c r="AG697" s="2"/>
      <c r="AH697" s="4"/>
    </row>
    <row r="698" spans="1:34" ht="13.5" hidden="1" customHeight="1">
      <c r="A698" s="2"/>
      <c r="C698" s="3"/>
      <c r="D698" s="3"/>
      <c r="E698" s="3"/>
      <c r="F698" s="3"/>
      <c r="G698" s="3"/>
      <c r="H698" s="3"/>
      <c r="I698" s="3"/>
      <c r="J698" s="3"/>
      <c r="K698" s="3"/>
      <c r="L698" s="3"/>
      <c r="M698" s="21"/>
      <c r="N698" s="21"/>
      <c r="O698" s="21"/>
      <c r="P698" s="21"/>
      <c r="Q698" s="26"/>
      <c r="R698" s="29"/>
      <c r="S698" s="26"/>
      <c r="T698" s="29"/>
      <c r="U698" s="26"/>
      <c r="V698" s="29"/>
      <c r="W698" s="26"/>
      <c r="X698" s="29"/>
      <c r="AB698" s="1"/>
      <c r="AD698" s="2"/>
      <c r="AE698" s="2"/>
      <c r="AF698" s="2"/>
      <c r="AG698" s="2"/>
      <c r="AH698" s="4"/>
    </row>
    <row r="699" spans="1:34" ht="13.5" hidden="1" customHeight="1">
      <c r="A699" s="2"/>
      <c r="C699" s="3"/>
      <c r="D699" s="3"/>
      <c r="E699" s="3"/>
      <c r="F699" s="3"/>
      <c r="G699" s="3"/>
      <c r="H699" s="3"/>
      <c r="I699" s="3"/>
      <c r="J699" s="3"/>
      <c r="K699" s="3"/>
      <c r="L699" s="3"/>
      <c r="M699" s="21"/>
      <c r="N699" s="21"/>
      <c r="O699" s="21"/>
      <c r="P699" s="21"/>
      <c r="Q699" s="26"/>
      <c r="R699" s="29"/>
      <c r="S699" s="26"/>
      <c r="T699" s="29"/>
      <c r="U699" s="26"/>
      <c r="V699" s="29"/>
      <c r="W699" s="26"/>
      <c r="X699" s="29"/>
      <c r="AB699" s="1"/>
      <c r="AD699" s="2"/>
      <c r="AE699" s="2"/>
      <c r="AF699" s="2"/>
      <c r="AG699" s="2"/>
      <c r="AH699" s="4"/>
    </row>
    <row r="700" spans="1:34" ht="13.5" hidden="1" customHeight="1">
      <c r="A700" s="2"/>
      <c r="C700" s="3"/>
      <c r="D700" s="3"/>
      <c r="E700" s="3"/>
      <c r="F700" s="3"/>
      <c r="G700" s="3"/>
      <c r="H700" s="3"/>
      <c r="I700" s="3"/>
      <c r="J700" s="3"/>
      <c r="K700" s="3"/>
      <c r="L700" s="3"/>
      <c r="M700" s="21"/>
      <c r="N700" s="21"/>
      <c r="O700" s="21"/>
      <c r="P700" s="21"/>
      <c r="Q700" s="26"/>
      <c r="R700" s="29"/>
      <c r="S700" s="26"/>
      <c r="T700" s="29"/>
      <c r="U700" s="26"/>
      <c r="V700" s="29"/>
      <c r="W700" s="26"/>
      <c r="X700" s="29"/>
      <c r="AB700" s="1"/>
      <c r="AD700" s="2"/>
      <c r="AE700" s="2"/>
      <c r="AF700" s="2"/>
      <c r="AG700" s="2"/>
      <c r="AH700" s="4"/>
    </row>
    <row r="701" spans="1:34" ht="13.5" hidden="1" customHeight="1">
      <c r="A701" s="2"/>
      <c r="C701" s="3"/>
      <c r="D701" s="3"/>
      <c r="E701" s="3"/>
      <c r="F701" s="3"/>
      <c r="G701" s="3"/>
      <c r="H701" s="3"/>
      <c r="I701" s="3"/>
      <c r="J701" s="3"/>
      <c r="K701" s="3"/>
      <c r="L701" s="3"/>
      <c r="M701" s="21"/>
      <c r="N701" s="21"/>
      <c r="O701" s="21"/>
      <c r="P701" s="21"/>
      <c r="Q701" s="26"/>
      <c r="R701" s="29"/>
      <c r="S701" s="26"/>
      <c r="T701" s="29"/>
      <c r="U701" s="26"/>
      <c r="V701" s="29"/>
      <c r="W701" s="26"/>
      <c r="X701" s="29"/>
      <c r="AB701" s="1"/>
      <c r="AD701" s="2"/>
      <c r="AE701" s="2"/>
      <c r="AF701" s="2"/>
      <c r="AG701" s="2"/>
      <c r="AH701" s="4"/>
    </row>
    <row r="702" spans="1:34" ht="13.5" hidden="1" customHeight="1">
      <c r="A702" s="2"/>
      <c r="C702" s="3"/>
      <c r="D702" s="3"/>
      <c r="E702" s="3"/>
      <c r="F702" s="3"/>
      <c r="G702" s="3"/>
      <c r="H702" s="3"/>
      <c r="I702" s="3"/>
      <c r="J702" s="3"/>
      <c r="K702" s="3"/>
      <c r="L702" s="3"/>
      <c r="M702" s="21"/>
      <c r="N702" s="21"/>
      <c r="O702" s="21"/>
      <c r="P702" s="21"/>
      <c r="Q702" s="26"/>
      <c r="R702" s="29"/>
      <c r="S702" s="26"/>
      <c r="T702" s="29"/>
      <c r="U702" s="26"/>
      <c r="V702" s="29"/>
      <c r="W702" s="26"/>
      <c r="X702" s="29"/>
      <c r="AB702" s="1"/>
      <c r="AD702" s="2"/>
      <c r="AE702" s="2"/>
      <c r="AF702" s="2"/>
      <c r="AG702" s="2"/>
      <c r="AH702" s="4"/>
    </row>
    <row r="703" spans="1:34" ht="13.5" hidden="1" customHeight="1">
      <c r="A703" s="2"/>
      <c r="C703" s="3"/>
      <c r="D703" s="3"/>
      <c r="E703" s="3"/>
      <c r="F703" s="3"/>
      <c r="G703" s="3"/>
      <c r="H703" s="3"/>
      <c r="I703" s="3"/>
      <c r="J703" s="3"/>
      <c r="K703" s="3"/>
      <c r="L703" s="3"/>
      <c r="M703" s="21"/>
      <c r="N703" s="21"/>
      <c r="O703" s="21"/>
      <c r="P703" s="21"/>
      <c r="Q703" s="26"/>
      <c r="R703" s="29"/>
      <c r="S703" s="26"/>
      <c r="T703" s="29"/>
      <c r="U703" s="26"/>
      <c r="V703" s="29"/>
      <c r="W703" s="26"/>
      <c r="X703" s="29"/>
      <c r="AB703" s="1"/>
      <c r="AD703" s="2"/>
      <c r="AE703" s="2"/>
      <c r="AF703" s="2"/>
      <c r="AG703" s="2"/>
      <c r="AH703" s="4"/>
    </row>
    <row r="704" spans="1:34" ht="13.5" hidden="1" customHeight="1">
      <c r="A704" s="2"/>
      <c r="C704" s="3"/>
      <c r="D704" s="3"/>
      <c r="E704" s="3"/>
      <c r="F704" s="3"/>
      <c r="G704" s="3"/>
      <c r="H704" s="3"/>
      <c r="I704" s="3"/>
      <c r="J704" s="3"/>
      <c r="K704" s="3"/>
      <c r="L704" s="3"/>
      <c r="M704" s="21"/>
      <c r="N704" s="21"/>
      <c r="O704" s="21"/>
      <c r="P704" s="21"/>
      <c r="Q704" s="26"/>
      <c r="R704" s="29"/>
      <c r="S704" s="26"/>
      <c r="T704" s="29"/>
      <c r="U704" s="26"/>
      <c r="V704" s="29"/>
      <c r="W704" s="26"/>
      <c r="X704" s="29"/>
      <c r="AB704" s="1"/>
      <c r="AD704" s="2"/>
      <c r="AE704" s="2"/>
      <c r="AF704" s="2"/>
      <c r="AG704" s="2"/>
      <c r="AH704" s="4"/>
    </row>
    <row r="705" spans="1:34" ht="13.5" hidden="1" customHeight="1">
      <c r="A705" s="2"/>
      <c r="C705" s="3"/>
      <c r="D705" s="3"/>
      <c r="E705" s="3"/>
      <c r="F705" s="3"/>
      <c r="G705" s="3"/>
      <c r="H705" s="3"/>
      <c r="I705" s="3"/>
      <c r="J705" s="3"/>
      <c r="K705" s="3"/>
      <c r="L705" s="3"/>
      <c r="M705" s="21"/>
      <c r="N705" s="21"/>
      <c r="O705" s="21"/>
      <c r="P705" s="21"/>
      <c r="Q705" s="26"/>
      <c r="R705" s="29"/>
      <c r="S705" s="26"/>
      <c r="T705" s="29"/>
      <c r="U705" s="26"/>
      <c r="V705" s="29"/>
      <c r="W705" s="26"/>
      <c r="X705" s="29"/>
      <c r="AB705" s="1"/>
      <c r="AD705" s="2"/>
      <c r="AE705" s="2"/>
      <c r="AF705" s="2"/>
      <c r="AG705" s="2"/>
      <c r="AH705" s="4"/>
    </row>
    <row r="706" spans="1:34" ht="13.5" hidden="1" customHeight="1">
      <c r="A706" s="2"/>
      <c r="C706" s="3"/>
      <c r="D706" s="3"/>
      <c r="E706" s="3"/>
      <c r="F706" s="3"/>
      <c r="G706" s="3"/>
      <c r="H706" s="3"/>
      <c r="I706" s="3"/>
      <c r="J706" s="3"/>
      <c r="K706" s="3"/>
      <c r="L706" s="3"/>
      <c r="M706" s="21"/>
      <c r="N706" s="21"/>
      <c r="O706" s="21"/>
      <c r="P706" s="21"/>
      <c r="Q706" s="26"/>
      <c r="R706" s="29"/>
      <c r="S706" s="26"/>
      <c r="T706" s="29"/>
      <c r="U706" s="26"/>
      <c r="V706" s="29"/>
      <c r="W706" s="26"/>
      <c r="X706" s="29"/>
      <c r="AB706" s="1"/>
      <c r="AD706" s="2"/>
      <c r="AE706" s="2"/>
      <c r="AF706" s="2"/>
      <c r="AG706" s="2"/>
      <c r="AH706" s="4"/>
    </row>
    <row r="707" spans="1:34" ht="13.5" hidden="1" customHeight="1">
      <c r="A707" s="2"/>
      <c r="C707" s="3"/>
      <c r="D707" s="3"/>
      <c r="E707" s="3"/>
      <c r="F707" s="3"/>
      <c r="G707" s="3"/>
      <c r="H707" s="3"/>
      <c r="I707" s="3"/>
      <c r="J707" s="3"/>
      <c r="K707" s="3"/>
      <c r="L707" s="3"/>
      <c r="M707" s="21"/>
      <c r="N707" s="21"/>
      <c r="O707" s="21"/>
      <c r="P707" s="21"/>
      <c r="Q707" s="26"/>
      <c r="R707" s="29"/>
      <c r="S707" s="26"/>
      <c r="T707" s="29"/>
      <c r="U707" s="26"/>
      <c r="V707" s="29"/>
      <c r="W707" s="26"/>
      <c r="X707" s="29"/>
      <c r="AB707" s="1"/>
      <c r="AD707" s="2"/>
      <c r="AE707" s="2"/>
      <c r="AF707" s="2"/>
      <c r="AG707" s="2"/>
      <c r="AH707" s="4"/>
    </row>
    <row r="708" spans="1:34" ht="13.5" hidden="1" customHeight="1">
      <c r="A708" s="2"/>
      <c r="C708" s="3"/>
      <c r="D708" s="3"/>
      <c r="E708" s="3"/>
      <c r="F708" s="3"/>
      <c r="G708" s="3"/>
      <c r="H708" s="3"/>
      <c r="I708" s="3"/>
      <c r="J708" s="3"/>
      <c r="K708" s="3"/>
      <c r="L708" s="3"/>
      <c r="M708" s="21"/>
      <c r="N708" s="21"/>
      <c r="O708" s="21"/>
      <c r="P708" s="21"/>
      <c r="Q708" s="26"/>
      <c r="R708" s="29"/>
      <c r="S708" s="26"/>
      <c r="T708" s="29"/>
      <c r="U708" s="26"/>
      <c r="V708" s="29"/>
      <c r="W708" s="26"/>
      <c r="X708" s="29"/>
      <c r="AB708" s="1"/>
      <c r="AD708" s="2"/>
      <c r="AE708" s="2"/>
      <c r="AF708" s="2"/>
      <c r="AG708" s="2"/>
      <c r="AH708" s="4"/>
    </row>
    <row r="709" spans="1:34" ht="13.5" hidden="1" customHeight="1">
      <c r="A709" s="2"/>
      <c r="C709" s="3"/>
      <c r="D709" s="3"/>
      <c r="E709" s="3"/>
      <c r="F709" s="3"/>
      <c r="G709" s="3"/>
      <c r="H709" s="3"/>
      <c r="I709" s="3"/>
      <c r="J709" s="3"/>
      <c r="K709" s="3"/>
      <c r="L709" s="3"/>
      <c r="M709" s="21"/>
      <c r="N709" s="21"/>
      <c r="O709" s="21"/>
      <c r="P709" s="21"/>
      <c r="Q709" s="26"/>
      <c r="R709" s="29"/>
      <c r="S709" s="26"/>
      <c r="T709" s="29"/>
      <c r="U709" s="26"/>
      <c r="V709" s="29"/>
      <c r="W709" s="26"/>
      <c r="X709" s="29"/>
      <c r="AB709" s="1"/>
      <c r="AD709" s="2"/>
      <c r="AE709" s="2"/>
      <c r="AF709" s="2"/>
      <c r="AG709" s="2"/>
      <c r="AH709" s="4"/>
    </row>
    <row r="710" spans="1:34" ht="13.5" hidden="1" customHeight="1">
      <c r="A710" s="2"/>
      <c r="C710" s="3"/>
      <c r="D710" s="3"/>
      <c r="E710" s="3"/>
      <c r="F710" s="3"/>
      <c r="G710" s="3"/>
      <c r="H710" s="3"/>
      <c r="I710" s="3"/>
      <c r="J710" s="3"/>
      <c r="K710" s="3"/>
      <c r="L710" s="3"/>
      <c r="M710" s="21"/>
      <c r="N710" s="21"/>
      <c r="O710" s="21"/>
      <c r="P710" s="21"/>
      <c r="Q710" s="26"/>
      <c r="R710" s="29"/>
      <c r="S710" s="26"/>
      <c r="T710" s="29"/>
      <c r="U710" s="26"/>
      <c r="V710" s="29"/>
      <c r="W710" s="26"/>
      <c r="X710" s="29"/>
      <c r="AB710" s="1"/>
      <c r="AD710" s="2"/>
      <c r="AE710" s="2"/>
      <c r="AF710" s="2"/>
      <c r="AG710" s="2"/>
      <c r="AH710" s="4"/>
    </row>
    <row r="711" spans="1:34" ht="13.5" hidden="1" customHeight="1">
      <c r="A711" s="2"/>
      <c r="C711" s="3"/>
      <c r="D711" s="3"/>
      <c r="E711" s="3"/>
      <c r="F711" s="3"/>
      <c r="G711" s="3"/>
      <c r="H711" s="3"/>
      <c r="I711" s="3"/>
      <c r="J711" s="3"/>
      <c r="K711" s="3"/>
      <c r="L711" s="3"/>
      <c r="M711" s="21"/>
      <c r="N711" s="21"/>
      <c r="O711" s="21"/>
      <c r="P711" s="21"/>
      <c r="Q711" s="26"/>
      <c r="R711" s="29"/>
      <c r="S711" s="26"/>
      <c r="T711" s="29"/>
      <c r="U711" s="26"/>
      <c r="V711" s="29"/>
      <c r="W711" s="26"/>
      <c r="X711" s="29"/>
      <c r="AB711" s="1"/>
      <c r="AD711" s="2"/>
      <c r="AE711" s="2"/>
      <c r="AF711" s="2"/>
      <c r="AG711" s="2"/>
      <c r="AH711" s="4"/>
    </row>
    <row r="712" spans="1:34" ht="13.5" hidden="1" customHeight="1">
      <c r="A712" s="2"/>
      <c r="C712" s="3"/>
      <c r="D712" s="3"/>
      <c r="E712" s="3"/>
      <c r="F712" s="3"/>
      <c r="G712" s="3"/>
      <c r="H712" s="3"/>
      <c r="I712" s="3"/>
      <c r="J712" s="3"/>
      <c r="K712" s="3"/>
      <c r="L712" s="3"/>
      <c r="M712" s="21"/>
      <c r="N712" s="21"/>
      <c r="O712" s="21"/>
      <c r="P712" s="21"/>
      <c r="Q712" s="26"/>
      <c r="R712" s="29"/>
      <c r="S712" s="26"/>
      <c r="T712" s="29"/>
      <c r="U712" s="26"/>
      <c r="V712" s="29"/>
      <c r="W712" s="26"/>
      <c r="X712" s="29"/>
      <c r="AB712" s="1"/>
      <c r="AD712" s="2"/>
      <c r="AE712" s="2"/>
      <c r="AF712" s="2"/>
      <c r="AG712" s="2"/>
      <c r="AH712" s="4"/>
    </row>
    <row r="713" spans="1:34" ht="13.5" hidden="1" customHeight="1">
      <c r="A713" s="2"/>
      <c r="C713" s="3"/>
      <c r="D713" s="3"/>
      <c r="E713" s="3"/>
      <c r="F713" s="3"/>
      <c r="G713" s="3"/>
      <c r="H713" s="3"/>
      <c r="I713" s="3"/>
      <c r="J713" s="3"/>
      <c r="K713" s="3"/>
      <c r="L713" s="3"/>
      <c r="M713" s="21"/>
      <c r="N713" s="21"/>
      <c r="O713" s="21"/>
      <c r="P713" s="21"/>
      <c r="Q713" s="26"/>
      <c r="R713" s="29"/>
      <c r="S713" s="26"/>
      <c r="T713" s="29"/>
      <c r="U713" s="26"/>
      <c r="V713" s="29"/>
      <c r="W713" s="26"/>
      <c r="X713" s="29"/>
      <c r="AB713" s="1"/>
      <c r="AD713" s="2"/>
      <c r="AE713" s="2"/>
      <c r="AF713" s="2"/>
      <c r="AG713" s="2"/>
      <c r="AH713" s="4"/>
    </row>
    <row r="714" spans="1:34" ht="13.5" hidden="1" customHeight="1">
      <c r="A714" s="2"/>
      <c r="C714" s="3"/>
      <c r="D714" s="3"/>
      <c r="E714" s="3"/>
      <c r="F714" s="3"/>
      <c r="G714" s="3"/>
      <c r="H714" s="3"/>
      <c r="I714" s="3"/>
      <c r="J714" s="3"/>
      <c r="K714" s="3"/>
      <c r="L714" s="3"/>
      <c r="M714" s="21"/>
      <c r="N714" s="21"/>
      <c r="O714" s="21"/>
      <c r="P714" s="21"/>
      <c r="Q714" s="26"/>
      <c r="R714" s="29"/>
      <c r="S714" s="26"/>
      <c r="T714" s="29"/>
      <c r="U714" s="26"/>
      <c r="V714" s="29"/>
      <c r="W714" s="26"/>
      <c r="X714" s="29"/>
      <c r="AB714" s="1"/>
      <c r="AD714" s="2"/>
      <c r="AE714" s="2"/>
      <c r="AF714" s="2"/>
      <c r="AG714" s="2"/>
      <c r="AH714" s="4"/>
    </row>
    <row r="715" spans="1:34" ht="13.5" hidden="1" customHeight="1">
      <c r="A715" s="2"/>
      <c r="C715" s="3"/>
      <c r="D715" s="3"/>
      <c r="E715" s="3"/>
      <c r="F715" s="3"/>
      <c r="G715" s="3"/>
      <c r="H715" s="3"/>
      <c r="I715" s="3"/>
      <c r="J715" s="3"/>
      <c r="K715" s="3"/>
      <c r="L715" s="3"/>
      <c r="M715" s="21"/>
      <c r="N715" s="21"/>
      <c r="O715" s="21"/>
      <c r="P715" s="21"/>
      <c r="Q715" s="26"/>
      <c r="R715" s="29"/>
      <c r="S715" s="26"/>
      <c r="T715" s="29"/>
      <c r="U715" s="26"/>
      <c r="V715" s="29"/>
      <c r="W715" s="26"/>
      <c r="X715" s="29"/>
      <c r="AB715" s="1"/>
      <c r="AD715" s="2"/>
      <c r="AE715" s="2"/>
      <c r="AF715" s="2"/>
      <c r="AG715" s="2"/>
      <c r="AH715" s="4"/>
    </row>
    <row r="716" spans="1:34" ht="13.5" hidden="1" customHeight="1">
      <c r="A716" s="2"/>
      <c r="C716" s="3"/>
      <c r="D716" s="3"/>
      <c r="E716" s="3"/>
      <c r="F716" s="3"/>
      <c r="G716" s="3"/>
      <c r="H716" s="3"/>
      <c r="I716" s="3"/>
      <c r="J716" s="3"/>
      <c r="K716" s="3"/>
      <c r="L716" s="3"/>
      <c r="M716" s="21"/>
      <c r="N716" s="21"/>
      <c r="O716" s="21"/>
      <c r="P716" s="21"/>
      <c r="Q716" s="26"/>
      <c r="R716" s="29"/>
      <c r="S716" s="26"/>
      <c r="T716" s="29"/>
      <c r="U716" s="26"/>
      <c r="V716" s="29"/>
      <c r="W716" s="26"/>
      <c r="X716" s="29"/>
      <c r="AB716" s="1"/>
      <c r="AD716" s="2"/>
      <c r="AE716" s="2"/>
      <c r="AF716" s="2"/>
      <c r="AG716" s="2"/>
      <c r="AH716" s="4"/>
    </row>
    <row r="717" spans="1:34" ht="13.5" hidden="1" customHeight="1">
      <c r="A717" s="2"/>
      <c r="C717" s="3"/>
      <c r="D717" s="3"/>
      <c r="E717" s="3"/>
      <c r="F717" s="3"/>
      <c r="G717" s="3"/>
      <c r="H717" s="3"/>
      <c r="I717" s="3"/>
      <c r="J717" s="3"/>
      <c r="K717" s="3"/>
      <c r="L717" s="3"/>
      <c r="M717" s="21"/>
      <c r="N717" s="21"/>
      <c r="O717" s="21"/>
      <c r="P717" s="21"/>
      <c r="Q717" s="26"/>
      <c r="R717" s="29"/>
      <c r="S717" s="26"/>
      <c r="T717" s="29"/>
      <c r="U717" s="26"/>
      <c r="V717" s="29"/>
      <c r="W717" s="26"/>
      <c r="X717" s="29"/>
      <c r="AB717" s="1"/>
      <c r="AD717" s="2"/>
      <c r="AE717" s="2"/>
      <c r="AF717" s="2"/>
      <c r="AG717" s="2"/>
      <c r="AH717" s="4"/>
    </row>
    <row r="718" spans="1:34" ht="13.5" hidden="1" customHeight="1">
      <c r="A718" s="2"/>
      <c r="C718" s="3"/>
      <c r="D718" s="3"/>
      <c r="E718" s="3"/>
      <c r="F718" s="3"/>
      <c r="G718" s="3"/>
      <c r="H718" s="3"/>
      <c r="I718" s="3"/>
      <c r="J718" s="3"/>
      <c r="K718" s="3"/>
      <c r="L718" s="3"/>
      <c r="M718" s="21"/>
      <c r="N718" s="21"/>
      <c r="O718" s="21"/>
      <c r="P718" s="21"/>
      <c r="Q718" s="26"/>
      <c r="R718" s="29"/>
      <c r="S718" s="26"/>
      <c r="T718" s="29"/>
      <c r="U718" s="26"/>
      <c r="V718" s="29"/>
      <c r="W718" s="26"/>
      <c r="X718" s="29"/>
      <c r="AB718" s="1"/>
      <c r="AD718" s="2"/>
      <c r="AE718" s="2"/>
      <c r="AF718" s="2"/>
      <c r="AG718" s="2"/>
      <c r="AH718" s="4"/>
    </row>
    <row r="719" spans="1:34" ht="13.5" hidden="1" customHeight="1">
      <c r="A719" s="2"/>
      <c r="C719" s="3"/>
      <c r="D719" s="3"/>
      <c r="E719" s="3"/>
      <c r="F719" s="3"/>
      <c r="G719" s="3"/>
      <c r="H719" s="3"/>
      <c r="I719" s="3"/>
      <c r="J719" s="3"/>
      <c r="K719" s="3"/>
      <c r="L719" s="3"/>
      <c r="M719" s="21"/>
      <c r="N719" s="21"/>
      <c r="O719" s="21"/>
      <c r="P719" s="21"/>
      <c r="Q719" s="26"/>
      <c r="R719" s="29"/>
      <c r="S719" s="26"/>
      <c r="T719" s="29"/>
      <c r="U719" s="26"/>
      <c r="V719" s="29"/>
      <c r="W719" s="26"/>
      <c r="X719" s="29"/>
      <c r="AB719" s="1"/>
      <c r="AD719" s="2"/>
      <c r="AE719" s="2"/>
      <c r="AF719" s="2"/>
      <c r="AG719" s="2"/>
      <c r="AH719" s="4"/>
    </row>
    <row r="720" spans="1:34" ht="13.5" hidden="1" customHeight="1">
      <c r="A720" s="2"/>
      <c r="C720" s="3"/>
      <c r="D720" s="3"/>
      <c r="E720" s="3"/>
      <c r="F720" s="3"/>
      <c r="G720" s="3"/>
      <c r="H720" s="3"/>
      <c r="I720" s="3"/>
      <c r="J720" s="3"/>
      <c r="K720" s="3"/>
      <c r="L720" s="3"/>
      <c r="M720" s="21"/>
      <c r="N720" s="21"/>
      <c r="O720" s="21"/>
      <c r="P720" s="21"/>
      <c r="Q720" s="26"/>
      <c r="R720" s="29"/>
      <c r="S720" s="26"/>
      <c r="T720" s="29"/>
      <c r="U720" s="26"/>
      <c r="V720" s="29"/>
      <c r="W720" s="26"/>
      <c r="X720" s="29"/>
      <c r="AB720" s="1"/>
      <c r="AD720" s="2"/>
      <c r="AE720" s="2"/>
      <c r="AF720" s="2"/>
      <c r="AG720" s="2"/>
      <c r="AH720" s="4"/>
    </row>
    <row r="721" spans="1:34" ht="13.5" hidden="1" customHeight="1">
      <c r="A721" s="2"/>
      <c r="C721" s="3"/>
      <c r="D721" s="3"/>
      <c r="E721" s="3"/>
      <c r="F721" s="3"/>
      <c r="G721" s="3"/>
      <c r="H721" s="3"/>
      <c r="I721" s="3"/>
      <c r="J721" s="3"/>
      <c r="K721" s="3"/>
      <c r="L721" s="3"/>
      <c r="M721" s="21"/>
      <c r="N721" s="21"/>
      <c r="O721" s="21"/>
      <c r="P721" s="21"/>
      <c r="Q721" s="26"/>
      <c r="R721" s="29"/>
      <c r="S721" s="26"/>
      <c r="T721" s="29"/>
      <c r="U721" s="26"/>
      <c r="V721" s="29"/>
      <c r="W721" s="26"/>
      <c r="X721" s="29"/>
      <c r="AB721" s="1"/>
      <c r="AD721" s="2"/>
      <c r="AE721" s="2"/>
      <c r="AF721" s="2"/>
      <c r="AG721" s="2"/>
      <c r="AH721" s="4"/>
    </row>
    <row r="722" spans="1:34" ht="13.5" hidden="1" customHeight="1">
      <c r="A722" s="2"/>
      <c r="C722" s="3"/>
      <c r="D722" s="3"/>
      <c r="E722" s="3"/>
      <c r="F722" s="3"/>
      <c r="G722" s="3"/>
      <c r="H722" s="3"/>
      <c r="I722" s="3"/>
      <c r="J722" s="3"/>
      <c r="K722" s="3"/>
      <c r="L722" s="3"/>
      <c r="M722" s="21"/>
      <c r="N722" s="21"/>
      <c r="O722" s="21"/>
      <c r="P722" s="21"/>
      <c r="Q722" s="26"/>
      <c r="R722" s="29"/>
      <c r="S722" s="26"/>
      <c r="T722" s="29"/>
      <c r="U722" s="26"/>
      <c r="V722" s="29"/>
      <c r="W722" s="26"/>
      <c r="X722" s="29"/>
      <c r="AB722" s="1"/>
      <c r="AD722" s="2"/>
      <c r="AE722" s="2"/>
      <c r="AF722" s="2"/>
      <c r="AG722" s="2"/>
      <c r="AH722" s="4"/>
    </row>
    <row r="723" spans="1:34" ht="13.5" hidden="1" customHeight="1">
      <c r="A723" s="2"/>
      <c r="C723" s="3"/>
      <c r="D723" s="3"/>
      <c r="E723" s="3"/>
      <c r="F723" s="3"/>
      <c r="G723" s="3"/>
      <c r="H723" s="3"/>
      <c r="I723" s="3"/>
      <c r="J723" s="3"/>
      <c r="K723" s="3"/>
      <c r="L723" s="3"/>
      <c r="M723" s="21"/>
      <c r="N723" s="21"/>
      <c r="O723" s="21"/>
      <c r="P723" s="21"/>
      <c r="Q723" s="26"/>
      <c r="R723" s="29"/>
      <c r="S723" s="26"/>
      <c r="T723" s="29"/>
      <c r="U723" s="26"/>
      <c r="V723" s="29"/>
      <c r="W723" s="26"/>
      <c r="X723" s="29"/>
      <c r="AB723" s="1"/>
      <c r="AD723" s="2"/>
      <c r="AE723" s="2"/>
      <c r="AF723" s="2"/>
      <c r="AG723" s="2"/>
      <c r="AH723" s="4"/>
    </row>
    <row r="724" spans="1:34" ht="13.5" hidden="1" customHeight="1">
      <c r="A724" s="2"/>
      <c r="C724" s="3"/>
      <c r="D724" s="3"/>
      <c r="E724" s="3"/>
      <c r="F724" s="3"/>
      <c r="G724" s="3"/>
      <c r="H724" s="3"/>
      <c r="I724" s="3"/>
      <c r="J724" s="3"/>
      <c r="K724" s="3"/>
      <c r="L724" s="3"/>
      <c r="M724" s="21"/>
      <c r="N724" s="21"/>
      <c r="O724" s="21"/>
      <c r="P724" s="21"/>
      <c r="Q724" s="26"/>
      <c r="R724" s="29"/>
      <c r="S724" s="26"/>
      <c r="T724" s="29"/>
      <c r="U724" s="26"/>
      <c r="V724" s="29"/>
      <c r="W724" s="26"/>
      <c r="X724" s="29"/>
      <c r="AB724" s="1"/>
      <c r="AD724" s="2"/>
      <c r="AE724" s="2"/>
      <c r="AF724" s="2"/>
      <c r="AG724" s="2"/>
      <c r="AH724" s="4"/>
    </row>
    <row r="725" spans="1:34" ht="13.5" hidden="1" customHeight="1">
      <c r="A725" s="2"/>
      <c r="C725" s="3"/>
      <c r="D725" s="3"/>
      <c r="E725" s="3"/>
      <c r="F725" s="3"/>
      <c r="G725" s="3"/>
      <c r="H725" s="3"/>
      <c r="I725" s="3"/>
      <c r="J725" s="3"/>
      <c r="K725" s="3"/>
      <c r="L725" s="3"/>
      <c r="M725" s="21"/>
      <c r="N725" s="21"/>
      <c r="O725" s="21"/>
      <c r="P725" s="21"/>
      <c r="Q725" s="26"/>
      <c r="R725" s="29"/>
      <c r="S725" s="26"/>
      <c r="T725" s="29"/>
      <c r="U725" s="26"/>
      <c r="V725" s="29"/>
      <c r="W725" s="26"/>
      <c r="X725" s="29"/>
      <c r="AB725" s="1"/>
      <c r="AD725" s="2"/>
      <c r="AE725" s="2"/>
      <c r="AF725" s="2"/>
      <c r="AG725" s="2"/>
      <c r="AH725" s="4"/>
    </row>
    <row r="726" spans="1:34" ht="13.5" hidden="1" customHeight="1">
      <c r="A726" s="2"/>
      <c r="C726" s="3"/>
      <c r="D726" s="3"/>
      <c r="E726" s="3"/>
      <c r="F726" s="3"/>
      <c r="G726" s="3"/>
      <c r="H726" s="3"/>
      <c r="I726" s="3"/>
      <c r="J726" s="3"/>
      <c r="K726" s="3"/>
      <c r="L726" s="3"/>
      <c r="M726" s="21"/>
      <c r="N726" s="21"/>
      <c r="O726" s="21"/>
      <c r="P726" s="21"/>
      <c r="Q726" s="26"/>
      <c r="R726" s="29"/>
      <c r="S726" s="26"/>
      <c r="T726" s="29"/>
      <c r="U726" s="26"/>
      <c r="V726" s="29"/>
      <c r="W726" s="26"/>
      <c r="X726" s="29"/>
      <c r="AB726" s="1"/>
      <c r="AD726" s="2"/>
      <c r="AE726" s="2"/>
      <c r="AF726" s="2"/>
      <c r="AG726" s="2"/>
      <c r="AH726" s="4"/>
    </row>
    <row r="727" spans="1:34" ht="13.5" hidden="1" customHeight="1">
      <c r="A727" s="2"/>
      <c r="C727" s="3"/>
      <c r="D727" s="3"/>
      <c r="E727" s="3"/>
      <c r="F727" s="3"/>
      <c r="G727" s="3"/>
      <c r="H727" s="3"/>
      <c r="I727" s="3"/>
      <c r="J727" s="3"/>
      <c r="K727" s="3"/>
      <c r="L727" s="3"/>
      <c r="M727" s="21"/>
      <c r="N727" s="21"/>
      <c r="O727" s="21"/>
      <c r="P727" s="21"/>
      <c r="Q727" s="26"/>
      <c r="R727" s="29"/>
      <c r="S727" s="26"/>
      <c r="T727" s="29"/>
      <c r="U727" s="26"/>
      <c r="V727" s="29"/>
      <c r="W727" s="26"/>
      <c r="X727" s="29"/>
      <c r="AB727" s="1"/>
      <c r="AD727" s="2"/>
      <c r="AE727" s="2"/>
      <c r="AF727" s="2"/>
      <c r="AG727" s="2"/>
      <c r="AH727" s="4"/>
    </row>
    <row r="728" spans="1:34" ht="13.5" hidden="1" customHeight="1">
      <c r="A728" s="2"/>
      <c r="C728" s="3"/>
      <c r="D728" s="3"/>
      <c r="E728" s="3"/>
      <c r="F728" s="3"/>
      <c r="G728" s="3"/>
      <c r="H728" s="3"/>
      <c r="I728" s="3"/>
      <c r="J728" s="3"/>
      <c r="K728" s="3"/>
      <c r="L728" s="3"/>
      <c r="M728" s="21"/>
      <c r="N728" s="21"/>
      <c r="O728" s="21"/>
      <c r="P728" s="21"/>
      <c r="Q728" s="26"/>
      <c r="R728" s="29"/>
      <c r="S728" s="26"/>
      <c r="T728" s="29"/>
      <c r="U728" s="26"/>
      <c r="V728" s="29"/>
      <c r="W728" s="26"/>
      <c r="X728" s="29"/>
      <c r="AB728" s="1"/>
      <c r="AD728" s="2"/>
      <c r="AE728" s="2"/>
      <c r="AF728" s="2"/>
      <c r="AG728" s="2"/>
      <c r="AH728" s="4"/>
    </row>
    <row r="729" spans="1:34" ht="13.5" hidden="1" customHeight="1">
      <c r="A729" s="2"/>
      <c r="C729" s="3"/>
      <c r="D729" s="3"/>
      <c r="E729" s="3"/>
      <c r="F729" s="3"/>
      <c r="G729" s="3"/>
      <c r="H729" s="3"/>
      <c r="I729" s="3"/>
      <c r="J729" s="3"/>
      <c r="K729" s="3"/>
      <c r="L729" s="3"/>
      <c r="M729" s="21"/>
      <c r="N729" s="21"/>
      <c r="O729" s="21"/>
      <c r="P729" s="21"/>
      <c r="Q729" s="26"/>
      <c r="R729" s="29"/>
      <c r="S729" s="26"/>
      <c r="T729" s="29"/>
      <c r="U729" s="26"/>
      <c r="V729" s="29"/>
      <c r="W729" s="26"/>
      <c r="X729" s="29"/>
      <c r="AB729" s="1"/>
      <c r="AD729" s="2"/>
      <c r="AE729" s="2"/>
      <c r="AF729" s="2"/>
      <c r="AG729" s="2"/>
      <c r="AH729" s="4"/>
    </row>
    <row r="730" spans="1:34" ht="13.5" hidden="1" customHeight="1">
      <c r="A730" s="2"/>
      <c r="C730" s="3"/>
      <c r="D730" s="3"/>
      <c r="E730" s="3"/>
      <c r="F730" s="3"/>
      <c r="G730" s="3"/>
      <c r="H730" s="3"/>
      <c r="I730" s="3"/>
      <c r="J730" s="3"/>
      <c r="K730" s="3"/>
      <c r="L730" s="3"/>
      <c r="M730" s="21"/>
      <c r="N730" s="21"/>
      <c r="O730" s="21"/>
      <c r="P730" s="21"/>
      <c r="Q730" s="26"/>
      <c r="R730" s="29"/>
      <c r="S730" s="26"/>
      <c r="T730" s="29"/>
      <c r="U730" s="26"/>
      <c r="V730" s="29"/>
      <c r="W730" s="26"/>
      <c r="X730" s="29"/>
      <c r="AB730" s="1"/>
      <c r="AD730" s="2"/>
      <c r="AE730" s="2"/>
      <c r="AF730" s="2"/>
      <c r="AG730" s="2"/>
      <c r="AH730" s="4"/>
    </row>
    <row r="731" spans="1:34" ht="13.5" hidden="1" customHeight="1">
      <c r="A731" s="2"/>
      <c r="C731" s="3"/>
      <c r="D731" s="3"/>
      <c r="E731" s="3"/>
      <c r="F731" s="3"/>
      <c r="G731" s="3"/>
      <c r="H731" s="3"/>
      <c r="I731" s="3"/>
      <c r="J731" s="3"/>
      <c r="K731" s="3"/>
      <c r="L731" s="3"/>
      <c r="M731" s="21"/>
      <c r="N731" s="21"/>
      <c r="O731" s="21"/>
      <c r="P731" s="21"/>
      <c r="Q731" s="26"/>
      <c r="R731" s="29"/>
      <c r="S731" s="26"/>
      <c r="T731" s="29"/>
      <c r="U731" s="26"/>
      <c r="V731" s="29"/>
      <c r="W731" s="26"/>
      <c r="X731" s="29"/>
      <c r="AB731" s="1"/>
      <c r="AD731" s="2"/>
      <c r="AE731" s="2"/>
      <c r="AF731" s="2"/>
      <c r="AG731" s="2"/>
      <c r="AH731" s="4"/>
    </row>
    <row r="732" spans="1:34" ht="13.5" hidden="1" customHeight="1">
      <c r="A732" s="2"/>
      <c r="C732" s="3"/>
      <c r="D732" s="3"/>
      <c r="E732" s="3"/>
      <c r="F732" s="3"/>
      <c r="G732" s="3"/>
      <c r="H732" s="3"/>
      <c r="I732" s="3"/>
      <c r="J732" s="3"/>
      <c r="K732" s="3"/>
      <c r="L732" s="3"/>
      <c r="M732" s="21"/>
      <c r="N732" s="21"/>
      <c r="O732" s="21"/>
      <c r="P732" s="21"/>
      <c r="Q732" s="26"/>
      <c r="R732" s="29"/>
      <c r="S732" s="26"/>
      <c r="T732" s="29"/>
      <c r="U732" s="26"/>
      <c r="V732" s="29"/>
      <c r="W732" s="26"/>
      <c r="X732" s="29"/>
      <c r="AB732" s="1"/>
      <c r="AD732" s="2"/>
      <c r="AE732" s="2"/>
      <c r="AF732" s="2"/>
      <c r="AG732" s="2"/>
      <c r="AH732" s="4"/>
    </row>
    <row r="733" spans="1:34" ht="13.5" hidden="1" customHeight="1">
      <c r="A733" s="2"/>
      <c r="C733" s="3"/>
      <c r="D733" s="3"/>
      <c r="E733" s="3"/>
      <c r="F733" s="3"/>
      <c r="G733" s="3"/>
      <c r="H733" s="3"/>
      <c r="I733" s="3"/>
      <c r="J733" s="3"/>
      <c r="K733" s="3"/>
      <c r="L733" s="3"/>
      <c r="M733" s="21"/>
      <c r="N733" s="21"/>
      <c r="O733" s="21"/>
      <c r="P733" s="21"/>
      <c r="Q733" s="26"/>
      <c r="R733" s="29"/>
      <c r="S733" s="26"/>
      <c r="T733" s="29"/>
      <c r="U733" s="26"/>
      <c r="V733" s="29"/>
      <c r="W733" s="26"/>
      <c r="X733" s="29"/>
      <c r="AB733" s="1"/>
      <c r="AD733" s="2"/>
      <c r="AE733" s="2"/>
      <c r="AF733" s="2"/>
      <c r="AG733" s="2"/>
      <c r="AH733" s="4"/>
    </row>
    <row r="734" spans="1:34" ht="13.5" hidden="1" customHeight="1">
      <c r="A734" s="2"/>
      <c r="C734" s="3"/>
      <c r="D734" s="3"/>
      <c r="E734" s="3"/>
      <c r="F734" s="3"/>
      <c r="G734" s="3"/>
      <c r="H734" s="3"/>
      <c r="I734" s="3"/>
      <c r="J734" s="3"/>
      <c r="K734" s="3"/>
      <c r="L734" s="3"/>
      <c r="M734" s="21"/>
      <c r="N734" s="21"/>
      <c r="O734" s="21"/>
      <c r="P734" s="21"/>
      <c r="Q734" s="26"/>
      <c r="R734" s="29"/>
      <c r="S734" s="26"/>
      <c r="T734" s="29"/>
      <c r="U734" s="26"/>
      <c r="V734" s="29"/>
      <c r="W734" s="26"/>
      <c r="X734" s="29"/>
      <c r="AB734" s="1"/>
      <c r="AD734" s="2"/>
      <c r="AE734" s="2"/>
      <c r="AF734" s="2"/>
      <c r="AG734" s="2"/>
      <c r="AH734" s="4"/>
    </row>
    <row r="735" spans="1:34" ht="13.5" hidden="1" customHeight="1">
      <c r="A735" s="2"/>
      <c r="C735" s="3"/>
      <c r="D735" s="3"/>
      <c r="E735" s="3"/>
      <c r="F735" s="3"/>
      <c r="G735" s="3"/>
      <c r="H735" s="3"/>
      <c r="I735" s="3"/>
      <c r="J735" s="3"/>
      <c r="K735" s="3"/>
      <c r="L735" s="3"/>
      <c r="M735" s="21"/>
      <c r="N735" s="21"/>
      <c r="O735" s="21"/>
      <c r="P735" s="21"/>
      <c r="Q735" s="26"/>
      <c r="R735" s="29"/>
      <c r="S735" s="26"/>
      <c r="T735" s="29"/>
      <c r="U735" s="26"/>
      <c r="V735" s="29"/>
      <c r="W735" s="26"/>
      <c r="X735" s="29"/>
      <c r="AB735" s="1"/>
      <c r="AD735" s="2"/>
      <c r="AE735" s="2"/>
      <c r="AF735" s="2"/>
      <c r="AG735" s="2"/>
      <c r="AH735" s="4"/>
    </row>
    <row r="736" spans="1:34" ht="13.5" hidden="1" customHeight="1">
      <c r="A736" s="2"/>
      <c r="C736" s="3"/>
      <c r="D736" s="3"/>
      <c r="E736" s="3"/>
      <c r="F736" s="3"/>
      <c r="G736" s="3"/>
      <c r="H736" s="3"/>
      <c r="I736" s="3"/>
      <c r="J736" s="3"/>
      <c r="K736" s="3"/>
      <c r="L736" s="3"/>
      <c r="M736" s="21"/>
      <c r="N736" s="21"/>
      <c r="O736" s="21"/>
      <c r="P736" s="21"/>
      <c r="Q736" s="26"/>
      <c r="R736" s="29"/>
      <c r="S736" s="26"/>
      <c r="T736" s="29"/>
      <c r="U736" s="26"/>
      <c r="V736" s="29"/>
      <c r="W736" s="26"/>
      <c r="X736" s="29"/>
      <c r="AB736" s="1"/>
      <c r="AD736" s="2"/>
      <c r="AE736" s="2"/>
      <c r="AF736" s="2"/>
      <c r="AG736" s="2"/>
      <c r="AH736" s="4"/>
    </row>
    <row r="737" spans="1:34" ht="13.5" hidden="1" customHeight="1">
      <c r="A737" s="2"/>
      <c r="C737" s="3"/>
      <c r="D737" s="3"/>
      <c r="E737" s="3"/>
      <c r="F737" s="3"/>
      <c r="G737" s="3"/>
      <c r="H737" s="3"/>
      <c r="I737" s="3"/>
      <c r="J737" s="3"/>
      <c r="K737" s="3"/>
      <c r="L737" s="3"/>
      <c r="M737" s="21"/>
      <c r="N737" s="21"/>
      <c r="O737" s="21"/>
      <c r="P737" s="21"/>
      <c r="Q737" s="26"/>
      <c r="R737" s="29"/>
      <c r="S737" s="26"/>
      <c r="T737" s="29"/>
      <c r="U737" s="26"/>
      <c r="V737" s="29"/>
      <c r="W737" s="26"/>
      <c r="X737" s="29"/>
      <c r="AB737" s="1"/>
      <c r="AD737" s="2"/>
      <c r="AE737" s="2"/>
      <c r="AF737" s="2"/>
      <c r="AG737" s="2"/>
      <c r="AH737" s="4"/>
    </row>
    <row r="738" spans="1:34" ht="13.5" hidden="1" customHeight="1">
      <c r="A738" s="2"/>
      <c r="C738" s="3"/>
      <c r="D738" s="3"/>
      <c r="E738" s="3"/>
      <c r="F738" s="3"/>
      <c r="G738" s="3"/>
      <c r="H738" s="3"/>
      <c r="I738" s="3"/>
      <c r="J738" s="3"/>
      <c r="K738" s="3"/>
      <c r="L738" s="3"/>
      <c r="M738" s="21"/>
      <c r="N738" s="21"/>
      <c r="O738" s="21"/>
      <c r="P738" s="21"/>
      <c r="Q738" s="26"/>
      <c r="R738" s="29"/>
      <c r="S738" s="26"/>
      <c r="T738" s="29"/>
      <c r="U738" s="26"/>
      <c r="V738" s="29"/>
      <c r="W738" s="26"/>
      <c r="X738" s="29"/>
      <c r="AB738" s="1"/>
      <c r="AD738" s="2"/>
      <c r="AE738" s="2"/>
      <c r="AF738" s="2"/>
      <c r="AG738" s="2"/>
      <c r="AH738" s="4"/>
    </row>
    <row r="739" spans="1:34" ht="13.5" hidden="1" customHeight="1">
      <c r="A739" s="2"/>
      <c r="C739" s="3"/>
      <c r="D739" s="3"/>
      <c r="E739" s="3"/>
      <c r="F739" s="3"/>
      <c r="G739" s="3"/>
      <c r="H739" s="3"/>
      <c r="I739" s="3"/>
      <c r="J739" s="3"/>
      <c r="K739" s="3"/>
      <c r="L739" s="3"/>
      <c r="M739" s="21"/>
      <c r="N739" s="21"/>
      <c r="O739" s="21"/>
      <c r="P739" s="21"/>
      <c r="Q739" s="26"/>
      <c r="R739" s="29"/>
      <c r="S739" s="26"/>
      <c r="T739" s="29"/>
      <c r="U739" s="26"/>
      <c r="V739" s="29"/>
      <c r="W739" s="26"/>
      <c r="X739" s="29"/>
      <c r="AB739" s="1"/>
      <c r="AD739" s="2"/>
      <c r="AE739" s="2"/>
      <c r="AF739" s="2"/>
      <c r="AG739" s="2"/>
      <c r="AH739" s="4"/>
    </row>
    <row r="740" spans="1:34" ht="13.5" hidden="1" customHeight="1">
      <c r="A740" s="2"/>
      <c r="C740" s="3"/>
      <c r="D740" s="3"/>
      <c r="E740" s="3"/>
      <c r="F740" s="3"/>
      <c r="G740" s="3"/>
      <c r="H740" s="3"/>
      <c r="I740" s="3"/>
      <c r="J740" s="3"/>
      <c r="K740" s="3"/>
      <c r="L740" s="3"/>
      <c r="M740" s="21"/>
      <c r="N740" s="21"/>
      <c r="O740" s="21"/>
      <c r="P740" s="21"/>
      <c r="Q740" s="26"/>
      <c r="R740" s="29"/>
      <c r="S740" s="26"/>
      <c r="T740" s="29"/>
      <c r="U740" s="26"/>
      <c r="V740" s="29"/>
      <c r="W740" s="26"/>
      <c r="X740" s="29"/>
      <c r="AB740" s="1"/>
      <c r="AD740" s="2"/>
      <c r="AE740" s="2"/>
      <c r="AF740" s="2"/>
      <c r="AG740" s="2"/>
      <c r="AH740" s="4"/>
    </row>
    <row r="741" spans="1:34" ht="13.5" hidden="1" customHeight="1">
      <c r="A741" s="2"/>
      <c r="C741" s="3"/>
      <c r="D741" s="3"/>
      <c r="E741" s="3"/>
      <c r="F741" s="3"/>
      <c r="G741" s="3"/>
      <c r="H741" s="3"/>
      <c r="I741" s="3"/>
      <c r="J741" s="3"/>
      <c r="K741" s="3"/>
      <c r="L741" s="3"/>
      <c r="M741" s="21"/>
      <c r="N741" s="21"/>
      <c r="O741" s="21"/>
      <c r="P741" s="21"/>
      <c r="Q741" s="26"/>
      <c r="R741" s="29"/>
      <c r="S741" s="26"/>
      <c r="T741" s="29"/>
      <c r="U741" s="26"/>
      <c r="V741" s="29"/>
      <c r="W741" s="26"/>
      <c r="X741" s="29"/>
      <c r="AB741" s="1"/>
      <c r="AD741" s="2"/>
      <c r="AE741" s="2"/>
      <c r="AF741" s="2"/>
      <c r="AG741" s="2"/>
      <c r="AH741" s="4"/>
    </row>
    <row r="742" spans="1:34" ht="13.5" hidden="1" customHeight="1">
      <c r="A742" s="2"/>
      <c r="C742" s="3"/>
      <c r="D742" s="3"/>
      <c r="E742" s="3"/>
      <c r="F742" s="3"/>
      <c r="G742" s="3"/>
      <c r="H742" s="3"/>
      <c r="I742" s="3"/>
      <c r="J742" s="3"/>
      <c r="K742" s="3"/>
      <c r="L742" s="3"/>
      <c r="M742" s="21"/>
      <c r="N742" s="21"/>
      <c r="O742" s="21"/>
      <c r="P742" s="21"/>
      <c r="Q742" s="26"/>
      <c r="R742" s="29"/>
      <c r="S742" s="26"/>
      <c r="T742" s="29"/>
      <c r="U742" s="26"/>
      <c r="V742" s="29"/>
      <c r="W742" s="26"/>
      <c r="X742" s="29"/>
      <c r="AB742" s="1"/>
      <c r="AD742" s="2"/>
      <c r="AE742" s="2"/>
      <c r="AF742" s="2"/>
      <c r="AG742" s="2"/>
      <c r="AH742" s="4"/>
    </row>
    <row r="743" spans="1:34" ht="13.5" hidden="1" customHeight="1">
      <c r="A743" s="2"/>
      <c r="C743" s="3"/>
      <c r="D743" s="3"/>
      <c r="E743" s="3"/>
      <c r="F743" s="3"/>
      <c r="G743" s="3"/>
      <c r="H743" s="3"/>
      <c r="I743" s="3"/>
      <c r="J743" s="3"/>
      <c r="K743" s="3"/>
      <c r="L743" s="3"/>
      <c r="M743" s="21"/>
      <c r="N743" s="21"/>
      <c r="O743" s="21"/>
      <c r="P743" s="21"/>
      <c r="Q743" s="26"/>
      <c r="R743" s="29"/>
      <c r="S743" s="26"/>
      <c r="T743" s="29"/>
      <c r="U743" s="26"/>
      <c r="V743" s="29"/>
      <c r="W743" s="26"/>
      <c r="X743" s="29"/>
      <c r="AB743" s="1"/>
      <c r="AD743" s="2"/>
      <c r="AE743" s="2"/>
      <c r="AF743" s="2"/>
      <c r="AG743" s="2"/>
      <c r="AH743" s="4"/>
    </row>
    <row r="744" spans="1:34" ht="13.5" hidden="1" customHeight="1">
      <c r="A744" s="2"/>
      <c r="C744" s="3"/>
      <c r="D744" s="3"/>
      <c r="E744" s="3"/>
      <c r="F744" s="3"/>
      <c r="G744" s="3"/>
      <c r="H744" s="3"/>
      <c r="I744" s="3"/>
      <c r="J744" s="3"/>
      <c r="K744" s="3"/>
      <c r="L744" s="3"/>
      <c r="M744" s="21"/>
      <c r="N744" s="21"/>
      <c r="O744" s="21"/>
      <c r="P744" s="21"/>
      <c r="Q744" s="26"/>
      <c r="R744" s="29"/>
      <c r="S744" s="26"/>
      <c r="T744" s="29"/>
      <c r="U744" s="26"/>
      <c r="V744" s="29"/>
      <c r="W744" s="26"/>
      <c r="X744" s="29"/>
      <c r="AB744" s="1"/>
      <c r="AD744" s="2"/>
      <c r="AE744" s="2"/>
      <c r="AF744" s="2"/>
      <c r="AG744" s="2"/>
      <c r="AH744" s="4"/>
    </row>
    <row r="745" spans="1:34" ht="13.5" hidden="1" customHeight="1">
      <c r="A745" s="2"/>
      <c r="C745" s="3"/>
      <c r="D745" s="3"/>
      <c r="E745" s="3"/>
      <c r="F745" s="3"/>
      <c r="G745" s="3"/>
      <c r="H745" s="3"/>
      <c r="I745" s="3"/>
      <c r="J745" s="3"/>
      <c r="K745" s="3"/>
      <c r="L745" s="3"/>
      <c r="M745" s="21"/>
      <c r="N745" s="21"/>
      <c r="O745" s="21"/>
      <c r="P745" s="21"/>
      <c r="Q745" s="26"/>
      <c r="R745" s="29"/>
      <c r="S745" s="26"/>
      <c r="T745" s="29"/>
      <c r="U745" s="26"/>
      <c r="V745" s="29"/>
      <c r="W745" s="26"/>
      <c r="X745" s="29"/>
      <c r="AB745" s="1"/>
      <c r="AD745" s="2"/>
      <c r="AE745" s="2"/>
      <c r="AF745" s="2"/>
      <c r="AG745" s="2"/>
      <c r="AH745" s="4"/>
    </row>
    <row r="746" spans="1:34" ht="13.5" hidden="1" customHeight="1">
      <c r="A746" s="2"/>
      <c r="C746" s="3"/>
      <c r="D746" s="3"/>
      <c r="E746" s="3"/>
      <c r="F746" s="3"/>
      <c r="G746" s="3"/>
      <c r="H746" s="3"/>
      <c r="I746" s="3"/>
      <c r="J746" s="3"/>
      <c r="K746" s="3"/>
      <c r="L746" s="3"/>
      <c r="M746" s="21"/>
      <c r="N746" s="21"/>
      <c r="O746" s="21"/>
      <c r="P746" s="21"/>
      <c r="Q746" s="26"/>
      <c r="R746" s="29"/>
      <c r="S746" s="26"/>
      <c r="T746" s="29"/>
      <c r="U746" s="26"/>
      <c r="V746" s="29"/>
      <c r="W746" s="26"/>
      <c r="X746" s="29"/>
      <c r="AB746" s="1"/>
      <c r="AD746" s="2"/>
      <c r="AE746" s="2"/>
      <c r="AF746" s="2"/>
      <c r="AG746" s="2"/>
      <c r="AH746" s="4"/>
    </row>
    <row r="747" spans="1:34" ht="13.5" hidden="1" customHeight="1">
      <c r="A747" s="2"/>
      <c r="C747" s="3"/>
      <c r="D747" s="3"/>
      <c r="E747" s="3"/>
      <c r="F747" s="3"/>
      <c r="G747" s="3"/>
      <c r="H747" s="3"/>
      <c r="I747" s="3"/>
      <c r="J747" s="3"/>
      <c r="K747" s="3"/>
      <c r="L747" s="3"/>
      <c r="M747" s="21"/>
      <c r="N747" s="21"/>
      <c r="O747" s="21"/>
      <c r="P747" s="21"/>
      <c r="Q747" s="26"/>
      <c r="R747" s="29"/>
      <c r="S747" s="26"/>
      <c r="T747" s="29"/>
      <c r="U747" s="26"/>
      <c r="V747" s="29"/>
      <c r="W747" s="26"/>
      <c r="X747" s="29"/>
      <c r="AB747" s="1"/>
      <c r="AD747" s="2"/>
      <c r="AE747" s="2"/>
      <c r="AF747" s="2"/>
      <c r="AG747" s="2"/>
      <c r="AH747" s="4"/>
    </row>
    <row r="748" spans="1:34" ht="13.5" hidden="1" customHeight="1">
      <c r="A748" s="2"/>
      <c r="C748" s="3"/>
      <c r="D748" s="3"/>
      <c r="E748" s="3"/>
      <c r="F748" s="3"/>
      <c r="G748" s="3"/>
      <c r="H748" s="3"/>
      <c r="I748" s="3"/>
      <c r="J748" s="3"/>
      <c r="K748" s="3"/>
      <c r="L748" s="3"/>
      <c r="M748" s="21"/>
      <c r="N748" s="21"/>
      <c r="O748" s="21"/>
      <c r="P748" s="21"/>
      <c r="Q748" s="26"/>
      <c r="R748" s="29"/>
      <c r="S748" s="26"/>
      <c r="T748" s="29"/>
      <c r="U748" s="26"/>
      <c r="V748" s="29"/>
      <c r="W748" s="26"/>
      <c r="X748" s="29"/>
      <c r="AB748" s="1"/>
      <c r="AD748" s="2"/>
      <c r="AE748" s="2"/>
      <c r="AF748" s="2"/>
      <c r="AG748" s="2"/>
      <c r="AH748" s="4"/>
    </row>
    <row r="749" spans="1:34" ht="13.5" hidden="1" customHeight="1">
      <c r="A749" s="2"/>
      <c r="C749" s="3"/>
      <c r="D749" s="3"/>
      <c r="E749" s="3"/>
      <c r="F749" s="3"/>
      <c r="G749" s="3"/>
      <c r="H749" s="3"/>
      <c r="I749" s="3"/>
      <c r="J749" s="3"/>
      <c r="K749" s="3"/>
      <c r="L749" s="3"/>
      <c r="M749" s="21"/>
      <c r="N749" s="21"/>
      <c r="O749" s="21"/>
      <c r="P749" s="21"/>
      <c r="Q749" s="26"/>
      <c r="R749" s="29"/>
      <c r="S749" s="26"/>
      <c r="T749" s="29"/>
      <c r="U749" s="26"/>
      <c r="V749" s="29"/>
      <c r="W749" s="26"/>
      <c r="X749" s="29"/>
      <c r="AB749" s="1"/>
      <c r="AD749" s="2"/>
      <c r="AE749" s="2"/>
      <c r="AF749" s="2"/>
      <c r="AG749" s="2"/>
      <c r="AH749" s="4"/>
    </row>
    <row r="750" spans="1:34" ht="13.5" hidden="1" customHeight="1">
      <c r="A750" s="2"/>
      <c r="C750" s="3"/>
      <c r="D750" s="3"/>
      <c r="E750" s="3"/>
      <c r="F750" s="3"/>
      <c r="G750" s="3"/>
      <c r="H750" s="3"/>
      <c r="I750" s="3"/>
      <c r="J750" s="3"/>
      <c r="K750" s="3"/>
      <c r="L750" s="3"/>
      <c r="M750" s="21"/>
      <c r="N750" s="21"/>
      <c r="O750" s="21"/>
      <c r="P750" s="21"/>
      <c r="Q750" s="26"/>
      <c r="R750" s="29"/>
      <c r="S750" s="26"/>
      <c r="T750" s="29"/>
      <c r="U750" s="26"/>
      <c r="V750" s="29"/>
      <c r="W750" s="26"/>
      <c r="X750" s="29"/>
      <c r="AB750" s="1"/>
      <c r="AD750" s="2"/>
      <c r="AE750" s="2"/>
      <c r="AF750" s="2"/>
      <c r="AG750" s="2"/>
      <c r="AH750" s="4"/>
    </row>
    <row r="751" spans="1:34" ht="13.5" hidden="1" customHeight="1">
      <c r="A751" s="2"/>
      <c r="C751" s="3"/>
      <c r="D751" s="3"/>
      <c r="E751" s="3"/>
      <c r="F751" s="3"/>
      <c r="G751" s="3"/>
      <c r="H751" s="3"/>
      <c r="I751" s="3"/>
      <c r="J751" s="3"/>
      <c r="K751" s="3"/>
      <c r="L751" s="3"/>
      <c r="M751" s="21"/>
      <c r="N751" s="21"/>
      <c r="O751" s="21"/>
      <c r="P751" s="21"/>
      <c r="Q751" s="26"/>
      <c r="R751" s="29"/>
      <c r="S751" s="26"/>
      <c r="T751" s="29"/>
      <c r="U751" s="26"/>
      <c r="V751" s="29"/>
      <c r="W751" s="26"/>
      <c r="X751" s="29"/>
      <c r="AB751" s="1"/>
      <c r="AD751" s="2"/>
      <c r="AE751" s="2"/>
      <c r="AF751" s="2"/>
      <c r="AG751" s="2"/>
      <c r="AH751" s="4"/>
    </row>
    <row r="752" spans="1:34" ht="13.5" hidden="1" customHeight="1">
      <c r="A752" s="2"/>
      <c r="C752" s="3"/>
      <c r="D752" s="3"/>
      <c r="E752" s="3"/>
      <c r="F752" s="3"/>
      <c r="G752" s="3"/>
      <c r="H752" s="3"/>
      <c r="I752" s="3"/>
      <c r="J752" s="3"/>
      <c r="K752" s="3"/>
      <c r="L752" s="3"/>
      <c r="M752" s="21"/>
      <c r="N752" s="21"/>
      <c r="O752" s="21"/>
      <c r="P752" s="21"/>
      <c r="Q752" s="26"/>
      <c r="R752" s="29"/>
      <c r="S752" s="26"/>
      <c r="T752" s="29"/>
      <c r="U752" s="26"/>
      <c r="V752" s="29"/>
      <c r="W752" s="26"/>
      <c r="X752" s="29"/>
      <c r="AB752" s="1"/>
      <c r="AD752" s="2"/>
      <c r="AE752" s="2"/>
      <c r="AF752" s="2"/>
      <c r="AG752" s="2"/>
      <c r="AH752" s="4"/>
    </row>
    <row r="753" spans="1:34" ht="13.5" hidden="1" customHeight="1">
      <c r="A753" s="2"/>
      <c r="C753" s="3"/>
      <c r="D753" s="3"/>
      <c r="E753" s="3"/>
      <c r="F753" s="3"/>
      <c r="G753" s="3"/>
      <c r="H753" s="3"/>
      <c r="I753" s="3"/>
      <c r="J753" s="3"/>
      <c r="K753" s="3"/>
      <c r="L753" s="3"/>
      <c r="M753" s="21"/>
      <c r="N753" s="21"/>
      <c r="O753" s="21"/>
      <c r="P753" s="21"/>
      <c r="Q753" s="26"/>
      <c r="R753" s="29"/>
      <c r="S753" s="26"/>
      <c r="T753" s="29"/>
      <c r="U753" s="26"/>
      <c r="V753" s="29"/>
      <c r="W753" s="26"/>
      <c r="X753" s="29"/>
      <c r="AB753" s="1"/>
      <c r="AD753" s="2"/>
      <c r="AE753" s="2"/>
      <c r="AF753" s="2"/>
      <c r="AG753" s="2"/>
      <c r="AH753" s="4"/>
    </row>
    <row r="754" spans="1:34" ht="13.5" hidden="1" customHeight="1">
      <c r="A754" s="2"/>
      <c r="C754" s="3"/>
      <c r="D754" s="3"/>
      <c r="E754" s="3"/>
      <c r="F754" s="3"/>
      <c r="G754" s="3"/>
      <c r="H754" s="3"/>
      <c r="I754" s="3"/>
      <c r="J754" s="3"/>
      <c r="K754" s="3"/>
      <c r="L754" s="3"/>
      <c r="M754" s="21"/>
      <c r="N754" s="21"/>
      <c r="O754" s="21"/>
      <c r="P754" s="21"/>
      <c r="Q754" s="26"/>
      <c r="R754" s="29"/>
      <c r="S754" s="26"/>
      <c r="T754" s="29"/>
      <c r="U754" s="26"/>
      <c r="V754" s="29"/>
      <c r="W754" s="26"/>
      <c r="X754" s="29"/>
      <c r="AB754" s="1"/>
      <c r="AD754" s="2"/>
      <c r="AE754" s="2"/>
      <c r="AF754" s="2"/>
      <c r="AG754" s="2"/>
      <c r="AH754" s="4"/>
    </row>
    <row r="755" spans="1:34" ht="13.5" hidden="1" customHeight="1">
      <c r="A755" s="2"/>
      <c r="C755" s="3"/>
      <c r="D755" s="3"/>
      <c r="E755" s="3"/>
      <c r="F755" s="3"/>
      <c r="G755" s="3"/>
      <c r="H755" s="3"/>
      <c r="I755" s="3"/>
      <c r="J755" s="3"/>
      <c r="K755" s="3"/>
      <c r="L755" s="3"/>
      <c r="M755" s="21"/>
      <c r="N755" s="21"/>
      <c r="O755" s="21"/>
      <c r="P755" s="21"/>
      <c r="Q755" s="26"/>
      <c r="R755" s="29"/>
      <c r="S755" s="26"/>
      <c r="T755" s="29"/>
      <c r="U755" s="26"/>
      <c r="V755" s="29"/>
      <c r="W755" s="26"/>
      <c r="X755" s="29"/>
      <c r="AB755" s="1"/>
      <c r="AD755" s="2"/>
      <c r="AE755" s="2"/>
      <c r="AF755" s="2"/>
      <c r="AG755" s="2"/>
      <c r="AH755" s="4"/>
    </row>
    <row r="756" spans="1:34" ht="13.5" hidden="1" customHeight="1">
      <c r="A756" s="2"/>
      <c r="C756" s="3"/>
      <c r="D756" s="3"/>
      <c r="E756" s="3"/>
      <c r="F756" s="3"/>
      <c r="G756" s="3"/>
      <c r="H756" s="3"/>
      <c r="I756" s="3"/>
      <c r="J756" s="3"/>
      <c r="K756" s="3"/>
      <c r="L756" s="3"/>
      <c r="M756" s="21"/>
      <c r="N756" s="21"/>
      <c r="O756" s="21"/>
      <c r="P756" s="21"/>
      <c r="Q756" s="26"/>
      <c r="R756" s="29"/>
      <c r="S756" s="26"/>
      <c r="T756" s="29"/>
      <c r="U756" s="26"/>
      <c r="V756" s="29"/>
      <c r="W756" s="26"/>
      <c r="X756" s="29"/>
      <c r="AB756" s="1"/>
      <c r="AD756" s="2"/>
      <c r="AE756" s="2"/>
      <c r="AF756" s="2"/>
      <c r="AG756" s="2"/>
      <c r="AH756" s="4"/>
    </row>
    <row r="757" spans="1:34" ht="13.5" hidden="1" customHeight="1">
      <c r="A757" s="2"/>
      <c r="C757" s="3"/>
      <c r="D757" s="3"/>
      <c r="E757" s="3"/>
      <c r="F757" s="3"/>
      <c r="G757" s="3"/>
      <c r="H757" s="3"/>
      <c r="I757" s="3"/>
      <c r="J757" s="3"/>
      <c r="K757" s="3"/>
      <c r="L757" s="3"/>
      <c r="M757" s="21"/>
      <c r="N757" s="21"/>
      <c r="O757" s="21"/>
      <c r="P757" s="21"/>
      <c r="Q757" s="26"/>
      <c r="R757" s="29"/>
      <c r="S757" s="26"/>
      <c r="T757" s="29"/>
      <c r="U757" s="26"/>
      <c r="V757" s="29"/>
      <c r="W757" s="26"/>
      <c r="X757" s="29"/>
      <c r="AB757" s="1"/>
      <c r="AD757" s="2"/>
      <c r="AE757" s="2"/>
      <c r="AF757" s="2"/>
      <c r="AG757" s="2"/>
      <c r="AH757" s="4"/>
    </row>
    <row r="758" spans="1:34" ht="13.5" hidden="1" customHeight="1">
      <c r="A758" s="2"/>
      <c r="C758" s="3"/>
      <c r="D758" s="3"/>
      <c r="E758" s="3"/>
      <c r="F758" s="3"/>
      <c r="G758" s="3"/>
      <c r="H758" s="3"/>
      <c r="I758" s="3"/>
      <c r="J758" s="3"/>
      <c r="K758" s="3"/>
      <c r="L758" s="3"/>
      <c r="M758" s="21"/>
      <c r="N758" s="21"/>
      <c r="O758" s="21"/>
      <c r="P758" s="21"/>
      <c r="Q758" s="26"/>
      <c r="R758" s="29"/>
      <c r="S758" s="26"/>
      <c r="T758" s="29"/>
      <c r="U758" s="26"/>
      <c r="V758" s="29"/>
      <c r="W758" s="26"/>
      <c r="X758" s="29"/>
      <c r="AB758" s="1"/>
      <c r="AD758" s="2"/>
      <c r="AE758" s="2"/>
      <c r="AF758" s="2"/>
      <c r="AG758" s="2"/>
      <c r="AH758" s="4"/>
    </row>
    <row r="759" spans="1:34" ht="13.5" hidden="1" customHeight="1">
      <c r="A759" s="2"/>
      <c r="C759" s="3"/>
      <c r="D759" s="3"/>
      <c r="E759" s="3"/>
      <c r="F759" s="3"/>
      <c r="G759" s="3"/>
      <c r="H759" s="3"/>
      <c r="I759" s="3"/>
      <c r="J759" s="3"/>
      <c r="K759" s="3"/>
      <c r="L759" s="3"/>
      <c r="M759" s="21"/>
      <c r="N759" s="21"/>
      <c r="O759" s="21"/>
      <c r="P759" s="21"/>
      <c r="Q759" s="26"/>
      <c r="R759" s="29"/>
      <c r="S759" s="26"/>
      <c r="T759" s="29"/>
      <c r="U759" s="26"/>
      <c r="V759" s="29"/>
      <c r="W759" s="26"/>
      <c r="X759" s="29"/>
      <c r="AB759" s="1"/>
      <c r="AD759" s="2"/>
      <c r="AE759" s="2"/>
      <c r="AF759" s="2"/>
      <c r="AG759" s="2"/>
      <c r="AH759" s="4"/>
    </row>
    <row r="760" spans="1:34" ht="13.5" hidden="1" customHeight="1">
      <c r="A760" s="2"/>
      <c r="C760" s="3"/>
      <c r="D760" s="3"/>
      <c r="E760" s="3"/>
      <c r="F760" s="3"/>
      <c r="G760" s="3"/>
      <c r="H760" s="3"/>
      <c r="I760" s="3"/>
      <c r="J760" s="3"/>
      <c r="K760" s="3"/>
      <c r="L760" s="3"/>
      <c r="M760" s="21"/>
      <c r="N760" s="21"/>
      <c r="O760" s="21"/>
      <c r="P760" s="21"/>
      <c r="Q760" s="26"/>
      <c r="R760" s="29"/>
      <c r="S760" s="26"/>
      <c r="T760" s="29"/>
      <c r="U760" s="26"/>
      <c r="V760" s="29"/>
      <c r="W760" s="26"/>
      <c r="X760" s="29"/>
      <c r="AB760" s="1"/>
      <c r="AD760" s="2"/>
      <c r="AE760" s="2"/>
      <c r="AF760" s="2"/>
      <c r="AG760" s="2"/>
      <c r="AH760" s="4"/>
    </row>
    <row r="761" spans="1:34" ht="13.5" hidden="1" customHeight="1">
      <c r="A761" s="2"/>
      <c r="C761" s="3"/>
      <c r="D761" s="3"/>
      <c r="E761" s="3"/>
      <c r="F761" s="3"/>
      <c r="G761" s="3"/>
      <c r="H761" s="3"/>
      <c r="I761" s="3"/>
      <c r="J761" s="3"/>
      <c r="K761" s="3"/>
      <c r="L761" s="3"/>
      <c r="M761" s="21"/>
      <c r="N761" s="21"/>
      <c r="O761" s="21"/>
      <c r="P761" s="21"/>
      <c r="Q761" s="26"/>
      <c r="R761" s="29"/>
      <c r="S761" s="26"/>
      <c r="T761" s="29"/>
      <c r="U761" s="26"/>
      <c r="V761" s="29"/>
      <c r="W761" s="26"/>
      <c r="X761" s="29"/>
      <c r="AB761" s="1"/>
      <c r="AD761" s="2"/>
      <c r="AE761" s="2"/>
      <c r="AF761" s="2"/>
      <c r="AG761" s="2"/>
      <c r="AH761" s="4"/>
    </row>
    <row r="762" spans="1:34" ht="13.5" hidden="1" customHeight="1">
      <c r="A762" s="2"/>
      <c r="C762" s="3"/>
      <c r="D762" s="3"/>
      <c r="E762" s="3"/>
      <c r="F762" s="3"/>
      <c r="G762" s="3"/>
      <c r="H762" s="3"/>
      <c r="I762" s="3"/>
      <c r="J762" s="3"/>
      <c r="K762" s="3"/>
      <c r="L762" s="3"/>
      <c r="M762" s="21"/>
      <c r="N762" s="21"/>
      <c r="O762" s="21"/>
      <c r="P762" s="21"/>
      <c r="Q762" s="26"/>
      <c r="R762" s="29"/>
      <c r="S762" s="26"/>
      <c r="T762" s="29"/>
      <c r="U762" s="26"/>
      <c r="V762" s="29"/>
      <c r="W762" s="26"/>
      <c r="X762" s="29"/>
      <c r="AB762" s="1"/>
      <c r="AD762" s="2"/>
      <c r="AE762" s="2"/>
      <c r="AF762" s="2"/>
      <c r="AG762" s="2"/>
      <c r="AH762" s="4"/>
    </row>
    <row r="763" spans="1:34" ht="13.5" hidden="1" customHeight="1">
      <c r="A763" s="2"/>
      <c r="C763" s="3"/>
      <c r="D763" s="3"/>
      <c r="E763" s="3"/>
      <c r="F763" s="3"/>
      <c r="G763" s="3"/>
      <c r="H763" s="3"/>
      <c r="I763" s="3"/>
      <c r="J763" s="3"/>
      <c r="K763" s="3"/>
      <c r="L763" s="3"/>
      <c r="M763" s="21"/>
      <c r="N763" s="21"/>
      <c r="O763" s="21"/>
      <c r="P763" s="21"/>
      <c r="Q763" s="26"/>
      <c r="R763" s="29"/>
      <c r="S763" s="26"/>
      <c r="T763" s="29"/>
      <c r="U763" s="26"/>
      <c r="V763" s="29"/>
      <c r="W763" s="26"/>
      <c r="X763" s="29"/>
      <c r="AB763" s="1"/>
      <c r="AD763" s="2"/>
      <c r="AE763" s="2"/>
      <c r="AF763" s="2"/>
      <c r="AG763" s="2"/>
      <c r="AH763" s="4"/>
    </row>
    <row r="764" spans="1:34" ht="13.5" hidden="1" customHeight="1">
      <c r="A764" s="2"/>
      <c r="C764" s="3"/>
      <c r="D764" s="3"/>
      <c r="E764" s="3"/>
      <c r="F764" s="3"/>
      <c r="G764" s="3"/>
      <c r="H764" s="3"/>
      <c r="I764" s="3"/>
      <c r="J764" s="3"/>
      <c r="K764" s="3"/>
      <c r="L764" s="3"/>
      <c r="M764" s="21"/>
      <c r="N764" s="21"/>
      <c r="O764" s="21"/>
      <c r="P764" s="21"/>
      <c r="Q764" s="26"/>
      <c r="R764" s="29"/>
      <c r="S764" s="26"/>
      <c r="T764" s="29"/>
      <c r="U764" s="26"/>
      <c r="V764" s="29"/>
      <c r="W764" s="26"/>
      <c r="X764" s="29"/>
      <c r="AB764" s="1"/>
      <c r="AD764" s="2"/>
      <c r="AE764" s="2"/>
      <c r="AF764" s="2"/>
      <c r="AG764" s="2"/>
      <c r="AH764" s="4"/>
    </row>
    <row r="765" spans="1:34" ht="13.5" hidden="1" customHeight="1">
      <c r="A765" s="2"/>
      <c r="C765" s="3"/>
      <c r="D765" s="3"/>
      <c r="E765" s="3"/>
      <c r="F765" s="3"/>
      <c r="G765" s="3"/>
      <c r="H765" s="3"/>
      <c r="I765" s="3"/>
      <c r="J765" s="3"/>
      <c r="K765" s="3"/>
      <c r="L765" s="3"/>
      <c r="M765" s="21"/>
      <c r="N765" s="21"/>
      <c r="O765" s="21"/>
      <c r="P765" s="21"/>
      <c r="Q765" s="26"/>
      <c r="R765" s="29"/>
      <c r="S765" s="26"/>
      <c r="T765" s="29"/>
      <c r="U765" s="26"/>
      <c r="V765" s="29"/>
      <c r="W765" s="26"/>
      <c r="X765" s="29"/>
      <c r="AB765" s="1"/>
      <c r="AD765" s="2"/>
      <c r="AE765" s="2"/>
      <c r="AF765" s="2"/>
      <c r="AG765" s="2"/>
      <c r="AH765" s="4"/>
    </row>
    <row r="766" spans="1:34" ht="13.5" hidden="1" customHeight="1">
      <c r="A766" s="2"/>
      <c r="C766" s="3"/>
      <c r="D766" s="3"/>
      <c r="E766" s="3"/>
      <c r="F766" s="3"/>
      <c r="G766" s="3"/>
      <c r="H766" s="3"/>
      <c r="I766" s="3"/>
      <c r="J766" s="3"/>
      <c r="K766" s="3"/>
      <c r="L766" s="3"/>
      <c r="M766" s="21"/>
      <c r="N766" s="21"/>
      <c r="O766" s="21"/>
      <c r="P766" s="21"/>
      <c r="Q766" s="26"/>
      <c r="R766" s="29"/>
      <c r="S766" s="26"/>
      <c r="T766" s="29"/>
      <c r="U766" s="26"/>
      <c r="V766" s="29"/>
      <c r="W766" s="26"/>
      <c r="X766" s="29"/>
      <c r="AB766" s="1"/>
      <c r="AD766" s="2"/>
      <c r="AE766" s="2"/>
      <c r="AF766" s="2"/>
      <c r="AG766" s="2"/>
      <c r="AH766" s="4"/>
    </row>
    <row r="767" spans="1:34" ht="13.5" hidden="1" customHeight="1">
      <c r="A767" s="2"/>
      <c r="C767" s="3"/>
      <c r="D767" s="3"/>
      <c r="E767" s="3"/>
      <c r="F767" s="3"/>
      <c r="G767" s="3"/>
      <c r="H767" s="3"/>
      <c r="I767" s="3"/>
      <c r="J767" s="3"/>
      <c r="K767" s="3"/>
      <c r="L767" s="3"/>
      <c r="M767" s="21"/>
      <c r="N767" s="21"/>
      <c r="O767" s="21"/>
      <c r="P767" s="21"/>
      <c r="Q767" s="26"/>
      <c r="R767" s="29"/>
      <c r="S767" s="26"/>
      <c r="T767" s="29"/>
      <c r="U767" s="26"/>
      <c r="V767" s="29"/>
      <c r="W767" s="26"/>
      <c r="X767" s="29"/>
      <c r="AB767" s="1"/>
      <c r="AD767" s="2"/>
      <c r="AE767" s="2"/>
      <c r="AF767" s="2"/>
      <c r="AG767" s="2"/>
      <c r="AH767" s="4"/>
    </row>
    <row r="768" spans="1:34" ht="13.5" hidden="1" customHeight="1">
      <c r="A768" s="2"/>
      <c r="C768" s="3"/>
      <c r="D768" s="3"/>
      <c r="E768" s="3"/>
      <c r="F768" s="3"/>
      <c r="G768" s="3"/>
      <c r="H768" s="3"/>
      <c r="I768" s="3"/>
      <c r="J768" s="3"/>
      <c r="K768" s="3"/>
      <c r="L768" s="3"/>
      <c r="M768" s="21"/>
      <c r="N768" s="21"/>
      <c r="O768" s="21"/>
      <c r="P768" s="21"/>
      <c r="Q768" s="26"/>
      <c r="R768" s="29"/>
      <c r="S768" s="26"/>
      <c r="T768" s="29"/>
      <c r="U768" s="26"/>
      <c r="V768" s="29"/>
      <c r="W768" s="26"/>
      <c r="X768" s="29"/>
      <c r="AB768" s="1"/>
      <c r="AD768" s="2"/>
      <c r="AE768" s="2"/>
      <c r="AF768" s="2"/>
      <c r="AG768" s="2"/>
      <c r="AH768" s="4"/>
    </row>
    <row r="769" spans="1:34" ht="13.5" hidden="1" customHeight="1">
      <c r="A769" s="2"/>
      <c r="C769" s="3"/>
      <c r="D769" s="3"/>
      <c r="E769" s="3"/>
      <c r="F769" s="3"/>
      <c r="G769" s="3"/>
      <c r="H769" s="3"/>
      <c r="I769" s="3"/>
      <c r="J769" s="3"/>
      <c r="K769" s="3"/>
      <c r="L769" s="3"/>
      <c r="M769" s="21"/>
      <c r="N769" s="21"/>
      <c r="O769" s="21"/>
      <c r="P769" s="21"/>
      <c r="Q769" s="26"/>
      <c r="R769" s="29"/>
      <c r="S769" s="26"/>
      <c r="T769" s="29"/>
      <c r="U769" s="26"/>
      <c r="V769" s="29"/>
      <c r="W769" s="26"/>
      <c r="X769" s="29"/>
      <c r="AB769" s="1"/>
      <c r="AD769" s="2"/>
      <c r="AE769" s="2"/>
      <c r="AF769" s="2"/>
      <c r="AG769" s="2"/>
      <c r="AH769" s="4"/>
    </row>
    <row r="770" spans="1:34" ht="13.5" hidden="1" customHeight="1">
      <c r="A770" s="2"/>
      <c r="C770" s="3"/>
      <c r="D770" s="3"/>
      <c r="E770" s="3"/>
      <c r="F770" s="3"/>
      <c r="G770" s="3"/>
      <c r="H770" s="3"/>
      <c r="I770" s="3"/>
      <c r="J770" s="3"/>
      <c r="K770" s="3"/>
      <c r="L770" s="3"/>
      <c r="M770" s="21"/>
      <c r="N770" s="21"/>
      <c r="O770" s="21"/>
      <c r="P770" s="21"/>
      <c r="Q770" s="26"/>
      <c r="R770" s="29"/>
      <c r="S770" s="26"/>
      <c r="T770" s="29"/>
      <c r="U770" s="26"/>
      <c r="V770" s="29"/>
      <c r="W770" s="26"/>
      <c r="X770" s="29"/>
      <c r="AB770" s="1"/>
      <c r="AD770" s="2"/>
      <c r="AE770" s="2"/>
      <c r="AF770" s="2"/>
      <c r="AG770" s="2"/>
      <c r="AH770" s="4"/>
    </row>
    <row r="771" spans="1:34" ht="13.5" hidden="1" customHeight="1">
      <c r="A771" s="2"/>
      <c r="C771" s="3"/>
      <c r="D771" s="3"/>
      <c r="E771" s="3"/>
      <c r="F771" s="3"/>
      <c r="G771" s="3"/>
      <c r="H771" s="3"/>
      <c r="I771" s="3"/>
      <c r="J771" s="3"/>
      <c r="K771" s="3"/>
      <c r="L771" s="3"/>
      <c r="M771" s="21"/>
      <c r="N771" s="21"/>
      <c r="O771" s="21"/>
      <c r="P771" s="21"/>
      <c r="Q771" s="26"/>
      <c r="R771" s="29"/>
      <c r="S771" s="26"/>
      <c r="T771" s="29"/>
      <c r="U771" s="26"/>
      <c r="V771" s="29"/>
      <c r="W771" s="26"/>
      <c r="X771" s="29"/>
      <c r="AB771" s="1"/>
      <c r="AD771" s="2"/>
      <c r="AE771" s="2"/>
      <c r="AF771" s="2"/>
      <c r="AG771" s="2"/>
      <c r="AH771" s="4"/>
    </row>
    <row r="772" spans="1:34" ht="13.5" hidden="1" customHeight="1">
      <c r="A772" s="2"/>
      <c r="C772" s="3"/>
      <c r="D772" s="3"/>
      <c r="E772" s="3"/>
      <c r="F772" s="3"/>
      <c r="G772" s="3"/>
      <c r="H772" s="3"/>
      <c r="I772" s="3"/>
      <c r="J772" s="3"/>
      <c r="K772" s="3"/>
      <c r="L772" s="3"/>
      <c r="M772" s="21"/>
      <c r="N772" s="21"/>
      <c r="O772" s="21"/>
      <c r="P772" s="21"/>
      <c r="Q772" s="26"/>
      <c r="R772" s="29"/>
      <c r="S772" s="26"/>
      <c r="T772" s="29"/>
      <c r="U772" s="26"/>
      <c r="V772" s="29"/>
      <c r="W772" s="26"/>
      <c r="X772" s="29"/>
      <c r="AB772" s="1"/>
      <c r="AD772" s="2"/>
      <c r="AE772" s="2"/>
      <c r="AF772" s="2"/>
      <c r="AG772" s="2"/>
      <c r="AH772" s="4"/>
    </row>
    <row r="773" spans="1:34" ht="13.5" hidden="1" customHeight="1">
      <c r="A773" s="2"/>
      <c r="C773" s="3"/>
      <c r="D773" s="3"/>
      <c r="E773" s="3"/>
      <c r="F773" s="3"/>
      <c r="G773" s="3"/>
      <c r="H773" s="3"/>
      <c r="I773" s="3"/>
      <c r="J773" s="3"/>
      <c r="K773" s="3"/>
      <c r="L773" s="3"/>
      <c r="M773" s="21"/>
      <c r="N773" s="21"/>
      <c r="O773" s="21"/>
      <c r="P773" s="21"/>
      <c r="Q773" s="26"/>
      <c r="R773" s="29"/>
      <c r="S773" s="26"/>
      <c r="T773" s="29"/>
      <c r="U773" s="26"/>
      <c r="V773" s="29"/>
      <c r="W773" s="26"/>
      <c r="X773" s="29"/>
      <c r="AB773" s="1"/>
      <c r="AD773" s="2"/>
      <c r="AE773" s="2"/>
      <c r="AF773" s="2"/>
      <c r="AG773" s="2"/>
      <c r="AH773" s="4"/>
    </row>
    <row r="774" spans="1:34" ht="13.5" hidden="1" customHeight="1">
      <c r="A774" s="2"/>
      <c r="C774" s="3"/>
      <c r="D774" s="3"/>
      <c r="E774" s="3"/>
      <c r="F774" s="3"/>
      <c r="G774" s="3"/>
      <c r="H774" s="3"/>
      <c r="I774" s="3"/>
      <c r="J774" s="3"/>
      <c r="K774" s="3"/>
      <c r="L774" s="3"/>
      <c r="M774" s="21"/>
      <c r="N774" s="21"/>
      <c r="O774" s="21"/>
      <c r="P774" s="21"/>
      <c r="Q774" s="26"/>
      <c r="R774" s="29"/>
      <c r="S774" s="26"/>
      <c r="T774" s="29"/>
      <c r="U774" s="26"/>
      <c r="V774" s="29"/>
      <c r="W774" s="26"/>
      <c r="X774" s="29"/>
      <c r="AB774" s="1"/>
      <c r="AD774" s="2"/>
      <c r="AE774" s="2"/>
      <c r="AF774" s="2"/>
      <c r="AG774" s="2"/>
      <c r="AH774" s="4"/>
    </row>
    <row r="775" spans="1:34" ht="13.5" hidden="1" customHeight="1">
      <c r="A775" s="2"/>
      <c r="C775" s="3"/>
      <c r="D775" s="3"/>
      <c r="E775" s="3"/>
      <c r="F775" s="3"/>
      <c r="G775" s="3"/>
      <c r="H775" s="3"/>
      <c r="I775" s="3"/>
      <c r="J775" s="3"/>
      <c r="K775" s="3"/>
      <c r="L775" s="3"/>
      <c r="M775" s="21"/>
      <c r="N775" s="21"/>
      <c r="O775" s="21"/>
      <c r="P775" s="21"/>
      <c r="Q775" s="26"/>
      <c r="R775" s="29"/>
      <c r="S775" s="26"/>
      <c r="T775" s="29"/>
      <c r="U775" s="26"/>
      <c r="V775" s="29"/>
      <c r="W775" s="26"/>
      <c r="X775" s="29"/>
      <c r="AB775" s="1"/>
      <c r="AD775" s="2"/>
      <c r="AE775" s="2"/>
      <c r="AF775" s="2"/>
      <c r="AG775" s="2"/>
      <c r="AH775" s="4"/>
    </row>
    <row r="776" spans="1:34" ht="13.5" hidden="1" customHeight="1">
      <c r="A776" s="2"/>
      <c r="C776" s="3"/>
      <c r="D776" s="3"/>
      <c r="E776" s="3"/>
      <c r="F776" s="3"/>
      <c r="G776" s="3"/>
      <c r="H776" s="3"/>
      <c r="I776" s="3"/>
      <c r="J776" s="3"/>
      <c r="K776" s="3"/>
      <c r="L776" s="3"/>
      <c r="M776" s="21"/>
      <c r="N776" s="21"/>
      <c r="O776" s="21"/>
      <c r="P776" s="21"/>
      <c r="Q776" s="26"/>
      <c r="R776" s="29"/>
      <c r="S776" s="26"/>
      <c r="T776" s="29"/>
      <c r="U776" s="26"/>
      <c r="V776" s="29"/>
      <c r="W776" s="26"/>
      <c r="X776" s="29"/>
      <c r="AB776" s="1"/>
      <c r="AD776" s="2"/>
      <c r="AE776" s="2"/>
      <c r="AF776" s="2"/>
      <c r="AG776" s="2"/>
      <c r="AH776" s="4"/>
    </row>
    <row r="777" spans="1:34" ht="13.5" hidden="1" customHeight="1">
      <c r="A777" s="2"/>
      <c r="C777" s="3"/>
      <c r="D777" s="3"/>
      <c r="E777" s="3"/>
      <c r="F777" s="3"/>
      <c r="G777" s="3"/>
      <c r="H777" s="3"/>
      <c r="I777" s="3"/>
      <c r="J777" s="3"/>
      <c r="K777" s="3"/>
      <c r="L777" s="3"/>
      <c r="M777" s="21"/>
      <c r="N777" s="21"/>
      <c r="O777" s="21"/>
      <c r="P777" s="21"/>
      <c r="Q777" s="26"/>
      <c r="R777" s="29"/>
      <c r="S777" s="26"/>
      <c r="T777" s="29"/>
      <c r="U777" s="26"/>
      <c r="V777" s="29"/>
      <c r="W777" s="26"/>
      <c r="X777" s="29"/>
      <c r="AB777" s="1"/>
      <c r="AD777" s="2"/>
      <c r="AE777" s="2"/>
      <c r="AF777" s="2"/>
      <c r="AG777" s="2"/>
      <c r="AH777" s="4"/>
    </row>
    <row r="778" spans="1:34" ht="13.5" hidden="1" customHeight="1">
      <c r="A778" s="2"/>
      <c r="C778" s="3"/>
      <c r="D778" s="3"/>
      <c r="E778" s="3"/>
      <c r="F778" s="3"/>
      <c r="G778" s="3"/>
      <c r="H778" s="3"/>
      <c r="I778" s="3"/>
      <c r="J778" s="3"/>
      <c r="K778" s="3"/>
      <c r="L778" s="3"/>
      <c r="M778" s="21"/>
      <c r="N778" s="21"/>
      <c r="O778" s="21"/>
      <c r="P778" s="21"/>
      <c r="Q778" s="26"/>
      <c r="R778" s="29"/>
      <c r="S778" s="26"/>
      <c r="T778" s="29"/>
      <c r="U778" s="26"/>
      <c r="V778" s="29"/>
      <c r="W778" s="26"/>
      <c r="X778" s="29"/>
      <c r="AB778" s="1"/>
      <c r="AD778" s="2"/>
      <c r="AE778" s="2"/>
      <c r="AF778" s="2"/>
      <c r="AG778" s="2"/>
      <c r="AH778" s="4"/>
    </row>
    <row r="779" spans="1:34" ht="13.5" hidden="1" customHeight="1">
      <c r="A779" s="2"/>
      <c r="C779" s="3"/>
      <c r="D779" s="3"/>
      <c r="E779" s="3"/>
      <c r="F779" s="3"/>
      <c r="G779" s="3"/>
      <c r="H779" s="3"/>
      <c r="I779" s="3"/>
      <c r="J779" s="3"/>
      <c r="K779" s="3"/>
      <c r="L779" s="3"/>
      <c r="M779" s="21"/>
      <c r="N779" s="21"/>
      <c r="O779" s="21"/>
      <c r="P779" s="21"/>
      <c r="Q779" s="26"/>
      <c r="R779" s="29"/>
      <c r="S779" s="26"/>
      <c r="T779" s="29"/>
      <c r="U779" s="26"/>
      <c r="V779" s="29"/>
      <c r="W779" s="26"/>
      <c r="X779" s="29"/>
      <c r="AB779" s="1"/>
      <c r="AD779" s="2"/>
      <c r="AE779" s="2"/>
      <c r="AF779" s="2"/>
      <c r="AG779" s="2"/>
      <c r="AH779" s="4"/>
    </row>
    <row r="780" spans="1:34" ht="13.5" hidden="1" customHeight="1">
      <c r="A780" s="2"/>
      <c r="C780" s="3"/>
      <c r="D780" s="3"/>
      <c r="E780" s="3"/>
      <c r="F780" s="3"/>
      <c r="G780" s="3"/>
      <c r="H780" s="3"/>
      <c r="I780" s="3"/>
      <c r="J780" s="3"/>
      <c r="K780" s="3"/>
      <c r="L780" s="3"/>
      <c r="M780" s="21"/>
      <c r="N780" s="21"/>
      <c r="O780" s="21"/>
      <c r="P780" s="21"/>
      <c r="Q780" s="26"/>
      <c r="R780" s="29"/>
      <c r="S780" s="26"/>
      <c r="T780" s="29"/>
      <c r="U780" s="26"/>
      <c r="V780" s="29"/>
      <c r="W780" s="26"/>
      <c r="X780" s="29"/>
      <c r="AB780" s="1"/>
      <c r="AD780" s="2"/>
      <c r="AE780" s="2"/>
      <c r="AF780" s="2"/>
      <c r="AG780" s="2"/>
      <c r="AH780" s="4"/>
    </row>
    <row r="781" spans="1:34" ht="13.5" hidden="1" customHeight="1">
      <c r="A781" s="2"/>
      <c r="C781" s="3"/>
      <c r="D781" s="3"/>
      <c r="E781" s="3"/>
      <c r="F781" s="3"/>
      <c r="G781" s="3"/>
      <c r="H781" s="3"/>
      <c r="I781" s="3"/>
      <c r="J781" s="3"/>
      <c r="K781" s="3"/>
      <c r="L781" s="3"/>
      <c r="M781" s="21"/>
      <c r="N781" s="21"/>
      <c r="O781" s="21"/>
      <c r="P781" s="21"/>
      <c r="Q781" s="26"/>
      <c r="R781" s="29"/>
      <c r="S781" s="26"/>
      <c r="T781" s="29"/>
      <c r="U781" s="26"/>
      <c r="V781" s="29"/>
      <c r="W781" s="26"/>
      <c r="X781" s="29"/>
      <c r="AB781" s="1"/>
      <c r="AD781" s="2"/>
      <c r="AE781" s="2"/>
      <c r="AF781" s="2"/>
      <c r="AG781" s="2"/>
      <c r="AH781" s="4"/>
    </row>
    <row r="782" spans="1:34" ht="13.5" hidden="1" customHeight="1">
      <c r="A782" s="2"/>
      <c r="C782" s="3"/>
      <c r="D782" s="3"/>
      <c r="E782" s="3"/>
      <c r="F782" s="3"/>
      <c r="G782" s="3"/>
      <c r="H782" s="3"/>
      <c r="I782" s="3"/>
      <c r="J782" s="3"/>
      <c r="K782" s="3"/>
      <c r="L782" s="3"/>
      <c r="M782" s="21"/>
      <c r="N782" s="21"/>
      <c r="O782" s="21"/>
      <c r="P782" s="21"/>
      <c r="Q782" s="26"/>
      <c r="R782" s="29"/>
      <c r="S782" s="26"/>
      <c r="T782" s="29"/>
      <c r="U782" s="26"/>
      <c r="V782" s="29"/>
      <c r="W782" s="26"/>
      <c r="X782" s="29"/>
      <c r="AB782" s="1"/>
      <c r="AD782" s="2"/>
      <c r="AE782" s="2"/>
      <c r="AF782" s="2"/>
      <c r="AG782" s="2"/>
      <c r="AH782" s="4"/>
    </row>
    <row r="783" spans="1:34" ht="13.5" hidden="1" customHeight="1">
      <c r="A783" s="2"/>
      <c r="C783" s="3"/>
      <c r="D783" s="3"/>
      <c r="E783" s="3"/>
      <c r="F783" s="3"/>
      <c r="G783" s="3"/>
      <c r="H783" s="3"/>
      <c r="I783" s="3"/>
      <c r="J783" s="3"/>
      <c r="K783" s="3"/>
      <c r="L783" s="3"/>
      <c r="M783" s="21"/>
      <c r="N783" s="21"/>
      <c r="O783" s="21"/>
      <c r="P783" s="21"/>
      <c r="Q783" s="26"/>
      <c r="R783" s="29"/>
      <c r="S783" s="26"/>
      <c r="T783" s="29"/>
      <c r="U783" s="26"/>
      <c r="V783" s="29"/>
      <c r="W783" s="26"/>
      <c r="X783" s="29"/>
      <c r="AB783" s="1"/>
      <c r="AD783" s="2"/>
      <c r="AE783" s="2"/>
      <c r="AF783" s="2"/>
      <c r="AG783" s="2"/>
      <c r="AH783" s="4"/>
    </row>
    <row r="784" spans="1:34" ht="13.5" hidden="1" customHeight="1">
      <c r="A784" s="2"/>
      <c r="C784" s="3"/>
      <c r="D784" s="3"/>
      <c r="E784" s="3"/>
      <c r="F784" s="3"/>
      <c r="G784" s="3"/>
      <c r="H784" s="3"/>
      <c r="I784" s="3"/>
      <c r="J784" s="3"/>
      <c r="K784" s="3"/>
      <c r="L784" s="3"/>
      <c r="M784" s="21"/>
      <c r="N784" s="21"/>
      <c r="O784" s="21"/>
      <c r="P784" s="21"/>
      <c r="Q784" s="26"/>
      <c r="R784" s="29"/>
      <c r="S784" s="26"/>
      <c r="T784" s="29"/>
      <c r="U784" s="26"/>
      <c r="V784" s="29"/>
      <c r="W784" s="26"/>
      <c r="X784" s="29"/>
      <c r="AB784" s="1"/>
      <c r="AD784" s="2"/>
      <c r="AE784" s="2"/>
      <c r="AF784" s="2"/>
      <c r="AG784" s="2"/>
      <c r="AH784" s="4"/>
    </row>
    <row r="785" spans="1:34" ht="13.5" hidden="1" customHeight="1">
      <c r="A785" s="2"/>
      <c r="C785" s="3"/>
      <c r="D785" s="3"/>
      <c r="E785" s="3"/>
      <c r="F785" s="3"/>
      <c r="G785" s="3"/>
      <c r="H785" s="3"/>
      <c r="I785" s="3"/>
      <c r="J785" s="3"/>
      <c r="K785" s="3"/>
      <c r="L785" s="3"/>
      <c r="M785" s="21"/>
      <c r="N785" s="21"/>
      <c r="O785" s="21"/>
      <c r="P785" s="21"/>
      <c r="Q785" s="26"/>
      <c r="R785" s="29"/>
      <c r="S785" s="26"/>
      <c r="T785" s="29"/>
      <c r="U785" s="26"/>
      <c r="V785" s="29"/>
      <c r="W785" s="26"/>
      <c r="X785" s="29"/>
      <c r="AB785" s="1"/>
      <c r="AD785" s="2"/>
      <c r="AE785" s="2"/>
      <c r="AF785" s="2"/>
      <c r="AG785" s="2"/>
      <c r="AH785" s="4"/>
    </row>
    <row r="786" spans="1:34" ht="13.5" hidden="1" customHeight="1">
      <c r="A786" s="2"/>
      <c r="C786" s="3"/>
      <c r="D786" s="3"/>
      <c r="E786" s="3"/>
      <c r="F786" s="3"/>
      <c r="G786" s="3"/>
      <c r="H786" s="3"/>
      <c r="I786" s="3"/>
      <c r="J786" s="3"/>
      <c r="K786" s="3"/>
      <c r="L786" s="3"/>
      <c r="M786" s="21"/>
      <c r="N786" s="21"/>
      <c r="O786" s="21"/>
      <c r="P786" s="21"/>
      <c r="Q786" s="26"/>
      <c r="R786" s="29"/>
      <c r="S786" s="26"/>
      <c r="T786" s="29"/>
      <c r="U786" s="26"/>
      <c r="V786" s="29"/>
      <c r="W786" s="26"/>
      <c r="X786" s="29"/>
      <c r="AB786" s="1"/>
      <c r="AD786" s="2"/>
      <c r="AE786" s="2"/>
      <c r="AF786" s="2"/>
      <c r="AG786" s="2"/>
      <c r="AH786" s="4"/>
    </row>
    <row r="787" spans="1:34" ht="13.5" hidden="1" customHeight="1">
      <c r="A787" s="2"/>
      <c r="C787" s="3"/>
      <c r="D787" s="3"/>
      <c r="E787" s="3"/>
      <c r="F787" s="3"/>
      <c r="G787" s="3"/>
      <c r="H787" s="3"/>
      <c r="I787" s="3"/>
      <c r="J787" s="3"/>
      <c r="K787" s="3"/>
      <c r="L787" s="3"/>
      <c r="M787" s="21"/>
      <c r="N787" s="21"/>
      <c r="O787" s="21"/>
      <c r="P787" s="21"/>
      <c r="Q787" s="26"/>
      <c r="R787" s="29"/>
      <c r="S787" s="26"/>
      <c r="T787" s="29"/>
      <c r="U787" s="26"/>
      <c r="V787" s="29"/>
      <c r="W787" s="26"/>
      <c r="X787" s="29"/>
      <c r="AB787" s="1"/>
      <c r="AD787" s="2"/>
      <c r="AE787" s="2"/>
      <c r="AF787" s="2"/>
      <c r="AG787" s="2"/>
      <c r="AH787" s="4"/>
    </row>
    <row r="788" spans="1:34" ht="13.5" hidden="1" customHeight="1">
      <c r="A788" s="2"/>
      <c r="C788" s="3"/>
      <c r="D788" s="3"/>
      <c r="E788" s="3"/>
      <c r="F788" s="3"/>
      <c r="G788" s="3"/>
      <c r="H788" s="3"/>
      <c r="I788" s="3"/>
      <c r="J788" s="3"/>
      <c r="K788" s="3"/>
      <c r="L788" s="3"/>
      <c r="M788" s="21"/>
      <c r="N788" s="21"/>
      <c r="O788" s="21"/>
      <c r="P788" s="21"/>
      <c r="Q788" s="26"/>
      <c r="R788" s="29"/>
      <c r="S788" s="26"/>
      <c r="T788" s="29"/>
      <c r="U788" s="26"/>
      <c r="V788" s="29"/>
      <c r="W788" s="26"/>
      <c r="X788" s="29"/>
      <c r="AB788" s="1"/>
      <c r="AD788" s="2"/>
      <c r="AE788" s="2"/>
      <c r="AF788" s="2"/>
      <c r="AG788" s="2"/>
      <c r="AH788" s="4"/>
    </row>
    <row r="789" spans="1:34" ht="13.5" hidden="1" customHeight="1">
      <c r="A789" s="2"/>
      <c r="C789" s="3"/>
      <c r="D789" s="3"/>
      <c r="E789" s="3"/>
      <c r="F789" s="3"/>
      <c r="G789" s="3"/>
      <c r="H789" s="3"/>
      <c r="I789" s="3"/>
      <c r="J789" s="3"/>
      <c r="K789" s="3"/>
      <c r="L789" s="3"/>
      <c r="M789" s="21"/>
      <c r="N789" s="21"/>
      <c r="O789" s="21"/>
      <c r="P789" s="21"/>
      <c r="Q789" s="26"/>
      <c r="R789" s="29"/>
      <c r="S789" s="26"/>
      <c r="T789" s="29"/>
      <c r="U789" s="26"/>
      <c r="V789" s="29"/>
      <c r="W789" s="26"/>
      <c r="X789" s="29"/>
      <c r="AB789" s="1"/>
      <c r="AD789" s="2"/>
      <c r="AE789" s="2"/>
      <c r="AF789" s="2"/>
      <c r="AG789" s="2"/>
      <c r="AH789" s="4"/>
    </row>
    <row r="790" spans="1:34" ht="13.5" hidden="1" customHeight="1">
      <c r="A790" s="2"/>
      <c r="C790" s="3"/>
      <c r="D790" s="3"/>
      <c r="E790" s="3"/>
      <c r="F790" s="3"/>
      <c r="G790" s="3"/>
      <c r="H790" s="3"/>
      <c r="I790" s="3"/>
      <c r="J790" s="3"/>
      <c r="K790" s="3"/>
      <c r="L790" s="3"/>
      <c r="M790" s="21"/>
      <c r="N790" s="21"/>
      <c r="O790" s="21"/>
      <c r="P790" s="21"/>
      <c r="Q790" s="26"/>
      <c r="R790" s="29"/>
      <c r="S790" s="26"/>
      <c r="T790" s="29"/>
      <c r="U790" s="26"/>
      <c r="V790" s="29"/>
      <c r="W790" s="26"/>
      <c r="X790" s="29"/>
      <c r="AB790" s="1"/>
      <c r="AD790" s="2"/>
      <c r="AE790" s="2"/>
      <c r="AF790" s="2"/>
      <c r="AG790" s="2"/>
      <c r="AH790" s="4"/>
    </row>
    <row r="791" spans="1:34" ht="13.5" hidden="1" customHeight="1">
      <c r="A791" s="2"/>
      <c r="C791" s="3"/>
      <c r="D791" s="3"/>
      <c r="E791" s="3"/>
      <c r="F791" s="3"/>
      <c r="G791" s="3"/>
      <c r="H791" s="3"/>
      <c r="I791" s="3"/>
      <c r="J791" s="3"/>
      <c r="K791" s="3"/>
      <c r="L791" s="3"/>
      <c r="M791" s="21"/>
      <c r="N791" s="21"/>
      <c r="O791" s="21"/>
      <c r="P791" s="21"/>
      <c r="Q791" s="26"/>
      <c r="R791" s="29"/>
      <c r="S791" s="26"/>
      <c r="T791" s="29"/>
      <c r="U791" s="26"/>
      <c r="V791" s="29"/>
      <c r="W791" s="26"/>
      <c r="X791" s="29"/>
      <c r="AB791" s="1"/>
      <c r="AD791" s="2"/>
      <c r="AE791" s="2"/>
      <c r="AF791" s="2"/>
      <c r="AG791" s="2"/>
      <c r="AH791" s="4"/>
    </row>
    <row r="792" spans="1:34" ht="13.5" hidden="1" customHeight="1">
      <c r="A792" s="2"/>
      <c r="C792" s="3"/>
      <c r="D792" s="3"/>
      <c r="E792" s="3"/>
      <c r="F792" s="3"/>
      <c r="G792" s="3"/>
      <c r="H792" s="3"/>
      <c r="I792" s="3"/>
      <c r="J792" s="3"/>
      <c r="K792" s="3"/>
      <c r="L792" s="3"/>
      <c r="M792" s="21"/>
      <c r="N792" s="21"/>
      <c r="O792" s="21"/>
      <c r="P792" s="21"/>
      <c r="Q792" s="26"/>
      <c r="R792" s="29"/>
      <c r="S792" s="26"/>
      <c r="T792" s="29"/>
      <c r="U792" s="26"/>
      <c r="V792" s="29"/>
      <c r="W792" s="26"/>
      <c r="X792" s="29"/>
      <c r="AB792" s="1"/>
      <c r="AD792" s="2"/>
      <c r="AE792" s="2"/>
      <c r="AF792" s="2"/>
      <c r="AG792" s="2"/>
      <c r="AH792" s="4"/>
    </row>
    <row r="793" spans="1:34" ht="13.5" hidden="1" customHeight="1">
      <c r="A793" s="2"/>
      <c r="C793" s="3"/>
      <c r="D793" s="3"/>
      <c r="E793" s="3"/>
      <c r="F793" s="3"/>
      <c r="G793" s="3"/>
      <c r="H793" s="3"/>
      <c r="I793" s="3"/>
      <c r="J793" s="3"/>
      <c r="K793" s="3"/>
      <c r="L793" s="3"/>
      <c r="M793" s="21"/>
      <c r="N793" s="21"/>
      <c r="O793" s="21"/>
      <c r="P793" s="21"/>
      <c r="Q793" s="26"/>
      <c r="R793" s="29"/>
      <c r="S793" s="26"/>
      <c r="T793" s="29"/>
      <c r="U793" s="26"/>
      <c r="V793" s="29"/>
      <c r="W793" s="26"/>
      <c r="X793" s="29"/>
      <c r="AB793" s="1"/>
      <c r="AD793" s="2"/>
      <c r="AE793" s="2"/>
      <c r="AF793" s="2"/>
      <c r="AG793" s="2"/>
      <c r="AH793" s="4"/>
    </row>
    <row r="794" spans="1:34" ht="13.5" hidden="1" customHeight="1">
      <c r="A794" s="2"/>
      <c r="C794" s="3"/>
      <c r="D794" s="3"/>
      <c r="E794" s="3"/>
      <c r="F794" s="3"/>
      <c r="G794" s="3"/>
      <c r="H794" s="3"/>
      <c r="I794" s="3"/>
      <c r="J794" s="3"/>
      <c r="K794" s="3"/>
      <c r="L794" s="3"/>
      <c r="M794" s="21"/>
      <c r="N794" s="21"/>
      <c r="O794" s="21"/>
      <c r="P794" s="21"/>
      <c r="Q794" s="26"/>
      <c r="R794" s="29"/>
      <c r="S794" s="26"/>
      <c r="T794" s="29"/>
      <c r="U794" s="26"/>
      <c r="V794" s="29"/>
      <c r="W794" s="26"/>
      <c r="X794" s="29"/>
      <c r="AB794" s="1"/>
      <c r="AD794" s="2"/>
      <c r="AE794" s="2"/>
      <c r="AF794" s="2"/>
      <c r="AG794" s="2"/>
      <c r="AH794" s="4"/>
    </row>
    <row r="795" spans="1:34" ht="13.5" hidden="1" customHeight="1">
      <c r="A795" s="2"/>
      <c r="C795" s="3"/>
      <c r="D795" s="3"/>
      <c r="E795" s="3"/>
      <c r="F795" s="3"/>
      <c r="G795" s="3"/>
      <c r="H795" s="3"/>
      <c r="I795" s="3"/>
      <c r="J795" s="3"/>
      <c r="K795" s="3"/>
      <c r="L795" s="3"/>
      <c r="M795" s="21"/>
      <c r="N795" s="21"/>
      <c r="O795" s="21"/>
      <c r="P795" s="21"/>
      <c r="Q795" s="26"/>
      <c r="R795" s="29"/>
      <c r="S795" s="26"/>
      <c r="T795" s="29"/>
      <c r="U795" s="26"/>
      <c r="V795" s="29"/>
      <c r="W795" s="26"/>
      <c r="X795" s="29"/>
      <c r="AB795" s="1"/>
      <c r="AD795" s="2"/>
      <c r="AE795" s="2"/>
      <c r="AF795" s="2"/>
      <c r="AG795" s="2"/>
      <c r="AH795" s="4"/>
    </row>
    <row r="796" spans="1:34" ht="13.5" hidden="1" customHeight="1">
      <c r="A796" s="2"/>
      <c r="C796" s="3"/>
      <c r="D796" s="3"/>
      <c r="E796" s="3"/>
      <c r="F796" s="3"/>
      <c r="G796" s="3"/>
      <c r="H796" s="3"/>
      <c r="I796" s="3"/>
      <c r="J796" s="3"/>
      <c r="K796" s="3"/>
      <c r="L796" s="3"/>
      <c r="M796" s="21"/>
      <c r="N796" s="21"/>
      <c r="O796" s="21"/>
      <c r="P796" s="21"/>
      <c r="Q796" s="26"/>
      <c r="R796" s="29"/>
      <c r="S796" s="26"/>
      <c r="T796" s="29"/>
      <c r="U796" s="26"/>
      <c r="V796" s="29"/>
      <c r="W796" s="26"/>
      <c r="X796" s="29"/>
      <c r="AB796" s="1"/>
      <c r="AD796" s="2"/>
      <c r="AE796" s="2"/>
      <c r="AF796" s="2"/>
      <c r="AG796" s="2"/>
      <c r="AH796" s="4"/>
    </row>
    <row r="797" spans="1:34" ht="13.5" hidden="1" customHeight="1">
      <c r="A797" s="2"/>
      <c r="C797" s="3"/>
      <c r="D797" s="3"/>
      <c r="E797" s="3"/>
      <c r="F797" s="3"/>
      <c r="G797" s="3"/>
      <c r="H797" s="3"/>
      <c r="I797" s="3"/>
      <c r="J797" s="3"/>
      <c r="K797" s="3"/>
      <c r="L797" s="3"/>
      <c r="M797" s="21"/>
      <c r="N797" s="21"/>
      <c r="O797" s="21"/>
      <c r="P797" s="21"/>
      <c r="Q797" s="26"/>
      <c r="R797" s="29"/>
      <c r="S797" s="26"/>
      <c r="T797" s="29"/>
      <c r="U797" s="26"/>
      <c r="V797" s="29"/>
      <c r="W797" s="26"/>
      <c r="X797" s="29"/>
      <c r="AB797" s="1"/>
      <c r="AD797" s="2"/>
      <c r="AE797" s="2"/>
      <c r="AF797" s="2"/>
      <c r="AG797" s="2"/>
      <c r="AH797" s="4"/>
    </row>
    <row r="798" spans="1:34" ht="13.5" hidden="1" customHeight="1">
      <c r="A798" s="2"/>
      <c r="C798" s="3"/>
      <c r="D798" s="3"/>
      <c r="E798" s="3"/>
      <c r="F798" s="3"/>
      <c r="G798" s="3"/>
      <c r="H798" s="3"/>
      <c r="I798" s="3"/>
      <c r="J798" s="3"/>
      <c r="K798" s="3"/>
      <c r="L798" s="3"/>
      <c r="M798" s="21"/>
      <c r="N798" s="21"/>
      <c r="O798" s="21"/>
      <c r="P798" s="21"/>
      <c r="Q798" s="26"/>
      <c r="R798" s="29"/>
      <c r="S798" s="26"/>
      <c r="T798" s="29"/>
      <c r="U798" s="26"/>
      <c r="V798" s="29"/>
      <c r="W798" s="26"/>
      <c r="X798" s="29"/>
      <c r="AB798" s="1"/>
      <c r="AD798" s="2"/>
      <c r="AE798" s="2"/>
      <c r="AF798" s="2"/>
      <c r="AG798" s="2"/>
      <c r="AH798" s="4"/>
    </row>
    <row r="799" spans="1:34" ht="13.5" hidden="1" customHeight="1">
      <c r="A799" s="2"/>
      <c r="C799" s="3"/>
      <c r="D799" s="3"/>
      <c r="E799" s="3"/>
      <c r="F799" s="3"/>
      <c r="G799" s="3"/>
      <c r="H799" s="3"/>
      <c r="I799" s="3"/>
      <c r="J799" s="3"/>
      <c r="K799" s="3"/>
      <c r="L799" s="3"/>
      <c r="M799" s="21"/>
      <c r="N799" s="21"/>
      <c r="O799" s="21"/>
      <c r="P799" s="21"/>
      <c r="Q799" s="26"/>
      <c r="R799" s="29"/>
      <c r="S799" s="26"/>
      <c r="T799" s="29"/>
      <c r="U799" s="26"/>
      <c r="V799" s="29"/>
      <c r="W799" s="26"/>
      <c r="X799" s="29"/>
      <c r="AB799" s="1"/>
      <c r="AD799" s="2"/>
      <c r="AE799" s="2"/>
      <c r="AF799" s="2"/>
      <c r="AG799" s="2"/>
      <c r="AH799" s="4"/>
    </row>
    <row r="800" spans="1:34" ht="13.5" hidden="1" customHeight="1">
      <c r="A800" s="2"/>
      <c r="C800" s="3"/>
      <c r="D800" s="3"/>
      <c r="E800" s="3"/>
      <c r="F800" s="3"/>
      <c r="G800" s="3"/>
      <c r="H800" s="3"/>
      <c r="I800" s="3"/>
      <c r="J800" s="3"/>
      <c r="K800" s="3"/>
      <c r="L800" s="3"/>
      <c r="M800" s="21"/>
      <c r="N800" s="21"/>
      <c r="O800" s="21"/>
      <c r="P800" s="21"/>
      <c r="Q800" s="26"/>
      <c r="R800" s="29"/>
      <c r="S800" s="26"/>
      <c r="T800" s="29"/>
      <c r="U800" s="26"/>
      <c r="V800" s="29"/>
      <c r="W800" s="26"/>
      <c r="X800" s="29"/>
      <c r="AB800" s="1"/>
      <c r="AD800" s="2"/>
      <c r="AE800" s="2"/>
      <c r="AF800" s="2"/>
      <c r="AG800" s="2"/>
      <c r="AH800" s="4"/>
    </row>
    <row r="801" spans="1:34" ht="13.5" hidden="1" customHeight="1">
      <c r="A801" s="2"/>
      <c r="C801" s="3"/>
      <c r="D801" s="3"/>
      <c r="E801" s="3"/>
      <c r="F801" s="3"/>
      <c r="G801" s="3"/>
      <c r="H801" s="3"/>
      <c r="I801" s="3"/>
      <c r="J801" s="3"/>
      <c r="K801" s="3"/>
      <c r="L801" s="3"/>
      <c r="M801" s="21"/>
      <c r="N801" s="21"/>
      <c r="O801" s="21"/>
      <c r="P801" s="21"/>
      <c r="Q801" s="26"/>
      <c r="R801" s="29"/>
      <c r="S801" s="26"/>
      <c r="T801" s="29"/>
      <c r="U801" s="26"/>
      <c r="V801" s="29"/>
      <c r="W801" s="26"/>
      <c r="X801" s="29"/>
      <c r="AB801" s="1"/>
      <c r="AD801" s="2"/>
      <c r="AE801" s="2"/>
      <c r="AF801" s="2"/>
      <c r="AG801" s="2"/>
      <c r="AH801" s="4"/>
    </row>
    <row r="802" spans="1:34" ht="13.5" hidden="1" customHeight="1">
      <c r="A802" s="2"/>
      <c r="C802" s="3"/>
      <c r="D802" s="3"/>
      <c r="E802" s="3"/>
      <c r="F802" s="3"/>
      <c r="G802" s="3"/>
      <c r="H802" s="3"/>
      <c r="I802" s="3"/>
      <c r="J802" s="3"/>
      <c r="K802" s="3"/>
      <c r="L802" s="3"/>
      <c r="M802" s="21"/>
      <c r="N802" s="21"/>
      <c r="O802" s="21"/>
      <c r="P802" s="21"/>
      <c r="Q802" s="26"/>
      <c r="R802" s="29"/>
      <c r="S802" s="26"/>
      <c r="T802" s="29"/>
      <c r="U802" s="26"/>
      <c r="V802" s="29"/>
      <c r="W802" s="26"/>
      <c r="X802" s="29"/>
      <c r="AB802" s="1"/>
      <c r="AD802" s="2"/>
      <c r="AE802" s="2"/>
      <c r="AF802" s="2"/>
      <c r="AG802" s="2"/>
      <c r="AH802" s="4"/>
    </row>
    <row r="803" spans="1:34" ht="13.5" hidden="1" customHeight="1">
      <c r="A803" s="2"/>
      <c r="C803" s="3"/>
      <c r="D803" s="3"/>
      <c r="E803" s="3"/>
      <c r="F803" s="3"/>
      <c r="G803" s="3"/>
      <c r="H803" s="3"/>
      <c r="I803" s="3"/>
      <c r="J803" s="3"/>
      <c r="K803" s="3"/>
      <c r="L803" s="3"/>
      <c r="M803" s="21"/>
      <c r="N803" s="21"/>
      <c r="O803" s="21"/>
      <c r="P803" s="21"/>
      <c r="Q803" s="26"/>
      <c r="R803" s="29"/>
      <c r="S803" s="26"/>
      <c r="T803" s="29"/>
      <c r="U803" s="26"/>
      <c r="V803" s="29"/>
      <c r="W803" s="26"/>
      <c r="X803" s="29"/>
      <c r="AB803" s="1"/>
      <c r="AD803" s="2"/>
      <c r="AE803" s="2"/>
      <c r="AF803" s="2"/>
      <c r="AG803" s="2"/>
      <c r="AH803" s="4"/>
    </row>
    <row r="804" spans="1:34" ht="13.5" hidden="1" customHeight="1">
      <c r="A804" s="2"/>
      <c r="C804" s="3"/>
      <c r="D804" s="3"/>
      <c r="E804" s="3"/>
      <c r="F804" s="3"/>
      <c r="G804" s="3"/>
      <c r="H804" s="3"/>
      <c r="I804" s="3"/>
      <c r="J804" s="3"/>
      <c r="K804" s="3"/>
      <c r="L804" s="3"/>
      <c r="M804" s="21"/>
      <c r="N804" s="21"/>
      <c r="O804" s="21"/>
      <c r="P804" s="21"/>
      <c r="Q804" s="26"/>
      <c r="R804" s="29"/>
      <c r="S804" s="26"/>
      <c r="T804" s="29"/>
      <c r="U804" s="26"/>
      <c r="V804" s="29"/>
      <c r="W804" s="26"/>
      <c r="X804" s="29"/>
      <c r="AB804" s="1"/>
      <c r="AD804" s="2"/>
      <c r="AE804" s="2"/>
      <c r="AF804" s="2"/>
      <c r="AG804" s="2"/>
      <c r="AH804" s="4"/>
    </row>
    <row r="805" spans="1:34" ht="13.5" hidden="1" customHeight="1">
      <c r="A805" s="2"/>
      <c r="C805" s="3"/>
      <c r="D805" s="3"/>
      <c r="E805" s="3"/>
      <c r="F805" s="3"/>
      <c r="G805" s="3"/>
      <c r="H805" s="3"/>
      <c r="I805" s="3"/>
      <c r="J805" s="3"/>
      <c r="K805" s="3"/>
      <c r="L805" s="3"/>
      <c r="M805" s="21"/>
      <c r="N805" s="21"/>
      <c r="O805" s="21"/>
      <c r="P805" s="21"/>
      <c r="Q805" s="26"/>
      <c r="R805" s="29"/>
      <c r="S805" s="26"/>
      <c r="T805" s="29"/>
      <c r="U805" s="26"/>
      <c r="V805" s="29"/>
      <c r="W805" s="26"/>
      <c r="X805" s="29"/>
      <c r="AB805" s="1"/>
      <c r="AD805" s="2"/>
      <c r="AE805" s="2"/>
      <c r="AF805" s="2"/>
      <c r="AG805" s="2"/>
      <c r="AH805" s="4"/>
    </row>
    <row r="806" spans="1:34" ht="13.5" hidden="1" customHeight="1">
      <c r="A806" s="2"/>
      <c r="C806" s="3"/>
      <c r="D806" s="3"/>
      <c r="E806" s="3"/>
      <c r="F806" s="3"/>
      <c r="G806" s="3"/>
      <c r="H806" s="3"/>
      <c r="I806" s="3"/>
      <c r="J806" s="3"/>
      <c r="K806" s="3"/>
      <c r="L806" s="3"/>
      <c r="M806" s="21"/>
      <c r="N806" s="21"/>
      <c r="O806" s="21"/>
      <c r="P806" s="21"/>
      <c r="Q806" s="26"/>
      <c r="R806" s="29"/>
      <c r="S806" s="26"/>
      <c r="T806" s="29"/>
      <c r="U806" s="26"/>
      <c r="V806" s="29"/>
      <c r="W806" s="26"/>
      <c r="X806" s="29"/>
      <c r="AB806" s="1"/>
      <c r="AD806" s="2"/>
      <c r="AE806" s="2"/>
      <c r="AF806" s="2"/>
      <c r="AG806" s="2"/>
      <c r="AH806" s="4"/>
    </row>
    <row r="807" spans="1:34" ht="13.5" hidden="1" customHeight="1">
      <c r="A807" s="2"/>
      <c r="C807" s="3"/>
      <c r="D807" s="3"/>
      <c r="E807" s="3"/>
      <c r="F807" s="3"/>
      <c r="G807" s="3"/>
      <c r="H807" s="3"/>
      <c r="I807" s="3"/>
      <c r="J807" s="3"/>
      <c r="K807" s="3"/>
      <c r="L807" s="3"/>
      <c r="M807" s="21"/>
      <c r="N807" s="21"/>
      <c r="O807" s="21"/>
      <c r="P807" s="21"/>
      <c r="Q807" s="26"/>
      <c r="R807" s="29"/>
      <c r="S807" s="26"/>
      <c r="T807" s="29"/>
      <c r="U807" s="26"/>
      <c r="V807" s="29"/>
      <c r="W807" s="26"/>
      <c r="X807" s="29"/>
      <c r="AB807" s="1"/>
      <c r="AD807" s="2"/>
      <c r="AE807" s="2"/>
      <c r="AF807" s="2"/>
      <c r="AG807" s="2"/>
      <c r="AH807" s="4"/>
    </row>
    <row r="808" spans="1:34" ht="13.5" hidden="1" customHeight="1">
      <c r="A808" s="2"/>
      <c r="C808" s="3"/>
      <c r="D808" s="3"/>
      <c r="E808" s="3"/>
      <c r="F808" s="3"/>
      <c r="G808" s="3"/>
      <c r="H808" s="3"/>
      <c r="I808" s="3"/>
      <c r="J808" s="3"/>
      <c r="K808" s="3"/>
      <c r="L808" s="3"/>
      <c r="M808" s="21"/>
      <c r="N808" s="21"/>
      <c r="O808" s="21"/>
      <c r="P808" s="21"/>
      <c r="Q808" s="26"/>
      <c r="R808" s="29"/>
      <c r="S808" s="26"/>
      <c r="T808" s="29"/>
      <c r="U808" s="26"/>
      <c r="V808" s="29"/>
      <c r="W808" s="26"/>
      <c r="X808" s="29"/>
      <c r="AB808" s="1"/>
      <c r="AD808" s="2"/>
      <c r="AE808" s="2"/>
      <c r="AF808" s="2"/>
      <c r="AG808" s="2"/>
      <c r="AH808" s="4"/>
    </row>
    <row r="809" spans="1:34" ht="13.5" hidden="1" customHeight="1">
      <c r="A809" s="2"/>
      <c r="C809" s="3"/>
      <c r="D809" s="3"/>
      <c r="E809" s="3"/>
      <c r="F809" s="3"/>
      <c r="G809" s="3"/>
      <c r="H809" s="3"/>
      <c r="I809" s="3"/>
      <c r="J809" s="3"/>
      <c r="K809" s="3"/>
      <c r="L809" s="3"/>
      <c r="M809" s="21"/>
      <c r="N809" s="21"/>
      <c r="O809" s="21"/>
      <c r="P809" s="21"/>
      <c r="Q809" s="26"/>
      <c r="R809" s="29"/>
      <c r="S809" s="26"/>
      <c r="T809" s="29"/>
      <c r="U809" s="26"/>
      <c r="V809" s="29"/>
      <c r="W809" s="26"/>
      <c r="X809" s="29"/>
      <c r="AB809" s="1"/>
      <c r="AD809" s="2"/>
      <c r="AE809" s="2"/>
      <c r="AF809" s="2"/>
      <c r="AG809" s="2"/>
      <c r="AH809" s="4"/>
    </row>
    <row r="810" spans="1:34" ht="13.5" hidden="1" customHeight="1">
      <c r="A810" s="2"/>
      <c r="C810" s="3"/>
      <c r="D810" s="3"/>
      <c r="E810" s="3"/>
      <c r="F810" s="3"/>
      <c r="G810" s="3"/>
      <c r="H810" s="3"/>
      <c r="I810" s="3"/>
      <c r="J810" s="3"/>
      <c r="K810" s="3"/>
      <c r="L810" s="3"/>
      <c r="M810" s="21"/>
      <c r="N810" s="21"/>
      <c r="O810" s="21"/>
      <c r="P810" s="21"/>
      <c r="Q810" s="26"/>
      <c r="R810" s="29"/>
      <c r="S810" s="26"/>
      <c r="T810" s="29"/>
      <c r="U810" s="26"/>
      <c r="V810" s="29"/>
      <c r="W810" s="26"/>
      <c r="X810" s="29"/>
      <c r="AB810" s="1"/>
      <c r="AD810" s="2"/>
      <c r="AE810" s="2"/>
      <c r="AF810" s="2"/>
      <c r="AG810" s="2"/>
      <c r="AH810" s="4"/>
    </row>
    <row r="811" spans="1:34" ht="13.5" hidden="1" customHeight="1">
      <c r="A811" s="2"/>
      <c r="C811" s="3"/>
      <c r="D811" s="3"/>
      <c r="E811" s="3"/>
      <c r="F811" s="3"/>
      <c r="G811" s="3"/>
      <c r="H811" s="3"/>
      <c r="I811" s="3"/>
      <c r="J811" s="3"/>
      <c r="K811" s="3"/>
      <c r="L811" s="3"/>
      <c r="M811" s="21"/>
      <c r="N811" s="21"/>
      <c r="O811" s="21"/>
      <c r="P811" s="21"/>
      <c r="Q811" s="26"/>
      <c r="R811" s="29"/>
      <c r="S811" s="26"/>
      <c r="T811" s="29"/>
      <c r="U811" s="26"/>
      <c r="V811" s="29"/>
      <c r="W811" s="26"/>
      <c r="X811" s="29"/>
      <c r="AB811" s="1"/>
      <c r="AD811" s="2"/>
      <c r="AE811" s="2"/>
      <c r="AF811" s="2"/>
      <c r="AG811" s="2"/>
      <c r="AH811" s="4"/>
    </row>
    <row r="812" spans="1:34" ht="13.5" hidden="1" customHeight="1">
      <c r="A812" s="2"/>
      <c r="C812" s="3"/>
      <c r="D812" s="3"/>
      <c r="E812" s="3"/>
      <c r="F812" s="3"/>
      <c r="G812" s="3"/>
      <c r="H812" s="3"/>
      <c r="I812" s="3"/>
      <c r="J812" s="3"/>
      <c r="K812" s="3"/>
      <c r="L812" s="3"/>
      <c r="M812" s="21"/>
      <c r="N812" s="21"/>
      <c r="O812" s="21"/>
      <c r="P812" s="21"/>
      <c r="Q812" s="26"/>
      <c r="R812" s="29"/>
      <c r="S812" s="26"/>
      <c r="T812" s="29"/>
      <c r="U812" s="26"/>
      <c r="V812" s="29"/>
      <c r="W812" s="26"/>
      <c r="X812" s="29"/>
      <c r="AB812" s="1"/>
      <c r="AD812" s="2"/>
      <c r="AE812" s="2"/>
      <c r="AF812" s="2"/>
      <c r="AG812" s="2"/>
      <c r="AH812" s="4"/>
    </row>
    <row r="813" spans="1:34" ht="13.5" hidden="1" customHeight="1">
      <c r="A813" s="2"/>
      <c r="C813" s="3"/>
      <c r="D813" s="3"/>
      <c r="E813" s="3"/>
      <c r="F813" s="3"/>
      <c r="G813" s="3"/>
      <c r="H813" s="3"/>
      <c r="I813" s="3"/>
      <c r="J813" s="3"/>
      <c r="K813" s="3"/>
      <c r="L813" s="3"/>
      <c r="M813" s="21"/>
      <c r="N813" s="21"/>
      <c r="O813" s="21"/>
      <c r="P813" s="21"/>
      <c r="Q813" s="26"/>
      <c r="R813" s="29"/>
      <c r="S813" s="26"/>
      <c r="T813" s="29"/>
      <c r="U813" s="26"/>
      <c r="V813" s="29"/>
      <c r="W813" s="26"/>
      <c r="X813" s="29"/>
      <c r="AB813" s="1"/>
      <c r="AD813" s="2"/>
      <c r="AE813" s="2"/>
      <c r="AF813" s="2"/>
      <c r="AG813" s="2"/>
      <c r="AH813" s="4"/>
    </row>
    <row r="814" spans="1:34" ht="13.5" hidden="1" customHeight="1">
      <c r="A814" s="2"/>
      <c r="C814" s="3"/>
      <c r="D814" s="3"/>
      <c r="E814" s="3"/>
      <c r="F814" s="3"/>
      <c r="G814" s="3"/>
      <c r="H814" s="3"/>
      <c r="I814" s="3"/>
      <c r="J814" s="3"/>
      <c r="K814" s="3"/>
      <c r="L814" s="3"/>
      <c r="M814" s="21"/>
      <c r="N814" s="21"/>
      <c r="O814" s="21"/>
      <c r="P814" s="21"/>
      <c r="Q814" s="26"/>
      <c r="R814" s="29"/>
      <c r="S814" s="26"/>
      <c r="T814" s="29"/>
      <c r="U814" s="26"/>
      <c r="V814" s="29"/>
      <c r="W814" s="26"/>
      <c r="X814" s="29"/>
      <c r="AB814" s="1"/>
      <c r="AD814" s="2"/>
      <c r="AE814" s="2"/>
      <c r="AF814" s="2"/>
      <c r="AG814" s="2"/>
      <c r="AH814" s="4"/>
    </row>
    <row r="815" spans="1:34" ht="13.5" hidden="1" customHeight="1">
      <c r="A815" s="2"/>
      <c r="C815" s="3"/>
      <c r="D815" s="3"/>
      <c r="E815" s="3"/>
      <c r="F815" s="3"/>
      <c r="G815" s="3"/>
      <c r="H815" s="3"/>
      <c r="I815" s="3"/>
      <c r="J815" s="3"/>
      <c r="K815" s="3"/>
      <c r="L815" s="3"/>
      <c r="M815" s="21"/>
      <c r="N815" s="21"/>
      <c r="O815" s="21"/>
      <c r="P815" s="21"/>
      <c r="Q815" s="26"/>
      <c r="R815" s="29"/>
      <c r="S815" s="26"/>
      <c r="T815" s="29"/>
      <c r="U815" s="26"/>
      <c r="V815" s="29"/>
      <c r="W815" s="26"/>
      <c r="X815" s="29"/>
      <c r="AB815" s="1"/>
      <c r="AD815" s="2"/>
      <c r="AE815" s="2"/>
      <c r="AF815" s="2"/>
      <c r="AG815" s="2"/>
      <c r="AH815" s="4"/>
    </row>
    <row r="816" spans="1:34" ht="13.5" hidden="1" customHeight="1">
      <c r="A816" s="2"/>
      <c r="C816" s="3"/>
      <c r="D816" s="3"/>
      <c r="E816" s="3"/>
      <c r="F816" s="3"/>
      <c r="G816" s="3"/>
      <c r="H816" s="3"/>
      <c r="I816" s="3"/>
      <c r="J816" s="3"/>
      <c r="K816" s="3"/>
      <c r="L816" s="3"/>
      <c r="M816" s="21"/>
      <c r="N816" s="21"/>
      <c r="O816" s="21"/>
      <c r="P816" s="21"/>
      <c r="Q816" s="26"/>
      <c r="R816" s="29"/>
      <c r="S816" s="26"/>
      <c r="T816" s="29"/>
      <c r="U816" s="26"/>
      <c r="V816" s="29"/>
      <c r="W816" s="26"/>
      <c r="X816" s="29"/>
      <c r="AB816" s="1"/>
      <c r="AD816" s="2"/>
      <c r="AE816" s="2"/>
      <c r="AF816" s="2"/>
      <c r="AG816" s="2"/>
      <c r="AH816" s="4"/>
    </row>
    <row r="817" spans="1:34" ht="13.5" hidden="1" customHeight="1">
      <c r="A817" s="2"/>
      <c r="C817" s="3"/>
      <c r="D817" s="3"/>
      <c r="E817" s="3"/>
      <c r="F817" s="3"/>
      <c r="G817" s="3"/>
      <c r="H817" s="3"/>
      <c r="I817" s="3"/>
      <c r="J817" s="3"/>
      <c r="K817" s="3"/>
      <c r="L817" s="3"/>
      <c r="M817" s="21"/>
      <c r="N817" s="21"/>
      <c r="O817" s="21"/>
      <c r="P817" s="21"/>
      <c r="Q817" s="26"/>
      <c r="R817" s="29"/>
      <c r="S817" s="26"/>
      <c r="T817" s="29"/>
      <c r="U817" s="26"/>
      <c r="V817" s="29"/>
      <c r="W817" s="26"/>
      <c r="X817" s="29"/>
      <c r="AB817" s="1"/>
      <c r="AD817" s="2"/>
      <c r="AE817" s="2"/>
      <c r="AF817" s="2"/>
      <c r="AG817" s="2"/>
      <c r="AH817" s="4"/>
    </row>
    <row r="818" spans="1:34" ht="13.5" hidden="1" customHeight="1">
      <c r="A818" s="2"/>
      <c r="C818" s="3"/>
      <c r="D818" s="3"/>
      <c r="E818" s="3"/>
      <c r="F818" s="3"/>
      <c r="G818" s="3"/>
      <c r="H818" s="3"/>
      <c r="I818" s="3"/>
      <c r="J818" s="3"/>
      <c r="K818" s="3"/>
      <c r="L818" s="3"/>
      <c r="M818" s="21"/>
      <c r="N818" s="21"/>
      <c r="O818" s="21"/>
      <c r="P818" s="21"/>
      <c r="Q818" s="26"/>
      <c r="R818" s="29"/>
      <c r="S818" s="26"/>
      <c r="T818" s="29"/>
      <c r="U818" s="26"/>
      <c r="V818" s="29"/>
      <c r="W818" s="26"/>
      <c r="X818" s="29"/>
      <c r="AB818" s="1"/>
      <c r="AD818" s="2"/>
      <c r="AE818" s="2"/>
      <c r="AF818" s="2"/>
      <c r="AG818" s="2"/>
      <c r="AH818" s="4"/>
    </row>
    <row r="819" spans="1:34" ht="13.5" hidden="1" customHeight="1">
      <c r="A819" s="2"/>
      <c r="C819" s="3"/>
      <c r="D819" s="3"/>
      <c r="E819" s="3"/>
      <c r="F819" s="3"/>
      <c r="G819" s="3"/>
      <c r="H819" s="3"/>
      <c r="I819" s="3"/>
      <c r="J819" s="3"/>
      <c r="K819" s="3"/>
      <c r="L819" s="3"/>
      <c r="M819" s="21"/>
      <c r="N819" s="21"/>
      <c r="O819" s="21"/>
      <c r="P819" s="21"/>
      <c r="Q819" s="26"/>
      <c r="R819" s="29"/>
      <c r="S819" s="26"/>
      <c r="T819" s="29"/>
      <c r="U819" s="26"/>
      <c r="V819" s="29"/>
      <c r="W819" s="26"/>
      <c r="X819" s="29"/>
      <c r="AB819" s="1"/>
      <c r="AD819" s="2"/>
      <c r="AE819" s="2"/>
      <c r="AF819" s="2"/>
      <c r="AG819" s="2"/>
      <c r="AH819" s="4"/>
    </row>
    <row r="820" spans="1:34" ht="13.5" hidden="1" customHeight="1">
      <c r="A820" s="2"/>
      <c r="C820" s="3"/>
      <c r="D820" s="3"/>
      <c r="E820" s="3"/>
      <c r="F820" s="3"/>
      <c r="G820" s="3"/>
      <c r="H820" s="3"/>
      <c r="I820" s="3"/>
      <c r="J820" s="3"/>
      <c r="K820" s="3"/>
      <c r="L820" s="3"/>
      <c r="M820" s="21"/>
      <c r="N820" s="21"/>
      <c r="O820" s="21"/>
      <c r="P820" s="21"/>
      <c r="Q820" s="26"/>
      <c r="R820" s="29"/>
      <c r="S820" s="26"/>
      <c r="T820" s="29"/>
      <c r="U820" s="26"/>
      <c r="V820" s="29"/>
      <c r="W820" s="26"/>
      <c r="X820" s="29"/>
      <c r="AB820" s="1"/>
      <c r="AD820" s="2"/>
      <c r="AE820" s="2"/>
      <c r="AF820" s="2"/>
      <c r="AG820" s="2"/>
      <c r="AH820" s="4"/>
    </row>
    <row r="821" spans="1:34" ht="13.5" hidden="1" customHeight="1">
      <c r="A821" s="2"/>
      <c r="C821" s="3"/>
      <c r="D821" s="3"/>
      <c r="E821" s="3"/>
      <c r="F821" s="3"/>
      <c r="G821" s="3"/>
      <c r="H821" s="3"/>
      <c r="I821" s="3"/>
      <c r="J821" s="3"/>
      <c r="K821" s="3"/>
      <c r="L821" s="3"/>
      <c r="M821" s="21"/>
      <c r="N821" s="21"/>
      <c r="O821" s="21"/>
      <c r="P821" s="21"/>
      <c r="Q821" s="26"/>
      <c r="R821" s="29"/>
      <c r="S821" s="26"/>
      <c r="T821" s="29"/>
      <c r="U821" s="26"/>
      <c r="V821" s="29"/>
      <c r="W821" s="26"/>
      <c r="X821" s="29"/>
      <c r="AB821" s="1"/>
      <c r="AD821" s="2"/>
      <c r="AE821" s="2"/>
      <c r="AF821" s="2"/>
      <c r="AG821" s="2"/>
      <c r="AH821" s="4"/>
    </row>
    <row r="822" spans="1:34" ht="13.5" hidden="1" customHeight="1">
      <c r="A822" s="2"/>
      <c r="C822" s="3"/>
      <c r="D822" s="3"/>
      <c r="E822" s="3"/>
      <c r="F822" s="3"/>
      <c r="G822" s="3"/>
      <c r="H822" s="3"/>
      <c r="I822" s="3"/>
      <c r="J822" s="3"/>
      <c r="K822" s="3"/>
      <c r="L822" s="3"/>
      <c r="M822" s="21"/>
      <c r="N822" s="21"/>
      <c r="O822" s="21"/>
      <c r="P822" s="21"/>
      <c r="Q822" s="26"/>
      <c r="R822" s="29"/>
      <c r="S822" s="26"/>
      <c r="T822" s="29"/>
      <c r="U822" s="26"/>
      <c r="V822" s="29"/>
      <c r="W822" s="26"/>
      <c r="X822" s="29"/>
      <c r="AB822" s="1"/>
      <c r="AD822" s="2"/>
      <c r="AE822" s="2"/>
      <c r="AF822" s="2"/>
      <c r="AG822" s="2"/>
      <c r="AH822" s="4"/>
    </row>
    <row r="823" spans="1:34" ht="13.5" hidden="1" customHeight="1">
      <c r="A823" s="2"/>
      <c r="C823" s="3"/>
      <c r="D823" s="3"/>
      <c r="E823" s="3"/>
      <c r="F823" s="3"/>
      <c r="G823" s="3"/>
      <c r="H823" s="3"/>
      <c r="I823" s="3"/>
      <c r="J823" s="3"/>
      <c r="K823" s="3"/>
      <c r="L823" s="3"/>
      <c r="M823" s="21"/>
      <c r="N823" s="21"/>
      <c r="O823" s="21"/>
      <c r="P823" s="21"/>
      <c r="Q823" s="26"/>
      <c r="R823" s="29"/>
      <c r="S823" s="26"/>
      <c r="T823" s="29"/>
      <c r="U823" s="26"/>
      <c r="V823" s="29"/>
      <c r="W823" s="26"/>
      <c r="X823" s="29"/>
      <c r="AB823" s="1"/>
      <c r="AD823" s="2"/>
      <c r="AE823" s="2"/>
      <c r="AF823" s="2"/>
      <c r="AG823" s="2"/>
      <c r="AH823" s="4"/>
    </row>
    <row r="824" spans="1:34" ht="13.5" hidden="1" customHeight="1">
      <c r="A824" s="2"/>
      <c r="C824" s="3"/>
      <c r="D824" s="3"/>
      <c r="E824" s="3"/>
      <c r="F824" s="3"/>
      <c r="G824" s="3"/>
      <c r="H824" s="3"/>
      <c r="I824" s="3"/>
      <c r="J824" s="3"/>
      <c r="K824" s="3"/>
      <c r="L824" s="3"/>
      <c r="M824" s="21"/>
      <c r="N824" s="21"/>
      <c r="O824" s="21"/>
      <c r="P824" s="21"/>
      <c r="Q824" s="26"/>
      <c r="R824" s="29"/>
      <c r="S824" s="26"/>
      <c r="T824" s="29"/>
      <c r="U824" s="26"/>
      <c r="V824" s="29"/>
      <c r="W824" s="26"/>
      <c r="X824" s="29"/>
      <c r="AB824" s="1"/>
      <c r="AD824" s="2"/>
      <c r="AE824" s="2"/>
      <c r="AF824" s="2"/>
      <c r="AG824" s="2"/>
      <c r="AH824" s="4"/>
    </row>
    <row r="825" spans="1:34" ht="13.5" hidden="1" customHeight="1">
      <c r="A825" s="2"/>
      <c r="C825" s="3"/>
      <c r="D825" s="3"/>
      <c r="E825" s="3"/>
      <c r="F825" s="3"/>
      <c r="G825" s="3"/>
      <c r="H825" s="3"/>
      <c r="I825" s="3"/>
      <c r="J825" s="3"/>
      <c r="K825" s="3"/>
      <c r="L825" s="3"/>
      <c r="M825" s="21"/>
      <c r="N825" s="21"/>
      <c r="O825" s="21"/>
      <c r="P825" s="21"/>
      <c r="Q825" s="26"/>
      <c r="R825" s="29"/>
      <c r="S825" s="26"/>
      <c r="T825" s="29"/>
      <c r="U825" s="26"/>
      <c r="V825" s="29"/>
      <c r="W825" s="26"/>
      <c r="X825" s="29"/>
      <c r="AB825" s="1"/>
      <c r="AD825" s="2"/>
      <c r="AE825" s="2"/>
      <c r="AF825" s="2"/>
      <c r="AG825" s="2"/>
      <c r="AH825" s="4"/>
    </row>
    <row r="826" spans="1:34" ht="13.5" hidden="1" customHeight="1">
      <c r="A826" s="2"/>
      <c r="C826" s="3"/>
      <c r="D826" s="3"/>
      <c r="E826" s="3"/>
      <c r="F826" s="3"/>
      <c r="G826" s="3"/>
      <c r="H826" s="3"/>
      <c r="I826" s="3"/>
      <c r="J826" s="3"/>
      <c r="K826" s="3"/>
      <c r="L826" s="3"/>
      <c r="M826" s="21"/>
      <c r="N826" s="21"/>
      <c r="O826" s="21"/>
      <c r="P826" s="21"/>
      <c r="Q826" s="26"/>
      <c r="R826" s="29"/>
      <c r="S826" s="26"/>
      <c r="T826" s="29"/>
      <c r="U826" s="26"/>
      <c r="V826" s="29"/>
      <c r="W826" s="26"/>
      <c r="X826" s="29"/>
      <c r="AB826" s="1"/>
      <c r="AD826" s="2"/>
      <c r="AE826" s="2"/>
      <c r="AF826" s="2"/>
      <c r="AG826" s="2"/>
      <c r="AH826" s="4"/>
    </row>
    <row r="827" spans="1:34" ht="13.5" hidden="1" customHeight="1">
      <c r="A827" s="2"/>
      <c r="C827" s="3"/>
      <c r="D827" s="3"/>
      <c r="E827" s="3"/>
      <c r="F827" s="3"/>
      <c r="G827" s="3"/>
      <c r="H827" s="3"/>
      <c r="I827" s="3"/>
      <c r="J827" s="3"/>
      <c r="K827" s="3"/>
      <c r="L827" s="3"/>
      <c r="M827" s="21"/>
      <c r="N827" s="21"/>
      <c r="O827" s="21"/>
      <c r="P827" s="21"/>
      <c r="Q827" s="26"/>
      <c r="R827" s="29"/>
      <c r="S827" s="26"/>
      <c r="T827" s="29"/>
      <c r="U827" s="26"/>
      <c r="V827" s="29"/>
      <c r="W827" s="26"/>
      <c r="X827" s="29"/>
      <c r="AB827" s="1"/>
      <c r="AD827" s="2"/>
      <c r="AE827" s="2"/>
      <c r="AF827" s="2"/>
      <c r="AG827" s="2"/>
      <c r="AH827" s="4"/>
    </row>
    <row r="828" spans="1:34" ht="13.5" hidden="1" customHeight="1">
      <c r="A828" s="2"/>
      <c r="C828" s="3"/>
      <c r="D828" s="3"/>
      <c r="E828" s="3"/>
      <c r="F828" s="3"/>
      <c r="G828" s="3"/>
      <c r="H828" s="3"/>
      <c r="I828" s="3"/>
      <c r="J828" s="3"/>
      <c r="K828" s="3"/>
      <c r="L828" s="3"/>
      <c r="M828" s="21"/>
      <c r="N828" s="21"/>
      <c r="O828" s="21"/>
      <c r="P828" s="21"/>
      <c r="Q828" s="26"/>
      <c r="R828" s="29"/>
      <c r="S828" s="26"/>
      <c r="T828" s="29"/>
      <c r="U828" s="26"/>
      <c r="V828" s="29"/>
      <c r="W828" s="26"/>
      <c r="X828" s="29"/>
      <c r="AB828" s="1"/>
      <c r="AD828" s="2"/>
      <c r="AE828" s="2"/>
      <c r="AF828" s="2"/>
      <c r="AG828" s="2"/>
      <c r="AH828" s="4"/>
    </row>
    <row r="829" spans="1:34" ht="13.5" hidden="1" customHeight="1">
      <c r="A829" s="2"/>
      <c r="C829" s="3"/>
      <c r="D829" s="3"/>
      <c r="E829" s="3"/>
      <c r="F829" s="3"/>
      <c r="G829" s="3"/>
      <c r="H829" s="3"/>
      <c r="I829" s="3"/>
      <c r="J829" s="3"/>
      <c r="K829" s="3"/>
      <c r="L829" s="3"/>
      <c r="M829" s="21"/>
      <c r="N829" s="21"/>
      <c r="O829" s="21"/>
      <c r="P829" s="21"/>
      <c r="Q829" s="26"/>
      <c r="R829" s="29"/>
      <c r="S829" s="26"/>
      <c r="T829" s="29"/>
      <c r="U829" s="26"/>
      <c r="V829" s="29"/>
      <c r="W829" s="26"/>
      <c r="X829" s="29"/>
      <c r="AB829" s="1"/>
      <c r="AD829" s="2"/>
      <c r="AE829" s="2"/>
      <c r="AF829" s="2"/>
      <c r="AG829" s="2"/>
      <c r="AH829" s="4"/>
    </row>
    <row r="830" spans="1:34" ht="13.5" hidden="1" customHeight="1">
      <c r="A830" s="2"/>
      <c r="C830" s="3"/>
      <c r="D830" s="3"/>
      <c r="E830" s="3"/>
      <c r="F830" s="3"/>
      <c r="G830" s="3"/>
      <c r="H830" s="3"/>
      <c r="I830" s="3"/>
      <c r="J830" s="3"/>
      <c r="K830" s="3"/>
      <c r="L830" s="3"/>
      <c r="M830" s="21"/>
      <c r="N830" s="21"/>
      <c r="O830" s="21"/>
      <c r="P830" s="21"/>
      <c r="Q830" s="26"/>
      <c r="R830" s="29"/>
      <c r="S830" s="26"/>
      <c r="T830" s="29"/>
      <c r="U830" s="26"/>
      <c r="V830" s="29"/>
      <c r="W830" s="26"/>
      <c r="X830" s="29"/>
      <c r="AB830" s="1"/>
      <c r="AD830" s="2"/>
      <c r="AE830" s="2"/>
      <c r="AF830" s="2"/>
      <c r="AG830" s="2"/>
      <c r="AH830" s="4"/>
    </row>
    <row r="831" spans="1:34" ht="13.5" hidden="1" customHeight="1">
      <c r="A831" s="2"/>
      <c r="C831" s="3"/>
      <c r="D831" s="3"/>
      <c r="E831" s="3"/>
      <c r="F831" s="3"/>
      <c r="G831" s="3"/>
      <c r="H831" s="3"/>
      <c r="I831" s="3"/>
      <c r="J831" s="3"/>
      <c r="K831" s="3"/>
      <c r="L831" s="3"/>
      <c r="M831" s="21"/>
      <c r="N831" s="21"/>
      <c r="O831" s="21"/>
      <c r="P831" s="21"/>
      <c r="Q831" s="26"/>
      <c r="R831" s="29"/>
      <c r="S831" s="26"/>
      <c r="T831" s="29"/>
      <c r="U831" s="26"/>
      <c r="V831" s="29"/>
      <c r="W831" s="26"/>
      <c r="X831" s="29"/>
      <c r="AB831" s="1"/>
      <c r="AD831" s="2"/>
      <c r="AE831" s="2"/>
      <c r="AF831" s="2"/>
      <c r="AG831" s="2"/>
      <c r="AH831" s="4"/>
    </row>
    <row r="832" spans="1:34" ht="13.5" hidden="1" customHeight="1">
      <c r="A832" s="2"/>
      <c r="C832" s="3"/>
      <c r="D832" s="3"/>
      <c r="E832" s="3"/>
      <c r="F832" s="3"/>
      <c r="G832" s="3"/>
      <c r="H832" s="3"/>
      <c r="I832" s="3"/>
      <c r="J832" s="3"/>
      <c r="K832" s="3"/>
      <c r="L832" s="3"/>
      <c r="M832" s="21"/>
      <c r="N832" s="21"/>
      <c r="O832" s="21"/>
      <c r="P832" s="21"/>
      <c r="Q832" s="26"/>
      <c r="R832" s="29"/>
      <c r="S832" s="26"/>
      <c r="T832" s="29"/>
      <c r="U832" s="26"/>
      <c r="V832" s="29"/>
      <c r="W832" s="26"/>
      <c r="X832" s="29"/>
      <c r="AB832" s="1"/>
      <c r="AD832" s="2"/>
      <c r="AE832" s="2"/>
      <c r="AF832" s="2"/>
      <c r="AG832" s="2"/>
      <c r="AH832" s="4"/>
    </row>
    <row r="833" spans="1:34" ht="13.5" hidden="1" customHeight="1">
      <c r="A833" s="2"/>
      <c r="C833" s="3"/>
      <c r="D833" s="3"/>
      <c r="E833" s="3"/>
      <c r="F833" s="3"/>
      <c r="G833" s="3"/>
      <c r="H833" s="3"/>
      <c r="I833" s="3"/>
      <c r="J833" s="3"/>
      <c r="K833" s="3"/>
      <c r="L833" s="3"/>
      <c r="M833" s="21"/>
      <c r="N833" s="21"/>
      <c r="O833" s="21"/>
      <c r="P833" s="21"/>
      <c r="Q833" s="26"/>
      <c r="R833" s="29"/>
      <c r="S833" s="26"/>
      <c r="T833" s="29"/>
      <c r="U833" s="26"/>
      <c r="V833" s="29"/>
      <c r="W833" s="26"/>
      <c r="X833" s="29"/>
      <c r="AB833" s="1"/>
      <c r="AD833" s="2"/>
      <c r="AE833" s="2"/>
      <c r="AF833" s="2"/>
      <c r="AG833" s="2"/>
      <c r="AH833" s="4"/>
    </row>
    <row r="834" spans="1:34" ht="13.5" hidden="1" customHeight="1">
      <c r="A834" s="2"/>
      <c r="C834" s="3"/>
      <c r="D834" s="3"/>
      <c r="E834" s="3"/>
      <c r="F834" s="3"/>
      <c r="G834" s="3"/>
      <c r="H834" s="3"/>
      <c r="I834" s="3"/>
      <c r="J834" s="3"/>
      <c r="K834" s="3"/>
      <c r="L834" s="3"/>
      <c r="M834" s="21"/>
      <c r="N834" s="21"/>
      <c r="O834" s="21"/>
      <c r="P834" s="21"/>
      <c r="Q834" s="26"/>
      <c r="R834" s="29"/>
      <c r="S834" s="26"/>
      <c r="T834" s="29"/>
      <c r="U834" s="26"/>
      <c r="V834" s="29"/>
      <c r="W834" s="26"/>
      <c r="X834" s="29"/>
      <c r="AB834" s="1"/>
      <c r="AD834" s="2"/>
      <c r="AE834" s="2"/>
      <c r="AF834" s="2"/>
      <c r="AG834" s="2"/>
      <c r="AH834" s="4"/>
    </row>
    <row r="835" spans="1:34" ht="13.5" hidden="1" customHeight="1">
      <c r="A835" s="2"/>
      <c r="C835" s="3"/>
      <c r="D835" s="3"/>
      <c r="E835" s="3"/>
      <c r="F835" s="3"/>
      <c r="G835" s="3"/>
      <c r="H835" s="3"/>
      <c r="I835" s="3"/>
      <c r="J835" s="3"/>
      <c r="K835" s="3"/>
      <c r="L835" s="3"/>
      <c r="M835" s="21"/>
      <c r="N835" s="21"/>
      <c r="O835" s="21"/>
      <c r="P835" s="21"/>
      <c r="Q835" s="26"/>
      <c r="R835" s="29"/>
      <c r="S835" s="26"/>
      <c r="T835" s="29"/>
      <c r="U835" s="26"/>
      <c r="V835" s="29"/>
      <c r="W835" s="26"/>
      <c r="X835" s="29"/>
      <c r="AB835" s="1"/>
      <c r="AD835" s="2"/>
      <c r="AE835" s="2"/>
      <c r="AF835" s="2"/>
      <c r="AG835" s="2"/>
      <c r="AH835" s="4"/>
    </row>
    <row r="836" spans="1:34" ht="13.5" hidden="1" customHeight="1">
      <c r="A836" s="2"/>
      <c r="C836" s="3"/>
      <c r="D836" s="3"/>
      <c r="E836" s="3"/>
      <c r="F836" s="3"/>
      <c r="G836" s="3"/>
      <c r="H836" s="3"/>
      <c r="I836" s="3"/>
      <c r="J836" s="3"/>
      <c r="K836" s="3"/>
      <c r="L836" s="3"/>
      <c r="M836" s="21"/>
      <c r="N836" s="21"/>
      <c r="O836" s="21"/>
      <c r="P836" s="21"/>
      <c r="Q836" s="26"/>
      <c r="R836" s="29"/>
      <c r="S836" s="26"/>
      <c r="T836" s="29"/>
      <c r="U836" s="26"/>
      <c r="V836" s="29"/>
      <c r="W836" s="26"/>
      <c r="X836" s="29"/>
      <c r="AB836" s="1"/>
      <c r="AD836" s="2"/>
      <c r="AE836" s="2"/>
      <c r="AF836" s="2"/>
      <c r="AG836" s="2"/>
      <c r="AH836" s="4"/>
    </row>
    <row r="837" spans="1:34" ht="13.5" hidden="1" customHeight="1">
      <c r="A837" s="2"/>
      <c r="C837" s="3"/>
      <c r="D837" s="3"/>
      <c r="E837" s="3"/>
      <c r="F837" s="3"/>
      <c r="G837" s="3"/>
      <c r="H837" s="3"/>
      <c r="I837" s="3"/>
      <c r="J837" s="3"/>
      <c r="K837" s="3"/>
      <c r="L837" s="3"/>
      <c r="M837" s="21"/>
      <c r="N837" s="21"/>
      <c r="O837" s="21"/>
      <c r="P837" s="21"/>
      <c r="Q837" s="26"/>
      <c r="R837" s="29"/>
      <c r="S837" s="26"/>
      <c r="T837" s="29"/>
      <c r="U837" s="26"/>
      <c r="V837" s="29"/>
      <c r="W837" s="26"/>
      <c r="X837" s="29"/>
      <c r="AB837" s="1"/>
      <c r="AD837" s="2"/>
      <c r="AE837" s="2"/>
      <c r="AF837" s="2"/>
      <c r="AG837" s="2"/>
      <c r="AH837" s="4"/>
    </row>
    <row r="838" spans="1:34" ht="13.5" hidden="1" customHeight="1">
      <c r="A838" s="2"/>
      <c r="C838" s="3"/>
      <c r="D838" s="3"/>
      <c r="E838" s="3"/>
      <c r="F838" s="3"/>
      <c r="G838" s="3"/>
      <c r="H838" s="3"/>
      <c r="I838" s="3"/>
      <c r="J838" s="3"/>
      <c r="K838" s="3"/>
      <c r="L838" s="3"/>
      <c r="M838" s="21"/>
      <c r="N838" s="21"/>
      <c r="O838" s="21"/>
      <c r="P838" s="21"/>
      <c r="Q838" s="26"/>
      <c r="R838" s="29"/>
      <c r="S838" s="26"/>
      <c r="T838" s="29"/>
      <c r="U838" s="26"/>
      <c r="V838" s="29"/>
      <c r="W838" s="26"/>
      <c r="X838" s="29"/>
      <c r="AB838" s="1"/>
      <c r="AD838" s="2"/>
      <c r="AE838" s="2"/>
      <c r="AF838" s="2"/>
      <c r="AG838" s="2"/>
      <c r="AH838" s="4"/>
    </row>
    <row r="839" spans="1:34" ht="13.5" hidden="1" customHeight="1">
      <c r="A839" s="2"/>
      <c r="C839" s="3"/>
      <c r="D839" s="3"/>
      <c r="E839" s="3"/>
      <c r="F839" s="3"/>
      <c r="G839" s="3"/>
      <c r="H839" s="3"/>
      <c r="I839" s="3"/>
      <c r="J839" s="3"/>
      <c r="K839" s="3"/>
      <c r="L839" s="3"/>
      <c r="M839" s="21"/>
      <c r="N839" s="21"/>
      <c r="O839" s="21"/>
      <c r="P839" s="21"/>
      <c r="Q839" s="26"/>
      <c r="R839" s="29"/>
      <c r="S839" s="26"/>
      <c r="T839" s="29"/>
      <c r="U839" s="26"/>
      <c r="V839" s="29"/>
      <c r="W839" s="26"/>
      <c r="X839" s="29"/>
      <c r="AB839" s="1"/>
      <c r="AD839" s="2"/>
      <c r="AE839" s="2"/>
      <c r="AF839" s="2"/>
      <c r="AG839" s="2"/>
      <c r="AH839" s="4"/>
    </row>
    <row r="840" spans="1:34" ht="13.5" hidden="1" customHeight="1">
      <c r="A840" s="2"/>
      <c r="C840" s="3"/>
      <c r="D840" s="3"/>
      <c r="E840" s="3"/>
      <c r="F840" s="3"/>
      <c r="G840" s="3"/>
      <c r="H840" s="3"/>
      <c r="I840" s="3"/>
      <c r="J840" s="3"/>
      <c r="K840" s="3"/>
      <c r="L840" s="3"/>
      <c r="M840" s="21"/>
      <c r="N840" s="21"/>
      <c r="O840" s="21"/>
      <c r="P840" s="21"/>
      <c r="Q840" s="26"/>
      <c r="R840" s="29"/>
      <c r="S840" s="26"/>
      <c r="T840" s="29"/>
      <c r="U840" s="26"/>
      <c r="V840" s="29"/>
      <c r="W840" s="26"/>
      <c r="X840" s="29"/>
      <c r="AB840" s="1"/>
      <c r="AD840" s="2"/>
      <c r="AE840" s="2"/>
      <c r="AF840" s="2"/>
      <c r="AG840" s="2"/>
      <c r="AH840" s="4"/>
    </row>
    <row r="841" spans="1:34" ht="13.5" hidden="1" customHeight="1">
      <c r="A841" s="2"/>
      <c r="C841" s="3"/>
      <c r="D841" s="3"/>
      <c r="E841" s="3"/>
      <c r="F841" s="3"/>
      <c r="G841" s="3"/>
      <c r="H841" s="3"/>
      <c r="I841" s="3"/>
      <c r="J841" s="3"/>
      <c r="K841" s="3"/>
      <c r="L841" s="3"/>
      <c r="M841" s="21"/>
      <c r="N841" s="21"/>
      <c r="O841" s="21"/>
      <c r="P841" s="21"/>
      <c r="Q841" s="26"/>
      <c r="R841" s="29"/>
      <c r="S841" s="26"/>
      <c r="T841" s="29"/>
      <c r="U841" s="26"/>
      <c r="V841" s="29"/>
      <c r="W841" s="26"/>
      <c r="X841" s="29"/>
      <c r="AB841" s="1"/>
      <c r="AD841" s="2"/>
      <c r="AE841" s="2"/>
      <c r="AF841" s="2"/>
      <c r="AG841" s="2"/>
      <c r="AH841" s="4"/>
    </row>
    <row r="842" spans="1:34" ht="13.5" hidden="1" customHeight="1">
      <c r="A842" s="2"/>
      <c r="C842" s="3"/>
      <c r="D842" s="3"/>
      <c r="E842" s="3"/>
      <c r="F842" s="3"/>
      <c r="G842" s="3"/>
      <c r="H842" s="3"/>
      <c r="I842" s="3"/>
      <c r="J842" s="3"/>
      <c r="K842" s="3"/>
      <c r="L842" s="3"/>
      <c r="M842" s="21"/>
      <c r="N842" s="21"/>
      <c r="O842" s="21"/>
      <c r="P842" s="21"/>
      <c r="Q842" s="26"/>
      <c r="R842" s="29"/>
      <c r="S842" s="26"/>
      <c r="T842" s="29"/>
      <c r="U842" s="26"/>
      <c r="V842" s="29"/>
      <c r="W842" s="26"/>
      <c r="X842" s="29"/>
      <c r="AB842" s="1"/>
      <c r="AD842" s="2"/>
      <c r="AE842" s="2"/>
      <c r="AF842" s="2"/>
      <c r="AG842" s="2"/>
      <c r="AH842" s="4"/>
    </row>
    <row r="843" spans="1:34" ht="13.5" hidden="1" customHeight="1">
      <c r="A843" s="2"/>
      <c r="C843" s="3"/>
      <c r="D843" s="3"/>
      <c r="E843" s="3"/>
      <c r="F843" s="3"/>
      <c r="G843" s="3"/>
      <c r="H843" s="3"/>
      <c r="I843" s="3"/>
      <c r="J843" s="3"/>
      <c r="K843" s="3"/>
      <c r="L843" s="3"/>
      <c r="M843" s="21"/>
      <c r="N843" s="21"/>
      <c r="O843" s="21"/>
      <c r="P843" s="21"/>
      <c r="Q843" s="26"/>
      <c r="R843" s="29"/>
      <c r="S843" s="26"/>
      <c r="T843" s="29"/>
      <c r="U843" s="26"/>
      <c r="V843" s="29"/>
      <c r="W843" s="26"/>
      <c r="X843" s="29"/>
      <c r="AB843" s="1"/>
      <c r="AD843" s="2"/>
      <c r="AE843" s="2"/>
      <c r="AF843" s="2"/>
      <c r="AG843" s="2"/>
      <c r="AH843" s="4"/>
    </row>
    <row r="844" spans="1:34" ht="13.5" hidden="1" customHeight="1">
      <c r="A844" s="2"/>
      <c r="C844" s="3"/>
      <c r="D844" s="3"/>
      <c r="E844" s="3"/>
      <c r="F844" s="3"/>
      <c r="G844" s="3"/>
      <c r="H844" s="3"/>
      <c r="I844" s="3"/>
      <c r="J844" s="3"/>
      <c r="K844" s="3"/>
      <c r="L844" s="3"/>
      <c r="M844" s="21"/>
      <c r="N844" s="21"/>
      <c r="O844" s="21"/>
      <c r="P844" s="21"/>
      <c r="Q844" s="26"/>
      <c r="R844" s="29"/>
      <c r="S844" s="26"/>
      <c r="T844" s="29"/>
      <c r="U844" s="26"/>
      <c r="V844" s="29"/>
      <c r="W844" s="26"/>
      <c r="X844" s="29"/>
      <c r="AB844" s="1"/>
      <c r="AD844" s="2"/>
      <c r="AE844" s="2"/>
      <c r="AF844" s="2"/>
      <c r="AG844" s="2"/>
      <c r="AH844" s="4"/>
    </row>
    <row r="845" spans="1:34" ht="13.5" hidden="1" customHeight="1">
      <c r="A845" s="2"/>
      <c r="C845" s="3"/>
      <c r="D845" s="3"/>
      <c r="E845" s="3"/>
      <c r="F845" s="3"/>
      <c r="G845" s="3"/>
      <c r="H845" s="3"/>
      <c r="I845" s="3"/>
      <c r="J845" s="3"/>
      <c r="K845" s="3"/>
      <c r="L845" s="3"/>
      <c r="M845" s="21"/>
      <c r="N845" s="21"/>
      <c r="O845" s="21"/>
      <c r="P845" s="21"/>
      <c r="Q845" s="26"/>
      <c r="R845" s="29"/>
      <c r="S845" s="26"/>
      <c r="T845" s="29"/>
      <c r="U845" s="26"/>
      <c r="V845" s="29"/>
      <c r="W845" s="26"/>
      <c r="X845" s="29"/>
      <c r="AB845" s="1"/>
      <c r="AD845" s="2"/>
      <c r="AE845" s="2"/>
      <c r="AF845" s="2"/>
      <c r="AG845" s="2"/>
      <c r="AH845" s="4"/>
    </row>
    <row r="846" spans="1:34" ht="13.5" hidden="1" customHeight="1">
      <c r="A846" s="2"/>
      <c r="C846" s="3"/>
      <c r="D846" s="3"/>
      <c r="E846" s="3"/>
      <c r="F846" s="3"/>
      <c r="G846" s="3"/>
      <c r="H846" s="3"/>
      <c r="I846" s="3"/>
      <c r="J846" s="3"/>
      <c r="K846" s="3"/>
      <c r="L846" s="3"/>
      <c r="M846" s="21"/>
      <c r="N846" s="21"/>
      <c r="O846" s="21"/>
      <c r="P846" s="21"/>
      <c r="Q846" s="26"/>
      <c r="R846" s="29"/>
      <c r="S846" s="26"/>
      <c r="T846" s="29"/>
      <c r="U846" s="26"/>
      <c r="V846" s="29"/>
      <c r="W846" s="26"/>
      <c r="X846" s="29"/>
      <c r="AB846" s="1"/>
      <c r="AD846" s="2"/>
      <c r="AE846" s="2"/>
      <c r="AF846" s="2"/>
      <c r="AG846" s="2"/>
      <c r="AH846" s="4"/>
    </row>
    <row r="847" spans="1:34" ht="13.5" hidden="1" customHeight="1">
      <c r="A847" s="2"/>
      <c r="C847" s="3"/>
      <c r="D847" s="3"/>
      <c r="E847" s="3"/>
      <c r="F847" s="3"/>
      <c r="G847" s="3"/>
      <c r="H847" s="3"/>
      <c r="I847" s="3"/>
      <c r="J847" s="3"/>
      <c r="K847" s="3"/>
      <c r="L847" s="3"/>
      <c r="M847" s="21"/>
      <c r="N847" s="21"/>
      <c r="O847" s="21"/>
      <c r="P847" s="21"/>
      <c r="Q847" s="26"/>
      <c r="R847" s="29"/>
      <c r="S847" s="26"/>
      <c r="T847" s="29"/>
      <c r="U847" s="26"/>
      <c r="V847" s="29"/>
      <c r="W847" s="26"/>
      <c r="X847" s="29"/>
      <c r="AB847" s="1"/>
      <c r="AD847" s="2"/>
      <c r="AE847" s="2"/>
      <c r="AF847" s="2"/>
      <c r="AG847" s="2"/>
      <c r="AH847" s="4"/>
    </row>
    <row r="848" spans="1:34" ht="13.5" hidden="1" customHeight="1">
      <c r="A848" s="2"/>
      <c r="C848" s="3"/>
      <c r="D848" s="3"/>
      <c r="E848" s="3"/>
      <c r="F848" s="3"/>
      <c r="G848" s="3"/>
      <c r="H848" s="3"/>
      <c r="I848" s="3"/>
      <c r="J848" s="3"/>
      <c r="K848" s="3"/>
      <c r="L848" s="3"/>
      <c r="M848" s="21"/>
      <c r="N848" s="21"/>
      <c r="O848" s="21"/>
      <c r="P848" s="21"/>
      <c r="Q848" s="26"/>
      <c r="R848" s="29"/>
      <c r="S848" s="26"/>
      <c r="T848" s="29"/>
      <c r="U848" s="26"/>
      <c r="V848" s="29"/>
      <c r="W848" s="26"/>
      <c r="X848" s="29"/>
      <c r="AB848" s="1"/>
      <c r="AD848" s="2"/>
      <c r="AE848" s="2"/>
      <c r="AF848" s="2"/>
      <c r="AG848" s="2"/>
      <c r="AH848" s="4"/>
    </row>
    <row r="849" spans="1:34" ht="13.5" hidden="1" customHeight="1">
      <c r="A849" s="2"/>
      <c r="C849" s="3"/>
      <c r="D849" s="3"/>
      <c r="E849" s="3"/>
      <c r="F849" s="3"/>
      <c r="G849" s="3"/>
      <c r="H849" s="3"/>
      <c r="I849" s="3"/>
      <c r="J849" s="3"/>
      <c r="K849" s="3"/>
      <c r="L849" s="3"/>
      <c r="M849" s="21"/>
      <c r="N849" s="21"/>
      <c r="O849" s="21"/>
      <c r="P849" s="21"/>
      <c r="Q849" s="26"/>
      <c r="R849" s="29"/>
      <c r="S849" s="26"/>
      <c r="T849" s="29"/>
      <c r="U849" s="26"/>
      <c r="V849" s="29"/>
      <c r="W849" s="26"/>
      <c r="X849" s="29"/>
      <c r="AB849" s="1"/>
      <c r="AD849" s="2"/>
      <c r="AE849" s="2"/>
      <c r="AF849" s="2"/>
      <c r="AG849" s="2"/>
      <c r="AH849" s="4"/>
    </row>
    <row r="850" spans="1:34" ht="13.5" hidden="1" customHeight="1">
      <c r="A850" s="2"/>
      <c r="C850" s="3"/>
      <c r="D850" s="3"/>
      <c r="E850" s="3"/>
      <c r="F850" s="3"/>
      <c r="G850" s="3"/>
      <c r="H850" s="3"/>
      <c r="I850" s="3"/>
      <c r="J850" s="3"/>
      <c r="K850" s="3"/>
      <c r="L850" s="3"/>
      <c r="M850" s="21"/>
      <c r="N850" s="21"/>
      <c r="O850" s="21"/>
      <c r="P850" s="21"/>
      <c r="Q850" s="26"/>
      <c r="R850" s="29"/>
      <c r="S850" s="26"/>
      <c r="T850" s="29"/>
      <c r="U850" s="26"/>
      <c r="V850" s="29"/>
      <c r="W850" s="26"/>
      <c r="X850" s="29"/>
      <c r="AB850" s="1"/>
      <c r="AD850" s="2"/>
      <c r="AE850" s="2"/>
      <c r="AF850" s="2"/>
      <c r="AG850" s="2"/>
      <c r="AH850" s="4"/>
    </row>
    <row r="851" spans="1:34" ht="13.5" hidden="1" customHeight="1">
      <c r="A851" s="2"/>
      <c r="C851" s="3"/>
      <c r="D851" s="3"/>
      <c r="E851" s="3"/>
      <c r="F851" s="3"/>
      <c r="G851" s="3"/>
      <c r="H851" s="3"/>
      <c r="I851" s="3"/>
      <c r="J851" s="3"/>
      <c r="K851" s="3"/>
      <c r="L851" s="3"/>
      <c r="M851" s="21"/>
      <c r="N851" s="21"/>
      <c r="O851" s="21"/>
      <c r="P851" s="21"/>
      <c r="Q851" s="26"/>
      <c r="R851" s="29"/>
      <c r="S851" s="26"/>
      <c r="T851" s="29"/>
      <c r="U851" s="26"/>
      <c r="V851" s="29"/>
      <c r="W851" s="26"/>
      <c r="X851" s="29"/>
      <c r="AB851" s="1"/>
      <c r="AD851" s="2"/>
      <c r="AE851" s="2"/>
      <c r="AF851" s="2"/>
      <c r="AG851" s="2"/>
      <c r="AH851" s="4"/>
    </row>
    <row r="852" spans="1:34" ht="13.5" hidden="1" customHeight="1">
      <c r="A852" s="2"/>
      <c r="C852" s="3"/>
      <c r="D852" s="3"/>
      <c r="E852" s="3"/>
      <c r="F852" s="3"/>
      <c r="G852" s="3"/>
      <c r="H852" s="3"/>
      <c r="I852" s="3"/>
      <c r="J852" s="3"/>
      <c r="K852" s="3"/>
      <c r="L852" s="3"/>
      <c r="M852" s="21"/>
      <c r="N852" s="21"/>
      <c r="O852" s="21"/>
      <c r="P852" s="21"/>
      <c r="Q852" s="26"/>
      <c r="R852" s="29"/>
      <c r="S852" s="26"/>
      <c r="T852" s="29"/>
      <c r="U852" s="26"/>
      <c r="V852" s="29"/>
      <c r="W852" s="26"/>
      <c r="X852" s="29"/>
      <c r="AB852" s="1"/>
      <c r="AD852" s="2"/>
      <c r="AE852" s="2"/>
      <c r="AF852" s="2"/>
      <c r="AG852" s="2"/>
      <c r="AH852" s="4"/>
    </row>
    <row r="853" spans="1:34" ht="13.5" hidden="1" customHeight="1">
      <c r="A853" s="2"/>
      <c r="C853" s="3"/>
      <c r="D853" s="3"/>
      <c r="E853" s="3"/>
      <c r="F853" s="3"/>
      <c r="G853" s="3"/>
      <c r="H853" s="3"/>
      <c r="I853" s="3"/>
      <c r="J853" s="3"/>
      <c r="K853" s="3"/>
      <c r="L853" s="3"/>
      <c r="M853" s="21"/>
      <c r="N853" s="21"/>
      <c r="O853" s="21"/>
      <c r="P853" s="21"/>
      <c r="Q853" s="26"/>
      <c r="R853" s="29"/>
      <c r="S853" s="26"/>
      <c r="T853" s="29"/>
      <c r="U853" s="26"/>
      <c r="V853" s="29"/>
      <c r="W853" s="26"/>
      <c r="X853" s="29"/>
      <c r="AB853" s="1"/>
      <c r="AD853" s="2"/>
      <c r="AE853" s="2"/>
      <c r="AF853" s="2"/>
      <c r="AG853" s="2"/>
      <c r="AH853" s="4"/>
    </row>
    <row r="854" spans="1:34" ht="13.5" hidden="1" customHeight="1">
      <c r="A854" s="2"/>
      <c r="C854" s="3"/>
      <c r="D854" s="3"/>
      <c r="E854" s="3"/>
      <c r="F854" s="3"/>
      <c r="G854" s="3"/>
      <c r="H854" s="3"/>
      <c r="I854" s="3"/>
      <c r="J854" s="3"/>
      <c r="K854" s="3"/>
      <c r="L854" s="3"/>
      <c r="M854" s="21"/>
      <c r="N854" s="21"/>
      <c r="O854" s="21"/>
      <c r="P854" s="21"/>
      <c r="Q854" s="26"/>
      <c r="R854" s="29"/>
      <c r="S854" s="26"/>
      <c r="T854" s="29"/>
      <c r="U854" s="26"/>
      <c r="V854" s="29"/>
      <c r="W854" s="26"/>
      <c r="X854" s="29"/>
      <c r="AB854" s="1"/>
      <c r="AD854" s="2"/>
      <c r="AE854" s="2"/>
      <c r="AF854" s="2"/>
      <c r="AG854" s="2"/>
      <c r="AH854" s="4"/>
    </row>
    <row r="855" spans="1:34" ht="13.5" hidden="1" customHeight="1">
      <c r="A855" s="2"/>
      <c r="C855" s="3"/>
      <c r="D855" s="3"/>
      <c r="E855" s="3"/>
      <c r="F855" s="3"/>
      <c r="G855" s="3"/>
      <c r="H855" s="3"/>
      <c r="I855" s="3"/>
      <c r="J855" s="3"/>
      <c r="K855" s="3"/>
      <c r="L855" s="3"/>
      <c r="M855" s="21"/>
      <c r="N855" s="21"/>
      <c r="O855" s="21"/>
      <c r="P855" s="21"/>
      <c r="Q855" s="26"/>
      <c r="R855" s="29"/>
      <c r="S855" s="26"/>
      <c r="T855" s="29"/>
      <c r="U855" s="26"/>
      <c r="V855" s="29"/>
      <c r="W855" s="26"/>
      <c r="X855" s="29"/>
      <c r="AB855" s="1"/>
      <c r="AD855" s="2"/>
      <c r="AE855" s="2"/>
      <c r="AF855" s="2"/>
      <c r="AG855" s="2"/>
      <c r="AH855" s="4"/>
    </row>
    <row r="856" spans="1:34" ht="13.5" hidden="1" customHeight="1">
      <c r="A856" s="2"/>
      <c r="C856" s="3"/>
      <c r="D856" s="3"/>
      <c r="E856" s="3"/>
      <c r="F856" s="3"/>
      <c r="G856" s="3"/>
      <c r="H856" s="3"/>
      <c r="I856" s="3"/>
      <c r="J856" s="3"/>
      <c r="K856" s="3"/>
      <c r="L856" s="3"/>
      <c r="M856" s="21"/>
      <c r="N856" s="21"/>
      <c r="O856" s="21"/>
      <c r="P856" s="21"/>
      <c r="Q856" s="26"/>
      <c r="R856" s="29"/>
      <c r="S856" s="26"/>
      <c r="T856" s="29"/>
      <c r="U856" s="26"/>
      <c r="V856" s="29"/>
      <c r="W856" s="26"/>
      <c r="X856" s="29"/>
      <c r="AB856" s="1"/>
      <c r="AD856" s="2"/>
      <c r="AE856" s="2"/>
      <c r="AF856" s="2"/>
      <c r="AG856" s="2"/>
      <c r="AH856" s="4"/>
    </row>
    <row r="857" spans="1:34" ht="13.5" hidden="1" customHeight="1">
      <c r="A857" s="2"/>
      <c r="C857" s="3"/>
      <c r="D857" s="3"/>
      <c r="E857" s="3"/>
      <c r="F857" s="3"/>
      <c r="G857" s="3"/>
      <c r="H857" s="3"/>
      <c r="I857" s="3"/>
      <c r="J857" s="3"/>
      <c r="K857" s="3"/>
      <c r="L857" s="3"/>
      <c r="M857" s="21"/>
      <c r="N857" s="21"/>
      <c r="O857" s="21"/>
      <c r="P857" s="21"/>
      <c r="Q857" s="26"/>
      <c r="R857" s="29"/>
      <c r="S857" s="26"/>
      <c r="T857" s="29"/>
      <c r="U857" s="26"/>
      <c r="V857" s="29"/>
      <c r="W857" s="26"/>
      <c r="X857" s="29"/>
      <c r="AB857" s="1"/>
      <c r="AD857" s="2"/>
      <c r="AE857" s="2"/>
      <c r="AF857" s="2"/>
      <c r="AG857" s="2"/>
      <c r="AH857" s="4"/>
    </row>
    <row r="858" spans="1:34" ht="13.5" hidden="1" customHeight="1">
      <c r="A858" s="2"/>
      <c r="C858" s="3"/>
      <c r="D858" s="3"/>
      <c r="E858" s="3"/>
      <c r="F858" s="3"/>
      <c r="G858" s="3"/>
      <c r="H858" s="3"/>
      <c r="I858" s="3"/>
      <c r="J858" s="3"/>
      <c r="K858" s="3"/>
      <c r="L858" s="3"/>
      <c r="M858" s="21"/>
      <c r="N858" s="21"/>
      <c r="O858" s="21"/>
      <c r="P858" s="21"/>
      <c r="Q858" s="26"/>
      <c r="R858" s="29"/>
      <c r="S858" s="26"/>
      <c r="T858" s="29"/>
      <c r="U858" s="26"/>
      <c r="V858" s="29"/>
      <c r="W858" s="26"/>
      <c r="X858" s="29"/>
      <c r="AB858" s="1"/>
      <c r="AD858" s="2"/>
      <c r="AE858" s="2"/>
      <c r="AF858" s="2"/>
      <c r="AG858" s="2"/>
      <c r="AH858" s="4"/>
    </row>
    <row r="859" spans="1:34" ht="13.5" hidden="1" customHeight="1">
      <c r="A859" s="2"/>
      <c r="C859" s="3"/>
      <c r="D859" s="3"/>
      <c r="E859" s="3"/>
      <c r="F859" s="3"/>
      <c r="G859" s="3"/>
      <c r="H859" s="3"/>
      <c r="I859" s="3"/>
      <c r="J859" s="3"/>
      <c r="K859" s="3"/>
      <c r="L859" s="3"/>
      <c r="M859" s="21"/>
      <c r="N859" s="21"/>
      <c r="O859" s="21"/>
      <c r="P859" s="21"/>
      <c r="Q859" s="26"/>
      <c r="R859" s="29"/>
      <c r="S859" s="26"/>
      <c r="T859" s="29"/>
      <c r="U859" s="26"/>
      <c r="V859" s="29"/>
      <c r="W859" s="26"/>
      <c r="X859" s="29"/>
      <c r="AB859" s="1"/>
      <c r="AD859" s="2"/>
      <c r="AE859" s="2"/>
      <c r="AF859" s="2"/>
      <c r="AG859" s="2"/>
      <c r="AH859" s="4"/>
    </row>
    <row r="860" spans="1:34" ht="13.5" hidden="1" customHeight="1">
      <c r="A860" s="2"/>
      <c r="C860" s="3"/>
      <c r="D860" s="3"/>
      <c r="E860" s="3"/>
      <c r="F860" s="3"/>
      <c r="G860" s="3"/>
      <c r="H860" s="3"/>
      <c r="I860" s="3"/>
      <c r="J860" s="3"/>
      <c r="K860" s="3"/>
      <c r="L860" s="3"/>
      <c r="M860" s="21"/>
      <c r="N860" s="21"/>
      <c r="O860" s="21"/>
      <c r="P860" s="21"/>
      <c r="Q860" s="26"/>
      <c r="R860" s="29"/>
      <c r="S860" s="26"/>
      <c r="T860" s="29"/>
      <c r="U860" s="26"/>
      <c r="V860" s="29"/>
      <c r="W860" s="26"/>
      <c r="X860" s="29"/>
      <c r="AB860" s="1"/>
      <c r="AD860" s="2"/>
      <c r="AE860" s="2"/>
      <c r="AF860" s="2"/>
      <c r="AG860" s="2"/>
      <c r="AH860" s="4"/>
    </row>
    <row r="861" spans="1:34" ht="13.5" hidden="1" customHeight="1">
      <c r="A861" s="2"/>
      <c r="C861" s="3"/>
      <c r="D861" s="3"/>
      <c r="E861" s="3"/>
      <c r="F861" s="3"/>
      <c r="G861" s="3"/>
      <c r="H861" s="3"/>
      <c r="I861" s="3"/>
      <c r="J861" s="3"/>
      <c r="K861" s="3"/>
      <c r="L861" s="3"/>
      <c r="M861" s="21"/>
      <c r="N861" s="21"/>
      <c r="O861" s="21"/>
      <c r="P861" s="21"/>
      <c r="Q861" s="26"/>
      <c r="R861" s="29"/>
      <c r="S861" s="26"/>
      <c r="T861" s="29"/>
      <c r="U861" s="26"/>
      <c r="V861" s="29"/>
      <c r="W861" s="26"/>
      <c r="X861" s="29"/>
      <c r="AB861" s="1"/>
      <c r="AD861" s="2"/>
      <c r="AE861" s="2"/>
      <c r="AF861" s="2"/>
      <c r="AG861" s="2"/>
      <c r="AH861" s="4"/>
    </row>
    <row r="862" spans="1:34" ht="13.5" hidden="1" customHeight="1">
      <c r="A862" s="2"/>
      <c r="C862" s="3"/>
      <c r="D862" s="3"/>
      <c r="E862" s="3"/>
      <c r="F862" s="3"/>
      <c r="G862" s="3"/>
      <c r="H862" s="3"/>
      <c r="I862" s="3"/>
      <c r="J862" s="3"/>
      <c r="K862" s="3"/>
      <c r="L862" s="3"/>
      <c r="M862" s="21"/>
      <c r="N862" s="21"/>
      <c r="O862" s="21"/>
      <c r="P862" s="21"/>
      <c r="Q862" s="26"/>
      <c r="R862" s="29"/>
      <c r="S862" s="26"/>
      <c r="T862" s="29"/>
      <c r="U862" s="26"/>
      <c r="V862" s="29"/>
      <c r="W862" s="26"/>
      <c r="X862" s="29"/>
      <c r="AB862" s="1"/>
      <c r="AD862" s="2"/>
      <c r="AE862" s="2"/>
      <c r="AF862" s="2"/>
      <c r="AG862" s="2"/>
      <c r="AH862" s="4"/>
    </row>
    <row r="863" spans="1:34" ht="13.5" hidden="1" customHeight="1">
      <c r="A863" s="2"/>
      <c r="C863" s="3"/>
      <c r="D863" s="3"/>
      <c r="E863" s="3"/>
      <c r="F863" s="3"/>
      <c r="G863" s="3"/>
      <c r="H863" s="3"/>
      <c r="I863" s="3"/>
      <c r="J863" s="3"/>
      <c r="K863" s="3"/>
      <c r="L863" s="3"/>
      <c r="M863" s="21"/>
      <c r="N863" s="21"/>
      <c r="O863" s="21"/>
      <c r="P863" s="21"/>
      <c r="Q863" s="26"/>
      <c r="R863" s="29"/>
      <c r="S863" s="26"/>
      <c r="T863" s="29"/>
      <c r="U863" s="26"/>
      <c r="V863" s="29"/>
      <c r="W863" s="26"/>
      <c r="X863" s="29"/>
      <c r="AB863" s="1"/>
      <c r="AD863" s="2"/>
      <c r="AE863" s="2"/>
      <c r="AF863" s="2"/>
      <c r="AG863" s="2"/>
      <c r="AH863" s="4"/>
    </row>
    <row r="864" spans="1:34" ht="13.5" hidden="1" customHeight="1">
      <c r="A864" s="2"/>
      <c r="C864" s="3"/>
      <c r="D864" s="3"/>
      <c r="E864" s="3"/>
      <c r="F864" s="3"/>
      <c r="G864" s="3"/>
      <c r="H864" s="3"/>
      <c r="I864" s="3"/>
      <c r="J864" s="3"/>
      <c r="K864" s="3"/>
      <c r="L864" s="3"/>
      <c r="M864" s="21"/>
      <c r="N864" s="21"/>
      <c r="O864" s="21"/>
      <c r="P864" s="21"/>
      <c r="Q864" s="26"/>
      <c r="R864" s="29"/>
      <c r="S864" s="26"/>
      <c r="T864" s="29"/>
      <c r="U864" s="26"/>
      <c r="V864" s="29"/>
      <c r="W864" s="26"/>
      <c r="X864" s="29"/>
      <c r="AB864" s="1"/>
      <c r="AD864" s="2"/>
      <c r="AE864" s="2"/>
      <c r="AF864" s="2"/>
      <c r="AG864" s="2"/>
      <c r="AH864" s="4"/>
    </row>
    <row r="865" spans="1:34" ht="13.5" hidden="1" customHeight="1">
      <c r="A865" s="2"/>
      <c r="C865" s="3"/>
      <c r="D865" s="3"/>
      <c r="E865" s="3"/>
      <c r="F865" s="3"/>
      <c r="G865" s="3"/>
      <c r="H865" s="3"/>
      <c r="I865" s="3"/>
      <c r="J865" s="3"/>
      <c r="K865" s="3"/>
      <c r="L865" s="3"/>
      <c r="M865" s="21"/>
      <c r="N865" s="21"/>
      <c r="O865" s="21"/>
      <c r="P865" s="21"/>
      <c r="Q865" s="26"/>
      <c r="R865" s="29"/>
      <c r="S865" s="26"/>
      <c r="T865" s="29"/>
      <c r="U865" s="26"/>
      <c r="V865" s="29"/>
      <c r="W865" s="26"/>
      <c r="X865" s="29"/>
      <c r="AB865" s="1"/>
      <c r="AD865" s="2"/>
      <c r="AE865" s="2"/>
      <c r="AF865" s="2"/>
      <c r="AG865" s="2"/>
      <c r="AH865" s="4"/>
    </row>
    <row r="866" spans="1:34" ht="13.5" hidden="1" customHeight="1">
      <c r="A866" s="2"/>
      <c r="C866" s="3"/>
      <c r="D866" s="3"/>
      <c r="E866" s="3"/>
      <c r="F866" s="3"/>
      <c r="G866" s="3"/>
      <c r="H866" s="3"/>
      <c r="I866" s="3"/>
      <c r="J866" s="3"/>
      <c r="K866" s="3"/>
      <c r="L866" s="3"/>
      <c r="M866" s="21"/>
      <c r="N866" s="21"/>
      <c r="O866" s="21"/>
      <c r="P866" s="21"/>
      <c r="Q866" s="26"/>
      <c r="R866" s="29"/>
      <c r="S866" s="26"/>
      <c r="T866" s="29"/>
      <c r="U866" s="26"/>
      <c r="V866" s="29"/>
      <c r="W866" s="26"/>
      <c r="X866" s="29"/>
      <c r="AB866" s="1"/>
      <c r="AD866" s="2"/>
      <c r="AE866" s="2"/>
      <c r="AF866" s="2"/>
      <c r="AG866" s="2"/>
      <c r="AH866" s="4"/>
    </row>
    <row r="867" spans="1:34" ht="13.5" hidden="1" customHeight="1">
      <c r="A867" s="2"/>
      <c r="C867" s="3"/>
      <c r="D867" s="3"/>
      <c r="E867" s="3"/>
      <c r="F867" s="3"/>
      <c r="G867" s="3"/>
      <c r="H867" s="3"/>
      <c r="I867" s="3"/>
      <c r="J867" s="3"/>
      <c r="K867" s="3"/>
      <c r="L867" s="3"/>
      <c r="M867" s="21"/>
      <c r="N867" s="21"/>
      <c r="O867" s="21"/>
      <c r="P867" s="21"/>
      <c r="Q867" s="26"/>
      <c r="R867" s="29"/>
      <c r="S867" s="26"/>
      <c r="T867" s="29"/>
      <c r="U867" s="26"/>
      <c r="V867" s="29"/>
      <c r="W867" s="26"/>
      <c r="X867" s="29"/>
      <c r="AB867" s="1"/>
      <c r="AD867" s="2"/>
      <c r="AE867" s="2"/>
      <c r="AF867" s="2"/>
      <c r="AG867" s="2"/>
      <c r="AH867" s="4"/>
    </row>
    <row r="868" spans="1:34" ht="13.5" hidden="1" customHeight="1">
      <c r="A868" s="2"/>
      <c r="C868" s="3"/>
      <c r="D868" s="3"/>
      <c r="E868" s="3"/>
      <c r="F868" s="3"/>
      <c r="G868" s="3"/>
      <c r="H868" s="3"/>
      <c r="I868" s="3"/>
      <c r="J868" s="3"/>
      <c r="K868" s="3"/>
      <c r="L868" s="3"/>
      <c r="M868" s="21"/>
      <c r="N868" s="21"/>
      <c r="O868" s="21"/>
      <c r="P868" s="21"/>
      <c r="Q868" s="26"/>
      <c r="R868" s="29"/>
      <c r="S868" s="26"/>
      <c r="T868" s="29"/>
      <c r="U868" s="26"/>
      <c r="V868" s="29"/>
      <c r="W868" s="26"/>
      <c r="X868" s="29"/>
      <c r="AB868" s="1"/>
      <c r="AD868" s="2"/>
      <c r="AE868" s="2"/>
      <c r="AF868" s="2"/>
      <c r="AG868" s="2"/>
      <c r="AH868" s="4"/>
    </row>
    <row r="869" spans="1:34" ht="13.5" hidden="1" customHeight="1">
      <c r="A869" s="2"/>
      <c r="C869" s="3"/>
      <c r="D869" s="3"/>
      <c r="E869" s="3"/>
      <c r="F869" s="3"/>
      <c r="G869" s="3"/>
      <c r="H869" s="3"/>
      <c r="I869" s="3"/>
      <c r="J869" s="3"/>
      <c r="K869" s="3"/>
      <c r="L869" s="3"/>
      <c r="M869" s="21"/>
      <c r="N869" s="21"/>
      <c r="O869" s="21"/>
      <c r="P869" s="21"/>
      <c r="Q869" s="26"/>
      <c r="R869" s="29"/>
      <c r="S869" s="26"/>
      <c r="T869" s="29"/>
      <c r="U869" s="26"/>
      <c r="V869" s="29"/>
      <c r="W869" s="26"/>
      <c r="X869" s="29"/>
      <c r="AB869" s="1"/>
      <c r="AD869" s="2"/>
      <c r="AE869" s="2"/>
      <c r="AF869" s="2"/>
      <c r="AG869" s="2"/>
      <c r="AH869" s="4"/>
    </row>
    <row r="870" spans="1:34" ht="13.5" hidden="1" customHeight="1">
      <c r="A870" s="2"/>
      <c r="C870" s="3"/>
      <c r="D870" s="3"/>
      <c r="E870" s="3"/>
      <c r="F870" s="3"/>
      <c r="G870" s="3"/>
      <c r="H870" s="3"/>
      <c r="I870" s="3"/>
      <c r="J870" s="3"/>
      <c r="K870" s="3"/>
      <c r="L870" s="3"/>
      <c r="M870" s="21"/>
      <c r="N870" s="21"/>
      <c r="O870" s="21"/>
      <c r="P870" s="21"/>
      <c r="Q870" s="26"/>
      <c r="R870" s="29"/>
      <c r="S870" s="26"/>
      <c r="T870" s="29"/>
      <c r="U870" s="26"/>
      <c r="V870" s="29"/>
      <c r="W870" s="26"/>
      <c r="X870" s="29"/>
      <c r="AB870" s="1"/>
      <c r="AD870" s="2"/>
      <c r="AE870" s="2"/>
      <c r="AF870" s="2"/>
      <c r="AG870" s="2"/>
      <c r="AH870" s="4"/>
    </row>
    <row r="871" spans="1:34" ht="13.5" hidden="1" customHeight="1">
      <c r="A871" s="2"/>
      <c r="C871" s="3"/>
      <c r="D871" s="3"/>
      <c r="E871" s="3"/>
      <c r="F871" s="3"/>
      <c r="G871" s="3"/>
      <c r="H871" s="3"/>
      <c r="I871" s="3"/>
      <c r="J871" s="3"/>
      <c r="K871" s="3"/>
      <c r="L871" s="3"/>
      <c r="M871" s="21"/>
      <c r="N871" s="21"/>
      <c r="O871" s="21"/>
      <c r="P871" s="21"/>
      <c r="Q871" s="26"/>
      <c r="R871" s="29"/>
      <c r="S871" s="26"/>
      <c r="T871" s="29"/>
      <c r="U871" s="26"/>
      <c r="V871" s="29"/>
      <c r="W871" s="26"/>
      <c r="X871" s="29"/>
      <c r="AB871" s="1"/>
      <c r="AD871" s="2"/>
      <c r="AE871" s="2"/>
      <c r="AF871" s="2"/>
      <c r="AG871" s="2"/>
      <c r="AH871" s="4"/>
    </row>
    <row r="872" spans="1:34" ht="13.5" hidden="1" customHeight="1">
      <c r="A872" s="2"/>
      <c r="C872" s="3"/>
      <c r="D872" s="3"/>
      <c r="E872" s="3"/>
      <c r="F872" s="3"/>
      <c r="G872" s="3"/>
      <c r="H872" s="3"/>
      <c r="I872" s="3"/>
      <c r="J872" s="3"/>
      <c r="K872" s="3"/>
      <c r="L872" s="3"/>
      <c r="M872" s="21"/>
      <c r="N872" s="21"/>
      <c r="O872" s="21"/>
      <c r="P872" s="21"/>
      <c r="Q872" s="26"/>
      <c r="R872" s="29"/>
      <c r="S872" s="26"/>
      <c r="T872" s="29"/>
      <c r="U872" s="26"/>
      <c r="V872" s="29"/>
      <c r="W872" s="26"/>
      <c r="X872" s="29"/>
      <c r="AB872" s="1"/>
      <c r="AD872" s="2"/>
      <c r="AE872" s="2"/>
      <c r="AF872" s="2"/>
      <c r="AG872" s="2"/>
      <c r="AH872" s="4"/>
    </row>
    <row r="873" spans="1:34" ht="13.5" hidden="1" customHeight="1">
      <c r="A873" s="2"/>
      <c r="C873" s="3"/>
      <c r="D873" s="3"/>
      <c r="E873" s="3"/>
      <c r="F873" s="3"/>
      <c r="G873" s="3"/>
      <c r="H873" s="3"/>
      <c r="I873" s="3"/>
      <c r="J873" s="3"/>
      <c r="K873" s="3"/>
      <c r="L873" s="3"/>
      <c r="M873" s="21"/>
      <c r="N873" s="21"/>
      <c r="O873" s="21"/>
      <c r="P873" s="21"/>
      <c r="Q873" s="26"/>
      <c r="R873" s="29"/>
      <c r="S873" s="26"/>
      <c r="T873" s="29"/>
      <c r="U873" s="26"/>
      <c r="V873" s="29"/>
      <c r="W873" s="26"/>
      <c r="X873" s="29"/>
      <c r="AB873" s="1"/>
      <c r="AD873" s="2"/>
      <c r="AE873" s="2"/>
      <c r="AF873" s="2"/>
      <c r="AG873" s="2"/>
      <c r="AH873" s="4"/>
    </row>
    <row r="874" spans="1:34" ht="13.5" hidden="1" customHeight="1">
      <c r="A874" s="2"/>
      <c r="C874" s="3"/>
      <c r="D874" s="3"/>
      <c r="E874" s="3"/>
      <c r="F874" s="3"/>
      <c r="G874" s="3"/>
      <c r="H874" s="3"/>
      <c r="I874" s="3"/>
      <c r="J874" s="3"/>
      <c r="K874" s="3"/>
      <c r="L874" s="3"/>
      <c r="M874" s="21"/>
      <c r="N874" s="21"/>
      <c r="O874" s="21"/>
      <c r="P874" s="21"/>
      <c r="Q874" s="26"/>
      <c r="R874" s="29"/>
      <c r="S874" s="26"/>
      <c r="T874" s="29"/>
      <c r="U874" s="26"/>
      <c r="V874" s="29"/>
      <c r="W874" s="26"/>
      <c r="X874" s="29"/>
      <c r="AB874" s="1"/>
      <c r="AD874" s="2"/>
      <c r="AE874" s="2"/>
      <c r="AF874" s="2"/>
      <c r="AG874" s="2"/>
      <c r="AH874" s="4"/>
    </row>
    <row r="875" spans="1:34" ht="13.5" hidden="1" customHeight="1">
      <c r="A875" s="2"/>
      <c r="C875" s="3"/>
      <c r="D875" s="3"/>
      <c r="E875" s="3"/>
      <c r="F875" s="3"/>
      <c r="G875" s="3"/>
      <c r="H875" s="3"/>
      <c r="I875" s="3"/>
      <c r="J875" s="3"/>
      <c r="K875" s="3"/>
      <c r="L875" s="3"/>
      <c r="M875" s="21"/>
      <c r="N875" s="21"/>
      <c r="O875" s="21"/>
      <c r="P875" s="21"/>
      <c r="Q875" s="26"/>
      <c r="R875" s="29"/>
      <c r="S875" s="26"/>
      <c r="T875" s="29"/>
      <c r="U875" s="26"/>
      <c r="V875" s="29"/>
      <c r="W875" s="26"/>
      <c r="X875" s="29"/>
      <c r="AB875" s="1"/>
      <c r="AD875" s="2"/>
      <c r="AE875" s="2"/>
      <c r="AF875" s="2"/>
      <c r="AG875" s="2"/>
      <c r="AH875" s="4"/>
    </row>
    <row r="876" spans="1:34" ht="13.5" hidden="1" customHeight="1">
      <c r="A876" s="2"/>
      <c r="C876" s="3"/>
      <c r="D876" s="3"/>
      <c r="E876" s="3"/>
      <c r="F876" s="3"/>
      <c r="G876" s="3"/>
      <c r="H876" s="3"/>
      <c r="I876" s="3"/>
      <c r="J876" s="3"/>
      <c r="K876" s="3"/>
      <c r="L876" s="3"/>
      <c r="M876" s="21"/>
      <c r="N876" s="21"/>
      <c r="O876" s="21"/>
      <c r="P876" s="21"/>
      <c r="Q876" s="26"/>
      <c r="R876" s="29"/>
      <c r="S876" s="26"/>
      <c r="T876" s="29"/>
      <c r="U876" s="26"/>
      <c r="V876" s="29"/>
      <c r="W876" s="26"/>
      <c r="X876" s="29"/>
      <c r="AB876" s="1"/>
      <c r="AD876" s="2"/>
      <c r="AE876" s="2"/>
      <c r="AF876" s="2"/>
      <c r="AG876" s="2"/>
      <c r="AH876" s="4"/>
    </row>
    <row r="877" spans="1:34" ht="13.5" hidden="1" customHeight="1">
      <c r="A877" s="2"/>
      <c r="C877" s="3"/>
      <c r="D877" s="3"/>
      <c r="E877" s="3"/>
      <c r="F877" s="3"/>
      <c r="G877" s="3"/>
      <c r="H877" s="3"/>
      <c r="I877" s="3"/>
      <c r="J877" s="3"/>
      <c r="K877" s="3"/>
      <c r="L877" s="3"/>
      <c r="M877" s="21"/>
      <c r="N877" s="21"/>
      <c r="O877" s="21"/>
      <c r="P877" s="21"/>
      <c r="Q877" s="26"/>
      <c r="R877" s="29"/>
      <c r="S877" s="26"/>
      <c r="T877" s="29"/>
      <c r="U877" s="26"/>
      <c r="V877" s="29"/>
      <c r="W877" s="26"/>
      <c r="X877" s="29"/>
      <c r="AB877" s="1"/>
      <c r="AD877" s="2"/>
      <c r="AE877" s="2"/>
      <c r="AF877" s="2"/>
      <c r="AG877" s="2"/>
      <c r="AH877" s="4"/>
    </row>
    <row r="878" spans="1:34" ht="13.5" hidden="1" customHeight="1">
      <c r="A878" s="2"/>
      <c r="C878" s="3"/>
      <c r="D878" s="3"/>
      <c r="E878" s="3"/>
      <c r="F878" s="3"/>
      <c r="G878" s="3"/>
      <c r="H878" s="3"/>
      <c r="I878" s="3"/>
      <c r="J878" s="3"/>
      <c r="K878" s="3"/>
      <c r="L878" s="3"/>
      <c r="M878" s="21"/>
      <c r="N878" s="21"/>
      <c r="O878" s="21"/>
      <c r="P878" s="21"/>
      <c r="Q878" s="26"/>
      <c r="R878" s="29"/>
      <c r="S878" s="26"/>
      <c r="T878" s="29"/>
      <c r="U878" s="26"/>
      <c r="V878" s="29"/>
      <c r="W878" s="26"/>
      <c r="X878" s="29"/>
      <c r="AB878" s="1"/>
      <c r="AD878" s="2"/>
      <c r="AE878" s="2"/>
      <c r="AF878" s="2"/>
      <c r="AG878" s="2"/>
      <c r="AH878" s="4"/>
    </row>
    <row r="879" spans="1:34" ht="13.5" hidden="1" customHeight="1">
      <c r="A879" s="2"/>
      <c r="C879" s="3"/>
      <c r="D879" s="3"/>
      <c r="E879" s="3"/>
      <c r="F879" s="3"/>
      <c r="G879" s="3"/>
      <c r="H879" s="3"/>
      <c r="I879" s="3"/>
      <c r="J879" s="3"/>
      <c r="K879" s="3"/>
      <c r="L879" s="3"/>
      <c r="M879" s="21"/>
      <c r="N879" s="21"/>
      <c r="O879" s="21"/>
      <c r="P879" s="21"/>
      <c r="Q879" s="26"/>
      <c r="R879" s="29"/>
      <c r="S879" s="26"/>
      <c r="T879" s="29"/>
      <c r="U879" s="26"/>
      <c r="V879" s="29"/>
      <c r="W879" s="26"/>
      <c r="X879" s="29"/>
      <c r="AB879" s="1"/>
      <c r="AD879" s="2"/>
      <c r="AE879" s="2"/>
      <c r="AF879" s="2"/>
      <c r="AG879" s="2"/>
      <c r="AH879" s="4"/>
    </row>
    <row r="880" spans="1:34" ht="13.5" hidden="1" customHeight="1">
      <c r="A880" s="2"/>
      <c r="C880" s="3"/>
      <c r="D880" s="3"/>
      <c r="E880" s="3"/>
      <c r="F880" s="3"/>
      <c r="G880" s="3"/>
      <c r="H880" s="3"/>
      <c r="I880" s="3"/>
      <c r="J880" s="3"/>
      <c r="K880" s="3"/>
      <c r="L880" s="3"/>
      <c r="M880" s="21"/>
      <c r="N880" s="21"/>
      <c r="O880" s="21"/>
      <c r="P880" s="21"/>
      <c r="Q880" s="26"/>
      <c r="R880" s="29"/>
      <c r="S880" s="26"/>
      <c r="T880" s="29"/>
      <c r="U880" s="26"/>
      <c r="V880" s="29"/>
      <c r="W880" s="26"/>
      <c r="X880" s="29"/>
      <c r="AB880" s="1"/>
      <c r="AD880" s="2"/>
      <c r="AE880" s="2"/>
      <c r="AF880" s="2"/>
      <c r="AG880" s="2"/>
      <c r="AH880" s="4"/>
    </row>
    <row r="881" spans="1:34" ht="13.5" hidden="1" customHeight="1">
      <c r="A881" s="2"/>
      <c r="C881" s="3"/>
      <c r="D881" s="3"/>
      <c r="E881" s="3"/>
      <c r="F881" s="3"/>
      <c r="G881" s="3"/>
      <c r="H881" s="3"/>
      <c r="I881" s="3"/>
      <c r="J881" s="3"/>
      <c r="K881" s="3"/>
      <c r="L881" s="3"/>
      <c r="M881" s="21"/>
      <c r="N881" s="21"/>
      <c r="O881" s="21"/>
      <c r="P881" s="21"/>
      <c r="Q881" s="26"/>
      <c r="R881" s="29"/>
      <c r="S881" s="26"/>
      <c r="T881" s="29"/>
      <c r="U881" s="26"/>
      <c r="V881" s="29"/>
      <c r="W881" s="26"/>
      <c r="X881" s="29"/>
      <c r="AB881" s="1"/>
      <c r="AD881" s="2"/>
      <c r="AE881" s="2"/>
      <c r="AF881" s="2"/>
      <c r="AG881" s="2"/>
      <c r="AH881" s="4"/>
    </row>
    <row r="882" spans="1:34" ht="13.5" hidden="1" customHeight="1">
      <c r="A882" s="2"/>
      <c r="C882" s="3"/>
      <c r="D882" s="3"/>
      <c r="E882" s="3"/>
      <c r="F882" s="3"/>
      <c r="G882" s="3"/>
      <c r="H882" s="3"/>
      <c r="I882" s="3"/>
      <c r="J882" s="3"/>
      <c r="K882" s="3"/>
      <c r="L882" s="3"/>
      <c r="M882" s="21"/>
      <c r="N882" s="21"/>
      <c r="O882" s="21"/>
      <c r="P882" s="21"/>
      <c r="Q882" s="26"/>
      <c r="R882" s="29"/>
      <c r="S882" s="26"/>
      <c r="T882" s="29"/>
      <c r="U882" s="26"/>
      <c r="V882" s="29"/>
      <c r="W882" s="26"/>
      <c r="X882" s="29"/>
      <c r="AB882" s="1"/>
      <c r="AD882" s="2"/>
      <c r="AE882" s="2"/>
      <c r="AF882" s="2"/>
      <c r="AG882" s="2"/>
      <c r="AH882" s="4"/>
    </row>
    <row r="883" spans="1:34" ht="13.5" hidden="1" customHeight="1">
      <c r="A883" s="2"/>
      <c r="C883" s="3"/>
      <c r="D883" s="3"/>
      <c r="E883" s="3"/>
      <c r="F883" s="3"/>
      <c r="G883" s="3"/>
      <c r="H883" s="3"/>
      <c r="I883" s="3"/>
      <c r="J883" s="3"/>
      <c r="K883" s="3"/>
      <c r="L883" s="3"/>
      <c r="M883" s="21"/>
      <c r="N883" s="21"/>
      <c r="O883" s="21"/>
      <c r="P883" s="21"/>
      <c r="Q883" s="26"/>
      <c r="R883" s="29"/>
      <c r="S883" s="26"/>
      <c r="T883" s="29"/>
      <c r="U883" s="26"/>
      <c r="V883" s="29"/>
      <c r="W883" s="26"/>
      <c r="X883" s="29"/>
      <c r="AB883" s="1"/>
      <c r="AD883" s="2"/>
      <c r="AE883" s="2"/>
      <c r="AF883" s="2"/>
      <c r="AG883" s="2"/>
      <c r="AH883" s="4"/>
    </row>
    <row r="884" spans="1:34" ht="13.5" hidden="1" customHeight="1">
      <c r="A884" s="2"/>
      <c r="C884" s="3"/>
      <c r="D884" s="3"/>
      <c r="E884" s="3"/>
      <c r="F884" s="3"/>
      <c r="G884" s="3"/>
      <c r="H884" s="3"/>
      <c r="I884" s="3"/>
      <c r="J884" s="3"/>
      <c r="K884" s="3"/>
      <c r="L884" s="3"/>
      <c r="M884" s="21"/>
      <c r="N884" s="21"/>
      <c r="O884" s="21"/>
      <c r="P884" s="21"/>
      <c r="Q884" s="26"/>
      <c r="R884" s="29"/>
      <c r="S884" s="26"/>
      <c r="T884" s="29"/>
      <c r="U884" s="26"/>
      <c r="V884" s="29"/>
      <c r="W884" s="26"/>
      <c r="X884" s="29"/>
      <c r="AB884" s="1"/>
      <c r="AD884" s="2"/>
      <c r="AE884" s="2"/>
      <c r="AF884" s="2"/>
      <c r="AG884" s="2"/>
      <c r="AH884" s="4"/>
    </row>
    <row r="885" spans="1:34" ht="13.5" hidden="1" customHeight="1">
      <c r="A885" s="2"/>
      <c r="C885" s="3"/>
      <c r="D885" s="3"/>
      <c r="E885" s="3"/>
      <c r="F885" s="3"/>
      <c r="G885" s="3"/>
      <c r="H885" s="3"/>
      <c r="I885" s="3"/>
      <c r="J885" s="3"/>
      <c r="K885" s="3"/>
      <c r="L885" s="3"/>
      <c r="M885" s="21"/>
      <c r="N885" s="21"/>
      <c r="O885" s="21"/>
      <c r="P885" s="21"/>
      <c r="Q885" s="26"/>
      <c r="R885" s="29"/>
      <c r="S885" s="26"/>
      <c r="T885" s="29"/>
      <c r="U885" s="26"/>
      <c r="V885" s="29"/>
      <c r="W885" s="26"/>
      <c r="X885" s="29"/>
      <c r="AB885" s="1"/>
      <c r="AD885" s="2"/>
      <c r="AE885" s="2"/>
      <c r="AF885" s="2"/>
      <c r="AG885" s="2"/>
      <c r="AH885" s="4"/>
    </row>
    <row r="886" spans="1:34" ht="13.5" hidden="1" customHeight="1">
      <c r="A886" s="2"/>
      <c r="C886" s="3"/>
      <c r="D886" s="3"/>
      <c r="E886" s="3"/>
      <c r="F886" s="3"/>
      <c r="G886" s="3"/>
      <c r="H886" s="3"/>
      <c r="I886" s="3"/>
      <c r="J886" s="3"/>
      <c r="K886" s="3"/>
      <c r="L886" s="3"/>
      <c r="M886" s="21"/>
      <c r="N886" s="21"/>
      <c r="O886" s="21"/>
      <c r="P886" s="21"/>
      <c r="Q886" s="26"/>
      <c r="R886" s="29"/>
      <c r="S886" s="26"/>
      <c r="T886" s="29"/>
      <c r="U886" s="26"/>
      <c r="V886" s="29"/>
      <c r="W886" s="26"/>
      <c r="X886" s="29"/>
      <c r="AB886" s="1"/>
      <c r="AD886" s="2"/>
      <c r="AE886" s="2"/>
      <c r="AF886" s="2"/>
      <c r="AG886" s="2"/>
      <c r="AH886" s="4"/>
    </row>
    <row r="887" spans="1:34" ht="13.5" hidden="1" customHeight="1">
      <c r="A887" s="2"/>
      <c r="C887" s="3"/>
      <c r="D887" s="3"/>
      <c r="E887" s="3"/>
      <c r="F887" s="3"/>
      <c r="G887" s="3"/>
      <c r="H887" s="3"/>
      <c r="I887" s="3"/>
      <c r="J887" s="3"/>
      <c r="K887" s="3"/>
      <c r="L887" s="3"/>
      <c r="M887" s="21"/>
      <c r="N887" s="21"/>
      <c r="O887" s="21"/>
      <c r="P887" s="21"/>
      <c r="Q887" s="26"/>
      <c r="R887" s="29"/>
      <c r="S887" s="26"/>
      <c r="T887" s="29"/>
      <c r="U887" s="26"/>
      <c r="V887" s="29"/>
      <c r="W887" s="26"/>
      <c r="X887" s="29"/>
      <c r="AB887" s="1"/>
      <c r="AD887" s="2"/>
      <c r="AE887" s="2"/>
      <c r="AF887" s="2"/>
      <c r="AG887" s="2"/>
      <c r="AH887" s="4"/>
    </row>
    <row r="888" spans="1:34" ht="13.5" hidden="1" customHeight="1">
      <c r="A888" s="2"/>
      <c r="C888" s="3"/>
      <c r="D888" s="3"/>
      <c r="E888" s="3"/>
      <c r="F888" s="3"/>
      <c r="G888" s="3"/>
      <c r="H888" s="3"/>
      <c r="I888" s="3"/>
      <c r="J888" s="3"/>
      <c r="K888" s="3"/>
      <c r="L888" s="3"/>
      <c r="M888" s="21"/>
      <c r="N888" s="21"/>
      <c r="O888" s="21"/>
      <c r="P888" s="21"/>
      <c r="Q888" s="26"/>
      <c r="R888" s="29"/>
      <c r="S888" s="26"/>
      <c r="T888" s="29"/>
      <c r="U888" s="26"/>
      <c r="V888" s="29"/>
      <c r="W888" s="26"/>
      <c r="X888" s="29"/>
      <c r="AB888" s="1"/>
      <c r="AD888" s="2"/>
      <c r="AE888" s="2"/>
      <c r="AF888" s="2"/>
      <c r="AG888" s="2"/>
      <c r="AH888" s="4"/>
    </row>
    <row r="889" spans="1:34" ht="13.5" hidden="1" customHeight="1">
      <c r="A889" s="2"/>
      <c r="C889" s="3"/>
      <c r="D889" s="3"/>
      <c r="E889" s="3"/>
      <c r="F889" s="3"/>
      <c r="G889" s="3"/>
      <c r="H889" s="3"/>
      <c r="I889" s="3"/>
      <c r="J889" s="3"/>
      <c r="K889" s="3"/>
      <c r="L889" s="3"/>
      <c r="M889" s="21"/>
      <c r="N889" s="21"/>
      <c r="O889" s="21"/>
      <c r="P889" s="21"/>
      <c r="Q889" s="26"/>
      <c r="R889" s="29"/>
      <c r="S889" s="26"/>
      <c r="T889" s="29"/>
      <c r="U889" s="26"/>
      <c r="V889" s="29"/>
      <c r="W889" s="26"/>
      <c r="X889" s="29"/>
      <c r="AB889" s="1"/>
      <c r="AD889" s="2"/>
      <c r="AE889" s="2"/>
      <c r="AF889" s="2"/>
      <c r="AG889" s="2"/>
      <c r="AH889" s="4"/>
    </row>
    <row r="890" spans="1:34" ht="13.5" hidden="1" customHeight="1">
      <c r="A890" s="2"/>
      <c r="C890" s="3"/>
      <c r="D890" s="3"/>
      <c r="E890" s="3"/>
      <c r="F890" s="3"/>
      <c r="G890" s="3"/>
      <c r="H890" s="3"/>
      <c r="I890" s="3"/>
      <c r="J890" s="3"/>
      <c r="K890" s="3"/>
      <c r="L890" s="3"/>
      <c r="M890" s="21"/>
      <c r="N890" s="21"/>
      <c r="O890" s="21"/>
      <c r="P890" s="21"/>
      <c r="Q890" s="26"/>
      <c r="R890" s="29"/>
      <c r="S890" s="26"/>
      <c r="T890" s="29"/>
      <c r="U890" s="26"/>
      <c r="V890" s="29"/>
      <c r="W890" s="26"/>
      <c r="X890" s="29"/>
      <c r="AB890" s="1"/>
      <c r="AD890" s="2"/>
      <c r="AE890" s="2"/>
      <c r="AF890" s="2"/>
      <c r="AG890" s="2"/>
      <c r="AH890" s="4"/>
    </row>
    <row r="891" spans="1:34" ht="13.5" hidden="1" customHeight="1">
      <c r="A891" s="2"/>
      <c r="C891" s="3"/>
      <c r="D891" s="3"/>
      <c r="E891" s="3"/>
      <c r="F891" s="3"/>
      <c r="G891" s="3"/>
      <c r="H891" s="3"/>
      <c r="I891" s="3"/>
      <c r="J891" s="3"/>
      <c r="K891" s="3"/>
      <c r="L891" s="3"/>
      <c r="M891" s="21"/>
      <c r="N891" s="21"/>
      <c r="O891" s="21"/>
      <c r="P891" s="21"/>
      <c r="Q891" s="26"/>
      <c r="R891" s="29"/>
      <c r="S891" s="26"/>
      <c r="T891" s="29"/>
      <c r="U891" s="26"/>
      <c r="V891" s="29"/>
      <c r="W891" s="26"/>
      <c r="X891" s="29"/>
      <c r="AB891" s="1"/>
      <c r="AD891" s="2"/>
      <c r="AE891" s="2"/>
      <c r="AF891" s="2"/>
      <c r="AG891" s="2"/>
      <c r="AH891" s="4"/>
    </row>
    <row r="892" spans="1:34" ht="13.5" hidden="1" customHeight="1">
      <c r="A892" s="2"/>
      <c r="C892" s="3"/>
      <c r="D892" s="3"/>
      <c r="E892" s="3"/>
      <c r="F892" s="3"/>
      <c r="G892" s="3"/>
      <c r="H892" s="3"/>
      <c r="I892" s="3"/>
      <c r="J892" s="3"/>
      <c r="K892" s="3"/>
      <c r="L892" s="3"/>
      <c r="M892" s="21"/>
      <c r="N892" s="21"/>
      <c r="O892" s="21"/>
      <c r="P892" s="21"/>
      <c r="Q892" s="26"/>
      <c r="R892" s="29"/>
      <c r="S892" s="26"/>
      <c r="T892" s="29"/>
      <c r="U892" s="26"/>
      <c r="V892" s="29"/>
      <c r="W892" s="26"/>
      <c r="X892" s="29"/>
      <c r="AB892" s="1"/>
      <c r="AD892" s="2"/>
      <c r="AE892" s="2"/>
      <c r="AF892" s="2"/>
      <c r="AG892" s="2"/>
      <c r="AH892" s="4"/>
    </row>
    <row r="893" spans="1:34" ht="13.5" hidden="1" customHeight="1">
      <c r="A893" s="2"/>
      <c r="C893" s="3"/>
      <c r="D893" s="3"/>
      <c r="E893" s="3"/>
      <c r="F893" s="3"/>
      <c r="G893" s="3"/>
      <c r="H893" s="3"/>
      <c r="I893" s="3"/>
      <c r="J893" s="3"/>
      <c r="K893" s="3"/>
      <c r="L893" s="3"/>
      <c r="M893" s="21"/>
      <c r="N893" s="21"/>
      <c r="O893" s="21"/>
      <c r="P893" s="21"/>
      <c r="Q893" s="26"/>
      <c r="R893" s="29"/>
      <c r="S893" s="26"/>
      <c r="T893" s="29"/>
      <c r="U893" s="26"/>
      <c r="V893" s="29"/>
      <c r="W893" s="26"/>
      <c r="X893" s="29"/>
      <c r="AB893" s="1"/>
      <c r="AD893" s="2"/>
      <c r="AE893" s="2"/>
      <c r="AF893" s="2"/>
      <c r="AG893" s="2"/>
      <c r="AH893" s="4"/>
    </row>
    <row r="894" spans="1:34" ht="13.5" hidden="1" customHeight="1">
      <c r="A894" s="2"/>
      <c r="C894" s="3"/>
      <c r="D894" s="3"/>
      <c r="E894" s="3"/>
      <c r="F894" s="3"/>
      <c r="G894" s="3"/>
      <c r="H894" s="3"/>
      <c r="I894" s="3"/>
      <c r="J894" s="3"/>
      <c r="K894" s="3"/>
      <c r="L894" s="3"/>
      <c r="M894" s="21"/>
      <c r="N894" s="21"/>
      <c r="O894" s="21"/>
      <c r="P894" s="21"/>
      <c r="Q894" s="26"/>
      <c r="R894" s="29"/>
      <c r="S894" s="26"/>
      <c r="T894" s="29"/>
      <c r="U894" s="26"/>
      <c r="V894" s="29"/>
      <c r="W894" s="26"/>
      <c r="X894" s="29"/>
      <c r="AB894" s="1"/>
      <c r="AD894" s="2"/>
      <c r="AE894" s="2"/>
      <c r="AF894" s="2"/>
      <c r="AG894" s="2"/>
      <c r="AH894" s="4"/>
    </row>
    <row r="895" spans="1:34" ht="13.5" hidden="1" customHeight="1">
      <c r="A895" s="2"/>
      <c r="C895" s="3"/>
      <c r="D895" s="3"/>
      <c r="E895" s="3"/>
      <c r="F895" s="3"/>
      <c r="G895" s="3"/>
      <c r="H895" s="3"/>
      <c r="I895" s="3"/>
      <c r="J895" s="3"/>
      <c r="K895" s="3"/>
      <c r="L895" s="3"/>
      <c r="M895" s="21"/>
      <c r="N895" s="21"/>
      <c r="O895" s="21"/>
      <c r="P895" s="21"/>
      <c r="Q895" s="26"/>
      <c r="R895" s="29"/>
      <c r="S895" s="26"/>
      <c r="T895" s="29"/>
      <c r="U895" s="26"/>
      <c r="V895" s="29"/>
      <c r="W895" s="26"/>
      <c r="X895" s="29"/>
      <c r="AB895" s="1"/>
      <c r="AD895" s="2"/>
      <c r="AE895" s="2"/>
      <c r="AF895" s="2"/>
      <c r="AG895" s="2"/>
      <c r="AH895" s="4"/>
    </row>
    <row r="896" spans="1:34" ht="13.5" hidden="1" customHeight="1">
      <c r="A896" s="2"/>
      <c r="C896" s="3"/>
      <c r="D896" s="3"/>
      <c r="E896" s="3"/>
      <c r="F896" s="3"/>
      <c r="G896" s="3"/>
      <c r="H896" s="3"/>
      <c r="I896" s="3"/>
      <c r="J896" s="3"/>
      <c r="K896" s="3"/>
      <c r="L896" s="3"/>
      <c r="M896" s="21"/>
      <c r="N896" s="21"/>
      <c r="O896" s="21"/>
      <c r="P896" s="21"/>
      <c r="Q896" s="26"/>
      <c r="R896" s="29"/>
      <c r="S896" s="26"/>
      <c r="T896" s="29"/>
      <c r="U896" s="26"/>
      <c r="V896" s="29"/>
      <c r="W896" s="26"/>
      <c r="X896" s="29"/>
      <c r="AB896" s="1"/>
      <c r="AD896" s="2"/>
      <c r="AE896" s="2"/>
      <c r="AF896" s="2"/>
      <c r="AG896" s="2"/>
      <c r="AH896" s="4"/>
    </row>
    <row r="897" spans="1:34" ht="13.5" hidden="1" customHeight="1">
      <c r="A897" s="2"/>
      <c r="C897" s="3"/>
      <c r="D897" s="3"/>
      <c r="E897" s="3"/>
      <c r="F897" s="3"/>
      <c r="G897" s="3"/>
      <c r="H897" s="3"/>
      <c r="I897" s="3"/>
      <c r="J897" s="3"/>
      <c r="K897" s="3"/>
      <c r="L897" s="3"/>
      <c r="M897" s="21"/>
      <c r="N897" s="21"/>
      <c r="O897" s="21"/>
      <c r="P897" s="21"/>
      <c r="Q897" s="26"/>
      <c r="R897" s="29"/>
      <c r="S897" s="26"/>
      <c r="T897" s="29"/>
      <c r="U897" s="26"/>
      <c r="V897" s="29"/>
      <c r="W897" s="26"/>
      <c r="X897" s="29"/>
      <c r="AB897" s="1"/>
      <c r="AD897" s="2"/>
      <c r="AE897" s="2"/>
      <c r="AF897" s="2"/>
      <c r="AG897" s="2"/>
      <c r="AH897" s="4"/>
    </row>
    <row r="898" spans="1:34" ht="13.5" hidden="1" customHeight="1">
      <c r="A898" s="2"/>
      <c r="C898" s="3"/>
      <c r="D898" s="3"/>
      <c r="E898" s="3"/>
      <c r="F898" s="3"/>
      <c r="G898" s="3"/>
      <c r="H898" s="3"/>
      <c r="I898" s="3"/>
      <c r="J898" s="3"/>
      <c r="K898" s="3"/>
      <c r="L898" s="3"/>
      <c r="M898" s="21"/>
      <c r="N898" s="21"/>
      <c r="O898" s="21"/>
      <c r="P898" s="21"/>
      <c r="Q898" s="26"/>
      <c r="R898" s="29"/>
      <c r="S898" s="26"/>
      <c r="T898" s="29"/>
      <c r="U898" s="26"/>
      <c r="V898" s="29"/>
      <c r="W898" s="26"/>
      <c r="X898" s="29"/>
      <c r="AB898" s="1"/>
      <c r="AD898" s="2"/>
      <c r="AE898" s="2"/>
      <c r="AF898" s="2"/>
      <c r="AG898" s="2"/>
      <c r="AH898" s="4"/>
    </row>
    <row r="899" spans="1:34" ht="13.5" hidden="1" customHeight="1">
      <c r="A899" s="2"/>
      <c r="C899" s="3"/>
      <c r="D899" s="3"/>
      <c r="E899" s="3"/>
      <c r="F899" s="3"/>
      <c r="G899" s="3"/>
      <c r="H899" s="3"/>
      <c r="I899" s="3"/>
      <c r="J899" s="3"/>
      <c r="K899" s="3"/>
      <c r="L899" s="3"/>
      <c r="M899" s="21"/>
      <c r="N899" s="21"/>
      <c r="O899" s="21"/>
      <c r="P899" s="21"/>
      <c r="Q899" s="26"/>
      <c r="R899" s="29"/>
      <c r="S899" s="26"/>
      <c r="T899" s="29"/>
      <c r="U899" s="26"/>
      <c r="V899" s="29"/>
      <c r="W899" s="26"/>
      <c r="X899" s="29"/>
      <c r="AB899" s="1"/>
      <c r="AD899" s="2"/>
      <c r="AE899" s="2"/>
      <c r="AF899" s="2"/>
      <c r="AG899" s="2"/>
      <c r="AH899" s="4"/>
    </row>
    <row r="900" spans="1:34" ht="13.5" hidden="1" customHeight="1">
      <c r="A900" s="2"/>
      <c r="C900" s="3"/>
      <c r="D900" s="3"/>
      <c r="E900" s="3"/>
      <c r="F900" s="3"/>
      <c r="G900" s="3"/>
      <c r="H900" s="3"/>
      <c r="I900" s="3"/>
      <c r="J900" s="3"/>
      <c r="K900" s="3"/>
      <c r="L900" s="3"/>
      <c r="M900" s="21"/>
      <c r="N900" s="21"/>
      <c r="O900" s="21"/>
      <c r="P900" s="21"/>
      <c r="Q900" s="26"/>
      <c r="R900" s="29"/>
      <c r="S900" s="26"/>
      <c r="T900" s="29"/>
      <c r="U900" s="26"/>
      <c r="V900" s="29"/>
      <c r="W900" s="26"/>
      <c r="X900" s="29"/>
      <c r="AB900" s="1"/>
      <c r="AD900" s="2"/>
      <c r="AE900" s="2"/>
      <c r="AF900" s="2"/>
      <c r="AG900" s="2"/>
      <c r="AH900" s="4"/>
    </row>
    <row r="901" spans="1:34" ht="13.5" hidden="1" customHeight="1">
      <c r="A901" s="2"/>
      <c r="C901" s="3"/>
      <c r="D901" s="3"/>
      <c r="E901" s="3"/>
      <c r="F901" s="3"/>
      <c r="G901" s="3"/>
      <c r="H901" s="3"/>
      <c r="I901" s="3"/>
      <c r="J901" s="3"/>
      <c r="K901" s="3"/>
      <c r="L901" s="3"/>
      <c r="M901" s="21"/>
      <c r="N901" s="21"/>
      <c r="O901" s="21"/>
      <c r="P901" s="21"/>
      <c r="Q901" s="26"/>
      <c r="R901" s="29"/>
      <c r="S901" s="26"/>
      <c r="T901" s="29"/>
      <c r="U901" s="26"/>
      <c r="V901" s="29"/>
      <c r="W901" s="26"/>
      <c r="X901" s="29"/>
      <c r="AB901" s="1"/>
      <c r="AD901" s="2"/>
      <c r="AE901" s="2"/>
      <c r="AF901" s="2"/>
      <c r="AG901" s="2"/>
      <c r="AH901" s="4"/>
    </row>
    <row r="902" spans="1:34" ht="13.5" hidden="1" customHeight="1">
      <c r="A902" s="2"/>
      <c r="C902" s="3"/>
      <c r="D902" s="3"/>
      <c r="E902" s="3"/>
      <c r="F902" s="3"/>
      <c r="G902" s="3"/>
      <c r="H902" s="3"/>
      <c r="I902" s="3"/>
      <c r="J902" s="3"/>
      <c r="K902" s="3"/>
      <c r="L902" s="3"/>
      <c r="M902" s="21"/>
      <c r="N902" s="21"/>
      <c r="O902" s="21"/>
      <c r="P902" s="21"/>
      <c r="Q902" s="26"/>
      <c r="R902" s="29"/>
      <c r="S902" s="26"/>
      <c r="T902" s="29"/>
      <c r="U902" s="26"/>
      <c r="V902" s="29"/>
      <c r="W902" s="26"/>
      <c r="X902" s="29"/>
      <c r="AB902" s="1"/>
      <c r="AD902" s="2"/>
      <c r="AE902" s="2"/>
      <c r="AF902" s="2"/>
      <c r="AG902" s="2"/>
      <c r="AH902" s="4"/>
    </row>
    <row r="903" spans="1:34" ht="13.5" hidden="1" customHeight="1">
      <c r="A903" s="2"/>
      <c r="C903" s="3"/>
      <c r="D903" s="3"/>
      <c r="E903" s="3"/>
      <c r="F903" s="3"/>
      <c r="G903" s="3"/>
      <c r="H903" s="3"/>
      <c r="I903" s="3"/>
      <c r="J903" s="3"/>
      <c r="K903" s="3"/>
      <c r="L903" s="3"/>
      <c r="M903" s="21"/>
      <c r="N903" s="21"/>
      <c r="O903" s="21"/>
      <c r="P903" s="21"/>
      <c r="Q903" s="26"/>
      <c r="R903" s="29"/>
      <c r="S903" s="26"/>
      <c r="T903" s="29"/>
      <c r="U903" s="26"/>
      <c r="V903" s="29"/>
      <c r="W903" s="26"/>
      <c r="X903" s="29"/>
      <c r="AB903" s="1"/>
      <c r="AD903" s="2"/>
      <c r="AE903" s="2"/>
      <c r="AF903" s="2"/>
      <c r="AG903" s="2"/>
      <c r="AH903" s="4"/>
    </row>
    <row r="904" spans="1:34" ht="13.5" hidden="1" customHeight="1">
      <c r="A904" s="2"/>
      <c r="C904" s="3"/>
      <c r="D904" s="3"/>
      <c r="E904" s="3"/>
      <c r="F904" s="3"/>
      <c r="G904" s="3"/>
      <c r="H904" s="3"/>
      <c r="I904" s="3"/>
      <c r="J904" s="3"/>
      <c r="K904" s="3"/>
      <c r="L904" s="3"/>
      <c r="M904" s="21"/>
      <c r="N904" s="21"/>
      <c r="O904" s="21"/>
      <c r="P904" s="21"/>
      <c r="Q904" s="26"/>
      <c r="R904" s="29"/>
      <c r="S904" s="26"/>
      <c r="T904" s="29"/>
      <c r="U904" s="26"/>
      <c r="V904" s="29"/>
      <c r="W904" s="26"/>
      <c r="X904" s="29"/>
      <c r="AB904" s="1"/>
      <c r="AD904" s="2"/>
      <c r="AE904" s="2"/>
      <c r="AF904" s="2"/>
      <c r="AG904" s="2"/>
      <c r="AH904" s="4"/>
    </row>
    <row r="905" spans="1:34" ht="13.5" hidden="1" customHeight="1">
      <c r="A905" s="2"/>
      <c r="C905" s="3"/>
      <c r="D905" s="3"/>
      <c r="E905" s="3"/>
      <c r="F905" s="3"/>
      <c r="G905" s="3"/>
      <c r="H905" s="3"/>
      <c r="I905" s="3"/>
      <c r="J905" s="3"/>
      <c r="K905" s="3"/>
      <c r="L905" s="3"/>
      <c r="M905" s="21"/>
      <c r="N905" s="21"/>
      <c r="O905" s="21"/>
      <c r="P905" s="21"/>
      <c r="Q905" s="26"/>
      <c r="R905" s="29"/>
      <c r="S905" s="26"/>
      <c r="T905" s="29"/>
      <c r="U905" s="26"/>
      <c r="V905" s="29"/>
      <c r="W905" s="26"/>
      <c r="X905" s="29"/>
      <c r="AB905" s="1"/>
      <c r="AD905" s="2"/>
      <c r="AE905" s="2"/>
      <c r="AF905" s="2"/>
      <c r="AG905" s="2"/>
      <c r="AH905" s="4"/>
    </row>
    <row r="906" spans="1:34" ht="13.5" hidden="1" customHeight="1">
      <c r="A906" s="2"/>
      <c r="C906" s="3"/>
      <c r="D906" s="3"/>
      <c r="E906" s="3"/>
      <c r="F906" s="3"/>
      <c r="G906" s="3"/>
      <c r="H906" s="3"/>
      <c r="I906" s="3"/>
      <c r="J906" s="3"/>
      <c r="K906" s="3"/>
      <c r="L906" s="3"/>
      <c r="M906" s="21"/>
      <c r="N906" s="21"/>
      <c r="O906" s="21"/>
      <c r="P906" s="21"/>
      <c r="Q906" s="26"/>
      <c r="R906" s="29"/>
      <c r="S906" s="26"/>
      <c r="T906" s="29"/>
      <c r="U906" s="26"/>
      <c r="V906" s="29"/>
      <c r="W906" s="26"/>
      <c r="X906" s="29"/>
      <c r="AB906" s="1"/>
      <c r="AD906" s="2"/>
      <c r="AE906" s="2"/>
      <c r="AF906" s="2"/>
      <c r="AG906" s="2"/>
      <c r="AH906" s="4"/>
    </row>
    <row r="907" spans="1:34" ht="13.5" hidden="1" customHeight="1">
      <c r="A907" s="2"/>
      <c r="C907" s="3"/>
      <c r="D907" s="3"/>
      <c r="E907" s="3"/>
      <c r="F907" s="3"/>
      <c r="G907" s="3"/>
      <c r="H907" s="3"/>
      <c r="I907" s="3"/>
      <c r="J907" s="3"/>
      <c r="K907" s="3"/>
      <c r="L907" s="3"/>
      <c r="M907" s="21"/>
      <c r="N907" s="21"/>
      <c r="O907" s="21"/>
      <c r="P907" s="21"/>
      <c r="Q907" s="26"/>
      <c r="R907" s="29"/>
      <c r="S907" s="26"/>
      <c r="T907" s="29"/>
      <c r="U907" s="26"/>
      <c r="V907" s="29"/>
      <c r="W907" s="26"/>
      <c r="X907" s="29"/>
      <c r="AB907" s="1"/>
      <c r="AD907" s="2"/>
      <c r="AE907" s="2"/>
      <c r="AF907" s="2"/>
      <c r="AG907" s="2"/>
      <c r="AH907" s="4"/>
    </row>
    <row r="908" spans="1:34" ht="13.5" hidden="1" customHeight="1">
      <c r="A908" s="2"/>
      <c r="C908" s="3"/>
      <c r="D908" s="3"/>
      <c r="E908" s="3"/>
      <c r="F908" s="3"/>
      <c r="G908" s="3"/>
      <c r="H908" s="3"/>
      <c r="I908" s="3"/>
      <c r="J908" s="3"/>
      <c r="K908" s="3"/>
      <c r="L908" s="3"/>
      <c r="M908" s="21"/>
      <c r="N908" s="21"/>
      <c r="O908" s="21"/>
      <c r="P908" s="21"/>
      <c r="Q908" s="26"/>
      <c r="R908" s="29"/>
      <c r="S908" s="26"/>
      <c r="T908" s="29"/>
      <c r="U908" s="26"/>
      <c r="V908" s="29"/>
      <c r="W908" s="26"/>
      <c r="X908" s="29"/>
      <c r="AB908" s="1"/>
      <c r="AD908" s="2"/>
      <c r="AE908" s="2"/>
      <c r="AF908" s="2"/>
      <c r="AG908" s="2"/>
      <c r="AH908" s="4"/>
    </row>
    <row r="909" spans="1:34" ht="13.5" hidden="1" customHeight="1">
      <c r="A909" s="2"/>
      <c r="C909" s="3"/>
      <c r="D909" s="3"/>
      <c r="E909" s="3"/>
      <c r="F909" s="3"/>
      <c r="G909" s="3"/>
      <c r="H909" s="3"/>
      <c r="I909" s="3"/>
      <c r="J909" s="3"/>
      <c r="K909" s="3"/>
      <c r="L909" s="3"/>
      <c r="M909" s="21"/>
      <c r="N909" s="21"/>
      <c r="O909" s="21"/>
      <c r="P909" s="21"/>
      <c r="Q909" s="26"/>
      <c r="R909" s="29"/>
      <c r="S909" s="26"/>
      <c r="T909" s="29"/>
      <c r="U909" s="26"/>
      <c r="V909" s="29"/>
      <c r="W909" s="26"/>
      <c r="X909" s="29"/>
      <c r="AB909" s="1"/>
      <c r="AD909" s="2"/>
      <c r="AE909" s="2"/>
      <c r="AF909" s="2"/>
      <c r="AG909" s="2"/>
      <c r="AH909" s="4"/>
    </row>
    <row r="910" spans="1:34" ht="13.5" hidden="1" customHeight="1">
      <c r="A910" s="2"/>
      <c r="C910" s="3"/>
      <c r="D910" s="3"/>
      <c r="E910" s="3"/>
      <c r="F910" s="3"/>
      <c r="G910" s="3"/>
      <c r="H910" s="3"/>
      <c r="I910" s="3"/>
      <c r="J910" s="3"/>
      <c r="K910" s="3"/>
      <c r="L910" s="3"/>
      <c r="M910" s="21"/>
      <c r="N910" s="21"/>
      <c r="O910" s="21"/>
      <c r="P910" s="21"/>
      <c r="Q910" s="26"/>
      <c r="R910" s="29"/>
      <c r="S910" s="26"/>
      <c r="T910" s="29"/>
      <c r="U910" s="26"/>
      <c r="V910" s="29"/>
      <c r="W910" s="26"/>
      <c r="X910" s="29"/>
      <c r="AB910" s="1"/>
      <c r="AD910" s="2"/>
      <c r="AE910" s="2"/>
      <c r="AF910" s="2"/>
      <c r="AG910" s="2"/>
      <c r="AH910" s="4"/>
    </row>
    <row r="911" spans="1:34" ht="13.5" hidden="1" customHeight="1">
      <c r="A911" s="2"/>
      <c r="C911" s="3"/>
      <c r="D911" s="3"/>
      <c r="E911" s="3"/>
      <c r="F911" s="3"/>
      <c r="G911" s="3"/>
      <c r="H911" s="3"/>
      <c r="I911" s="3"/>
      <c r="J911" s="3"/>
      <c r="K911" s="3"/>
      <c r="L911" s="3"/>
      <c r="M911" s="21"/>
      <c r="N911" s="21"/>
      <c r="O911" s="21"/>
      <c r="P911" s="21"/>
      <c r="Q911" s="26"/>
      <c r="R911" s="29"/>
      <c r="S911" s="26"/>
      <c r="T911" s="29"/>
      <c r="U911" s="26"/>
      <c r="V911" s="29"/>
      <c r="W911" s="26"/>
      <c r="X911" s="29"/>
      <c r="AB911" s="1"/>
      <c r="AD911" s="2"/>
      <c r="AE911" s="2"/>
      <c r="AF911" s="2"/>
      <c r="AG911" s="2"/>
      <c r="AH911" s="4"/>
    </row>
    <row r="912" spans="1:34" ht="13.5" hidden="1" customHeight="1">
      <c r="A912" s="2"/>
      <c r="C912" s="3"/>
      <c r="D912" s="3"/>
      <c r="E912" s="3"/>
      <c r="F912" s="3"/>
      <c r="G912" s="3"/>
      <c r="H912" s="3"/>
      <c r="I912" s="3"/>
      <c r="J912" s="3"/>
      <c r="K912" s="3"/>
      <c r="L912" s="3"/>
      <c r="M912" s="21"/>
      <c r="N912" s="21"/>
      <c r="O912" s="21"/>
      <c r="P912" s="21"/>
      <c r="Q912" s="26"/>
      <c r="R912" s="29"/>
      <c r="S912" s="26"/>
      <c r="T912" s="29"/>
      <c r="U912" s="26"/>
      <c r="V912" s="29"/>
      <c r="W912" s="26"/>
      <c r="X912" s="29"/>
      <c r="AB912" s="1"/>
      <c r="AD912" s="2"/>
      <c r="AE912" s="2"/>
      <c r="AF912" s="2"/>
      <c r="AG912" s="2"/>
      <c r="AH912" s="4"/>
    </row>
    <row r="913" spans="1:34" ht="13.5" hidden="1" customHeight="1">
      <c r="A913" s="2"/>
      <c r="C913" s="3"/>
      <c r="D913" s="3"/>
      <c r="E913" s="3"/>
      <c r="F913" s="3"/>
      <c r="G913" s="3"/>
      <c r="H913" s="3"/>
      <c r="I913" s="3"/>
      <c r="J913" s="3"/>
      <c r="K913" s="3"/>
      <c r="L913" s="3"/>
      <c r="M913" s="21"/>
      <c r="N913" s="21"/>
      <c r="O913" s="21"/>
      <c r="P913" s="21"/>
      <c r="Q913" s="26"/>
      <c r="R913" s="29"/>
      <c r="S913" s="26"/>
      <c r="T913" s="29"/>
      <c r="U913" s="26"/>
      <c r="V913" s="29"/>
      <c r="W913" s="26"/>
      <c r="X913" s="29"/>
      <c r="AB913" s="1"/>
      <c r="AD913" s="2"/>
      <c r="AE913" s="2"/>
      <c r="AF913" s="2"/>
      <c r="AG913" s="2"/>
      <c r="AH913" s="4"/>
    </row>
    <row r="914" spans="1:34" ht="13.5" hidden="1" customHeight="1">
      <c r="A914" s="2"/>
      <c r="C914" s="3"/>
      <c r="D914" s="3"/>
      <c r="E914" s="3"/>
      <c r="F914" s="3"/>
      <c r="G914" s="3"/>
      <c r="H914" s="3"/>
      <c r="I914" s="3"/>
      <c r="J914" s="3"/>
      <c r="K914" s="3"/>
      <c r="L914" s="3"/>
      <c r="M914" s="21"/>
      <c r="N914" s="21"/>
      <c r="O914" s="21"/>
      <c r="P914" s="21"/>
      <c r="Q914" s="26"/>
      <c r="R914" s="29"/>
      <c r="S914" s="26"/>
      <c r="T914" s="29"/>
      <c r="U914" s="26"/>
      <c r="V914" s="29"/>
      <c r="W914" s="26"/>
      <c r="X914" s="29"/>
      <c r="AB914" s="1"/>
      <c r="AD914" s="2"/>
      <c r="AE914" s="2"/>
      <c r="AF914" s="2"/>
      <c r="AG914" s="2"/>
      <c r="AH914" s="4"/>
    </row>
    <row r="915" spans="1:34" ht="13.5" hidden="1" customHeight="1">
      <c r="A915" s="2"/>
      <c r="C915" s="3"/>
      <c r="D915" s="3"/>
      <c r="E915" s="3"/>
      <c r="F915" s="3"/>
      <c r="G915" s="3"/>
      <c r="H915" s="3"/>
      <c r="I915" s="3"/>
      <c r="J915" s="3"/>
      <c r="K915" s="3"/>
      <c r="L915" s="3"/>
      <c r="M915" s="21"/>
      <c r="N915" s="21"/>
      <c r="O915" s="21"/>
      <c r="P915" s="21"/>
      <c r="Q915" s="26"/>
      <c r="R915" s="29"/>
      <c r="S915" s="26"/>
      <c r="T915" s="29"/>
      <c r="U915" s="26"/>
      <c r="V915" s="29"/>
      <c r="W915" s="26"/>
      <c r="X915" s="29"/>
      <c r="AB915" s="1"/>
      <c r="AD915" s="2"/>
      <c r="AE915" s="2"/>
      <c r="AF915" s="2"/>
      <c r="AG915" s="2"/>
      <c r="AH915" s="4"/>
    </row>
    <row r="916" spans="1:34" ht="13.5" hidden="1" customHeight="1">
      <c r="A916" s="2"/>
      <c r="C916" s="3"/>
      <c r="D916" s="3"/>
      <c r="E916" s="3"/>
      <c r="F916" s="3"/>
      <c r="G916" s="3"/>
      <c r="H916" s="3"/>
      <c r="I916" s="3"/>
      <c r="J916" s="3"/>
      <c r="K916" s="3"/>
      <c r="L916" s="3"/>
      <c r="M916" s="21"/>
      <c r="N916" s="21"/>
      <c r="O916" s="21"/>
      <c r="P916" s="21"/>
      <c r="Q916" s="26"/>
      <c r="R916" s="29"/>
      <c r="S916" s="26"/>
      <c r="T916" s="29"/>
      <c r="U916" s="26"/>
      <c r="V916" s="29"/>
      <c r="W916" s="26"/>
      <c r="X916" s="29"/>
      <c r="AB916" s="1"/>
      <c r="AD916" s="2"/>
      <c r="AE916" s="2"/>
      <c r="AF916" s="2"/>
      <c r="AG916" s="2"/>
      <c r="AH916" s="4"/>
    </row>
    <row r="917" spans="1:34" ht="13.5" hidden="1" customHeight="1">
      <c r="A917" s="2"/>
      <c r="C917" s="3"/>
      <c r="D917" s="3"/>
      <c r="E917" s="3"/>
      <c r="F917" s="3"/>
      <c r="G917" s="3"/>
      <c r="H917" s="3"/>
      <c r="I917" s="3"/>
      <c r="J917" s="3"/>
      <c r="K917" s="3"/>
      <c r="L917" s="3"/>
      <c r="M917" s="21"/>
      <c r="N917" s="21"/>
      <c r="O917" s="21"/>
      <c r="P917" s="21"/>
      <c r="Q917" s="26"/>
      <c r="R917" s="29"/>
      <c r="S917" s="26"/>
      <c r="T917" s="29"/>
      <c r="U917" s="26"/>
      <c r="V917" s="29"/>
      <c r="W917" s="26"/>
      <c r="X917" s="29"/>
      <c r="AB917" s="1"/>
      <c r="AD917" s="2"/>
      <c r="AE917" s="2"/>
      <c r="AF917" s="2"/>
      <c r="AG917" s="2"/>
      <c r="AH917" s="4"/>
    </row>
    <row r="918" spans="1:34" ht="13.5" hidden="1" customHeight="1">
      <c r="A918" s="2"/>
      <c r="C918" s="3"/>
      <c r="D918" s="3"/>
      <c r="E918" s="3"/>
      <c r="F918" s="3"/>
      <c r="G918" s="3"/>
      <c r="H918" s="3"/>
      <c r="I918" s="3"/>
      <c r="J918" s="3"/>
      <c r="K918" s="3"/>
      <c r="L918" s="3"/>
      <c r="M918" s="21"/>
      <c r="N918" s="21"/>
      <c r="O918" s="21"/>
      <c r="P918" s="21"/>
      <c r="Q918" s="26"/>
      <c r="R918" s="29"/>
      <c r="S918" s="26"/>
      <c r="T918" s="29"/>
      <c r="U918" s="26"/>
      <c r="V918" s="29"/>
      <c r="W918" s="26"/>
      <c r="X918" s="29"/>
      <c r="AB918" s="1"/>
      <c r="AD918" s="2"/>
      <c r="AE918" s="2"/>
      <c r="AF918" s="2"/>
      <c r="AG918" s="2"/>
      <c r="AH918" s="4"/>
    </row>
    <row r="919" spans="1:34" ht="13.5" hidden="1" customHeight="1">
      <c r="A919" s="2"/>
      <c r="C919" s="3"/>
      <c r="D919" s="3"/>
      <c r="E919" s="3"/>
      <c r="F919" s="3"/>
      <c r="G919" s="3"/>
      <c r="H919" s="3"/>
      <c r="I919" s="3"/>
      <c r="J919" s="3"/>
      <c r="K919" s="3"/>
      <c r="L919" s="3"/>
      <c r="M919" s="21"/>
      <c r="N919" s="21"/>
      <c r="O919" s="21"/>
      <c r="P919" s="21"/>
      <c r="Q919" s="26"/>
      <c r="R919" s="29"/>
      <c r="S919" s="26"/>
      <c r="T919" s="29"/>
      <c r="U919" s="26"/>
      <c r="V919" s="29"/>
      <c r="W919" s="26"/>
      <c r="X919" s="29"/>
      <c r="AB919" s="1"/>
      <c r="AD919" s="2"/>
      <c r="AE919" s="2"/>
      <c r="AF919" s="2"/>
      <c r="AG919" s="2"/>
      <c r="AH919" s="4"/>
    </row>
    <row r="920" spans="1:34" ht="13.5" hidden="1" customHeight="1">
      <c r="A920" s="2"/>
      <c r="C920" s="3"/>
      <c r="D920" s="3"/>
      <c r="E920" s="3"/>
      <c r="F920" s="3"/>
      <c r="G920" s="3"/>
      <c r="H920" s="3"/>
      <c r="I920" s="3"/>
      <c r="J920" s="3"/>
      <c r="K920" s="3"/>
      <c r="L920" s="3"/>
      <c r="M920" s="21"/>
      <c r="N920" s="21"/>
      <c r="O920" s="21"/>
      <c r="P920" s="21"/>
      <c r="Q920" s="26"/>
      <c r="R920" s="29"/>
      <c r="S920" s="26"/>
      <c r="T920" s="29"/>
      <c r="U920" s="26"/>
      <c r="V920" s="29"/>
      <c r="W920" s="26"/>
      <c r="X920" s="29"/>
      <c r="AB920" s="1"/>
      <c r="AD920" s="2"/>
      <c r="AE920" s="2"/>
      <c r="AF920" s="2"/>
      <c r="AG920" s="2"/>
      <c r="AH920" s="4"/>
    </row>
    <row r="921" spans="1:34" ht="13.5" hidden="1" customHeight="1">
      <c r="A921" s="2"/>
      <c r="C921" s="3"/>
      <c r="D921" s="3"/>
      <c r="E921" s="3"/>
      <c r="F921" s="3"/>
      <c r="G921" s="3"/>
      <c r="H921" s="3"/>
      <c r="I921" s="3"/>
      <c r="J921" s="3"/>
      <c r="K921" s="3"/>
      <c r="L921" s="3"/>
      <c r="M921" s="21"/>
      <c r="N921" s="21"/>
      <c r="O921" s="21"/>
      <c r="P921" s="21"/>
      <c r="Q921" s="26"/>
      <c r="R921" s="29"/>
      <c r="S921" s="26"/>
      <c r="T921" s="29"/>
      <c r="U921" s="26"/>
      <c r="V921" s="29"/>
      <c r="W921" s="26"/>
      <c r="X921" s="29"/>
      <c r="AB921" s="1"/>
      <c r="AD921" s="2"/>
      <c r="AE921" s="2"/>
      <c r="AF921" s="2"/>
      <c r="AG921" s="2"/>
      <c r="AH921" s="4"/>
    </row>
    <row r="922" spans="1:34" ht="13.5" hidden="1" customHeight="1">
      <c r="A922" s="2"/>
      <c r="C922" s="3"/>
      <c r="D922" s="3"/>
      <c r="E922" s="3"/>
      <c r="F922" s="3"/>
      <c r="G922" s="3"/>
      <c r="H922" s="3"/>
      <c r="I922" s="3"/>
      <c r="J922" s="3"/>
      <c r="K922" s="3"/>
      <c r="L922" s="3"/>
      <c r="M922" s="21"/>
      <c r="N922" s="21"/>
      <c r="O922" s="21"/>
      <c r="P922" s="21"/>
      <c r="Q922" s="26"/>
      <c r="R922" s="29"/>
      <c r="S922" s="26"/>
      <c r="T922" s="29"/>
      <c r="U922" s="26"/>
      <c r="V922" s="29"/>
      <c r="W922" s="26"/>
      <c r="X922" s="29"/>
      <c r="AB922" s="1"/>
      <c r="AD922" s="2"/>
      <c r="AE922" s="2"/>
      <c r="AF922" s="2"/>
      <c r="AG922" s="2"/>
      <c r="AH922" s="4"/>
    </row>
    <row r="923" spans="1:34" ht="13.5" hidden="1" customHeight="1">
      <c r="A923" s="2"/>
      <c r="C923" s="3"/>
      <c r="D923" s="3"/>
      <c r="E923" s="3"/>
      <c r="F923" s="3"/>
      <c r="G923" s="3"/>
      <c r="H923" s="3"/>
      <c r="I923" s="3"/>
      <c r="J923" s="3"/>
      <c r="K923" s="3"/>
      <c r="L923" s="3"/>
      <c r="M923" s="21"/>
      <c r="N923" s="21"/>
      <c r="O923" s="21"/>
      <c r="P923" s="21"/>
      <c r="Q923" s="26"/>
      <c r="R923" s="29"/>
      <c r="S923" s="26"/>
      <c r="T923" s="29"/>
      <c r="U923" s="26"/>
      <c r="V923" s="29"/>
      <c r="W923" s="26"/>
      <c r="X923" s="29"/>
      <c r="AB923" s="1"/>
      <c r="AD923" s="2"/>
      <c r="AE923" s="2"/>
      <c r="AF923" s="2"/>
      <c r="AG923" s="2"/>
      <c r="AH923" s="4"/>
    </row>
    <row r="924" spans="1:34" ht="13.5" hidden="1" customHeight="1">
      <c r="A924" s="2"/>
      <c r="C924" s="3"/>
      <c r="D924" s="3"/>
      <c r="E924" s="3"/>
      <c r="F924" s="3"/>
      <c r="G924" s="3"/>
      <c r="H924" s="3"/>
      <c r="I924" s="3"/>
      <c r="J924" s="3"/>
      <c r="K924" s="3"/>
      <c r="L924" s="3"/>
      <c r="M924" s="21"/>
      <c r="N924" s="21"/>
      <c r="O924" s="21"/>
      <c r="P924" s="21"/>
      <c r="Q924" s="26"/>
      <c r="R924" s="29"/>
      <c r="S924" s="26"/>
      <c r="T924" s="29"/>
      <c r="U924" s="26"/>
      <c r="V924" s="29"/>
      <c r="W924" s="26"/>
      <c r="X924" s="29"/>
      <c r="AB924" s="1"/>
      <c r="AD924" s="2"/>
      <c r="AE924" s="2"/>
      <c r="AF924" s="2"/>
      <c r="AG924" s="2"/>
      <c r="AH924" s="4"/>
    </row>
    <row r="925" spans="1:34" ht="13.5" hidden="1" customHeight="1">
      <c r="A925" s="2"/>
      <c r="C925" s="3"/>
      <c r="D925" s="3"/>
      <c r="E925" s="3"/>
      <c r="F925" s="3"/>
      <c r="G925" s="3"/>
      <c r="H925" s="3"/>
      <c r="I925" s="3"/>
      <c r="J925" s="3"/>
      <c r="K925" s="3"/>
      <c r="L925" s="3"/>
      <c r="M925" s="21"/>
      <c r="N925" s="21"/>
      <c r="O925" s="21"/>
      <c r="P925" s="21"/>
      <c r="Q925" s="26"/>
      <c r="R925" s="29"/>
      <c r="S925" s="26"/>
      <c r="T925" s="29"/>
      <c r="U925" s="26"/>
      <c r="V925" s="29"/>
      <c r="W925" s="26"/>
      <c r="X925" s="29"/>
      <c r="AB925" s="1"/>
      <c r="AD925" s="2"/>
      <c r="AE925" s="2"/>
      <c r="AF925" s="2"/>
      <c r="AG925" s="2"/>
      <c r="AH925" s="4"/>
    </row>
    <row r="926" spans="1:34" ht="13.5" hidden="1" customHeight="1">
      <c r="A926" s="2"/>
      <c r="C926" s="3"/>
      <c r="D926" s="3"/>
      <c r="E926" s="3"/>
      <c r="F926" s="3"/>
      <c r="G926" s="3"/>
      <c r="H926" s="3"/>
      <c r="I926" s="3"/>
      <c r="J926" s="3"/>
      <c r="K926" s="3"/>
      <c r="L926" s="3"/>
      <c r="M926" s="21"/>
      <c r="N926" s="21"/>
      <c r="O926" s="21"/>
      <c r="P926" s="21"/>
      <c r="Q926" s="26"/>
      <c r="R926" s="29"/>
      <c r="S926" s="26"/>
      <c r="T926" s="29"/>
      <c r="U926" s="26"/>
      <c r="V926" s="29"/>
      <c r="W926" s="26"/>
      <c r="X926" s="29"/>
      <c r="AB926" s="1"/>
      <c r="AD926" s="2"/>
      <c r="AE926" s="2"/>
      <c r="AF926" s="2"/>
      <c r="AG926" s="2"/>
      <c r="AH926" s="4"/>
    </row>
    <row r="927" spans="1:34" ht="13.5" hidden="1" customHeight="1">
      <c r="A927" s="2"/>
      <c r="C927" s="3"/>
      <c r="D927" s="3"/>
      <c r="E927" s="3"/>
      <c r="F927" s="3"/>
      <c r="G927" s="3"/>
      <c r="H927" s="3"/>
      <c r="I927" s="3"/>
      <c r="J927" s="3"/>
      <c r="K927" s="3"/>
      <c r="L927" s="3"/>
      <c r="M927" s="21"/>
      <c r="N927" s="21"/>
      <c r="O927" s="21"/>
      <c r="P927" s="21"/>
      <c r="Q927" s="26"/>
      <c r="R927" s="29"/>
      <c r="S927" s="26"/>
      <c r="T927" s="29"/>
      <c r="U927" s="26"/>
      <c r="V927" s="29"/>
      <c r="W927" s="26"/>
      <c r="X927" s="29"/>
      <c r="AB927" s="1"/>
      <c r="AD927" s="2"/>
      <c r="AE927" s="2"/>
      <c r="AF927" s="2"/>
      <c r="AG927" s="2"/>
      <c r="AH927" s="4"/>
    </row>
    <row r="928" spans="1:34" ht="13.5" hidden="1" customHeight="1">
      <c r="A928" s="2"/>
      <c r="C928" s="3"/>
      <c r="D928" s="3"/>
      <c r="E928" s="3"/>
      <c r="F928" s="3"/>
      <c r="G928" s="3"/>
      <c r="H928" s="3"/>
      <c r="I928" s="3"/>
      <c r="J928" s="3"/>
      <c r="K928" s="3"/>
      <c r="L928" s="3"/>
      <c r="M928" s="21"/>
      <c r="N928" s="21"/>
      <c r="O928" s="21"/>
      <c r="P928" s="21"/>
      <c r="Q928" s="26"/>
      <c r="R928" s="29"/>
      <c r="S928" s="26"/>
      <c r="T928" s="29"/>
      <c r="U928" s="26"/>
      <c r="V928" s="29"/>
      <c r="W928" s="26"/>
      <c r="X928" s="29"/>
      <c r="AB928" s="1"/>
      <c r="AD928" s="2"/>
      <c r="AE928" s="2"/>
      <c r="AF928" s="2"/>
      <c r="AG928" s="2"/>
      <c r="AH928" s="4"/>
    </row>
    <row r="929" spans="1:34" ht="13.5" hidden="1" customHeight="1">
      <c r="A929" s="2"/>
      <c r="C929" s="3"/>
      <c r="D929" s="3"/>
      <c r="E929" s="3"/>
      <c r="F929" s="3"/>
      <c r="G929" s="3"/>
      <c r="H929" s="3"/>
      <c r="I929" s="3"/>
      <c r="J929" s="3"/>
      <c r="K929" s="3"/>
      <c r="L929" s="3"/>
      <c r="M929" s="21"/>
      <c r="N929" s="21"/>
      <c r="O929" s="21"/>
      <c r="P929" s="21"/>
      <c r="Q929" s="26"/>
      <c r="R929" s="29"/>
      <c r="S929" s="26"/>
      <c r="T929" s="29"/>
      <c r="U929" s="26"/>
      <c r="V929" s="29"/>
      <c r="W929" s="26"/>
      <c r="X929" s="29"/>
      <c r="AB929" s="1"/>
      <c r="AD929" s="2"/>
      <c r="AE929" s="2"/>
      <c r="AF929" s="2"/>
      <c r="AG929" s="2"/>
      <c r="AH929" s="4"/>
    </row>
    <row r="930" spans="1:34" ht="13.5" hidden="1" customHeight="1">
      <c r="A930" s="2"/>
      <c r="C930" s="3"/>
      <c r="D930" s="3"/>
      <c r="E930" s="3"/>
      <c r="F930" s="3"/>
      <c r="G930" s="3"/>
      <c r="H930" s="3"/>
      <c r="I930" s="3"/>
      <c r="J930" s="3"/>
      <c r="K930" s="3"/>
      <c r="L930" s="3"/>
      <c r="M930" s="21"/>
      <c r="N930" s="21"/>
      <c r="O930" s="21"/>
      <c r="P930" s="21"/>
      <c r="Q930" s="26"/>
      <c r="R930" s="29"/>
      <c r="S930" s="26"/>
      <c r="T930" s="29"/>
      <c r="U930" s="26"/>
      <c r="V930" s="29"/>
      <c r="W930" s="26"/>
      <c r="X930" s="29"/>
      <c r="AB930" s="1"/>
      <c r="AD930" s="2"/>
      <c r="AE930" s="2"/>
      <c r="AF930" s="2"/>
      <c r="AG930" s="2"/>
      <c r="AH930" s="4"/>
    </row>
    <row r="931" spans="1:34" ht="13.5" hidden="1" customHeight="1">
      <c r="A931" s="2"/>
      <c r="C931" s="3"/>
      <c r="D931" s="3"/>
      <c r="E931" s="3"/>
      <c r="F931" s="3"/>
      <c r="G931" s="3"/>
      <c r="H931" s="3"/>
      <c r="I931" s="3"/>
      <c r="J931" s="3"/>
      <c r="K931" s="3"/>
      <c r="L931" s="3"/>
      <c r="M931" s="21"/>
      <c r="N931" s="21"/>
      <c r="O931" s="21"/>
      <c r="P931" s="21"/>
      <c r="Q931" s="26"/>
      <c r="R931" s="29"/>
      <c r="S931" s="26"/>
      <c r="T931" s="29"/>
      <c r="U931" s="26"/>
      <c r="V931" s="29"/>
      <c r="W931" s="26"/>
      <c r="X931" s="29"/>
      <c r="AB931" s="1"/>
      <c r="AD931" s="2"/>
      <c r="AE931" s="2"/>
      <c r="AF931" s="2"/>
      <c r="AG931" s="2"/>
      <c r="AH931" s="4"/>
    </row>
    <row r="932" spans="1:34" ht="13.5" hidden="1" customHeight="1">
      <c r="A932" s="2"/>
      <c r="C932" s="3"/>
      <c r="D932" s="3"/>
      <c r="E932" s="3"/>
      <c r="F932" s="3"/>
      <c r="G932" s="3"/>
      <c r="H932" s="3"/>
      <c r="I932" s="3"/>
      <c r="J932" s="3"/>
      <c r="K932" s="3"/>
      <c r="L932" s="3"/>
      <c r="M932" s="21"/>
      <c r="N932" s="21"/>
      <c r="O932" s="21"/>
      <c r="P932" s="21"/>
      <c r="Q932" s="26"/>
      <c r="R932" s="29"/>
      <c r="S932" s="26"/>
      <c r="T932" s="29"/>
      <c r="U932" s="26"/>
      <c r="V932" s="29"/>
      <c r="W932" s="26"/>
      <c r="X932" s="29"/>
      <c r="AB932" s="1"/>
      <c r="AD932" s="2"/>
      <c r="AE932" s="2"/>
      <c r="AF932" s="2"/>
      <c r="AG932" s="2"/>
      <c r="AH932" s="4"/>
    </row>
    <row r="933" spans="1:34" ht="13.5" hidden="1" customHeight="1">
      <c r="A933" s="2"/>
      <c r="C933" s="3"/>
      <c r="D933" s="3"/>
      <c r="E933" s="3"/>
      <c r="F933" s="3"/>
      <c r="G933" s="3"/>
      <c r="H933" s="3"/>
      <c r="I933" s="3"/>
      <c r="J933" s="3"/>
      <c r="K933" s="3"/>
      <c r="L933" s="3"/>
      <c r="M933" s="21"/>
      <c r="N933" s="21"/>
      <c r="O933" s="21"/>
      <c r="P933" s="21"/>
      <c r="Q933" s="26"/>
      <c r="R933" s="29"/>
      <c r="S933" s="26"/>
      <c r="T933" s="29"/>
      <c r="U933" s="26"/>
      <c r="V933" s="29"/>
      <c r="W933" s="26"/>
      <c r="X933" s="29"/>
      <c r="AB933" s="1"/>
      <c r="AD933" s="2"/>
      <c r="AE933" s="2"/>
      <c r="AF933" s="2"/>
      <c r="AG933" s="2"/>
      <c r="AH933" s="4"/>
    </row>
    <row r="934" spans="1:34" ht="13.5" hidden="1" customHeight="1">
      <c r="A934" s="2"/>
      <c r="C934" s="3"/>
      <c r="D934" s="3"/>
      <c r="E934" s="3"/>
      <c r="F934" s="3"/>
      <c r="G934" s="3"/>
      <c r="H934" s="3"/>
      <c r="I934" s="3"/>
      <c r="J934" s="3"/>
      <c r="K934" s="3"/>
      <c r="L934" s="3"/>
      <c r="M934" s="21"/>
      <c r="N934" s="21"/>
      <c r="O934" s="21"/>
      <c r="P934" s="21"/>
      <c r="Q934" s="26"/>
      <c r="R934" s="29"/>
      <c r="S934" s="26"/>
      <c r="T934" s="29"/>
      <c r="U934" s="26"/>
      <c r="V934" s="29"/>
      <c r="W934" s="26"/>
      <c r="X934" s="29"/>
      <c r="AB934" s="1"/>
      <c r="AD934" s="2"/>
      <c r="AE934" s="2"/>
      <c r="AF934" s="2"/>
      <c r="AG934" s="2"/>
      <c r="AH934" s="4"/>
    </row>
    <row r="935" spans="1:34" ht="13.5" hidden="1" customHeight="1">
      <c r="A935" s="2"/>
      <c r="C935" s="3"/>
      <c r="D935" s="3"/>
      <c r="E935" s="3"/>
      <c r="F935" s="3"/>
      <c r="G935" s="3"/>
      <c r="H935" s="3"/>
      <c r="I935" s="3"/>
      <c r="J935" s="3"/>
      <c r="K935" s="3"/>
      <c r="L935" s="3"/>
      <c r="M935" s="21"/>
      <c r="N935" s="21"/>
      <c r="O935" s="21"/>
      <c r="P935" s="21"/>
      <c r="Q935" s="26"/>
      <c r="R935" s="29"/>
      <c r="S935" s="26"/>
      <c r="T935" s="29"/>
      <c r="U935" s="26"/>
      <c r="V935" s="29"/>
      <c r="W935" s="26"/>
      <c r="X935" s="29"/>
      <c r="AB935" s="1"/>
      <c r="AD935" s="2"/>
      <c r="AE935" s="2"/>
      <c r="AF935" s="2"/>
      <c r="AG935" s="2"/>
      <c r="AH935" s="4"/>
    </row>
    <row r="936" spans="1:34" ht="13.5" hidden="1" customHeight="1">
      <c r="A936" s="2"/>
      <c r="C936" s="3"/>
      <c r="D936" s="3"/>
      <c r="E936" s="3"/>
      <c r="F936" s="3"/>
      <c r="G936" s="3"/>
      <c r="H936" s="3"/>
      <c r="I936" s="3"/>
      <c r="J936" s="3"/>
      <c r="K936" s="3"/>
      <c r="L936" s="3"/>
      <c r="M936" s="21"/>
      <c r="N936" s="21"/>
      <c r="O936" s="21"/>
      <c r="P936" s="21"/>
      <c r="Q936" s="26"/>
      <c r="R936" s="29"/>
      <c r="S936" s="26"/>
      <c r="T936" s="29"/>
      <c r="U936" s="26"/>
      <c r="V936" s="29"/>
      <c r="W936" s="26"/>
      <c r="X936" s="29"/>
      <c r="AB936" s="1"/>
      <c r="AD936" s="2"/>
      <c r="AE936" s="2"/>
      <c r="AF936" s="2"/>
      <c r="AG936" s="2"/>
      <c r="AH936" s="4"/>
    </row>
    <row r="937" spans="1:34" ht="13.5" hidden="1" customHeight="1">
      <c r="A937" s="2"/>
      <c r="C937" s="3"/>
      <c r="D937" s="3"/>
      <c r="E937" s="3"/>
      <c r="F937" s="3"/>
      <c r="G937" s="3"/>
      <c r="H937" s="3"/>
      <c r="I937" s="3"/>
      <c r="J937" s="3"/>
      <c r="K937" s="3"/>
      <c r="L937" s="3"/>
      <c r="M937" s="21"/>
      <c r="N937" s="21"/>
      <c r="O937" s="21"/>
      <c r="P937" s="21"/>
      <c r="Q937" s="26"/>
      <c r="R937" s="29"/>
      <c r="S937" s="26"/>
      <c r="T937" s="29"/>
      <c r="U937" s="26"/>
      <c r="V937" s="29"/>
      <c r="W937" s="26"/>
      <c r="X937" s="29"/>
      <c r="AB937" s="1"/>
      <c r="AD937" s="2"/>
      <c r="AE937" s="2"/>
      <c r="AF937" s="2"/>
      <c r="AG937" s="2"/>
      <c r="AH937" s="4"/>
    </row>
    <row r="938" spans="1:34" ht="13.5" hidden="1" customHeight="1">
      <c r="A938" s="2"/>
      <c r="C938" s="3"/>
      <c r="D938" s="3"/>
      <c r="E938" s="3"/>
      <c r="F938" s="3"/>
      <c r="G938" s="3"/>
      <c r="H938" s="3"/>
      <c r="I938" s="3"/>
      <c r="J938" s="3"/>
      <c r="K938" s="3"/>
      <c r="L938" s="3"/>
      <c r="M938" s="21"/>
      <c r="N938" s="21"/>
      <c r="O938" s="21"/>
      <c r="P938" s="21"/>
      <c r="Q938" s="26"/>
      <c r="R938" s="29"/>
      <c r="S938" s="26"/>
      <c r="T938" s="29"/>
      <c r="U938" s="26"/>
      <c r="V938" s="29"/>
      <c r="W938" s="26"/>
      <c r="X938" s="29"/>
      <c r="AB938" s="1"/>
      <c r="AD938" s="2"/>
      <c r="AE938" s="2"/>
      <c r="AF938" s="2"/>
      <c r="AG938" s="2"/>
      <c r="AH938" s="4"/>
    </row>
    <row r="939" spans="1:34" ht="13.5" hidden="1" customHeight="1">
      <c r="A939" s="2"/>
      <c r="C939" s="3"/>
      <c r="D939" s="3"/>
      <c r="E939" s="3"/>
      <c r="F939" s="3"/>
      <c r="G939" s="3"/>
      <c r="H939" s="3"/>
      <c r="I939" s="3"/>
      <c r="J939" s="3"/>
      <c r="K939" s="3"/>
      <c r="L939" s="3"/>
      <c r="M939" s="21"/>
      <c r="N939" s="21"/>
      <c r="O939" s="21"/>
      <c r="P939" s="21"/>
      <c r="Q939" s="26"/>
      <c r="R939" s="29"/>
      <c r="S939" s="26"/>
      <c r="T939" s="29"/>
      <c r="U939" s="26"/>
      <c r="V939" s="29"/>
      <c r="W939" s="26"/>
      <c r="X939" s="29"/>
      <c r="AB939" s="1"/>
      <c r="AD939" s="2"/>
      <c r="AE939" s="2"/>
      <c r="AF939" s="2"/>
      <c r="AG939" s="2"/>
      <c r="AH939" s="4"/>
    </row>
    <row r="940" spans="1:34" ht="13.5" hidden="1" customHeight="1">
      <c r="A940" s="2"/>
      <c r="C940" s="3"/>
      <c r="D940" s="3"/>
      <c r="E940" s="3"/>
      <c r="F940" s="3"/>
      <c r="G940" s="3"/>
      <c r="H940" s="3"/>
      <c r="I940" s="3"/>
      <c r="J940" s="3"/>
      <c r="K940" s="3"/>
      <c r="L940" s="3"/>
      <c r="M940" s="21"/>
      <c r="N940" s="21"/>
      <c r="O940" s="21"/>
      <c r="P940" s="21"/>
      <c r="Q940" s="26"/>
      <c r="R940" s="29"/>
      <c r="S940" s="26"/>
      <c r="T940" s="29"/>
      <c r="U940" s="26"/>
      <c r="V940" s="29"/>
      <c r="W940" s="26"/>
      <c r="X940" s="29"/>
      <c r="AB940" s="1"/>
      <c r="AD940" s="2"/>
      <c r="AE940" s="2"/>
      <c r="AF940" s="2"/>
      <c r="AG940" s="2"/>
      <c r="AH940" s="4"/>
    </row>
    <row r="941" spans="1:34" ht="13.5" hidden="1" customHeight="1">
      <c r="A941" s="2"/>
      <c r="C941" s="3"/>
      <c r="D941" s="3"/>
      <c r="E941" s="3"/>
      <c r="F941" s="3"/>
      <c r="G941" s="3"/>
      <c r="H941" s="3"/>
      <c r="I941" s="3"/>
      <c r="J941" s="3"/>
      <c r="K941" s="3"/>
      <c r="L941" s="3"/>
      <c r="M941" s="21"/>
      <c r="N941" s="21"/>
      <c r="O941" s="21"/>
      <c r="P941" s="21"/>
      <c r="Q941" s="26"/>
      <c r="R941" s="29"/>
      <c r="S941" s="26"/>
      <c r="T941" s="29"/>
      <c r="U941" s="26"/>
      <c r="V941" s="29"/>
      <c r="W941" s="26"/>
      <c r="X941" s="29"/>
      <c r="AB941" s="1"/>
      <c r="AD941" s="2"/>
      <c r="AE941" s="2"/>
      <c r="AF941" s="2"/>
      <c r="AG941" s="2"/>
      <c r="AH941" s="4"/>
    </row>
    <row r="942" spans="1:34" ht="13.5" hidden="1" customHeight="1">
      <c r="A942" s="2"/>
      <c r="C942" s="3"/>
      <c r="D942" s="3"/>
      <c r="E942" s="3"/>
      <c r="F942" s="3"/>
      <c r="G942" s="3"/>
      <c r="H942" s="3"/>
      <c r="I942" s="3"/>
      <c r="J942" s="3"/>
      <c r="K942" s="3"/>
      <c r="L942" s="3"/>
      <c r="M942" s="21"/>
      <c r="N942" s="21"/>
      <c r="O942" s="21"/>
      <c r="P942" s="21"/>
      <c r="Q942" s="26"/>
      <c r="R942" s="29"/>
      <c r="S942" s="26"/>
      <c r="T942" s="29"/>
      <c r="U942" s="26"/>
      <c r="V942" s="29"/>
      <c r="W942" s="26"/>
      <c r="X942" s="29"/>
      <c r="AB942" s="1"/>
      <c r="AD942" s="2"/>
      <c r="AE942" s="2"/>
      <c r="AF942" s="2"/>
      <c r="AG942" s="2"/>
      <c r="AH942" s="4"/>
    </row>
    <row r="943" spans="1:34" ht="13.5" hidden="1" customHeight="1">
      <c r="A943" s="2"/>
      <c r="C943" s="3"/>
      <c r="D943" s="3"/>
      <c r="E943" s="3"/>
      <c r="F943" s="3"/>
      <c r="G943" s="3"/>
      <c r="H943" s="3"/>
      <c r="I943" s="3"/>
      <c r="J943" s="3"/>
      <c r="K943" s="3"/>
      <c r="L943" s="3"/>
      <c r="M943" s="21"/>
      <c r="N943" s="21"/>
      <c r="O943" s="21"/>
      <c r="P943" s="21"/>
      <c r="Q943" s="26"/>
      <c r="R943" s="29"/>
      <c r="S943" s="26"/>
      <c r="T943" s="29"/>
      <c r="U943" s="26"/>
      <c r="V943" s="29"/>
      <c r="W943" s="26"/>
      <c r="X943" s="29"/>
      <c r="AB943" s="1"/>
      <c r="AD943" s="2"/>
      <c r="AE943" s="2"/>
      <c r="AF943" s="2"/>
      <c r="AG943" s="2"/>
      <c r="AH943" s="4"/>
    </row>
    <row r="944" spans="1:34" ht="13.5" hidden="1" customHeight="1">
      <c r="A944" s="2"/>
      <c r="C944" s="3"/>
      <c r="D944" s="3"/>
      <c r="E944" s="3"/>
      <c r="F944" s="3"/>
      <c r="G944" s="3"/>
      <c r="H944" s="3"/>
      <c r="I944" s="3"/>
      <c r="J944" s="3"/>
      <c r="K944" s="3"/>
      <c r="L944" s="3"/>
      <c r="M944" s="21"/>
      <c r="N944" s="21"/>
      <c r="O944" s="21"/>
      <c r="P944" s="21"/>
      <c r="Q944" s="26"/>
      <c r="R944" s="29"/>
      <c r="S944" s="26"/>
      <c r="T944" s="29"/>
      <c r="U944" s="26"/>
      <c r="V944" s="29"/>
      <c r="W944" s="26"/>
      <c r="X944" s="29"/>
      <c r="AB944" s="1"/>
      <c r="AD944" s="2"/>
      <c r="AE944" s="2"/>
      <c r="AF944" s="2"/>
      <c r="AG944" s="2"/>
      <c r="AH944" s="4"/>
    </row>
    <row r="945" spans="1:34" ht="13.5" hidden="1" customHeight="1">
      <c r="A945" s="2"/>
      <c r="C945" s="3"/>
      <c r="D945" s="3"/>
      <c r="E945" s="3"/>
      <c r="F945" s="3"/>
      <c r="G945" s="3"/>
      <c r="H945" s="3"/>
      <c r="I945" s="3"/>
      <c r="J945" s="3"/>
      <c r="K945" s="3"/>
      <c r="L945" s="3"/>
      <c r="M945" s="21"/>
      <c r="N945" s="21"/>
      <c r="O945" s="21"/>
      <c r="P945" s="21"/>
      <c r="Q945" s="26"/>
      <c r="R945" s="29"/>
      <c r="S945" s="26"/>
      <c r="T945" s="29"/>
      <c r="U945" s="26"/>
      <c r="V945" s="29"/>
      <c r="W945" s="26"/>
      <c r="X945" s="29"/>
      <c r="AB945" s="1"/>
      <c r="AD945" s="2"/>
      <c r="AE945" s="2"/>
      <c r="AF945" s="2"/>
      <c r="AG945" s="2"/>
      <c r="AH945" s="4"/>
    </row>
    <row r="946" spans="1:34" ht="13.5" hidden="1" customHeight="1">
      <c r="A946" s="2"/>
      <c r="C946" s="3"/>
      <c r="D946" s="3"/>
      <c r="E946" s="3"/>
      <c r="F946" s="3"/>
      <c r="G946" s="3"/>
      <c r="H946" s="3"/>
      <c r="I946" s="3"/>
      <c r="J946" s="3"/>
      <c r="K946" s="3"/>
      <c r="L946" s="3"/>
      <c r="M946" s="21"/>
      <c r="N946" s="21"/>
      <c r="O946" s="21"/>
      <c r="P946" s="21"/>
      <c r="Q946" s="26"/>
      <c r="R946" s="29"/>
      <c r="S946" s="26"/>
      <c r="T946" s="29"/>
      <c r="U946" s="26"/>
      <c r="V946" s="29"/>
      <c r="W946" s="26"/>
      <c r="X946" s="29"/>
      <c r="AB946" s="1"/>
      <c r="AD946" s="2"/>
      <c r="AE946" s="2"/>
      <c r="AF946" s="2"/>
      <c r="AG946" s="2"/>
      <c r="AH946" s="4"/>
    </row>
    <row r="947" spans="1:34" ht="13.5" hidden="1" customHeight="1">
      <c r="A947" s="2"/>
      <c r="C947" s="3"/>
      <c r="D947" s="3"/>
      <c r="E947" s="3"/>
      <c r="F947" s="3"/>
      <c r="G947" s="3"/>
      <c r="H947" s="3"/>
      <c r="I947" s="3"/>
      <c r="J947" s="3"/>
      <c r="K947" s="3"/>
      <c r="L947" s="3"/>
      <c r="M947" s="21"/>
      <c r="N947" s="21"/>
      <c r="O947" s="21"/>
      <c r="P947" s="21"/>
      <c r="Q947" s="26"/>
      <c r="R947" s="29"/>
      <c r="S947" s="26"/>
      <c r="T947" s="29"/>
      <c r="U947" s="26"/>
      <c r="V947" s="29"/>
      <c r="W947" s="26"/>
      <c r="X947" s="29"/>
      <c r="AB947" s="1"/>
      <c r="AD947" s="2"/>
      <c r="AE947" s="2"/>
      <c r="AF947" s="2"/>
      <c r="AG947" s="2"/>
      <c r="AH947" s="4"/>
    </row>
    <row r="948" spans="1:34" ht="13.5" hidden="1" customHeight="1">
      <c r="A948" s="2"/>
      <c r="C948" s="3"/>
      <c r="D948" s="3"/>
      <c r="E948" s="3"/>
      <c r="F948" s="3"/>
      <c r="G948" s="3"/>
      <c r="H948" s="3"/>
      <c r="I948" s="3"/>
      <c r="J948" s="3"/>
      <c r="K948" s="3"/>
      <c r="L948" s="3"/>
      <c r="M948" s="21"/>
      <c r="N948" s="21"/>
      <c r="O948" s="21"/>
      <c r="P948" s="21"/>
      <c r="Q948" s="26"/>
      <c r="R948" s="29"/>
      <c r="S948" s="26"/>
      <c r="T948" s="29"/>
      <c r="U948" s="26"/>
      <c r="V948" s="29"/>
      <c r="W948" s="26"/>
      <c r="X948" s="29"/>
      <c r="AB948" s="1"/>
      <c r="AD948" s="2"/>
      <c r="AE948" s="2"/>
      <c r="AF948" s="2"/>
      <c r="AG948" s="2"/>
      <c r="AH948" s="4"/>
    </row>
    <row r="949" spans="1:34" ht="13.5" hidden="1" customHeight="1">
      <c r="A949" s="2"/>
      <c r="C949" s="3"/>
      <c r="D949" s="3"/>
      <c r="E949" s="3"/>
      <c r="F949" s="3"/>
      <c r="G949" s="3"/>
      <c r="H949" s="3"/>
      <c r="I949" s="3"/>
      <c r="J949" s="3"/>
      <c r="K949" s="3"/>
      <c r="L949" s="3"/>
      <c r="M949" s="21"/>
      <c r="N949" s="21"/>
      <c r="O949" s="21"/>
      <c r="P949" s="21"/>
      <c r="Q949" s="26"/>
      <c r="R949" s="29"/>
      <c r="S949" s="26"/>
      <c r="T949" s="29"/>
      <c r="U949" s="26"/>
      <c r="V949" s="29"/>
      <c r="W949" s="26"/>
      <c r="X949" s="29"/>
      <c r="AB949" s="1"/>
      <c r="AD949" s="2"/>
      <c r="AE949" s="2"/>
      <c r="AF949" s="2"/>
      <c r="AG949" s="2"/>
      <c r="AH949" s="4"/>
    </row>
    <row r="950" spans="1:34" ht="13.5" hidden="1" customHeight="1">
      <c r="A950" s="2"/>
      <c r="C950" s="3"/>
      <c r="D950" s="3"/>
      <c r="E950" s="3"/>
      <c r="F950" s="3"/>
      <c r="G950" s="3"/>
      <c r="H950" s="3"/>
      <c r="I950" s="3"/>
      <c r="J950" s="3"/>
      <c r="K950" s="3"/>
      <c r="L950" s="3"/>
      <c r="M950" s="21"/>
      <c r="N950" s="21"/>
      <c r="O950" s="21"/>
      <c r="P950" s="21"/>
      <c r="Q950" s="26"/>
      <c r="R950" s="29"/>
      <c r="S950" s="26"/>
      <c r="T950" s="29"/>
      <c r="U950" s="26"/>
      <c r="V950" s="29"/>
      <c r="W950" s="26"/>
      <c r="X950" s="29"/>
      <c r="AB950" s="1"/>
      <c r="AD950" s="2"/>
      <c r="AE950" s="2"/>
      <c r="AF950" s="2"/>
      <c r="AG950" s="2"/>
      <c r="AH950" s="4"/>
    </row>
    <row r="951" spans="1:34" ht="13.5" hidden="1" customHeight="1">
      <c r="A951" s="2"/>
      <c r="C951" s="3"/>
      <c r="D951" s="3"/>
      <c r="E951" s="3"/>
      <c r="F951" s="3"/>
      <c r="G951" s="3"/>
      <c r="H951" s="3"/>
      <c r="I951" s="3"/>
      <c r="J951" s="3"/>
      <c r="K951" s="3"/>
      <c r="L951" s="3"/>
      <c r="M951" s="21"/>
      <c r="N951" s="21"/>
      <c r="O951" s="21"/>
      <c r="P951" s="21"/>
      <c r="Q951" s="26"/>
      <c r="R951" s="29"/>
      <c r="S951" s="26"/>
      <c r="T951" s="29"/>
      <c r="U951" s="26"/>
      <c r="V951" s="29"/>
      <c r="W951" s="26"/>
      <c r="X951" s="29"/>
      <c r="AB951" s="1"/>
      <c r="AD951" s="2"/>
      <c r="AE951" s="2"/>
      <c r="AF951" s="2"/>
      <c r="AG951" s="2"/>
      <c r="AH951" s="4"/>
    </row>
    <row r="952" spans="1:34" ht="13.5" hidden="1" customHeight="1">
      <c r="A952" s="2"/>
      <c r="C952" s="3"/>
      <c r="D952" s="3"/>
      <c r="E952" s="3"/>
      <c r="F952" s="3"/>
      <c r="G952" s="3"/>
      <c r="H952" s="3"/>
      <c r="I952" s="3"/>
      <c r="J952" s="3"/>
      <c r="K952" s="3"/>
      <c r="L952" s="3"/>
      <c r="M952" s="21"/>
      <c r="N952" s="21"/>
      <c r="O952" s="21"/>
      <c r="P952" s="21"/>
      <c r="Q952" s="26"/>
      <c r="R952" s="29"/>
      <c r="S952" s="26"/>
      <c r="T952" s="29"/>
      <c r="U952" s="26"/>
      <c r="V952" s="29"/>
      <c r="W952" s="26"/>
      <c r="X952" s="29"/>
      <c r="AB952" s="1"/>
      <c r="AD952" s="2"/>
      <c r="AE952" s="2"/>
      <c r="AF952" s="2"/>
      <c r="AG952" s="2"/>
      <c r="AH952" s="4"/>
    </row>
    <row r="953" spans="1:34" ht="13.5" hidden="1" customHeight="1">
      <c r="A953" s="2"/>
      <c r="C953" s="3"/>
      <c r="D953" s="3"/>
      <c r="E953" s="3"/>
      <c r="F953" s="3"/>
      <c r="G953" s="3"/>
      <c r="H953" s="3"/>
      <c r="I953" s="3"/>
      <c r="J953" s="3"/>
      <c r="K953" s="3"/>
      <c r="L953" s="3"/>
      <c r="M953" s="21"/>
      <c r="N953" s="21"/>
      <c r="O953" s="21"/>
      <c r="P953" s="21"/>
      <c r="Q953" s="26"/>
      <c r="R953" s="29"/>
      <c r="S953" s="26"/>
      <c r="T953" s="29"/>
      <c r="U953" s="26"/>
      <c r="V953" s="29"/>
      <c r="W953" s="26"/>
      <c r="X953" s="29"/>
      <c r="AB953" s="1"/>
      <c r="AD953" s="2"/>
      <c r="AE953" s="2"/>
      <c r="AF953" s="2"/>
      <c r="AG953" s="2"/>
      <c r="AH953" s="4"/>
    </row>
    <row r="954" spans="1:34" ht="13.5" hidden="1" customHeight="1">
      <c r="A954" s="2"/>
      <c r="C954" s="3"/>
      <c r="D954" s="3"/>
      <c r="E954" s="3"/>
      <c r="F954" s="3"/>
      <c r="G954" s="3"/>
      <c r="H954" s="3"/>
      <c r="I954" s="3"/>
      <c r="J954" s="3"/>
      <c r="K954" s="3"/>
      <c r="L954" s="3"/>
      <c r="M954" s="21"/>
      <c r="N954" s="21"/>
      <c r="O954" s="21"/>
      <c r="P954" s="21"/>
      <c r="Q954" s="26"/>
      <c r="R954" s="29"/>
      <c r="S954" s="26"/>
      <c r="T954" s="29"/>
      <c r="U954" s="26"/>
      <c r="V954" s="29"/>
      <c r="W954" s="26"/>
      <c r="X954" s="29"/>
      <c r="AB954" s="1"/>
      <c r="AD954" s="2"/>
      <c r="AE954" s="2"/>
      <c r="AF954" s="2"/>
      <c r="AG954" s="2"/>
      <c r="AH954" s="4"/>
    </row>
    <row r="955" spans="1:34" ht="13.5" hidden="1" customHeight="1">
      <c r="A955" s="2"/>
      <c r="C955" s="3"/>
      <c r="D955" s="3"/>
      <c r="E955" s="3"/>
      <c r="F955" s="3"/>
      <c r="G955" s="3"/>
      <c r="H955" s="3"/>
      <c r="I955" s="3"/>
      <c r="J955" s="3"/>
      <c r="K955" s="3"/>
      <c r="L955" s="3"/>
      <c r="M955" s="21"/>
      <c r="N955" s="21"/>
      <c r="O955" s="21"/>
      <c r="P955" s="21"/>
      <c r="Q955" s="26"/>
      <c r="R955" s="29"/>
      <c r="S955" s="26"/>
      <c r="T955" s="29"/>
      <c r="U955" s="26"/>
      <c r="V955" s="29"/>
      <c r="W955" s="26"/>
      <c r="X955" s="29"/>
      <c r="AB955" s="1"/>
      <c r="AD955" s="2"/>
      <c r="AE955" s="2"/>
      <c r="AF955" s="2"/>
      <c r="AG955" s="2"/>
      <c r="AH955" s="4"/>
    </row>
    <row r="956" spans="1:34" ht="13.5" hidden="1" customHeight="1">
      <c r="A956" s="2"/>
      <c r="C956" s="3"/>
      <c r="D956" s="3"/>
      <c r="E956" s="3"/>
      <c r="F956" s="3"/>
      <c r="G956" s="3"/>
      <c r="H956" s="3"/>
      <c r="I956" s="3"/>
      <c r="J956" s="3"/>
      <c r="K956" s="3"/>
      <c r="L956" s="3"/>
      <c r="M956" s="21"/>
      <c r="N956" s="21"/>
      <c r="O956" s="21"/>
      <c r="P956" s="21"/>
      <c r="Q956" s="26"/>
      <c r="R956" s="29"/>
      <c r="S956" s="26"/>
      <c r="T956" s="29"/>
      <c r="U956" s="26"/>
      <c r="V956" s="29"/>
      <c r="W956" s="26"/>
      <c r="X956" s="29"/>
      <c r="AB956" s="1"/>
      <c r="AD956" s="2"/>
      <c r="AE956" s="2"/>
      <c r="AF956" s="2"/>
      <c r="AG956" s="2"/>
      <c r="AH956" s="4"/>
    </row>
    <row r="957" spans="1:34" ht="13.5" hidden="1" customHeight="1">
      <c r="A957" s="2"/>
      <c r="C957" s="3"/>
      <c r="D957" s="3"/>
      <c r="E957" s="3"/>
      <c r="F957" s="3"/>
      <c r="G957" s="3"/>
      <c r="H957" s="3"/>
      <c r="I957" s="3"/>
      <c r="J957" s="3"/>
      <c r="K957" s="3"/>
      <c r="L957" s="3"/>
      <c r="M957" s="21"/>
      <c r="N957" s="21"/>
      <c r="O957" s="21"/>
      <c r="P957" s="21"/>
      <c r="Q957" s="26"/>
      <c r="R957" s="29"/>
      <c r="S957" s="26"/>
      <c r="T957" s="29"/>
      <c r="U957" s="26"/>
      <c r="V957" s="29"/>
      <c r="W957" s="26"/>
      <c r="X957" s="29"/>
      <c r="AB957" s="1"/>
      <c r="AD957" s="2"/>
      <c r="AE957" s="2"/>
      <c r="AF957" s="2"/>
      <c r="AG957" s="2"/>
      <c r="AH957" s="4"/>
    </row>
    <row r="958" spans="1:34" ht="13.5" hidden="1" customHeight="1">
      <c r="A958" s="2"/>
      <c r="C958" s="3"/>
      <c r="D958" s="3"/>
      <c r="E958" s="3"/>
      <c r="F958" s="3"/>
      <c r="G958" s="3"/>
      <c r="H958" s="3"/>
      <c r="I958" s="3"/>
      <c r="J958" s="3"/>
      <c r="K958" s="3"/>
      <c r="L958" s="3"/>
      <c r="M958" s="21"/>
      <c r="N958" s="21"/>
      <c r="O958" s="21"/>
      <c r="P958" s="21"/>
      <c r="Q958" s="26"/>
      <c r="R958" s="29"/>
      <c r="S958" s="26"/>
      <c r="T958" s="29"/>
      <c r="U958" s="26"/>
      <c r="V958" s="29"/>
      <c r="W958" s="26"/>
      <c r="X958" s="29"/>
      <c r="AB958" s="1"/>
      <c r="AD958" s="2"/>
      <c r="AE958" s="2"/>
      <c r="AF958" s="2"/>
      <c r="AG958" s="2"/>
      <c r="AH958" s="4"/>
    </row>
    <row r="959" spans="1:34" ht="13.5" hidden="1" customHeight="1">
      <c r="A959" s="2"/>
      <c r="C959" s="3"/>
      <c r="D959" s="3"/>
      <c r="E959" s="3"/>
      <c r="F959" s="3"/>
      <c r="G959" s="3"/>
      <c r="H959" s="3"/>
      <c r="I959" s="3"/>
      <c r="J959" s="3"/>
      <c r="K959" s="3"/>
      <c r="L959" s="3"/>
      <c r="M959" s="21"/>
      <c r="N959" s="21"/>
      <c r="O959" s="21"/>
      <c r="P959" s="21"/>
      <c r="Q959" s="26"/>
      <c r="R959" s="29"/>
      <c r="S959" s="26"/>
      <c r="T959" s="29"/>
      <c r="U959" s="26"/>
      <c r="V959" s="29"/>
      <c r="W959" s="26"/>
      <c r="X959" s="29"/>
      <c r="AB959" s="1"/>
      <c r="AD959" s="2"/>
      <c r="AE959" s="2"/>
      <c r="AF959" s="2"/>
      <c r="AG959" s="2"/>
      <c r="AH959" s="4"/>
    </row>
    <row r="960" spans="1:34" ht="13.5" hidden="1" customHeight="1">
      <c r="A960" s="2"/>
      <c r="C960" s="3"/>
      <c r="D960" s="3"/>
      <c r="E960" s="3"/>
      <c r="F960" s="3"/>
      <c r="G960" s="3"/>
      <c r="H960" s="3"/>
      <c r="I960" s="3"/>
      <c r="J960" s="3"/>
      <c r="K960" s="3"/>
      <c r="L960" s="3"/>
      <c r="M960" s="21"/>
      <c r="N960" s="21"/>
      <c r="O960" s="21"/>
      <c r="P960" s="21"/>
      <c r="Q960" s="26"/>
      <c r="R960" s="29"/>
      <c r="S960" s="26"/>
      <c r="T960" s="29"/>
      <c r="U960" s="26"/>
      <c r="V960" s="29"/>
      <c r="W960" s="26"/>
      <c r="X960" s="29"/>
      <c r="AB960" s="1"/>
      <c r="AD960" s="2"/>
      <c r="AE960" s="2"/>
      <c r="AF960" s="2"/>
      <c r="AG960" s="2"/>
      <c r="AH960" s="4"/>
    </row>
    <row r="961" spans="1:34" ht="13.5" hidden="1" customHeight="1">
      <c r="A961" s="2"/>
      <c r="C961" s="3"/>
      <c r="D961" s="3"/>
      <c r="E961" s="3"/>
      <c r="F961" s="3"/>
      <c r="G961" s="3"/>
      <c r="H961" s="3"/>
      <c r="I961" s="3"/>
      <c r="J961" s="3"/>
      <c r="K961" s="3"/>
      <c r="L961" s="3"/>
      <c r="M961" s="21"/>
      <c r="N961" s="21"/>
      <c r="O961" s="21"/>
      <c r="P961" s="21"/>
      <c r="Q961" s="26"/>
      <c r="R961" s="29"/>
      <c r="S961" s="26"/>
      <c r="T961" s="29"/>
      <c r="U961" s="26"/>
      <c r="V961" s="29"/>
      <c r="W961" s="26"/>
      <c r="X961" s="29"/>
      <c r="AB961" s="1"/>
      <c r="AD961" s="2"/>
      <c r="AE961" s="2"/>
      <c r="AF961" s="2"/>
      <c r="AG961" s="2"/>
      <c r="AH961" s="4"/>
    </row>
    <row r="962" spans="1:34" ht="13.5" hidden="1" customHeight="1">
      <c r="A962" s="2"/>
      <c r="C962" s="3"/>
      <c r="D962" s="3"/>
      <c r="E962" s="3"/>
      <c r="F962" s="3"/>
      <c r="G962" s="3"/>
      <c r="H962" s="3"/>
      <c r="I962" s="3"/>
      <c r="J962" s="3"/>
      <c r="K962" s="3"/>
      <c r="L962" s="3"/>
      <c r="M962" s="21"/>
      <c r="N962" s="21"/>
      <c r="O962" s="21"/>
      <c r="P962" s="21"/>
      <c r="Q962" s="26"/>
      <c r="R962" s="29"/>
      <c r="S962" s="26"/>
      <c r="T962" s="29"/>
      <c r="U962" s="26"/>
      <c r="V962" s="29"/>
      <c r="W962" s="26"/>
      <c r="X962" s="29"/>
      <c r="AB962" s="1"/>
      <c r="AD962" s="2"/>
      <c r="AE962" s="2"/>
      <c r="AF962" s="2"/>
      <c r="AG962" s="2"/>
      <c r="AH962" s="4"/>
    </row>
    <row r="963" spans="1:34" ht="13.5" hidden="1" customHeight="1">
      <c r="A963" s="2"/>
      <c r="C963" s="3"/>
      <c r="D963" s="3"/>
      <c r="E963" s="3"/>
      <c r="F963" s="3"/>
      <c r="G963" s="3"/>
      <c r="H963" s="3"/>
      <c r="I963" s="3"/>
      <c r="J963" s="3"/>
      <c r="K963" s="3"/>
      <c r="L963" s="3"/>
      <c r="M963" s="21"/>
      <c r="N963" s="21"/>
      <c r="O963" s="21"/>
      <c r="P963" s="21"/>
      <c r="Q963" s="26"/>
      <c r="R963" s="29"/>
      <c r="S963" s="26"/>
      <c r="T963" s="29"/>
      <c r="U963" s="26"/>
      <c r="V963" s="29"/>
      <c r="W963" s="26"/>
      <c r="X963" s="29"/>
      <c r="AB963" s="1"/>
      <c r="AD963" s="2"/>
      <c r="AE963" s="2"/>
      <c r="AF963" s="2"/>
      <c r="AG963" s="2"/>
      <c r="AH963" s="4"/>
    </row>
    <row r="964" spans="1:34" ht="13.5" hidden="1" customHeight="1">
      <c r="A964" s="2"/>
      <c r="C964" s="3"/>
      <c r="D964" s="3"/>
      <c r="E964" s="3"/>
      <c r="F964" s="3"/>
      <c r="G964" s="3"/>
      <c r="H964" s="3"/>
      <c r="I964" s="3"/>
      <c r="J964" s="3"/>
      <c r="K964" s="3"/>
      <c r="L964" s="3"/>
      <c r="M964" s="21"/>
      <c r="N964" s="21"/>
      <c r="O964" s="21"/>
      <c r="P964" s="21"/>
      <c r="Q964" s="26"/>
      <c r="R964" s="29"/>
      <c r="S964" s="26"/>
      <c r="T964" s="29"/>
      <c r="U964" s="26"/>
      <c r="V964" s="29"/>
      <c r="W964" s="26"/>
      <c r="X964" s="29"/>
      <c r="AB964" s="1"/>
      <c r="AD964" s="2"/>
      <c r="AE964" s="2"/>
      <c r="AF964" s="2"/>
      <c r="AG964" s="2"/>
      <c r="AH964" s="4"/>
    </row>
    <row r="965" spans="1:34" ht="13.5" hidden="1" customHeight="1">
      <c r="A965" s="2"/>
      <c r="C965" s="3"/>
      <c r="D965" s="3"/>
      <c r="E965" s="3"/>
      <c r="F965" s="3"/>
      <c r="G965" s="3"/>
      <c r="H965" s="3"/>
      <c r="I965" s="3"/>
      <c r="J965" s="3"/>
      <c r="K965" s="3"/>
      <c r="L965" s="3"/>
      <c r="M965" s="21"/>
      <c r="N965" s="21"/>
      <c r="O965" s="21"/>
      <c r="P965" s="21"/>
      <c r="Q965" s="26"/>
      <c r="R965" s="29"/>
      <c r="S965" s="26"/>
      <c r="T965" s="29"/>
      <c r="U965" s="26"/>
      <c r="V965" s="29"/>
      <c r="W965" s="26"/>
      <c r="X965" s="29"/>
      <c r="AB965" s="1"/>
      <c r="AD965" s="2"/>
      <c r="AE965" s="2"/>
      <c r="AF965" s="2"/>
      <c r="AG965" s="2"/>
      <c r="AH965" s="4"/>
    </row>
    <row r="966" spans="1:34" ht="13.5" hidden="1" customHeight="1">
      <c r="A966" s="2"/>
      <c r="C966" s="3"/>
      <c r="D966" s="3"/>
      <c r="E966" s="3"/>
      <c r="F966" s="3"/>
      <c r="G966" s="3"/>
      <c r="H966" s="3"/>
      <c r="I966" s="3"/>
      <c r="J966" s="3"/>
      <c r="K966" s="3"/>
      <c r="L966" s="3"/>
      <c r="M966" s="21"/>
      <c r="N966" s="21"/>
      <c r="O966" s="21"/>
      <c r="P966" s="21"/>
      <c r="Q966" s="26"/>
      <c r="R966" s="29"/>
      <c r="S966" s="26"/>
      <c r="T966" s="29"/>
      <c r="U966" s="26"/>
      <c r="V966" s="29"/>
      <c r="W966" s="26"/>
      <c r="X966" s="29"/>
      <c r="AB966" s="1"/>
      <c r="AD966" s="2"/>
      <c r="AE966" s="2"/>
      <c r="AF966" s="2"/>
      <c r="AG966" s="2"/>
      <c r="AH966" s="4"/>
    </row>
    <row r="967" spans="1:34" ht="13.5" hidden="1" customHeight="1">
      <c r="A967" s="2"/>
      <c r="C967" s="3"/>
      <c r="D967" s="3"/>
      <c r="E967" s="3"/>
      <c r="F967" s="3"/>
      <c r="G967" s="3"/>
      <c r="H967" s="3"/>
      <c r="I967" s="3"/>
      <c r="J967" s="3"/>
      <c r="K967" s="3"/>
      <c r="L967" s="3"/>
      <c r="M967" s="21"/>
      <c r="N967" s="21"/>
      <c r="O967" s="21"/>
      <c r="P967" s="21"/>
      <c r="Q967" s="26"/>
      <c r="R967" s="29"/>
      <c r="S967" s="26"/>
      <c r="T967" s="29"/>
      <c r="U967" s="26"/>
      <c r="V967" s="29"/>
      <c r="W967" s="26"/>
      <c r="X967" s="29"/>
      <c r="AB967" s="1"/>
      <c r="AD967" s="2"/>
      <c r="AE967" s="2"/>
      <c r="AF967" s="2"/>
      <c r="AG967" s="2"/>
      <c r="AH967" s="4"/>
    </row>
    <row r="968" spans="1:34" ht="13.5" hidden="1" customHeight="1">
      <c r="A968" s="2"/>
      <c r="C968" s="3"/>
      <c r="D968" s="3"/>
      <c r="E968" s="3"/>
      <c r="F968" s="3"/>
      <c r="G968" s="3"/>
      <c r="H968" s="3"/>
      <c r="I968" s="3"/>
      <c r="J968" s="3"/>
      <c r="K968" s="3"/>
      <c r="L968" s="3"/>
      <c r="M968" s="21"/>
      <c r="N968" s="21"/>
      <c r="O968" s="21"/>
      <c r="P968" s="21"/>
      <c r="Q968" s="26"/>
      <c r="R968" s="29"/>
      <c r="S968" s="26"/>
      <c r="T968" s="29"/>
      <c r="U968" s="26"/>
      <c r="V968" s="29"/>
      <c r="W968" s="26"/>
      <c r="X968" s="29"/>
      <c r="AB968" s="1"/>
      <c r="AD968" s="2"/>
      <c r="AE968" s="2"/>
      <c r="AF968" s="2"/>
      <c r="AG968" s="2"/>
      <c r="AH968" s="4"/>
    </row>
    <row r="969" spans="1:34" ht="13.5" hidden="1" customHeight="1">
      <c r="A969" s="2"/>
      <c r="C969" s="3"/>
      <c r="D969" s="3"/>
      <c r="E969" s="3"/>
      <c r="F969" s="3"/>
      <c r="G969" s="3"/>
      <c r="H969" s="3"/>
      <c r="I969" s="3"/>
      <c r="J969" s="3"/>
      <c r="K969" s="3"/>
      <c r="L969" s="3"/>
      <c r="M969" s="21"/>
      <c r="N969" s="21"/>
      <c r="O969" s="21"/>
      <c r="P969" s="21"/>
      <c r="Q969" s="26"/>
      <c r="R969" s="29"/>
      <c r="S969" s="26"/>
      <c r="T969" s="29"/>
      <c r="U969" s="26"/>
      <c r="V969" s="29"/>
      <c r="W969" s="26"/>
      <c r="X969" s="29"/>
      <c r="AB969" s="1"/>
      <c r="AD969" s="2"/>
      <c r="AE969" s="2"/>
      <c r="AF969" s="2"/>
      <c r="AG969" s="2"/>
      <c r="AH969" s="4"/>
    </row>
    <row r="970" spans="1:34" ht="13.5" hidden="1" customHeight="1">
      <c r="A970" s="2"/>
      <c r="C970" s="3"/>
      <c r="D970" s="3"/>
      <c r="E970" s="3"/>
      <c r="F970" s="3"/>
      <c r="G970" s="3"/>
      <c r="H970" s="3"/>
      <c r="I970" s="3"/>
      <c r="J970" s="3"/>
      <c r="K970" s="3"/>
      <c r="L970" s="3"/>
      <c r="M970" s="21"/>
      <c r="N970" s="21"/>
      <c r="O970" s="21"/>
      <c r="P970" s="21"/>
      <c r="Q970" s="26"/>
      <c r="R970" s="29"/>
      <c r="S970" s="26"/>
      <c r="T970" s="29"/>
      <c r="U970" s="26"/>
      <c r="V970" s="29"/>
      <c r="W970" s="26"/>
      <c r="X970" s="29"/>
      <c r="AB970" s="1"/>
      <c r="AD970" s="2"/>
      <c r="AE970" s="2"/>
      <c r="AF970" s="2"/>
      <c r="AG970" s="2"/>
      <c r="AH970" s="4"/>
    </row>
    <row r="971" spans="1:34" ht="13.5" hidden="1" customHeight="1">
      <c r="A971" s="2"/>
      <c r="C971" s="3"/>
      <c r="D971" s="3"/>
      <c r="E971" s="3"/>
      <c r="F971" s="3"/>
      <c r="G971" s="3"/>
      <c r="H971" s="3"/>
      <c r="I971" s="3"/>
      <c r="J971" s="3"/>
      <c r="K971" s="3"/>
      <c r="L971" s="3"/>
      <c r="M971" s="21"/>
      <c r="N971" s="21"/>
      <c r="O971" s="21"/>
      <c r="P971" s="21"/>
      <c r="Q971" s="26"/>
      <c r="R971" s="29"/>
      <c r="S971" s="26"/>
      <c r="T971" s="29"/>
      <c r="U971" s="26"/>
      <c r="V971" s="29"/>
      <c r="W971" s="26"/>
      <c r="X971" s="29"/>
      <c r="AB971" s="1"/>
      <c r="AD971" s="2"/>
      <c r="AE971" s="2"/>
      <c r="AF971" s="2"/>
      <c r="AG971" s="2"/>
      <c r="AH971" s="4"/>
    </row>
    <row r="972" spans="1:34" ht="13.5" hidden="1" customHeight="1">
      <c r="A972" s="2"/>
      <c r="C972" s="3"/>
      <c r="D972" s="3"/>
      <c r="E972" s="3"/>
      <c r="F972" s="3"/>
      <c r="G972" s="3"/>
      <c r="H972" s="3"/>
      <c r="I972" s="3"/>
      <c r="J972" s="3"/>
      <c r="K972" s="3"/>
      <c r="L972" s="3"/>
      <c r="M972" s="21"/>
      <c r="N972" s="21"/>
      <c r="O972" s="21"/>
      <c r="P972" s="21"/>
      <c r="Q972" s="26"/>
      <c r="R972" s="29"/>
      <c r="S972" s="26"/>
      <c r="T972" s="29"/>
      <c r="U972" s="26"/>
      <c r="V972" s="29"/>
      <c r="W972" s="26"/>
      <c r="X972" s="29"/>
      <c r="AB972" s="1"/>
      <c r="AD972" s="2"/>
      <c r="AE972" s="2"/>
      <c r="AF972" s="2"/>
      <c r="AG972" s="2"/>
      <c r="AH972" s="4"/>
    </row>
    <row r="973" spans="1:34" ht="13.5" hidden="1" customHeight="1">
      <c r="A973" s="2"/>
      <c r="C973" s="3"/>
      <c r="D973" s="3"/>
      <c r="E973" s="3"/>
      <c r="F973" s="3"/>
      <c r="G973" s="3"/>
      <c r="H973" s="3"/>
      <c r="I973" s="3"/>
      <c r="J973" s="3"/>
      <c r="K973" s="3"/>
      <c r="L973" s="3"/>
      <c r="M973" s="21"/>
      <c r="N973" s="21"/>
      <c r="O973" s="21"/>
      <c r="P973" s="21"/>
      <c r="Q973" s="26"/>
      <c r="R973" s="29"/>
      <c r="S973" s="26"/>
      <c r="T973" s="29"/>
      <c r="U973" s="26"/>
      <c r="V973" s="29"/>
      <c r="W973" s="26"/>
      <c r="X973" s="29"/>
      <c r="AB973" s="1"/>
      <c r="AD973" s="2"/>
      <c r="AE973" s="2"/>
      <c r="AF973" s="2"/>
      <c r="AG973" s="2"/>
      <c r="AH973" s="4"/>
    </row>
    <row r="974" spans="1:34" ht="13.5" hidden="1" customHeight="1">
      <c r="A974" s="2"/>
      <c r="C974" s="3"/>
      <c r="D974" s="3"/>
      <c r="E974" s="3"/>
      <c r="F974" s="3"/>
      <c r="G974" s="3"/>
      <c r="H974" s="3"/>
      <c r="I974" s="3"/>
      <c r="J974" s="3"/>
      <c r="K974" s="3"/>
      <c r="L974" s="3"/>
      <c r="M974" s="21"/>
      <c r="N974" s="21"/>
      <c r="O974" s="21"/>
      <c r="P974" s="21"/>
      <c r="Q974" s="26"/>
      <c r="R974" s="29"/>
      <c r="S974" s="26"/>
      <c r="T974" s="29"/>
      <c r="U974" s="26"/>
      <c r="V974" s="29"/>
      <c r="W974" s="26"/>
      <c r="X974" s="29"/>
      <c r="AB974" s="1"/>
      <c r="AD974" s="2"/>
      <c r="AE974" s="2"/>
      <c r="AF974" s="2"/>
      <c r="AG974" s="2"/>
      <c r="AH974" s="4"/>
    </row>
    <row r="975" spans="1:34" ht="13.5" hidden="1" customHeight="1">
      <c r="A975" s="2"/>
      <c r="C975" s="3"/>
      <c r="D975" s="3"/>
      <c r="E975" s="3"/>
      <c r="F975" s="3"/>
      <c r="G975" s="3"/>
      <c r="H975" s="3"/>
      <c r="I975" s="3"/>
      <c r="J975" s="3"/>
      <c r="K975" s="3"/>
      <c r="L975" s="3"/>
      <c r="M975" s="21"/>
      <c r="N975" s="21"/>
      <c r="O975" s="21"/>
      <c r="P975" s="21"/>
      <c r="Q975" s="26"/>
      <c r="R975" s="29"/>
      <c r="S975" s="26"/>
      <c r="T975" s="29"/>
      <c r="U975" s="26"/>
      <c r="V975" s="29"/>
      <c r="W975" s="26"/>
      <c r="X975" s="29"/>
      <c r="AB975" s="1"/>
      <c r="AD975" s="2"/>
      <c r="AE975" s="2"/>
      <c r="AF975" s="2"/>
      <c r="AG975" s="2"/>
      <c r="AH975" s="4"/>
    </row>
    <row r="976" spans="1:34" ht="13.5" hidden="1" customHeight="1">
      <c r="A976" s="2"/>
      <c r="C976" s="3"/>
      <c r="D976" s="3"/>
      <c r="E976" s="3"/>
      <c r="F976" s="3"/>
      <c r="G976" s="3"/>
      <c r="H976" s="3"/>
      <c r="I976" s="3"/>
      <c r="J976" s="3"/>
      <c r="K976" s="3"/>
      <c r="L976" s="3"/>
      <c r="M976" s="21"/>
      <c r="N976" s="21"/>
      <c r="O976" s="21"/>
      <c r="P976" s="21"/>
      <c r="Q976" s="26"/>
      <c r="R976" s="29"/>
      <c r="S976" s="26"/>
      <c r="T976" s="29"/>
      <c r="U976" s="26"/>
      <c r="V976" s="29"/>
      <c r="W976" s="26"/>
      <c r="X976" s="29"/>
      <c r="AB976" s="1"/>
      <c r="AD976" s="2"/>
      <c r="AE976" s="2"/>
      <c r="AF976" s="2"/>
      <c r="AG976" s="2"/>
      <c r="AH976" s="4"/>
    </row>
    <row r="977" spans="1:36" ht="13.5" hidden="1" customHeight="1">
      <c r="A977" s="2"/>
      <c r="C977" s="3"/>
      <c r="D977" s="3"/>
      <c r="E977" s="3"/>
      <c r="F977" s="3"/>
      <c r="G977" s="3"/>
      <c r="H977" s="3"/>
      <c r="I977" s="3"/>
      <c r="J977" s="3"/>
      <c r="K977" s="3"/>
      <c r="L977" s="3"/>
      <c r="M977" s="21"/>
      <c r="N977" s="21"/>
      <c r="O977" s="21"/>
      <c r="P977" s="21"/>
      <c r="Q977" s="26"/>
      <c r="R977" s="29"/>
      <c r="S977" s="26"/>
      <c r="T977" s="29"/>
      <c r="U977" s="26"/>
      <c r="V977" s="29"/>
      <c r="W977" s="26"/>
      <c r="X977" s="29"/>
      <c r="AB977" s="1"/>
      <c r="AD977" s="2"/>
      <c r="AE977" s="2"/>
      <c r="AF977" s="2"/>
      <c r="AG977" s="2"/>
      <c r="AH977" s="4"/>
    </row>
    <row r="978" spans="1:36" ht="13.5" hidden="1" customHeight="1">
      <c r="A978" s="2"/>
      <c r="C978" s="3"/>
      <c r="D978" s="3"/>
      <c r="E978" s="3"/>
      <c r="F978" s="3"/>
      <c r="G978" s="3"/>
      <c r="H978" s="3"/>
      <c r="I978" s="3"/>
      <c r="J978" s="3"/>
      <c r="K978" s="3"/>
      <c r="L978" s="3"/>
      <c r="M978" s="21"/>
      <c r="N978" s="21"/>
      <c r="O978" s="21"/>
      <c r="P978" s="21"/>
      <c r="Q978" s="26"/>
      <c r="R978" s="29"/>
      <c r="S978" s="26"/>
      <c r="T978" s="29"/>
      <c r="U978" s="26"/>
      <c r="V978" s="29"/>
      <c r="W978" s="26"/>
      <c r="X978" s="29"/>
      <c r="AB978" s="1"/>
      <c r="AD978" s="2"/>
      <c r="AE978" s="2"/>
      <c r="AF978" s="2"/>
      <c r="AG978" s="2"/>
      <c r="AH978" s="4"/>
    </row>
    <row r="979" spans="1:36" ht="13.5" hidden="1" customHeight="1">
      <c r="A979" s="2"/>
      <c r="C979" s="3"/>
      <c r="D979" s="3"/>
      <c r="E979" s="3"/>
      <c r="F979" s="3"/>
      <c r="G979" s="3"/>
      <c r="H979" s="3"/>
      <c r="I979" s="3"/>
      <c r="J979" s="3"/>
      <c r="K979" s="3"/>
      <c r="L979" s="3"/>
      <c r="M979" s="21"/>
      <c r="N979" s="21"/>
      <c r="O979" s="21"/>
      <c r="P979" s="21"/>
      <c r="Q979" s="26"/>
      <c r="R979" s="29"/>
      <c r="S979" s="26"/>
      <c r="T979" s="29"/>
      <c r="U979" s="26"/>
      <c r="V979" s="29"/>
      <c r="W979" s="26"/>
      <c r="X979" s="29"/>
      <c r="AB979" s="1"/>
      <c r="AD979" s="2"/>
      <c r="AE979" s="2"/>
      <c r="AF979" s="2"/>
      <c r="AG979" s="2"/>
      <c r="AH979" s="4"/>
    </row>
    <row r="980" spans="1:36" ht="13.5" hidden="1" customHeight="1">
      <c r="A980" s="2"/>
      <c r="C980" s="3"/>
      <c r="D980" s="3"/>
      <c r="E980" s="3"/>
      <c r="F980" s="3"/>
      <c r="G980" s="3"/>
      <c r="H980" s="3"/>
      <c r="I980" s="3"/>
      <c r="J980" s="3"/>
      <c r="K980" s="3"/>
      <c r="L980" s="3"/>
      <c r="M980" s="21"/>
      <c r="N980" s="21"/>
      <c r="O980" s="21"/>
      <c r="P980" s="21"/>
      <c r="Q980" s="26"/>
      <c r="R980" s="29"/>
      <c r="S980" s="26"/>
      <c r="T980" s="29"/>
      <c r="U980" s="26"/>
      <c r="V980" s="29"/>
      <c r="W980" s="26"/>
      <c r="X980" s="29"/>
      <c r="AB980" s="1"/>
      <c r="AD980" s="2"/>
      <c r="AE980" s="2"/>
      <c r="AF980" s="2"/>
      <c r="AG980" s="2"/>
      <c r="AH980" s="4"/>
    </row>
    <row r="981" spans="1:36" ht="13.5" hidden="1" customHeight="1">
      <c r="A981" s="2"/>
      <c r="C981" s="3"/>
      <c r="D981" s="3"/>
      <c r="E981" s="3"/>
      <c r="F981" s="3"/>
      <c r="G981" s="3"/>
      <c r="H981" s="3"/>
      <c r="I981" s="3"/>
      <c r="J981" s="3"/>
      <c r="K981" s="3"/>
      <c r="L981" s="3"/>
      <c r="M981" s="21"/>
      <c r="N981" s="21"/>
      <c r="O981" s="21"/>
      <c r="P981" s="21"/>
      <c r="Q981" s="26"/>
      <c r="R981" s="29"/>
      <c r="S981" s="26"/>
      <c r="T981" s="29"/>
      <c r="U981" s="26"/>
      <c r="V981" s="29"/>
      <c r="W981" s="26"/>
      <c r="X981" s="29"/>
      <c r="AB981" s="1"/>
      <c r="AD981" s="2"/>
      <c r="AE981" s="2"/>
      <c r="AF981" s="2"/>
      <c r="AG981" s="2"/>
      <c r="AH981" s="4"/>
    </row>
    <row r="982" spans="1:36" ht="13.5" hidden="1" customHeight="1">
      <c r="A982" s="2"/>
      <c r="C982" s="3"/>
      <c r="D982" s="3"/>
      <c r="E982" s="3"/>
      <c r="F982" s="3"/>
      <c r="G982" s="3"/>
      <c r="H982" s="3"/>
      <c r="I982" s="3"/>
      <c r="J982" s="3"/>
      <c r="K982" s="3"/>
      <c r="L982" s="3"/>
      <c r="M982" s="21"/>
      <c r="N982" s="21"/>
      <c r="O982" s="21"/>
      <c r="P982" s="21"/>
      <c r="Q982" s="26"/>
      <c r="R982" s="29"/>
      <c r="S982" s="26"/>
      <c r="T982" s="29"/>
      <c r="U982" s="26"/>
      <c r="V982" s="29"/>
      <c r="W982" s="26"/>
      <c r="X982" s="29"/>
      <c r="AB982" s="1"/>
      <c r="AD982" s="2"/>
      <c r="AE982" s="2"/>
      <c r="AF982" s="2"/>
      <c r="AG982" s="2"/>
      <c r="AH982" s="4"/>
    </row>
    <row r="983" spans="1:36" ht="13.5" hidden="1" customHeight="1">
      <c r="A983" s="2"/>
      <c r="C983" s="3"/>
      <c r="D983" s="3"/>
      <c r="E983" s="3"/>
      <c r="F983" s="3"/>
      <c r="G983" s="3"/>
      <c r="H983" s="3"/>
      <c r="I983" s="3"/>
      <c r="J983" s="3"/>
      <c r="K983" s="3"/>
      <c r="L983" s="3"/>
      <c r="M983" s="21"/>
      <c r="N983" s="21"/>
      <c r="O983" s="21"/>
      <c r="P983" s="21"/>
      <c r="Q983" s="26"/>
      <c r="R983" s="29"/>
      <c r="S983" s="26"/>
      <c r="T983" s="29"/>
      <c r="U983" s="26"/>
      <c r="V983" s="29"/>
      <c r="W983" s="26"/>
      <c r="X983" s="29"/>
      <c r="AB983" s="1"/>
      <c r="AD983" s="2"/>
      <c r="AE983" s="2"/>
      <c r="AF983" s="2"/>
      <c r="AG983" s="2"/>
      <c r="AH983" s="4"/>
    </row>
    <row r="984" spans="1:36" ht="13.5" hidden="1" customHeight="1">
      <c r="A984" s="2"/>
      <c r="C984" s="3"/>
      <c r="D984" s="3"/>
      <c r="E984" s="3"/>
      <c r="F984" s="3"/>
      <c r="G984" s="3"/>
      <c r="H984" s="3"/>
      <c r="I984" s="3"/>
      <c r="J984" s="3"/>
      <c r="K984" s="3"/>
      <c r="L984" s="3"/>
      <c r="M984" s="21"/>
      <c r="N984" s="21"/>
      <c r="O984" s="21"/>
      <c r="P984" s="21"/>
      <c r="Q984" s="26"/>
      <c r="R984" s="29"/>
      <c r="S984" s="26"/>
      <c r="T984" s="29"/>
      <c r="U984" s="26"/>
      <c r="V984" s="29"/>
      <c r="W984" s="26"/>
      <c r="X984" s="29"/>
      <c r="AB984" s="1"/>
      <c r="AD984" s="2"/>
      <c r="AE984" s="2"/>
      <c r="AF984" s="2"/>
      <c r="AG984" s="2"/>
      <c r="AH984" s="4"/>
    </row>
    <row r="985" spans="1:36" ht="13.5" hidden="1" customHeight="1">
      <c r="A985" s="2"/>
      <c r="C985" s="3"/>
      <c r="D985" s="3"/>
      <c r="E985" s="3"/>
      <c r="F985" s="3"/>
      <c r="G985" s="3"/>
      <c r="H985" s="3"/>
      <c r="I985" s="3"/>
      <c r="J985" s="3"/>
      <c r="K985" s="3"/>
      <c r="L985" s="3"/>
      <c r="M985" s="21"/>
      <c r="N985" s="21"/>
      <c r="O985" s="21"/>
      <c r="P985" s="21"/>
      <c r="Q985" s="26"/>
      <c r="R985" s="29"/>
      <c r="S985" s="26"/>
      <c r="T985" s="29"/>
      <c r="U985" s="26"/>
      <c r="V985" s="29"/>
      <c r="W985" s="26"/>
      <c r="X985" s="29"/>
      <c r="AB985" s="1"/>
      <c r="AD985" s="2"/>
      <c r="AE985" s="2"/>
      <c r="AF985" s="2"/>
      <c r="AG985" s="2"/>
      <c r="AH985" s="4"/>
    </row>
    <row r="986" spans="1:36" ht="13.5" hidden="1" customHeight="1">
      <c r="A986" s="2"/>
      <c r="C986" s="3"/>
      <c r="D986" s="3"/>
      <c r="E986" s="3"/>
      <c r="F986" s="3"/>
      <c r="G986" s="3"/>
      <c r="H986" s="3"/>
      <c r="I986" s="3"/>
      <c r="J986" s="3"/>
      <c r="K986" s="3"/>
      <c r="L986" s="3"/>
      <c r="M986" s="21"/>
      <c r="N986" s="21"/>
      <c r="O986" s="21"/>
      <c r="P986" s="21"/>
      <c r="Q986" s="26"/>
      <c r="R986" s="29"/>
      <c r="S986" s="26"/>
      <c r="T986" s="29"/>
      <c r="U986" s="26"/>
      <c r="V986" s="29"/>
      <c r="W986" s="26"/>
      <c r="X986" s="29"/>
      <c r="AB986" s="1"/>
      <c r="AD986" s="2"/>
      <c r="AE986" s="2"/>
      <c r="AF986" s="2"/>
      <c r="AG986" s="2"/>
      <c r="AH986" s="4"/>
    </row>
    <row r="987" spans="1:36" ht="13.5" hidden="1" customHeight="1">
      <c r="A987" s="2"/>
      <c r="C987" s="3"/>
      <c r="D987" s="3"/>
      <c r="E987" s="3"/>
      <c r="F987" s="3"/>
      <c r="G987" s="3"/>
      <c r="H987" s="3"/>
      <c r="I987" s="3"/>
      <c r="J987" s="3"/>
      <c r="K987" s="3"/>
      <c r="L987" s="3"/>
      <c r="M987" s="21"/>
      <c r="N987" s="21"/>
      <c r="O987" s="21"/>
      <c r="P987" s="21"/>
      <c r="Q987" s="26"/>
      <c r="R987" s="29"/>
      <c r="S987" s="26"/>
      <c r="T987" s="29"/>
      <c r="U987" s="26"/>
      <c r="V987" s="29"/>
      <c r="W987" s="26"/>
      <c r="X987" s="29"/>
      <c r="AB987" s="1"/>
      <c r="AD987" s="2"/>
      <c r="AE987" s="2"/>
      <c r="AF987" s="2"/>
      <c r="AG987" s="2"/>
      <c r="AH987" s="4"/>
    </row>
    <row r="988" spans="1:36" ht="13.5" hidden="1" customHeight="1">
      <c r="A988" s="2"/>
      <c r="C988" s="3"/>
      <c r="D988" s="3"/>
      <c r="E988" s="3"/>
      <c r="F988" s="3"/>
      <c r="G988" s="3"/>
      <c r="H988" s="3"/>
      <c r="I988" s="3"/>
      <c r="J988" s="3"/>
      <c r="K988" s="3"/>
      <c r="L988" s="3"/>
      <c r="M988" s="21"/>
      <c r="N988" s="21"/>
      <c r="O988" s="21"/>
      <c r="P988" s="21"/>
      <c r="Q988" s="26"/>
      <c r="R988" s="29"/>
      <c r="S988" s="26"/>
      <c r="T988" s="29"/>
      <c r="U988" s="26"/>
      <c r="V988" s="29"/>
      <c r="W988" s="26"/>
      <c r="X988" s="29"/>
      <c r="AB988" s="1"/>
      <c r="AD988" s="2"/>
      <c r="AE988" s="2"/>
      <c r="AF988" s="2"/>
      <c r="AG988" s="2"/>
      <c r="AH988" s="4"/>
    </row>
    <row r="989" spans="1:36" ht="13.5" hidden="1" customHeight="1">
      <c r="A989" s="2"/>
      <c r="C989" s="3"/>
      <c r="D989" s="3"/>
      <c r="E989" s="3"/>
      <c r="F989" s="3"/>
      <c r="G989" s="3"/>
      <c r="H989" s="3"/>
      <c r="I989" s="3"/>
      <c r="J989" s="3"/>
      <c r="K989" s="3"/>
      <c r="L989" s="3"/>
      <c r="M989" s="21"/>
      <c r="N989" s="21"/>
      <c r="O989" s="21"/>
      <c r="P989" s="21"/>
      <c r="Q989" s="26"/>
      <c r="R989" s="29"/>
      <c r="S989" s="26"/>
      <c r="T989" s="29"/>
      <c r="U989" s="26"/>
      <c r="V989" s="29"/>
      <c r="W989" s="26"/>
      <c r="X989" s="29"/>
      <c r="AB989" s="1"/>
      <c r="AD989" s="2"/>
      <c r="AE989" s="2"/>
      <c r="AF989" s="2"/>
      <c r="AG989" s="2"/>
      <c r="AH989" s="4"/>
    </row>
    <row r="990" spans="1:36" ht="13.5" hidden="1" customHeight="1">
      <c r="A990" s="2"/>
      <c r="C990" s="3"/>
      <c r="D990" s="3"/>
      <c r="E990" s="3"/>
      <c r="F990" s="3"/>
      <c r="G990" s="3"/>
      <c r="H990" s="3"/>
      <c r="I990" s="3"/>
      <c r="J990" s="3"/>
      <c r="K990" s="3"/>
      <c r="L990" s="3"/>
      <c r="M990" s="21"/>
      <c r="N990" s="21"/>
      <c r="O990" s="21"/>
      <c r="P990" s="21"/>
      <c r="Q990" s="26"/>
      <c r="R990" s="29"/>
      <c r="S990" s="26"/>
      <c r="T990" s="29"/>
      <c r="U990" s="26"/>
      <c r="V990" s="29"/>
      <c r="W990" s="26"/>
      <c r="X990" s="29"/>
      <c r="AB990" s="1"/>
      <c r="AD990" s="2"/>
      <c r="AE990" s="2"/>
      <c r="AF990" s="2"/>
      <c r="AG990" s="2"/>
      <c r="AH990" s="4"/>
    </row>
    <row r="991" spans="1:36" ht="13.5" hidden="1" customHeight="1">
      <c r="A991" s="2"/>
      <c r="C991" s="3"/>
      <c r="D991" s="3"/>
      <c r="E991" s="3"/>
      <c r="F991" s="3"/>
      <c r="G991" s="3"/>
      <c r="H991" s="3"/>
      <c r="I991" s="3"/>
      <c r="J991" s="3"/>
      <c r="K991" s="3"/>
      <c r="L991" s="3"/>
      <c r="M991" s="21"/>
      <c r="N991" s="21"/>
      <c r="O991" s="21"/>
      <c r="P991" s="21"/>
      <c r="Q991" s="26"/>
      <c r="R991" s="29"/>
      <c r="S991" s="26"/>
      <c r="T991" s="29"/>
      <c r="U991" s="26"/>
      <c r="V991" s="29"/>
      <c r="W991" s="26"/>
      <c r="X991" s="29"/>
      <c r="AB991" s="1"/>
      <c r="AD991" s="2"/>
      <c r="AE991" s="2"/>
      <c r="AF991" s="2"/>
      <c r="AG991" s="2"/>
      <c r="AH991" s="4"/>
    </row>
    <row r="992" spans="1:36" ht="15" customHeight="1">
      <c r="AJ992" s="2"/>
    </row>
  </sheetData>
  <autoFilter ref="A1:AK991" xr:uid="{00000000-0001-0000-0000-000000000000}">
    <filterColumn colId="1">
      <filters>
        <filter val="VV_1"/>
        <filter val="VV_2"/>
        <filter val="VV_3"/>
        <filter val="VV_4"/>
        <filter val="VV_5"/>
        <filter val="VV_6"/>
        <filter val="VV_7"/>
      </filters>
    </filterColumn>
  </autoFilter>
  <sortState xmlns:xlrd2="http://schemas.microsoft.com/office/spreadsheetml/2017/richdata2" ref="A2:AK992">
    <sortCondition ref="B2:B992"/>
  </sortState>
  <phoneticPr fontId="12" type="noConversion"/>
  <dataValidations disablePrompts="1" count="4">
    <dataValidation type="decimal" operator="greaterThanOrEqual" allowBlank="1" showInputMessage="1" showErrorMessage="1" prompt="Bottom Depth (m) - Sea floor depth below sea surface._x000a_Bathymetric depth at measurement site._x000a_0 is the surface." sqref="AG2 AG4:AG991" xr:uid="{00000000-0002-0000-0000-000002000000}">
      <formula1>0</formula1>
    </dataValidation>
    <dataValidation type="decimal" allowBlank="1" showInputMessage="1" showErrorMessage="1" promptTitle="Minimum depth in (m)" prompt="The minimum depth in decimal meters._x000a_0 m is the surface._x000a_Needs to be smaller than the maximum depth_x000a__x000a_Darwin core supl. info:_x000a_The lesser depth of a range of depth_x000a_below the local surface, in meters." sqref="AD66:AE66 AG66 AF159:AG159 AD159 AD2:AG2 AD3:AF3 AD7:AG65 AD4:AG5 AD6:AE6 AG6 AD67:AG158 AD160:AG991" xr:uid="{00000000-0002-0000-0000-000006000000}">
      <formula1>0</formula1>
      <formula2>9999</formula2>
    </dataValidation>
    <dataValidation type="decimal" allowBlank="1" showInputMessage="1" showErrorMessage="1" promptTitle="Decimal Longitude" prompt="Longitude in decimal degrees._x000a_East of Greenwich (0) is positive._x000a_Example: 15.0012_x000a__x000a_Darwin core supl. info:_x000a_The geographic longitude (in decimal_x000a_degrees, using the spatial reference_x000a_system given in geodeticDatum) o" sqref="AG66 AD66:AE66 AF159:AG159 AD159 AD2:AG2 AD3:AF3 AD7:AG65 AD4:AG5 AD6:AE6 AG6 AD67:AG158 AD160:AG991 AB2:AB991" xr:uid="{00000000-0002-0000-0000-000008000000}">
      <formula1>-180</formula1>
      <formula2>180</formula2>
    </dataValidation>
    <dataValidation type="decimal" allowBlank="1" showInputMessage="1" showErrorMessage="1" prompt="Maximum depth in (m) - The maximum depth in meters._x000a_0 m is the surface._x000a_9999 m is the bottom._x000a__x000a_Darwin core supl. info:_x000a_The greater depth of a range of depth_x000a_below the local surface, in meters." sqref="AD66 AE41:AE66 AG66 AF159:AG159 AE2:AG2 AE3:AF3 AD6 AF4:AG5 AF7:AG65 AG6 AE4:AE25 AE67:AG158 AE160:AG991" xr:uid="{00000000-0002-0000-0000-00000B000000}">
      <formula1>0</formula1>
      <formula2>9999</formula2>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0E040D0-88EA-2549-AEAC-503D267866A7}">
          <x14:formula1>
            <xm:f>'Drop-down_menus'!$D$2:$D$13</xm:f>
          </x14:formula1>
          <xm:sqref>E49:H52 E58:H61 E64:H64 E2:H25 E168:F168 E172:F1048576 G66:H1048576 E66:F165 E41:H46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AI3951"/>
  <sheetViews>
    <sheetView tabSelected="1" zoomScale="140" zoomScaleNormal="140" workbookViewId="0">
      <pane ySplit="1" topLeftCell="A273" activePane="bottomLeft" state="frozen"/>
      <selection activeCell="C1" sqref="C1"/>
      <selection pane="bottomLeft" activeCell="B274" sqref="B274"/>
    </sheetView>
  </sheetViews>
  <sheetFormatPr baseColWidth="10" defaultColWidth="14.3984375" defaultRowHeight="15" customHeight="1"/>
  <cols>
    <col min="1" max="1" width="20.3984375" style="46" customWidth="1"/>
    <col min="2" max="3" width="9.796875" style="46" bestFit="1" customWidth="1"/>
    <col min="4" max="4" width="9.796875" style="46" customWidth="1"/>
    <col min="5" max="5" width="25.3984375" style="46" bestFit="1" customWidth="1"/>
    <col min="6" max="6" width="31.19921875" style="46" bestFit="1" customWidth="1"/>
    <col min="7" max="7" width="22.796875" style="46" bestFit="1" customWidth="1"/>
    <col min="8" max="9" width="22.796875" style="46" customWidth="1"/>
    <col min="10" max="10" width="20.59765625" style="46" customWidth="1"/>
    <col min="11" max="20" width="22.796875" style="46" customWidth="1"/>
    <col min="21" max="21" width="16.19921875" style="46" bestFit="1" customWidth="1"/>
    <col min="22" max="22" width="15.796875" style="46" bestFit="1" customWidth="1"/>
    <col min="23" max="23" width="14" style="46" bestFit="1" customWidth="1"/>
    <col min="24" max="24" width="15.19921875" style="46" bestFit="1" customWidth="1"/>
    <col min="25" max="27" width="15.19921875" style="46" customWidth="1"/>
    <col min="28" max="28" width="35" style="46" bestFit="1" customWidth="1"/>
    <col min="29" max="29" width="26.59765625" style="46" bestFit="1" customWidth="1"/>
    <col min="30" max="30" width="28.19921875" style="46" bestFit="1" customWidth="1"/>
    <col min="31" max="34" width="20.796875" style="46" customWidth="1"/>
    <col min="35" max="35" width="40.796875" style="46" customWidth="1"/>
    <col min="36" max="16384" width="14.3984375" style="46"/>
  </cols>
  <sheetData>
    <row r="1" spans="1:35" ht="13.5" customHeight="1">
      <c r="A1" s="11" t="s">
        <v>137</v>
      </c>
      <c r="B1" s="11" t="s">
        <v>138</v>
      </c>
      <c r="C1" s="11" t="s">
        <v>0</v>
      </c>
      <c r="D1" s="11" t="s">
        <v>1662</v>
      </c>
      <c r="E1" s="11" t="s">
        <v>139</v>
      </c>
      <c r="F1" s="11" t="s">
        <v>140</v>
      </c>
      <c r="G1" s="11" t="s">
        <v>1317</v>
      </c>
      <c r="H1" s="11" t="s">
        <v>1322</v>
      </c>
      <c r="I1" s="11" t="s">
        <v>1520</v>
      </c>
      <c r="J1" s="11" t="s">
        <v>141</v>
      </c>
      <c r="K1" s="11" t="s">
        <v>153</v>
      </c>
      <c r="L1" s="11" t="s">
        <v>1324</v>
      </c>
      <c r="M1" s="11" t="s">
        <v>152</v>
      </c>
      <c r="N1" s="11" t="s">
        <v>154</v>
      </c>
      <c r="O1" s="11" t="s">
        <v>155</v>
      </c>
      <c r="P1" s="11" t="s">
        <v>156</v>
      </c>
      <c r="Q1" s="11" t="s">
        <v>157</v>
      </c>
      <c r="R1" s="11" t="s">
        <v>158</v>
      </c>
      <c r="S1" s="11" t="s">
        <v>159</v>
      </c>
      <c r="T1" s="11" t="s">
        <v>1661</v>
      </c>
      <c r="U1" s="11" t="s">
        <v>142</v>
      </c>
      <c r="V1" s="11" t="s">
        <v>143</v>
      </c>
      <c r="W1" s="11" t="s">
        <v>144</v>
      </c>
      <c r="X1" s="11" t="s">
        <v>145</v>
      </c>
      <c r="Y1" s="11" t="s">
        <v>1314</v>
      </c>
      <c r="Z1" s="11" t="s">
        <v>1315</v>
      </c>
      <c r="AA1" s="11" t="s">
        <v>1316</v>
      </c>
      <c r="AB1" s="11" t="s">
        <v>146</v>
      </c>
      <c r="AC1" s="11" t="s">
        <v>147</v>
      </c>
      <c r="AD1" s="11" t="s">
        <v>148</v>
      </c>
      <c r="AE1" s="11" t="s">
        <v>149</v>
      </c>
      <c r="AF1" s="11" t="s">
        <v>150</v>
      </c>
      <c r="AG1" s="11" t="s">
        <v>1320</v>
      </c>
      <c r="AH1" s="11" t="s">
        <v>1321</v>
      </c>
      <c r="AI1" s="11" t="s">
        <v>162</v>
      </c>
    </row>
    <row r="2" spans="1:35" ht="13.5" customHeight="1">
      <c r="B2" s="46">
        <v>1</v>
      </c>
      <c r="C2" s="46" t="s">
        <v>27</v>
      </c>
      <c r="D2" s="46" t="b">
        <f>COUNTIF(Events!$B$2:$B$171, C2) &gt; 0</f>
        <v>1</v>
      </c>
      <c r="E2" s="46" t="s">
        <v>163</v>
      </c>
      <c r="F2" s="46" t="s">
        <v>1093</v>
      </c>
      <c r="J2" s="46" t="str">
        <f>IF(I2="","",_xlfn.LET(_xlpm.x,VLOOKUP(I2,'2026-01-09_taxon-match'!$A$2:$N$81,4,FALSE),IF(_xlpm.x=0,"",_xlpm.x)))</f>
        <v/>
      </c>
      <c r="L2" s="46" t="str">
        <f>IF(I2="","",_xlfn.LET(_xlpm.x,VLOOKUP(I2,'2026-01-09_taxon-match'!$A$2:$N$81,3,FALSE),IF(_xlpm.x=0,"",_xlpm.x)))</f>
        <v/>
      </c>
      <c r="M2" s="46" t="str">
        <f>IF($I2="","",_xlfn.LET(_xlpm.x,VLOOKUP($I2,'2026-01-09_taxon-match'!$A$2:$N$81,5,FALSE),IF(_xlpm.x=0,"",_xlpm.x)))</f>
        <v/>
      </c>
      <c r="N2" s="46" t="str">
        <f>IF($I2="","",_xlfn.LET(_xlpm.x,VLOOKUP($I2,'2026-01-09_taxon-match'!$A$2:$N$81,6,FALSE),IF(_xlpm.x=0,"",_xlpm.x)))</f>
        <v/>
      </c>
      <c r="O2" s="46" t="str">
        <f>IF($I2="","",_xlfn.LET(_xlpm.x,VLOOKUP($I2,'2026-01-09_taxon-match'!$A$2:$N$81,8,FALSE),IF(_xlpm.x=0,"",_xlpm.x)))</f>
        <v/>
      </c>
      <c r="P2" s="46" t="str">
        <f>IF($I2="","",_xlfn.LET(_xlpm.x,VLOOKUP($I2,'2026-01-09_taxon-match'!$A$2:$N$81,8,FALSE),IF(_xlpm.x=0,"",_xlpm.x)))</f>
        <v/>
      </c>
      <c r="Q2" s="46" t="str">
        <f>IF($I2="","",_xlfn.LET(_xlpm.x,VLOOKUP($I2,'2026-01-09_taxon-match'!$A$2:$N$81,9,FALSE),IF(_xlpm.x=0,"",_xlpm.x)))</f>
        <v/>
      </c>
      <c r="R2" s="46" t="str">
        <f>IF($I2="","",_xlfn.LET(_xlpm.x,VLOOKUP($I2,'2026-01-09_taxon-match'!$A$2:$N$81,10,FALSE),IF(_xlpm.x=0,"",_xlpm.x)))</f>
        <v/>
      </c>
      <c r="S2" s="46" t="str">
        <f>IF($I2="","",_xlfn.LET(_xlpm.x,VLOOKUP($I2,'2026-01-09_taxon-match'!$A$2:$N$81,11,FALSE),IF(_xlpm.x=0,"",_xlpm.x)))</f>
        <v/>
      </c>
      <c r="T2" s="46" t="str">
        <f>IF($I2="","",_xlfn.LET(_xlpm.x,VLOOKUP($I2,'2026-01-09_taxon-match'!$A$2:$N$81,13,FALSE),IF(_xlpm.x=0,"",_xlpm.x)))</f>
        <v/>
      </c>
      <c r="V2" s="46" t="s">
        <v>28</v>
      </c>
      <c r="Y2" s="46" t="str">
        <f>IF(V2="","",_xlfn.LET(_xlpm.x,VLOOKUP(V2,'Drop-down_menus'!$D$2:$E$13,2,FALSE),IF(_xlpm.x=0,"",_xlpm.x)))</f>
        <v>https://orcid.org/0000-0002-9037-7623</v>
      </c>
      <c r="Z2" s="46" t="str">
        <f>IF(W2="","",_xlfn.LET(_xlpm.x,VLOOKUP(W2,'Drop-down_menus'!$D$2:$E$13,2,FALSE),IF(_xlpm.x=0,"",_xlpm.x)))</f>
        <v/>
      </c>
      <c r="AA2" s="46" t="str">
        <f>IF(X2="","",_xlfn.LET(_xlpm.x,VLOOKUP(X2,'Drop-down_menus'!$D$2:$E$13,2,FALSE),IF(_xlpm.x=0,"",_xlpm.x)))</f>
        <v/>
      </c>
      <c r="AB2" s="14"/>
      <c r="AC2" s="14" t="s">
        <v>1094</v>
      </c>
      <c r="AE2" s="46" t="s">
        <v>28</v>
      </c>
      <c r="AF2" s="46" t="s">
        <v>42</v>
      </c>
      <c r="AG2" s="46" t="str">
        <f>IF(AE2="","",_xlfn.LET(_xlpm.x,VLOOKUP(AE2,'Drop-down_menus'!$D$2:$E$13,2,FALSE),IF(_xlpm.x=0,"",_xlpm.x)))</f>
        <v>https://orcid.org/0000-0002-9037-7623</v>
      </c>
      <c r="AH2" s="46" t="str">
        <f>IF(AF2="","",_xlfn.LET(_xlpm.x,VLOOKUP(AF2,'Drop-down_menus'!$D$2:$E$13,2,FALSE),IF(_xlpm.x=0,"",_xlpm.x)))</f>
        <v/>
      </c>
    </row>
    <row r="3" spans="1:35" ht="13.5" customHeight="1">
      <c r="B3" s="46">
        <v>2</v>
      </c>
      <c r="C3" s="46" t="s">
        <v>31</v>
      </c>
      <c r="D3" s="46" t="b">
        <f>COUNTIF(Events!$B$2:$B$171, C3) &gt; 0</f>
        <v>1</v>
      </c>
      <c r="E3" s="46" t="s">
        <v>164</v>
      </c>
      <c r="F3" s="46" t="s">
        <v>165</v>
      </c>
      <c r="J3" s="46" t="str">
        <f>IF(I3="","",_xlfn.LET(_xlpm.x,VLOOKUP(I3,'2026-01-09_taxon-match'!$A$2:$N$81,4,FALSE),IF(_xlpm.x=0,"",_xlpm.x)))</f>
        <v/>
      </c>
      <c r="L3" s="46" t="str">
        <f>IF(I3="","",_xlfn.LET(_xlpm.x,VLOOKUP(I3,'2026-01-09_taxon-match'!$A$2:$N$81,3,FALSE),IF(_xlpm.x=0,"",_xlpm.x)))</f>
        <v/>
      </c>
      <c r="M3" s="46" t="str">
        <f>IF($I3="","",_xlfn.LET(_xlpm.x,VLOOKUP($I3,'2026-01-09_taxon-match'!$A$2:$N$81,5,FALSE),IF(_xlpm.x=0,"",_xlpm.x)))</f>
        <v/>
      </c>
      <c r="N3" s="46" t="str">
        <f>IF($I3="","",_xlfn.LET(_xlpm.x,VLOOKUP($I3,'2026-01-09_taxon-match'!$A$2:$N$81,6,FALSE),IF(_xlpm.x=0,"",_xlpm.x)))</f>
        <v/>
      </c>
      <c r="O3" s="46" t="str">
        <f>IF($I3="","",_xlfn.LET(_xlpm.x,VLOOKUP($I3,'2026-01-09_taxon-match'!$A$2:$N$81,7,FALSE),IF(_xlpm.x=0,"",_xlpm.x)))</f>
        <v/>
      </c>
      <c r="P3" s="46" t="str">
        <f>IF($I3="","",_xlfn.LET(_xlpm.x,VLOOKUP($I3,'2026-01-09_taxon-match'!$A$2:$N$81,8,FALSE),IF(_xlpm.x=0,"",_xlpm.x)))</f>
        <v/>
      </c>
      <c r="Q3" s="46" t="str">
        <f>IF($I3="","",_xlfn.LET(_xlpm.x,VLOOKUP($I3,'2026-01-09_taxon-match'!$A$2:$N$81,9,FALSE),IF(_xlpm.x=0,"",_xlpm.x)))</f>
        <v/>
      </c>
      <c r="R3" s="46" t="str">
        <f>IF($I3="","",_xlfn.LET(_xlpm.x,VLOOKUP($I3,'2026-01-09_taxon-match'!$A$2:$N$81,10,FALSE),IF(_xlpm.x=0,"",_xlpm.x)))</f>
        <v/>
      </c>
      <c r="S3" s="46" t="str">
        <f>IF($I3="","",_xlfn.LET(_xlpm.x,VLOOKUP($I3,'2026-01-09_taxon-match'!$A$2:$N$81,11,FALSE),IF(_xlpm.x=0,"",_xlpm.x)))</f>
        <v/>
      </c>
      <c r="T3" s="46" t="str">
        <f>IF($I3="","",_xlfn.LET(_xlpm.x,VLOOKUP($I3,'2026-01-09_taxon-match'!$A$2:$N$81,13,FALSE),IF(_xlpm.x=0,"",_xlpm.x)))</f>
        <v/>
      </c>
      <c r="Y3" s="46" t="str">
        <f>IF(V3="","",_xlfn.LET(_xlpm.x,VLOOKUP(V3,'Drop-down_menus'!$D$2:$E$13,2,FALSE),IF(_xlpm.x=0,"",_xlpm.x)))</f>
        <v/>
      </c>
      <c r="Z3" s="46" t="str">
        <f>IF(W3="","",_xlfn.LET(_xlpm.x,VLOOKUP(W3,'Drop-down_menus'!$D$2:$E$13,2,FALSE),IF(_xlpm.x=0,"",_xlpm.x)))</f>
        <v/>
      </c>
      <c r="AA3" s="46" t="str">
        <f>IF(X3="","",_xlfn.LET(_xlpm.x,VLOOKUP(X3,'Drop-down_menus'!$D$2:$E$13,2,FALSE),IF(_xlpm.x=0,"",_xlpm.x)))</f>
        <v/>
      </c>
      <c r="AB3" s="14"/>
      <c r="AC3" s="14" t="s">
        <v>166</v>
      </c>
      <c r="AD3" s="46" t="s">
        <v>167</v>
      </c>
      <c r="AE3" s="46" t="s">
        <v>28</v>
      </c>
      <c r="AF3" s="46" t="s">
        <v>42</v>
      </c>
      <c r="AG3" s="46" t="str">
        <f>IF(AE3="","",_xlfn.LET(_xlpm.x,VLOOKUP(AE3,'Drop-down_menus'!$D$2:$E$13,2,FALSE),IF(_xlpm.x=0,"",_xlpm.x)))</f>
        <v>https://orcid.org/0000-0002-9037-7623</v>
      </c>
      <c r="AH3" s="46" t="str">
        <f>IF(AF3="","",_xlfn.LET(_xlpm.x,VLOOKUP(AF3,'Drop-down_menus'!$D$2:$E$13,2,FALSE),IF(_xlpm.x=0,"",_xlpm.x)))</f>
        <v/>
      </c>
    </row>
    <row r="4" spans="1:35" ht="13.5" customHeight="1">
      <c r="B4" s="46">
        <v>3</v>
      </c>
      <c r="C4" s="46" t="s">
        <v>34</v>
      </c>
      <c r="D4" s="46" t="b">
        <f>COUNTIF(Events!$B$2:$B$171, C4) &gt; 0</f>
        <v>1</v>
      </c>
      <c r="E4" s="46" t="s">
        <v>164</v>
      </c>
      <c r="F4" s="46" t="s">
        <v>165</v>
      </c>
      <c r="J4" s="46" t="str">
        <f>IF(I4="","",_xlfn.LET(_xlpm.x,VLOOKUP(I4,'2026-01-09_taxon-match'!$A$2:$N$81,4,FALSE),IF(_xlpm.x=0,"",_xlpm.x)))</f>
        <v/>
      </c>
      <c r="L4" s="46" t="str">
        <f>IF(I4="","",_xlfn.LET(_xlpm.x,VLOOKUP(I4,'2026-01-09_taxon-match'!$A$2:$N$81,3,FALSE),IF(_xlpm.x=0,"",_xlpm.x)))</f>
        <v/>
      </c>
      <c r="M4" s="46" t="str">
        <f>IF($I4="","",_xlfn.LET(_xlpm.x,VLOOKUP($I4,'2026-01-09_taxon-match'!$A$2:$N$81,5,FALSE),IF(_xlpm.x=0,"",_xlpm.x)))</f>
        <v/>
      </c>
      <c r="N4" s="46" t="str">
        <f>IF($I4="","",_xlfn.LET(_xlpm.x,VLOOKUP($I4,'2026-01-09_taxon-match'!$A$2:$N$81,6,FALSE),IF(_xlpm.x=0,"",_xlpm.x)))</f>
        <v/>
      </c>
      <c r="O4" s="46" t="str">
        <f>IF($I4="","",_xlfn.LET(_xlpm.x,VLOOKUP($I4,'2026-01-09_taxon-match'!$A$2:$N$81,7,FALSE),IF(_xlpm.x=0,"",_xlpm.x)))</f>
        <v/>
      </c>
      <c r="P4" s="46" t="str">
        <f>IF($I4="","",_xlfn.LET(_xlpm.x,VLOOKUP($I4,'2026-01-09_taxon-match'!$A$2:$N$81,8,FALSE),IF(_xlpm.x=0,"",_xlpm.x)))</f>
        <v/>
      </c>
      <c r="Q4" s="46" t="str">
        <f>IF($I4="","",_xlfn.LET(_xlpm.x,VLOOKUP($I4,'2026-01-09_taxon-match'!$A$2:$N$81,9,FALSE),IF(_xlpm.x=0,"",_xlpm.x)))</f>
        <v/>
      </c>
      <c r="R4" s="46" t="str">
        <f>IF($I4="","",_xlfn.LET(_xlpm.x,VLOOKUP($I4,'2026-01-09_taxon-match'!$A$2:$N$81,10,FALSE),IF(_xlpm.x=0,"",_xlpm.x)))</f>
        <v/>
      </c>
      <c r="S4" s="46" t="str">
        <f>IF($I4="","",_xlfn.LET(_xlpm.x,VLOOKUP($I4,'2026-01-09_taxon-match'!$A$2:$N$81,11,FALSE),IF(_xlpm.x=0,"",_xlpm.x)))</f>
        <v/>
      </c>
      <c r="T4" s="46" t="str">
        <f>IF($I4="","",_xlfn.LET(_xlpm.x,VLOOKUP($I4,'2026-01-09_taxon-match'!$A$2:$N$81,13,FALSE),IF(_xlpm.x=0,"",_xlpm.x)))</f>
        <v/>
      </c>
      <c r="V4" s="46" t="s">
        <v>28</v>
      </c>
      <c r="W4" s="46" t="s">
        <v>32</v>
      </c>
      <c r="Y4" s="46" t="str">
        <f>IF(V4="","",_xlfn.LET(_xlpm.x,VLOOKUP(V4,'Drop-down_menus'!$D$2:$E$13,2,FALSE),IF(_xlpm.x=0,"",_xlpm.x)))</f>
        <v>https://orcid.org/0000-0002-9037-7623</v>
      </c>
      <c r="Z4" s="46" t="str">
        <f>IF(W4="","",_xlfn.LET(_xlpm.x,VLOOKUP(W4,'Drop-down_menus'!$D$2:$E$13,2,FALSE),IF(_xlpm.x=0,"",_xlpm.x)))</f>
        <v>https://orcid.org/0000-0001-5748-602X</v>
      </c>
      <c r="AA4" s="46" t="str">
        <f>IF(X4="","",_xlfn.LET(_xlpm.x,VLOOKUP(X4,'Drop-down_menus'!$D$2:$E$13,2,FALSE),IF(_xlpm.x=0,"",_xlpm.x)))</f>
        <v/>
      </c>
      <c r="AB4" s="14"/>
      <c r="AC4" s="14" t="s">
        <v>166</v>
      </c>
      <c r="AD4" s="46" t="s">
        <v>167</v>
      </c>
      <c r="AE4" s="46" t="s">
        <v>28</v>
      </c>
      <c r="AF4" s="46" t="s">
        <v>42</v>
      </c>
      <c r="AG4" s="46" t="str">
        <f>IF(AE4="","",_xlfn.LET(_xlpm.x,VLOOKUP(AE4,'Drop-down_menus'!$D$2:$E$13,2,FALSE),IF(_xlpm.x=0,"",_xlpm.x)))</f>
        <v>https://orcid.org/0000-0002-9037-7623</v>
      </c>
      <c r="AH4" s="46" t="str">
        <f>IF(AF4="","",_xlfn.LET(_xlpm.x,VLOOKUP(AF4,'Drop-down_menus'!$D$2:$E$13,2,FALSE),IF(_xlpm.x=0,"",_xlpm.x)))</f>
        <v/>
      </c>
    </row>
    <row r="5" spans="1:35" ht="13.5" customHeight="1">
      <c r="B5" s="46">
        <v>4</v>
      </c>
      <c r="C5" s="46" t="s">
        <v>34</v>
      </c>
      <c r="D5" s="46" t="b">
        <f>COUNTIF(Events!$B$2:$B$171, C5) &gt; 0</f>
        <v>1</v>
      </c>
      <c r="E5" s="46" t="s">
        <v>164</v>
      </c>
      <c r="F5" s="46" t="s">
        <v>168</v>
      </c>
      <c r="J5" s="46" t="str">
        <f>IF(I5="","",_xlfn.LET(_xlpm.x,VLOOKUP(I5,'2026-01-09_taxon-match'!$A$2:$N$81,4,FALSE),IF(_xlpm.x=0,"",_xlpm.x)))</f>
        <v/>
      </c>
      <c r="L5" s="46" t="str">
        <f>IF(I5="","",_xlfn.LET(_xlpm.x,VLOOKUP(I5,'2026-01-09_taxon-match'!$A$2:$N$81,3,FALSE),IF(_xlpm.x=0,"",_xlpm.x)))</f>
        <v/>
      </c>
      <c r="M5" s="46" t="str">
        <f>IF($I5="","",_xlfn.LET(_xlpm.x,VLOOKUP($I5,'2026-01-09_taxon-match'!$A$2:$N$81,5,FALSE),IF(_xlpm.x=0,"",_xlpm.x)))</f>
        <v/>
      </c>
      <c r="N5" s="46" t="str">
        <f>IF($I5="","",_xlfn.LET(_xlpm.x,VLOOKUP($I5,'2026-01-09_taxon-match'!$A$2:$N$81,6,FALSE),IF(_xlpm.x=0,"",_xlpm.x)))</f>
        <v/>
      </c>
      <c r="O5" s="46" t="str">
        <f>IF($I5="","",_xlfn.LET(_xlpm.x,VLOOKUP($I5,'2026-01-09_taxon-match'!$A$2:$N$81,7,FALSE),IF(_xlpm.x=0,"",_xlpm.x)))</f>
        <v/>
      </c>
      <c r="P5" s="46" t="str">
        <f>IF($I5="","",_xlfn.LET(_xlpm.x,VLOOKUP($I5,'2026-01-09_taxon-match'!$A$2:$N$81,8,FALSE),IF(_xlpm.x=0,"",_xlpm.x)))</f>
        <v/>
      </c>
      <c r="Q5" s="46" t="str">
        <f>IF($I5="","",_xlfn.LET(_xlpm.x,VLOOKUP($I5,'2026-01-09_taxon-match'!$A$2:$N$81,9,FALSE),IF(_xlpm.x=0,"",_xlpm.x)))</f>
        <v/>
      </c>
      <c r="R5" s="46" t="str">
        <f>IF($I5="","",_xlfn.LET(_xlpm.x,VLOOKUP($I5,'2026-01-09_taxon-match'!$A$2:$N$81,10,FALSE),IF(_xlpm.x=0,"",_xlpm.x)))</f>
        <v/>
      </c>
      <c r="S5" s="46" t="str">
        <f>IF($I5="","",_xlfn.LET(_xlpm.x,VLOOKUP($I5,'2026-01-09_taxon-match'!$A$2:$N$81,11,FALSE),IF(_xlpm.x=0,"",_xlpm.x)))</f>
        <v/>
      </c>
      <c r="T5" s="46" t="str">
        <f>IF($I5="","",_xlfn.LET(_xlpm.x,VLOOKUP($I5,'2026-01-09_taxon-match'!$A$2:$N$81,13,FALSE),IF(_xlpm.x=0,"",_xlpm.x)))</f>
        <v/>
      </c>
      <c r="V5" s="46" t="s">
        <v>28</v>
      </c>
      <c r="W5" s="46" t="s">
        <v>32</v>
      </c>
      <c r="Y5" s="46" t="str">
        <f>IF(V5="","",_xlfn.LET(_xlpm.x,VLOOKUP(V5,'Drop-down_menus'!$D$2:$E$13,2,FALSE),IF(_xlpm.x=0,"",_xlpm.x)))</f>
        <v>https://orcid.org/0000-0002-9037-7623</v>
      </c>
      <c r="Z5" s="46" t="str">
        <f>IF(W5="","",_xlfn.LET(_xlpm.x,VLOOKUP(W5,'Drop-down_menus'!$D$2:$E$13,2,FALSE),IF(_xlpm.x=0,"",_xlpm.x)))</f>
        <v>https://orcid.org/0000-0001-5748-602X</v>
      </c>
      <c r="AA5" s="46" t="str">
        <f>IF(X5="","",_xlfn.LET(_xlpm.x,VLOOKUP(X5,'Drop-down_menus'!$D$2:$E$13,2,FALSE),IF(_xlpm.x=0,"",_xlpm.x)))</f>
        <v/>
      </c>
      <c r="AB5" s="14"/>
      <c r="AC5" s="14" t="s">
        <v>166</v>
      </c>
      <c r="AD5" s="46" t="s">
        <v>167</v>
      </c>
      <c r="AE5" s="46" t="s">
        <v>28</v>
      </c>
      <c r="AF5" s="46" t="s">
        <v>42</v>
      </c>
      <c r="AG5" s="46" t="str">
        <f>IF(AE5="","",_xlfn.LET(_xlpm.x,VLOOKUP(AE5,'Drop-down_menus'!$D$2:$E$13,2,FALSE),IF(_xlpm.x=0,"",_xlpm.x)))</f>
        <v>https://orcid.org/0000-0002-9037-7623</v>
      </c>
      <c r="AH5" s="46" t="str">
        <f>IF(AF5="","",_xlfn.LET(_xlpm.x,VLOOKUP(AF5,'Drop-down_menus'!$D$2:$E$13,2,FALSE),IF(_xlpm.x=0,"",_xlpm.x)))</f>
        <v/>
      </c>
    </row>
    <row r="6" spans="1:35" ht="13.5" customHeight="1">
      <c r="B6" s="46">
        <v>5</v>
      </c>
      <c r="C6" s="46" t="s">
        <v>36</v>
      </c>
      <c r="D6" s="46" t="b">
        <f>COUNTIF(Events!$B$2:$B$171, C6) &gt; 0</f>
        <v>1</v>
      </c>
      <c r="E6" s="46" t="s">
        <v>164</v>
      </c>
      <c r="F6" s="46" t="s">
        <v>168</v>
      </c>
      <c r="J6" s="46" t="str">
        <f>IF(I6="","",_xlfn.LET(_xlpm.x,VLOOKUP(I6,'2026-01-09_taxon-match'!$A$2:$N$81,4,FALSE),IF(_xlpm.x=0,"",_xlpm.x)))</f>
        <v/>
      </c>
      <c r="L6" s="46" t="str">
        <f>IF(I6="","",_xlfn.LET(_xlpm.x,VLOOKUP(I6,'2026-01-09_taxon-match'!$A$2:$N$81,3,FALSE),IF(_xlpm.x=0,"",_xlpm.x)))</f>
        <v/>
      </c>
      <c r="M6" s="46" t="str">
        <f>IF($I6="","",_xlfn.LET(_xlpm.x,VLOOKUP($I6,'2026-01-09_taxon-match'!$A$2:$N$81,5,FALSE),IF(_xlpm.x=0,"",_xlpm.x)))</f>
        <v/>
      </c>
      <c r="N6" s="46" t="str">
        <f>IF($I6="","",_xlfn.LET(_xlpm.x,VLOOKUP($I6,'2026-01-09_taxon-match'!$A$2:$N$81,6,FALSE),IF(_xlpm.x=0,"",_xlpm.x)))</f>
        <v/>
      </c>
      <c r="O6" s="46" t="str">
        <f>IF($I6="","",_xlfn.LET(_xlpm.x,VLOOKUP($I6,'2026-01-09_taxon-match'!$A$2:$N$81,7,FALSE),IF(_xlpm.x=0,"",_xlpm.x)))</f>
        <v/>
      </c>
      <c r="P6" s="46" t="str">
        <f>IF($I6="","",_xlfn.LET(_xlpm.x,VLOOKUP($I6,'2026-01-09_taxon-match'!$A$2:$N$81,8,FALSE),IF(_xlpm.x=0,"",_xlpm.x)))</f>
        <v/>
      </c>
      <c r="Q6" s="46" t="str">
        <f>IF($I6="","",_xlfn.LET(_xlpm.x,VLOOKUP($I6,'2026-01-09_taxon-match'!$A$2:$N$81,9,FALSE),IF(_xlpm.x=0,"",_xlpm.x)))</f>
        <v/>
      </c>
      <c r="R6" s="46" t="str">
        <f>IF($I6="","",_xlfn.LET(_xlpm.x,VLOOKUP($I6,'2026-01-09_taxon-match'!$A$2:$N$81,10,FALSE),IF(_xlpm.x=0,"",_xlpm.x)))</f>
        <v/>
      </c>
      <c r="S6" s="46" t="str">
        <f>IF($I6="","",_xlfn.LET(_xlpm.x,VLOOKUP($I6,'2026-01-09_taxon-match'!$A$2:$N$81,11,FALSE),IF(_xlpm.x=0,"",_xlpm.x)))</f>
        <v/>
      </c>
      <c r="T6" s="46" t="str">
        <f>IF($I6="","",_xlfn.LET(_xlpm.x,VLOOKUP($I6,'2026-01-09_taxon-match'!$A$2:$N$81,13,FALSE),IF(_xlpm.x=0,"",_xlpm.x)))</f>
        <v/>
      </c>
      <c r="V6" s="46" t="s">
        <v>28</v>
      </c>
      <c r="W6" s="46" t="s">
        <v>32</v>
      </c>
      <c r="Y6" s="46" t="str">
        <f>IF(V6="","",_xlfn.LET(_xlpm.x,VLOOKUP(V6,'Drop-down_menus'!$D$2:$E$13,2,FALSE),IF(_xlpm.x=0,"",_xlpm.x)))</f>
        <v>https://orcid.org/0000-0002-9037-7623</v>
      </c>
      <c r="Z6" s="46" t="str">
        <f>IF(W6="","",_xlfn.LET(_xlpm.x,VLOOKUP(W6,'Drop-down_menus'!$D$2:$E$13,2,FALSE),IF(_xlpm.x=0,"",_xlpm.x)))</f>
        <v>https://orcid.org/0000-0001-5748-602X</v>
      </c>
      <c r="AA6" s="46" t="str">
        <f>IF(X6="","",_xlfn.LET(_xlpm.x,VLOOKUP(X6,'Drop-down_menus'!$D$2:$E$13,2,FALSE),IF(_xlpm.x=0,"",_xlpm.x)))</f>
        <v/>
      </c>
      <c r="AB6" s="14"/>
      <c r="AC6" s="14" t="s">
        <v>166</v>
      </c>
      <c r="AD6" s="46" t="s">
        <v>167</v>
      </c>
      <c r="AE6" s="46" t="s">
        <v>28</v>
      </c>
      <c r="AF6" s="46" t="s">
        <v>42</v>
      </c>
      <c r="AG6" s="46" t="str">
        <f>IF(AE6="","",_xlfn.LET(_xlpm.x,VLOOKUP(AE6,'Drop-down_menus'!$D$2:$E$13,2,FALSE),IF(_xlpm.x=0,"",_xlpm.x)))</f>
        <v>https://orcid.org/0000-0002-9037-7623</v>
      </c>
      <c r="AH6" s="46" t="str">
        <f>IF(AF6="","",_xlfn.LET(_xlpm.x,VLOOKUP(AF6,'Drop-down_menus'!$D$2:$E$13,2,FALSE),IF(_xlpm.x=0,"",_xlpm.x)))</f>
        <v/>
      </c>
    </row>
    <row r="7" spans="1:35" ht="13.5" customHeight="1">
      <c r="B7" s="46">
        <v>6</v>
      </c>
      <c r="C7" s="46" t="s">
        <v>38</v>
      </c>
      <c r="D7" s="46" t="b">
        <f>COUNTIF(Events!$B$2:$B$171, C7) &gt; 0</f>
        <v>1</v>
      </c>
      <c r="E7" s="46" t="s">
        <v>163</v>
      </c>
      <c r="F7" s="46" t="s">
        <v>1271</v>
      </c>
      <c r="J7" s="46" t="str">
        <f>IF(I7="","",_xlfn.LET(_xlpm.x,VLOOKUP(I7,'2026-01-09_taxon-match'!$A$2:$N$81,4,FALSE),IF(_xlpm.x=0,"",_xlpm.x)))</f>
        <v/>
      </c>
      <c r="L7" s="46" t="str">
        <f>IF(I7="","",_xlfn.LET(_xlpm.x,VLOOKUP(I7,'2026-01-09_taxon-match'!$A$2:$N$81,3,FALSE),IF(_xlpm.x=0,"",_xlpm.x)))</f>
        <v/>
      </c>
      <c r="M7" s="46" t="str">
        <f>IF($I7="","",_xlfn.LET(_xlpm.x,VLOOKUP($I7,'2026-01-09_taxon-match'!$A$2:$N$81,5,FALSE),IF(_xlpm.x=0,"",_xlpm.x)))</f>
        <v/>
      </c>
      <c r="N7" s="46" t="str">
        <f>IF($I7="","",_xlfn.LET(_xlpm.x,VLOOKUP($I7,'2026-01-09_taxon-match'!$A$2:$N$81,6,FALSE),IF(_xlpm.x=0,"",_xlpm.x)))</f>
        <v/>
      </c>
      <c r="O7" s="46" t="str">
        <f>IF($I7="","",_xlfn.LET(_xlpm.x,VLOOKUP($I7,'2026-01-09_taxon-match'!$A$2:$N$81,7,FALSE),IF(_xlpm.x=0,"",_xlpm.x)))</f>
        <v/>
      </c>
      <c r="P7" s="46" t="str">
        <f>IF($I7="","",_xlfn.LET(_xlpm.x,VLOOKUP($I7,'2026-01-09_taxon-match'!$A$2:$N$81,8,FALSE),IF(_xlpm.x=0,"",_xlpm.x)))</f>
        <v/>
      </c>
      <c r="Q7" s="46" t="str">
        <f>IF($I7="","",_xlfn.LET(_xlpm.x,VLOOKUP($I7,'2026-01-09_taxon-match'!$A$2:$N$81,9,FALSE),IF(_xlpm.x=0,"",_xlpm.x)))</f>
        <v/>
      </c>
      <c r="R7" s="46" t="str">
        <f>IF($I7="","",_xlfn.LET(_xlpm.x,VLOOKUP($I7,'2026-01-09_taxon-match'!$A$2:$N$81,10,FALSE),IF(_xlpm.x=0,"",_xlpm.x)))</f>
        <v/>
      </c>
      <c r="S7" s="46" t="str">
        <f>IF($I7="","",_xlfn.LET(_xlpm.x,VLOOKUP($I7,'2026-01-09_taxon-match'!$A$2:$N$81,11,FALSE),IF(_xlpm.x=0,"",_xlpm.x)))</f>
        <v/>
      </c>
      <c r="T7" s="46" t="str">
        <f>IF($I7="","",_xlfn.LET(_xlpm.x,VLOOKUP($I7,'2026-01-09_taxon-match'!$A$2:$N$81,13,FALSE),IF(_xlpm.x=0,"",_xlpm.x)))</f>
        <v/>
      </c>
      <c r="Y7" s="46" t="str">
        <f>IF(V7="","",_xlfn.LET(_xlpm.x,VLOOKUP(V7,'Drop-down_menus'!$D$2:$E$13,2,FALSE),IF(_xlpm.x=0,"",_xlpm.x)))</f>
        <v/>
      </c>
      <c r="Z7" s="46" t="str">
        <f>IF(W7="","",_xlfn.LET(_xlpm.x,VLOOKUP(W7,'Drop-down_menus'!$D$2:$E$13,2,FALSE),IF(_xlpm.x=0,"",_xlpm.x)))</f>
        <v/>
      </c>
      <c r="AA7" s="46" t="str">
        <f>IF(X7="","",_xlfn.LET(_xlpm.x,VLOOKUP(X7,'Drop-down_menus'!$D$2:$E$13,2,FALSE),IF(_xlpm.x=0,"",_xlpm.x)))</f>
        <v/>
      </c>
      <c r="AB7" s="14"/>
      <c r="AC7" s="14"/>
      <c r="AE7" s="46" t="s">
        <v>28</v>
      </c>
      <c r="AF7" s="46" t="s">
        <v>42</v>
      </c>
      <c r="AG7" s="46" t="str">
        <f>IF(AE7="","",_xlfn.LET(_xlpm.x,VLOOKUP(AE7,'Drop-down_menus'!$D$2:$E$13,2,FALSE),IF(_xlpm.x=0,"",_xlpm.x)))</f>
        <v>https://orcid.org/0000-0002-9037-7623</v>
      </c>
      <c r="AH7" s="46" t="str">
        <f>IF(AF7="","",_xlfn.LET(_xlpm.x,VLOOKUP(AF7,'Drop-down_menus'!$D$2:$E$13,2,FALSE),IF(_xlpm.x=0,"",_xlpm.x)))</f>
        <v/>
      </c>
    </row>
    <row r="8" spans="1:35" ht="13.5" customHeight="1">
      <c r="B8" s="46">
        <v>7</v>
      </c>
      <c r="C8" s="46" t="s">
        <v>41</v>
      </c>
      <c r="D8" s="46" t="b">
        <f>COUNTIF(Events!$B$2:$B$171, C8) &gt; 0</f>
        <v>1</v>
      </c>
      <c r="E8" s="46" t="s">
        <v>169</v>
      </c>
      <c r="F8" s="46" t="s">
        <v>170</v>
      </c>
      <c r="G8" s="46" t="s">
        <v>171</v>
      </c>
      <c r="I8" s="46" t="s">
        <v>1323</v>
      </c>
      <c r="J8" s="46" t="str">
        <f>IF(I8="","",_xlfn.LET(_xlpm.x,VLOOKUP(I8,'2026-01-09_taxon-match'!$A$2:$N$81,4,FALSE),IF(_xlpm.x=0,"",_xlpm.x)))</f>
        <v>Animalia</v>
      </c>
      <c r="L8" s="46" t="str">
        <f>IF(I8="","",_xlfn.LET(_xlpm.x,VLOOKUP(I8,'2026-01-09_taxon-match'!$A$2:$N$81,3,FALSE),IF(_xlpm.x=0,"",_xlpm.x)))</f>
        <v>urn:lsid:marinespecies.org:taxname:2</v>
      </c>
      <c r="M8" s="46" t="str">
        <f>IF($I8="","",_xlfn.LET(_xlpm.x,VLOOKUP($I8,'2026-01-09_taxon-match'!$A$2:$N$81,5,FALSE),IF(_xlpm.x=0,"",_xlpm.x)))</f>
        <v/>
      </c>
      <c r="N8" s="46" t="str">
        <f>IF($I8="","",_xlfn.LET(_xlpm.x,VLOOKUP($I8,'2026-01-09_taxon-match'!$A$2:$N$81,6,FALSE),IF(_xlpm.x=0,"",_xlpm.x)))</f>
        <v>Animalia</v>
      </c>
      <c r="O8" s="46" t="str">
        <f>IF($I8="","",_xlfn.LET(_xlpm.x,VLOOKUP($I8,'2026-01-09_taxon-match'!$A$2:$N$81,7,FALSE),IF(_xlpm.x=0,"",_xlpm.x)))</f>
        <v/>
      </c>
      <c r="P8" s="46" t="str">
        <f>IF($I8="","",_xlfn.LET(_xlpm.x,VLOOKUP($I8,'2026-01-09_taxon-match'!$A$2:$N$81,8,FALSE),IF(_xlpm.x=0,"",_xlpm.x)))</f>
        <v/>
      </c>
      <c r="Q8" s="46" t="str">
        <f>IF($I8="","",_xlfn.LET(_xlpm.x,VLOOKUP($I8,'2026-01-09_taxon-match'!$A$2:$N$81,9,FALSE),IF(_xlpm.x=0,"",_xlpm.x)))</f>
        <v/>
      </c>
      <c r="R8" s="46" t="str">
        <f>IF($I8="","",_xlfn.LET(_xlpm.x,VLOOKUP($I8,'2026-01-09_taxon-match'!$A$2:$N$81,10,FALSE),IF(_xlpm.x=0,"",_xlpm.x)))</f>
        <v/>
      </c>
      <c r="S8" s="46" t="str">
        <f>IF($I8="","",_xlfn.LET(_xlpm.x,VLOOKUP($I8,'2026-01-09_taxon-match'!$A$2:$N$81,11,FALSE),IF(_xlpm.x=0,"",_xlpm.x)))</f>
        <v/>
      </c>
      <c r="T8" s="46" t="str">
        <f>IF($I8="","",_xlfn.LET(_xlpm.x,VLOOKUP($I8,'2026-01-09_taxon-match'!$A$2:$N$81,13,FALSE),IF(_xlpm.x=0,"",_xlpm.x)))</f>
        <v/>
      </c>
      <c r="U8" s="46">
        <v>4</v>
      </c>
      <c r="V8" s="46" t="s">
        <v>42</v>
      </c>
      <c r="W8" s="46" t="s">
        <v>43</v>
      </c>
      <c r="Y8" s="46" t="str">
        <f>IF(V8="","",_xlfn.LET(_xlpm.x,VLOOKUP(V8,'Drop-down_menus'!$D$2:$E$13,2,FALSE),IF(_xlpm.x=0,"",_xlpm.x)))</f>
        <v/>
      </c>
      <c r="Z8" s="46" t="str">
        <f>IF(W8="","",_xlfn.LET(_xlpm.x,VLOOKUP(W8,'Drop-down_menus'!$D$2:$E$13,2,FALSE),IF(_xlpm.x=0,"",_xlpm.x)))</f>
        <v>https://orcid.org/0000-0002-0981-7442</v>
      </c>
      <c r="AA8" s="46" t="str">
        <f>IF(X8="","",_xlfn.LET(_xlpm.x,VLOOKUP(X8,'Drop-down_menus'!$D$2:$E$13,2,FALSE),IF(_xlpm.x=0,"",_xlpm.x)))</f>
        <v/>
      </c>
      <c r="AB8" s="14" t="s">
        <v>172</v>
      </c>
      <c r="AC8" s="14" t="s">
        <v>173</v>
      </c>
      <c r="AE8" s="46" t="s">
        <v>28</v>
      </c>
      <c r="AF8" s="46" t="s">
        <v>42</v>
      </c>
      <c r="AG8" s="46" t="str">
        <f>IF(AE8="","",_xlfn.LET(_xlpm.x,VLOOKUP(AE8,'Drop-down_menus'!$D$2:$E$13,2,FALSE),IF(_xlpm.x=0,"",_xlpm.x)))</f>
        <v>https://orcid.org/0000-0002-9037-7623</v>
      </c>
      <c r="AH8" s="46" t="str">
        <f>IF(AF8="","",_xlfn.LET(_xlpm.x,VLOOKUP(AF8,'Drop-down_menus'!$D$2:$E$13,2,FALSE),IF(_xlpm.x=0,"",_xlpm.x)))</f>
        <v/>
      </c>
    </row>
    <row r="9" spans="1:35" ht="13.5" customHeight="1">
      <c r="B9" s="46">
        <v>8</v>
      </c>
      <c r="C9" s="46" t="s">
        <v>41</v>
      </c>
      <c r="D9" s="46" t="b">
        <f>COUNTIF(Events!$B$2:$B$171, C9) &gt; 0</f>
        <v>1</v>
      </c>
      <c r="E9" s="46" t="s">
        <v>169</v>
      </c>
      <c r="F9" s="46" t="s">
        <v>170</v>
      </c>
      <c r="G9" s="46" t="s">
        <v>171</v>
      </c>
      <c r="I9" s="46" t="s">
        <v>1323</v>
      </c>
      <c r="J9" s="46" t="str">
        <f>IF(I9="","",_xlfn.LET(_xlpm.x,VLOOKUP(I9,'2026-01-09_taxon-match'!$A$2:$N$81,4,FALSE),IF(_xlpm.x=0,"",_xlpm.x)))</f>
        <v>Animalia</v>
      </c>
      <c r="L9" s="46" t="str">
        <f>IF(I9="","",_xlfn.LET(_xlpm.x,VLOOKUP(I9,'2026-01-09_taxon-match'!$A$2:$N$81,3,FALSE),IF(_xlpm.x=0,"",_xlpm.x)))</f>
        <v>urn:lsid:marinespecies.org:taxname:2</v>
      </c>
      <c r="M9" s="46" t="str">
        <f>IF($I9="","",_xlfn.LET(_xlpm.x,VLOOKUP($I9,'2026-01-09_taxon-match'!$A$2:$N$81,5,FALSE),IF(_xlpm.x=0,"",_xlpm.x)))</f>
        <v/>
      </c>
      <c r="N9" s="46" t="str">
        <f>IF($I9="","",_xlfn.LET(_xlpm.x,VLOOKUP($I9,'2026-01-09_taxon-match'!$A$2:$N$81,6,FALSE),IF(_xlpm.x=0,"",_xlpm.x)))</f>
        <v>Animalia</v>
      </c>
      <c r="O9" s="46" t="str">
        <f>IF($I9="","",_xlfn.LET(_xlpm.x,VLOOKUP($I9,'2026-01-09_taxon-match'!$A$2:$N$81,7,FALSE),IF(_xlpm.x=0,"",_xlpm.x)))</f>
        <v/>
      </c>
      <c r="P9" s="46" t="str">
        <f>IF($I9="","",_xlfn.LET(_xlpm.x,VLOOKUP($I9,'2026-01-09_taxon-match'!$A$2:$N$81,8,FALSE),IF(_xlpm.x=0,"",_xlpm.x)))</f>
        <v/>
      </c>
      <c r="Q9" s="46" t="str">
        <f>IF($I9="","",_xlfn.LET(_xlpm.x,VLOOKUP($I9,'2026-01-09_taxon-match'!$A$2:$N$81,9,FALSE),IF(_xlpm.x=0,"",_xlpm.x)))</f>
        <v/>
      </c>
      <c r="R9" s="46" t="str">
        <f>IF($I9="","",_xlfn.LET(_xlpm.x,VLOOKUP($I9,'2026-01-09_taxon-match'!$A$2:$N$81,10,FALSE),IF(_xlpm.x=0,"",_xlpm.x)))</f>
        <v/>
      </c>
      <c r="S9" s="46" t="str">
        <f>IF($I9="","",_xlfn.LET(_xlpm.x,VLOOKUP($I9,'2026-01-09_taxon-match'!$A$2:$N$81,11,FALSE),IF(_xlpm.x=0,"",_xlpm.x)))</f>
        <v/>
      </c>
      <c r="T9" s="46" t="str">
        <f>IF($I9="","",_xlfn.LET(_xlpm.x,VLOOKUP($I9,'2026-01-09_taxon-match'!$A$2:$N$81,13,FALSE),IF(_xlpm.x=0,"",_xlpm.x)))</f>
        <v/>
      </c>
      <c r="U9" s="46">
        <v>500</v>
      </c>
      <c r="V9" s="46" t="s">
        <v>42</v>
      </c>
      <c r="W9" s="46" t="s">
        <v>43</v>
      </c>
      <c r="Y9" s="46" t="str">
        <f>IF(V9="","",_xlfn.LET(_xlpm.x,VLOOKUP(V9,'Drop-down_menus'!$D$2:$E$13,2,FALSE),IF(_xlpm.x=0,"",_xlpm.x)))</f>
        <v/>
      </c>
      <c r="Z9" s="46" t="str">
        <f>IF(W9="","",_xlfn.LET(_xlpm.x,VLOOKUP(W9,'Drop-down_menus'!$D$2:$E$13,2,FALSE),IF(_xlpm.x=0,"",_xlpm.x)))</f>
        <v>https://orcid.org/0000-0002-0981-7442</v>
      </c>
      <c r="AA9" s="46" t="str">
        <f>IF(X9="","",_xlfn.LET(_xlpm.x,VLOOKUP(X9,'Drop-down_menus'!$D$2:$E$13,2,FALSE),IF(_xlpm.x=0,"",_xlpm.x)))</f>
        <v/>
      </c>
      <c r="AB9" s="14" t="s">
        <v>174</v>
      </c>
      <c r="AC9" s="14" t="s">
        <v>175</v>
      </c>
      <c r="AE9" s="46" t="s">
        <v>28</v>
      </c>
      <c r="AF9" s="46" t="s">
        <v>42</v>
      </c>
      <c r="AG9" s="46" t="str">
        <f>IF(AE9="","",_xlfn.LET(_xlpm.x,VLOOKUP(AE9,'Drop-down_menus'!$D$2:$E$13,2,FALSE),IF(_xlpm.x=0,"",_xlpm.x)))</f>
        <v>https://orcid.org/0000-0002-9037-7623</v>
      </c>
      <c r="AH9" s="46" t="str">
        <f>IF(AF9="","",_xlfn.LET(_xlpm.x,VLOOKUP(AF9,'Drop-down_menus'!$D$2:$E$13,2,FALSE),IF(_xlpm.x=0,"",_xlpm.x)))</f>
        <v/>
      </c>
    </row>
    <row r="10" spans="1:35" ht="13.5" customHeight="1">
      <c r="B10" s="46">
        <v>9</v>
      </c>
      <c r="C10" s="46" t="s">
        <v>41</v>
      </c>
      <c r="D10" s="46" t="b">
        <f>COUNTIF(Events!$B$2:$B$171, C10) &gt; 0</f>
        <v>1</v>
      </c>
      <c r="E10" s="46" t="s">
        <v>169</v>
      </c>
      <c r="F10" s="46" t="s">
        <v>170</v>
      </c>
      <c r="G10" s="46" t="s">
        <v>171</v>
      </c>
      <c r="I10" s="46" t="s">
        <v>1323</v>
      </c>
      <c r="J10" s="46" t="str">
        <f>IF(I10="","",_xlfn.LET(_xlpm.x,VLOOKUP(I10,'2026-01-09_taxon-match'!$A$2:$N$81,4,FALSE),IF(_xlpm.x=0,"",_xlpm.x)))</f>
        <v>Animalia</v>
      </c>
      <c r="L10" s="46" t="str">
        <f>IF(I10="","",_xlfn.LET(_xlpm.x,VLOOKUP(I10,'2026-01-09_taxon-match'!$A$2:$N$81,3,FALSE),IF(_xlpm.x=0,"",_xlpm.x)))</f>
        <v>urn:lsid:marinespecies.org:taxname:2</v>
      </c>
      <c r="M10" s="46" t="str">
        <f>IF($I10="","",_xlfn.LET(_xlpm.x,VLOOKUP($I10,'2026-01-09_taxon-match'!$A$2:$N$81,5,FALSE),IF(_xlpm.x=0,"",_xlpm.x)))</f>
        <v/>
      </c>
      <c r="N10" s="46" t="str">
        <f>IF($I10="","",_xlfn.LET(_xlpm.x,VLOOKUP($I10,'2026-01-09_taxon-match'!$A$2:$N$81,6,FALSE),IF(_xlpm.x=0,"",_xlpm.x)))</f>
        <v>Animalia</v>
      </c>
      <c r="O10" s="46" t="str">
        <f>IF($I10="","",_xlfn.LET(_xlpm.x,VLOOKUP($I10,'2026-01-09_taxon-match'!$A$2:$N$81,7,FALSE),IF(_xlpm.x=0,"",_xlpm.x)))</f>
        <v/>
      </c>
      <c r="P10" s="46" t="str">
        <f>IF($I10="","",_xlfn.LET(_xlpm.x,VLOOKUP($I10,'2026-01-09_taxon-match'!$A$2:$N$81,8,FALSE),IF(_xlpm.x=0,"",_xlpm.x)))</f>
        <v/>
      </c>
      <c r="Q10" s="46" t="str">
        <f>IF($I10="","",_xlfn.LET(_xlpm.x,VLOOKUP($I10,'2026-01-09_taxon-match'!$A$2:$N$81,9,FALSE),IF(_xlpm.x=0,"",_xlpm.x)))</f>
        <v/>
      </c>
      <c r="R10" s="46" t="str">
        <f>IF($I10="","",_xlfn.LET(_xlpm.x,VLOOKUP($I10,'2026-01-09_taxon-match'!$A$2:$N$81,10,FALSE),IF(_xlpm.x=0,"",_xlpm.x)))</f>
        <v/>
      </c>
      <c r="S10" s="46" t="str">
        <f>IF($I10="","",_xlfn.LET(_xlpm.x,VLOOKUP($I10,'2026-01-09_taxon-match'!$A$2:$N$81,11,FALSE),IF(_xlpm.x=0,"",_xlpm.x)))</f>
        <v/>
      </c>
      <c r="T10" s="46" t="str">
        <f>IF($I10="","",_xlfn.LET(_xlpm.x,VLOOKUP($I10,'2026-01-09_taxon-match'!$A$2:$N$81,13,FALSE),IF(_xlpm.x=0,"",_xlpm.x)))</f>
        <v/>
      </c>
      <c r="U10" s="46">
        <v>15</v>
      </c>
      <c r="V10" s="46" t="s">
        <v>42</v>
      </c>
      <c r="W10" s="46" t="s">
        <v>43</v>
      </c>
      <c r="Y10" s="46" t="str">
        <f>IF(V10="","",_xlfn.LET(_xlpm.x,VLOOKUP(V10,'Drop-down_menus'!$D$2:$E$13,2,FALSE),IF(_xlpm.x=0,"",_xlpm.x)))</f>
        <v/>
      </c>
      <c r="Z10" s="46" t="str">
        <f>IF(W10="","",_xlfn.LET(_xlpm.x,VLOOKUP(W10,'Drop-down_menus'!$D$2:$E$13,2,FALSE),IF(_xlpm.x=0,"",_xlpm.x)))</f>
        <v>https://orcid.org/0000-0002-0981-7442</v>
      </c>
      <c r="AA10" s="46" t="str">
        <f>IF(X10="","",_xlfn.LET(_xlpm.x,VLOOKUP(X10,'Drop-down_menus'!$D$2:$E$13,2,FALSE),IF(_xlpm.x=0,"",_xlpm.x)))</f>
        <v/>
      </c>
      <c r="AB10" s="14" t="s">
        <v>174</v>
      </c>
      <c r="AC10" s="14" t="s">
        <v>175</v>
      </c>
      <c r="AE10" s="46" t="s">
        <v>28</v>
      </c>
      <c r="AF10" s="46" t="s">
        <v>42</v>
      </c>
      <c r="AG10" s="46" t="str">
        <f>IF(AE10="","",_xlfn.LET(_xlpm.x,VLOOKUP(AE10,'Drop-down_menus'!$D$2:$E$13,2,FALSE),IF(_xlpm.x=0,"",_xlpm.x)))</f>
        <v>https://orcid.org/0000-0002-9037-7623</v>
      </c>
      <c r="AH10" s="46" t="str">
        <f>IF(AF10="","",_xlfn.LET(_xlpm.x,VLOOKUP(AF10,'Drop-down_menus'!$D$2:$E$13,2,FALSE),IF(_xlpm.x=0,"",_xlpm.x)))</f>
        <v/>
      </c>
    </row>
    <row r="11" spans="1:35" ht="13.5" customHeight="1">
      <c r="B11" s="46">
        <v>10</v>
      </c>
      <c r="C11" s="46" t="s">
        <v>41</v>
      </c>
      <c r="D11" s="46" t="b">
        <f>COUNTIF(Events!$B$2:$B$171, C11) &gt; 0</f>
        <v>1</v>
      </c>
      <c r="E11" s="46" t="s">
        <v>169</v>
      </c>
      <c r="F11" s="46" t="s">
        <v>170</v>
      </c>
      <c r="G11" s="46" t="s">
        <v>171</v>
      </c>
      <c r="I11" s="46" t="s">
        <v>1323</v>
      </c>
      <c r="J11" s="46" t="str">
        <f>IF(I11="","",_xlfn.LET(_xlpm.x,VLOOKUP(I11,'2026-01-09_taxon-match'!$A$2:$N$81,4,FALSE),IF(_xlpm.x=0,"",_xlpm.x)))</f>
        <v>Animalia</v>
      </c>
      <c r="L11" s="46" t="str">
        <f>IF(I11="","",_xlfn.LET(_xlpm.x,VLOOKUP(I11,'2026-01-09_taxon-match'!$A$2:$N$81,3,FALSE),IF(_xlpm.x=0,"",_xlpm.x)))</f>
        <v>urn:lsid:marinespecies.org:taxname:2</v>
      </c>
      <c r="M11" s="46" t="str">
        <f>IF($I11="","",_xlfn.LET(_xlpm.x,VLOOKUP($I11,'2026-01-09_taxon-match'!$A$2:$N$81,5,FALSE),IF(_xlpm.x=0,"",_xlpm.x)))</f>
        <v/>
      </c>
      <c r="N11" s="46" t="str">
        <f>IF($I11="","",_xlfn.LET(_xlpm.x,VLOOKUP($I11,'2026-01-09_taxon-match'!$A$2:$N$81,6,FALSE),IF(_xlpm.x=0,"",_xlpm.x)))</f>
        <v>Animalia</v>
      </c>
      <c r="O11" s="46" t="str">
        <f>IF($I11="","",_xlfn.LET(_xlpm.x,VLOOKUP($I11,'2026-01-09_taxon-match'!$A$2:$N$81,7,FALSE),IF(_xlpm.x=0,"",_xlpm.x)))</f>
        <v/>
      </c>
      <c r="P11" s="46" t="str">
        <f>IF($I11="","",_xlfn.LET(_xlpm.x,VLOOKUP($I11,'2026-01-09_taxon-match'!$A$2:$N$81,8,FALSE),IF(_xlpm.x=0,"",_xlpm.x)))</f>
        <v/>
      </c>
      <c r="Q11" s="46" t="str">
        <f>IF($I11="","",_xlfn.LET(_xlpm.x,VLOOKUP($I11,'2026-01-09_taxon-match'!$A$2:$N$81,9,FALSE),IF(_xlpm.x=0,"",_xlpm.x)))</f>
        <v/>
      </c>
      <c r="R11" s="46" t="str">
        <f>IF($I11="","",_xlfn.LET(_xlpm.x,VLOOKUP($I11,'2026-01-09_taxon-match'!$A$2:$N$81,10,FALSE),IF(_xlpm.x=0,"",_xlpm.x)))</f>
        <v/>
      </c>
      <c r="S11" s="46" t="str">
        <f>IF($I11="","",_xlfn.LET(_xlpm.x,VLOOKUP($I11,'2026-01-09_taxon-match'!$A$2:$N$81,11,FALSE),IF(_xlpm.x=0,"",_xlpm.x)))</f>
        <v/>
      </c>
      <c r="T11" s="46" t="str">
        <f>IF($I11="","",_xlfn.LET(_xlpm.x,VLOOKUP($I11,'2026-01-09_taxon-match'!$A$2:$N$81,13,FALSE),IF(_xlpm.x=0,"",_xlpm.x)))</f>
        <v/>
      </c>
      <c r="U11" s="46">
        <v>250</v>
      </c>
      <c r="V11" s="46" t="s">
        <v>42</v>
      </c>
      <c r="W11" s="46" t="s">
        <v>43</v>
      </c>
      <c r="Y11" s="46" t="str">
        <f>IF(V11="","",_xlfn.LET(_xlpm.x,VLOOKUP(V11,'Drop-down_menus'!$D$2:$E$13,2,FALSE),IF(_xlpm.x=0,"",_xlpm.x)))</f>
        <v/>
      </c>
      <c r="Z11" s="46" t="str">
        <f>IF(W11="","",_xlfn.LET(_xlpm.x,VLOOKUP(W11,'Drop-down_menus'!$D$2:$E$13,2,FALSE),IF(_xlpm.x=0,"",_xlpm.x)))</f>
        <v>https://orcid.org/0000-0002-0981-7442</v>
      </c>
      <c r="AA11" s="46" t="str">
        <f>IF(X11="","",_xlfn.LET(_xlpm.x,VLOOKUP(X11,'Drop-down_menus'!$D$2:$E$13,2,FALSE),IF(_xlpm.x=0,"",_xlpm.x)))</f>
        <v/>
      </c>
      <c r="AB11" s="14" t="s">
        <v>174</v>
      </c>
      <c r="AC11" s="14" t="s">
        <v>175</v>
      </c>
      <c r="AE11" s="46" t="s">
        <v>28</v>
      </c>
      <c r="AF11" s="46" t="s">
        <v>42</v>
      </c>
      <c r="AG11" s="46" t="str">
        <f>IF(AE11="","",_xlfn.LET(_xlpm.x,VLOOKUP(AE11,'Drop-down_menus'!$D$2:$E$13,2,FALSE),IF(_xlpm.x=0,"",_xlpm.x)))</f>
        <v>https://orcid.org/0000-0002-9037-7623</v>
      </c>
      <c r="AH11" s="46" t="str">
        <f>IF(AF11="","",_xlfn.LET(_xlpm.x,VLOOKUP(AF11,'Drop-down_menus'!$D$2:$E$13,2,FALSE),IF(_xlpm.x=0,"",_xlpm.x)))</f>
        <v/>
      </c>
    </row>
    <row r="12" spans="1:35" ht="13.5" customHeight="1">
      <c r="B12" s="46">
        <v>11</v>
      </c>
      <c r="C12" s="46" t="s">
        <v>41</v>
      </c>
      <c r="D12" s="46" t="b">
        <f>COUNTIF(Events!$B$2:$B$171, C12) &gt; 0</f>
        <v>1</v>
      </c>
      <c r="E12" s="46" t="s">
        <v>169</v>
      </c>
      <c r="F12" s="46" t="s">
        <v>170</v>
      </c>
      <c r="G12" s="46" t="s">
        <v>171</v>
      </c>
      <c r="I12" s="46" t="s">
        <v>1323</v>
      </c>
      <c r="J12" s="46" t="str">
        <f>IF(I12="","",_xlfn.LET(_xlpm.x,VLOOKUP(I12,'2026-01-09_taxon-match'!$A$2:$N$81,4,FALSE),IF(_xlpm.x=0,"",_xlpm.x)))</f>
        <v>Animalia</v>
      </c>
      <c r="L12" s="46" t="str">
        <f>IF(I12="","",_xlfn.LET(_xlpm.x,VLOOKUP(I12,'2026-01-09_taxon-match'!$A$2:$N$81,3,FALSE),IF(_xlpm.x=0,"",_xlpm.x)))</f>
        <v>urn:lsid:marinespecies.org:taxname:2</v>
      </c>
      <c r="M12" s="46" t="str">
        <f>IF($I12="","",_xlfn.LET(_xlpm.x,VLOOKUP($I12,'2026-01-09_taxon-match'!$A$2:$N$81,5,FALSE),IF(_xlpm.x=0,"",_xlpm.x)))</f>
        <v/>
      </c>
      <c r="N12" s="46" t="str">
        <f>IF($I12="","",_xlfn.LET(_xlpm.x,VLOOKUP($I12,'2026-01-09_taxon-match'!$A$2:$N$81,6,FALSE),IF(_xlpm.x=0,"",_xlpm.x)))</f>
        <v>Animalia</v>
      </c>
      <c r="O12" s="46" t="str">
        <f>IF($I12="","",_xlfn.LET(_xlpm.x,VLOOKUP($I12,'2026-01-09_taxon-match'!$A$2:$N$81,7,FALSE),IF(_xlpm.x=0,"",_xlpm.x)))</f>
        <v/>
      </c>
      <c r="P12" s="46" t="str">
        <f>IF($I12="","",_xlfn.LET(_xlpm.x,VLOOKUP($I12,'2026-01-09_taxon-match'!$A$2:$N$81,8,FALSE),IF(_xlpm.x=0,"",_xlpm.x)))</f>
        <v/>
      </c>
      <c r="Q12" s="46" t="str">
        <f>IF($I12="","",_xlfn.LET(_xlpm.x,VLOOKUP($I12,'2026-01-09_taxon-match'!$A$2:$N$81,9,FALSE),IF(_xlpm.x=0,"",_xlpm.x)))</f>
        <v/>
      </c>
      <c r="R12" s="46" t="str">
        <f>IF($I12="","",_xlfn.LET(_xlpm.x,VLOOKUP($I12,'2026-01-09_taxon-match'!$A$2:$N$81,10,FALSE),IF(_xlpm.x=0,"",_xlpm.x)))</f>
        <v/>
      </c>
      <c r="S12" s="46" t="str">
        <f>IF($I12="","",_xlfn.LET(_xlpm.x,VLOOKUP($I12,'2026-01-09_taxon-match'!$A$2:$N$81,11,FALSE),IF(_xlpm.x=0,"",_xlpm.x)))</f>
        <v/>
      </c>
      <c r="T12" s="46" t="str">
        <f>IF($I12="","",_xlfn.LET(_xlpm.x,VLOOKUP($I12,'2026-01-09_taxon-match'!$A$2:$N$81,13,FALSE),IF(_xlpm.x=0,"",_xlpm.x)))</f>
        <v/>
      </c>
      <c r="U12" s="46">
        <v>1000</v>
      </c>
      <c r="V12" s="46" t="s">
        <v>42</v>
      </c>
      <c r="W12" s="46" t="s">
        <v>43</v>
      </c>
      <c r="Y12" s="46" t="str">
        <f>IF(V12="","",_xlfn.LET(_xlpm.x,VLOOKUP(V12,'Drop-down_menus'!$D$2:$E$13,2,FALSE),IF(_xlpm.x=0,"",_xlpm.x)))</f>
        <v/>
      </c>
      <c r="Z12" s="46" t="str">
        <f>IF(W12="","",_xlfn.LET(_xlpm.x,VLOOKUP(W12,'Drop-down_menus'!$D$2:$E$13,2,FALSE),IF(_xlpm.x=0,"",_xlpm.x)))</f>
        <v>https://orcid.org/0000-0002-0981-7442</v>
      </c>
      <c r="AA12" s="46" t="str">
        <f>IF(X12="","",_xlfn.LET(_xlpm.x,VLOOKUP(X12,'Drop-down_menus'!$D$2:$E$13,2,FALSE),IF(_xlpm.x=0,"",_xlpm.x)))</f>
        <v/>
      </c>
      <c r="AB12" s="14" t="s">
        <v>174</v>
      </c>
      <c r="AC12" s="14" t="s">
        <v>175</v>
      </c>
      <c r="AE12" s="46" t="s">
        <v>28</v>
      </c>
      <c r="AF12" s="46" t="s">
        <v>42</v>
      </c>
      <c r="AG12" s="46" t="str">
        <f>IF(AE12="","",_xlfn.LET(_xlpm.x,VLOOKUP(AE12,'Drop-down_menus'!$D$2:$E$13,2,FALSE),IF(_xlpm.x=0,"",_xlpm.x)))</f>
        <v>https://orcid.org/0000-0002-9037-7623</v>
      </c>
      <c r="AH12" s="46" t="str">
        <f>IF(AF12="","",_xlfn.LET(_xlpm.x,VLOOKUP(AF12,'Drop-down_menus'!$D$2:$E$13,2,FALSE),IF(_xlpm.x=0,"",_xlpm.x)))</f>
        <v/>
      </c>
    </row>
    <row r="13" spans="1:35" ht="13.5" customHeight="1">
      <c r="B13" s="46">
        <v>12</v>
      </c>
      <c r="C13" s="46" t="s">
        <v>44</v>
      </c>
      <c r="D13" s="46" t="b">
        <f>COUNTIF(Events!$B$2:$B$171, C13) &gt; 0</f>
        <v>1</v>
      </c>
      <c r="E13" s="46" t="s">
        <v>169</v>
      </c>
      <c r="F13" s="46" t="s">
        <v>170</v>
      </c>
      <c r="G13" s="46" t="s">
        <v>171</v>
      </c>
      <c r="I13" s="46" t="s">
        <v>1323</v>
      </c>
      <c r="J13" s="46" t="str">
        <f>IF(I13="","",_xlfn.LET(_xlpm.x,VLOOKUP(I13,'2026-01-09_taxon-match'!$A$2:$N$81,4,FALSE),IF(_xlpm.x=0,"",_xlpm.x)))</f>
        <v>Animalia</v>
      </c>
      <c r="L13" s="46" t="str">
        <f>IF(I13="","",_xlfn.LET(_xlpm.x,VLOOKUP(I13,'2026-01-09_taxon-match'!$A$2:$N$81,3,FALSE),IF(_xlpm.x=0,"",_xlpm.x)))</f>
        <v>urn:lsid:marinespecies.org:taxname:2</v>
      </c>
      <c r="M13" s="46" t="str">
        <f>IF($I13="","",_xlfn.LET(_xlpm.x,VLOOKUP($I13,'2026-01-09_taxon-match'!$A$2:$N$81,5,FALSE),IF(_xlpm.x=0,"",_xlpm.x)))</f>
        <v/>
      </c>
      <c r="N13" s="46" t="str">
        <f>IF($I13="","",_xlfn.LET(_xlpm.x,VLOOKUP($I13,'2026-01-09_taxon-match'!$A$2:$N$81,6,FALSE),IF(_xlpm.x=0,"",_xlpm.x)))</f>
        <v>Animalia</v>
      </c>
      <c r="O13" s="46" t="str">
        <f>IF($I13="","",_xlfn.LET(_xlpm.x,VLOOKUP($I13,'2026-01-09_taxon-match'!$A$2:$N$81,7,FALSE),IF(_xlpm.x=0,"",_xlpm.x)))</f>
        <v/>
      </c>
      <c r="P13" s="46" t="str">
        <f>IF($I13="","",_xlfn.LET(_xlpm.x,VLOOKUP($I13,'2026-01-09_taxon-match'!$A$2:$N$81,8,FALSE),IF(_xlpm.x=0,"",_xlpm.x)))</f>
        <v/>
      </c>
      <c r="Q13" s="46" t="str">
        <f>IF($I13="","",_xlfn.LET(_xlpm.x,VLOOKUP($I13,'2026-01-09_taxon-match'!$A$2:$N$81,9,FALSE),IF(_xlpm.x=0,"",_xlpm.x)))</f>
        <v/>
      </c>
      <c r="R13" s="46" t="str">
        <f>IF($I13="","",_xlfn.LET(_xlpm.x,VLOOKUP($I13,'2026-01-09_taxon-match'!$A$2:$N$81,10,FALSE),IF(_xlpm.x=0,"",_xlpm.x)))</f>
        <v/>
      </c>
      <c r="S13" s="46" t="str">
        <f>IF($I13="","",_xlfn.LET(_xlpm.x,VLOOKUP($I13,'2026-01-09_taxon-match'!$A$2:$N$81,11,FALSE),IF(_xlpm.x=0,"",_xlpm.x)))</f>
        <v/>
      </c>
      <c r="T13" s="46" t="str">
        <f>IF($I13="","",_xlfn.LET(_xlpm.x,VLOOKUP($I13,'2026-01-09_taxon-match'!$A$2:$N$81,13,FALSE),IF(_xlpm.x=0,"",_xlpm.x)))</f>
        <v/>
      </c>
      <c r="U13" s="46">
        <v>2753</v>
      </c>
      <c r="V13" s="46" t="s">
        <v>42</v>
      </c>
      <c r="Y13" s="46" t="str">
        <f>IF(V13="","",_xlfn.LET(_xlpm.x,VLOOKUP(V13,'Drop-down_menus'!$D$2:$E$13,2,FALSE),IF(_xlpm.x=0,"",_xlpm.x)))</f>
        <v/>
      </c>
      <c r="Z13" s="46" t="str">
        <f>IF(W13="","",_xlfn.LET(_xlpm.x,VLOOKUP(W13,'Drop-down_menus'!$D$2:$E$13,2,FALSE),IF(_xlpm.x=0,"",_xlpm.x)))</f>
        <v/>
      </c>
      <c r="AA13" s="46" t="str">
        <f>IF(X13="","",_xlfn.LET(_xlpm.x,VLOOKUP(X13,'Drop-down_menus'!$D$2:$E$13,2,FALSE),IF(_xlpm.x=0,"",_xlpm.x)))</f>
        <v/>
      </c>
      <c r="AB13" s="14" t="s">
        <v>174</v>
      </c>
      <c r="AC13" s="14" t="s">
        <v>176</v>
      </c>
      <c r="AE13" s="46" t="s">
        <v>28</v>
      </c>
      <c r="AF13" s="46" t="s">
        <v>42</v>
      </c>
      <c r="AG13" s="46" t="str">
        <f>IF(AE13="","",_xlfn.LET(_xlpm.x,VLOOKUP(AE13,'Drop-down_menus'!$D$2:$E$13,2,FALSE),IF(_xlpm.x=0,"",_xlpm.x)))</f>
        <v>https://orcid.org/0000-0002-9037-7623</v>
      </c>
      <c r="AH13" s="46" t="str">
        <f>IF(AF13="","",_xlfn.LET(_xlpm.x,VLOOKUP(AF13,'Drop-down_menus'!$D$2:$E$13,2,FALSE),IF(_xlpm.x=0,"",_xlpm.x)))</f>
        <v/>
      </c>
    </row>
    <row r="14" spans="1:35" ht="13.5" customHeight="1">
      <c r="B14" s="46">
        <v>13</v>
      </c>
      <c r="C14" s="46" t="s">
        <v>44</v>
      </c>
      <c r="D14" s="46" t="b">
        <f>COUNTIF(Events!$B$2:$B$171, C14) &gt; 0</f>
        <v>1</v>
      </c>
      <c r="E14" s="46" t="s">
        <v>169</v>
      </c>
      <c r="F14" s="46" t="s">
        <v>170</v>
      </c>
      <c r="G14" s="46" t="s">
        <v>177</v>
      </c>
      <c r="I14" s="46" t="s">
        <v>177</v>
      </c>
      <c r="J14" s="46" t="str">
        <f>IF(I14="","",_xlfn.LET(_xlpm.x,VLOOKUP(I14,'2026-01-09_taxon-match'!$A$2:$N$81,4,FALSE),IF(_xlpm.x=0,"",_xlpm.x)))</f>
        <v>Sterechinus neumayeri</v>
      </c>
      <c r="L14" s="46" t="str">
        <f>IF(I14="","",_xlfn.LET(_xlpm.x,VLOOKUP(I14,'2026-01-09_taxon-match'!$A$2:$N$81,3,FALSE),IF(_xlpm.x=0,"",_xlpm.x)))</f>
        <v>urn:lsid:marinespecies.org:taxname:160831</v>
      </c>
      <c r="M14" s="46" t="str">
        <f>IF($I14="","",_xlfn.LET(_xlpm.x,VLOOKUP($I14,'2026-01-09_taxon-match'!$A$2:$N$81,5,FALSE),IF(_xlpm.x=0,"",_xlpm.x)))</f>
        <v>(Meissner, 1900)</v>
      </c>
      <c r="N14" s="46" t="str">
        <f>IF($I14="","",_xlfn.LET(_xlpm.x,VLOOKUP($I14,'2026-01-09_taxon-match'!$A$2:$N$81,6,FALSE),IF(_xlpm.x=0,"",_xlpm.x)))</f>
        <v>Animalia</v>
      </c>
      <c r="O14" s="46" t="str">
        <f>IF($I14="","",_xlfn.LET(_xlpm.x,VLOOKUP($I14,'2026-01-09_taxon-match'!$A$2:$N$81,7,FALSE),IF(_xlpm.x=0,"",_xlpm.x)))</f>
        <v>Echinodermata</v>
      </c>
      <c r="P14" s="46" t="str">
        <f>IF($I14="","",_xlfn.LET(_xlpm.x,VLOOKUP($I14,'2026-01-09_taxon-match'!$A$2:$N$81,8,FALSE),IF(_xlpm.x=0,"",_xlpm.x)))</f>
        <v>Echinoidea</v>
      </c>
      <c r="Q14" s="46" t="str">
        <f>IF($I14="","",_xlfn.LET(_xlpm.x,VLOOKUP($I14,'2026-01-09_taxon-match'!$A$2:$N$81,9,FALSE),IF(_xlpm.x=0,"",_xlpm.x)))</f>
        <v>Camarodonta</v>
      </c>
      <c r="R14" s="46" t="str">
        <f>IF($I14="","",_xlfn.LET(_xlpm.x,VLOOKUP($I14,'2026-01-09_taxon-match'!$A$2:$N$81,10,FALSE),IF(_xlpm.x=0,"",_xlpm.x)))</f>
        <v>Echinidae</v>
      </c>
      <c r="S14" s="46" t="str">
        <f>IF($I14="","",_xlfn.LET(_xlpm.x,VLOOKUP($I14,'2026-01-09_taxon-match'!$A$2:$N$81,11,FALSE),IF(_xlpm.x=0,"",_xlpm.x)))</f>
        <v>Sterechinus</v>
      </c>
      <c r="T14" s="46" t="str">
        <f>IF($I14="","",_xlfn.LET(_xlpm.x,VLOOKUP($I14,'2026-01-09_taxon-match'!$A$2:$N$81,13,FALSE),IF(_xlpm.x=0,"",_xlpm.x)))</f>
        <v>neumayeri</v>
      </c>
      <c r="U14" s="46">
        <v>2</v>
      </c>
      <c r="V14" s="46" t="s">
        <v>42</v>
      </c>
      <c r="Y14" s="46" t="str">
        <f>IF(V14="","",_xlfn.LET(_xlpm.x,VLOOKUP(V14,'Drop-down_menus'!$D$2:$E$13,2,FALSE),IF(_xlpm.x=0,"",_xlpm.x)))</f>
        <v/>
      </c>
      <c r="Z14" s="46" t="str">
        <f>IF(W14="","",_xlfn.LET(_xlpm.x,VLOOKUP(W14,'Drop-down_menus'!$D$2:$E$13,2,FALSE),IF(_xlpm.x=0,"",_xlpm.x)))</f>
        <v/>
      </c>
      <c r="AA14" s="46" t="str">
        <f>IF(X14="","",_xlfn.LET(_xlpm.x,VLOOKUP(X14,'Drop-down_menus'!$D$2:$E$13,2,FALSE),IF(_xlpm.x=0,"",_xlpm.x)))</f>
        <v/>
      </c>
      <c r="AB14" s="14" t="s">
        <v>174</v>
      </c>
      <c r="AC14" s="14" t="s">
        <v>173</v>
      </c>
      <c r="AE14" s="46" t="s">
        <v>28</v>
      </c>
      <c r="AF14" s="46" t="s">
        <v>42</v>
      </c>
      <c r="AG14" s="46" t="str">
        <f>IF(AE14="","",_xlfn.LET(_xlpm.x,VLOOKUP(AE14,'Drop-down_menus'!$D$2:$E$13,2,FALSE),IF(_xlpm.x=0,"",_xlpm.x)))</f>
        <v>https://orcid.org/0000-0002-9037-7623</v>
      </c>
      <c r="AH14" s="46" t="str">
        <f>IF(AF14="","",_xlfn.LET(_xlpm.x,VLOOKUP(AF14,'Drop-down_menus'!$D$2:$E$13,2,FALSE),IF(_xlpm.x=0,"",_xlpm.x)))</f>
        <v/>
      </c>
    </row>
    <row r="15" spans="1:35" ht="13.5" customHeight="1">
      <c r="B15" s="46">
        <v>14</v>
      </c>
      <c r="C15" s="46" t="s">
        <v>44</v>
      </c>
      <c r="D15" s="46" t="b">
        <f>COUNTIF(Events!$B$2:$B$171, C15) &gt; 0</f>
        <v>1</v>
      </c>
      <c r="E15" s="46" t="s">
        <v>169</v>
      </c>
      <c r="F15" s="46" t="s">
        <v>170</v>
      </c>
      <c r="G15" s="46" t="s">
        <v>178</v>
      </c>
      <c r="I15" s="46" t="s">
        <v>178</v>
      </c>
      <c r="J15" s="46" t="str">
        <f>IF(I15="","",_xlfn.LET(_xlpm.x,VLOOKUP(I15,'2026-01-09_taxon-match'!$A$2:$N$81,4,FALSE),IF(_xlpm.x=0,"",_xlpm.x)))</f>
        <v>Parborlasia corrugatus</v>
      </c>
      <c r="L15" s="46" t="str">
        <f>IF(I15="","",_xlfn.LET(_xlpm.x,VLOOKUP(I15,'2026-01-09_taxon-match'!$A$2:$N$81,3,FALSE),IF(_xlpm.x=0,"",_xlpm.x)))</f>
        <v>urn:lsid:marinespecies.org:taxname:1776775</v>
      </c>
      <c r="M15" s="46" t="str">
        <f>IF($I15="","",_xlfn.LET(_xlpm.x,VLOOKUP($I15,'2026-01-09_taxon-match'!$A$2:$N$81,5,FALSE),IF(_xlpm.x=0,"",_xlpm.x)))</f>
        <v>(McIntosh, 1876)</v>
      </c>
      <c r="N15" s="46" t="str">
        <f>IF($I15="","",_xlfn.LET(_xlpm.x,VLOOKUP($I15,'2026-01-09_taxon-match'!$A$2:$N$81,6,FALSE),IF(_xlpm.x=0,"",_xlpm.x)))</f>
        <v>Animalia</v>
      </c>
      <c r="O15" s="46" t="str">
        <f>IF($I15="","",_xlfn.LET(_xlpm.x,VLOOKUP($I15,'2026-01-09_taxon-match'!$A$2:$N$81,7,FALSE),IF(_xlpm.x=0,"",_xlpm.x)))</f>
        <v>Nemertea</v>
      </c>
      <c r="P15" s="46" t="str">
        <f>IF($I15="","",_xlfn.LET(_xlpm.x,VLOOKUP($I15,'2026-01-09_taxon-match'!$A$2:$N$81,8,FALSE),IF(_xlpm.x=0,"",_xlpm.x)))</f>
        <v>Pilidiophora</v>
      </c>
      <c r="Q15" s="46" t="str">
        <f>IF($I15="","",_xlfn.LET(_xlpm.x,VLOOKUP($I15,'2026-01-09_taxon-match'!$A$2:$N$81,9,FALSE),IF(_xlpm.x=0,"",_xlpm.x)))</f>
        <v>Heteronemertea</v>
      </c>
      <c r="R15" s="46" t="str">
        <f>IF($I15="","",_xlfn.LET(_xlpm.x,VLOOKUP($I15,'2026-01-09_taxon-match'!$A$2:$N$81,10,FALSE),IF(_xlpm.x=0,"",_xlpm.x)))</f>
        <v>Lineidae</v>
      </c>
      <c r="S15" s="46" t="str">
        <f>IF($I15="","",_xlfn.LET(_xlpm.x,VLOOKUP($I15,'2026-01-09_taxon-match'!$A$2:$N$81,11,FALSE),IF(_xlpm.x=0,"",_xlpm.x)))</f>
        <v>Parborlasia</v>
      </c>
      <c r="T15" s="46" t="str">
        <f>IF($I15="","",_xlfn.LET(_xlpm.x,VLOOKUP($I15,'2026-01-09_taxon-match'!$A$2:$N$81,13,FALSE),IF(_xlpm.x=0,"",_xlpm.x)))</f>
        <v>corrugatus</v>
      </c>
      <c r="U15" s="46">
        <v>1</v>
      </c>
      <c r="V15" s="46" t="s">
        <v>42</v>
      </c>
      <c r="Y15" s="46" t="str">
        <f>IF(V15="","",_xlfn.LET(_xlpm.x,VLOOKUP(V15,'Drop-down_menus'!$D$2:$E$13,2,FALSE),IF(_xlpm.x=0,"",_xlpm.x)))</f>
        <v/>
      </c>
      <c r="Z15" s="46" t="str">
        <f>IF(W15="","",_xlfn.LET(_xlpm.x,VLOOKUP(W15,'Drop-down_menus'!$D$2:$E$13,2,FALSE),IF(_xlpm.x=0,"",_xlpm.x)))</f>
        <v/>
      </c>
      <c r="AA15" s="46" t="str">
        <f>IF(X15="","",_xlfn.LET(_xlpm.x,VLOOKUP(X15,'Drop-down_menus'!$D$2:$E$13,2,FALSE),IF(_xlpm.x=0,"",_xlpm.x)))</f>
        <v/>
      </c>
      <c r="AB15" s="14" t="s">
        <v>174</v>
      </c>
      <c r="AC15" s="14" t="s">
        <v>175</v>
      </c>
      <c r="AE15" s="46" t="s">
        <v>28</v>
      </c>
      <c r="AF15" s="46" t="s">
        <v>42</v>
      </c>
      <c r="AG15" s="46" t="str">
        <f>IF(AE15="","",_xlfn.LET(_xlpm.x,VLOOKUP(AE15,'Drop-down_menus'!$D$2:$E$13,2,FALSE),IF(_xlpm.x=0,"",_xlpm.x)))</f>
        <v>https://orcid.org/0000-0002-9037-7623</v>
      </c>
      <c r="AH15" s="46" t="str">
        <f>IF(AF15="","",_xlfn.LET(_xlpm.x,VLOOKUP(AF15,'Drop-down_menus'!$D$2:$E$13,2,FALSE),IF(_xlpm.x=0,"",_xlpm.x)))</f>
        <v/>
      </c>
    </row>
    <row r="16" spans="1:35" ht="13.5" customHeight="1">
      <c r="B16" s="46">
        <v>15</v>
      </c>
      <c r="C16" s="46" t="s">
        <v>44</v>
      </c>
      <c r="D16" s="46" t="b">
        <f>COUNTIF(Events!$B$2:$B$171, C16) &gt; 0</f>
        <v>1</v>
      </c>
      <c r="E16" s="46" t="s">
        <v>169</v>
      </c>
      <c r="F16" s="46" t="s">
        <v>170</v>
      </c>
      <c r="G16" s="46" t="s">
        <v>179</v>
      </c>
      <c r="I16" s="46" t="s">
        <v>1325</v>
      </c>
      <c r="J16" s="46" t="str">
        <f>IF(I16="","",_xlfn.LET(_xlpm.x,VLOOKUP(I16,'2026-01-09_taxon-match'!$A$2:$N$81,4,FALSE),IF(_xlpm.x=0,"",_xlpm.x)))</f>
        <v>Bovallia</v>
      </c>
      <c r="L16" s="46" t="str">
        <f>IF(I16="","",_xlfn.LET(_xlpm.x,VLOOKUP(I16,'2026-01-09_taxon-match'!$A$2:$N$81,3,FALSE),IF(_xlpm.x=0,"",_xlpm.x)))</f>
        <v>urn:lsid:marinespecies.org:taxname:176950</v>
      </c>
      <c r="M16" s="46" t="str">
        <f>IF($I16="","",_xlfn.LET(_xlpm.x,VLOOKUP($I16,'2026-01-09_taxon-match'!$A$2:$N$81,5,FALSE),IF(_xlpm.x=0,"",_xlpm.x)))</f>
        <v>Pfeffer, 1888</v>
      </c>
      <c r="N16" s="46" t="str">
        <f>IF($I16="","",_xlfn.LET(_xlpm.x,VLOOKUP($I16,'2026-01-09_taxon-match'!$A$2:$N$81,6,FALSE),IF(_xlpm.x=0,"",_xlpm.x)))</f>
        <v>Animalia</v>
      </c>
      <c r="O16" s="46" t="str">
        <f>IF($I16="","",_xlfn.LET(_xlpm.x,VLOOKUP($I16,'2026-01-09_taxon-match'!$A$2:$N$81,7,FALSE),IF(_xlpm.x=0,"",_xlpm.x)))</f>
        <v>Arthropoda</v>
      </c>
      <c r="P16" s="46" t="str">
        <f>IF($I16="","",_xlfn.LET(_xlpm.x,VLOOKUP($I16,'2026-01-09_taxon-match'!$A$2:$N$81,8,FALSE),IF(_xlpm.x=0,"",_xlpm.x)))</f>
        <v>Malacostraca</v>
      </c>
      <c r="Q16" s="46" t="str">
        <f>IF($I16="","",_xlfn.LET(_xlpm.x,VLOOKUP($I16,'2026-01-09_taxon-match'!$A$2:$N$81,9,FALSE),IF(_xlpm.x=0,"",_xlpm.x)))</f>
        <v>Amphipoda</v>
      </c>
      <c r="R16" s="46" t="str">
        <f>IF($I16="","",_xlfn.LET(_xlpm.x,VLOOKUP($I16,'2026-01-09_taxon-match'!$A$2:$N$81,10,FALSE),IF(_xlpm.x=0,"",_xlpm.x)))</f>
        <v>Pontogeneiidae</v>
      </c>
      <c r="S16" s="46" t="str">
        <f>IF($I16="","",_xlfn.LET(_xlpm.x,VLOOKUP($I16,'2026-01-09_taxon-match'!$A$2:$N$81,11,FALSE),IF(_xlpm.x=0,"",_xlpm.x)))</f>
        <v>Bovallia</v>
      </c>
      <c r="T16" s="46" t="str">
        <f>IF($I16="","",_xlfn.LET(_xlpm.x,VLOOKUP($I16,'2026-01-09_taxon-match'!$A$2:$N$81,13,FALSE),IF(_xlpm.x=0,"",_xlpm.x)))</f>
        <v/>
      </c>
      <c r="U16" s="46">
        <v>1</v>
      </c>
      <c r="V16" s="46" t="s">
        <v>42</v>
      </c>
      <c r="Y16" s="46" t="str">
        <f>IF(V16="","",_xlfn.LET(_xlpm.x,VLOOKUP(V16,'Drop-down_menus'!$D$2:$E$13,2,FALSE),IF(_xlpm.x=0,"",_xlpm.x)))</f>
        <v/>
      </c>
      <c r="Z16" s="46" t="str">
        <f>IF(W16="","",_xlfn.LET(_xlpm.x,VLOOKUP(W16,'Drop-down_menus'!$D$2:$E$13,2,FALSE),IF(_xlpm.x=0,"",_xlpm.x)))</f>
        <v/>
      </c>
      <c r="AA16" s="46" t="str">
        <f>IF(X16="","",_xlfn.LET(_xlpm.x,VLOOKUP(X16,'Drop-down_menus'!$D$2:$E$13,2,FALSE),IF(_xlpm.x=0,"",_xlpm.x)))</f>
        <v/>
      </c>
      <c r="AB16" s="14" t="s">
        <v>174</v>
      </c>
      <c r="AC16" s="14" t="s">
        <v>180</v>
      </c>
      <c r="AE16" s="46" t="s">
        <v>28</v>
      </c>
      <c r="AF16" s="46" t="s">
        <v>42</v>
      </c>
      <c r="AG16" s="46" t="str">
        <f>IF(AE16="","",_xlfn.LET(_xlpm.x,VLOOKUP(AE16,'Drop-down_menus'!$D$2:$E$13,2,FALSE),IF(_xlpm.x=0,"",_xlpm.x)))</f>
        <v>https://orcid.org/0000-0002-9037-7623</v>
      </c>
      <c r="AH16" s="46" t="str">
        <f>IF(AF16="","",_xlfn.LET(_xlpm.x,VLOOKUP(AF16,'Drop-down_menus'!$D$2:$E$13,2,FALSE),IF(_xlpm.x=0,"",_xlpm.x)))</f>
        <v/>
      </c>
    </row>
    <row r="17" spans="2:34" ht="13.5" customHeight="1">
      <c r="B17" s="46">
        <v>16</v>
      </c>
      <c r="C17" s="46" t="s">
        <v>44</v>
      </c>
      <c r="D17" s="46" t="b">
        <f>COUNTIF(Events!$B$2:$B$171, C17) &gt; 0</f>
        <v>1</v>
      </c>
      <c r="E17" s="46" t="s">
        <v>169</v>
      </c>
      <c r="F17" s="46" t="s">
        <v>170</v>
      </c>
      <c r="G17" s="46" t="s">
        <v>181</v>
      </c>
      <c r="I17" s="46" t="s">
        <v>181</v>
      </c>
      <c r="J17" s="46" t="str">
        <f>IF(I17="","",_xlfn.LET(_xlpm.x,VLOOKUP(I17,'2026-01-09_taxon-match'!$A$2:$N$81,4,FALSE),IF(_xlpm.x=0,"",_xlpm.x)))</f>
        <v>Polychaeta</v>
      </c>
      <c r="L17" s="46" t="str">
        <f>IF(I17="","",_xlfn.LET(_xlpm.x,VLOOKUP(I17,'2026-01-09_taxon-match'!$A$2:$N$81,3,FALSE),IF(_xlpm.x=0,"",_xlpm.x)))</f>
        <v>urn:lsid:marinespecies.org:taxname:883</v>
      </c>
      <c r="M17" s="46" t="str">
        <f>IF($I17="","",_xlfn.LET(_xlpm.x,VLOOKUP($I17,'2026-01-09_taxon-match'!$A$2:$N$81,5,FALSE),IF(_xlpm.x=0,"",_xlpm.x)))</f>
        <v>Grube, 1850</v>
      </c>
      <c r="N17" s="46" t="str">
        <f>IF($I17="","",_xlfn.LET(_xlpm.x,VLOOKUP($I17,'2026-01-09_taxon-match'!$A$2:$N$81,6,FALSE),IF(_xlpm.x=0,"",_xlpm.x)))</f>
        <v>Animalia</v>
      </c>
      <c r="O17" s="46" t="str">
        <f>IF($I17="","",_xlfn.LET(_xlpm.x,VLOOKUP($I17,'2026-01-09_taxon-match'!$A$2:$N$81,7,FALSE),IF(_xlpm.x=0,"",_xlpm.x)))</f>
        <v>Annelida</v>
      </c>
      <c r="P17" s="46" t="str">
        <f>IF($I17="","",_xlfn.LET(_xlpm.x,VLOOKUP($I17,'2026-01-09_taxon-match'!$A$2:$N$81,8,FALSE),IF(_xlpm.x=0,"",_xlpm.x)))</f>
        <v>Polychaeta</v>
      </c>
      <c r="Q17" s="46" t="str">
        <f>IF($I17="","",_xlfn.LET(_xlpm.x,VLOOKUP($I17,'2026-01-09_taxon-match'!$A$2:$N$81,9,FALSE),IF(_xlpm.x=0,"",_xlpm.x)))</f>
        <v/>
      </c>
      <c r="R17" s="46" t="str">
        <f>IF($I17="","",_xlfn.LET(_xlpm.x,VLOOKUP($I17,'2026-01-09_taxon-match'!$A$2:$N$81,10,FALSE),IF(_xlpm.x=0,"",_xlpm.x)))</f>
        <v/>
      </c>
      <c r="S17" s="46" t="str">
        <f>IF($I17="","",_xlfn.LET(_xlpm.x,VLOOKUP($I17,'2026-01-09_taxon-match'!$A$2:$N$81,11,FALSE),IF(_xlpm.x=0,"",_xlpm.x)))</f>
        <v/>
      </c>
      <c r="T17" s="46" t="str">
        <f>IF($I17="","",_xlfn.LET(_xlpm.x,VLOOKUP($I17,'2026-01-09_taxon-match'!$A$2:$N$81,13,FALSE),IF(_xlpm.x=0,"",_xlpm.x)))</f>
        <v/>
      </c>
      <c r="U17" s="46">
        <v>3</v>
      </c>
      <c r="V17" s="46" t="s">
        <v>42</v>
      </c>
      <c r="Y17" s="46" t="str">
        <f>IF(V17="","",_xlfn.LET(_xlpm.x,VLOOKUP(V17,'Drop-down_menus'!$D$2:$E$13,2,FALSE),IF(_xlpm.x=0,"",_xlpm.x)))</f>
        <v/>
      </c>
      <c r="Z17" s="46" t="str">
        <f>IF(W17="","",_xlfn.LET(_xlpm.x,VLOOKUP(W17,'Drop-down_menus'!$D$2:$E$13,2,FALSE),IF(_xlpm.x=0,"",_xlpm.x)))</f>
        <v/>
      </c>
      <c r="AA17" s="46" t="str">
        <f>IF(X17="","",_xlfn.LET(_xlpm.x,VLOOKUP(X17,'Drop-down_menus'!$D$2:$E$13,2,FALSE),IF(_xlpm.x=0,"",_xlpm.x)))</f>
        <v/>
      </c>
      <c r="AB17" s="14" t="s">
        <v>174</v>
      </c>
      <c r="AC17" s="46" t="s">
        <v>182</v>
      </c>
      <c r="AE17" s="46" t="s">
        <v>28</v>
      </c>
      <c r="AF17" s="46" t="s">
        <v>42</v>
      </c>
      <c r="AG17" s="46" t="str">
        <f>IF(AE17="","",_xlfn.LET(_xlpm.x,VLOOKUP(AE17,'Drop-down_menus'!$D$2:$E$13,2,FALSE),IF(_xlpm.x=0,"",_xlpm.x)))</f>
        <v>https://orcid.org/0000-0002-9037-7623</v>
      </c>
      <c r="AH17" s="46" t="str">
        <f>IF(AF17="","",_xlfn.LET(_xlpm.x,VLOOKUP(AF17,'Drop-down_menus'!$D$2:$E$13,2,FALSE),IF(_xlpm.x=0,"",_xlpm.x)))</f>
        <v/>
      </c>
    </row>
    <row r="18" spans="2:34" ht="13.5" customHeight="1">
      <c r="B18" s="46">
        <v>17</v>
      </c>
      <c r="C18" s="46" t="s">
        <v>52</v>
      </c>
      <c r="D18" s="46" t="b">
        <f>COUNTIF(Events!$B$2:$B$171, C18) &gt; 0</f>
        <v>1</v>
      </c>
      <c r="E18" s="46" t="s">
        <v>169</v>
      </c>
      <c r="F18" s="46" t="s">
        <v>170</v>
      </c>
      <c r="G18" s="46" t="s">
        <v>183</v>
      </c>
      <c r="I18" s="46" t="s">
        <v>183</v>
      </c>
      <c r="J18" s="46" t="str">
        <f>IF(I18="","",_xlfn.LET(_xlpm.x,VLOOKUP(I18,'2026-01-09_taxon-match'!$A$2:$N$81,4,FALSE),IF(_xlpm.x=0,"",_xlpm.x)))</f>
        <v>Amphipoda</v>
      </c>
      <c r="L18" s="46" t="str">
        <f>IF(I18="","",_xlfn.LET(_xlpm.x,VLOOKUP(I18,'2026-01-09_taxon-match'!$A$2:$N$81,3,FALSE),IF(_xlpm.x=0,"",_xlpm.x)))</f>
        <v>urn:lsid:marinespecies.org:taxname:1135</v>
      </c>
      <c r="M18" s="46" t="str">
        <f>IF($I18="","",_xlfn.LET(_xlpm.x,VLOOKUP($I18,'2026-01-09_taxon-match'!$A$2:$N$81,5,FALSE),IF(_xlpm.x=0,"",_xlpm.x)))</f>
        <v>Latreille, 1816</v>
      </c>
      <c r="N18" s="46" t="str">
        <f>IF($I18="","",_xlfn.LET(_xlpm.x,VLOOKUP($I18,'2026-01-09_taxon-match'!$A$2:$N$81,6,FALSE),IF(_xlpm.x=0,"",_xlpm.x)))</f>
        <v>Animalia</v>
      </c>
      <c r="O18" s="46" t="str">
        <f>IF($I18="","",_xlfn.LET(_xlpm.x,VLOOKUP($I18,'2026-01-09_taxon-match'!$A$2:$N$81,7,FALSE),IF(_xlpm.x=0,"",_xlpm.x)))</f>
        <v>Arthropoda</v>
      </c>
      <c r="P18" s="46" t="str">
        <f>IF($I18="","",_xlfn.LET(_xlpm.x,VLOOKUP($I18,'2026-01-09_taxon-match'!$A$2:$N$81,8,FALSE),IF(_xlpm.x=0,"",_xlpm.x)))</f>
        <v>Malacostraca</v>
      </c>
      <c r="Q18" s="46" t="str">
        <f>IF($I18="","",_xlfn.LET(_xlpm.x,VLOOKUP($I18,'2026-01-09_taxon-match'!$A$2:$N$81,9,FALSE),IF(_xlpm.x=0,"",_xlpm.x)))</f>
        <v>Amphipoda</v>
      </c>
      <c r="R18" s="46" t="str">
        <f>IF($I18="","",_xlfn.LET(_xlpm.x,VLOOKUP($I18,'2026-01-09_taxon-match'!$A$2:$N$81,10,FALSE),IF(_xlpm.x=0,"",_xlpm.x)))</f>
        <v/>
      </c>
      <c r="S18" s="46" t="str">
        <f>IF($I18="","",_xlfn.LET(_xlpm.x,VLOOKUP($I18,'2026-01-09_taxon-match'!$A$2:$N$81,11,FALSE),IF(_xlpm.x=0,"",_xlpm.x)))</f>
        <v/>
      </c>
      <c r="T18" s="46" t="str">
        <f>IF($I18="","",_xlfn.LET(_xlpm.x,VLOOKUP($I18,'2026-01-09_taxon-match'!$A$2:$N$81,13,FALSE),IF(_xlpm.x=0,"",_xlpm.x)))</f>
        <v/>
      </c>
      <c r="U18" s="46">
        <v>400</v>
      </c>
      <c r="V18" s="46" t="s">
        <v>42</v>
      </c>
      <c r="Y18" s="46" t="str">
        <f>IF(V18="","",_xlfn.LET(_xlpm.x,VLOOKUP(V18,'Drop-down_menus'!$D$2:$E$13,2,FALSE),IF(_xlpm.x=0,"",_xlpm.x)))</f>
        <v/>
      </c>
      <c r="Z18" s="46" t="str">
        <f>IF(W18="","",_xlfn.LET(_xlpm.x,VLOOKUP(W18,'Drop-down_menus'!$D$2:$E$13,2,FALSE),IF(_xlpm.x=0,"",_xlpm.x)))</f>
        <v/>
      </c>
      <c r="AA18" s="46" t="str">
        <f>IF(X18="","",_xlfn.LET(_xlpm.x,VLOOKUP(X18,'Drop-down_menus'!$D$2:$E$13,2,FALSE),IF(_xlpm.x=0,"",_xlpm.x)))</f>
        <v/>
      </c>
      <c r="AB18" s="14" t="s">
        <v>174</v>
      </c>
      <c r="AC18" s="14" t="s">
        <v>173</v>
      </c>
      <c r="AE18" s="46" t="s">
        <v>28</v>
      </c>
      <c r="AF18" s="46" t="s">
        <v>42</v>
      </c>
      <c r="AG18" s="46" t="str">
        <f>IF(AE18="","",_xlfn.LET(_xlpm.x,VLOOKUP(AE18,'Drop-down_menus'!$D$2:$E$13,2,FALSE),IF(_xlpm.x=0,"",_xlpm.x)))</f>
        <v>https://orcid.org/0000-0002-9037-7623</v>
      </c>
      <c r="AH18" s="46" t="str">
        <f>IF(AF18="","",_xlfn.LET(_xlpm.x,VLOOKUP(AF18,'Drop-down_menus'!$D$2:$E$13,2,FALSE),IF(_xlpm.x=0,"",_xlpm.x)))</f>
        <v/>
      </c>
    </row>
    <row r="19" spans="2:34" ht="13.5" customHeight="1">
      <c r="B19" s="46">
        <v>18</v>
      </c>
      <c r="C19" s="46" t="s">
        <v>837</v>
      </c>
      <c r="D19" s="46" t="b">
        <f>COUNTIF(Events!$B$2:$B$171, C19) &gt; 0</f>
        <v>1</v>
      </c>
      <c r="E19" s="46" t="s">
        <v>733</v>
      </c>
      <c r="F19" s="46" t="s">
        <v>855</v>
      </c>
      <c r="G19" s="46" t="s">
        <v>304</v>
      </c>
      <c r="I19" s="2" t="s">
        <v>304</v>
      </c>
      <c r="J19" s="46" t="str">
        <f>IF(I19="","",_xlfn.LET(_xlpm.x,VLOOKUP(I19,'2026-01-09_taxon-match'!$A$2:$N$81,4,FALSE),IF(_xlpm.x=0,"",_xlpm.x)))</f>
        <v>Porifera</v>
      </c>
      <c r="L19" s="46" t="str">
        <f>IF(I19="","",_xlfn.LET(_xlpm.x,VLOOKUP(I19,'2026-01-09_taxon-match'!$A$2:$N$81,3,FALSE),IF(_xlpm.x=0,"",_xlpm.x)))</f>
        <v>urn:lsid:marinespecies.org:taxname:558</v>
      </c>
      <c r="M19" s="46" t="str">
        <f>IF($I19="","",_xlfn.LET(_xlpm.x,VLOOKUP($I19,'2026-01-09_taxon-match'!$A$2:$N$81,5,FALSE),IF(_xlpm.x=0,"",_xlpm.x)))</f>
        <v>Grant, 1836</v>
      </c>
      <c r="N19" s="46" t="str">
        <f>IF($I19="","",_xlfn.LET(_xlpm.x,VLOOKUP($I19,'2026-01-09_taxon-match'!$A$2:$N$81,6,FALSE),IF(_xlpm.x=0,"",_xlpm.x)))</f>
        <v>Animalia</v>
      </c>
      <c r="O19" s="46" t="str">
        <f>IF($I19="","",_xlfn.LET(_xlpm.x,VLOOKUP($I19,'2026-01-09_taxon-match'!$A$2:$N$81,7,FALSE),IF(_xlpm.x=0,"",_xlpm.x)))</f>
        <v>Porifera</v>
      </c>
      <c r="P19" s="46" t="str">
        <f>IF($I19="","",_xlfn.LET(_xlpm.x,VLOOKUP($I19,'2026-01-09_taxon-match'!$A$2:$N$81,8,FALSE),IF(_xlpm.x=0,"",_xlpm.x)))</f>
        <v/>
      </c>
      <c r="Q19" s="46" t="str">
        <f>IF($I19="","",_xlfn.LET(_xlpm.x,VLOOKUP($I19,'2026-01-09_taxon-match'!$A$2:$N$81,9,FALSE),IF(_xlpm.x=0,"",_xlpm.x)))</f>
        <v/>
      </c>
      <c r="R19" s="46" t="str">
        <f>IF($I19="","",_xlfn.LET(_xlpm.x,VLOOKUP($I19,'2026-01-09_taxon-match'!$A$2:$N$81,10,FALSE),IF(_xlpm.x=0,"",_xlpm.x)))</f>
        <v/>
      </c>
      <c r="S19" s="46" t="str">
        <f>IF($I19="","",_xlfn.LET(_xlpm.x,VLOOKUP($I19,'2026-01-09_taxon-match'!$A$2:$N$81,11,FALSE),IF(_xlpm.x=0,"",_xlpm.x)))</f>
        <v/>
      </c>
      <c r="T19" s="46" t="str">
        <f>IF($I19="","",_xlfn.LET(_xlpm.x,VLOOKUP($I19,'2026-01-09_taxon-match'!$A$2:$N$81,13,FALSE),IF(_xlpm.x=0,"",_xlpm.x)))</f>
        <v/>
      </c>
      <c r="V19" s="46" t="s">
        <v>28</v>
      </c>
      <c r="Y19" s="46" t="str">
        <f>IF(V19="","",_xlfn.LET(_xlpm.x,VLOOKUP(V19,'Drop-down_menus'!$D$2:$E$13,2,FALSE),IF(_xlpm.x=0,"",_xlpm.x)))</f>
        <v>https://orcid.org/0000-0002-9037-7623</v>
      </c>
      <c r="Z19" s="46" t="str">
        <f>IF(W19="","",_xlfn.LET(_xlpm.x,VLOOKUP(W19,'Drop-down_menus'!$D$2:$E$13,2,FALSE),IF(_xlpm.x=0,"",_xlpm.x)))</f>
        <v/>
      </c>
      <c r="AA19" s="46" t="str">
        <f>IF(X19="","",_xlfn.LET(_xlpm.x,VLOOKUP(X19,'Drop-down_menus'!$D$2:$E$13,2,FALSE),IF(_xlpm.x=0,"",_xlpm.x)))</f>
        <v/>
      </c>
      <c r="AB19" s="14" t="s">
        <v>853</v>
      </c>
      <c r="AC19" s="14" t="s">
        <v>854</v>
      </c>
      <c r="AD19" s="46" t="s">
        <v>856</v>
      </c>
      <c r="AE19" s="46" t="s">
        <v>28</v>
      </c>
      <c r="AF19" s="46" t="s">
        <v>42</v>
      </c>
      <c r="AG19" s="46" t="str">
        <f>IF(AE19="","",_xlfn.LET(_xlpm.x,VLOOKUP(AE19,'Drop-down_menus'!$D$2:$E$13,2,FALSE),IF(_xlpm.x=0,"",_xlpm.x)))</f>
        <v>https://orcid.org/0000-0002-9037-7623</v>
      </c>
      <c r="AH19" s="46" t="str">
        <f>IF(AF19="","",_xlfn.LET(_xlpm.x,VLOOKUP(AF19,'Drop-down_menus'!$D$2:$E$13,2,FALSE),IF(_xlpm.x=0,"",_xlpm.x)))</f>
        <v/>
      </c>
    </row>
    <row r="20" spans="2:34" ht="13.5" customHeight="1">
      <c r="B20" s="46">
        <v>19</v>
      </c>
      <c r="C20" s="46" t="s">
        <v>68</v>
      </c>
      <c r="D20" s="46" t="b">
        <f>COUNTIF(Events!$B$2:$B$171, C20) &gt; 0</f>
        <v>1</v>
      </c>
      <c r="E20" s="46" t="s">
        <v>163</v>
      </c>
      <c r="F20" s="46" t="s">
        <v>1077</v>
      </c>
      <c r="J20" s="46" t="str">
        <f>IF(I20="","",_xlfn.LET(_xlpm.x,VLOOKUP(I20,'2026-01-09_taxon-match'!$A$2:$N$81,4,FALSE),IF(_xlpm.x=0,"",_xlpm.x)))</f>
        <v/>
      </c>
      <c r="L20" s="46" t="str">
        <f>IF(I20="","",_xlfn.LET(_xlpm.x,VLOOKUP(I20,'2026-01-09_taxon-match'!$A$2:$N$81,3,FALSE),IF(_xlpm.x=0,"",_xlpm.x)))</f>
        <v/>
      </c>
      <c r="M20" s="46" t="str">
        <f>IF($I20="","",_xlfn.LET(_xlpm.x,VLOOKUP($I20,'2026-01-09_taxon-match'!$A$2:$N$81,5,FALSE),IF(_xlpm.x=0,"",_xlpm.x)))</f>
        <v/>
      </c>
      <c r="N20" s="46" t="str">
        <f>IF($I20="","",_xlfn.LET(_xlpm.x,VLOOKUP($I20,'2026-01-09_taxon-match'!$A$2:$N$81,6,FALSE),IF(_xlpm.x=0,"",_xlpm.x)))</f>
        <v/>
      </c>
      <c r="O20" s="46" t="str">
        <f>IF($I20="","",_xlfn.LET(_xlpm.x,VLOOKUP($I20,'2026-01-09_taxon-match'!$A$2:$N$81,7,FALSE),IF(_xlpm.x=0,"",_xlpm.x)))</f>
        <v/>
      </c>
      <c r="P20" s="46" t="str">
        <f>IF($I20="","",_xlfn.LET(_xlpm.x,VLOOKUP($I20,'2026-01-09_taxon-match'!$A$2:$N$81,8,FALSE),IF(_xlpm.x=0,"",_xlpm.x)))</f>
        <v/>
      </c>
      <c r="Q20" s="46" t="str">
        <f>IF($I20="","",_xlfn.LET(_xlpm.x,VLOOKUP($I20,'2026-01-09_taxon-match'!$A$2:$N$81,9,FALSE),IF(_xlpm.x=0,"",_xlpm.x)))</f>
        <v/>
      </c>
      <c r="R20" s="46" t="str">
        <f>IF($I20="","",_xlfn.LET(_xlpm.x,VLOOKUP($I20,'2026-01-09_taxon-match'!$A$2:$N$81,10,FALSE),IF(_xlpm.x=0,"",_xlpm.x)))</f>
        <v/>
      </c>
      <c r="S20" s="46" t="str">
        <f>IF($I20="","",_xlfn.LET(_xlpm.x,VLOOKUP($I20,'2026-01-09_taxon-match'!$A$2:$N$81,11,FALSE),IF(_xlpm.x=0,"",_xlpm.x)))</f>
        <v/>
      </c>
      <c r="T20" s="46" t="str">
        <f>IF($I20="","",_xlfn.LET(_xlpm.x,VLOOKUP($I20,'2026-01-09_taxon-match'!$A$2:$N$81,13,FALSE),IF(_xlpm.x=0,"",_xlpm.x)))</f>
        <v/>
      </c>
      <c r="V20" s="46" t="s">
        <v>28</v>
      </c>
      <c r="Y20" s="46" t="str">
        <f>IF(V20="","",_xlfn.LET(_xlpm.x,VLOOKUP(V20,'Drop-down_menus'!$D$2:$E$13,2,FALSE),IF(_xlpm.x=0,"",_xlpm.x)))</f>
        <v>https://orcid.org/0000-0002-9037-7623</v>
      </c>
      <c r="Z20" s="46" t="str">
        <f>IF(W20="","",_xlfn.LET(_xlpm.x,VLOOKUP(W20,'Drop-down_menus'!$D$2:$E$13,2,FALSE),IF(_xlpm.x=0,"",_xlpm.x)))</f>
        <v/>
      </c>
      <c r="AA20" s="46" t="str">
        <f>IF(X20="","",_xlfn.LET(_xlpm.x,VLOOKUP(X20,'Drop-down_menus'!$D$2:$E$13,2,FALSE),IF(_xlpm.x=0,"",_xlpm.x)))</f>
        <v/>
      </c>
      <c r="AB20" s="14"/>
      <c r="AC20" s="14" t="s">
        <v>1094</v>
      </c>
      <c r="AD20" s="46" t="s">
        <v>1095</v>
      </c>
      <c r="AE20" s="46" t="s">
        <v>28</v>
      </c>
      <c r="AF20" s="46" t="s">
        <v>42</v>
      </c>
      <c r="AG20" s="46" t="str">
        <f>IF(AE20="","",_xlfn.LET(_xlpm.x,VLOOKUP(AE20,'Drop-down_menus'!$D$2:$E$13,2,FALSE),IF(_xlpm.x=0,"",_xlpm.x)))</f>
        <v>https://orcid.org/0000-0002-9037-7623</v>
      </c>
      <c r="AH20" s="46" t="str">
        <f>IF(AF20="","",_xlfn.LET(_xlpm.x,VLOOKUP(AF20,'Drop-down_menus'!$D$2:$E$13,2,FALSE),IF(_xlpm.x=0,"",_xlpm.x)))</f>
        <v/>
      </c>
    </row>
    <row r="21" spans="2:34" ht="13.5" customHeight="1">
      <c r="B21" s="46">
        <v>20</v>
      </c>
      <c r="C21" s="46" t="s">
        <v>70</v>
      </c>
      <c r="D21" s="46" t="b">
        <f>COUNTIF(Events!$B$2:$B$171, C21) &gt; 0</f>
        <v>1</v>
      </c>
      <c r="E21" s="46" t="s">
        <v>163</v>
      </c>
      <c r="F21" s="46" t="s">
        <v>1077</v>
      </c>
      <c r="J21" s="46" t="str">
        <f>IF(I21="","",_xlfn.LET(_xlpm.x,VLOOKUP(I21,'2026-01-09_taxon-match'!$A$2:$N$81,4,FALSE),IF(_xlpm.x=0,"",_xlpm.x)))</f>
        <v/>
      </c>
      <c r="L21" s="46" t="str">
        <f>IF(I21="","",_xlfn.LET(_xlpm.x,VLOOKUP(I21,'2026-01-09_taxon-match'!$A$2:$N$81,3,FALSE),IF(_xlpm.x=0,"",_xlpm.x)))</f>
        <v/>
      </c>
      <c r="M21" s="46" t="str">
        <f>IF($I21="","",_xlfn.LET(_xlpm.x,VLOOKUP($I21,'2026-01-09_taxon-match'!$A$2:$N$81,5,FALSE),IF(_xlpm.x=0,"",_xlpm.x)))</f>
        <v/>
      </c>
      <c r="N21" s="46" t="str">
        <f>IF($I21="","",_xlfn.LET(_xlpm.x,VLOOKUP($I21,'2026-01-09_taxon-match'!$A$2:$N$81,6,FALSE),IF(_xlpm.x=0,"",_xlpm.x)))</f>
        <v/>
      </c>
      <c r="O21" s="46" t="str">
        <f>IF($I21="","",_xlfn.LET(_xlpm.x,VLOOKUP($I21,'2026-01-09_taxon-match'!$A$2:$N$81,7,FALSE),IF(_xlpm.x=0,"",_xlpm.x)))</f>
        <v/>
      </c>
      <c r="P21" s="46" t="str">
        <f>IF($I21="","",_xlfn.LET(_xlpm.x,VLOOKUP($I21,'2026-01-09_taxon-match'!$A$2:$N$81,8,FALSE),IF(_xlpm.x=0,"",_xlpm.x)))</f>
        <v/>
      </c>
      <c r="Q21" s="46" t="str">
        <f>IF($I21="","",_xlfn.LET(_xlpm.x,VLOOKUP($I21,'2026-01-09_taxon-match'!$A$2:$N$81,9,FALSE),IF(_xlpm.x=0,"",_xlpm.x)))</f>
        <v/>
      </c>
      <c r="R21" s="46" t="str">
        <f>IF($I21="","",_xlfn.LET(_xlpm.x,VLOOKUP($I21,'2026-01-09_taxon-match'!$A$2:$N$81,10,FALSE),IF(_xlpm.x=0,"",_xlpm.x)))</f>
        <v/>
      </c>
      <c r="S21" s="46" t="str">
        <f>IF($I21="","",_xlfn.LET(_xlpm.x,VLOOKUP($I21,'2026-01-09_taxon-match'!$A$2:$N$81,11,FALSE),IF(_xlpm.x=0,"",_xlpm.x)))</f>
        <v/>
      </c>
      <c r="T21" s="46" t="str">
        <f>IF($I21="","",_xlfn.LET(_xlpm.x,VLOOKUP($I21,'2026-01-09_taxon-match'!$A$2:$N$81,13,FALSE),IF(_xlpm.x=0,"",_xlpm.x)))</f>
        <v/>
      </c>
      <c r="V21" s="46" t="s">
        <v>28</v>
      </c>
      <c r="Y21" s="46" t="str">
        <f>IF(V21="","",_xlfn.LET(_xlpm.x,VLOOKUP(V21,'Drop-down_menus'!$D$2:$E$13,2,FALSE),IF(_xlpm.x=0,"",_xlpm.x)))</f>
        <v>https://orcid.org/0000-0002-9037-7623</v>
      </c>
      <c r="Z21" s="46" t="str">
        <f>IF(W21="","",_xlfn.LET(_xlpm.x,VLOOKUP(W21,'Drop-down_menus'!$D$2:$E$13,2,FALSE),IF(_xlpm.x=0,"",_xlpm.x)))</f>
        <v/>
      </c>
      <c r="AA21" s="46" t="str">
        <f>IF(X21="","",_xlfn.LET(_xlpm.x,VLOOKUP(X21,'Drop-down_menus'!$D$2:$E$13,2,FALSE),IF(_xlpm.x=0,"",_xlpm.x)))</f>
        <v/>
      </c>
      <c r="AB21" s="14"/>
      <c r="AC21" s="14" t="s">
        <v>1094</v>
      </c>
      <c r="AD21" s="46" t="s">
        <v>1095</v>
      </c>
      <c r="AE21" s="46" t="s">
        <v>28</v>
      </c>
      <c r="AF21" s="46" t="s">
        <v>42</v>
      </c>
      <c r="AG21" s="46" t="str">
        <f>IF(AE21="","",_xlfn.LET(_xlpm.x,VLOOKUP(AE21,'Drop-down_menus'!$D$2:$E$13,2,FALSE),IF(_xlpm.x=0,"",_xlpm.x)))</f>
        <v>https://orcid.org/0000-0002-9037-7623</v>
      </c>
      <c r="AH21" s="46" t="str">
        <f>IF(AF21="","",_xlfn.LET(_xlpm.x,VLOOKUP(AF21,'Drop-down_menus'!$D$2:$E$13,2,FALSE),IF(_xlpm.x=0,"",_xlpm.x)))</f>
        <v/>
      </c>
    </row>
    <row r="22" spans="2:34" ht="13.5" customHeight="1">
      <c r="B22" s="46">
        <v>24</v>
      </c>
      <c r="C22" s="46" t="s">
        <v>48</v>
      </c>
      <c r="D22" s="46" t="b">
        <f>COUNTIF(Events!$B$2:$B$171, C22) &gt; 0</f>
        <v>1</v>
      </c>
      <c r="E22" s="46" t="s">
        <v>169</v>
      </c>
      <c r="F22" s="46" t="s">
        <v>170</v>
      </c>
      <c r="G22" s="46" t="s">
        <v>184</v>
      </c>
      <c r="I22" s="46" t="s">
        <v>184</v>
      </c>
      <c r="J22" s="46" t="str">
        <f>IF(I22="","",_xlfn.LET(_xlpm.x,VLOOKUP(I22,'2026-01-09_taxon-match'!$A$2:$N$81,4,FALSE),IF(_xlpm.x=0,"",_xlpm.x)))</f>
        <v>Tunicata</v>
      </c>
      <c r="L22" s="46" t="str">
        <f>IF(I22="","",_xlfn.LET(_xlpm.x,VLOOKUP(I22,'2026-01-09_taxon-match'!$A$2:$N$81,3,FALSE),IF(_xlpm.x=0,"",_xlpm.x)))</f>
        <v>urn:lsid:marinespecies.org:taxname:146420</v>
      </c>
      <c r="M22" s="46" t="str">
        <f>IF($I22="","",_xlfn.LET(_xlpm.x,VLOOKUP($I22,'2026-01-09_taxon-match'!$A$2:$N$81,5,FALSE),IF(_xlpm.x=0,"",_xlpm.x)))</f>
        <v>Lamarck, 1816</v>
      </c>
      <c r="N22" s="46" t="str">
        <f>IF($I22="","",_xlfn.LET(_xlpm.x,VLOOKUP($I22,'2026-01-09_taxon-match'!$A$2:$N$81,6,FALSE),IF(_xlpm.x=0,"",_xlpm.x)))</f>
        <v>Animalia</v>
      </c>
      <c r="O22" s="46" t="str">
        <f>IF($I22="","",_xlfn.LET(_xlpm.x,VLOOKUP($I22,'2026-01-09_taxon-match'!$A$2:$N$81,7,FALSE),IF(_xlpm.x=0,"",_xlpm.x)))</f>
        <v>Chordata</v>
      </c>
      <c r="P22" s="46" t="str">
        <f>IF($I22="","",_xlfn.LET(_xlpm.x,VLOOKUP($I22,'2026-01-09_taxon-match'!$A$2:$N$81,8,FALSE),IF(_xlpm.x=0,"",_xlpm.x)))</f>
        <v/>
      </c>
      <c r="Q22" s="46" t="str">
        <f>IF($I22="","",_xlfn.LET(_xlpm.x,VLOOKUP($I22,'2026-01-09_taxon-match'!$A$2:$N$81,9,FALSE),IF(_xlpm.x=0,"",_xlpm.x)))</f>
        <v/>
      </c>
      <c r="R22" s="46" t="str">
        <f>IF($I22="","",_xlfn.LET(_xlpm.x,VLOOKUP($I22,'2026-01-09_taxon-match'!$A$2:$N$81,10,FALSE),IF(_xlpm.x=0,"",_xlpm.x)))</f>
        <v/>
      </c>
      <c r="S22" s="46" t="str">
        <f>IF($I22="","",_xlfn.LET(_xlpm.x,VLOOKUP($I22,'2026-01-09_taxon-match'!$A$2:$N$81,11,FALSE),IF(_xlpm.x=0,"",_xlpm.x)))</f>
        <v/>
      </c>
      <c r="T22" s="46" t="str">
        <f>IF($I22="","",_xlfn.LET(_xlpm.x,VLOOKUP($I22,'2026-01-09_taxon-match'!$A$2:$N$81,13,FALSE),IF(_xlpm.x=0,"",_xlpm.x)))</f>
        <v/>
      </c>
      <c r="U22" s="46">
        <v>1</v>
      </c>
      <c r="V22" s="46" t="s">
        <v>43</v>
      </c>
      <c r="W22" s="46" t="s">
        <v>28</v>
      </c>
      <c r="Y22" s="46" t="str">
        <f>IF(V22="","",_xlfn.LET(_xlpm.x,VLOOKUP(V22,'Drop-down_menus'!$D$2:$E$13,2,FALSE),IF(_xlpm.x=0,"",_xlpm.x)))</f>
        <v>https://orcid.org/0000-0002-0981-7442</v>
      </c>
      <c r="Z22" s="46" t="str">
        <f>IF(W22="","",_xlfn.LET(_xlpm.x,VLOOKUP(W22,'Drop-down_menus'!$D$2:$E$13,2,FALSE),IF(_xlpm.x=0,"",_xlpm.x)))</f>
        <v>https://orcid.org/0000-0002-9037-7623</v>
      </c>
      <c r="AA22" s="46" t="str">
        <f>IF(X22="","",_xlfn.LET(_xlpm.x,VLOOKUP(X22,'Drop-down_menus'!$D$2:$E$13,2,FALSE),IF(_xlpm.x=0,"",_xlpm.x)))</f>
        <v/>
      </c>
      <c r="AB22" s="14" t="s">
        <v>174</v>
      </c>
      <c r="AC22" s="14" t="s">
        <v>173</v>
      </c>
      <c r="AD22" s="46" t="s">
        <v>185</v>
      </c>
      <c r="AE22" s="46" t="s">
        <v>28</v>
      </c>
      <c r="AF22" s="46" t="s">
        <v>42</v>
      </c>
      <c r="AG22" s="46" t="str">
        <f>IF(AE22="","",_xlfn.LET(_xlpm.x,VLOOKUP(AE22,'Drop-down_menus'!$D$2:$E$13,2,FALSE),IF(_xlpm.x=0,"",_xlpm.x)))</f>
        <v>https://orcid.org/0000-0002-9037-7623</v>
      </c>
      <c r="AH22" s="46" t="str">
        <f>IF(AF22="","",_xlfn.LET(_xlpm.x,VLOOKUP(AF22,'Drop-down_menus'!$D$2:$E$13,2,FALSE),IF(_xlpm.x=0,"",_xlpm.x)))</f>
        <v/>
      </c>
    </row>
    <row r="23" spans="2:34" ht="13.5" customHeight="1">
      <c r="B23" s="46">
        <v>25</v>
      </c>
      <c r="C23" s="46" t="s">
        <v>57</v>
      </c>
      <c r="D23" s="46" t="b">
        <f>COUNTIF(Events!$B$2:$B$171, C23) &gt; 0</f>
        <v>1</v>
      </c>
      <c r="E23" s="46" t="s">
        <v>169</v>
      </c>
      <c r="F23" s="46" t="s">
        <v>186</v>
      </c>
      <c r="G23" s="46" t="s">
        <v>177</v>
      </c>
      <c r="I23" s="46" t="s">
        <v>177</v>
      </c>
      <c r="J23" s="46" t="str">
        <f>IF(I23="","",_xlfn.LET(_xlpm.x,VLOOKUP(I23,'2026-01-09_taxon-match'!$A$2:$N$81,4,FALSE),IF(_xlpm.x=0,"",_xlpm.x)))</f>
        <v>Sterechinus neumayeri</v>
      </c>
      <c r="L23" s="46" t="str">
        <f>IF(I23="","",_xlfn.LET(_xlpm.x,VLOOKUP(I23,'2026-01-09_taxon-match'!$A$2:$N$81,3,FALSE),IF(_xlpm.x=0,"",_xlpm.x)))</f>
        <v>urn:lsid:marinespecies.org:taxname:160831</v>
      </c>
      <c r="M23" s="46" t="str">
        <f>IF($I23="","",_xlfn.LET(_xlpm.x,VLOOKUP($I23,'2026-01-09_taxon-match'!$A$2:$N$81,5,FALSE),IF(_xlpm.x=0,"",_xlpm.x)))</f>
        <v>(Meissner, 1900)</v>
      </c>
      <c r="N23" s="46" t="str">
        <f>IF($I23="","",_xlfn.LET(_xlpm.x,VLOOKUP($I23,'2026-01-09_taxon-match'!$A$2:$N$81,6,FALSE),IF(_xlpm.x=0,"",_xlpm.x)))</f>
        <v>Animalia</v>
      </c>
      <c r="O23" s="46" t="str">
        <f>IF($I23="","",_xlfn.LET(_xlpm.x,VLOOKUP($I23,'2026-01-09_taxon-match'!$A$2:$N$81,7,FALSE),IF(_xlpm.x=0,"",_xlpm.x)))</f>
        <v>Echinodermata</v>
      </c>
      <c r="P23" s="46" t="str">
        <f>IF($I23="","",_xlfn.LET(_xlpm.x,VLOOKUP($I23,'2026-01-09_taxon-match'!$A$2:$N$81,8,FALSE),IF(_xlpm.x=0,"",_xlpm.x)))</f>
        <v>Echinoidea</v>
      </c>
      <c r="Q23" s="46" t="str">
        <f>IF($I23="","",_xlfn.LET(_xlpm.x,VLOOKUP($I23,'2026-01-09_taxon-match'!$A$2:$N$81,9,FALSE),IF(_xlpm.x=0,"",_xlpm.x)))</f>
        <v>Camarodonta</v>
      </c>
      <c r="R23" s="46" t="str">
        <f>IF($I23="","",_xlfn.LET(_xlpm.x,VLOOKUP($I23,'2026-01-09_taxon-match'!$A$2:$N$81,10,FALSE),IF(_xlpm.x=0,"",_xlpm.x)))</f>
        <v>Echinidae</v>
      </c>
      <c r="S23" s="46" t="str">
        <f>IF($I23="","",_xlfn.LET(_xlpm.x,VLOOKUP($I23,'2026-01-09_taxon-match'!$A$2:$N$81,11,FALSE),IF(_xlpm.x=0,"",_xlpm.x)))</f>
        <v>Sterechinus</v>
      </c>
      <c r="T23" s="46" t="str">
        <f>IF($I23="","",_xlfn.LET(_xlpm.x,VLOOKUP($I23,'2026-01-09_taxon-match'!$A$2:$N$81,13,FALSE),IF(_xlpm.x=0,"",_xlpm.x)))</f>
        <v>neumayeri</v>
      </c>
      <c r="U23" s="46">
        <v>1</v>
      </c>
      <c r="V23" s="46" t="s">
        <v>58</v>
      </c>
      <c r="Y23" s="46" t="str">
        <f>IF(V23="","",_xlfn.LET(_xlpm.x,VLOOKUP(V23,'Drop-down_menus'!$D$2:$E$13,2,FALSE),IF(_xlpm.x=0,"",_xlpm.x)))</f>
        <v>https://orcid.org/0000-0002-9708-1761</v>
      </c>
      <c r="Z23" s="46" t="str">
        <f>IF(W23="","",_xlfn.LET(_xlpm.x,VLOOKUP(W23,'Drop-down_menus'!$D$2:$E$13,2,FALSE),IF(_xlpm.x=0,"",_xlpm.x)))</f>
        <v/>
      </c>
      <c r="AA23" s="46" t="str">
        <f>IF(X23="","",_xlfn.LET(_xlpm.x,VLOOKUP(X23,'Drop-down_menus'!$D$2:$E$13,2,FALSE),IF(_xlpm.x=0,"",_xlpm.x)))</f>
        <v/>
      </c>
      <c r="AB23" s="40"/>
      <c r="AC23" s="40"/>
      <c r="AE23" s="46" t="s">
        <v>28</v>
      </c>
      <c r="AF23" s="46" t="s">
        <v>42</v>
      </c>
      <c r="AG23" s="46" t="str">
        <f>IF(AE23="","",_xlfn.LET(_xlpm.x,VLOOKUP(AE23,'Drop-down_menus'!$D$2:$E$13,2,FALSE),IF(_xlpm.x=0,"",_xlpm.x)))</f>
        <v>https://orcid.org/0000-0002-9037-7623</v>
      </c>
      <c r="AH23" s="46" t="str">
        <f>IF(AF23="","",_xlfn.LET(_xlpm.x,VLOOKUP(AF23,'Drop-down_menus'!$D$2:$E$13,2,FALSE),IF(_xlpm.x=0,"",_xlpm.x)))</f>
        <v/>
      </c>
    </row>
    <row r="24" spans="2:34" ht="13.5" customHeight="1">
      <c r="B24">
        <v>25</v>
      </c>
      <c r="C24" t="s">
        <v>57</v>
      </c>
      <c r="D24" s="46" t="b">
        <f>COUNTIF(Events!$B$2:$B$171, C24) &gt; 0</f>
        <v>1</v>
      </c>
      <c r="E24" s="2" t="s">
        <v>169</v>
      </c>
      <c r="G24" s="46" t="s">
        <v>177</v>
      </c>
      <c r="I24" s="46" t="s">
        <v>177</v>
      </c>
      <c r="J24" s="46" t="str">
        <f>IF(I24="","",_xlfn.LET(_xlpm.x,VLOOKUP(I24,'2026-01-09_taxon-match'!$A$2:$N$81,4,FALSE),IF(_xlpm.x=0,"",_xlpm.x)))</f>
        <v>Sterechinus neumayeri</v>
      </c>
      <c r="L24" s="46" t="str">
        <f>IF(I24="","",_xlfn.LET(_xlpm.x,VLOOKUP(I24,'2026-01-09_taxon-match'!$A$2:$N$81,3,FALSE),IF(_xlpm.x=0,"",_xlpm.x)))</f>
        <v>urn:lsid:marinespecies.org:taxname:160831</v>
      </c>
      <c r="M24" s="46" t="str">
        <f>IF($I24="","",_xlfn.LET(_xlpm.x,VLOOKUP($I24,'2026-01-09_taxon-match'!$A$2:$N$81,5,FALSE),IF(_xlpm.x=0,"",_xlpm.x)))</f>
        <v>(Meissner, 1900)</v>
      </c>
      <c r="N24" s="46" t="str">
        <f>IF($I24="","",_xlfn.LET(_xlpm.x,VLOOKUP($I24,'2026-01-09_taxon-match'!$A$2:$N$81,6,FALSE),IF(_xlpm.x=0,"",_xlpm.x)))</f>
        <v>Animalia</v>
      </c>
      <c r="O24" s="46" t="str">
        <f>IF($I24="","",_xlfn.LET(_xlpm.x,VLOOKUP($I24,'2026-01-09_taxon-match'!$A$2:$N$81,7,FALSE),IF(_xlpm.x=0,"",_xlpm.x)))</f>
        <v>Echinodermata</v>
      </c>
      <c r="P24" s="46" t="str">
        <f>IF($I24="","",_xlfn.LET(_xlpm.x,VLOOKUP($I24,'2026-01-09_taxon-match'!$A$2:$N$81,8,FALSE),IF(_xlpm.x=0,"",_xlpm.x)))</f>
        <v>Echinoidea</v>
      </c>
      <c r="Q24" s="46" t="str">
        <f>IF($I24="","",_xlfn.LET(_xlpm.x,VLOOKUP($I24,'2026-01-09_taxon-match'!$A$2:$N$81,9,FALSE),IF(_xlpm.x=0,"",_xlpm.x)))</f>
        <v>Camarodonta</v>
      </c>
      <c r="R24" s="46" t="str">
        <f>IF($I24="","",_xlfn.LET(_xlpm.x,VLOOKUP($I24,'2026-01-09_taxon-match'!$A$2:$N$81,10,FALSE),IF(_xlpm.x=0,"",_xlpm.x)))</f>
        <v>Echinidae</v>
      </c>
      <c r="S24" s="46" t="str">
        <f>IF($I24="","",_xlfn.LET(_xlpm.x,VLOOKUP($I24,'2026-01-09_taxon-match'!$A$2:$N$81,11,FALSE),IF(_xlpm.x=0,"",_xlpm.x)))</f>
        <v>Sterechinus</v>
      </c>
      <c r="T24" s="46" t="str">
        <f>IF($I24="","",_xlfn.LET(_xlpm.x,VLOOKUP($I24,'2026-01-09_taxon-match'!$A$2:$N$81,13,FALSE),IF(_xlpm.x=0,"",_xlpm.x)))</f>
        <v>neumayeri</v>
      </c>
      <c r="V24" s="46" t="s">
        <v>43</v>
      </c>
      <c r="W24" s="46" t="s">
        <v>28</v>
      </c>
      <c r="X24" s="46" t="s">
        <v>32</v>
      </c>
      <c r="Y24" s="46" t="str">
        <f>IF(V24="","",_xlfn.LET(_xlpm.x,VLOOKUP(V24,'Drop-down_menus'!$D$2:$E$13,2,FALSE),IF(_xlpm.x=0,"",_xlpm.x)))</f>
        <v>https://orcid.org/0000-0002-0981-7442</v>
      </c>
      <c r="Z24" s="46" t="str">
        <f>IF(W24="","",_xlfn.LET(_xlpm.x,VLOOKUP(W24,'Drop-down_menus'!$D$2:$E$13,2,FALSE),IF(_xlpm.x=0,"",_xlpm.x)))</f>
        <v>https://orcid.org/0000-0002-9037-7623</v>
      </c>
      <c r="AA24" s="46" t="str">
        <f>IF(X24="","",_xlfn.LET(_xlpm.x,VLOOKUP(X24,'Drop-down_menus'!$D$2:$E$13,2,FALSE),IF(_xlpm.x=0,"",_xlpm.x)))</f>
        <v>https://orcid.org/0000-0001-5748-602X</v>
      </c>
      <c r="AB24" s="46" t="s">
        <v>1112</v>
      </c>
    </row>
    <row r="25" spans="2:34" ht="13.5" customHeight="1">
      <c r="B25" s="46">
        <v>26</v>
      </c>
      <c r="C25" s="46" t="s">
        <v>57</v>
      </c>
      <c r="D25" s="46" t="b">
        <f>COUNTIF(Events!$B$2:$B$171, C25) &gt; 0</f>
        <v>1</v>
      </c>
      <c r="E25" s="46" t="s">
        <v>169</v>
      </c>
      <c r="F25" s="46" t="s">
        <v>186</v>
      </c>
      <c r="G25" s="46" t="s">
        <v>177</v>
      </c>
      <c r="I25" s="46" t="s">
        <v>177</v>
      </c>
      <c r="J25" s="46" t="str">
        <f>IF(I25="","",_xlfn.LET(_xlpm.x,VLOOKUP(I25,'2026-01-09_taxon-match'!$A$2:$N$81,4,FALSE),IF(_xlpm.x=0,"",_xlpm.x)))</f>
        <v>Sterechinus neumayeri</v>
      </c>
      <c r="L25" s="46" t="str">
        <f>IF(I25="","",_xlfn.LET(_xlpm.x,VLOOKUP(I25,'2026-01-09_taxon-match'!$A$2:$N$81,3,FALSE),IF(_xlpm.x=0,"",_xlpm.x)))</f>
        <v>urn:lsid:marinespecies.org:taxname:160831</v>
      </c>
      <c r="M25" s="46" t="str">
        <f>IF($I25="","",_xlfn.LET(_xlpm.x,VLOOKUP($I25,'2026-01-09_taxon-match'!$A$2:$N$81,5,FALSE),IF(_xlpm.x=0,"",_xlpm.x)))</f>
        <v>(Meissner, 1900)</v>
      </c>
      <c r="N25" s="46" t="str">
        <f>IF($I25="","",_xlfn.LET(_xlpm.x,VLOOKUP($I25,'2026-01-09_taxon-match'!$A$2:$N$81,6,FALSE),IF(_xlpm.x=0,"",_xlpm.x)))</f>
        <v>Animalia</v>
      </c>
      <c r="O25" s="46" t="str">
        <f>IF($I25="","",_xlfn.LET(_xlpm.x,VLOOKUP($I25,'2026-01-09_taxon-match'!$A$2:$N$81,7,FALSE),IF(_xlpm.x=0,"",_xlpm.x)))</f>
        <v>Echinodermata</v>
      </c>
      <c r="P25" s="46" t="str">
        <f>IF($I25="","",_xlfn.LET(_xlpm.x,VLOOKUP($I25,'2026-01-09_taxon-match'!$A$2:$N$81,8,FALSE),IF(_xlpm.x=0,"",_xlpm.x)))</f>
        <v>Echinoidea</v>
      </c>
      <c r="Q25" s="46" t="str">
        <f>IF($I25="","",_xlfn.LET(_xlpm.x,VLOOKUP($I25,'2026-01-09_taxon-match'!$A$2:$N$81,9,FALSE),IF(_xlpm.x=0,"",_xlpm.x)))</f>
        <v>Camarodonta</v>
      </c>
      <c r="R25" s="46" t="str">
        <f>IF($I25="","",_xlfn.LET(_xlpm.x,VLOOKUP($I25,'2026-01-09_taxon-match'!$A$2:$N$81,10,FALSE),IF(_xlpm.x=0,"",_xlpm.x)))</f>
        <v>Echinidae</v>
      </c>
      <c r="S25" s="46" t="str">
        <f>IF($I25="","",_xlfn.LET(_xlpm.x,VLOOKUP($I25,'2026-01-09_taxon-match'!$A$2:$N$81,11,FALSE),IF(_xlpm.x=0,"",_xlpm.x)))</f>
        <v>Sterechinus</v>
      </c>
      <c r="T25" s="46" t="str">
        <f>IF($I25="","",_xlfn.LET(_xlpm.x,VLOOKUP($I25,'2026-01-09_taxon-match'!$A$2:$N$81,13,FALSE),IF(_xlpm.x=0,"",_xlpm.x)))</f>
        <v>neumayeri</v>
      </c>
      <c r="U25" s="46">
        <v>1</v>
      </c>
      <c r="V25" s="46" t="s">
        <v>58</v>
      </c>
      <c r="Y25" s="46" t="str">
        <f>IF(V25="","",_xlfn.LET(_xlpm.x,VLOOKUP(V25,'Drop-down_menus'!$D$2:$E$13,2,FALSE),IF(_xlpm.x=0,"",_xlpm.x)))</f>
        <v>https://orcid.org/0000-0002-9708-1761</v>
      </c>
      <c r="Z25" s="46" t="str">
        <f>IF(W25="","",_xlfn.LET(_xlpm.x,VLOOKUP(W25,'Drop-down_menus'!$D$2:$E$13,2,FALSE),IF(_xlpm.x=0,"",_xlpm.x)))</f>
        <v/>
      </c>
      <c r="AA25" s="46" t="str">
        <f>IF(X25="","",_xlfn.LET(_xlpm.x,VLOOKUP(X25,'Drop-down_menus'!$D$2:$E$13,2,FALSE),IF(_xlpm.x=0,"",_xlpm.x)))</f>
        <v/>
      </c>
      <c r="AB25" s="40"/>
      <c r="AC25" s="40"/>
      <c r="AE25" s="46" t="s">
        <v>28</v>
      </c>
      <c r="AF25" s="46" t="s">
        <v>42</v>
      </c>
      <c r="AG25" s="46" t="str">
        <f>IF(AE25="","",_xlfn.LET(_xlpm.x,VLOOKUP(AE25,'Drop-down_menus'!$D$2:$E$13,2,FALSE),IF(_xlpm.x=0,"",_xlpm.x)))</f>
        <v>https://orcid.org/0000-0002-9037-7623</v>
      </c>
      <c r="AH25" s="46" t="str">
        <f>IF(AF25="","",_xlfn.LET(_xlpm.x,VLOOKUP(AF25,'Drop-down_menus'!$D$2:$E$13,2,FALSE),IF(_xlpm.x=0,"",_xlpm.x)))</f>
        <v/>
      </c>
    </row>
    <row r="26" spans="2:34" ht="13.5" customHeight="1">
      <c r="B26">
        <v>26</v>
      </c>
      <c r="C26" t="s">
        <v>57</v>
      </c>
      <c r="D26" s="46" t="b">
        <f>COUNTIF(Events!$B$2:$B$171, C26) &gt; 0</f>
        <v>1</v>
      </c>
      <c r="E26" s="2" t="s">
        <v>169</v>
      </c>
      <c r="G26" s="46" t="s">
        <v>177</v>
      </c>
      <c r="I26" s="46" t="s">
        <v>177</v>
      </c>
      <c r="J26" s="46" t="str">
        <f>IF(I26="","",_xlfn.LET(_xlpm.x,VLOOKUP(I26,'2026-01-09_taxon-match'!$A$2:$N$81,4,FALSE),IF(_xlpm.x=0,"",_xlpm.x)))</f>
        <v>Sterechinus neumayeri</v>
      </c>
      <c r="L26" s="46" t="str">
        <f>IF(I26="","",_xlfn.LET(_xlpm.x,VLOOKUP(I26,'2026-01-09_taxon-match'!$A$2:$N$81,3,FALSE),IF(_xlpm.x=0,"",_xlpm.x)))</f>
        <v>urn:lsid:marinespecies.org:taxname:160831</v>
      </c>
      <c r="M26" s="46" t="str">
        <f>IF($I26="","",_xlfn.LET(_xlpm.x,VLOOKUP($I26,'2026-01-09_taxon-match'!$A$2:$N$81,5,FALSE),IF(_xlpm.x=0,"",_xlpm.x)))</f>
        <v>(Meissner, 1900)</v>
      </c>
      <c r="N26" s="46" t="str">
        <f>IF($I26="","",_xlfn.LET(_xlpm.x,VLOOKUP($I26,'2026-01-09_taxon-match'!$A$2:$N$81,6,FALSE),IF(_xlpm.x=0,"",_xlpm.x)))</f>
        <v>Animalia</v>
      </c>
      <c r="O26" s="46" t="str">
        <f>IF($I26="","",_xlfn.LET(_xlpm.x,VLOOKUP($I26,'2026-01-09_taxon-match'!$A$2:$N$81,7,FALSE),IF(_xlpm.x=0,"",_xlpm.x)))</f>
        <v>Echinodermata</v>
      </c>
      <c r="P26" s="46" t="str">
        <f>IF($I26="","",_xlfn.LET(_xlpm.x,VLOOKUP($I26,'2026-01-09_taxon-match'!$A$2:$N$81,8,FALSE),IF(_xlpm.x=0,"",_xlpm.x)))</f>
        <v>Echinoidea</v>
      </c>
      <c r="Q26" s="46" t="str">
        <f>IF($I26="","",_xlfn.LET(_xlpm.x,VLOOKUP($I26,'2026-01-09_taxon-match'!$A$2:$N$81,9,FALSE),IF(_xlpm.x=0,"",_xlpm.x)))</f>
        <v>Camarodonta</v>
      </c>
      <c r="R26" s="46" t="str">
        <f>IF($I26="","",_xlfn.LET(_xlpm.x,VLOOKUP($I26,'2026-01-09_taxon-match'!$A$2:$N$81,10,FALSE),IF(_xlpm.x=0,"",_xlpm.x)))</f>
        <v>Echinidae</v>
      </c>
      <c r="S26" s="46" t="str">
        <f>IF($I26="","",_xlfn.LET(_xlpm.x,VLOOKUP($I26,'2026-01-09_taxon-match'!$A$2:$N$81,11,FALSE),IF(_xlpm.x=0,"",_xlpm.x)))</f>
        <v>Sterechinus</v>
      </c>
      <c r="T26" s="46" t="str">
        <f>IF($I26="","",_xlfn.LET(_xlpm.x,VLOOKUP($I26,'2026-01-09_taxon-match'!$A$2:$N$81,13,FALSE),IF(_xlpm.x=0,"",_xlpm.x)))</f>
        <v>neumayeri</v>
      </c>
      <c r="V26" s="46" t="s">
        <v>43</v>
      </c>
      <c r="W26" s="46" t="s">
        <v>28</v>
      </c>
      <c r="X26" s="46" t="s">
        <v>32</v>
      </c>
      <c r="Y26" s="46" t="str">
        <f>IF(V26="","",_xlfn.LET(_xlpm.x,VLOOKUP(V26,'Drop-down_menus'!$D$2:$E$13,2,FALSE),IF(_xlpm.x=0,"",_xlpm.x)))</f>
        <v>https://orcid.org/0000-0002-0981-7442</v>
      </c>
      <c r="Z26" s="46" t="str">
        <f>IF(W26="","",_xlfn.LET(_xlpm.x,VLOOKUP(W26,'Drop-down_menus'!$D$2:$E$13,2,FALSE),IF(_xlpm.x=0,"",_xlpm.x)))</f>
        <v>https://orcid.org/0000-0002-9037-7623</v>
      </c>
      <c r="AA26" s="46" t="str">
        <f>IF(X26="","",_xlfn.LET(_xlpm.x,VLOOKUP(X26,'Drop-down_menus'!$D$2:$E$13,2,FALSE),IF(_xlpm.x=0,"",_xlpm.x)))</f>
        <v>https://orcid.org/0000-0001-5748-602X</v>
      </c>
    </row>
    <row r="27" spans="2:34" ht="13.5" customHeight="1">
      <c r="B27" s="46">
        <v>27</v>
      </c>
      <c r="C27" s="46" t="s">
        <v>57</v>
      </c>
      <c r="D27" s="46" t="b">
        <f>COUNTIF(Events!$B$2:$B$171, C27) &gt; 0</f>
        <v>1</v>
      </c>
      <c r="E27" s="46" t="s">
        <v>169</v>
      </c>
      <c r="F27" s="46" t="s">
        <v>186</v>
      </c>
      <c r="G27" s="46" t="s">
        <v>177</v>
      </c>
      <c r="I27" s="46" t="s">
        <v>177</v>
      </c>
      <c r="J27" s="46" t="str">
        <f>IF(I27="","",_xlfn.LET(_xlpm.x,VLOOKUP(I27,'2026-01-09_taxon-match'!$A$2:$N$81,4,FALSE),IF(_xlpm.x=0,"",_xlpm.x)))</f>
        <v>Sterechinus neumayeri</v>
      </c>
      <c r="L27" s="46" t="str">
        <f>IF(I27="","",_xlfn.LET(_xlpm.x,VLOOKUP(I27,'2026-01-09_taxon-match'!$A$2:$N$81,3,FALSE),IF(_xlpm.x=0,"",_xlpm.x)))</f>
        <v>urn:lsid:marinespecies.org:taxname:160831</v>
      </c>
      <c r="M27" s="46" t="str">
        <f>IF($I27="","",_xlfn.LET(_xlpm.x,VLOOKUP($I27,'2026-01-09_taxon-match'!$A$2:$N$81,5,FALSE),IF(_xlpm.x=0,"",_xlpm.x)))</f>
        <v>(Meissner, 1900)</v>
      </c>
      <c r="N27" s="46" t="str">
        <f>IF($I27="","",_xlfn.LET(_xlpm.x,VLOOKUP($I27,'2026-01-09_taxon-match'!$A$2:$N$81,6,FALSE),IF(_xlpm.x=0,"",_xlpm.x)))</f>
        <v>Animalia</v>
      </c>
      <c r="O27" s="46" t="str">
        <f>IF($I27="","",_xlfn.LET(_xlpm.x,VLOOKUP($I27,'2026-01-09_taxon-match'!$A$2:$N$81,7,FALSE),IF(_xlpm.x=0,"",_xlpm.x)))</f>
        <v>Echinodermata</v>
      </c>
      <c r="P27" s="46" t="str">
        <f>IF($I27="","",_xlfn.LET(_xlpm.x,VLOOKUP($I27,'2026-01-09_taxon-match'!$A$2:$N$81,8,FALSE),IF(_xlpm.x=0,"",_xlpm.x)))</f>
        <v>Echinoidea</v>
      </c>
      <c r="Q27" s="46" t="str">
        <f>IF($I27="","",_xlfn.LET(_xlpm.x,VLOOKUP($I27,'2026-01-09_taxon-match'!$A$2:$N$81,9,FALSE),IF(_xlpm.x=0,"",_xlpm.x)))</f>
        <v>Camarodonta</v>
      </c>
      <c r="R27" s="46" t="str">
        <f>IF($I27="","",_xlfn.LET(_xlpm.x,VLOOKUP($I27,'2026-01-09_taxon-match'!$A$2:$N$81,10,FALSE),IF(_xlpm.x=0,"",_xlpm.x)))</f>
        <v>Echinidae</v>
      </c>
      <c r="S27" s="46" t="str">
        <f>IF($I27="","",_xlfn.LET(_xlpm.x,VLOOKUP($I27,'2026-01-09_taxon-match'!$A$2:$N$81,11,FALSE),IF(_xlpm.x=0,"",_xlpm.x)))</f>
        <v>Sterechinus</v>
      </c>
      <c r="T27" s="46" t="str">
        <f>IF($I27="","",_xlfn.LET(_xlpm.x,VLOOKUP($I27,'2026-01-09_taxon-match'!$A$2:$N$81,13,FALSE),IF(_xlpm.x=0,"",_xlpm.x)))</f>
        <v>neumayeri</v>
      </c>
      <c r="U27" s="46">
        <v>1</v>
      </c>
      <c r="V27" s="46" t="s">
        <v>58</v>
      </c>
      <c r="Y27" s="46" t="str">
        <f>IF(V27="","",_xlfn.LET(_xlpm.x,VLOOKUP(V27,'Drop-down_menus'!$D$2:$E$13,2,FALSE),IF(_xlpm.x=0,"",_xlpm.x)))</f>
        <v>https://orcid.org/0000-0002-9708-1761</v>
      </c>
      <c r="Z27" s="46" t="str">
        <f>IF(W27="","",_xlfn.LET(_xlpm.x,VLOOKUP(W27,'Drop-down_menus'!$D$2:$E$13,2,FALSE),IF(_xlpm.x=0,"",_xlpm.x)))</f>
        <v/>
      </c>
      <c r="AA27" s="46" t="str">
        <f>IF(X27="","",_xlfn.LET(_xlpm.x,VLOOKUP(X27,'Drop-down_menus'!$D$2:$E$13,2,FALSE),IF(_xlpm.x=0,"",_xlpm.x)))</f>
        <v/>
      </c>
      <c r="AB27" s="40"/>
      <c r="AC27" s="40"/>
      <c r="AE27" s="46" t="s">
        <v>28</v>
      </c>
      <c r="AF27" s="46" t="s">
        <v>42</v>
      </c>
      <c r="AG27" s="46" t="str">
        <f>IF(AE27="","",_xlfn.LET(_xlpm.x,VLOOKUP(AE27,'Drop-down_menus'!$D$2:$E$13,2,FALSE),IF(_xlpm.x=0,"",_xlpm.x)))</f>
        <v>https://orcid.org/0000-0002-9037-7623</v>
      </c>
      <c r="AH27" s="46" t="str">
        <f>IF(AF27="","",_xlfn.LET(_xlpm.x,VLOOKUP(AF27,'Drop-down_menus'!$D$2:$E$13,2,FALSE),IF(_xlpm.x=0,"",_xlpm.x)))</f>
        <v/>
      </c>
    </row>
    <row r="28" spans="2:34" ht="13.5" customHeight="1">
      <c r="B28">
        <v>27</v>
      </c>
      <c r="C28" t="s">
        <v>57</v>
      </c>
      <c r="D28" s="46" t="b">
        <f>COUNTIF(Events!$B$2:$B$171, C28) &gt; 0</f>
        <v>1</v>
      </c>
      <c r="E28" s="2" t="s">
        <v>169</v>
      </c>
      <c r="G28" s="46" t="s">
        <v>177</v>
      </c>
      <c r="I28" s="46" t="s">
        <v>177</v>
      </c>
      <c r="J28" s="46" t="str">
        <f>IF(I28="","",_xlfn.LET(_xlpm.x,VLOOKUP(I28,'2026-01-09_taxon-match'!$A$2:$N$81,4,FALSE),IF(_xlpm.x=0,"",_xlpm.x)))</f>
        <v>Sterechinus neumayeri</v>
      </c>
      <c r="L28" s="46" t="str">
        <f>IF(I28="","",_xlfn.LET(_xlpm.x,VLOOKUP(I28,'2026-01-09_taxon-match'!$A$2:$N$81,3,FALSE),IF(_xlpm.x=0,"",_xlpm.x)))</f>
        <v>urn:lsid:marinespecies.org:taxname:160831</v>
      </c>
      <c r="M28" s="46" t="str">
        <f>IF($I28="","",_xlfn.LET(_xlpm.x,VLOOKUP($I28,'2026-01-09_taxon-match'!$A$2:$N$81,5,FALSE),IF(_xlpm.x=0,"",_xlpm.x)))</f>
        <v>(Meissner, 1900)</v>
      </c>
      <c r="N28" s="46" t="str">
        <f>IF($I28="","",_xlfn.LET(_xlpm.x,VLOOKUP($I28,'2026-01-09_taxon-match'!$A$2:$N$81,6,FALSE),IF(_xlpm.x=0,"",_xlpm.x)))</f>
        <v>Animalia</v>
      </c>
      <c r="O28" s="46" t="str">
        <f>IF($I28="","",_xlfn.LET(_xlpm.x,VLOOKUP($I28,'2026-01-09_taxon-match'!$A$2:$N$81,7,FALSE),IF(_xlpm.x=0,"",_xlpm.x)))</f>
        <v>Echinodermata</v>
      </c>
      <c r="P28" s="46" t="str">
        <f>IF($I28="","",_xlfn.LET(_xlpm.x,VLOOKUP($I28,'2026-01-09_taxon-match'!$A$2:$N$81,8,FALSE),IF(_xlpm.x=0,"",_xlpm.x)))</f>
        <v>Echinoidea</v>
      </c>
      <c r="Q28" s="46" t="str">
        <f>IF($I28="","",_xlfn.LET(_xlpm.x,VLOOKUP($I28,'2026-01-09_taxon-match'!$A$2:$N$81,9,FALSE),IF(_xlpm.x=0,"",_xlpm.x)))</f>
        <v>Camarodonta</v>
      </c>
      <c r="R28" s="46" t="str">
        <f>IF($I28="","",_xlfn.LET(_xlpm.x,VLOOKUP($I28,'2026-01-09_taxon-match'!$A$2:$N$81,10,FALSE),IF(_xlpm.x=0,"",_xlpm.x)))</f>
        <v>Echinidae</v>
      </c>
      <c r="S28" s="46" t="str">
        <f>IF($I28="","",_xlfn.LET(_xlpm.x,VLOOKUP($I28,'2026-01-09_taxon-match'!$A$2:$N$81,11,FALSE),IF(_xlpm.x=0,"",_xlpm.x)))</f>
        <v>Sterechinus</v>
      </c>
      <c r="T28" s="46" t="str">
        <f>IF($I28="","",_xlfn.LET(_xlpm.x,VLOOKUP($I28,'2026-01-09_taxon-match'!$A$2:$N$81,13,FALSE),IF(_xlpm.x=0,"",_xlpm.x)))</f>
        <v>neumayeri</v>
      </c>
      <c r="V28" s="46" t="s">
        <v>43</v>
      </c>
      <c r="W28" s="46" t="s">
        <v>28</v>
      </c>
      <c r="X28" s="46" t="s">
        <v>32</v>
      </c>
      <c r="Y28" s="46" t="str">
        <f>IF(V28="","",_xlfn.LET(_xlpm.x,VLOOKUP(V28,'Drop-down_menus'!$D$2:$E$13,2,FALSE),IF(_xlpm.x=0,"",_xlpm.x)))</f>
        <v>https://orcid.org/0000-0002-0981-7442</v>
      </c>
      <c r="Z28" s="46" t="str">
        <f>IF(W28="","",_xlfn.LET(_xlpm.x,VLOOKUP(W28,'Drop-down_menus'!$D$2:$E$13,2,FALSE),IF(_xlpm.x=0,"",_xlpm.x)))</f>
        <v>https://orcid.org/0000-0002-9037-7623</v>
      </c>
      <c r="AA28" s="46" t="str">
        <f>IF(X28="","",_xlfn.LET(_xlpm.x,VLOOKUP(X28,'Drop-down_menus'!$D$2:$E$13,2,FALSE),IF(_xlpm.x=0,"",_xlpm.x)))</f>
        <v>https://orcid.org/0000-0001-5748-602X</v>
      </c>
    </row>
    <row r="29" spans="2:34" ht="13.5" customHeight="1">
      <c r="B29" s="46">
        <v>28</v>
      </c>
      <c r="C29" s="46" t="s">
        <v>57</v>
      </c>
      <c r="D29" s="46" t="b">
        <f>COUNTIF(Events!$B$2:$B$171, C29) &gt; 0</f>
        <v>1</v>
      </c>
      <c r="E29" s="46" t="s">
        <v>169</v>
      </c>
      <c r="F29" s="46" t="s">
        <v>186</v>
      </c>
      <c r="G29" s="46" t="s">
        <v>177</v>
      </c>
      <c r="I29" s="46" t="s">
        <v>177</v>
      </c>
      <c r="J29" s="46" t="str">
        <f>IF(I29="","",_xlfn.LET(_xlpm.x,VLOOKUP(I29,'2026-01-09_taxon-match'!$A$2:$N$81,4,FALSE),IF(_xlpm.x=0,"",_xlpm.x)))</f>
        <v>Sterechinus neumayeri</v>
      </c>
      <c r="L29" s="46" t="str">
        <f>IF(I29="","",_xlfn.LET(_xlpm.x,VLOOKUP(I29,'2026-01-09_taxon-match'!$A$2:$N$81,3,FALSE),IF(_xlpm.x=0,"",_xlpm.x)))</f>
        <v>urn:lsid:marinespecies.org:taxname:160831</v>
      </c>
      <c r="M29" s="46" t="str">
        <f>IF($I29="","",_xlfn.LET(_xlpm.x,VLOOKUP($I29,'2026-01-09_taxon-match'!$A$2:$N$81,5,FALSE),IF(_xlpm.x=0,"",_xlpm.x)))</f>
        <v>(Meissner, 1900)</v>
      </c>
      <c r="N29" s="46" t="str">
        <f>IF($I29="","",_xlfn.LET(_xlpm.x,VLOOKUP($I29,'2026-01-09_taxon-match'!$A$2:$N$81,6,FALSE),IF(_xlpm.x=0,"",_xlpm.x)))</f>
        <v>Animalia</v>
      </c>
      <c r="O29" s="46" t="str">
        <f>IF($I29="","",_xlfn.LET(_xlpm.x,VLOOKUP($I29,'2026-01-09_taxon-match'!$A$2:$N$81,7,FALSE),IF(_xlpm.x=0,"",_xlpm.x)))</f>
        <v>Echinodermata</v>
      </c>
      <c r="P29" s="46" t="str">
        <f>IF($I29="","",_xlfn.LET(_xlpm.x,VLOOKUP($I29,'2026-01-09_taxon-match'!$A$2:$N$81,8,FALSE),IF(_xlpm.x=0,"",_xlpm.x)))</f>
        <v>Echinoidea</v>
      </c>
      <c r="Q29" s="46" t="str">
        <f>IF($I29="","",_xlfn.LET(_xlpm.x,VLOOKUP($I29,'2026-01-09_taxon-match'!$A$2:$N$81,9,FALSE),IF(_xlpm.x=0,"",_xlpm.x)))</f>
        <v>Camarodonta</v>
      </c>
      <c r="R29" s="46" t="str">
        <f>IF($I29="","",_xlfn.LET(_xlpm.x,VLOOKUP($I29,'2026-01-09_taxon-match'!$A$2:$N$81,10,FALSE),IF(_xlpm.x=0,"",_xlpm.x)))</f>
        <v>Echinidae</v>
      </c>
      <c r="S29" s="46" t="str">
        <f>IF($I29="","",_xlfn.LET(_xlpm.x,VLOOKUP($I29,'2026-01-09_taxon-match'!$A$2:$N$81,11,FALSE),IF(_xlpm.x=0,"",_xlpm.x)))</f>
        <v>Sterechinus</v>
      </c>
      <c r="T29" s="46" t="str">
        <f>IF($I29="","",_xlfn.LET(_xlpm.x,VLOOKUP($I29,'2026-01-09_taxon-match'!$A$2:$N$81,13,FALSE),IF(_xlpm.x=0,"",_xlpm.x)))</f>
        <v>neumayeri</v>
      </c>
      <c r="U29" s="46">
        <v>1</v>
      </c>
      <c r="V29" s="46" t="s">
        <v>58</v>
      </c>
      <c r="Y29" s="46" t="str">
        <f>IF(V29="","",_xlfn.LET(_xlpm.x,VLOOKUP(V29,'Drop-down_menus'!$D$2:$E$13,2,FALSE),IF(_xlpm.x=0,"",_xlpm.x)))</f>
        <v>https://orcid.org/0000-0002-9708-1761</v>
      </c>
      <c r="Z29" s="46" t="str">
        <f>IF(W29="","",_xlfn.LET(_xlpm.x,VLOOKUP(W29,'Drop-down_menus'!$D$2:$E$13,2,FALSE),IF(_xlpm.x=0,"",_xlpm.x)))</f>
        <v/>
      </c>
      <c r="AA29" s="46" t="str">
        <f>IF(X29="","",_xlfn.LET(_xlpm.x,VLOOKUP(X29,'Drop-down_menus'!$D$2:$E$13,2,FALSE),IF(_xlpm.x=0,"",_xlpm.x)))</f>
        <v/>
      </c>
      <c r="AB29" s="40"/>
      <c r="AC29" s="40"/>
      <c r="AE29" s="46" t="s">
        <v>28</v>
      </c>
      <c r="AF29" s="46" t="s">
        <v>42</v>
      </c>
      <c r="AG29" s="46" t="str">
        <f>IF(AE29="","",_xlfn.LET(_xlpm.x,VLOOKUP(AE29,'Drop-down_menus'!$D$2:$E$13,2,FALSE),IF(_xlpm.x=0,"",_xlpm.x)))</f>
        <v>https://orcid.org/0000-0002-9037-7623</v>
      </c>
      <c r="AH29" s="46" t="str">
        <f>IF(AF29="","",_xlfn.LET(_xlpm.x,VLOOKUP(AF29,'Drop-down_menus'!$D$2:$E$13,2,FALSE),IF(_xlpm.x=0,"",_xlpm.x)))</f>
        <v/>
      </c>
    </row>
    <row r="30" spans="2:34" ht="13.5" customHeight="1">
      <c r="B30">
        <v>28</v>
      </c>
      <c r="C30" t="s">
        <v>57</v>
      </c>
      <c r="D30" s="46" t="b">
        <f>COUNTIF(Events!$B$2:$B$171, C30) &gt; 0</f>
        <v>1</v>
      </c>
      <c r="E30" s="2" t="s">
        <v>169</v>
      </c>
      <c r="G30" s="46" t="s">
        <v>177</v>
      </c>
      <c r="I30" s="46" t="s">
        <v>177</v>
      </c>
      <c r="J30" s="46" t="str">
        <f>IF(I30="","",_xlfn.LET(_xlpm.x,VLOOKUP(I30,'2026-01-09_taxon-match'!$A$2:$N$81,4,FALSE),IF(_xlpm.x=0,"",_xlpm.x)))</f>
        <v>Sterechinus neumayeri</v>
      </c>
      <c r="L30" s="46" t="str">
        <f>IF(I30="","",_xlfn.LET(_xlpm.x,VLOOKUP(I30,'2026-01-09_taxon-match'!$A$2:$N$81,3,FALSE),IF(_xlpm.x=0,"",_xlpm.x)))</f>
        <v>urn:lsid:marinespecies.org:taxname:160831</v>
      </c>
      <c r="M30" s="46" t="str">
        <f>IF($I30="","",_xlfn.LET(_xlpm.x,VLOOKUP($I30,'2026-01-09_taxon-match'!$A$2:$N$81,5,FALSE),IF(_xlpm.x=0,"",_xlpm.x)))</f>
        <v>(Meissner, 1900)</v>
      </c>
      <c r="N30" s="46" t="str">
        <f>IF($I30="","",_xlfn.LET(_xlpm.x,VLOOKUP($I30,'2026-01-09_taxon-match'!$A$2:$N$81,6,FALSE),IF(_xlpm.x=0,"",_xlpm.x)))</f>
        <v>Animalia</v>
      </c>
      <c r="O30" s="46" t="str">
        <f>IF($I30="","",_xlfn.LET(_xlpm.x,VLOOKUP($I30,'2026-01-09_taxon-match'!$A$2:$N$81,7,FALSE),IF(_xlpm.x=0,"",_xlpm.x)))</f>
        <v>Echinodermata</v>
      </c>
      <c r="P30" s="46" t="str">
        <f>IF($I30="","",_xlfn.LET(_xlpm.x,VLOOKUP($I30,'2026-01-09_taxon-match'!$A$2:$N$81,8,FALSE),IF(_xlpm.x=0,"",_xlpm.x)))</f>
        <v>Echinoidea</v>
      </c>
      <c r="Q30" s="46" t="str">
        <f>IF($I30="","",_xlfn.LET(_xlpm.x,VLOOKUP($I30,'2026-01-09_taxon-match'!$A$2:$N$81,9,FALSE),IF(_xlpm.x=0,"",_xlpm.x)))</f>
        <v>Camarodonta</v>
      </c>
      <c r="R30" s="46" t="str">
        <f>IF($I30="","",_xlfn.LET(_xlpm.x,VLOOKUP($I30,'2026-01-09_taxon-match'!$A$2:$N$81,10,FALSE),IF(_xlpm.x=0,"",_xlpm.x)))</f>
        <v>Echinidae</v>
      </c>
      <c r="S30" s="46" t="str">
        <f>IF($I30="","",_xlfn.LET(_xlpm.x,VLOOKUP($I30,'2026-01-09_taxon-match'!$A$2:$N$81,11,FALSE),IF(_xlpm.x=0,"",_xlpm.x)))</f>
        <v>Sterechinus</v>
      </c>
      <c r="T30" s="46" t="str">
        <f>IF($I30="","",_xlfn.LET(_xlpm.x,VLOOKUP($I30,'2026-01-09_taxon-match'!$A$2:$N$81,13,FALSE),IF(_xlpm.x=0,"",_xlpm.x)))</f>
        <v>neumayeri</v>
      </c>
      <c r="V30" s="46" t="s">
        <v>43</v>
      </c>
      <c r="W30" s="46" t="s">
        <v>28</v>
      </c>
      <c r="X30" s="46" t="s">
        <v>32</v>
      </c>
      <c r="Y30" s="46" t="str">
        <f>IF(V30="","",_xlfn.LET(_xlpm.x,VLOOKUP(V30,'Drop-down_menus'!$D$2:$E$13,2,FALSE),IF(_xlpm.x=0,"",_xlpm.x)))</f>
        <v>https://orcid.org/0000-0002-0981-7442</v>
      </c>
      <c r="Z30" s="46" t="str">
        <f>IF(W30="","",_xlfn.LET(_xlpm.x,VLOOKUP(W30,'Drop-down_menus'!$D$2:$E$13,2,FALSE),IF(_xlpm.x=0,"",_xlpm.x)))</f>
        <v>https://orcid.org/0000-0002-9037-7623</v>
      </c>
      <c r="AA30" s="46" t="str">
        <f>IF(X30="","",_xlfn.LET(_xlpm.x,VLOOKUP(X30,'Drop-down_menus'!$D$2:$E$13,2,FALSE),IF(_xlpm.x=0,"",_xlpm.x)))</f>
        <v>https://orcid.org/0000-0001-5748-602X</v>
      </c>
    </row>
    <row r="31" spans="2:34" ht="13.5" customHeight="1">
      <c r="B31" s="46">
        <v>29</v>
      </c>
      <c r="C31" s="46" t="s">
        <v>57</v>
      </c>
      <c r="D31" s="46" t="b">
        <f>COUNTIF(Events!$B$2:$B$171, C31) &gt; 0</f>
        <v>1</v>
      </c>
      <c r="E31" s="46" t="s">
        <v>169</v>
      </c>
      <c r="F31" s="46" t="s">
        <v>186</v>
      </c>
      <c r="G31" s="46" t="s">
        <v>177</v>
      </c>
      <c r="I31" s="46" t="s">
        <v>177</v>
      </c>
      <c r="J31" s="46" t="str">
        <f>IF(I31="","",_xlfn.LET(_xlpm.x,VLOOKUP(I31,'2026-01-09_taxon-match'!$A$2:$N$81,4,FALSE),IF(_xlpm.x=0,"",_xlpm.x)))</f>
        <v>Sterechinus neumayeri</v>
      </c>
      <c r="L31" s="46" t="str">
        <f>IF(I31="","",_xlfn.LET(_xlpm.x,VLOOKUP(I31,'2026-01-09_taxon-match'!$A$2:$N$81,3,FALSE),IF(_xlpm.x=0,"",_xlpm.x)))</f>
        <v>urn:lsid:marinespecies.org:taxname:160831</v>
      </c>
      <c r="M31" s="46" t="str">
        <f>IF($I31="","",_xlfn.LET(_xlpm.x,VLOOKUP($I31,'2026-01-09_taxon-match'!$A$2:$N$81,5,FALSE),IF(_xlpm.x=0,"",_xlpm.x)))</f>
        <v>(Meissner, 1900)</v>
      </c>
      <c r="N31" s="46" t="str">
        <f>IF($I31="","",_xlfn.LET(_xlpm.x,VLOOKUP($I31,'2026-01-09_taxon-match'!$A$2:$N$81,6,FALSE),IF(_xlpm.x=0,"",_xlpm.x)))</f>
        <v>Animalia</v>
      </c>
      <c r="O31" s="46" t="str">
        <f>IF($I31="","",_xlfn.LET(_xlpm.x,VLOOKUP($I31,'2026-01-09_taxon-match'!$A$2:$N$81,7,FALSE),IF(_xlpm.x=0,"",_xlpm.x)))</f>
        <v>Echinodermata</v>
      </c>
      <c r="P31" s="46" t="str">
        <f>IF($I31="","",_xlfn.LET(_xlpm.x,VLOOKUP($I31,'2026-01-09_taxon-match'!$A$2:$N$81,8,FALSE),IF(_xlpm.x=0,"",_xlpm.x)))</f>
        <v>Echinoidea</v>
      </c>
      <c r="Q31" s="46" t="str">
        <f>IF($I31="","",_xlfn.LET(_xlpm.x,VLOOKUP($I31,'2026-01-09_taxon-match'!$A$2:$N$81,9,FALSE),IF(_xlpm.x=0,"",_xlpm.x)))</f>
        <v>Camarodonta</v>
      </c>
      <c r="R31" s="46" t="str">
        <f>IF($I31="","",_xlfn.LET(_xlpm.x,VLOOKUP($I31,'2026-01-09_taxon-match'!$A$2:$N$81,10,FALSE),IF(_xlpm.x=0,"",_xlpm.x)))</f>
        <v>Echinidae</v>
      </c>
      <c r="S31" s="46" t="str">
        <f>IF($I31="","",_xlfn.LET(_xlpm.x,VLOOKUP($I31,'2026-01-09_taxon-match'!$A$2:$N$81,11,FALSE),IF(_xlpm.x=0,"",_xlpm.x)))</f>
        <v>Sterechinus</v>
      </c>
      <c r="T31" s="46" t="str">
        <f>IF($I31="","",_xlfn.LET(_xlpm.x,VLOOKUP($I31,'2026-01-09_taxon-match'!$A$2:$N$81,13,FALSE),IF(_xlpm.x=0,"",_xlpm.x)))</f>
        <v>neumayeri</v>
      </c>
      <c r="U31" s="46">
        <v>1</v>
      </c>
      <c r="V31" s="46" t="s">
        <v>58</v>
      </c>
      <c r="Y31" s="46" t="str">
        <f>IF(V31="","",_xlfn.LET(_xlpm.x,VLOOKUP(V31,'Drop-down_menus'!$D$2:$E$13,2,FALSE),IF(_xlpm.x=0,"",_xlpm.x)))</f>
        <v>https://orcid.org/0000-0002-9708-1761</v>
      </c>
      <c r="Z31" s="46" t="str">
        <f>IF(W31="","",_xlfn.LET(_xlpm.x,VLOOKUP(W31,'Drop-down_menus'!$D$2:$E$13,2,FALSE),IF(_xlpm.x=0,"",_xlpm.x)))</f>
        <v/>
      </c>
      <c r="AA31" s="46" t="str">
        <f>IF(X31="","",_xlfn.LET(_xlpm.x,VLOOKUP(X31,'Drop-down_menus'!$D$2:$E$13,2,FALSE),IF(_xlpm.x=0,"",_xlpm.x)))</f>
        <v/>
      </c>
      <c r="AB31" s="40"/>
      <c r="AC31" s="40"/>
      <c r="AE31" s="46" t="s">
        <v>28</v>
      </c>
      <c r="AF31" s="46" t="s">
        <v>42</v>
      </c>
      <c r="AG31" s="46" t="str">
        <f>IF(AE31="","",_xlfn.LET(_xlpm.x,VLOOKUP(AE31,'Drop-down_menus'!$D$2:$E$13,2,FALSE),IF(_xlpm.x=0,"",_xlpm.x)))</f>
        <v>https://orcid.org/0000-0002-9037-7623</v>
      </c>
      <c r="AH31" s="46" t="str">
        <f>IF(AF31="","",_xlfn.LET(_xlpm.x,VLOOKUP(AF31,'Drop-down_menus'!$D$2:$E$13,2,FALSE),IF(_xlpm.x=0,"",_xlpm.x)))</f>
        <v/>
      </c>
    </row>
    <row r="32" spans="2:34" ht="13.5" customHeight="1">
      <c r="B32">
        <v>29</v>
      </c>
      <c r="C32" t="s">
        <v>57</v>
      </c>
      <c r="D32" s="46" t="b">
        <f>COUNTIF(Events!$B$2:$B$171, C32) &gt; 0</f>
        <v>1</v>
      </c>
      <c r="E32" s="2" t="s">
        <v>169</v>
      </c>
      <c r="G32" s="46" t="s">
        <v>177</v>
      </c>
      <c r="I32" s="46" t="s">
        <v>177</v>
      </c>
      <c r="J32" s="46" t="str">
        <f>IF(I32="","",_xlfn.LET(_xlpm.x,VLOOKUP(I32,'2026-01-09_taxon-match'!$A$2:$N$81,4,FALSE),IF(_xlpm.x=0,"",_xlpm.x)))</f>
        <v>Sterechinus neumayeri</v>
      </c>
      <c r="L32" s="46" t="str">
        <f>IF(I32="","",_xlfn.LET(_xlpm.x,VLOOKUP(I32,'2026-01-09_taxon-match'!$A$2:$N$81,3,FALSE),IF(_xlpm.x=0,"",_xlpm.x)))</f>
        <v>urn:lsid:marinespecies.org:taxname:160831</v>
      </c>
      <c r="M32" s="46" t="str">
        <f>IF($I32="","",_xlfn.LET(_xlpm.x,VLOOKUP($I32,'2026-01-09_taxon-match'!$A$2:$N$81,5,FALSE),IF(_xlpm.x=0,"",_xlpm.x)))</f>
        <v>(Meissner, 1900)</v>
      </c>
      <c r="N32" s="46" t="str">
        <f>IF($I32="","",_xlfn.LET(_xlpm.x,VLOOKUP($I32,'2026-01-09_taxon-match'!$A$2:$N$81,6,FALSE),IF(_xlpm.x=0,"",_xlpm.x)))</f>
        <v>Animalia</v>
      </c>
      <c r="O32" s="46" t="str">
        <f>IF($I32="","",_xlfn.LET(_xlpm.x,VLOOKUP($I32,'2026-01-09_taxon-match'!$A$2:$N$81,7,FALSE),IF(_xlpm.x=0,"",_xlpm.x)))</f>
        <v>Echinodermata</v>
      </c>
      <c r="P32" s="46" t="str">
        <f>IF($I32="","",_xlfn.LET(_xlpm.x,VLOOKUP($I32,'2026-01-09_taxon-match'!$A$2:$N$81,8,FALSE),IF(_xlpm.x=0,"",_xlpm.x)))</f>
        <v>Echinoidea</v>
      </c>
      <c r="Q32" s="46" t="str">
        <f>IF($I32="","",_xlfn.LET(_xlpm.x,VLOOKUP($I32,'2026-01-09_taxon-match'!$A$2:$N$81,9,FALSE),IF(_xlpm.x=0,"",_xlpm.x)))</f>
        <v>Camarodonta</v>
      </c>
      <c r="R32" s="46" t="str">
        <f>IF($I32="","",_xlfn.LET(_xlpm.x,VLOOKUP($I32,'2026-01-09_taxon-match'!$A$2:$N$81,10,FALSE),IF(_xlpm.x=0,"",_xlpm.x)))</f>
        <v>Echinidae</v>
      </c>
      <c r="S32" s="46" t="str">
        <f>IF($I32="","",_xlfn.LET(_xlpm.x,VLOOKUP($I32,'2026-01-09_taxon-match'!$A$2:$N$81,11,FALSE),IF(_xlpm.x=0,"",_xlpm.x)))</f>
        <v>Sterechinus</v>
      </c>
      <c r="T32" s="46" t="str">
        <f>IF($I32="","",_xlfn.LET(_xlpm.x,VLOOKUP($I32,'2026-01-09_taxon-match'!$A$2:$N$81,13,FALSE),IF(_xlpm.x=0,"",_xlpm.x)))</f>
        <v>neumayeri</v>
      </c>
      <c r="V32" s="46" t="s">
        <v>43</v>
      </c>
      <c r="W32" s="46" t="s">
        <v>28</v>
      </c>
      <c r="X32" s="46" t="s">
        <v>32</v>
      </c>
      <c r="Y32" s="46" t="str">
        <f>IF(V32="","",_xlfn.LET(_xlpm.x,VLOOKUP(V32,'Drop-down_menus'!$D$2:$E$13,2,FALSE),IF(_xlpm.x=0,"",_xlpm.x)))</f>
        <v>https://orcid.org/0000-0002-0981-7442</v>
      </c>
      <c r="Z32" s="46" t="str">
        <f>IF(W32="","",_xlfn.LET(_xlpm.x,VLOOKUP(W32,'Drop-down_menus'!$D$2:$E$13,2,FALSE),IF(_xlpm.x=0,"",_xlpm.x)))</f>
        <v>https://orcid.org/0000-0002-9037-7623</v>
      </c>
      <c r="AA32" s="46" t="str">
        <f>IF(X32="","",_xlfn.LET(_xlpm.x,VLOOKUP(X32,'Drop-down_menus'!$D$2:$E$13,2,FALSE),IF(_xlpm.x=0,"",_xlpm.x)))</f>
        <v>https://orcid.org/0000-0001-5748-602X</v>
      </c>
    </row>
    <row r="33" spans="2:34" ht="13.5" customHeight="1">
      <c r="B33" s="46">
        <v>30</v>
      </c>
      <c r="C33" s="46" t="s">
        <v>57</v>
      </c>
      <c r="D33" s="46" t="b">
        <f>COUNTIF(Events!$B$2:$B$171, C33) &gt; 0</f>
        <v>1</v>
      </c>
      <c r="E33" s="46" t="s">
        <v>169</v>
      </c>
      <c r="F33" s="46" t="s">
        <v>186</v>
      </c>
      <c r="G33" s="46" t="s">
        <v>177</v>
      </c>
      <c r="I33" s="46" t="s">
        <v>177</v>
      </c>
      <c r="J33" s="46" t="str">
        <f>IF(I33="","",_xlfn.LET(_xlpm.x,VLOOKUP(I33,'2026-01-09_taxon-match'!$A$2:$N$81,4,FALSE),IF(_xlpm.x=0,"",_xlpm.x)))</f>
        <v>Sterechinus neumayeri</v>
      </c>
      <c r="L33" s="46" t="str">
        <f>IF(I33="","",_xlfn.LET(_xlpm.x,VLOOKUP(I33,'2026-01-09_taxon-match'!$A$2:$N$81,3,FALSE),IF(_xlpm.x=0,"",_xlpm.x)))</f>
        <v>urn:lsid:marinespecies.org:taxname:160831</v>
      </c>
      <c r="M33" s="46" t="str">
        <f>IF($I33="","",_xlfn.LET(_xlpm.x,VLOOKUP($I33,'2026-01-09_taxon-match'!$A$2:$N$81,5,FALSE),IF(_xlpm.x=0,"",_xlpm.x)))</f>
        <v>(Meissner, 1900)</v>
      </c>
      <c r="N33" s="46" t="str">
        <f>IF($I33="","",_xlfn.LET(_xlpm.x,VLOOKUP($I33,'2026-01-09_taxon-match'!$A$2:$N$81,6,FALSE),IF(_xlpm.x=0,"",_xlpm.x)))</f>
        <v>Animalia</v>
      </c>
      <c r="O33" s="46" t="str">
        <f>IF($I33="","",_xlfn.LET(_xlpm.x,VLOOKUP($I33,'2026-01-09_taxon-match'!$A$2:$N$81,7,FALSE),IF(_xlpm.x=0,"",_xlpm.x)))</f>
        <v>Echinodermata</v>
      </c>
      <c r="P33" s="46" t="str">
        <f>IF($I33="","",_xlfn.LET(_xlpm.x,VLOOKUP($I33,'2026-01-09_taxon-match'!$A$2:$N$81,8,FALSE),IF(_xlpm.x=0,"",_xlpm.x)))</f>
        <v>Echinoidea</v>
      </c>
      <c r="Q33" s="46" t="str">
        <f>IF($I33="","",_xlfn.LET(_xlpm.x,VLOOKUP($I33,'2026-01-09_taxon-match'!$A$2:$N$81,9,FALSE),IF(_xlpm.x=0,"",_xlpm.x)))</f>
        <v>Camarodonta</v>
      </c>
      <c r="R33" s="46" t="str">
        <f>IF($I33="","",_xlfn.LET(_xlpm.x,VLOOKUP($I33,'2026-01-09_taxon-match'!$A$2:$N$81,10,FALSE),IF(_xlpm.x=0,"",_xlpm.x)))</f>
        <v>Echinidae</v>
      </c>
      <c r="S33" s="46" t="str">
        <f>IF($I33="","",_xlfn.LET(_xlpm.x,VLOOKUP($I33,'2026-01-09_taxon-match'!$A$2:$N$81,11,FALSE),IF(_xlpm.x=0,"",_xlpm.x)))</f>
        <v>Sterechinus</v>
      </c>
      <c r="T33" s="46" t="str">
        <f>IF($I33="","",_xlfn.LET(_xlpm.x,VLOOKUP($I33,'2026-01-09_taxon-match'!$A$2:$N$81,13,FALSE),IF(_xlpm.x=0,"",_xlpm.x)))</f>
        <v>neumayeri</v>
      </c>
      <c r="U33" s="46">
        <v>1</v>
      </c>
      <c r="V33" s="46" t="s">
        <v>58</v>
      </c>
      <c r="Y33" s="46" t="str">
        <f>IF(V33="","",_xlfn.LET(_xlpm.x,VLOOKUP(V33,'Drop-down_menus'!$D$2:$E$13,2,FALSE),IF(_xlpm.x=0,"",_xlpm.x)))</f>
        <v>https://orcid.org/0000-0002-9708-1761</v>
      </c>
      <c r="Z33" s="46" t="str">
        <f>IF(W33="","",_xlfn.LET(_xlpm.x,VLOOKUP(W33,'Drop-down_menus'!$D$2:$E$13,2,FALSE),IF(_xlpm.x=0,"",_xlpm.x)))</f>
        <v/>
      </c>
      <c r="AA33" s="46" t="str">
        <f>IF(X33="","",_xlfn.LET(_xlpm.x,VLOOKUP(X33,'Drop-down_menus'!$D$2:$E$13,2,FALSE),IF(_xlpm.x=0,"",_xlpm.x)))</f>
        <v/>
      </c>
      <c r="AB33" s="40"/>
      <c r="AC33" s="40"/>
      <c r="AE33" s="46" t="s">
        <v>28</v>
      </c>
      <c r="AF33" s="46" t="s">
        <v>42</v>
      </c>
      <c r="AG33" s="46" t="str">
        <f>IF(AE33="","",_xlfn.LET(_xlpm.x,VLOOKUP(AE33,'Drop-down_menus'!$D$2:$E$13,2,FALSE),IF(_xlpm.x=0,"",_xlpm.x)))</f>
        <v>https://orcid.org/0000-0002-9037-7623</v>
      </c>
      <c r="AH33" s="46" t="str">
        <f>IF(AF33="","",_xlfn.LET(_xlpm.x,VLOOKUP(AF33,'Drop-down_menus'!$D$2:$E$13,2,FALSE),IF(_xlpm.x=0,"",_xlpm.x)))</f>
        <v/>
      </c>
    </row>
    <row r="34" spans="2:34" ht="13.5" customHeight="1">
      <c r="B34">
        <v>30</v>
      </c>
      <c r="C34" t="s">
        <v>57</v>
      </c>
      <c r="D34" s="46" t="b">
        <f>COUNTIF(Events!$B$2:$B$171, C34) &gt; 0</f>
        <v>1</v>
      </c>
      <c r="E34" s="2" t="s">
        <v>169</v>
      </c>
      <c r="G34" s="46" t="s">
        <v>177</v>
      </c>
      <c r="I34" s="46" t="s">
        <v>177</v>
      </c>
      <c r="J34" s="46" t="str">
        <f>IF(I34="","",_xlfn.LET(_xlpm.x,VLOOKUP(I34,'2026-01-09_taxon-match'!$A$2:$N$81,4,FALSE),IF(_xlpm.x=0,"",_xlpm.x)))</f>
        <v>Sterechinus neumayeri</v>
      </c>
      <c r="L34" s="46" t="str">
        <f>IF(I34="","",_xlfn.LET(_xlpm.x,VLOOKUP(I34,'2026-01-09_taxon-match'!$A$2:$N$81,3,FALSE),IF(_xlpm.x=0,"",_xlpm.x)))</f>
        <v>urn:lsid:marinespecies.org:taxname:160831</v>
      </c>
      <c r="M34" s="46" t="str">
        <f>IF($I34="","",_xlfn.LET(_xlpm.x,VLOOKUP($I34,'2026-01-09_taxon-match'!$A$2:$N$81,5,FALSE),IF(_xlpm.x=0,"",_xlpm.x)))</f>
        <v>(Meissner, 1900)</v>
      </c>
      <c r="N34" s="46" t="str">
        <f>IF($I34="","",_xlfn.LET(_xlpm.x,VLOOKUP($I34,'2026-01-09_taxon-match'!$A$2:$N$81,6,FALSE),IF(_xlpm.x=0,"",_xlpm.x)))</f>
        <v>Animalia</v>
      </c>
      <c r="O34" s="46" t="str">
        <f>IF($I34="","",_xlfn.LET(_xlpm.x,VLOOKUP($I34,'2026-01-09_taxon-match'!$A$2:$N$81,7,FALSE),IF(_xlpm.x=0,"",_xlpm.x)))</f>
        <v>Echinodermata</v>
      </c>
      <c r="P34" s="46" t="str">
        <f>IF($I34="","",_xlfn.LET(_xlpm.x,VLOOKUP($I34,'2026-01-09_taxon-match'!$A$2:$N$81,8,FALSE),IF(_xlpm.x=0,"",_xlpm.x)))</f>
        <v>Echinoidea</v>
      </c>
      <c r="Q34" s="46" t="str">
        <f>IF($I34="","",_xlfn.LET(_xlpm.x,VLOOKUP($I34,'2026-01-09_taxon-match'!$A$2:$N$81,9,FALSE),IF(_xlpm.x=0,"",_xlpm.x)))</f>
        <v>Camarodonta</v>
      </c>
      <c r="R34" s="46" t="str">
        <f>IF($I34="","",_xlfn.LET(_xlpm.x,VLOOKUP($I34,'2026-01-09_taxon-match'!$A$2:$N$81,10,FALSE),IF(_xlpm.x=0,"",_xlpm.x)))</f>
        <v>Echinidae</v>
      </c>
      <c r="S34" s="46" t="str">
        <f>IF($I34="","",_xlfn.LET(_xlpm.x,VLOOKUP($I34,'2026-01-09_taxon-match'!$A$2:$N$81,11,FALSE),IF(_xlpm.x=0,"",_xlpm.x)))</f>
        <v>Sterechinus</v>
      </c>
      <c r="T34" s="46" t="str">
        <f>IF($I34="","",_xlfn.LET(_xlpm.x,VLOOKUP($I34,'2026-01-09_taxon-match'!$A$2:$N$81,13,FALSE),IF(_xlpm.x=0,"",_xlpm.x)))</f>
        <v>neumayeri</v>
      </c>
      <c r="V34" s="46" t="s">
        <v>43</v>
      </c>
      <c r="W34" s="46" t="s">
        <v>28</v>
      </c>
      <c r="X34" s="46" t="s">
        <v>32</v>
      </c>
      <c r="Y34" s="46" t="str">
        <f>IF(V34="","",_xlfn.LET(_xlpm.x,VLOOKUP(V34,'Drop-down_menus'!$D$2:$E$13,2,FALSE),IF(_xlpm.x=0,"",_xlpm.x)))</f>
        <v>https://orcid.org/0000-0002-0981-7442</v>
      </c>
      <c r="Z34" s="46" t="str">
        <f>IF(W34="","",_xlfn.LET(_xlpm.x,VLOOKUP(W34,'Drop-down_menus'!$D$2:$E$13,2,FALSE),IF(_xlpm.x=0,"",_xlpm.x)))</f>
        <v>https://orcid.org/0000-0002-9037-7623</v>
      </c>
      <c r="AA34" s="46" t="str">
        <f>IF(X34="","",_xlfn.LET(_xlpm.x,VLOOKUP(X34,'Drop-down_menus'!$D$2:$E$13,2,FALSE),IF(_xlpm.x=0,"",_xlpm.x)))</f>
        <v>https://orcid.org/0000-0001-5748-602X</v>
      </c>
    </row>
    <row r="35" spans="2:34" ht="13.5" customHeight="1">
      <c r="B35" s="46">
        <v>31</v>
      </c>
      <c r="C35" s="46" t="s">
        <v>57</v>
      </c>
      <c r="D35" s="46" t="b">
        <f>COUNTIF(Events!$B$2:$B$171, C35) &gt; 0</f>
        <v>1</v>
      </c>
      <c r="E35" s="46" t="s">
        <v>169</v>
      </c>
      <c r="F35" s="46" t="s">
        <v>186</v>
      </c>
      <c r="G35" s="46" t="s">
        <v>177</v>
      </c>
      <c r="I35" s="46" t="s">
        <v>177</v>
      </c>
      <c r="J35" s="46" t="str">
        <f>IF(I35="","",_xlfn.LET(_xlpm.x,VLOOKUP(I35,'2026-01-09_taxon-match'!$A$2:$N$81,4,FALSE),IF(_xlpm.x=0,"",_xlpm.x)))</f>
        <v>Sterechinus neumayeri</v>
      </c>
      <c r="L35" s="46" t="str">
        <f>IF(I35="","",_xlfn.LET(_xlpm.x,VLOOKUP(I35,'2026-01-09_taxon-match'!$A$2:$N$81,3,FALSE),IF(_xlpm.x=0,"",_xlpm.x)))</f>
        <v>urn:lsid:marinespecies.org:taxname:160831</v>
      </c>
      <c r="M35" s="46" t="str">
        <f>IF($I35="","",_xlfn.LET(_xlpm.x,VLOOKUP($I35,'2026-01-09_taxon-match'!$A$2:$N$81,5,FALSE),IF(_xlpm.x=0,"",_xlpm.x)))</f>
        <v>(Meissner, 1900)</v>
      </c>
      <c r="N35" s="46" t="str">
        <f>IF($I35="","",_xlfn.LET(_xlpm.x,VLOOKUP($I35,'2026-01-09_taxon-match'!$A$2:$N$81,6,FALSE),IF(_xlpm.x=0,"",_xlpm.x)))</f>
        <v>Animalia</v>
      </c>
      <c r="O35" s="46" t="str">
        <f>IF($I35="","",_xlfn.LET(_xlpm.x,VLOOKUP($I35,'2026-01-09_taxon-match'!$A$2:$N$81,7,FALSE),IF(_xlpm.x=0,"",_xlpm.x)))</f>
        <v>Echinodermata</v>
      </c>
      <c r="P35" s="46" t="str">
        <f>IF($I35="","",_xlfn.LET(_xlpm.x,VLOOKUP($I35,'2026-01-09_taxon-match'!$A$2:$N$81,8,FALSE),IF(_xlpm.x=0,"",_xlpm.x)))</f>
        <v>Echinoidea</v>
      </c>
      <c r="Q35" s="46" t="str">
        <f>IF($I35="","",_xlfn.LET(_xlpm.x,VLOOKUP($I35,'2026-01-09_taxon-match'!$A$2:$N$81,9,FALSE),IF(_xlpm.x=0,"",_xlpm.x)))</f>
        <v>Camarodonta</v>
      </c>
      <c r="R35" s="46" t="str">
        <f>IF($I35="","",_xlfn.LET(_xlpm.x,VLOOKUP($I35,'2026-01-09_taxon-match'!$A$2:$N$81,10,FALSE),IF(_xlpm.x=0,"",_xlpm.x)))</f>
        <v>Echinidae</v>
      </c>
      <c r="S35" s="46" t="str">
        <f>IF($I35="","",_xlfn.LET(_xlpm.x,VLOOKUP($I35,'2026-01-09_taxon-match'!$A$2:$N$81,11,FALSE),IF(_xlpm.x=0,"",_xlpm.x)))</f>
        <v>Sterechinus</v>
      </c>
      <c r="T35" s="46" t="str">
        <f>IF($I35="","",_xlfn.LET(_xlpm.x,VLOOKUP($I35,'2026-01-09_taxon-match'!$A$2:$N$81,13,FALSE),IF(_xlpm.x=0,"",_xlpm.x)))</f>
        <v>neumayeri</v>
      </c>
      <c r="U35" s="46">
        <v>1</v>
      </c>
      <c r="V35" s="46" t="s">
        <v>58</v>
      </c>
      <c r="Y35" s="46" t="str">
        <f>IF(V35="","",_xlfn.LET(_xlpm.x,VLOOKUP(V35,'Drop-down_menus'!$D$2:$E$13,2,FALSE),IF(_xlpm.x=0,"",_xlpm.x)))</f>
        <v>https://orcid.org/0000-0002-9708-1761</v>
      </c>
      <c r="Z35" s="46" t="str">
        <f>IF(W35="","",_xlfn.LET(_xlpm.x,VLOOKUP(W35,'Drop-down_menus'!$D$2:$E$13,2,FALSE),IF(_xlpm.x=0,"",_xlpm.x)))</f>
        <v/>
      </c>
      <c r="AA35" s="46" t="str">
        <f>IF(X35="","",_xlfn.LET(_xlpm.x,VLOOKUP(X35,'Drop-down_menus'!$D$2:$E$13,2,FALSE),IF(_xlpm.x=0,"",_xlpm.x)))</f>
        <v/>
      </c>
      <c r="AB35" s="40"/>
      <c r="AC35" s="40"/>
      <c r="AE35" s="46" t="s">
        <v>28</v>
      </c>
      <c r="AF35" s="46" t="s">
        <v>42</v>
      </c>
      <c r="AG35" s="46" t="str">
        <f>IF(AE35="","",_xlfn.LET(_xlpm.x,VLOOKUP(AE35,'Drop-down_menus'!$D$2:$E$13,2,FALSE),IF(_xlpm.x=0,"",_xlpm.x)))</f>
        <v>https://orcid.org/0000-0002-9037-7623</v>
      </c>
      <c r="AH35" s="46" t="str">
        <f>IF(AF35="","",_xlfn.LET(_xlpm.x,VLOOKUP(AF35,'Drop-down_menus'!$D$2:$E$13,2,FALSE),IF(_xlpm.x=0,"",_xlpm.x)))</f>
        <v/>
      </c>
    </row>
    <row r="36" spans="2:34" ht="13.5" customHeight="1">
      <c r="B36">
        <v>31</v>
      </c>
      <c r="C36" t="s">
        <v>57</v>
      </c>
      <c r="D36" s="46" t="b">
        <f>COUNTIF(Events!$B$2:$B$171, C36) &gt; 0</f>
        <v>1</v>
      </c>
      <c r="E36" s="2" t="s">
        <v>169</v>
      </c>
      <c r="G36" s="46" t="s">
        <v>177</v>
      </c>
      <c r="I36" s="46" t="s">
        <v>177</v>
      </c>
      <c r="J36" s="46" t="str">
        <f>IF(I36="","",_xlfn.LET(_xlpm.x,VLOOKUP(I36,'2026-01-09_taxon-match'!$A$2:$N$81,4,FALSE),IF(_xlpm.x=0,"",_xlpm.x)))</f>
        <v>Sterechinus neumayeri</v>
      </c>
      <c r="L36" s="46" t="str">
        <f>IF(I36="","",_xlfn.LET(_xlpm.x,VLOOKUP(I36,'2026-01-09_taxon-match'!$A$2:$N$81,3,FALSE),IF(_xlpm.x=0,"",_xlpm.x)))</f>
        <v>urn:lsid:marinespecies.org:taxname:160831</v>
      </c>
      <c r="M36" s="46" t="str">
        <f>IF($I36="","",_xlfn.LET(_xlpm.x,VLOOKUP($I36,'2026-01-09_taxon-match'!$A$2:$N$81,5,FALSE),IF(_xlpm.x=0,"",_xlpm.x)))</f>
        <v>(Meissner, 1900)</v>
      </c>
      <c r="N36" s="46" t="str">
        <f>IF($I36="","",_xlfn.LET(_xlpm.x,VLOOKUP($I36,'2026-01-09_taxon-match'!$A$2:$N$81,6,FALSE),IF(_xlpm.x=0,"",_xlpm.x)))</f>
        <v>Animalia</v>
      </c>
      <c r="O36" s="46" t="str">
        <f>IF($I36="","",_xlfn.LET(_xlpm.x,VLOOKUP($I36,'2026-01-09_taxon-match'!$A$2:$N$81,7,FALSE),IF(_xlpm.x=0,"",_xlpm.x)))</f>
        <v>Echinodermata</v>
      </c>
      <c r="P36" s="46" t="str">
        <f>IF($I36="","",_xlfn.LET(_xlpm.x,VLOOKUP($I36,'2026-01-09_taxon-match'!$A$2:$N$81,8,FALSE),IF(_xlpm.x=0,"",_xlpm.x)))</f>
        <v>Echinoidea</v>
      </c>
      <c r="Q36" s="46" t="str">
        <f>IF($I36="","",_xlfn.LET(_xlpm.x,VLOOKUP($I36,'2026-01-09_taxon-match'!$A$2:$N$81,9,FALSE),IF(_xlpm.x=0,"",_xlpm.x)))</f>
        <v>Camarodonta</v>
      </c>
      <c r="R36" s="46" t="str">
        <f>IF($I36="","",_xlfn.LET(_xlpm.x,VLOOKUP($I36,'2026-01-09_taxon-match'!$A$2:$N$81,10,FALSE),IF(_xlpm.x=0,"",_xlpm.x)))</f>
        <v>Echinidae</v>
      </c>
      <c r="S36" s="46" t="str">
        <f>IF($I36="","",_xlfn.LET(_xlpm.x,VLOOKUP($I36,'2026-01-09_taxon-match'!$A$2:$N$81,11,FALSE),IF(_xlpm.x=0,"",_xlpm.x)))</f>
        <v>Sterechinus</v>
      </c>
      <c r="T36" s="46" t="str">
        <f>IF($I36="","",_xlfn.LET(_xlpm.x,VLOOKUP($I36,'2026-01-09_taxon-match'!$A$2:$N$81,13,FALSE),IF(_xlpm.x=0,"",_xlpm.x)))</f>
        <v>neumayeri</v>
      </c>
      <c r="V36" s="46" t="s">
        <v>43</v>
      </c>
      <c r="W36" s="46" t="s">
        <v>28</v>
      </c>
      <c r="X36" s="46" t="s">
        <v>32</v>
      </c>
      <c r="Y36" s="46" t="str">
        <f>IF(V36="","",_xlfn.LET(_xlpm.x,VLOOKUP(V36,'Drop-down_menus'!$D$2:$E$13,2,FALSE),IF(_xlpm.x=0,"",_xlpm.x)))</f>
        <v>https://orcid.org/0000-0002-0981-7442</v>
      </c>
      <c r="Z36" s="46" t="str">
        <f>IF(W36="","",_xlfn.LET(_xlpm.x,VLOOKUP(W36,'Drop-down_menus'!$D$2:$E$13,2,FALSE),IF(_xlpm.x=0,"",_xlpm.x)))</f>
        <v>https://orcid.org/0000-0002-9037-7623</v>
      </c>
      <c r="AA36" s="46" t="str">
        <f>IF(X36="","",_xlfn.LET(_xlpm.x,VLOOKUP(X36,'Drop-down_menus'!$D$2:$E$13,2,FALSE),IF(_xlpm.x=0,"",_xlpm.x)))</f>
        <v>https://orcid.org/0000-0001-5748-602X</v>
      </c>
    </row>
    <row r="37" spans="2:34" ht="13.5" customHeight="1">
      <c r="B37" s="46">
        <v>32</v>
      </c>
      <c r="C37" s="46" t="s">
        <v>57</v>
      </c>
      <c r="D37" s="46" t="b">
        <f>COUNTIF(Events!$B$2:$B$171, C37) &gt; 0</f>
        <v>1</v>
      </c>
      <c r="E37" s="46" t="s">
        <v>169</v>
      </c>
      <c r="F37" s="46" t="s">
        <v>186</v>
      </c>
      <c r="G37" s="46" t="s">
        <v>177</v>
      </c>
      <c r="I37" s="46" t="s">
        <v>177</v>
      </c>
      <c r="J37" s="46" t="str">
        <f>IF(I37="","",_xlfn.LET(_xlpm.x,VLOOKUP(I37,'2026-01-09_taxon-match'!$A$2:$N$81,4,FALSE),IF(_xlpm.x=0,"",_xlpm.x)))</f>
        <v>Sterechinus neumayeri</v>
      </c>
      <c r="L37" s="46" t="str">
        <f>IF(I37="","",_xlfn.LET(_xlpm.x,VLOOKUP(I37,'2026-01-09_taxon-match'!$A$2:$N$81,3,FALSE),IF(_xlpm.x=0,"",_xlpm.x)))</f>
        <v>urn:lsid:marinespecies.org:taxname:160831</v>
      </c>
      <c r="M37" s="46" t="str">
        <f>IF($I37="","",_xlfn.LET(_xlpm.x,VLOOKUP($I37,'2026-01-09_taxon-match'!$A$2:$N$81,5,FALSE),IF(_xlpm.x=0,"",_xlpm.x)))</f>
        <v>(Meissner, 1900)</v>
      </c>
      <c r="N37" s="46" t="str">
        <f>IF($I37="","",_xlfn.LET(_xlpm.x,VLOOKUP($I37,'2026-01-09_taxon-match'!$A$2:$N$81,6,FALSE),IF(_xlpm.x=0,"",_xlpm.x)))</f>
        <v>Animalia</v>
      </c>
      <c r="O37" s="46" t="str">
        <f>IF($I37="","",_xlfn.LET(_xlpm.x,VLOOKUP($I37,'2026-01-09_taxon-match'!$A$2:$N$81,7,FALSE),IF(_xlpm.x=0,"",_xlpm.x)))</f>
        <v>Echinodermata</v>
      </c>
      <c r="P37" s="46" t="str">
        <f>IF($I37="","",_xlfn.LET(_xlpm.x,VLOOKUP($I37,'2026-01-09_taxon-match'!$A$2:$N$81,8,FALSE),IF(_xlpm.x=0,"",_xlpm.x)))</f>
        <v>Echinoidea</v>
      </c>
      <c r="Q37" s="46" t="str">
        <f>IF($I37="","",_xlfn.LET(_xlpm.x,VLOOKUP($I37,'2026-01-09_taxon-match'!$A$2:$N$81,9,FALSE),IF(_xlpm.x=0,"",_xlpm.x)))</f>
        <v>Camarodonta</v>
      </c>
      <c r="R37" s="46" t="str">
        <f>IF($I37="","",_xlfn.LET(_xlpm.x,VLOOKUP($I37,'2026-01-09_taxon-match'!$A$2:$N$81,10,FALSE),IF(_xlpm.x=0,"",_xlpm.x)))</f>
        <v>Echinidae</v>
      </c>
      <c r="S37" s="46" t="str">
        <f>IF($I37="","",_xlfn.LET(_xlpm.x,VLOOKUP($I37,'2026-01-09_taxon-match'!$A$2:$N$81,11,FALSE),IF(_xlpm.x=0,"",_xlpm.x)))</f>
        <v>Sterechinus</v>
      </c>
      <c r="T37" s="46" t="str">
        <f>IF($I37="","",_xlfn.LET(_xlpm.x,VLOOKUP($I37,'2026-01-09_taxon-match'!$A$2:$N$81,13,FALSE),IF(_xlpm.x=0,"",_xlpm.x)))</f>
        <v>neumayeri</v>
      </c>
      <c r="U37" s="46">
        <v>1</v>
      </c>
      <c r="V37" s="46" t="s">
        <v>58</v>
      </c>
      <c r="Y37" s="46" t="str">
        <f>IF(V37="","",_xlfn.LET(_xlpm.x,VLOOKUP(V37,'Drop-down_menus'!$D$2:$E$13,2,FALSE),IF(_xlpm.x=0,"",_xlpm.x)))</f>
        <v>https://orcid.org/0000-0002-9708-1761</v>
      </c>
      <c r="Z37" s="46" t="str">
        <f>IF(W37="","",_xlfn.LET(_xlpm.x,VLOOKUP(W37,'Drop-down_menus'!$D$2:$E$13,2,FALSE),IF(_xlpm.x=0,"",_xlpm.x)))</f>
        <v/>
      </c>
      <c r="AA37" s="46" t="str">
        <f>IF(X37="","",_xlfn.LET(_xlpm.x,VLOOKUP(X37,'Drop-down_menus'!$D$2:$E$13,2,FALSE),IF(_xlpm.x=0,"",_xlpm.x)))</f>
        <v/>
      </c>
      <c r="AB37" s="40"/>
      <c r="AC37" s="40"/>
      <c r="AE37" s="46" t="s">
        <v>28</v>
      </c>
      <c r="AF37" s="46" t="s">
        <v>42</v>
      </c>
      <c r="AG37" s="46" t="str">
        <f>IF(AE37="","",_xlfn.LET(_xlpm.x,VLOOKUP(AE37,'Drop-down_menus'!$D$2:$E$13,2,FALSE),IF(_xlpm.x=0,"",_xlpm.x)))</f>
        <v>https://orcid.org/0000-0002-9037-7623</v>
      </c>
      <c r="AH37" s="46" t="str">
        <f>IF(AF37="","",_xlfn.LET(_xlpm.x,VLOOKUP(AF37,'Drop-down_menus'!$D$2:$E$13,2,FALSE),IF(_xlpm.x=0,"",_xlpm.x)))</f>
        <v/>
      </c>
    </row>
    <row r="38" spans="2:34" ht="13.5" customHeight="1">
      <c r="B38">
        <v>32</v>
      </c>
      <c r="C38" t="s">
        <v>57</v>
      </c>
      <c r="D38" s="46" t="b">
        <f>COUNTIF(Events!$B$2:$B$171, C38) &gt; 0</f>
        <v>1</v>
      </c>
      <c r="E38" s="2" t="s">
        <v>169</v>
      </c>
      <c r="G38" s="46" t="s">
        <v>177</v>
      </c>
      <c r="I38" s="46" t="s">
        <v>177</v>
      </c>
      <c r="J38" s="46" t="str">
        <f>IF(I38="","",_xlfn.LET(_xlpm.x,VLOOKUP(I38,'2026-01-09_taxon-match'!$A$2:$N$81,4,FALSE),IF(_xlpm.x=0,"",_xlpm.x)))</f>
        <v>Sterechinus neumayeri</v>
      </c>
      <c r="L38" s="46" t="str">
        <f>IF(I38="","",_xlfn.LET(_xlpm.x,VLOOKUP(I38,'2026-01-09_taxon-match'!$A$2:$N$81,3,FALSE),IF(_xlpm.x=0,"",_xlpm.x)))</f>
        <v>urn:lsid:marinespecies.org:taxname:160831</v>
      </c>
      <c r="M38" s="46" t="str">
        <f>IF($I38="","",_xlfn.LET(_xlpm.x,VLOOKUP($I38,'2026-01-09_taxon-match'!$A$2:$N$81,5,FALSE),IF(_xlpm.x=0,"",_xlpm.x)))</f>
        <v>(Meissner, 1900)</v>
      </c>
      <c r="N38" s="46" t="str">
        <f>IF($I38="","",_xlfn.LET(_xlpm.x,VLOOKUP($I38,'2026-01-09_taxon-match'!$A$2:$N$81,6,FALSE),IF(_xlpm.x=0,"",_xlpm.x)))</f>
        <v>Animalia</v>
      </c>
      <c r="O38" s="46" t="str">
        <f>IF($I38="","",_xlfn.LET(_xlpm.x,VLOOKUP($I38,'2026-01-09_taxon-match'!$A$2:$N$81,7,FALSE),IF(_xlpm.x=0,"",_xlpm.x)))</f>
        <v>Echinodermata</v>
      </c>
      <c r="P38" s="46" t="str">
        <f>IF($I38="","",_xlfn.LET(_xlpm.x,VLOOKUP($I38,'2026-01-09_taxon-match'!$A$2:$N$81,8,FALSE),IF(_xlpm.x=0,"",_xlpm.x)))</f>
        <v>Echinoidea</v>
      </c>
      <c r="Q38" s="46" t="str">
        <f>IF($I38="","",_xlfn.LET(_xlpm.x,VLOOKUP($I38,'2026-01-09_taxon-match'!$A$2:$N$81,9,FALSE),IF(_xlpm.x=0,"",_xlpm.x)))</f>
        <v>Camarodonta</v>
      </c>
      <c r="R38" s="46" t="str">
        <f>IF($I38="","",_xlfn.LET(_xlpm.x,VLOOKUP($I38,'2026-01-09_taxon-match'!$A$2:$N$81,10,FALSE),IF(_xlpm.x=0,"",_xlpm.x)))</f>
        <v>Echinidae</v>
      </c>
      <c r="S38" s="46" t="str">
        <f>IF($I38="","",_xlfn.LET(_xlpm.x,VLOOKUP($I38,'2026-01-09_taxon-match'!$A$2:$N$81,11,FALSE),IF(_xlpm.x=0,"",_xlpm.x)))</f>
        <v>Sterechinus</v>
      </c>
      <c r="T38" s="46" t="str">
        <f>IF($I38="","",_xlfn.LET(_xlpm.x,VLOOKUP($I38,'2026-01-09_taxon-match'!$A$2:$N$81,13,FALSE),IF(_xlpm.x=0,"",_xlpm.x)))</f>
        <v>neumayeri</v>
      </c>
      <c r="V38" s="46" t="s">
        <v>43</v>
      </c>
      <c r="W38" s="46" t="s">
        <v>28</v>
      </c>
      <c r="X38" s="46" t="s">
        <v>32</v>
      </c>
      <c r="Y38" s="46" t="str">
        <f>IF(V38="","",_xlfn.LET(_xlpm.x,VLOOKUP(V38,'Drop-down_menus'!$D$2:$E$13,2,FALSE),IF(_xlpm.x=0,"",_xlpm.x)))</f>
        <v>https://orcid.org/0000-0002-0981-7442</v>
      </c>
      <c r="Z38" s="46" t="str">
        <f>IF(W38="","",_xlfn.LET(_xlpm.x,VLOOKUP(W38,'Drop-down_menus'!$D$2:$E$13,2,FALSE),IF(_xlpm.x=0,"",_xlpm.x)))</f>
        <v>https://orcid.org/0000-0002-9037-7623</v>
      </c>
      <c r="AA38" s="46" t="str">
        <f>IF(X38="","",_xlfn.LET(_xlpm.x,VLOOKUP(X38,'Drop-down_menus'!$D$2:$E$13,2,FALSE),IF(_xlpm.x=0,"",_xlpm.x)))</f>
        <v>https://orcid.org/0000-0001-5748-602X</v>
      </c>
    </row>
    <row r="39" spans="2:34" ht="13.5" customHeight="1">
      <c r="B39" s="46">
        <v>33</v>
      </c>
      <c r="C39" s="46" t="s">
        <v>57</v>
      </c>
      <c r="D39" s="46" t="b">
        <f>COUNTIF(Events!$B$2:$B$171, C39) &gt; 0</f>
        <v>1</v>
      </c>
      <c r="E39" s="46" t="s">
        <v>169</v>
      </c>
      <c r="F39" s="46" t="s">
        <v>186</v>
      </c>
      <c r="G39" s="46" t="s">
        <v>177</v>
      </c>
      <c r="I39" s="46" t="s">
        <v>177</v>
      </c>
      <c r="J39" s="46" t="str">
        <f>IF(I39="","",_xlfn.LET(_xlpm.x,VLOOKUP(I39,'2026-01-09_taxon-match'!$A$2:$N$81,4,FALSE),IF(_xlpm.x=0,"",_xlpm.x)))</f>
        <v>Sterechinus neumayeri</v>
      </c>
      <c r="L39" s="46" t="str">
        <f>IF(I39="","",_xlfn.LET(_xlpm.x,VLOOKUP(I39,'2026-01-09_taxon-match'!$A$2:$N$81,3,FALSE),IF(_xlpm.x=0,"",_xlpm.x)))</f>
        <v>urn:lsid:marinespecies.org:taxname:160831</v>
      </c>
      <c r="M39" s="46" t="str">
        <f>IF($I39="","",_xlfn.LET(_xlpm.x,VLOOKUP($I39,'2026-01-09_taxon-match'!$A$2:$N$81,5,FALSE),IF(_xlpm.x=0,"",_xlpm.x)))</f>
        <v>(Meissner, 1900)</v>
      </c>
      <c r="N39" s="46" t="str">
        <f>IF($I39="","",_xlfn.LET(_xlpm.x,VLOOKUP($I39,'2026-01-09_taxon-match'!$A$2:$N$81,6,FALSE),IF(_xlpm.x=0,"",_xlpm.x)))</f>
        <v>Animalia</v>
      </c>
      <c r="O39" s="46" t="str">
        <f>IF($I39="","",_xlfn.LET(_xlpm.x,VLOOKUP($I39,'2026-01-09_taxon-match'!$A$2:$N$81,7,FALSE),IF(_xlpm.x=0,"",_xlpm.x)))</f>
        <v>Echinodermata</v>
      </c>
      <c r="P39" s="46" t="str">
        <f>IF($I39="","",_xlfn.LET(_xlpm.x,VLOOKUP($I39,'2026-01-09_taxon-match'!$A$2:$N$81,8,FALSE),IF(_xlpm.x=0,"",_xlpm.x)))</f>
        <v>Echinoidea</v>
      </c>
      <c r="Q39" s="46" t="str">
        <f>IF($I39="","",_xlfn.LET(_xlpm.x,VLOOKUP($I39,'2026-01-09_taxon-match'!$A$2:$N$81,9,FALSE),IF(_xlpm.x=0,"",_xlpm.x)))</f>
        <v>Camarodonta</v>
      </c>
      <c r="R39" s="46" t="str">
        <f>IF($I39="","",_xlfn.LET(_xlpm.x,VLOOKUP($I39,'2026-01-09_taxon-match'!$A$2:$N$81,10,FALSE),IF(_xlpm.x=0,"",_xlpm.x)))</f>
        <v>Echinidae</v>
      </c>
      <c r="S39" s="46" t="str">
        <f>IF($I39="","",_xlfn.LET(_xlpm.x,VLOOKUP($I39,'2026-01-09_taxon-match'!$A$2:$N$81,11,FALSE),IF(_xlpm.x=0,"",_xlpm.x)))</f>
        <v>Sterechinus</v>
      </c>
      <c r="T39" s="46" t="str">
        <f>IF($I39="","",_xlfn.LET(_xlpm.x,VLOOKUP($I39,'2026-01-09_taxon-match'!$A$2:$N$81,13,FALSE),IF(_xlpm.x=0,"",_xlpm.x)))</f>
        <v>neumayeri</v>
      </c>
      <c r="U39" s="46">
        <v>1</v>
      </c>
      <c r="V39" s="46" t="s">
        <v>58</v>
      </c>
      <c r="Y39" s="46" t="str">
        <f>IF(V39="","",_xlfn.LET(_xlpm.x,VLOOKUP(V39,'Drop-down_menus'!$D$2:$E$13,2,FALSE),IF(_xlpm.x=0,"",_xlpm.x)))</f>
        <v>https://orcid.org/0000-0002-9708-1761</v>
      </c>
      <c r="Z39" s="46" t="str">
        <f>IF(W39="","",_xlfn.LET(_xlpm.x,VLOOKUP(W39,'Drop-down_menus'!$D$2:$E$13,2,FALSE),IF(_xlpm.x=0,"",_xlpm.x)))</f>
        <v/>
      </c>
      <c r="AA39" s="46" t="str">
        <f>IF(X39="","",_xlfn.LET(_xlpm.x,VLOOKUP(X39,'Drop-down_menus'!$D$2:$E$13,2,FALSE),IF(_xlpm.x=0,"",_xlpm.x)))</f>
        <v/>
      </c>
      <c r="AB39" s="40"/>
      <c r="AC39" s="40"/>
      <c r="AE39" s="46" t="s">
        <v>28</v>
      </c>
      <c r="AF39" s="46" t="s">
        <v>42</v>
      </c>
      <c r="AG39" s="46" t="str">
        <f>IF(AE39="","",_xlfn.LET(_xlpm.x,VLOOKUP(AE39,'Drop-down_menus'!$D$2:$E$13,2,FALSE),IF(_xlpm.x=0,"",_xlpm.x)))</f>
        <v>https://orcid.org/0000-0002-9037-7623</v>
      </c>
      <c r="AH39" s="46" t="str">
        <f>IF(AF39="","",_xlfn.LET(_xlpm.x,VLOOKUP(AF39,'Drop-down_menus'!$D$2:$E$13,2,FALSE),IF(_xlpm.x=0,"",_xlpm.x)))</f>
        <v/>
      </c>
    </row>
    <row r="40" spans="2:34" ht="13.5" customHeight="1">
      <c r="B40">
        <v>33</v>
      </c>
      <c r="C40" t="s">
        <v>57</v>
      </c>
      <c r="D40" s="46" t="b">
        <f>COUNTIF(Events!$B$2:$B$171, C40) &gt; 0</f>
        <v>1</v>
      </c>
      <c r="E40" s="2" t="s">
        <v>169</v>
      </c>
      <c r="G40" s="46" t="s">
        <v>177</v>
      </c>
      <c r="I40" s="46" t="s">
        <v>177</v>
      </c>
      <c r="J40" s="46" t="str">
        <f>IF(I40="","",_xlfn.LET(_xlpm.x,VLOOKUP(I40,'2026-01-09_taxon-match'!$A$2:$N$81,4,FALSE),IF(_xlpm.x=0,"",_xlpm.x)))</f>
        <v>Sterechinus neumayeri</v>
      </c>
      <c r="L40" s="46" t="str">
        <f>IF(I40="","",_xlfn.LET(_xlpm.x,VLOOKUP(I40,'2026-01-09_taxon-match'!$A$2:$N$81,3,FALSE),IF(_xlpm.x=0,"",_xlpm.x)))</f>
        <v>urn:lsid:marinespecies.org:taxname:160831</v>
      </c>
      <c r="M40" s="46" t="str">
        <f>IF($I40="","",_xlfn.LET(_xlpm.x,VLOOKUP($I40,'2026-01-09_taxon-match'!$A$2:$N$81,5,FALSE),IF(_xlpm.x=0,"",_xlpm.x)))</f>
        <v>(Meissner, 1900)</v>
      </c>
      <c r="N40" s="46" t="str">
        <f>IF($I40="","",_xlfn.LET(_xlpm.x,VLOOKUP($I40,'2026-01-09_taxon-match'!$A$2:$N$81,6,FALSE),IF(_xlpm.x=0,"",_xlpm.x)))</f>
        <v>Animalia</v>
      </c>
      <c r="O40" s="46" t="str">
        <f>IF($I40="","",_xlfn.LET(_xlpm.x,VLOOKUP($I40,'2026-01-09_taxon-match'!$A$2:$N$81,7,FALSE),IF(_xlpm.x=0,"",_xlpm.x)))</f>
        <v>Echinodermata</v>
      </c>
      <c r="P40" s="46" t="str">
        <f>IF($I40="","",_xlfn.LET(_xlpm.x,VLOOKUP($I40,'2026-01-09_taxon-match'!$A$2:$N$81,8,FALSE),IF(_xlpm.x=0,"",_xlpm.x)))</f>
        <v>Echinoidea</v>
      </c>
      <c r="Q40" s="46" t="str">
        <f>IF($I40="","",_xlfn.LET(_xlpm.x,VLOOKUP($I40,'2026-01-09_taxon-match'!$A$2:$N$81,9,FALSE),IF(_xlpm.x=0,"",_xlpm.x)))</f>
        <v>Camarodonta</v>
      </c>
      <c r="R40" s="46" t="str">
        <f>IF($I40="","",_xlfn.LET(_xlpm.x,VLOOKUP($I40,'2026-01-09_taxon-match'!$A$2:$N$81,10,FALSE),IF(_xlpm.x=0,"",_xlpm.x)))</f>
        <v>Echinidae</v>
      </c>
      <c r="S40" s="46" t="str">
        <f>IF($I40="","",_xlfn.LET(_xlpm.x,VLOOKUP($I40,'2026-01-09_taxon-match'!$A$2:$N$81,11,FALSE),IF(_xlpm.x=0,"",_xlpm.x)))</f>
        <v>Sterechinus</v>
      </c>
      <c r="T40" s="46" t="str">
        <f>IF($I40="","",_xlfn.LET(_xlpm.x,VLOOKUP($I40,'2026-01-09_taxon-match'!$A$2:$N$81,13,FALSE),IF(_xlpm.x=0,"",_xlpm.x)))</f>
        <v>neumayeri</v>
      </c>
      <c r="V40" s="46" t="s">
        <v>43</v>
      </c>
      <c r="W40" s="46" t="s">
        <v>28</v>
      </c>
      <c r="X40" s="46" t="s">
        <v>32</v>
      </c>
      <c r="Y40" s="46" t="str">
        <f>IF(V40="","",_xlfn.LET(_xlpm.x,VLOOKUP(V40,'Drop-down_menus'!$D$2:$E$13,2,FALSE),IF(_xlpm.x=0,"",_xlpm.x)))</f>
        <v>https://orcid.org/0000-0002-0981-7442</v>
      </c>
      <c r="Z40" s="46" t="str">
        <f>IF(W40="","",_xlfn.LET(_xlpm.x,VLOOKUP(W40,'Drop-down_menus'!$D$2:$E$13,2,FALSE),IF(_xlpm.x=0,"",_xlpm.x)))</f>
        <v>https://orcid.org/0000-0002-9037-7623</v>
      </c>
      <c r="AA40" s="46" t="str">
        <f>IF(X40="","",_xlfn.LET(_xlpm.x,VLOOKUP(X40,'Drop-down_menus'!$D$2:$E$13,2,FALSE),IF(_xlpm.x=0,"",_xlpm.x)))</f>
        <v>https://orcid.org/0000-0001-5748-602X</v>
      </c>
    </row>
    <row r="41" spans="2:34" ht="13.5" customHeight="1">
      <c r="B41" s="46">
        <v>34</v>
      </c>
      <c r="C41" s="46" t="s">
        <v>57</v>
      </c>
      <c r="D41" s="46" t="b">
        <f>COUNTIF(Events!$B$2:$B$171, C41) &gt; 0</f>
        <v>1</v>
      </c>
      <c r="E41" s="46" t="s">
        <v>169</v>
      </c>
      <c r="F41" s="46" t="s">
        <v>186</v>
      </c>
      <c r="G41" s="46" t="s">
        <v>177</v>
      </c>
      <c r="I41" s="46" t="s">
        <v>177</v>
      </c>
      <c r="J41" s="46" t="str">
        <f>IF(I41="","",_xlfn.LET(_xlpm.x,VLOOKUP(I41,'2026-01-09_taxon-match'!$A$2:$N$81,4,FALSE),IF(_xlpm.x=0,"",_xlpm.x)))</f>
        <v>Sterechinus neumayeri</v>
      </c>
      <c r="L41" s="46" t="str">
        <f>IF(I41="","",_xlfn.LET(_xlpm.x,VLOOKUP(I41,'2026-01-09_taxon-match'!$A$2:$N$81,3,FALSE),IF(_xlpm.x=0,"",_xlpm.x)))</f>
        <v>urn:lsid:marinespecies.org:taxname:160831</v>
      </c>
      <c r="M41" s="46" t="str">
        <f>IF($I41="","",_xlfn.LET(_xlpm.x,VLOOKUP($I41,'2026-01-09_taxon-match'!$A$2:$N$81,5,FALSE),IF(_xlpm.x=0,"",_xlpm.x)))</f>
        <v>(Meissner, 1900)</v>
      </c>
      <c r="N41" s="46" t="str">
        <f>IF($I41="","",_xlfn.LET(_xlpm.x,VLOOKUP($I41,'2026-01-09_taxon-match'!$A$2:$N$81,6,FALSE),IF(_xlpm.x=0,"",_xlpm.x)))</f>
        <v>Animalia</v>
      </c>
      <c r="O41" s="46" t="str">
        <f>IF($I41="","",_xlfn.LET(_xlpm.x,VLOOKUP($I41,'2026-01-09_taxon-match'!$A$2:$N$81,7,FALSE),IF(_xlpm.x=0,"",_xlpm.x)))</f>
        <v>Echinodermata</v>
      </c>
      <c r="P41" s="46" t="str">
        <f>IF($I41="","",_xlfn.LET(_xlpm.x,VLOOKUP($I41,'2026-01-09_taxon-match'!$A$2:$N$81,8,FALSE),IF(_xlpm.x=0,"",_xlpm.x)))</f>
        <v>Echinoidea</v>
      </c>
      <c r="Q41" s="46" t="str">
        <f>IF($I41="","",_xlfn.LET(_xlpm.x,VLOOKUP($I41,'2026-01-09_taxon-match'!$A$2:$N$81,9,FALSE),IF(_xlpm.x=0,"",_xlpm.x)))</f>
        <v>Camarodonta</v>
      </c>
      <c r="R41" s="46" t="str">
        <f>IF($I41="","",_xlfn.LET(_xlpm.x,VLOOKUP($I41,'2026-01-09_taxon-match'!$A$2:$N$81,10,FALSE),IF(_xlpm.x=0,"",_xlpm.x)))</f>
        <v>Echinidae</v>
      </c>
      <c r="S41" s="46" t="str">
        <f>IF($I41="","",_xlfn.LET(_xlpm.x,VLOOKUP($I41,'2026-01-09_taxon-match'!$A$2:$N$81,11,FALSE),IF(_xlpm.x=0,"",_xlpm.x)))</f>
        <v>Sterechinus</v>
      </c>
      <c r="T41" s="46" t="str">
        <f>IF($I41="","",_xlfn.LET(_xlpm.x,VLOOKUP($I41,'2026-01-09_taxon-match'!$A$2:$N$81,13,FALSE),IF(_xlpm.x=0,"",_xlpm.x)))</f>
        <v>neumayeri</v>
      </c>
      <c r="U41" s="46">
        <v>1</v>
      </c>
      <c r="V41" s="46" t="s">
        <v>58</v>
      </c>
      <c r="Y41" s="46" t="str">
        <f>IF(V41="","",_xlfn.LET(_xlpm.x,VLOOKUP(V41,'Drop-down_menus'!$D$2:$E$13,2,FALSE),IF(_xlpm.x=0,"",_xlpm.x)))</f>
        <v>https://orcid.org/0000-0002-9708-1761</v>
      </c>
      <c r="Z41" s="46" t="str">
        <f>IF(W41="","",_xlfn.LET(_xlpm.x,VLOOKUP(W41,'Drop-down_menus'!$D$2:$E$13,2,FALSE),IF(_xlpm.x=0,"",_xlpm.x)))</f>
        <v/>
      </c>
      <c r="AA41" s="46" t="str">
        <f>IF(X41="","",_xlfn.LET(_xlpm.x,VLOOKUP(X41,'Drop-down_menus'!$D$2:$E$13,2,FALSE),IF(_xlpm.x=0,"",_xlpm.x)))</f>
        <v/>
      </c>
      <c r="AB41" s="40"/>
      <c r="AC41" s="40"/>
      <c r="AE41" s="46" t="s">
        <v>28</v>
      </c>
      <c r="AF41" s="46" t="s">
        <v>42</v>
      </c>
      <c r="AG41" s="46" t="str">
        <f>IF(AE41="","",_xlfn.LET(_xlpm.x,VLOOKUP(AE41,'Drop-down_menus'!$D$2:$E$13,2,FALSE),IF(_xlpm.x=0,"",_xlpm.x)))</f>
        <v>https://orcid.org/0000-0002-9037-7623</v>
      </c>
      <c r="AH41" s="46" t="str">
        <f>IF(AF41="","",_xlfn.LET(_xlpm.x,VLOOKUP(AF41,'Drop-down_menus'!$D$2:$E$13,2,FALSE),IF(_xlpm.x=0,"",_xlpm.x)))</f>
        <v/>
      </c>
    </row>
    <row r="42" spans="2:34" ht="13.5" customHeight="1">
      <c r="B42">
        <v>34</v>
      </c>
      <c r="C42" t="s">
        <v>57</v>
      </c>
      <c r="D42" s="46" t="b">
        <f>COUNTIF(Events!$B$2:$B$171, C42) &gt; 0</f>
        <v>1</v>
      </c>
      <c r="E42" s="2" t="s">
        <v>169</v>
      </c>
      <c r="G42" s="46" t="s">
        <v>177</v>
      </c>
      <c r="I42" s="46" t="s">
        <v>177</v>
      </c>
      <c r="J42" s="46" t="str">
        <f>IF(I42="","",_xlfn.LET(_xlpm.x,VLOOKUP(I42,'2026-01-09_taxon-match'!$A$2:$N$81,4,FALSE),IF(_xlpm.x=0,"",_xlpm.x)))</f>
        <v>Sterechinus neumayeri</v>
      </c>
      <c r="L42" s="46" t="str">
        <f>IF(I42="","",_xlfn.LET(_xlpm.x,VLOOKUP(I42,'2026-01-09_taxon-match'!$A$2:$N$81,3,FALSE),IF(_xlpm.x=0,"",_xlpm.x)))</f>
        <v>urn:lsid:marinespecies.org:taxname:160831</v>
      </c>
      <c r="M42" s="46" t="str">
        <f>IF($I42="","",_xlfn.LET(_xlpm.x,VLOOKUP($I42,'2026-01-09_taxon-match'!$A$2:$N$81,5,FALSE),IF(_xlpm.x=0,"",_xlpm.x)))</f>
        <v>(Meissner, 1900)</v>
      </c>
      <c r="N42" s="46" t="str">
        <f>IF($I42="","",_xlfn.LET(_xlpm.x,VLOOKUP($I42,'2026-01-09_taxon-match'!$A$2:$N$81,6,FALSE),IF(_xlpm.x=0,"",_xlpm.x)))</f>
        <v>Animalia</v>
      </c>
      <c r="O42" s="46" t="str">
        <f>IF($I42="","",_xlfn.LET(_xlpm.x,VLOOKUP($I42,'2026-01-09_taxon-match'!$A$2:$N$81,7,FALSE),IF(_xlpm.x=0,"",_xlpm.x)))</f>
        <v>Echinodermata</v>
      </c>
      <c r="P42" s="46" t="str">
        <f>IF($I42="","",_xlfn.LET(_xlpm.x,VLOOKUP($I42,'2026-01-09_taxon-match'!$A$2:$N$81,8,FALSE),IF(_xlpm.x=0,"",_xlpm.x)))</f>
        <v>Echinoidea</v>
      </c>
      <c r="Q42" s="46" t="str">
        <f>IF($I42="","",_xlfn.LET(_xlpm.x,VLOOKUP($I42,'2026-01-09_taxon-match'!$A$2:$N$81,9,FALSE),IF(_xlpm.x=0,"",_xlpm.x)))</f>
        <v>Camarodonta</v>
      </c>
      <c r="R42" s="46" t="str">
        <f>IF($I42="","",_xlfn.LET(_xlpm.x,VLOOKUP($I42,'2026-01-09_taxon-match'!$A$2:$N$81,10,FALSE),IF(_xlpm.x=0,"",_xlpm.x)))</f>
        <v>Echinidae</v>
      </c>
      <c r="S42" s="46" t="str">
        <f>IF($I42="","",_xlfn.LET(_xlpm.x,VLOOKUP($I42,'2026-01-09_taxon-match'!$A$2:$N$81,11,FALSE),IF(_xlpm.x=0,"",_xlpm.x)))</f>
        <v>Sterechinus</v>
      </c>
      <c r="T42" s="46" t="str">
        <f>IF($I42="","",_xlfn.LET(_xlpm.x,VLOOKUP($I42,'2026-01-09_taxon-match'!$A$2:$N$81,13,FALSE),IF(_xlpm.x=0,"",_xlpm.x)))</f>
        <v>neumayeri</v>
      </c>
      <c r="V42" s="46" t="s">
        <v>43</v>
      </c>
      <c r="W42" s="46" t="s">
        <v>28</v>
      </c>
      <c r="X42" s="46" t="s">
        <v>32</v>
      </c>
      <c r="Y42" s="46" t="str">
        <f>IF(V42="","",_xlfn.LET(_xlpm.x,VLOOKUP(V42,'Drop-down_menus'!$D$2:$E$13,2,FALSE),IF(_xlpm.x=0,"",_xlpm.x)))</f>
        <v>https://orcid.org/0000-0002-0981-7442</v>
      </c>
      <c r="Z42" s="46" t="str">
        <f>IF(W42="","",_xlfn.LET(_xlpm.x,VLOOKUP(W42,'Drop-down_menus'!$D$2:$E$13,2,FALSE),IF(_xlpm.x=0,"",_xlpm.x)))</f>
        <v>https://orcid.org/0000-0002-9037-7623</v>
      </c>
      <c r="AA42" s="46" t="str">
        <f>IF(X42="","",_xlfn.LET(_xlpm.x,VLOOKUP(X42,'Drop-down_menus'!$D$2:$E$13,2,FALSE),IF(_xlpm.x=0,"",_xlpm.x)))</f>
        <v>https://orcid.org/0000-0001-5748-602X</v>
      </c>
    </row>
    <row r="43" spans="2:34" ht="13.5" customHeight="1">
      <c r="B43" s="46">
        <v>35</v>
      </c>
      <c r="C43" s="46" t="s">
        <v>57</v>
      </c>
      <c r="D43" s="46" t="b">
        <f>COUNTIF(Events!$B$2:$B$171, C43) &gt; 0</f>
        <v>1</v>
      </c>
      <c r="E43" s="46" t="s">
        <v>169</v>
      </c>
      <c r="F43" s="46" t="s">
        <v>186</v>
      </c>
      <c r="G43" s="46" t="s">
        <v>177</v>
      </c>
      <c r="I43" s="46" t="s">
        <v>177</v>
      </c>
      <c r="J43" s="46" t="str">
        <f>IF(I43="","",_xlfn.LET(_xlpm.x,VLOOKUP(I43,'2026-01-09_taxon-match'!$A$2:$N$81,4,FALSE),IF(_xlpm.x=0,"",_xlpm.x)))</f>
        <v>Sterechinus neumayeri</v>
      </c>
      <c r="L43" s="46" t="str">
        <f>IF(I43="","",_xlfn.LET(_xlpm.x,VLOOKUP(I43,'2026-01-09_taxon-match'!$A$2:$N$81,3,FALSE),IF(_xlpm.x=0,"",_xlpm.x)))</f>
        <v>urn:lsid:marinespecies.org:taxname:160831</v>
      </c>
      <c r="M43" s="46" t="str">
        <f>IF($I43="","",_xlfn.LET(_xlpm.x,VLOOKUP($I43,'2026-01-09_taxon-match'!$A$2:$N$81,5,FALSE),IF(_xlpm.x=0,"",_xlpm.x)))</f>
        <v>(Meissner, 1900)</v>
      </c>
      <c r="N43" s="46" t="str">
        <f>IF($I43="","",_xlfn.LET(_xlpm.x,VLOOKUP($I43,'2026-01-09_taxon-match'!$A$2:$N$81,6,FALSE),IF(_xlpm.x=0,"",_xlpm.x)))</f>
        <v>Animalia</v>
      </c>
      <c r="O43" s="46" t="str">
        <f>IF($I43="","",_xlfn.LET(_xlpm.x,VLOOKUP($I43,'2026-01-09_taxon-match'!$A$2:$N$81,7,FALSE),IF(_xlpm.x=0,"",_xlpm.x)))</f>
        <v>Echinodermata</v>
      </c>
      <c r="P43" s="46" t="str">
        <f>IF($I43="","",_xlfn.LET(_xlpm.x,VLOOKUP($I43,'2026-01-09_taxon-match'!$A$2:$N$81,8,FALSE),IF(_xlpm.x=0,"",_xlpm.x)))</f>
        <v>Echinoidea</v>
      </c>
      <c r="Q43" s="46" t="str">
        <f>IF($I43="","",_xlfn.LET(_xlpm.x,VLOOKUP($I43,'2026-01-09_taxon-match'!$A$2:$N$81,9,FALSE),IF(_xlpm.x=0,"",_xlpm.x)))</f>
        <v>Camarodonta</v>
      </c>
      <c r="R43" s="46" t="str">
        <f>IF($I43="","",_xlfn.LET(_xlpm.x,VLOOKUP($I43,'2026-01-09_taxon-match'!$A$2:$N$81,10,FALSE),IF(_xlpm.x=0,"",_xlpm.x)))</f>
        <v>Echinidae</v>
      </c>
      <c r="S43" s="46" t="str">
        <f>IF($I43="","",_xlfn.LET(_xlpm.x,VLOOKUP($I43,'2026-01-09_taxon-match'!$A$2:$N$81,11,FALSE),IF(_xlpm.x=0,"",_xlpm.x)))</f>
        <v>Sterechinus</v>
      </c>
      <c r="T43" s="46" t="str">
        <f>IF($I43="","",_xlfn.LET(_xlpm.x,VLOOKUP($I43,'2026-01-09_taxon-match'!$A$2:$N$81,13,FALSE),IF(_xlpm.x=0,"",_xlpm.x)))</f>
        <v>neumayeri</v>
      </c>
      <c r="U43" s="46">
        <v>1</v>
      </c>
      <c r="V43" s="46" t="s">
        <v>58</v>
      </c>
      <c r="Y43" s="46" t="str">
        <f>IF(V43="","",_xlfn.LET(_xlpm.x,VLOOKUP(V43,'Drop-down_menus'!$D$2:$E$13,2,FALSE),IF(_xlpm.x=0,"",_xlpm.x)))</f>
        <v>https://orcid.org/0000-0002-9708-1761</v>
      </c>
      <c r="Z43" s="46" t="str">
        <f>IF(W43="","",_xlfn.LET(_xlpm.x,VLOOKUP(W43,'Drop-down_menus'!$D$2:$E$13,2,FALSE),IF(_xlpm.x=0,"",_xlpm.x)))</f>
        <v/>
      </c>
      <c r="AA43" s="46" t="str">
        <f>IF(X43="","",_xlfn.LET(_xlpm.x,VLOOKUP(X43,'Drop-down_menus'!$D$2:$E$13,2,FALSE),IF(_xlpm.x=0,"",_xlpm.x)))</f>
        <v/>
      </c>
      <c r="AB43" s="40"/>
      <c r="AC43" s="40"/>
      <c r="AE43" s="46" t="s">
        <v>28</v>
      </c>
      <c r="AF43" s="46" t="s">
        <v>42</v>
      </c>
      <c r="AG43" s="46" t="str">
        <f>IF(AE43="","",_xlfn.LET(_xlpm.x,VLOOKUP(AE43,'Drop-down_menus'!$D$2:$E$13,2,FALSE),IF(_xlpm.x=0,"",_xlpm.x)))</f>
        <v>https://orcid.org/0000-0002-9037-7623</v>
      </c>
      <c r="AH43" s="46" t="str">
        <f>IF(AF43="","",_xlfn.LET(_xlpm.x,VLOOKUP(AF43,'Drop-down_menus'!$D$2:$E$13,2,FALSE),IF(_xlpm.x=0,"",_xlpm.x)))</f>
        <v/>
      </c>
    </row>
    <row r="44" spans="2:34" ht="13.5" customHeight="1">
      <c r="B44">
        <v>35</v>
      </c>
      <c r="C44" t="s">
        <v>57</v>
      </c>
      <c r="D44" s="46" t="b">
        <f>COUNTIF(Events!$B$2:$B$171, C44) &gt; 0</f>
        <v>1</v>
      </c>
      <c r="E44" s="2" t="s">
        <v>169</v>
      </c>
      <c r="G44" s="46" t="s">
        <v>177</v>
      </c>
      <c r="I44" s="46" t="s">
        <v>177</v>
      </c>
      <c r="J44" s="46" t="str">
        <f>IF(I44="","",_xlfn.LET(_xlpm.x,VLOOKUP(I44,'2026-01-09_taxon-match'!$A$2:$N$81,4,FALSE),IF(_xlpm.x=0,"",_xlpm.x)))</f>
        <v>Sterechinus neumayeri</v>
      </c>
      <c r="L44" s="46" t="str">
        <f>IF(I44="","",_xlfn.LET(_xlpm.x,VLOOKUP(I44,'2026-01-09_taxon-match'!$A$2:$N$81,3,FALSE),IF(_xlpm.x=0,"",_xlpm.x)))</f>
        <v>urn:lsid:marinespecies.org:taxname:160831</v>
      </c>
      <c r="M44" s="46" t="str">
        <f>IF($I44="","",_xlfn.LET(_xlpm.x,VLOOKUP($I44,'2026-01-09_taxon-match'!$A$2:$N$81,5,FALSE),IF(_xlpm.x=0,"",_xlpm.x)))</f>
        <v>(Meissner, 1900)</v>
      </c>
      <c r="N44" s="46" t="str">
        <f>IF($I44="","",_xlfn.LET(_xlpm.x,VLOOKUP($I44,'2026-01-09_taxon-match'!$A$2:$N$81,6,FALSE),IF(_xlpm.x=0,"",_xlpm.x)))</f>
        <v>Animalia</v>
      </c>
      <c r="O44" s="46" t="str">
        <f>IF($I44="","",_xlfn.LET(_xlpm.x,VLOOKUP($I44,'2026-01-09_taxon-match'!$A$2:$N$81,7,FALSE),IF(_xlpm.x=0,"",_xlpm.x)))</f>
        <v>Echinodermata</v>
      </c>
      <c r="P44" s="46" t="str">
        <f>IF($I44="","",_xlfn.LET(_xlpm.x,VLOOKUP($I44,'2026-01-09_taxon-match'!$A$2:$N$81,8,FALSE),IF(_xlpm.x=0,"",_xlpm.x)))</f>
        <v>Echinoidea</v>
      </c>
      <c r="Q44" s="46" t="str">
        <f>IF($I44="","",_xlfn.LET(_xlpm.x,VLOOKUP($I44,'2026-01-09_taxon-match'!$A$2:$N$81,9,FALSE),IF(_xlpm.x=0,"",_xlpm.x)))</f>
        <v>Camarodonta</v>
      </c>
      <c r="R44" s="46" t="str">
        <f>IF($I44="","",_xlfn.LET(_xlpm.x,VLOOKUP($I44,'2026-01-09_taxon-match'!$A$2:$N$81,10,FALSE),IF(_xlpm.x=0,"",_xlpm.x)))</f>
        <v>Echinidae</v>
      </c>
      <c r="S44" s="46" t="str">
        <f>IF($I44="","",_xlfn.LET(_xlpm.x,VLOOKUP($I44,'2026-01-09_taxon-match'!$A$2:$N$81,11,FALSE),IF(_xlpm.x=0,"",_xlpm.x)))</f>
        <v>Sterechinus</v>
      </c>
      <c r="T44" s="46" t="str">
        <f>IF($I44="","",_xlfn.LET(_xlpm.x,VLOOKUP($I44,'2026-01-09_taxon-match'!$A$2:$N$81,13,FALSE),IF(_xlpm.x=0,"",_xlpm.x)))</f>
        <v>neumayeri</v>
      </c>
      <c r="V44" s="46" t="s">
        <v>43</v>
      </c>
      <c r="W44" s="46" t="s">
        <v>28</v>
      </c>
      <c r="X44" s="46" t="s">
        <v>32</v>
      </c>
      <c r="Y44" s="46" t="str">
        <f>IF(V44="","",_xlfn.LET(_xlpm.x,VLOOKUP(V44,'Drop-down_menus'!$D$2:$E$13,2,FALSE),IF(_xlpm.x=0,"",_xlpm.x)))</f>
        <v>https://orcid.org/0000-0002-0981-7442</v>
      </c>
      <c r="Z44" s="46" t="str">
        <f>IF(W44="","",_xlfn.LET(_xlpm.x,VLOOKUP(W44,'Drop-down_menus'!$D$2:$E$13,2,FALSE),IF(_xlpm.x=0,"",_xlpm.x)))</f>
        <v>https://orcid.org/0000-0002-9037-7623</v>
      </c>
      <c r="AA44" s="46" t="str">
        <f>IF(X44="","",_xlfn.LET(_xlpm.x,VLOOKUP(X44,'Drop-down_menus'!$D$2:$E$13,2,FALSE),IF(_xlpm.x=0,"",_xlpm.x)))</f>
        <v>https://orcid.org/0000-0001-5748-602X</v>
      </c>
    </row>
    <row r="45" spans="2:34" ht="13.5" customHeight="1">
      <c r="B45" s="46">
        <v>36</v>
      </c>
      <c r="C45" s="46" t="s">
        <v>57</v>
      </c>
      <c r="D45" s="46" t="b">
        <f>COUNTIF(Events!$B$2:$B$171, C45) &gt; 0</f>
        <v>1</v>
      </c>
      <c r="E45" s="46" t="s">
        <v>169</v>
      </c>
      <c r="F45" s="46" t="s">
        <v>186</v>
      </c>
      <c r="G45" s="46" t="s">
        <v>177</v>
      </c>
      <c r="I45" s="46" t="s">
        <v>177</v>
      </c>
      <c r="J45" s="46" t="str">
        <f>IF(I45="","",_xlfn.LET(_xlpm.x,VLOOKUP(I45,'2026-01-09_taxon-match'!$A$2:$N$81,4,FALSE),IF(_xlpm.x=0,"",_xlpm.x)))</f>
        <v>Sterechinus neumayeri</v>
      </c>
      <c r="L45" s="46" t="str">
        <f>IF(I45="","",_xlfn.LET(_xlpm.x,VLOOKUP(I45,'2026-01-09_taxon-match'!$A$2:$N$81,3,FALSE),IF(_xlpm.x=0,"",_xlpm.x)))</f>
        <v>urn:lsid:marinespecies.org:taxname:160831</v>
      </c>
      <c r="M45" s="46" t="str">
        <f>IF($I45="","",_xlfn.LET(_xlpm.x,VLOOKUP($I45,'2026-01-09_taxon-match'!$A$2:$N$81,5,FALSE),IF(_xlpm.x=0,"",_xlpm.x)))</f>
        <v>(Meissner, 1900)</v>
      </c>
      <c r="N45" s="46" t="str">
        <f>IF($I45="","",_xlfn.LET(_xlpm.x,VLOOKUP($I45,'2026-01-09_taxon-match'!$A$2:$N$81,6,FALSE),IF(_xlpm.x=0,"",_xlpm.x)))</f>
        <v>Animalia</v>
      </c>
      <c r="O45" s="46" t="str">
        <f>IF($I45="","",_xlfn.LET(_xlpm.x,VLOOKUP($I45,'2026-01-09_taxon-match'!$A$2:$N$81,7,FALSE),IF(_xlpm.x=0,"",_xlpm.x)))</f>
        <v>Echinodermata</v>
      </c>
      <c r="P45" s="46" t="str">
        <f>IF($I45="","",_xlfn.LET(_xlpm.x,VLOOKUP($I45,'2026-01-09_taxon-match'!$A$2:$N$81,8,FALSE),IF(_xlpm.x=0,"",_xlpm.x)))</f>
        <v>Echinoidea</v>
      </c>
      <c r="Q45" s="46" t="str">
        <f>IF($I45="","",_xlfn.LET(_xlpm.x,VLOOKUP($I45,'2026-01-09_taxon-match'!$A$2:$N$81,9,FALSE),IF(_xlpm.x=0,"",_xlpm.x)))</f>
        <v>Camarodonta</v>
      </c>
      <c r="R45" s="46" t="str">
        <f>IF($I45="","",_xlfn.LET(_xlpm.x,VLOOKUP($I45,'2026-01-09_taxon-match'!$A$2:$N$81,10,FALSE),IF(_xlpm.x=0,"",_xlpm.x)))</f>
        <v>Echinidae</v>
      </c>
      <c r="S45" s="46" t="str">
        <f>IF($I45="","",_xlfn.LET(_xlpm.x,VLOOKUP($I45,'2026-01-09_taxon-match'!$A$2:$N$81,11,FALSE),IF(_xlpm.x=0,"",_xlpm.x)))</f>
        <v>Sterechinus</v>
      </c>
      <c r="T45" s="46" t="str">
        <f>IF($I45="","",_xlfn.LET(_xlpm.x,VLOOKUP($I45,'2026-01-09_taxon-match'!$A$2:$N$81,13,FALSE),IF(_xlpm.x=0,"",_xlpm.x)))</f>
        <v>neumayeri</v>
      </c>
      <c r="U45" s="46">
        <v>1</v>
      </c>
      <c r="V45" s="46" t="s">
        <v>58</v>
      </c>
      <c r="Y45" s="46" t="str">
        <f>IF(V45="","",_xlfn.LET(_xlpm.x,VLOOKUP(V45,'Drop-down_menus'!$D$2:$E$13,2,FALSE),IF(_xlpm.x=0,"",_xlpm.x)))</f>
        <v>https://orcid.org/0000-0002-9708-1761</v>
      </c>
      <c r="Z45" s="46" t="str">
        <f>IF(W45="","",_xlfn.LET(_xlpm.x,VLOOKUP(W45,'Drop-down_menus'!$D$2:$E$13,2,FALSE),IF(_xlpm.x=0,"",_xlpm.x)))</f>
        <v/>
      </c>
      <c r="AA45" s="46" t="str">
        <f>IF(X45="","",_xlfn.LET(_xlpm.x,VLOOKUP(X45,'Drop-down_menus'!$D$2:$E$13,2,FALSE),IF(_xlpm.x=0,"",_xlpm.x)))</f>
        <v/>
      </c>
      <c r="AB45" s="40"/>
      <c r="AC45" s="40"/>
      <c r="AE45" s="46" t="s">
        <v>28</v>
      </c>
      <c r="AF45" s="46" t="s">
        <v>42</v>
      </c>
      <c r="AG45" s="46" t="str">
        <f>IF(AE45="","",_xlfn.LET(_xlpm.x,VLOOKUP(AE45,'Drop-down_menus'!$D$2:$E$13,2,FALSE),IF(_xlpm.x=0,"",_xlpm.x)))</f>
        <v>https://orcid.org/0000-0002-9037-7623</v>
      </c>
      <c r="AH45" s="46" t="str">
        <f>IF(AF45="","",_xlfn.LET(_xlpm.x,VLOOKUP(AF45,'Drop-down_menus'!$D$2:$E$13,2,FALSE),IF(_xlpm.x=0,"",_xlpm.x)))</f>
        <v/>
      </c>
    </row>
    <row r="46" spans="2:34" ht="13.5" customHeight="1">
      <c r="B46">
        <v>36</v>
      </c>
      <c r="C46" t="s">
        <v>57</v>
      </c>
      <c r="D46" s="46" t="b">
        <f>COUNTIF(Events!$B$2:$B$171, C46) &gt; 0</f>
        <v>1</v>
      </c>
      <c r="E46" s="2" t="s">
        <v>169</v>
      </c>
      <c r="G46" s="46" t="s">
        <v>177</v>
      </c>
      <c r="I46" s="46" t="s">
        <v>177</v>
      </c>
      <c r="J46" s="46" t="str">
        <f>IF(I46="","",_xlfn.LET(_xlpm.x,VLOOKUP(I46,'2026-01-09_taxon-match'!$A$2:$N$81,4,FALSE),IF(_xlpm.x=0,"",_xlpm.x)))</f>
        <v>Sterechinus neumayeri</v>
      </c>
      <c r="L46" s="46" t="str">
        <f>IF(I46="","",_xlfn.LET(_xlpm.x,VLOOKUP(I46,'2026-01-09_taxon-match'!$A$2:$N$81,3,FALSE),IF(_xlpm.x=0,"",_xlpm.x)))</f>
        <v>urn:lsid:marinespecies.org:taxname:160831</v>
      </c>
      <c r="M46" s="46" t="str">
        <f>IF($I46="","",_xlfn.LET(_xlpm.x,VLOOKUP($I46,'2026-01-09_taxon-match'!$A$2:$N$81,5,FALSE),IF(_xlpm.x=0,"",_xlpm.x)))</f>
        <v>(Meissner, 1900)</v>
      </c>
      <c r="N46" s="46" t="str">
        <f>IF($I46="","",_xlfn.LET(_xlpm.x,VLOOKUP($I46,'2026-01-09_taxon-match'!$A$2:$N$81,6,FALSE),IF(_xlpm.x=0,"",_xlpm.x)))</f>
        <v>Animalia</v>
      </c>
      <c r="O46" s="46" t="str">
        <f>IF($I46="","",_xlfn.LET(_xlpm.x,VLOOKUP($I46,'2026-01-09_taxon-match'!$A$2:$N$81,7,FALSE),IF(_xlpm.x=0,"",_xlpm.x)))</f>
        <v>Echinodermata</v>
      </c>
      <c r="P46" s="46" t="str">
        <f>IF($I46="","",_xlfn.LET(_xlpm.x,VLOOKUP($I46,'2026-01-09_taxon-match'!$A$2:$N$81,8,FALSE),IF(_xlpm.x=0,"",_xlpm.x)))</f>
        <v>Echinoidea</v>
      </c>
      <c r="Q46" s="46" t="str">
        <f>IF($I46="","",_xlfn.LET(_xlpm.x,VLOOKUP($I46,'2026-01-09_taxon-match'!$A$2:$N$81,9,FALSE),IF(_xlpm.x=0,"",_xlpm.x)))</f>
        <v>Camarodonta</v>
      </c>
      <c r="R46" s="46" t="str">
        <f>IF($I46="","",_xlfn.LET(_xlpm.x,VLOOKUP($I46,'2026-01-09_taxon-match'!$A$2:$N$81,10,FALSE),IF(_xlpm.x=0,"",_xlpm.x)))</f>
        <v>Echinidae</v>
      </c>
      <c r="S46" s="46" t="str">
        <f>IF($I46="","",_xlfn.LET(_xlpm.x,VLOOKUP($I46,'2026-01-09_taxon-match'!$A$2:$N$81,11,FALSE),IF(_xlpm.x=0,"",_xlpm.x)))</f>
        <v>Sterechinus</v>
      </c>
      <c r="T46" s="46" t="str">
        <f>IF($I46="","",_xlfn.LET(_xlpm.x,VLOOKUP($I46,'2026-01-09_taxon-match'!$A$2:$N$81,13,FALSE),IF(_xlpm.x=0,"",_xlpm.x)))</f>
        <v>neumayeri</v>
      </c>
      <c r="V46" s="46" t="s">
        <v>43</v>
      </c>
      <c r="W46" s="46" t="s">
        <v>28</v>
      </c>
      <c r="X46" s="46" t="s">
        <v>32</v>
      </c>
      <c r="Y46" s="46" t="str">
        <f>IF(V46="","",_xlfn.LET(_xlpm.x,VLOOKUP(V46,'Drop-down_menus'!$D$2:$E$13,2,FALSE),IF(_xlpm.x=0,"",_xlpm.x)))</f>
        <v>https://orcid.org/0000-0002-0981-7442</v>
      </c>
      <c r="Z46" s="46" t="str">
        <f>IF(W46="","",_xlfn.LET(_xlpm.x,VLOOKUP(W46,'Drop-down_menus'!$D$2:$E$13,2,FALSE),IF(_xlpm.x=0,"",_xlpm.x)))</f>
        <v>https://orcid.org/0000-0002-9037-7623</v>
      </c>
      <c r="AA46" s="46" t="str">
        <f>IF(X46="","",_xlfn.LET(_xlpm.x,VLOOKUP(X46,'Drop-down_menus'!$D$2:$E$13,2,FALSE),IF(_xlpm.x=0,"",_xlpm.x)))</f>
        <v>https://orcid.org/0000-0001-5748-602X</v>
      </c>
    </row>
    <row r="47" spans="2:34" ht="13.5" customHeight="1">
      <c r="B47" s="46">
        <v>37</v>
      </c>
      <c r="C47" s="46" t="s">
        <v>57</v>
      </c>
      <c r="D47" s="46" t="b">
        <f>COUNTIF(Events!$B$2:$B$171, C47) &gt; 0</f>
        <v>1</v>
      </c>
      <c r="E47" s="46" t="s">
        <v>169</v>
      </c>
      <c r="F47" s="46" t="s">
        <v>186</v>
      </c>
      <c r="G47" s="46" t="s">
        <v>177</v>
      </c>
      <c r="I47" s="46" t="s">
        <v>177</v>
      </c>
      <c r="J47" s="46" t="str">
        <f>IF(I47="","",_xlfn.LET(_xlpm.x,VLOOKUP(I47,'2026-01-09_taxon-match'!$A$2:$N$81,4,FALSE),IF(_xlpm.x=0,"",_xlpm.x)))</f>
        <v>Sterechinus neumayeri</v>
      </c>
      <c r="L47" s="46" t="str">
        <f>IF(I47="","",_xlfn.LET(_xlpm.x,VLOOKUP(I47,'2026-01-09_taxon-match'!$A$2:$N$81,3,FALSE),IF(_xlpm.x=0,"",_xlpm.x)))</f>
        <v>urn:lsid:marinespecies.org:taxname:160831</v>
      </c>
      <c r="M47" s="46" t="str">
        <f>IF($I47="","",_xlfn.LET(_xlpm.x,VLOOKUP($I47,'2026-01-09_taxon-match'!$A$2:$N$81,5,FALSE),IF(_xlpm.x=0,"",_xlpm.x)))</f>
        <v>(Meissner, 1900)</v>
      </c>
      <c r="N47" s="46" t="str">
        <f>IF($I47="","",_xlfn.LET(_xlpm.x,VLOOKUP($I47,'2026-01-09_taxon-match'!$A$2:$N$81,6,FALSE),IF(_xlpm.x=0,"",_xlpm.x)))</f>
        <v>Animalia</v>
      </c>
      <c r="O47" s="46" t="str">
        <f>IF($I47="","",_xlfn.LET(_xlpm.x,VLOOKUP($I47,'2026-01-09_taxon-match'!$A$2:$N$81,7,FALSE),IF(_xlpm.x=0,"",_xlpm.x)))</f>
        <v>Echinodermata</v>
      </c>
      <c r="P47" s="46" t="str">
        <f>IF($I47="","",_xlfn.LET(_xlpm.x,VLOOKUP($I47,'2026-01-09_taxon-match'!$A$2:$N$81,8,FALSE),IF(_xlpm.x=0,"",_xlpm.x)))</f>
        <v>Echinoidea</v>
      </c>
      <c r="Q47" s="46" t="str">
        <f>IF($I47="","",_xlfn.LET(_xlpm.x,VLOOKUP($I47,'2026-01-09_taxon-match'!$A$2:$N$81,9,FALSE),IF(_xlpm.x=0,"",_xlpm.x)))</f>
        <v>Camarodonta</v>
      </c>
      <c r="R47" s="46" t="str">
        <f>IF($I47="","",_xlfn.LET(_xlpm.x,VLOOKUP($I47,'2026-01-09_taxon-match'!$A$2:$N$81,10,FALSE),IF(_xlpm.x=0,"",_xlpm.x)))</f>
        <v>Echinidae</v>
      </c>
      <c r="S47" s="46" t="str">
        <f>IF($I47="","",_xlfn.LET(_xlpm.x,VLOOKUP($I47,'2026-01-09_taxon-match'!$A$2:$N$81,11,FALSE),IF(_xlpm.x=0,"",_xlpm.x)))</f>
        <v>Sterechinus</v>
      </c>
      <c r="T47" s="46" t="str">
        <f>IF($I47="","",_xlfn.LET(_xlpm.x,VLOOKUP($I47,'2026-01-09_taxon-match'!$A$2:$N$81,13,FALSE),IF(_xlpm.x=0,"",_xlpm.x)))</f>
        <v>neumayeri</v>
      </c>
      <c r="U47" s="46">
        <v>1</v>
      </c>
      <c r="V47" s="46" t="s">
        <v>58</v>
      </c>
      <c r="Y47" s="46" t="str">
        <f>IF(V47="","",_xlfn.LET(_xlpm.x,VLOOKUP(V47,'Drop-down_menus'!$D$2:$E$13,2,FALSE),IF(_xlpm.x=0,"",_xlpm.x)))</f>
        <v>https://orcid.org/0000-0002-9708-1761</v>
      </c>
      <c r="Z47" s="46" t="str">
        <f>IF(W47="","",_xlfn.LET(_xlpm.x,VLOOKUP(W47,'Drop-down_menus'!$D$2:$E$13,2,FALSE),IF(_xlpm.x=0,"",_xlpm.x)))</f>
        <v/>
      </c>
      <c r="AA47" s="46" t="str">
        <f>IF(X47="","",_xlfn.LET(_xlpm.x,VLOOKUP(X47,'Drop-down_menus'!$D$2:$E$13,2,FALSE),IF(_xlpm.x=0,"",_xlpm.x)))</f>
        <v/>
      </c>
      <c r="AB47" s="40"/>
      <c r="AC47" s="40"/>
      <c r="AE47" s="46" t="s">
        <v>28</v>
      </c>
      <c r="AF47" s="46" t="s">
        <v>42</v>
      </c>
      <c r="AG47" s="46" t="str">
        <f>IF(AE47="","",_xlfn.LET(_xlpm.x,VLOOKUP(AE47,'Drop-down_menus'!$D$2:$E$13,2,FALSE),IF(_xlpm.x=0,"",_xlpm.x)))</f>
        <v>https://orcid.org/0000-0002-9037-7623</v>
      </c>
      <c r="AH47" s="46" t="str">
        <f>IF(AF47="","",_xlfn.LET(_xlpm.x,VLOOKUP(AF47,'Drop-down_menus'!$D$2:$E$13,2,FALSE),IF(_xlpm.x=0,"",_xlpm.x)))</f>
        <v/>
      </c>
    </row>
    <row r="48" spans="2:34" ht="13.5" customHeight="1">
      <c r="B48">
        <v>37</v>
      </c>
      <c r="C48" t="s">
        <v>57</v>
      </c>
      <c r="D48" s="46" t="b">
        <f>COUNTIF(Events!$B$2:$B$171, C48) &gt; 0</f>
        <v>1</v>
      </c>
      <c r="E48" s="2" t="s">
        <v>169</v>
      </c>
      <c r="G48" s="46" t="s">
        <v>177</v>
      </c>
      <c r="I48" s="46" t="s">
        <v>177</v>
      </c>
      <c r="J48" s="46" t="str">
        <f>IF(I48="","",_xlfn.LET(_xlpm.x,VLOOKUP(I48,'2026-01-09_taxon-match'!$A$2:$N$81,4,FALSE),IF(_xlpm.x=0,"",_xlpm.x)))</f>
        <v>Sterechinus neumayeri</v>
      </c>
      <c r="L48" s="46" t="str">
        <f>IF(I48="","",_xlfn.LET(_xlpm.x,VLOOKUP(I48,'2026-01-09_taxon-match'!$A$2:$N$81,3,FALSE),IF(_xlpm.x=0,"",_xlpm.x)))</f>
        <v>urn:lsid:marinespecies.org:taxname:160831</v>
      </c>
      <c r="M48" s="46" t="str">
        <f>IF($I48="","",_xlfn.LET(_xlpm.x,VLOOKUP($I48,'2026-01-09_taxon-match'!$A$2:$N$81,5,FALSE),IF(_xlpm.x=0,"",_xlpm.x)))</f>
        <v>(Meissner, 1900)</v>
      </c>
      <c r="N48" s="46" t="str">
        <f>IF($I48="","",_xlfn.LET(_xlpm.x,VLOOKUP($I48,'2026-01-09_taxon-match'!$A$2:$N$81,6,FALSE),IF(_xlpm.x=0,"",_xlpm.x)))</f>
        <v>Animalia</v>
      </c>
      <c r="O48" s="46" t="str">
        <f>IF($I48="","",_xlfn.LET(_xlpm.x,VLOOKUP($I48,'2026-01-09_taxon-match'!$A$2:$N$81,7,FALSE),IF(_xlpm.x=0,"",_xlpm.x)))</f>
        <v>Echinodermata</v>
      </c>
      <c r="P48" s="46" t="str">
        <f>IF($I48="","",_xlfn.LET(_xlpm.x,VLOOKUP($I48,'2026-01-09_taxon-match'!$A$2:$N$81,8,FALSE),IF(_xlpm.x=0,"",_xlpm.x)))</f>
        <v>Echinoidea</v>
      </c>
      <c r="Q48" s="46" t="str">
        <f>IF($I48="","",_xlfn.LET(_xlpm.x,VLOOKUP($I48,'2026-01-09_taxon-match'!$A$2:$N$81,9,FALSE),IF(_xlpm.x=0,"",_xlpm.x)))</f>
        <v>Camarodonta</v>
      </c>
      <c r="R48" s="46" t="str">
        <f>IF($I48="","",_xlfn.LET(_xlpm.x,VLOOKUP($I48,'2026-01-09_taxon-match'!$A$2:$N$81,10,FALSE),IF(_xlpm.x=0,"",_xlpm.x)))</f>
        <v>Echinidae</v>
      </c>
      <c r="S48" s="46" t="str">
        <f>IF($I48="","",_xlfn.LET(_xlpm.x,VLOOKUP($I48,'2026-01-09_taxon-match'!$A$2:$N$81,11,FALSE),IF(_xlpm.x=0,"",_xlpm.x)))</f>
        <v>Sterechinus</v>
      </c>
      <c r="T48" s="46" t="str">
        <f>IF($I48="","",_xlfn.LET(_xlpm.x,VLOOKUP($I48,'2026-01-09_taxon-match'!$A$2:$N$81,13,FALSE),IF(_xlpm.x=0,"",_xlpm.x)))</f>
        <v>neumayeri</v>
      </c>
      <c r="V48" s="46" t="s">
        <v>43</v>
      </c>
      <c r="W48" s="46" t="s">
        <v>28</v>
      </c>
      <c r="X48" s="46" t="s">
        <v>32</v>
      </c>
      <c r="Y48" s="46" t="str">
        <f>IF(V48="","",_xlfn.LET(_xlpm.x,VLOOKUP(V48,'Drop-down_menus'!$D$2:$E$13,2,FALSE),IF(_xlpm.x=0,"",_xlpm.x)))</f>
        <v>https://orcid.org/0000-0002-0981-7442</v>
      </c>
      <c r="Z48" s="46" t="str">
        <f>IF(W48="","",_xlfn.LET(_xlpm.x,VLOOKUP(W48,'Drop-down_menus'!$D$2:$E$13,2,FALSE),IF(_xlpm.x=0,"",_xlpm.x)))</f>
        <v>https://orcid.org/0000-0002-9037-7623</v>
      </c>
      <c r="AA48" s="46" t="str">
        <f>IF(X48="","",_xlfn.LET(_xlpm.x,VLOOKUP(X48,'Drop-down_menus'!$D$2:$E$13,2,FALSE),IF(_xlpm.x=0,"",_xlpm.x)))</f>
        <v>https://orcid.org/0000-0001-5748-602X</v>
      </c>
    </row>
    <row r="49" spans="2:34" ht="13.5" customHeight="1">
      <c r="B49" s="46">
        <v>38</v>
      </c>
      <c r="C49" s="46" t="s">
        <v>57</v>
      </c>
      <c r="D49" s="46" t="b">
        <f>COUNTIF(Events!$B$2:$B$171, C49) &gt; 0</f>
        <v>1</v>
      </c>
      <c r="E49" s="46" t="s">
        <v>169</v>
      </c>
      <c r="F49" s="46" t="s">
        <v>186</v>
      </c>
      <c r="G49" s="46" t="s">
        <v>177</v>
      </c>
      <c r="I49" s="46" t="s">
        <v>177</v>
      </c>
      <c r="J49" s="46" t="str">
        <f>IF(I49="","",_xlfn.LET(_xlpm.x,VLOOKUP(I49,'2026-01-09_taxon-match'!$A$2:$N$81,4,FALSE),IF(_xlpm.x=0,"",_xlpm.x)))</f>
        <v>Sterechinus neumayeri</v>
      </c>
      <c r="L49" s="46" t="str">
        <f>IF(I49="","",_xlfn.LET(_xlpm.x,VLOOKUP(I49,'2026-01-09_taxon-match'!$A$2:$N$81,3,FALSE),IF(_xlpm.x=0,"",_xlpm.x)))</f>
        <v>urn:lsid:marinespecies.org:taxname:160831</v>
      </c>
      <c r="M49" s="46" t="str">
        <f>IF($I49="","",_xlfn.LET(_xlpm.x,VLOOKUP($I49,'2026-01-09_taxon-match'!$A$2:$N$81,5,FALSE),IF(_xlpm.x=0,"",_xlpm.x)))</f>
        <v>(Meissner, 1900)</v>
      </c>
      <c r="N49" s="46" t="str">
        <f>IF($I49="","",_xlfn.LET(_xlpm.x,VLOOKUP($I49,'2026-01-09_taxon-match'!$A$2:$N$81,6,FALSE),IF(_xlpm.x=0,"",_xlpm.x)))</f>
        <v>Animalia</v>
      </c>
      <c r="O49" s="46" t="str">
        <f>IF($I49="","",_xlfn.LET(_xlpm.x,VLOOKUP($I49,'2026-01-09_taxon-match'!$A$2:$N$81,7,FALSE),IF(_xlpm.x=0,"",_xlpm.x)))</f>
        <v>Echinodermata</v>
      </c>
      <c r="P49" s="46" t="str">
        <f>IF($I49="","",_xlfn.LET(_xlpm.x,VLOOKUP($I49,'2026-01-09_taxon-match'!$A$2:$N$81,8,FALSE),IF(_xlpm.x=0,"",_xlpm.x)))</f>
        <v>Echinoidea</v>
      </c>
      <c r="Q49" s="46" t="str">
        <f>IF($I49="","",_xlfn.LET(_xlpm.x,VLOOKUP($I49,'2026-01-09_taxon-match'!$A$2:$N$81,9,FALSE),IF(_xlpm.x=0,"",_xlpm.x)))</f>
        <v>Camarodonta</v>
      </c>
      <c r="R49" s="46" t="str">
        <f>IF($I49="","",_xlfn.LET(_xlpm.x,VLOOKUP($I49,'2026-01-09_taxon-match'!$A$2:$N$81,10,FALSE),IF(_xlpm.x=0,"",_xlpm.x)))</f>
        <v>Echinidae</v>
      </c>
      <c r="S49" s="46" t="str">
        <f>IF($I49="","",_xlfn.LET(_xlpm.x,VLOOKUP($I49,'2026-01-09_taxon-match'!$A$2:$N$81,11,FALSE),IF(_xlpm.x=0,"",_xlpm.x)))</f>
        <v>Sterechinus</v>
      </c>
      <c r="T49" s="46" t="str">
        <f>IF($I49="","",_xlfn.LET(_xlpm.x,VLOOKUP($I49,'2026-01-09_taxon-match'!$A$2:$N$81,13,FALSE),IF(_xlpm.x=0,"",_xlpm.x)))</f>
        <v>neumayeri</v>
      </c>
      <c r="U49" s="46">
        <v>1</v>
      </c>
      <c r="V49" s="46" t="s">
        <v>58</v>
      </c>
      <c r="Y49" s="46" t="str">
        <f>IF(V49="","",_xlfn.LET(_xlpm.x,VLOOKUP(V49,'Drop-down_menus'!$D$2:$E$13,2,FALSE),IF(_xlpm.x=0,"",_xlpm.x)))</f>
        <v>https://orcid.org/0000-0002-9708-1761</v>
      </c>
      <c r="Z49" s="46" t="str">
        <f>IF(W49="","",_xlfn.LET(_xlpm.x,VLOOKUP(W49,'Drop-down_menus'!$D$2:$E$13,2,FALSE),IF(_xlpm.x=0,"",_xlpm.x)))</f>
        <v/>
      </c>
      <c r="AA49" s="46" t="str">
        <f>IF(X49="","",_xlfn.LET(_xlpm.x,VLOOKUP(X49,'Drop-down_menus'!$D$2:$E$13,2,FALSE),IF(_xlpm.x=0,"",_xlpm.x)))</f>
        <v/>
      </c>
      <c r="AB49" s="40"/>
      <c r="AC49" s="40"/>
      <c r="AE49" s="46" t="s">
        <v>28</v>
      </c>
      <c r="AF49" s="46" t="s">
        <v>42</v>
      </c>
      <c r="AG49" s="46" t="str">
        <f>IF(AE49="","",_xlfn.LET(_xlpm.x,VLOOKUP(AE49,'Drop-down_menus'!$D$2:$E$13,2,FALSE),IF(_xlpm.x=0,"",_xlpm.x)))</f>
        <v>https://orcid.org/0000-0002-9037-7623</v>
      </c>
      <c r="AH49" s="46" t="str">
        <f>IF(AF49="","",_xlfn.LET(_xlpm.x,VLOOKUP(AF49,'Drop-down_menus'!$D$2:$E$13,2,FALSE),IF(_xlpm.x=0,"",_xlpm.x)))</f>
        <v/>
      </c>
    </row>
    <row r="50" spans="2:34" ht="13.5" customHeight="1">
      <c r="B50">
        <v>38</v>
      </c>
      <c r="C50" t="s">
        <v>57</v>
      </c>
      <c r="D50" s="46" t="b">
        <f>COUNTIF(Events!$B$2:$B$171, C50) &gt; 0</f>
        <v>1</v>
      </c>
      <c r="E50" s="2" t="s">
        <v>169</v>
      </c>
      <c r="G50" s="46" t="s">
        <v>177</v>
      </c>
      <c r="I50" s="46" t="s">
        <v>177</v>
      </c>
      <c r="J50" s="46" t="str">
        <f>IF(I50="","",_xlfn.LET(_xlpm.x,VLOOKUP(I50,'2026-01-09_taxon-match'!$A$2:$N$81,4,FALSE),IF(_xlpm.x=0,"",_xlpm.x)))</f>
        <v>Sterechinus neumayeri</v>
      </c>
      <c r="L50" s="46" t="str">
        <f>IF(I50="","",_xlfn.LET(_xlpm.x,VLOOKUP(I50,'2026-01-09_taxon-match'!$A$2:$N$81,3,FALSE),IF(_xlpm.x=0,"",_xlpm.x)))</f>
        <v>urn:lsid:marinespecies.org:taxname:160831</v>
      </c>
      <c r="M50" s="46" t="str">
        <f>IF($I50="","",_xlfn.LET(_xlpm.x,VLOOKUP($I50,'2026-01-09_taxon-match'!$A$2:$N$81,5,FALSE),IF(_xlpm.x=0,"",_xlpm.x)))</f>
        <v>(Meissner, 1900)</v>
      </c>
      <c r="N50" s="46" t="str">
        <f>IF($I50="","",_xlfn.LET(_xlpm.x,VLOOKUP($I50,'2026-01-09_taxon-match'!$A$2:$N$81,6,FALSE),IF(_xlpm.x=0,"",_xlpm.x)))</f>
        <v>Animalia</v>
      </c>
      <c r="O50" s="46" t="str">
        <f>IF($I50="","",_xlfn.LET(_xlpm.x,VLOOKUP($I50,'2026-01-09_taxon-match'!$A$2:$N$81,7,FALSE),IF(_xlpm.x=0,"",_xlpm.x)))</f>
        <v>Echinodermata</v>
      </c>
      <c r="P50" s="46" t="str">
        <f>IF($I50="","",_xlfn.LET(_xlpm.x,VLOOKUP($I50,'2026-01-09_taxon-match'!$A$2:$N$81,8,FALSE),IF(_xlpm.x=0,"",_xlpm.x)))</f>
        <v>Echinoidea</v>
      </c>
      <c r="Q50" s="46" t="str">
        <f>IF($I50="","",_xlfn.LET(_xlpm.x,VLOOKUP($I50,'2026-01-09_taxon-match'!$A$2:$N$81,9,FALSE),IF(_xlpm.x=0,"",_xlpm.x)))</f>
        <v>Camarodonta</v>
      </c>
      <c r="R50" s="46" t="str">
        <f>IF($I50="","",_xlfn.LET(_xlpm.x,VLOOKUP($I50,'2026-01-09_taxon-match'!$A$2:$N$81,10,FALSE),IF(_xlpm.x=0,"",_xlpm.x)))</f>
        <v>Echinidae</v>
      </c>
      <c r="S50" s="46" t="str">
        <f>IF($I50="","",_xlfn.LET(_xlpm.x,VLOOKUP($I50,'2026-01-09_taxon-match'!$A$2:$N$81,11,FALSE),IF(_xlpm.x=0,"",_xlpm.x)))</f>
        <v>Sterechinus</v>
      </c>
      <c r="T50" s="46" t="str">
        <f>IF($I50="","",_xlfn.LET(_xlpm.x,VLOOKUP($I50,'2026-01-09_taxon-match'!$A$2:$N$81,13,FALSE),IF(_xlpm.x=0,"",_xlpm.x)))</f>
        <v>neumayeri</v>
      </c>
      <c r="V50" s="46" t="s">
        <v>43</v>
      </c>
      <c r="W50" s="46" t="s">
        <v>28</v>
      </c>
      <c r="X50" s="46" t="s">
        <v>32</v>
      </c>
      <c r="Y50" s="46" t="str">
        <f>IF(V50="","",_xlfn.LET(_xlpm.x,VLOOKUP(V50,'Drop-down_menus'!$D$2:$E$13,2,FALSE),IF(_xlpm.x=0,"",_xlpm.x)))</f>
        <v>https://orcid.org/0000-0002-0981-7442</v>
      </c>
      <c r="Z50" s="46" t="str">
        <f>IF(W50="","",_xlfn.LET(_xlpm.x,VLOOKUP(W50,'Drop-down_menus'!$D$2:$E$13,2,FALSE),IF(_xlpm.x=0,"",_xlpm.x)))</f>
        <v>https://orcid.org/0000-0002-9037-7623</v>
      </c>
      <c r="AA50" s="46" t="str">
        <f>IF(X50="","",_xlfn.LET(_xlpm.x,VLOOKUP(X50,'Drop-down_menus'!$D$2:$E$13,2,FALSE),IF(_xlpm.x=0,"",_xlpm.x)))</f>
        <v>https://orcid.org/0000-0001-5748-602X</v>
      </c>
    </row>
    <row r="51" spans="2:34" ht="13.5" customHeight="1">
      <c r="B51" s="46">
        <v>39</v>
      </c>
      <c r="C51" s="46" t="s">
        <v>57</v>
      </c>
      <c r="D51" s="46" t="b">
        <f>COUNTIF(Events!$B$2:$B$171, C51) &gt; 0</f>
        <v>1</v>
      </c>
      <c r="E51" s="46" t="s">
        <v>169</v>
      </c>
      <c r="F51" s="46" t="s">
        <v>186</v>
      </c>
      <c r="G51" s="46" t="s">
        <v>177</v>
      </c>
      <c r="I51" s="46" t="s">
        <v>177</v>
      </c>
      <c r="J51" s="46" t="str">
        <f>IF(I51="","",_xlfn.LET(_xlpm.x,VLOOKUP(I51,'2026-01-09_taxon-match'!$A$2:$N$81,4,FALSE),IF(_xlpm.x=0,"",_xlpm.x)))</f>
        <v>Sterechinus neumayeri</v>
      </c>
      <c r="L51" s="46" t="str">
        <f>IF(I51="","",_xlfn.LET(_xlpm.x,VLOOKUP(I51,'2026-01-09_taxon-match'!$A$2:$N$81,3,FALSE),IF(_xlpm.x=0,"",_xlpm.x)))</f>
        <v>urn:lsid:marinespecies.org:taxname:160831</v>
      </c>
      <c r="M51" s="46" t="str">
        <f>IF($I51="","",_xlfn.LET(_xlpm.x,VLOOKUP($I51,'2026-01-09_taxon-match'!$A$2:$N$81,5,FALSE),IF(_xlpm.x=0,"",_xlpm.x)))</f>
        <v>(Meissner, 1900)</v>
      </c>
      <c r="N51" s="46" t="str">
        <f>IF($I51="","",_xlfn.LET(_xlpm.x,VLOOKUP($I51,'2026-01-09_taxon-match'!$A$2:$N$81,6,FALSE),IF(_xlpm.x=0,"",_xlpm.x)))</f>
        <v>Animalia</v>
      </c>
      <c r="O51" s="46" t="str">
        <f>IF($I51="","",_xlfn.LET(_xlpm.x,VLOOKUP($I51,'2026-01-09_taxon-match'!$A$2:$N$81,7,FALSE),IF(_xlpm.x=0,"",_xlpm.x)))</f>
        <v>Echinodermata</v>
      </c>
      <c r="P51" s="46" t="str">
        <f>IF($I51="","",_xlfn.LET(_xlpm.x,VLOOKUP($I51,'2026-01-09_taxon-match'!$A$2:$N$81,8,FALSE),IF(_xlpm.x=0,"",_xlpm.x)))</f>
        <v>Echinoidea</v>
      </c>
      <c r="Q51" s="46" t="str">
        <f>IF($I51="","",_xlfn.LET(_xlpm.x,VLOOKUP($I51,'2026-01-09_taxon-match'!$A$2:$N$81,9,FALSE),IF(_xlpm.x=0,"",_xlpm.x)))</f>
        <v>Camarodonta</v>
      </c>
      <c r="R51" s="46" t="str">
        <f>IF($I51="","",_xlfn.LET(_xlpm.x,VLOOKUP($I51,'2026-01-09_taxon-match'!$A$2:$N$81,10,FALSE),IF(_xlpm.x=0,"",_xlpm.x)))</f>
        <v>Echinidae</v>
      </c>
      <c r="S51" s="46" t="str">
        <f>IF($I51="","",_xlfn.LET(_xlpm.x,VLOOKUP($I51,'2026-01-09_taxon-match'!$A$2:$N$81,11,FALSE),IF(_xlpm.x=0,"",_xlpm.x)))</f>
        <v>Sterechinus</v>
      </c>
      <c r="T51" s="46" t="str">
        <f>IF($I51="","",_xlfn.LET(_xlpm.x,VLOOKUP($I51,'2026-01-09_taxon-match'!$A$2:$N$81,13,FALSE),IF(_xlpm.x=0,"",_xlpm.x)))</f>
        <v>neumayeri</v>
      </c>
      <c r="U51" s="46">
        <v>1</v>
      </c>
      <c r="V51" s="46" t="s">
        <v>58</v>
      </c>
      <c r="Y51" s="46" t="str">
        <f>IF(V51="","",_xlfn.LET(_xlpm.x,VLOOKUP(V51,'Drop-down_menus'!$D$2:$E$13,2,FALSE),IF(_xlpm.x=0,"",_xlpm.x)))</f>
        <v>https://orcid.org/0000-0002-9708-1761</v>
      </c>
      <c r="Z51" s="46" t="str">
        <f>IF(W51="","",_xlfn.LET(_xlpm.x,VLOOKUP(W51,'Drop-down_menus'!$D$2:$E$13,2,FALSE),IF(_xlpm.x=0,"",_xlpm.x)))</f>
        <v/>
      </c>
      <c r="AA51" s="46" t="str">
        <f>IF(X51="","",_xlfn.LET(_xlpm.x,VLOOKUP(X51,'Drop-down_menus'!$D$2:$E$13,2,FALSE),IF(_xlpm.x=0,"",_xlpm.x)))</f>
        <v/>
      </c>
      <c r="AB51" s="40"/>
      <c r="AC51" s="40"/>
      <c r="AE51" s="46" t="s">
        <v>28</v>
      </c>
      <c r="AF51" s="46" t="s">
        <v>42</v>
      </c>
      <c r="AG51" s="46" t="str">
        <f>IF(AE51="","",_xlfn.LET(_xlpm.x,VLOOKUP(AE51,'Drop-down_menus'!$D$2:$E$13,2,FALSE),IF(_xlpm.x=0,"",_xlpm.x)))</f>
        <v>https://orcid.org/0000-0002-9037-7623</v>
      </c>
      <c r="AH51" s="46" t="str">
        <f>IF(AF51="","",_xlfn.LET(_xlpm.x,VLOOKUP(AF51,'Drop-down_menus'!$D$2:$E$13,2,FALSE),IF(_xlpm.x=0,"",_xlpm.x)))</f>
        <v/>
      </c>
    </row>
    <row r="52" spans="2:34" ht="13.5" customHeight="1">
      <c r="B52">
        <v>39</v>
      </c>
      <c r="C52" t="s">
        <v>57</v>
      </c>
      <c r="D52" s="46" t="b">
        <f>COUNTIF(Events!$B$2:$B$171, C52) &gt; 0</f>
        <v>1</v>
      </c>
      <c r="E52" s="2" t="s">
        <v>169</v>
      </c>
      <c r="G52" s="46" t="s">
        <v>177</v>
      </c>
      <c r="I52" s="46" t="s">
        <v>177</v>
      </c>
      <c r="J52" s="46" t="str">
        <f>IF(I52="","",_xlfn.LET(_xlpm.x,VLOOKUP(I52,'2026-01-09_taxon-match'!$A$2:$N$81,4,FALSE),IF(_xlpm.x=0,"",_xlpm.x)))</f>
        <v>Sterechinus neumayeri</v>
      </c>
      <c r="L52" s="46" t="str">
        <f>IF(I52="","",_xlfn.LET(_xlpm.x,VLOOKUP(I52,'2026-01-09_taxon-match'!$A$2:$N$81,3,FALSE),IF(_xlpm.x=0,"",_xlpm.x)))</f>
        <v>urn:lsid:marinespecies.org:taxname:160831</v>
      </c>
      <c r="M52" s="46" t="str">
        <f>IF($I52="","",_xlfn.LET(_xlpm.x,VLOOKUP($I52,'2026-01-09_taxon-match'!$A$2:$N$81,5,FALSE),IF(_xlpm.x=0,"",_xlpm.x)))</f>
        <v>(Meissner, 1900)</v>
      </c>
      <c r="N52" s="46" t="str">
        <f>IF($I52="","",_xlfn.LET(_xlpm.x,VLOOKUP($I52,'2026-01-09_taxon-match'!$A$2:$N$81,6,FALSE),IF(_xlpm.x=0,"",_xlpm.x)))</f>
        <v>Animalia</v>
      </c>
      <c r="O52" s="46" t="str">
        <f>IF($I52="","",_xlfn.LET(_xlpm.x,VLOOKUP($I52,'2026-01-09_taxon-match'!$A$2:$N$81,7,FALSE),IF(_xlpm.x=0,"",_xlpm.x)))</f>
        <v>Echinodermata</v>
      </c>
      <c r="P52" s="46" t="str">
        <f>IF($I52="","",_xlfn.LET(_xlpm.x,VLOOKUP($I52,'2026-01-09_taxon-match'!$A$2:$N$81,8,FALSE),IF(_xlpm.x=0,"",_xlpm.x)))</f>
        <v>Echinoidea</v>
      </c>
      <c r="Q52" s="46" t="str">
        <f>IF($I52="","",_xlfn.LET(_xlpm.x,VLOOKUP($I52,'2026-01-09_taxon-match'!$A$2:$N$81,9,FALSE),IF(_xlpm.x=0,"",_xlpm.x)))</f>
        <v>Camarodonta</v>
      </c>
      <c r="R52" s="46" t="str">
        <f>IF($I52="","",_xlfn.LET(_xlpm.x,VLOOKUP($I52,'2026-01-09_taxon-match'!$A$2:$N$81,10,FALSE),IF(_xlpm.x=0,"",_xlpm.x)))</f>
        <v>Echinidae</v>
      </c>
      <c r="S52" s="46" t="str">
        <f>IF($I52="","",_xlfn.LET(_xlpm.x,VLOOKUP($I52,'2026-01-09_taxon-match'!$A$2:$N$81,11,FALSE),IF(_xlpm.x=0,"",_xlpm.x)))</f>
        <v>Sterechinus</v>
      </c>
      <c r="T52" s="46" t="str">
        <f>IF($I52="","",_xlfn.LET(_xlpm.x,VLOOKUP($I52,'2026-01-09_taxon-match'!$A$2:$N$81,13,FALSE),IF(_xlpm.x=0,"",_xlpm.x)))</f>
        <v>neumayeri</v>
      </c>
      <c r="V52" s="46" t="s">
        <v>43</v>
      </c>
      <c r="W52" s="46" t="s">
        <v>28</v>
      </c>
      <c r="X52" s="46" t="s">
        <v>32</v>
      </c>
      <c r="Y52" s="46" t="str">
        <f>IF(V52="","",_xlfn.LET(_xlpm.x,VLOOKUP(V52,'Drop-down_menus'!$D$2:$E$13,2,FALSE),IF(_xlpm.x=0,"",_xlpm.x)))</f>
        <v>https://orcid.org/0000-0002-0981-7442</v>
      </c>
      <c r="Z52" s="46" t="str">
        <f>IF(W52="","",_xlfn.LET(_xlpm.x,VLOOKUP(W52,'Drop-down_menus'!$D$2:$E$13,2,FALSE),IF(_xlpm.x=0,"",_xlpm.x)))</f>
        <v>https://orcid.org/0000-0002-9037-7623</v>
      </c>
      <c r="AA52" s="46" t="str">
        <f>IF(X52="","",_xlfn.LET(_xlpm.x,VLOOKUP(X52,'Drop-down_menus'!$D$2:$E$13,2,FALSE),IF(_xlpm.x=0,"",_xlpm.x)))</f>
        <v>https://orcid.org/0000-0001-5748-602X</v>
      </c>
    </row>
    <row r="53" spans="2:34" ht="13.5" customHeight="1">
      <c r="B53" s="46">
        <v>40</v>
      </c>
      <c r="C53" s="46" t="s">
        <v>57</v>
      </c>
      <c r="D53" s="46" t="b">
        <f>COUNTIF(Events!$B$2:$B$171, C53) &gt; 0</f>
        <v>1</v>
      </c>
      <c r="E53" s="46" t="s">
        <v>169</v>
      </c>
      <c r="F53" s="46" t="s">
        <v>186</v>
      </c>
      <c r="G53" s="46" t="s">
        <v>177</v>
      </c>
      <c r="I53" s="46" t="s">
        <v>177</v>
      </c>
      <c r="J53" s="46" t="str">
        <f>IF(I53="","",_xlfn.LET(_xlpm.x,VLOOKUP(I53,'2026-01-09_taxon-match'!$A$2:$N$81,4,FALSE),IF(_xlpm.x=0,"",_xlpm.x)))</f>
        <v>Sterechinus neumayeri</v>
      </c>
      <c r="L53" s="46" t="str">
        <f>IF(I53="","",_xlfn.LET(_xlpm.x,VLOOKUP(I53,'2026-01-09_taxon-match'!$A$2:$N$81,3,FALSE),IF(_xlpm.x=0,"",_xlpm.x)))</f>
        <v>urn:lsid:marinespecies.org:taxname:160831</v>
      </c>
      <c r="M53" s="46" t="str">
        <f>IF($I53="","",_xlfn.LET(_xlpm.x,VLOOKUP($I53,'2026-01-09_taxon-match'!$A$2:$N$81,5,FALSE),IF(_xlpm.x=0,"",_xlpm.x)))</f>
        <v>(Meissner, 1900)</v>
      </c>
      <c r="N53" s="46" t="str">
        <f>IF($I53="","",_xlfn.LET(_xlpm.x,VLOOKUP($I53,'2026-01-09_taxon-match'!$A$2:$N$81,6,FALSE),IF(_xlpm.x=0,"",_xlpm.x)))</f>
        <v>Animalia</v>
      </c>
      <c r="O53" s="46" t="str">
        <f>IF($I53="","",_xlfn.LET(_xlpm.x,VLOOKUP($I53,'2026-01-09_taxon-match'!$A$2:$N$81,7,FALSE),IF(_xlpm.x=0,"",_xlpm.x)))</f>
        <v>Echinodermata</v>
      </c>
      <c r="P53" s="46" t="str">
        <f>IF($I53="","",_xlfn.LET(_xlpm.x,VLOOKUP($I53,'2026-01-09_taxon-match'!$A$2:$N$81,8,FALSE),IF(_xlpm.x=0,"",_xlpm.x)))</f>
        <v>Echinoidea</v>
      </c>
      <c r="Q53" s="46" t="str">
        <f>IF($I53="","",_xlfn.LET(_xlpm.x,VLOOKUP($I53,'2026-01-09_taxon-match'!$A$2:$N$81,9,FALSE),IF(_xlpm.x=0,"",_xlpm.x)))</f>
        <v>Camarodonta</v>
      </c>
      <c r="R53" s="46" t="str">
        <f>IF($I53="","",_xlfn.LET(_xlpm.x,VLOOKUP($I53,'2026-01-09_taxon-match'!$A$2:$N$81,10,FALSE),IF(_xlpm.x=0,"",_xlpm.x)))</f>
        <v>Echinidae</v>
      </c>
      <c r="S53" s="46" t="str">
        <f>IF($I53="","",_xlfn.LET(_xlpm.x,VLOOKUP($I53,'2026-01-09_taxon-match'!$A$2:$N$81,11,FALSE),IF(_xlpm.x=0,"",_xlpm.x)))</f>
        <v>Sterechinus</v>
      </c>
      <c r="T53" s="46" t="str">
        <f>IF($I53="","",_xlfn.LET(_xlpm.x,VLOOKUP($I53,'2026-01-09_taxon-match'!$A$2:$N$81,13,FALSE),IF(_xlpm.x=0,"",_xlpm.x)))</f>
        <v>neumayeri</v>
      </c>
      <c r="U53" s="46">
        <v>1</v>
      </c>
      <c r="V53" s="46" t="s">
        <v>58</v>
      </c>
      <c r="Y53" s="46" t="str">
        <f>IF(V53="","",_xlfn.LET(_xlpm.x,VLOOKUP(V53,'Drop-down_menus'!$D$2:$E$13,2,FALSE),IF(_xlpm.x=0,"",_xlpm.x)))</f>
        <v>https://orcid.org/0000-0002-9708-1761</v>
      </c>
      <c r="Z53" s="46" t="str">
        <f>IF(W53="","",_xlfn.LET(_xlpm.x,VLOOKUP(W53,'Drop-down_menus'!$D$2:$E$13,2,FALSE),IF(_xlpm.x=0,"",_xlpm.x)))</f>
        <v/>
      </c>
      <c r="AA53" s="46" t="str">
        <f>IF(X53="","",_xlfn.LET(_xlpm.x,VLOOKUP(X53,'Drop-down_menus'!$D$2:$E$13,2,FALSE),IF(_xlpm.x=0,"",_xlpm.x)))</f>
        <v/>
      </c>
      <c r="AB53" s="40"/>
      <c r="AC53" s="40"/>
      <c r="AE53" s="46" t="s">
        <v>28</v>
      </c>
      <c r="AF53" s="46" t="s">
        <v>42</v>
      </c>
      <c r="AG53" s="46" t="str">
        <f>IF(AE53="","",_xlfn.LET(_xlpm.x,VLOOKUP(AE53,'Drop-down_menus'!$D$2:$E$13,2,FALSE),IF(_xlpm.x=0,"",_xlpm.x)))</f>
        <v>https://orcid.org/0000-0002-9037-7623</v>
      </c>
      <c r="AH53" s="46" t="str">
        <f>IF(AF53="","",_xlfn.LET(_xlpm.x,VLOOKUP(AF53,'Drop-down_menus'!$D$2:$E$13,2,FALSE),IF(_xlpm.x=0,"",_xlpm.x)))</f>
        <v/>
      </c>
    </row>
    <row r="54" spans="2:34" ht="13.5" customHeight="1">
      <c r="B54">
        <v>40</v>
      </c>
      <c r="C54" t="s">
        <v>57</v>
      </c>
      <c r="D54" s="46" t="b">
        <f>COUNTIF(Events!$B$2:$B$171, C54) &gt; 0</f>
        <v>1</v>
      </c>
      <c r="E54" s="2" t="s">
        <v>169</v>
      </c>
      <c r="G54" s="46" t="s">
        <v>177</v>
      </c>
      <c r="I54" s="46" t="s">
        <v>177</v>
      </c>
      <c r="J54" s="46" t="str">
        <f>IF(I54="","",_xlfn.LET(_xlpm.x,VLOOKUP(I54,'2026-01-09_taxon-match'!$A$2:$N$81,4,FALSE),IF(_xlpm.x=0,"",_xlpm.x)))</f>
        <v>Sterechinus neumayeri</v>
      </c>
      <c r="L54" s="46" t="str">
        <f>IF(I54="","",_xlfn.LET(_xlpm.x,VLOOKUP(I54,'2026-01-09_taxon-match'!$A$2:$N$81,3,FALSE),IF(_xlpm.x=0,"",_xlpm.x)))</f>
        <v>urn:lsid:marinespecies.org:taxname:160831</v>
      </c>
      <c r="M54" s="46" t="str">
        <f>IF($I54="","",_xlfn.LET(_xlpm.x,VLOOKUP($I54,'2026-01-09_taxon-match'!$A$2:$N$81,5,FALSE),IF(_xlpm.x=0,"",_xlpm.x)))</f>
        <v>(Meissner, 1900)</v>
      </c>
      <c r="N54" s="46" t="str">
        <f>IF($I54="","",_xlfn.LET(_xlpm.x,VLOOKUP($I54,'2026-01-09_taxon-match'!$A$2:$N$81,6,FALSE),IF(_xlpm.x=0,"",_xlpm.x)))</f>
        <v>Animalia</v>
      </c>
      <c r="O54" s="46" t="str">
        <f>IF($I54="","",_xlfn.LET(_xlpm.x,VLOOKUP($I54,'2026-01-09_taxon-match'!$A$2:$N$81,7,FALSE),IF(_xlpm.x=0,"",_xlpm.x)))</f>
        <v>Echinodermata</v>
      </c>
      <c r="P54" s="46" t="str">
        <f>IF($I54="","",_xlfn.LET(_xlpm.x,VLOOKUP($I54,'2026-01-09_taxon-match'!$A$2:$N$81,8,FALSE),IF(_xlpm.x=0,"",_xlpm.x)))</f>
        <v>Echinoidea</v>
      </c>
      <c r="Q54" s="46" t="str">
        <f>IF($I54="","",_xlfn.LET(_xlpm.x,VLOOKUP($I54,'2026-01-09_taxon-match'!$A$2:$N$81,9,FALSE),IF(_xlpm.x=0,"",_xlpm.x)))</f>
        <v>Camarodonta</v>
      </c>
      <c r="R54" s="46" t="str">
        <f>IF($I54="","",_xlfn.LET(_xlpm.x,VLOOKUP($I54,'2026-01-09_taxon-match'!$A$2:$N$81,10,FALSE),IF(_xlpm.x=0,"",_xlpm.x)))</f>
        <v>Echinidae</v>
      </c>
      <c r="S54" s="46" t="str">
        <f>IF($I54="","",_xlfn.LET(_xlpm.x,VLOOKUP($I54,'2026-01-09_taxon-match'!$A$2:$N$81,11,FALSE),IF(_xlpm.x=0,"",_xlpm.x)))</f>
        <v>Sterechinus</v>
      </c>
      <c r="T54" s="46" t="str">
        <f>IF($I54="","",_xlfn.LET(_xlpm.x,VLOOKUP($I54,'2026-01-09_taxon-match'!$A$2:$N$81,13,FALSE),IF(_xlpm.x=0,"",_xlpm.x)))</f>
        <v>neumayeri</v>
      </c>
      <c r="V54" s="46" t="s">
        <v>43</v>
      </c>
      <c r="W54" s="46" t="s">
        <v>28</v>
      </c>
      <c r="X54" s="46" t="s">
        <v>32</v>
      </c>
      <c r="Y54" s="46" t="str">
        <f>IF(V54="","",_xlfn.LET(_xlpm.x,VLOOKUP(V54,'Drop-down_menus'!$D$2:$E$13,2,FALSE),IF(_xlpm.x=0,"",_xlpm.x)))</f>
        <v>https://orcid.org/0000-0002-0981-7442</v>
      </c>
      <c r="Z54" s="46" t="str">
        <f>IF(W54="","",_xlfn.LET(_xlpm.x,VLOOKUP(W54,'Drop-down_menus'!$D$2:$E$13,2,FALSE),IF(_xlpm.x=0,"",_xlpm.x)))</f>
        <v>https://orcid.org/0000-0002-9037-7623</v>
      </c>
      <c r="AA54" s="46" t="str">
        <f>IF(X54="","",_xlfn.LET(_xlpm.x,VLOOKUP(X54,'Drop-down_menus'!$D$2:$E$13,2,FALSE),IF(_xlpm.x=0,"",_xlpm.x)))</f>
        <v>https://orcid.org/0000-0001-5748-602X</v>
      </c>
    </row>
    <row r="55" spans="2:34" ht="13.5" customHeight="1">
      <c r="B55" s="46">
        <v>41</v>
      </c>
      <c r="C55" s="46" t="s">
        <v>57</v>
      </c>
      <c r="D55" s="46" t="b">
        <f>COUNTIF(Events!$B$2:$B$171, C55) &gt; 0</f>
        <v>1</v>
      </c>
      <c r="E55" s="46" t="s">
        <v>169</v>
      </c>
      <c r="F55" s="46" t="s">
        <v>186</v>
      </c>
      <c r="G55" s="46" t="s">
        <v>177</v>
      </c>
      <c r="I55" s="46" t="s">
        <v>177</v>
      </c>
      <c r="J55" s="46" t="str">
        <f>IF(I55="","",_xlfn.LET(_xlpm.x,VLOOKUP(I55,'2026-01-09_taxon-match'!$A$2:$N$81,4,FALSE),IF(_xlpm.x=0,"",_xlpm.x)))</f>
        <v>Sterechinus neumayeri</v>
      </c>
      <c r="L55" s="46" t="str">
        <f>IF(I55="","",_xlfn.LET(_xlpm.x,VLOOKUP(I55,'2026-01-09_taxon-match'!$A$2:$N$81,3,FALSE),IF(_xlpm.x=0,"",_xlpm.x)))</f>
        <v>urn:lsid:marinespecies.org:taxname:160831</v>
      </c>
      <c r="M55" s="46" t="str">
        <f>IF($I55="","",_xlfn.LET(_xlpm.x,VLOOKUP($I55,'2026-01-09_taxon-match'!$A$2:$N$81,5,FALSE),IF(_xlpm.x=0,"",_xlpm.x)))</f>
        <v>(Meissner, 1900)</v>
      </c>
      <c r="N55" s="46" t="str">
        <f>IF($I55="","",_xlfn.LET(_xlpm.x,VLOOKUP($I55,'2026-01-09_taxon-match'!$A$2:$N$81,6,FALSE),IF(_xlpm.x=0,"",_xlpm.x)))</f>
        <v>Animalia</v>
      </c>
      <c r="O55" s="46" t="str">
        <f>IF($I55="","",_xlfn.LET(_xlpm.x,VLOOKUP($I55,'2026-01-09_taxon-match'!$A$2:$N$81,7,FALSE),IF(_xlpm.x=0,"",_xlpm.x)))</f>
        <v>Echinodermata</v>
      </c>
      <c r="P55" s="46" t="str">
        <f>IF($I55="","",_xlfn.LET(_xlpm.x,VLOOKUP($I55,'2026-01-09_taxon-match'!$A$2:$N$81,8,FALSE),IF(_xlpm.x=0,"",_xlpm.x)))</f>
        <v>Echinoidea</v>
      </c>
      <c r="Q55" s="46" t="str">
        <f>IF($I55="","",_xlfn.LET(_xlpm.x,VLOOKUP($I55,'2026-01-09_taxon-match'!$A$2:$N$81,9,FALSE),IF(_xlpm.x=0,"",_xlpm.x)))</f>
        <v>Camarodonta</v>
      </c>
      <c r="R55" s="46" t="str">
        <f>IF($I55="","",_xlfn.LET(_xlpm.x,VLOOKUP($I55,'2026-01-09_taxon-match'!$A$2:$N$81,10,FALSE),IF(_xlpm.x=0,"",_xlpm.x)))</f>
        <v>Echinidae</v>
      </c>
      <c r="S55" s="46" t="str">
        <f>IF($I55="","",_xlfn.LET(_xlpm.x,VLOOKUP($I55,'2026-01-09_taxon-match'!$A$2:$N$81,11,FALSE),IF(_xlpm.x=0,"",_xlpm.x)))</f>
        <v>Sterechinus</v>
      </c>
      <c r="T55" s="46" t="str">
        <f>IF($I55="","",_xlfn.LET(_xlpm.x,VLOOKUP($I55,'2026-01-09_taxon-match'!$A$2:$N$81,13,FALSE),IF(_xlpm.x=0,"",_xlpm.x)))</f>
        <v>neumayeri</v>
      </c>
      <c r="U55" s="46">
        <v>1</v>
      </c>
      <c r="V55" s="46" t="s">
        <v>58</v>
      </c>
      <c r="Y55" s="46" t="str">
        <f>IF(V55="","",_xlfn.LET(_xlpm.x,VLOOKUP(V55,'Drop-down_menus'!$D$2:$E$13,2,FALSE),IF(_xlpm.x=0,"",_xlpm.x)))</f>
        <v>https://orcid.org/0000-0002-9708-1761</v>
      </c>
      <c r="Z55" s="46" t="str">
        <f>IF(W55="","",_xlfn.LET(_xlpm.x,VLOOKUP(W55,'Drop-down_menus'!$D$2:$E$13,2,FALSE),IF(_xlpm.x=0,"",_xlpm.x)))</f>
        <v/>
      </c>
      <c r="AA55" s="46" t="str">
        <f>IF(X55="","",_xlfn.LET(_xlpm.x,VLOOKUP(X55,'Drop-down_menus'!$D$2:$E$13,2,FALSE),IF(_xlpm.x=0,"",_xlpm.x)))</f>
        <v/>
      </c>
      <c r="AB55" s="40"/>
      <c r="AC55" s="40"/>
      <c r="AE55" s="46" t="s">
        <v>28</v>
      </c>
      <c r="AF55" s="46" t="s">
        <v>42</v>
      </c>
      <c r="AG55" s="46" t="str">
        <f>IF(AE55="","",_xlfn.LET(_xlpm.x,VLOOKUP(AE55,'Drop-down_menus'!$D$2:$E$13,2,FALSE),IF(_xlpm.x=0,"",_xlpm.x)))</f>
        <v>https://orcid.org/0000-0002-9037-7623</v>
      </c>
      <c r="AH55" s="46" t="str">
        <f>IF(AF55="","",_xlfn.LET(_xlpm.x,VLOOKUP(AF55,'Drop-down_menus'!$D$2:$E$13,2,FALSE),IF(_xlpm.x=0,"",_xlpm.x)))</f>
        <v/>
      </c>
    </row>
    <row r="56" spans="2:34" ht="13.5" customHeight="1">
      <c r="B56">
        <v>41</v>
      </c>
      <c r="C56" t="s">
        <v>57</v>
      </c>
      <c r="D56" s="46" t="b">
        <f>COUNTIF(Events!$B$2:$B$171, C56) &gt; 0</f>
        <v>1</v>
      </c>
      <c r="E56" s="2" t="s">
        <v>169</v>
      </c>
      <c r="G56" s="46" t="s">
        <v>177</v>
      </c>
      <c r="I56" s="46" t="s">
        <v>177</v>
      </c>
      <c r="J56" s="46" t="str">
        <f>IF(I56="","",_xlfn.LET(_xlpm.x,VLOOKUP(I56,'2026-01-09_taxon-match'!$A$2:$N$81,4,FALSE),IF(_xlpm.x=0,"",_xlpm.x)))</f>
        <v>Sterechinus neumayeri</v>
      </c>
      <c r="L56" s="46" t="str">
        <f>IF(I56="","",_xlfn.LET(_xlpm.x,VLOOKUP(I56,'2026-01-09_taxon-match'!$A$2:$N$81,3,FALSE),IF(_xlpm.x=0,"",_xlpm.x)))</f>
        <v>urn:lsid:marinespecies.org:taxname:160831</v>
      </c>
      <c r="M56" s="46" t="str">
        <f>IF($I56="","",_xlfn.LET(_xlpm.x,VLOOKUP($I56,'2026-01-09_taxon-match'!$A$2:$N$81,5,FALSE),IF(_xlpm.x=0,"",_xlpm.x)))</f>
        <v>(Meissner, 1900)</v>
      </c>
      <c r="N56" s="46" t="str">
        <f>IF($I56="","",_xlfn.LET(_xlpm.x,VLOOKUP($I56,'2026-01-09_taxon-match'!$A$2:$N$81,6,FALSE),IF(_xlpm.x=0,"",_xlpm.x)))</f>
        <v>Animalia</v>
      </c>
      <c r="O56" s="46" t="str">
        <f>IF($I56="","",_xlfn.LET(_xlpm.x,VLOOKUP($I56,'2026-01-09_taxon-match'!$A$2:$N$81,7,FALSE),IF(_xlpm.x=0,"",_xlpm.x)))</f>
        <v>Echinodermata</v>
      </c>
      <c r="P56" s="46" t="str">
        <f>IF($I56="","",_xlfn.LET(_xlpm.x,VLOOKUP($I56,'2026-01-09_taxon-match'!$A$2:$N$81,8,FALSE),IF(_xlpm.x=0,"",_xlpm.x)))</f>
        <v>Echinoidea</v>
      </c>
      <c r="Q56" s="46" t="str">
        <f>IF($I56="","",_xlfn.LET(_xlpm.x,VLOOKUP($I56,'2026-01-09_taxon-match'!$A$2:$N$81,9,FALSE),IF(_xlpm.x=0,"",_xlpm.x)))</f>
        <v>Camarodonta</v>
      </c>
      <c r="R56" s="46" t="str">
        <f>IF($I56="","",_xlfn.LET(_xlpm.x,VLOOKUP($I56,'2026-01-09_taxon-match'!$A$2:$N$81,10,FALSE),IF(_xlpm.x=0,"",_xlpm.x)))</f>
        <v>Echinidae</v>
      </c>
      <c r="S56" s="46" t="str">
        <f>IF($I56="","",_xlfn.LET(_xlpm.x,VLOOKUP($I56,'2026-01-09_taxon-match'!$A$2:$N$81,11,FALSE),IF(_xlpm.x=0,"",_xlpm.x)))</f>
        <v>Sterechinus</v>
      </c>
      <c r="T56" s="46" t="str">
        <f>IF($I56="","",_xlfn.LET(_xlpm.x,VLOOKUP($I56,'2026-01-09_taxon-match'!$A$2:$N$81,13,FALSE),IF(_xlpm.x=0,"",_xlpm.x)))</f>
        <v>neumayeri</v>
      </c>
      <c r="V56" s="46" t="s">
        <v>43</v>
      </c>
      <c r="W56" s="46" t="s">
        <v>28</v>
      </c>
      <c r="X56" s="46" t="s">
        <v>32</v>
      </c>
      <c r="Y56" s="46" t="str">
        <f>IF(V56="","",_xlfn.LET(_xlpm.x,VLOOKUP(V56,'Drop-down_menus'!$D$2:$E$13,2,FALSE),IF(_xlpm.x=0,"",_xlpm.x)))</f>
        <v>https://orcid.org/0000-0002-0981-7442</v>
      </c>
      <c r="Z56" s="46" t="str">
        <f>IF(W56="","",_xlfn.LET(_xlpm.x,VLOOKUP(W56,'Drop-down_menus'!$D$2:$E$13,2,FALSE),IF(_xlpm.x=0,"",_xlpm.x)))</f>
        <v>https://orcid.org/0000-0002-9037-7623</v>
      </c>
      <c r="AA56" s="46" t="str">
        <f>IF(X56="","",_xlfn.LET(_xlpm.x,VLOOKUP(X56,'Drop-down_menus'!$D$2:$E$13,2,FALSE),IF(_xlpm.x=0,"",_xlpm.x)))</f>
        <v>https://orcid.org/0000-0001-5748-602X</v>
      </c>
    </row>
    <row r="57" spans="2:34" ht="13.5" customHeight="1">
      <c r="B57" s="46">
        <v>42</v>
      </c>
      <c r="C57" s="46" t="s">
        <v>57</v>
      </c>
      <c r="D57" s="46" t="b">
        <f>COUNTIF(Events!$B$2:$B$171, C57) &gt; 0</f>
        <v>1</v>
      </c>
      <c r="E57" s="46" t="s">
        <v>169</v>
      </c>
      <c r="F57" s="46" t="s">
        <v>186</v>
      </c>
      <c r="G57" s="46" t="s">
        <v>177</v>
      </c>
      <c r="I57" s="46" t="s">
        <v>177</v>
      </c>
      <c r="J57" s="46" t="str">
        <f>IF(I57="","",_xlfn.LET(_xlpm.x,VLOOKUP(I57,'2026-01-09_taxon-match'!$A$2:$N$81,4,FALSE),IF(_xlpm.x=0,"",_xlpm.x)))</f>
        <v>Sterechinus neumayeri</v>
      </c>
      <c r="L57" s="46" t="str">
        <f>IF(I57="","",_xlfn.LET(_xlpm.x,VLOOKUP(I57,'2026-01-09_taxon-match'!$A$2:$N$81,3,FALSE),IF(_xlpm.x=0,"",_xlpm.x)))</f>
        <v>urn:lsid:marinespecies.org:taxname:160831</v>
      </c>
      <c r="M57" s="46" t="str">
        <f>IF($I57="","",_xlfn.LET(_xlpm.x,VLOOKUP($I57,'2026-01-09_taxon-match'!$A$2:$N$81,5,FALSE),IF(_xlpm.x=0,"",_xlpm.x)))</f>
        <v>(Meissner, 1900)</v>
      </c>
      <c r="N57" s="46" t="str">
        <f>IF($I57="","",_xlfn.LET(_xlpm.x,VLOOKUP($I57,'2026-01-09_taxon-match'!$A$2:$N$81,6,FALSE),IF(_xlpm.x=0,"",_xlpm.x)))</f>
        <v>Animalia</v>
      </c>
      <c r="O57" s="46" t="str">
        <f>IF($I57="","",_xlfn.LET(_xlpm.x,VLOOKUP($I57,'2026-01-09_taxon-match'!$A$2:$N$81,7,FALSE),IF(_xlpm.x=0,"",_xlpm.x)))</f>
        <v>Echinodermata</v>
      </c>
      <c r="P57" s="46" t="str">
        <f>IF($I57="","",_xlfn.LET(_xlpm.x,VLOOKUP($I57,'2026-01-09_taxon-match'!$A$2:$N$81,8,FALSE),IF(_xlpm.x=0,"",_xlpm.x)))</f>
        <v>Echinoidea</v>
      </c>
      <c r="Q57" s="46" t="str">
        <f>IF($I57="","",_xlfn.LET(_xlpm.x,VLOOKUP($I57,'2026-01-09_taxon-match'!$A$2:$N$81,9,FALSE),IF(_xlpm.x=0,"",_xlpm.x)))</f>
        <v>Camarodonta</v>
      </c>
      <c r="R57" s="46" t="str">
        <f>IF($I57="","",_xlfn.LET(_xlpm.x,VLOOKUP($I57,'2026-01-09_taxon-match'!$A$2:$N$81,10,FALSE),IF(_xlpm.x=0,"",_xlpm.x)))</f>
        <v>Echinidae</v>
      </c>
      <c r="S57" s="46" t="str">
        <f>IF($I57="","",_xlfn.LET(_xlpm.x,VLOOKUP($I57,'2026-01-09_taxon-match'!$A$2:$N$81,11,FALSE),IF(_xlpm.x=0,"",_xlpm.x)))</f>
        <v>Sterechinus</v>
      </c>
      <c r="T57" s="46" t="str">
        <f>IF($I57="","",_xlfn.LET(_xlpm.x,VLOOKUP($I57,'2026-01-09_taxon-match'!$A$2:$N$81,13,FALSE),IF(_xlpm.x=0,"",_xlpm.x)))</f>
        <v>neumayeri</v>
      </c>
      <c r="U57" s="46">
        <v>1</v>
      </c>
      <c r="V57" s="46" t="s">
        <v>58</v>
      </c>
      <c r="Y57" s="46" t="str">
        <f>IF(V57="","",_xlfn.LET(_xlpm.x,VLOOKUP(V57,'Drop-down_menus'!$D$2:$E$13,2,FALSE),IF(_xlpm.x=0,"",_xlpm.x)))</f>
        <v>https://orcid.org/0000-0002-9708-1761</v>
      </c>
      <c r="Z57" s="46" t="str">
        <f>IF(W57="","",_xlfn.LET(_xlpm.x,VLOOKUP(W57,'Drop-down_menus'!$D$2:$E$13,2,FALSE),IF(_xlpm.x=0,"",_xlpm.x)))</f>
        <v/>
      </c>
      <c r="AA57" s="46" t="str">
        <f>IF(X57="","",_xlfn.LET(_xlpm.x,VLOOKUP(X57,'Drop-down_menus'!$D$2:$E$13,2,FALSE),IF(_xlpm.x=0,"",_xlpm.x)))</f>
        <v/>
      </c>
      <c r="AB57" s="40"/>
      <c r="AC57" s="40"/>
      <c r="AE57" s="46" t="s">
        <v>28</v>
      </c>
      <c r="AF57" s="46" t="s">
        <v>42</v>
      </c>
      <c r="AG57" s="46" t="str">
        <f>IF(AE57="","",_xlfn.LET(_xlpm.x,VLOOKUP(AE57,'Drop-down_menus'!$D$2:$E$13,2,FALSE),IF(_xlpm.x=0,"",_xlpm.x)))</f>
        <v>https://orcid.org/0000-0002-9037-7623</v>
      </c>
      <c r="AH57" s="46" t="str">
        <f>IF(AF57="","",_xlfn.LET(_xlpm.x,VLOOKUP(AF57,'Drop-down_menus'!$D$2:$E$13,2,FALSE),IF(_xlpm.x=0,"",_xlpm.x)))</f>
        <v/>
      </c>
    </row>
    <row r="58" spans="2:34" ht="13.5" customHeight="1">
      <c r="B58">
        <v>42</v>
      </c>
      <c r="C58" t="s">
        <v>57</v>
      </c>
      <c r="D58" s="46" t="b">
        <f>COUNTIF(Events!$B$2:$B$171, C58) &gt; 0</f>
        <v>1</v>
      </c>
      <c r="E58" s="2" t="s">
        <v>169</v>
      </c>
      <c r="G58" s="46" t="s">
        <v>177</v>
      </c>
      <c r="I58" s="46" t="s">
        <v>177</v>
      </c>
      <c r="J58" s="46" t="str">
        <f>IF(I58="","",_xlfn.LET(_xlpm.x,VLOOKUP(I58,'2026-01-09_taxon-match'!$A$2:$N$81,4,FALSE),IF(_xlpm.x=0,"",_xlpm.x)))</f>
        <v>Sterechinus neumayeri</v>
      </c>
      <c r="L58" s="46" t="str">
        <f>IF(I58="","",_xlfn.LET(_xlpm.x,VLOOKUP(I58,'2026-01-09_taxon-match'!$A$2:$N$81,3,FALSE),IF(_xlpm.x=0,"",_xlpm.x)))</f>
        <v>urn:lsid:marinespecies.org:taxname:160831</v>
      </c>
      <c r="M58" s="46" t="str">
        <f>IF($I58="","",_xlfn.LET(_xlpm.x,VLOOKUP($I58,'2026-01-09_taxon-match'!$A$2:$N$81,5,FALSE),IF(_xlpm.x=0,"",_xlpm.x)))</f>
        <v>(Meissner, 1900)</v>
      </c>
      <c r="N58" s="46" t="str">
        <f>IF($I58="","",_xlfn.LET(_xlpm.x,VLOOKUP($I58,'2026-01-09_taxon-match'!$A$2:$N$81,6,FALSE),IF(_xlpm.x=0,"",_xlpm.x)))</f>
        <v>Animalia</v>
      </c>
      <c r="O58" s="46" t="str">
        <f>IF($I58="","",_xlfn.LET(_xlpm.x,VLOOKUP($I58,'2026-01-09_taxon-match'!$A$2:$N$81,7,FALSE),IF(_xlpm.x=0,"",_xlpm.x)))</f>
        <v>Echinodermata</v>
      </c>
      <c r="P58" s="46" t="str">
        <f>IF($I58="","",_xlfn.LET(_xlpm.x,VLOOKUP($I58,'2026-01-09_taxon-match'!$A$2:$N$81,8,FALSE),IF(_xlpm.x=0,"",_xlpm.x)))</f>
        <v>Echinoidea</v>
      </c>
      <c r="Q58" s="46" t="str">
        <f>IF($I58="","",_xlfn.LET(_xlpm.x,VLOOKUP($I58,'2026-01-09_taxon-match'!$A$2:$N$81,9,FALSE),IF(_xlpm.x=0,"",_xlpm.x)))</f>
        <v>Camarodonta</v>
      </c>
      <c r="R58" s="46" t="str">
        <f>IF($I58="","",_xlfn.LET(_xlpm.x,VLOOKUP($I58,'2026-01-09_taxon-match'!$A$2:$N$81,10,FALSE),IF(_xlpm.x=0,"",_xlpm.x)))</f>
        <v>Echinidae</v>
      </c>
      <c r="S58" s="46" t="str">
        <f>IF($I58="","",_xlfn.LET(_xlpm.x,VLOOKUP($I58,'2026-01-09_taxon-match'!$A$2:$N$81,11,FALSE),IF(_xlpm.x=0,"",_xlpm.x)))</f>
        <v>Sterechinus</v>
      </c>
      <c r="T58" s="46" t="str">
        <f>IF($I58="","",_xlfn.LET(_xlpm.x,VLOOKUP($I58,'2026-01-09_taxon-match'!$A$2:$N$81,13,FALSE),IF(_xlpm.x=0,"",_xlpm.x)))</f>
        <v>neumayeri</v>
      </c>
      <c r="V58" s="46" t="s">
        <v>43</v>
      </c>
      <c r="W58" s="46" t="s">
        <v>28</v>
      </c>
      <c r="X58" s="46" t="s">
        <v>32</v>
      </c>
      <c r="Y58" s="46" t="str">
        <f>IF(V58="","",_xlfn.LET(_xlpm.x,VLOOKUP(V58,'Drop-down_menus'!$D$2:$E$13,2,FALSE),IF(_xlpm.x=0,"",_xlpm.x)))</f>
        <v>https://orcid.org/0000-0002-0981-7442</v>
      </c>
      <c r="Z58" s="46" t="str">
        <f>IF(W58="","",_xlfn.LET(_xlpm.x,VLOOKUP(W58,'Drop-down_menus'!$D$2:$E$13,2,FALSE),IF(_xlpm.x=0,"",_xlpm.x)))</f>
        <v>https://orcid.org/0000-0002-9037-7623</v>
      </c>
      <c r="AA58" s="46" t="str">
        <f>IF(X58="","",_xlfn.LET(_xlpm.x,VLOOKUP(X58,'Drop-down_menus'!$D$2:$E$13,2,FALSE),IF(_xlpm.x=0,"",_xlpm.x)))</f>
        <v>https://orcid.org/0000-0001-5748-602X</v>
      </c>
    </row>
    <row r="59" spans="2:34" ht="13.5" customHeight="1">
      <c r="B59" s="46">
        <v>43</v>
      </c>
      <c r="C59" s="46" t="s">
        <v>57</v>
      </c>
      <c r="D59" s="46" t="b">
        <f>COUNTIF(Events!$B$2:$B$171, C59) &gt; 0</f>
        <v>1</v>
      </c>
      <c r="E59" s="46" t="s">
        <v>169</v>
      </c>
      <c r="F59" s="46" t="s">
        <v>186</v>
      </c>
      <c r="G59" s="46" t="s">
        <v>177</v>
      </c>
      <c r="I59" s="46" t="s">
        <v>177</v>
      </c>
      <c r="J59" s="46" t="str">
        <f>IF(I59="","",_xlfn.LET(_xlpm.x,VLOOKUP(I59,'2026-01-09_taxon-match'!$A$2:$N$81,4,FALSE),IF(_xlpm.x=0,"",_xlpm.x)))</f>
        <v>Sterechinus neumayeri</v>
      </c>
      <c r="L59" s="46" t="str">
        <f>IF(I59="","",_xlfn.LET(_xlpm.x,VLOOKUP(I59,'2026-01-09_taxon-match'!$A$2:$N$81,3,FALSE),IF(_xlpm.x=0,"",_xlpm.x)))</f>
        <v>urn:lsid:marinespecies.org:taxname:160831</v>
      </c>
      <c r="M59" s="46" t="str">
        <f>IF($I59="","",_xlfn.LET(_xlpm.x,VLOOKUP($I59,'2026-01-09_taxon-match'!$A$2:$N$81,5,FALSE),IF(_xlpm.x=0,"",_xlpm.x)))</f>
        <v>(Meissner, 1900)</v>
      </c>
      <c r="N59" s="46" t="str">
        <f>IF($I59="","",_xlfn.LET(_xlpm.x,VLOOKUP($I59,'2026-01-09_taxon-match'!$A$2:$N$81,6,FALSE),IF(_xlpm.x=0,"",_xlpm.x)))</f>
        <v>Animalia</v>
      </c>
      <c r="O59" s="46" t="str">
        <f>IF($I59="","",_xlfn.LET(_xlpm.x,VLOOKUP($I59,'2026-01-09_taxon-match'!$A$2:$N$81,7,FALSE),IF(_xlpm.x=0,"",_xlpm.x)))</f>
        <v>Echinodermata</v>
      </c>
      <c r="P59" s="46" t="str">
        <f>IF($I59="","",_xlfn.LET(_xlpm.x,VLOOKUP($I59,'2026-01-09_taxon-match'!$A$2:$N$81,8,FALSE),IF(_xlpm.x=0,"",_xlpm.x)))</f>
        <v>Echinoidea</v>
      </c>
      <c r="Q59" s="46" t="str">
        <f>IF($I59="","",_xlfn.LET(_xlpm.x,VLOOKUP($I59,'2026-01-09_taxon-match'!$A$2:$N$81,9,FALSE),IF(_xlpm.x=0,"",_xlpm.x)))</f>
        <v>Camarodonta</v>
      </c>
      <c r="R59" s="46" t="str">
        <f>IF($I59="","",_xlfn.LET(_xlpm.x,VLOOKUP($I59,'2026-01-09_taxon-match'!$A$2:$N$81,10,FALSE),IF(_xlpm.x=0,"",_xlpm.x)))</f>
        <v>Echinidae</v>
      </c>
      <c r="S59" s="46" t="str">
        <f>IF($I59="","",_xlfn.LET(_xlpm.x,VLOOKUP($I59,'2026-01-09_taxon-match'!$A$2:$N$81,11,FALSE),IF(_xlpm.x=0,"",_xlpm.x)))</f>
        <v>Sterechinus</v>
      </c>
      <c r="T59" s="46" t="str">
        <f>IF($I59="","",_xlfn.LET(_xlpm.x,VLOOKUP($I59,'2026-01-09_taxon-match'!$A$2:$N$81,13,FALSE),IF(_xlpm.x=0,"",_xlpm.x)))</f>
        <v>neumayeri</v>
      </c>
      <c r="U59" s="46">
        <v>1</v>
      </c>
      <c r="V59" s="46" t="s">
        <v>58</v>
      </c>
      <c r="Y59" s="46" t="str">
        <f>IF(V59="","",_xlfn.LET(_xlpm.x,VLOOKUP(V59,'Drop-down_menus'!$D$2:$E$13,2,FALSE),IF(_xlpm.x=0,"",_xlpm.x)))</f>
        <v>https://orcid.org/0000-0002-9708-1761</v>
      </c>
      <c r="Z59" s="46" t="str">
        <f>IF(W59="","",_xlfn.LET(_xlpm.x,VLOOKUP(W59,'Drop-down_menus'!$D$2:$E$13,2,FALSE),IF(_xlpm.x=0,"",_xlpm.x)))</f>
        <v/>
      </c>
      <c r="AA59" s="46" t="str">
        <f>IF(X59="","",_xlfn.LET(_xlpm.x,VLOOKUP(X59,'Drop-down_menus'!$D$2:$E$13,2,FALSE),IF(_xlpm.x=0,"",_xlpm.x)))</f>
        <v/>
      </c>
      <c r="AB59" s="40"/>
      <c r="AC59" s="40"/>
      <c r="AE59" s="46" t="s">
        <v>28</v>
      </c>
      <c r="AF59" s="46" t="s">
        <v>42</v>
      </c>
      <c r="AG59" s="46" t="str">
        <f>IF(AE59="","",_xlfn.LET(_xlpm.x,VLOOKUP(AE59,'Drop-down_menus'!$D$2:$E$13,2,FALSE),IF(_xlpm.x=0,"",_xlpm.x)))</f>
        <v>https://orcid.org/0000-0002-9037-7623</v>
      </c>
      <c r="AH59" s="46" t="str">
        <f>IF(AF59="","",_xlfn.LET(_xlpm.x,VLOOKUP(AF59,'Drop-down_menus'!$D$2:$E$13,2,FALSE),IF(_xlpm.x=0,"",_xlpm.x)))</f>
        <v/>
      </c>
    </row>
    <row r="60" spans="2:34" ht="13.5" customHeight="1">
      <c r="B60">
        <v>43</v>
      </c>
      <c r="C60" t="s">
        <v>57</v>
      </c>
      <c r="D60" s="46" t="b">
        <f>COUNTIF(Events!$B$2:$B$171, C60) &gt; 0</f>
        <v>1</v>
      </c>
      <c r="E60" s="2" t="s">
        <v>169</v>
      </c>
      <c r="G60" s="46" t="s">
        <v>177</v>
      </c>
      <c r="I60" s="46" t="s">
        <v>177</v>
      </c>
      <c r="J60" s="46" t="str">
        <f>IF(I60="","",_xlfn.LET(_xlpm.x,VLOOKUP(I60,'2026-01-09_taxon-match'!$A$2:$N$81,4,FALSE),IF(_xlpm.x=0,"",_xlpm.x)))</f>
        <v>Sterechinus neumayeri</v>
      </c>
      <c r="L60" s="46" t="str">
        <f>IF(I60="","",_xlfn.LET(_xlpm.x,VLOOKUP(I60,'2026-01-09_taxon-match'!$A$2:$N$81,3,FALSE),IF(_xlpm.x=0,"",_xlpm.x)))</f>
        <v>urn:lsid:marinespecies.org:taxname:160831</v>
      </c>
      <c r="M60" s="46" t="str">
        <f>IF($I60="","",_xlfn.LET(_xlpm.x,VLOOKUP($I60,'2026-01-09_taxon-match'!$A$2:$N$81,5,FALSE),IF(_xlpm.x=0,"",_xlpm.x)))</f>
        <v>(Meissner, 1900)</v>
      </c>
      <c r="N60" s="46" t="str">
        <f>IF($I60="","",_xlfn.LET(_xlpm.x,VLOOKUP($I60,'2026-01-09_taxon-match'!$A$2:$N$81,6,FALSE),IF(_xlpm.x=0,"",_xlpm.x)))</f>
        <v>Animalia</v>
      </c>
      <c r="O60" s="46" t="str">
        <f>IF($I60="","",_xlfn.LET(_xlpm.x,VLOOKUP($I60,'2026-01-09_taxon-match'!$A$2:$N$81,7,FALSE),IF(_xlpm.x=0,"",_xlpm.x)))</f>
        <v>Echinodermata</v>
      </c>
      <c r="P60" s="46" t="str">
        <f>IF($I60="","",_xlfn.LET(_xlpm.x,VLOOKUP($I60,'2026-01-09_taxon-match'!$A$2:$N$81,8,FALSE),IF(_xlpm.x=0,"",_xlpm.x)))</f>
        <v>Echinoidea</v>
      </c>
      <c r="Q60" s="46" t="str">
        <f>IF($I60="","",_xlfn.LET(_xlpm.x,VLOOKUP($I60,'2026-01-09_taxon-match'!$A$2:$N$81,9,FALSE),IF(_xlpm.x=0,"",_xlpm.x)))</f>
        <v>Camarodonta</v>
      </c>
      <c r="R60" s="46" t="str">
        <f>IF($I60="","",_xlfn.LET(_xlpm.x,VLOOKUP($I60,'2026-01-09_taxon-match'!$A$2:$N$81,10,FALSE),IF(_xlpm.x=0,"",_xlpm.x)))</f>
        <v>Echinidae</v>
      </c>
      <c r="S60" s="46" t="str">
        <f>IF($I60="","",_xlfn.LET(_xlpm.x,VLOOKUP($I60,'2026-01-09_taxon-match'!$A$2:$N$81,11,FALSE),IF(_xlpm.x=0,"",_xlpm.x)))</f>
        <v>Sterechinus</v>
      </c>
      <c r="T60" s="46" t="str">
        <f>IF($I60="","",_xlfn.LET(_xlpm.x,VLOOKUP($I60,'2026-01-09_taxon-match'!$A$2:$N$81,13,FALSE),IF(_xlpm.x=0,"",_xlpm.x)))</f>
        <v>neumayeri</v>
      </c>
      <c r="V60" s="46" t="s">
        <v>43</v>
      </c>
      <c r="W60" s="46" t="s">
        <v>28</v>
      </c>
      <c r="X60" s="46" t="s">
        <v>32</v>
      </c>
      <c r="Y60" s="46" t="str">
        <f>IF(V60="","",_xlfn.LET(_xlpm.x,VLOOKUP(V60,'Drop-down_menus'!$D$2:$E$13,2,FALSE),IF(_xlpm.x=0,"",_xlpm.x)))</f>
        <v>https://orcid.org/0000-0002-0981-7442</v>
      </c>
      <c r="Z60" s="46" t="str">
        <f>IF(W60="","",_xlfn.LET(_xlpm.x,VLOOKUP(W60,'Drop-down_menus'!$D$2:$E$13,2,FALSE),IF(_xlpm.x=0,"",_xlpm.x)))</f>
        <v>https://orcid.org/0000-0002-9037-7623</v>
      </c>
      <c r="AA60" s="46" t="str">
        <f>IF(X60="","",_xlfn.LET(_xlpm.x,VLOOKUP(X60,'Drop-down_menus'!$D$2:$E$13,2,FALSE),IF(_xlpm.x=0,"",_xlpm.x)))</f>
        <v>https://orcid.org/0000-0001-5748-602X</v>
      </c>
    </row>
    <row r="61" spans="2:34" ht="13.5" customHeight="1">
      <c r="B61" s="46">
        <v>44</v>
      </c>
      <c r="C61" s="46" t="s">
        <v>57</v>
      </c>
      <c r="D61" s="46" t="b">
        <f>COUNTIF(Events!$B$2:$B$171, C61) &gt; 0</f>
        <v>1</v>
      </c>
      <c r="E61" s="46" t="s">
        <v>169</v>
      </c>
      <c r="F61" s="46" t="s">
        <v>186</v>
      </c>
      <c r="G61" s="46" t="s">
        <v>177</v>
      </c>
      <c r="I61" s="46" t="s">
        <v>177</v>
      </c>
      <c r="J61" s="46" t="str">
        <f>IF(I61="","",_xlfn.LET(_xlpm.x,VLOOKUP(I61,'2026-01-09_taxon-match'!$A$2:$N$81,4,FALSE),IF(_xlpm.x=0,"",_xlpm.x)))</f>
        <v>Sterechinus neumayeri</v>
      </c>
      <c r="L61" s="46" t="str">
        <f>IF(I61="","",_xlfn.LET(_xlpm.x,VLOOKUP(I61,'2026-01-09_taxon-match'!$A$2:$N$81,3,FALSE),IF(_xlpm.x=0,"",_xlpm.x)))</f>
        <v>urn:lsid:marinespecies.org:taxname:160831</v>
      </c>
      <c r="M61" s="46" t="str">
        <f>IF($I61="","",_xlfn.LET(_xlpm.x,VLOOKUP($I61,'2026-01-09_taxon-match'!$A$2:$N$81,5,FALSE),IF(_xlpm.x=0,"",_xlpm.x)))</f>
        <v>(Meissner, 1900)</v>
      </c>
      <c r="N61" s="46" t="str">
        <f>IF($I61="","",_xlfn.LET(_xlpm.x,VLOOKUP($I61,'2026-01-09_taxon-match'!$A$2:$N$81,6,FALSE),IF(_xlpm.x=0,"",_xlpm.x)))</f>
        <v>Animalia</v>
      </c>
      <c r="O61" s="46" t="str">
        <f>IF($I61="","",_xlfn.LET(_xlpm.x,VLOOKUP($I61,'2026-01-09_taxon-match'!$A$2:$N$81,7,FALSE),IF(_xlpm.x=0,"",_xlpm.x)))</f>
        <v>Echinodermata</v>
      </c>
      <c r="P61" s="46" t="str">
        <f>IF($I61="","",_xlfn.LET(_xlpm.x,VLOOKUP($I61,'2026-01-09_taxon-match'!$A$2:$N$81,8,FALSE),IF(_xlpm.x=0,"",_xlpm.x)))</f>
        <v>Echinoidea</v>
      </c>
      <c r="Q61" s="46" t="str">
        <f>IF($I61="","",_xlfn.LET(_xlpm.x,VLOOKUP($I61,'2026-01-09_taxon-match'!$A$2:$N$81,9,FALSE),IF(_xlpm.x=0,"",_xlpm.x)))</f>
        <v>Camarodonta</v>
      </c>
      <c r="R61" s="46" t="str">
        <f>IF($I61="","",_xlfn.LET(_xlpm.x,VLOOKUP($I61,'2026-01-09_taxon-match'!$A$2:$N$81,10,FALSE),IF(_xlpm.x=0,"",_xlpm.x)))</f>
        <v>Echinidae</v>
      </c>
      <c r="S61" s="46" t="str">
        <f>IF($I61="","",_xlfn.LET(_xlpm.x,VLOOKUP($I61,'2026-01-09_taxon-match'!$A$2:$N$81,11,FALSE),IF(_xlpm.x=0,"",_xlpm.x)))</f>
        <v>Sterechinus</v>
      </c>
      <c r="T61" s="46" t="str">
        <f>IF($I61="","",_xlfn.LET(_xlpm.x,VLOOKUP($I61,'2026-01-09_taxon-match'!$A$2:$N$81,13,FALSE),IF(_xlpm.x=0,"",_xlpm.x)))</f>
        <v>neumayeri</v>
      </c>
      <c r="U61" s="46">
        <v>1</v>
      </c>
      <c r="V61" s="46" t="s">
        <v>58</v>
      </c>
      <c r="Y61" s="46" t="str">
        <f>IF(V61="","",_xlfn.LET(_xlpm.x,VLOOKUP(V61,'Drop-down_menus'!$D$2:$E$13,2,FALSE),IF(_xlpm.x=0,"",_xlpm.x)))</f>
        <v>https://orcid.org/0000-0002-9708-1761</v>
      </c>
      <c r="Z61" s="46" t="str">
        <f>IF(W61="","",_xlfn.LET(_xlpm.x,VLOOKUP(W61,'Drop-down_menus'!$D$2:$E$13,2,FALSE),IF(_xlpm.x=0,"",_xlpm.x)))</f>
        <v/>
      </c>
      <c r="AA61" s="46" t="str">
        <f>IF(X61="","",_xlfn.LET(_xlpm.x,VLOOKUP(X61,'Drop-down_menus'!$D$2:$E$13,2,FALSE),IF(_xlpm.x=0,"",_xlpm.x)))</f>
        <v/>
      </c>
      <c r="AB61" s="40"/>
      <c r="AC61" s="40"/>
      <c r="AE61" s="46" t="s">
        <v>28</v>
      </c>
      <c r="AF61" s="46" t="s">
        <v>42</v>
      </c>
      <c r="AG61" s="46" t="str">
        <f>IF(AE61="","",_xlfn.LET(_xlpm.x,VLOOKUP(AE61,'Drop-down_menus'!$D$2:$E$13,2,FALSE),IF(_xlpm.x=0,"",_xlpm.x)))</f>
        <v>https://orcid.org/0000-0002-9037-7623</v>
      </c>
      <c r="AH61" s="46" t="str">
        <f>IF(AF61="","",_xlfn.LET(_xlpm.x,VLOOKUP(AF61,'Drop-down_menus'!$D$2:$E$13,2,FALSE),IF(_xlpm.x=0,"",_xlpm.x)))</f>
        <v/>
      </c>
    </row>
    <row r="62" spans="2:34" ht="13.5" customHeight="1">
      <c r="B62">
        <v>44</v>
      </c>
      <c r="C62" t="s">
        <v>57</v>
      </c>
      <c r="D62" s="46" t="b">
        <f>COUNTIF(Events!$B$2:$B$171, C62) &gt; 0</f>
        <v>1</v>
      </c>
      <c r="E62" s="2" t="s">
        <v>169</v>
      </c>
      <c r="G62" s="46" t="s">
        <v>177</v>
      </c>
      <c r="I62" s="46" t="s">
        <v>177</v>
      </c>
      <c r="J62" s="46" t="str">
        <f>IF(I62="","",_xlfn.LET(_xlpm.x,VLOOKUP(I62,'2026-01-09_taxon-match'!$A$2:$N$81,4,FALSE),IF(_xlpm.x=0,"",_xlpm.x)))</f>
        <v>Sterechinus neumayeri</v>
      </c>
      <c r="L62" s="46" t="str">
        <f>IF(I62="","",_xlfn.LET(_xlpm.x,VLOOKUP(I62,'2026-01-09_taxon-match'!$A$2:$N$81,3,FALSE),IF(_xlpm.x=0,"",_xlpm.x)))</f>
        <v>urn:lsid:marinespecies.org:taxname:160831</v>
      </c>
      <c r="M62" s="46" t="str">
        <f>IF($I62="","",_xlfn.LET(_xlpm.x,VLOOKUP($I62,'2026-01-09_taxon-match'!$A$2:$N$81,5,FALSE),IF(_xlpm.x=0,"",_xlpm.x)))</f>
        <v>(Meissner, 1900)</v>
      </c>
      <c r="N62" s="46" t="str">
        <f>IF($I62="","",_xlfn.LET(_xlpm.x,VLOOKUP($I62,'2026-01-09_taxon-match'!$A$2:$N$81,6,FALSE),IF(_xlpm.x=0,"",_xlpm.x)))</f>
        <v>Animalia</v>
      </c>
      <c r="O62" s="46" t="str">
        <f>IF($I62="","",_xlfn.LET(_xlpm.x,VLOOKUP($I62,'2026-01-09_taxon-match'!$A$2:$N$81,7,FALSE),IF(_xlpm.x=0,"",_xlpm.x)))</f>
        <v>Echinodermata</v>
      </c>
      <c r="P62" s="46" t="str">
        <f>IF($I62="","",_xlfn.LET(_xlpm.x,VLOOKUP($I62,'2026-01-09_taxon-match'!$A$2:$N$81,8,FALSE),IF(_xlpm.x=0,"",_xlpm.x)))</f>
        <v>Echinoidea</v>
      </c>
      <c r="Q62" s="46" t="str">
        <f>IF($I62="","",_xlfn.LET(_xlpm.x,VLOOKUP($I62,'2026-01-09_taxon-match'!$A$2:$N$81,9,FALSE),IF(_xlpm.x=0,"",_xlpm.x)))</f>
        <v>Camarodonta</v>
      </c>
      <c r="R62" s="46" t="str">
        <f>IF($I62="","",_xlfn.LET(_xlpm.x,VLOOKUP($I62,'2026-01-09_taxon-match'!$A$2:$N$81,10,FALSE),IF(_xlpm.x=0,"",_xlpm.x)))</f>
        <v>Echinidae</v>
      </c>
      <c r="S62" s="46" t="str">
        <f>IF($I62="","",_xlfn.LET(_xlpm.x,VLOOKUP($I62,'2026-01-09_taxon-match'!$A$2:$N$81,11,FALSE),IF(_xlpm.x=0,"",_xlpm.x)))</f>
        <v>Sterechinus</v>
      </c>
      <c r="T62" s="46" t="str">
        <f>IF($I62="","",_xlfn.LET(_xlpm.x,VLOOKUP($I62,'2026-01-09_taxon-match'!$A$2:$N$81,13,FALSE),IF(_xlpm.x=0,"",_xlpm.x)))</f>
        <v>neumayeri</v>
      </c>
      <c r="V62" s="46" t="s">
        <v>43</v>
      </c>
      <c r="W62" s="46" t="s">
        <v>28</v>
      </c>
      <c r="X62" s="46" t="s">
        <v>32</v>
      </c>
      <c r="Y62" s="46" t="str">
        <f>IF(V62="","",_xlfn.LET(_xlpm.x,VLOOKUP(V62,'Drop-down_menus'!$D$2:$E$13,2,FALSE),IF(_xlpm.x=0,"",_xlpm.x)))</f>
        <v>https://orcid.org/0000-0002-0981-7442</v>
      </c>
      <c r="Z62" s="46" t="str">
        <f>IF(W62="","",_xlfn.LET(_xlpm.x,VLOOKUP(W62,'Drop-down_menus'!$D$2:$E$13,2,FALSE),IF(_xlpm.x=0,"",_xlpm.x)))</f>
        <v>https://orcid.org/0000-0002-9037-7623</v>
      </c>
      <c r="AA62" s="46" t="str">
        <f>IF(X62="","",_xlfn.LET(_xlpm.x,VLOOKUP(X62,'Drop-down_menus'!$D$2:$E$13,2,FALSE),IF(_xlpm.x=0,"",_xlpm.x)))</f>
        <v>https://orcid.org/0000-0001-5748-602X</v>
      </c>
    </row>
    <row r="63" spans="2:34" ht="13.5" customHeight="1">
      <c r="B63" s="46">
        <v>45</v>
      </c>
      <c r="C63" s="46" t="s">
        <v>57</v>
      </c>
      <c r="D63" s="46" t="b">
        <f>COUNTIF(Events!$B$2:$B$171, C63) &gt; 0</f>
        <v>1</v>
      </c>
      <c r="E63" s="46" t="s">
        <v>169</v>
      </c>
      <c r="F63" s="46" t="s">
        <v>186</v>
      </c>
      <c r="G63" s="46" t="s">
        <v>177</v>
      </c>
      <c r="I63" s="46" t="s">
        <v>177</v>
      </c>
      <c r="J63" s="46" t="str">
        <f>IF(I63="","",_xlfn.LET(_xlpm.x,VLOOKUP(I63,'2026-01-09_taxon-match'!$A$2:$N$81,4,FALSE),IF(_xlpm.x=0,"",_xlpm.x)))</f>
        <v>Sterechinus neumayeri</v>
      </c>
      <c r="L63" s="46" t="str">
        <f>IF(I63="","",_xlfn.LET(_xlpm.x,VLOOKUP(I63,'2026-01-09_taxon-match'!$A$2:$N$81,3,FALSE),IF(_xlpm.x=0,"",_xlpm.x)))</f>
        <v>urn:lsid:marinespecies.org:taxname:160831</v>
      </c>
      <c r="M63" s="46" t="str">
        <f>IF($I63="","",_xlfn.LET(_xlpm.x,VLOOKUP($I63,'2026-01-09_taxon-match'!$A$2:$N$81,5,FALSE),IF(_xlpm.x=0,"",_xlpm.x)))</f>
        <v>(Meissner, 1900)</v>
      </c>
      <c r="N63" s="46" t="str">
        <f>IF($I63="","",_xlfn.LET(_xlpm.x,VLOOKUP($I63,'2026-01-09_taxon-match'!$A$2:$N$81,6,FALSE),IF(_xlpm.x=0,"",_xlpm.x)))</f>
        <v>Animalia</v>
      </c>
      <c r="O63" s="46" t="str">
        <f>IF($I63="","",_xlfn.LET(_xlpm.x,VLOOKUP($I63,'2026-01-09_taxon-match'!$A$2:$N$81,7,FALSE),IF(_xlpm.x=0,"",_xlpm.x)))</f>
        <v>Echinodermata</v>
      </c>
      <c r="P63" s="46" t="str">
        <f>IF($I63="","",_xlfn.LET(_xlpm.x,VLOOKUP($I63,'2026-01-09_taxon-match'!$A$2:$N$81,8,FALSE),IF(_xlpm.x=0,"",_xlpm.x)))</f>
        <v>Echinoidea</v>
      </c>
      <c r="Q63" s="46" t="str">
        <f>IF($I63="","",_xlfn.LET(_xlpm.x,VLOOKUP($I63,'2026-01-09_taxon-match'!$A$2:$N$81,9,FALSE),IF(_xlpm.x=0,"",_xlpm.x)))</f>
        <v>Camarodonta</v>
      </c>
      <c r="R63" s="46" t="str">
        <f>IF($I63="","",_xlfn.LET(_xlpm.x,VLOOKUP($I63,'2026-01-09_taxon-match'!$A$2:$N$81,10,FALSE),IF(_xlpm.x=0,"",_xlpm.x)))</f>
        <v>Echinidae</v>
      </c>
      <c r="S63" s="46" t="str">
        <f>IF($I63="","",_xlfn.LET(_xlpm.x,VLOOKUP($I63,'2026-01-09_taxon-match'!$A$2:$N$81,11,FALSE),IF(_xlpm.x=0,"",_xlpm.x)))</f>
        <v>Sterechinus</v>
      </c>
      <c r="T63" s="46" t="str">
        <f>IF($I63="","",_xlfn.LET(_xlpm.x,VLOOKUP($I63,'2026-01-09_taxon-match'!$A$2:$N$81,13,FALSE),IF(_xlpm.x=0,"",_xlpm.x)))</f>
        <v>neumayeri</v>
      </c>
      <c r="U63" s="46">
        <v>1</v>
      </c>
      <c r="V63" s="46" t="s">
        <v>58</v>
      </c>
      <c r="Y63" s="46" t="str">
        <f>IF(V63="","",_xlfn.LET(_xlpm.x,VLOOKUP(V63,'Drop-down_menus'!$D$2:$E$13,2,FALSE),IF(_xlpm.x=0,"",_xlpm.x)))</f>
        <v>https://orcid.org/0000-0002-9708-1761</v>
      </c>
      <c r="Z63" s="46" t="str">
        <f>IF(W63="","",_xlfn.LET(_xlpm.x,VLOOKUP(W63,'Drop-down_menus'!$D$2:$E$13,2,FALSE),IF(_xlpm.x=0,"",_xlpm.x)))</f>
        <v/>
      </c>
      <c r="AA63" s="46" t="str">
        <f>IF(X63="","",_xlfn.LET(_xlpm.x,VLOOKUP(X63,'Drop-down_menus'!$D$2:$E$13,2,FALSE),IF(_xlpm.x=0,"",_xlpm.x)))</f>
        <v/>
      </c>
      <c r="AB63" s="40"/>
      <c r="AC63" s="40"/>
      <c r="AE63" s="46" t="s">
        <v>28</v>
      </c>
      <c r="AF63" s="46" t="s">
        <v>42</v>
      </c>
      <c r="AG63" s="46" t="str">
        <f>IF(AE63="","",_xlfn.LET(_xlpm.x,VLOOKUP(AE63,'Drop-down_menus'!$D$2:$E$13,2,FALSE),IF(_xlpm.x=0,"",_xlpm.x)))</f>
        <v>https://orcid.org/0000-0002-9037-7623</v>
      </c>
      <c r="AH63" s="46" t="str">
        <f>IF(AF63="","",_xlfn.LET(_xlpm.x,VLOOKUP(AF63,'Drop-down_menus'!$D$2:$E$13,2,FALSE),IF(_xlpm.x=0,"",_xlpm.x)))</f>
        <v/>
      </c>
    </row>
    <row r="64" spans="2:34" ht="13.5" customHeight="1">
      <c r="B64">
        <v>45</v>
      </c>
      <c r="C64" t="s">
        <v>57</v>
      </c>
      <c r="D64" s="46" t="b">
        <f>COUNTIF(Events!$B$2:$B$171, C64) &gt; 0</f>
        <v>1</v>
      </c>
      <c r="E64" s="2" t="s">
        <v>169</v>
      </c>
      <c r="G64" s="46" t="s">
        <v>177</v>
      </c>
      <c r="I64" s="46" t="s">
        <v>177</v>
      </c>
      <c r="J64" s="46" t="str">
        <f>IF(I64="","",_xlfn.LET(_xlpm.x,VLOOKUP(I64,'2026-01-09_taxon-match'!$A$2:$N$81,4,FALSE),IF(_xlpm.x=0,"",_xlpm.x)))</f>
        <v>Sterechinus neumayeri</v>
      </c>
      <c r="L64" s="46" t="str">
        <f>IF(I64="","",_xlfn.LET(_xlpm.x,VLOOKUP(I64,'2026-01-09_taxon-match'!$A$2:$N$81,3,FALSE),IF(_xlpm.x=0,"",_xlpm.x)))</f>
        <v>urn:lsid:marinespecies.org:taxname:160831</v>
      </c>
      <c r="M64" s="46" t="str">
        <f>IF($I64="","",_xlfn.LET(_xlpm.x,VLOOKUP($I64,'2026-01-09_taxon-match'!$A$2:$N$81,5,FALSE),IF(_xlpm.x=0,"",_xlpm.x)))</f>
        <v>(Meissner, 1900)</v>
      </c>
      <c r="N64" s="46" t="str">
        <f>IF($I64="","",_xlfn.LET(_xlpm.x,VLOOKUP($I64,'2026-01-09_taxon-match'!$A$2:$N$81,6,FALSE),IF(_xlpm.x=0,"",_xlpm.x)))</f>
        <v>Animalia</v>
      </c>
      <c r="O64" s="46" t="str">
        <f>IF($I64="","",_xlfn.LET(_xlpm.x,VLOOKUP($I64,'2026-01-09_taxon-match'!$A$2:$N$81,7,FALSE),IF(_xlpm.x=0,"",_xlpm.x)))</f>
        <v>Echinodermata</v>
      </c>
      <c r="P64" s="46" t="str">
        <f>IF($I64="","",_xlfn.LET(_xlpm.x,VLOOKUP($I64,'2026-01-09_taxon-match'!$A$2:$N$81,8,FALSE),IF(_xlpm.x=0,"",_xlpm.x)))</f>
        <v>Echinoidea</v>
      </c>
      <c r="Q64" s="46" t="str">
        <f>IF($I64="","",_xlfn.LET(_xlpm.x,VLOOKUP($I64,'2026-01-09_taxon-match'!$A$2:$N$81,9,FALSE),IF(_xlpm.x=0,"",_xlpm.x)))</f>
        <v>Camarodonta</v>
      </c>
      <c r="R64" s="46" t="str">
        <f>IF($I64="","",_xlfn.LET(_xlpm.x,VLOOKUP($I64,'2026-01-09_taxon-match'!$A$2:$N$81,10,FALSE),IF(_xlpm.x=0,"",_xlpm.x)))</f>
        <v>Echinidae</v>
      </c>
      <c r="S64" s="46" t="str">
        <f>IF($I64="","",_xlfn.LET(_xlpm.x,VLOOKUP($I64,'2026-01-09_taxon-match'!$A$2:$N$81,11,FALSE),IF(_xlpm.x=0,"",_xlpm.x)))</f>
        <v>Sterechinus</v>
      </c>
      <c r="T64" s="46" t="str">
        <f>IF($I64="","",_xlfn.LET(_xlpm.x,VLOOKUP($I64,'2026-01-09_taxon-match'!$A$2:$N$81,13,FALSE),IF(_xlpm.x=0,"",_xlpm.x)))</f>
        <v>neumayeri</v>
      </c>
      <c r="V64" s="46" t="s">
        <v>43</v>
      </c>
      <c r="W64" s="46" t="s">
        <v>28</v>
      </c>
      <c r="X64" s="46" t="s">
        <v>32</v>
      </c>
      <c r="Y64" s="46" t="str">
        <f>IF(V64="","",_xlfn.LET(_xlpm.x,VLOOKUP(V64,'Drop-down_menus'!$D$2:$E$13,2,FALSE),IF(_xlpm.x=0,"",_xlpm.x)))</f>
        <v>https://orcid.org/0000-0002-0981-7442</v>
      </c>
      <c r="Z64" s="46" t="str">
        <f>IF(W64="","",_xlfn.LET(_xlpm.x,VLOOKUP(W64,'Drop-down_menus'!$D$2:$E$13,2,FALSE),IF(_xlpm.x=0,"",_xlpm.x)))</f>
        <v>https://orcid.org/0000-0002-9037-7623</v>
      </c>
      <c r="AA64" s="46" t="str">
        <f>IF(X64="","",_xlfn.LET(_xlpm.x,VLOOKUP(X64,'Drop-down_menus'!$D$2:$E$13,2,FALSE),IF(_xlpm.x=0,"",_xlpm.x)))</f>
        <v>https://orcid.org/0000-0001-5748-602X</v>
      </c>
    </row>
    <row r="65" spans="2:34" ht="13.5" customHeight="1">
      <c r="B65" s="46">
        <v>46</v>
      </c>
      <c r="C65" s="46" t="s">
        <v>57</v>
      </c>
      <c r="D65" s="46" t="b">
        <f>COUNTIF(Events!$B$2:$B$171, C65) &gt; 0</f>
        <v>1</v>
      </c>
      <c r="E65" s="46" t="s">
        <v>169</v>
      </c>
      <c r="F65" s="46" t="s">
        <v>186</v>
      </c>
      <c r="G65" s="46" t="s">
        <v>177</v>
      </c>
      <c r="I65" s="46" t="s">
        <v>177</v>
      </c>
      <c r="J65" s="46" t="str">
        <f>IF(I65="","",_xlfn.LET(_xlpm.x,VLOOKUP(I65,'2026-01-09_taxon-match'!$A$2:$N$81,4,FALSE),IF(_xlpm.x=0,"",_xlpm.x)))</f>
        <v>Sterechinus neumayeri</v>
      </c>
      <c r="L65" s="46" t="str">
        <f>IF(I65="","",_xlfn.LET(_xlpm.x,VLOOKUP(I65,'2026-01-09_taxon-match'!$A$2:$N$81,3,FALSE),IF(_xlpm.x=0,"",_xlpm.x)))</f>
        <v>urn:lsid:marinespecies.org:taxname:160831</v>
      </c>
      <c r="M65" s="46" t="str">
        <f>IF($I65="","",_xlfn.LET(_xlpm.x,VLOOKUP($I65,'2026-01-09_taxon-match'!$A$2:$N$81,5,FALSE),IF(_xlpm.x=0,"",_xlpm.x)))</f>
        <v>(Meissner, 1900)</v>
      </c>
      <c r="N65" s="46" t="str">
        <f>IF($I65="","",_xlfn.LET(_xlpm.x,VLOOKUP($I65,'2026-01-09_taxon-match'!$A$2:$N$81,6,FALSE),IF(_xlpm.x=0,"",_xlpm.x)))</f>
        <v>Animalia</v>
      </c>
      <c r="O65" s="46" t="str">
        <f>IF($I65="","",_xlfn.LET(_xlpm.x,VLOOKUP($I65,'2026-01-09_taxon-match'!$A$2:$N$81,7,FALSE),IF(_xlpm.x=0,"",_xlpm.x)))</f>
        <v>Echinodermata</v>
      </c>
      <c r="P65" s="46" t="str">
        <f>IF($I65="","",_xlfn.LET(_xlpm.x,VLOOKUP($I65,'2026-01-09_taxon-match'!$A$2:$N$81,8,FALSE),IF(_xlpm.x=0,"",_xlpm.x)))</f>
        <v>Echinoidea</v>
      </c>
      <c r="Q65" s="46" t="str">
        <f>IF($I65="","",_xlfn.LET(_xlpm.x,VLOOKUP($I65,'2026-01-09_taxon-match'!$A$2:$N$81,9,FALSE),IF(_xlpm.x=0,"",_xlpm.x)))</f>
        <v>Camarodonta</v>
      </c>
      <c r="R65" s="46" t="str">
        <f>IF($I65="","",_xlfn.LET(_xlpm.x,VLOOKUP($I65,'2026-01-09_taxon-match'!$A$2:$N$81,10,FALSE),IF(_xlpm.x=0,"",_xlpm.x)))</f>
        <v>Echinidae</v>
      </c>
      <c r="S65" s="46" t="str">
        <f>IF($I65="","",_xlfn.LET(_xlpm.x,VLOOKUP($I65,'2026-01-09_taxon-match'!$A$2:$N$81,11,FALSE),IF(_xlpm.x=0,"",_xlpm.x)))</f>
        <v>Sterechinus</v>
      </c>
      <c r="T65" s="46" t="str">
        <f>IF($I65="","",_xlfn.LET(_xlpm.x,VLOOKUP($I65,'2026-01-09_taxon-match'!$A$2:$N$81,13,FALSE),IF(_xlpm.x=0,"",_xlpm.x)))</f>
        <v>neumayeri</v>
      </c>
      <c r="U65" s="46">
        <v>1</v>
      </c>
      <c r="V65" s="46" t="s">
        <v>58</v>
      </c>
      <c r="Y65" s="46" t="str">
        <f>IF(V65="","",_xlfn.LET(_xlpm.x,VLOOKUP(V65,'Drop-down_menus'!$D$2:$E$13,2,FALSE),IF(_xlpm.x=0,"",_xlpm.x)))</f>
        <v>https://orcid.org/0000-0002-9708-1761</v>
      </c>
      <c r="Z65" s="46" t="str">
        <f>IF(W65="","",_xlfn.LET(_xlpm.x,VLOOKUP(W65,'Drop-down_menus'!$D$2:$E$13,2,FALSE),IF(_xlpm.x=0,"",_xlpm.x)))</f>
        <v/>
      </c>
      <c r="AA65" s="46" t="str">
        <f>IF(X65="","",_xlfn.LET(_xlpm.x,VLOOKUP(X65,'Drop-down_menus'!$D$2:$E$13,2,FALSE),IF(_xlpm.x=0,"",_xlpm.x)))</f>
        <v/>
      </c>
      <c r="AB65" s="40"/>
      <c r="AC65" s="40"/>
      <c r="AE65" s="46" t="s">
        <v>28</v>
      </c>
      <c r="AF65" s="46" t="s">
        <v>42</v>
      </c>
      <c r="AG65" s="46" t="str">
        <f>IF(AE65="","",_xlfn.LET(_xlpm.x,VLOOKUP(AE65,'Drop-down_menus'!$D$2:$E$13,2,FALSE),IF(_xlpm.x=0,"",_xlpm.x)))</f>
        <v>https://orcid.org/0000-0002-9037-7623</v>
      </c>
      <c r="AH65" s="46" t="str">
        <f>IF(AF65="","",_xlfn.LET(_xlpm.x,VLOOKUP(AF65,'Drop-down_menus'!$D$2:$E$13,2,FALSE),IF(_xlpm.x=0,"",_xlpm.x)))</f>
        <v/>
      </c>
    </row>
    <row r="66" spans="2:34" ht="13.5" customHeight="1">
      <c r="B66">
        <v>46</v>
      </c>
      <c r="C66" t="s">
        <v>57</v>
      </c>
      <c r="D66" s="46" t="b">
        <f>COUNTIF(Events!$B$2:$B$171, C66) &gt; 0</f>
        <v>1</v>
      </c>
      <c r="E66" s="2" t="s">
        <v>169</v>
      </c>
      <c r="G66" s="46" t="s">
        <v>177</v>
      </c>
      <c r="I66" s="46" t="s">
        <v>177</v>
      </c>
      <c r="J66" s="46" t="str">
        <f>IF(I66="","",_xlfn.LET(_xlpm.x,VLOOKUP(I66,'2026-01-09_taxon-match'!$A$2:$N$81,4,FALSE),IF(_xlpm.x=0,"",_xlpm.x)))</f>
        <v>Sterechinus neumayeri</v>
      </c>
      <c r="L66" s="46" t="str">
        <f>IF(I66="","",_xlfn.LET(_xlpm.x,VLOOKUP(I66,'2026-01-09_taxon-match'!$A$2:$N$81,3,FALSE),IF(_xlpm.x=0,"",_xlpm.x)))</f>
        <v>urn:lsid:marinespecies.org:taxname:160831</v>
      </c>
      <c r="M66" s="46" t="str">
        <f>IF($I66="","",_xlfn.LET(_xlpm.x,VLOOKUP($I66,'2026-01-09_taxon-match'!$A$2:$N$81,5,FALSE),IF(_xlpm.x=0,"",_xlpm.x)))</f>
        <v>(Meissner, 1900)</v>
      </c>
      <c r="N66" s="46" t="str">
        <f>IF($I66="","",_xlfn.LET(_xlpm.x,VLOOKUP($I66,'2026-01-09_taxon-match'!$A$2:$N$81,6,FALSE),IF(_xlpm.x=0,"",_xlpm.x)))</f>
        <v>Animalia</v>
      </c>
      <c r="O66" s="46" t="str">
        <f>IF($I66="","",_xlfn.LET(_xlpm.x,VLOOKUP($I66,'2026-01-09_taxon-match'!$A$2:$N$81,7,FALSE),IF(_xlpm.x=0,"",_xlpm.x)))</f>
        <v>Echinodermata</v>
      </c>
      <c r="P66" s="46" t="str">
        <f>IF($I66="","",_xlfn.LET(_xlpm.x,VLOOKUP($I66,'2026-01-09_taxon-match'!$A$2:$N$81,8,FALSE),IF(_xlpm.x=0,"",_xlpm.x)))</f>
        <v>Echinoidea</v>
      </c>
      <c r="Q66" s="46" t="str">
        <f>IF($I66="","",_xlfn.LET(_xlpm.x,VLOOKUP($I66,'2026-01-09_taxon-match'!$A$2:$N$81,9,FALSE),IF(_xlpm.x=0,"",_xlpm.x)))</f>
        <v>Camarodonta</v>
      </c>
      <c r="R66" s="46" t="str">
        <f>IF($I66="","",_xlfn.LET(_xlpm.x,VLOOKUP($I66,'2026-01-09_taxon-match'!$A$2:$N$81,10,FALSE),IF(_xlpm.x=0,"",_xlpm.x)))</f>
        <v>Echinidae</v>
      </c>
      <c r="S66" s="46" t="str">
        <f>IF($I66="","",_xlfn.LET(_xlpm.x,VLOOKUP($I66,'2026-01-09_taxon-match'!$A$2:$N$81,11,FALSE),IF(_xlpm.x=0,"",_xlpm.x)))</f>
        <v>Sterechinus</v>
      </c>
      <c r="T66" s="46" t="str">
        <f>IF($I66="","",_xlfn.LET(_xlpm.x,VLOOKUP($I66,'2026-01-09_taxon-match'!$A$2:$N$81,13,FALSE),IF(_xlpm.x=0,"",_xlpm.x)))</f>
        <v>neumayeri</v>
      </c>
      <c r="V66" s="46" t="s">
        <v>43</v>
      </c>
      <c r="W66" s="46" t="s">
        <v>28</v>
      </c>
      <c r="X66" s="46" t="s">
        <v>32</v>
      </c>
      <c r="Y66" s="46" t="str">
        <f>IF(V66="","",_xlfn.LET(_xlpm.x,VLOOKUP(V66,'Drop-down_menus'!$D$2:$E$13,2,FALSE),IF(_xlpm.x=0,"",_xlpm.x)))</f>
        <v>https://orcid.org/0000-0002-0981-7442</v>
      </c>
      <c r="Z66" s="46" t="str">
        <f>IF(W66="","",_xlfn.LET(_xlpm.x,VLOOKUP(W66,'Drop-down_menus'!$D$2:$E$13,2,FALSE),IF(_xlpm.x=0,"",_xlpm.x)))</f>
        <v>https://orcid.org/0000-0002-9037-7623</v>
      </c>
      <c r="AA66" s="46" t="str">
        <f>IF(X66="","",_xlfn.LET(_xlpm.x,VLOOKUP(X66,'Drop-down_menus'!$D$2:$E$13,2,FALSE),IF(_xlpm.x=0,"",_xlpm.x)))</f>
        <v>https://orcid.org/0000-0001-5748-602X</v>
      </c>
    </row>
    <row r="67" spans="2:34" ht="13.5" customHeight="1">
      <c r="B67" s="46">
        <v>47</v>
      </c>
      <c r="C67" s="46" t="s">
        <v>57</v>
      </c>
      <c r="D67" s="46" t="b">
        <f>COUNTIF(Events!$B$2:$B$171, C67) &gt; 0</f>
        <v>1</v>
      </c>
      <c r="E67" s="46" t="s">
        <v>169</v>
      </c>
      <c r="F67" s="46" t="s">
        <v>186</v>
      </c>
      <c r="G67" s="46" t="s">
        <v>177</v>
      </c>
      <c r="I67" s="46" t="s">
        <v>177</v>
      </c>
      <c r="J67" s="46" t="str">
        <f>IF(I67="","",_xlfn.LET(_xlpm.x,VLOOKUP(I67,'2026-01-09_taxon-match'!$A$2:$N$81,4,FALSE),IF(_xlpm.x=0,"",_xlpm.x)))</f>
        <v>Sterechinus neumayeri</v>
      </c>
      <c r="L67" s="46" t="str">
        <f>IF(I67="","",_xlfn.LET(_xlpm.x,VLOOKUP(I67,'2026-01-09_taxon-match'!$A$2:$N$81,3,FALSE),IF(_xlpm.x=0,"",_xlpm.x)))</f>
        <v>urn:lsid:marinespecies.org:taxname:160831</v>
      </c>
      <c r="M67" s="46" t="str">
        <f>IF($I67="","",_xlfn.LET(_xlpm.x,VLOOKUP($I67,'2026-01-09_taxon-match'!$A$2:$N$81,5,FALSE),IF(_xlpm.x=0,"",_xlpm.x)))</f>
        <v>(Meissner, 1900)</v>
      </c>
      <c r="N67" s="46" t="str">
        <f>IF($I67="","",_xlfn.LET(_xlpm.x,VLOOKUP($I67,'2026-01-09_taxon-match'!$A$2:$N$81,6,FALSE),IF(_xlpm.x=0,"",_xlpm.x)))</f>
        <v>Animalia</v>
      </c>
      <c r="O67" s="46" t="str">
        <f>IF($I67="","",_xlfn.LET(_xlpm.x,VLOOKUP($I67,'2026-01-09_taxon-match'!$A$2:$N$81,7,FALSE),IF(_xlpm.x=0,"",_xlpm.x)))</f>
        <v>Echinodermata</v>
      </c>
      <c r="P67" s="46" t="str">
        <f>IF($I67="","",_xlfn.LET(_xlpm.x,VLOOKUP($I67,'2026-01-09_taxon-match'!$A$2:$N$81,8,FALSE),IF(_xlpm.x=0,"",_xlpm.x)))</f>
        <v>Echinoidea</v>
      </c>
      <c r="Q67" s="46" t="str">
        <f>IF($I67="","",_xlfn.LET(_xlpm.x,VLOOKUP($I67,'2026-01-09_taxon-match'!$A$2:$N$81,9,FALSE),IF(_xlpm.x=0,"",_xlpm.x)))</f>
        <v>Camarodonta</v>
      </c>
      <c r="R67" s="46" t="str">
        <f>IF($I67="","",_xlfn.LET(_xlpm.x,VLOOKUP($I67,'2026-01-09_taxon-match'!$A$2:$N$81,10,FALSE),IF(_xlpm.x=0,"",_xlpm.x)))</f>
        <v>Echinidae</v>
      </c>
      <c r="S67" s="46" t="str">
        <f>IF($I67="","",_xlfn.LET(_xlpm.x,VLOOKUP($I67,'2026-01-09_taxon-match'!$A$2:$N$81,11,FALSE),IF(_xlpm.x=0,"",_xlpm.x)))</f>
        <v>Sterechinus</v>
      </c>
      <c r="T67" s="46" t="str">
        <f>IF($I67="","",_xlfn.LET(_xlpm.x,VLOOKUP($I67,'2026-01-09_taxon-match'!$A$2:$N$81,13,FALSE),IF(_xlpm.x=0,"",_xlpm.x)))</f>
        <v>neumayeri</v>
      </c>
      <c r="U67" s="46">
        <v>1</v>
      </c>
      <c r="V67" s="46" t="s">
        <v>58</v>
      </c>
      <c r="Y67" s="46" t="str">
        <f>IF(V67="","",_xlfn.LET(_xlpm.x,VLOOKUP(V67,'Drop-down_menus'!$D$2:$E$13,2,FALSE),IF(_xlpm.x=0,"",_xlpm.x)))</f>
        <v>https://orcid.org/0000-0002-9708-1761</v>
      </c>
      <c r="Z67" s="46" t="str">
        <f>IF(W67="","",_xlfn.LET(_xlpm.x,VLOOKUP(W67,'Drop-down_menus'!$D$2:$E$13,2,FALSE),IF(_xlpm.x=0,"",_xlpm.x)))</f>
        <v/>
      </c>
      <c r="AA67" s="46" t="str">
        <f>IF(X67="","",_xlfn.LET(_xlpm.x,VLOOKUP(X67,'Drop-down_menus'!$D$2:$E$13,2,FALSE),IF(_xlpm.x=0,"",_xlpm.x)))</f>
        <v/>
      </c>
      <c r="AB67" s="40"/>
      <c r="AC67" s="40"/>
      <c r="AE67" s="46" t="s">
        <v>28</v>
      </c>
      <c r="AF67" s="46" t="s">
        <v>42</v>
      </c>
      <c r="AG67" s="46" t="str">
        <f>IF(AE67="","",_xlfn.LET(_xlpm.x,VLOOKUP(AE67,'Drop-down_menus'!$D$2:$E$13,2,FALSE),IF(_xlpm.x=0,"",_xlpm.x)))</f>
        <v>https://orcid.org/0000-0002-9037-7623</v>
      </c>
      <c r="AH67" s="46" t="str">
        <f>IF(AF67="","",_xlfn.LET(_xlpm.x,VLOOKUP(AF67,'Drop-down_menus'!$D$2:$E$13,2,FALSE),IF(_xlpm.x=0,"",_xlpm.x)))</f>
        <v/>
      </c>
    </row>
    <row r="68" spans="2:34" ht="13.5" customHeight="1">
      <c r="B68">
        <v>47</v>
      </c>
      <c r="C68" t="s">
        <v>57</v>
      </c>
      <c r="D68" s="46" t="b">
        <f>COUNTIF(Events!$B$2:$B$171, C68) &gt; 0</f>
        <v>1</v>
      </c>
      <c r="E68" s="2" t="s">
        <v>169</v>
      </c>
      <c r="G68" s="46" t="s">
        <v>177</v>
      </c>
      <c r="I68" s="46" t="s">
        <v>177</v>
      </c>
      <c r="J68" s="46" t="str">
        <f>IF(I68="","",_xlfn.LET(_xlpm.x,VLOOKUP(I68,'2026-01-09_taxon-match'!$A$2:$N$81,4,FALSE),IF(_xlpm.x=0,"",_xlpm.x)))</f>
        <v>Sterechinus neumayeri</v>
      </c>
      <c r="L68" s="46" t="str">
        <f>IF(I68="","",_xlfn.LET(_xlpm.x,VLOOKUP(I68,'2026-01-09_taxon-match'!$A$2:$N$81,3,FALSE),IF(_xlpm.x=0,"",_xlpm.x)))</f>
        <v>urn:lsid:marinespecies.org:taxname:160831</v>
      </c>
      <c r="M68" s="46" t="str">
        <f>IF($I68="","",_xlfn.LET(_xlpm.x,VLOOKUP($I68,'2026-01-09_taxon-match'!$A$2:$N$81,5,FALSE),IF(_xlpm.x=0,"",_xlpm.x)))</f>
        <v>(Meissner, 1900)</v>
      </c>
      <c r="N68" s="46" t="str">
        <f>IF($I68="","",_xlfn.LET(_xlpm.x,VLOOKUP($I68,'2026-01-09_taxon-match'!$A$2:$N$81,6,FALSE),IF(_xlpm.x=0,"",_xlpm.x)))</f>
        <v>Animalia</v>
      </c>
      <c r="O68" s="46" t="str">
        <f>IF($I68="","",_xlfn.LET(_xlpm.x,VLOOKUP($I68,'2026-01-09_taxon-match'!$A$2:$N$81,7,FALSE),IF(_xlpm.x=0,"",_xlpm.x)))</f>
        <v>Echinodermata</v>
      </c>
      <c r="P68" s="46" t="str">
        <f>IF($I68="","",_xlfn.LET(_xlpm.x,VLOOKUP($I68,'2026-01-09_taxon-match'!$A$2:$N$81,8,FALSE),IF(_xlpm.x=0,"",_xlpm.x)))</f>
        <v>Echinoidea</v>
      </c>
      <c r="Q68" s="46" t="str">
        <f>IF($I68="","",_xlfn.LET(_xlpm.x,VLOOKUP($I68,'2026-01-09_taxon-match'!$A$2:$N$81,9,FALSE),IF(_xlpm.x=0,"",_xlpm.x)))</f>
        <v>Camarodonta</v>
      </c>
      <c r="R68" s="46" t="str">
        <f>IF($I68="","",_xlfn.LET(_xlpm.x,VLOOKUP($I68,'2026-01-09_taxon-match'!$A$2:$N$81,10,FALSE),IF(_xlpm.x=0,"",_xlpm.x)))</f>
        <v>Echinidae</v>
      </c>
      <c r="S68" s="46" t="str">
        <f>IF($I68="","",_xlfn.LET(_xlpm.x,VLOOKUP($I68,'2026-01-09_taxon-match'!$A$2:$N$81,11,FALSE),IF(_xlpm.x=0,"",_xlpm.x)))</f>
        <v>Sterechinus</v>
      </c>
      <c r="T68" s="46" t="str">
        <f>IF($I68="","",_xlfn.LET(_xlpm.x,VLOOKUP($I68,'2026-01-09_taxon-match'!$A$2:$N$81,13,FALSE),IF(_xlpm.x=0,"",_xlpm.x)))</f>
        <v>neumayeri</v>
      </c>
      <c r="V68" s="46" t="s">
        <v>43</v>
      </c>
      <c r="W68" s="46" t="s">
        <v>28</v>
      </c>
      <c r="X68" s="46" t="s">
        <v>32</v>
      </c>
      <c r="Y68" s="46" t="str">
        <f>IF(V68="","",_xlfn.LET(_xlpm.x,VLOOKUP(V68,'Drop-down_menus'!$D$2:$E$13,2,FALSE),IF(_xlpm.x=0,"",_xlpm.x)))</f>
        <v>https://orcid.org/0000-0002-0981-7442</v>
      </c>
      <c r="Z68" s="46" t="str">
        <f>IF(W68="","",_xlfn.LET(_xlpm.x,VLOOKUP(W68,'Drop-down_menus'!$D$2:$E$13,2,FALSE),IF(_xlpm.x=0,"",_xlpm.x)))</f>
        <v>https://orcid.org/0000-0002-9037-7623</v>
      </c>
      <c r="AA68" s="46" t="str">
        <f>IF(X68="","",_xlfn.LET(_xlpm.x,VLOOKUP(X68,'Drop-down_menus'!$D$2:$E$13,2,FALSE),IF(_xlpm.x=0,"",_xlpm.x)))</f>
        <v>https://orcid.org/0000-0001-5748-602X</v>
      </c>
    </row>
    <row r="69" spans="2:34" ht="13.5" customHeight="1">
      <c r="B69" s="46">
        <v>48</v>
      </c>
      <c r="C69" s="46" t="s">
        <v>57</v>
      </c>
      <c r="D69" s="46" t="b">
        <f>COUNTIF(Events!$B$2:$B$171, C69) &gt; 0</f>
        <v>1</v>
      </c>
      <c r="E69" s="46" t="s">
        <v>169</v>
      </c>
      <c r="F69" s="46" t="s">
        <v>186</v>
      </c>
      <c r="G69" s="46" t="s">
        <v>177</v>
      </c>
      <c r="I69" s="46" t="s">
        <v>177</v>
      </c>
      <c r="J69" s="46" t="str">
        <f>IF(I69="","",_xlfn.LET(_xlpm.x,VLOOKUP(I69,'2026-01-09_taxon-match'!$A$2:$N$81,4,FALSE),IF(_xlpm.x=0,"",_xlpm.x)))</f>
        <v>Sterechinus neumayeri</v>
      </c>
      <c r="L69" s="46" t="str">
        <f>IF(I69="","",_xlfn.LET(_xlpm.x,VLOOKUP(I69,'2026-01-09_taxon-match'!$A$2:$N$81,3,FALSE),IF(_xlpm.x=0,"",_xlpm.x)))</f>
        <v>urn:lsid:marinespecies.org:taxname:160831</v>
      </c>
      <c r="M69" s="46" t="str">
        <f>IF($I69="","",_xlfn.LET(_xlpm.x,VLOOKUP($I69,'2026-01-09_taxon-match'!$A$2:$N$81,5,FALSE),IF(_xlpm.x=0,"",_xlpm.x)))</f>
        <v>(Meissner, 1900)</v>
      </c>
      <c r="N69" s="46" t="str">
        <f>IF($I69="","",_xlfn.LET(_xlpm.x,VLOOKUP($I69,'2026-01-09_taxon-match'!$A$2:$N$81,6,FALSE),IF(_xlpm.x=0,"",_xlpm.x)))</f>
        <v>Animalia</v>
      </c>
      <c r="O69" s="46" t="str">
        <f>IF($I69="","",_xlfn.LET(_xlpm.x,VLOOKUP($I69,'2026-01-09_taxon-match'!$A$2:$N$81,7,FALSE),IF(_xlpm.x=0,"",_xlpm.x)))</f>
        <v>Echinodermata</v>
      </c>
      <c r="P69" s="46" t="str">
        <f>IF($I69="","",_xlfn.LET(_xlpm.x,VLOOKUP($I69,'2026-01-09_taxon-match'!$A$2:$N$81,8,FALSE),IF(_xlpm.x=0,"",_xlpm.x)))</f>
        <v>Echinoidea</v>
      </c>
      <c r="Q69" s="46" t="str">
        <f>IF($I69="","",_xlfn.LET(_xlpm.x,VLOOKUP($I69,'2026-01-09_taxon-match'!$A$2:$N$81,9,FALSE),IF(_xlpm.x=0,"",_xlpm.x)))</f>
        <v>Camarodonta</v>
      </c>
      <c r="R69" s="46" t="str">
        <f>IF($I69="","",_xlfn.LET(_xlpm.x,VLOOKUP($I69,'2026-01-09_taxon-match'!$A$2:$N$81,10,FALSE),IF(_xlpm.x=0,"",_xlpm.x)))</f>
        <v>Echinidae</v>
      </c>
      <c r="S69" s="46" t="str">
        <f>IF($I69="","",_xlfn.LET(_xlpm.x,VLOOKUP($I69,'2026-01-09_taxon-match'!$A$2:$N$81,11,FALSE),IF(_xlpm.x=0,"",_xlpm.x)))</f>
        <v>Sterechinus</v>
      </c>
      <c r="T69" s="46" t="str">
        <f>IF($I69="","",_xlfn.LET(_xlpm.x,VLOOKUP($I69,'2026-01-09_taxon-match'!$A$2:$N$81,13,FALSE),IF(_xlpm.x=0,"",_xlpm.x)))</f>
        <v>neumayeri</v>
      </c>
      <c r="U69" s="46">
        <v>1</v>
      </c>
      <c r="V69" s="46" t="s">
        <v>58</v>
      </c>
      <c r="Y69" s="46" t="str">
        <f>IF(V69="","",_xlfn.LET(_xlpm.x,VLOOKUP(V69,'Drop-down_menus'!$D$2:$E$13,2,FALSE),IF(_xlpm.x=0,"",_xlpm.x)))</f>
        <v>https://orcid.org/0000-0002-9708-1761</v>
      </c>
      <c r="Z69" s="46" t="str">
        <f>IF(W69="","",_xlfn.LET(_xlpm.x,VLOOKUP(W69,'Drop-down_menus'!$D$2:$E$13,2,FALSE),IF(_xlpm.x=0,"",_xlpm.x)))</f>
        <v/>
      </c>
      <c r="AA69" s="46" t="str">
        <f>IF(X69="","",_xlfn.LET(_xlpm.x,VLOOKUP(X69,'Drop-down_menus'!$D$2:$E$13,2,FALSE),IF(_xlpm.x=0,"",_xlpm.x)))</f>
        <v/>
      </c>
      <c r="AB69" s="40"/>
      <c r="AC69" s="40"/>
      <c r="AE69" s="46" t="s">
        <v>28</v>
      </c>
      <c r="AF69" s="46" t="s">
        <v>42</v>
      </c>
      <c r="AG69" s="46" t="str">
        <f>IF(AE69="","",_xlfn.LET(_xlpm.x,VLOOKUP(AE69,'Drop-down_menus'!$D$2:$E$13,2,FALSE),IF(_xlpm.x=0,"",_xlpm.x)))</f>
        <v>https://orcid.org/0000-0002-9037-7623</v>
      </c>
      <c r="AH69" s="46" t="str">
        <f>IF(AF69="","",_xlfn.LET(_xlpm.x,VLOOKUP(AF69,'Drop-down_menus'!$D$2:$E$13,2,FALSE),IF(_xlpm.x=0,"",_xlpm.x)))</f>
        <v/>
      </c>
    </row>
    <row r="70" spans="2:34" ht="13.5" customHeight="1">
      <c r="B70">
        <v>48</v>
      </c>
      <c r="C70" t="s">
        <v>57</v>
      </c>
      <c r="D70" s="46" t="b">
        <f>COUNTIF(Events!$B$2:$B$171, C70) &gt; 0</f>
        <v>1</v>
      </c>
      <c r="E70" s="2" t="s">
        <v>169</v>
      </c>
      <c r="G70" s="46" t="s">
        <v>177</v>
      </c>
      <c r="I70" s="46" t="s">
        <v>177</v>
      </c>
      <c r="J70" s="46" t="str">
        <f>IF(I70="","",_xlfn.LET(_xlpm.x,VLOOKUP(I70,'2026-01-09_taxon-match'!$A$2:$N$81,4,FALSE),IF(_xlpm.x=0,"",_xlpm.x)))</f>
        <v>Sterechinus neumayeri</v>
      </c>
      <c r="L70" s="46" t="str">
        <f>IF(I70="","",_xlfn.LET(_xlpm.x,VLOOKUP(I70,'2026-01-09_taxon-match'!$A$2:$N$81,3,FALSE),IF(_xlpm.x=0,"",_xlpm.x)))</f>
        <v>urn:lsid:marinespecies.org:taxname:160831</v>
      </c>
      <c r="M70" s="46" t="str">
        <f>IF($I70="","",_xlfn.LET(_xlpm.x,VLOOKUP($I70,'2026-01-09_taxon-match'!$A$2:$N$81,5,FALSE),IF(_xlpm.x=0,"",_xlpm.x)))</f>
        <v>(Meissner, 1900)</v>
      </c>
      <c r="N70" s="46" t="str">
        <f>IF($I70="","",_xlfn.LET(_xlpm.x,VLOOKUP($I70,'2026-01-09_taxon-match'!$A$2:$N$81,6,FALSE),IF(_xlpm.x=0,"",_xlpm.x)))</f>
        <v>Animalia</v>
      </c>
      <c r="O70" s="46" t="str">
        <f>IF($I70="","",_xlfn.LET(_xlpm.x,VLOOKUP($I70,'2026-01-09_taxon-match'!$A$2:$N$81,7,FALSE),IF(_xlpm.x=0,"",_xlpm.x)))</f>
        <v>Echinodermata</v>
      </c>
      <c r="P70" s="46" t="str">
        <f>IF($I70="","",_xlfn.LET(_xlpm.x,VLOOKUP($I70,'2026-01-09_taxon-match'!$A$2:$N$81,8,FALSE),IF(_xlpm.x=0,"",_xlpm.x)))</f>
        <v>Echinoidea</v>
      </c>
      <c r="Q70" s="46" t="str">
        <f>IF($I70="","",_xlfn.LET(_xlpm.x,VLOOKUP($I70,'2026-01-09_taxon-match'!$A$2:$N$81,9,FALSE),IF(_xlpm.x=0,"",_xlpm.x)))</f>
        <v>Camarodonta</v>
      </c>
      <c r="R70" s="46" t="str">
        <f>IF($I70="","",_xlfn.LET(_xlpm.x,VLOOKUP($I70,'2026-01-09_taxon-match'!$A$2:$N$81,10,FALSE),IF(_xlpm.x=0,"",_xlpm.x)))</f>
        <v>Echinidae</v>
      </c>
      <c r="S70" s="46" t="str">
        <f>IF($I70="","",_xlfn.LET(_xlpm.x,VLOOKUP($I70,'2026-01-09_taxon-match'!$A$2:$N$81,11,FALSE),IF(_xlpm.x=0,"",_xlpm.x)))</f>
        <v>Sterechinus</v>
      </c>
      <c r="T70" s="46" t="str">
        <f>IF($I70="","",_xlfn.LET(_xlpm.x,VLOOKUP($I70,'2026-01-09_taxon-match'!$A$2:$N$81,13,FALSE),IF(_xlpm.x=0,"",_xlpm.x)))</f>
        <v>neumayeri</v>
      </c>
      <c r="V70" s="46" t="s">
        <v>43</v>
      </c>
      <c r="W70" s="46" t="s">
        <v>28</v>
      </c>
      <c r="X70" s="46" t="s">
        <v>32</v>
      </c>
      <c r="Y70" s="46" t="str">
        <f>IF(V70="","",_xlfn.LET(_xlpm.x,VLOOKUP(V70,'Drop-down_menus'!$D$2:$E$13,2,FALSE),IF(_xlpm.x=0,"",_xlpm.x)))</f>
        <v>https://orcid.org/0000-0002-0981-7442</v>
      </c>
      <c r="Z70" s="46" t="str">
        <f>IF(W70="","",_xlfn.LET(_xlpm.x,VLOOKUP(W70,'Drop-down_menus'!$D$2:$E$13,2,FALSE),IF(_xlpm.x=0,"",_xlpm.x)))</f>
        <v>https://orcid.org/0000-0002-9037-7623</v>
      </c>
      <c r="AA70" s="46" t="str">
        <f>IF(X70="","",_xlfn.LET(_xlpm.x,VLOOKUP(X70,'Drop-down_menus'!$D$2:$E$13,2,FALSE),IF(_xlpm.x=0,"",_xlpm.x)))</f>
        <v>https://orcid.org/0000-0001-5748-602X</v>
      </c>
    </row>
    <row r="71" spans="2:34" ht="13.5" customHeight="1">
      <c r="B71" s="46">
        <v>49</v>
      </c>
      <c r="C71" s="46" t="s">
        <v>57</v>
      </c>
      <c r="D71" s="46" t="b">
        <f>COUNTIF(Events!$B$2:$B$171, C71) &gt; 0</f>
        <v>1</v>
      </c>
      <c r="E71" s="46" t="s">
        <v>169</v>
      </c>
      <c r="F71" s="46" t="s">
        <v>186</v>
      </c>
      <c r="G71" s="46" t="s">
        <v>177</v>
      </c>
      <c r="I71" s="46" t="s">
        <v>177</v>
      </c>
      <c r="J71" s="46" t="str">
        <f>IF(I71="","",_xlfn.LET(_xlpm.x,VLOOKUP(I71,'2026-01-09_taxon-match'!$A$2:$N$81,4,FALSE),IF(_xlpm.x=0,"",_xlpm.x)))</f>
        <v>Sterechinus neumayeri</v>
      </c>
      <c r="L71" s="46" t="str">
        <f>IF(I71="","",_xlfn.LET(_xlpm.x,VLOOKUP(I71,'2026-01-09_taxon-match'!$A$2:$N$81,3,FALSE),IF(_xlpm.x=0,"",_xlpm.x)))</f>
        <v>urn:lsid:marinespecies.org:taxname:160831</v>
      </c>
      <c r="M71" s="46" t="str">
        <f>IF($I71="","",_xlfn.LET(_xlpm.x,VLOOKUP($I71,'2026-01-09_taxon-match'!$A$2:$N$81,5,FALSE),IF(_xlpm.x=0,"",_xlpm.x)))</f>
        <v>(Meissner, 1900)</v>
      </c>
      <c r="N71" s="46" t="str">
        <f>IF($I71="","",_xlfn.LET(_xlpm.x,VLOOKUP($I71,'2026-01-09_taxon-match'!$A$2:$N$81,6,FALSE),IF(_xlpm.x=0,"",_xlpm.x)))</f>
        <v>Animalia</v>
      </c>
      <c r="O71" s="46" t="str">
        <f>IF($I71="","",_xlfn.LET(_xlpm.x,VLOOKUP($I71,'2026-01-09_taxon-match'!$A$2:$N$81,7,FALSE),IF(_xlpm.x=0,"",_xlpm.x)))</f>
        <v>Echinodermata</v>
      </c>
      <c r="P71" s="46" t="str">
        <f>IF($I71="","",_xlfn.LET(_xlpm.x,VLOOKUP($I71,'2026-01-09_taxon-match'!$A$2:$N$81,8,FALSE),IF(_xlpm.x=0,"",_xlpm.x)))</f>
        <v>Echinoidea</v>
      </c>
      <c r="Q71" s="46" t="str">
        <f>IF($I71="","",_xlfn.LET(_xlpm.x,VLOOKUP($I71,'2026-01-09_taxon-match'!$A$2:$N$81,9,FALSE),IF(_xlpm.x=0,"",_xlpm.x)))</f>
        <v>Camarodonta</v>
      </c>
      <c r="R71" s="46" t="str">
        <f>IF($I71="","",_xlfn.LET(_xlpm.x,VLOOKUP($I71,'2026-01-09_taxon-match'!$A$2:$N$81,10,FALSE),IF(_xlpm.x=0,"",_xlpm.x)))</f>
        <v>Echinidae</v>
      </c>
      <c r="S71" s="46" t="str">
        <f>IF($I71="","",_xlfn.LET(_xlpm.x,VLOOKUP($I71,'2026-01-09_taxon-match'!$A$2:$N$81,11,FALSE),IF(_xlpm.x=0,"",_xlpm.x)))</f>
        <v>Sterechinus</v>
      </c>
      <c r="T71" s="46" t="str">
        <f>IF($I71="","",_xlfn.LET(_xlpm.x,VLOOKUP($I71,'2026-01-09_taxon-match'!$A$2:$N$81,13,FALSE),IF(_xlpm.x=0,"",_xlpm.x)))</f>
        <v>neumayeri</v>
      </c>
      <c r="U71" s="46">
        <v>1</v>
      </c>
      <c r="V71" s="46" t="s">
        <v>58</v>
      </c>
      <c r="Y71" s="46" t="str">
        <f>IF(V71="","",_xlfn.LET(_xlpm.x,VLOOKUP(V71,'Drop-down_menus'!$D$2:$E$13,2,FALSE),IF(_xlpm.x=0,"",_xlpm.x)))</f>
        <v>https://orcid.org/0000-0002-9708-1761</v>
      </c>
      <c r="Z71" s="46" t="str">
        <f>IF(W71="","",_xlfn.LET(_xlpm.x,VLOOKUP(W71,'Drop-down_menus'!$D$2:$E$13,2,FALSE),IF(_xlpm.x=0,"",_xlpm.x)))</f>
        <v/>
      </c>
      <c r="AA71" s="46" t="str">
        <f>IF(X71="","",_xlfn.LET(_xlpm.x,VLOOKUP(X71,'Drop-down_menus'!$D$2:$E$13,2,FALSE),IF(_xlpm.x=0,"",_xlpm.x)))</f>
        <v/>
      </c>
      <c r="AB71" s="40"/>
      <c r="AC71" s="40"/>
      <c r="AE71" s="46" t="s">
        <v>28</v>
      </c>
      <c r="AF71" s="46" t="s">
        <v>42</v>
      </c>
      <c r="AG71" s="46" t="str">
        <f>IF(AE71="","",_xlfn.LET(_xlpm.x,VLOOKUP(AE71,'Drop-down_menus'!$D$2:$E$13,2,FALSE),IF(_xlpm.x=0,"",_xlpm.x)))</f>
        <v>https://orcid.org/0000-0002-9037-7623</v>
      </c>
      <c r="AH71" s="46" t="str">
        <f>IF(AF71="","",_xlfn.LET(_xlpm.x,VLOOKUP(AF71,'Drop-down_menus'!$D$2:$E$13,2,FALSE),IF(_xlpm.x=0,"",_xlpm.x)))</f>
        <v/>
      </c>
    </row>
    <row r="72" spans="2:34" ht="13.5" customHeight="1">
      <c r="B72">
        <v>49</v>
      </c>
      <c r="C72" t="s">
        <v>57</v>
      </c>
      <c r="D72" s="46" t="b">
        <f>COUNTIF(Events!$B$2:$B$171, C72) &gt; 0</f>
        <v>1</v>
      </c>
      <c r="E72" s="2" t="s">
        <v>169</v>
      </c>
      <c r="G72" s="46" t="s">
        <v>177</v>
      </c>
      <c r="I72" s="46" t="s">
        <v>177</v>
      </c>
      <c r="J72" s="46" t="str">
        <f>IF(I72="","",_xlfn.LET(_xlpm.x,VLOOKUP(I72,'2026-01-09_taxon-match'!$A$2:$N$81,4,FALSE),IF(_xlpm.x=0,"",_xlpm.x)))</f>
        <v>Sterechinus neumayeri</v>
      </c>
      <c r="L72" s="46" t="str">
        <f>IF(I72="","",_xlfn.LET(_xlpm.x,VLOOKUP(I72,'2026-01-09_taxon-match'!$A$2:$N$81,3,FALSE),IF(_xlpm.x=0,"",_xlpm.x)))</f>
        <v>urn:lsid:marinespecies.org:taxname:160831</v>
      </c>
      <c r="M72" s="46" t="str">
        <f>IF($I72="","",_xlfn.LET(_xlpm.x,VLOOKUP($I72,'2026-01-09_taxon-match'!$A$2:$N$81,5,FALSE),IF(_xlpm.x=0,"",_xlpm.x)))</f>
        <v>(Meissner, 1900)</v>
      </c>
      <c r="N72" s="46" t="str">
        <f>IF($I72="","",_xlfn.LET(_xlpm.x,VLOOKUP($I72,'2026-01-09_taxon-match'!$A$2:$N$81,6,FALSE),IF(_xlpm.x=0,"",_xlpm.x)))</f>
        <v>Animalia</v>
      </c>
      <c r="O72" s="46" t="str">
        <f>IF($I72="","",_xlfn.LET(_xlpm.x,VLOOKUP($I72,'2026-01-09_taxon-match'!$A$2:$N$81,7,FALSE),IF(_xlpm.x=0,"",_xlpm.x)))</f>
        <v>Echinodermata</v>
      </c>
      <c r="P72" s="46" t="str">
        <f>IF($I72="","",_xlfn.LET(_xlpm.x,VLOOKUP($I72,'2026-01-09_taxon-match'!$A$2:$N$81,8,FALSE),IF(_xlpm.x=0,"",_xlpm.x)))</f>
        <v>Echinoidea</v>
      </c>
      <c r="Q72" s="46" t="str">
        <f>IF($I72="","",_xlfn.LET(_xlpm.x,VLOOKUP($I72,'2026-01-09_taxon-match'!$A$2:$N$81,9,FALSE),IF(_xlpm.x=0,"",_xlpm.x)))</f>
        <v>Camarodonta</v>
      </c>
      <c r="R72" s="46" t="str">
        <f>IF($I72="","",_xlfn.LET(_xlpm.x,VLOOKUP($I72,'2026-01-09_taxon-match'!$A$2:$N$81,10,FALSE),IF(_xlpm.x=0,"",_xlpm.x)))</f>
        <v>Echinidae</v>
      </c>
      <c r="S72" s="46" t="str">
        <f>IF($I72="","",_xlfn.LET(_xlpm.x,VLOOKUP($I72,'2026-01-09_taxon-match'!$A$2:$N$81,11,FALSE),IF(_xlpm.x=0,"",_xlpm.x)))</f>
        <v>Sterechinus</v>
      </c>
      <c r="T72" s="46" t="str">
        <f>IF($I72="","",_xlfn.LET(_xlpm.x,VLOOKUP($I72,'2026-01-09_taxon-match'!$A$2:$N$81,13,FALSE),IF(_xlpm.x=0,"",_xlpm.x)))</f>
        <v>neumayeri</v>
      </c>
      <c r="V72" s="46" t="s">
        <v>43</v>
      </c>
      <c r="W72" s="46" t="s">
        <v>28</v>
      </c>
      <c r="X72" s="46" t="s">
        <v>32</v>
      </c>
      <c r="Y72" s="46" t="str">
        <f>IF(V72="","",_xlfn.LET(_xlpm.x,VLOOKUP(V72,'Drop-down_menus'!$D$2:$E$13,2,FALSE),IF(_xlpm.x=0,"",_xlpm.x)))</f>
        <v>https://orcid.org/0000-0002-0981-7442</v>
      </c>
      <c r="Z72" s="46" t="str">
        <f>IF(W72="","",_xlfn.LET(_xlpm.x,VLOOKUP(W72,'Drop-down_menus'!$D$2:$E$13,2,FALSE),IF(_xlpm.x=0,"",_xlpm.x)))</f>
        <v>https://orcid.org/0000-0002-9037-7623</v>
      </c>
      <c r="AA72" s="46" t="str">
        <f>IF(X72="","",_xlfn.LET(_xlpm.x,VLOOKUP(X72,'Drop-down_menus'!$D$2:$E$13,2,FALSE),IF(_xlpm.x=0,"",_xlpm.x)))</f>
        <v>https://orcid.org/0000-0001-5748-602X</v>
      </c>
    </row>
    <row r="73" spans="2:34" ht="13.5" customHeight="1">
      <c r="B73" s="46">
        <v>50</v>
      </c>
      <c r="C73" s="46" t="s">
        <v>57</v>
      </c>
      <c r="D73" s="46" t="b">
        <f>COUNTIF(Events!$B$2:$B$171, C73) &gt; 0</f>
        <v>1</v>
      </c>
      <c r="E73" s="46" t="s">
        <v>169</v>
      </c>
      <c r="F73" s="46" t="s">
        <v>186</v>
      </c>
      <c r="G73" s="46" t="s">
        <v>187</v>
      </c>
      <c r="J73" s="46" t="str">
        <f>IF(I73="","",_xlfn.LET(_xlpm.x,VLOOKUP(I73,'2026-01-09_taxon-match'!$A$2:$N$81,4,FALSE),IF(_xlpm.x=0,"",_xlpm.x)))</f>
        <v/>
      </c>
      <c r="L73" s="46" t="str">
        <f>IF(I73="","",_xlfn.LET(_xlpm.x,VLOOKUP(I73,'2026-01-09_taxon-match'!$A$2:$N$81,3,FALSE),IF(_xlpm.x=0,"",_xlpm.x)))</f>
        <v/>
      </c>
      <c r="M73" s="46" t="str">
        <f>IF($I73="","",_xlfn.LET(_xlpm.x,VLOOKUP($I73,'2026-01-09_taxon-match'!$A$2:$N$81,5,FALSE),IF(_xlpm.x=0,"",_xlpm.x)))</f>
        <v/>
      </c>
      <c r="N73" s="46" t="str">
        <f>IF($I73="","",_xlfn.LET(_xlpm.x,VLOOKUP($I73,'2026-01-09_taxon-match'!$A$2:$N$81,6,FALSE),IF(_xlpm.x=0,"",_xlpm.x)))</f>
        <v/>
      </c>
      <c r="O73" s="46" t="str">
        <f>IF($I73="","",_xlfn.LET(_xlpm.x,VLOOKUP($I73,'2026-01-09_taxon-match'!$A$2:$N$81,7,FALSE),IF(_xlpm.x=0,"",_xlpm.x)))</f>
        <v/>
      </c>
      <c r="P73" s="46" t="str">
        <f>IF($I73="","",_xlfn.LET(_xlpm.x,VLOOKUP($I73,'2026-01-09_taxon-match'!$A$2:$N$81,8,FALSE),IF(_xlpm.x=0,"",_xlpm.x)))</f>
        <v/>
      </c>
      <c r="Q73" s="46" t="str">
        <f>IF($I73="","",_xlfn.LET(_xlpm.x,VLOOKUP($I73,'2026-01-09_taxon-match'!$A$2:$N$81,9,FALSE),IF(_xlpm.x=0,"",_xlpm.x)))</f>
        <v/>
      </c>
      <c r="R73" s="46" t="str">
        <f>IF($I73="","",_xlfn.LET(_xlpm.x,VLOOKUP($I73,'2026-01-09_taxon-match'!$A$2:$N$81,10,FALSE),IF(_xlpm.x=0,"",_xlpm.x)))</f>
        <v/>
      </c>
      <c r="S73" s="46" t="str">
        <f>IF($I73="","",_xlfn.LET(_xlpm.x,VLOOKUP($I73,'2026-01-09_taxon-match'!$A$2:$N$81,11,FALSE),IF(_xlpm.x=0,"",_xlpm.x)))</f>
        <v/>
      </c>
      <c r="T73" s="46" t="str">
        <f>IF($I73="","",_xlfn.LET(_xlpm.x,VLOOKUP($I73,'2026-01-09_taxon-match'!$A$2:$N$81,13,FALSE),IF(_xlpm.x=0,"",_xlpm.x)))</f>
        <v/>
      </c>
      <c r="U73" s="46">
        <v>1</v>
      </c>
      <c r="V73" s="46" t="s">
        <v>43</v>
      </c>
      <c r="W73" s="46" t="s">
        <v>28</v>
      </c>
      <c r="Y73" s="46" t="str">
        <f>IF(V73="","",_xlfn.LET(_xlpm.x,VLOOKUP(V73,'Drop-down_menus'!$D$2:$E$13,2,FALSE),IF(_xlpm.x=0,"",_xlpm.x)))</f>
        <v>https://orcid.org/0000-0002-0981-7442</v>
      </c>
      <c r="Z73" s="46" t="str">
        <f>IF(W73="","",_xlfn.LET(_xlpm.x,VLOOKUP(W73,'Drop-down_menus'!$D$2:$E$13,2,FALSE),IF(_xlpm.x=0,"",_xlpm.x)))</f>
        <v>https://orcid.org/0000-0002-9037-7623</v>
      </c>
      <c r="AA73" s="46" t="str">
        <f>IF(X73="","",_xlfn.LET(_xlpm.x,VLOOKUP(X73,'Drop-down_menus'!$D$2:$E$13,2,FALSE),IF(_xlpm.x=0,"",_xlpm.x)))</f>
        <v/>
      </c>
      <c r="AB73" s="14" t="s">
        <v>188</v>
      </c>
      <c r="AC73" s="14" t="s">
        <v>189</v>
      </c>
      <c r="AE73" s="46" t="s">
        <v>28</v>
      </c>
      <c r="AF73" s="46" t="s">
        <v>42</v>
      </c>
      <c r="AG73" s="46" t="str">
        <f>IF(AE73="","",_xlfn.LET(_xlpm.x,VLOOKUP(AE73,'Drop-down_menus'!$D$2:$E$13,2,FALSE),IF(_xlpm.x=0,"",_xlpm.x)))</f>
        <v>https://orcid.org/0000-0002-9037-7623</v>
      </c>
      <c r="AH73" s="46" t="str">
        <f>IF(AF73="","",_xlfn.LET(_xlpm.x,VLOOKUP(AF73,'Drop-down_menus'!$D$2:$E$13,2,FALSE),IF(_xlpm.x=0,"",_xlpm.x)))</f>
        <v/>
      </c>
    </row>
    <row r="74" spans="2:34" ht="13.5" customHeight="1">
      <c r="B74">
        <v>50</v>
      </c>
      <c r="C74" t="s">
        <v>57</v>
      </c>
      <c r="D74" s="46" t="b">
        <f>COUNTIF(Events!$B$2:$B$171, C74) &gt; 0</f>
        <v>1</v>
      </c>
      <c r="E74" s="46" t="s">
        <v>1103</v>
      </c>
      <c r="G74" t="s">
        <v>1096</v>
      </c>
      <c r="H74"/>
      <c r="I74"/>
      <c r="J74" s="46" t="str">
        <f>IF(I74="","",_xlfn.LET(_xlpm.x,VLOOKUP(I74,'2026-01-09_taxon-match'!$A$2:$N$81,4,FALSE),IF(_xlpm.x=0,"",_xlpm.x)))</f>
        <v/>
      </c>
      <c r="K74"/>
      <c r="L74" s="46" t="str">
        <f>IF(I74="","",_xlfn.LET(_xlpm.x,VLOOKUP(I74,'2026-01-09_taxon-match'!$A$2:$N$81,3,FALSE),IF(_xlpm.x=0,"",_xlpm.x)))</f>
        <v/>
      </c>
      <c r="M74" s="46" t="str">
        <f>IF($I74="","",_xlfn.LET(_xlpm.x,VLOOKUP($I74,'2026-01-09_taxon-match'!$A$2:$N$81,5,FALSE),IF(_xlpm.x=0,"",_xlpm.x)))</f>
        <v/>
      </c>
      <c r="N74" s="46" t="str">
        <f>IF($I74="","",_xlfn.LET(_xlpm.x,VLOOKUP($I74,'2026-01-09_taxon-match'!$A$2:$N$81,6,FALSE),IF(_xlpm.x=0,"",_xlpm.x)))</f>
        <v/>
      </c>
      <c r="O74" s="46" t="str">
        <f>IF($I74="","",_xlfn.LET(_xlpm.x,VLOOKUP($I74,'2026-01-09_taxon-match'!$A$2:$N$81,7,FALSE),IF(_xlpm.x=0,"",_xlpm.x)))</f>
        <v/>
      </c>
      <c r="P74" s="46" t="str">
        <f>IF($I74="","",_xlfn.LET(_xlpm.x,VLOOKUP($I74,'2026-01-09_taxon-match'!$A$2:$N$81,8,FALSE),IF(_xlpm.x=0,"",_xlpm.x)))</f>
        <v/>
      </c>
      <c r="Q74" s="46" t="str">
        <f>IF($I74="","",_xlfn.LET(_xlpm.x,VLOOKUP($I74,'2026-01-09_taxon-match'!$A$2:$N$81,9,FALSE),IF(_xlpm.x=0,"",_xlpm.x)))</f>
        <v/>
      </c>
      <c r="R74" s="46" t="str">
        <f>IF($I74="","",_xlfn.LET(_xlpm.x,VLOOKUP($I74,'2026-01-09_taxon-match'!$A$2:$N$81,10,FALSE),IF(_xlpm.x=0,"",_xlpm.x)))</f>
        <v/>
      </c>
      <c r="S74" s="46" t="str">
        <f>IF($I74="","",_xlfn.LET(_xlpm.x,VLOOKUP($I74,'2026-01-09_taxon-match'!$A$2:$N$81,11,FALSE),IF(_xlpm.x=0,"",_xlpm.x)))</f>
        <v/>
      </c>
      <c r="T74" s="46" t="str">
        <f>IF($I74="","",_xlfn.LET(_xlpm.x,VLOOKUP($I74,'2026-01-09_taxon-match'!$A$2:$N$81,13,FALSE),IF(_xlpm.x=0,"",_xlpm.x)))</f>
        <v/>
      </c>
      <c r="Y74" s="46" t="str">
        <f>IF(V74="","",_xlfn.LET(_xlpm.x,VLOOKUP(V74,'Drop-down_menus'!$D$2:$E$13,2,FALSE),IF(_xlpm.x=0,"",_xlpm.x)))</f>
        <v/>
      </c>
      <c r="Z74" s="46" t="str">
        <f>IF(W74="","",_xlfn.LET(_xlpm.x,VLOOKUP(W74,'Drop-down_menus'!$D$2:$E$13,2,FALSE),IF(_xlpm.x=0,"",_xlpm.x)))</f>
        <v/>
      </c>
      <c r="AA74" s="46" t="str">
        <f>IF(X74="","",_xlfn.LET(_xlpm.x,VLOOKUP(X74,'Drop-down_menus'!$D$2:$E$13,2,FALSE),IF(_xlpm.x=0,"",_xlpm.x)))</f>
        <v/>
      </c>
    </row>
    <row r="75" spans="2:34" ht="13.5" customHeight="1">
      <c r="B75" s="46">
        <v>51</v>
      </c>
      <c r="C75" s="46" t="s">
        <v>57</v>
      </c>
      <c r="D75" s="46" t="b">
        <f>COUNTIF(Events!$B$2:$B$171, C75) &gt; 0</f>
        <v>1</v>
      </c>
      <c r="E75" s="46" t="s">
        <v>169</v>
      </c>
      <c r="F75" s="46" t="s">
        <v>186</v>
      </c>
      <c r="G75" s="46" t="s">
        <v>190</v>
      </c>
      <c r="J75" s="46" t="str">
        <f>IF(I75="","",_xlfn.LET(_xlpm.x,VLOOKUP(I75,'2026-01-09_taxon-match'!$A$2:$N$81,4,FALSE),IF(_xlpm.x=0,"",_xlpm.x)))</f>
        <v/>
      </c>
      <c r="L75" s="46" t="str">
        <f>IF(I75="","",_xlfn.LET(_xlpm.x,VLOOKUP(I75,'2026-01-09_taxon-match'!$A$2:$N$81,3,FALSE),IF(_xlpm.x=0,"",_xlpm.x)))</f>
        <v/>
      </c>
      <c r="M75" s="46" t="str">
        <f>IF($I75="","",_xlfn.LET(_xlpm.x,VLOOKUP($I75,'2026-01-09_taxon-match'!$A$2:$N$81,5,FALSE),IF(_xlpm.x=0,"",_xlpm.x)))</f>
        <v/>
      </c>
      <c r="N75" s="46" t="str">
        <f>IF($I75="","",_xlfn.LET(_xlpm.x,VLOOKUP($I75,'2026-01-09_taxon-match'!$A$2:$N$81,6,FALSE),IF(_xlpm.x=0,"",_xlpm.x)))</f>
        <v/>
      </c>
      <c r="O75" s="46" t="str">
        <f>IF($I75="","",_xlfn.LET(_xlpm.x,VLOOKUP($I75,'2026-01-09_taxon-match'!$A$2:$N$81,7,FALSE),IF(_xlpm.x=0,"",_xlpm.x)))</f>
        <v/>
      </c>
      <c r="P75" s="46" t="str">
        <f>IF($I75="","",_xlfn.LET(_xlpm.x,VLOOKUP($I75,'2026-01-09_taxon-match'!$A$2:$N$81,8,FALSE),IF(_xlpm.x=0,"",_xlpm.x)))</f>
        <v/>
      </c>
      <c r="Q75" s="46" t="str">
        <f>IF($I75="","",_xlfn.LET(_xlpm.x,VLOOKUP($I75,'2026-01-09_taxon-match'!$A$2:$N$81,9,FALSE),IF(_xlpm.x=0,"",_xlpm.x)))</f>
        <v/>
      </c>
      <c r="R75" s="46" t="str">
        <f>IF($I75="","",_xlfn.LET(_xlpm.x,VLOOKUP($I75,'2026-01-09_taxon-match'!$A$2:$N$81,10,FALSE),IF(_xlpm.x=0,"",_xlpm.x)))</f>
        <v/>
      </c>
      <c r="S75" s="46" t="str">
        <f>IF($I75="","",_xlfn.LET(_xlpm.x,VLOOKUP($I75,'2026-01-09_taxon-match'!$A$2:$N$81,11,FALSE),IF(_xlpm.x=0,"",_xlpm.x)))</f>
        <v/>
      </c>
      <c r="T75" s="46" t="str">
        <f>IF($I75="","",_xlfn.LET(_xlpm.x,VLOOKUP($I75,'2026-01-09_taxon-match'!$A$2:$N$81,13,FALSE),IF(_xlpm.x=0,"",_xlpm.x)))</f>
        <v/>
      </c>
      <c r="U75" s="46">
        <v>1</v>
      </c>
      <c r="V75" s="46" t="s">
        <v>43</v>
      </c>
      <c r="W75" s="46" t="s">
        <v>28</v>
      </c>
      <c r="Y75" s="46" t="str">
        <f>IF(V75="","",_xlfn.LET(_xlpm.x,VLOOKUP(V75,'Drop-down_menus'!$D$2:$E$13,2,FALSE),IF(_xlpm.x=0,"",_xlpm.x)))</f>
        <v>https://orcid.org/0000-0002-0981-7442</v>
      </c>
      <c r="Z75" s="46" t="str">
        <f>IF(W75="","",_xlfn.LET(_xlpm.x,VLOOKUP(W75,'Drop-down_menus'!$D$2:$E$13,2,FALSE),IF(_xlpm.x=0,"",_xlpm.x)))</f>
        <v>https://orcid.org/0000-0002-9037-7623</v>
      </c>
      <c r="AA75" s="46" t="str">
        <f>IF(X75="","",_xlfn.LET(_xlpm.x,VLOOKUP(X75,'Drop-down_menus'!$D$2:$E$13,2,FALSE),IF(_xlpm.x=0,"",_xlpm.x)))</f>
        <v/>
      </c>
      <c r="AB75" s="14" t="s">
        <v>188</v>
      </c>
      <c r="AC75" s="14" t="s">
        <v>189</v>
      </c>
      <c r="AE75" s="46" t="s">
        <v>28</v>
      </c>
      <c r="AF75" s="46" t="s">
        <v>42</v>
      </c>
      <c r="AG75" s="46" t="str">
        <f>IF(AE75="","",_xlfn.LET(_xlpm.x,VLOOKUP(AE75,'Drop-down_menus'!$D$2:$E$13,2,FALSE),IF(_xlpm.x=0,"",_xlpm.x)))</f>
        <v>https://orcid.org/0000-0002-9037-7623</v>
      </c>
      <c r="AH75" s="46" t="str">
        <f>IF(AF75="","",_xlfn.LET(_xlpm.x,VLOOKUP(AF75,'Drop-down_menus'!$D$2:$E$13,2,FALSE),IF(_xlpm.x=0,"",_xlpm.x)))</f>
        <v/>
      </c>
    </row>
    <row r="76" spans="2:34" ht="13.5" customHeight="1">
      <c r="B76">
        <v>51</v>
      </c>
      <c r="C76" t="s">
        <v>57</v>
      </c>
      <c r="D76" s="46" t="b">
        <f>COUNTIF(Events!$B$2:$B$171, C76) &gt; 0</f>
        <v>1</v>
      </c>
      <c r="E76" s="46" t="s">
        <v>1103</v>
      </c>
      <c r="G76" t="s">
        <v>1097</v>
      </c>
      <c r="H76"/>
      <c r="I76"/>
      <c r="J76" s="46" t="str">
        <f>IF(I76="","",_xlfn.LET(_xlpm.x,VLOOKUP(I76,'2026-01-09_taxon-match'!$A$2:$N$81,4,FALSE),IF(_xlpm.x=0,"",_xlpm.x)))</f>
        <v/>
      </c>
      <c r="K76"/>
      <c r="L76" s="46" t="str">
        <f>IF(I76="","",_xlfn.LET(_xlpm.x,VLOOKUP(I76,'2026-01-09_taxon-match'!$A$2:$N$81,3,FALSE),IF(_xlpm.x=0,"",_xlpm.x)))</f>
        <v/>
      </c>
      <c r="M76" s="46" t="str">
        <f>IF($I76="","",_xlfn.LET(_xlpm.x,VLOOKUP($I76,'2026-01-09_taxon-match'!$A$2:$N$81,5,FALSE),IF(_xlpm.x=0,"",_xlpm.x)))</f>
        <v/>
      </c>
      <c r="N76" s="46" t="str">
        <f>IF($I76="","",_xlfn.LET(_xlpm.x,VLOOKUP($I76,'2026-01-09_taxon-match'!$A$2:$N$81,6,FALSE),IF(_xlpm.x=0,"",_xlpm.x)))</f>
        <v/>
      </c>
      <c r="O76" s="46" t="str">
        <f>IF($I76="","",_xlfn.LET(_xlpm.x,VLOOKUP($I76,'2026-01-09_taxon-match'!$A$2:$N$81,7,FALSE),IF(_xlpm.x=0,"",_xlpm.x)))</f>
        <v/>
      </c>
      <c r="P76" s="46" t="str">
        <f>IF($I76="","",_xlfn.LET(_xlpm.x,VLOOKUP($I76,'2026-01-09_taxon-match'!$A$2:$N$81,8,FALSE),IF(_xlpm.x=0,"",_xlpm.x)))</f>
        <v/>
      </c>
      <c r="Q76" s="46" t="str">
        <f>IF($I76="","",_xlfn.LET(_xlpm.x,VLOOKUP($I76,'2026-01-09_taxon-match'!$A$2:$N$81,9,FALSE),IF(_xlpm.x=0,"",_xlpm.x)))</f>
        <v/>
      </c>
      <c r="R76" s="46" t="str">
        <f>IF($I76="","",_xlfn.LET(_xlpm.x,VLOOKUP($I76,'2026-01-09_taxon-match'!$A$2:$N$81,10,FALSE),IF(_xlpm.x=0,"",_xlpm.x)))</f>
        <v/>
      </c>
      <c r="S76" s="46" t="str">
        <f>IF($I76="","",_xlfn.LET(_xlpm.x,VLOOKUP($I76,'2026-01-09_taxon-match'!$A$2:$N$81,11,FALSE),IF(_xlpm.x=0,"",_xlpm.x)))</f>
        <v/>
      </c>
      <c r="T76" s="46" t="str">
        <f>IF($I76="","",_xlfn.LET(_xlpm.x,VLOOKUP($I76,'2026-01-09_taxon-match'!$A$2:$N$81,13,FALSE),IF(_xlpm.x=0,"",_xlpm.x)))</f>
        <v/>
      </c>
      <c r="Y76" s="46" t="str">
        <f>IF(V76="","",_xlfn.LET(_xlpm.x,VLOOKUP(V76,'Drop-down_menus'!$D$2:$E$13,2,FALSE),IF(_xlpm.x=0,"",_xlpm.x)))</f>
        <v/>
      </c>
      <c r="Z76" s="46" t="str">
        <f>IF(W76="","",_xlfn.LET(_xlpm.x,VLOOKUP(W76,'Drop-down_menus'!$D$2:$E$13,2,FALSE),IF(_xlpm.x=0,"",_xlpm.x)))</f>
        <v/>
      </c>
      <c r="AA76" s="46" t="str">
        <f>IF(X76="","",_xlfn.LET(_xlpm.x,VLOOKUP(X76,'Drop-down_menus'!$D$2:$E$13,2,FALSE),IF(_xlpm.x=0,"",_xlpm.x)))</f>
        <v/>
      </c>
    </row>
    <row r="77" spans="2:34" ht="13.5" customHeight="1">
      <c r="B77" s="46">
        <v>52</v>
      </c>
      <c r="C77" s="46" t="s">
        <v>57</v>
      </c>
      <c r="D77" s="46" t="b">
        <f>COUNTIF(Events!$B$2:$B$171, C77) &gt; 0</f>
        <v>1</v>
      </c>
      <c r="E77" s="46" t="s">
        <v>169</v>
      </c>
      <c r="F77" s="46" t="s">
        <v>186</v>
      </c>
      <c r="G77" s="46" t="s">
        <v>191</v>
      </c>
      <c r="J77" s="46" t="str">
        <f>IF(I77="","",_xlfn.LET(_xlpm.x,VLOOKUP(I77,'2026-01-09_taxon-match'!$A$2:$N$81,4,FALSE),IF(_xlpm.x=0,"",_xlpm.x)))</f>
        <v/>
      </c>
      <c r="L77" s="46" t="str">
        <f>IF(I77="","",_xlfn.LET(_xlpm.x,VLOOKUP(I77,'2026-01-09_taxon-match'!$A$2:$N$81,3,FALSE),IF(_xlpm.x=0,"",_xlpm.x)))</f>
        <v/>
      </c>
      <c r="M77" s="46" t="str">
        <f>IF($I77="","",_xlfn.LET(_xlpm.x,VLOOKUP($I77,'2026-01-09_taxon-match'!$A$2:$N$81,5,FALSE),IF(_xlpm.x=0,"",_xlpm.x)))</f>
        <v/>
      </c>
      <c r="N77" s="46" t="str">
        <f>IF($I77="","",_xlfn.LET(_xlpm.x,VLOOKUP($I77,'2026-01-09_taxon-match'!$A$2:$N$81,6,FALSE),IF(_xlpm.x=0,"",_xlpm.x)))</f>
        <v/>
      </c>
      <c r="O77" s="46" t="str">
        <f>IF($I77="","",_xlfn.LET(_xlpm.x,VLOOKUP($I77,'2026-01-09_taxon-match'!$A$2:$N$81,7,FALSE),IF(_xlpm.x=0,"",_xlpm.x)))</f>
        <v/>
      </c>
      <c r="P77" s="46" t="str">
        <f>IF($I77="","",_xlfn.LET(_xlpm.x,VLOOKUP($I77,'2026-01-09_taxon-match'!$A$2:$N$81,8,FALSE),IF(_xlpm.x=0,"",_xlpm.x)))</f>
        <v/>
      </c>
      <c r="Q77" s="46" t="str">
        <f>IF($I77="","",_xlfn.LET(_xlpm.x,VLOOKUP($I77,'2026-01-09_taxon-match'!$A$2:$N$81,9,FALSE),IF(_xlpm.x=0,"",_xlpm.x)))</f>
        <v/>
      </c>
      <c r="R77" s="46" t="str">
        <f>IF($I77="","",_xlfn.LET(_xlpm.x,VLOOKUP($I77,'2026-01-09_taxon-match'!$A$2:$N$81,10,FALSE),IF(_xlpm.x=0,"",_xlpm.x)))</f>
        <v/>
      </c>
      <c r="S77" s="46" t="str">
        <f>IF($I77="","",_xlfn.LET(_xlpm.x,VLOOKUP($I77,'2026-01-09_taxon-match'!$A$2:$N$81,11,FALSE),IF(_xlpm.x=0,"",_xlpm.x)))</f>
        <v/>
      </c>
      <c r="T77" s="46" t="str">
        <f>IF($I77="","",_xlfn.LET(_xlpm.x,VLOOKUP($I77,'2026-01-09_taxon-match'!$A$2:$N$81,13,FALSE),IF(_xlpm.x=0,"",_xlpm.x)))</f>
        <v/>
      </c>
      <c r="U77" s="46">
        <v>1</v>
      </c>
      <c r="V77" s="46" t="s">
        <v>43</v>
      </c>
      <c r="W77" s="46" t="s">
        <v>28</v>
      </c>
      <c r="Y77" s="46" t="str">
        <f>IF(V77="","",_xlfn.LET(_xlpm.x,VLOOKUP(V77,'Drop-down_menus'!$D$2:$E$13,2,FALSE),IF(_xlpm.x=0,"",_xlpm.x)))</f>
        <v>https://orcid.org/0000-0002-0981-7442</v>
      </c>
      <c r="Z77" s="46" t="str">
        <f>IF(W77="","",_xlfn.LET(_xlpm.x,VLOOKUP(W77,'Drop-down_menus'!$D$2:$E$13,2,FALSE),IF(_xlpm.x=0,"",_xlpm.x)))</f>
        <v>https://orcid.org/0000-0002-9037-7623</v>
      </c>
      <c r="AA77" s="46" t="str">
        <f>IF(X77="","",_xlfn.LET(_xlpm.x,VLOOKUP(X77,'Drop-down_menus'!$D$2:$E$13,2,FALSE),IF(_xlpm.x=0,"",_xlpm.x)))</f>
        <v/>
      </c>
      <c r="AB77" s="14" t="s">
        <v>188</v>
      </c>
      <c r="AC77" s="14" t="s">
        <v>189</v>
      </c>
      <c r="AE77" s="46" t="s">
        <v>28</v>
      </c>
      <c r="AF77" s="46" t="s">
        <v>42</v>
      </c>
      <c r="AG77" s="46" t="str">
        <f>IF(AE77="","",_xlfn.LET(_xlpm.x,VLOOKUP(AE77,'Drop-down_menus'!$D$2:$E$13,2,FALSE),IF(_xlpm.x=0,"",_xlpm.x)))</f>
        <v>https://orcid.org/0000-0002-9037-7623</v>
      </c>
      <c r="AH77" s="46" t="str">
        <f>IF(AF77="","",_xlfn.LET(_xlpm.x,VLOOKUP(AF77,'Drop-down_menus'!$D$2:$E$13,2,FALSE),IF(_xlpm.x=0,"",_xlpm.x)))</f>
        <v/>
      </c>
    </row>
    <row r="78" spans="2:34" ht="13.5" customHeight="1">
      <c r="B78">
        <v>52</v>
      </c>
      <c r="C78" t="s">
        <v>57</v>
      </c>
      <c r="D78" s="46" t="b">
        <f>COUNTIF(Events!$B$2:$B$171, C78) &gt; 0</f>
        <v>1</v>
      </c>
      <c r="E78" s="46" t="s">
        <v>1103</v>
      </c>
      <c r="G78" t="s">
        <v>1098</v>
      </c>
      <c r="H78"/>
      <c r="I78"/>
      <c r="J78" s="46" t="str">
        <f>IF(I78="","",_xlfn.LET(_xlpm.x,VLOOKUP(I78,'2026-01-09_taxon-match'!$A$2:$N$81,4,FALSE),IF(_xlpm.x=0,"",_xlpm.x)))</f>
        <v/>
      </c>
      <c r="K78"/>
      <c r="L78" s="46" t="str">
        <f>IF(I78="","",_xlfn.LET(_xlpm.x,VLOOKUP(I78,'2026-01-09_taxon-match'!$A$2:$N$81,3,FALSE),IF(_xlpm.x=0,"",_xlpm.x)))</f>
        <v/>
      </c>
      <c r="M78" s="46" t="str">
        <f>IF($I78="","",_xlfn.LET(_xlpm.x,VLOOKUP($I78,'2026-01-09_taxon-match'!$A$2:$N$81,5,FALSE),IF(_xlpm.x=0,"",_xlpm.x)))</f>
        <v/>
      </c>
      <c r="N78" s="46" t="str">
        <f>IF($I78="","",_xlfn.LET(_xlpm.x,VLOOKUP($I78,'2026-01-09_taxon-match'!$A$2:$N$81,6,FALSE),IF(_xlpm.x=0,"",_xlpm.x)))</f>
        <v/>
      </c>
      <c r="O78" s="46" t="str">
        <f>IF($I78="","",_xlfn.LET(_xlpm.x,VLOOKUP($I78,'2026-01-09_taxon-match'!$A$2:$N$81,7,FALSE),IF(_xlpm.x=0,"",_xlpm.x)))</f>
        <v/>
      </c>
      <c r="P78" s="46" t="str">
        <f>IF($I78="","",_xlfn.LET(_xlpm.x,VLOOKUP($I78,'2026-01-09_taxon-match'!$A$2:$N$81,8,FALSE),IF(_xlpm.x=0,"",_xlpm.x)))</f>
        <v/>
      </c>
      <c r="Q78" s="46" t="str">
        <f>IF($I78="","",_xlfn.LET(_xlpm.x,VLOOKUP($I78,'2026-01-09_taxon-match'!$A$2:$N$81,9,FALSE),IF(_xlpm.x=0,"",_xlpm.x)))</f>
        <v/>
      </c>
      <c r="R78" s="46" t="str">
        <f>IF($I78="","",_xlfn.LET(_xlpm.x,VLOOKUP($I78,'2026-01-09_taxon-match'!$A$2:$N$81,10,FALSE),IF(_xlpm.x=0,"",_xlpm.x)))</f>
        <v/>
      </c>
      <c r="S78" s="46" t="str">
        <f>IF($I78="","",_xlfn.LET(_xlpm.x,VLOOKUP($I78,'2026-01-09_taxon-match'!$A$2:$N$81,11,FALSE),IF(_xlpm.x=0,"",_xlpm.x)))</f>
        <v/>
      </c>
      <c r="T78" s="46" t="str">
        <f>IF($I78="","",_xlfn.LET(_xlpm.x,VLOOKUP($I78,'2026-01-09_taxon-match'!$A$2:$N$81,13,FALSE),IF(_xlpm.x=0,"",_xlpm.x)))</f>
        <v/>
      </c>
      <c r="Y78" s="46" t="str">
        <f>IF(V78="","",_xlfn.LET(_xlpm.x,VLOOKUP(V78,'Drop-down_menus'!$D$2:$E$13,2,FALSE),IF(_xlpm.x=0,"",_xlpm.x)))</f>
        <v/>
      </c>
      <c r="Z78" s="46" t="str">
        <f>IF(W78="","",_xlfn.LET(_xlpm.x,VLOOKUP(W78,'Drop-down_menus'!$D$2:$E$13,2,FALSE),IF(_xlpm.x=0,"",_xlpm.x)))</f>
        <v/>
      </c>
      <c r="AA78" s="46" t="str">
        <f>IF(X78="","",_xlfn.LET(_xlpm.x,VLOOKUP(X78,'Drop-down_menus'!$D$2:$E$13,2,FALSE),IF(_xlpm.x=0,"",_xlpm.x)))</f>
        <v/>
      </c>
    </row>
    <row r="79" spans="2:34" ht="13.5" customHeight="1">
      <c r="B79" s="46">
        <v>53</v>
      </c>
      <c r="C79" s="46" t="s">
        <v>57</v>
      </c>
      <c r="D79" s="46" t="b">
        <f>COUNTIF(Events!$B$2:$B$171, C79) &gt; 0</f>
        <v>1</v>
      </c>
      <c r="E79" s="46" t="s">
        <v>169</v>
      </c>
      <c r="F79" s="46" t="s">
        <v>186</v>
      </c>
      <c r="G79" s="46" t="s">
        <v>192</v>
      </c>
      <c r="J79" s="46" t="str">
        <f>IF(I79="","",_xlfn.LET(_xlpm.x,VLOOKUP(I79,'2026-01-09_taxon-match'!$A$2:$N$81,4,FALSE),IF(_xlpm.x=0,"",_xlpm.x)))</f>
        <v/>
      </c>
      <c r="L79" s="46" t="str">
        <f>IF(I79="","",_xlfn.LET(_xlpm.x,VLOOKUP(I79,'2026-01-09_taxon-match'!$A$2:$N$81,3,FALSE),IF(_xlpm.x=0,"",_xlpm.x)))</f>
        <v/>
      </c>
      <c r="M79" s="46" t="str">
        <f>IF($I79="","",_xlfn.LET(_xlpm.x,VLOOKUP($I79,'2026-01-09_taxon-match'!$A$2:$N$81,5,FALSE),IF(_xlpm.x=0,"",_xlpm.x)))</f>
        <v/>
      </c>
      <c r="N79" s="46" t="str">
        <f>IF($I79="","",_xlfn.LET(_xlpm.x,VLOOKUP($I79,'2026-01-09_taxon-match'!$A$2:$N$81,6,FALSE),IF(_xlpm.x=0,"",_xlpm.x)))</f>
        <v/>
      </c>
      <c r="O79" s="46" t="str">
        <f>IF($I79="","",_xlfn.LET(_xlpm.x,VLOOKUP($I79,'2026-01-09_taxon-match'!$A$2:$N$81,7,FALSE),IF(_xlpm.x=0,"",_xlpm.x)))</f>
        <v/>
      </c>
      <c r="P79" s="46" t="str">
        <f>IF($I79="","",_xlfn.LET(_xlpm.x,VLOOKUP($I79,'2026-01-09_taxon-match'!$A$2:$N$81,8,FALSE),IF(_xlpm.x=0,"",_xlpm.x)))</f>
        <v/>
      </c>
      <c r="Q79" s="46" t="str">
        <f>IF($I79="","",_xlfn.LET(_xlpm.x,VLOOKUP($I79,'2026-01-09_taxon-match'!$A$2:$N$81,9,FALSE),IF(_xlpm.x=0,"",_xlpm.x)))</f>
        <v/>
      </c>
      <c r="R79" s="46" t="str">
        <f>IF($I79="","",_xlfn.LET(_xlpm.x,VLOOKUP($I79,'2026-01-09_taxon-match'!$A$2:$N$81,10,FALSE),IF(_xlpm.x=0,"",_xlpm.x)))</f>
        <v/>
      </c>
      <c r="S79" s="46" t="str">
        <f>IF($I79="","",_xlfn.LET(_xlpm.x,VLOOKUP($I79,'2026-01-09_taxon-match'!$A$2:$N$81,11,FALSE),IF(_xlpm.x=0,"",_xlpm.x)))</f>
        <v/>
      </c>
      <c r="T79" s="46" t="str">
        <f>IF($I79="","",_xlfn.LET(_xlpm.x,VLOOKUP($I79,'2026-01-09_taxon-match'!$A$2:$N$81,13,FALSE),IF(_xlpm.x=0,"",_xlpm.x)))</f>
        <v/>
      </c>
      <c r="U79" s="46">
        <v>1</v>
      </c>
      <c r="V79" s="46" t="s">
        <v>43</v>
      </c>
      <c r="W79" s="46" t="s">
        <v>28</v>
      </c>
      <c r="Y79" s="46" t="str">
        <f>IF(V79="","",_xlfn.LET(_xlpm.x,VLOOKUP(V79,'Drop-down_menus'!$D$2:$E$13,2,FALSE),IF(_xlpm.x=0,"",_xlpm.x)))</f>
        <v>https://orcid.org/0000-0002-0981-7442</v>
      </c>
      <c r="Z79" s="46" t="str">
        <f>IF(W79="","",_xlfn.LET(_xlpm.x,VLOOKUP(W79,'Drop-down_menus'!$D$2:$E$13,2,FALSE),IF(_xlpm.x=0,"",_xlpm.x)))</f>
        <v>https://orcid.org/0000-0002-9037-7623</v>
      </c>
      <c r="AA79" s="46" t="str">
        <f>IF(X79="","",_xlfn.LET(_xlpm.x,VLOOKUP(X79,'Drop-down_menus'!$D$2:$E$13,2,FALSE),IF(_xlpm.x=0,"",_xlpm.x)))</f>
        <v/>
      </c>
      <c r="AB79" s="14" t="s">
        <v>188</v>
      </c>
      <c r="AC79" s="14" t="s">
        <v>189</v>
      </c>
      <c r="AE79" s="46" t="s">
        <v>28</v>
      </c>
      <c r="AF79" s="46" t="s">
        <v>42</v>
      </c>
      <c r="AG79" s="46" t="str">
        <f>IF(AE79="","",_xlfn.LET(_xlpm.x,VLOOKUP(AE79,'Drop-down_menus'!$D$2:$E$13,2,FALSE),IF(_xlpm.x=0,"",_xlpm.x)))</f>
        <v>https://orcid.org/0000-0002-9037-7623</v>
      </c>
      <c r="AH79" s="46" t="str">
        <f>IF(AF79="","",_xlfn.LET(_xlpm.x,VLOOKUP(AF79,'Drop-down_menus'!$D$2:$E$13,2,FALSE),IF(_xlpm.x=0,"",_xlpm.x)))</f>
        <v/>
      </c>
    </row>
    <row r="80" spans="2:34" ht="13.5" customHeight="1">
      <c r="B80">
        <v>53</v>
      </c>
      <c r="C80" t="s">
        <v>57</v>
      </c>
      <c r="D80" s="46" t="b">
        <f>COUNTIF(Events!$B$2:$B$171, C80) &gt; 0</f>
        <v>1</v>
      </c>
      <c r="E80" s="46" t="s">
        <v>1103</v>
      </c>
      <c r="G80" t="s">
        <v>1099</v>
      </c>
      <c r="H80"/>
      <c r="I80"/>
      <c r="J80" s="46" t="str">
        <f>IF(I80="","",_xlfn.LET(_xlpm.x,VLOOKUP(I80,'2026-01-09_taxon-match'!$A$2:$N$81,4,FALSE),IF(_xlpm.x=0,"",_xlpm.x)))</f>
        <v/>
      </c>
      <c r="K80"/>
      <c r="L80" s="46" t="str">
        <f>IF(I80="","",_xlfn.LET(_xlpm.x,VLOOKUP(I80,'2026-01-09_taxon-match'!$A$2:$N$81,3,FALSE),IF(_xlpm.x=0,"",_xlpm.x)))</f>
        <v/>
      </c>
      <c r="M80" s="46" t="str">
        <f>IF($I80="","",_xlfn.LET(_xlpm.x,VLOOKUP($I80,'2026-01-09_taxon-match'!$A$2:$N$81,5,FALSE),IF(_xlpm.x=0,"",_xlpm.x)))</f>
        <v/>
      </c>
      <c r="N80" s="46" t="str">
        <f>IF($I80="","",_xlfn.LET(_xlpm.x,VLOOKUP($I80,'2026-01-09_taxon-match'!$A$2:$N$81,6,FALSE),IF(_xlpm.x=0,"",_xlpm.x)))</f>
        <v/>
      </c>
      <c r="O80" s="46" t="str">
        <f>IF($I80="","",_xlfn.LET(_xlpm.x,VLOOKUP($I80,'2026-01-09_taxon-match'!$A$2:$N$81,7,FALSE),IF(_xlpm.x=0,"",_xlpm.x)))</f>
        <v/>
      </c>
      <c r="P80" s="46" t="str">
        <f>IF($I80="","",_xlfn.LET(_xlpm.x,VLOOKUP($I80,'2026-01-09_taxon-match'!$A$2:$N$81,8,FALSE),IF(_xlpm.x=0,"",_xlpm.x)))</f>
        <v/>
      </c>
      <c r="Q80" s="46" t="str">
        <f>IF($I80="","",_xlfn.LET(_xlpm.x,VLOOKUP($I80,'2026-01-09_taxon-match'!$A$2:$N$81,9,FALSE),IF(_xlpm.x=0,"",_xlpm.x)))</f>
        <v/>
      </c>
      <c r="R80" s="46" t="str">
        <f>IF($I80="","",_xlfn.LET(_xlpm.x,VLOOKUP($I80,'2026-01-09_taxon-match'!$A$2:$N$81,10,FALSE),IF(_xlpm.x=0,"",_xlpm.x)))</f>
        <v/>
      </c>
      <c r="S80" s="46" t="str">
        <f>IF($I80="","",_xlfn.LET(_xlpm.x,VLOOKUP($I80,'2026-01-09_taxon-match'!$A$2:$N$81,11,FALSE),IF(_xlpm.x=0,"",_xlpm.x)))</f>
        <v/>
      </c>
      <c r="T80" s="46" t="str">
        <f>IF($I80="","",_xlfn.LET(_xlpm.x,VLOOKUP($I80,'2026-01-09_taxon-match'!$A$2:$N$81,13,FALSE),IF(_xlpm.x=0,"",_xlpm.x)))</f>
        <v/>
      </c>
      <c r="Y80" s="46" t="str">
        <f>IF(V80="","",_xlfn.LET(_xlpm.x,VLOOKUP(V80,'Drop-down_menus'!$D$2:$E$13,2,FALSE),IF(_xlpm.x=0,"",_xlpm.x)))</f>
        <v/>
      </c>
      <c r="Z80" s="46" t="str">
        <f>IF(W80="","",_xlfn.LET(_xlpm.x,VLOOKUP(W80,'Drop-down_menus'!$D$2:$E$13,2,FALSE),IF(_xlpm.x=0,"",_xlpm.x)))</f>
        <v/>
      </c>
      <c r="AA80" s="46" t="str">
        <f>IF(X80="","",_xlfn.LET(_xlpm.x,VLOOKUP(X80,'Drop-down_menus'!$D$2:$E$13,2,FALSE),IF(_xlpm.x=0,"",_xlpm.x)))</f>
        <v/>
      </c>
    </row>
    <row r="81" spans="1:35" ht="13.5" customHeight="1">
      <c r="B81" s="46">
        <v>54</v>
      </c>
      <c r="C81" s="46" t="s">
        <v>57</v>
      </c>
      <c r="D81" s="46" t="b">
        <f>COUNTIF(Events!$B$2:$B$171, C81) &gt; 0</f>
        <v>1</v>
      </c>
      <c r="E81" s="46" t="s">
        <v>169</v>
      </c>
      <c r="F81" s="46" t="s">
        <v>186</v>
      </c>
      <c r="G81" s="46" t="s">
        <v>193</v>
      </c>
      <c r="J81" s="46" t="str">
        <f>IF(I81="","",_xlfn.LET(_xlpm.x,VLOOKUP(I81,'2026-01-09_taxon-match'!$A$2:$N$81,4,FALSE),IF(_xlpm.x=0,"",_xlpm.x)))</f>
        <v/>
      </c>
      <c r="L81" s="46" t="str">
        <f>IF(I81="","",_xlfn.LET(_xlpm.x,VLOOKUP(I81,'2026-01-09_taxon-match'!$A$2:$N$81,3,FALSE),IF(_xlpm.x=0,"",_xlpm.x)))</f>
        <v/>
      </c>
      <c r="M81" s="46" t="str">
        <f>IF($I81="","",_xlfn.LET(_xlpm.x,VLOOKUP($I81,'2026-01-09_taxon-match'!$A$2:$N$81,5,FALSE),IF(_xlpm.x=0,"",_xlpm.x)))</f>
        <v/>
      </c>
      <c r="N81" s="46" t="str">
        <f>IF($I81="","",_xlfn.LET(_xlpm.x,VLOOKUP($I81,'2026-01-09_taxon-match'!$A$2:$N$81,6,FALSE),IF(_xlpm.x=0,"",_xlpm.x)))</f>
        <v/>
      </c>
      <c r="O81" s="46" t="str">
        <f>IF($I81="","",_xlfn.LET(_xlpm.x,VLOOKUP($I81,'2026-01-09_taxon-match'!$A$2:$N$81,7,FALSE),IF(_xlpm.x=0,"",_xlpm.x)))</f>
        <v/>
      </c>
      <c r="P81" s="46" t="str">
        <f>IF($I81="","",_xlfn.LET(_xlpm.x,VLOOKUP($I81,'2026-01-09_taxon-match'!$A$2:$N$81,8,FALSE),IF(_xlpm.x=0,"",_xlpm.x)))</f>
        <v/>
      </c>
      <c r="Q81" s="46" t="str">
        <f>IF($I81="","",_xlfn.LET(_xlpm.x,VLOOKUP($I81,'2026-01-09_taxon-match'!$A$2:$N$81,9,FALSE),IF(_xlpm.x=0,"",_xlpm.x)))</f>
        <v/>
      </c>
      <c r="R81" s="46" t="str">
        <f>IF($I81="","",_xlfn.LET(_xlpm.x,VLOOKUP($I81,'2026-01-09_taxon-match'!$A$2:$N$81,10,FALSE),IF(_xlpm.x=0,"",_xlpm.x)))</f>
        <v/>
      </c>
      <c r="S81" s="46" t="str">
        <f>IF($I81="","",_xlfn.LET(_xlpm.x,VLOOKUP($I81,'2026-01-09_taxon-match'!$A$2:$N$81,11,FALSE),IF(_xlpm.x=0,"",_xlpm.x)))</f>
        <v/>
      </c>
      <c r="T81" s="46" t="str">
        <f>IF($I81="","",_xlfn.LET(_xlpm.x,VLOOKUP($I81,'2026-01-09_taxon-match'!$A$2:$N$81,13,FALSE),IF(_xlpm.x=0,"",_xlpm.x)))</f>
        <v/>
      </c>
      <c r="U81" s="46">
        <v>1</v>
      </c>
      <c r="V81" s="46" t="s">
        <v>43</v>
      </c>
      <c r="W81" s="46" t="s">
        <v>28</v>
      </c>
      <c r="Y81" s="46" t="str">
        <f>IF(V81="","",_xlfn.LET(_xlpm.x,VLOOKUP(V81,'Drop-down_menus'!$D$2:$E$13,2,FALSE),IF(_xlpm.x=0,"",_xlpm.x)))</f>
        <v>https://orcid.org/0000-0002-0981-7442</v>
      </c>
      <c r="Z81" s="46" t="str">
        <f>IF(W81="","",_xlfn.LET(_xlpm.x,VLOOKUP(W81,'Drop-down_menus'!$D$2:$E$13,2,FALSE),IF(_xlpm.x=0,"",_xlpm.x)))</f>
        <v>https://orcid.org/0000-0002-9037-7623</v>
      </c>
      <c r="AA81" s="46" t="str">
        <f>IF(X81="","",_xlfn.LET(_xlpm.x,VLOOKUP(X81,'Drop-down_menus'!$D$2:$E$13,2,FALSE),IF(_xlpm.x=0,"",_xlpm.x)))</f>
        <v/>
      </c>
      <c r="AB81" s="14" t="s">
        <v>188</v>
      </c>
      <c r="AC81" s="14" t="s">
        <v>189</v>
      </c>
      <c r="AE81" s="46" t="s">
        <v>28</v>
      </c>
      <c r="AF81" s="46" t="s">
        <v>42</v>
      </c>
      <c r="AG81" s="46" t="str">
        <f>IF(AE81="","",_xlfn.LET(_xlpm.x,VLOOKUP(AE81,'Drop-down_menus'!$D$2:$E$13,2,FALSE),IF(_xlpm.x=0,"",_xlpm.x)))</f>
        <v>https://orcid.org/0000-0002-9037-7623</v>
      </c>
      <c r="AH81" s="46" t="str">
        <f>IF(AF81="","",_xlfn.LET(_xlpm.x,VLOOKUP(AF81,'Drop-down_menus'!$D$2:$E$13,2,FALSE),IF(_xlpm.x=0,"",_xlpm.x)))</f>
        <v/>
      </c>
    </row>
    <row r="82" spans="1:35" s="47" customFormat="1" ht="13.5" customHeight="1">
      <c r="A82" s="46"/>
      <c r="B82">
        <v>54</v>
      </c>
      <c r="C82" t="s">
        <v>57</v>
      </c>
      <c r="D82" s="46" t="b">
        <f>COUNTIF(Events!$B$2:$B$171, C82) &gt; 0</f>
        <v>1</v>
      </c>
      <c r="E82" s="46" t="s">
        <v>1103</v>
      </c>
      <c r="F82" s="46"/>
      <c r="G82" t="s">
        <v>1100</v>
      </c>
      <c r="H82"/>
      <c r="I82"/>
      <c r="J82" s="46" t="str">
        <f>IF(I82="","",_xlfn.LET(_xlpm.x,VLOOKUP(I82,'2026-01-09_taxon-match'!$A$2:$N$81,4,FALSE),IF(_xlpm.x=0,"",_xlpm.x)))</f>
        <v/>
      </c>
      <c r="K82"/>
      <c r="L82" s="46" t="str">
        <f>IF(I82="","",_xlfn.LET(_xlpm.x,VLOOKUP(I82,'2026-01-09_taxon-match'!$A$2:$N$81,3,FALSE),IF(_xlpm.x=0,"",_xlpm.x)))</f>
        <v/>
      </c>
      <c r="M82" s="46" t="str">
        <f>IF($I82="","",_xlfn.LET(_xlpm.x,VLOOKUP($I82,'2026-01-09_taxon-match'!$A$2:$N$81,5,FALSE),IF(_xlpm.x=0,"",_xlpm.x)))</f>
        <v/>
      </c>
      <c r="N82" s="46" t="str">
        <f>IF($I82="","",_xlfn.LET(_xlpm.x,VLOOKUP($I82,'2026-01-09_taxon-match'!$A$2:$N$81,6,FALSE),IF(_xlpm.x=0,"",_xlpm.x)))</f>
        <v/>
      </c>
      <c r="O82" s="46" t="str">
        <f>IF($I82="","",_xlfn.LET(_xlpm.x,VLOOKUP($I82,'2026-01-09_taxon-match'!$A$2:$N$81,7,FALSE),IF(_xlpm.x=0,"",_xlpm.x)))</f>
        <v/>
      </c>
      <c r="P82" s="46" t="str">
        <f>IF($I82="","",_xlfn.LET(_xlpm.x,VLOOKUP($I82,'2026-01-09_taxon-match'!$A$2:$N$81,8,FALSE),IF(_xlpm.x=0,"",_xlpm.x)))</f>
        <v/>
      </c>
      <c r="Q82" s="46" t="str">
        <f>IF($I82="","",_xlfn.LET(_xlpm.x,VLOOKUP($I82,'2026-01-09_taxon-match'!$A$2:$N$81,9,FALSE),IF(_xlpm.x=0,"",_xlpm.x)))</f>
        <v/>
      </c>
      <c r="R82" s="46" t="str">
        <f>IF($I82="","",_xlfn.LET(_xlpm.x,VLOOKUP($I82,'2026-01-09_taxon-match'!$A$2:$N$81,10,FALSE),IF(_xlpm.x=0,"",_xlpm.x)))</f>
        <v/>
      </c>
      <c r="S82" s="46" t="str">
        <f>IF($I82="","",_xlfn.LET(_xlpm.x,VLOOKUP($I82,'2026-01-09_taxon-match'!$A$2:$N$81,11,FALSE),IF(_xlpm.x=0,"",_xlpm.x)))</f>
        <v/>
      </c>
      <c r="T82" s="46" t="str">
        <f>IF($I82="","",_xlfn.LET(_xlpm.x,VLOOKUP($I82,'2026-01-09_taxon-match'!$A$2:$N$81,13,FALSE),IF(_xlpm.x=0,"",_xlpm.x)))</f>
        <v/>
      </c>
      <c r="U82" s="46"/>
      <c r="V82" s="46"/>
      <c r="W82" s="46"/>
      <c r="X82" s="46"/>
      <c r="Y82" s="46" t="str">
        <f>IF(V82="","",_xlfn.LET(_xlpm.x,VLOOKUP(V82,'Drop-down_menus'!$D$2:$E$13,2,FALSE),IF(_xlpm.x=0,"",_xlpm.x)))</f>
        <v/>
      </c>
      <c r="Z82" s="46" t="str">
        <f>IF(W82="","",_xlfn.LET(_xlpm.x,VLOOKUP(W82,'Drop-down_menus'!$D$2:$E$13,2,FALSE),IF(_xlpm.x=0,"",_xlpm.x)))</f>
        <v/>
      </c>
      <c r="AA82" s="46" t="str">
        <f>IF(X82="","",_xlfn.LET(_xlpm.x,VLOOKUP(X82,'Drop-down_menus'!$D$2:$E$13,2,FALSE),IF(_xlpm.x=0,"",_xlpm.x)))</f>
        <v/>
      </c>
      <c r="AB82" s="46"/>
      <c r="AC82" s="46"/>
      <c r="AD82" s="46"/>
      <c r="AE82" s="46"/>
      <c r="AF82" s="46"/>
      <c r="AG82" s="46"/>
      <c r="AH82" s="46"/>
      <c r="AI82" s="46"/>
    </row>
    <row r="83" spans="1:35" ht="13.5" customHeight="1">
      <c r="B83" s="46">
        <v>55</v>
      </c>
      <c r="C83" s="46" t="s">
        <v>57</v>
      </c>
      <c r="D83" s="46" t="b">
        <f>COUNTIF(Events!$B$2:$B$171, C83) &gt; 0</f>
        <v>1</v>
      </c>
      <c r="E83" s="46" t="s">
        <v>169</v>
      </c>
      <c r="F83" s="46" t="s">
        <v>186</v>
      </c>
      <c r="G83" s="46" t="s">
        <v>194</v>
      </c>
      <c r="J83" s="46" t="str">
        <f>IF(I83="","",_xlfn.LET(_xlpm.x,VLOOKUP(I83,'2026-01-09_taxon-match'!$A$2:$N$81,4,FALSE),IF(_xlpm.x=0,"",_xlpm.x)))</f>
        <v/>
      </c>
      <c r="L83" s="46" t="str">
        <f>IF(I83="","",_xlfn.LET(_xlpm.x,VLOOKUP(I83,'2026-01-09_taxon-match'!$A$2:$N$81,3,FALSE),IF(_xlpm.x=0,"",_xlpm.x)))</f>
        <v/>
      </c>
      <c r="M83" s="46" t="str">
        <f>IF($I83="","",_xlfn.LET(_xlpm.x,VLOOKUP($I83,'2026-01-09_taxon-match'!$A$2:$N$81,5,FALSE),IF(_xlpm.x=0,"",_xlpm.x)))</f>
        <v/>
      </c>
      <c r="N83" s="46" t="str">
        <f>IF($I83="","",_xlfn.LET(_xlpm.x,VLOOKUP($I83,'2026-01-09_taxon-match'!$A$2:$N$81,6,FALSE),IF(_xlpm.x=0,"",_xlpm.x)))</f>
        <v/>
      </c>
      <c r="O83" s="46" t="str">
        <f>IF($I83="","",_xlfn.LET(_xlpm.x,VLOOKUP($I83,'2026-01-09_taxon-match'!$A$2:$N$81,7,FALSE),IF(_xlpm.x=0,"",_xlpm.x)))</f>
        <v/>
      </c>
      <c r="P83" s="46" t="str">
        <f>IF($I83="","",_xlfn.LET(_xlpm.x,VLOOKUP($I83,'2026-01-09_taxon-match'!$A$2:$N$81,8,FALSE),IF(_xlpm.x=0,"",_xlpm.x)))</f>
        <v/>
      </c>
      <c r="Q83" s="46" t="str">
        <f>IF($I83="","",_xlfn.LET(_xlpm.x,VLOOKUP($I83,'2026-01-09_taxon-match'!$A$2:$N$81,9,FALSE),IF(_xlpm.x=0,"",_xlpm.x)))</f>
        <v/>
      </c>
      <c r="R83" s="46" t="str">
        <f>IF($I83="","",_xlfn.LET(_xlpm.x,VLOOKUP($I83,'2026-01-09_taxon-match'!$A$2:$N$81,10,FALSE),IF(_xlpm.x=0,"",_xlpm.x)))</f>
        <v/>
      </c>
      <c r="S83" s="46" t="str">
        <f>IF($I83="","",_xlfn.LET(_xlpm.x,VLOOKUP($I83,'2026-01-09_taxon-match'!$A$2:$N$81,11,FALSE),IF(_xlpm.x=0,"",_xlpm.x)))</f>
        <v/>
      </c>
      <c r="T83" s="46" t="str">
        <f>IF($I83="","",_xlfn.LET(_xlpm.x,VLOOKUP($I83,'2026-01-09_taxon-match'!$A$2:$N$81,13,FALSE),IF(_xlpm.x=0,"",_xlpm.x)))</f>
        <v/>
      </c>
      <c r="U83" s="46">
        <v>1</v>
      </c>
      <c r="V83" s="46" t="s">
        <v>43</v>
      </c>
      <c r="W83" s="46" t="s">
        <v>28</v>
      </c>
      <c r="Y83" s="46" t="str">
        <f>IF(V83="","",_xlfn.LET(_xlpm.x,VLOOKUP(V83,'Drop-down_menus'!$D$2:$E$13,2,FALSE),IF(_xlpm.x=0,"",_xlpm.x)))</f>
        <v>https://orcid.org/0000-0002-0981-7442</v>
      </c>
      <c r="Z83" s="46" t="str">
        <f>IF(W83="","",_xlfn.LET(_xlpm.x,VLOOKUP(W83,'Drop-down_menus'!$D$2:$E$13,2,FALSE),IF(_xlpm.x=0,"",_xlpm.x)))</f>
        <v>https://orcid.org/0000-0002-9037-7623</v>
      </c>
      <c r="AA83" s="46" t="str">
        <f>IF(X83="","",_xlfn.LET(_xlpm.x,VLOOKUP(X83,'Drop-down_menus'!$D$2:$E$13,2,FALSE),IF(_xlpm.x=0,"",_xlpm.x)))</f>
        <v/>
      </c>
      <c r="AB83" s="14" t="s">
        <v>188</v>
      </c>
      <c r="AC83" s="14" t="s">
        <v>189</v>
      </c>
      <c r="AE83" s="46" t="s">
        <v>28</v>
      </c>
      <c r="AF83" s="46" t="s">
        <v>42</v>
      </c>
      <c r="AG83" s="46" t="str">
        <f>IF(AE83="","",_xlfn.LET(_xlpm.x,VLOOKUP(AE83,'Drop-down_menus'!$D$2:$E$13,2,FALSE),IF(_xlpm.x=0,"",_xlpm.x)))</f>
        <v>https://orcid.org/0000-0002-9037-7623</v>
      </c>
      <c r="AH83" s="46" t="str">
        <f>IF(AF83="","",_xlfn.LET(_xlpm.x,VLOOKUP(AF83,'Drop-down_menus'!$D$2:$E$13,2,FALSE),IF(_xlpm.x=0,"",_xlpm.x)))</f>
        <v/>
      </c>
    </row>
    <row r="84" spans="1:35" ht="13.5" customHeight="1">
      <c r="B84">
        <v>55</v>
      </c>
      <c r="C84" t="s">
        <v>57</v>
      </c>
      <c r="D84" s="46" t="b">
        <f>COUNTIF(Events!$B$2:$B$171, C84) &gt; 0</f>
        <v>1</v>
      </c>
      <c r="E84" s="46" t="s">
        <v>1103</v>
      </c>
      <c r="G84" t="s">
        <v>1101</v>
      </c>
      <c r="H84"/>
      <c r="I84"/>
      <c r="J84" s="46" t="str">
        <f>IF(I84="","",_xlfn.LET(_xlpm.x,VLOOKUP(I84,'2026-01-09_taxon-match'!$A$2:$N$81,4,FALSE),IF(_xlpm.x=0,"",_xlpm.x)))</f>
        <v/>
      </c>
      <c r="K84"/>
      <c r="L84" s="46" t="str">
        <f>IF(I84="","",_xlfn.LET(_xlpm.x,VLOOKUP(I84,'2026-01-09_taxon-match'!$A$2:$N$81,3,FALSE),IF(_xlpm.x=0,"",_xlpm.x)))</f>
        <v/>
      </c>
      <c r="M84" s="46" t="str">
        <f>IF($I84="","",_xlfn.LET(_xlpm.x,VLOOKUP($I84,'2026-01-09_taxon-match'!$A$2:$N$81,5,FALSE),IF(_xlpm.x=0,"",_xlpm.x)))</f>
        <v/>
      </c>
      <c r="N84" s="46" t="str">
        <f>IF($I84="","",_xlfn.LET(_xlpm.x,VLOOKUP($I84,'2026-01-09_taxon-match'!$A$2:$N$81,6,FALSE),IF(_xlpm.x=0,"",_xlpm.x)))</f>
        <v/>
      </c>
      <c r="O84" s="46" t="str">
        <f>IF($I84="","",_xlfn.LET(_xlpm.x,VLOOKUP($I84,'2026-01-09_taxon-match'!$A$2:$N$81,7,FALSE),IF(_xlpm.x=0,"",_xlpm.x)))</f>
        <v/>
      </c>
      <c r="P84" s="46" t="str">
        <f>IF($I84="","",_xlfn.LET(_xlpm.x,VLOOKUP($I84,'2026-01-09_taxon-match'!$A$2:$N$81,8,FALSE),IF(_xlpm.x=0,"",_xlpm.x)))</f>
        <v/>
      </c>
      <c r="Q84" s="46" t="str">
        <f>IF($I84="","",_xlfn.LET(_xlpm.x,VLOOKUP($I84,'2026-01-09_taxon-match'!$A$2:$N$81,9,FALSE),IF(_xlpm.x=0,"",_xlpm.x)))</f>
        <v/>
      </c>
      <c r="R84" s="46" t="str">
        <f>IF($I84="","",_xlfn.LET(_xlpm.x,VLOOKUP($I84,'2026-01-09_taxon-match'!$A$2:$N$81,10,FALSE),IF(_xlpm.x=0,"",_xlpm.x)))</f>
        <v/>
      </c>
      <c r="S84" s="46" t="str">
        <f>IF($I84="","",_xlfn.LET(_xlpm.x,VLOOKUP($I84,'2026-01-09_taxon-match'!$A$2:$N$81,11,FALSE),IF(_xlpm.x=0,"",_xlpm.x)))</f>
        <v/>
      </c>
      <c r="T84" s="46" t="str">
        <f>IF($I84="","",_xlfn.LET(_xlpm.x,VLOOKUP($I84,'2026-01-09_taxon-match'!$A$2:$N$81,13,FALSE),IF(_xlpm.x=0,"",_xlpm.x)))</f>
        <v/>
      </c>
      <c r="Y84" s="46" t="str">
        <f>IF(V84="","",_xlfn.LET(_xlpm.x,VLOOKUP(V84,'Drop-down_menus'!$D$2:$E$13,2,FALSE),IF(_xlpm.x=0,"",_xlpm.x)))</f>
        <v/>
      </c>
      <c r="Z84" s="46" t="str">
        <f>IF(W84="","",_xlfn.LET(_xlpm.x,VLOOKUP(W84,'Drop-down_menus'!$D$2:$E$13,2,FALSE),IF(_xlpm.x=0,"",_xlpm.x)))</f>
        <v/>
      </c>
      <c r="AA84" s="46" t="str">
        <f>IF(X84="","",_xlfn.LET(_xlpm.x,VLOOKUP(X84,'Drop-down_menus'!$D$2:$E$13,2,FALSE),IF(_xlpm.x=0,"",_xlpm.x)))</f>
        <v/>
      </c>
    </row>
    <row r="85" spans="1:35" ht="13.5" customHeight="1">
      <c r="B85" s="46">
        <v>56</v>
      </c>
      <c r="C85" s="46" t="s">
        <v>57</v>
      </c>
      <c r="D85" s="46" t="b">
        <f>COUNTIF(Events!$B$2:$B$171, C85) &gt; 0</f>
        <v>1</v>
      </c>
      <c r="E85" s="46" t="s">
        <v>169</v>
      </c>
      <c r="F85" s="46" t="s">
        <v>186</v>
      </c>
      <c r="G85" s="46" t="s">
        <v>195</v>
      </c>
      <c r="J85" s="46" t="str">
        <f>IF(I85="","",_xlfn.LET(_xlpm.x,VLOOKUP(I85,'2026-01-09_taxon-match'!$A$2:$N$81,4,FALSE),IF(_xlpm.x=0,"",_xlpm.x)))</f>
        <v/>
      </c>
      <c r="L85" s="46" t="str">
        <f>IF(I85="","",_xlfn.LET(_xlpm.x,VLOOKUP(I85,'2026-01-09_taxon-match'!$A$2:$N$81,3,FALSE),IF(_xlpm.x=0,"",_xlpm.x)))</f>
        <v/>
      </c>
      <c r="M85" s="46" t="str">
        <f>IF($I85="","",_xlfn.LET(_xlpm.x,VLOOKUP($I85,'2026-01-09_taxon-match'!$A$2:$N$81,5,FALSE),IF(_xlpm.x=0,"",_xlpm.x)))</f>
        <v/>
      </c>
      <c r="N85" s="46" t="str">
        <f>IF($I85="","",_xlfn.LET(_xlpm.x,VLOOKUP($I85,'2026-01-09_taxon-match'!$A$2:$N$81,6,FALSE),IF(_xlpm.x=0,"",_xlpm.x)))</f>
        <v/>
      </c>
      <c r="O85" s="46" t="str">
        <f>IF($I85="","",_xlfn.LET(_xlpm.x,VLOOKUP($I85,'2026-01-09_taxon-match'!$A$2:$N$81,7,FALSE),IF(_xlpm.x=0,"",_xlpm.x)))</f>
        <v/>
      </c>
      <c r="P85" s="46" t="str">
        <f>IF($I85="","",_xlfn.LET(_xlpm.x,VLOOKUP($I85,'2026-01-09_taxon-match'!$A$2:$N$81,8,FALSE),IF(_xlpm.x=0,"",_xlpm.x)))</f>
        <v/>
      </c>
      <c r="Q85" s="46" t="str">
        <f>IF($I85="","",_xlfn.LET(_xlpm.x,VLOOKUP($I85,'2026-01-09_taxon-match'!$A$2:$N$81,9,FALSE),IF(_xlpm.x=0,"",_xlpm.x)))</f>
        <v/>
      </c>
      <c r="R85" s="46" t="str">
        <f>IF($I85="","",_xlfn.LET(_xlpm.x,VLOOKUP($I85,'2026-01-09_taxon-match'!$A$2:$N$81,10,FALSE),IF(_xlpm.x=0,"",_xlpm.x)))</f>
        <v/>
      </c>
      <c r="S85" s="46" t="str">
        <f>IF($I85="","",_xlfn.LET(_xlpm.x,VLOOKUP($I85,'2026-01-09_taxon-match'!$A$2:$N$81,11,FALSE),IF(_xlpm.x=0,"",_xlpm.x)))</f>
        <v/>
      </c>
      <c r="T85" s="46" t="str">
        <f>IF($I85="","",_xlfn.LET(_xlpm.x,VLOOKUP($I85,'2026-01-09_taxon-match'!$A$2:$N$81,13,FALSE),IF(_xlpm.x=0,"",_xlpm.x)))</f>
        <v/>
      </c>
      <c r="U85" s="46">
        <v>1</v>
      </c>
      <c r="V85" s="46" t="s">
        <v>43</v>
      </c>
      <c r="W85" s="46" t="s">
        <v>28</v>
      </c>
      <c r="Y85" s="46" t="str">
        <f>IF(V85="","",_xlfn.LET(_xlpm.x,VLOOKUP(V85,'Drop-down_menus'!$D$2:$E$13,2,FALSE),IF(_xlpm.x=0,"",_xlpm.x)))</f>
        <v>https://orcid.org/0000-0002-0981-7442</v>
      </c>
      <c r="Z85" s="46" t="str">
        <f>IF(W85="","",_xlfn.LET(_xlpm.x,VLOOKUP(W85,'Drop-down_menus'!$D$2:$E$13,2,FALSE),IF(_xlpm.x=0,"",_xlpm.x)))</f>
        <v>https://orcid.org/0000-0002-9037-7623</v>
      </c>
      <c r="AA85" s="46" t="str">
        <f>IF(X85="","",_xlfn.LET(_xlpm.x,VLOOKUP(X85,'Drop-down_menus'!$D$2:$E$13,2,FALSE),IF(_xlpm.x=0,"",_xlpm.x)))</f>
        <v/>
      </c>
      <c r="AB85" s="14" t="s">
        <v>188</v>
      </c>
      <c r="AC85" s="14" t="s">
        <v>189</v>
      </c>
      <c r="AE85" s="46" t="s">
        <v>28</v>
      </c>
      <c r="AF85" s="46" t="s">
        <v>42</v>
      </c>
      <c r="AG85" s="46" t="str">
        <f>IF(AE85="","",_xlfn.LET(_xlpm.x,VLOOKUP(AE85,'Drop-down_menus'!$D$2:$E$13,2,FALSE),IF(_xlpm.x=0,"",_xlpm.x)))</f>
        <v>https://orcid.org/0000-0002-9037-7623</v>
      </c>
      <c r="AH85" s="46" t="str">
        <f>IF(AF85="","",_xlfn.LET(_xlpm.x,VLOOKUP(AF85,'Drop-down_menus'!$D$2:$E$13,2,FALSE),IF(_xlpm.x=0,"",_xlpm.x)))</f>
        <v/>
      </c>
    </row>
    <row r="86" spans="1:35" ht="13.5" customHeight="1">
      <c r="B86">
        <v>56</v>
      </c>
      <c r="C86" t="s">
        <v>57</v>
      </c>
      <c r="D86" s="46" t="b">
        <f>COUNTIF(Events!$B$2:$B$171, C86) &gt; 0</f>
        <v>1</v>
      </c>
      <c r="E86" s="46" t="s">
        <v>1103</v>
      </c>
      <c r="G86" t="s">
        <v>1102</v>
      </c>
      <c r="H86"/>
      <c r="I86"/>
      <c r="J86" s="46" t="str">
        <f>IF(I86="","",_xlfn.LET(_xlpm.x,VLOOKUP(I86,'2026-01-09_taxon-match'!$A$2:$N$81,4,FALSE),IF(_xlpm.x=0,"",_xlpm.x)))</f>
        <v/>
      </c>
      <c r="K86"/>
      <c r="L86" s="46" t="str">
        <f>IF(I86="","",_xlfn.LET(_xlpm.x,VLOOKUP(I86,'2026-01-09_taxon-match'!$A$2:$N$81,3,FALSE),IF(_xlpm.x=0,"",_xlpm.x)))</f>
        <v/>
      </c>
      <c r="M86" s="46" t="str">
        <f>IF($I86="","",_xlfn.LET(_xlpm.x,VLOOKUP($I86,'2026-01-09_taxon-match'!$A$2:$N$81,5,FALSE),IF(_xlpm.x=0,"",_xlpm.x)))</f>
        <v/>
      </c>
      <c r="N86" s="46" t="str">
        <f>IF($I86="","",_xlfn.LET(_xlpm.x,VLOOKUP($I86,'2026-01-09_taxon-match'!$A$2:$N$81,6,FALSE),IF(_xlpm.x=0,"",_xlpm.x)))</f>
        <v/>
      </c>
      <c r="O86" s="46" t="str">
        <f>IF($I86="","",_xlfn.LET(_xlpm.x,VLOOKUP($I86,'2026-01-09_taxon-match'!$A$2:$N$81,7,FALSE),IF(_xlpm.x=0,"",_xlpm.x)))</f>
        <v/>
      </c>
      <c r="P86" s="46" t="str">
        <f>IF($I86="","",_xlfn.LET(_xlpm.x,VLOOKUP($I86,'2026-01-09_taxon-match'!$A$2:$N$81,8,FALSE),IF(_xlpm.x=0,"",_xlpm.x)))</f>
        <v/>
      </c>
      <c r="Q86" s="46" t="str">
        <f>IF($I86="","",_xlfn.LET(_xlpm.x,VLOOKUP($I86,'2026-01-09_taxon-match'!$A$2:$N$81,9,FALSE),IF(_xlpm.x=0,"",_xlpm.x)))</f>
        <v/>
      </c>
      <c r="R86" s="46" t="str">
        <f>IF($I86="","",_xlfn.LET(_xlpm.x,VLOOKUP($I86,'2026-01-09_taxon-match'!$A$2:$N$81,10,FALSE),IF(_xlpm.x=0,"",_xlpm.x)))</f>
        <v/>
      </c>
      <c r="S86" s="46" t="str">
        <f>IF($I86="","",_xlfn.LET(_xlpm.x,VLOOKUP($I86,'2026-01-09_taxon-match'!$A$2:$N$81,11,FALSE),IF(_xlpm.x=0,"",_xlpm.x)))</f>
        <v/>
      </c>
      <c r="T86" s="46" t="str">
        <f>IF($I86="","",_xlfn.LET(_xlpm.x,VLOOKUP($I86,'2026-01-09_taxon-match'!$A$2:$N$81,13,FALSE),IF(_xlpm.x=0,"",_xlpm.x)))</f>
        <v/>
      </c>
      <c r="Y86" s="46" t="str">
        <f>IF(V86="","",_xlfn.LET(_xlpm.x,VLOOKUP(V86,'Drop-down_menus'!$D$2:$E$13,2,FALSE),IF(_xlpm.x=0,"",_xlpm.x)))</f>
        <v/>
      </c>
      <c r="Z86" s="46" t="str">
        <f>IF(W86="","",_xlfn.LET(_xlpm.x,VLOOKUP(W86,'Drop-down_menus'!$D$2:$E$13,2,FALSE),IF(_xlpm.x=0,"",_xlpm.x)))</f>
        <v/>
      </c>
      <c r="AA86" s="46" t="str">
        <f>IF(X86="","",_xlfn.LET(_xlpm.x,VLOOKUP(X86,'Drop-down_menus'!$D$2:$E$13,2,FALSE),IF(_xlpm.x=0,"",_xlpm.x)))</f>
        <v/>
      </c>
    </row>
    <row r="87" spans="1:35" ht="13.5" customHeight="1">
      <c r="B87" s="46">
        <v>57</v>
      </c>
      <c r="C87" s="46" t="s">
        <v>57</v>
      </c>
      <c r="D87" s="46" t="b">
        <f>COUNTIF(Events!$B$2:$B$171, C87) &gt; 0</f>
        <v>1</v>
      </c>
      <c r="E87" s="46" t="s">
        <v>196</v>
      </c>
      <c r="F87" s="46" t="s">
        <v>186</v>
      </c>
      <c r="J87" s="46" t="str">
        <f>IF(I87="","",_xlfn.LET(_xlpm.x,VLOOKUP(I87,'2026-01-09_taxon-match'!$A$2:$N$81,4,FALSE),IF(_xlpm.x=0,"",_xlpm.x)))</f>
        <v/>
      </c>
      <c r="L87" s="46" t="str">
        <f>IF(I87="","",_xlfn.LET(_xlpm.x,VLOOKUP(I87,'2026-01-09_taxon-match'!$A$2:$N$81,3,FALSE),IF(_xlpm.x=0,"",_xlpm.x)))</f>
        <v/>
      </c>
      <c r="M87" s="46" t="str">
        <f>IF($I87="","",_xlfn.LET(_xlpm.x,VLOOKUP($I87,'2026-01-09_taxon-match'!$A$2:$N$81,5,FALSE),IF(_xlpm.x=0,"",_xlpm.x)))</f>
        <v/>
      </c>
      <c r="N87" s="46" t="str">
        <f>IF($I87="","",_xlfn.LET(_xlpm.x,VLOOKUP($I87,'2026-01-09_taxon-match'!$A$2:$N$81,6,FALSE),IF(_xlpm.x=0,"",_xlpm.x)))</f>
        <v/>
      </c>
      <c r="O87" s="46" t="str">
        <f>IF($I87="","",_xlfn.LET(_xlpm.x,VLOOKUP($I87,'2026-01-09_taxon-match'!$A$2:$N$81,7,FALSE),IF(_xlpm.x=0,"",_xlpm.x)))</f>
        <v/>
      </c>
      <c r="P87" s="46" t="str">
        <f>IF($I87="","",_xlfn.LET(_xlpm.x,VLOOKUP($I87,'2026-01-09_taxon-match'!$A$2:$N$81,8,FALSE),IF(_xlpm.x=0,"",_xlpm.x)))</f>
        <v/>
      </c>
      <c r="Q87" s="46" t="str">
        <f>IF($I87="","",_xlfn.LET(_xlpm.x,VLOOKUP($I87,'2026-01-09_taxon-match'!$A$2:$N$81,9,FALSE),IF(_xlpm.x=0,"",_xlpm.x)))</f>
        <v/>
      </c>
      <c r="R87" s="46" t="str">
        <f>IF($I87="","",_xlfn.LET(_xlpm.x,VLOOKUP($I87,'2026-01-09_taxon-match'!$A$2:$N$81,10,FALSE),IF(_xlpm.x=0,"",_xlpm.x)))</f>
        <v/>
      </c>
      <c r="S87" s="46" t="str">
        <f>IF($I87="","",_xlfn.LET(_xlpm.x,VLOOKUP($I87,'2026-01-09_taxon-match'!$A$2:$N$81,11,FALSE),IF(_xlpm.x=0,"",_xlpm.x)))</f>
        <v/>
      </c>
      <c r="T87" s="46" t="str">
        <f>IF($I87="","",_xlfn.LET(_xlpm.x,VLOOKUP($I87,'2026-01-09_taxon-match'!$A$2:$N$81,13,FALSE),IF(_xlpm.x=0,"",_xlpm.x)))</f>
        <v/>
      </c>
      <c r="U87" s="46">
        <v>1</v>
      </c>
      <c r="V87" s="46" t="s">
        <v>43</v>
      </c>
      <c r="Y87" s="46" t="str">
        <f>IF(V87="","",_xlfn.LET(_xlpm.x,VLOOKUP(V87,'Drop-down_menus'!$D$2:$E$13,2,FALSE),IF(_xlpm.x=0,"",_xlpm.x)))</f>
        <v>https://orcid.org/0000-0002-0981-7442</v>
      </c>
      <c r="Z87" s="46" t="str">
        <f>IF(W87="","",_xlfn.LET(_xlpm.x,VLOOKUP(W87,'Drop-down_menus'!$D$2:$E$13,2,FALSE),IF(_xlpm.x=0,"",_xlpm.x)))</f>
        <v/>
      </c>
      <c r="AA87" s="46" t="str">
        <f>IF(X87="","",_xlfn.LET(_xlpm.x,VLOOKUP(X87,'Drop-down_menus'!$D$2:$E$13,2,FALSE),IF(_xlpm.x=0,"",_xlpm.x)))</f>
        <v/>
      </c>
      <c r="AB87" s="14" t="s">
        <v>188</v>
      </c>
      <c r="AC87" s="14" t="s">
        <v>189</v>
      </c>
      <c r="AE87" s="46" t="s">
        <v>28</v>
      </c>
      <c r="AF87" s="46" t="s">
        <v>42</v>
      </c>
      <c r="AG87" s="46" t="str">
        <f>IF(AE87="","",_xlfn.LET(_xlpm.x,VLOOKUP(AE87,'Drop-down_menus'!$D$2:$E$13,2,FALSE),IF(_xlpm.x=0,"",_xlpm.x)))</f>
        <v>https://orcid.org/0000-0002-9037-7623</v>
      </c>
      <c r="AH87" s="46" t="str">
        <f>IF(AF87="","",_xlfn.LET(_xlpm.x,VLOOKUP(AF87,'Drop-down_menus'!$D$2:$E$13,2,FALSE),IF(_xlpm.x=0,"",_xlpm.x)))</f>
        <v/>
      </c>
    </row>
    <row r="88" spans="1:35" ht="13.5" customHeight="1">
      <c r="B88">
        <v>57</v>
      </c>
      <c r="C88" t="s">
        <v>57</v>
      </c>
      <c r="D88" s="46" t="b">
        <f>COUNTIF(Events!$B$2:$B$171, C88) &gt; 0</f>
        <v>1</v>
      </c>
      <c r="E88" t="s">
        <v>196</v>
      </c>
      <c r="J88" s="46" t="str">
        <f>IF(I88="","",_xlfn.LET(_xlpm.x,VLOOKUP(I88,'2026-01-09_taxon-match'!$A$2:$N$81,4,FALSE),IF(_xlpm.x=0,"",_xlpm.x)))</f>
        <v/>
      </c>
      <c r="L88" s="46" t="str">
        <f>IF(I88="","",_xlfn.LET(_xlpm.x,VLOOKUP(I88,'2026-01-09_taxon-match'!$A$2:$N$81,3,FALSE),IF(_xlpm.x=0,"",_xlpm.x)))</f>
        <v/>
      </c>
      <c r="M88" s="46" t="str">
        <f>IF($I88="","",_xlfn.LET(_xlpm.x,VLOOKUP($I88,'2026-01-09_taxon-match'!$A$2:$N$81,5,FALSE),IF(_xlpm.x=0,"",_xlpm.x)))</f>
        <v/>
      </c>
      <c r="N88" s="46" t="str">
        <f>IF($I88="","",_xlfn.LET(_xlpm.x,VLOOKUP($I88,'2026-01-09_taxon-match'!$A$2:$N$81,6,FALSE),IF(_xlpm.x=0,"",_xlpm.x)))</f>
        <v/>
      </c>
      <c r="O88" s="46" t="str">
        <f>IF($I88="","",_xlfn.LET(_xlpm.x,VLOOKUP($I88,'2026-01-09_taxon-match'!$A$2:$N$81,7,FALSE),IF(_xlpm.x=0,"",_xlpm.x)))</f>
        <v/>
      </c>
      <c r="P88" s="46" t="str">
        <f>IF($I88="","",_xlfn.LET(_xlpm.x,VLOOKUP($I88,'2026-01-09_taxon-match'!$A$2:$N$81,8,FALSE),IF(_xlpm.x=0,"",_xlpm.x)))</f>
        <v/>
      </c>
      <c r="Q88" s="46" t="str">
        <f>IF($I88="","",_xlfn.LET(_xlpm.x,VLOOKUP($I88,'2026-01-09_taxon-match'!$A$2:$N$81,9,FALSE),IF(_xlpm.x=0,"",_xlpm.x)))</f>
        <v/>
      </c>
      <c r="R88" s="46" t="str">
        <f>IF($I88="","",_xlfn.LET(_xlpm.x,VLOOKUP($I88,'2026-01-09_taxon-match'!$A$2:$N$81,10,FALSE),IF(_xlpm.x=0,"",_xlpm.x)))</f>
        <v/>
      </c>
      <c r="S88" s="46" t="str">
        <f>IF($I88="","",_xlfn.LET(_xlpm.x,VLOOKUP($I88,'2026-01-09_taxon-match'!$A$2:$N$81,11,FALSE),IF(_xlpm.x=0,"",_xlpm.x)))</f>
        <v/>
      </c>
      <c r="T88" s="46" t="str">
        <f>IF($I88="","",_xlfn.LET(_xlpm.x,VLOOKUP($I88,'2026-01-09_taxon-match'!$A$2:$N$81,13,FALSE),IF(_xlpm.x=0,"",_xlpm.x)))</f>
        <v/>
      </c>
      <c r="Y88" s="46" t="str">
        <f>IF(V88="","",_xlfn.LET(_xlpm.x,VLOOKUP(V88,'Drop-down_menus'!$D$2:$E$13,2,FALSE),IF(_xlpm.x=0,"",_xlpm.x)))</f>
        <v/>
      </c>
      <c r="Z88" s="46" t="str">
        <f>IF(W88="","",_xlfn.LET(_xlpm.x,VLOOKUP(W88,'Drop-down_menus'!$D$2:$E$13,2,FALSE),IF(_xlpm.x=0,"",_xlpm.x)))</f>
        <v/>
      </c>
      <c r="AA88" s="46" t="str">
        <f>IF(X88="","",_xlfn.LET(_xlpm.x,VLOOKUP(X88,'Drop-down_menus'!$D$2:$E$13,2,FALSE),IF(_xlpm.x=0,"",_xlpm.x)))</f>
        <v/>
      </c>
    </row>
    <row r="89" spans="1:35" ht="13.5" customHeight="1">
      <c r="B89">
        <v>57</v>
      </c>
      <c r="C89" t="s">
        <v>57</v>
      </c>
      <c r="D89" s="46" t="b">
        <f>COUNTIF(Events!$B$2:$B$171, C89) &gt; 0</f>
        <v>1</v>
      </c>
      <c r="E89" t="s">
        <v>215</v>
      </c>
      <c r="J89" s="46" t="str">
        <f>IF(I89="","",_xlfn.LET(_xlpm.x,VLOOKUP(I89,'2026-01-09_taxon-match'!$A$2:$N$81,4,FALSE),IF(_xlpm.x=0,"",_xlpm.x)))</f>
        <v/>
      </c>
      <c r="L89" s="46" t="str">
        <f>IF(I89="","",_xlfn.LET(_xlpm.x,VLOOKUP(I89,'2026-01-09_taxon-match'!$A$2:$N$81,3,FALSE),IF(_xlpm.x=0,"",_xlpm.x)))</f>
        <v/>
      </c>
      <c r="M89" s="46" t="str">
        <f>IF($I89="","",_xlfn.LET(_xlpm.x,VLOOKUP($I89,'2026-01-09_taxon-match'!$A$2:$N$81,5,FALSE),IF(_xlpm.x=0,"",_xlpm.x)))</f>
        <v/>
      </c>
      <c r="N89" s="46" t="str">
        <f>IF($I89="","",_xlfn.LET(_xlpm.x,VLOOKUP($I89,'2026-01-09_taxon-match'!$A$2:$N$81,6,FALSE),IF(_xlpm.x=0,"",_xlpm.x)))</f>
        <v/>
      </c>
      <c r="O89" s="46" t="str">
        <f>IF($I89="","",_xlfn.LET(_xlpm.x,VLOOKUP($I89,'2026-01-09_taxon-match'!$A$2:$N$81,7,FALSE),IF(_xlpm.x=0,"",_xlpm.x)))</f>
        <v/>
      </c>
      <c r="P89" s="46" t="str">
        <f>IF($I89="","",_xlfn.LET(_xlpm.x,VLOOKUP($I89,'2026-01-09_taxon-match'!$A$2:$N$81,8,FALSE),IF(_xlpm.x=0,"",_xlpm.x)))</f>
        <v/>
      </c>
      <c r="Q89" s="46" t="str">
        <f>IF($I89="","",_xlfn.LET(_xlpm.x,VLOOKUP($I89,'2026-01-09_taxon-match'!$A$2:$N$81,9,FALSE),IF(_xlpm.x=0,"",_xlpm.x)))</f>
        <v/>
      </c>
      <c r="R89" s="46" t="str">
        <f>IF($I89="","",_xlfn.LET(_xlpm.x,VLOOKUP($I89,'2026-01-09_taxon-match'!$A$2:$N$81,10,FALSE),IF(_xlpm.x=0,"",_xlpm.x)))</f>
        <v/>
      </c>
      <c r="S89" s="46" t="str">
        <f>IF($I89="","",_xlfn.LET(_xlpm.x,VLOOKUP($I89,'2026-01-09_taxon-match'!$A$2:$N$81,11,FALSE),IF(_xlpm.x=0,"",_xlpm.x)))</f>
        <v/>
      </c>
      <c r="T89" s="46" t="str">
        <f>IF($I89="","",_xlfn.LET(_xlpm.x,VLOOKUP($I89,'2026-01-09_taxon-match'!$A$2:$N$81,13,FALSE),IF(_xlpm.x=0,"",_xlpm.x)))</f>
        <v/>
      </c>
      <c r="Y89" s="46" t="str">
        <f>IF(V89="","",_xlfn.LET(_xlpm.x,VLOOKUP(V89,'Drop-down_menus'!$D$2:$E$13,2,FALSE),IF(_xlpm.x=0,"",_xlpm.x)))</f>
        <v/>
      </c>
      <c r="Z89" s="46" t="str">
        <f>IF(W89="","",_xlfn.LET(_xlpm.x,VLOOKUP(W89,'Drop-down_menus'!$D$2:$E$13,2,FALSE),IF(_xlpm.x=0,"",_xlpm.x)))</f>
        <v/>
      </c>
      <c r="AA89" s="46" t="str">
        <f>IF(X89="","",_xlfn.LET(_xlpm.x,VLOOKUP(X89,'Drop-down_menus'!$D$2:$E$13,2,FALSE),IF(_xlpm.x=0,"",_xlpm.x)))</f>
        <v/>
      </c>
    </row>
    <row r="90" spans="1:35" ht="13.5" customHeight="1">
      <c r="B90">
        <v>58</v>
      </c>
      <c r="C90" t="s">
        <v>57</v>
      </c>
      <c r="D90" s="46" t="b">
        <f>COUNTIF(Events!$B$2:$B$171, C90) &gt; 0</f>
        <v>1</v>
      </c>
      <c r="E90" t="s">
        <v>215</v>
      </c>
      <c r="J90" s="46" t="str">
        <f>IF(I90="","",_xlfn.LET(_xlpm.x,VLOOKUP(I90,'2026-01-09_taxon-match'!$A$2:$N$81,4,FALSE),IF(_xlpm.x=0,"",_xlpm.x)))</f>
        <v/>
      </c>
      <c r="L90" s="46" t="str">
        <f>IF(I90="","",_xlfn.LET(_xlpm.x,VLOOKUP(I90,'2026-01-09_taxon-match'!$A$2:$N$81,3,FALSE),IF(_xlpm.x=0,"",_xlpm.x)))</f>
        <v/>
      </c>
      <c r="M90" s="46" t="str">
        <f>IF($I90="","",_xlfn.LET(_xlpm.x,VLOOKUP($I90,'2026-01-09_taxon-match'!$A$2:$N$81,5,FALSE),IF(_xlpm.x=0,"",_xlpm.x)))</f>
        <v/>
      </c>
      <c r="N90" s="46" t="str">
        <f>IF($I90="","",_xlfn.LET(_xlpm.x,VLOOKUP($I90,'2026-01-09_taxon-match'!$A$2:$N$81,6,FALSE),IF(_xlpm.x=0,"",_xlpm.x)))</f>
        <v/>
      </c>
      <c r="O90" s="46" t="str">
        <f>IF($I90="","",_xlfn.LET(_xlpm.x,VLOOKUP($I90,'2026-01-09_taxon-match'!$A$2:$N$81,7,FALSE),IF(_xlpm.x=0,"",_xlpm.x)))</f>
        <v/>
      </c>
      <c r="P90" s="46" t="str">
        <f>IF($I90="","",_xlfn.LET(_xlpm.x,VLOOKUP($I90,'2026-01-09_taxon-match'!$A$2:$N$81,8,FALSE),IF(_xlpm.x=0,"",_xlpm.x)))</f>
        <v/>
      </c>
      <c r="Q90" s="46" t="str">
        <f>IF($I90="","",_xlfn.LET(_xlpm.x,VLOOKUP($I90,'2026-01-09_taxon-match'!$A$2:$N$81,9,FALSE),IF(_xlpm.x=0,"",_xlpm.x)))</f>
        <v/>
      </c>
      <c r="R90" s="46" t="str">
        <f>IF($I90="","",_xlfn.LET(_xlpm.x,VLOOKUP($I90,'2026-01-09_taxon-match'!$A$2:$N$81,10,FALSE),IF(_xlpm.x=0,"",_xlpm.x)))</f>
        <v/>
      </c>
      <c r="S90" s="46" t="str">
        <f>IF($I90="","",_xlfn.LET(_xlpm.x,VLOOKUP($I90,'2026-01-09_taxon-match'!$A$2:$N$81,11,FALSE),IF(_xlpm.x=0,"",_xlpm.x)))</f>
        <v/>
      </c>
      <c r="T90" s="46" t="str">
        <f>IF($I90="","",_xlfn.LET(_xlpm.x,VLOOKUP($I90,'2026-01-09_taxon-match'!$A$2:$N$81,13,FALSE),IF(_xlpm.x=0,"",_xlpm.x)))</f>
        <v/>
      </c>
      <c r="Y90" s="46" t="str">
        <f>IF(V90="","",_xlfn.LET(_xlpm.x,VLOOKUP(V90,'Drop-down_menus'!$D$2:$E$13,2,FALSE),IF(_xlpm.x=0,"",_xlpm.x)))</f>
        <v/>
      </c>
      <c r="Z90" s="46" t="str">
        <f>IF(W90="","",_xlfn.LET(_xlpm.x,VLOOKUP(W90,'Drop-down_menus'!$D$2:$E$13,2,FALSE),IF(_xlpm.x=0,"",_xlpm.x)))</f>
        <v/>
      </c>
      <c r="AA90" s="46" t="str">
        <f>IF(X90="","",_xlfn.LET(_xlpm.x,VLOOKUP(X90,'Drop-down_menus'!$D$2:$E$13,2,FALSE),IF(_xlpm.x=0,"",_xlpm.x)))</f>
        <v/>
      </c>
    </row>
    <row r="91" spans="1:35" ht="13.5" customHeight="1">
      <c r="B91">
        <v>59</v>
      </c>
      <c r="C91" t="s">
        <v>57</v>
      </c>
      <c r="D91" s="46" t="b">
        <f>COUNTIF(Events!$B$2:$B$171, C91) &gt; 0</f>
        <v>1</v>
      </c>
      <c r="E91" t="s">
        <v>215</v>
      </c>
      <c r="J91" s="46" t="str">
        <f>IF(I91="","",_xlfn.LET(_xlpm.x,VLOOKUP(I91,'2026-01-09_taxon-match'!$A$2:$N$81,4,FALSE),IF(_xlpm.x=0,"",_xlpm.x)))</f>
        <v/>
      </c>
      <c r="L91" s="46" t="str">
        <f>IF(I91="","",_xlfn.LET(_xlpm.x,VLOOKUP(I91,'2026-01-09_taxon-match'!$A$2:$N$81,3,FALSE),IF(_xlpm.x=0,"",_xlpm.x)))</f>
        <v/>
      </c>
      <c r="M91" s="46" t="str">
        <f>IF($I91="","",_xlfn.LET(_xlpm.x,VLOOKUP($I91,'2026-01-09_taxon-match'!$A$2:$N$81,5,FALSE),IF(_xlpm.x=0,"",_xlpm.x)))</f>
        <v/>
      </c>
      <c r="N91" s="46" t="str">
        <f>IF($I91="","",_xlfn.LET(_xlpm.x,VLOOKUP($I91,'2026-01-09_taxon-match'!$A$2:$N$81,6,FALSE),IF(_xlpm.x=0,"",_xlpm.x)))</f>
        <v/>
      </c>
      <c r="O91" s="46" t="str">
        <f>IF($I91="","",_xlfn.LET(_xlpm.x,VLOOKUP($I91,'2026-01-09_taxon-match'!$A$2:$N$81,7,FALSE),IF(_xlpm.x=0,"",_xlpm.x)))</f>
        <v/>
      </c>
      <c r="P91" s="46" t="str">
        <f>IF($I91="","",_xlfn.LET(_xlpm.x,VLOOKUP($I91,'2026-01-09_taxon-match'!$A$2:$N$81,8,FALSE),IF(_xlpm.x=0,"",_xlpm.x)))</f>
        <v/>
      </c>
      <c r="Q91" s="46" t="str">
        <f>IF($I91="","",_xlfn.LET(_xlpm.x,VLOOKUP($I91,'2026-01-09_taxon-match'!$A$2:$N$81,9,FALSE),IF(_xlpm.x=0,"",_xlpm.x)))</f>
        <v/>
      </c>
      <c r="R91" s="46" t="str">
        <f>IF($I91="","",_xlfn.LET(_xlpm.x,VLOOKUP($I91,'2026-01-09_taxon-match'!$A$2:$N$81,10,FALSE),IF(_xlpm.x=0,"",_xlpm.x)))</f>
        <v/>
      </c>
      <c r="S91" s="46" t="str">
        <f>IF($I91="","",_xlfn.LET(_xlpm.x,VLOOKUP($I91,'2026-01-09_taxon-match'!$A$2:$N$81,11,FALSE),IF(_xlpm.x=0,"",_xlpm.x)))</f>
        <v/>
      </c>
      <c r="T91" s="46" t="str">
        <f>IF($I91="","",_xlfn.LET(_xlpm.x,VLOOKUP($I91,'2026-01-09_taxon-match'!$A$2:$N$81,13,FALSE),IF(_xlpm.x=0,"",_xlpm.x)))</f>
        <v/>
      </c>
      <c r="Y91" s="46" t="str">
        <f>IF(V91="","",_xlfn.LET(_xlpm.x,VLOOKUP(V91,'Drop-down_menus'!$D$2:$E$13,2,FALSE),IF(_xlpm.x=0,"",_xlpm.x)))</f>
        <v/>
      </c>
      <c r="Z91" s="46" t="str">
        <f>IF(W91="","",_xlfn.LET(_xlpm.x,VLOOKUP(W91,'Drop-down_menus'!$D$2:$E$13,2,FALSE),IF(_xlpm.x=0,"",_xlpm.x)))</f>
        <v/>
      </c>
      <c r="AA91" s="46" t="str">
        <f>IF(X91="","",_xlfn.LET(_xlpm.x,VLOOKUP(X91,'Drop-down_menus'!$D$2:$E$13,2,FALSE),IF(_xlpm.x=0,"",_xlpm.x)))</f>
        <v/>
      </c>
    </row>
    <row r="92" spans="1:35" ht="13.5" customHeight="1">
      <c r="B92">
        <v>60</v>
      </c>
      <c r="C92" t="s">
        <v>57</v>
      </c>
      <c r="D92" s="46" t="b">
        <f>COUNTIF(Events!$B$2:$B$171, C92) &gt; 0</f>
        <v>1</v>
      </c>
      <c r="E92" t="s">
        <v>215</v>
      </c>
      <c r="J92" s="46" t="str">
        <f>IF(I92="","",_xlfn.LET(_xlpm.x,VLOOKUP(I92,'2026-01-09_taxon-match'!$A$2:$N$81,4,FALSE),IF(_xlpm.x=0,"",_xlpm.x)))</f>
        <v/>
      </c>
      <c r="L92" s="46" t="str">
        <f>IF(I92="","",_xlfn.LET(_xlpm.x,VLOOKUP(I92,'2026-01-09_taxon-match'!$A$2:$N$81,3,FALSE),IF(_xlpm.x=0,"",_xlpm.x)))</f>
        <v/>
      </c>
      <c r="M92" s="46" t="str">
        <f>IF($I92="","",_xlfn.LET(_xlpm.x,VLOOKUP($I92,'2026-01-09_taxon-match'!$A$2:$N$81,5,FALSE),IF(_xlpm.x=0,"",_xlpm.x)))</f>
        <v/>
      </c>
      <c r="N92" s="46" t="str">
        <f>IF($I92="","",_xlfn.LET(_xlpm.x,VLOOKUP($I92,'2026-01-09_taxon-match'!$A$2:$N$81,6,FALSE),IF(_xlpm.x=0,"",_xlpm.x)))</f>
        <v/>
      </c>
      <c r="O92" s="46" t="str">
        <f>IF($I92="","",_xlfn.LET(_xlpm.x,VLOOKUP($I92,'2026-01-09_taxon-match'!$A$2:$N$81,7,FALSE),IF(_xlpm.x=0,"",_xlpm.x)))</f>
        <v/>
      </c>
      <c r="P92" s="46" t="str">
        <f>IF($I92="","",_xlfn.LET(_xlpm.x,VLOOKUP($I92,'2026-01-09_taxon-match'!$A$2:$N$81,8,FALSE),IF(_xlpm.x=0,"",_xlpm.x)))</f>
        <v/>
      </c>
      <c r="Q92" s="46" t="str">
        <f>IF($I92="","",_xlfn.LET(_xlpm.x,VLOOKUP($I92,'2026-01-09_taxon-match'!$A$2:$N$81,9,FALSE),IF(_xlpm.x=0,"",_xlpm.x)))</f>
        <v/>
      </c>
      <c r="R92" s="46" t="str">
        <f>IF($I92="","",_xlfn.LET(_xlpm.x,VLOOKUP($I92,'2026-01-09_taxon-match'!$A$2:$N$81,10,FALSE),IF(_xlpm.x=0,"",_xlpm.x)))</f>
        <v/>
      </c>
      <c r="S92" s="46" t="str">
        <f>IF($I92="","",_xlfn.LET(_xlpm.x,VLOOKUP($I92,'2026-01-09_taxon-match'!$A$2:$N$81,11,FALSE),IF(_xlpm.x=0,"",_xlpm.x)))</f>
        <v/>
      </c>
      <c r="T92" s="46" t="str">
        <f>IF($I92="","",_xlfn.LET(_xlpm.x,VLOOKUP($I92,'2026-01-09_taxon-match'!$A$2:$N$81,13,FALSE),IF(_xlpm.x=0,"",_xlpm.x)))</f>
        <v/>
      </c>
      <c r="Y92" s="46" t="str">
        <f>IF(V92="","",_xlfn.LET(_xlpm.x,VLOOKUP(V92,'Drop-down_menus'!$D$2:$E$13,2,FALSE),IF(_xlpm.x=0,"",_xlpm.x)))</f>
        <v/>
      </c>
      <c r="Z92" s="46" t="str">
        <f>IF(W92="","",_xlfn.LET(_xlpm.x,VLOOKUP(W92,'Drop-down_menus'!$D$2:$E$13,2,FALSE),IF(_xlpm.x=0,"",_xlpm.x)))</f>
        <v/>
      </c>
      <c r="AA92" s="46" t="str">
        <f>IF(X92="","",_xlfn.LET(_xlpm.x,VLOOKUP(X92,'Drop-down_menus'!$D$2:$E$13,2,FALSE),IF(_xlpm.x=0,"",_xlpm.x)))</f>
        <v/>
      </c>
    </row>
    <row r="93" spans="1:35" ht="13.5" customHeight="1">
      <c r="B93">
        <v>61</v>
      </c>
      <c r="C93" t="s">
        <v>57</v>
      </c>
      <c r="D93" s="46" t="b">
        <f>COUNTIF(Events!$B$2:$B$171, C93) &gt; 0</f>
        <v>1</v>
      </c>
      <c r="E93" t="s">
        <v>215</v>
      </c>
      <c r="J93" s="46" t="str">
        <f>IF(I93="","",_xlfn.LET(_xlpm.x,VLOOKUP(I93,'2026-01-09_taxon-match'!$A$2:$N$81,4,FALSE),IF(_xlpm.x=0,"",_xlpm.x)))</f>
        <v/>
      </c>
      <c r="L93" s="46" t="str">
        <f>IF(I93="","",_xlfn.LET(_xlpm.x,VLOOKUP(I93,'2026-01-09_taxon-match'!$A$2:$N$81,3,FALSE),IF(_xlpm.x=0,"",_xlpm.x)))</f>
        <v/>
      </c>
      <c r="M93" s="46" t="str">
        <f>IF($I93="","",_xlfn.LET(_xlpm.x,VLOOKUP($I93,'2026-01-09_taxon-match'!$A$2:$N$81,5,FALSE),IF(_xlpm.x=0,"",_xlpm.x)))</f>
        <v/>
      </c>
      <c r="N93" s="46" t="str">
        <f>IF($I93="","",_xlfn.LET(_xlpm.x,VLOOKUP($I93,'2026-01-09_taxon-match'!$A$2:$N$81,6,FALSE),IF(_xlpm.x=0,"",_xlpm.x)))</f>
        <v/>
      </c>
      <c r="O93" s="46" t="str">
        <f>IF($I93="","",_xlfn.LET(_xlpm.x,VLOOKUP($I93,'2026-01-09_taxon-match'!$A$2:$N$81,7,FALSE),IF(_xlpm.x=0,"",_xlpm.x)))</f>
        <v/>
      </c>
      <c r="P93" s="46" t="str">
        <f>IF($I93="","",_xlfn.LET(_xlpm.x,VLOOKUP($I93,'2026-01-09_taxon-match'!$A$2:$N$81,8,FALSE),IF(_xlpm.x=0,"",_xlpm.x)))</f>
        <v/>
      </c>
      <c r="Q93" s="46" t="str">
        <f>IF($I93="","",_xlfn.LET(_xlpm.x,VLOOKUP($I93,'2026-01-09_taxon-match'!$A$2:$N$81,9,FALSE),IF(_xlpm.x=0,"",_xlpm.x)))</f>
        <v/>
      </c>
      <c r="R93" s="46" t="str">
        <f>IF($I93="","",_xlfn.LET(_xlpm.x,VLOOKUP($I93,'2026-01-09_taxon-match'!$A$2:$N$81,10,FALSE),IF(_xlpm.x=0,"",_xlpm.x)))</f>
        <v/>
      </c>
      <c r="S93" s="46" t="str">
        <f>IF($I93="","",_xlfn.LET(_xlpm.x,VLOOKUP($I93,'2026-01-09_taxon-match'!$A$2:$N$81,11,FALSE),IF(_xlpm.x=0,"",_xlpm.x)))</f>
        <v/>
      </c>
      <c r="T93" s="46" t="str">
        <f>IF($I93="","",_xlfn.LET(_xlpm.x,VLOOKUP($I93,'2026-01-09_taxon-match'!$A$2:$N$81,13,FALSE),IF(_xlpm.x=0,"",_xlpm.x)))</f>
        <v/>
      </c>
      <c r="Y93" s="46" t="str">
        <f>IF(V93="","",_xlfn.LET(_xlpm.x,VLOOKUP(V93,'Drop-down_menus'!$D$2:$E$13,2,FALSE),IF(_xlpm.x=0,"",_xlpm.x)))</f>
        <v/>
      </c>
      <c r="Z93" s="46" t="str">
        <f>IF(W93="","",_xlfn.LET(_xlpm.x,VLOOKUP(W93,'Drop-down_menus'!$D$2:$E$13,2,FALSE),IF(_xlpm.x=0,"",_xlpm.x)))</f>
        <v/>
      </c>
      <c r="AA93" s="46" t="str">
        <f>IF(X93="","",_xlfn.LET(_xlpm.x,VLOOKUP(X93,'Drop-down_menus'!$D$2:$E$13,2,FALSE),IF(_xlpm.x=0,"",_xlpm.x)))</f>
        <v/>
      </c>
    </row>
    <row r="94" spans="1:35" ht="13.5" customHeight="1">
      <c r="B94" s="46">
        <v>64</v>
      </c>
      <c r="C94" s="46" t="s">
        <v>38</v>
      </c>
      <c r="D94" s="46" t="b">
        <f>COUNTIF(Events!$B$2:$B$171, C94) &gt; 0</f>
        <v>1</v>
      </c>
      <c r="E94" s="46" t="s">
        <v>163</v>
      </c>
      <c r="F94" s="46" t="s">
        <v>1271</v>
      </c>
      <c r="J94" s="46" t="str">
        <f>IF(I94="","",_xlfn.LET(_xlpm.x,VLOOKUP(I94,'2026-01-09_taxon-match'!$A$2:$N$81,4,FALSE),IF(_xlpm.x=0,"",_xlpm.x)))</f>
        <v/>
      </c>
      <c r="L94" s="46" t="str">
        <f>IF(I94="","",_xlfn.LET(_xlpm.x,VLOOKUP(I94,'2026-01-09_taxon-match'!$A$2:$N$81,3,FALSE),IF(_xlpm.x=0,"",_xlpm.x)))</f>
        <v/>
      </c>
      <c r="M94" s="46" t="str">
        <f>IF($I94="","",_xlfn.LET(_xlpm.x,VLOOKUP($I94,'2026-01-09_taxon-match'!$A$2:$N$81,5,FALSE),IF(_xlpm.x=0,"",_xlpm.x)))</f>
        <v/>
      </c>
      <c r="N94" s="46" t="str">
        <f>IF($I94="","",_xlfn.LET(_xlpm.x,VLOOKUP($I94,'2026-01-09_taxon-match'!$A$2:$N$81,6,FALSE),IF(_xlpm.x=0,"",_xlpm.x)))</f>
        <v/>
      </c>
      <c r="O94" s="46" t="str">
        <f>IF($I94="","",_xlfn.LET(_xlpm.x,VLOOKUP($I94,'2026-01-09_taxon-match'!$A$2:$N$81,7,FALSE),IF(_xlpm.x=0,"",_xlpm.x)))</f>
        <v/>
      </c>
      <c r="P94" s="46" t="str">
        <f>IF($I94="","",_xlfn.LET(_xlpm.x,VLOOKUP($I94,'2026-01-09_taxon-match'!$A$2:$N$81,8,FALSE),IF(_xlpm.x=0,"",_xlpm.x)))</f>
        <v/>
      </c>
      <c r="Q94" s="46" t="str">
        <f>IF($I94="","",_xlfn.LET(_xlpm.x,VLOOKUP($I94,'2026-01-09_taxon-match'!$A$2:$N$81,9,FALSE),IF(_xlpm.x=0,"",_xlpm.x)))</f>
        <v/>
      </c>
      <c r="R94" s="46" t="str">
        <f>IF($I94="","",_xlfn.LET(_xlpm.x,VLOOKUP($I94,'2026-01-09_taxon-match'!$A$2:$N$81,10,FALSE),IF(_xlpm.x=0,"",_xlpm.x)))</f>
        <v/>
      </c>
      <c r="S94" s="46" t="str">
        <f>IF($I94="","",_xlfn.LET(_xlpm.x,VLOOKUP($I94,'2026-01-09_taxon-match'!$A$2:$N$81,11,FALSE),IF(_xlpm.x=0,"",_xlpm.x)))</f>
        <v/>
      </c>
      <c r="T94" s="46" t="str">
        <f>IF($I94="","",_xlfn.LET(_xlpm.x,VLOOKUP($I94,'2026-01-09_taxon-match'!$A$2:$N$81,13,FALSE),IF(_xlpm.x=0,"",_xlpm.x)))</f>
        <v/>
      </c>
      <c r="V94" s="46" t="s">
        <v>39</v>
      </c>
      <c r="W94" s="46" t="s">
        <v>46</v>
      </c>
      <c r="Y94" s="46" t="str">
        <f>IF(V94="","",_xlfn.LET(_xlpm.x,VLOOKUP(V94,'Drop-down_menus'!$D$2:$E$13,2,FALSE),IF(_xlpm.x=0,"",_xlpm.x)))</f>
        <v>https://orcid.org/0009-0002-6669-2911</v>
      </c>
      <c r="Z94" s="46" t="str">
        <f>IF(W94="","",_xlfn.LET(_xlpm.x,VLOOKUP(W94,'Drop-down_menus'!$D$2:$E$13,2,FALSE),IF(_xlpm.x=0,"",_xlpm.x)))</f>
        <v>https://orcid.org/0000-0003-0502-8101</v>
      </c>
      <c r="AA94" s="46" t="str">
        <f>IF(X94="","",_xlfn.LET(_xlpm.x,VLOOKUP(X94,'Drop-down_menus'!$D$2:$E$13,2,FALSE),IF(_xlpm.x=0,"",_xlpm.x)))</f>
        <v/>
      </c>
      <c r="AB94" s="14"/>
      <c r="AC94" s="14" t="s">
        <v>197</v>
      </c>
      <c r="AE94" s="46" t="s">
        <v>28</v>
      </c>
      <c r="AF94" s="46" t="s">
        <v>42</v>
      </c>
      <c r="AG94" s="46" t="str">
        <f>IF(AE94="","",_xlfn.LET(_xlpm.x,VLOOKUP(AE94,'Drop-down_menus'!$D$2:$E$13,2,FALSE),IF(_xlpm.x=0,"",_xlpm.x)))</f>
        <v>https://orcid.org/0000-0002-9037-7623</v>
      </c>
      <c r="AH94" s="46" t="str">
        <f>IF(AF94="","",_xlfn.LET(_xlpm.x,VLOOKUP(AF94,'Drop-down_menus'!$D$2:$E$13,2,FALSE),IF(_xlpm.x=0,"",_xlpm.x)))</f>
        <v/>
      </c>
    </row>
    <row r="95" spans="1:35" ht="13.5" customHeight="1">
      <c r="B95" s="46">
        <v>65</v>
      </c>
      <c r="C95" s="46" t="s">
        <v>51</v>
      </c>
      <c r="D95" s="46" t="b">
        <f>COUNTIF(Events!$B$2:$B$171, C95) &gt; 0</f>
        <v>1</v>
      </c>
      <c r="E95" s="46" t="s">
        <v>169</v>
      </c>
      <c r="F95" s="46" t="s">
        <v>170</v>
      </c>
      <c r="G95" s="46" t="s">
        <v>198</v>
      </c>
      <c r="I95" s="46" t="s">
        <v>198</v>
      </c>
      <c r="J95" s="46" t="str">
        <f>IF(I95="","",_xlfn.LET(_xlpm.x,VLOOKUP(I95,'2026-01-09_taxon-match'!$A$2:$N$81,4,FALSE),IF(_xlpm.x=0,"",_xlpm.x)))</f>
        <v>Lysianassoidea</v>
      </c>
      <c r="L95" s="46" t="str">
        <f>IF(I95="","",_xlfn.LET(_xlpm.x,VLOOKUP(I95,'2026-01-09_taxon-match'!$A$2:$N$81,3,FALSE),IF(_xlpm.x=0,"",_xlpm.x)))</f>
        <v>urn:lsid:marinespecies.org:taxname:176788</v>
      </c>
      <c r="M95" s="46" t="str">
        <f>IF($I95="","",_xlfn.LET(_xlpm.x,VLOOKUP($I95,'2026-01-09_taxon-match'!$A$2:$N$81,5,FALSE),IF(_xlpm.x=0,"",_xlpm.x)))</f>
        <v>Dana, 1849</v>
      </c>
      <c r="N95" s="46" t="str">
        <f>IF($I95="","",_xlfn.LET(_xlpm.x,VLOOKUP($I95,'2026-01-09_taxon-match'!$A$2:$N$81,6,FALSE),IF(_xlpm.x=0,"",_xlpm.x)))</f>
        <v>Animalia</v>
      </c>
      <c r="O95" s="46" t="str">
        <f>IF($I95="","",_xlfn.LET(_xlpm.x,VLOOKUP($I95,'2026-01-09_taxon-match'!$A$2:$N$81,7,FALSE),IF(_xlpm.x=0,"",_xlpm.x)))</f>
        <v>Arthropoda</v>
      </c>
      <c r="P95" s="46" t="str">
        <f>IF($I95="","",_xlfn.LET(_xlpm.x,VLOOKUP($I95,'2026-01-09_taxon-match'!$A$2:$N$81,8,FALSE),IF(_xlpm.x=0,"",_xlpm.x)))</f>
        <v>Malacostraca</v>
      </c>
      <c r="Q95" s="46" t="str">
        <f>IF($I95="","",_xlfn.LET(_xlpm.x,VLOOKUP($I95,'2026-01-09_taxon-match'!$A$2:$N$81,9,FALSE),IF(_xlpm.x=0,"",_xlpm.x)))</f>
        <v>Amphipoda</v>
      </c>
      <c r="R95" s="46" t="str">
        <f>IF($I95="","",_xlfn.LET(_xlpm.x,VLOOKUP($I95,'2026-01-09_taxon-match'!$A$2:$N$81,10,FALSE),IF(_xlpm.x=0,"",_xlpm.x)))</f>
        <v/>
      </c>
      <c r="S95" s="46" t="str">
        <f>IF($I95="","",_xlfn.LET(_xlpm.x,VLOOKUP($I95,'2026-01-09_taxon-match'!$A$2:$N$81,11,FALSE),IF(_xlpm.x=0,"",_xlpm.x)))</f>
        <v/>
      </c>
      <c r="T95" s="46" t="str">
        <f>IF($I95="","",_xlfn.LET(_xlpm.x,VLOOKUP($I95,'2026-01-09_taxon-match'!$A$2:$N$81,13,FALSE),IF(_xlpm.x=0,"",_xlpm.x)))</f>
        <v/>
      </c>
      <c r="U95" s="46">
        <v>5000</v>
      </c>
      <c r="V95" s="46" t="s">
        <v>42</v>
      </c>
      <c r="Y95" s="46" t="str">
        <f>IF(V95="","",_xlfn.LET(_xlpm.x,VLOOKUP(V95,'Drop-down_menus'!$D$2:$E$13,2,FALSE),IF(_xlpm.x=0,"",_xlpm.x)))</f>
        <v/>
      </c>
      <c r="Z95" s="46" t="str">
        <f>IF(W95="","",_xlfn.LET(_xlpm.x,VLOOKUP(W95,'Drop-down_menus'!$D$2:$E$13,2,FALSE),IF(_xlpm.x=0,"",_xlpm.x)))</f>
        <v/>
      </c>
      <c r="AA95" s="46" t="str">
        <f>IF(X95="","",_xlfn.LET(_xlpm.x,VLOOKUP(X95,'Drop-down_menus'!$D$2:$E$13,2,FALSE),IF(_xlpm.x=0,"",_xlpm.x)))</f>
        <v/>
      </c>
      <c r="AB95" s="14" t="s">
        <v>174</v>
      </c>
      <c r="AC95" s="14" t="s">
        <v>199</v>
      </c>
      <c r="AD95" s="46" t="s">
        <v>200</v>
      </c>
      <c r="AE95" s="46" t="s">
        <v>28</v>
      </c>
      <c r="AF95" s="46" t="s">
        <v>42</v>
      </c>
      <c r="AG95" s="46" t="str">
        <f>IF(AE95="","",_xlfn.LET(_xlpm.x,VLOOKUP(AE95,'Drop-down_menus'!$D$2:$E$13,2,FALSE),IF(_xlpm.x=0,"",_xlpm.x)))</f>
        <v>https://orcid.org/0000-0002-9037-7623</v>
      </c>
      <c r="AH95" s="46" t="str">
        <f>IF(AF95="","",_xlfn.LET(_xlpm.x,VLOOKUP(AF95,'Drop-down_menus'!$D$2:$E$13,2,FALSE),IF(_xlpm.x=0,"",_xlpm.x)))</f>
        <v/>
      </c>
    </row>
    <row r="96" spans="1:35" ht="13.5" customHeight="1">
      <c r="B96" s="46">
        <v>74</v>
      </c>
      <c r="C96" s="46" t="s">
        <v>77</v>
      </c>
      <c r="D96" s="46" t="b">
        <f>COUNTIF(Events!$B$2:$B$171, C96) &gt; 0</f>
        <v>1</v>
      </c>
      <c r="E96" s="46" t="s">
        <v>169</v>
      </c>
      <c r="F96" s="46" t="s">
        <v>170</v>
      </c>
      <c r="G96" s="46" t="s">
        <v>171</v>
      </c>
      <c r="I96" s="46" t="s">
        <v>1323</v>
      </c>
      <c r="J96" s="46" t="str">
        <f>IF(I96="","",_xlfn.LET(_xlpm.x,VLOOKUP(I96,'2026-01-09_taxon-match'!$A$2:$N$81,4,FALSE),IF(_xlpm.x=0,"",_xlpm.x)))</f>
        <v>Animalia</v>
      </c>
      <c r="L96" s="46" t="str">
        <f>IF(I96="","",_xlfn.LET(_xlpm.x,VLOOKUP(I96,'2026-01-09_taxon-match'!$A$2:$N$81,3,FALSE),IF(_xlpm.x=0,"",_xlpm.x)))</f>
        <v>urn:lsid:marinespecies.org:taxname:2</v>
      </c>
      <c r="M96" s="46" t="str">
        <f>IF($I96="","",_xlfn.LET(_xlpm.x,VLOOKUP($I96,'2026-01-09_taxon-match'!$A$2:$N$81,5,FALSE),IF(_xlpm.x=0,"",_xlpm.x)))</f>
        <v/>
      </c>
      <c r="N96" s="46" t="str">
        <f>IF($I96="","",_xlfn.LET(_xlpm.x,VLOOKUP($I96,'2026-01-09_taxon-match'!$A$2:$N$81,6,FALSE),IF(_xlpm.x=0,"",_xlpm.x)))</f>
        <v>Animalia</v>
      </c>
      <c r="O96" s="46" t="str">
        <f>IF($I96="","",_xlfn.LET(_xlpm.x,VLOOKUP($I96,'2026-01-09_taxon-match'!$A$2:$N$81,7,FALSE),IF(_xlpm.x=0,"",_xlpm.x)))</f>
        <v/>
      </c>
      <c r="P96" s="46" t="str">
        <f>IF($I96="","",_xlfn.LET(_xlpm.x,VLOOKUP($I96,'2026-01-09_taxon-match'!$A$2:$N$81,8,FALSE),IF(_xlpm.x=0,"",_xlpm.x)))</f>
        <v/>
      </c>
      <c r="Q96" s="46" t="str">
        <f>IF($I96="","",_xlfn.LET(_xlpm.x,VLOOKUP($I96,'2026-01-09_taxon-match'!$A$2:$N$81,9,FALSE),IF(_xlpm.x=0,"",_xlpm.x)))</f>
        <v/>
      </c>
      <c r="R96" s="46" t="str">
        <f>IF($I96="","",_xlfn.LET(_xlpm.x,VLOOKUP($I96,'2026-01-09_taxon-match'!$A$2:$N$81,10,FALSE),IF(_xlpm.x=0,"",_xlpm.x)))</f>
        <v/>
      </c>
      <c r="S96" s="46" t="str">
        <f>IF($I96="","",_xlfn.LET(_xlpm.x,VLOOKUP($I96,'2026-01-09_taxon-match'!$A$2:$N$81,11,FALSE),IF(_xlpm.x=0,"",_xlpm.x)))</f>
        <v/>
      </c>
      <c r="T96" s="46" t="str">
        <f>IF($I96="","",_xlfn.LET(_xlpm.x,VLOOKUP($I96,'2026-01-09_taxon-match'!$A$2:$N$81,13,FALSE),IF(_xlpm.x=0,"",_xlpm.x)))</f>
        <v/>
      </c>
      <c r="U96" s="46">
        <v>500</v>
      </c>
      <c r="V96" s="46" t="s">
        <v>42</v>
      </c>
      <c r="Y96" s="46" t="str">
        <f>IF(V96="","",_xlfn.LET(_xlpm.x,VLOOKUP(V96,'Drop-down_menus'!$D$2:$E$13,2,FALSE),IF(_xlpm.x=0,"",_xlpm.x)))</f>
        <v/>
      </c>
      <c r="Z96" s="46" t="str">
        <f>IF(W96="","",_xlfn.LET(_xlpm.x,VLOOKUP(W96,'Drop-down_menus'!$D$2:$E$13,2,FALSE),IF(_xlpm.x=0,"",_xlpm.x)))</f>
        <v/>
      </c>
      <c r="AA96" s="46" t="str">
        <f>IF(X96="","",_xlfn.LET(_xlpm.x,VLOOKUP(X96,'Drop-down_menus'!$D$2:$E$13,2,FALSE),IF(_xlpm.x=0,"",_xlpm.x)))</f>
        <v/>
      </c>
      <c r="AB96" s="14" t="s">
        <v>174</v>
      </c>
      <c r="AC96" s="14" t="s">
        <v>173</v>
      </c>
      <c r="AE96" s="46" t="s">
        <v>28</v>
      </c>
      <c r="AF96" s="46" t="s">
        <v>42</v>
      </c>
      <c r="AG96" s="46" t="str">
        <f>IF(AE96="","",_xlfn.LET(_xlpm.x,VLOOKUP(AE96,'Drop-down_menus'!$D$2:$E$13,2,FALSE),IF(_xlpm.x=0,"",_xlpm.x)))</f>
        <v>https://orcid.org/0000-0002-9037-7623</v>
      </c>
      <c r="AH96" s="46" t="str">
        <f>IF(AF96="","",_xlfn.LET(_xlpm.x,VLOOKUP(AF96,'Drop-down_menus'!$D$2:$E$13,2,FALSE),IF(_xlpm.x=0,"",_xlpm.x)))</f>
        <v/>
      </c>
    </row>
    <row r="97" spans="2:34" ht="13.5" customHeight="1">
      <c r="B97" s="46">
        <v>75</v>
      </c>
      <c r="C97" s="46" t="s">
        <v>79</v>
      </c>
      <c r="D97" s="46" t="b">
        <f>COUNTIF(Events!$B$2:$B$171, C97) &gt; 0</f>
        <v>1</v>
      </c>
      <c r="E97" s="46" t="s">
        <v>169</v>
      </c>
      <c r="F97" s="46" t="s">
        <v>170</v>
      </c>
      <c r="G97" s="46" t="s">
        <v>171</v>
      </c>
      <c r="I97" s="46" t="s">
        <v>1323</v>
      </c>
      <c r="J97" s="46" t="str">
        <f>IF(I97="","",_xlfn.LET(_xlpm.x,VLOOKUP(I97,'2026-01-09_taxon-match'!$A$2:$N$81,4,FALSE),IF(_xlpm.x=0,"",_xlpm.x)))</f>
        <v>Animalia</v>
      </c>
      <c r="L97" s="46" t="str">
        <f>IF(I97="","",_xlfn.LET(_xlpm.x,VLOOKUP(I97,'2026-01-09_taxon-match'!$A$2:$N$81,3,FALSE),IF(_xlpm.x=0,"",_xlpm.x)))</f>
        <v>urn:lsid:marinespecies.org:taxname:2</v>
      </c>
      <c r="M97" s="46" t="str">
        <f>IF($I97="","",_xlfn.LET(_xlpm.x,VLOOKUP($I97,'2026-01-09_taxon-match'!$A$2:$N$81,5,FALSE),IF(_xlpm.x=0,"",_xlpm.x)))</f>
        <v/>
      </c>
      <c r="N97" s="46" t="str">
        <f>IF($I97="","",_xlfn.LET(_xlpm.x,VLOOKUP($I97,'2026-01-09_taxon-match'!$A$2:$N$81,6,FALSE),IF(_xlpm.x=0,"",_xlpm.x)))</f>
        <v>Animalia</v>
      </c>
      <c r="O97" s="46" t="str">
        <f>IF($I97="","",_xlfn.LET(_xlpm.x,VLOOKUP($I97,'2026-01-09_taxon-match'!$A$2:$N$81,7,FALSE),IF(_xlpm.x=0,"",_xlpm.x)))</f>
        <v/>
      </c>
      <c r="P97" s="46" t="str">
        <f>IF($I97="","",_xlfn.LET(_xlpm.x,VLOOKUP($I97,'2026-01-09_taxon-match'!$A$2:$N$81,8,FALSE),IF(_xlpm.x=0,"",_xlpm.x)))</f>
        <v/>
      </c>
      <c r="Q97" s="46" t="str">
        <f>IF($I97="","",_xlfn.LET(_xlpm.x,VLOOKUP($I97,'2026-01-09_taxon-match'!$A$2:$N$81,9,FALSE),IF(_xlpm.x=0,"",_xlpm.x)))</f>
        <v/>
      </c>
      <c r="R97" s="46" t="str">
        <f>IF($I97="","",_xlfn.LET(_xlpm.x,VLOOKUP($I97,'2026-01-09_taxon-match'!$A$2:$N$81,10,FALSE),IF(_xlpm.x=0,"",_xlpm.x)))</f>
        <v/>
      </c>
      <c r="S97" s="46" t="str">
        <f>IF($I97="","",_xlfn.LET(_xlpm.x,VLOOKUP($I97,'2026-01-09_taxon-match'!$A$2:$N$81,11,FALSE),IF(_xlpm.x=0,"",_xlpm.x)))</f>
        <v/>
      </c>
      <c r="T97" s="46" t="str">
        <f>IF($I97="","",_xlfn.LET(_xlpm.x,VLOOKUP($I97,'2026-01-09_taxon-match'!$A$2:$N$81,13,FALSE),IF(_xlpm.x=0,"",_xlpm.x)))</f>
        <v/>
      </c>
      <c r="U97" s="46">
        <v>300</v>
      </c>
      <c r="V97" s="46" t="s">
        <v>42</v>
      </c>
      <c r="Y97" s="46" t="str">
        <f>IF(V97="","",_xlfn.LET(_xlpm.x,VLOOKUP(V97,'Drop-down_menus'!$D$2:$E$13,2,FALSE),IF(_xlpm.x=0,"",_xlpm.x)))</f>
        <v/>
      </c>
      <c r="Z97" s="46" t="str">
        <f>IF(W97="","",_xlfn.LET(_xlpm.x,VLOOKUP(W97,'Drop-down_menus'!$D$2:$E$13,2,FALSE),IF(_xlpm.x=0,"",_xlpm.x)))</f>
        <v/>
      </c>
      <c r="AA97" s="46" t="str">
        <f>IF(X97="","",_xlfn.LET(_xlpm.x,VLOOKUP(X97,'Drop-down_menus'!$D$2:$E$13,2,FALSE),IF(_xlpm.x=0,"",_xlpm.x)))</f>
        <v/>
      </c>
      <c r="AB97" s="14" t="s">
        <v>174</v>
      </c>
      <c r="AC97" s="14" t="s">
        <v>173</v>
      </c>
      <c r="AE97" s="46" t="s">
        <v>28</v>
      </c>
      <c r="AF97" s="46" t="s">
        <v>42</v>
      </c>
      <c r="AG97" s="46" t="str">
        <f>IF(AE97="","",_xlfn.LET(_xlpm.x,VLOOKUP(AE97,'Drop-down_menus'!$D$2:$E$13,2,FALSE),IF(_xlpm.x=0,"",_xlpm.x)))</f>
        <v>https://orcid.org/0000-0002-9037-7623</v>
      </c>
      <c r="AH97" s="46" t="str">
        <f>IF(AF97="","",_xlfn.LET(_xlpm.x,VLOOKUP(AF97,'Drop-down_menus'!$D$2:$E$13,2,FALSE),IF(_xlpm.x=0,"",_xlpm.x)))</f>
        <v/>
      </c>
    </row>
    <row r="98" spans="2:34" ht="13.5" customHeight="1">
      <c r="B98" s="46">
        <v>80</v>
      </c>
      <c r="C98" s="46" t="s">
        <v>71</v>
      </c>
      <c r="D98" s="46" t="b">
        <f>COUNTIF(Events!$B$2:$B$171, C98) &gt; 0</f>
        <v>1</v>
      </c>
      <c r="E98" s="46" t="s">
        <v>169</v>
      </c>
      <c r="F98" s="46" t="s">
        <v>170</v>
      </c>
      <c r="G98" s="46" t="s">
        <v>201</v>
      </c>
      <c r="I98" s="46" t="s">
        <v>201</v>
      </c>
      <c r="J98" s="46" t="str">
        <f>IF(I98="","",_xlfn.LET(_xlpm.x,VLOOKUP(I98,'2026-01-09_taxon-match'!$A$2:$N$81,4,FALSE),IF(_xlpm.x=0,"",_xlpm.x)))</f>
        <v>Nacella</v>
      </c>
      <c r="L98" s="46" t="str">
        <f>IF(I98="","",_xlfn.LET(_xlpm.x,VLOOKUP(I98,'2026-01-09_taxon-match'!$A$2:$N$81,3,FALSE),IF(_xlpm.x=0,"",_xlpm.x)))</f>
        <v/>
      </c>
      <c r="M98" s="46" t="str">
        <f>IF($I98="","",_xlfn.LET(_xlpm.x,VLOOKUP($I98,'2026-01-09_taxon-match'!$A$2:$N$81,5,FALSE),IF(_xlpm.x=0,"",_xlpm.x)))</f>
        <v/>
      </c>
      <c r="N98" s="46" t="str">
        <f>IF($I98="","",_xlfn.LET(_xlpm.x,VLOOKUP($I98,'2026-01-09_taxon-match'!$A$2:$N$81,6,FALSE),IF(_xlpm.x=0,"",_xlpm.x)))</f>
        <v/>
      </c>
      <c r="O98" s="46" t="str">
        <f>IF($I98="","",_xlfn.LET(_xlpm.x,VLOOKUP($I98,'2026-01-09_taxon-match'!$A$2:$N$81,7,FALSE),IF(_xlpm.x=0,"",_xlpm.x)))</f>
        <v/>
      </c>
      <c r="P98" s="46" t="str">
        <f>IF($I98="","",_xlfn.LET(_xlpm.x,VLOOKUP($I98,'2026-01-09_taxon-match'!$A$2:$N$81,8,FALSE),IF(_xlpm.x=0,"",_xlpm.x)))</f>
        <v/>
      </c>
      <c r="Q98" s="46" t="str">
        <f>IF($I98="","",_xlfn.LET(_xlpm.x,VLOOKUP($I98,'2026-01-09_taxon-match'!$A$2:$N$81,9,FALSE),IF(_xlpm.x=0,"",_xlpm.x)))</f>
        <v/>
      </c>
      <c r="R98" s="46" t="str">
        <f>IF($I98="","",_xlfn.LET(_xlpm.x,VLOOKUP($I98,'2026-01-09_taxon-match'!$A$2:$N$81,10,FALSE),IF(_xlpm.x=0,"",_xlpm.x)))</f>
        <v/>
      </c>
      <c r="S98" s="46" t="str">
        <f>IF($I98="","",_xlfn.LET(_xlpm.x,VLOOKUP($I98,'2026-01-09_taxon-match'!$A$2:$N$81,11,FALSE),IF(_xlpm.x=0,"",_xlpm.x)))</f>
        <v/>
      </c>
      <c r="T98" s="46" t="str">
        <f>IF($I98="","",_xlfn.LET(_xlpm.x,VLOOKUP($I98,'2026-01-09_taxon-match'!$A$2:$N$81,13,FALSE),IF(_xlpm.x=0,"",_xlpm.x)))</f>
        <v/>
      </c>
      <c r="U98" s="46">
        <v>5</v>
      </c>
      <c r="V98" s="46" t="s">
        <v>43</v>
      </c>
      <c r="Y98" s="46" t="str">
        <f>IF(V98="","",_xlfn.LET(_xlpm.x,VLOOKUP(V98,'Drop-down_menus'!$D$2:$E$13,2,FALSE),IF(_xlpm.x=0,"",_xlpm.x)))</f>
        <v>https://orcid.org/0000-0002-0981-7442</v>
      </c>
      <c r="Z98" s="46" t="str">
        <f>IF(W98="","",_xlfn.LET(_xlpm.x,VLOOKUP(W98,'Drop-down_menus'!$D$2:$E$13,2,FALSE),IF(_xlpm.x=0,"",_xlpm.x)))</f>
        <v/>
      </c>
      <c r="AA98" s="46" t="str">
        <f>IF(X98="","",_xlfn.LET(_xlpm.x,VLOOKUP(X98,'Drop-down_menus'!$D$2:$E$13,2,FALSE),IF(_xlpm.x=0,"",_xlpm.x)))</f>
        <v/>
      </c>
      <c r="AB98" s="14" t="s">
        <v>174</v>
      </c>
      <c r="AC98" s="14" t="s">
        <v>202</v>
      </c>
      <c r="AD98" s="46" t="s">
        <v>203</v>
      </c>
      <c r="AE98" s="46" t="s">
        <v>28</v>
      </c>
      <c r="AF98" s="46" t="s">
        <v>42</v>
      </c>
      <c r="AG98" s="46" t="str">
        <f>IF(AE98="","",_xlfn.LET(_xlpm.x,VLOOKUP(AE98,'Drop-down_menus'!$D$2:$E$13,2,FALSE),IF(_xlpm.x=0,"",_xlpm.x)))</f>
        <v>https://orcid.org/0000-0002-9037-7623</v>
      </c>
      <c r="AH98" s="46" t="str">
        <f>IF(AF98="","",_xlfn.LET(_xlpm.x,VLOOKUP(AF98,'Drop-down_menus'!$D$2:$E$13,2,FALSE),IF(_xlpm.x=0,"",_xlpm.x)))</f>
        <v/>
      </c>
    </row>
    <row r="99" spans="2:34" ht="13.5" customHeight="1">
      <c r="B99" s="46">
        <v>81</v>
      </c>
      <c r="C99" s="46" t="s">
        <v>76</v>
      </c>
      <c r="D99" s="46" t="b">
        <f>COUNTIF(Events!$B$2:$B$171, C99) &gt; 0</f>
        <v>1</v>
      </c>
      <c r="E99" s="46" t="s">
        <v>204</v>
      </c>
      <c r="F99" s="47"/>
      <c r="J99" s="46" t="str">
        <f>IF(I99="","",_xlfn.LET(_xlpm.x,VLOOKUP(I99,'2026-01-09_taxon-match'!$A$2:$N$81,4,FALSE),IF(_xlpm.x=0,"",_xlpm.x)))</f>
        <v/>
      </c>
      <c r="L99" s="46" t="str">
        <f>IF(I99="","",_xlfn.LET(_xlpm.x,VLOOKUP(I99,'2026-01-09_taxon-match'!$A$2:$N$81,3,FALSE),IF(_xlpm.x=0,"",_xlpm.x)))</f>
        <v/>
      </c>
      <c r="M99" s="46" t="str">
        <f>IF($I99="","",_xlfn.LET(_xlpm.x,VLOOKUP($I99,'2026-01-09_taxon-match'!$A$2:$N$81,5,FALSE),IF(_xlpm.x=0,"",_xlpm.x)))</f>
        <v/>
      </c>
      <c r="N99" s="46" t="str">
        <f>IF($I99="","",_xlfn.LET(_xlpm.x,VLOOKUP($I99,'2026-01-09_taxon-match'!$A$2:$N$81,6,FALSE),IF(_xlpm.x=0,"",_xlpm.x)))</f>
        <v/>
      </c>
      <c r="O99" s="46" t="str">
        <f>IF($I99="","",_xlfn.LET(_xlpm.x,VLOOKUP($I99,'2026-01-09_taxon-match'!$A$2:$N$81,7,FALSE),IF(_xlpm.x=0,"",_xlpm.x)))</f>
        <v/>
      </c>
      <c r="P99" s="46" t="str">
        <f>IF($I99="","",_xlfn.LET(_xlpm.x,VLOOKUP($I99,'2026-01-09_taxon-match'!$A$2:$N$81,8,FALSE),IF(_xlpm.x=0,"",_xlpm.x)))</f>
        <v/>
      </c>
      <c r="Q99" s="46" t="str">
        <f>IF($I99="","",_xlfn.LET(_xlpm.x,VLOOKUP($I99,'2026-01-09_taxon-match'!$A$2:$N$81,9,FALSE),IF(_xlpm.x=0,"",_xlpm.x)))</f>
        <v/>
      </c>
      <c r="R99" s="46" t="str">
        <f>IF($I99="","",_xlfn.LET(_xlpm.x,VLOOKUP($I99,'2026-01-09_taxon-match'!$A$2:$N$81,10,FALSE),IF(_xlpm.x=0,"",_xlpm.x)))</f>
        <v/>
      </c>
      <c r="S99" s="46" t="str">
        <f>IF($I99="","",_xlfn.LET(_xlpm.x,VLOOKUP($I99,'2026-01-09_taxon-match'!$A$2:$N$81,11,FALSE),IF(_xlpm.x=0,"",_xlpm.x)))</f>
        <v/>
      </c>
      <c r="T99" s="46" t="str">
        <f>IF($I99="","",_xlfn.LET(_xlpm.x,VLOOKUP($I99,'2026-01-09_taxon-match'!$A$2:$N$81,13,FALSE),IF(_xlpm.x=0,"",_xlpm.x)))</f>
        <v/>
      </c>
      <c r="V99" s="46" t="s">
        <v>39</v>
      </c>
      <c r="W99" s="46" t="s">
        <v>46</v>
      </c>
      <c r="Y99" s="46" t="str">
        <f>IF(V99="","",_xlfn.LET(_xlpm.x,VLOOKUP(V99,'Drop-down_menus'!$D$2:$E$13,2,FALSE),IF(_xlpm.x=0,"",_xlpm.x)))</f>
        <v>https://orcid.org/0009-0002-6669-2911</v>
      </c>
      <c r="Z99" s="46" t="str">
        <f>IF(W99="","",_xlfn.LET(_xlpm.x,VLOOKUP(W99,'Drop-down_menus'!$D$2:$E$13,2,FALSE),IF(_xlpm.x=0,"",_xlpm.x)))</f>
        <v>https://orcid.org/0000-0003-0502-8101</v>
      </c>
      <c r="AA99" s="46" t="str">
        <f>IF(X99="","",_xlfn.LET(_xlpm.x,VLOOKUP(X99,'Drop-down_menus'!$D$2:$E$13,2,FALSE),IF(_xlpm.x=0,"",_xlpm.x)))</f>
        <v/>
      </c>
      <c r="AB99" s="47"/>
      <c r="AC99" s="14" t="s">
        <v>205</v>
      </c>
      <c r="AE99" s="46" t="s">
        <v>28</v>
      </c>
      <c r="AF99" s="46" t="s">
        <v>42</v>
      </c>
      <c r="AG99" s="46" t="str">
        <f>IF(AE99="","",_xlfn.LET(_xlpm.x,VLOOKUP(AE99,'Drop-down_menus'!$D$2:$E$13,2,FALSE),IF(_xlpm.x=0,"",_xlpm.x)))</f>
        <v>https://orcid.org/0000-0002-9037-7623</v>
      </c>
      <c r="AH99" s="46" t="str">
        <f>IF(AF99="","",_xlfn.LET(_xlpm.x,VLOOKUP(AF99,'Drop-down_menus'!$D$2:$E$13,2,FALSE),IF(_xlpm.x=0,"",_xlpm.x)))</f>
        <v/>
      </c>
    </row>
    <row r="100" spans="2:34" ht="13.5" customHeight="1">
      <c r="B100" s="46">
        <v>91</v>
      </c>
      <c r="C100" s="46" t="s">
        <v>66</v>
      </c>
      <c r="D100" s="46" t="b">
        <f>COUNTIF(Events!$B$2:$B$171, C100) &gt; 0</f>
        <v>1</v>
      </c>
      <c r="E100" s="46" t="s">
        <v>164</v>
      </c>
      <c r="F100" s="46" t="s">
        <v>165</v>
      </c>
      <c r="J100" s="46" t="str">
        <f>IF(I100="","",_xlfn.LET(_xlpm.x,VLOOKUP(I100,'2026-01-09_taxon-match'!$A$2:$N$81,4,FALSE),IF(_xlpm.x=0,"",_xlpm.x)))</f>
        <v/>
      </c>
      <c r="L100" s="46" t="str">
        <f>IF(I100="","",_xlfn.LET(_xlpm.x,VLOOKUP(I100,'2026-01-09_taxon-match'!$A$2:$N$81,3,FALSE),IF(_xlpm.x=0,"",_xlpm.x)))</f>
        <v/>
      </c>
      <c r="M100" s="46" t="str">
        <f>IF($I100="","",_xlfn.LET(_xlpm.x,VLOOKUP($I100,'2026-01-09_taxon-match'!$A$2:$N$81,5,FALSE),IF(_xlpm.x=0,"",_xlpm.x)))</f>
        <v/>
      </c>
      <c r="N100" s="46" t="str">
        <f>IF($I100="","",_xlfn.LET(_xlpm.x,VLOOKUP($I100,'2026-01-09_taxon-match'!$A$2:$N$81,6,FALSE),IF(_xlpm.x=0,"",_xlpm.x)))</f>
        <v/>
      </c>
      <c r="O100" s="46" t="str">
        <f>IF($I100="","",_xlfn.LET(_xlpm.x,VLOOKUP($I100,'2026-01-09_taxon-match'!$A$2:$N$81,7,FALSE),IF(_xlpm.x=0,"",_xlpm.x)))</f>
        <v/>
      </c>
      <c r="P100" s="46" t="str">
        <f>IF($I100="","",_xlfn.LET(_xlpm.x,VLOOKUP($I100,'2026-01-09_taxon-match'!$A$2:$N$81,8,FALSE),IF(_xlpm.x=0,"",_xlpm.x)))</f>
        <v/>
      </c>
      <c r="Q100" s="46" t="str">
        <f>IF($I100="","",_xlfn.LET(_xlpm.x,VLOOKUP($I100,'2026-01-09_taxon-match'!$A$2:$N$81,9,FALSE),IF(_xlpm.x=0,"",_xlpm.x)))</f>
        <v/>
      </c>
      <c r="R100" s="46" t="str">
        <f>IF($I100="","",_xlfn.LET(_xlpm.x,VLOOKUP($I100,'2026-01-09_taxon-match'!$A$2:$N$81,10,FALSE),IF(_xlpm.x=0,"",_xlpm.x)))</f>
        <v/>
      </c>
      <c r="S100" s="46" t="str">
        <f>IF($I100="","",_xlfn.LET(_xlpm.x,VLOOKUP($I100,'2026-01-09_taxon-match'!$A$2:$N$81,11,FALSE),IF(_xlpm.x=0,"",_xlpm.x)))</f>
        <v/>
      </c>
      <c r="T100" s="46" t="str">
        <f>IF($I100="","",_xlfn.LET(_xlpm.x,VLOOKUP($I100,'2026-01-09_taxon-match'!$A$2:$N$81,13,FALSE),IF(_xlpm.x=0,"",_xlpm.x)))</f>
        <v/>
      </c>
      <c r="V100" s="46" t="s">
        <v>32</v>
      </c>
      <c r="W100" s="46" t="s">
        <v>42</v>
      </c>
      <c r="Y100" s="46" t="str">
        <f>IF(V100="","",_xlfn.LET(_xlpm.x,VLOOKUP(V100,'Drop-down_menus'!$D$2:$E$13,2,FALSE),IF(_xlpm.x=0,"",_xlpm.x)))</f>
        <v>https://orcid.org/0000-0001-5748-602X</v>
      </c>
      <c r="Z100" s="46" t="str">
        <f>IF(W100="","",_xlfn.LET(_xlpm.x,VLOOKUP(W100,'Drop-down_menus'!$D$2:$E$13,2,FALSE),IF(_xlpm.x=0,"",_xlpm.x)))</f>
        <v/>
      </c>
      <c r="AA100" s="46" t="str">
        <f>IF(X100="","",_xlfn.LET(_xlpm.x,VLOOKUP(X100,'Drop-down_menus'!$D$2:$E$13,2,FALSE),IF(_xlpm.x=0,"",_xlpm.x)))</f>
        <v/>
      </c>
      <c r="AB100" s="14"/>
      <c r="AC100" s="14"/>
      <c r="AD100" s="46" t="s">
        <v>167</v>
      </c>
      <c r="AE100" s="46" t="s">
        <v>28</v>
      </c>
      <c r="AF100" s="46" t="s">
        <v>42</v>
      </c>
      <c r="AG100" s="46" t="str">
        <f>IF(AE100="","",_xlfn.LET(_xlpm.x,VLOOKUP(AE100,'Drop-down_menus'!$D$2:$E$13,2,FALSE),IF(_xlpm.x=0,"",_xlpm.x)))</f>
        <v>https://orcid.org/0000-0002-9037-7623</v>
      </c>
      <c r="AH100" s="46" t="str">
        <f>IF(AF100="","",_xlfn.LET(_xlpm.x,VLOOKUP(AF100,'Drop-down_menus'!$D$2:$E$13,2,FALSE),IF(_xlpm.x=0,"",_xlpm.x)))</f>
        <v/>
      </c>
    </row>
    <row r="101" spans="2:34" ht="13.5" customHeight="1">
      <c r="B101" s="46">
        <v>92</v>
      </c>
      <c r="C101" s="46" t="s">
        <v>66</v>
      </c>
      <c r="D101" s="46" t="b">
        <f>COUNTIF(Events!$B$2:$B$171, C101) &gt; 0</f>
        <v>1</v>
      </c>
      <c r="E101" s="46" t="s">
        <v>164</v>
      </c>
      <c r="F101" s="46" t="s">
        <v>165</v>
      </c>
      <c r="J101" s="46" t="str">
        <f>IF(I101="","",_xlfn.LET(_xlpm.x,VLOOKUP(I101,'2026-01-09_taxon-match'!$A$2:$N$81,4,FALSE),IF(_xlpm.x=0,"",_xlpm.x)))</f>
        <v/>
      </c>
      <c r="L101" s="46" t="str">
        <f>IF(I101="","",_xlfn.LET(_xlpm.x,VLOOKUP(I101,'2026-01-09_taxon-match'!$A$2:$N$81,3,FALSE),IF(_xlpm.x=0,"",_xlpm.x)))</f>
        <v/>
      </c>
      <c r="M101" s="46" t="str">
        <f>IF($I101="","",_xlfn.LET(_xlpm.x,VLOOKUP($I101,'2026-01-09_taxon-match'!$A$2:$N$81,5,FALSE),IF(_xlpm.x=0,"",_xlpm.x)))</f>
        <v/>
      </c>
      <c r="N101" s="46" t="str">
        <f>IF($I101="","",_xlfn.LET(_xlpm.x,VLOOKUP($I101,'2026-01-09_taxon-match'!$A$2:$N$81,6,FALSE),IF(_xlpm.x=0,"",_xlpm.x)))</f>
        <v/>
      </c>
      <c r="O101" s="46" t="str">
        <f>IF($I101="","",_xlfn.LET(_xlpm.x,VLOOKUP($I101,'2026-01-09_taxon-match'!$A$2:$N$81,7,FALSE),IF(_xlpm.x=0,"",_xlpm.x)))</f>
        <v/>
      </c>
      <c r="P101" s="46" t="str">
        <f>IF($I101="","",_xlfn.LET(_xlpm.x,VLOOKUP($I101,'2026-01-09_taxon-match'!$A$2:$N$81,8,FALSE),IF(_xlpm.x=0,"",_xlpm.x)))</f>
        <v/>
      </c>
      <c r="Q101" s="46" t="str">
        <f>IF($I101="","",_xlfn.LET(_xlpm.x,VLOOKUP($I101,'2026-01-09_taxon-match'!$A$2:$N$81,9,FALSE),IF(_xlpm.x=0,"",_xlpm.x)))</f>
        <v/>
      </c>
      <c r="R101" s="46" t="str">
        <f>IF($I101="","",_xlfn.LET(_xlpm.x,VLOOKUP($I101,'2026-01-09_taxon-match'!$A$2:$N$81,10,FALSE),IF(_xlpm.x=0,"",_xlpm.x)))</f>
        <v/>
      </c>
      <c r="S101" s="46" t="str">
        <f>IF($I101="","",_xlfn.LET(_xlpm.x,VLOOKUP($I101,'2026-01-09_taxon-match'!$A$2:$N$81,11,FALSE),IF(_xlpm.x=0,"",_xlpm.x)))</f>
        <v/>
      </c>
      <c r="T101" s="46" t="str">
        <f>IF($I101="","",_xlfn.LET(_xlpm.x,VLOOKUP($I101,'2026-01-09_taxon-match'!$A$2:$N$81,13,FALSE),IF(_xlpm.x=0,"",_xlpm.x)))</f>
        <v/>
      </c>
      <c r="V101" s="46" t="s">
        <v>32</v>
      </c>
      <c r="W101" s="46" t="s">
        <v>42</v>
      </c>
      <c r="Y101" s="46" t="str">
        <f>IF(V101="","",_xlfn.LET(_xlpm.x,VLOOKUP(V101,'Drop-down_menus'!$D$2:$E$13,2,FALSE),IF(_xlpm.x=0,"",_xlpm.x)))</f>
        <v>https://orcid.org/0000-0001-5748-602X</v>
      </c>
      <c r="Z101" s="46" t="str">
        <f>IF(W101="","",_xlfn.LET(_xlpm.x,VLOOKUP(W101,'Drop-down_menus'!$D$2:$E$13,2,FALSE),IF(_xlpm.x=0,"",_xlpm.x)))</f>
        <v/>
      </c>
      <c r="AA101" s="46" t="str">
        <f>IF(X101="","",_xlfn.LET(_xlpm.x,VLOOKUP(X101,'Drop-down_menus'!$D$2:$E$13,2,FALSE),IF(_xlpm.x=0,"",_xlpm.x)))</f>
        <v/>
      </c>
      <c r="AB101" s="14"/>
      <c r="AC101" s="14"/>
      <c r="AD101" s="46" t="s">
        <v>167</v>
      </c>
      <c r="AE101" s="46" t="s">
        <v>28</v>
      </c>
      <c r="AF101" s="46" t="s">
        <v>42</v>
      </c>
      <c r="AG101" s="46" t="str">
        <f>IF(AE101="","",_xlfn.LET(_xlpm.x,VLOOKUP(AE101,'Drop-down_menus'!$D$2:$E$13,2,FALSE),IF(_xlpm.x=0,"",_xlpm.x)))</f>
        <v>https://orcid.org/0000-0002-9037-7623</v>
      </c>
      <c r="AH101" s="46" t="str">
        <f>IF(AF101="","",_xlfn.LET(_xlpm.x,VLOOKUP(AF101,'Drop-down_menus'!$D$2:$E$13,2,FALSE),IF(_xlpm.x=0,"",_xlpm.x)))</f>
        <v/>
      </c>
    </row>
    <row r="102" spans="2:34" ht="13.5" customHeight="1">
      <c r="B102" s="46">
        <v>93</v>
      </c>
      <c r="C102" s="46" t="s">
        <v>66</v>
      </c>
      <c r="D102" s="46" t="b">
        <f>COUNTIF(Events!$B$2:$B$171, C102) &gt; 0</f>
        <v>1</v>
      </c>
      <c r="E102" s="46" t="s">
        <v>164</v>
      </c>
      <c r="F102" s="46" t="s">
        <v>165</v>
      </c>
      <c r="J102" s="46" t="str">
        <f>IF(I102="","",_xlfn.LET(_xlpm.x,VLOOKUP(I102,'2026-01-09_taxon-match'!$A$2:$N$81,4,FALSE),IF(_xlpm.x=0,"",_xlpm.x)))</f>
        <v/>
      </c>
      <c r="L102" s="46" t="str">
        <f>IF(I102="","",_xlfn.LET(_xlpm.x,VLOOKUP(I102,'2026-01-09_taxon-match'!$A$2:$N$81,3,FALSE),IF(_xlpm.x=0,"",_xlpm.x)))</f>
        <v/>
      </c>
      <c r="M102" s="46" t="str">
        <f>IF($I102="","",_xlfn.LET(_xlpm.x,VLOOKUP($I102,'2026-01-09_taxon-match'!$A$2:$N$81,5,FALSE),IF(_xlpm.x=0,"",_xlpm.x)))</f>
        <v/>
      </c>
      <c r="N102" s="46" t="str">
        <f>IF($I102="","",_xlfn.LET(_xlpm.x,VLOOKUP($I102,'2026-01-09_taxon-match'!$A$2:$N$81,6,FALSE),IF(_xlpm.x=0,"",_xlpm.x)))</f>
        <v/>
      </c>
      <c r="O102" s="46" t="str">
        <f>IF($I102="","",_xlfn.LET(_xlpm.x,VLOOKUP($I102,'2026-01-09_taxon-match'!$A$2:$N$81,7,FALSE),IF(_xlpm.x=0,"",_xlpm.x)))</f>
        <v/>
      </c>
      <c r="P102" s="46" t="str">
        <f>IF($I102="","",_xlfn.LET(_xlpm.x,VLOOKUP($I102,'2026-01-09_taxon-match'!$A$2:$N$81,8,FALSE),IF(_xlpm.x=0,"",_xlpm.x)))</f>
        <v/>
      </c>
      <c r="Q102" s="46" t="str">
        <f>IF($I102="","",_xlfn.LET(_xlpm.x,VLOOKUP($I102,'2026-01-09_taxon-match'!$A$2:$N$81,9,FALSE),IF(_xlpm.x=0,"",_xlpm.x)))</f>
        <v/>
      </c>
      <c r="R102" s="46" t="str">
        <f>IF($I102="","",_xlfn.LET(_xlpm.x,VLOOKUP($I102,'2026-01-09_taxon-match'!$A$2:$N$81,10,FALSE),IF(_xlpm.x=0,"",_xlpm.x)))</f>
        <v/>
      </c>
      <c r="S102" s="46" t="str">
        <f>IF($I102="","",_xlfn.LET(_xlpm.x,VLOOKUP($I102,'2026-01-09_taxon-match'!$A$2:$N$81,11,FALSE),IF(_xlpm.x=0,"",_xlpm.x)))</f>
        <v/>
      </c>
      <c r="T102" s="46" t="str">
        <f>IF($I102="","",_xlfn.LET(_xlpm.x,VLOOKUP($I102,'2026-01-09_taxon-match'!$A$2:$N$81,13,FALSE),IF(_xlpm.x=0,"",_xlpm.x)))</f>
        <v/>
      </c>
      <c r="V102" s="46" t="s">
        <v>32</v>
      </c>
      <c r="W102" s="46" t="s">
        <v>42</v>
      </c>
      <c r="Y102" s="46" t="str">
        <f>IF(V102="","",_xlfn.LET(_xlpm.x,VLOOKUP(V102,'Drop-down_menus'!$D$2:$E$13,2,FALSE),IF(_xlpm.x=0,"",_xlpm.x)))</f>
        <v>https://orcid.org/0000-0001-5748-602X</v>
      </c>
      <c r="Z102" s="46" t="str">
        <f>IF(W102="","",_xlfn.LET(_xlpm.x,VLOOKUP(W102,'Drop-down_menus'!$D$2:$E$13,2,FALSE),IF(_xlpm.x=0,"",_xlpm.x)))</f>
        <v/>
      </c>
      <c r="AA102" s="46" t="str">
        <f>IF(X102="","",_xlfn.LET(_xlpm.x,VLOOKUP(X102,'Drop-down_menus'!$D$2:$E$13,2,FALSE),IF(_xlpm.x=0,"",_xlpm.x)))</f>
        <v/>
      </c>
      <c r="AB102" s="14"/>
      <c r="AC102" s="14"/>
      <c r="AD102" s="46" t="s">
        <v>167</v>
      </c>
      <c r="AE102" s="46" t="s">
        <v>28</v>
      </c>
      <c r="AF102" s="46" t="s">
        <v>42</v>
      </c>
      <c r="AG102" s="46" t="str">
        <f>IF(AE102="","",_xlfn.LET(_xlpm.x,VLOOKUP(AE102,'Drop-down_menus'!$D$2:$E$13,2,FALSE),IF(_xlpm.x=0,"",_xlpm.x)))</f>
        <v>https://orcid.org/0000-0002-9037-7623</v>
      </c>
      <c r="AH102" s="46" t="str">
        <f>IF(AF102="","",_xlfn.LET(_xlpm.x,VLOOKUP(AF102,'Drop-down_menus'!$D$2:$E$13,2,FALSE),IF(_xlpm.x=0,"",_xlpm.x)))</f>
        <v/>
      </c>
    </row>
    <row r="103" spans="2:34" ht="13.5" customHeight="1">
      <c r="B103" s="46">
        <v>94</v>
      </c>
      <c r="C103" s="46" t="s">
        <v>66</v>
      </c>
      <c r="D103" s="46" t="b">
        <f>COUNTIF(Events!$B$2:$B$171, C103) &gt; 0</f>
        <v>1</v>
      </c>
      <c r="E103" s="46" t="s">
        <v>164</v>
      </c>
      <c r="F103" s="46" t="s">
        <v>165</v>
      </c>
      <c r="J103" s="46" t="str">
        <f>IF(I103="","",_xlfn.LET(_xlpm.x,VLOOKUP(I103,'2026-01-09_taxon-match'!$A$2:$N$81,4,FALSE),IF(_xlpm.x=0,"",_xlpm.x)))</f>
        <v/>
      </c>
      <c r="L103" s="46" t="str">
        <f>IF(I103="","",_xlfn.LET(_xlpm.x,VLOOKUP(I103,'2026-01-09_taxon-match'!$A$2:$N$81,3,FALSE),IF(_xlpm.x=0,"",_xlpm.x)))</f>
        <v/>
      </c>
      <c r="M103" s="46" t="str">
        <f>IF($I103="","",_xlfn.LET(_xlpm.x,VLOOKUP($I103,'2026-01-09_taxon-match'!$A$2:$N$81,5,FALSE),IF(_xlpm.x=0,"",_xlpm.x)))</f>
        <v/>
      </c>
      <c r="N103" s="46" t="str">
        <f>IF($I103="","",_xlfn.LET(_xlpm.x,VLOOKUP($I103,'2026-01-09_taxon-match'!$A$2:$N$81,6,FALSE),IF(_xlpm.x=0,"",_xlpm.x)))</f>
        <v/>
      </c>
      <c r="O103" s="46" t="str">
        <f>IF($I103="","",_xlfn.LET(_xlpm.x,VLOOKUP($I103,'2026-01-09_taxon-match'!$A$2:$N$81,7,FALSE),IF(_xlpm.x=0,"",_xlpm.x)))</f>
        <v/>
      </c>
      <c r="P103" s="46" t="str">
        <f>IF($I103="","",_xlfn.LET(_xlpm.x,VLOOKUP($I103,'2026-01-09_taxon-match'!$A$2:$N$81,8,FALSE),IF(_xlpm.x=0,"",_xlpm.x)))</f>
        <v/>
      </c>
      <c r="Q103" s="46" t="str">
        <f>IF($I103="","",_xlfn.LET(_xlpm.x,VLOOKUP($I103,'2026-01-09_taxon-match'!$A$2:$N$81,9,FALSE),IF(_xlpm.x=0,"",_xlpm.x)))</f>
        <v/>
      </c>
      <c r="R103" s="46" t="str">
        <f>IF($I103="","",_xlfn.LET(_xlpm.x,VLOOKUP($I103,'2026-01-09_taxon-match'!$A$2:$N$81,10,FALSE),IF(_xlpm.x=0,"",_xlpm.x)))</f>
        <v/>
      </c>
      <c r="S103" s="46" t="str">
        <f>IF($I103="","",_xlfn.LET(_xlpm.x,VLOOKUP($I103,'2026-01-09_taxon-match'!$A$2:$N$81,11,FALSE),IF(_xlpm.x=0,"",_xlpm.x)))</f>
        <v/>
      </c>
      <c r="T103" s="46" t="str">
        <f>IF($I103="","",_xlfn.LET(_xlpm.x,VLOOKUP($I103,'2026-01-09_taxon-match'!$A$2:$N$81,13,FALSE),IF(_xlpm.x=0,"",_xlpm.x)))</f>
        <v/>
      </c>
      <c r="V103" s="46" t="s">
        <v>32</v>
      </c>
      <c r="W103" s="46" t="s">
        <v>42</v>
      </c>
      <c r="Y103" s="46" t="str">
        <f>IF(V103="","",_xlfn.LET(_xlpm.x,VLOOKUP(V103,'Drop-down_menus'!$D$2:$E$13,2,FALSE),IF(_xlpm.x=0,"",_xlpm.x)))</f>
        <v>https://orcid.org/0000-0001-5748-602X</v>
      </c>
      <c r="Z103" s="46" t="str">
        <f>IF(W103="","",_xlfn.LET(_xlpm.x,VLOOKUP(W103,'Drop-down_menus'!$D$2:$E$13,2,FALSE),IF(_xlpm.x=0,"",_xlpm.x)))</f>
        <v/>
      </c>
      <c r="AA103" s="46" t="str">
        <f>IF(X103="","",_xlfn.LET(_xlpm.x,VLOOKUP(X103,'Drop-down_menus'!$D$2:$E$13,2,FALSE),IF(_xlpm.x=0,"",_xlpm.x)))</f>
        <v/>
      </c>
      <c r="AB103" s="14"/>
      <c r="AC103" s="14"/>
      <c r="AE103" s="46" t="s">
        <v>28</v>
      </c>
      <c r="AF103" s="46" t="s">
        <v>42</v>
      </c>
      <c r="AG103" s="46" t="str">
        <f>IF(AE103="","",_xlfn.LET(_xlpm.x,VLOOKUP(AE103,'Drop-down_menus'!$D$2:$E$13,2,FALSE),IF(_xlpm.x=0,"",_xlpm.x)))</f>
        <v>https://orcid.org/0000-0002-9037-7623</v>
      </c>
      <c r="AH103" s="46" t="str">
        <f>IF(AF103="","",_xlfn.LET(_xlpm.x,VLOOKUP(AF103,'Drop-down_menus'!$D$2:$E$13,2,FALSE),IF(_xlpm.x=0,"",_xlpm.x)))</f>
        <v/>
      </c>
    </row>
    <row r="104" spans="2:34" ht="13.5" customHeight="1">
      <c r="B104" s="46">
        <v>101</v>
      </c>
      <c r="C104" s="46" t="s">
        <v>62</v>
      </c>
      <c r="D104" s="46" t="b">
        <f>COUNTIF(Events!$B$2:$B$171, C104) &gt; 0</f>
        <v>1</v>
      </c>
      <c r="E104" s="46" t="s">
        <v>163</v>
      </c>
      <c r="F104" s="46" t="s">
        <v>1271</v>
      </c>
      <c r="J104" s="46" t="str">
        <f>IF(I104="","",_xlfn.LET(_xlpm.x,VLOOKUP(I104,'2026-01-09_taxon-match'!$A$2:$N$81,4,FALSE),IF(_xlpm.x=0,"",_xlpm.x)))</f>
        <v/>
      </c>
      <c r="L104" s="46" t="str">
        <f>IF(I104="","",_xlfn.LET(_xlpm.x,VLOOKUP(I104,'2026-01-09_taxon-match'!$A$2:$N$81,3,FALSE),IF(_xlpm.x=0,"",_xlpm.x)))</f>
        <v/>
      </c>
      <c r="M104" s="46" t="str">
        <f>IF($I104="","",_xlfn.LET(_xlpm.x,VLOOKUP($I104,'2026-01-09_taxon-match'!$A$2:$N$81,5,FALSE),IF(_xlpm.x=0,"",_xlpm.x)))</f>
        <v/>
      </c>
      <c r="N104" s="46" t="str">
        <f>IF($I104="","",_xlfn.LET(_xlpm.x,VLOOKUP($I104,'2026-01-09_taxon-match'!$A$2:$N$81,6,FALSE),IF(_xlpm.x=0,"",_xlpm.x)))</f>
        <v/>
      </c>
      <c r="O104" s="46" t="str">
        <f>IF($I104="","",_xlfn.LET(_xlpm.x,VLOOKUP($I104,'2026-01-09_taxon-match'!$A$2:$N$81,7,FALSE),IF(_xlpm.x=0,"",_xlpm.x)))</f>
        <v/>
      </c>
      <c r="P104" s="46" t="str">
        <f>IF($I104="","",_xlfn.LET(_xlpm.x,VLOOKUP($I104,'2026-01-09_taxon-match'!$A$2:$N$81,8,FALSE),IF(_xlpm.x=0,"",_xlpm.x)))</f>
        <v/>
      </c>
      <c r="Q104" s="46" t="str">
        <f>IF($I104="","",_xlfn.LET(_xlpm.x,VLOOKUP($I104,'2026-01-09_taxon-match'!$A$2:$N$81,9,FALSE),IF(_xlpm.x=0,"",_xlpm.x)))</f>
        <v/>
      </c>
      <c r="R104" s="46" t="str">
        <f>IF($I104="","",_xlfn.LET(_xlpm.x,VLOOKUP($I104,'2026-01-09_taxon-match'!$A$2:$N$81,10,FALSE),IF(_xlpm.x=0,"",_xlpm.x)))</f>
        <v/>
      </c>
      <c r="S104" s="46" t="str">
        <f>IF($I104="","",_xlfn.LET(_xlpm.x,VLOOKUP($I104,'2026-01-09_taxon-match'!$A$2:$N$81,11,FALSE),IF(_xlpm.x=0,"",_xlpm.x)))</f>
        <v/>
      </c>
      <c r="T104" s="46" t="str">
        <f>IF($I104="","",_xlfn.LET(_xlpm.x,VLOOKUP($I104,'2026-01-09_taxon-match'!$A$2:$N$81,13,FALSE),IF(_xlpm.x=0,"",_xlpm.x)))</f>
        <v/>
      </c>
      <c r="V104" s="46" t="s">
        <v>39</v>
      </c>
      <c r="W104" s="46" t="s">
        <v>46</v>
      </c>
      <c r="Y104" s="46" t="str">
        <f>IF(V104="","",_xlfn.LET(_xlpm.x,VLOOKUP(V104,'Drop-down_menus'!$D$2:$E$13,2,FALSE),IF(_xlpm.x=0,"",_xlpm.x)))</f>
        <v>https://orcid.org/0009-0002-6669-2911</v>
      </c>
      <c r="Z104" s="46" t="str">
        <f>IF(W104="","",_xlfn.LET(_xlpm.x,VLOOKUP(W104,'Drop-down_menus'!$D$2:$E$13,2,FALSE),IF(_xlpm.x=0,"",_xlpm.x)))</f>
        <v>https://orcid.org/0000-0003-0502-8101</v>
      </c>
      <c r="AA104" s="46" t="str">
        <f>IF(X104="","",_xlfn.LET(_xlpm.x,VLOOKUP(X104,'Drop-down_menus'!$D$2:$E$13,2,FALSE),IF(_xlpm.x=0,"",_xlpm.x)))</f>
        <v/>
      </c>
      <c r="AB104" s="14"/>
      <c r="AC104" s="14"/>
      <c r="AE104" s="46" t="s">
        <v>28</v>
      </c>
      <c r="AF104" s="46" t="s">
        <v>42</v>
      </c>
      <c r="AG104" s="46" t="str">
        <f>IF(AE104="","",_xlfn.LET(_xlpm.x,VLOOKUP(AE104,'Drop-down_menus'!$D$2:$E$13,2,FALSE),IF(_xlpm.x=0,"",_xlpm.x)))</f>
        <v>https://orcid.org/0000-0002-9037-7623</v>
      </c>
      <c r="AH104" s="46" t="str">
        <f>IF(AF104="","",_xlfn.LET(_xlpm.x,VLOOKUP(AF104,'Drop-down_menus'!$D$2:$E$13,2,FALSE),IF(_xlpm.x=0,"",_xlpm.x)))</f>
        <v/>
      </c>
    </row>
    <row r="105" spans="2:34" ht="13.5" customHeight="1">
      <c r="B105" s="46">
        <v>102</v>
      </c>
      <c r="C105" s="46" t="s">
        <v>62</v>
      </c>
      <c r="D105" s="46" t="b">
        <f>COUNTIF(Events!$B$2:$B$171, C105) &gt; 0</f>
        <v>1</v>
      </c>
      <c r="E105" s="46" t="s">
        <v>163</v>
      </c>
      <c r="F105" s="46" t="s">
        <v>1271</v>
      </c>
      <c r="J105" s="46" t="str">
        <f>IF(I105="","",_xlfn.LET(_xlpm.x,VLOOKUP(I105,'2026-01-09_taxon-match'!$A$2:$N$81,4,FALSE),IF(_xlpm.x=0,"",_xlpm.x)))</f>
        <v/>
      </c>
      <c r="L105" s="46" t="str">
        <f>IF(I105="","",_xlfn.LET(_xlpm.x,VLOOKUP(I105,'2026-01-09_taxon-match'!$A$2:$N$81,3,FALSE),IF(_xlpm.x=0,"",_xlpm.x)))</f>
        <v/>
      </c>
      <c r="M105" s="46" t="str">
        <f>IF($I105="","",_xlfn.LET(_xlpm.x,VLOOKUP($I105,'2026-01-09_taxon-match'!$A$2:$N$81,5,FALSE),IF(_xlpm.x=0,"",_xlpm.x)))</f>
        <v/>
      </c>
      <c r="N105" s="46" t="str">
        <f>IF($I105="","",_xlfn.LET(_xlpm.x,VLOOKUP($I105,'2026-01-09_taxon-match'!$A$2:$N$81,6,FALSE),IF(_xlpm.x=0,"",_xlpm.x)))</f>
        <v/>
      </c>
      <c r="O105" s="46" t="str">
        <f>IF($I105="","",_xlfn.LET(_xlpm.x,VLOOKUP($I105,'2026-01-09_taxon-match'!$A$2:$N$81,7,FALSE),IF(_xlpm.x=0,"",_xlpm.x)))</f>
        <v/>
      </c>
      <c r="P105" s="46" t="str">
        <f>IF($I105="","",_xlfn.LET(_xlpm.x,VLOOKUP($I105,'2026-01-09_taxon-match'!$A$2:$N$81,8,FALSE),IF(_xlpm.x=0,"",_xlpm.x)))</f>
        <v/>
      </c>
      <c r="Q105" s="46" t="str">
        <f>IF($I105="","",_xlfn.LET(_xlpm.x,VLOOKUP($I105,'2026-01-09_taxon-match'!$A$2:$N$81,9,FALSE),IF(_xlpm.x=0,"",_xlpm.x)))</f>
        <v/>
      </c>
      <c r="R105" s="46" t="str">
        <f>IF($I105="","",_xlfn.LET(_xlpm.x,VLOOKUP($I105,'2026-01-09_taxon-match'!$A$2:$N$81,10,FALSE),IF(_xlpm.x=0,"",_xlpm.x)))</f>
        <v/>
      </c>
      <c r="S105" s="46" t="str">
        <f>IF($I105="","",_xlfn.LET(_xlpm.x,VLOOKUP($I105,'2026-01-09_taxon-match'!$A$2:$N$81,11,FALSE),IF(_xlpm.x=0,"",_xlpm.x)))</f>
        <v/>
      </c>
      <c r="T105" s="46" t="str">
        <f>IF($I105="","",_xlfn.LET(_xlpm.x,VLOOKUP($I105,'2026-01-09_taxon-match'!$A$2:$N$81,13,FALSE),IF(_xlpm.x=0,"",_xlpm.x)))</f>
        <v/>
      </c>
      <c r="V105" s="46" t="s">
        <v>39</v>
      </c>
      <c r="W105" s="46" t="s">
        <v>46</v>
      </c>
      <c r="Y105" s="46" t="str">
        <f>IF(V105="","",_xlfn.LET(_xlpm.x,VLOOKUP(V105,'Drop-down_menus'!$D$2:$E$13,2,FALSE),IF(_xlpm.x=0,"",_xlpm.x)))</f>
        <v>https://orcid.org/0009-0002-6669-2911</v>
      </c>
      <c r="Z105" s="46" t="str">
        <f>IF(W105="","",_xlfn.LET(_xlpm.x,VLOOKUP(W105,'Drop-down_menus'!$D$2:$E$13,2,FALSE),IF(_xlpm.x=0,"",_xlpm.x)))</f>
        <v>https://orcid.org/0000-0003-0502-8101</v>
      </c>
      <c r="AA105" s="46" t="str">
        <f>IF(X105="","",_xlfn.LET(_xlpm.x,VLOOKUP(X105,'Drop-down_menus'!$D$2:$E$13,2,FALSE),IF(_xlpm.x=0,"",_xlpm.x)))</f>
        <v/>
      </c>
      <c r="AB105" s="14"/>
      <c r="AC105" s="40"/>
      <c r="AD105" s="46" t="s">
        <v>207</v>
      </c>
      <c r="AE105" s="46" t="s">
        <v>28</v>
      </c>
      <c r="AF105" s="46" t="s">
        <v>42</v>
      </c>
      <c r="AG105" s="46" t="str">
        <f>IF(AE105="","",_xlfn.LET(_xlpm.x,VLOOKUP(AE105,'Drop-down_menus'!$D$2:$E$13,2,FALSE),IF(_xlpm.x=0,"",_xlpm.x)))</f>
        <v>https://orcid.org/0000-0002-9037-7623</v>
      </c>
      <c r="AH105" s="46" t="str">
        <f>IF(AF105="","",_xlfn.LET(_xlpm.x,VLOOKUP(AF105,'Drop-down_menus'!$D$2:$E$13,2,FALSE),IF(_xlpm.x=0,"",_xlpm.x)))</f>
        <v/>
      </c>
    </row>
    <row r="106" spans="2:34" ht="13.5" customHeight="1">
      <c r="B106" s="46">
        <v>103</v>
      </c>
      <c r="C106" s="46" t="s">
        <v>62</v>
      </c>
      <c r="D106" s="46" t="b">
        <f>COUNTIF(Events!$B$2:$B$171, C106) &gt; 0</f>
        <v>1</v>
      </c>
      <c r="E106" s="46" t="s">
        <v>163</v>
      </c>
      <c r="F106" s="46" t="s">
        <v>208</v>
      </c>
      <c r="J106" s="46" t="str">
        <f>IF(I106="","",_xlfn.LET(_xlpm.x,VLOOKUP(I106,'2026-01-09_taxon-match'!$A$2:$N$81,4,FALSE),IF(_xlpm.x=0,"",_xlpm.x)))</f>
        <v/>
      </c>
      <c r="L106" s="46" t="str">
        <f>IF(I106="","",_xlfn.LET(_xlpm.x,VLOOKUP(I106,'2026-01-09_taxon-match'!$A$2:$N$81,3,FALSE),IF(_xlpm.x=0,"",_xlpm.x)))</f>
        <v/>
      </c>
      <c r="M106" s="46" t="str">
        <f>IF($I106="","",_xlfn.LET(_xlpm.x,VLOOKUP($I106,'2026-01-09_taxon-match'!$A$2:$N$81,5,FALSE),IF(_xlpm.x=0,"",_xlpm.x)))</f>
        <v/>
      </c>
      <c r="N106" s="46" t="str">
        <f>IF($I106="","",_xlfn.LET(_xlpm.x,VLOOKUP($I106,'2026-01-09_taxon-match'!$A$2:$N$81,6,FALSE),IF(_xlpm.x=0,"",_xlpm.x)))</f>
        <v/>
      </c>
      <c r="O106" s="46" t="str">
        <f>IF($I106="","",_xlfn.LET(_xlpm.x,VLOOKUP($I106,'2026-01-09_taxon-match'!$A$2:$N$81,7,FALSE),IF(_xlpm.x=0,"",_xlpm.x)))</f>
        <v/>
      </c>
      <c r="P106" s="46" t="str">
        <f>IF($I106="","",_xlfn.LET(_xlpm.x,VLOOKUP($I106,'2026-01-09_taxon-match'!$A$2:$N$81,8,FALSE),IF(_xlpm.x=0,"",_xlpm.x)))</f>
        <v/>
      </c>
      <c r="Q106" s="46" t="str">
        <f>IF($I106="","",_xlfn.LET(_xlpm.x,VLOOKUP($I106,'2026-01-09_taxon-match'!$A$2:$N$81,9,FALSE),IF(_xlpm.x=0,"",_xlpm.x)))</f>
        <v/>
      </c>
      <c r="R106" s="46" t="str">
        <f>IF($I106="","",_xlfn.LET(_xlpm.x,VLOOKUP($I106,'2026-01-09_taxon-match'!$A$2:$N$81,10,FALSE),IF(_xlpm.x=0,"",_xlpm.x)))</f>
        <v/>
      </c>
      <c r="S106" s="46" t="str">
        <f>IF($I106="","",_xlfn.LET(_xlpm.x,VLOOKUP($I106,'2026-01-09_taxon-match'!$A$2:$N$81,11,FALSE),IF(_xlpm.x=0,"",_xlpm.x)))</f>
        <v/>
      </c>
      <c r="T106" s="46" t="str">
        <f>IF($I106="","",_xlfn.LET(_xlpm.x,VLOOKUP($I106,'2026-01-09_taxon-match'!$A$2:$N$81,13,FALSE),IF(_xlpm.x=0,"",_xlpm.x)))</f>
        <v/>
      </c>
      <c r="V106" s="46" t="s">
        <v>39</v>
      </c>
      <c r="W106" s="46" t="s">
        <v>46</v>
      </c>
      <c r="Y106" s="46" t="str">
        <f>IF(V106="","",_xlfn.LET(_xlpm.x,VLOOKUP(V106,'Drop-down_menus'!$D$2:$E$13,2,FALSE),IF(_xlpm.x=0,"",_xlpm.x)))</f>
        <v>https://orcid.org/0009-0002-6669-2911</v>
      </c>
      <c r="Z106" s="46" t="str">
        <f>IF(W106="","",_xlfn.LET(_xlpm.x,VLOOKUP(W106,'Drop-down_menus'!$D$2:$E$13,2,FALSE),IF(_xlpm.x=0,"",_xlpm.x)))</f>
        <v>https://orcid.org/0000-0003-0502-8101</v>
      </c>
      <c r="AA106" s="46" t="str">
        <f>IF(X106="","",_xlfn.LET(_xlpm.x,VLOOKUP(X106,'Drop-down_menus'!$D$2:$E$13,2,FALSE),IF(_xlpm.x=0,"",_xlpm.x)))</f>
        <v/>
      </c>
      <c r="AB106" s="14"/>
      <c r="AC106" s="40"/>
      <c r="AD106" s="46" t="s">
        <v>207</v>
      </c>
      <c r="AE106" s="46" t="s">
        <v>28</v>
      </c>
      <c r="AF106" s="46" t="s">
        <v>42</v>
      </c>
      <c r="AG106" s="46" t="str">
        <f>IF(AE106="","",_xlfn.LET(_xlpm.x,VLOOKUP(AE106,'Drop-down_menus'!$D$2:$E$13,2,FALSE),IF(_xlpm.x=0,"",_xlpm.x)))</f>
        <v>https://orcid.org/0000-0002-9037-7623</v>
      </c>
      <c r="AH106" s="46" t="str">
        <f>IF(AF106="","",_xlfn.LET(_xlpm.x,VLOOKUP(AF106,'Drop-down_menus'!$D$2:$E$13,2,FALSE),IF(_xlpm.x=0,"",_xlpm.x)))</f>
        <v/>
      </c>
    </row>
    <row r="107" spans="2:34" ht="13.5" customHeight="1">
      <c r="B107" s="46">
        <v>104</v>
      </c>
      <c r="C107" s="46" t="s">
        <v>62</v>
      </c>
      <c r="D107" s="46" t="b">
        <f>COUNTIF(Events!$B$2:$B$171, C107) &gt; 0</f>
        <v>1</v>
      </c>
      <c r="E107" s="46" t="s">
        <v>163</v>
      </c>
      <c r="F107" s="46" t="s">
        <v>209</v>
      </c>
      <c r="J107" s="46" t="str">
        <f>IF(I107="","",_xlfn.LET(_xlpm.x,VLOOKUP(I107,'2026-01-09_taxon-match'!$A$2:$N$81,4,FALSE),IF(_xlpm.x=0,"",_xlpm.x)))</f>
        <v/>
      </c>
      <c r="L107" s="46" t="str">
        <f>IF(I107="","",_xlfn.LET(_xlpm.x,VLOOKUP(I107,'2026-01-09_taxon-match'!$A$2:$N$81,3,FALSE),IF(_xlpm.x=0,"",_xlpm.x)))</f>
        <v/>
      </c>
      <c r="M107" s="46" t="str">
        <f>IF($I107="","",_xlfn.LET(_xlpm.x,VLOOKUP($I107,'2026-01-09_taxon-match'!$A$2:$N$81,5,FALSE),IF(_xlpm.x=0,"",_xlpm.x)))</f>
        <v/>
      </c>
      <c r="N107" s="46" t="str">
        <f>IF($I107="","",_xlfn.LET(_xlpm.x,VLOOKUP($I107,'2026-01-09_taxon-match'!$A$2:$N$81,6,FALSE),IF(_xlpm.x=0,"",_xlpm.x)))</f>
        <v/>
      </c>
      <c r="O107" s="46" t="str">
        <f>IF($I107="","",_xlfn.LET(_xlpm.x,VLOOKUP($I107,'2026-01-09_taxon-match'!$A$2:$N$81,7,FALSE),IF(_xlpm.x=0,"",_xlpm.x)))</f>
        <v/>
      </c>
      <c r="P107" s="46" t="str">
        <f>IF($I107="","",_xlfn.LET(_xlpm.x,VLOOKUP($I107,'2026-01-09_taxon-match'!$A$2:$N$81,8,FALSE),IF(_xlpm.x=0,"",_xlpm.x)))</f>
        <v/>
      </c>
      <c r="Q107" s="46" t="str">
        <f>IF($I107="","",_xlfn.LET(_xlpm.x,VLOOKUP($I107,'2026-01-09_taxon-match'!$A$2:$N$81,9,FALSE),IF(_xlpm.x=0,"",_xlpm.x)))</f>
        <v/>
      </c>
      <c r="R107" s="46" t="str">
        <f>IF($I107="","",_xlfn.LET(_xlpm.x,VLOOKUP($I107,'2026-01-09_taxon-match'!$A$2:$N$81,10,FALSE),IF(_xlpm.x=0,"",_xlpm.x)))</f>
        <v/>
      </c>
      <c r="S107" s="46" t="str">
        <f>IF($I107="","",_xlfn.LET(_xlpm.x,VLOOKUP($I107,'2026-01-09_taxon-match'!$A$2:$N$81,11,FALSE),IF(_xlpm.x=0,"",_xlpm.x)))</f>
        <v/>
      </c>
      <c r="T107" s="46" t="str">
        <f>IF($I107="","",_xlfn.LET(_xlpm.x,VLOOKUP($I107,'2026-01-09_taxon-match'!$A$2:$N$81,13,FALSE),IF(_xlpm.x=0,"",_xlpm.x)))</f>
        <v/>
      </c>
      <c r="V107" s="46" t="s">
        <v>39</v>
      </c>
      <c r="W107" s="46" t="s">
        <v>46</v>
      </c>
      <c r="Y107" s="46" t="str">
        <f>IF(V107="","",_xlfn.LET(_xlpm.x,VLOOKUP(V107,'Drop-down_menus'!$D$2:$E$13,2,FALSE),IF(_xlpm.x=0,"",_xlpm.x)))</f>
        <v>https://orcid.org/0009-0002-6669-2911</v>
      </c>
      <c r="Z107" s="46" t="str">
        <f>IF(W107="","",_xlfn.LET(_xlpm.x,VLOOKUP(W107,'Drop-down_menus'!$D$2:$E$13,2,FALSE),IF(_xlpm.x=0,"",_xlpm.x)))</f>
        <v>https://orcid.org/0000-0003-0502-8101</v>
      </c>
      <c r="AA107" s="46" t="str">
        <f>IF(X107="","",_xlfn.LET(_xlpm.x,VLOOKUP(X107,'Drop-down_menus'!$D$2:$E$13,2,FALSE),IF(_xlpm.x=0,"",_xlpm.x)))</f>
        <v/>
      </c>
      <c r="AB107" s="14"/>
      <c r="AC107" s="40"/>
      <c r="AD107" s="46" t="s">
        <v>207</v>
      </c>
      <c r="AE107" s="46" t="s">
        <v>28</v>
      </c>
      <c r="AF107" s="46" t="s">
        <v>42</v>
      </c>
      <c r="AG107" s="46" t="str">
        <f>IF(AE107="","",_xlfn.LET(_xlpm.x,VLOOKUP(AE107,'Drop-down_menus'!$D$2:$E$13,2,FALSE),IF(_xlpm.x=0,"",_xlpm.x)))</f>
        <v>https://orcid.org/0000-0002-9037-7623</v>
      </c>
      <c r="AH107" s="46" t="str">
        <f>IF(AF107="","",_xlfn.LET(_xlpm.x,VLOOKUP(AF107,'Drop-down_menus'!$D$2:$E$13,2,FALSE),IF(_xlpm.x=0,"",_xlpm.x)))</f>
        <v/>
      </c>
    </row>
    <row r="108" spans="2:34" ht="13.5" customHeight="1">
      <c r="B108" s="46">
        <v>105</v>
      </c>
      <c r="C108" s="46" t="s">
        <v>62</v>
      </c>
      <c r="D108" s="46" t="b">
        <f>COUNTIF(Events!$B$2:$B$171, C108) &gt; 0</f>
        <v>1</v>
      </c>
      <c r="E108" s="46" t="s">
        <v>163</v>
      </c>
      <c r="F108" s="46" t="s">
        <v>210</v>
      </c>
      <c r="J108" s="46" t="str">
        <f>IF(I108="","",_xlfn.LET(_xlpm.x,VLOOKUP(I108,'2026-01-09_taxon-match'!$A$2:$N$81,4,FALSE),IF(_xlpm.x=0,"",_xlpm.x)))</f>
        <v/>
      </c>
      <c r="L108" s="46" t="str">
        <f>IF(I108="","",_xlfn.LET(_xlpm.x,VLOOKUP(I108,'2026-01-09_taxon-match'!$A$2:$N$81,3,FALSE),IF(_xlpm.x=0,"",_xlpm.x)))</f>
        <v/>
      </c>
      <c r="M108" s="46" t="str">
        <f>IF($I108="","",_xlfn.LET(_xlpm.x,VLOOKUP($I108,'2026-01-09_taxon-match'!$A$2:$N$81,5,FALSE),IF(_xlpm.x=0,"",_xlpm.x)))</f>
        <v/>
      </c>
      <c r="N108" s="46" t="str">
        <f>IF($I108="","",_xlfn.LET(_xlpm.x,VLOOKUP($I108,'2026-01-09_taxon-match'!$A$2:$N$81,6,FALSE),IF(_xlpm.x=0,"",_xlpm.x)))</f>
        <v/>
      </c>
      <c r="O108" s="46" t="str">
        <f>IF($I108="","",_xlfn.LET(_xlpm.x,VLOOKUP($I108,'2026-01-09_taxon-match'!$A$2:$N$81,7,FALSE),IF(_xlpm.x=0,"",_xlpm.x)))</f>
        <v/>
      </c>
      <c r="P108" s="46" t="str">
        <f>IF($I108="","",_xlfn.LET(_xlpm.x,VLOOKUP($I108,'2026-01-09_taxon-match'!$A$2:$N$81,8,FALSE),IF(_xlpm.x=0,"",_xlpm.x)))</f>
        <v/>
      </c>
      <c r="Q108" s="46" t="str">
        <f>IF($I108="","",_xlfn.LET(_xlpm.x,VLOOKUP($I108,'2026-01-09_taxon-match'!$A$2:$N$81,9,FALSE),IF(_xlpm.x=0,"",_xlpm.x)))</f>
        <v/>
      </c>
      <c r="R108" s="46" t="str">
        <f>IF($I108="","",_xlfn.LET(_xlpm.x,VLOOKUP($I108,'2026-01-09_taxon-match'!$A$2:$N$81,10,FALSE),IF(_xlpm.x=0,"",_xlpm.x)))</f>
        <v/>
      </c>
      <c r="S108" s="46" t="str">
        <f>IF($I108="","",_xlfn.LET(_xlpm.x,VLOOKUP($I108,'2026-01-09_taxon-match'!$A$2:$N$81,11,FALSE),IF(_xlpm.x=0,"",_xlpm.x)))</f>
        <v/>
      </c>
      <c r="T108" s="46" t="str">
        <f>IF($I108="","",_xlfn.LET(_xlpm.x,VLOOKUP($I108,'2026-01-09_taxon-match'!$A$2:$N$81,13,FALSE),IF(_xlpm.x=0,"",_xlpm.x)))</f>
        <v/>
      </c>
      <c r="V108" s="46" t="s">
        <v>39</v>
      </c>
      <c r="W108" s="46" t="s">
        <v>46</v>
      </c>
      <c r="Y108" s="46" t="str">
        <f>IF(V108="","",_xlfn.LET(_xlpm.x,VLOOKUP(V108,'Drop-down_menus'!$D$2:$E$13,2,FALSE),IF(_xlpm.x=0,"",_xlpm.x)))</f>
        <v>https://orcid.org/0009-0002-6669-2911</v>
      </c>
      <c r="Z108" s="46" t="str">
        <f>IF(W108="","",_xlfn.LET(_xlpm.x,VLOOKUP(W108,'Drop-down_menus'!$D$2:$E$13,2,FALSE),IF(_xlpm.x=0,"",_xlpm.x)))</f>
        <v>https://orcid.org/0000-0003-0502-8101</v>
      </c>
      <c r="AA108" s="46" t="str">
        <f>IF(X108="","",_xlfn.LET(_xlpm.x,VLOOKUP(X108,'Drop-down_menus'!$D$2:$E$13,2,FALSE),IF(_xlpm.x=0,"",_xlpm.x)))</f>
        <v/>
      </c>
      <c r="AB108" s="14"/>
      <c r="AC108" s="40"/>
      <c r="AD108" s="46" t="s">
        <v>207</v>
      </c>
      <c r="AE108" s="46" t="s">
        <v>28</v>
      </c>
      <c r="AF108" s="46" t="s">
        <v>42</v>
      </c>
      <c r="AG108" s="46" t="str">
        <f>IF(AE108="","",_xlfn.LET(_xlpm.x,VLOOKUP(AE108,'Drop-down_menus'!$D$2:$E$13,2,FALSE),IF(_xlpm.x=0,"",_xlpm.x)))</f>
        <v>https://orcid.org/0000-0002-9037-7623</v>
      </c>
      <c r="AH108" s="46" t="str">
        <f>IF(AF108="","",_xlfn.LET(_xlpm.x,VLOOKUP(AF108,'Drop-down_menus'!$D$2:$E$13,2,FALSE),IF(_xlpm.x=0,"",_xlpm.x)))</f>
        <v/>
      </c>
    </row>
    <row r="109" spans="2:34" ht="13.5" customHeight="1">
      <c r="B109" s="46">
        <v>106</v>
      </c>
      <c r="C109" s="46" t="s">
        <v>62</v>
      </c>
      <c r="D109" s="46" t="b">
        <f>COUNTIF(Events!$B$2:$B$171, C109) &gt; 0</f>
        <v>1</v>
      </c>
      <c r="E109" s="46" t="s">
        <v>163</v>
      </c>
      <c r="F109" s="46" t="s">
        <v>211</v>
      </c>
      <c r="J109" s="46" t="str">
        <f>IF(I109="","",_xlfn.LET(_xlpm.x,VLOOKUP(I109,'2026-01-09_taxon-match'!$A$2:$N$81,4,FALSE),IF(_xlpm.x=0,"",_xlpm.x)))</f>
        <v/>
      </c>
      <c r="L109" s="46" t="str">
        <f>IF(I109="","",_xlfn.LET(_xlpm.x,VLOOKUP(I109,'2026-01-09_taxon-match'!$A$2:$N$81,3,FALSE),IF(_xlpm.x=0,"",_xlpm.x)))</f>
        <v/>
      </c>
      <c r="M109" s="46" t="str">
        <f>IF($I109="","",_xlfn.LET(_xlpm.x,VLOOKUP($I109,'2026-01-09_taxon-match'!$A$2:$N$81,5,FALSE),IF(_xlpm.x=0,"",_xlpm.x)))</f>
        <v/>
      </c>
      <c r="N109" s="46" t="str">
        <f>IF($I109="","",_xlfn.LET(_xlpm.x,VLOOKUP($I109,'2026-01-09_taxon-match'!$A$2:$N$81,6,FALSE),IF(_xlpm.x=0,"",_xlpm.x)))</f>
        <v/>
      </c>
      <c r="O109" s="46" t="str">
        <f>IF($I109="","",_xlfn.LET(_xlpm.x,VLOOKUP($I109,'2026-01-09_taxon-match'!$A$2:$N$81,7,FALSE),IF(_xlpm.x=0,"",_xlpm.x)))</f>
        <v/>
      </c>
      <c r="P109" s="46" t="str">
        <f>IF($I109="","",_xlfn.LET(_xlpm.x,VLOOKUP($I109,'2026-01-09_taxon-match'!$A$2:$N$81,8,FALSE),IF(_xlpm.x=0,"",_xlpm.x)))</f>
        <v/>
      </c>
      <c r="Q109" s="46" t="str">
        <f>IF($I109="","",_xlfn.LET(_xlpm.x,VLOOKUP($I109,'2026-01-09_taxon-match'!$A$2:$N$81,9,FALSE),IF(_xlpm.x=0,"",_xlpm.x)))</f>
        <v/>
      </c>
      <c r="R109" s="46" t="str">
        <f>IF($I109="","",_xlfn.LET(_xlpm.x,VLOOKUP($I109,'2026-01-09_taxon-match'!$A$2:$N$81,10,FALSE),IF(_xlpm.x=0,"",_xlpm.x)))</f>
        <v/>
      </c>
      <c r="S109" s="46" t="str">
        <f>IF($I109="","",_xlfn.LET(_xlpm.x,VLOOKUP($I109,'2026-01-09_taxon-match'!$A$2:$N$81,11,FALSE),IF(_xlpm.x=0,"",_xlpm.x)))</f>
        <v/>
      </c>
      <c r="T109" s="46" t="str">
        <f>IF($I109="","",_xlfn.LET(_xlpm.x,VLOOKUP($I109,'2026-01-09_taxon-match'!$A$2:$N$81,13,FALSE),IF(_xlpm.x=0,"",_xlpm.x)))</f>
        <v/>
      </c>
      <c r="V109" s="46" t="s">
        <v>39</v>
      </c>
      <c r="W109" s="46" t="s">
        <v>46</v>
      </c>
      <c r="Y109" s="46" t="str">
        <f>IF(V109="","",_xlfn.LET(_xlpm.x,VLOOKUP(V109,'Drop-down_menus'!$D$2:$E$13,2,FALSE),IF(_xlpm.x=0,"",_xlpm.x)))</f>
        <v>https://orcid.org/0009-0002-6669-2911</v>
      </c>
      <c r="Z109" s="46" t="str">
        <f>IF(W109="","",_xlfn.LET(_xlpm.x,VLOOKUP(W109,'Drop-down_menus'!$D$2:$E$13,2,FALSE),IF(_xlpm.x=0,"",_xlpm.x)))</f>
        <v>https://orcid.org/0000-0003-0502-8101</v>
      </c>
      <c r="AA109" s="46" t="str">
        <f>IF(X109="","",_xlfn.LET(_xlpm.x,VLOOKUP(X109,'Drop-down_menus'!$D$2:$E$13,2,FALSE),IF(_xlpm.x=0,"",_xlpm.x)))</f>
        <v/>
      </c>
      <c r="AB109" s="14"/>
      <c r="AC109" s="40"/>
      <c r="AD109" s="46" t="s">
        <v>207</v>
      </c>
      <c r="AE109" s="46" t="s">
        <v>28</v>
      </c>
      <c r="AF109" s="46" t="s">
        <v>42</v>
      </c>
      <c r="AG109" s="46" t="str">
        <f>IF(AE109="","",_xlfn.LET(_xlpm.x,VLOOKUP(AE109,'Drop-down_menus'!$D$2:$E$13,2,FALSE),IF(_xlpm.x=0,"",_xlpm.x)))</f>
        <v>https://orcid.org/0000-0002-9037-7623</v>
      </c>
      <c r="AH109" s="46" t="str">
        <f>IF(AF109="","",_xlfn.LET(_xlpm.x,VLOOKUP(AF109,'Drop-down_menus'!$D$2:$E$13,2,FALSE),IF(_xlpm.x=0,"",_xlpm.x)))</f>
        <v/>
      </c>
    </row>
    <row r="110" spans="2:34" ht="13.5" customHeight="1">
      <c r="B110" s="46">
        <v>112</v>
      </c>
      <c r="C110" s="46" t="s">
        <v>64</v>
      </c>
      <c r="D110" s="46" t="b">
        <f>COUNTIF(Events!$B$2:$B$171, C110) &gt; 0</f>
        <v>1</v>
      </c>
      <c r="E110" s="46" t="s">
        <v>163</v>
      </c>
      <c r="F110" s="46" t="s">
        <v>206</v>
      </c>
      <c r="J110" s="46" t="str">
        <f>IF(I110="","",_xlfn.LET(_xlpm.x,VLOOKUP(I110,'2026-01-09_taxon-match'!$A$2:$N$81,4,FALSE),IF(_xlpm.x=0,"",_xlpm.x)))</f>
        <v/>
      </c>
      <c r="L110" s="46" t="str">
        <f>IF(I110="","",_xlfn.LET(_xlpm.x,VLOOKUP(I110,'2026-01-09_taxon-match'!$A$2:$N$81,3,FALSE),IF(_xlpm.x=0,"",_xlpm.x)))</f>
        <v/>
      </c>
      <c r="M110" s="46" t="str">
        <f>IF($I110="","",_xlfn.LET(_xlpm.x,VLOOKUP($I110,'2026-01-09_taxon-match'!$A$2:$N$81,5,FALSE),IF(_xlpm.x=0,"",_xlpm.x)))</f>
        <v/>
      </c>
      <c r="N110" s="46" t="str">
        <f>IF($I110="","",_xlfn.LET(_xlpm.x,VLOOKUP($I110,'2026-01-09_taxon-match'!$A$2:$N$81,6,FALSE),IF(_xlpm.x=0,"",_xlpm.x)))</f>
        <v/>
      </c>
      <c r="O110" s="46" t="str">
        <f>IF($I110="","",_xlfn.LET(_xlpm.x,VLOOKUP($I110,'2026-01-09_taxon-match'!$A$2:$N$81,7,FALSE),IF(_xlpm.x=0,"",_xlpm.x)))</f>
        <v/>
      </c>
      <c r="P110" s="46" t="str">
        <f>IF($I110="","",_xlfn.LET(_xlpm.x,VLOOKUP($I110,'2026-01-09_taxon-match'!$A$2:$N$81,8,FALSE),IF(_xlpm.x=0,"",_xlpm.x)))</f>
        <v/>
      </c>
      <c r="Q110" s="46" t="str">
        <f>IF($I110="","",_xlfn.LET(_xlpm.x,VLOOKUP($I110,'2026-01-09_taxon-match'!$A$2:$N$81,9,FALSE),IF(_xlpm.x=0,"",_xlpm.x)))</f>
        <v/>
      </c>
      <c r="R110" s="46" t="str">
        <f>IF($I110="","",_xlfn.LET(_xlpm.x,VLOOKUP($I110,'2026-01-09_taxon-match'!$A$2:$N$81,10,FALSE),IF(_xlpm.x=0,"",_xlpm.x)))</f>
        <v/>
      </c>
      <c r="S110" s="46" t="str">
        <f>IF($I110="","",_xlfn.LET(_xlpm.x,VLOOKUP($I110,'2026-01-09_taxon-match'!$A$2:$N$81,11,FALSE),IF(_xlpm.x=0,"",_xlpm.x)))</f>
        <v/>
      </c>
      <c r="T110" s="46" t="str">
        <f>IF($I110="","",_xlfn.LET(_xlpm.x,VLOOKUP($I110,'2026-01-09_taxon-match'!$A$2:$N$81,13,FALSE),IF(_xlpm.x=0,"",_xlpm.x)))</f>
        <v/>
      </c>
      <c r="V110" s="46" t="s">
        <v>39</v>
      </c>
      <c r="W110" s="46" t="s">
        <v>46</v>
      </c>
      <c r="Y110" s="46" t="str">
        <f>IF(V110="","",_xlfn.LET(_xlpm.x,VLOOKUP(V110,'Drop-down_menus'!$D$2:$E$13,2,FALSE),IF(_xlpm.x=0,"",_xlpm.x)))</f>
        <v>https://orcid.org/0009-0002-6669-2911</v>
      </c>
      <c r="Z110" s="46" t="str">
        <f>IF(W110="","",_xlfn.LET(_xlpm.x,VLOOKUP(W110,'Drop-down_menus'!$D$2:$E$13,2,FALSE),IF(_xlpm.x=0,"",_xlpm.x)))</f>
        <v>https://orcid.org/0000-0003-0502-8101</v>
      </c>
      <c r="AA110" s="46" t="str">
        <f>IF(X110="","",_xlfn.LET(_xlpm.x,VLOOKUP(X110,'Drop-down_menus'!$D$2:$E$13,2,FALSE),IF(_xlpm.x=0,"",_xlpm.x)))</f>
        <v/>
      </c>
      <c r="AB110" s="14"/>
      <c r="AC110" s="40"/>
      <c r="AD110" s="46" t="s">
        <v>207</v>
      </c>
      <c r="AE110" s="46" t="s">
        <v>28</v>
      </c>
      <c r="AF110" s="46" t="s">
        <v>42</v>
      </c>
      <c r="AG110" s="46" t="str">
        <f>IF(AE110="","",_xlfn.LET(_xlpm.x,VLOOKUP(AE110,'Drop-down_menus'!$D$2:$E$13,2,FALSE),IF(_xlpm.x=0,"",_xlpm.x)))</f>
        <v>https://orcid.org/0000-0002-9037-7623</v>
      </c>
      <c r="AH110" s="46" t="str">
        <f>IF(AF110="","",_xlfn.LET(_xlpm.x,VLOOKUP(AF110,'Drop-down_menus'!$D$2:$E$13,2,FALSE),IF(_xlpm.x=0,"",_xlpm.x)))</f>
        <v/>
      </c>
    </row>
    <row r="111" spans="2:34" ht="13.5" customHeight="1">
      <c r="B111" s="46">
        <v>113</v>
      </c>
      <c r="C111" s="46" t="s">
        <v>64</v>
      </c>
      <c r="D111" s="46" t="b">
        <f>COUNTIF(Events!$B$2:$B$171, C111) &gt; 0</f>
        <v>1</v>
      </c>
      <c r="E111" s="46" t="s">
        <v>163</v>
      </c>
      <c r="F111" s="46" t="s">
        <v>208</v>
      </c>
      <c r="J111" s="46" t="str">
        <f>IF(I111="","",_xlfn.LET(_xlpm.x,VLOOKUP(I111,'2026-01-09_taxon-match'!$A$2:$N$81,4,FALSE),IF(_xlpm.x=0,"",_xlpm.x)))</f>
        <v/>
      </c>
      <c r="L111" s="46" t="str">
        <f>IF(I111="","",_xlfn.LET(_xlpm.x,VLOOKUP(I111,'2026-01-09_taxon-match'!$A$2:$N$81,3,FALSE),IF(_xlpm.x=0,"",_xlpm.x)))</f>
        <v/>
      </c>
      <c r="M111" s="46" t="str">
        <f>IF($I111="","",_xlfn.LET(_xlpm.x,VLOOKUP($I111,'2026-01-09_taxon-match'!$A$2:$N$81,5,FALSE),IF(_xlpm.x=0,"",_xlpm.x)))</f>
        <v/>
      </c>
      <c r="N111" s="46" t="str">
        <f>IF($I111="","",_xlfn.LET(_xlpm.x,VLOOKUP($I111,'2026-01-09_taxon-match'!$A$2:$N$81,6,FALSE),IF(_xlpm.x=0,"",_xlpm.x)))</f>
        <v/>
      </c>
      <c r="O111" s="46" t="str">
        <f>IF($I111="","",_xlfn.LET(_xlpm.x,VLOOKUP($I111,'2026-01-09_taxon-match'!$A$2:$N$81,7,FALSE),IF(_xlpm.x=0,"",_xlpm.x)))</f>
        <v/>
      </c>
      <c r="P111" s="46" t="str">
        <f>IF($I111="","",_xlfn.LET(_xlpm.x,VLOOKUP($I111,'2026-01-09_taxon-match'!$A$2:$N$81,8,FALSE),IF(_xlpm.x=0,"",_xlpm.x)))</f>
        <v/>
      </c>
      <c r="Q111" s="46" t="str">
        <f>IF($I111="","",_xlfn.LET(_xlpm.x,VLOOKUP($I111,'2026-01-09_taxon-match'!$A$2:$N$81,9,FALSE),IF(_xlpm.x=0,"",_xlpm.x)))</f>
        <v/>
      </c>
      <c r="R111" s="46" t="str">
        <f>IF($I111="","",_xlfn.LET(_xlpm.x,VLOOKUP($I111,'2026-01-09_taxon-match'!$A$2:$N$81,10,FALSE),IF(_xlpm.x=0,"",_xlpm.x)))</f>
        <v/>
      </c>
      <c r="S111" s="46" t="str">
        <f>IF($I111="","",_xlfn.LET(_xlpm.x,VLOOKUP($I111,'2026-01-09_taxon-match'!$A$2:$N$81,11,FALSE),IF(_xlpm.x=0,"",_xlpm.x)))</f>
        <v/>
      </c>
      <c r="T111" s="46" t="str">
        <f>IF($I111="","",_xlfn.LET(_xlpm.x,VLOOKUP($I111,'2026-01-09_taxon-match'!$A$2:$N$81,13,FALSE),IF(_xlpm.x=0,"",_xlpm.x)))</f>
        <v/>
      </c>
      <c r="V111" s="46" t="s">
        <v>39</v>
      </c>
      <c r="W111" s="46" t="s">
        <v>46</v>
      </c>
      <c r="Y111" s="46" t="str">
        <f>IF(V111="","",_xlfn.LET(_xlpm.x,VLOOKUP(V111,'Drop-down_menus'!$D$2:$E$13,2,FALSE),IF(_xlpm.x=0,"",_xlpm.x)))</f>
        <v>https://orcid.org/0009-0002-6669-2911</v>
      </c>
      <c r="Z111" s="46" t="str">
        <f>IF(W111="","",_xlfn.LET(_xlpm.x,VLOOKUP(W111,'Drop-down_menus'!$D$2:$E$13,2,FALSE),IF(_xlpm.x=0,"",_xlpm.x)))</f>
        <v>https://orcid.org/0000-0003-0502-8101</v>
      </c>
      <c r="AA111" s="46" t="str">
        <f>IF(X111="","",_xlfn.LET(_xlpm.x,VLOOKUP(X111,'Drop-down_menus'!$D$2:$E$13,2,FALSE),IF(_xlpm.x=0,"",_xlpm.x)))</f>
        <v/>
      </c>
      <c r="AB111" s="14"/>
      <c r="AC111" s="40"/>
      <c r="AD111" s="46" t="s">
        <v>207</v>
      </c>
      <c r="AE111" s="46" t="s">
        <v>28</v>
      </c>
      <c r="AF111" s="46" t="s">
        <v>42</v>
      </c>
      <c r="AG111" s="46" t="str">
        <f>IF(AE111="","",_xlfn.LET(_xlpm.x,VLOOKUP(AE111,'Drop-down_menus'!$D$2:$E$13,2,FALSE),IF(_xlpm.x=0,"",_xlpm.x)))</f>
        <v>https://orcid.org/0000-0002-9037-7623</v>
      </c>
      <c r="AH111" s="46" t="str">
        <f>IF(AF111="","",_xlfn.LET(_xlpm.x,VLOOKUP(AF111,'Drop-down_menus'!$D$2:$E$13,2,FALSE),IF(_xlpm.x=0,"",_xlpm.x)))</f>
        <v/>
      </c>
    </row>
    <row r="112" spans="2:34" ht="13.5" customHeight="1">
      <c r="B112" s="46">
        <v>114</v>
      </c>
      <c r="C112" s="46" t="s">
        <v>64</v>
      </c>
      <c r="D112" s="46" t="b">
        <f>COUNTIF(Events!$B$2:$B$171, C112) &gt; 0</f>
        <v>1</v>
      </c>
      <c r="E112" s="46" t="s">
        <v>163</v>
      </c>
      <c r="F112" s="46" t="s">
        <v>209</v>
      </c>
      <c r="J112" s="46" t="str">
        <f>IF(I112="","",_xlfn.LET(_xlpm.x,VLOOKUP(I112,'2026-01-09_taxon-match'!$A$2:$N$81,4,FALSE),IF(_xlpm.x=0,"",_xlpm.x)))</f>
        <v/>
      </c>
      <c r="L112" s="46" t="str">
        <f>IF(I112="","",_xlfn.LET(_xlpm.x,VLOOKUP(I112,'2026-01-09_taxon-match'!$A$2:$N$81,3,FALSE),IF(_xlpm.x=0,"",_xlpm.x)))</f>
        <v/>
      </c>
      <c r="M112" s="46" t="str">
        <f>IF($I112="","",_xlfn.LET(_xlpm.x,VLOOKUP($I112,'2026-01-09_taxon-match'!$A$2:$N$81,5,FALSE),IF(_xlpm.x=0,"",_xlpm.x)))</f>
        <v/>
      </c>
      <c r="N112" s="46" t="str">
        <f>IF($I112="","",_xlfn.LET(_xlpm.x,VLOOKUP($I112,'2026-01-09_taxon-match'!$A$2:$N$81,6,FALSE),IF(_xlpm.x=0,"",_xlpm.x)))</f>
        <v/>
      </c>
      <c r="O112" s="46" t="str">
        <f>IF($I112="","",_xlfn.LET(_xlpm.x,VLOOKUP($I112,'2026-01-09_taxon-match'!$A$2:$N$81,7,FALSE),IF(_xlpm.x=0,"",_xlpm.x)))</f>
        <v/>
      </c>
      <c r="P112" s="46" t="str">
        <f>IF($I112="","",_xlfn.LET(_xlpm.x,VLOOKUP($I112,'2026-01-09_taxon-match'!$A$2:$N$81,8,FALSE),IF(_xlpm.x=0,"",_xlpm.x)))</f>
        <v/>
      </c>
      <c r="Q112" s="46" t="str">
        <f>IF($I112="","",_xlfn.LET(_xlpm.x,VLOOKUP($I112,'2026-01-09_taxon-match'!$A$2:$N$81,9,FALSE),IF(_xlpm.x=0,"",_xlpm.x)))</f>
        <v/>
      </c>
      <c r="R112" s="46" t="str">
        <f>IF($I112="","",_xlfn.LET(_xlpm.x,VLOOKUP($I112,'2026-01-09_taxon-match'!$A$2:$N$81,10,FALSE),IF(_xlpm.x=0,"",_xlpm.x)))</f>
        <v/>
      </c>
      <c r="S112" s="46" t="str">
        <f>IF($I112="","",_xlfn.LET(_xlpm.x,VLOOKUP($I112,'2026-01-09_taxon-match'!$A$2:$N$81,11,FALSE),IF(_xlpm.x=0,"",_xlpm.x)))</f>
        <v/>
      </c>
      <c r="T112" s="46" t="str">
        <f>IF($I112="","",_xlfn.LET(_xlpm.x,VLOOKUP($I112,'2026-01-09_taxon-match'!$A$2:$N$81,13,FALSE),IF(_xlpm.x=0,"",_xlpm.x)))</f>
        <v/>
      </c>
      <c r="V112" s="46" t="s">
        <v>39</v>
      </c>
      <c r="W112" s="46" t="s">
        <v>46</v>
      </c>
      <c r="Y112" s="46" t="str">
        <f>IF(V112="","",_xlfn.LET(_xlpm.x,VLOOKUP(V112,'Drop-down_menus'!$D$2:$E$13,2,FALSE),IF(_xlpm.x=0,"",_xlpm.x)))</f>
        <v>https://orcid.org/0009-0002-6669-2911</v>
      </c>
      <c r="Z112" s="46" t="str">
        <f>IF(W112="","",_xlfn.LET(_xlpm.x,VLOOKUP(W112,'Drop-down_menus'!$D$2:$E$13,2,FALSE),IF(_xlpm.x=0,"",_xlpm.x)))</f>
        <v>https://orcid.org/0000-0003-0502-8101</v>
      </c>
      <c r="AA112" s="46" t="str">
        <f>IF(X112="","",_xlfn.LET(_xlpm.x,VLOOKUP(X112,'Drop-down_menus'!$D$2:$E$13,2,FALSE),IF(_xlpm.x=0,"",_xlpm.x)))</f>
        <v/>
      </c>
      <c r="AB112" s="14"/>
      <c r="AC112" s="40"/>
      <c r="AD112" s="46" t="s">
        <v>207</v>
      </c>
      <c r="AE112" s="46" t="s">
        <v>28</v>
      </c>
      <c r="AF112" s="46" t="s">
        <v>42</v>
      </c>
      <c r="AG112" s="46" t="str">
        <f>IF(AE112="","",_xlfn.LET(_xlpm.x,VLOOKUP(AE112,'Drop-down_menus'!$D$2:$E$13,2,FALSE),IF(_xlpm.x=0,"",_xlpm.x)))</f>
        <v>https://orcid.org/0000-0002-9037-7623</v>
      </c>
      <c r="AH112" s="46" t="str">
        <f>IF(AF112="","",_xlfn.LET(_xlpm.x,VLOOKUP(AF112,'Drop-down_menus'!$D$2:$E$13,2,FALSE),IF(_xlpm.x=0,"",_xlpm.x)))</f>
        <v/>
      </c>
    </row>
    <row r="113" spans="2:34" ht="13.5" customHeight="1">
      <c r="B113" s="46">
        <v>115</v>
      </c>
      <c r="C113" s="46" t="s">
        <v>64</v>
      </c>
      <c r="D113" s="46" t="b">
        <f>COUNTIF(Events!$B$2:$B$171, C113) &gt; 0</f>
        <v>1</v>
      </c>
      <c r="E113" s="46" t="s">
        <v>163</v>
      </c>
      <c r="F113" s="47"/>
      <c r="J113" s="46" t="str">
        <f>IF(I113="","",_xlfn.LET(_xlpm.x,VLOOKUP(I113,'2026-01-09_taxon-match'!$A$2:$N$81,4,FALSE),IF(_xlpm.x=0,"",_xlpm.x)))</f>
        <v/>
      </c>
      <c r="L113" s="46" t="str">
        <f>IF(I113="","",_xlfn.LET(_xlpm.x,VLOOKUP(I113,'2026-01-09_taxon-match'!$A$2:$N$81,3,FALSE),IF(_xlpm.x=0,"",_xlpm.x)))</f>
        <v/>
      </c>
      <c r="M113" s="46" t="str">
        <f>IF($I113="","",_xlfn.LET(_xlpm.x,VLOOKUP($I113,'2026-01-09_taxon-match'!$A$2:$N$81,5,FALSE),IF(_xlpm.x=0,"",_xlpm.x)))</f>
        <v/>
      </c>
      <c r="N113" s="46" t="str">
        <f>IF($I113="","",_xlfn.LET(_xlpm.x,VLOOKUP($I113,'2026-01-09_taxon-match'!$A$2:$N$81,6,FALSE),IF(_xlpm.x=0,"",_xlpm.x)))</f>
        <v/>
      </c>
      <c r="O113" s="46" t="str">
        <f>IF($I113="","",_xlfn.LET(_xlpm.x,VLOOKUP($I113,'2026-01-09_taxon-match'!$A$2:$N$81,7,FALSE),IF(_xlpm.x=0,"",_xlpm.x)))</f>
        <v/>
      </c>
      <c r="P113" s="46" t="str">
        <f>IF($I113="","",_xlfn.LET(_xlpm.x,VLOOKUP($I113,'2026-01-09_taxon-match'!$A$2:$N$81,8,FALSE),IF(_xlpm.x=0,"",_xlpm.x)))</f>
        <v/>
      </c>
      <c r="Q113" s="46" t="str">
        <f>IF($I113="","",_xlfn.LET(_xlpm.x,VLOOKUP($I113,'2026-01-09_taxon-match'!$A$2:$N$81,9,FALSE),IF(_xlpm.x=0,"",_xlpm.x)))</f>
        <v/>
      </c>
      <c r="R113" s="46" t="str">
        <f>IF($I113="","",_xlfn.LET(_xlpm.x,VLOOKUP($I113,'2026-01-09_taxon-match'!$A$2:$N$81,10,FALSE),IF(_xlpm.x=0,"",_xlpm.x)))</f>
        <v/>
      </c>
      <c r="S113" s="46" t="str">
        <f>IF($I113="","",_xlfn.LET(_xlpm.x,VLOOKUP($I113,'2026-01-09_taxon-match'!$A$2:$N$81,11,FALSE),IF(_xlpm.x=0,"",_xlpm.x)))</f>
        <v/>
      </c>
      <c r="T113" s="46" t="str">
        <f>IF($I113="","",_xlfn.LET(_xlpm.x,VLOOKUP($I113,'2026-01-09_taxon-match'!$A$2:$N$81,13,FALSE),IF(_xlpm.x=0,"",_xlpm.x)))</f>
        <v/>
      </c>
      <c r="V113" s="46" t="s">
        <v>39</v>
      </c>
      <c r="W113" s="46" t="s">
        <v>46</v>
      </c>
      <c r="Y113" s="46" t="str">
        <f>IF(V113="","",_xlfn.LET(_xlpm.x,VLOOKUP(V113,'Drop-down_menus'!$D$2:$E$13,2,FALSE),IF(_xlpm.x=0,"",_xlpm.x)))</f>
        <v>https://orcid.org/0009-0002-6669-2911</v>
      </c>
      <c r="Z113" s="46" t="str">
        <f>IF(W113="","",_xlfn.LET(_xlpm.x,VLOOKUP(W113,'Drop-down_menus'!$D$2:$E$13,2,FALSE),IF(_xlpm.x=0,"",_xlpm.x)))</f>
        <v>https://orcid.org/0000-0003-0502-8101</v>
      </c>
      <c r="AA113" s="46" t="str">
        <f>IF(X113="","",_xlfn.LET(_xlpm.x,VLOOKUP(X113,'Drop-down_menus'!$D$2:$E$13,2,FALSE),IF(_xlpm.x=0,"",_xlpm.x)))</f>
        <v/>
      </c>
      <c r="AB113" s="14"/>
      <c r="AC113" s="40"/>
      <c r="AD113" s="46" t="s">
        <v>207</v>
      </c>
      <c r="AE113" s="46" t="s">
        <v>28</v>
      </c>
      <c r="AF113" s="46" t="s">
        <v>42</v>
      </c>
      <c r="AG113" s="46" t="str">
        <f>IF(AE113="","",_xlfn.LET(_xlpm.x,VLOOKUP(AE113,'Drop-down_menus'!$D$2:$E$13,2,FALSE),IF(_xlpm.x=0,"",_xlpm.x)))</f>
        <v>https://orcid.org/0000-0002-9037-7623</v>
      </c>
      <c r="AH113" s="46" t="str">
        <f>IF(AF113="","",_xlfn.LET(_xlpm.x,VLOOKUP(AF113,'Drop-down_menus'!$D$2:$E$13,2,FALSE),IF(_xlpm.x=0,"",_xlpm.x)))</f>
        <v/>
      </c>
    </row>
    <row r="114" spans="2:34" ht="13.5" customHeight="1">
      <c r="B114" s="46">
        <v>116</v>
      </c>
      <c r="C114" s="46" t="s">
        <v>64</v>
      </c>
      <c r="D114" s="46" t="b">
        <f>COUNTIF(Events!$B$2:$B$171, C114) &gt; 0</f>
        <v>1</v>
      </c>
      <c r="E114" s="46" t="s">
        <v>163</v>
      </c>
      <c r="F114" s="47"/>
      <c r="J114" s="46" t="str">
        <f>IF(I114="","",_xlfn.LET(_xlpm.x,VLOOKUP(I114,'2026-01-09_taxon-match'!$A$2:$N$81,4,FALSE),IF(_xlpm.x=0,"",_xlpm.x)))</f>
        <v/>
      </c>
      <c r="L114" s="46" t="str">
        <f>IF(I114="","",_xlfn.LET(_xlpm.x,VLOOKUP(I114,'2026-01-09_taxon-match'!$A$2:$N$81,3,FALSE),IF(_xlpm.x=0,"",_xlpm.x)))</f>
        <v/>
      </c>
      <c r="M114" s="46" t="str">
        <f>IF($I114="","",_xlfn.LET(_xlpm.x,VLOOKUP($I114,'2026-01-09_taxon-match'!$A$2:$N$81,5,FALSE),IF(_xlpm.x=0,"",_xlpm.x)))</f>
        <v/>
      </c>
      <c r="N114" s="46" t="str">
        <f>IF($I114="","",_xlfn.LET(_xlpm.x,VLOOKUP($I114,'2026-01-09_taxon-match'!$A$2:$N$81,6,FALSE),IF(_xlpm.x=0,"",_xlpm.x)))</f>
        <v/>
      </c>
      <c r="O114" s="46" t="str">
        <f>IF($I114="","",_xlfn.LET(_xlpm.x,VLOOKUP($I114,'2026-01-09_taxon-match'!$A$2:$N$81,7,FALSE),IF(_xlpm.x=0,"",_xlpm.x)))</f>
        <v/>
      </c>
      <c r="P114" s="46" t="str">
        <f>IF($I114="","",_xlfn.LET(_xlpm.x,VLOOKUP($I114,'2026-01-09_taxon-match'!$A$2:$N$81,8,FALSE),IF(_xlpm.x=0,"",_xlpm.x)))</f>
        <v/>
      </c>
      <c r="Q114" s="46" t="str">
        <f>IF($I114="","",_xlfn.LET(_xlpm.x,VLOOKUP($I114,'2026-01-09_taxon-match'!$A$2:$N$81,9,FALSE),IF(_xlpm.x=0,"",_xlpm.x)))</f>
        <v/>
      </c>
      <c r="R114" s="46" t="str">
        <f>IF($I114="","",_xlfn.LET(_xlpm.x,VLOOKUP($I114,'2026-01-09_taxon-match'!$A$2:$N$81,10,FALSE),IF(_xlpm.x=0,"",_xlpm.x)))</f>
        <v/>
      </c>
      <c r="S114" s="46" t="str">
        <f>IF($I114="","",_xlfn.LET(_xlpm.x,VLOOKUP($I114,'2026-01-09_taxon-match'!$A$2:$N$81,11,FALSE),IF(_xlpm.x=0,"",_xlpm.x)))</f>
        <v/>
      </c>
      <c r="T114" s="46" t="str">
        <f>IF($I114="","",_xlfn.LET(_xlpm.x,VLOOKUP($I114,'2026-01-09_taxon-match'!$A$2:$N$81,13,FALSE),IF(_xlpm.x=0,"",_xlpm.x)))</f>
        <v/>
      </c>
      <c r="V114" s="46" t="s">
        <v>39</v>
      </c>
      <c r="W114" s="46" t="s">
        <v>46</v>
      </c>
      <c r="Y114" s="46" t="str">
        <f>IF(V114="","",_xlfn.LET(_xlpm.x,VLOOKUP(V114,'Drop-down_menus'!$D$2:$E$13,2,FALSE),IF(_xlpm.x=0,"",_xlpm.x)))</f>
        <v>https://orcid.org/0009-0002-6669-2911</v>
      </c>
      <c r="Z114" s="46" t="str">
        <f>IF(W114="","",_xlfn.LET(_xlpm.x,VLOOKUP(W114,'Drop-down_menus'!$D$2:$E$13,2,FALSE),IF(_xlpm.x=0,"",_xlpm.x)))</f>
        <v>https://orcid.org/0000-0003-0502-8101</v>
      </c>
      <c r="AA114" s="46" t="str">
        <f>IF(X114="","",_xlfn.LET(_xlpm.x,VLOOKUP(X114,'Drop-down_menus'!$D$2:$E$13,2,FALSE),IF(_xlpm.x=0,"",_xlpm.x)))</f>
        <v/>
      </c>
      <c r="AB114" s="14"/>
      <c r="AC114" s="40"/>
      <c r="AD114" s="46" t="s">
        <v>212</v>
      </c>
      <c r="AE114" s="46" t="s">
        <v>28</v>
      </c>
      <c r="AF114" s="46" t="s">
        <v>42</v>
      </c>
      <c r="AG114" s="46" t="str">
        <f>IF(AE114="","",_xlfn.LET(_xlpm.x,VLOOKUP(AE114,'Drop-down_menus'!$D$2:$E$13,2,FALSE),IF(_xlpm.x=0,"",_xlpm.x)))</f>
        <v>https://orcid.org/0000-0002-9037-7623</v>
      </c>
      <c r="AH114" s="46" t="str">
        <f>IF(AF114="","",_xlfn.LET(_xlpm.x,VLOOKUP(AF114,'Drop-down_menus'!$D$2:$E$13,2,FALSE),IF(_xlpm.x=0,"",_xlpm.x)))</f>
        <v/>
      </c>
    </row>
    <row r="115" spans="2:34" ht="13.5" customHeight="1">
      <c r="B115" s="46">
        <v>117</v>
      </c>
      <c r="C115" s="46" t="s">
        <v>64</v>
      </c>
      <c r="D115" s="46" t="b">
        <f>COUNTIF(Events!$B$2:$B$171, C115) &gt; 0</f>
        <v>1</v>
      </c>
      <c r="E115" s="46" t="s">
        <v>163</v>
      </c>
      <c r="F115" s="46" t="s">
        <v>208</v>
      </c>
      <c r="J115" s="46" t="str">
        <f>IF(I115="","",_xlfn.LET(_xlpm.x,VLOOKUP(I115,'2026-01-09_taxon-match'!$A$2:$N$81,4,FALSE),IF(_xlpm.x=0,"",_xlpm.x)))</f>
        <v/>
      </c>
      <c r="L115" s="46" t="str">
        <f>IF(I115="","",_xlfn.LET(_xlpm.x,VLOOKUP(I115,'2026-01-09_taxon-match'!$A$2:$N$81,3,FALSE),IF(_xlpm.x=0,"",_xlpm.x)))</f>
        <v/>
      </c>
      <c r="M115" s="46" t="str">
        <f>IF($I115="","",_xlfn.LET(_xlpm.x,VLOOKUP($I115,'2026-01-09_taxon-match'!$A$2:$N$81,5,FALSE),IF(_xlpm.x=0,"",_xlpm.x)))</f>
        <v/>
      </c>
      <c r="N115" s="46" t="str">
        <f>IF($I115="","",_xlfn.LET(_xlpm.x,VLOOKUP($I115,'2026-01-09_taxon-match'!$A$2:$N$81,6,FALSE),IF(_xlpm.x=0,"",_xlpm.x)))</f>
        <v/>
      </c>
      <c r="O115" s="46" t="str">
        <f>IF($I115="","",_xlfn.LET(_xlpm.x,VLOOKUP($I115,'2026-01-09_taxon-match'!$A$2:$N$81,7,FALSE),IF(_xlpm.x=0,"",_xlpm.x)))</f>
        <v/>
      </c>
      <c r="P115" s="46" t="str">
        <f>IF($I115="","",_xlfn.LET(_xlpm.x,VLOOKUP($I115,'2026-01-09_taxon-match'!$A$2:$N$81,8,FALSE),IF(_xlpm.x=0,"",_xlpm.x)))</f>
        <v/>
      </c>
      <c r="Q115" s="46" t="str">
        <f>IF($I115="","",_xlfn.LET(_xlpm.x,VLOOKUP($I115,'2026-01-09_taxon-match'!$A$2:$N$81,9,FALSE),IF(_xlpm.x=0,"",_xlpm.x)))</f>
        <v/>
      </c>
      <c r="R115" s="46" t="str">
        <f>IF($I115="","",_xlfn.LET(_xlpm.x,VLOOKUP($I115,'2026-01-09_taxon-match'!$A$2:$N$81,10,FALSE),IF(_xlpm.x=0,"",_xlpm.x)))</f>
        <v/>
      </c>
      <c r="S115" s="46" t="str">
        <f>IF($I115="","",_xlfn.LET(_xlpm.x,VLOOKUP($I115,'2026-01-09_taxon-match'!$A$2:$N$81,11,FALSE),IF(_xlpm.x=0,"",_xlpm.x)))</f>
        <v/>
      </c>
      <c r="T115" s="46" t="str">
        <f>IF($I115="","",_xlfn.LET(_xlpm.x,VLOOKUP($I115,'2026-01-09_taxon-match'!$A$2:$N$81,13,FALSE),IF(_xlpm.x=0,"",_xlpm.x)))</f>
        <v/>
      </c>
      <c r="V115" s="46" t="s">
        <v>39</v>
      </c>
      <c r="W115" s="46" t="s">
        <v>46</v>
      </c>
      <c r="Y115" s="46" t="str">
        <f>IF(V115="","",_xlfn.LET(_xlpm.x,VLOOKUP(V115,'Drop-down_menus'!$D$2:$E$13,2,FALSE),IF(_xlpm.x=0,"",_xlpm.x)))</f>
        <v>https://orcid.org/0009-0002-6669-2911</v>
      </c>
      <c r="Z115" s="46" t="str">
        <f>IF(W115="","",_xlfn.LET(_xlpm.x,VLOOKUP(W115,'Drop-down_menus'!$D$2:$E$13,2,FALSE),IF(_xlpm.x=0,"",_xlpm.x)))</f>
        <v>https://orcid.org/0000-0003-0502-8101</v>
      </c>
      <c r="AA115" s="46" t="str">
        <f>IF(X115="","",_xlfn.LET(_xlpm.x,VLOOKUP(X115,'Drop-down_menus'!$D$2:$E$13,2,FALSE),IF(_xlpm.x=0,"",_xlpm.x)))</f>
        <v/>
      </c>
      <c r="AB115" s="14"/>
      <c r="AC115" s="40"/>
      <c r="AD115" s="46" t="s">
        <v>207</v>
      </c>
      <c r="AE115" s="46" t="s">
        <v>28</v>
      </c>
      <c r="AF115" s="46" t="s">
        <v>42</v>
      </c>
      <c r="AG115" s="46" t="str">
        <f>IF(AE115="","",_xlfn.LET(_xlpm.x,VLOOKUP(AE115,'Drop-down_menus'!$D$2:$E$13,2,FALSE),IF(_xlpm.x=0,"",_xlpm.x)))</f>
        <v>https://orcid.org/0000-0002-9037-7623</v>
      </c>
      <c r="AH115" s="46" t="str">
        <f>IF(AF115="","",_xlfn.LET(_xlpm.x,VLOOKUP(AF115,'Drop-down_menus'!$D$2:$E$13,2,FALSE),IF(_xlpm.x=0,"",_xlpm.x)))</f>
        <v/>
      </c>
    </row>
    <row r="116" spans="2:34" ht="13.5" customHeight="1">
      <c r="B116" s="46">
        <v>118</v>
      </c>
      <c r="C116" s="46" t="s">
        <v>64</v>
      </c>
      <c r="D116" s="46" t="b">
        <f>COUNTIF(Events!$B$2:$B$171, C116) &gt; 0</f>
        <v>1</v>
      </c>
      <c r="E116" s="46" t="s">
        <v>163</v>
      </c>
      <c r="F116" s="46" t="s">
        <v>209</v>
      </c>
      <c r="J116" s="46" t="str">
        <f>IF(I116="","",_xlfn.LET(_xlpm.x,VLOOKUP(I116,'2026-01-09_taxon-match'!$A$2:$N$81,4,FALSE),IF(_xlpm.x=0,"",_xlpm.x)))</f>
        <v/>
      </c>
      <c r="L116" s="46" t="str">
        <f>IF(I116="","",_xlfn.LET(_xlpm.x,VLOOKUP(I116,'2026-01-09_taxon-match'!$A$2:$N$81,3,FALSE),IF(_xlpm.x=0,"",_xlpm.x)))</f>
        <v/>
      </c>
      <c r="M116" s="46" t="str">
        <f>IF($I116="","",_xlfn.LET(_xlpm.x,VLOOKUP($I116,'2026-01-09_taxon-match'!$A$2:$N$81,5,FALSE),IF(_xlpm.x=0,"",_xlpm.x)))</f>
        <v/>
      </c>
      <c r="N116" s="46" t="str">
        <f>IF($I116="","",_xlfn.LET(_xlpm.x,VLOOKUP($I116,'2026-01-09_taxon-match'!$A$2:$N$81,6,FALSE),IF(_xlpm.x=0,"",_xlpm.x)))</f>
        <v/>
      </c>
      <c r="O116" s="46" t="str">
        <f>IF($I116="","",_xlfn.LET(_xlpm.x,VLOOKUP($I116,'2026-01-09_taxon-match'!$A$2:$N$81,7,FALSE),IF(_xlpm.x=0,"",_xlpm.x)))</f>
        <v/>
      </c>
      <c r="P116" s="46" t="str">
        <f>IF($I116="","",_xlfn.LET(_xlpm.x,VLOOKUP($I116,'2026-01-09_taxon-match'!$A$2:$N$81,8,FALSE),IF(_xlpm.x=0,"",_xlpm.x)))</f>
        <v/>
      </c>
      <c r="Q116" s="46" t="str">
        <f>IF($I116="","",_xlfn.LET(_xlpm.x,VLOOKUP($I116,'2026-01-09_taxon-match'!$A$2:$N$81,9,FALSE),IF(_xlpm.x=0,"",_xlpm.x)))</f>
        <v/>
      </c>
      <c r="R116" s="46" t="str">
        <f>IF($I116="","",_xlfn.LET(_xlpm.x,VLOOKUP($I116,'2026-01-09_taxon-match'!$A$2:$N$81,10,FALSE),IF(_xlpm.x=0,"",_xlpm.x)))</f>
        <v/>
      </c>
      <c r="S116" s="46" t="str">
        <f>IF($I116="","",_xlfn.LET(_xlpm.x,VLOOKUP($I116,'2026-01-09_taxon-match'!$A$2:$N$81,11,FALSE),IF(_xlpm.x=0,"",_xlpm.x)))</f>
        <v/>
      </c>
      <c r="T116" s="46" t="str">
        <f>IF($I116="","",_xlfn.LET(_xlpm.x,VLOOKUP($I116,'2026-01-09_taxon-match'!$A$2:$N$81,13,FALSE),IF(_xlpm.x=0,"",_xlpm.x)))</f>
        <v/>
      </c>
      <c r="V116" s="46" t="s">
        <v>39</v>
      </c>
      <c r="W116" s="46" t="s">
        <v>46</v>
      </c>
      <c r="Y116" s="46" t="str">
        <f>IF(V116="","",_xlfn.LET(_xlpm.x,VLOOKUP(V116,'Drop-down_menus'!$D$2:$E$13,2,FALSE),IF(_xlpm.x=0,"",_xlpm.x)))</f>
        <v>https://orcid.org/0009-0002-6669-2911</v>
      </c>
      <c r="Z116" s="46" t="str">
        <f>IF(W116="","",_xlfn.LET(_xlpm.x,VLOOKUP(W116,'Drop-down_menus'!$D$2:$E$13,2,FALSE),IF(_xlpm.x=0,"",_xlpm.x)))</f>
        <v>https://orcid.org/0000-0003-0502-8101</v>
      </c>
      <c r="AA116" s="46" t="str">
        <f>IF(X116="","",_xlfn.LET(_xlpm.x,VLOOKUP(X116,'Drop-down_menus'!$D$2:$E$13,2,FALSE),IF(_xlpm.x=0,"",_xlpm.x)))</f>
        <v/>
      </c>
      <c r="AB116" s="14"/>
      <c r="AC116" s="40"/>
      <c r="AD116" s="46" t="s">
        <v>207</v>
      </c>
      <c r="AE116" s="46" t="s">
        <v>28</v>
      </c>
      <c r="AF116" s="46" t="s">
        <v>42</v>
      </c>
      <c r="AG116" s="46" t="str">
        <f>IF(AE116="","",_xlfn.LET(_xlpm.x,VLOOKUP(AE116,'Drop-down_menus'!$D$2:$E$13,2,FALSE),IF(_xlpm.x=0,"",_xlpm.x)))</f>
        <v>https://orcid.org/0000-0002-9037-7623</v>
      </c>
      <c r="AH116" s="46" t="str">
        <f>IF(AF116="","",_xlfn.LET(_xlpm.x,VLOOKUP(AF116,'Drop-down_menus'!$D$2:$E$13,2,FALSE),IF(_xlpm.x=0,"",_xlpm.x)))</f>
        <v/>
      </c>
    </row>
    <row r="117" spans="2:34" ht="13.5" customHeight="1">
      <c r="B117" s="46">
        <v>119</v>
      </c>
      <c r="C117" s="46" t="s">
        <v>64</v>
      </c>
      <c r="D117" s="46" t="b">
        <f>COUNTIF(Events!$B$2:$B$171, C117) &gt; 0</f>
        <v>1</v>
      </c>
      <c r="E117" s="46" t="s">
        <v>163</v>
      </c>
      <c r="F117" s="46" t="s">
        <v>210</v>
      </c>
      <c r="J117" s="46" t="str">
        <f>IF(I117="","",_xlfn.LET(_xlpm.x,VLOOKUP(I117,'2026-01-09_taxon-match'!$A$2:$N$81,4,FALSE),IF(_xlpm.x=0,"",_xlpm.x)))</f>
        <v/>
      </c>
      <c r="L117" s="46" t="str">
        <f>IF(I117="","",_xlfn.LET(_xlpm.x,VLOOKUP(I117,'2026-01-09_taxon-match'!$A$2:$N$81,3,FALSE),IF(_xlpm.x=0,"",_xlpm.x)))</f>
        <v/>
      </c>
      <c r="M117" s="46" t="str">
        <f>IF($I117="","",_xlfn.LET(_xlpm.x,VLOOKUP($I117,'2026-01-09_taxon-match'!$A$2:$N$81,5,FALSE),IF(_xlpm.x=0,"",_xlpm.x)))</f>
        <v/>
      </c>
      <c r="N117" s="46" t="str">
        <f>IF($I117="","",_xlfn.LET(_xlpm.x,VLOOKUP($I117,'2026-01-09_taxon-match'!$A$2:$N$81,6,FALSE),IF(_xlpm.x=0,"",_xlpm.x)))</f>
        <v/>
      </c>
      <c r="O117" s="46" t="str">
        <f>IF($I117="","",_xlfn.LET(_xlpm.x,VLOOKUP($I117,'2026-01-09_taxon-match'!$A$2:$N$81,7,FALSE),IF(_xlpm.x=0,"",_xlpm.x)))</f>
        <v/>
      </c>
      <c r="P117" s="46" t="str">
        <f>IF($I117="","",_xlfn.LET(_xlpm.x,VLOOKUP($I117,'2026-01-09_taxon-match'!$A$2:$N$81,8,FALSE),IF(_xlpm.x=0,"",_xlpm.x)))</f>
        <v/>
      </c>
      <c r="Q117" s="46" t="str">
        <f>IF($I117="","",_xlfn.LET(_xlpm.x,VLOOKUP($I117,'2026-01-09_taxon-match'!$A$2:$N$81,9,FALSE),IF(_xlpm.x=0,"",_xlpm.x)))</f>
        <v/>
      </c>
      <c r="R117" s="46" t="str">
        <f>IF($I117="","",_xlfn.LET(_xlpm.x,VLOOKUP($I117,'2026-01-09_taxon-match'!$A$2:$N$81,10,FALSE),IF(_xlpm.x=0,"",_xlpm.x)))</f>
        <v/>
      </c>
      <c r="S117" s="46" t="str">
        <f>IF($I117="","",_xlfn.LET(_xlpm.x,VLOOKUP($I117,'2026-01-09_taxon-match'!$A$2:$N$81,11,FALSE),IF(_xlpm.x=0,"",_xlpm.x)))</f>
        <v/>
      </c>
      <c r="T117" s="46" t="str">
        <f>IF($I117="","",_xlfn.LET(_xlpm.x,VLOOKUP($I117,'2026-01-09_taxon-match'!$A$2:$N$81,13,FALSE),IF(_xlpm.x=0,"",_xlpm.x)))</f>
        <v/>
      </c>
      <c r="V117" s="46" t="s">
        <v>39</v>
      </c>
      <c r="W117" s="46" t="s">
        <v>46</v>
      </c>
      <c r="Y117" s="46" t="str">
        <f>IF(V117="","",_xlfn.LET(_xlpm.x,VLOOKUP(V117,'Drop-down_menus'!$D$2:$E$13,2,FALSE),IF(_xlpm.x=0,"",_xlpm.x)))</f>
        <v>https://orcid.org/0009-0002-6669-2911</v>
      </c>
      <c r="Z117" s="46" t="str">
        <f>IF(W117="","",_xlfn.LET(_xlpm.x,VLOOKUP(W117,'Drop-down_menus'!$D$2:$E$13,2,FALSE),IF(_xlpm.x=0,"",_xlpm.x)))</f>
        <v>https://orcid.org/0000-0003-0502-8101</v>
      </c>
      <c r="AA117" s="46" t="str">
        <f>IF(X117="","",_xlfn.LET(_xlpm.x,VLOOKUP(X117,'Drop-down_menus'!$D$2:$E$13,2,FALSE),IF(_xlpm.x=0,"",_xlpm.x)))</f>
        <v/>
      </c>
      <c r="AB117" s="14"/>
      <c r="AC117" s="40"/>
      <c r="AD117" s="46" t="s">
        <v>207</v>
      </c>
      <c r="AE117" s="46" t="s">
        <v>28</v>
      </c>
      <c r="AF117" s="46" t="s">
        <v>42</v>
      </c>
      <c r="AG117" s="46" t="str">
        <f>IF(AE117="","",_xlfn.LET(_xlpm.x,VLOOKUP(AE117,'Drop-down_menus'!$D$2:$E$13,2,FALSE),IF(_xlpm.x=0,"",_xlpm.x)))</f>
        <v>https://orcid.org/0000-0002-9037-7623</v>
      </c>
      <c r="AH117" s="46" t="str">
        <f>IF(AF117="","",_xlfn.LET(_xlpm.x,VLOOKUP(AF117,'Drop-down_menus'!$D$2:$E$13,2,FALSE),IF(_xlpm.x=0,"",_xlpm.x)))</f>
        <v/>
      </c>
    </row>
    <row r="118" spans="2:34" ht="13.5" customHeight="1">
      <c r="B118" s="46">
        <v>120</v>
      </c>
      <c r="C118" s="46" t="s">
        <v>64</v>
      </c>
      <c r="D118" s="46" t="b">
        <f>COUNTIF(Events!$B$2:$B$171, C118) &gt; 0</f>
        <v>1</v>
      </c>
      <c r="E118" s="46" t="s">
        <v>163</v>
      </c>
      <c r="F118" s="46" t="s">
        <v>211</v>
      </c>
      <c r="J118" s="46" t="str">
        <f>IF(I118="","",_xlfn.LET(_xlpm.x,VLOOKUP(I118,'2026-01-09_taxon-match'!$A$2:$N$81,4,FALSE),IF(_xlpm.x=0,"",_xlpm.x)))</f>
        <v/>
      </c>
      <c r="L118" s="46" t="str">
        <f>IF(I118="","",_xlfn.LET(_xlpm.x,VLOOKUP(I118,'2026-01-09_taxon-match'!$A$2:$N$81,3,FALSE),IF(_xlpm.x=0,"",_xlpm.x)))</f>
        <v/>
      </c>
      <c r="M118" s="46" t="str">
        <f>IF($I118="","",_xlfn.LET(_xlpm.x,VLOOKUP($I118,'2026-01-09_taxon-match'!$A$2:$N$81,5,FALSE),IF(_xlpm.x=0,"",_xlpm.x)))</f>
        <v/>
      </c>
      <c r="N118" s="46" t="str">
        <f>IF($I118="","",_xlfn.LET(_xlpm.x,VLOOKUP($I118,'2026-01-09_taxon-match'!$A$2:$N$81,6,FALSE),IF(_xlpm.x=0,"",_xlpm.x)))</f>
        <v/>
      </c>
      <c r="O118" s="46" t="str">
        <f>IF($I118="","",_xlfn.LET(_xlpm.x,VLOOKUP($I118,'2026-01-09_taxon-match'!$A$2:$N$81,7,FALSE),IF(_xlpm.x=0,"",_xlpm.x)))</f>
        <v/>
      </c>
      <c r="P118" s="46" t="str">
        <f>IF($I118="","",_xlfn.LET(_xlpm.x,VLOOKUP($I118,'2026-01-09_taxon-match'!$A$2:$N$81,8,FALSE),IF(_xlpm.x=0,"",_xlpm.x)))</f>
        <v/>
      </c>
      <c r="Q118" s="46" t="str">
        <f>IF($I118="","",_xlfn.LET(_xlpm.x,VLOOKUP($I118,'2026-01-09_taxon-match'!$A$2:$N$81,9,FALSE),IF(_xlpm.x=0,"",_xlpm.x)))</f>
        <v/>
      </c>
      <c r="R118" s="46" t="str">
        <f>IF($I118="","",_xlfn.LET(_xlpm.x,VLOOKUP($I118,'2026-01-09_taxon-match'!$A$2:$N$81,10,FALSE),IF(_xlpm.x=0,"",_xlpm.x)))</f>
        <v/>
      </c>
      <c r="S118" s="46" t="str">
        <f>IF($I118="","",_xlfn.LET(_xlpm.x,VLOOKUP($I118,'2026-01-09_taxon-match'!$A$2:$N$81,11,FALSE),IF(_xlpm.x=0,"",_xlpm.x)))</f>
        <v/>
      </c>
      <c r="T118" s="46" t="str">
        <f>IF($I118="","",_xlfn.LET(_xlpm.x,VLOOKUP($I118,'2026-01-09_taxon-match'!$A$2:$N$81,13,FALSE),IF(_xlpm.x=0,"",_xlpm.x)))</f>
        <v/>
      </c>
      <c r="V118" s="46" t="s">
        <v>39</v>
      </c>
      <c r="W118" s="46" t="s">
        <v>46</v>
      </c>
      <c r="Y118" s="46" t="str">
        <f>IF(V118="","",_xlfn.LET(_xlpm.x,VLOOKUP(V118,'Drop-down_menus'!$D$2:$E$13,2,FALSE),IF(_xlpm.x=0,"",_xlpm.x)))</f>
        <v>https://orcid.org/0009-0002-6669-2911</v>
      </c>
      <c r="Z118" s="46" t="str">
        <f>IF(W118="","",_xlfn.LET(_xlpm.x,VLOOKUP(W118,'Drop-down_menus'!$D$2:$E$13,2,FALSE),IF(_xlpm.x=0,"",_xlpm.x)))</f>
        <v>https://orcid.org/0000-0003-0502-8101</v>
      </c>
      <c r="AA118" s="46" t="str">
        <f>IF(X118="","",_xlfn.LET(_xlpm.x,VLOOKUP(X118,'Drop-down_menus'!$D$2:$E$13,2,FALSE),IF(_xlpm.x=0,"",_xlpm.x)))</f>
        <v/>
      </c>
      <c r="AB118" s="14"/>
      <c r="AC118" s="40"/>
      <c r="AD118" s="46" t="s">
        <v>207</v>
      </c>
      <c r="AE118" s="46" t="s">
        <v>28</v>
      </c>
      <c r="AF118" s="46" t="s">
        <v>42</v>
      </c>
      <c r="AG118" s="46" t="str">
        <f>IF(AE118="","",_xlfn.LET(_xlpm.x,VLOOKUP(AE118,'Drop-down_menus'!$D$2:$E$13,2,FALSE),IF(_xlpm.x=0,"",_xlpm.x)))</f>
        <v>https://orcid.org/0000-0002-9037-7623</v>
      </c>
      <c r="AH118" s="46" t="str">
        <f>IF(AF118="","",_xlfn.LET(_xlpm.x,VLOOKUP(AF118,'Drop-down_menus'!$D$2:$E$13,2,FALSE),IF(_xlpm.x=0,"",_xlpm.x)))</f>
        <v/>
      </c>
    </row>
    <row r="119" spans="2:34" ht="13.5" customHeight="1">
      <c r="B119" s="46">
        <v>121</v>
      </c>
      <c r="C119" s="46" t="s">
        <v>65</v>
      </c>
      <c r="D119" s="46" t="b">
        <f>COUNTIF(Events!$B$2:$B$171, C119) &gt; 0</f>
        <v>1</v>
      </c>
      <c r="E119" s="46" t="s">
        <v>163</v>
      </c>
      <c r="F119" s="46" t="s">
        <v>213</v>
      </c>
      <c r="J119" s="46" t="str">
        <f>IF(I119="","",_xlfn.LET(_xlpm.x,VLOOKUP(I119,'2026-01-09_taxon-match'!$A$2:$N$81,4,FALSE),IF(_xlpm.x=0,"",_xlpm.x)))</f>
        <v/>
      </c>
      <c r="L119" s="46" t="str">
        <f>IF(I119="","",_xlfn.LET(_xlpm.x,VLOOKUP(I119,'2026-01-09_taxon-match'!$A$2:$N$81,3,FALSE),IF(_xlpm.x=0,"",_xlpm.x)))</f>
        <v/>
      </c>
      <c r="M119" s="46" t="str">
        <f>IF($I119="","",_xlfn.LET(_xlpm.x,VLOOKUP($I119,'2026-01-09_taxon-match'!$A$2:$N$81,5,FALSE),IF(_xlpm.x=0,"",_xlpm.x)))</f>
        <v/>
      </c>
      <c r="N119" s="46" t="str">
        <f>IF($I119="","",_xlfn.LET(_xlpm.x,VLOOKUP($I119,'2026-01-09_taxon-match'!$A$2:$N$81,6,FALSE),IF(_xlpm.x=0,"",_xlpm.x)))</f>
        <v/>
      </c>
      <c r="O119" s="46" t="str">
        <f>IF($I119="","",_xlfn.LET(_xlpm.x,VLOOKUP($I119,'2026-01-09_taxon-match'!$A$2:$N$81,7,FALSE),IF(_xlpm.x=0,"",_xlpm.x)))</f>
        <v/>
      </c>
      <c r="P119" s="46" t="str">
        <f>IF($I119="","",_xlfn.LET(_xlpm.x,VLOOKUP($I119,'2026-01-09_taxon-match'!$A$2:$N$81,8,FALSE),IF(_xlpm.x=0,"",_xlpm.x)))</f>
        <v/>
      </c>
      <c r="Q119" s="46" t="str">
        <f>IF($I119="","",_xlfn.LET(_xlpm.x,VLOOKUP($I119,'2026-01-09_taxon-match'!$A$2:$N$81,9,FALSE),IF(_xlpm.x=0,"",_xlpm.x)))</f>
        <v/>
      </c>
      <c r="R119" s="46" t="str">
        <f>IF($I119="","",_xlfn.LET(_xlpm.x,VLOOKUP($I119,'2026-01-09_taxon-match'!$A$2:$N$81,10,FALSE),IF(_xlpm.x=0,"",_xlpm.x)))</f>
        <v/>
      </c>
      <c r="S119" s="46" t="str">
        <f>IF($I119="","",_xlfn.LET(_xlpm.x,VLOOKUP($I119,'2026-01-09_taxon-match'!$A$2:$N$81,11,FALSE),IF(_xlpm.x=0,"",_xlpm.x)))</f>
        <v/>
      </c>
      <c r="T119" s="46" t="str">
        <f>IF($I119="","",_xlfn.LET(_xlpm.x,VLOOKUP($I119,'2026-01-09_taxon-match'!$A$2:$N$81,13,FALSE),IF(_xlpm.x=0,"",_xlpm.x)))</f>
        <v/>
      </c>
      <c r="V119" s="46" t="s">
        <v>39</v>
      </c>
      <c r="W119" s="46" t="s">
        <v>46</v>
      </c>
      <c r="Y119" s="46" t="str">
        <f>IF(V119="","",_xlfn.LET(_xlpm.x,VLOOKUP(V119,'Drop-down_menus'!$D$2:$E$13,2,FALSE),IF(_xlpm.x=0,"",_xlpm.x)))</f>
        <v>https://orcid.org/0009-0002-6669-2911</v>
      </c>
      <c r="Z119" s="46" t="str">
        <f>IF(W119="","",_xlfn.LET(_xlpm.x,VLOOKUP(W119,'Drop-down_menus'!$D$2:$E$13,2,FALSE),IF(_xlpm.x=0,"",_xlpm.x)))</f>
        <v>https://orcid.org/0000-0003-0502-8101</v>
      </c>
      <c r="AA119" s="46" t="str">
        <f>IF(X119="","",_xlfn.LET(_xlpm.x,VLOOKUP(X119,'Drop-down_menus'!$D$2:$E$13,2,FALSE),IF(_xlpm.x=0,"",_xlpm.x)))</f>
        <v/>
      </c>
      <c r="AB119" s="14"/>
      <c r="AC119" s="46" t="s">
        <v>214</v>
      </c>
      <c r="AE119" s="46" t="s">
        <v>28</v>
      </c>
      <c r="AF119" s="46" t="s">
        <v>42</v>
      </c>
      <c r="AG119" s="46" t="str">
        <f>IF(AE119="","",_xlfn.LET(_xlpm.x,VLOOKUP(AE119,'Drop-down_menus'!$D$2:$E$13,2,FALSE),IF(_xlpm.x=0,"",_xlpm.x)))</f>
        <v>https://orcid.org/0000-0002-9037-7623</v>
      </c>
      <c r="AH119" s="46" t="str">
        <f>IF(AF119="","",_xlfn.LET(_xlpm.x,VLOOKUP(AF119,'Drop-down_menus'!$D$2:$E$13,2,FALSE),IF(_xlpm.x=0,"",_xlpm.x)))</f>
        <v/>
      </c>
    </row>
    <row r="120" spans="2:34" ht="13.5" customHeight="1">
      <c r="B120" s="46">
        <v>122</v>
      </c>
      <c r="C120" s="46" t="s">
        <v>80</v>
      </c>
      <c r="D120" s="46" t="b">
        <f>COUNTIF(Events!$B$2:$B$171, C120) &gt; 0</f>
        <v>1</v>
      </c>
      <c r="E120" s="46" t="s">
        <v>215</v>
      </c>
      <c r="F120" s="46" t="s">
        <v>216</v>
      </c>
      <c r="J120" s="46" t="str">
        <f>IF(I120="","",_xlfn.LET(_xlpm.x,VLOOKUP(I120,'2026-01-09_taxon-match'!$A$2:$N$81,4,FALSE),IF(_xlpm.x=0,"",_xlpm.x)))</f>
        <v/>
      </c>
      <c r="L120" s="46" t="str">
        <f>IF(I120="","",_xlfn.LET(_xlpm.x,VLOOKUP(I120,'2026-01-09_taxon-match'!$A$2:$N$81,3,FALSE),IF(_xlpm.x=0,"",_xlpm.x)))</f>
        <v/>
      </c>
      <c r="M120" s="46" t="str">
        <f>IF($I120="","",_xlfn.LET(_xlpm.x,VLOOKUP($I120,'2026-01-09_taxon-match'!$A$2:$N$81,5,FALSE),IF(_xlpm.x=0,"",_xlpm.x)))</f>
        <v/>
      </c>
      <c r="N120" s="46" t="str">
        <f>IF($I120="","",_xlfn.LET(_xlpm.x,VLOOKUP($I120,'2026-01-09_taxon-match'!$A$2:$N$81,6,FALSE),IF(_xlpm.x=0,"",_xlpm.x)))</f>
        <v/>
      </c>
      <c r="O120" s="46" t="str">
        <f>IF($I120="","",_xlfn.LET(_xlpm.x,VLOOKUP($I120,'2026-01-09_taxon-match'!$A$2:$N$81,7,FALSE),IF(_xlpm.x=0,"",_xlpm.x)))</f>
        <v/>
      </c>
      <c r="P120" s="46" t="str">
        <f>IF($I120="","",_xlfn.LET(_xlpm.x,VLOOKUP($I120,'2026-01-09_taxon-match'!$A$2:$N$81,8,FALSE),IF(_xlpm.x=0,"",_xlpm.x)))</f>
        <v/>
      </c>
      <c r="Q120" s="46" t="str">
        <f>IF($I120="","",_xlfn.LET(_xlpm.x,VLOOKUP($I120,'2026-01-09_taxon-match'!$A$2:$N$81,9,FALSE),IF(_xlpm.x=0,"",_xlpm.x)))</f>
        <v/>
      </c>
      <c r="R120" s="46" t="str">
        <f>IF($I120="","",_xlfn.LET(_xlpm.x,VLOOKUP($I120,'2026-01-09_taxon-match'!$A$2:$N$81,10,FALSE),IF(_xlpm.x=0,"",_xlpm.x)))</f>
        <v/>
      </c>
      <c r="S120" s="46" t="str">
        <f>IF($I120="","",_xlfn.LET(_xlpm.x,VLOOKUP($I120,'2026-01-09_taxon-match'!$A$2:$N$81,11,FALSE),IF(_xlpm.x=0,"",_xlpm.x)))</f>
        <v/>
      </c>
      <c r="T120" s="46" t="str">
        <f>IF($I120="","",_xlfn.LET(_xlpm.x,VLOOKUP($I120,'2026-01-09_taxon-match'!$A$2:$N$81,13,FALSE),IF(_xlpm.x=0,"",_xlpm.x)))</f>
        <v/>
      </c>
      <c r="V120" s="46" t="s">
        <v>39</v>
      </c>
      <c r="W120" s="46" t="s">
        <v>46</v>
      </c>
      <c r="Y120" s="46" t="str">
        <f>IF(V120="","",_xlfn.LET(_xlpm.x,VLOOKUP(V120,'Drop-down_menus'!$D$2:$E$13,2,FALSE),IF(_xlpm.x=0,"",_xlpm.x)))</f>
        <v>https://orcid.org/0009-0002-6669-2911</v>
      </c>
      <c r="Z120" s="46" t="str">
        <f>IF(W120="","",_xlfn.LET(_xlpm.x,VLOOKUP(W120,'Drop-down_menus'!$D$2:$E$13,2,FALSE),IF(_xlpm.x=0,"",_xlpm.x)))</f>
        <v>https://orcid.org/0000-0003-0502-8101</v>
      </c>
      <c r="AA120" s="46" t="str">
        <f>IF(X120="","",_xlfn.LET(_xlpm.x,VLOOKUP(X120,'Drop-down_menus'!$D$2:$E$13,2,FALSE),IF(_xlpm.x=0,"",_xlpm.x)))</f>
        <v/>
      </c>
      <c r="AB120" s="14"/>
      <c r="AC120" s="14" t="s">
        <v>217</v>
      </c>
      <c r="AE120" s="46" t="s">
        <v>28</v>
      </c>
      <c r="AF120" s="46" t="s">
        <v>42</v>
      </c>
      <c r="AG120" s="46" t="str">
        <f>IF(AE120="","",_xlfn.LET(_xlpm.x,VLOOKUP(AE120,'Drop-down_menus'!$D$2:$E$13,2,FALSE),IF(_xlpm.x=0,"",_xlpm.x)))</f>
        <v>https://orcid.org/0000-0002-9037-7623</v>
      </c>
      <c r="AH120" s="46" t="str">
        <f>IF(AF120="","",_xlfn.LET(_xlpm.x,VLOOKUP(AF120,'Drop-down_menus'!$D$2:$E$13,2,FALSE),IF(_xlpm.x=0,"",_xlpm.x)))</f>
        <v/>
      </c>
    </row>
    <row r="121" spans="2:34" ht="13.5" customHeight="1">
      <c r="B121" s="46">
        <v>123</v>
      </c>
      <c r="C121" s="46" t="s">
        <v>80</v>
      </c>
      <c r="D121" s="46" t="b">
        <f>COUNTIF(Events!$B$2:$B$171, C121) &gt; 0</f>
        <v>1</v>
      </c>
      <c r="E121" s="46" t="s">
        <v>215</v>
      </c>
      <c r="F121" s="46" t="s">
        <v>216</v>
      </c>
      <c r="J121" s="46" t="str">
        <f>IF(I121="","",_xlfn.LET(_xlpm.x,VLOOKUP(I121,'2026-01-09_taxon-match'!$A$2:$N$81,4,FALSE),IF(_xlpm.x=0,"",_xlpm.x)))</f>
        <v/>
      </c>
      <c r="L121" s="46" t="str">
        <f>IF(I121="","",_xlfn.LET(_xlpm.x,VLOOKUP(I121,'2026-01-09_taxon-match'!$A$2:$N$81,3,FALSE),IF(_xlpm.x=0,"",_xlpm.x)))</f>
        <v/>
      </c>
      <c r="M121" s="46" t="str">
        <f>IF($I121="","",_xlfn.LET(_xlpm.x,VLOOKUP($I121,'2026-01-09_taxon-match'!$A$2:$N$81,5,FALSE),IF(_xlpm.x=0,"",_xlpm.x)))</f>
        <v/>
      </c>
      <c r="N121" s="46" t="str">
        <f>IF($I121="","",_xlfn.LET(_xlpm.x,VLOOKUP($I121,'2026-01-09_taxon-match'!$A$2:$N$81,6,FALSE),IF(_xlpm.x=0,"",_xlpm.x)))</f>
        <v/>
      </c>
      <c r="O121" s="46" t="str">
        <f>IF($I121="","",_xlfn.LET(_xlpm.x,VLOOKUP($I121,'2026-01-09_taxon-match'!$A$2:$N$81,7,FALSE),IF(_xlpm.x=0,"",_xlpm.x)))</f>
        <v/>
      </c>
      <c r="P121" s="46" t="str">
        <f>IF($I121="","",_xlfn.LET(_xlpm.x,VLOOKUP($I121,'2026-01-09_taxon-match'!$A$2:$N$81,8,FALSE),IF(_xlpm.x=0,"",_xlpm.x)))</f>
        <v/>
      </c>
      <c r="Q121" s="46" t="str">
        <f>IF($I121="","",_xlfn.LET(_xlpm.x,VLOOKUP($I121,'2026-01-09_taxon-match'!$A$2:$N$81,9,FALSE),IF(_xlpm.x=0,"",_xlpm.x)))</f>
        <v/>
      </c>
      <c r="R121" s="46" t="str">
        <f>IF($I121="","",_xlfn.LET(_xlpm.x,VLOOKUP($I121,'2026-01-09_taxon-match'!$A$2:$N$81,10,FALSE),IF(_xlpm.x=0,"",_xlpm.x)))</f>
        <v/>
      </c>
      <c r="S121" s="46" t="str">
        <f>IF($I121="","",_xlfn.LET(_xlpm.x,VLOOKUP($I121,'2026-01-09_taxon-match'!$A$2:$N$81,11,FALSE),IF(_xlpm.x=0,"",_xlpm.x)))</f>
        <v/>
      </c>
      <c r="T121" s="46" t="str">
        <f>IF($I121="","",_xlfn.LET(_xlpm.x,VLOOKUP($I121,'2026-01-09_taxon-match'!$A$2:$N$81,13,FALSE),IF(_xlpm.x=0,"",_xlpm.x)))</f>
        <v/>
      </c>
      <c r="V121" s="46" t="s">
        <v>39</v>
      </c>
      <c r="W121" s="46" t="s">
        <v>46</v>
      </c>
      <c r="Y121" s="46" t="str">
        <f>IF(V121="","",_xlfn.LET(_xlpm.x,VLOOKUP(V121,'Drop-down_menus'!$D$2:$E$13,2,FALSE),IF(_xlpm.x=0,"",_xlpm.x)))</f>
        <v>https://orcid.org/0009-0002-6669-2911</v>
      </c>
      <c r="Z121" s="46" t="str">
        <f>IF(W121="","",_xlfn.LET(_xlpm.x,VLOOKUP(W121,'Drop-down_menus'!$D$2:$E$13,2,FALSE),IF(_xlpm.x=0,"",_xlpm.x)))</f>
        <v>https://orcid.org/0000-0003-0502-8101</v>
      </c>
      <c r="AA121" s="46" t="str">
        <f>IF(X121="","",_xlfn.LET(_xlpm.x,VLOOKUP(X121,'Drop-down_menus'!$D$2:$E$13,2,FALSE),IF(_xlpm.x=0,"",_xlpm.x)))</f>
        <v/>
      </c>
      <c r="AB121" s="14"/>
      <c r="AC121" s="14" t="s">
        <v>217</v>
      </c>
      <c r="AE121" s="46" t="s">
        <v>28</v>
      </c>
      <c r="AF121" s="46" t="s">
        <v>42</v>
      </c>
      <c r="AG121" s="46" t="str">
        <f>IF(AE121="","",_xlfn.LET(_xlpm.x,VLOOKUP(AE121,'Drop-down_menus'!$D$2:$E$13,2,FALSE),IF(_xlpm.x=0,"",_xlpm.x)))</f>
        <v>https://orcid.org/0000-0002-9037-7623</v>
      </c>
      <c r="AH121" s="46" t="str">
        <f>IF(AF121="","",_xlfn.LET(_xlpm.x,VLOOKUP(AF121,'Drop-down_menus'!$D$2:$E$13,2,FALSE),IF(_xlpm.x=0,"",_xlpm.x)))</f>
        <v/>
      </c>
    </row>
    <row r="122" spans="2:34" ht="13.5" customHeight="1">
      <c r="B122" s="46">
        <v>124</v>
      </c>
      <c r="C122" s="46" t="s">
        <v>80</v>
      </c>
      <c r="D122" s="46" t="b">
        <f>COUNTIF(Events!$B$2:$B$171, C122) &gt; 0</f>
        <v>1</v>
      </c>
      <c r="E122" s="46" t="s">
        <v>215</v>
      </c>
      <c r="F122" s="46" t="s">
        <v>218</v>
      </c>
      <c r="J122" s="46" t="str">
        <f>IF(I122="","",_xlfn.LET(_xlpm.x,VLOOKUP(I122,'2026-01-09_taxon-match'!$A$2:$N$81,4,FALSE),IF(_xlpm.x=0,"",_xlpm.x)))</f>
        <v/>
      </c>
      <c r="L122" s="46" t="str">
        <f>IF(I122="","",_xlfn.LET(_xlpm.x,VLOOKUP(I122,'2026-01-09_taxon-match'!$A$2:$N$81,3,FALSE),IF(_xlpm.x=0,"",_xlpm.x)))</f>
        <v/>
      </c>
      <c r="M122" s="46" t="str">
        <f>IF($I122="","",_xlfn.LET(_xlpm.x,VLOOKUP($I122,'2026-01-09_taxon-match'!$A$2:$N$81,5,FALSE),IF(_xlpm.x=0,"",_xlpm.x)))</f>
        <v/>
      </c>
      <c r="N122" s="46" t="str">
        <f>IF($I122="","",_xlfn.LET(_xlpm.x,VLOOKUP($I122,'2026-01-09_taxon-match'!$A$2:$N$81,6,FALSE),IF(_xlpm.x=0,"",_xlpm.x)))</f>
        <v/>
      </c>
      <c r="O122" s="46" t="str">
        <f>IF($I122="","",_xlfn.LET(_xlpm.x,VLOOKUP($I122,'2026-01-09_taxon-match'!$A$2:$N$81,7,FALSE),IF(_xlpm.x=0,"",_xlpm.x)))</f>
        <v/>
      </c>
      <c r="P122" s="46" t="str">
        <f>IF($I122="","",_xlfn.LET(_xlpm.x,VLOOKUP($I122,'2026-01-09_taxon-match'!$A$2:$N$81,8,FALSE),IF(_xlpm.x=0,"",_xlpm.x)))</f>
        <v/>
      </c>
      <c r="Q122" s="46" t="str">
        <f>IF($I122="","",_xlfn.LET(_xlpm.x,VLOOKUP($I122,'2026-01-09_taxon-match'!$A$2:$N$81,9,FALSE),IF(_xlpm.x=0,"",_xlpm.x)))</f>
        <v/>
      </c>
      <c r="R122" s="46" t="str">
        <f>IF($I122="","",_xlfn.LET(_xlpm.x,VLOOKUP($I122,'2026-01-09_taxon-match'!$A$2:$N$81,10,FALSE),IF(_xlpm.x=0,"",_xlpm.x)))</f>
        <v/>
      </c>
      <c r="S122" s="46" t="str">
        <f>IF($I122="","",_xlfn.LET(_xlpm.x,VLOOKUP($I122,'2026-01-09_taxon-match'!$A$2:$N$81,11,FALSE),IF(_xlpm.x=0,"",_xlpm.x)))</f>
        <v/>
      </c>
      <c r="T122" s="46" t="str">
        <f>IF($I122="","",_xlfn.LET(_xlpm.x,VLOOKUP($I122,'2026-01-09_taxon-match'!$A$2:$N$81,13,FALSE),IF(_xlpm.x=0,"",_xlpm.x)))</f>
        <v/>
      </c>
      <c r="V122" s="46" t="s">
        <v>39</v>
      </c>
      <c r="W122" s="46" t="s">
        <v>46</v>
      </c>
      <c r="Y122" s="46" t="str">
        <f>IF(V122="","",_xlfn.LET(_xlpm.x,VLOOKUP(V122,'Drop-down_menus'!$D$2:$E$13,2,FALSE),IF(_xlpm.x=0,"",_xlpm.x)))</f>
        <v>https://orcid.org/0009-0002-6669-2911</v>
      </c>
      <c r="Z122" s="46" t="str">
        <f>IF(W122="","",_xlfn.LET(_xlpm.x,VLOOKUP(W122,'Drop-down_menus'!$D$2:$E$13,2,FALSE),IF(_xlpm.x=0,"",_xlpm.x)))</f>
        <v>https://orcid.org/0000-0003-0502-8101</v>
      </c>
      <c r="AA122" s="46" t="str">
        <f>IF(X122="","",_xlfn.LET(_xlpm.x,VLOOKUP(X122,'Drop-down_menus'!$D$2:$E$13,2,FALSE),IF(_xlpm.x=0,"",_xlpm.x)))</f>
        <v/>
      </c>
      <c r="AB122" s="14"/>
      <c r="AC122" s="14" t="s">
        <v>217</v>
      </c>
      <c r="AE122" s="46" t="s">
        <v>28</v>
      </c>
      <c r="AF122" s="46" t="s">
        <v>42</v>
      </c>
      <c r="AG122" s="46" t="str">
        <f>IF(AE122="","",_xlfn.LET(_xlpm.x,VLOOKUP(AE122,'Drop-down_menus'!$D$2:$E$13,2,FALSE),IF(_xlpm.x=0,"",_xlpm.x)))</f>
        <v>https://orcid.org/0000-0002-9037-7623</v>
      </c>
      <c r="AH122" s="46" t="str">
        <f>IF(AF122="","",_xlfn.LET(_xlpm.x,VLOOKUP(AF122,'Drop-down_menus'!$D$2:$E$13,2,FALSE),IF(_xlpm.x=0,"",_xlpm.x)))</f>
        <v/>
      </c>
    </row>
    <row r="123" spans="2:34" ht="13.5" customHeight="1">
      <c r="B123" s="46">
        <v>125</v>
      </c>
      <c r="C123" s="46" t="s">
        <v>80</v>
      </c>
      <c r="D123" s="46" t="b">
        <f>COUNTIF(Events!$B$2:$B$171, C123) &gt; 0</f>
        <v>1</v>
      </c>
      <c r="E123" s="46" t="s">
        <v>215</v>
      </c>
      <c r="F123" s="46" t="s">
        <v>218</v>
      </c>
      <c r="J123" s="46" t="str">
        <f>IF(I123="","",_xlfn.LET(_xlpm.x,VLOOKUP(I123,'2026-01-09_taxon-match'!$A$2:$N$81,4,FALSE),IF(_xlpm.x=0,"",_xlpm.x)))</f>
        <v/>
      </c>
      <c r="L123" s="46" t="str">
        <f>IF(I123="","",_xlfn.LET(_xlpm.x,VLOOKUP(I123,'2026-01-09_taxon-match'!$A$2:$N$81,3,FALSE),IF(_xlpm.x=0,"",_xlpm.x)))</f>
        <v/>
      </c>
      <c r="M123" s="46" t="str">
        <f>IF($I123="","",_xlfn.LET(_xlpm.x,VLOOKUP($I123,'2026-01-09_taxon-match'!$A$2:$N$81,5,FALSE),IF(_xlpm.x=0,"",_xlpm.x)))</f>
        <v/>
      </c>
      <c r="N123" s="46" t="str">
        <f>IF($I123="","",_xlfn.LET(_xlpm.x,VLOOKUP($I123,'2026-01-09_taxon-match'!$A$2:$N$81,6,FALSE),IF(_xlpm.x=0,"",_xlpm.x)))</f>
        <v/>
      </c>
      <c r="O123" s="46" t="str">
        <f>IF($I123="","",_xlfn.LET(_xlpm.x,VLOOKUP($I123,'2026-01-09_taxon-match'!$A$2:$N$81,7,FALSE),IF(_xlpm.x=0,"",_xlpm.x)))</f>
        <v/>
      </c>
      <c r="P123" s="46" t="str">
        <f>IF($I123="","",_xlfn.LET(_xlpm.x,VLOOKUP($I123,'2026-01-09_taxon-match'!$A$2:$N$81,8,FALSE),IF(_xlpm.x=0,"",_xlpm.x)))</f>
        <v/>
      </c>
      <c r="Q123" s="46" t="str">
        <f>IF($I123="","",_xlfn.LET(_xlpm.x,VLOOKUP($I123,'2026-01-09_taxon-match'!$A$2:$N$81,9,FALSE),IF(_xlpm.x=0,"",_xlpm.x)))</f>
        <v/>
      </c>
      <c r="R123" s="46" t="str">
        <f>IF($I123="","",_xlfn.LET(_xlpm.x,VLOOKUP($I123,'2026-01-09_taxon-match'!$A$2:$N$81,10,FALSE),IF(_xlpm.x=0,"",_xlpm.x)))</f>
        <v/>
      </c>
      <c r="S123" s="46" t="str">
        <f>IF($I123="","",_xlfn.LET(_xlpm.x,VLOOKUP($I123,'2026-01-09_taxon-match'!$A$2:$N$81,11,FALSE),IF(_xlpm.x=0,"",_xlpm.x)))</f>
        <v/>
      </c>
      <c r="T123" s="46" t="str">
        <f>IF($I123="","",_xlfn.LET(_xlpm.x,VLOOKUP($I123,'2026-01-09_taxon-match'!$A$2:$N$81,13,FALSE),IF(_xlpm.x=0,"",_xlpm.x)))</f>
        <v/>
      </c>
      <c r="V123" s="46" t="s">
        <v>39</v>
      </c>
      <c r="W123" s="46" t="s">
        <v>46</v>
      </c>
      <c r="Y123" s="46" t="str">
        <f>IF(V123="","",_xlfn.LET(_xlpm.x,VLOOKUP(V123,'Drop-down_menus'!$D$2:$E$13,2,FALSE),IF(_xlpm.x=0,"",_xlpm.x)))</f>
        <v>https://orcid.org/0009-0002-6669-2911</v>
      </c>
      <c r="Z123" s="46" t="str">
        <f>IF(W123="","",_xlfn.LET(_xlpm.x,VLOOKUP(W123,'Drop-down_menus'!$D$2:$E$13,2,FALSE),IF(_xlpm.x=0,"",_xlpm.x)))</f>
        <v>https://orcid.org/0000-0003-0502-8101</v>
      </c>
      <c r="AA123" s="46" t="str">
        <f>IF(X123="","",_xlfn.LET(_xlpm.x,VLOOKUP(X123,'Drop-down_menus'!$D$2:$E$13,2,FALSE),IF(_xlpm.x=0,"",_xlpm.x)))</f>
        <v/>
      </c>
      <c r="AB123" s="14"/>
      <c r="AC123" s="14" t="s">
        <v>217</v>
      </c>
      <c r="AE123" s="46" t="s">
        <v>28</v>
      </c>
      <c r="AF123" s="46" t="s">
        <v>42</v>
      </c>
      <c r="AG123" s="46" t="str">
        <f>IF(AE123="","",_xlfn.LET(_xlpm.x,VLOOKUP(AE123,'Drop-down_menus'!$D$2:$E$13,2,FALSE),IF(_xlpm.x=0,"",_xlpm.x)))</f>
        <v>https://orcid.org/0000-0002-9037-7623</v>
      </c>
      <c r="AH123" s="46" t="str">
        <f>IF(AF123="","",_xlfn.LET(_xlpm.x,VLOOKUP(AF123,'Drop-down_menus'!$D$2:$E$13,2,FALSE),IF(_xlpm.x=0,"",_xlpm.x)))</f>
        <v/>
      </c>
    </row>
    <row r="124" spans="2:34" ht="13.5" customHeight="1">
      <c r="B124" s="46">
        <v>126</v>
      </c>
      <c r="C124" s="46" t="s">
        <v>80</v>
      </c>
      <c r="D124" s="46" t="b">
        <f>COUNTIF(Events!$B$2:$B$171, C124) &gt; 0</f>
        <v>1</v>
      </c>
      <c r="E124" s="46" t="s">
        <v>215</v>
      </c>
      <c r="F124" s="46" t="s">
        <v>219</v>
      </c>
      <c r="J124" s="46" t="str">
        <f>IF(I124="","",_xlfn.LET(_xlpm.x,VLOOKUP(I124,'2026-01-09_taxon-match'!$A$2:$N$81,4,FALSE),IF(_xlpm.x=0,"",_xlpm.x)))</f>
        <v/>
      </c>
      <c r="L124" s="46" t="str">
        <f>IF(I124="","",_xlfn.LET(_xlpm.x,VLOOKUP(I124,'2026-01-09_taxon-match'!$A$2:$N$81,3,FALSE),IF(_xlpm.x=0,"",_xlpm.x)))</f>
        <v/>
      </c>
      <c r="M124" s="46" t="str">
        <f>IF($I124="","",_xlfn.LET(_xlpm.x,VLOOKUP($I124,'2026-01-09_taxon-match'!$A$2:$N$81,5,FALSE),IF(_xlpm.x=0,"",_xlpm.x)))</f>
        <v/>
      </c>
      <c r="N124" s="46" t="str">
        <f>IF($I124="","",_xlfn.LET(_xlpm.x,VLOOKUP($I124,'2026-01-09_taxon-match'!$A$2:$N$81,6,FALSE),IF(_xlpm.x=0,"",_xlpm.x)))</f>
        <v/>
      </c>
      <c r="O124" s="46" t="str">
        <f>IF($I124="","",_xlfn.LET(_xlpm.x,VLOOKUP($I124,'2026-01-09_taxon-match'!$A$2:$N$81,7,FALSE),IF(_xlpm.x=0,"",_xlpm.x)))</f>
        <v/>
      </c>
      <c r="P124" s="46" t="str">
        <f>IF($I124="","",_xlfn.LET(_xlpm.x,VLOOKUP($I124,'2026-01-09_taxon-match'!$A$2:$N$81,8,FALSE),IF(_xlpm.x=0,"",_xlpm.x)))</f>
        <v/>
      </c>
      <c r="Q124" s="46" t="str">
        <f>IF($I124="","",_xlfn.LET(_xlpm.x,VLOOKUP($I124,'2026-01-09_taxon-match'!$A$2:$N$81,9,FALSE),IF(_xlpm.x=0,"",_xlpm.x)))</f>
        <v/>
      </c>
      <c r="R124" s="46" t="str">
        <f>IF($I124="","",_xlfn.LET(_xlpm.x,VLOOKUP($I124,'2026-01-09_taxon-match'!$A$2:$N$81,10,FALSE),IF(_xlpm.x=0,"",_xlpm.x)))</f>
        <v/>
      </c>
      <c r="S124" s="46" t="str">
        <f>IF($I124="","",_xlfn.LET(_xlpm.x,VLOOKUP($I124,'2026-01-09_taxon-match'!$A$2:$N$81,11,FALSE),IF(_xlpm.x=0,"",_xlpm.x)))</f>
        <v/>
      </c>
      <c r="T124" s="46" t="str">
        <f>IF($I124="","",_xlfn.LET(_xlpm.x,VLOOKUP($I124,'2026-01-09_taxon-match'!$A$2:$N$81,13,FALSE),IF(_xlpm.x=0,"",_xlpm.x)))</f>
        <v/>
      </c>
      <c r="V124" s="46" t="s">
        <v>39</v>
      </c>
      <c r="W124" s="46" t="s">
        <v>46</v>
      </c>
      <c r="Y124" s="46" t="str">
        <f>IF(V124="","",_xlfn.LET(_xlpm.x,VLOOKUP(V124,'Drop-down_menus'!$D$2:$E$13,2,FALSE),IF(_xlpm.x=0,"",_xlpm.x)))</f>
        <v>https://orcid.org/0009-0002-6669-2911</v>
      </c>
      <c r="Z124" s="46" t="str">
        <f>IF(W124="","",_xlfn.LET(_xlpm.x,VLOOKUP(W124,'Drop-down_menus'!$D$2:$E$13,2,FALSE),IF(_xlpm.x=0,"",_xlpm.x)))</f>
        <v>https://orcid.org/0000-0003-0502-8101</v>
      </c>
      <c r="AA124" s="46" t="str">
        <f>IF(X124="","",_xlfn.LET(_xlpm.x,VLOOKUP(X124,'Drop-down_menus'!$D$2:$E$13,2,FALSE),IF(_xlpm.x=0,"",_xlpm.x)))</f>
        <v/>
      </c>
      <c r="AB124" s="14"/>
      <c r="AC124" s="14" t="s">
        <v>220</v>
      </c>
      <c r="AE124" s="46" t="s">
        <v>28</v>
      </c>
      <c r="AF124" s="46" t="s">
        <v>42</v>
      </c>
      <c r="AG124" s="46" t="str">
        <f>IF(AE124="","",_xlfn.LET(_xlpm.x,VLOOKUP(AE124,'Drop-down_menus'!$D$2:$E$13,2,FALSE),IF(_xlpm.x=0,"",_xlpm.x)))</f>
        <v>https://orcid.org/0000-0002-9037-7623</v>
      </c>
      <c r="AH124" s="46" t="str">
        <f>IF(AF124="","",_xlfn.LET(_xlpm.x,VLOOKUP(AF124,'Drop-down_menus'!$D$2:$E$13,2,FALSE),IF(_xlpm.x=0,"",_xlpm.x)))</f>
        <v/>
      </c>
    </row>
    <row r="125" spans="2:34" ht="13.5" customHeight="1">
      <c r="B125" s="46">
        <v>127</v>
      </c>
      <c r="C125" s="46" t="s">
        <v>81</v>
      </c>
      <c r="D125" s="46" t="b">
        <f>COUNTIF(Events!$B$2:$B$171, C125) &gt; 0</f>
        <v>1</v>
      </c>
      <c r="E125" s="46" t="s">
        <v>215</v>
      </c>
      <c r="F125" s="46" t="s">
        <v>216</v>
      </c>
      <c r="J125" s="46" t="str">
        <f>IF(I125="","",_xlfn.LET(_xlpm.x,VLOOKUP(I125,'2026-01-09_taxon-match'!$A$2:$N$81,4,FALSE),IF(_xlpm.x=0,"",_xlpm.x)))</f>
        <v/>
      </c>
      <c r="L125" s="46" t="str">
        <f>IF(I125="","",_xlfn.LET(_xlpm.x,VLOOKUP(I125,'2026-01-09_taxon-match'!$A$2:$N$81,3,FALSE),IF(_xlpm.x=0,"",_xlpm.x)))</f>
        <v/>
      </c>
      <c r="M125" s="46" t="str">
        <f>IF($I125="","",_xlfn.LET(_xlpm.x,VLOOKUP($I125,'2026-01-09_taxon-match'!$A$2:$N$81,5,FALSE),IF(_xlpm.x=0,"",_xlpm.x)))</f>
        <v/>
      </c>
      <c r="N125" s="46" t="str">
        <f>IF($I125="","",_xlfn.LET(_xlpm.x,VLOOKUP($I125,'2026-01-09_taxon-match'!$A$2:$N$81,6,FALSE),IF(_xlpm.x=0,"",_xlpm.x)))</f>
        <v/>
      </c>
      <c r="O125" s="46" t="str">
        <f>IF($I125="","",_xlfn.LET(_xlpm.x,VLOOKUP($I125,'2026-01-09_taxon-match'!$A$2:$N$81,7,FALSE),IF(_xlpm.x=0,"",_xlpm.x)))</f>
        <v/>
      </c>
      <c r="P125" s="46" t="str">
        <f>IF($I125="","",_xlfn.LET(_xlpm.x,VLOOKUP($I125,'2026-01-09_taxon-match'!$A$2:$N$81,8,FALSE),IF(_xlpm.x=0,"",_xlpm.x)))</f>
        <v/>
      </c>
      <c r="Q125" s="46" t="str">
        <f>IF($I125="","",_xlfn.LET(_xlpm.x,VLOOKUP($I125,'2026-01-09_taxon-match'!$A$2:$N$81,9,FALSE),IF(_xlpm.x=0,"",_xlpm.x)))</f>
        <v/>
      </c>
      <c r="R125" s="46" t="str">
        <f>IF($I125="","",_xlfn.LET(_xlpm.x,VLOOKUP($I125,'2026-01-09_taxon-match'!$A$2:$N$81,10,FALSE),IF(_xlpm.x=0,"",_xlpm.x)))</f>
        <v/>
      </c>
      <c r="S125" s="46" t="str">
        <f>IF($I125="","",_xlfn.LET(_xlpm.x,VLOOKUP($I125,'2026-01-09_taxon-match'!$A$2:$N$81,11,FALSE),IF(_xlpm.x=0,"",_xlpm.x)))</f>
        <v/>
      </c>
      <c r="T125" s="46" t="str">
        <f>IF($I125="","",_xlfn.LET(_xlpm.x,VLOOKUP($I125,'2026-01-09_taxon-match'!$A$2:$N$81,13,FALSE),IF(_xlpm.x=0,"",_xlpm.x)))</f>
        <v/>
      </c>
      <c r="V125" s="46" t="s">
        <v>39</v>
      </c>
      <c r="W125" s="46" t="s">
        <v>46</v>
      </c>
      <c r="Y125" s="46" t="str">
        <f>IF(V125="","",_xlfn.LET(_xlpm.x,VLOOKUP(V125,'Drop-down_menus'!$D$2:$E$13,2,FALSE),IF(_xlpm.x=0,"",_xlpm.x)))</f>
        <v>https://orcid.org/0009-0002-6669-2911</v>
      </c>
      <c r="Z125" s="46" t="str">
        <f>IF(W125="","",_xlfn.LET(_xlpm.x,VLOOKUP(W125,'Drop-down_menus'!$D$2:$E$13,2,FALSE),IF(_xlpm.x=0,"",_xlpm.x)))</f>
        <v>https://orcid.org/0000-0003-0502-8101</v>
      </c>
      <c r="AA125" s="46" t="str">
        <f>IF(X125="","",_xlfn.LET(_xlpm.x,VLOOKUP(X125,'Drop-down_menus'!$D$2:$E$13,2,FALSE),IF(_xlpm.x=0,"",_xlpm.x)))</f>
        <v/>
      </c>
      <c r="AB125" s="14"/>
      <c r="AC125" s="14" t="s">
        <v>217</v>
      </c>
      <c r="AE125" s="46" t="s">
        <v>28</v>
      </c>
      <c r="AF125" s="46" t="s">
        <v>42</v>
      </c>
      <c r="AG125" s="46" t="str">
        <f>IF(AE125="","",_xlfn.LET(_xlpm.x,VLOOKUP(AE125,'Drop-down_menus'!$D$2:$E$13,2,FALSE),IF(_xlpm.x=0,"",_xlpm.x)))</f>
        <v>https://orcid.org/0000-0002-9037-7623</v>
      </c>
      <c r="AH125" s="46" t="str">
        <f>IF(AF125="","",_xlfn.LET(_xlpm.x,VLOOKUP(AF125,'Drop-down_menus'!$D$2:$E$13,2,FALSE),IF(_xlpm.x=0,"",_xlpm.x)))</f>
        <v/>
      </c>
    </row>
    <row r="126" spans="2:34" ht="13.5" customHeight="1">
      <c r="B126" s="46">
        <v>128</v>
      </c>
      <c r="C126" s="46" t="s">
        <v>81</v>
      </c>
      <c r="D126" s="46" t="b">
        <f>COUNTIF(Events!$B$2:$B$171, C126) &gt; 0</f>
        <v>1</v>
      </c>
      <c r="E126" s="46" t="s">
        <v>215</v>
      </c>
      <c r="F126" s="46" t="s">
        <v>216</v>
      </c>
      <c r="J126" s="46" t="str">
        <f>IF(I126="","",_xlfn.LET(_xlpm.x,VLOOKUP(I126,'2026-01-09_taxon-match'!$A$2:$N$81,4,FALSE),IF(_xlpm.x=0,"",_xlpm.x)))</f>
        <v/>
      </c>
      <c r="L126" s="46" t="str">
        <f>IF(I126="","",_xlfn.LET(_xlpm.x,VLOOKUP(I126,'2026-01-09_taxon-match'!$A$2:$N$81,3,FALSE),IF(_xlpm.x=0,"",_xlpm.x)))</f>
        <v/>
      </c>
      <c r="M126" s="46" t="str">
        <f>IF($I126="","",_xlfn.LET(_xlpm.x,VLOOKUP($I126,'2026-01-09_taxon-match'!$A$2:$N$81,5,FALSE),IF(_xlpm.x=0,"",_xlpm.x)))</f>
        <v/>
      </c>
      <c r="N126" s="46" t="str">
        <f>IF($I126="","",_xlfn.LET(_xlpm.x,VLOOKUP($I126,'2026-01-09_taxon-match'!$A$2:$N$81,6,FALSE),IF(_xlpm.x=0,"",_xlpm.x)))</f>
        <v/>
      </c>
      <c r="O126" s="46" t="str">
        <f>IF($I126="","",_xlfn.LET(_xlpm.x,VLOOKUP($I126,'2026-01-09_taxon-match'!$A$2:$N$81,7,FALSE),IF(_xlpm.x=0,"",_xlpm.x)))</f>
        <v/>
      </c>
      <c r="P126" s="46" t="str">
        <f>IF($I126="","",_xlfn.LET(_xlpm.x,VLOOKUP($I126,'2026-01-09_taxon-match'!$A$2:$N$81,8,FALSE),IF(_xlpm.x=0,"",_xlpm.x)))</f>
        <v/>
      </c>
      <c r="Q126" s="46" t="str">
        <f>IF($I126="","",_xlfn.LET(_xlpm.x,VLOOKUP($I126,'2026-01-09_taxon-match'!$A$2:$N$81,9,FALSE),IF(_xlpm.x=0,"",_xlpm.x)))</f>
        <v/>
      </c>
      <c r="R126" s="46" t="str">
        <f>IF($I126="","",_xlfn.LET(_xlpm.x,VLOOKUP($I126,'2026-01-09_taxon-match'!$A$2:$N$81,10,FALSE),IF(_xlpm.x=0,"",_xlpm.x)))</f>
        <v/>
      </c>
      <c r="S126" s="46" t="str">
        <f>IF($I126="","",_xlfn.LET(_xlpm.x,VLOOKUP($I126,'2026-01-09_taxon-match'!$A$2:$N$81,11,FALSE),IF(_xlpm.x=0,"",_xlpm.x)))</f>
        <v/>
      </c>
      <c r="T126" s="46" t="str">
        <f>IF($I126="","",_xlfn.LET(_xlpm.x,VLOOKUP($I126,'2026-01-09_taxon-match'!$A$2:$N$81,13,FALSE),IF(_xlpm.x=0,"",_xlpm.x)))</f>
        <v/>
      </c>
      <c r="V126" s="46" t="s">
        <v>39</v>
      </c>
      <c r="W126" s="46" t="s">
        <v>46</v>
      </c>
      <c r="Y126" s="46" t="str">
        <f>IF(V126="","",_xlfn.LET(_xlpm.x,VLOOKUP(V126,'Drop-down_menus'!$D$2:$E$13,2,FALSE),IF(_xlpm.x=0,"",_xlpm.x)))</f>
        <v>https://orcid.org/0009-0002-6669-2911</v>
      </c>
      <c r="Z126" s="46" t="str">
        <f>IF(W126="","",_xlfn.LET(_xlpm.x,VLOOKUP(W126,'Drop-down_menus'!$D$2:$E$13,2,FALSE),IF(_xlpm.x=0,"",_xlpm.x)))</f>
        <v>https://orcid.org/0000-0003-0502-8101</v>
      </c>
      <c r="AA126" s="46" t="str">
        <f>IF(X126="","",_xlfn.LET(_xlpm.x,VLOOKUP(X126,'Drop-down_menus'!$D$2:$E$13,2,FALSE),IF(_xlpm.x=0,"",_xlpm.x)))</f>
        <v/>
      </c>
      <c r="AB126" s="14"/>
      <c r="AC126" s="14" t="s">
        <v>217</v>
      </c>
      <c r="AE126" s="46" t="s">
        <v>28</v>
      </c>
      <c r="AF126" s="46" t="s">
        <v>42</v>
      </c>
      <c r="AG126" s="46" t="str">
        <f>IF(AE126="","",_xlfn.LET(_xlpm.x,VLOOKUP(AE126,'Drop-down_menus'!$D$2:$E$13,2,FALSE),IF(_xlpm.x=0,"",_xlpm.x)))</f>
        <v>https://orcid.org/0000-0002-9037-7623</v>
      </c>
      <c r="AH126" s="46" t="str">
        <f>IF(AF126="","",_xlfn.LET(_xlpm.x,VLOOKUP(AF126,'Drop-down_menus'!$D$2:$E$13,2,FALSE),IF(_xlpm.x=0,"",_xlpm.x)))</f>
        <v/>
      </c>
    </row>
    <row r="127" spans="2:34" ht="13.5" customHeight="1">
      <c r="B127" s="46">
        <v>129</v>
      </c>
      <c r="C127" s="46" t="s">
        <v>81</v>
      </c>
      <c r="D127" s="46" t="b">
        <f>COUNTIF(Events!$B$2:$B$171, C127) &gt; 0</f>
        <v>1</v>
      </c>
      <c r="E127" s="46" t="s">
        <v>215</v>
      </c>
      <c r="F127" s="46" t="s">
        <v>218</v>
      </c>
      <c r="J127" s="46" t="str">
        <f>IF(I127="","",_xlfn.LET(_xlpm.x,VLOOKUP(I127,'2026-01-09_taxon-match'!$A$2:$N$81,4,FALSE),IF(_xlpm.x=0,"",_xlpm.x)))</f>
        <v/>
      </c>
      <c r="L127" s="46" t="str">
        <f>IF(I127="","",_xlfn.LET(_xlpm.x,VLOOKUP(I127,'2026-01-09_taxon-match'!$A$2:$N$81,3,FALSE),IF(_xlpm.x=0,"",_xlpm.x)))</f>
        <v/>
      </c>
      <c r="M127" s="46" t="str">
        <f>IF($I127="","",_xlfn.LET(_xlpm.x,VLOOKUP($I127,'2026-01-09_taxon-match'!$A$2:$N$81,5,FALSE),IF(_xlpm.x=0,"",_xlpm.x)))</f>
        <v/>
      </c>
      <c r="N127" s="46" t="str">
        <f>IF($I127="","",_xlfn.LET(_xlpm.x,VLOOKUP($I127,'2026-01-09_taxon-match'!$A$2:$N$81,6,FALSE),IF(_xlpm.x=0,"",_xlpm.x)))</f>
        <v/>
      </c>
      <c r="O127" s="46" t="str">
        <f>IF($I127="","",_xlfn.LET(_xlpm.x,VLOOKUP($I127,'2026-01-09_taxon-match'!$A$2:$N$81,7,FALSE),IF(_xlpm.x=0,"",_xlpm.x)))</f>
        <v/>
      </c>
      <c r="P127" s="46" t="str">
        <f>IF($I127="","",_xlfn.LET(_xlpm.x,VLOOKUP($I127,'2026-01-09_taxon-match'!$A$2:$N$81,8,FALSE),IF(_xlpm.x=0,"",_xlpm.x)))</f>
        <v/>
      </c>
      <c r="Q127" s="46" t="str">
        <f>IF($I127="","",_xlfn.LET(_xlpm.x,VLOOKUP($I127,'2026-01-09_taxon-match'!$A$2:$N$81,9,FALSE),IF(_xlpm.x=0,"",_xlpm.x)))</f>
        <v/>
      </c>
      <c r="R127" s="46" t="str">
        <f>IF($I127="","",_xlfn.LET(_xlpm.x,VLOOKUP($I127,'2026-01-09_taxon-match'!$A$2:$N$81,10,FALSE),IF(_xlpm.x=0,"",_xlpm.x)))</f>
        <v/>
      </c>
      <c r="S127" s="46" t="str">
        <f>IF($I127="","",_xlfn.LET(_xlpm.x,VLOOKUP($I127,'2026-01-09_taxon-match'!$A$2:$N$81,11,FALSE),IF(_xlpm.x=0,"",_xlpm.x)))</f>
        <v/>
      </c>
      <c r="T127" s="46" t="str">
        <f>IF($I127="","",_xlfn.LET(_xlpm.x,VLOOKUP($I127,'2026-01-09_taxon-match'!$A$2:$N$81,13,FALSE),IF(_xlpm.x=0,"",_xlpm.x)))</f>
        <v/>
      </c>
      <c r="V127" s="46" t="s">
        <v>39</v>
      </c>
      <c r="W127" s="46" t="s">
        <v>46</v>
      </c>
      <c r="Y127" s="46" t="str">
        <f>IF(V127="","",_xlfn.LET(_xlpm.x,VLOOKUP(V127,'Drop-down_menus'!$D$2:$E$13,2,FALSE),IF(_xlpm.x=0,"",_xlpm.x)))</f>
        <v>https://orcid.org/0009-0002-6669-2911</v>
      </c>
      <c r="Z127" s="46" t="str">
        <f>IF(W127="","",_xlfn.LET(_xlpm.x,VLOOKUP(W127,'Drop-down_menus'!$D$2:$E$13,2,FALSE),IF(_xlpm.x=0,"",_xlpm.x)))</f>
        <v>https://orcid.org/0000-0003-0502-8101</v>
      </c>
      <c r="AA127" s="46" t="str">
        <f>IF(X127="","",_xlfn.LET(_xlpm.x,VLOOKUP(X127,'Drop-down_menus'!$D$2:$E$13,2,FALSE),IF(_xlpm.x=0,"",_xlpm.x)))</f>
        <v/>
      </c>
      <c r="AB127" s="14"/>
      <c r="AC127" s="14" t="s">
        <v>217</v>
      </c>
      <c r="AE127" s="46" t="s">
        <v>28</v>
      </c>
      <c r="AF127" s="46" t="s">
        <v>42</v>
      </c>
      <c r="AG127" s="46" t="str">
        <f>IF(AE127="","",_xlfn.LET(_xlpm.x,VLOOKUP(AE127,'Drop-down_menus'!$D$2:$E$13,2,FALSE),IF(_xlpm.x=0,"",_xlpm.x)))</f>
        <v>https://orcid.org/0000-0002-9037-7623</v>
      </c>
      <c r="AH127" s="46" t="str">
        <f>IF(AF127="","",_xlfn.LET(_xlpm.x,VLOOKUP(AF127,'Drop-down_menus'!$D$2:$E$13,2,FALSE),IF(_xlpm.x=0,"",_xlpm.x)))</f>
        <v/>
      </c>
    </row>
    <row r="128" spans="2:34" ht="13.5" customHeight="1">
      <c r="B128" s="46">
        <v>130</v>
      </c>
      <c r="C128" s="46" t="s">
        <v>81</v>
      </c>
      <c r="D128" s="46" t="b">
        <f>COUNTIF(Events!$B$2:$B$171, C128) &gt; 0</f>
        <v>1</v>
      </c>
      <c r="E128" s="46" t="s">
        <v>215</v>
      </c>
      <c r="F128" s="46" t="s">
        <v>218</v>
      </c>
      <c r="J128" s="46" t="str">
        <f>IF(I128="","",_xlfn.LET(_xlpm.x,VLOOKUP(I128,'2026-01-09_taxon-match'!$A$2:$N$81,4,FALSE),IF(_xlpm.x=0,"",_xlpm.x)))</f>
        <v/>
      </c>
      <c r="L128" s="46" t="str">
        <f>IF(I128="","",_xlfn.LET(_xlpm.x,VLOOKUP(I128,'2026-01-09_taxon-match'!$A$2:$N$81,3,FALSE),IF(_xlpm.x=0,"",_xlpm.x)))</f>
        <v/>
      </c>
      <c r="M128" s="46" t="str">
        <f>IF($I128="","",_xlfn.LET(_xlpm.x,VLOOKUP($I128,'2026-01-09_taxon-match'!$A$2:$N$81,5,FALSE),IF(_xlpm.x=0,"",_xlpm.x)))</f>
        <v/>
      </c>
      <c r="N128" s="46" t="str">
        <f>IF($I128="","",_xlfn.LET(_xlpm.x,VLOOKUP($I128,'2026-01-09_taxon-match'!$A$2:$N$81,6,FALSE),IF(_xlpm.x=0,"",_xlpm.x)))</f>
        <v/>
      </c>
      <c r="O128" s="46" t="str">
        <f>IF($I128="","",_xlfn.LET(_xlpm.x,VLOOKUP($I128,'2026-01-09_taxon-match'!$A$2:$N$81,7,FALSE),IF(_xlpm.x=0,"",_xlpm.x)))</f>
        <v/>
      </c>
      <c r="P128" s="46" t="str">
        <f>IF($I128="","",_xlfn.LET(_xlpm.x,VLOOKUP($I128,'2026-01-09_taxon-match'!$A$2:$N$81,8,FALSE),IF(_xlpm.x=0,"",_xlpm.x)))</f>
        <v/>
      </c>
      <c r="Q128" s="46" t="str">
        <f>IF($I128="","",_xlfn.LET(_xlpm.x,VLOOKUP($I128,'2026-01-09_taxon-match'!$A$2:$N$81,9,FALSE),IF(_xlpm.x=0,"",_xlpm.x)))</f>
        <v/>
      </c>
      <c r="R128" s="46" t="str">
        <f>IF($I128="","",_xlfn.LET(_xlpm.x,VLOOKUP($I128,'2026-01-09_taxon-match'!$A$2:$N$81,10,FALSE),IF(_xlpm.x=0,"",_xlpm.x)))</f>
        <v/>
      </c>
      <c r="S128" s="46" t="str">
        <f>IF($I128="","",_xlfn.LET(_xlpm.x,VLOOKUP($I128,'2026-01-09_taxon-match'!$A$2:$N$81,11,FALSE),IF(_xlpm.x=0,"",_xlpm.x)))</f>
        <v/>
      </c>
      <c r="T128" s="46" t="str">
        <f>IF($I128="","",_xlfn.LET(_xlpm.x,VLOOKUP($I128,'2026-01-09_taxon-match'!$A$2:$N$81,13,FALSE),IF(_xlpm.x=0,"",_xlpm.x)))</f>
        <v/>
      </c>
      <c r="V128" s="46" t="s">
        <v>39</v>
      </c>
      <c r="W128" s="46" t="s">
        <v>46</v>
      </c>
      <c r="Y128" s="46" t="str">
        <f>IF(V128="","",_xlfn.LET(_xlpm.x,VLOOKUP(V128,'Drop-down_menus'!$D$2:$E$13,2,FALSE),IF(_xlpm.x=0,"",_xlpm.x)))</f>
        <v>https://orcid.org/0009-0002-6669-2911</v>
      </c>
      <c r="Z128" s="46" t="str">
        <f>IF(W128="","",_xlfn.LET(_xlpm.x,VLOOKUP(W128,'Drop-down_menus'!$D$2:$E$13,2,FALSE),IF(_xlpm.x=0,"",_xlpm.x)))</f>
        <v>https://orcid.org/0000-0003-0502-8101</v>
      </c>
      <c r="AA128" s="46" t="str">
        <f>IF(X128="","",_xlfn.LET(_xlpm.x,VLOOKUP(X128,'Drop-down_menus'!$D$2:$E$13,2,FALSE),IF(_xlpm.x=0,"",_xlpm.x)))</f>
        <v/>
      </c>
      <c r="AB128" s="14"/>
      <c r="AC128" s="14" t="s">
        <v>217</v>
      </c>
      <c r="AE128" s="46" t="s">
        <v>28</v>
      </c>
      <c r="AF128" s="46" t="s">
        <v>42</v>
      </c>
      <c r="AG128" s="46" t="str">
        <f>IF(AE128="","",_xlfn.LET(_xlpm.x,VLOOKUP(AE128,'Drop-down_menus'!$D$2:$E$13,2,FALSE),IF(_xlpm.x=0,"",_xlpm.x)))</f>
        <v>https://orcid.org/0000-0002-9037-7623</v>
      </c>
      <c r="AH128" s="46" t="str">
        <f>IF(AF128="","",_xlfn.LET(_xlpm.x,VLOOKUP(AF128,'Drop-down_menus'!$D$2:$E$13,2,FALSE),IF(_xlpm.x=0,"",_xlpm.x)))</f>
        <v/>
      </c>
    </row>
    <row r="129" spans="2:34" ht="13.5" customHeight="1">
      <c r="B129" s="46">
        <v>131</v>
      </c>
      <c r="C129" s="46" t="s">
        <v>81</v>
      </c>
      <c r="D129" s="46" t="b">
        <f>COUNTIF(Events!$B$2:$B$171, C129) &gt; 0</f>
        <v>1</v>
      </c>
      <c r="E129" s="46" t="s">
        <v>215</v>
      </c>
      <c r="F129" s="46" t="s">
        <v>219</v>
      </c>
      <c r="J129" s="46" t="str">
        <f>IF(I129="","",_xlfn.LET(_xlpm.x,VLOOKUP(I129,'2026-01-09_taxon-match'!$A$2:$N$81,4,FALSE),IF(_xlpm.x=0,"",_xlpm.x)))</f>
        <v/>
      </c>
      <c r="L129" s="46" t="str">
        <f>IF(I129="","",_xlfn.LET(_xlpm.x,VLOOKUP(I129,'2026-01-09_taxon-match'!$A$2:$N$81,3,FALSE),IF(_xlpm.x=0,"",_xlpm.x)))</f>
        <v/>
      </c>
      <c r="M129" s="46" t="str">
        <f>IF($I129="","",_xlfn.LET(_xlpm.x,VLOOKUP($I129,'2026-01-09_taxon-match'!$A$2:$N$81,5,FALSE),IF(_xlpm.x=0,"",_xlpm.x)))</f>
        <v/>
      </c>
      <c r="N129" s="46" t="str">
        <f>IF($I129="","",_xlfn.LET(_xlpm.x,VLOOKUP($I129,'2026-01-09_taxon-match'!$A$2:$N$81,6,FALSE),IF(_xlpm.x=0,"",_xlpm.x)))</f>
        <v/>
      </c>
      <c r="O129" s="46" t="str">
        <f>IF($I129="","",_xlfn.LET(_xlpm.x,VLOOKUP($I129,'2026-01-09_taxon-match'!$A$2:$N$81,7,FALSE),IF(_xlpm.x=0,"",_xlpm.x)))</f>
        <v/>
      </c>
      <c r="P129" s="46" t="str">
        <f>IF($I129="","",_xlfn.LET(_xlpm.x,VLOOKUP($I129,'2026-01-09_taxon-match'!$A$2:$N$81,8,FALSE),IF(_xlpm.x=0,"",_xlpm.x)))</f>
        <v/>
      </c>
      <c r="Q129" s="46" t="str">
        <f>IF($I129="","",_xlfn.LET(_xlpm.x,VLOOKUP($I129,'2026-01-09_taxon-match'!$A$2:$N$81,9,FALSE),IF(_xlpm.x=0,"",_xlpm.x)))</f>
        <v/>
      </c>
      <c r="R129" s="46" t="str">
        <f>IF($I129="","",_xlfn.LET(_xlpm.x,VLOOKUP($I129,'2026-01-09_taxon-match'!$A$2:$N$81,10,FALSE),IF(_xlpm.x=0,"",_xlpm.x)))</f>
        <v/>
      </c>
      <c r="S129" s="46" t="str">
        <f>IF($I129="","",_xlfn.LET(_xlpm.x,VLOOKUP($I129,'2026-01-09_taxon-match'!$A$2:$N$81,11,FALSE),IF(_xlpm.x=0,"",_xlpm.x)))</f>
        <v/>
      </c>
      <c r="T129" s="46" t="str">
        <f>IF($I129="","",_xlfn.LET(_xlpm.x,VLOOKUP($I129,'2026-01-09_taxon-match'!$A$2:$N$81,13,FALSE),IF(_xlpm.x=0,"",_xlpm.x)))</f>
        <v/>
      </c>
      <c r="V129" s="46" t="s">
        <v>39</v>
      </c>
      <c r="W129" s="46" t="s">
        <v>46</v>
      </c>
      <c r="Y129" s="46" t="str">
        <f>IF(V129="","",_xlfn.LET(_xlpm.x,VLOOKUP(V129,'Drop-down_menus'!$D$2:$E$13,2,FALSE),IF(_xlpm.x=0,"",_xlpm.x)))</f>
        <v>https://orcid.org/0009-0002-6669-2911</v>
      </c>
      <c r="Z129" s="46" t="str">
        <f>IF(W129="","",_xlfn.LET(_xlpm.x,VLOOKUP(W129,'Drop-down_menus'!$D$2:$E$13,2,FALSE),IF(_xlpm.x=0,"",_xlpm.x)))</f>
        <v>https://orcid.org/0000-0003-0502-8101</v>
      </c>
      <c r="AA129" s="46" t="str">
        <f>IF(X129="","",_xlfn.LET(_xlpm.x,VLOOKUP(X129,'Drop-down_menus'!$D$2:$E$13,2,FALSE),IF(_xlpm.x=0,"",_xlpm.x)))</f>
        <v/>
      </c>
      <c r="AB129" s="14"/>
      <c r="AC129" s="14" t="s">
        <v>220</v>
      </c>
      <c r="AE129" s="46" t="s">
        <v>28</v>
      </c>
      <c r="AF129" s="46" t="s">
        <v>42</v>
      </c>
      <c r="AG129" s="46" t="str">
        <f>IF(AE129="","",_xlfn.LET(_xlpm.x,VLOOKUP(AE129,'Drop-down_menus'!$D$2:$E$13,2,FALSE),IF(_xlpm.x=0,"",_xlpm.x)))</f>
        <v>https://orcid.org/0000-0002-9037-7623</v>
      </c>
      <c r="AH129" s="46" t="str">
        <f>IF(AF129="","",_xlfn.LET(_xlpm.x,VLOOKUP(AF129,'Drop-down_menus'!$D$2:$E$13,2,FALSE),IF(_xlpm.x=0,"",_xlpm.x)))</f>
        <v/>
      </c>
    </row>
    <row r="130" spans="2:34" ht="13.5" customHeight="1">
      <c r="B130" s="46">
        <v>132</v>
      </c>
      <c r="C130" s="46" t="s">
        <v>82</v>
      </c>
      <c r="D130" s="46" t="b">
        <f>COUNTIF(Events!$B$2:$B$171, C130) &gt; 0</f>
        <v>1</v>
      </c>
      <c r="E130" s="46" t="s">
        <v>215</v>
      </c>
      <c r="F130" s="46" t="s">
        <v>216</v>
      </c>
      <c r="J130" s="46" t="str">
        <f>IF(I130="","",_xlfn.LET(_xlpm.x,VLOOKUP(I130,'2026-01-09_taxon-match'!$A$2:$N$81,4,FALSE),IF(_xlpm.x=0,"",_xlpm.x)))</f>
        <v/>
      </c>
      <c r="L130" s="46" t="str">
        <f>IF(I130="","",_xlfn.LET(_xlpm.x,VLOOKUP(I130,'2026-01-09_taxon-match'!$A$2:$N$81,3,FALSE),IF(_xlpm.x=0,"",_xlpm.x)))</f>
        <v/>
      </c>
      <c r="M130" s="46" t="str">
        <f>IF($I130="","",_xlfn.LET(_xlpm.x,VLOOKUP($I130,'2026-01-09_taxon-match'!$A$2:$N$81,5,FALSE),IF(_xlpm.x=0,"",_xlpm.x)))</f>
        <v/>
      </c>
      <c r="N130" s="46" t="str">
        <f>IF($I130="","",_xlfn.LET(_xlpm.x,VLOOKUP($I130,'2026-01-09_taxon-match'!$A$2:$N$81,6,FALSE),IF(_xlpm.x=0,"",_xlpm.x)))</f>
        <v/>
      </c>
      <c r="O130" s="46" t="str">
        <f>IF($I130="","",_xlfn.LET(_xlpm.x,VLOOKUP($I130,'2026-01-09_taxon-match'!$A$2:$N$81,7,FALSE),IF(_xlpm.x=0,"",_xlpm.x)))</f>
        <v/>
      </c>
      <c r="P130" s="46" t="str">
        <f>IF($I130="","",_xlfn.LET(_xlpm.x,VLOOKUP($I130,'2026-01-09_taxon-match'!$A$2:$N$81,8,FALSE),IF(_xlpm.x=0,"",_xlpm.x)))</f>
        <v/>
      </c>
      <c r="Q130" s="46" t="str">
        <f>IF($I130="","",_xlfn.LET(_xlpm.x,VLOOKUP($I130,'2026-01-09_taxon-match'!$A$2:$N$81,9,FALSE),IF(_xlpm.x=0,"",_xlpm.x)))</f>
        <v/>
      </c>
      <c r="R130" s="46" t="str">
        <f>IF($I130="","",_xlfn.LET(_xlpm.x,VLOOKUP($I130,'2026-01-09_taxon-match'!$A$2:$N$81,10,FALSE),IF(_xlpm.x=0,"",_xlpm.x)))</f>
        <v/>
      </c>
      <c r="S130" s="46" t="str">
        <f>IF($I130="","",_xlfn.LET(_xlpm.x,VLOOKUP($I130,'2026-01-09_taxon-match'!$A$2:$N$81,11,FALSE),IF(_xlpm.x=0,"",_xlpm.x)))</f>
        <v/>
      </c>
      <c r="T130" s="46" t="str">
        <f>IF($I130="","",_xlfn.LET(_xlpm.x,VLOOKUP($I130,'2026-01-09_taxon-match'!$A$2:$N$81,13,FALSE),IF(_xlpm.x=0,"",_xlpm.x)))</f>
        <v/>
      </c>
      <c r="V130" s="46" t="s">
        <v>39</v>
      </c>
      <c r="W130" s="46" t="s">
        <v>46</v>
      </c>
      <c r="Y130" s="46" t="str">
        <f>IF(V130="","",_xlfn.LET(_xlpm.x,VLOOKUP(V130,'Drop-down_menus'!$D$2:$E$13,2,FALSE),IF(_xlpm.x=0,"",_xlpm.x)))</f>
        <v>https://orcid.org/0009-0002-6669-2911</v>
      </c>
      <c r="Z130" s="46" t="str">
        <f>IF(W130="","",_xlfn.LET(_xlpm.x,VLOOKUP(W130,'Drop-down_menus'!$D$2:$E$13,2,FALSE),IF(_xlpm.x=0,"",_xlpm.x)))</f>
        <v>https://orcid.org/0000-0003-0502-8101</v>
      </c>
      <c r="AA130" s="46" t="str">
        <f>IF(X130="","",_xlfn.LET(_xlpm.x,VLOOKUP(X130,'Drop-down_menus'!$D$2:$E$13,2,FALSE),IF(_xlpm.x=0,"",_xlpm.x)))</f>
        <v/>
      </c>
      <c r="AB130" s="14"/>
      <c r="AC130" s="14" t="s">
        <v>217</v>
      </c>
      <c r="AE130" s="46" t="s">
        <v>28</v>
      </c>
      <c r="AF130" s="46" t="s">
        <v>42</v>
      </c>
      <c r="AG130" s="46" t="str">
        <f>IF(AE130="","",_xlfn.LET(_xlpm.x,VLOOKUP(AE130,'Drop-down_menus'!$D$2:$E$13,2,FALSE),IF(_xlpm.x=0,"",_xlpm.x)))</f>
        <v>https://orcid.org/0000-0002-9037-7623</v>
      </c>
      <c r="AH130" s="46" t="str">
        <f>IF(AF130="","",_xlfn.LET(_xlpm.x,VLOOKUP(AF130,'Drop-down_menus'!$D$2:$E$13,2,FALSE),IF(_xlpm.x=0,"",_xlpm.x)))</f>
        <v/>
      </c>
    </row>
    <row r="131" spans="2:34" ht="13.5" customHeight="1">
      <c r="B131" s="46">
        <v>133</v>
      </c>
      <c r="C131" s="46" t="s">
        <v>82</v>
      </c>
      <c r="D131" s="46" t="b">
        <f>COUNTIF(Events!$B$2:$B$171, C131) &gt; 0</f>
        <v>1</v>
      </c>
      <c r="E131" s="46" t="s">
        <v>215</v>
      </c>
      <c r="F131" s="46" t="s">
        <v>216</v>
      </c>
      <c r="J131" s="46" t="str">
        <f>IF(I131="","",_xlfn.LET(_xlpm.x,VLOOKUP(I131,'2026-01-09_taxon-match'!$A$2:$N$81,4,FALSE),IF(_xlpm.x=0,"",_xlpm.x)))</f>
        <v/>
      </c>
      <c r="L131" s="46" t="str">
        <f>IF(I131="","",_xlfn.LET(_xlpm.x,VLOOKUP(I131,'2026-01-09_taxon-match'!$A$2:$N$81,3,FALSE),IF(_xlpm.x=0,"",_xlpm.x)))</f>
        <v/>
      </c>
      <c r="M131" s="46" t="str">
        <f>IF($I131="","",_xlfn.LET(_xlpm.x,VLOOKUP($I131,'2026-01-09_taxon-match'!$A$2:$N$81,5,FALSE),IF(_xlpm.x=0,"",_xlpm.x)))</f>
        <v/>
      </c>
      <c r="N131" s="46" t="str">
        <f>IF($I131="","",_xlfn.LET(_xlpm.x,VLOOKUP($I131,'2026-01-09_taxon-match'!$A$2:$N$81,6,FALSE),IF(_xlpm.x=0,"",_xlpm.x)))</f>
        <v/>
      </c>
      <c r="O131" s="46" t="str">
        <f>IF($I131="","",_xlfn.LET(_xlpm.x,VLOOKUP($I131,'2026-01-09_taxon-match'!$A$2:$N$81,7,FALSE),IF(_xlpm.x=0,"",_xlpm.x)))</f>
        <v/>
      </c>
      <c r="P131" s="46" t="str">
        <f>IF($I131="","",_xlfn.LET(_xlpm.x,VLOOKUP($I131,'2026-01-09_taxon-match'!$A$2:$N$81,8,FALSE),IF(_xlpm.x=0,"",_xlpm.x)))</f>
        <v/>
      </c>
      <c r="Q131" s="46" t="str">
        <f>IF($I131="","",_xlfn.LET(_xlpm.x,VLOOKUP($I131,'2026-01-09_taxon-match'!$A$2:$N$81,9,FALSE),IF(_xlpm.x=0,"",_xlpm.x)))</f>
        <v/>
      </c>
      <c r="R131" s="46" t="str">
        <f>IF($I131="","",_xlfn.LET(_xlpm.x,VLOOKUP($I131,'2026-01-09_taxon-match'!$A$2:$N$81,10,FALSE),IF(_xlpm.x=0,"",_xlpm.x)))</f>
        <v/>
      </c>
      <c r="S131" s="46" t="str">
        <f>IF($I131="","",_xlfn.LET(_xlpm.x,VLOOKUP($I131,'2026-01-09_taxon-match'!$A$2:$N$81,11,FALSE),IF(_xlpm.x=0,"",_xlpm.x)))</f>
        <v/>
      </c>
      <c r="T131" s="46" t="str">
        <f>IF($I131="","",_xlfn.LET(_xlpm.x,VLOOKUP($I131,'2026-01-09_taxon-match'!$A$2:$N$81,13,FALSE),IF(_xlpm.x=0,"",_xlpm.x)))</f>
        <v/>
      </c>
      <c r="V131" s="46" t="s">
        <v>39</v>
      </c>
      <c r="W131" s="46" t="s">
        <v>46</v>
      </c>
      <c r="Y131" s="46" t="str">
        <f>IF(V131="","",_xlfn.LET(_xlpm.x,VLOOKUP(V131,'Drop-down_menus'!$D$2:$E$13,2,FALSE),IF(_xlpm.x=0,"",_xlpm.x)))</f>
        <v>https://orcid.org/0009-0002-6669-2911</v>
      </c>
      <c r="Z131" s="46" t="str">
        <f>IF(W131="","",_xlfn.LET(_xlpm.x,VLOOKUP(W131,'Drop-down_menus'!$D$2:$E$13,2,FALSE),IF(_xlpm.x=0,"",_xlpm.x)))</f>
        <v>https://orcid.org/0000-0003-0502-8101</v>
      </c>
      <c r="AA131" s="46" t="str">
        <f>IF(X131="","",_xlfn.LET(_xlpm.x,VLOOKUP(X131,'Drop-down_menus'!$D$2:$E$13,2,FALSE),IF(_xlpm.x=0,"",_xlpm.x)))</f>
        <v/>
      </c>
      <c r="AB131" s="14"/>
      <c r="AC131" s="14" t="s">
        <v>217</v>
      </c>
      <c r="AE131" s="46" t="s">
        <v>28</v>
      </c>
      <c r="AF131" s="46" t="s">
        <v>42</v>
      </c>
      <c r="AG131" s="46" t="str">
        <f>IF(AE131="","",_xlfn.LET(_xlpm.x,VLOOKUP(AE131,'Drop-down_menus'!$D$2:$E$13,2,FALSE),IF(_xlpm.x=0,"",_xlpm.x)))</f>
        <v>https://orcid.org/0000-0002-9037-7623</v>
      </c>
      <c r="AH131" s="46" t="str">
        <f>IF(AF131="","",_xlfn.LET(_xlpm.x,VLOOKUP(AF131,'Drop-down_menus'!$D$2:$E$13,2,FALSE),IF(_xlpm.x=0,"",_xlpm.x)))</f>
        <v/>
      </c>
    </row>
    <row r="132" spans="2:34" ht="13.5" customHeight="1">
      <c r="B132" s="46">
        <v>134</v>
      </c>
      <c r="C132" s="46" t="s">
        <v>82</v>
      </c>
      <c r="D132" s="46" t="b">
        <f>COUNTIF(Events!$B$2:$B$171, C132) &gt; 0</f>
        <v>1</v>
      </c>
      <c r="E132" s="46" t="s">
        <v>215</v>
      </c>
      <c r="F132" s="46" t="s">
        <v>218</v>
      </c>
      <c r="J132" s="46" t="str">
        <f>IF(I132="","",_xlfn.LET(_xlpm.x,VLOOKUP(I132,'2026-01-09_taxon-match'!$A$2:$N$81,4,FALSE),IF(_xlpm.x=0,"",_xlpm.x)))</f>
        <v/>
      </c>
      <c r="L132" s="46" t="str">
        <f>IF(I132="","",_xlfn.LET(_xlpm.x,VLOOKUP(I132,'2026-01-09_taxon-match'!$A$2:$N$81,3,FALSE),IF(_xlpm.x=0,"",_xlpm.x)))</f>
        <v/>
      </c>
      <c r="M132" s="46" t="str">
        <f>IF($I132="","",_xlfn.LET(_xlpm.x,VLOOKUP($I132,'2026-01-09_taxon-match'!$A$2:$N$81,5,FALSE),IF(_xlpm.x=0,"",_xlpm.x)))</f>
        <v/>
      </c>
      <c r="N132" s="46" t="str">
        <f>IF($I132="","",_xlfn.LET(_xlpm.x,VLOOKUP($I132,'2026-01-09_taxon-match'!$A$2:$N$81,6,FALSE),IF(_xlpm.x=0,"",_xlpm.x)))</f>
        <v/>
      </c>
      <c r="O132" s="46" t="str">
        <f>IF($I132="","",_xlfn.LET(_xlpm.x,VLOOKUP($I132,'2026-01-09_taxon-match'!$A$2:$N$81,7,FALSE),IF(_xlpm.x=0,"",_xlpm.x)))</f>
        <v/>
      </c>
      <c r="P132" s="46" t="str">
        <f>IF($I132="","",_xlfn.LET(_xlpm.x,VLOOKUP($I132,'2026-01-09_taxon-match'!$A$2:$N$81,8,FALSE),IF(_xlpm.x=0,"",_xlpm.x)))</f>
        <v/>
      </c>
      <c r="Q132" s="46" t="str">
        <f>IF($I132="","",_xlfn.LET(_xlpm.x,VLOOKUP($I132,'2026-01-09_taxon-match'!$A$2:$N$81,9,FALSE),IF(_xlpm.x=0,"",_xlpm.x)))</f>
        <v/>
      </c>
      <c r="R132" s="46" t="str">
        <f>IF($I132="","",_xlfn.LET(_xlpm.x,VLOOKUP($I132,'2026-01-09_taxon-match'!$A$2:$N$81,10,FALSE),IF(_xlpm.x=0,"",_xlpm.x)))</f>
        <v/>
      </c>
      <c r="S132" s="46" t="str">
        <f>IF($I132="","",_xlfn.LET(_xlpm.x,VLOOKUP($I132,'2026-01-09_taxon-match'!$A$2:$N$81,11,FALSE),IF(_xlpm.x=0,"",_xlpm.x)))</f>
        <v/>
      </c>
      <c r="T132" s="46" t="str">
        <f>IF($I132="","",_xlfn.LET(_xlpm.x,VLOOKUP($I132,'2026-01-09_taxon-match'!$A$2:$N$81,13,FALSE),IF(_xlpm.x=0,"",_xlpm.x)))</f>
        <v/>
      </c>
      <c r="V132" s="46" t="s">
        <v>39</v>
      </c>
      <c r="W132" s="46" t="s">
        <v>46</v>
      </c>
      <c r="Y132" s="46" t="str">
        <f>IF(V132="","",_xlfn.LET(_xlpm.x,VLOOKUP(V132,'Drop-down_menus'!$D$2:$E$13,2,FALSE),IF(_xlpm.x=0,"",_xlpm.x)))</f>
        <v>https://orcid.org/0009-0002-6669-2911</v>
      </c>
      <c r="Z132" s="46" t="str">
        <f>IF(W132="","",_xlfn.LET(_xlpm.x,VLOOKUP(W132,'Drop-down_menus'!$D$2:$E$13,2,FALSE),IF(_xlpm.x=0,"",_xlpm.x)))</f>
        <v>https://orcid.org/0000-0003-0502-8101</v>
      </c>
      <c r="AA132" s="46" t="str">
        <f>IF(X132="","",_xlfn.LET(_xlpm.x,VLOOKUP(X132,'Drop-down_menus'!$D$2:$E$13,2,FALSE),IF(_xlpm.x=0,"",_xlpm.x)))</f>
        <v/>
      </c>
      <c r="AB132" s="14"/>
      <c r="AC132" s="14" t="s">
        <v>217</v>
      </c>
      <c r="AE132" s="46" t="s">
        <v>28</v>
      </c>
      <c r="AF132" s="46" t="s">
        <v>42</v>
      </c>
      <c r="AG132" s="46" t="str">
        <f>IF(AE132="","",_xlfn.LET(_xlpm.x,VLOOKUP(AE132,'Drop-down_menus'!$D$2:$E$13,2,FALSE),IF(_xlpm.x=0,"",_xlpm.x)))</f>
        <v>https://orcid.org/0000-0002-9037-7623</v>
      </c>
      <c r="AH132" s="46" t="str">
        <f>IF(AF132="","",_xlfn.LET(_xlpm.x,VLOOKUP(AF132,'Drop-down_menus'!$D$2:$E$13,2,FALSE),IF(_xlpm.x=0,"",_xlpm.x)))</f>
        <v/>
      </c>
    </row>
    <row r="133" spans="2:34" ht="13.5" customHeight="1">
      <c r="B133" s="46">
        <v>135</v>
      </c>
      <c r="C133" s="46" t="s">
        <v>82</v>
      </c>
      <c r="D133" s="46" t="b">
        <f>COUNTIF(Events!$B$2:$B$171, C133) &gt; 0</f>
        <v>1</v>
      </c>
      <c r="E133" s="46" t="s">
        <v>215</v>
      </c>
      <c r="F133" s="46" t="s">
        <v>218</v>
      </c>
      <c r="J133" s="46" t="str">
        <f>IF(I133="","",_xlfn.LET(_xlpm.x,VLOOKUP(I133,'2026-01-09_taxon-match'!$A$2:$N$81,4,FALSE),IF(_xlpm.x=0,"",_xlpm.x)))</f>
        <v/>
      </c>
      <c r="L133" s="46" t="str">
        <f>IF(I133="","",_xlfn.LET(_xlpm.x,VLOOKUP(I133,'2026-01-09_taxon-match'!$A$2:$N$81,3,FALSE),IF(_xlpm.x=0,"",_xlpm.x)))</f>
        <v/>
      </c>
      <c r="M133" s="46" t="str">
        <f>IF($I133="","",_xlfn.LET(_xlpm.x,VLOOKUP($I133,'2026-01-09_taxon-match'!$A$2:$N$81,5,FALSE),IF(_xlpm.x=0,"",_xlpm.x)))</f>
        <v/>
      </c>
      <c r="N133" s="46" t="str">
        <f>IF($I133="","",_xlfn.LET(_xlpm.x,VLOOKUP($I133,'2026-01-09_taxon-match'!$A$2:$N$81,6,FALSE),IF(_xlpm.x=0,"",_xlpm.x)))</f>
        <v/>
      </c>
      <c r="O133" s="46" t="str">
        <f>IF($I133="","",_xlfn.LET(_xlpm.x,VLOOKUP($I133,'2026-01-09_taxon-match'!$A$2:$N$81,7,FALSE),IF(_xlpm.x=0,"",_xlpm.x)))</f>
        <v/>
      </c>
      <c r="P133" s="46" t="str">
        <f>IF($I133="","",_xlfn.LET(_xlpm.x,VLOOKUP($I133,'2026-01-09_taxon-match'!$A$2:$N$81,8,FALSE),IF(_xlpm.x=0,"",_xlpm.x)))</f>
        <v/>
      </c>
      <c r="Q133" s="46" t="str">
        <f>IF($I133="","",_xlfn.LET(_xlpm.x,VLOOKUP($I133,'2026-01-09_taxon-match'!$A$2:$N$81,9,FALSE),IF(_xlpm.x=0,"",_xlpm.x)))</f>
        <v/>
      </c>
      <c r="R133" s="46" t="str">
        <f>IF($I133="","",_xlfn.LET(_xlpm.x,VLOOKUP($I133,'2026-01-09_taxon-match'!$A$2:$N$81,10,FALSE),IF(_xlpm.x=0,"",_xlpm.x)))</f>
        <v/>
      </c>
      <c r="S133" s="46" t="str">
        <f>IF($I133="","",_xlfn.LET(_xlpm.x,VLOOKUP($I133,'2026-01-09_taxon-match'!$A$2:$N$81,11,FALSE),IF(_xlpm.x=0,"",_xlpm.x)))</f>
        <v/>
      </c>
      <c r="T133" s="46" t="str">
        <f>IF($I133="","",_xlfn.LET(_xlpm.x,VLOOKUP($I133,'2026-01-09_taxon-match'!$A$2:$N$81,13,FALSE),IF(_xlpm.x=0,"",_xlpm.x)))</f>
        <v/>
      </c>
      <c r="V133" s="46" t="s">
        <v>39</v>
      </c>
      <c r="W133" s="46" t="s">
        <v>46</v>
      </c>
      <c r="Y133" s="46" t="str">
        <f>IF(V133="","",_xlfn.LET(_xlpm.x,VLOOKUP(V133,'Drop-down_menus'!$D$2:$E$13,2,FALSE),IF(_xlpm.x=0,"",_xlpm.x)))</f>
        <v>https://orcid.org/0009-0002-6669-2911</v>
      </c>
      <c r="Z133" s="46" t="str">
        <f>IF(W133="","",_xlfn.LET(_xlpm.x,VLOOKUP(W133,'Drop-down_menus'!$D$2:$E$13,2,FALSE),IF(_xlpm.x=0,"",_xlpm.x)))</f>
        <v>https://orcid.org/0000-0003-0502-8101</v>
      </c>
      <c r="AA133" s="46" t="str">
        <f>IF(X133="","",_xlfn.LET(_xlpm.x,VLOOKUP(X133,'Drop-down_menus'!$D$2:$E$13,2,FALSE),IF(_xlpm.x=0,"",_xlpm.x)))</f>
        <v/>
      </c>
      <c r="AB133" s="14"/>
      <c r="AC133" s="14" t="s">
        <v>217</v>
      </c>
      <c r="AE133" s="46" t="s">
        <v>28</v>
      </c>
      <c r="AF133" s="46" t="s">
        <v>42</v>
      </c>
      <c r="AG133" s="46" t="str">
        <f>IF(AE133="","",_xlfn.LET(_xlpm.x,VLOOKUP(AE133,'Drop-down_menus'!$D$2:$E$13,2,FALSE),IF(_xlpm.x=0,"",_xlpm.x)))</f>
        <v>https://orcid.org/0000-0002-9037-7623</v>
      </c>
      <c r="AH133" s="46" t="str">
        <f>IF(AF133="","",_xlfn.LET(_xlpm.x,VLOOKUP(AF133,'Drop-down_menus'!$D$2:$E$13,2,FALSE),IF(_xlpm.x=0,"",_xlpm.x)))</f>
        <v/>
      </c>
    </row>
    <row r="134" spans="2:34" ht="13.5" customHeight="1">
      <c r="B134" s="46">
        <v>136</v>
      </c>
      <c r="C134" s="46" t="s">
        <v>82</v>
      </c>
      <c r="D134" s="46" t="b">
        <f>COUNTIF(Events!$B$2:$B$171, C134) &gt; 0</f>
        <v>1</v>
      </c>
      <c r="E134" s="46" t="s">
        <v>215</v>
      </c>
      <c r="F134" s="46" t="s">
        <v>219</v>
      </c>
      <c r="J134" s="46" t="str">
        <f>IF(I134="","",_xlfn.LET(_xlpm.x,VLOOKUP(I134,'2026-01-09_taxon-match'!$A$2:$N$81,4,FALSE),IF(_xlpm.x=0,"",_xlpm.x)))</f>
        <v/>
      </c>
      <c r="L134" s="46" t="str">
        <f>IF(I134="","",_xlfn.LET(_xlpm.x,VLOOKUP(I134,'2026-01-09_taxon-match'!$A$2:$N$81,3,FALSE),IF(_xlpm.x=0,"",_xlpm.x)))</f>
        <v/>
      </c>
      <c r="M134" s="46" t="str">
        <f>IF($I134="","",_xlfn.LET(_xlpm.x,VLOOKUP($I134,'2026-01-09_taxon-match'!$A$2:$N$81,5,FALSE),IF(_xlpm.x=0,"",_xlpm.x)))</f>
        <v/>
      </c>
      <c r="N134" s="46" t="str">
        <f>IF($I134="","",_xlfn.LET(_xlpm.x,VLOOKUP($I134,'2026-01-09_taxon-match'!$A$2:$N$81,6,FALSE),IF(_xlpm.x=0,"",_xlpm.x)))</f>
        <v/>
      </c>
      <c r="O134" s="46" t="str">
        <f>IF($I134="","",_xlfn.LET(_xlpm.x,VLOOKUP($I134,'2026-01-09_taxon-match'!$A$2:$N$81,7,FALSE),IF(_xlpm.x=0,"",_xlpm.x)))</f>
        <v/>
      </c>
      <c r="P134" s="46" t="str">
        <f>IF($I134="","",_xlfn.LET(_xlpm.x,VLOOKUP($I134,'2026-01-09_taxon-match'!$A$2:$N$81,8,FALSE),IF(_xlpm.x=0,"",_xlpm.x)))</f>
        <v/>
      </c>
      <c r="Q134" s="46" t="str">
        <f>IF($I134="","",_xlfn.LET(_xlpm.x,VLOOKUP($I134,'2026-01-09_taxon-match'!$A$2:$N$81,9,FALSE),IF(_xlpm.x=0,"",_xlpm.x)))</f>
        <v/>
      </c>
      <c r="R134" s="46" t="str">
        <f>IF($I134="","",_xlfn.LET(_xlpm.x,VLOOKUP($I134,'2026-01-09_taxon-match'!$A$2:$N$81,10,FALSE),IF(_xlpm.x=0,"",_xlpm.x)))</f>
        <v/>
      </c>
      <c r="S134" s="46" t="str">
        <f>IF($I134="","",_xlfn.LET(_xlpm.x,VLOOKUP($I134,'2026-01-09_taxon-match'!$A$2:$N$81,11,FALSE),IF(_xlpm.x=0,"",_xlpm.x)))</f>
        <v/>
      </c>
      <c r="T134" s="46" t="str">
        <f>IF($I134="","",_xlfn.LET(_xlpm.x,VLOOKUP($I134,'2026-01-09_taxon-match'!$A$2:$N$81,13,FALSE),IF(_xlpm.x=0,"",_xlpm.x)))</f>
        <v/>
      </c>
      <c r="V134" s="46" t="s">
        <v>39</v>
      </c>
      <c r="W134" s="46" t="s">
        <v>46</v>
      </c>
      <c r="Y134" s="46" t="str">
        <f>IF(V134="","",_xlfn.LET(_xlpm.x,VLOOKUP(V134,'Drop-down_menus'!$D$2:$E$13,2,FALSE),IF(_xlpm.x=0,"",_xlpm.x)))</f>
        <v>https://orcid.org/0009-0002-6669-2911</v>
      </c>
      <c r="Z134" s="46" t="str">
        <f>IF(W134="","",_xlfn.LET(_xlpm.x,VLOOKUP(W134,'Drop-down_menus'!$D$2:$E$13,2,FALSE),IF(_xlpm.x=0,"",_xlpm.x)))</f>
        <v>https://orcid.org/0000-0003-0502-8101</v>
      </c>
      <c r="AA134" s="46" t="str">
        <f>IF(X134="","",_xlfn.LET(_xlpm.x,VLOOKUP(X134,'Drop-down_menus'!$D$2:$E$13,2,FALSE),IF(_xlpm.x=0,"",_xlpm.x)))</f>
        <v/>
      </c>
      <c r="AB134" s="14"/>
      <c r="AC134" s="14" t="s">
        <v>220</v>
      </c>
      <c r="AE134" s="46" t="s">
        <v>28</v>
      </c>
      <c r="AF134" s="46" t="s">
        <v>42</v>
      </c>
      <c r="AG134" s="46" t="str">
        <f>IF(AE134="","",_xlfn.LET(_xlpm.x,VLOOKUP(AE134,'Drop-down_menus'!$D$2:$E$13,2,FALSE),IF(_xlpm.x=0,"",_xlpm.x)))</f>
        <v>https://orcid.org/0000-0002-9037-7623</v>
      </c>
      <c r="AH134" s="46" t="str">
        <f>IF(AF134="","",_xlfn.LET(_xlpm.x,VLOOKUP(AF134,'Drop-down_menus'!$D$2:$E$13,2,FALSE),IF(_xlpm.x=0,"",_xlpm.x)))</f>
        <v/>
      </c>
    </row>
    <row r="135" spans="2:34" ht="13.5" customHeight="1">
      <c r="B135" s="46">
        <v>137</v>
      </c>
      <c r="C135" s="46" t="s">
        <v>83</v>
      </c>
      <c r="D135" s="46" t="b">
        <f>COUNTIF(Events!$B$2:$B$171, C135) &gt; 0</f>
        <v>1</v>
      </c>
      <c r="E135" s="46" t="s">
        <v>215</v>
      </c>
      <c r="F135" s="46" t="s">
        <v>216</v>
      </c>
      <c r="J135" s="46" t="str">
        <f>IF(I135="","",_xlfn.LET(_xlpm.x,VLOOKUP(I135,'2026-01-09_taxon-match'!$A$2:$N$81,4,FALSE),IF(_xlpm.x=0,"",_xlpm.x)))</f>
        <v/>
      </c>
      <c r="L135" s="46" t="str">
        <f>IF(I135="","",_xlfn.LET(_xlpm.x,VLOOKUP(I135,'2026-01-09_taxon-match'!$A$2:$N$81,3,FALSE),IF(_xlpm.x=0,"",_xlpm.x)))</f>
        <v/>
      </c>
      <c r="M135" s="46" t="str">
        <f>IF($I135="","",_xlfn.LET(_xlpm.x,VLOOKUP($I135,'2026-01-09_taxon-match'!$A$2:$N$81,5,FALSE),IF(_xlpm.x=0,"",_xlpm.x)))</f>
        <v/>
      </c>
      <c r="N135" s="46" t="str">
        <f>IF($I135="","",_xlfn.LET(_xlpm.x,VLOOKUP($I135,'2026-01-09_taxon-match'!$A$2:$N$81,6,FALSE),IF(_xlpm.x=0,"",_xlpm.x)))</f>
        <v/>
      </c>
      <c r="O135" s="46" t="str">
        <f>IF($I135="","",_xlfn.LET(_xlpm.x,VLOOKUP($I135,'2026-01-09_taxon-match'!$A$2:$N$81,7,FALSE),IF(_xlpm.x=0,"",_xlpm.x)))</f>
        <v/>
      </c>
      <c r="P135" s="46" t="str">
        <f>IF($I135="","",_xlfn.LET(_xlpm.x,VLOOKUP($I135,'2026-01-09_taxon-match'!$A$2:$N$81,8,FALSE),IF(_xlpm.x=0,"",_xlpm.x)))</f>
        <v/>
      </c>
      <c r="Q135" s="46" t="str">
        <f>IF($I135="","",_xlfn.LET(_xlpm.x,VLOOKUP($I135,'2026-01-09_taxon-match'!$A$2:$N$81,9,FALSE),IF(_xlpm.x=0,"",_xlpm.x)))</f>
        <v/>
      </c>
      <c r="R135" s="46" t="str">
        <f>IF($I135="","",_xlfn.LET(_xlpm.x,VLOOKUP($I135,'2026-01-09_taxon-match'!$A$2:$N$81,10,FALSE),IF(_xlpm.x=0,"",_xlpm.x)))</f>
        <v/>
      </c>
      <c r="S135" s="46" t="str">
        <f>IF($I135="","",_xlfn.LET(_xlpm.x,VLOOKUP($I135,'2026-01-09_taxon-match'!$A$2:$N$81,11,FALSE),IF(_xlpm.x=0,"",_xlpm.x)))</f>
        <v/>
      </c>
      <c r="T135" s="46" t="str">
        <f>IF($I135="","",_xlfn.LET(_xlpm.x,VLOOKUP($I135,'2026-01-09_taxon-match'!$A$2:$N$81,13,FALSE),IF(_xlpm.x=0,"",_xlpm.x)))</f>
        <v/>
      </c>
      <c r="V135" s="46" t="s">
        <v>39</v>
      </c>
      <c r="W135" s="46" t="s">
        <v>46</v>
      </c>
      <c r="Y135" s="46" t="str">
        <f>IF(V135="","",_xlfn.LET(_xlpm.x,VLOOKUP(V135,'Drop-down_menus'!$D$2:$E$13,2,FALSE),IF(_xlpm.x=0,"",_xlpm.x)))</f>
        <v>https://orcid.org/0009-0002-6669-2911</v>
      </c>
      <c r="Z135" s="46" t="str">
        <f>IF(W135="","",_xlfn.LET(_xlpm.x,VLOOKUP(W135,'Drop-down_menus'!$D$2:$E$13,2,FALSE),IF(_xlpm.x=0,"",_xlpm.x)))</f>
        <v>https://orcid.org/0000-0003-0502-8101</v>
      </c>
      <c r="AA135" s="46" t="str">
        <f>IF(X135="","",_xlfn.LET(_xlpm.x,VLOOKUP(X135,'Drop-down_menus'!$D$2:$E$13,2,FALSE),IF(_xlpm.x=0,"",_xlpm.x)))</f>
        <v/>
      </c>
      <c r="AB135" s="14"/>
      <c r="AC135" s="14" t="s">
        <v>217</v>
      </c>
      <c r="AE135" s="46" t="s">
        <v>28</v>
      </c>
      <c r="AF135" s="46" t="s">
        <v>42</v>
      </c>
      <c r="AG135" s="46" t="str">
        <f>IF(AE135="","",_xlfn.LET(_xlpm.x,VLOOKUP(AE135,'Drop-down_menus'!$D$2:$E$13,2,FALSE),IF(_xlpm.x=0,"",_xlpm.x)))</f>
        <v>https://orcid.org/0000-0002-9037-7623</v>
      </c>
      <c r="AH135" s="46" t="str">
        <f>IF(AF135="","",_xlfn.LET(_xlpm.x,VLOOKUP(AF135,'Drop-down_menus'!$D$2:$E$13,2,FALSE),IF(_xlpm.x=0,"",_xlpm.x)))</f>
        <v/>
      </c>
    </row>
    <row r="136" spans="2:34" ht="13.5" customHeight="1">
      <c r="B136" s="46">
        <v>138</v>
      </c>
      <c r="C136" s="46" t="s">
        <v>83</v>
      </c>
      <c r="D136" s="46" t="b">
        <f>COUNTIF(Events!$B$2:$B$171, C136) &gt; 0</f>
        <v>1</v>
      </c>
      <c r="E136" s="46" t="s">
        <v>215</v>
      </c>
      <c r="F136" s="46" t="s">
        <v>216</v>
      </c>
      <c r="J136" s="46" t="str">
        <f>IF(I136="","",_xlfn.LET(_xlpm.x,VLOOKUP(I136,'2026-01-09_taxon-match'!$A$2:$N$81,4,FALSE),IF(_xlpm.x=0,"",_xlpm.x)))</f>
        <v/>
      </c>
      <c r="L136" s="46" t="str">
        <f>IF(I136="","",_xlfn.LET(_xlpm.x,VLOOKUP(I136,'2026-01-09_taxon-match'!$A$2:$N$81,3,FALSE),IF(_xlpm.x=0,"",_xlpm.x)))</f>
        <v/>
      </c>
      <c r="M136" s="46" t="str">
        <f>IF($I136="","",_xlfn.LET(_xlpm.x,VLOOKUP($I136,'2026-01-09_taxon-match'!$A$2:$N$81,5,FALSE),IF(_xlpm.x=0,"",_xlpm.x)))</f>
        <v/>
      </c>
      <c r="N136" s="46" t="str">
        <f>IF($I136="","",_xlfn.LET(_xlpm.x,VLOOKUP($I136,'2026-01-09_taxon-match'!$A$2:$N$81,6,FALSE),IF(_xlpm.x=0,"",_xlpm.x)))</f>
        <v/>
      </c>
      <c r="O136" s="46" t="str">
        <f>IF($I136="","",_xlfn.LET(_xlpm.x,VLOOKUP($I136,'2026-01-09_taxon-match'!$A$2:$N$81,7,FALSE),IF(_xlpm.x=0,"",_xlpm.x)))</f>
        <v/>
      </c>
      <c r="P136" s="46" t="str">
        <f>IF($I136="","",_xlfn.LET(_xlpm.x,VLOOKUP($I136,'2026-01-09_taxon-match'!$A$2:$N$81,8,FALSE),IF(_xlpm.x=0,"",_xlpm.x)))</f>
        <v/>
      </c>
      <c r="Q136" s="46" t="str">
        <f>IF($I136="","",_xlfn.LET(_xlpm.x,VLOOKUP($I136,'2026-01-09_taxon-match'!$A$2:$N$81,9,FALSE),IF(_xlpm.x=0,"",_xlpm.x)))</f>
        <v/>
      </c>
      <c r="R136" s="46" t="str">
        <f>IF($I136="","",_xlfn.LET(_xlpm.x,VLOOKUP($I136,'2026-01-09_taxon-match'!$A$2:$N$81,10,FALSE),IF(_xlpm.x=0,"",_xlpm.x)))</f>
        <v/>
      </c>
      <c r="S136" s="46" t="str">
        <f>IF($I136="","",_xlfn.LET(_xlpm.x,VLOOKUP($I136,'2026-01-09_taxon-match'!$A$2:$N$81,11,FALSE),IF(_xlpm.x=0,"",_xlpm.x)))</f>
        <v/>
      </c>
      <c r="T136" s="46" t="str">
        <f>IF($I136="","",_xlfn.LET(_xlpm.x,VLOOKUP($I136,'2026-01-09_taxon-match'!$A$2:$N$81,13,FALSE),IF(_xlpm.x=0,"",_xlpm.x)))</f>
        <v/>
      </c>
      <c r="V136" s="46" t="s">
        <v>39</v>
      </c>
      <c r="W136" s="46" t="s">
        <v>46</v>
      </c>
      <c r="Y136" s="46" t="str">
        <f>IF(V136="","",_xlfn.LET(_xlpm.x,VLOOKUP(V136,'Drop-down_menus'!$D$2:$E$13,2,FALSE),IF(_xlpm.x=0,"",_xlpm.x)))</f>
        <v>https://orcid.org/0009-0002-6669-2911</v>
      </c>
      <c r="Z136" s="46" t="str">
        <f>IF(W136="","",_xlfn.LET(_xlpm.x,VLOOKUP(W136,'Drop-down_menus'!$D$2:$E$13,2,FALSE),IF(_xlpm.x=0,"",_xlpm.x)))</f>
        <v>https://orcid.org/0000-0003-0502-8101</v>
      </c>
      <c r="AA136" s="46" t="str">
        <f>IF(X136="","",_xlfn.LET(_xlpm.x,VLOOKUP(X136,'Drop-down_menus'!$D$2:$E$13,2,FALSE),IF(_xlpm.x=0,"",_xlpm.x)))</f>
        <v/>
      </c>
      <c r="AB136" s="14"/>
      <c r="AC136" s="14" t="s">
        <v>217</v>
      </c>
      <c r="AE136" s="46" t="s">
        <v>28</v>
      </c>
      <c r="AF136" s="46" t="s">
        <v>42</v>
      </c>
      <c r="AG136" s="46" t="str">
        <f>IF(AE136="","",_xlfn.LET(_xlpm.x,VLOOKUP(AE136,'Drop-down_menus'!$D$2:$E$13,2,FALSE),IF(_xlpm.x=0,"",_xlpm.x)))</f>
        <v>https://orcid.org/0000-0002-9037-7623</v>
      </c>
      <c r="AH136" s="46" t="str">
        <f>IF(AF136="","",_xlfn.LET(_xlpm.x,VLOOKUP(AF136,'Drop-down_menus'!$D$2:$E$13,2,FALSE),IF(_xlpm.x=0,"",_xlpm.x)))</f>
        <v/>
      </c>
    </row>
    <row r="137" spans="2:34" ht="13.5" customHeight="1">
      <c r="B137" s="46">
        <v>139</v>
      </c>
      <c r="C137" s="46" t="s">
        <v>83</v>
      </c>
      <c r="D137" s="46" t="b">
        <f>COUNTIF(Events!$B$2:$B$171, C137) &gt; 0</f>
        <v>1</v>
      </c>
      <c r="E137" s="46" t="s">
        <v>215</v>
      </c>
      <c r="F137" s="46" t="s">
        <v>218</v>
      </c>
      <c r="J137" s="46" t="str">
        <f>IF(I137="","",_xlfn.LET(_xlpm.x,VLOOKUP(I137,'2026-01-09_taxon-match'!$A$2:$N$81,4,FALSE),IF(_xlpm.x=0,"",_xlpm.x)))</f>
        <v/>
      </c>
      <c r="L137" s="46" t="str">
        <f>IF(I137="","",_xlfn.LET(_xlpm.x,VLOOKUP(I137,'2026-01-09_taxon-match'!$A$2:$N$81,3,FALSE),IF(_xlpm.x=0,"",_xlpm.x)))</f>
        <v/>
      </c>
      <c r="M137" s="46" t="str">
        <f>IF($I137="","",_xlfn.LET(_xlpm.x,VLOOKUP($I137,'2026-01-09_taxon-match'!$A$2:$N$81,5,FALSE),IF(_xlpm.x=0,"",_xlpm.x)))</f>
        <v/>
      </c>
      <c r="N137" s="46" t="str">
        <f>IF($I137="","",_xlfn.LET(_xlpm.x,VLOOKUP($I137,'2026-01-09_taxon-match'!$A$2:$N$81,6,FALSE),IF(_xlpm.x=0,"",_xlpm.x)))</f>
        <v/>
      </c>
      <c r="O137" s="46" t="str">
        <f>IF($I137="","",_xlfn.LET(_xlpm.x,VLOOKUP($I137,'2026-01-09_taxon-match'!$A$2:$N$81,7,FALSE),IF(_xlpm.x=0,"",_xlpm.x)))</f>
        <v/>
      </c>
      <c r="P137" s="46" t="str">
        <f>IF($I137="","",_xlfn.LET(_xlpm.x,VLOOKUP($I137,'2026-01-09_taxon-match'!$A$2:$N$81,8,FALSE),IF(_xlpm.x=0,"",_xlpm.x)))</f>
        <v/>
      </c>
      <c r="Q137" s="46" t="str">
        <f>IF($I137="","",_xlfn.LET(_xlpm.x,VLOOKUP($I137,'2026-01-09_taxon-match'!$A$2:$N$81,9,FALSE),IF(_xlpm.x=0,"",_xlpm.x)))</f>
        <v/>
      </c>
      <c r="R137" s="46" t="str">
        <f>IF($I137="","",_xlfn.LET(_xlpm.x,VLOOKUP($I137,'2026-01-09_taxon-match'!$A$2:$N$81,10,FALSE),IF(_xlpm.x=0,"",_xlpm.x)))</f>
        <v/>
      </c>
      <c r="S137" s="46" t="str">
        <f>IF($I137="","",_xlfn.LET(_xlpm.x,VLOOKUP($I137,'2026-01-09_taxon-match'!$A$2:$N$81,11,FALSE),IF(_xlpm.x=0,"",_xlpm.x)))</f>
        <v/>
      </c>
      <c r="T137" s="46" t="str">
        <f>IF($I137="","",_xlfn.LET(_xlpm.x,VLOOKUP($I137,'2026-01-09_taxon-match'!$A$2:$N$81,13,FALSE),IF(_xlpm.x=0,"",_xlpm.x)))</f>
        <v/>
      </c>
      <c r="V137" s="46" t="s">
        <v>39</v>
      </c>
      <c r="W137" s="46" t="s">
        <v>46</v>
      </c>
      <c r="Y137" s="46" t="str">
        <f>IF(V137="","",_xlfn.LET(_xlpm.x,VLOOKUP(V137,'Drop-down_menus'!$D$2:$E$13,2,FALSE),IF(_xlpm.x=0,"",_xlpm.x)))</f>
        <v>https://orcid.org/0009-0002-6669-2911</v>
      </c>
      <c r="Z137" s="46" t="str">
        <f>IF(W137="","",_xlfn.LET(_xlpm.x,VLOOKUP(W137,'Drop-down_menus'!$D$2:$E$13,2,FALSE),IF(_xlpm.x=0,"",_xlpm.x)))</f>
        <v>https://orcid.org/0000-0003-0502-8101</v>
      </c>
      <c r="AA137" s="46" t="str">
        <f>IF(X137="","",_xlfn.LET(_xlpm.x,VLOOKUP(X137,'Drop-down_menus'!$D$2:$E$13,2,FALSE),IF(_xlpm.x=0,"",_xlpm.x)))</f>
        <v/>
      </c>
      <c r="AB137" s="14"/>
      <c r="AC137" s="14" t="s">
        <v>217</v>
      </c>
      <c r="AE137" s="46" t="s">
        <v>28</v>
      </c>
      <c r="AF137" s="46" t="s">
        <v>42</v>
      </c>
      <c r="AG137" s="46" t="str">
        <f>IF(AE137="","",_xlfn.LET(_xlpm.x,VLOOKUP(AE137,'Drop-down_menus'!$D$2:$E$13,2,FALSE),IF(_xlpm.x=0,"",_xlpm.x)))</f>
        <v>https://orcid.org/0000-0002-9037-7623</v>
      </c>
      <c r="AH137" s="46" t="str">
        <f>IF(AF137="","",_xlfn.LET(_xlpm.x,VLOOKUP(AF137,'Drop-down_menus'!$D$2:$E$13,2,FALSE),IF(_xlpm.x=0,"",_xlpm.x)))</f>
        <v/>
      </c>
    </row>
    <row r="138" spans="2:34" ht="13.5" customHeight="1">
      <c r="B138" s="46">
        <v>140</v>
      </c>
      <c r="C138" s="46" t="s">
        <v>83</v>
      </c>
      <c r="D138" s="46" t="b">
        <f>COUNTIF(Events!$B$2:$B$171, C138) &gt; 0</f>
        <v>1</v>
      </c>
      <c r="E138" s="46" t="s">
        <v>215</v>
      </c>
      <c r="F138" s="46" t="s">
        <v>218</v>
      </c>
      <c r="J138" s="46" t="str">
        <f>IF(I138="","",_xlfn.LET(_xlpm.x,VLOOKUP(I138,'2026-01-09_taxon-match'!$A$2:$N$81,4,FALSE),IF(_xlpm.x=0,"",_xlpm.x)))</f>
        <v/>
      </c>
      <c r="L138" s="46" t="str">
        <f>IF(I138="","",_xlfn.LET(_xlpm.x,VLOOKUP(I138,'2026-01-09_taxon-match'!$A$2:$N$81,3,FALSE),IF(_xlpm.x=0,"",_xlpm.x)))</f>
        <v/>
      </c>
      <c r="M138" s="46" t="str">
        <f>IF($I138="","",_xlfn.LET(_xlpm.x,VLOOKUP($I138,'2026-01-09_taxon-match'!$A$2:$N$81,5,FALSE),IF(_xlpm.x=0,"",_xlpm.x)))</f>
        <v/>
      </c>
      <c r="N138" s="46" t="str">
        <f>IF($I138="","",_xlfn.LET(_xlpm.x,VLOOKUP($I138,'2026-01-09_taxon-match'!$A$2:$N$81,6,FALSE),IF(_xlpm.x=0,"",_xlpm.x)))</f>
        <v/>
      </c>
      <c r="O138" s="46" t="str">
        <f>IF($I138="","",_xlfn.LET(_xlpm.x,VLOOKUP($I138,'2026-01-09_taxon-match'!$A$2:$N$81,7,FALSE),IF(_xlpm.x=0,"",_xlpm.x)))</f>
        <v/>
      </c>
      <c r="P138" s="46" t="str">
        <f>IF($I138="","",_xlfn.LET(_xlpm.x,VLOOKUP($I138,'2026-01-09_taxon-match'!$A$2:$N$81,8,FALSE),IF(_xlpm.x=0,"",_xlpm.x)))</f>
        <v/>
      </c>
      <c r="Q138" s="46" t="str">
        <f>IF($I138="","",_xlfn.LET(_xlpm.x,VLOOKUP($I138,'2026-01-09_taxon-match'!$A$2:$N$81,9,FALSE),IF(_xlpm.x=0,"",_xlpm.x)))</f>
        <v/>
      </c>
      <c r="R138" s="46" t="str">
        <f>IF($I138="","",_xlfn.LET(_xlpm.x,VLOOKUP($I138,'2026-01-09_taxon-match'!$A$2:$N$81,10,FALSE),IF(_xlpm.x=0,"",_xlpm.x)))</f>
        <v/>
      </c>
      <c r="S138" s="46" t="str">
        <f>IF($I138="","",_xlfn.LET(_xlpm.x,VLOOKUP($I138,'2026-01-09_taxon-match'!$A$2:$N$81,11,FALSE),IF(_xlpm.x=0,"",_xlpm.x)))</f>
        <v/>
      </c>
      <c r="T138" s="46" t="str">
        <f>IF($I138="","",_xlfn.LET(_xlpm.x,VLOOKUP($I138,'2026-01-09_taxon-match'!$A$2:$N$81,13,FALSE),IF(_xlpm.x=0,"",_xlpm.x)))</f>
        <v/>
      </c>
      <c r="V138" s="46" t="s">
        <v>39</v>
      </c>
      <c r="W138" s="46" t="s">
        <v>46</v>
      </c>
      <c r="Y138" s="46" t="str">
        <f>IF(V138="","",_xlfn.LET(_xlpm.x,VLOOKUP(V138,'Drop-down_menus'!$D$2:$E$13,2,FALSE),IF(_xlpm.x=0,"",_xlpm.x)))</f>
        <v>https://orcid.org/0009-0002-6669-2911</v>
      </c>
      <c r="Z138" s="46" t="str">
        <f>IF(W138="","",_xlfn.LET(_xlpm.x,VLOOKUP(W138,'Drop-down_menus'!$D$2:$E$13,2,FALSE),IF(_xlpm.x=0,"",_xlpm.x)))</f>
        <v>https://orcid.org/0000-0003-0502-8101</v>
      </c>
      <c r="AA138" s="46" t="str">
        <f>IF(X138="","",_xlfn.LET(_xlpm.x,VLOOKUP(X138,'Drop-down_menus'!$D$2:$E$13,2,FALSE),IF(_xlpm.x=0,"",_xlpm.x)))</f>
        <v/>
      </c>
      <c r="AB138" s="14"/>
      <c r="AC138" s="14" t="s">
        <v>217</v>
      </c>
      <c r="AE138" s="46" t="s">
        <v>28</v>
      </c>
      <c r="AF138" s="46" t="s">
        <v>42</v>
      </c>
      <c r="AG138" s="46" t="str">
        <f>IF(AE138="","",_xlfn.LET(_xlpm.x,VLOOKUP(AE138,'Drop-down_menus'!$D$2:$E$13,2,FALSE),IF(_xlpm.x=0,"",_xlpm.x)))</f>
        <v>https://orcid.org/0000-0002-9037-7623</v>
      </c>
      <c r="AH138" s="46" t="str">
        <f>IF(AF138="","",_xlfn.LET(_xlpm.x,VLOOKUP(AF138,'Drop-down_menus'!$D$2:$E$13,2,FALSE),IF(_xlpm.x=0,"",_xlpm.x)))</f>
        <v/>
      </c>
    </row>
    <row r="139" spans="2:34" ht="13.5" customHeight="1">
      <c r="B139" s="46">
        <v>141</v>
      </c>
      <c r="C139" s="46" t="s">
        <v>83</v>
      </c>
      <c r="D139" s="46" t="b">
        <f>COUNTIF(Events!$B$2:$B$171, C139) &gt; 0</f>
        <v>1</v>
      </c>
      <c r="E139" s="46" t="s">
        <v>215</v>
      </c>
      <c r="F139" s="46" t="s">
        <v>219</v>
      </c>
      <c r="J139" s="46" t="str">
        <f>IF(I139="","",_xlfn.LET(_xlpm.x,VLOOKUP(I139,'2026-01-09_taxon-match'!$A$2:$N$81,4,FALSE),IF(_xlpm.x=0,"",_xlpm.x)))</f>
        <v/>
      </c>
      <c r="L139" s="46" t="str">
        <f>IF(I139="","",_xlfn.LET(_xlpm.x,VLOOKUP(I139,'2026-01-09_taxon-match'!$A$2:$N$81,3,FALSE),IF(_xlpm.x=0,"",_xlpm.x)))</f>
        <v/>
      </c>
      <c r="M139" s="46" t="str">
        <f>IF($I139="","",_xlfn.LET(_xlpm.x,VLOOKUP($I139,'2026-01-09_taxon-match'!$A$2:$N$81,5,FALSE),IF(_xlpm.x=0,"",_xlpm.x)))</f>
        <v/>
      </c>
      <c r="N139" s="46" t="str">
        <f>IF($I139="","",_xlfn.LET(_xlpm.x,VLOOKUP($I139,'2026-01-09_taxon-match'!$A$2:$N$81,6,FALSE),IF(_xlpm.x=0,"",_xlpm.x)))</f>
        <v/>
      </c>
      <c r="O139" s="46" t="str">
        <f>IF($I139="","",_xlfn.LET(_xlpm.x,VLOOKUP($I139,'2026-01-09_taxon-match'!$A$2:$N$81,7,FALSE),IF(_xlpm.x=0,"",_xlpm.x)))</f>
        <v/>
      </c>
      <c r="P139" s="46" t="str">
        <f>IF($I139="","",_xlfn.LET(_xlpm.x,VLOOKUP($I139,'2026-01-09_taxon-match'!$A$2:$N$81,8,FALSE),IF(_xlpm.x=0,"",_xlpm.x)))</f>
        <v/>
      </c>
      <c r="Q139" s="46" t="str">
        <f>IF($I139="","",_xlfn.LET(_xlpm.x,VLOOKUP($I139,'2026-01-09_taxon-match'!$A$2:$N$81,9,FALSE),IF(_xlpm.x=0,"",_xlpm.x)))</f>
        <v/>
      </c>
      <c r="R139" s="46" t="str">
        <f>IF($I139="","",_xlfn.LET(_xlpm.x,VLOOKUP($I139,'2026-01-09_taxon-match'!$A$2:$N$81,10,FALSE),IF(_xlpm.x=0,"",_xlpm.x)))</f>
        <v/>
      </c>
      <c r="S139" s="46" t="str">
        <f>IF($I139="","",_xlfn.LET(_xlpm.x,VLOOKUP($I139,'2026-01-09_taxon-match'!$A$2:$N$81,11,FALSE),IF(_xlpm.x=0,"",_xlpm.x)))</f>
        <v/>
      </c>
      <c r="T139" s="46" t="str">
        <f>IF($I139="","",_xlfn.LET(_xlpm.x,VLOOKUP($I139,'2026-01-09_taxon-match'!$A$2:$N$81,13,FALSE),IF(_xlpm.x=0,"",_xlpm.x)))</f>
        <v/>
      </c>
      <c r="V139" s="46" t="s">
        <v>39</v>
      </c>
      <c r="W139" s="46" t="s">
        <v>46</v>
      </c>
      <c r="Y139" s="46" t="str">
        <f>IF(V139="","",_xlfn.LET(_xlpm.x,VLOOKUP(V139,'Drop-down_menus'!$D$2:$E$13,2,FALSE),IF(_xlpm.x=0,"",_xlpm.x)))</f>
        <v>https://orcid.org/0009-0002-6669-2911</v>
      </c>
      <c r="Z139" s="46" t="str">
        <f>IF(W139="","",_xlfn.LET(_xlpm.x,VLOOKUP(W139,'Drop-down_menus'!$D$2:$E$13,2,FALSE),IF(_xlpm.x=0,"",_xlpm.x)))</f>
        <v>https://orcid.org/0000-0003-0502-8101</v>
      </c>
      <c r="AA139" s="46" t="str">
        <f>IF(X139="","",_xlfn.LET(_xlpm.x,VLOOKUP(X139,'Drop-down_menus'!$D$2:$E$13,2,FALSE),IF(_xlpm.x=0,"",_xlpm.x)))</f>
        <v/>
      </c>
      <c r="AB139" s="14"/>
      <c r="AC139" s="14" t="s">
        <v>220</v>
      </c>
      <c r="AE139" s="46" t="s">
        <v>28</v>
      </c>
      <c r="AF139" s="46" t="s">
        <v>42</v>
      </c>
      <c r="AG139" s="46" t="str">
        <f>IF(AE139="","",_xlfn.LET(_xlpm.x,VLOOKUP(AE139,'Drop-down_menus'!$D$2:$E$13,2,FALSE),IF(_xlpm.x=0,"",_xlpm.x)))</f>
        <v>https://orcid.org/0000-0002-9037-7623</v>
      </c>
      <c r="AH139" s="46" t="str">
        <f>IF(AF139="","",_xlfn.LET(_xlpm.x,VLOOKUP(AF139,'Drop-down_menus'!$D$2:$E$13,2,FALSE),IF(_xlpm.x=0,"",_xlpm.x)))</f>
        <v/>
      </c>
    </row>
    <row r="140" spans="2:34" ht="13.5" customHeight="1">
      <c r="B140" s="46">
        <v>142</v>
      </c>
      <c r="C140" s="46" t="s">
        <v>84</v>
      </c>
      <c r="D140" s="46" t="b">
        <f>COUNTIF(Events!$B$2:$B$171, C140) &gt; 0</f>
        <v>1</v>
      </c>
      <c r="E140" s="46" t="s">
        <v>215</v>
      </c>
      <c r="F140" s="46" t="s">
        <v>216</v>
      </c>
      <c r="J140" s="46" t="str">
        <f>IF(I140="","",_xlfn.LET(_xlpm.x,VLOOKUP(I140,'2026-01-09_taxon-match'!$A$2:$N$81,4,FALSE),IF(_xlpm.x=0,"",_xlpm.x)))</f>
        <v/>
      </c>
      <c r="L140" s="46" t="str">
        <f>IF(I140="","",_xlfn.LET(_xlpm.x,VLOOKUP(I140,'2026-01-09_taxon-match'!$A$2:$N$81,3,FALSE),IF(_xlpm.x=0,"",_xlpm.x)))</f>
        <v/>
      </c>
      <c r="M140" s="46" t="str">
        <f>IF($I140="","",_xlfn.LET(_xlpm.x,VLOOKUP($I140,'2026-01-09_taxon-match'!$A$2:$N$81,5,FALSE),IF(_xlpm.x=0,"",_xlpm.x)))</f>
        <v/>
      </c>
      <c r="N140" s="46" t="str">
        <f>IF($I140="","",_xlfn.LET(_xlpm.x,VLOOKUP($I140,'2026-01-09_taxon-match'!$A$2:$N$81,6,FALSE),IF(_xlpm.x=0,"",_xlpm.x)))</f>
        <v/>
      </c>
      <c r="O140" s="46" t="str">
        <f>IF($I140="","",_xlfn.LET(_xlpm.x,VLOOKUP($I140,'2026-01-09_taxon-match'!$A$2:$N$81,7,FALSE),IF(_xlpm.x=0,"",_xlpm.x)))</f>
        <v/>
      </c>
      <c r="P140" s="46" t="str">
        <f>IF($I140="","",_xlfn.LET(_xlpm.x,VLOOKUP($I140,'2026-01-09_taxon-match'!$A$2:$N$81,8,FALSE),IF(_xlpm.x=0,"",_xlpm.x)))</f>
        <v/>
      </c>
      <c r="Q140" s="46" t="str">
        <f>IF($I140="","",_xlfn.LET(_xlpm.x,VLOOKUP($I140,'2026-01-09_taxon-match'!$A$2:$N$81,9,FALSE),IF(_xlpm.x=0,"",_xlpm.x)))</f>
        <v/>
      </c>
      <c r="R140" s="46" t="str">
        <f>IF($I140="","",_xlfn.LET(_xlpm.x,VLOOKUP($I140,'2026-01-09_taxon-match'!$A$2:$N$81,10,FALSE),IF(_xlpm.x=0,"",_xlpm.x)))</f>
        <v/>
      </c>
      <c r="S140" s="46" t="str">
        <f>IF($I140="","",_xlfn.LET(_xlpm.x,VLOOKUP($I140,'2026-01-09_taxon-match'!$A$2:$N$81,11,FALSE),IF(_xlpm.x=0,"",_xlpm.x)))</f>
        <v/>
      </c>
      <c r="T140" s="46" t="str">
        <f>IF($I140="","",_xlfn.LET(_xlpm.x,VLOOKUP($I140,'2026-01-09_taxon-match'!$A$2:$N$81,13,FALSE),IF(_xlpm.x=0,"",_xlpm.x)))</f>
        <v/>
      </c>
      <c r="V140" s="46" t="s">
        <v>39</v>
      </c>
      <c r="W140" s="46" t="s">
        <v>46</v>
      </c>
      <c r="Y140" s="46" t="str">
        <f>IF(V140="","",_xlfn.LET(_xlpm.x,VLOOKUP(V140,'Drop-down_menus'!$D$2:$E$13,2,FALSE),IF(_xlpm.x=0,"",_xlpm.x)))</f>
        <v>https://orcid.org/0009-0002-6669-2911</v>
      </c>
      <c r="Z140" s="46" t="str">
        <f>IF(W140="","",_xlfn.LET(_xlpm.x,VLOOKUP(W140,'Drop-down_menus'!$D$2:$E$13,2,FALSE),IF(_xlpm.x=0,"",_xlpm.x)))</f>
        <v>https://orcid.org/0000-0003-0502-8101</v>
      </c>
      <c r="AA140" s="46" t="str">
        <f>IF(X140="","",_xlfn.LET(_xlpm.x,VLOOKUP(X140,'Drop-down_menus'!$D$2:$E$13,2,FALSE),IF(_xlpm.x=0,"",_xlpm.x)))</f>
        <v/>
      </c>
      <c r="AB140" s="14"/>
      <c r="AC140" s="14" t="s">
        <v>217</v>
      </c>
      <c r="AE140" s="46" t="s">
        <v>28</v>
      </c>
      <c r="AF140" s="46" t="s">
        <v>42</v>
      </c>
      <c r="AG140" s="46" t="str">
        <f>IF(AE140="","",_xlfn.LET(_xlpm.x,VLOOKUP(AE140,'Drop-down_menus'!$D$2:$E$13,2,FALSE),IF(_xlpm.x=0,"",_xlpm.x)))</f>
        <v>https://orcid.org/0000-0002-9037-7623</v>
      </c>
      <c r="AH140" s="46" t="str">
        <f>IF(AF140="","",_xlfn.LET(_xlpm.x,VLOOKUP(AF140,'Drop-down_menus'!$D$2:$E$13,2,FALSE),IF(_xlpm.x=0,"",_xlpm.x)))</f>
        <v/>
      </c>
    </row>
    <row r="141" spans="2:34" ht="13.5" customHeight="1">
      <c r="B141" s="46">
        <v>143</v>
      </c>
      <c r="C141" s="46" t="s">
        <v>84</v>
      </c>
      <c r="D141" s="46" t="b">
        <f>COUNTIF(Events!$B$2:$B$171, C141) &gt; 0</f>
        <v>1</v>
      </c>
      <c r="E141" s="46" t="s">
        <v>215</v>
      </c>
      <c r="F141" s="46" t="s">
        <v>216</v>
      </c>
      <c r="J141" s="46" t="str">
        <f>IF(I141="","",_xlfn.LET(_xlpm.x,VLOOKUP(I141,'2026-01-09_taxon-match'!$A$2:$N$81,4,FALSE),IF(_xlpm.x=0,"",_xlpm.x)))</f>
        <v/>
      </c>
      <c r="L141" s="46" t="str">
        <f>IF(I141="","",_xlfn.LET(_xlpm.x,VLOOKUP(I141,'2026-01-09_taxon-match'!$A$2:$N$81,3,FALSE),IF(_xlpm.x=0,"",_xlpm.x)))</f>
        <v/>
      </c>
      <c r="M141" s="46" t="str">
        <f>IF($I141="","",_xlfn.LET(_xlpm.x,VLOOKUP($I141,'2026-01-09_taxon-match'!$A$2:$N$81,5,FALSE),IF(_xlpm.x=0,"",_xlpm.x)))</f>
        <v/>
      </c>
      <c r="N141" s="46" t="str">
        <f>IF($I141="","",_xlfn.LET(_xlpm.x,VLOOKUP($I141,'2026-01-09_taxon-match'!$A$2:$N$81,6,FALSE),IF(_xlpm.x=0,"",_xlpm.x)))</f>
        <v/>
      </c>
      <c r="O141" s="46" t="str">
        <f>IF($I141="","",_xlfn.LET(_xlpm.x,VLOOKUP($I141,'2026-01-09_taxon-match'!$A$2:$N$81,7,FALSE),IF(_xlpm.x=0,"",_xlpm.x)))</f>
        <v/>
      </c>
      <c r="P141" s="46" t="str">
        <f>IF($I141="","",_xlfn.LET(_xlpm.x,VLOOKUP($I141,'2026-01-09_taxon-match'!$A$2:$N$81,8,FALSE),IF(_xlpm.x=0,"",_xlpm.x)))</f>
        <v/>
      </c>
      <c r="Q141" s="46" t="str">
        <f>IF($I141="","",_xlfn.LET(_xlpm.x,VLOOKUP($I141,'2026-01-09_taxon-match'!$A$2:$N$81,9,FALSE),IF(_xlpm.x=0,"",_xlpm.x)))</f>
        <v/>
      </c>
      <c r="R141" s="46" t="str">
        <f>IF($I141="","",_xlfn.LET(_xlpm.x,VLOOKUP($I141,'2026-01-09_taxon-match'!$A$2:$N$81,10,FALSE),IF(_xlpm.x=0,"",_xlpm.x)))</f>
        <v/>
      </c>
      <c r="S141" s="46" t="str">
        <f>IF($I141="","",_xlfn.LET(_xlpm.x,VLOOKUP($I141,'2026-01-09_taxon-match'!$A$2:$N$81,11,FALSE),IF(_xlpm.x=0,"",_xlpm.x)))</f>
        <v/>
      </c>
      <c r="T141" s="46" t="str">
        <f>IF($I141="","",_xlfn.LET(_xlpm.x,VLOOKUP($I141,'2026-01-09_taxon-match'!$A$2:$N$81,13,FALSE),IF(_xlpm.x=0,"",_xlpm.x)))</f>
        <v/>
      </c>
      <c r="V141" s="46" t="s">
        <v>39</v>
      </c>
      <c r="W141" s="46" t="s">
        <v>46</v>
      </c>
      <c r="Y141" s="46" t="str">
        <f>IF(V141="","",_xlfn.LET(_xlpm.x,VLOOKUP(V141,'Drop-down_menus'!$D$2:$E$13,2,FALSE),IF(_xlpm.x=0,"",_xlpm.x)))</f>
        <v>https://orcid.org/0009-0002-6669-2911</v>
      </c>
      <c r="Z141" s="46" t="str">
        <f>IF(W141="","",_xlfn.LET(_xlpm.x,VLOOKUP(W141,'Drop-down_menus'!$D$2:$E$13,2,FALSE),IF(_xlpm.x=0,"",_xlpm.x)))</f>
        <v>https://orcid.org/0000-0003-0502-8101</v>
      </c>
      <c r="AA141" s="46" t="str">
        <f>IF(X141="","",_xlfn.LET(_xlpm.x,VLOOKUP(X141,'Drop-down_menus'!$D$2:$E$13,2,FALSE),IF(_xlpm.x=0,"",_xlpm.x)))</f>
        <v/>
      </c>
      <c r="AB141" s="14"/>
      <c r="AC141" s="14" t="s">
        <v>217</v>
      </c>
      <c r="AE141" s="46" t="s">
        <v>28</v>
      </c>
      <c r="AF141" s="46" t="s">
        <v>42</v>
      </c>
      <c r="AG141" s="46" t="str">
        <f>IF(AE141="","",_xlfn.LET(_xlpm.x,VLOOKUP(AE141,'Drop-down_menus'!$D$2:$E$13,2,FALSE),IF(_xlpm.x=0,"",_xlpm.x)))</f>
        <v>https://orcid.org/0000-0002-9037-7623</v>
      </c>
      <c r="AH141" s="46" t="str">
        <f>IF(AF141="","",_xlfn.LET(_xlpm.x,VLOOKUP(AF141,'Drop-down_menus'!$D$2:$E$13,2,FALSE),IF(_xlpm.x=0,"",_xlpm.x)))</f>
        <v/>
      </c>
    </row>
    <row r="142" spans="2:34" ht="13.5" customHeight="1">
      <c r="B142" s="46">
        <v>144</v>
      </c>
      <c r="C142" s="46" t="s">
        <v>84</v>
      </c>
      <c r="D142" s="46" t="b">
        <f>COUNTIF(Events!$B$2:$B$171, C142) &gt; 0</f>
        <v>1</v>
      </c>
      <c r="E142" s="46" t="s">
        <v>215</v>
      </c>
      <c r="F142" s="46" t="s">
        <v>218</v>
      </c>
      <c r="J142" s="46" t="str">
        <f>IF(I142="","",_xlfn.LET(_xlpm.x,VLOOKUP(I142,'2026-01-09_taxon-match'!$A$2:$N$81,4,FALSE),IF(_xlpm.x=0,"",_xlpm.x)))</f>
        <v/>
      </c>
      <c r="L142" s="46" t="str">
        <f>IF(I142="","",_xlfn.LET(_xlpm.x,VLOOKUP(I142,'2026-01-09_taxon-match'!$A$2:$N$81,3,FALSE),IF(_xlpm.x=0,"",_xlpm.x)))</f>
        <v/>
      </c>
      <c r="M142" s="46" t="str">
        <f>IF($I142="","",_xlfn.LET(_xlpm.x,VLOOKUP($I142,'2026-01-09_taxon-match'!$A$2:$N$81,5,FALSE),IF(_xlpm.x=0,"",_xlpm.x)))</f>
        <v/>
      </c>
      <c r="N142" s="46" t="str">
        <f>IF($I142="","",_xlfn.LET(_xlpm.x,VLOOKUP($I142,'2026-01-09_taxon-match'!$A$2:$N$81,6,FALSE),IF(_xlpm.x=0,"",_xlpm.x)))</f>
        <v/>
      </c>
      <c r="O142" s="46" t="str">
        <f>IF($I142="","",_xlfn.LET(_xlpm.x,VLOOKUP($I142,'2026-01-09_taxon-match'!$A$2:$N$81,7,FALSE),IF(_xlpm.x=0,"",_xlpm.x)))</f>
        <v/>
      </c>
      <c r="P142" s="46" t="str">
        <f>IF($I142="","",_xlfn.LET(_xlpm.x,VLOOKUP($I142,'2026-01-09_taxon-match'!$A$2:$N$81,8,FALSE),IF(_xlpm.x=0,"",_xlpm.x)))</f>
        <v/>
      </c>
      <c r="Q142" s="46" t="str">
        <f>IF($I142="","",_xlfn.LET(_xlpm.x,VLOOKUP($I142,'2026-01-09_taxon-match'!$A$2:$N$81,9,FALSE),IF(_xlpm.x=0,"",_xlpm.x)))</f>
        <v/>
      </c>
      <c r="R142" s="46" t="str">
        <f>IF($I142="","",_xlfn.LET(_xlpm.x,VLOOKUP($I142,'2026-01-09_taxon-match'!$A$2:$N$81,10,FALSE),IF(_xlpm.x=0,"",_xlpm.x)))</f>
        <v/>
      </c>
      <c r="S142" s="46" t="str">
        <f>IF($I142="","",_xlfn.LET(_xlpm.x,VLOOKUP($I142,'2026-01-09_taxon-match'!$A$2:$N$81,11,FALSE),IF(_xlpm.x=0,"",_xlpm.x)))</f>
        <v/>
      </c>
      <c r="T142" s="46" t="str">
        <f>IF($I142="","",_xlfn.LET(_xlpm.x,VLOOKUP($I142,'2026-01-09_taxon-match'!$A$2:$N$81,13,FALSE),IF(_xlpm.x=0,"",_xlpm.x)))</f>
        <v/>
      </c>
      <c r="V142" s="46" t="s">
        <v>39</v>
      </c>
      <c r="W142" s="46" t="s">
        <v>46</v>
      </c>
      <c r="Y142" s="46" t="str">
        <f>IF(V142="","",_xlfn.LET(_xlpm.x,VLOOKUP(V142,'Drop-down_menus'!$D$2:$E$13,2,FALSE),IF(_xlpm.x=0,"",_xlpm.x)))</f>
        <v>https://orcid.org/0009-0002-6669-2911</v>
      </c>
      <c r="Z142" s="46" t="str">
        <f>IF(W142="","",_xlfn.LET(_xlpm.x,VLOOKUP(W142,'Drop-down_menus'!$D$2:$E$13,2,FALSE),IF(_xlpm.x=0,"",_xlpm.x)))</f>
        <v>https://orcid.org/0000-0003-0502-8101</v>
      </c>
      <c r="AA142" s="46" t="str">
        <f>IF(X142="","",_xlfn.LET(_xlpm.x,VLOOKUP(X142,'Drop-down_menus'!$D$2:$E$13,2,FALSE),IF(_xlpm.x=0,"",_xlpm.x)))</f>
        <v/>
      </c>
      <c r="AB142" s="14"/>
      <c r="AC142" s="14" t="s">
        <v>217</v>
      </c>
      <c r="AE142" s="46" t="s">
        <v>28</v>
      </c>
      <c r="AF142" s="46" t="s">
        <v>42</v>
      </c>
      <c r="AG142" s="46" t="str">
        <f>IF(AE142="","",_xlfn.LET(_xlpm.x,VLOOKUP(AE142,'Drop-down_menus'!$D$2:$E$13,2,FALSE),IF(_xlpm.x=0,"",_xlpm.x)))</f>
        <v>https://orcid.org/0000-0002-9037-7623</v>
      </c>
      <c r="AH142" s="46" t="str">
        <f>IF(AF142="","",_xlfn.LET(_xlpm.x,VLOOKUP(AF142,'Drop-down_menus'!$D$2:$E$13,2,FALSE),IF(_xlpm.x=0,"",_xlpm.x)))</f>
        <v/>
      </c>
    </row>
    <row r="143" spans="2:34" ht="13.5" customHeight="1">
      <c r="B143" s="46">
        <v>145</v>
      </c>
      <c r="C143" s="46" t="s">
        <v>84</v>
      </c>
      <c r="D143" s="46" t="b">
        <f>COUNTIF(Events!$B$2:$B$171, C143) &gt; 0</f>
        <v>1</v>
      </c>
      <c r="E143" s="46" t="s">
        <v>215</v>
      </c>
      <c r="F143" s="46" t="s">
        <v>218</v>
      </c>
      <c r="J143" s="46" t="str">
        <f>IF(I143="","",_xlfn.LET(_xlpm.x,VLOOKUP(I143,'2026-01-09_taxon-match'!$A$2:$N$81,4,FALSE),IF(_xlpm.x=0,"",_xlpm.x)))</f>
        <v/>
      </c>
      <c r="L143" s="46" t="str">
        <f>IF(I143="","",_xlfn.LET(_xlpm.x,VLOOKUP(I143,'2026-01-09_taxon-match'!$A$2:$N$81,3,FALSE),IF(_xlpm.x=0,"",_xlpm.x)))</f>
        <v/>
      </c>
      <c r="M143" s="46" t="str">
        <f>IF($I143="","",_xlfn.LET(_xlpm.x,VLOOKUP($I143,'2026-01-09_taxon-match'!$A$2:$N$81,5,FALSE),IF(_xlpm.x=0,"",_xlpm.x)))</f>
        <v/>
      </c>
      <c r="N143" s="46" t="str">
        <f>IF($I143="","",_xlfn.LET(_xlpm.x,VLOOKUP($I143,'2026-01-09_taxon-match'!$A$2:$N$81,6,FALSE),IF(_xlpm.x=0,"",_xlpm.x)))</f>
        <v/>
      </c>
      <c r="O143" s="46" t="str">
        <f>IF($I143="","",_xlfn.LET(_xlpm.x,VLOOKUP($I143,'2026-01-09_taxon-match'!$A$2:$N$81,7,FALSE),IF(_xlpm.x=0,"",_xlpm.x)))</f>
        <v/>
      </c>
      <c r="P143" s="46" t="str">
        <f>IF($I143="","",_xlfn.LET(_xlpm.x,VLOOKUP($I143,'2026-01-09_taxon-match'!$A$2:$N$81,8,FALSE),IF(_xlpm.x=0,"",_xlpm.x)))</f>
        <v/>
      </c>
      <c r="Q143" s="46" t="str">
        <f>IF($I143="","",_xlfn.LET(_xlpm.x,VLOOKUP($I143,'2026-01-09_taxon-match'!$A$2:$N$81,9,FALSE),IF(_xlpm.x=0,"",_xlpm.x)))</f>
        <v/>
      </c>
      <c r="R143" s="46" t="str">
        <f>IF($I143="","",_xlfn.LET(_xlpm.x,VLOOKUP($I143,'2026-01-09_taxon-match'!$A$2:$N$81,10,FALSE),IF(_xlpm.x=0,"",_xlpm.x)))</f>
        <v/>
      </c>
      <c r="S143" s="46" t="str">
        <f>IF($I143="","",_xlfn.LET(_xlpm.x,VLOOKUP($I143,'2026-01-09_taxon-match'!$A$2:$N$81,11,FALSE),IF(_xlpm.x=0,"",_xlpm.x)))</f>
        <v/>
      </c>
      <c r="T143" s="46" t="str">
        <f>IF($I143="","",_xlfn.LET(_xlpm.x,VLOOKUP($I143,'2026-01-09_taxon-match'!$A$2:$N$81,13,FALSE),IF(_xlpm.x=0,"",_xlpm.x)))</f>
        <v/>
      </c>
      <c r="V143" s="46" t="s">
        <v>39</v>
      </c>
      <c r="W143" s="46" t="s">
        <v>46</v>
      </c>
      <c r="Y143" s="46" t="str">
        <f>IF(V143="","",_xlfn.LET(_xlpm.x,VLOOKUP(V143,'Drop-down_menus'!$D$2:$E$13,2,FALSE),IF(_xlpm.x=0,"",_xlpm.x)))</f>
        <v>https://orcid.org/0009-0002-6669-2911</v>
      </c>
      <c r="Z143" s="46" t="str">
        <f>IF(W143="","",_xlfn.LET(_xlpm.x,VLOOKUP(W143,'Drop-down_menus'!$D$2:$E$13,2,FALSE),IF(_xlpm.x=0,"",_xlpm.x)))</f>
        <v>https://orcid.org/0000-0003-0502-8101</v>
      </c>
      <c r="AA143" s="46" t="str">
        <f>IF(X143="","",_xlfn.LET(_xlpm.x,VLOOKUP(X143,'Drop-down_menus'!$D$2:$E$13,2,FALSE),IF(_xlpm.x=0,"",_xlpm.x)))</f>
        <v/>
      </c>
      <c r="AB143" s="14"/>
      <c r="AC143" s="14" t="s">
        <v>217</v>
      </c>
      <c r="AE143" s="46" t="s">
        <v>28</v>
      </c>
      <c r="AF143" s="46" t="s">
        <v>42</v>
      </c>
      <c r="AG143" s="46" t="str">
        <f>IF(AE143="","",_xlfn.LET(_xlpm.x,VLOOKUP(AE143,'Drop-down_menus'!$D$2:$E$13,2,FALSE),IF(_xlpm.x=0,"",_xlpm.x)))</f>
        <v>https://orcid.org/0000-0002-9037-7623</v>
      </c>
      <c r="AH143" s="46" t="str">
        <f>IF(AF143="","",_xlfn.LET(_xlpm.x,VLOOKUP(AF143,'Drop-down_menus'!$D$2:$E$13,2,FALSE),IF(_xlpm.x=0,"",_xlpm.x)))</f>
        <v/>
      </c>
    </row>
    <row r="144" spans="2:34" ht="13.5" customHeight="1">
      <c r="B144" s="46">
        <v>146</v>
      </c>
      <c r="C144" s="46" t="s">
        <v>84</v>
      </c>
      <c r="D144" s="46" t="b">
        <f>COUNTIF(Events!$B$2:$B$171, C144) &gt; 0</f>
        <v>1</v>
      </c>
      <c r="E144" s="46" t="s">
        <v>215</v>
      </c>
      <c r="F144" s="46" t="s">
        <v>219</v>
      </c>
      <c r="J144" s="46" t="str">
        <f>IF(I144="","",_xlfn.LET(_xlpm.x,VLOOKUP(I144,'2026-01-09_taxon-match'!$A$2:$N$81,4,FALSE),IF(_xlpm.x=0,"",_xlpm.x)))</f>
        <v/>
      </c>
      <c r="L144" s="46" t="str">
        <f>IF(I144="","",_xlfn.LET(_xlpm.x,VLOOKUP(I144,'2026-01-09_taxon-match'!$A$2:$N$81,3,FALSE),IF(_xlpm.x=0,"",_xlpm.x)))</f>
        <v/>
      </c>
      <c r="M144" s="46" t="str">
        <f>IF($I144="","",_xlfn.LET(_xlpm.x,VLOOKUP($I144,'2026-01-09_taxon-match'!$A$2:$N$81,5,FALSE),IF(_xlpm.x=0,"",_xlpm.x)))</f>
        <v/>
      </c>
      <c r="N144" s="46" t="str">
        <f>IF($I144="","",_xlfn.LET(_xlpm.x,VLOOKUP($I144,'2026-01-09_taxon-match'!$A$2:$N$81,6,FALSE),IF(_xlpm.x=0,"",_xlpm.x)))</f>
        <v/>
      </c>
      <c r="O144" s="46" t="str">
        <f>IF($I144="","",_xlfn.LET(_xlpm.x,VLOOKUP($I144,'2026-01-09_taxon-match'!$A$2:$N$81,7,FALSE),IF(_xlpm.x=0,"",_xlpm.x)))</f>
        <v/>
      </c>
      <c r="P144" s="46" t="str">
        <f>IF($I144="","",_xlfn.LET(_xlpm.x,VLOOKUP($I144,'2026-01-09_taxon-match'!$A$2:$N$81,8,FALSE),IF(_xlpm.x=0,"",_xlpm.x)))</f>
        <v/>
      </c>
      <c r="Q144" s="46" t="str">
        <f>IF($I144="","",_xlfn.LET(_xlpm.x,VLOOKUP($I144,'2026-01-09_taxon-match'!$A$2:$N$81,9,FALSE),IF(_xlpm.x=0,"",_xlpm.x)))</f>
        <v/>
      </c>
      <c r="R144" s="46" t="str">
        <f>IF($I144="","",_xlfn.LET(_xlpm.x,VLOOKUP($I144,'2026-01-09_taxon-match'!$A$2:$N$81,10,FALSE),IF(_xlpm.x=0,"",_xlpm.x)))</f>
        <v/>
      </c>
      <c r="S144" s="46" t="str">
        <f>IF($I144="","",_xlfn.LET(_xlpm.x,VLOOKUP($I144,'2026-01-09_taxon-match'!$A$2:$N$81,11,FALSE),IF(_xlpm.x=0,"",_xlpm.x)))</f>
        <v/>
      </c>
      <c r="T144" s="46" t="str">
        <f>IF($I144="","",_xlfn.LET(_xlpm.x,VLOOKUP($I144,'2026-01-09_taxon-match'!$A$2:$N$81,13,FALSE),IF(_xlpm.x=0,"",_xlpm.x)))</f>
        <v/>
      </c>
      <c r="V144" s="46" t="s">
        <v>39</v>
      </c>
      <c r="W144" s="46" t="s">
        <v>46</v>
      </c>
      <c r="Y144" s="46" t="str">
        <f>IF(V144="","",_xlfn.LET(_xlpm.x,VLOOKUP(V144,'Drop-down_menus'!$D$2:$E$13,2,FALSE),IF(_xlpm.x=0,"",_xlpm.x)))</f>
        <v>https://orcid.org/0009-0002-6669-2911</v>
      </c>
      <c r="Z144" s="46" t="str">
        <f>IF(W144="","",_xlfn.LET(_xlpm.x,VLOOKUP(W144,'Drop-down_menus'!$D$2:$E$13,2,FALSE),IF(_xlpm.x=0,"",_xlpm.x)))</f>
        <v>https://orcid.org/0000-0003-0502-8101</v>
      </c>
      <c r="AA144" s="46" t="str">
        <f>IF(X144="","",_xlfn.LET(_xlpm.x,VLOOKUP(X144,'Drop-down_menus'!$D$2:$E$13,2,FALSE),IF(_xlpm.x=0,"",_xlpm.x)))</f>
        <v/>
      </c>
      <c r="AB144" s="14"/>
      <c r="AC144" s="14" t="s">
        <v>220</v>
      </c>
      <c r="AE144" s="46" t="s">
        <v>28</v>
      </c>
      <c r="AF144" s="46" t="s">
        <v>42</v>
      </c>
      <c r="AG144" s="46" t="str">
        <f>IF(AE144="","",_xlfn.LET(_xlpm.x,VLOOKUP(AE144,'Drop-down_menus'!$D$2:$E$13,2,FALSE),IF(_xlpm.x=0,"",_xlpm.x)))</f>
        <v>https://orcid.org/0000-0002-9037-7623</v>
      </c>
      <c r="AH144" s="46" t="str">
        <f>IF(AF144="","",_xlfn.LET(_xlpm.x,VLOOKUP(AF144,'Drop-down_menus'!$D$2:$E$13,2,FALSE),IF(_xlpm.x=0,"",_xlpm.x)))</f>
        <v/>
      </c>
    </row>
    <row r="145" spans="2:35" ht="13.5" customHeight="1">
      <c r="B145" s="46">
        <v>147</v>
      </c>
      <c r="C145" s="46" t="s">
        <v>85</v>
      </c>
      <c r="D145" s="46" t="b">
        <f>COUNTIF(Events!$B$2:$B$171, C145) &gt; 0</f>
        <v>1</v>
      </c>
      <c r="E145" s="46" t="s">
        <v>215</v>
      </c>
      <c r="F145" s="46" t="s">
        <v>216</v>
      </c>
      <c r="J145" s="46" t="str">
        <f>IF(I145="","",_xlfn.LET(_xlpm.x,VLOOKUP(I145,'2026-01-09_taxon-match'!$A$2:$N$81,4,FALSE),IF(_xlpm.x=0,"",_xlpm.x)))</f>
        <v/>
      </c>
      <c r="L145" s="46" t="str">
        <f>IF(I145="","",_xlfn.LET(_xlpm.x,VLOOKUP(I145,'2026-01-09_taxon-match'!$A$2:$N$81,3,FALSE),IF(_xlpm.x=0,"",_xlpm.x)))</f>
        <v/>
      </c>
      <c r="M145" s="46" t="str">
        <f>IF($I145="","",_xlfn.LET(_xlpm.x,VLOOKUP($I145,'2026-01-09_taxon-match'!$A$2:$N$81,5,FALSE),IF(_xlpm.x=0,"",_xlpm.x)))</f>
        <v/>
      </c>
      <c r="N145" s="46" t="str">
        <f>IF($I145="","",_xlfn.LET(_xlpm.x,VLOOKUP($I145,'2026-01-09_taxon-match'!$A$2:$N$81,6,FALSE),IF(_xlpm.x=0,"",_xlpm.x)))</f>
        <v/>
      </c>
      <c r="O145" s="46" t="str">
        <f>IF($I145="","",_xlfn.LET(_xlpm.x,VLOOKUP($I145,'2026-01-09_taxon-match'!$A$2:$N$81,7,FALSE),IF(_xlpm.x=0,"",_xlpm.x)))</f>
        <v/>
      </c>
      <c r="P145" s="46" t="str">
        <f>IF($I145="","",_xlfn.LET(_xlpm.x,VLOOKUP($I145,'2026-01-09_taxon-match'!$A$2:$N$81,8,FALSE),IF(_xlpm.x=0,"",_xlpm.x)))</f>
        <v/>
      </c>
      <c r="Q145" s="46" t="str">
        <f>IF($I145="","",_xlfn.LET(_xlpm.x,VLOOKUP($I145,'2026-01-09_taxon-match'!$A$2:$N$81,9,FALSE),IF(_xlpm.x=0,"",_xlpm.x)))</f>
        <v/>
      </c>
      <c r="R145" s="46" t="str">
        <f>IF($I145="","",_xlfn.LET(_xlpm.x,VLOOKUP($I145,'2026-01-09_taxon-match'!$A$2:$N$81,10,FALSE),IF(_xlpm.x=0,"",_xlpm.x)))</f>
        <v/>
      </c>
      <c r="S145" s="46" t="str">
        <f>IF($I145="","",_xlfn.LET(_xlpm.x,VLOOKUP($I145,'2026-01-09_taxon-match'!$A$2:$N$81,11,FALSE),IF(_xlpm.x=0,"",_xlpm.x)))</f>
        <v/>
      </c>
      <c r="T145" s="46" t="str">
        <f>IF($I145="","",_xlfn.LET(_xlpm.x,VLOOKUP($I145,'2026-01-09_taxon-match'!$A$2:$N$81,13,FALSE),IF(_xlpm.x=0,"",_xlpm.x)))</f>
        <v/>
      </c>
      <c r="V145" s="46" t="s">
        <v>39</v>
      </c>
      <c r="W145" s="46" t="s">
        <v>46</v>
      </c>
      <c r="Y145" s="46" t="str">
        <f>IF(V145="","",_xlfn.LET(_xlpm.x,VLOOKUP(V145,'Drop-down_menus'!$D$2:$E$13,2,FALSE),IF(_xlpm.x=0,"",_xlpm.x)))</f>
        <v>https://orcid.org/0009-0002-6669-2911</v>
      </c>
      <c r="Z145" s="46" t="str">
        <f>IF(W145="","",_xlfn.LET(_xlpm.x,VLOOKUP(W145,'Drop-down_menus'!$D$2:$E$13,2,FALSE),IF(_xlpm.x=0,"",_xlpm.x)))</f>
        <v>https://orcid.org/0000-0003-0502-8101</v>
      </c>
      <c r="AA145" s="46" t="str">
        <f>IF(X145="","",_xlfn.LET(_xlpm.x,VLOOKUP(X145,'Drop-down_menus'!$D$2:$E$13,2,FALSE),IF(_xlpm.x=0,"",_xlpm.x)))</f>
        <v/>
      </c>
      <c r="AB145" s="14"/>
      <c r="AC145" s="14" t="s">
        <v>217</v>
      </c>
      <c r="AE145" s="46" t="s">
        <v>28</v>
      </c>
      <c r="AF145" s="46" t="s">
        <v>42</v>
      </c>
      <c r="AG145" s="46" t="str">
        <f>IF(AE145="","",_xlfn.LET(_xlpm.x,VLOOKUP(AE145,'Drop-down_menus'!$D$2:$E$13,2,FALSE),IF(_xlpm.x=0,"",_xlpm.x)))</f>
        <v>https://orcid.org/0000-0002-9037-7623</v>
      </c>
      <c r="AH145" s="46" t="str">
        <f>IF(AF145="","",_xlfn.LET(_xlpm.x,VLOOKUP(AF145,'Drop-down_menus'!$D$2:$E$13,2,FALSE),IF(_xlpm.x=0,"",_xlpm.x)))</f>
        <v/>
      </c>
    </row>
    <row r="146" spans="2:35" ht="13.5" customHeight="1">
      <c r="B146" s="46">
        <v>148</v>
      </c>
      <c r="C146" s="46" t="s">
        <v>85</v>
      </c>
      <c r="D146" s="46" t="b">
        <f>COUNTIF(Events!$B$2:$B$171, C146) &gt; 0</f>
        <v>1</v>
      </c>
      <c r="E146" s="46" t="s">
        <v>215</v>
      </c>
      <c r="F146" s="46" t="s">
        <v>216</v>
      </c>
      <c r="J146" s="46" t="str">
        <f>IF(I146="","",_xlfn.LET(_xlpm.x,VLOOKUP(I146,'2026-01-09_taxon-match'!$A$2:$N$81,4,FALSE),IF(_xlpm.x=0,"",_xlpm.x)))</f>
        <v/>
      </c>
      <c r="L146" s="46" t="str">
        <f>IF(I146="","",_xlfn.LET(_xlpm.x,VLOOKUP(I146,'2026-01-09_taxon-match'!$A$2:$N$81,3,FALSE),IF(_xlpm.x=0,"",_xlpm.x)))</f>
        <v/>
      </c>
      <c r="M146" s="46" t="str">
        <f>IF($I146="","",_xlfn.LET(_xlpm.x,VLOOKUP($I146,'2026-01-09_taxon-match'!$A$2:$N$81,5,FALSE),IF(_xlpm.x=0,"",_xlpm.x)))</f>
        <v/>
      </c>
      <c r="N146" s="46" t="str">
        <f>IF($I146="","",_xlfn.LET(_xlpm.x,VLOOKUP($I146,'2026-01-09_taxon-match'!$A$2:$N$81,6,FALSE),IF(_xlpm.x=0,"",_xlpm.x)))</f>
        <v/>
      </c>
      <c r="O146" s="46" t="str">
        <f>IF($I146="","",_xlfn.LET(_xlpm.x,VLOOKUP($I146,'2026-01-09_taxon-match'!$A$2:$N$81,7,FALSE),IF(_xlpm.x=0,"",_xlpm.x)))</f>
        <v/>
      </c>
      <c r="P146" s="46" t="str">
        <f>IF($I146="","",_xlfn.LET(_xlpm.x,VLOOKUP($I146,'2026-01-09_taxon-match'!$A$2:$N$81,8,FALSE),IF(_xlpm.x=0,"",_xlpm.x)))</f>
        <v/>
      </c>
      <c r="Q146" s="46" t="str">
        <f>IF($I146="","",_xlfn.LET(_xlpm.x,VLOOKUP($I146,'2026-01-09_taxon-match'!$A$2:$N$81,9,FALSE),IF(_xlpm.x=0,"",_xlpm.x)))</f>
        <v/>
      </c>
      <c r="R146" s="46" t="str">
        <f>IF($I146="","",_xlfn.LET(_xlpm.x,VLOOKUP($I146,'2026-01-09_taxon-match'!$A$2:$N$81,10,FALSE),IF(_xlpm.x=0,"",_xlpm.x)))</f>
        <v/>
      </c>
      <c r="S146" s="46" t="str">
        <f>IF($I146="","",_xlfn.LET(_xlpm.x,VLOOKUP($I146,'2026-01-09_taxon-match'!$A$2:$N$81,11,FALSE),IF(_xlpm.x=0,"",_xlpm.x)))</f>
        <v/>
      </c>
      <c r="T146" s="46" t="str">
        <f>IF($I146="","",_xlfn.LET(_xlpm.x,VLOOKUP($I146,'2026-01-09_taxon-match'!$A$2:$N$81,13,FALSE),IF(_xlpm.x=0,"",_xlpm.x)))</f>
        <v/>
      </c>
      <c r="V146" s="46" t="s">
        <v>39</v>
      </c>
      <c r="W146" s="46" t="s">
        <v>46</v>
      </c>
      <c r="Y146" s="46" t="str">
        <f>IF(V146="","",_xlfn.LET(_xlpm.x,VLOOKUP(V146,'Drop-down_menus'!$D$2:$E$13,2,FALSE),IF(_xlpm.x=0,"",_xlpm.x)))</f>
        <v>https://orcid.org/0009-0002-6669-2911</v>
      </c>
      <c r="Z146" s="46" t="str">
        <f>IF(W146="","",_xlfn.LET(_xlpm.x,VLOOKUP(W146,'Drop-down_menus'!$D$2:$E$13,2,FALSE),IF(_xlpm.x=0,"",_xlpm.x)))</f>
        <v>https://orcid.org/0000-0003-0502-8101</v>
      </c>
      <c r="AA146" s="46" t="str">
        <f>IF(X146="","",_xlfn.LET(_xlpm.x,VLOOKUP(X146,'Drop-down_menus'!$D$2:$E$13,2,FALSE),IF(_xlpm.x=0,"",_xlpm.x)))</f>
        <v/>
      </c>
      <c r="AB146" s="14"/>
      <c r="AC146" s="14" t="s">
        <v>217</v>
      </c>
      <c r="AE146" s="46" t="s">
        <v>28</v>
      </c>
      <c r="AF146" s="46" t="s">
        <v>42</v>
      </c>
      <c r="AG146" s="46" t="str">
        <f>IF(AE146="","",_xlfn.LET(_xlpm.x,VLOOKUP(AE146,'Drop-down_menus'!$D$2:$E$13,2,FALSE),IF(_xlpm.x=0,"",_xlpm.x)))</f>
        <v>https://orcid.org/0000-0002-9037-7623</v>
      </c>
      <c r="AH146" s="46" t="str">
        <f>IF(AF146="","",_xlfn.LET(_xlpm.x,VLOOKUP(AF146,'Drop-down_menus'!$D$2:$E$13,2,FALSE),IF(_xlpm.x=0,"",_xlpm.x)))</f>
        <v/>
      </c>
      <c r="AI146" s="47"/>
    </row>
    <row r="147" spans="2:35" ht="13.5" customHeight="1">
      <c r="B147" s="46">
        <v>149</v>
      </c>
      <c r="C147" s="46" t="s">
        <v>85</v>
      </c>
      <c r="D147" s="46" t="b">
        <f>COUNTIF(Events!$B$2:$B$171, C147) &gt; 0</f>
        <v>1</v>
      </c>
      <c r="E147" s="46" t="s">
        <v>215</v>
      </c>
      <c r="F147" s="46" t="s">
        <v>218</v>
      </c>
      <c r="J147" s="46" t="str">
        <f>IF(I147="","",_xlfn.LET(_xlpm.x,VLOOKUP(I147,'2026-01-09_taxon-match'!$A$2:$N$81,4,FALSE),IF(_xlpm.x=0,"",_xlpm.x)))</f>
        <v/>
      </c>
      <c r="L147" s="46" t="str">
        <f>IF(I147="","",_xlfn.LET(_xlpm.x,VLOOKUP(I147,'2026-01-09_taxon-match'!$A$2:$N$81,3,FALSE),IF(_xlpm.x=0,"",_xlpm.x)))</f>
        <v/>
      </c>
      <c r="M147" s="46" t="str">
        <f>IF($I147="","",_xlfn.LET(_xlpm.x,VLOOKUP($I147,'2026-01-09_taxon-match'!$A$2:$N$81,5,FALSE),IF(_xlpm.x=0,"",_xlpm.x)))</f>
        <v/>
      </c>
      <c r="N147" s="46" t="str">
        <f>IF($I147="","",_xlfn.LET(_xlpm.x,VLOOKUP($I147,'2026-01-09_taxon-match'!$A$2:$N$81,6,FALSE),IF(_xlpm.x=0,"",_xlpm.x)))</f>
        <v/>
      </c>
      <c r="O147" s="46" t="str">
        <f>IF($I147="","",_xlfn.LET(_xlpm.x,VLOOKUP($I147,'2026-01-09_taxon-match'!$A$2:$N$81,7,FALSE),IF(_xlpm.x=0,"",_xlpm.x)))</f>
        <v/>
      </c>
      <c r="P147" s="46" t="str">
        <f>IF($I147="","",_xlfn.LET(_xlpm.x,VLOOKUP($I147,'2026-01-09_taxon-match'!$A$2:$N$81,8,FALSE),IF(_xlpm.x=0,"",_xlpm.x)))</f>
        <v/>
      </c>
      <c r="Q147" s="46" t="str">
        <f>IF($I147="","",_xlfn.LET(_xlpm.x,VLOOKUP($I147,'2026-01-09_taxon-match'!$A$2:$N$81,9,FALSE),IF(_xlpm.x=0,"",_xlpm.x)))</f>
        <v/>
      </c>
      <c r="R147" s="46" t="str">
        <f>IF($I147="","",_xlfn.LET(_xlpm.x,VLOOKUP($I147,'2026-01-09_taxon-match'!$A$2:$N$81,10,FALSE),IF(_xlpm.x=0,"",_xlpm.x)))</f>
        <v/>
      </c>
      <c r="S147" s="46" t="str">
        <f>IF($I147="","",_xlfn.LET(_xlpm.x,VLOOKUP($I147,'2026-01-09_taxon-match'!$A$2:$N$81,11,FALSE),IF(_xlpm.x=0,"",_xlpm.x)))</f>
        <v/>
      </c>
      <c r="T147" s="46" t="str">
        <f>IF($I147="","",_xlfn.LET(_xlpm.x,VLOOKUP($I147,'2026-01-09_taxon-match'!$A$2:$N$81,13,FALSE),IF(_xlpm.x=0,"",_xlpm.x)))</f>
        <v/>
      </c>
      <c r="V147" s="46" t="s">
        <v>39</v>
      </c>
      <c r="W147" s="46" t="s">
        <v>46</v>
      </c>
      <c r="Y147" s="46" t="str">
        <f>IF(V147="","",_xlfn.LET(_xlpm.x,VLOOKUP(V147,'Drop-down_menus'!$D$2:$E$13,2,FALSE),IF(_xlpm.x=0,"",_xlpm.x)))</f>
        <v>https://orcid.org/0009-0002-6669-2911</v>
      </c>
      <c r="Z147" s="46" t="str">
        <f>IF(W147="","",_xlfn.LET(_xlpm.x,VLOOKUP(W147,'Drop-down_menus'!$D$2:$E$13,2,FALSE),IF(_xlpm.x=0,"",_xlpm.x)))</f>
        <v>https://orcid.org/0000-0003-0502-8101</v>
      </c>
      <c r="AA147" s="46" t="str">
        <f>IF(X147="","",_xlfn.LET(_xlpm.x,VLOOKUP(X147,'Drop-down_menus'!$D$2:$E$13,2,FALSE),IF(_xlpm.x=0,"",_xlpm.x)))</f>
        <v/>
      </c>
      <c r="AB147" s="14"/>
      <c r="AC147" s="14" t="s">
        <v>217</v>
      </c>
      <c r="AE147" s="46" t="s">
        <v>28</v>
      </c>
      <c r="AF147" s="46" t="s">
        <v>42</v>
      </c>
      <c r="AG147" s="46" t="str">
        <f>IF(AE147="","",_xlfn.LET(_xlpm.x,VLOOKUP(AE147,'Drop-down_menus'!$D$2:$E$13,2,FALSE),IF(_xlpm.x=0,"",_xlpm.x)))</f>
        <v>https://orcid.org/0000-0002-9037-7623</v>
      </c>
      <c r="AH147" s="46" t="str">
        <f>IF(AF147="","",_xlfn.LET(_xlpm.x,VLOOKUP(AF147,'Drop-down_menus'!$D$2:$E$13,2,FALSE),IF(_xlpm.x=0,"",_xlpm.x)))</f>
        <v/>
      </c>
    </row>
    <row r="148" spans="2:35" ht="13.5" customHeight="1">
      <c r="B148" s="46">
        <v>150</v>
      </c>
      <c r="C148" s="46" t="s">
        <v>85</v>
      </c>
      <c r="D148" s="46" t="b">
        <f>COUNTIF(Events!$B$2:$B$171, C148) &gt; 0</f>
        <v>1</v>
      </c>
      <c r="E148" s="46" t="s">
        <v>215</v>
      </c>
      <c r="F148" s="46" t="s">
        <v>218</v>
      </c>
      <c r="J148" s="46" t="str">
        <f>IF(I148="","",_xlfn.LET(_xlpm.x,VLOOKUP(I148,'2026-01-09_taxon-match'!$A$2:$N$81,4,FALSE),IF(_xlpm.x=0,"",_xlpm.x)))</f>
        <v/>
      </c>
      <c r="L148" s="46" t="str">
        <f>IF(I148="","",_xlfn.LET(_xlpm.x,VLOOKUP(I148,'2026-01-09_taxon-match'!$A$2:$N$81,3,FALSE),IF(_xlpm.x=0,"",_xlpm.x)))</f>
        <v/>
      </c>
      <c r="M148" s="46" t="str">
        <f>IF($I148="","",_xlfn.LET(_xlpm.x,VLOOKUP($I148,'2026-01-09_taxon-match'!$A$2:$N$81,5,FALSE),IF(_xlpm.x=0,"",_xlpm.x)))</f>
        <v/>
      </c>
      <c r="N148" s="46" t="str">
        <f>IF($I148="","",_xlfn.LET(_xlpm.x,VLOOKUP($I148,'2026-01-09_taxon-match'!$A$2:$N$81,6,FALSE),IF(_xlpm.x=0,"",_xlpm.x)))</f>
        <v/>
      </c>
      <c r="O148" s="46" t="str">
        <f>IF($I148="","",_xlfn.LET(_xlpm.x,VLOOKUP($I148,'2026-01-09_taxon-match'!$A$2:$N$81,7,FALSE),IF(_xlpm.x=0,"",_xlpm.x)))</f>
        <v/>
      </c>
      <c r="P148" s="46" t="str">
        <f>IF($I148="","",_xlfn.LET(_xlpm.x,VLOOKUP($I148,'2026-01-09_taxon-match'!$A$2:$N$81,8,FALSE),IF(_xlpm.x=0,"",_xlpm.x)))</f>
        <v/>
      </c>
      <c r="Q148" s="46" t="str">
        <f>IF($I148="","",_xlfn.LET(_xlpm.x,VLOOKUP($I148,'2026-01-09_taxon-match'!$A$2:$N$81,9,FALSE),IF(_xlpm.x=0,"",_xlpm.x)))</f>
        <v/>
      </c>
      <c r="R148" s="46" t="str">
        <f>IF($I148="","",_xlfn.LET(_xlpm.x,VLOOKUP($I148,'2026-01-09_taxon-match'!$A$2:$N$81,10,FALSE),IF(_xlpm.x=0,"",_xlpm.x)))</f>
        <v/>
      </c>
      <c r="S148" s="46" t="str">
        <f>IF($I148="","",_xlfn.LET(_xlpm.x,VLOOKUP($I148,'2026-01-09_taxon-match'!$A$2:$N$81,11,FALSE),IF(_xlpm.x=0,"",_xlpm.x)))</f>
        <v/>
      </c>
      <c r="T148" s="46" t="str">
        <f>IF($I148="","",_xlfn.LET(_xlpm.x,VLOOKUP($I148,'2026-01-09_taxon-match'!$A$2:$N$81,13,FALSE),IF(_xlpm.x=0,"",_xlpm.x)))</f>
        <v/>
      </c>
      <c r="V148" s="46" t="s">
        <v>39</v>
      </c>
      <c r="W148" s="46" t="s">
        <v>46</v>
      </c>
      <c r="Y148" s="46" t="str">
        <f>IF(V148="","",_xlfn.LET(_xlpm.x,VLOOKUP(V148,'Drop-down_menus'!$D$2:$E$13,2,FALSE),IF(_xlpm.x=0,"",_xlpm.x)))</f>
        <v>https://orcid.org/0009-0002-6669-2911</v>
      </c>
      <c r="Z148" s="46" t="str">
        <f>IF(W148="","",_xlfn.LET(_xlpm.x,VLOOKUP(W148,'Drop-down_menus'!$D$2:$E$13,2,FALSE),IF(_xlpm.x=0,"",_xlpm.x)))</f>
        <v>https://orcid.org/0000-0003-0502-8101</v>
      </c>
      <c r="AA148" s="46" t="str">
        <f>IF(X148="","",_xlfn.LET(_xlpm.x,VLOOKUP(X148,'Drop-down_menus'!$D$2:$E$13,2,FALSE),IF(_xlpm.x=0,"",_xlpm.x)))</f>
        <v/>
      </c>
      <c r="AB148" s="14"/>
      <c r="AC148" s="14" t="s">
        <v>217</v>
      </c>
      <c r="AE148" s="46" t="s">
        <v>28</v>
      </c>
      <c r="AF148" s="46" t="s">
        <v>42</v>
      </c>
      <c r="AG148" s="46" t="str">
        <f>IF(AE148="","",_xlfn.LET(_xlpm.x,VLOOKUP(AE148,'Drop-down_menus'!$D$2:$E$13,2,FALSE),IF(_xlpm.x=0,"",_xlpm.x)))</f>
        <v>https://orcid.org/0000-0002-9037-7623</v>
      </c>
      <c r="AH148" s="46" t="str">
        <f>IF(AF148="","",_xlfn.LET(_xlpm.x,VLOOKUP(AF148,'Drop-down_menus'!$D$2:$E$13,2,FALSE),IF(_xlpm.x=0,"",_xlpm.x)))</f>
        <v/>
      </c>
    </row>
    <row r="149" spans="2:35" ht="13.5" customHeight="1">
      <c r="B149" s="46">
        <v>151</v>
      </c>
      <c r="C149" s="46" t="s">
        <v>85</v>
      </c>
      <c r="D149" s="46" t="b">
        <f>COUNTIF(Events!$B$2:$B$171, C149) &gt; 0</f>
        <v>1</v>
      </c>
      <c r="E149" s="46" t="s">
        <v>215</v>
      </c>
      <c r="F149" s="46" t="s">
        <v>219</v>
      </c>
      <c r="J149" s="46" t="str">
        <f>IF(I149="","",_xlfn.LET(_xlpm.x,VLOOKUP(I149,'2026-01-09_taxon-match'!$A$2:$N$81,4,FALSE),IF(_xlpm.x=0,"",_xlpm.x)))</f>
        <v/>
      </c>
      <c r="L149" s="46" t="str">
        <f>IF(I149="","",_xlfn.LET(_xlpm.x,VLOOKUP(I149,'2026-01-09_taxon-match'!$A$2:$N$81,3,FALSE),IF(_xlpm.x=0,"",_xlpm.x)))</f>
        <v/>
      </c>
      <c r="M149" s="46" t="str">
        <f>IF($I149="","",_xlfn.LET(_xlpm.x,VLOOKUP($I149,'2026-01-09_taxon-match'!$A$2:$N$81,5,FALSE),IF(_xlpm.x=0,"",_xlpm.x)))</f>
        <v/>
      </c>
      <c r="N149" s="46" t="str">
        <f>IF($I149="","",_xlfn.LET(_xlpm.x,VLOOKUP($I149,'2026-01-09_taxon-match'!$A$2:$N$81,6,FALSE),IF(_xlpm.x=0,"",_xlpm.x)))</f>
        <v/>
      </c>
      <c r="O149" s="46" t="str">
        <f>IF($I149="","",_xlfn.LET(_xlpm.x,VLOOKUP($I149,'2026-01-09_taxon-match'!$A$2:$N$81,7,FALSE),IF(_xlpm.x=0,"",_xlpm.x)))</f>
        <v/>
      </c>
      <c r="P149" s="46" t="str">
        <f>IF($I149="","",_xlfn.LET(_xlpm.x,VLOOKUP($I149,'2026-01-09_taxon-match'!$A$2:$N$81,8,FALSE),IF(_xlpm.x=0,"",_xlpm.x)))</f>
        <v/>
      </c>
      <c r="Q149" s="46" t="str">
        <f>IF($I149="","",_xlfn.LET(_xlpm.x,VLOOKUP($I149,'2026-01-09_taxon-match'!$A$2:$N$81,9,FALSE),IF(_xlpm.x=0,"",_xlpm.x)))</f>
        <v/>
      </c>
      <c r="R149" s="46" t="str">
        <f>IF($I149="","",_xlfn.LET(_xlpm.x,VLOOKUP($I149,'2026-01-09_taxon-match'!$A$2:$N$81,10,FALSE),IF(_xlpm.x=0,"",_xlpm.x)))</f>
        <v/>
      </c>
      <c r="S149" s="46" t="str">
        <f>IF($I149="","",_xlfn.LET(_xlpm.x,VLOOKUP($I149,'2026-01-09_taxon-match'!$A$2:$N$81,11,FALSE),IF(_xlpm.x=0,"",_xlpm.x)))</f>
        <v/>
      </c>
      <c r="T149" s="46" t="str">
        <f>IF($I149="","",_xlfn.LET(_xlpm.x,VLOOKUP($I149,'2026-01-09_taxon-match'!$A$2:$N$81,13,FALSE),IF(_xlpm.x=0,"",_xlpm.x)))</f>
        <v/>
      </c>
      <c r="V149" s="46" t="s">
        <v>39</v>
      </c>
      <c r="W149" s="46" t="s">
        <v>46</v>
      </c>
      <c r="Y149" s="46" t="str">
        <f>IF(V149="","",_xlfn.LET(_xlpm.x,VLOOKUP(V149,'Drop-down_menus'!$D$2:$E$13,2,FALSE),IF(_xlpm.x=0,"",_xlpm.x)))</f>
        <v>https://orcid.org/0009-0002-6669-2911</v>
      </c>
      <c r="Z149" s="46" t="str">
        <f>IF(W149="","",_xlfn.LET(_xlpm.x,VLOOKUP(W149,'Drop-down_menus'!$D$2:$E$13,2,FALSE),IF(_xlpm.x=0,"",_xlpm.x)))</f>
        <v>https://orcid.org/0000-0003-0502-8101</v>
      </c>
      <c r="AA149" s="46" t="str">
        <f>IF(X149="","",_xlfn.LET(_xlpm.x,VLOOKUP(X149,'Drop-down_menus'!$D$2:$E$13,2,FALSE),IF(_xlpm.x=0,"",_xlpm.x)))</f>
        <v/>
      </c>
      <c r="AB149" s="14"/>
      <c r="AC149" s="14" t="s">
        <v>220</v>
      </c>
      <c r="AE149" s="46" t="s">
        <v>28</v>
      </c>
      <c r="AF149" s="46" t="s">
        <v>42</v>
      </c>
      <c r="AG149" s="46" t="str">
        <f>IF(AE149="","",_xlfn.LET(_xlpm.x,VLOOKUP(AE149,'Drop-down_menus'!$D$2:$E$13,2,FALSE),IF(_xlpm.x=0,"",_xlpm.x)))</f>
        <v>https://orcid.org/0000-0002-9037-7623</v>
      </c>
      <c r="AH149" s="46" t="str">
        <f>IF(AF149="","",_xlfn.LET(_xlpm.x,VLOOKUP(AF149,'Drop-down_menus'!$D$2:$E$13,2,FALSE),IF(_xlpm.x=0,"",_xlpm.x)))</f>
        <v/>
      </c>
    </row>
    <row r="150" spans="2:35" ht="13.5" customHeight="1">
      <c r="B150" s="46">
        <v>152</v>
      </c>
      <c r="C150" s="46" t="s">
        <v>86</v>
      </c>
      <c r="D150" s="46" t="b">
        <f>COUNTIF(Events!$B$2:$B$171, C150) &gt; 0</f>
        <v>1</v>
      </c>
      <c r="E150" s="46" t="s">
        <v>215</v>
      </c>
      <c r="F150" s="46" t="s">
        <v>216</v>
      </c>
      <c r="J150" s="46" t="str">
        <f>IF(I150="","",_xlfn.LET(_xlpm.x,VLOOKUP(I150,'2026-01-09_taxon-match'!$A$2:$N$81,4,FALSE),IF(_xlpm.x=0,"",_xlpm.x)))</f>
        <v/>
      </c>
      <c r="L150" s="46" t="str">
        <f>IF(I150="","",_xlfn.LET(_xlpm.x,VLOOKUP(I150,'2026-01-09_taxon-match'!$A$2:$N$81,3,FALSE),IF(_xlpm.x=0,"",_xlpm.x)))</f>
        <v/>
      </c>
      <c r="M150" s="46" t="str">
        <f>IF($I150="","",_xlfn.LET(_xlpm.x,VLOOKUP($I150,'2026-01-09_taxon-match'!$A$2:$N$81,5,FALSE),IF(_xlpm.x=0,"",_xlpm.x)))</f>
        <v/>
      </c>
      <c r="N150" s="46" t="str">
        <f>IF($I150="","",_xlfn.LET(_xlpm.x,VLOOKUP($I150,'2026-01-09_taxon-match'!$A$2:$N$81,6,FALSE),IF(_xlpm.x=0,"",_xlpm.x)))</f>
        <v/>
      </c>
      <c r="O150" s="46" t="str">
        <f>IF($I150="","",_xlfn.LET(_xlpm.x,VLOOKUP($I150,'2026-01-09_taxon-match'!$A$2:$N$81,7,FALSE),IF(_xlpm.x=0,"",_xlpm.x)))</f>
        <v/>
      </c>
      <c r="P150" s="46" t="str">
        <f>IF($I150="","",_xlfn.LET(_xlpm.x,VLOOKUP($I150,'2026-01-09_taxon-match'!$A$2:$N$81,8,FALSE),IF(_xlpm.x=0,"",_xlpm.x)))</f>
        <v/>
      </c>
      <c r="Q150" s="46" t="str">
        <f>IF($I150="","",_xlfn.LET(_xlpm.x,VLOOKUP($I150,'2026-01-09_taxon-match'!$A$2:$N$81,9,FALSE),IF(_xlpm.x=0,"",_xlpm.x)))</f>
        <v/>
      </c>
      <c r="R150" s="46" t="str">
        <f>IF($I150="","",_xlfn.LET(_xlpm.x,VLOOKUP($I150,'2026-01-09_taxon-match'!$A$2:$N$81,10,FALSE),IF(_xlpm.x=0,"",_xlpm.x)))</f>
        <v/>
      </c>
      <c r="S150" s="46" t="str">
        <f>IF($I150="","",_xlfn.LET(_xlpm.x,VLOOKUP($I150,'2026-01-09_taxon-match'!$A$2:$N$81,11,FALSE),IF(_xlpm.x=0,"",_xlpm.x)))</f>
        <v/>
      </c>
      <c r="T150" s="46" t="str">
        <f>IF($I150="","",_xlfn.LET(_xlpm.x,VLOOKUP($I150,'2026-01-09_taxon-match'!$A$2:$N$81,13,FALSE),IF(_xlpm.x=0,"",_xlpm.x)))</f>
        <v/>
      </c>
      <c r="V150" s="46" t="s">
        <v>39</v>
      </c>
      <c r="W150" s="46" t="s">
        <v>46</v>
      </c>
      <c r="Y150" s="46" t="str">
        <f>IF(V150="","",_xlfn.LET(_xlpm.x,VLOOKUP(V150,'Drop-down_menus'!$D$2:$E$13,2,FALSE),IF(_xlpm.x=0,"",_xlpm.x)))</f>
        <v>https://orcid.org/0009-0002-6669-2911</v>
      </c>
      <c r="Z150" s="46" t="str">
        <f>IF(W150="","",_xlfn.LET(_xlpm.x,VLOOKUP(W150,'Drop-down_menus'!$D$2:$E$13,2,FALSE),IF(_xlpm.x=0,"",_xlpm.x)))</f>
        <v>https://orcid.org/0000-0003-0502-8101</v>
      </c>
      <c r="AA150" s="46" t="str">
        <f>IF(X150="","",_xlfn.LET(_xlpm.x,VLOOKUP(X150,'Drop-down_menus'!$D$2:$E$13,2,FALSE),IF(_xlpm.x=0,"",_xlpm.x)))</f>
        <v/>
      </c>
      <c r="AB150" s="14"/>
      <c r="AC150" s="14" t="s">
        <v>217</v>
      </c>
      <c r="AE150" s="46" t="s">
        <v>28</v>
      </c>
      <c r="AF150" s="46" t="s">
        <v>42</v>
      </c>
      <c r="AG150" s="46" t="str">
        <f>IF(AE150="","",_xlfn.LET(_xlpm.x,VLOOKUP(AE150,'Drop-down_menus'!$D$2:$E$13,2,FALSE),IF(_xlpm.x=0,"",_xlpm.x)))</f>
        <v>https://orcid.org/0000-0002-9037-7623</v>
      </c>
      <c r="AH150" s="46" t="str">
        <f>IF(AF150="","",_xlfn.LET(_xlpm.x,VLOOKUP(AF150,'Drop-down_menus'!$D$2:$E$13,2,FALSE),IF(_xlpm.x=0,"",_xlpm.x)))</f>
        <v/>
      </c>
    </row>
    <row r="151" spans="2:35" ht="13.5" customHeight="1">
      <c r="B151" s="46">
        <v>153</v>
      </c>
      <c r="C151" s="46" t="s">
        <v>86</v>
      </c>
      <c r="D151" s="46" t="b">
        <f>COUNTIF(Events!$B$2:$B$171, C151) &gt; 0</f>
        <v>1</v>
      </c>
      <c r="E151" s="46" t="s">
        <v>215</v>
      </c>
      <c r="F151" s="46" t="s">
        <v>216</v>
      </c>
      <c r="J151" s="46" t="str">
        <f>IF(I151="","",_xlfn.LET(_xlpm.x,VLOOKUP(I151,'2026-01-09_taxon-match'!$A$2:$N$81,4,FALSE),IF(_xlpm.x=0,"",_xlpm.x)))</f>
        <v/>
      </c>
      <c r="L151" s="46" t="str">
        <f>IF(I151="","",_xlfn.LET(_xlpm.x,VLOOKUP(I151,'2026-01-09_taxon-match'!$A$2:$N$81,3,FALSE),IF(_xlpm.x=0,"",_xlpm.x)))</f>
        <v/>
      </c>
      <c r="M151" s="46" t="str">
        <f>IF($I151="","",_xlfn.LET(_xlpm.x,VLOOKUP($I151,'2026-01-09_taxon-match'!$A$2:$N$81,5,FALSE),IF(_xlpm.x=0,"",_xlpm.x)))</f>
        <v/>
      </c>
      <c r="N151" s="46" t="str">
        <f>IF($I151="","",_xlfn.LET(_xlpm.x,VLOOKUP($I151,'2026-01-09_taxon-match'!$A$2:$N$81,6,FALSE),IF(_xlpm.x=0,"",_xlpm.x)))</f>
        <v/>
      </c>
      <c r="O151" s="46" t="str">
        <f>IF($I151="","",_xlfn.LET(_xlpm.x,VLOOKUP($I151,'2026-01-09_taxon-match'!$A$2:$N$81,7,FALSE),IF(_xlpm.x=0,"",_xlpm.x)))</f>
        <v/>
      </c>
      <c r="P151" s="46" t="str">
        <f>IF($I151="","",_xlfn.LET(_xlpm.x,VLOOKUP($I151,'2026-01-09_taxon-match'!$A$2:$N$81,8,FALSE),IF(_xlpm.x=0,"",_xlpm.x)))</f>
        <v/>
      </c>
      <c r="Q151" s="46" t="str">
        <f>IF($I151="","",_xlfn.LET(_xlpm.x,VLOOKUP($I151,'2026-01-09_taxon-match'!$A$2:$N$81,9,FALSE),IF(_xlpm.x=0,"",_xlpm.x)))</f>
        <v/>
      </c>
      <c r="R151" s="46" t="str">
        <f>IF($I151="","",_xlfn.LET(_xlpm.x,VLOOKUP($I151,'2026-01-09_taxon-match'!$A$2:$N$81,10,FALSE),IF(_xlpm.x=0,"",_xlpm.x)))</f>
        <v/>
      </c>
      <c r="S151" s="46" t="str">
        <f>IF($I151="","",_xlfn.LET(_xlpm.x,VLOOKUP($I151,'2026-01-09_taxon-match'!$A$2:$N$81,11,FALSE),IF(_xlpm.x=0,"",_xlpm.x)))</f>
        <v/>
      </c>
      <c r="T151" s="46" t="str">
        <f>IF($I151="","",_xlfn.LET(_xlpm.x,VLOOKUP($I151,'2026-01-09_taxon-match'!$A$2:$N$81,13,FALSE),IF(_xlpm.x=0,"",_xlpm.x)))</f>
        <v/>
      </c>
      <c r="V151" s="46" t="s">
        <v>39</v>
      </c>
      <c r="W151" s="46" t="s">
        <v>46</v>
      </c>
      <c r="Y151" s="46" t="str">
        <f>IF(V151="","",_xlfn.LET(_xlpm.x,VLOOKUP(V151,'Drop-down_menus'!$D$2:$E$13,2,FALSE),IF(_xlpm.x=0,"",_xlpm.x)))</f>
        <v>https://orcid.org/0009-0002-6669-2911</v>
      </c>
      <c r="Z151" s="46" t="str">
        <f>IF(W151="","",_xlfn.LET(_xlpm.x,VLOOKUP(W151,'Drop-down_menus'!$D$2:$E$13,2,FALSE),IF(_xlpm.x=0,"",_xlpm.x)))</f>
        <v>https://orcid.org/0000-0003-0502-8101</v>
      </c>
      <c r="AA151" s="46" t="str">
        <f>IF(X151="","",_xlfn.LET(_xlpm.x,VLOOKUP(X151,'Drop-down_menus'!$D$2:$E$13,2,FALSE),IF(_xlpm.x=0,"",_xlpm.x)))</f>
        <v/>
      </c>
      <c r="AB151" s="14"/>
      <c r="AC151" s="14" t="s">
        <v>217</v>
      </c>
      <c r="AE151" s="46" t="s">
        <v>28</v>
      </c>
      <c r="AF151" s="46" t="s">
        <v>42</v>
      </c>
      <c r="AG151" s="46" t="str">
        <f>IF(AE151="","",_xlfn.LET(_xlpm.x,VLOOKUP(AE151,'Drop-down_menus'!$D$2:$E$13,2,FALSE),IF(_xlpm.x=0,"",_xlpm.x)))</f>
        <v>https://orcid.org/0000-0002-9037-7623</v>
      </c>
      <c r="AH151" s="46" t="str">
        <f>IF(AF151="","",_xlfn.LET(_xlpm.x,VLOOKUP(AF151,'Drop-down_menus'!$D$2:$E$13,2,FALSE),IF(_xlpm.x=0,"",_xlpm.x)))</f>
        <v/>
      </c>
    </row>
    <row r="152" spans="2:35" ht="13.5" customHeight="1">
      <c r="B152" s="46">
        <v>154</v>
      </c>
      <c r="C152" s="46" t="s">
        <v>86</v>
      </c>
      <c r="D152" s="46" t="b">
        <f>COUNTIF(Events!$B$2:$B$171, C152) &gt; 0</f>
        <v>1</v>
      </c>
      <c r="E152" s="46" t="s">
        <v>215</v>
      </c>
      <c r="F152" s="46" t="s">
        <v>218</v>
      </c>
      <c r="J152" s="46" t="str">
        <f>IF(I152="","",_xlfn.LET(_xlpm.x,VLOOKUP(I152,'2026-01-09_taxon-match'!$A$2:$N$81,4,FALSE),IF(_xlpm.x=0,"",_xlpm.x)))</f>
        <v/>
      </c>
      <c r="L152" s="46" t="str">
        <f>IF(I152="","",_xlfn.LET(_xlpm.x,VLOOKUP(I152,'2026-01-09_taxon-match'!$A$2:$N$81,3,FALSE),IF(_xlpm.x=0,"",_xlpm.x)))</f>
        <v/>
      </c>
      <c r="M152" s="46" t="str">
        <f>IF($I152="","",_xlfn.LET(_xlpm.x,VLOOKUP($I152,'2026-01-09_taxon-match'!$A$2:$N$81,5,FALSE),IF(_xlpm.x=0,"",_xlpm.x)))</f>
        <v/>
      </c>
      <c r="N152" s="46" t="str">
        <f>IF($I152="","",_xlfn.LET(_xlpm.x,VLOOKUP($I152,'2026-01-09_taxon-match'!$A$2:$N$81,6,FALSE),IF(_xlpm.x=0,"",_xlpm.x)))</f>
        <v/>
      </c>
      <c r="O152" s="46" t="str">
        <f>IF($I152="","",_xlfn.LET(_xlpm.x,VLOOKUP($I152,'2026-01-09_taxon-match'!$A$2:$N$81,7,FALSE),IF(_xlpm.x=0,"",_xlpm.x)))</f>
        <v/>
      </c>
      <c r="P152" s="46" t="str">
        <f>IF($I152="","",_xlfn.LET(_xlpm.x,VLOOKUP($I152,'2026-01-09_taxon-match'!$A$2:$N$81,8,FALSE),IF(_xlpm.x=0,"",_xlpm.x)))</f>
        <v/>
      </c>
      <c r="Q152" s="46" t="str">
        <f>IF($I152="","",_xlfn.LET(_xlpm.x,VLOOKUP($I152,'2026-01-09_taxon-match'!$A$2:$N$81,9,FALSE),IF(_xlpm.x=0,"",_xlpm.x)))</f>
        <v/>
      </c>
      <c r="R152" s="46" t="str">
        <f>IF($I152="","",_xlfn.LET(_xlpm.x,VLOOKUP($I152,'2026-01-09_taxon-match'!$A$2:$N$81,10,FALSE),IF(_xlpm.x=0,"",_xlpm.x)))</f>
        <v/>
      </c>
      <c r="S152" s="46" t="str">
        <f>IF($I152="","",_xlfn.LET(_xlpm.x,VLOOKUP($I152,'2026-01-09_taxon-match'!$A$2:$N$81,11,FALSE),IF(_xlpm.x=0,"",_xlpm.x)))</f>
        <v/>
      </c>
      <c r="T152" s="46" t="str">
        <f>IF($I152="","",_xlfn.LET(_xlpm.x,VLOOKUP($I152,'2026-01-09_taxon-match'!$A$2:$N$81,13,FALSE),IF(_xlpm.x=0,"",_xlpm.x)))</f>
        <v/>
      </c>
      <c r="V152" s="46" t="s">
        <v>39</v>
      </c>
      <c r="W152" s="46" t="s">
        <v>46</v>
      </c>
      <c r="Y152" s="46" t="str">
        <f>IF(V152="","",_xlfn.LET(_xlpm.x,VLOOKUP(V152,'Drop-down_menus'!$D$2:$E$13,2,FALSE),IF(_xlpm.x=0,"",_xlpm.x)))</f>
        <v>https://orcid.org/0009-0002-6669-2911</v>
      </c>
      <c r="Z152" s="46" t="str">
        <f>IF(W152="","",_xlfn.LET(_xlpm.x,VLOOKUP(W152,'Drop-down_menus'!$D$2:$E$13,2,FALSE),IF(_xlpm.x=0,"",_xlpm.x)))</f>
        <v>https://orcid.org/0000-0003-0502-8101</v>
      </c>
      <c r="AA152" s="46" t="str">
        <f>IF(X152="","",_xlfn.LET(_xlpm.x,VLOOKUP(X152,'Drop-down_menus'!$D$2:$E$13,2,FALSE),IF(_xlpm.x=0,"",_xlpm.x)))</f>
        <v/>
      </c>
      <c r="AB152" s="14"/>
      <c r="AC152" s="14" t="s">
        <v>217</v>
      </c>
      <c r="AE152" s="46" t="s">
        <v>28</v>
      </c>
      <c r="AF152" s="46" t="s">
        <v>42</v>
      </c>
      <c r="AG152" s="46" t="str">
        <f>IF(AE152="","",_xlfn.LET(_xlpm.x,VLOOKUP(AE152,'Drop-down_menus'!$D$2:$E$13,2,FALSE),IF(_xlpm.x=0,"",_xlpm.x)))</f>
        <v>https://orcid.org/0000-0002-9037-7623</v>
      </c>
      <c r="AH152" s="46" t="str">
        <f>IF(AF152="","",_xlfn.LET(_xlpm.x,VLOOKUP(AF152,'Drop-down_menus'!$D$2:$E$13,2,FALSE),IF(_xlpm.x=0,"",_xlpm.x)))</f>
        <v/>
      </c>
    </row>
    <row r="153" spans="2:35" ht="13.5" customHeight="1">
      <c r="B153" s="46">
        <v>155</v>
      </c>
      <c r="C153" s="46" t="s">
        <v>86</v>
      </c>
      <c r="D153" s="46" t="b">
        <f>COUNTIF(Events!$B$2:$B$171, C153) &gt; 0</f>
        <v>1</v>
      </c>
      <c r="E153" s="46" t="s">
        <v>215</v>
      </c>
      <c r="F153" s="46" t="s">
        <v>218</v>
      </c>
      <c r="J153" s="46" t="str">
        <f>IF(I153="","",_xlfn.LET(_xlpm.x,VLOOKUP(I153,'2026-01-09_taxon-match'!$A$2:$N$81,4,FALSE),IF(_xlpm.x=0,"",_xlpm.x)))</f>
        <v/>
      </c>
      <c r="L153" s="46" t="str">
        <f>IF(I153="","",_xlfn.LET(_xlpm.x,VLOOKUP(I153,'2026-01-09_taxon-match'!$A$2:$N$81,3,FALSE),IF(_xlpm.x=0,"",_xlpm.x)))</f>
        <v/>
      </c>
      <c r="M153" s="46" t="str">
        <f>IF($I153="","",_xlfn.LET(_xlpm.x,VLOOKUP($I153,'2026-01-09_taxon-match'!$A$2:$N$81,5,FALSE),IF(_xlpm.x=0,"",_xlpm.x)))</f>
        <v/>
      </c>
      <c r="N153" s="46" t="str">
        <f>IF($I153="","",_xlfn.LET(_xlpm.x,VLOOKUP($I153,'2026-01-09_taxon-match'!$A$2:$N$81,6,FALSE),IF(_xlpm.x=0,"",_xlpm.x)))</f>
        <v/>
      </c>
      <c r="O153" s="46" t="str">
        <f>IF($I153="","",_xlfn.LET(_xlpm.x,VLOOKUP($I153,'2026-01-09_taxon-match'!$A$2:$N$81,7,FALSE),IF(_xlpm.x=0,"",_xlpm.x)))</f>
        <v/>
      </c>
      <c r="P153" s="46" t="str">
        <f>IF($I153="","",_xlfn.LET(_xlpm.x,VLOOKUP($I153,'2026-01-09_taxon-match'!$A$2:$N$81,8,FALSE),IF(_xlpm.x=0,"",_xlpm.x)))</f>
        <v/>
      </c>
      <c r="Q153" s="46" t="str">
        <f>IF($I153="","",_xlfn.LET(_xlpm.x,VLOOKUP($I153,'2026-01-09_taxon-match'!$A$2:$N$81,9,FALSE),IF(_xlpm.x=0,"",_xlpm.x)))</f>
        <v/>
      </c>
      <c r="R153" s="46" t="str">
        <f>IF($I153="","",_xlfn.LET(_xlpm.x,VLOOKUP($I153,'2026-01-09_taxon-match'!$A$2:$N$81,10,FALSE),IF(_xlpm.x=0,"",_xlpm.x)))</f>
        <v/>
      </c>
      <c r="S153" s="46" t="str">
        <f>IF($I153="","",_xlfn.LET(_xlpm.x,VLOOKUP($I153,'2026-01-09_taxon-match'!$A$2:$N$81,11,FALSE),IF(_xlpm.x=0,"",_xlpm.x)))</f>
        <v/>
      </c>
      <c r="T153" s="46" t="str">
        <f>IF($I153="","",_xlfn.LET(_xlpm.x,VLOOKUP($I153,'2026-01-09_taxon-match'!$A$2:$N$81,13,FALSE),IF(_xlpm.x=0,"",_xlpm.x)))</f>
        <v/>
      </c>
      <c r="V153" s="46" t="s">
        <v>39</v>
      </c>
      <c r="W153" s="46" t="s">
        <v>46</v>
      </c>
      <c r="Y153" s="46" t="str">
        <f>IF(V153="","",_xlfn.LET(_xlpm.x,VLOOKUP(V153,'Drop-down_menus'!$D$2:$E$13,2,FALSE),IF(_xlpm.x=0,"",_xlpm.x)))</f>
        <v>https://orcid.org/0009-0002-6669-2911</v>
      </c>
      <c r="Z153" s="46" t="str">
        <f>IF(W153="","",_xlfn.LET(_xlpm.x,VLOOKUP(W153,'Drop-down_menus'!$D$2:$E$13,2,FALSE),IF(_xlpm.x=0,"",_xlpm.x)))</f>
        <v>https://orcid.org/0000-0003-0502-8101</v>
      </c>
      <c r="AA153" s="46" t="str">
        <f>IF(X153="","",_xlfn.LET(_xlpm.x,VLOOKUP(X153,'Drop-down_menus'!$D$2:$E$13,2,FALSE),IF(_xlpm.x=0,"",_xlpm.x)))</f>
        <v/>
      </c>
      <c r="AB153" s="14"/>
      <c r="AC153" s="14" t="s">
        <v>217</v>
      </c>
      <c r="AE153" s="46" t="s">
        <v>28</v>
      </c>
      <c r="AF153" s="46" t="s">
        <v>42</v>
      </c>
      <c r="AG153" s="46" t="str">
        <f>IF(AE153="","",_xlfn.LET(_xlpm.x,VLOOKUP(AE153,'Drop-down_menus'!$D$2:$E$13,2,FALSE),IF(_xlpm.x=0,"",_xlpm.x)))</f>
        <v>https://orcid.org/0000-0002-9037-7623</v>
      </c>
      <c r="AH153" s="46" t="str">
        <f>IF(AF153="","",_xlfn.LET(_xlpm.x,VLOOKUP(AF153,'Drop-down_menus'!$D$2:$E$13,2,FALSE),IF(_xlpm.x=0,"",_xlpm.x)))</f>
        <v/>
      </c>
    </row>
    <row r="154" spans="2:35" ht="13.5" customHeight="1">
      <c r="B154" s="46">
        <v>156</v>
      </c>
      <c r="C154" s="46" t="s">
        <v>86</v>
      </c>
      <c r="D154" s="46" t="b">
        <f>COUNTIF(Events!$B$2:$B$171, C154) &gt; 0</f>
        <v>1</v>
      </c>
      <c r="E154" s="46" t="s">
        <v>215</v>
      </c>
      <c r="F154" s="46" t="s">
        <v>219</v>
      </c>
      <c r="J154" s="46" t="str">
        <f>IF(I154="","",_xlfn.LET(_xlpm.x,VLOOKUP(I154,'2026-01-09_taxon-match'!$A$2:$N$81,4,FALSE),IF(_xlpm.x=0,"",_xlpm.x)))</f>
        <v/>
      </c>
      <c r="L154" s="46" t="str">
        <f>IF(I154="","",_xlfn.LET(_xlpm.x,VLOOKUP(I154,'2026-01-09_taxon-match'!$A$2:$N$81,3,FALSE),IF(_xlpm.x=0,"",_xlpm.x)))</f>
        <v/>
      </c>
      <c r="M154" s="46" t="str">
        <f>IF($I154="","",_xlfn.LET(_xlpm.x,VLOOKUP($I154,'2026-01-09_taxon-match'!$A$2:$N$81,5,FALSE),IF(_xlpm.x=0,"",_xlpm.x)))</f>
        <v/>
      </c>
      <c r="N154" s="46" t="str">
        <f>IF($I154="","",_xlfn.LET(_xlpm.x,VLOOKUP($I154,'2026-01-09_taxon-match'!$A$2:$N$81,6,FALSE),IF(_xlpm.x=0,"",_xlpm.x)))</f>
        <v/>
      </c>
      <c r="O154" s="46" t="str">
        <f>IF($I154="","",_xlfn.LET(_xlpm.x,VLOOKUP($I154,'2026-01-09_taxon-match'!$A$2:$N$81,7,FALSE),IF(_xlpm.x=0,"",_xlpm.x)))</f>
        <v/>
      </c>
      <c r="P154" s="46" t="str">
        <f>IF($I154="","",_xlfn.LET(_xlpm.x,VLOOKUP($I154,'2026-01-09_taxon-match'!$A$2:$N$81,8,FALSE),IF(_xlpm.x=0,"",_xlpm.x)))</f>
        <v/>
      </c>
      <c r="Q154" s="46" t="str">
        <f>IF($I154="","",_xlfn.LET(_xlpm.x,VLOOKUP($I154,'2026-01-09_taxon-match'!$A$2:$N$81,9,FALSE),IF(_xlpm.x=0,"",_xlpm.x)))</f>
        <v/>
      </c>
      <c r="R154" s="46" t="str">
        <f>IF($I154="","",_xlfn.LET(_xlpm.x,VLOOKUP($I154,'2026-01-09_taxon-match'!$A$2:$N$81,10,FALSE),IF(_xlpm.x=0,"",_xlpm.x)))</f>
        <v/>
      </c>
      <c r="S154" s="46" t="str">
        <f>IF($I154="","",_xlfn.LET(_xlpm.x,VLOOKUP($I154,'2026-01-09_taxon-match'!$A$2:$N$81,11,FALSE),IF(_xlpm.x=0,"",_xlpm.x)))</f>
        <v/>
      </c>
      <c r="T154" s="46" t="str">
        <f>IF($I154="","",_xlfn.LET(_xlpm.x,VLOOKUP($I154,'2026-01-09_taxon-match'!$A$2:$N$81,13,FALSE),IF(_xlpm.x=0,"",_xlpm.x)))</f>
        <v/>
      </c>
      <c r="V154" s="46" t="s">
        <v>39</v>
      </c>
      <c r="W154" s="46" t="s">
        <v>46</v>
      </c>
      <c r="Y154" s="46" t="str">
        <f>IF(V154="","",_xlfn.LET(_xlpm.x,VLOOKUP(V154,'Drop-down_menus'!$D$2:$E$13,2,FALSE),IF(_xlpm.x=0,"",_xlpm.x)))</f>
        <v>https://orcid.org/0009-0002-6669-2911</v>
      </c>
      <c r="Z154" s="46" t="str">
        <f>IF(W154="","",_xlfn.LET(_xlpm.x,VLOOKUP(W154,'Drop-down_menus'!$D$2:$E$13,2,FALSE),IF(_xlpm.x=0,"",_xlpm.x)))</f>
        <v>https://orcid.org/0000-0003-0502-8101</v>
      </c>
      <c r="AA154" s="46" t="str">
        <f>IF(X154="","",_xlfn.LET(_xlpm.x,VLOOKUP(X154,'Drop-down_menus'!$D$2:$E$13,2,FALSE),IF(_xlpm.x=0,"",_xlpm.x)))</f>
        <v/>
      </c>
      <c r="AB154" s="14"/>
      <c r="AC154" s="14" t="s">
        <v>220</v>
      </c>
      <c r="AE154" s="46" t="s">
        <v>28</v>
      </c>
      <c r="AF154" s="46" t="s">
        <v>42</v>
      </c>
      <c r="AG154" s="46" t="str">
        <f>IF(AE154="","",_xlfn.LET(_xlpm.x,VLOOKUP(AE154,'Drop-down_menus'!$D$2:$E$13,2,FALSE),IF(_xlpm.x=0,"",_xlpm.x)))</f>
        <v>https://orcid.org/0000-0002-9037-7623</v>
      </c>
      <c r="AH154" s="46" t="str">
        <f>IF(AF154="","",_xlfn.LET(_xlpm.x,VLOOKUP(AF154,'Drop-down_menus'!$D$2:$E$13,2,FALSE),IF(_xlpm.x=0,"",_xlpm.x)))</f>
        <v/>
      </c>
    </row>
    <row r="155" spans="2:35" ht="13.5" customHeight="1">
      <c r="B155" s="46">
        <v>157</v>
      </c>
      <c r="C155" s="46" t="s">
        <v>87</v>
      </c>
      <c r="D155" s="46" t="b">
        <f>COUNTIF(Events!$B$2:$B$171, C155) &gt; 0</f>
        <v>1</v>
      </c>
      <c r="E155" s="46" t="s">
        <v>215</v>
      </c>
      <c r="F155" s="46" t="s">
        <v>216</v>
      </c>
      <c r="J155" s="46" t="str">
        <f>IF(I155="","",_xlfn.LET(_xlpm.x,VLOOKUP(I155,'2026-01-09_taxon-match'!$A$2:$N$81,4,FALSE),IF(_xlpm.x=0,"",_xlpm.x)))</f>
        <v/>
      </c>
      <c r="L155" s="46" t="str">
        <f>IF(I155="","",_xlfn.LET(_xlpm.x,VLOOKUP(I155,'2026-01-09_taxon-match'!$A$2:$N$81,3,FALSE),IF(_xlpm.x=0,"",_xlpm.x)))</f>
        <v/>
      </c>
      <c r="M155" s="46" t="str">
        <f>IF($I155="","",_xlfn.LET(_xlpm.x,VLOOKUP($I155,'2026-01-09_taxon-match'!$A$2:$N$81,5,FALSE),IF(_xlpm.x=0,"",_xlpm.x)))</f>
        <v/>
      </c>
      <c r="N155" s="46" t="str">
        <f>IF($I155="","",_xlfn.LET(_xlpm.x,VLOOKUP($I155,'2026-01-09_taxon-match'!$A$2:$N$81,6,FALSE),IF(_xlpm.x=0,"",_xlpm.x)))</f>
        <v/>
      </c>
      <c r="O155" s="46" t="str">
        <f>IF($I155="","",_xlfn.LET(_xlpm.x,VLOOKUP($I155,'2026-01-09_taxon-match'!$A$2:$N$81,7,FALSE),IF(_xlpm.x=0,"",_xlpm.x)))</f>
        <v/>
      </c>
      <c r="P155" s="46" t="str">
        <f>IF($I155="","",_xlfn.LET(_xlpm.x,VLOOKUP($I155,'2026-01-09_taxon-match'!$A$2:$N$81,8,FALSE),IF(_xlpm.x=0,"",_xlpm.x)))</f>
        <v/>
      </c>
      <c r="Q155" s="46" t="str">
        <f>IF($I155="","",_xlfn.LET(_xlpm.x,VLOOKUP($I155,'2026-01-09_taxon-match'!$A$2:$N$81,9,FALSE),IF(_xlpm.x=0,"",_xlpm.x)))</f>
        <v/>
      </c>
      <c r="R155" s="46" t="str">
        <f>IF($I155="","",_xlfn.LET(_xlpm.x,VLOOKUP($I155,'2026-01-09_taxon-match'!$A$2:$N$81,10,FALSE),IF(_xlpm.x=0,"",_xlpm.x)))</f>
        <v/>
      </c>
      <c r="S155" s="46" t="str">
        <f>IF($I155="","",_xlfn.LET(_xlpm.x,VLOOKUP($I155,'2026-01-09_taxon-match'!$A$2:$N$81,11,FALSE),IF(_xlpm.x=0,"",_xlpm.x)))</f>
        <v/>
      </c>
      <c r="T155" s="46" t="str">
        <f>IF($I155="","",_xlfn.LET(_xlpm.x,VLOOKUP($I155,'2026-01-09_taxon-match'!$A$2:$N$81,13,FALSE),IF(_xlpm.x=0,"",_xlpm.x)))</f>
        <v/>
      </c>
      <c r="V155" s="46" t="s">
        <v>39</v>
      </c>
      <c r="W155" s="46" t="s">
        <v>46</v>
      </c>
      <c r="Y155" s="46" t="str">
        <f>IF(V155="","",_xlfn.LET(_xlpm.x,VLOOKUP(V155,'Drop-down_menus'!$D$2:$E$13,2,FALSE),IF(_xlpm.x=0,"",_xlpm.x)))</f>
        <v>https://orcid.org/0009-0002-6669-2911</v>
      </c>
      <c r="Z155" s="46" t="str">
        <f>IF(W155="","",_xlfn.LET(_xlpm.x,VLOOKUP(W155,'Drop-down_menus'!$D$2:$E$13,2,FALSE),IF(_xlpm.x=0,"",_xlpm.x)))</f>
        <v>https://orcid.org/0000-0003-0502-8101</v>
      </c>
      <c r="AA155" s="46" t="str">
        <f>IF(X155="","",_xlfn.LET(_xlpm.x,VLOOKUP(X155,'Drop-down_menus'!$D$2:$E$13,2,FALSE),IF(_xlpm.x=0,"",_xlpm.x)))</f>
        <v/>
      </c>
      <c r="AB155" s="14"/>
      <c r="AC155" s="14" t="s">
        <v>217</v>
      </c>
      <c r="AE155" s="46" t="s">
        <v>28</v>
      </c>
      <c r="AF155" s="46" t="s">
        <v>42</v>
      </c>
      <c r="AG155" s="46" t="str">
        <f>IF(AE155="","",_xlfn.LET(_xlpm.x,VLOOKUP(AE155,'Drop-down_menus'!$D$2:$E$13,2,FALSE),IF(_xlpm.x=0,"",_xlpm.x)))</f>
        <v>https://orcid.org/0000-0002-9037-7623</v>
      </c>
      <c r="AH155" s="46" t="str">
        <f>IF(AF155="","",_xlfn.LET(_xlpm.x,VLOOKUP(AF155,'Drop-down_menus'!$D$2:$E$13,2,FALSE),IF(_xlpm.x=0,"",_xlpm.x)))</f>
        <v/>
      </c>
    </row>
    <row r="156" spans="2:35" ht="13.5" customHeight="1">
      <c r="B156" s="46">
        <v>158</v>
      </c>
      <c r="C156" s="46" t="s">
        <v>87</v>
      </c>
      <c r="D156" s="46" t="b">
        <f>COUNTIF(Events!$B$2:$B$171, C156) &gt; 0</f>
        <v>1</v>
      </c>
      <c r="E156" s="46" t="s">
        <v>215</v>
      </c>
      <c r="F156" s="46" t="s">
        <v>216</v>
      </c>
      <c r="J156" s="46" t="str">
        <f>IF(I156="","",_xlfn.LET(_xlpm.x,VLOOKUP(I156,'2026-01-09_taxon-match'!$A$2:$N$81,4,FALSE),IF(_xlpm.x=0,"",_xlpm.x)))</f>
        <v/>
      </c>
      <c r="L156" s="46" t="str">
        <f>IF(I156="","",_xlfn.LET(_xlpm.x,VLOOKUP(I156,'2026-01-09_taxon-match'!$A$2:$N$81,3,FALSE),IF(_xlpm.x=0,"",_xlpm.x)))</f>
        <v/>
      </c>
      <c r="M156" s="46" t="str">
        <f>IF($I156="","",_xlfn.LET(_xlpm.x,VLOOKUP($I156,'2026-01-09_taxon-match'!$A$2:$N$81,5,FALSE),IF(_xlpm.x=0,"",_xlpm.x)))</f>
        <v/>
      </c>
      <c r="N156" s="46" t="str">
        <f>IF($I156="","",_xlfn.LET(_xlpm.x,VLOOKUP($I156,'2026-01-09_taxon-match'!$A$2:$N$81,6,FALSE),IF(_xlpm.x=0,"",_xlpm.x)))</f>
        <v/>
      </c>
      <c r="O156" s="46" t="str">
        <f>IF($I156="","",_xlfn.LET(_xlpm.x,VLOOKUP($I156,'2026-01-09_taxon-match'!$A$2:$N$81,7,FALSE),IF(_xlpm.x=0,"",_xlpm.x)))</f>
        <v/>
      </c>
      <c r="P156" s="46" t="str">
        <f>IF($I156="","",_xlfn.LET(_xlpm.x,VLOOKUP($I156,'2026-01-09_taxon-match'!$A$2:$N$81,8,FALSE),IF(_xlpm.x=0,"",_xlpm.x)))</f>
        <v/>
      </c>
      <c r="Q156" s="46" t="str">
        <f>IF($I156="","",_xlfn.LET(_xlpm.x,VLOOKUP($I156,'2026-01-09_taxon-match'!$A$2:$N$81,9,FALSE),IF(_xlpm.x=0,"",_xlpm.x)))</f>
        <v/>
      </c>
      <c r="R156" s="46" t="str">
        <f>IF($I156="","",_xlfn.LET(_xlpm.x,VLOOKUP($I156,'2026-01-09_taxon-match'!$A$2:$N$81,10,FALSE),IF(_xlpm.x=0,"",_xlpm.x)))</f>
        <v/>
      </c>
      <c r="S156" s="46" t="str">
        <f>IF($I156="","",_xlfn.LET(_xlpm.x,VLOOKUP($I156,'2026-01-09_taxon-match'!$A$2:$N$81,11,FALSE),IF(_xlpm.x=0,"",_xlpm.x)))</f>
        <v/>
      </c>
      <c r="T156" s="46" t="str">
        <f>IF($I156="","",_xlfn.LET(_xlpm.x,VLOOKUP($I156,'2026-01-09_taxon-match'!$A$2:$N$81,13,FALSE),IF(_xlpm.x=0,"",_xlpm.x)))</f>
        <v/>
      </c>
      <c r="V156" s="46" t="s">
        <v>39</v>
      </c>
      <c r="W156" s="46" t="s">
        <v>46</v>
      </c>
      <c r="Y156" s="46" t="str">
        <f>IF(V156="","",_xlfn.LET(_xlpm.x,VLOOKUP(V156,'Drop-down_menus'!$D$2:$E$13,2,FALSE),IF(_xlpm.x=0,"",_xlpm.x)))</f>
        <v>https://orcid.org/0009-0002-6669-2911</v>
      </c>
      <c r="Z156" s="46" t="str">
        <f>IF(W156="","",_xlfn.LET(_xlpm.x,VLOOKUP(W156,'Drop-down_menus'!$D$2:$E$13,2,FALSE),IF(_xlpm.x=0,"",_xlpm.x)))</f>
        <v>https://orcid.org/0000-0003-0502-8101</v>
      </c>
      <c r="AA156" s="46" t="str">
        <f>IF(X156="","",_xlfn.LET(_xlpm.x,VLOOKUP(X156,'Drop-down_menus'!$D$2:$E$13,2,FALSE),IF(_xlpm.x=0,"",_xlpm.x)))</f>
        <v/>
      </c>
      <c r="AB156" s="14"/>
      <c r="AC156" s="14" t="s">
        <v>217</v>
      </c>
      <c r="AE156" s="46" t="s">
        <v>28</v>
      </c>
      <c r="AF156" s="46" t="s">
        <v>42</v>
      </c>
      <c r="AG156" s="46" t="str">
        <f>IF(AE156="","",_xlfn.LET(_xlpm.x,VLOOKUP(AE156,'Drop-down_menus'!$D$2:$E$13,2,FALSE),IF(_xlpm.x=0,"",_xlpm.x)))</f>
        <v>https://orcid.org/0000-0002-9037-7623</v>
      </c>
      <c r="AH156" s="46" t="str">
        <f>IF(AF156="","",_xlfn.LET(_xlpm.x,VLOOKUP(AF156,'Drop-down_menus'!$D$2:$E$13,2,FALSE),IF(_xlpm.x=0,"",_xlpm.x)))</f>
        <v/>
      </c>
    </row>
    <row r="157" spans="2:35" ht="13.5" customHeight="1">
      <c r="B157" s="46">
        <v>159</v>
      </c>
      <c r="C157" s="46" t="s">
        <v>87</v>
      </c>
      <c r="D157" s="46" t="b">
        <f>COUNTIF(Events!$B$2:$B$171, C157) &gt; 0</f>
        <v>1</v>
      </c>
      <c r="E157" s="46" t="s">
        <v>215</v>
      </c>
      <c r="F157" s="46" t="s">
        <v>218</v>
      </c>
      <c r="J157" s="46" t="str">
        <f>IF(I157="","",_xlfn.LET(_xlpm.x,VLOOKUP(I157,'2026-01-09_taxon-match'!$A$2:$N$81,4,FALSE),IF(_xlpm.x=0,"",_xlpm.x)))</f>
        <v/>
      </c>
      <c r="L157" s="46" t="str">
        <f>IF(I157="","",_xlfn.LET(_xlpm.x,VLOOKUP(I157,'2026-01-09_taxon-match'!$A$2:$N$81,3,FALSE),IF(_xlpm.x=0,"",_xlpm.x)))</f>
        <v/>
      </c>
      <c r="M157" s="46" t="str">
        <f>IF($I157="","",_xlfn.LET(_xlpm.x,VLOOKUP($I157,'2026-01-09_taxon-match'!$A$2:$N$81,5,FALSE),IF(_xlpm.x=0,"",_xlpm.x)))</f>
        <v/>
      </c>
      <c r="N157" s="46" t="str">
        <f>IF($I157="","",_xlfn.LET(_xlpm.x,VLOOKUP($I157,'2026-01-09_taxon-match'!$A$2:$N$81,6,FALSE),IF(_xlpm.x=0,"",_xlpm.x)))</f>
        <v/>
      </c>
      <c r="O157" s="46" t="str">
        <f>IF($I157="","",_xlfn.LET(_xlpm.x,VLOOKUP($I157,'2026-01-09_taxon-match'!$A$2:$N$81,7,FALSE),IF(_xlpm.x=0,"",_xlpm.x)))</f>
        <v/>
      </c>
      <c r="P157" s="46" t="str">
        <f>IF($I157="","",_xlfn.LET(_xlpm.x,VLOOKUP($I157,'2026-01-09_taxon-match'!$A$2:$N$81,8,FALSE),IF(_xlpm.x=0,"",_xlpm.x)))</f>
        <v/>
      </c>
      <c r="Q157" s="46" t="str">
        <f>IF($I157="","",_xlfn.LET(_xlpm.x,VLOOKUP($I157,'2026-01-09_taxon-match'!$A$2:$N$81,9,FALSE),IF(_xlpm.x=0,"",_xlpm.x)))</f>
        <v/>
      </c>
      <c r="R157" s="46" t="str">
        <f>IF($I157="","",_xlfn.LET(_xlpm.x,VLOOKUP($I157,'2026-01-09_taxon-match'!$A$2:$N$81,10,FALSE),IF(_xlpm.x=0,"",_xlpm.x)))</f>
        <v/>
      </c>
      <c r="S157" s="46" t="str">
        <f>IF($I157="","",_xlfn.LET(_xlpm.x,VLOOKUP($I157,'2026-01-09_taxon-match'!$A$2:$N$81,11,FALSE),IF(_xlpm.x=0,"",_xlpm.x)))</f>
        <v/>
      </c>
      <c r="T157" s="46" t="str">
        <f>IF($I157="","",_xlfn.LET(_xlpm.x,VLOOKUP($I157,'2026-01-09_taxon-match'!$A$2:$N$81,13,FALSE),IF(_xlpm.x=0,"",_xlpm.x)))</f>
        <v/>
      </c>
      <c r="V157" s="46" t="s">
        <v>39</v>
      </c>
      <c r="W157" s="46" t="s">
        <v>46</v>
      </c>
      <c r="Y157" s="46" t="str">
        <f>IF(V157="","",_xlfn.LET(_xlpm.x,VLOOKUP(V157,'Drop-down_menus'!$D$2:$E$13,2,FALSE),IF(_xlpm.x=0,"",_xlpm.x)))</f>
        <v>https://orcid.org/0009-0002-6669-2911</v>
      </c>
      <c r="Z157" s="46" t="str">
        <f>IF(W157="","",_xlfn.LET(_xlpm.x,VLOOKUP(W157,'Drop-down_menus'!$D$2:$E$13,2,FALSE),IF(_xlpm.x=0,"",_xlpm.x)))</f>
        <v>https://orcid.org/0000-0003-0502-8101</v>
      </c>
      <c r="AA157" s="46" t="str">
        <f>IF(X157="","",_xlfn.LET(_xlpm.x,VLOOKUP(X157,'Drop-down_menus'!$D$2:$E$13,2,FALSE),IF(_xlpm.x=0,"",_xlpm.x)))</f>
        <v/>
      </c>
      <c r="AB157" s="14"/>
      <c r="AC157" s="14" t="s">
        <v>217</v>
      </c>
      <c r="AE157" s="46" t="s">
        <v>28</v>
      </c>
      <c r="AF157" s="46" t="s">
        <v>42</v>
      </c>
      <c r="AG157" s="46" t="str">
        <f>IF(AE157="","",_xlfn.LET(_xlpm.x,VLOOKUP(AE157,'Drop-down_menus'!$D$2:$E$13,2,FALSE),IF(_xlpm.x=0,"",_xlpm.x)))</f>
        <v>https://orcid.org/0000-0002-9037-7623</v>
      </c>
      <c r="AH157" s="46" t="str">
        <f>IF(AF157="","",_xlfn.LET(_xlpm.x,VLOOKUP(AF157,'Drop-down_menus'!$D$2:$E$13,2,FALSE),IF(_xlpm.x=0,"",_xlpm.x)))</f>
        <v/>
      </c>
    </row>
    <row r="158" spans="2:35" ht="13.5" customHeight="1">
      <c r="B158" s="46">
        <v>160</v>
      </c>
      <c r="C158" s="46" t="s">
        <v>87</v>
      </c>
      <c r="D158" s="46" t="b">
        <f>COUNTIF(Events!$B$2:$B$171, C158) &gt; 0</f>
        <v>1</v>
      </c>
      <c r="E158" s="46" t="s">
        <v>215</v>
      </c>
      <c r="F158" s="46" t="s">
        <v>218</v>
      </c>
      <c r="J158" s="46" t="str">
        <f>IF(I158="","",_xlfn.LET(_xlpm.x,VLOOKUP(I158,'2026-01-09_taxon-match'!$A$2:$N$81,4,FALSE),IF(_xlpm.x=0,"",_xlpm.x)))</f>
        <v/>
      </c>
      <c r="L158" s="46" t="str">
        <f>IF(I158="","",_xlfn.LET(_xlpm.x,VLOOKUP(I158,'2026-01-09_taxon-match'!$A$2:$N$81,3,FALSE),IF(_xlpm.x=0,"",_xlpm.x)))</f>
        <v/>
      </c>
      <c r="M158" s="46" t="str">
        <f>IF($I158="","",_xlfn.LET(_xlpm.x,VLOOKUP($I158,'2026-01-09_taxon-match'!$A$2:$N$81,5,FALSE),IF(_xlpm.x=0,"",_xlpm.x)))</f>
        <v/>
      </c>
      <c r="N158" s="46" t="str">
        <f>IF($I158="","",_xlfn.LET(_xlpm.x,VLOOKUP($I158,'2026-01-09_taxon-match'!$A$2:$N$81,6,FALSE),IF(_xlpm.x=0,"",_xlpm.x)))</f>
        <v/>
      </c>
      <c r="O158" s="46" t="str">
        <f>IF($I158="","",_xlfn.LET(_xlpm.x,VLOOKUP($I158,'2026-01-09_taxon-match'!$A$2:$N$81,7,FALSE),IF(_xlpm.x=0,"",_xlpm.x)))</f>
        <v/>
      </c>
      <c r="P158" s="46" t="str">
        <f>IF($I158="","",_xlfn.LET(_xlpm.x,VLOOKUP($I158,'2026-01-09_taxon-match'!$A$2:$N$81,8,FALSE),IF(_xlpm.x=0,"",_xlpm.x)))</f>
        <v/>
      </c>
      <c r="Q158" s="46" t="str">
        <f>IF($I158="","",_xlfn.LET(_xlpm.x,VLOOKUP($I158,'2026-01-09_taxon-match'!$A$2:$N$81,9,FALSE),IF(_xlpm.x=0,"",_xlpm.x)))</f>
        <v/>
      </c>
      <c r="R158" s="46" t="str">
        <f>IF($I158="","",_xlfn.LET(_xlpm.x,VLOOKUP($I158,'2026-01-09_taxon-match'!$A$2:$N$81,10,FALSE),IF(_xlpm.x=0,"",_xlpm.x)))</f>
        <v/>
      </c>
      <c r="S158" s="46" t="str">
        <f>IF($I158="","",_xlfn.LET(_xlpm.x,VLOOKUP($I158,'2026-01-09_taxon-match'!$A$2:$N$81,11,FALSE),IF(_xlpm.x=0,"",_xlpm.x)))</f>
        <v/>
      </c>
      <c r="T158" s="46" t="str">
        <f>IF($I158="","",_xlfn.LET(_xlpm.x,VLOOKUP($I158,'2026-01-09_taxon-match'!$A$2:$N$81,13,FALSE),IF(_xlpm.x=0,"",_xlpm.x)))</f>
        <v/>
      </c>
      <c r="V158" s="46" t="s">
        <v>39</v>
      </c>
      <c r="W158" s="46" t="s">
        <v>46</v>
      </c>
      <c r="Y158" s="46" t="str">
        <f>IF(V158="","",_xlfn.LET(_xlpm.x,VLOOKUP(V158,'Drop-down_menus'!$D$2:$E$13,2,FALSE),IF(_xlpm.x=0,"",_xlpm.x)))</f>
        <v>https://orcid.org/0009-0002-6669-2911</v>
      </c>
      <c r="Z158" s="46" t="str">
        <f>IF(W158="","",_xlfn.LET(_xlpm.x,VLOOKUP(W158,'Drop-down_menus'!$D$2:$E$13,2,FALSE),IF(_xlpm.x=0,"",_xlpm.x)))</f>
        <v>https://orcid.org/0000-0003-0502-8101</v>
      </c>
      <c r="AA158" s="46" t="str">
        <f>IF(X158="","",_xlfn.LET(_xlpm.x,VLOOKUP(X158,'Drop-down_menus'!$D$2:$E$13,2,FALSE),IF(_xlpm.x=0,"",_xlpm.x)))</f>
        <v/>
      </c>
      <c r="AB158" s="14"/>
      <c r="AC158" s="14" t="s">
        <v>217</v>
      </c>
      <c r="AE158" s="46" t="s">
        <v>28</v>
      </c>
      <c r="AF158" s="46" t="s">
        <v>42</v>
      </c>
      <c r="AG158" s="46" t="str">
        <f>IF(AE158="","",_xlfn.LET(_xlpm.x,VLOOKUP(AE158,'Drop-down_menus'!$D$2:$E$13,2,FALSE),IF(_xlpm.x=0,"",_xlpm.x)))</f>
        <v>https://orcid.org/0000-0002-9037-7623</v>
      </c>
      <c r="AH158" s="46" t="str">
        <f>IF(AF158="","",_xlfn.LET(_xlpm.x,VLOOKUP(AF158,'Drop-down_menus'!$D$2:$E$13,2,FALSE),IF(_xlpm.x=0,"",_xlpm.x)))</f>
        <v/>
      </c>
    </row>
    <row r="159" spans="2:35" ht="13.5" customHeight="1">
      <c r="B159" s="46">
        <v>161</v>
      </c>
      <c r="C159" s="46" t="s">
        <v>87</v>
      </c>
      <c r="D159" s="46" t="b">
        <f>COUNTIF(Events!$B$2:$B$171, C159) &gt; 0</f>
        <v>1</v>
      </c>
      <c r="E159" s="46" t="s">
        <v>215</v>
      </c>
      <c r="F159" s="46" t="s">
        <v>219</v>
      </c>
      <c r="J159" s="46" t="str">
        <f>IF(I159="","",_xlfn.LET(_xlpm.x,VLOOKUP(I159,'2026-01-09_taxon-match'!$A$2:$N$81,4,FALSE),IF(_xlpm.x=0,"",_xlpm.x)))</f>
        <v/>
      </c>
      <c r="L159" s="46" t="str">
        <f>IF(I159="","",_xlfn.LET(_xlpm.x,VLOOKUP(I159,'2026-01-09_taxon-match'!$A$2:$N$81,3,FALSE),IF(_xlpm.x=0,"",_xlpm.x)))</f>
        <v/>
      </c>
      <c r="M159" s="46" t="str">
        <f>IF($I159="","",_xlfn.LET(_xlpm.x,VLOOKUP($I159,'2026-01-09_taxon-match'!$A$2:$N$81,5,FALSE),IF(_xlpm.x=0,"",_xlpm.x)))</f>
        <v/>
      </c>
      <c r="N159" s="46" t="str">
        <f>IF($I159="","",_xlfn.LET(_xlpm.x,VLOOKUP($I159,'2026-01-09_taxon-match'!$A$2:$N$81,6,FALSE),IF(_xlpm.x=0,"",_xlpm.x)))</f>
        <v/>
      </c>
      <c r="O159" s="46" t="str">
        <f>IF($I159="","",_xlfn.LET(_xlpm.x,VLOOKUP($I159,'2026-01-09_taxon-match'!$A$2:$N$81,7,FALSE),IF(_xlpm.x=0,"",_xlpm.x)))</f>
        <v/>
      </c>
      <c r="P159" s="46" t="str">
        <f>IF($I159="","",_xlfn.LET(_xlpm.x,VLOOKUP($I159,'2026-01-09_taxon-match'!$A$2:$N$81,8,FALSE),IF(_xlpm.x=0,"",_xlpm.x)))</f>
        <v/>
      </c>
      <c r="Q159" s="46" t="str">
        <f>IF($I159="","",_xlfn.LET(_xlpm.x,VLOOKUP($I159,'2026-01-09_taxon-match'!$A$2:$N$81,9,FALSE),IF(_xlpm.x=0,"",_xlpm.x)))</f>
        <v/>
      </c>
      <c r="R159" s="46" t="str">
        <f>IF($I159="","",_xlfn.LET(_xlpm.x,VLOOKUP($I159,'2026-01-09_taxon-match'!$A$2:$N$81,10,FALSE),IF(_xlpm.x=0,"",_xlpm.x)))</f>
        <v/>
      </c>
      <c r="S159" s="46" t="str">
        <f>IF($I159="","",_xlfn.LET(_xlpm.x,VLOOKUP($I159,'2026-01-09_taxon-match'!$A$2:$N$81,11,FALSE),IF(_xlpm.x=0,"",_xlpm.x)))</f>
        <v/>
      </c>
      <c r="T159" s="46" t="str">
        <f>IF($I159="","",_xlfn.LET(_xlpm.x,VLOOKUP($I159,'2026-01-09_taxon-match'!$A$2:$N$81,13,FALSE),IF(_xlpm.x=0,"",_xlpm.x)))</f>
        <v/>
      </c>
      <c r="V159" s="46" t="s">
        <v>39</v>
      </c>
      <c r="W159" s="46" t="s">
        <v>46</v>
      </c>
      <c r="Y159" s="46" t="str">
        <f>IF(V159="","",_xlfn.LET(_xlpm.x,VLOOKUP(V159,'Drop-down_menus'!$D$2:$E$13,2,FALSE),IF(_xlpm.x=0,"",_xlpm.x)))</f>
        <v>https://orcid.org/0009-0002-6669-2911</v>
      </c>
      <c r="Z159" s="46" t="str">
        <f>IF(W159="","",_xlfn.LET(_xlpm.x,VLOOKUP(W159,'Drop-down_menus'!$D$2:$E$13,2,FALSE),IF(_xlpm.x=0,"",_xlpm.x)))</f>
        <v>https://orcid.org/0000-0003-0502-8101</v>
      </c>
      <c r="AA159" s="46" t="str">
        <f>IF(X159="","",_xlfn.LET(_xlpm.x,VLOOKUP(X159,'Drop-down_menus'!$D$2:$E$13,2,FALSE),IF(_xlpm.x=0,"",_xlpm.x)))</f>
        <v/>
      </c>
      <c r="AB159" s="14"/>
      <c r="AC159" s="14" t="s">
        <v>220</v>
      </c>
      <c r="AE159" s="46" t="s">
        <v>28</v>
      </c>
      <c r="AF159" s="46" t="s">
        <v>42</v>
      </c>
      <c r="AG159" s="46" t="str">
        <f>IF(AE159="","",_xlfn.LET(_xlpm.x,VLOOKUP(AE159,'Drop-down_menus'!$D$2:$E$13,2,FALSE),IF(_xlpm.x=0,"",_xlpm.x)))</f>
        <v>https://orcid.org/0000-0002-9037-7623</v>
      </c>
      <c r="AH159" s="46" t="str">
        <f>IF(AF159="","",_xlfn.LET(_xlpm.x,VLOOKUP(AF159,'Drop-down_menus'!$D$2:$E$13,2,FALSE),IF(_xlpm.x=0,"",_xlpm.x)))</f>
        <v/>
      </c>
    </row>
    <row r="160" spans="2:35" ht="13.5" customHeight="1">
      <c r="B160" s="46">
        <v>162</v>
      </c>
      <c r="C160" s="46" t="s">
        <v>88</v>
      </c>
      <c r="D160" s="46" t="b">
        <f>COUNTIF(Events!$B$2:$B$171, C160) &gt; 0</f>
        <v>1</v>
      </c>
      <c r="E160" s="46" t="s">
        <v>215</v>
      </c>
      <c r="F160" s="46" t="s">
        <v>216</v>
      </c>
      <c r="J160" s="46" t="str">
        <f>IF(I160="","",_xlfn.LET(_xlpm.x,VLOOKUP(I160,'2026-01-09_taxon-match'!$A$2:$N$81,4,FALSE),IF(_xlpm.x=0,"",_xlpm.x)))</f>
        <v/>
      </c>
      <c r="L160" s="46" t="str">
        <f>IF(I160="","",_xlfn.LET(_xlpm.x,VLOOKUP(I160,'2026-01-09_taxon-match'!$A$2:$N$81,3,FALSE),IF(_xlpm.x=0,"",_xlpm.x)))</f>
        <v/>
      </c>
      <c r="M160" s="46" t="str">
        <f>IF($I160="","",_xlfn.LET(_xlpm.x,VLOOKUP($I160,'2026-01-09_taxon-match'!$A$2:$N$81,5,FALSE),IF(_xlpm.x=0,"",_xlpm.x)))</f>
        <v/>
      </c>
      <c r="N160" s="46" t="str">
        <f>IF($I160="","",_xlfn.LET(_xlpm.x,VLOOKUP($I160,'2026-01-09_taxon-match'!$A$2:$N$81,6,FALSE),IF(_xlpm.x=0,"",_xlpm.x)))</f>
        <v/>
      </c>
      <c r="O160" s="46" t="str">
        <f>IF($I160="","",_xlfn.LET(_xlpm.x,VLOOKUP($I160,'2026-01-09_taxon-match'!$A$2:$N$81,7,FALSE),IF(_xlpm.x=0,"",_xlpm.x)))</f>
        <v/>
      </c>
      <c r="P160" s="46" t="str">
        <f>IF($I160="","",_xlfn.LET(_xlpm.x,VLOOKUP($I160,'2026-01-09_taxon-match'!$A$2:$N$81,8,FALSE),IF(_xlpm.x=0,"",_xlpm.x)))</f>
        <v/>
      </c>
      <c r="Q160" s="46" t="str">
        <f>IF($I160="","",_xlfn.LET(_xlpm.x,VLOOKUP($I160,'2026-01-09_taxon-match'!$A$2:$N$81,9,FALSE),IF(_xlpm.x=0,"",_xlpm.x)))</f>
        <v/>
      </c>
      <c r="R160" s="46" t="str">
        <f>IF($I160="","",_xlfn.LET(_xlpm.x,VLOOKUP($I160,'2026-01-09_taxon-match'!$A$2:$N$81,10,FALSE),IF(_xlpm.x=0,"",_xlpm.x)))</f>
        <v/>
      </c>
      <c r="S160" s="46" t="str">
        <f>IF($I160="","",_xlfn.LET(_xlpm.x,VLOOKUP($I160,'2026-01-09_taxon-match'!$A$2:$N$81,11,FALSE),IF(_xlpm.x=0,"",_xlpm.x)))</f>
        <v/>
      </c>
      <c r="T160" s="46" t="str">
        <f>IF($I160="","",_xlfn.LET(_xlpm.x,VLOOKUP($I160,'2026-01-09_taxon-match'!$A$2:$N$81,13,FALSE),IF(_xlpm.x=0,"",_xlpm.x)))</f>
        <v/>
      </c>
      <c r="V160" s="46" t="s">
        <v>39</v>
      </c>
      <c r="W160" s="46" t="s">
        <v>46</v>
      </c>
      <c r="Y160" s="46" t="str">
        <f>IF(V160="","",_xlfn.LET(_xlpm.x,VLOOKUP(V160,'Drop-down_menus'!$D$2:$E$13,2,FALSE),IF(_xlpm.x=0,"",_xlpm.x)))</f>
        <v>https://orcid.org/0009-0002-6669-2911</v>
      </c>
      <c r="Z160" s="46" t="str">
        <f>IF(W160="","",_xlfn.LET(_xlpm.x,VLOOKUP(W160,'Drop-down_menus'!$D$2:$E$13,2,FALSE),IF(_xlpm.x=0,"",_xlpm.x)))</f>
        <v>https://orcid.org/0000-0003-0502-8101</v>
      </c>
      <c r="AA160" s="46" t="str">
        <f>IF(X160="","",_xlfn.LET(_xlpm.x,VLOOKUP(X160,'Drop-down_menus'!$D$2:$E$13,2,FALSE),IF(_xlpm.x=0,"",_xlpm.x)))</f>
        <v/>
      </c>
      <c r="AB160" s="14"/>
      <c r="AC160" s="14" t="s">
        <v>217</v>
      </c>
      <c r="AE160" s="46" t="s">
        <v>28</v>
      </c>
      <c r="AF160" s="46" t="s">
        <v>42</v>
      </c>
      <c r="AG160" s="46" t="str">
        <f>IF(AE160="","",_xlfn.LET(_xlpm.x,VLOOKUP(AE160,'Drop-down_menus'!$D$2:$E$13,2,FALSE),IF(_xlpm.x=0,"",_xlpm.x)))</f>
        <v>https://orcid.org/0000-0002-9037-7623</v>
      </c>
      <c r="AH160" s="46" t="str">
        <f>IF(AF160="","",_xlfn.LET(_xlpm.x,VLOOKUP(AF160,'Drop-down_menus'!$D$2:$E$13,2,FALSE),IF(_xlpm.x=0,"",_xlpm.x)))</f>
        <v/>
      </c>
    </row>
    <row r="161" spans="2:34" ht="13.5" customHeight="1">
      <c r="B161" s="46">
        <v>163</v>
      </c>
      <c r="C161" s="46" t="s">
        <v>88</v>
      </c>
      <c r="D161" s="46" t="b">
        <f>COUNTIF(Events!$B$2:$B$171, C161) &gt; 0</f>
        <v>1</v>
      </c>
      <c r="E161" s="46" t="s">
        <v>215</v>
      </c>
      <c r="F161" s="46" t="s">
        <v>216</v>
      </c>
      <c r="J161" s="46" t="str">
        <f>IF(I161="","",_xlfn.LET(_xlpm.x,VLOOKUP(I161,'2026-01-09_taxon-match'!$A$2:$N$81,4,FALSE),IF(_xlpm.x=0,"",_xlpm.x)))</f>
        <v/>
      </c>
      <c r="L161" s="46" t="str">
        <f>IF(I161="","",_xlfn.LET(_xlpm.x,VLOOKUP(I161,'2026-01-09_taxon-match'!$A$2:$N$81,3,FALSE),IF(_xlpm.x=0,"",_xlpm.x)))</f>
        <v/>
      </c>
      <c r="M161" s="46" t="str">
        <f>IF($I161="","",_xlfn.LET(_xlpm.x,VLOOKUP($I161,'2026-01-09_taxon-match'!$A$2:$N$81,5,FALSE),IF(_xlpm.x=0,"",_xlpm.x)))</f>
        <v/>
      </c>
      <c r="N161" s="46" t="str">
        <f>IF($I161="","",_xlfn.LET(_xlpm.x,VLOOKUP($I161,'2026-01-09_taxon-match'!$A$2:$N$81,6,FALSE),IF(_xlpm.x=0,"",_xlpm.x)))</f>
        <v/>
      </c>
      <c r="O161" s="46" t="str">
        <f>IF($I161="","",_xlfn.LET(_xlpm.x,VLOOKUP($I161,'2026-01-09_taxon-match'!$A$2:$N$81,7,FALSE),IF(_xlpm.x=0,"",_xlpm.x)))</f>
        <v/>
      </c>
      <c r="P161" s="46" t="str">
        <f>IF($I161="","",_xlfn.LET(_xlpm.x,VLOOKUP($I161,'2026-01-09_taxon-match'!$A$2:$N$81,8,FALSE),IF(_xlpm.x=0,"",_xlpm.x)))</f>
        <v/>
      </c>
      <c r="Q161" s="46" t="str">
        <f>IF($I161="","",_xlfn.LET(_xlpm.x,VLOOKUP($I161,'2026-01-09_taxon-match'!$A$2:$N$81,9,FALSE),IF(_xlpm.x=0,"",_xlpm.x)))</f>
        <v/>
      </c>
      <c r="R161" s="46" t="str">
        <f>IF($I161="","",_xlfn.LET(_xlpm.x,VLOOKUP($I161,'2026-01-09_taxon-match'!$A$2:$N$81,10,FALSE),IF(_xlpm.x=0,"",_xlpm.x)))</f>
        <v/>
      </c>
      <c r="S161" s="46" t="str">
        <f>IF($I161="","",_xlfn.LET(_xlpm.x,VLOOKUP($I161,'2026-01-09_taxon-match'!$A$2:$N$81,11,FALSE),IF(_xlpm.x=0,"",_xlpm.x)))</f>
        <v/>
      </c>
      <c r="T161" s="46" t="str">
        <f>IF($I161="","",_xlfn.LET(_xlpm.x,VLOOKUP($I161,'2026-01-09_taxon-match'!$A$2:$N$81,13,FALSE),IF(_xlpm.x=0,"",_xlpm.x)))</f>
        <v/>
      </c>
      <c r="V161" s="46" t="s">
        <v>39</v>
      </c>
      <c r="W161" s="46" t="s">
        <v>46</v>
      </c>
      <c r="Y161" s="46" t="str">
        <f>IF(V161="","",_xlfn.LET(_xlpm.x,VLOOKUP(V161,'Drop-down_menus'!$D$2:$E$13,2,FALSE),IF(_xlpm.x=0,"",_xlpm.x)))</f>
        <v>https://orcid.org/0009-0002-6669-2911</v>
      </c>
      <c r="Z161" s="46" t="str">
        <f>IF(W161="","",_xlfn.LET(_xlpm.x,VLOOKUP(W161,'Drop-down_menus'!$D$2:$E$13,2,FALSE),IF(_xlpm.x=0,"",_xlpm.x)))</f>
        <v>https://orcid.org/0000-0003-0502-8101</v>
      </c>
      <c r="AA161" s="46" t="str">
        <f>IF(X161="","",_xlfn.LET(_xlpm.x,VLOOKUP(X161,'Drop-down_menus'!$D$2:$E$13,2,FALSE),IF(_xlpm.x=0,"",_xlpm.x)))</f>
        <v/>
      </c>
      <c r="AB161" s="14"/>
      <c r="AC161" s="14" t="s">
        <v>217</v>
      </c>
      <c r="AE161" s="46" t="s">
        <v>28</v>
      </c>
      <c r="AF161" s="46" t="s">
        <v>42</v>
      </c>
      <c r="AG161" s="46" t="str">
        <f>IF(AE161="","",_xlfn.LET(_xlpm.x,VLOOKUP(AE161,'Drop-down_menus'!$D$2:$E$13,2,FALSE),IF(_xlpm.x=0,"",_xlpm.x)))</f>
        <v>https://orcid.org/0000-0002-9037-7623</v>
      </c>
      <c r="AH161" s="46" t="str">
        <f>IF(AF161="","",_xlfn.LET(_xlpm.x,VLOOKUP(AF161,'Drop-down_menus'!$D$2:$E$13,2,FALSE),IF(_xlpm.x=0,"",_xlpm.x)))</f>
        <v/>
      </c>
    </row>
    <row r="162" spans="2:34" ht="13.5" customHeight="1">
      <c r="B162" s="46">
        <v>164</v>
      </c>
      <c r="C162" s="46" t="s">
        <v>88</v>
      </c>
      <c r="D162" s="46" t="b">
        <f>COUNTIF(Events!$B$2:$B$171, C162) &gt; 0</f>
        <v>1</v>
      </c>
      <c r="E162" s="46" t="s">
        <v>215</v>
      </c>
      <c r="F162" s="46" t="s">
        <v>218</v>
      </c>
      <c r="J162" s="46" t="str">
        <f>IF(I162="","",_xlfn.LET(_xlpm.x,VLOOKUP(I162,'2026-01-09_taxon-match'!$A$2:$N$81,4,FALSE),IF(_xlpm.x=0,"",_xlpm.x)))</f>
        <v/>
      </c>
      <c r="L162" s="46" t="str">
        <f>IF(I162="","",_xlfn.LET(_xlpm.x,VLOOKUP(I162,'2026-01-09_taxon-match'!$A$2:$N$81,3,FALSE),IF(_xlpm.x=0,"",_xlpm.x)))</f>
        <v/>
      </c>
      <c r="M162" s="46" t="str">
        <f>IF($I162="","",_xlfn.LET(_xlpm.x,VLOOKUP($I162,'2026-01-09_taxon-match'!$A$2:$N$81,5,FALSE),IF(_xlpm.x=0,"",_xlpm.x)))</f>
        <v/>
      </c>
      <c r="N162" s="46" t="str">
        <f>IF($I162="","",_xlfn.LET(_xlpm.x,VLOOKUP($I162,'2026-01-09_taxon-match'!$A$2:$N$81,6,FALSE),IF(_xlpm.x=0,"",_xlpm.x)))</f>
        <v/>
      </c>
      <c r="O162" s="46" t="str">
        <f>IF($I162="","",_xlfn.LET(_xlpm.x,VLOOKUP($I162,'2026-01-09_taxon-match'!$A$2:$N$81,7,FALSE),IF(_xlpm.x=0,"",_xlpm.x)))</f>
        <v/>
      </c>
      <c r="P162" s="46" t="str">
        <f>IF($I162="","",_xlfn.LET(_xlpm.x,VLOOKUP($I162,'2026-01-09_taxon-match'!$A$2:$N$81,8,FALSE),IF(_xlpm.x=0,"",_xlpm.x)))</f>
        <v/>
      </c>
      <c r="Q162" s="46" t="str">
        <f>IF($I162="","",_xlfn.LET(_xlpm.x,VLOOKUP($I162,'2026-01-09_taxon-match'!$A$2:$N$81,9,FALSE),IF(_xlpm.x=0,"",_xlpm.x)))</f>
        <v/>
      </c>
      <c r="R162" s="46" t="str">
        <f>IF($I162="","",_xlfn.LET(_xlpm.x,VLOOKUP($I162,'2026-01-09_taxon-match'!$A$2:$N$81,10,FALSE),IF(_xlpm.x=0,"",_xlpm.x)))</f>
        <v/>
      </c>
      <c r="S162" s="46" t="str">
        <f>IF($I162="","",_xlfn.LET(_xlpm.x,VLOOKUP($I162,'2026-01-09_taxon-match'!$A$2:$N$81,11,FALSE),IF(_xlpm.x=0,"",_xlpm.x)))</f>
        <v/>
      </c>
      <c r="T162" s="46" t="str">
        <f>IF($I162="","",_xlfn.LET(_xlpm.x,VLOOKUP($I162,'2026-01-09_taxon-match'!$A$2:$N$81,13,FALSE),IF(_xlpm.x=0,"",_xlpm.x)))</f>
        <v/>
      </c>
      <c r="V162" s="46" t="s">
        <v>39</v>
      </c>
      <c r="W162" s="46" t="s">
        <v>46</v>
      </c>
      <c r="Y162" s="46" t="str">
        <f>IF(V162="","",_xlfn.LET(_xlpm.x,VLOOKUP(V162,'Drop-down_menus'!$D$2:$E$13,2,FALSE),IF(_xlpm.x=0,"",_xlpm.x)))</f>
        <v>https://orcid.org/0009-0002-6669-2911</v>
      </c>
      <c r="Z162" s="46" t="str">
        <f>IF(W162="","",_xlfn.LET(_xlpm.x,VLOOKUP(W162,'Drop-down_menus'!$D$2:$E$13,2,FALSE),IF(_xlpm.x=0,"",_xlpm.x)))</f>
        <v>https://orcid.org/0000-0003-0502-8101</v>
      </c>
      <c r="AA162" s="46" t="str">
        <f>IF(X162="","",_xlfn.LET(_xlpm.x,VLOOKUP(X162,'Drop-down_menus'!$D$2:$E$13,2,FALSE),IF(_xlpm.x=0,"",_xlpm.x)))</f>
        <v/>
      </c>
      <c r="AB162" s="14"/>
      <c r="AC162" s="14" t="s">
        <v>217</v>
      </c>
      <c r="AE162" s="46" t="s">
        <v>28</v>
      </c>
      <c r="AF162" s="46" t="s">
        <v>42</v>
      </c>
      <c r="AG162" s="46" t="str">
        <f>IF(AE162="","",_xlfn.LET(_xlpm.x,VLOOKUP(AE162,'Drop-down_menus'!$D$2:$E$13,2,FALSE),IF(_xlpm.x=0,"",_xlpm.x)))</f>
        <v>https://orcid.org/0000-0002-9037-7623</v>
      </c>
      <c r="AH162" s="46" t="str">
        <f>IF(AF162="","",_xlfn.LET(_xlpm.x,VLOOKUP(AF162,'Drop-down_menus'!$D$2:$E$13,2,FALSE),IF(_xlpm.x=0,"",_xlpm.x)))</f>
        <v/>
      </c>
    </row>
    <row r="163" spans="2:34" ht="13.5" customHeight="1">
      <c r="B163" s="46">
        <v>165</v>
      </c>
      <c r="C163" s="46" t="s">
        <v>88</v>
      </c>
      <c r="D163" s="46" t="b">
        <f>COUNTIF(Events!$B$2:$B$171, C163) &gt; 0</f>
        <v>1</v>
      </c>
      <c r="E163" s="46" t="s">
        <v>215</v>
      </c>
      <c r="F163" s="46" t="s">
        <v>218</v>
      </c>
      <c r="J163" s="46" t="str">
        <f>IF(I163="","",_xlfn.LET(_xlpm.x,VLOOKUP(I163,'2026-01-09_taxon-match'!$A$2:$N$81,4,FALSE),IF(_xlpm.x=0,"",_xlpm.x)))</f>
        <v/>
      </c>
      <c r="L163" s="46" t="str">
        <f>IF(I163="","",_xlfn.LET(_xlpm.x,VLOOKUP(I163,'2026-01-09_taxon-match'!$A$2:$N$81,3,FALSE),IF(_xlpm.x=0,"",_xlpm.x)))</f>
        <v/>
      </c>
      <c r="M163" s="46" t="str">
        <f>IF($I163="","",_xlfn.LET(_xlpm.x,VLOOKUP($I163,'2026-01-09_taxon-match'!$A$2:$N$81,5,FALSE),IF(_xlpm.x=0,"",_xlpm.x)))</f>
        <v/>
      </c>
      <c r="N163" s="46" t="str">
        <f>IF($I163="","",_xlfn.LET(_xlpm.x,VLOOKUP($I163,'2026-01-09_taxon-match'!$A$2:$N$81,6,FALSE),IF(_xlpm.x=0,"",_xlpm.x)))</f>
        <v/>
      </c>
      <c r="O163" s="46" t="str">
        <f>IF($I163="","",_xlfn.LET(_xlpm.x,VLOOKUP($I163,'2026-01-09_taxon-match'!$A$2:$N$81,7,FALSE),IF(_xlpm.x=0,"",_xlpm.x)))</f>
        <v/>
      </c>
      <c r="P163" s="46" t="str">
        <f>IF($I163="","",_xlfn.LET(_xlpm.x,VLOOKUP($I163,'2026-01-09_taxon-match'!$A$2:$N$81,8,FALSE),IF(_xlpm.x=0,"",_xlpm.x)))</f>
        <v/>
      </c>
      <c r="Q163" s="46" t="str">
        <f>IF($I163="","",_xlfn.LET(_xlpm.x,VLOOKUP($I163,'2026-01-09_taxon-match'!$A$2:$N$81,9,FALSE),IF(_xlpm.x=0,"",_xlpm.x)))</f>
        <v/>
      </c>
      <c r="R163" s="46" t="str">
        <f>IF($I163="","",_xlfn.LET(_xlpm.x,VLOOKUP($I163,'2026-01-09_taxon-match'!$A$2:$N$81,10,FALSE),IF(_xlpm.x=0,"",_xlpm.x)))</f>
        <v/>
      </c>
      <c r="S163" s="46" t="str">
        <f>IF($I163="","",_xlfn.LET(_xlpm.x,VLOOKUP($I163,'2026-01-09_taxon-match'!$A$2:$N$81,11,FALSE),IF(_xlpm.x=0,"",_xlpm.x)))</f>
        <v/>
      </c>
      <c r="T163" s="46" t="str">
        <f>IF($I163="","",_xlfn.LET(_xlpm.x,VLOOKUP($I163,'2026-01-09_taxon-match'!$A$2:$N$81,13,FALSE),IF(_xlpm.x=0,"",_xlpm.x)))</f>
        <v/>
      </c>
      <c r="V163" s="46" t="s">
        <v>39</v>
      </c>
      <c r="W163" s="46" t="s">
        <v>46</v>
      </c>
      <c r="Y163" s="46" t="str">
        <f>IF(V163="","",_xlfn.LET(_xlpm.x,VLOOKUP(V163,'Drop-down_menus'!$D$2:$E$13,2,FALSE),IF(_xlpm.x=0,"",_xlpm.x)))</f>
        <v>https://orcid.org/0009-0002-6669-2911</v>
      </c>
      <c r="Z163" s="46" t="str">
        <f>IF(W163="","",_xlfn.LET(_xlpm.x,VLOOKUP(W163,'Drop-down_menus'!$D$2:$E$13,2,FALSE),IF(_xlpm.x=0,"",_xlpm.x)))</f>
        <v>https://orcid.org/0000-0003-0502-8101</v>
      </c>
      <c r="AA163" s="46" t="str">
        <f>IF(X163="","",_xlfn.LET(_xlpm.x,VLOOKUP(X163,'Drop-down_menus'!$D$2:$E$13,2,FALSE),IF(_xlpm.x=0,"",_xlpm.x)))</f>
        <v/>
      </c>
      <c r="AB163" s="14"/>
      <c r="AC163" s="14" t="s">
        <v>217</v>
      </c>
      <c r="AE163" s="46" t="s">
        <v>28</v>
      </c>
      <c r="AF163" s="46" t="s">
        <v>42</v>
      </c>
      <c r="AG163" s="46" t="str">
        <f>IF(AE163="","",_xlfn.LET(_xlpm.x,VLOOKUP(AE163,'Drop-down_menus'!$D$2:$E$13,2,FALSE),IF(_xlpm.x=0,"",_xlpm.x)))</f>
        <v>https://orcid.org/0000-0002-9037-7623</v>
      </c>
      <c r="AH163" s="46" t="str">
        <f>IF(AF163="","",_xlfn.LET(_xlpm.x,VLOOKUP(AF163,'Drop-down_menus'!$D$2:$E$13,2,FALSE),IF(_xlpm.x=0,"",_xlpm.x)))</f>
        <v/>
      </c>
    </row>
    <row r="164" spans="2:34" ht="13.5" customHeight="1">
      <c r="B164" s="46">
        <v>166</v>
      </c>
      <c r="C164" s="46" t="s">
        <v>88</v>
      </c>
      <c r="D164" s="46" t="b">
        <f>COUNTIF(Events!$B$2:$B$171, C164) &gt; 0</f>
        <v>1</v>
      </c>
      <c r="E164" s="46" t="s">
        <v>215</v>
      </c>
      <c r="F164" s="46" t="s">
        <v>219</v>
      </c>
      <c r="J164" s="46" t="str">
        <f>IF(I164="","",_xlfn.LET(_xlpm.x,VLOOKUP(I164,'2026-01-09_taxon-match'!$A$2:$N$81,4,FALSE),IF(_xlpm.x=0,"",_xlpm.x)))</f>
        <v/>
      </c>
      <c r="L164" s="46" t="str">
        <f>IF(I164="","",_xlfn.LET(_xlpm.x,VLOOKUP(I164,'2026-01-09_taxon-match'!$A$2:$N$81,3,FALSE),IF(_xlpm.x=0,"",_xlpm.x)))</f>
        <v/>
      </c>
      <c r="M164" s="46" t="str">
        <f>IF($I164="","",_xlfn.LET(_xlpm.x,VLOOKUP($I164,'2026-01-09_taxon-match'!$A$2:$N$81,5,FALSE),IF(_xlpm.x=0,"",_xlpm.x)))</f>
        <v/>
      </c>
      <c r="N164" s="46" t="str">
        <f>IF($I164="","",_xlfn.LET(_xlpm.x,VLOOKUP($I164,'2026-01-09_taxon-match'!$A$2:$N$81,6,FALSE),IF(_xlpm.x=0,"",_xlpm.x)))</f>
        <v/>
      </c>
      <c r="O164" s="46" t="str">
        <f>IF($I164="","",_xlfn.LET(_xlpm.x,VLOOKUP($I164,'2026-01-09_taxon-match'!$A$2:$N$81,7,FALSE),IF(_xlpm.x=0,"",_xlpm.x)))</f>
        <v/>
      </c>
      <c r="P164" s="46" t="str">
        <f>IF($I164="","",_xlfn.LET(_xlpm.x,VLOOKUP($I164,'2026-01-09_taxon-match'!$A$2:$N$81,8,FALSE),IF(_xlpm.x=0,"",_xlpm.x)))</f>
        <v/>
      </c>
      <c r="Q164" s="46" t="str">
        <f>IF($I164="","",_xlfn.LET(_xlpm.x,VLOOKUP($I164,'2026-01-09_taxon-match'!$A$2:$N$81,9,FALSE),IF(_xlpm.x=0,"",_xlpm.x)))</f>
        <v/>
      </c>
      <c r="R164" s="46" t="str">
        <f>IF($I164="","",_xlfn.LET(_xlpm.x,VLOOKUP($I164,'2026-01-09_taxon-match'!$A$2:$N$81,10,FALSE),IF(_xlpm.x=0,"",_xlpm.x)))</f>
        <v/>
      </c>
      <c r="S164" s="46" t="str">
        <f>IF($I164="","",_xlfn.LET(_xlpm.x,VLOOKUP($I164,'2026-01-09_taxon-match'!$A$2:$N$81,11,FALSE),IF(_xlpm.x=0,"",_xlpm.x)))</f>
        <v/>
      </c>
      <c r="T164" s="46" t="str">
        <f>IF($I164="","",_xlfn.LET(_xlpm.x,VLOOKUP($I164,'2026-01-09_taxon-match'!$A$2:$N$81,13,FALSE),IF(_xlpm.x=0,"",_xlpm.x)))</f>
        <v/>
      </c>
      <c r="V164" s="46" t="s">
        <v>39</v>
      </c>
      <c r="W164" s="46" t="s">
        <v>46</v>
      </c>
      <c r="Y164" s="46" t="str">
        <f>IF(V164="","",_xlfn.LET(_xlpm.x,VLOOKUP(V164,'Drop-down_menus'!$D$2:$E$13,2,FALSE),IF(_xlpm.x=0,"",_xlpm.x)))</f>
        <v>https://orcid.org/0009-0002-6669-2911</v>
      </c>
      <c r="Z164" s="46" t="str">
        <f>IF(W164="","",_xlfn.LET(_xlpm.x,VLOOKUP(W164,'Drop-down_menus'!$D$2:$E$13,2,FALSE),IF(_xlpm.x=0,"",_xlpm.x)))</f>
        <v>https://orcid.org/0000-0003-0502-8101</v>
      </c>
      <c r="AA164" s="46" t="str">
        <f>IF(X164="","",_xlfn.LET(_xlpm.x,VLOOKUP(X164,'Drop-down_menus'!$D$2:$E$13,2,FALSE),IF(_xlpm.x=0,"",_xlpm.x)))</f>
        <v/>
      </c>
      <c r="AB164" s="14"/>
      <c r="AC164" s="14" t="s">
        <v>220</v>
      </c>
      <c r="AE164" s="46" t="s">
        <v>28</v>
      </c>
      <c r="AF164" s="46" t="s">
        <v>42</v>
      </c>
      <c r="AG164" s="46" t="str">
        <f>IF(AE164="","",_xlfn.LET(_xlpm.x,VLOOKUP(AE164,'Drop-down_menus'!$D$2:$E$13,2,FALSE),IF(_xlpm.x=0,"",_xlpm.x)))</f>
        <v>https://orcid.org/0000-0002-9037-7623</v>
      </c>
      <c r="AH164" s="46" t="str">
        <f>IF(AF164="","",_xlfn.LET(_xlpm.x,VLOOKUP(AF164,'Drop-down_menus'!$D$2:$E$13,2,FALSE),IF(_xlpm.x=0,"",_xlpm.x)))</f>
        <v/>
      </c>
    </row>
    <row r="165" spans="2:34" ht="13.5" customHeight="1">
      <c r="B165" s="46">
        <v>167</v>
      </c>
      <c r="C165" s="46" t="s">
        <v>89</v>
      </c>
      <c r="D165" s="46" t="b">
        <f>COUNTIF(Events!$B$2:$B$171, C165) &gt; 0</f>
        <v>1</v>
      </c>
      <c r="E165" s="46" t="s">
        <v>215</v>
      </c>
      <c r="F165" s="46" t="s">
        <v>216</v>
      </c>
      <c r="J165" s="46" t="str">
        <f>IF(I165="","",_xlfn.LET(_xlpm.x,VLOOKUP(I165,'2026-01-09_taxon-match'!$A$2:$N$81,4,FALSE),IF(_xlpm.x=0,"",_xlpm.x)))</f>
        <v/>
      </c>
      <c r="L165" s="46" t="str">
        <f>IF(I165="","",_xlfn.LET(_xlpm.x,VLOOKUP(I165,'2026-01-09_taxon-match'!$A$2:$N$81,3,FALSE),IF(_xlpm.x=0,"",_xlpm.x)))</f>
        <v/>
      </c>
      <c r="M165" s="46" t="str">
        <f>IF($I165="","",_xlfn.LET(_xlpm.x,VLOOKUP($I165,'2026-01-09_taxon-match'!$A$2:$N$81,5,FALSE),IF(_xlpm.x=0,"",_xlpm.x)))</f>
        <v/>
      </c>
      <c r="N165" s="46" t="str">
        <f>IF($I165="","",_xlfn.LET(_xlpm.x,VLOOKUP($I165,'2026-01-09_taxon-match'!$A$2:$N$81,6,FALSE),IF(_xlpm.x=0,"",_xlpm.x)))</f>
        <v/>
      </c>
      <c r="O165" s="46" t="str">
        <f>IF($I165="","",_xlfn.LET(_xlpm.x,VLOOKUP($I165,'2026-01-09_taxon-match'!$A$2:$N$81,7,FALSE),IF(_xlpm.x=0,"",_xlpm.x)))</f>
        <v/>
      </c>
      <c r="P165" s="46" t="str">
        <f>IF($I165="","",_xlfn.LET(_xlpm.x,VLOOKUP($I165,'2026-01-09_taxon-match'!$A$2:$N$81,8,FALSE),IF(_xlpm.x=0,"",_xlpm.x)))</f>
        <v/>
      </c>
      <c r="Q165" s="46" t="str">
        <f>IF($I165="","",_xlfn.LET(_xlpm.x,VLOOKUP($I165,'2026-01-09_taxon-match'!$A$2:$N$81,9,FALSE),IF(_xlpm.x=0,"",_xlpm.x)))</f>
        <v/>
      </c>
      <c r="R165" s="46" t="str">
        <f>IF($I165="","",_xlfn.LET(_xlpm.x,VLOOKUP($I165,'2026-01-09_taxon-match'!$A$2:$N$81,10,FALSE),IF(_xlpm.x=0,"",_xlpm.x)))</f>
        <v/>
      </c>
      <c r="S165" s="46" t="str">
        <f>IF($I165="","",_xlfn.LET(_xlpm.x,VLOOKUP($I165,'2026-01-09_taxon-match'!$A$2:$N$81,11,FALSE),IF(_xlpm.x=0,"",_xlpm.x)))</f>
        <v/>
      </c>
      <c r="T165" s="46" t="str">
        <f>IF($I165="","",_xlfn.LET(_xlpm.x,VLOOKUP($I165,'2026-01-09_taxon-match'!$A$2:$N$81,13,FALSE),IF(_xlpm.x=0,"",_xlpm.x)))</f>
        <v/>
      </c>
      <c r="V165" s="46" t="s">
        <v>39</v>
      </c>
      <c r="W165" s="46" t="s">
        <v>46</v>
      </c>
      <c r="Y165" s="46" t="str">
        <f>IF(V165="","",_xlfn.LET(_xlpm.x,VLOOKUP(V165,'Drop-down_menus'!$D$2:$E$13,2,FALSE),IF(_xlpm.x=0,"",_xlpm.x)))</f>
        <v>https://orcid.org/0009-0002-6669-2911</v>
      </c>
      <c r="Z165" s="46" t="str">
        <f>IF(W165="","",_xlfn.LET(_xlpm.x,VLOOKUP(W165,'Drop-down_menus'!$D$2:$E$13,2,FALSE),IF(_xlpm.x=0,"",_xlpm.x)))</f>
        <v>https://orcid.org/0000-0003-0502-8101</v>
      </c>
      <c r="AA165" s="46" t="str">
        <f>IF(X165="","",_xlfn.LET(_xlpm.x,VLOOKUP(X165,'Drop-down_menus'!$D$2:$E$13,2,FALSE),IF(_xlpm.x=0,"",_xlpm.x)))</f>
        <v/>
      </c>
      <c r="AB165" s="14"/>
      <c r="AC165" s="14" t="s">
        <v>217</v>
      </c>
      <c r="AE165" s="46" t="s">
        <v>28</v>
      </c>
      <c r="AF165" s="46" t="s">
        <v>42</v>
      </c>
      <c r="AG165" s="46" t="str">
        <f>IF(AE165="","",_xlfn.LET(_xlpm.x,VLOOKUP(AE165,'Drop-down_menus'!$D$2:$E$13,2,FALSE),IF(_xlpm.x=0,"",_xlpm.x)))</f>
        <v>https://orcid.org/0000-0002-9037-7623</v>
      </c>
      <c r="AH165" s="46" t="str">
        <f>IF(AF165="","",_xlfn.LET(_xlpm.x,VLOOKUP(AF165,'Drop-down_menus'!$D$2:$E$13,2,FALSE),IF(_xlpm.x=0,"",_xlpm.x)))</f>
        <v/>
      </c>
    </row>
    <row r="166" spans="2:34" ht="13.5" customHeight="1">
      <c r="B166" s="46">
        <v>168</v>
      </c>
      <c r="C166" s="46" t="s">
        <v>89</v>
      </c>
      <c r="D166" s="46" t="b">
        <f>COUNTIF(Events!$B$2:$B$171, C166) &gt; 0</f>
        <v>1</v>
      </c>
      <c r="E166" s="46" t="s">
        <v>215</v>
      </c>
      <c r="F166" s="46" t="s">
        <v>216</v>
      </c>
      <c r="J166" s="46" t="str">
        <f>IF(I166="","",_xlfn.LET(_xlpm.x,VLOOKUP(I166,'2026-01-09_taxon-match'!$A$2:$N$81,4,FALSE),IF(_xlpm.x=0,"",_xlpm.x)))</f>
        <v/>
      </c>
      <c r="L166" s="46" t="str">
        <f>IF(I166="","",_xlfn.LET(_xlpm.x,VLOOKUP(I166,'2026-01-09_taxon-match'!$A$2:$N$81,3,FALSE),IF(_xlpm.x=0,"",_xlpm.x)))</f>
        <v/>
      </c>
      <c r="M166" s="46" t="str">
        <f>IF($I166="","",_xlfn.LET(_xlpm.x,VLOOKUP($I166,'2026-01-09_taxon-match'!$A$2:$N$81,5,FALSE),IF(_xlpm.x=0,"",_xlpm.x)))</f>
        <v/>
      </c>
      <c r="N166" s="46" t="str">
        <f>IF($I166="","",_xlfn.LET(_xlpm.x,VLOOKUP($I166,'2026-01-09_taxon-match'!$A$2:$N$81,6,FALSE),IF(_xlpm.x=0,"",_xlpm.x)))</f>
        <v/>
      </c>
      <c r="O166" s="46" t="str">
        <f>IF($I166="","",_xlfn.LET(_xlpm.x,VLOOKUP($I166,'2026-01-09_taxon-match'!$A$2:$N$81,7,FALSE),IF(_xlpm.x=0,"",_xlpm.x)))</f>
        <v/>
      </c>
      <c r="P166" s="46" t="str">
        <f>IF($I166="","",_xlfn.LET(_xlpm.x,VLOOKUP($I166,'2026-01-09_taxon-match'!$A$2:$N$81,8,FALSE),IF(_xlpm.x=0,"",_xlpm.x)))</f>
        <v/>
      </c>
      <c r="Q166" s="46" t="str">
        <f>IF($I166="","",_xlfn.LET(_xlpm.x,VLOOKUP($I166,'2026-01-09_taxon-match'!$A$2:$N$81,9,FALSE),IF(_xlpm.x=0,"",_xlpm.x)))</f>
        <v/>
      </c>
      <c r="R166" s="46" t="str">
        <f>IF($I166="","",_xlfn.LET(_xlpm.x,VLOOKUP($I166,'2026-01-09_taxon-match'!$A$2:$N$81,10,FALSE),IF(_xlpm.x=0,"",_xlpm.x)))</f>
        <v/>
      </c>
      <c r="S166" s="46" t="str">
        <f>IF($I166="","",_xlfn.LET(_xlpm.x,VLOOKUP($I166,'2026-01-09_taxon-match'!$A$2:$N$81,11,FALSE),IF(_xlpm.x=0,"",_xlpm.x)))</f>
        <v/>
      </c>
      <c r="T166" s="46" t="str">
        <f>IF($I166="","",_xlfn.LET(_xlpm.x,VLOOKUP($I166,'2026-01-09_taxon-match'!$A$2:$N$81,13,FALSE),IF(_xlpm.x=0,"",_xlpm.x)))</f>
        <v/>
      </c>
      <c r="V166" s="46" t="s">
        <v>39</v>
      </c>
      <c r="W166" s="46" t="s">
        <v>46</v>
      </c>
      <c r="Y166" s="46" t="str">
        <f>IF(V166="","",_xlfn.LET(_xlpm.x,VLOOKUP(V166,'Drop-down_menus'!$D$2:$E$13,2,FALSE),IF(_xlpm.x=0,"",_xlpm.x)))</f>
        <v>https://orcid.org/0009-0002-6669-2911</v>
      </c>
      <c r="Z166" s="46" t="str">
        <f>IF(W166="","",_xlfn.LET(_xlpm.x,VLOOKUP(W166,'Drop-down_menus'!$D$2:$E$13,2,FALSE),IF(_xlpm.x=0,"",_xlpm.x)))</f>
        <v>https://orcid.org/0000-0003-0502-8101</v>
      </c>
      <c r="AA166" s="46" t="str">
        <f>IF(X166="","",_xlfn.LET(_xlpm.x,VLOOKUP(X166,'Drop-down_menus'!$D$2:$E$13,2,FALSE),IF(_xlpm.x=0,"",_xlpm.x)))</f>
        <v/>
      </c>
      <c r="AB166" s="14"/>
      <c r="AC166" s="14" t="s">
        <v>217</v>
      </c>
      <c r="AE166" s="46" t="s">
        <v>28</v>
      </c>
      <c r="AF166" s="46" t="s">
        <v>42</v>
      </c>
      <c r="AG166" s="46" t="str">
        <f>IF(AE166="","",_xlfn.LET(_xlpm.x,VLOOKUP(AE166,'Drop-down_menus'!$D$2:$E$13,2,FALSE),IF(_xlpm.x=0,"",_xlpm.x)))</f>
        <v>https://orcid.org/0000-0002-9037-7623</v>
      </c>
      <c r="AH166" s="46" t="str">
        <f>IF(AF166="","",_xlfn.LET(_xlpm.x,VLOOKUP(AF166,'Drop-down_menus'!$D$2:$E$13,2,FALSE),IF(_xlpm.x=0,"",_xlpm.x)))</f>
        <v/>
      </c>
    </row>
    <row r="167" spans="2:34" ht="13.5" customHeight="1">
      <c r="B167" s="46">
        <v>169</v>
      </c>
      <c r="C167" s="46" t="s">
        <v>89</v>
      </c>
      <c r="D167" s="46" t="b">
        <f>COUNTIF(Events!$B$2:$B$171, C167) &gt; 0</f>
        <v>1</v>
      </c>
      <c r="E167" s="46" t="s">
        <v>215</v>
      </c>
      <c r="F167" s="46" t="s">
        <v>218</v>
      </c>
      <c r="J167" s="46" t="str">
        <f>IF(I167="","",_xlfn.LET(_xlpm.x,VLOOKUP(I167,'2026-01-09_taxon-match'!$A$2:$N$81,4,FALSE),IF(_xlpm.x=0,"",_xlpm.x)))</f>
        <v/>
      </c>
      <c r="L167" s="46" t="str">
        <f>IF(I167="","",_xlfn.LET(_xlpm.x,VLOOKUP(I167,'2026-01-09_taxon-match'!$A$2:$N$81,3,FALSE),IF(_xlpm.x=0,"",_xlpm.x)))</f>
        <v/>
      </c>
      <c r="M167" s="46" t="str">
        <f>IF($I167="","",_xlfn.LET(_xlpm.x,VLOOKUP($I167,'2026-01-09_taxon-match'!$A$2:$N$81,5,FALSE),IF(_xlpm.x=0,"",_xlpm.x)))</f>
        <v/>
      </c>
      <c r="N167" s="46" t="str">
        <f>IF($I167="","",_xlfn.LET(_xlpm.x,VLOOKUP($I167,'2026-01-09_taxon-match'!$A$2:$N$81,6,FALSE),IF(_xlpm.x=0,"",_xlpm.x)))</f>
        <v/>
      </c>
      <c r="O167" s="46" t="str">
        <f>IF($I167="","",_xlfn.LET(_xlpm.x,VLOOKUP($I167,'2026-01-09_taxon-match'!$A$2:$N$81,7,FALSE),IF(_xlpm.x=0,"",_xlpm.x)))</f>
        <v/>
      </c>
      <c r="P167" s="46" t="str">
        <f>IF($I167="","",_xlfn.LET(_xlpm.x,VLOOKUP($I167,'2026-01-09_taxon-match'!$A$2:$N$81,8,FALSE),IF(_xlpm.x=0,"",_xlpm.x)))</f>
        <v/>
      </c>
      <c r="Q167" s="46" t="str">
        <f>IF($I167="","",_xlfn.LET(_xlpm.x,VLOOKUP($I167,'2026-01-09_taxon-match'!$A$2:$N$81,9,FALSE),IF(_xlpm.x=0,"",_xlpm.x)))</f>
        <v/>
      </c>
      <c r="R167" s="46" t="str">
        <f>IF($I167="","",_xlfn.LET(_xlpm.x,VLOOKUP($I167,'2026-01-09_taxon-match'!$A$2:$N$81,10,FALSE),IF(_xlpm.x=0,"",_xlpm.x)))</f>
        <v/>
      </c>
      <c r="S167" s="46" t="str">
        <f>IF($I167="","",_xlfn.LET(_xlpm.x,VLOOKUP($I167,'2026-01-09_taxon-match'!$A$2:$N$81,11,FALSE),IF(_xlpm.x=0,"",_xlpm.x)))</f>
        <v/>
      </c>
      <c r="T167" s="46" t="str">
        <f>IF($I167="","",_xlfn.LET(_xlpm.x,VLOOKUP($I167,'2026-01-09_taxon-match'!$A$2:$N$81,13,FALSE),IF(_xlpm.x=0,"",_xlpm.x)))</f>
        <v/>
      </c>
      <c r="V167" s="46" t="s">
        <v>39</v>
      </c>
      <c r="W167" s="46" t="s">
        <v>46</v>
      </c>
      <c r="Y167" s="46" t="str">
        <f>IF(V167="","",_xlfn.LET(_xlpm.x,VLOOKUP(V167,'Drop-down_menus'!$D$2:$E$13,2,FALSE),IF(_xlpm.x=0,"",_xlpm.x)))</f>
        <v>https://orcid.org/0009-0002-6669-2911</v>
      </c>
      <c r="Z167" s="46" t="str">
        <f>IF(W167="","",_xlfn.LET(_xlpm.x,VLOOKUP(W167,'Drop-down_menus'!$D$2:$E$13,2,FALSE),IF(_xlpm.x=0,"",_xlpm.x)))</f>
        <v>https://orcid.org/0000-0003-0502-8101</v>
      </c>
      <c r="AA167" s="46" t="str">
        <f>IF(X167="","",_xlfn.LET(_xlpm.x,VLOOKUP(X167,'Drop-down_menus'!$D$2:$E$13,2,FALSE),IF(_xlpm.x=0,"",_xlpm.x)))</f>
        <v/>
      </c>
      <c r="AB167" s="14"/>
      <c r="AC167" s="14" t="s">
        <v>217</v>
      </c>
      <c r="AE167" s="46" t="s">
        <v>28</v>
      </c>
      <c r="AF167" s="46" t="s">
        <v>42</v>
      </c>
      <c r="AG167" s="46" t="str">
        <f>IF(AE167="","",_xlfn.LET(_xlpm.x,VLOOKUP(AE167,'Drop-down_menus'!$D$2:$E$13,2,FALSE),IF(_xlpm.x=0,"",_xlpm.x)))</f>
        <v>https://orcid.org/0000-0002-9037-7623</v>
      </c>
      <c r="AH167" s="46" t="str">
        <f>IF(AF167="","",_xlfn.LET(_xlpm.x,VLOOKUP(AF167,'Drop-down_menus'!$D$2:$E$13,2,FALSE),IF(_xlpm.x=0,"",_xlpm.x)))</f>
        <v/>
      </c>
    </row>
    <row r="168" spans="2:34" ht="13.5" customHeight="1">
      <c r="B168" s="46">
        <v>170</v>
      </c>
      <c r="C168" s="46" t="s">
        <v>89</v>
      </c>
      <c r="D168" s="46" t="b">
        <f>COUNTIF(Events!$B$2:$B$171, C168) &gt; 0</f>
        <v>1</v>
      </c>
      <c r="E168" s="46" t="s">
        <v>215</v>
      </c>
      <c r="F168" s="46" t="s">
        <v>218</v>
      </c>
      <c r="J168" s="46" t="str">
        <f>IF(I168="","",_xlfn.LET(_xlpm.x,VLOOKUP(I168,'2026-01-09_taxon-match'!$A$2:$N$81,4,FALSE),IF(_xlpm.x=0,"",_xlpm.x)))</f>
        <v/>
      </c>
      <c r="L168" s="46" t="str">
        <f>IF(I168="","",_xlfn.LET(_xlpm.x,VLOOKUP(I168,'2026-01-09_taxon-match'!$A$2:$N$81,3,FALSE),IF(_xlpm.x=0,"",_xlpm.x)))</f>
        <v/>
      </c>
      <c r="M168" s="46" t="str">
        <f>IF($I168="","",_xlfn.LET(_xlpm.x,VLOOKUP($I168,'2026-01-09_taxon-match'!$A$2:$N$81,5,FALSE),IF(_xlpm.x=0,"",_xlpm.x)))</f>
        <v/>
      </c>
      <c r="N168" s="46" t="str">
        <f>IF($I168="","",_xlfn.LET(_xlpm.x,VLOOKUP($I168,'2026-01-09_taxon-match'!$A$2:$N$81,6,FALSE),IF(_xlpm.x=0,"",_xlpm.x)))</f>
        <v/>
      </c>
      <c r="O168" s="46" t="str">
        <f>IF($I168="","",_xlfn.LET(_xlpm.x,VLOOKUP($I168,'2026-01-09_taxon-match'!$A$2:$N$81,7,FALSE),IF(_xlpm.x=0,"",_xlpm.x)))</f>
        <v/>
      </c>
      <c r="P168" s="46" t="str">
        <f>IF($I168="","",_xlfn.LET(_xlpm.x,VLOOKUP($I168,'2026-01-09_taxon-match'!$A$2:$N$81,8,FALSE),IF(_xlpm.x=0,"",_xlpm.x)))</f>
        <v/>
      </c>
      <c r="Q168" s="46" t="str">
        <f>IF($I168="","",_xlfn.LET(_xlpm.x,VLOOKUP($I168,'2026-01-09_taxon-match'!$A$2:$N$81,9,FALSE),IF(_xlpm.x=0,"",_xlpm.x)))</f>
        <v/>
      </c>
      <c r="R168" s="46" t="str">
        <f>IF($I168="","",_xlfn.LET(_xlpm.x,VLOOKUP($I168,'2026-01-09_taxon-match'!$A$2:$N$81,10,FALSE),IF(_xlpm.x=0,"",_xlpm.x)))</f>
        <v/>
      </c>
      <c r="S168" s="46" t="str">
        <f>IF($I168="","",_xlfn.LET(_xlpm.x,VLOOKUP($I168,'2026-01-09_taxon-match'!$A$2:$N$81,11,FALSE),IF(_xlpm.x=0,"",_xlpm.x)))</f>
        <v/>
      </c>
      <c r="T168" s="46" t="str">
        <f>IF($I168="","",_xlfn.LET(_xlpm.x,VLOOKUP($I168,'2026-01-09_taxon-match'!$A$2:$N$81,13,FALSE),IF(_xlpm.x=0,"",_xlpm.x)))</f>
        <v/>
      </c>
      <c r="V168" s="46" t="s">
        <v>39</v>
      </c>
      <c r="W168" s="46" t="s">
        <v>46</v>
      </c>
      <c r="Y168" s="46" t="str">
        <f>IF(V168="","",_xlfn.LET(_xlpm.x,VLOOKUP(V168,'Drop-down_menus'!$D$2:$E$13,2,FALSE),IF(_xlpm.x=0,"",_xlpm.x)))</f>
        <v>https://orcid.org/0009-0002-6669-2911</v>
      </c>
      <c r="Z168" s="46" t="str">
        <f>IF(W168="","",_xlfn.LET(_xlpm.x,VLOOKUP(W168,'Drop-down_menus'!$D$2:$E$13,2,FALSE),IF(_xlpm.x=0,"",_xlpm.x)))</f>
        <v>https://orcid.org/0000-0003-0502-8101</v>
      </c>
      <c r="AA168" s="46" t="str">
        <f>IF(X168="","",_xlfn.LET(_xlpm.x,VLOOKUP(X168,'Drop-down_menus'!$D$2:$E$13,2,FALSE),IF(_xlpm.x=0,"",_xlpm.x)))</f>
        <v/>
      </c>
      <c r="AB168" s="14"/>
      <c r="AC168" s="14" t="s">
        <v>217</v>
      </c>
      <c r="AE168" s="46" t="s">
        <v>28</v>
      </c>
      <c r="AF168" s="46" t="s">
        <v>42</v>
      </c>
      <c r="AG168" s="46" t="str">
        <f>IF(AE168="","",_xlfn.LET(_xlpm.x,VLOOKUP(AE168,'Drop-down_menus'!$D$2:$E$13,2,FALSE),IF(_xlpm.x=0,"",_xlpm.x)))</f>
        <v>https://orcid.org/0000-0002-9037-7623</v>
      </c>
      <c r="AH168" s="46" t="str">
        <f>IF(AF168="","",_xlfn.LET(_xlpm.x,VLOOKUP(AF168,'Drop-down_menus'!$D$2:$E$13,2,FALSE),IF(_xlpm.x=0,"",_xlpm.x)))</f>
        <v/>
      </c>
    </row>
    <row r="169" spans="2:34" ht="13.5" customHeight="1">
      <c r="B169" s="46">
        <v>171</v>
      </c>
      <c r="C169" s="46" t="s">
        <v>89</v>
      </c>
      <c r="D169" s="46" t="b">
        <f>COUNTIF(Events!$B$2:$B$171, C169) &gt; 0</f>
        <v>1</v>
      </c>
      <c r="E169" s="46" t="s">
        <v>215</v>
      </c>
      <c r="F169" s="46" t="s">
        <v>219</v>
      </c>
      <c r="J169" s="46" t="str">
        <f>IF(I169="","",_xlfn.LET(_xlpm.x,VLOOKUP(I169,'2026-01-09_taxon-match'!$A$2:$N$81,4,FALSE),IF(_xlpm.x=0,"",_xlpm.x)))</f>
        <v/>
      </c>
      <c r="L169" s="46" t="str">
        <f>IF(I169="","",_xlfn.LET(_xlpm.x,VLOOKUP(I169,'2026-01-09_taxon-match'!$A$2:$N$81,3,FALSE),IF(_xlpm.x=0,"",_xlpm.x)))</f>
        <v/>
      </c>
      <c r="M169" s="46" t="str">
        <f>IF($I169="","",_xlfn.LET(_xlpm.x,VLOOKUP($I169,'2026-01-09_taxon-match'!$A$2:$N$81,5,FALSE),IF(_xlpm.x=0,"",_xlpm.x)))</f>
        <v/>
      </c>
      <c r="N169" s="46" t="str">
        <f>IF($I169="","",_xlfn.LET(_xlpm.x,VLOOKUP($I169,'2026-01-09_taxon-match'!$A$2:$N$81,6,FALSE),IF(_xlpm.x=0,"",_xlpm.x)))</f>
        <v/>
      </c>
      <c r="O169" s="46" t="str">
        <f>IF($I169="","",_xlfn.LET(_xlpm.x,VLOOKUP($I169,'2026-01-09_taxon-match'!$A$2:$N$81,7,FALSE),IF(_xlpm.x=0,"",_xlpm.x)))</f>
        <v/>
      </c>
      <c r="P169" s="46" t="str">
        <f>IF($I169="","",_xlfn.LET(_xlpm.x,VLOOKUP($I169,'2026-01-09_taxon-match'!$A$2:$N$81,8,FALSE),IF(_xlpm.x=0,"",_xlpm.x)))</f>
        <v/>
      </c>
      <c r="Q169" s="46" t="str">
        <f>IF($I169="","",_xlfn.LET(_xlpm.x,VLOOKUP($I169,'2026-01-09_taxon-match'!$A$2:$N$81,9,FALSE),IF(_xlpm.x=0,"",_xlpm.x)))</f>
        <v/>
      </c>
      <c r="R169" s="46" t="str">
        <f>IF($I169="","",_xlfn.LET(_xlpm.x,VLOOKUP($I169,'2026-01-09_taxon-match'!$A$2:$N$81,10,FALSE),IF(_xlpm.x=0,"",_xlpm.x)))</f>
        <v/>
      </c>
      <c r="S169" s="46" t="str">
        <f>IF($I169="","",_xlfn.LET(_xlpm.x,VLOOKUP($I169,'2026-01-09_taxon-match'!$A$2:$N$81,11,FALSE),IF(_xlpm.x=0,"",_xlpm.x)))</f>
        <v/>
      </c>
      <c r="T169" s="46" t="str">
        <f>IF($I169="","",_xlfn.LET(_xlpm.x,VLOOKUP($I169,'2026-01-09_taxon-match'!$A$2:$N$81,13,FALSE),IF(_xlpm.x=0,"",_xlpm.x)))</f>
        <v/>
      </c>
      <c r="V169" s="46" t="s">
        <v>39</v>
      </c>
      <c r="W169" s="46" t="s">
        <v>46</v>
      </c>
      <c r="Y169" s="46" t="str">
        <f>IF(V169="","",_xlfn.LET(_xlpm.x,VLOOKUP(V169,'Drop-down_menus'!$D$2:$E$13,2,FALSE),IF(_xlpm.x=0,"",_xlpm.x)))</f>
        <v>https://orcid.org/0009-0002-6669-2911</v>
      </c>
      <c r="Z169" s="46" t="str">
        <f>IF(W169="","",_xlfn.LET(_xlpm.x,VLOOKUP(W169,'Drop-down_menus'!$D$2:$E$13,2,FALSE),IF(_xlpm.x=0,"",_xlpm.x)))</f>
        <v>https://orcid.org/0000-0003-0502-8101</v>
      </c>
      <c r="AA169" s="46" t="str">
        <f>IF(X169="","",_xlfn.LET(_xlpm.x,VLOOKUP(X169,'Drop-down_menus'!$D$2:$E$13,2,FALSE),IF(_xlpm.x=0,"",_xlpm.x)))</f>
        <v/>
      </c>
      <c r="AB169" s="14"/>
      <c r="AC169" s="14" t="s">
        <v>220</v>
      </c>
      <c r="AE169" s="46" t="s">
        <v>28</v>
      </c>
      <c r="AF169" s="46" t="s">
        <v>42</v>
      </c>
      <c r="AG169" s="46" t="str">
        <f>IF(AE169="","",_xlfn.LET(_xlpm.x,VLOOKUP(AE169,'Drop-down_menus'!$D$2:$E$13,2,FALSE),IF(_xlpm.x=0,"",_xlpm.x)))</f>
        <v>https://orcid.org/0000-0002-9037-7623</v>
      </c>
      <c r="AH169" s="46" t="str">
        <f>IF(AF169="","",_xlfn.LET(_xlpm.x,VLOOKUP(AF169,'Drop-down_menus'!$D$2:$E$13,2,FALSE),IF(_xlpm.x=0,"",_xlpm.x)))</f>
        <v/>
      </c>
    </row>
    <row r="170" spans="2:34" ht="13.5" customHeight="1">
      <c r="B170" s="46">
        <v>172</v>
      </c>
      <c r="C170" s="46" t="s">
        <v>90</v>
      </c>
      <c r="D170" s="46" t="b">
        <f>COUNTIF(Events!$B$2:$B$171, C170) &gt; 0</f>
        <v>1</v>
      </c>
      <c r="E170" s="46" t="s">
        <v>215</v>
      </c>
      <c r="F170" s="46" t="s">
        <v>216</v>
      </c>
      <c r="J170" s="46" t="str">
        <f>IF(I170="","",_xlfn.LET(_xlpm.x,VLOOKUP(I170,'2026-01-09_taxon-match'!$A$2:$N$81,4,FALSE),IF(_xlpm.x=0,"",_xlpm.x)))</f>
        <v/>
      </c>
      <c r="L170" s="46" t="str">
        <f>IF(I170="","",_xlfn.LET(_xlpm.x,VLOOKUP(I170,'2026-01-09_taxon-match'!$A$2:$N$81,3,FALSE),IF(_xlpm.x=0,"",_xlpm.x)))</f>
        <v/>
      </c>
      <c r="M170" s="46" t="str">
        <f>IF($I170="","",_xlfn.LET(_xlpm.x,VLOOKUP($I170,'2026-01-09_taxon-match'!$A$2:$N$81,5,FALSE),IF(_xlpm.x=0,"",_xlpm.x)))</f>
        <v/>
      </c>
      <c r="N170" s="46" t="str">
        <f>IF($I170="","",_xlfn.LET(_xlpm.x,VLOOKUP($I170,'2026-01-09_taxon-match'!$A$2:$N$81,6,FALSE),IF(_xlpm.x=0,"",_xlpm.x)))</f>
        <v/>
      </c>
      <c r="O170" s="46" t="str">
        <f>IF($I170="","",_xlfn.LET(_xlpm.x,VLOOKUP($I170,'2026-01-09_taxon-match'!$A$2:$N$81,7,FALSE),IF(_xlpm.x=0,"",_xlpm.x)))</f>
        <v/>
      </c>
      <c r="P170" s="46" t="str">
        <f>IF($I170="","",_xlfn.LET(_xlpm.x,VLOOKUP($I170,'2026-01-09_taxon-match'!$A$2:$N$81,8,FALSE),IF(_xlpm.x=0,"",_xlpm.x)))</f>
        <v/>
      </c>
      <c r="Q170" s="46" t="str">
        <f>IF($I170="","",_xlfn.LET(_xlpm.x,VLOOKUP($I170,'2026-01-09_taxon-match'!$A$2:$N$81,9,FALSE),IF(_xlpm.x=0,"",_xlpm.x)))</f>
        <v/>
      </c>
      <c r="R170" s="46" t="str">
        <f>IF($I170="","",_xlfn.LET(_xlpm.x,VLOOKUP($I170,'2026-01-09_taxon-match'!$A$2:$N$81,10,FALSE),IF(_xlpm.x=0,"",_xlpm.x)))</f>
        <v/>
      </c>
      <c r="S170" s="46" t="str">
        <f>IF($I170="","",_xlfn.LET(_xlpm.x,VLOOKUP($I170,'2026-01-09_taxon-match'!$A$2:$N$81,11,FALSE),IF(_xlpm.x=0,"",_xlpm.x)))</f>
        <v/>
      </c>
      <c r="T170" s="46" t="str">
        <f>IF($I170="","",_xlfn.LET(_xlpm.x,VLOOKUP($I170,'2026-01-09_taxon-match'!$A$2:$N$81,13,FALSE),IF(_xlpm.x=0,"",_xlpm.x)))</f>
        <v/>
      </c>
      <c r="V170" s="46" t="s">
        <v>39</v>
      </c>
      <c r="W170" s="46" t="s">
        <v>46</v>
      </c>
      <c r="Y170" s="46" t="str">
        <f>IF(V170="","",_xlfn.LET(_xlpm.x,VLOOKUP(V170,'Drop-down_menus'!$D$2:$E$13,2,FALSE),IF(_xlpm.x=0,"",_xlpm.x)))</f>
        <v>https://orcid.org/0009-0002-6669-2911</v>
      </c>
      <c r="Z170" s="46" t="str">
        <f>IF(W170="","",_xlfn.LET(_xlpm.x,VLOOKUP(W170,'Drop-down_menus'!$D$2:$E$13,2,FALSE),IF(_xlpm.x=0,"",_xlpm.x)))</f>
        <v>https://orcid.org/0000-0003-0502-8101</v>
      </c>
      <c r="AA170" s="46" t="str">
        <f>IF(X170="","",_xlfn.LET(_xlpm.x,VLOOKUP(X170,'Drop-down_menus'!$D$2:$E$13,2,FALSE),IF(_xlpm.x=0,"",_xlpm.x)))</f>
        <v/>
      </c>
      <c r="AB170" s="14"/>
      <c r="AC170" s="14" t="s">
        <v>217</v>
      </c>
      <c r="AE170" s="46" t="s">
        <v>28</v>
      </c>
      <c r="AF170" s="46" t="s">
        <v>42</v>
      </c>
      <c r="AG170" s="46" t="str">
        <f>IF(AE170="","",_xlfn.LET(_xlpm.x,VLOOKUP(AE170,'Drop-down_menus'!$D$2:$E$13,2,FALSE),IF(_xlpm.x=0,"",_xlpm.x)))</f>
        <v>https://orcid.org/0000-0002-9037-7623</v>
      </c>
      <c r="AH170" s="46" t="str">
        <f>IF(AF170="","",_xlfn.LET(_xlpm.x,VLOOKUP(AF170,'Drop-down_menus'!$D$2:$E$13,2,FALSE),IF(_xlpm.x=0,"",_xlpm.x)))</f>
        <v/>
      </c>
    </row>
    <row r="171" spans="2:34" ht="13.5" customHeight="1">
      <c r="B171" s="46">
        <v>173</v>
      </c>
      <c r="C171" s="46" t="s">
        <v>90</v>
      </c>
      <c r="D171" s="46" t="b">
        <f>COUNTIF(Events!$B$2:$B$171, C171) &gt; 0</f>
        <v>1</v>
      </c>
      <c r="E171" s="46" t="s">
        <v>215</v>
      </c>
      <c r="F171" s="46" t="s">
        <v>216</v>
      </c>
      <c r="J171" s="46" t="str">
        <f>IF(I171="","",_xlfn.LET(_xlpm.x,VLOOKUP(I171,'2026-01-09_taxon-match'!$A$2:$N$81,4,FALSE),IF(_xlpm.x=0,"",_xlpm.x)))</f>
        <v/>
      </c>
      <c r="L171" s="46" t="str">
        <f>IF(I171="","",_xlfn.LET(_xlpm.x,VLOOKUP(I171,'2026-01-09_taxon-match'!$A$2:$N$81,3,FALSE),IF(_xlpm.x=0,"",_xlpm.x)))</f>
        <v/>
      </c>
      <c r="M171" s="46" t="str">
        <f>IF($I171="","",_xlfn.LET(_xlpm.x,VLOOKUP($I171,'2026-01-09_taxon-match'!$A$2:$N$81,5,FALSE),IF(_xlpm.x=0,"",_xlpm.x)))</f>
        <v/>
      </c>
      <c r="N171" s="46" t="str">
        <f>IF($I171="","",_xlfn.LET(_xlpm.x,VLOOKUP($I171,'2026-01-09_taxon-match'!$A$2:$N$81,6,FALSE),IF(_xlpm.x=0,"",_xlpm.x)))</f>
        <v/>
      </c>
      <c r="O171" s="46" t="str">
        <f>IF($I171="","",_xlfn.LET(_xlpm.x,VLOOKUP($I171,'2026-01-09_taxon-match'!$A$2:$N$81,7,FALSE),IF(_xlpm.x=0,"",_xlpm.x)))</f>
        <v/>
      </c>
      <c r="P171" s="46" t="str">
        <f>IF($I171="","",_xlfn.LET(_xlpm.x,VLOOKUP($I171,'2026-01-09_taxon-match'!$A$2:$N$81,8,FALSE),IF(_xlpm.x=0,"",_xlpm.x)))</f>
        <v/>
      </c>
      <c r="Q171" s="46" t="str">
        <f>IF($I171="","",_xlfn.LET(_xlpm.x,VLOOKUP($I171,'2026-01-09_taxon-match'!$A$2:$N$81,9,FALSE),IF(_xlpm.x=0,"",_xlpm.x)))</f>
        <v/>
      </c>
      <c r="R171" s="46" t="str">
        <f>IF($I171="","",_xlfn.LET(_xlpm.x,VLOOKUP($I171,'2026-01-09_taxon-match'!$A$2:$N$81,10,FALSE),IF(_xlpm.x=0,"",_xlpm.x)))</f>
        <v/>
      </c>
      <c r="S171" s="46" t="str">
        <f>IF($I171="","",_xlfn.LET(_xlpm.x,VLOOKUP($I171,'2026-01-09_taxon-match'!$A$2:$N$81,11,FALSE),IF(_xlpm.x=0,"",_xlpm.x)))</f>
        <v/>
      </c>
      <c r="T171" s="46" t="str">
        <f>IF($I171="","",_xlfn.LET(_xlpm.x,VLOOKUP($I171,'2026-01-09_taxon-match'!$A$2:$N$81,13,FALSE),IF(_xlpm.x=0,"",_xlpm.x)))</f>
        <v/>
      </c>
      <c r="V171" s="46" t="s">
        <v>39</v>
      </c>
      <c r="W171" s="46" t="s">
        <v>46</v>
      </c>
      <c r="Y171" s="46" t="str">
        <f>IF(V171="","",_xlfn.LET(_xlpm.x,VLOOKUP(V171,'Drop-down_menus'!$D$2:$E$13,2,FALSE),IF(_xlpm.x=0,"",_xlpm.x)))</f>
        <v>https://orcid.org/0009-0002-6669-2911</v>
      </c>
      <c r="Z171" s="46" t="str">
        <f>IF(W171="","",_xlfn.LET(_xlpm.x,VLOOKUP(W171,'Drop-down_menus'!$D$2:$E$13,2,FALSE),IF(_xlpm.x=0,"",_xlpm.x)))</f>
        <v>https://orcid.org/0000-0003-0502-8101</v>
      </c>
      <c r="AA171" s="46" t="str">
        <f>IF(X171="","",_xlfn.LET(_xlpm.x,VLOOKUP(X171,'Drop-down_menus'!$D$2:$E$13,2,FALSE),IF(_xlpm.x=0,"",_xlpm.x)))</f>
        <v/>
      </c>
      <c r="AB171" s="14"/>
      <c r="AC171" s="14" t="s">
        <v>217</v>
      </c>
      <c r="AE171" s="46" t="s">
        <v>28</v>
      </c>
      <c r="AF171" s="46" t="s">
        <v>42</v>
      </c>
      <c r="AG171" s="46" t="str">
        <f>IF(AE171="","",_xlfn.LET(_xlpm.x,VLOOKUP(AE171,'Drop-down_menus'!$D$2:$E$13,2,FALSE),IF(_xlpm.x=0,"",_xlpm.x)))</f>
        <v>https://orcid.org/0000-0002-9037-7623</v>
      </c>
      <c r="AH171" s="46" t="str">
        <f>IF(AF171="","",_xlfn.LET(_xlpm.x,VLOOKUP(AF171,'Drop-down_menus'!$D$2:$E$13,2,FALSE),IF(_xlpm.x=0,"",_xlpm.x)))</f>
        <v/>
      </c>
    </row>
    <row r="172" spans="2:34" ht="13.5" customHeight="1">
      <c r="B172" s="46">
        <v>174</v>
      </c>
      <c r="C172" s="46" t="s">
        <v>90</v>
      </c>
      <c r="D172" s="46" t="b">
        <f>COUNTIF(Events!$B$2:$B$171, C172) &gt; 0</f>
        <v>1</v>
      </c>
      <c r="E172" s="46" t="s">
        <v>215</v>
      </c>
      <c r="F172" s="46" t="s">
        <v>218</v>
      </c>
      <c r="J172" s="46" t="str">
        <f>IF(I172="","",_xlfn.LET(_xlpm.x,VLOOKUP(I172,'2026-01-09_taxon-match'!$A$2:$N$81,4,FALSE),IF(_xlpm.x=0,"",_xlpm.x)))</f>
        <v/>
      </c>
      <c r="L172" s="46" t="str">
        <f>IF(I172="","",_xlfn.LET(_xlpm.x,VLOOKUP(I172,'2026-01-09_taxon-match'!$A$2:$N$81,3,FALSE),IF(_xlpm.x=0,"",_xlpm.x)))</f>
        <v/>
      </c>
      <c r="M172" s="46" t="str">
        <f>IF($I172="","",_xlfn.LET(_xlpm.x,VLOOKUP($I172,'2026-01-09_taxon-match'!$A$2:$N$81,5,FALSE),IF(_xlpm.x=0,"",_xlpm.x)))</f>
        <v/>
      </c>
      <c r="N172" s="46" t="str">
        <f>IF($I172="","",_xlfn.LET(_xlpm.x,VLOOKUP($I172,'2026-01-09_taxon-match'!$A$2:$N$81,6,FALSE),IF(_xlpm.x=0,"",_xlpm.x)))</f>
        <v/>
      </c>
      <c r="O172" s="46" t="str">
        <f>IF($I172="","",_xlfn.LET(_xlpm.x,VLOOKUP($I172,'2026-01-09_taxon-match'!$A$2:$N$81,7,FALSE),IF(_xlpm.x=0,"",_xlpm.x)))</f>
        <v/>
      </c>
      <c r="P172" s="46" t="str">
        <f>IF($I172="","",_xlfn.LET(_xlpm.x,VLOOKUP($I172,'2026-01-09_taxon-match'!$A$2:$N$81,8,FALSE),IF(_xlpm.x=0,"",_xlpm.x)))</f>
        <v/>
      </c>
      <c r="Q172" s="46" t="str">
        <f>IF($I172="","",_xlfn.LET(_xlpm.x,VLOOKUP($I172,'2026-01-09_taxon-match'!$A$2:$N$81,9,FALSE),IF(_xlpm.x=0,"",_xlpm.x)))</f>
        <v/>
      </c>
      <c r="R172" s="46" t="str">
        <f>IF($I172="","",_xlfn.LET(_xlpm.x,VLOOKUP($I172,'2026-01-09_taxon-match'!$A$2:$N$81,10,FALSE),IF(_xlpm.x=0,"",_xlpm.x)))</f>
        <v/>
      </c>
      <c r="S172" s="46" t="str">
        <f>IF($I172="","",_xlfn.LET(_xlpm.x,VLOOKUP($I172,'2026-01-09_taxon-match'!$A$2:$N$81,11,FALSE),IF(_xlpm.x=0,"",_xlpm.x)))</f>
        <v/>
      </c>
      <c r="T172" s="46" t="str">
        <f>IF($I172="","",_xlfn.LET(_xlpm.x,VLOOKUP($I172,'2026-01-09_taxon-match'!$A$2:$N$81,13,FALSE),IF(_xlpm.x=0,"",_xlpm.x)))</f>
        <v/>
      </c>
      <c r="V172" s="46" t="s">
        <v>39</v>
      </c>
      <c r="W172" s="46" t="s">
        <v>46</v>
      </c>
      <c r="Y172" s="46" t="str">
        <f>IF(V172="","",_xlfn.LET(_xlpm.x,VLOOKUP(V172,'Drop-down_menus'!$D$2:$E$13,2,FALSE),IF(_xlpm.x=0,"",_xlpm.x)))</f>
        <v>https://orcid.org/0009-0002-6669-2911</v>
      </c>
      <c r="Z172" s="46" t="str">
        <f>IF(W172="","",_xlfn.LET(_xlpm.x,VLOOKUP(W172,'Drop-down_menus'!$D$2:$E$13,2,FALSE),IF(_xlpm.x=0,"",_xlpm.x)))</f>
        <v>https://orcid.org/0000-0003-0502-8101</v>
      </c>
      <c r="AA172" s="46" t="str">
        <f>IF(X172="","",_xlfn.LET(_xlpm.x,VLOOKUP(X172,'Drop-down_menus'!$D$2:$E$13,2,FALSE),IF(_xlpm.x=0,"",_xlpm.x)))</f>
        <v/>
      </c>
      <c r="AB172" s="14"/>
      <c r="AC172" s="14" t="s">
        <v>217</v>
      </c>
      <c r="AE172" s="46" t="s">
        <v>28</v>
      </c>
      <c r="AF172" s="46" t="s">
        <v>42</v>
      </c>
      <c r="AG172" s="46" t="str">
        <f>IF(AE172="","",_xlfn.LET(_xlpm.x,VLOOKUP(AE172,'Drop-down_menus'!$D$2:$E$13,2,FALSE),IF(_xlpm.x=0,"",_xlpm.x)))</f>
        <v>https://orcid.org/0000-0002-9037-7623</v>
      </c>
      <c r="AH172" s="46" t="str">
        <f>IF(AF172="","",_xlfn.LET(_xlpm.x,VLOOKUP(AF172,'Drop-down_menus'!$D$2:$E$13,2,FALSE),IF(_xlpm.x=0,"",_xlpm.x)))</f>
        <v/>
      </c>
    </row>
    <row r="173" spans="2:34" ht="13.5" customHeight="1">
      <c r="B173" s="46">
        <v>175</v>
      </c>
      <c r="C173" s="46" t="s">
        <v>90</v>
      </c>
      <c r="D173" s="46" t="b">
        <f>COUNTIF(Events!$B$2:$B$171, C173) &gt; 0</f>
        <v>1</v>
      </c>
      <c r="E173" s="46" t="s">
        <v>215</v>
      </c>
      <c r="F173" s="46" t="s">
        <v>218</v>
      </c>
      <c r="J173" s="46" t="str">
        <f>IF(I173="","",_xlfn.LET(_xlpm.x,VLOOKUP(I173,'2026-01-09_taxon-match'!$A$2:$N$81,4,FALSE),IF(_xlpm.x=0,"",_xlpm.x)))</f>
        <v/>
      </c>
      <c r="L173" s="46" t="str">
        <f>IF(I173="","",_xlfn.LET(_xlpm.x,VLOOKUP(I173,'2026-01-09_taxon-match'!$A$2:$N$81,3,FALSE),IF(_xlpm.x=0,"",_xlpm.x)))</f>
        <v/>
      </c>
      <c r="M173" s="46" t="str">
        <f>IF($I173="","",_xlfn.LET(_xlpm.x,VLOOKUP($I173,'2026-01-09_taxon-match'!$A$2:$N$81,5,FALSE),IF(_xlpm.x=0,"",_xlpm.x)))</f>
        <v/>
      </c>
      <c r="N173" s="46" t="str">
        <f>IF($I173="","",_xlfn.LET(_xlpm.x,VLOOKUP($I173,'2026-01-09_taxon-match'!$A$2:$N$81,6,FALSE),IF(_xlpm.x=0,"",_xlpm.x)))</f>
        <v/>
      </c>
      <c r="O173" s="46" t="str">
        <f>IF($I173="","",_xlfn.LET(_xlpm.x,VLOOKUP($I173,'2026-01-09_taxon-match'!$A$2:$N$81,7,FALSE),IF(_xlpm.x=0,"",_xlpm.x)))</f>
        <v/>
      </c>
      <c r="P173" s="46" t="str">
        <f>IF($I173="","",_xlfn.LET(_xlpm.x,VLOOKUP($I173,'2026-01-09_taxon-match'!$A$2:$N$81,8,FALSE),IF(_xlpm.x=0,"",_xlpm.x)))</f>
        <v/>
      </c>
      <c r="Q173" s="46" t="str">
        <f>IF($I173="","",_xlfn.LET(_xlpm.x,VLOOKUP($I173,'2026-01-09_taxon-match'!$A$2:$N$81,9,FALSE),IF(_xlpm.x=0,"",_xlpm.x)))</f>
        <v/>
      </c>
      <c r="R173" s="46" t="str">
        <f>IF($I173="","",_xlfn.LET(_xlpm.x,VLOOKUP($I173,'2026-01-09_taxon-match'!$A$2:$N$81,10,FALSE),IF(_xlpm.x=0,"",_xlpm.x)))</f>
        <v/>
      </c>
      <c r="S173" s="46" t="str">
        <f>IF($I173="","",_xlfn.LET(_xlpm.x,VLOOKUP($I173,'2026-01-09_taxon-match'!$A$2:$N$81,11,FALSE),IF(_xlpm.x=0,"",_xlpm.x)))</f>
        <v/>
      </c>
      <c r="T173" s="46" t="str">
        <f>IF($I173="","",_xlfn.LET(_xlpm.x,VLOOKUP($I173,'2026-01-09_taxon-match'!$A$2:$N$81,13,FALSE),IF(_xlpm.x=0,"",_xlpm.x)))</f>
        <v/>
      </c>
      <c r="V173" s="46" t="s">
        <v>39</v>
      </c>
      <c r="W173" s="46" t="s">
        <v>46</v>
      </c>
      <c r="Y173" s="46" t="str">
        <f>IF(V173="","",_xlfn.LET(_xlpm.x,VLOOKUP(V173,'Drop-down_menus'!$D$2:$E$13,2,FALSE),IF(_xlpm.x=0,"",_xlpm.x)))</f>
        <v>https://orcid.org/0009-0002-6669-2911</v>
      </c>
      <c r="Z173" s="46" t="str">
        <f>IF(W173="","",_xlfn.LET(_xlpm.x,VLOOKUP(W173,'Drop-down_menus'!$D$2:$E$13,2,FALSE),IF(_xlpm.x=0,"",_xlpm.x)))</f>
        <v>https://orcid.org/0000-0003-0502-8101</v>
      </c>
      <c r="AA173" s="46" t="str">
        <f>IF(X173="","",_xlfn.LET(_xlpm.x,VLOOKUP(X173,'Drop-down_menus'!$D$2:$E$13,2,FALSE),IF(_xlpm.x=0,"",_xlpm.x)))</f>
        <v/>
      </c>
      <c r="AB173" s="14"/>
      <c r="AC173" s="14" t="s">
        <v>217</v>
      </c>
      <c r="AE173" s="46" t="s">
        <v>28</v>
      </c>
      <c r="AF173" s="46" t="s">
        <v>42</v>
      </c>
      <c r="AG173" s="46" t="str">
        <f>IF(AE173="","",_xlfn.LET(_xlpm.x,VLOOKUP(AE173,'Drop-down_menus'!$D$2:$E$13,2,FALSE),IF(_xlpm.x=0,"",_xlpm.x)))</f>
        <v>https://orcid.org/0000-0002-9037-7623</v>
      </c>
      <c r="AH173" s="46" t="str">
        <f>IF(AF173="","",_xlfn.LET(_xlpm.x,VLOOKUP(AF173,'Drop-down_menus'!$D$2:$E$13,2,FALSE),IF(_xlpm.x=0,"",_xlpm.x)))</f>
        <v/>
      </c>
    </row>
    <row r="174" spans="2:34" ht="13.5" customHeight="1">
      <c r="B174" s="46">
        <v>176</v>
      </c>
      <c r="C174" s="46" t="s">
        <v>90</v>
      </c>
      <c r="D174" s="46" t="b">
        <f>COUNTIF(Events!$B$2:$B$171, C174) &gt; 0</f>
        <v>1</v>
      </c>
      <c r="E174" s="46" t="s">
        <v>215</v>
      </c>
      <c r="F174" s="46" t="s">
        <v>219</v>
      </c>
      <c r="J174" s="46" t="str">
        <f>IF(I174="","",_xlfn.LET(_xlpm.x,VLOOKUP(I174,'2026-01-09_taxon-match'!$A$2:$N$81,4,FALSE),IF(_xlpm.x=0,"",_xlpm.x)))</f>
        <v/>
      </c>
      <c r="L174" s="46" t="str">
        <f>IF(I174="","",_xlfn.LET(_xlpm.x,VLOOKUP(I174,'2026-01-09_taxon-match'!$A$2:$N$81,3,FALSE),IF(_xlpm.x=0,"",_xlpm.x)))</f>
        <v/>
      </c>
      <c r="M174" s="46" t="str">
        <f>IF($I174="","",_xlfn.LET(_xlpm.x,VLOOKUP($I174,'2026-01-09_taxon-match'!$A$2:$N$81,5,FALSE),IF(_xlpm.x=0,"",_xlpm.x)))</f>
        <v/>
      </c>
      <c r="N174" s="46" t="str">
        <f>IF($I174="","",_xlfn.LET(_xlpm.x,VLOOKUP($I174,'2026-01-09_taxon-match'!$A$2:$N$81,6,FALSE),IF(_xlpm.x=0,"",_xlpm.x)))</f>
        <v/>
      </c>
      <c r="O174" s="46" t="str">
        <f>IF($I174="","",_xlfn.LET(_xlpm.x,VLOOKUP($I174,'2026-01-09_taxon-match'!$A$2:$N$81,7,FALSE),IF(_xlpm.x=0,"",_xlpm.x)))</f>
        <v/>
      </c>
      <c r="P174" s="46" t="str">
        <f>IF($I174="","",_xlfn.LET(_xlpm.x,VLOOKUP($I174,'2026-01-09_taxon-match'!$A$2:$N$81,8,FALSE),IF(_xlpm.x=0,"",_xlpm.x)))</f>
        <v/>
      </c>
      <c r="Q174" s="46" t="str">
        <f>IF($I174="","",_xlfn.LET(_xlpm.x,VLOOKUP($I174,'2026-01-09_taxon-match'!$A$2:$N$81,9,FALSE),IF(_xlpm.x=0,"",_xlpm.x)))</f>
        <v/>
      </c>
      <c r="R174" s="46" t="str">
        <f>IF($I174="","",_xlfn.LET(_xlpm.x,VLOOKUP($I174,'2026-01-09_taxon-match'!$A$2:$N$81,10,FALSE),IF(_xlpm.x=0,"",_xlpm.x)))</f>
        <v/>
      </c>
      <c r="S174" s="46" t="str">
        <f>IF($I174="","",_xlfn.LET(_xlpm.x,VLOOKUP($I174,'2026-01-09_taxon-match'!$A$2:$N$81,11,FALSE),IF(_xlpm.x=0,"",_xlpm.x)))</f>
        <v/>
      </c>
      <c r="T174" s="46" t="str">
        <f>IF($I174="","",_xlfn.LET(_xlpm.x,VLOOKUP($I174,'2026-01-09_taxon-match'!$A$2:$N$81,13,FALSE),IF(_xlpm.x=0,"",_xlpm.x)))</f>
        <v/>
      </c>
      <c r="V174" s="46" t="s">
        <v>39</v>
      </c>
      <c r="W174" s="46" t="s">
        <v>46</v>
      </c>
      <c r="Y174" s="46" t="str">
        <f>IF(V174="","",_xlfn.LET(_xlpm.x,VLOOKUP(V174,'Drop-down_menus'!$D$2:$E$13,2,FALSE),IF(_xlpm.x=0,"",_xlpm.x)))</f>
        <v>https://orcid.org/0009-0002-6669-2911</v>
      </c>
      <c r="Z174" s="46" t="str">
        <f>IF(W174="","",_xlfn.LET(_xlpm.x,VLOOKUP(W174,'Drop-down_menus'!$D$2:$E$13,2,FALSE),IF(_xlpm.x=0,"",_xlpm.x)))</f>
        <v>https://orcid.org/0000-0003-0502-8101</v>
      </c>
      <c r="AA174" s="46" t="str">
        <f>IF(X174="","",_xlfn.LET(_xlpm.x,VLOOKUP(X174,'Drop-down_menus'!$D$2:$E$13,2,FALSE),IF(_xlpm.x=0,"",_xlpm.x)))</f>
        <v/>
      </c>
      <c r="AB174" s="14"/>
      <c r="AC174" s="14" t="s">
        <v>220</v>
      </c>
      <c r="AE174" s="46" t="s">
        <v>28</v>
      </c>
      <c r="AF174" s="46" t="s">
        <v>42</v>
      </c>
      <c r="AG174" s="46" t="str">
        <f>IF(AE174="","",_xlfn.LET(_xlpm.x,VLOOKUP(AE174,'Drop-down_menus'!$D$2:$E$13,2,FALSE),IF(_xlpm.x=0,"",_xlpm.x)))</f>
        <v>https://orcid.org/0000-0002-9037-7623</v>
      </c>
      <c r="AH174" s="46" t="str">
        <f>IF(AF174="","",_xlfn.LET(_xlpm.x,VLOOKUP(AF174,'Drop-down_menus'!$D$2:$E$13,2,FALSE),IF(_xlpm.x=0,"",_xlpm.x)))</f>
        <v/>
      </c>
    </row>
    <row r="175" spans="2:34" ht="13.5" customHeight="1">
      <c r="B175" s="46">
        <v>177</v>
      </c>
      <c r="C175" s="46" t="s">
        <v>91</v>
      </c>
      <c r="D175" s="46" t="b">
        <f>COUNTIF(Events!$B$2:$B$171, C175) &gt; 0</f>
        <v>1</v>
      </c>
      <c r="E175" s="46" t="s">
        <v>215</v>
      </c>
      <c r="F175" s="46" t="s">
        <v>216</v>
      </c>
      <c r="J175" s="46" t="str">
        <f>IF(I175="","",_xlfn.LET(_xlpm.x,VLOOKUP(I175,'2026-01-09_taxon-match'!$A$2:$N$81,4,FALSE),IF(_xlpm.x=0,"",_xlpm.x)))</f>
        <v/>
      </c>
      <c r="L175" s="46" t="str">
        <f>IF(I175="","",_xlfn.LET(_xlpm.x,VLOOKUP(I175,'2026-01-09_taxon-match'!$A$2:$N$81,3,FALSE),IF(_xlpm.x=0,"",_xlpm.x)))</f>
        <v/>
      </c>
      <c r="M175" s="46" t="str">
        <f>IF($I175="","",_xlfn.LET(_xlpm.x,VLOOKUP($I175,'2026-01-09_taxon-match'!$A$2:$N$81,5,FALSE),IF(_xlpm.x=0,"",_xlpm.x)))</f>
        <v/>
      </c>
      <c r="N175" s="46" t="str">
        <f>IF($I175="","",_xlfn.LET(_xlpm.x,VLOOKUP($I175,'2026-01-09_taxon-match'!$A$2:$N$81,6,FALSE),IF(_xlpm.x=0,"",_xlpm.x)))</f>
        <v/>
      </c>
      <c r="O175" s="46" t="str">
        <f>IF($I175="","",_xlfn.LET(_xlpm.x,VLOOKUP($I175,'2026-01-09_taxon-match'!$A$2:$N$81,7,FALSE),IF(_xlpm.x=0,"",_xlpm.x)))</f>
        <v/>
      </c>
      <c r="P175" s="46" t="str">
        <f>IF($I175="","",_xlfn.LET(_xlpm.x,VLOOKUP($I175,'2026-01-09_taxon-match'!$A$2:$N$81,8,FALSE),IF(_xlpm.x=0,"",_xlpm.x)))</f>
        <v/>
      </c>
      <c r="Q175" s="46" t="str">
        <f>IF($I175="","",_xlfn.LET(_xlpm.x,VLOOKUP($I175,'2026-01-09_taxon-match'!$A$2:$N$81,9,FALSE),IF(_xlpm.x=0,"",_xlpm.x)))</f>
        <v/>
      </c>
      <c r="R175" s="46" t="str">
        <f>IF($I175="","",_xlfn.LET(_xlpm.x,VLOOKUP($I175,'2026-01-09_taxon-match'!$A$2:$N$81,10,FALSE),IF(_xlpm.x=0,"",_xlpm.x)))</f>
        <v/>
      </c>
      <c r="S175" s="46" t="str">
        <f>IF($I175="","",_xlfn.LET(_xlpm.x,VLOOKUP($I175,'2026-01-09_taxon-match'!$A$2:$N$81,11,FALSE),IF(_xlpm.x=0,"",_xlpm.x)))</f>
        <v/>
      </c>
      <c r="T175" s="46" t="str">
        <f>IF($I175="","",_xlfn.LET(_xlpm.x,VLOOKUP($I175,'2026-01-09_taxon-match'!$A$2:$N$81,13,FALSE),IF(_xlpm.x=0,"",_xlpm.x)))</f>
        <v/>
      </c>
      <c r="V175" s="46" t="s">
        <v>39</v>
      </c>
      <c r="W175" s="46" t="s">
        <v>46</v>
      </c>
      <c r="Y175" s="46" t="str">
        <f>IF(V175="","",_xlfn.LET(_xlpm.x,VLOOKUP(V175,'Drop-down_menus'!$D$2:$E$13,2,FALSE),IF(_xlpm.x=0,"",_xlpm.x)))</f>
        <v>https://orcid.org/0009-0002-6669-2911</v>
      </c>
      <c r="Z175" s="46" t="str">
        <f>IF(W175="","",_xlfn.LET(_xlpm.x,VLOOKUP(W175,'Drop-down_menus'!$D$2:$E$13,2,FALSE),IF(_xlpm.x=0,"",_xlpm.x)))</f>
        <v>https://orcid.org/0000-0003-0502-8101</v>
      </c>
      <c r="AA175" s="46" t="str">
        <f>IF(X175="","",_xlfn.LET(_xlpm.x,VLOOKUP(X175,'Drop-down_menus'!$D$2:$E$13,2,FALSE),IF(_xlpm.x=0,"",_xlpm.x)))</f>
        <v/>
      </c>
      <c r="AB175" s="14"/>
      <c r="AC175" s="14" t="s">
        <v>217</v>
      </c>
      <c r="AE175" s="46" t="s">
        <v>28</v>
      </c>
      <c r="AF175" s="46" t="s">
        <v>42</v>
      </c>
      <c r="AG175" s="46" t="str">
        <f>IF(AE175="","",_xlfn.LET(_xlpm.x,VLOOKUP(AE175,'Drop-down_menus'!$D$2:$E$13,2,FALSE),IF(_xlpm.x=0,"",_xlpm.x)))</f>
        <v>https://orcid.org/0000-0002-9037-7623</v>
      </c>
      <c r="AH175" s="46" t="str">
        <f>IF(AF175="","",_xlfn.LET(_xlpm.x,VLOOKUP(AF175,'Drop-down_menus'!$D$2:$E$13,2,FALSE),IF(_xlpm.x=0,"",_xlpm.x)))</f>
        <v/>
      </c>
    </row>
    <row r="176" spans="2:34" ht="13.5" customHeight="1">
      <c r="B176" s="46">
        <v>178</v>
      </c>
      <c r="C176" s="46" t="s">
        <v>91</v>
      </c>
      <c r="D176" s="46" t="b">
        <f>COUNTIF(Events!$B$2:$B$171, C176) &gt; 0</f>
        <v>1</v>
      </c>
      <c r="E176" s="46" t="s">
        <v>215</v>
      </c>
      <c r="F176" s="46" t="s">
        <v>216</v>
      </c>
      <c r="J176" s="46" t="str">
        <f>IF(I176="","",_xlfn.LET(_xlpm.x,VLOOKUP(I176,'2026-01-09_taxon-match'!$A$2:$N$81,4,FALSE),IF(_xlpm.x=0,"",_xlpm.x)))</f>
        <v/>
      </c>
      <c r="L176" s="46" t="str">
        <f>IF(I176="","",_xlfn.LET(_xlpm.x,VLOOKUP(I176,'2026-01-09_taxon-match'!$A$2:$N$81,3,FALSE),IF(_xlpm.x=0,"",_xlpm.x)))</f>
        <v/>
      </c>
      <c r="M176" s="46" t="str">
        <f>IF($I176="","",_xlfn.LET(_xlpm.x,VLOOKUP($I176,'2026-01-09_taxon-match'!$A$2:$N$81,5,FALSE),IF(_xlpm.x=0,"",_xlpm.x)))</f>
        <v/>
      </c>
      <c r="N176" s="46" t="str">
        <f>IF($I176="","",_xlfn.LET(_xlpm.x,VLOOKUP($I176,'2026-01-09_taxon-match'!$A$2:$N$81,6,FALSE),IF(_xlpm.x=0,"",_xlpm.x)))</f>
        <v/>
      </c>
      <c r="O176" s="46" t="str">
        <f>IF($I176="","",_xlfn.LET(_xlpm.x,VLOOKUP($I176,'2026-01-09_taxon-match'!$A$2:$N$81,7,FALSE),IF(_xlpm.x=0,"",_xlpm.x)))</f>
        <v/>
      </c>
      <c r="P176" s="46" t="str">
        <f>IF($I176="","",_xlfn.LET(_xlpm.x,VLOOKUP($I176,'2026-01-09_taxon-match'!$A$2:$N$81,8,FALSE),IF(_xlpm.x=0,"",_xlpm.x)))</f>
        <v/>
      </c>
      <c r="Q176" s="46" t="str">
        <f>IF($I176="","",_xlfn.LET(_xlpm.x,VLOOKUP($I176,'2026-01-09_taxon-match'!$A$2:$N$81,9,FALSE),IF(_xlpm.x=0,"",_xlpm.x)))</f>
        <v/>
      </c>
      <c r="R176" s="46" t="str">
        <f>IF($I176="","",_xlfn.LET(_xlpm.x,VLOOKUP($I176,'2026-01-09_taxon-match'!$A$2:$N$81,10,FALSE),IF(_xlpm.x=0,"",_xlpm.x)))</f>
        <v/>
      </c>
      <c r="S176" s="46" t="str">
        <f>IF($I176="","",_xlfn.LET(_xlpm.x,VLOOKUP($I176,'2026-01-09_taxon-match'!$A$2:$N$81,11,FALSE),IF(_xlpm.x=0,"",_xlpm.x)))</f>
        <v/>
      </c>
      <c r="T176" s="46" t="str">
        <f>IF($I176="","",_xlfn.LET(_xlpm.x,VLOOKUP($I176,'2026-01-09_taxon-match'!$A$2:$N$81,13,FALSE),IF(_xlpm.x=0,"",_xlpm.x)))</f>
        <v/>
      </c>
      <c r="V176" s="46" t="s">
        <v>39</v>
      </c>
      <c r="W176" s="46" t="s">
        <v>46</v>
      </c>
      <c r="Y176" s="46" t="str">
        <f>IF(V176="","",_xlfn.LET(_xlpm.x,VLOOKUP(V176,'Drop-down_menus'!$D$2:$E$13,2,FALSE),IF(_xlpm.x=0,"",_xlpm.x)))</f>
        <v>https://orcid.org/0009-0002-6669-2911</v>
      </c>
      <c r="Z176" s="46" t="str">
        <f>IF(W176="","",_xlfn.LET(_xlpm.x,VLOOKUP(W176,'Drop-down_menus'!$D$2:$E$13,2,FALSE),IF(_xlpm.x=0,"",_xlpm.x)))</f>
        <v>https://orcid.org/0000-0003-0502-8101</v>
      </c>
      <c r="AA176" s="46" t="str">
        <f>IF(X176="","",_xlfn.LET(_xlpm.x,VLOOKUP(X176,'Drop-down_menus'!$D$2:$E$13,2,FALSE),IF(_xlpm.x=0,"",_xlpm.x)))</f>
        <v/>
      </c>
      <c r="AB176" s="14"/>
      <c r="AC176" s="14" t="s">
        <v>217</v>
      </c>
      <c r="AE176" s="46" t="s">
        <v>28</v>
      </c>
      <c r="AF176" s="46" t="s">
        <v>42</v>
      </c>
      <c r="AG176" s="46" t="str">
        <f>IF(AE176="","",_xlfn.LET(_xlpm.x,VLOOKUP(AE176,'Drop-down_menus'!$D$2:$E$13,2,FALSE),IF(_xlpm.x=0,"",_xlpm.x)))</f>
        <v>https://orcid.org/0000-0002-9037-7623</v>
      </c>
      <c r="AH176" s="46" t="str">
        <f>IF(AF176="","",_xlfn.LET(_xlpm.x,VLOOKUP(AF176,'Drop-down_menus'!$D$2:$E$13,2,FALSE),IF(_xlpm.x=0,"",_xlpm.x)))</f>
        <v/>
      </c>
    </row>
    <row r="177" spans="2:34" ht="13.5" customHeight="1">
      <c r="B177" s="46">
        <v>179</v>
      </c>
      <c r="C177" s="46" t="s">
        <v>91</v>
      </c>
      <c r="D177" s="46" t="b">
        <f>COUNTIF(Events!$B$2:$B$171, C177) &gt; 0</f>
        <v>1</v>
      </c>
      <c r="E177" s="46" t="s">
        <v>215</v>
      </c>
      <c r="F177" s="46" t="s">
        <v>218</v>
      </c>
      <c r="J177" s="46" t="str">
        <f>IF(I177="","",_xlfn.LET(_xlpm.x,VLOOKUP(I177,'2026-01-09_taxon-match'!$A$2:$N$81,4,FALSE),IF(_xlpm.x=0,"",_xlpm.x)))</f>
        <v/>
      </c>
      <c r="L177" s="46" t="str">
        <f>IF(I177="","",_xlfn.LET(_xlpm.x,VLOOKUP(I177,'2026-01-09_taxon-match'!$A$2:$N$81,3,FALSE),IF(_xlpm.x=0,"",_xlpm.x)))</f>
        <v/>
      </c>
      <c r="M177" s="46" t="str">
        <f>IF($I177="","",_xlfn.LET(_xlpm.x,VLOOKUP($I177,'2026-01-09_taxon-match'!$A$2:$N$81,5,FALSE),IF(_xlpm.x=0,"",_xlpm.x)))</f>
        <v/>
      </c>
      <c r="N177" s="46" t="str">
        <f>IF($I177="","",_xlfn.LET(_xlpm.x,VLOOKUP($I177,'2026-01-09_taxon-match'!$A$2:$N$81,6,FALSE),IF(_xlpm.x=0,"",_xlpm.x)))</f>
        <v/>
      </c>
      <c r="O177" s="46" t="str">
        <f>IF($I177="","",_xlfn.LET(_xlpm.x,VLOOKUP($I177,'2026-01-09_taxon-match'!$A$2:$N$81,7,FALSE),IF(_xlpm.x=0,"",_xlpm.x)))</f>
        <v/>
      </c>
      <c r="P177" s="46" t="str">
        <f>IF($I177="","",_xlfn.LET(_xlpm.x,VLOOKUP($I177,'2026-01-09_taxon-match'!$A$2:$N$81,8,FALSE),IF(_xlpm.x=0,"",_xlpm.x)))</f>
        <v/>
      </c>
      <c r="Q177" s="46" t="str">
        <f>IF($I177="","",_xlfn.LET(_xlpm.x,VLOOKUP($I177,'2026-01-09_taxon-match'!$A$2:$N$81,9,FALSE),IF(_xlpm.x=0,"",_xlpm.x)))</f>
        <v/>
      </c>
      <c r="R177" s="46" t="str">
        <f>IF($I177="","",_xlfn.LET(_xlpm.x,VLOOKUP($I177,'2026-01-09_taxon-match'!$A$2:$N$81,10,FALSE),IF(_xlpm.x=0,"",_xlpm.x)))</f>
        <v/>
      </c>
      <c r="S177" s="46" t="str">
        <f>IF($I177="","",_xlfn.LET(_xlpm.x,VLOOKUP($I177,'2026-01-09_taxon-match'!$A$2:$N$81,11,FALSE),IF(_xlpm.x=0,"",_xlpm.x)))</f>
        <v/>
      </c>
      <c r="T177" s="46" t="str">
        <f>IF($I177="","",_xlfn.LET(_xlpm.x,VLOOKUP($I177,'2026-01-09_taxon-match'!$A$2:$N$81,13,FALSE),IF(_xlpm.x=0,"",_xlpm.x)))</f>
        <v/>
      </c>
      <c r="V177" s="46" t="s">
        <v>39</v>
      </c>
      <c r="W177" s="46" t="s">
        <v>46</v>
      </c>
      <c r="Y177" s="46" t="str">
        <f>IF(V177="","",_xlfn.LET(_xlpm.x,VLOOKUP(V177,'Drop-down_menus'!$D$2:$E$13,2,FALSE),IF(_xlpm.x=0,"",_xlpm.x)))</f>
        <v>https://orcid.org/0009-0002-6669-2911</v>
      </c>
      <c r="Z177" s="46" t="str">
        <f>IF(W177="","",_xlfn.LET(_xlpm.x,VLOOKUP(W177,'Drop-down_menus'!$D$2:$E$13,2,FALSE),IF(_xlpm.x=0,"",_xlpm.x)))</f>
        <v>https://orcid.org/0000-0003-0502-8101</v>
      </c>
      <c r="AA177" s="46" t="str">
        <f>IF(X177="","",_xlfn.LET(_xlpm.x,VLOOKUP(X177,'Drop-down_menus'!$D$2:$E$13,2,FALSE),IF(_xlpm.x=0,"",_xlpm.x)))</f>
        <v/>
      </c>
      <c r="AB177" s="14"/>
      <c r="AC177" s="14" t="s">
        <v>217</v>
      </c>
      <c r="AE177" s="46" t="s">
        <v>28</v>
      </c>
      <c r="AF177" s="46" t="s">
        <v>42</v>
      </c>
      <c r="AG177" s="46" t="str">
        <f>IF(AE177="","",_xlfn.LET(_xlpm.x,VLOOKUP(AE177,'Drop-down_menus'!$D$2:$E$13,2,FALSE),IF(_xlpm.x=0,"",_xlpm.x)))</f>
        <v>https://orcid.org/0000-0002-9037-7623</v>
      </c>
      <c r="AH177" s="46" t="str">
        <f>IF(AF177="","",_xlfn.LET(_xlpm.x,VLOOKUP(AF177,'Drop-down_menus'!$D$2:$E$13,2,FALSE),IF(_xlpm.x=0,"",_xlpm.x)))</f>
        <v/>
      </c>
    </row>
    <row r="178" spans="2:34" ht="13.5" customHeight="1">
      <c r="B178" s="46">
        <v>180</v>
      </c>
      <c r="C178" s="46" t="s">
        <v>91</v>
      </c>
      <c r="D178" s="46" t="b">
        <f>COUNTIF(Events!$B$2:$B$171, C178) &gt; 0</f>
        <v>1</v>
      </c>
      <c r="E178" s="46" t="s">
        <v>215</v>
      </c>
      <c r="F178" s="46" t="s">
        <v>218</v>
      </c>
      <c r="J178" s="46" t="str">
        <f>IF(I178="","",_xlfn.LET(_xlpm.x,VLOOKUP(I178,'2026-01-09_taxon-match'!$A$2:$N$81,4,FALSE),IF(_xlpm.x=0,"",_xlpm.x)))</f>
        <v/>
      </c>
      <c r="L178" s="46" t="str">
        <f>IF(I178="","",_xlfn.LET(_xlpm.x,VLOOKUP(I178,'2026-01-09_taxon-match'!$A$2:$N$81,3,FALSE),IF(_xlpm.x=0,"",_xlpm.x)))</f>
        <v/>
      </c>
      <c r="M178" s="46" t="str">
        <f>IF($I178="","",_xlfn.LET(_xlpm.x,VLOOKUP($I178,'2026-01-09_taxon-match'!$A$2:$N$81,5,FALSE),IF(_xlpm.x=0,"",_xlpm.x)))</f>
        <v/>
      </c>
      <c r="N178" s="46" t="str">
        <f>IF($I178="","",_xlfn.LET(_xlpm.x,VLOOKUP($I178,'2026-01-09_taxon-match'!$A$2:$N$81,6,FALSE),IF(_xlpm.x=0,"",_xlpm.x)))</f>
        <v/>
      </c>
      <c r="O178" s="46" t="str">
        <f>IF($I178="","",_xlfn.LET(_xlpm.x,VLOOKUP($I178,'2026-01-09_taxon-match'!$A$2:$N$81,7,FALSE),IF(_xlpm.x=0,"",_xlpm.x)))</f>
        <v/>
      </c>
      <c r="P178" s="46" t="str">
        <f>IF($I178="","",_xlfn.LET(_xlpm.x,VLOOKUP($I178,'2026-01-09_taxon-match'!$A$2:$N$81,8,FALSE),IF(_xlpm.x=0,"",_xlpm.x)))</f>
        <v/>
      </c>
      <c r="Q178" s="46" t="str">
        <f>IF($I178="","",_xlfn.LET(_xlpm.x,VLOOKUP($I178,'2026-01-09_taxon-match'!$A$2:$N$81,9,FALSE),IF(_xlpm.x=0,"",_xlpm.x)))</f>
        <v/>
      </c>
      <c r="R178" s="46" t="str">
        <f>IF($I178="","",_xlfn.LET(_xlpm.x,VLOOKUP($I178,'2026-01-09_taxon-match'!$A$2:$N$81,10,FALSE),IF(_xlpm.x=0,"",_xlpm.x)))</f>
        <v/>
      </c>
      <c r="S178" s="46" t="str">
        <f>IF($I178="","",_xlfn.LET(_xlpm.x,VLOOKUP($I178,'2026-01-09_taxon-match'!$A$2:$N$81,11,FALSE),IF(_xlpm.x=0,"",_xlpm.x)))</f>
        <v/>
      </c>
      <c r="T178" s="46" t="str">
        <f>IF($I178="","",_xlfn.LET(_xlpm.x,VLOOKUP($I178,'2026-01-09_taxon-match'!$A$2:$N$81,13,FALSE),IF(_xlpm.x=0,"",_xlpm.x)))</f>
        <v/>
      </c>
      <c r="V178" s="46" t="s">
        <v>39</v>
      </c>
      <c r="W178" s="46" t="s">
        <v>46</v>
      </c>
      <c r="Y178" s="46" t="str">
        <f>IF(V178="","",_xlfn.LET(_xlpm.x,VLOOKUP(V178,'Drop-down_menus'!$D$2:$E$13,2,FALSE),IF(_xlpm.x=0,"",_xlpm.x)))</f>
        <v>https://orcid.org/0009-0002-6669-2911</v>
      </c>
      <c r="Z178" s="46" t="str">
        <f>IF(W178="","",_xlfn.LET(_xlpm.x,VLOOKUP(W178,'Drop-down_menus'!$D$2:$E$13,2,FALSE),IF(_xlpm.x=0,"",_xlpm.x)))</f>
        <v>https://orcid.org/0000-0003-0502-8101</v>
      </c>
      <c r="AA178" s="46" t="str">
        <f>IF(X178="","",_xlfn.LET(_xlpm.x,VLOOKUP(X178,'Drop-down_menus'!$D$2:$E$13,2,FALSE),IF(_xlpm.x=0,"",_xlpm.x)))</f>
        <v/>
      </c>
      <c r="AB178" s="14"/>
      <c r="AC178" s="14" t="s">
        <v>217</v>
      </c>
      <c r="AE178" s="46" t="s">
        <v>28</v>
      </c>
      <c r="AF178" s="46" t="s">
        <v>42</v>
      </c>
      <c r="AG178" s="46" t="str">
        <f>IF(AE178="","",_xlfn.LET(_xlpm.x,VLOOKUP(AE178,'Drop-down_menus'!$D$2:$E$13,2,FALSE),IF(_xlpm.x=0,"",_xlpm.x)))</f>
        <v>https://orcid.org/0000-0002-9037-7623</v>
      </c>
      <c r="AH178" s="46" t="str">
        <f>IF(AF178="","",_xlfn.LET(_xlpm.x,VLOOKUP(AF178,'Drop-down_menus'!$D$2:$E$13,2,FALSE),IF(_xlpm.x=0,"",_xlpm.x)))</f>
        <v/>
      </c>
    </row>
    <row r="179" spans="2:34" ht="13.5" customHeight="1">
      <c r="B179" s="46">
        <v>181</v>
      </c>
      <c r="C179" s="46" t="s">
        <v>91</v>
      </c>
      <c r="D179" s="46" t="b">
        <f>COUNTIF(Events!$B$2:$B$171, C179) &gt; 0</f>
        <v>1</v>
      </c>
      <c r="E179" s="46" t="s">
        <v>215</v>
      </c>
      <c r="F179" s="46" t="s">
        <v>219</v>
      </c>
      <c r="J179" s="46" t="str">
        <f>IF(I179="","",_xlfn.LET(_xlpm.x,VLOOKUP(I179,'2026-01-09_taxon-match'!$A$2:$N$81,4,FALSE),IF(_xlpm.x=0,"",_xlpm.x)))</f>
        <v/>
      </c>
      <c r="L179" s="46" t="str">
        <f>IF(I179="","",_xlfn.LET(_xlpm.x,VLOOKUP(I179,'2026-01-09_taxon-match'!$A$2:$N$81,3,FALSE),IF(_xlpm.x=0,"",_xlpm.x)))</f>
        <v/>
      </c>
      <c r="M179" s="46" t="str">
        <f>IF($I179="","",_xlfn.LET(_xlpm.x,VLOOKUP($I179,'2026-01-09_taxon-match'!$A$2:$N$81,5,FALSE),IF(_xlpm.x=0,"",_xlpm.x)))</f>
        <v/>
      </c>
      <c r="N179" s="46" t="str">
        <f>IF($I179="","",_xlfn.LET(_xlpm.x,VLOOKUP($I179,'2026-01-09_taxon-match'!$A$2:$N$81,6,FALSE),IF(_xlpm.x=0,"",_xlpm.x)))</f>
        <v/>
      </c>
      <c r="O179" s="46" t="str">
        <f>IF($I179="","",_xlfn.LET(_xlpm.x,VLOOKUP($I179,'2026-01-09_taxon-match'!$A$2:$N$81,7,FALSE),IF(_xlpm.x=0,"",_xlpm.x)))</f>
        <v/>
      </c>
      <c r="P179" s="46" t="str">
        <f>IF($I179="","",_xlfn.LET(_xlpm.x,VLOOKUP($I179,'2026-01-09_taxon-match'!$A$2:$N$81,8,FALSE),IF(_xlpm.x=0,"",_xlpm.x)))</f>
        <v/>
      </c>
      <c r="Q179" s="46" t="str">
        <f>IF($I179="","",_xlfn.LET(_xlpm.x,VLOOKUP($I179,'2026-01-09_taxon-match'!$A$2:$N$81,9,FALSE),IF(_xlpm.x=0,"",_xlpm.x)))</f>
        <v/>
      </c>
      <c r="R179" s="46" t="str">
        <f>IF($I179="","",_xlfn.LET(_xlpm.x,VLOOKUP($I179,'2026-01-09_taxon-match'!$A$2:$N$81,10,FALSE),IF(_xlpm.x=0,"",_xlpm.x)))</f>
        <v/>
      </c>
      <c r="S179" s="46" t="str">
        <f>IF($I179="","",_xlfn.LET(_xlpm.x,VLOOKUP($I179,'2026-01-09_taxon-match'!$A$2:$N$81,11,FALSE),IF(_xlpm.x=0,"",_xlpm.x)))</f>
        <v/>
      </c>
      <c r="T179" s="46" t="str">
        <f>IF($I179="","",_xlfn.LET(_xlpm.x,VLOOKUP($I179,'2026-01-09_taxon-match'!$A$2:$N$81,13,FALSE),IF(_xlpm.x=0,"",_xlpm.x)))</f>
        <v/>
      </c>
      <c r="V179" s="46" t="s">
        <v>39</v>
      </c>
      <c r="W179" s="46" t="s">
        <v>46</v>
      </c>
      <c r="Y179" s="46" t="str">
        <f>IF(V179="","",_xlfn.LET(_xlpm.x,VLOOKUP(V179,'Drop-down_menus'!$D$2:$E$13,2,FALSE),IF(_xlpm.x=0,"",_xlpm.x)))</f>
        <v>https://orcid.org/0009-0002-6669-2911</v>
      </c>
      <c r="Z179" s="46" t="str">
        <f>IF(W179="","",_xlfn.LET(_xlpm.x,VLOOKUP(W179,'Drop-down_menus'!$D$2:$E$13,2,FALSE),IF(_xlpm.x=0,"",_xlpm.x)))</f>
        <v>https://orcid.org/0000-0003-0502-8101</v>
      </c>
      <c r="AA179" s="46" t="str">
        <f>IF(X179="","",_xlfn.LET(_xlpm.x,VLOOKUP(X179,'Drop-down_menus'!$D$2:$E$13,2,FALSE),IF(_xlpm.x=0,"",_xlpm.x)))</f>
        <v/>
      </c>
      <c r="AB179" s="14"/>
      <c r="AC179" s="14" t="s">
        <v>220</v>
      </c>
      <c r="AE179" s="46" t="s">
        <v>28</v>
      </c>
      <c r="AF179" s="46" t="s">
        <v>42</v>
      </c>
      <c r="AG179" s="46" t="str">
        <f>IF(AE179="","",_xlfn.LET(_xlpm.x,VLOOKUP(AE179,'Drop-down_menus'!$D$2:$E$13,2,FALSE),IF(_xlpm.x=0,"",_xlpm.x)))</f>
        <v>https://orcid.org/0000-0002-9037-7623</v>
      </c>
      <c r="AH179" s="46" t="str">
        <f>IF(AF179="","",_xlfn.LET(_xlpm.x,VLOOKUP(AF179,'Drop-down_menus'!$D$2:$E$13,2,FALSE),IF(_xlpm.x=0,"",_xlpm.x)))</f>
        <v/>
      </c>
    </row>
    <row r="180" spans="2:34" ht="13.5" customHeight="1">
      <c r="B180" s="46">
        <v>182</v>
      </c>
      <c r="C180" s="46" t="s">
        <v>92</v>
      </c>
      <c r="D180" s="46" t="b">
        <f>COUNTIF(Events!$B$2:$B$171, C180) &gt; 0</f>
        <v>1</v>
      </c>
      <c r="E180" s="46" t="s">
        <v>215</v>
      </c>
      <c r="F180" s="46" t="s">
        <v>216</v>
      </c>
      <c r="J180" s="46" t="str">
        <f>IF(I180="","",_xlfn.LET(_xlpm.x,VLOOKUP(I180,'2026-01-09_taxon-match'!$A$2:$N$81,4,FALSE),IF(_xlpm.x=0,"",_xlpm.x)))</f>
        <v/>
      </c>
      <c r="L180" s="46" t="str">
        <f>IF(I180="","",_xlfn.LET(_xlpm.x,VLOOKUP(I180,'2026-01-09_taxon-match'!$A$2:$N$81,3,FALSE),IF(_xlpm.x=0,"",_xlpm.x)))</f>
        <v/>
      </c>
      <c r="M180" s="46" t="str">
        <f>IF($I180="","",_xlfn.LET(_xlpm.x,VLOOKUP($I180,'2026-01-09_taxon-match'!$A$2:$N$81,5,FALSE),IF(_xlpm.x=0,"",_xlpm.x)))</f>
        <v/>
      </c>
      <c r="N180" s="46" t="str">
        <f>IF($I180="","",_xlfn.LET(_xlpm.x,VLOOKUP($I180,'2026-01-09_taxon-match'!$A$2:$N$81,6,FALSE),IF(_xlpm.x=0,"",_xlpm.x)))</f>
        <v/>
      </c>
      <c r="O180" s="46" t="str">
        <f>IF($I180="","",_xlfn.LET(_xlpm.x,VLOOKUP($I180,'2026-01-09_taxon-match'!$A$2:$N$81,7,FALSE),IF(_xlpm.x=0,"",_xlpm.x)))</f>
        <v/>
      </c>
      <c r="P180" s="46" t="str">
        <f>IF($I180="","",_xlfn.LET(_xlpm.x,VLOOKUP($I180,'2026-01-09_taxon-match'!$A$2:$N$81,8,FALSE),IF(_xlpm.x=0,"",_xlpm.x)))</f>
        <v/>
      </c>
      <c r="Q180" s="46" t="str">
        <f>IF($I180="","",_xlfn.LET(_xlpm.x,VLOOKUP($I180,'2026-01-09_taxon-match'!$A$2:$N$81,9,FALSE),IF(_xlpm.x=0,"",_xlpm.x)))</f>
        <v/>
      </c>
      <c r="R180" s="46" t="str">
        <f>IF($I180="","",_xlfn.LET(_xlpm.x,VLOOKUP($I180,'2026-01-09_taxon-match'!$A$2:$N$81,10,FALSE),IF(_xlpm.x=0,"",_xlpm.x)))</f>
        <v/>
      </c>
      <c r="S180" s="46" t="str">
        <f>IF($I180="","",_xlfn.LET(_xlpm.x,VLOOKUP($I180,'2026-01-09_taxon-match'!$A$2:$N$81,11,FALSE),IF(_xlpm.x=0,"",_xlpm.x)))</f>
        <v/>
      </c>
      <c r="T180" s="46" t="str">
        <f>IF($I180="","",_xlfn.LET(_xlpm.x,VLOOKUP($I180,'2026-01-09_taxon-match'!$A$2:$N$81,13,FALSE),IF(_xlpm.x=0,"",_xlpm.x)))</f>
        <v/>
      </c>
      <c r="V180" s="46" t="s">
        <v>39</v>
      </c>
      <c r="W180" s="46" t="s">
        <v>46</v>
      </c>
      <c r="Y180" s="46" t="str">
        <f>IF(V180="","",_xlfn.LET(_xlpm.x,VLOOKUP(V180,'Drop-down_menus'!$D$2:$E$13,2,FALSE),IF(_xlpm.x=0,"",_xlpm.x)))</f>
        <v>https://orcid.org/0009-0002-6669-2911</v>
      </c>
      <c r="Z180" s="46" t="str">
        <f>IF(W180="","",_xlfn.LET(_xlpm.x,VLOOKUP(W180,'Drop-down_menus'!$D$2:$E$13,2,FALSE),IF(_xlpm.x=0,"",_xlpm.x)))</f>
        <v>https://orcid.org/0000-0003-0502-8101</v>
      </c>
      <c r="AA180" s="46" t="str">
        <f>IF(X180="","",_xlfn.LET(_xlpm.x,VLOOKUP(X180,'Drop-down_menus'!$D$2:$E$13,2,FALSE),IF(_xlpm.x=0,"",_xlpm.x)))</f>
        <v/>
      </c>
      <c r="AB180" s="14"/>
      <c r="AC180" s="14" t="s">
        <v>217</v>
      </c>
      <c r="AE180" s="46" t="s">
        <v>28</v>
      </c>
      <c r="AF180" s="46" t="s">
        <v>42</v>
      </c>
      <c r="AG180" s="46" t="str">
        <f>IF(AE180="","",_xlfn.LET(_xlpm.x,VLOOKUP(AE180,'Drop-down_menus'!$D$2:$E$13,2,FALSE),IF(_xlpm.x=0,"",_xlpm.x)))</f>
        <v>https://orcid.org/0000-0002-9037-7623</v>
      </c>
      <c r="AH180" s="46" t="str">
        <f>IF(AF180="","",_xlfn.LET(_xlpm.x,VLOOKUP(AF180,'Drop-down_menus'!$D$2:$E$13,2,FALSE),IF(_xlpm.x=0,"",_xlpm.x)))</f>
        <v/>
      </c>
    </row>
    <row r="181" spans="2:34" ht="13.5" customHeight="1">
      <c r="B181" s="46">
        <v>183</v>
      </c>
      <c r="C181" s="46" t="s">
        <v>92</v>
      </c>
      <c r="D181" s="46" t="b">
        <f>COUNTIF(Events!$B$2:$B$171, C181) &gt; 0</f>
        <v>1</v>
      </c>
      <c r="E181" s="46" t="s">
        <v>215</v>
      </c>
      <c r="F181" s="46" t="s">
        <v>216</v>
      </c>
      <c r="J181" s="46" t="str">
        <f>IF(I181="","",_xlfn.LET(_xlpm.x,VLOOKUP(I181,'2026-01-09_taxon-match'!$A$2:$N$81,4,FALSE),IF(_xlpm.x=0,"",_xlpm.x)))</f>
        <v/>
      </c>
      <c r="L181" s="46" t="str">
        <f>IF(I181="","",_xlfn.LET(_xlpm.x,VLOOKUP(I181,'2026-01-09_taxon-match'!$A$2:$N$81,3,FALSE),IF(_xlpm.x=0,"",_xlpm.x)))</f>
        <v/>
      </c>
      <c r="M181" s="46" t="str">
        <f>IF($I181="","",_xlfn.LET(_xlpm.x,VLOOKUP($I181,'2026-01-09_taxon-match'!$A$2:$N$81,5,FALSE),IF(_xlpm.x=0,"",_xlpm.x)))</f>
        <v/>
      </c>
      <c r="N181" s="46" t="str">
        <f>IF($I181="","",_xlfn.LET(_xlpm.x,VLOOKUP($I181,'2026-01-09_taxon-match'!$A$2:$N$81,6,FALSE),IF(_xlpm.x=0,"",_xlpm.x)))</f>
        <v/>
      </c>
      <c r="O181" s="46" t="str">
        <f>IF($I181="","",_xlfn.LET(_xlpm.x,VLOOKUP($I181,'2026-01-09_taxon-match'!$A$2:$N$81,7,FALSE),IF(_xlpm.x=0,"",_xlpm.x)))</f>
        <v/>
      </c>
      <c r="P181" s="46" t="str">
        <f>IF($I181="","",_xlfn.LET(_xlpm.x,VLOOKUP($I181,'2026-01-09_taxon-match'!$A$2:$N$81,8,FALSE),IF(_xlpm.x=0,"",_xlpm.x)))</f>
        <v/>
      </c>
      <c r="Q181" s="46" t="str">
        <f>IF($I181="","",_xlfn.LET(_xlpm.x,VLOOKUP($I181,'2026-01-09_taxon-match'!$A$2:$N$81,9,FALSE),IF(_xlpm.x=0,"",_xlpm.x)))</f>
        <v/>
      </c>
      <c r="R181" s="46" t="str">
        <f>IF($I181="","",_xlfn.LET(_xlpm.x,VLOOKUP($I181,'2026-01-09_taxon-match'!$A$2:$N$81,10,FALSE),IF(_xlpm.x=0,"",_xlpm.x)))</f>
        <v/>
      </c>
      <c r="S181" s="46" t="str">
        <f>IF($I181="","",_xlfn.LET(_xlpm.x,VLOOKUP($I181,'2026-01-09_taxon-match'!$A$2:$N$81,11,FALSE),IF(_xlpm.x=0,"",_xlpm.x)))</f>
        <v/>
      </c>
      <c r="T181" s="46" t="str">
        <f>IF($I181="","",_xlfn.LET(_xlpm.x,VLOOKUP($I181,'2026-01-09_taxon-match'!$A$2:$N$81,13,FALSE),IF(_xlpm.x=0,"",_xlpm.x)))</f>
        <v/>
      </c>
      <c r="V181" s="46" t="s">
        <v>39</v>
      </c>
      <c r="W181" s="46" t="s">
        <v>46</v>
      </c>
      <c r="Y181" s="46" t="str">
        <f>IF(V181="","",_xlfn.LET(_xlpm.x,VLOOKUP(V181,'Drop-down_menus'!$D$2:$E$13,2,FALSE),IF(_xlpm.x=0,"",_xlpm.x)))</f>
        <v>https://orcid.org/0009-0002-6669-2911</v>
      </c>
      <c r="Z181" s="46" t="str">
        <f>IF(W181="","",_xlfn.LET(_xlpm.x,VLOOKUP(W181,'Drop-down_menus'!$D$2:$E$13,2,FALSE),IF(_xlpm.x=0,"",_xlpm.x)))</f>
        <v>https://orcid.org/0000-0003-0502-8101</v>
      </c>
      <c r="AA181" s="46" t="str">
        <f>IF(X181="","",_xlfn.LET(_xlpm.x,VLOOKUP(X181,'Drop-down_menus'!$D$2:$E$13,2,FALSE),IF(_xlpm.x=0,"",_xlpm.x)))</f>
        <v/>
      </c>
      <c r="AB181" s="14"/>
      <c r="AC181" s="14" t="s">
        <v>217</v>
      </c>
      <c r="AE181" s="46" t="s">
        <v>28</v>
      </c>
      <c r="AF181" s="46" t="s">
        <v>42</v>
      </c>
      <c r="AG181" s="46" t="str">
        <f>IF(AE181="","",_xlfn.LET(_xlpm.x,VLOOKUP(AE181,'Drop-down_menus'!$D$2:$E$13,2,FALSE),IF(_xlpm.x=0,"",_xlpm.x)))</f>
        <v>https://orcid.org/0000-0002-9037-7623</v>
      </c>
      <c r="AH181" s="46" t="str">
        <f>IF(AF181="","",_xlfn.LET(_xlpm.x,VLOOKUP(AF181,'Drop-down_menus'!$D$2:$E$13,2,FALSE),IF(_xlpm.x=0,"",_xlpm.x)))</f>
        <v/>
      </c>
    </row>
    <row r="182" spans="2:34" ht="13.5" customHeight="1">
      <c r="B182" s="46">
        <v>184</v>
      </c>
      <c r="C182" s="46" t="s">
        <v>92</v>
      </c>
      <c r="D182" s="46" t="b">
        <f>COUNTIF(Events!$B$2:$B$171, C182) &gt; 0</f>
        <v>1</v>
      </c>
      <c r="E182" s="46" t="s">
        <v>215</v>
      </c>
      <c r="F182" s="46" t="s">
        <v>218</v>
      </c>
      <c r="J182" s="46" t="str">
        <f>IF(I182="","",_xlfn.LET(_xlpm.x,VLOOKUP(I182,'2026-01-09_taxon-match'!$A$2:$N$81,4,FALSE),IF(_xlpm.x=0,"",_xlpm.x)))</f>
        <v/>
      </c>
      <c r="L182" s="46" t="str">
        <f>IF(I182="","",_xlfn.LET(_xlpm.x,VLOOKUP(I182,'2026-01-09_taxon-match'!$A$2:$N$81,3,FALSE),IF(_xlpm.x=0,"",_xlpm.x)))</f>
        <v/>
      </c>
      <c r="M182" s="46" t="str">
        <f>IF($I182="","",_xlfn.LET(_xlpm.x,VLOOKUP($I182,'2026-01-09_taxon-match'!$A$2:$N$81,5,FALSE),IF(_xlpm.x=0,"",_xlpm.x)))</f>
        <v/>
      </c>
      <c r="N182" s="46" t="str">
        <f>IF($I182="","",_xlfn.LET(_xlpm.x,VLOOKUP($I182,'2026-01-09_taxon-match'!$A$2:$N$81,6,FALSE),IF(_xlpm.x=0,"",_xlpm.x)))</f>
        <v/>
      </c>
      <c r="O182" s="46" t="str">
        <f>IF($I182="","",_xlfn.LET(_xlpm.x,VLOOKUP($I182,'2026-01-09_taxon-match'!$A$2:$N$81,7,FALSE),IF(_xlpm.x=0,"",_xlpm.x)))</f>
        <v/>
      </c>
      <c r="P182" s="46" t="str">
        <f>IF($I182="","",_xlfn.LET(_xlpm.x,VLOOKUP($I182,'2026-01-09_taxon-match'!$A$2:$N$81,8,FALSE),IF(_xlpm.x=0,"",_xlpm.x)))</f>
        <v/>
      </c>
      <c r="Q182" s="46" t="str">
        <f>IF($I182="","",_xlfn.LET(_xlpm.x,VLOOKUP($I182,'2026-01-09_taxon-match'!$A$2:$N$81,9,FALSE),IF(_xlpm.x=0,"",_xlpm.x)))</f>
        <v/>
      </c>
      <c r="R182" s="46" t="str">
        <f>IF($I182="","",_xlfn.LET(_xlpm.x,VLOOKUP($I182,'2026-01-09_taxon-match'!$A$2:$N$81,10,FALSE),IF(_xlpm.x=0,"",_xlpm.x)))</f>
        <v/>
      </c>
      <c r="S182" s="46" t="str">
        <f>IF($I182="","",_xlfn.LET(_xlpm.x,VLOOKUP($I182,'2026-01-09_taxon-match'!$A$2:$N$81,11,FALSE),IF(_xlpm.x=0,"",_xlpm.x)))</f>
        <v/>
      </c>
      <c r="T182" s="46" t="str">
        <f>IF($I182="","",_xlfn.LET(_xlpm.x,VLOOKUP($I182,'2026-01-09_taxon-match'!$A$2:$N$81,13,FALSE),IF(_xlpm.x=0,"",_xlpm.x)))</f>
        <v/>
      </c>
      <c r="V182" s="46" t="s">
        <v>39</v>
      </c>
      <c r="W182" s="46" t="s">
        <v>46</v>
      </c>
      <c r="Y182" s="46" t="str">
        <f>IF(V182="","",_xlfn.LET(_xlpm.x,VLOOKUP(V182,'Drop-down_menus'!$D$2:$E$13,2,FALSE),IF(_xlpm.x=0,"",_xlpm.x)))</f>
        <v>https://orcid.org/0009-0002-6669-2911</v>
      </c>
      <c r="Z182" s="46" t="str">
        <f>IF(W182="","",_xlfn.LET(_xlpm.x,VLOOKUP(W182,'Drop-down_menus'!$D$2:$E$13,2,FALSE),IF(_xlpm.x=0,"",_xlpm.x)))</f>
        <v>https://orcid.org/0000-0003-0502-8101</v>
      </c>
      <c r="AA182" s="46" t="str">
        <f>IF(X182="","",_xlfn.LET(_xlpm.x,VLOOKUP(X182,'Drop-down_menus'!$D$2:$E$13,2,FALSE),IF(_xlpm.x=0,"",_xlpm.x)))</f>
        <v/>
      </c>
      <c r="AB182" s="14"/>
      <c r="AC182" s="14" t="s">
        <v>217</v>
      </c>
      <c r="AE182" s="46" t="s">
        <v>28</v>
      </c>
      <c r="AF182" s="46" t="s">
        <v>42</v>
      </c>
      <c r="AG182" s="46" t="str">
        <f>IF(AE182="","",_xlfn.LET(_xlpm.x,VLOOKUP(AE182,'Drop-down_menus'!$D$2:$E$13,2,FALSE),IF(_xlpm.x=0,"",_xlpm.x)))</f>
        <v>https://orcid.org/0000-0002-9037-7623</v>
      </c>
      <c r="AH182" s="46" t="str">
        <f>IF(AF182="","",_xlfn.LET(_xlpm.x,VLOOKUP(AF182,'Drop-down_menus'!$D$2:$E$13,2,FALSE),IF(_xlpm.x=0,"",_xlpm.x)))</f>
        <v/>
      </c>
    </row>
    <row r="183" spans="2:34" ht="13.5" customHeight="1">
      <c r="B183" s="46">
        <v>185</v>
      </c>
      <c r="C183" s="46" t="s">
        <v>92</v>
      </c>
      <c r="D183" s="46" t="b">
        <f>COUNTIF(Events!$B$2:$B$171, C183) &gt; 0</f>
        <v>1</v>
      </c>
      <c r="E183" s="46" t="s">
        <v>215</v>
      </c>
      <c r="F183" s="46" t="s">
        <v>218</v>
      </c>
      <c r="J183" s="46" t="str">
        <f>IF(I183="","",_xlfn.LET(_xlpm.x,VLOOKUP(I183,'2026-01-09_taxon-match'!$A$2:$N$81,4,FALSE),IF(_xlpm.x=0,"",_xlpm.x)))</f>
        <v/>
      </c>
      <c r="L183" s="46" t="str">
        <f>IF(I183="","",_xlfn.LET(_xlpm.x,VLOOKUP(I183,'2026-01-09_taxon-match'!$A$2:$N$81,3,FALSE),IF(_xlpm.x=0,"",_xlpm.x)))</f>
        <v/>
      </c>
      <c r="M183" s="46" t="str">
        <f>IF($I183="","",_xlfn.LET(_xlpm.x,VLOOKUP($I183,'2026-01-09_taxon-match'!$A$2:$N$81,5,FALSE),IF(_xlpm.x=0,"",_xlpm.x)))</f>
        <v/>
      </c>
      <c r="N183" s="46" t="str">
        <f>IF($I183="","",_xlfn.LET(_xlpm.x,VLOOKUP($I183,'2026-01-09_taxon-match'!$A$2:$N$81,6,FALSE),IF(_xlpm.x=0,"",_xlpm.x)))</f>
        <v/>
      </c>
      <c r="O183" s="46" t="str">
        <f>IF($I183="","",_xlfn.LET(_xlpm.x,VLOOKUP($I183,'2026-01-09_taxon-match'!$A$2:$N$81,7,FALSE),IF(_xlpm.x=0,"",_xlpm.x)))</f>
        <v/>
      </c>
      <c r="P183" s="46" t="str">
        <f>IF($I183="","",_xlfn.LET(_xlpm.x,VLOOKUP($I183,'2026-01-09_taxon-match'!$A$2:$N$81,8,FALSE),IF(_xlpm.x=0,"",_xlpm.x)))</f>
        <v/>
      </c>
      <c r="Q183" s="46" t="str">
        <f>IF($I183="","",_xlfn.LET(_xlpm.x,VLOOKUP($I183,'2026-01-09_taxon-match'!$A$2:$N$81,9,FALSE),IF(_xlpm.x=0,"",_xlpm.x)))</f>
        <v/>
      </c>
      <c r="R183" s="46" t="str">
        <f>IF($I183="","",_xlfn.LET(_xlpm.x,VLOOKUP($I183,'2026-01-09_taxon-match'!$A$2:$N$81,10,FALSE),IF(_xlpm.x=0,"",_xlpm.x)))</f>
        <v/>
      </c>
      <c r="S183" s="46" t="str">
        <f>IF($I183="","",_xlfn.LET(_xlpm.x,VLOOKUP($I183,'2026-01-09_taxon-match'!$A$2:$N$81,11,FALSE),IF(_xlpm.x=0,"",_xlpm.x)))</f>
        <v/>
      </c>
      <c r="T183" s="46" t="str">
        <f>IF($I183="","",_xlfn.LET(_xlpm.x,VLOOKUP($I183,'2026-01-09_taxon-match'!$A$2:$N$81,13,FALSE),IF(_xlpm.x=0,"",_xlpm.x)))</f>
        <v/>
      </c>
      <c r="V183" s="46" t="s">
        <v>39</v>
      </c>
      <c r="W183" s="46" t="s">
        <v>46</v>
      </c>
      <c r="Y183" s="46" t="str">
        <f>IF(V183="","",_xlfn.LET(_xlpm.x,VLOOKUP(V183,'Drop-down_menus'!$D$2:$E$13,2,FALSE),IF(_xlpm.x=0,"",_xlpm.x)))</f>
        <v>https://orcid.org/0009-0002-6669-2911</v>
      </c>
      <c r="Z183" s="46" t="str">
        <f>IF(W183="","",_xlfn.LET(_xlpm.x,VLOOKUP(W183,'Drop-down_menus'!$D$2:$E$13,2,FALSE),IF(_xlpm.x=0,"",_xlpm.x)))</f>
        <v>https://orcid.org/0000-0003-0502-8101</v>
      </c>
      <c r="AA183" s="46" t="str">
        <f>IF(X183="","",_xlfn.LET(_xlpm.x,VLOOKUP(X183,'Drop-down_menus'!$D$2:$E$13,2,FALSE),IF(_xlpm.x=0,"",_xlpm.x)))</f>
        <v/>
      </c>
      <c r="AB183" s="14"/>
      <c r="AC183" s="14" t="s">
        <v>217</v>
      </c>
      <c r="AE183" s="46" t="s">
        <v>28</v>
      </c>
      <c r="AF183" s="46" t="s">
        <v>42</v>
      </c>
      <c r="AG183" s="46" t="str">
        <f>IF(AE183="","",_xlfn.LET(_xlpm.x,VLOOKUP(AE183,'Drop-down_menus'!$D$2:$E$13,2,FALSE),IF(_xlpm.x=0,"",_xlpm.x)))</f>
        <v>https://orcid.org/0000-0002-9037-7623</v>
      </c>
      <c r="AH183" s="46" t="str">
        <f>IF(AF183="","",_xlfn.LET(_xlpm.x,VLOOKUP(AF183,'Drop-down_menus'!$D$2:$E$13,2,FALSE),IF(_xlpm.x=0,"",_xlpm.x)))</f>
        <v/>
      </c>
    </row>
    <row r="184" spans="2:34" ht="13.5" customHeight="1">
      <c r="B184" s="46">
        <v>186</v>
      </c>
      <c r="C184" s="46" t="s">
        <v>92</v>
      </c>
      <c r="D184" s="46" t="b">
        <f>COUNTIF(Events!$B$2:$B$171, C184) &gt; 0</f>
        <v>1</v>
      </c>
      <c r="E184" s="46" t="s">
        <v>215</v>
      </c>
      <c r="F184" s="46" t="s">
        <v>219</v>
      </c>
      <c r="J184" s="46" t="str">
        <f>IF(I184="","",_xlfn.LET(_xlpm.x,VLOOKUP(I184,'2026-01-09_taxon-match'!$A$2:$N$81,4,FALSE),IF(_xlpm.x=0,"",_xlpm.x)))</f>
        <v/>
      </c>
      <c r="L184" s="46" t="str">
        <f>IF(I184="","",_xlfn.LET(_xlpm.x,VLOOKUP(I184,'2026-01-09_taxon-match'!$A$2:$N$81,3,FALSE),IF(_xlpm.x=0,"",_xlpm.x)))</f>
        <v/>
      </c>
      <c r="M184" s="46" t="str">
        <f>IF($I184="","",_xlfn.LET(_xlpm.x,VLOOKUP($I184,'2026-01-09_taxon-match'!$A$2:$N$81,5,FALSE),IF(_xlpm.x=0,"",_xlpm.x)))</f>
        <v/>
      </c>
      <c r="N184" s="46" t="str">
        <f>IF($I184="","",_xlfn.LET(_xlpm.x,VLOOKUP($I184,'2026-01-09_taxon-match'!$A$2:$N$81,6,FALSE),IF(_xlpm.x=0,"",_xlpm.x)))</f>
        <v/>
      </c>
      <c r="O184" s="46" t="str">
        <f>IF($I184="","",_xlfn.LET(_xlpm.x,VLOOKUP($I184,'2026-01-09_taxon-match'!$A$2:$N$81,7,FALSE),IF(_xlpm.x=0,"",_xlpm.x)))</f>
        <v/>
      </c>
      <c r="P184" s="46" t="str">
        <f>IF($I184="","",_xlfn.LET(_xlpm.x,VLOOKUP($I184,'2026-01-09_taxon-match'!$A$2:$N$81,8,FALSE),IF(_xlpm.x=0,"",_xlpm.x)))</f>
        <v/>
      </c>
      <c r="Q184" s="46" t="str">
        <f>IF($I184="","",_xlfn.LET(_xlpm.x,VLOOKUP($I184,'2026-01-09_taxon-match'!$A$2:$N$81,9,FALSE),IF(_xlpm.x=0,"",_xlpm.x)))</f>
        <v/>
      </c>
      <c r="R184" s="46" t="str">
        <f>IF($I184="","",_xlfn.LET(_xlpm.x,VLOOKUP($I184,'2026-01-09_taxon-match'!$A$2:$N$81,10,FALSE),IF(_xlpm.x=0,"",_xlpm.x)))</f>
        <v/>
      </c>
      <c r="S184" s="46" t="str">
        <f>IF($I184="","",_xlfn.LET(_xlpm.x,VLOOKUP($I184,'2026-01-09_taxon-match'!$A$2:$N$81,11,FALSE),IF(_xlpm.x=0,"",_xlpm.x)))</f>
        <v/>
      </c>
      <c r="T184" s="46" t="str">
        <f>IF($I184="","",_xlfn.LET(_xlpm.x,VLOOKUP($I184,'2026-01-09_taxon-match'!$A$2:$N$81,13,FALSE),IF(_xlpm.x=0,"",_xlpm.x)))</f>
        <v/>
      </c>
      <c r="V184" s="46" t="s">
        <v>39</v>
      </c>
      <c r="W184" s="46" t="s">
        <v>46</v>
      </c>
      <c r="Y184" s="46" t="str">
        <f>IF(V184="","",_xlfn.LET(_xlpm.x,VLOOKUP(V184,'Drop-down_menus'!$D$2:$E$13,2,FALSE),IF(_xlpm.x=0,"",_xlpm.x)))</f>
        <v>https://orcid.org/0009-0002-6669-2911</v>
      </c>
      <c r="Z184" s="46" t="str">
        <f>IF(W184="","",_xlfn.LET(_xlpm.x,VLOOKUP(W184,'Drop-down_menus'!$D$2:$E$13,2,FALSE),IF(_xlpm.x=0,"",_xlpm.x)))</f>
        <v>https://orcid.org/0000-0003-0502-8101</v>
      </c>
      <c r="AA184" s="46" t="str">
        <f>IF(X184="","",_xlfn.LET(_xlpm.x,VLOOKUP(X184,'Drop-down_menus'!$D$2:$E$13,2,FALSE),IF(_xlpm.x=0,"",_xlpm.x)))</f>
        <v/>
      </c>
      <c r="AB184" s="14"/>
      <c r="AC184" s="14" t="s">
        <v>220</v>
      </c>
      <c r="AE184" s="46" t="s">
        <v>28</v>
      </c>
      <c r="AF184" s="46" t="s">
        <v>42</v>
      </c>
      <c r="AG184" s="46" t="str">
        <f>IF(AE184="","",_xlfn.LET(_xlpm.x,VLOOKUP(AE184,'Drop-down_menus'!$D$2:$E$13,2,FALSE),IF(_xlpm.x=0,"",_xlpm.x)))</f>
        <v>https://orcid.org/0000-0002-9037-7623</v>
      </c>
      <c r="AH184" s="46" t="str">
        <f>IF(AF184="","",_xlfn.LET(_xlpm.x,VLOOKUP(AF184,'Drop-down_menus'!$D$2:$E$13,2,FALSE),IF(_xlpm.x=0,"",_xlpm.x)))</f>
        <v/>
      </c>
    </row>
    <row r="185" spans="2:34" ht="13.5" customHeight="1">
      <c r="B185" s="46">
        <v>187</v>
      </c>
      <c r="C185" s="46" t="s">
        <v>93</v>
      </c>
      <c r="D185" s="46" t="b">
        <f>COUNTIF(Events!$B$2:$B$171, C185) &gt; 0</f>
        <v>1</v>
      </c>
      <c r="E185" s="46" t="s">
        <v>215</v>
      </c>
      <c r="F185" s="46" t="s">
        <v>216</v>
      </c>
      <c r="J185" s="46" t="str">
        <f>IF(I185="","",_xlfn.LET(_xlpm.x,VLOOKUP(I185,'2026-01-09_taxon-match'!$A$2:$N$81,4,FALSE),IF(_xlpm.x=0,"",_xlpm.x)))</f>
        <v/>
      </c>
      <c r="L185" s="46" t="str">
        <f>IF(I185="","",_xlfn.LET(_xlpm.x,VLOOKUP(I185,'2026-01-09_taxon-match'!$A$2:$N$81,3,FALSE),IF(_xlpm.x=0,"",_xlpm.x)))</f>
        <v/>
      </c>
      <c r="M185" s="46" t="str">
        <f>IF($I185="","",_xlfn.LET(_xlpm.x,VLOOKUP($I185,'2026-01-09_taxon-match'!$A$2:$N$81,5,FALSE),IF(_xlpm.x=0,"",_xlpm.x)))</f>
        <v/>
      </c>
      <c r="N185" s="46" t="str">
        <f>IF($I185="","",_xlfn.LET(_xlpm.x,VLOOKUP($I185,'2026-01-09_taxon-match'!$A$2:$N$81,6,FALSE),IF(_xlpm.x=0,"",_xlpm.x)))</f>
        <v/>
      </c>
      <c r="O185" s="46" t="str">
        <f>IF($I185="","",_xlfn.LET(_xlpm.x,VLOOKUP($I185,'2026-01-09_taxon-match'!$A$2:$N$81,7,FALSE),IF(_xlpm.x=0,"",_xlpm.x)))</f>
        <v/>
      </c>
      <c r="P185" s="46" t="str">
        <f>IF($I185="","",_xlfn.LET(_xlpm.x,VLOOKUP($I185,'2026-01-09_taxon-match'!$A$2:$N$81,8,FALSE),IF(_xlpm.x=0,"",_xlpm.x)))</f>
        <v/>
      </c>
      <c r="Q185" s="46" t="str">
        <f>IF($I185="","",_xlfn.LET(_xlpm.x,VLOOKUP($I185,'2026-01-09_taxon-match'!$A$2:$N$81,9,FALSE),IF(_xlpm.x=0,"",_xlpm.x)))</f>
        <v/>
      </c>
      <c r="R185" s="46" t="str">
        <f>IF($I185="","",_xlfn.LET(_xlpm.x,VLOOKUP($I185,'2026-01-09_taxon-match'!$A$2:$N$81,10,FALSE),IF(_xlpm.x=0,"",_xlpm.x)))</f>
        <v/>
      </c>
      <c r="S185" s="46" t="str">
        <f>IF($I185="","",_xlfn.LET(_xlpm.x,VLOOKUP($I185,'2026-01-09_taxon-match'!$A$2:$N$81,11,FALSE),IF(_xlpm.x=0,"",_xlpm.x)))</f>
        <v/>
      </c>
      <c r="T185" s="46" t="str">
        <f>IF($I185="","",_xlfn.LET(_xlpm.x,VLOOKUP($I185,'2026-01-09_taxon-match'!$A$2:$N$81,13,FALSE),IF(_xlpm.x=0,"",_xlpm.x)))</f>
        <v/>
      </c>
      <c r="V185" s="46" t="s">
        <v>39</v>
      </c>
      <c r="W185" s="46" t="s">
        <v>46</v>
      </c>
      <c r="Y185" s="46" t="str">
        <f>IF(V185="","",_xlfn.LET(_xlpm.x,VLOOKUP(V185,'Drop-down_menus'!$D$2:$E$13,2,FALSE),IF(_xlpm.x=0,"",_xlpm.x)))</f>
        <v>https://orcid.org/0009-0002-6669-2911</v>
      </c>
      <c r="Z185" s="46" t="str">
        <f>IF(W185="","",_xlfn.LET(_xlpm.x,VLOOKUP(W185,'Drop-down_menus'!$D$2:$E$13,2,FALSE),IF(_xlpm.x=0,"",_xlpm.x)))</f>
        <v>https://orcid.org/0000-0003-0502-8101</v>
      </c>
      <c r="AA185" s="46" t="str">
        <f>IF(X185="","",_xlfn.LET(_xlpm.x,VLOOKUP(X185,'Drop-down_menus'!$D$2:$E$13,2,FALSE),IF(_xlpm.x=0,"",_xlpm.x)))</f>
        <v/>
      </c>
      <c r="AB185" s="14"/>
      <c r="AC185" s="14" t="s">
        <v>217</v>
      </c>
      <c r="AE185" s="46" t="s">
        <v>28</v>
      </c>
      <c r="AF185" s="46" t="s">
        <v>42</v>
      </c>
      <c r="AG185" s="46" t="str">
        <f>IF(AE185="","",_xlfn.LET(_xlpm.x,VLOOKUP(AE185,'Drop-down_menus'!$D$2:$E$13,2,FALSE),IF(_xlpm.x=0,"",_xlpm.x)))</f>
        <v>https://orcid.org/0000-0002-9037-7623</v>
      </c>
      <c r="AH185" s="46" t="str">
        <f>IF(AF185="","",_xlfn.LET(_xlpm.x,VLOOKUP(AF185,'Drop-down_menus'!$D$2:$E$13,2,FALSE),IF(_xlpm.x=0,"",_xlpm.x)))</f>
        <v/>
      </c>
    </row>
    <row r="186" spans="2:34" ht="13.5" customHeight="1">
      <c r="B186" s="46">
        <v>188</v>
      </c>
      <c r="C186" s="46" t="s">
        <v>93</v>
      </c>
      <c r="D186" s="46" t="b">
        <f>COUNTIF(Events!$B$2:$B$171, C186) &gt; 0</f>
        <v>1</v>
      </c>
      <c r="E186" s="46" t="s">
        <v>215</v>
      </c>
      <c r="F186" s="46" t="s">
        <v>216</v>
      </c>
      <c r="J186" s="46" t="str">
        <f>IF(I186="","",_xlfn.LET(_xlpm.x,VLOOKUP(I186,'2026-01-09_taxon-match'!$A$2:$N$81,4,FALSE),IF(_xlpm.x=0,"",_xlpm.x)))</f>
        <v/>
      </c>
      <c r="L186" s="46" t="str">
        <f>IF(I186="","",_xlfn.LET(_xlpm.x,VLOOKUP(I186,'2026-01-09_taxon-match'!$A$2:$N$81,3,FALSE),IF(_xlpm.x=0,"",_xlpm.x)))</f>
        <v/>
      </c>
      <c r="M186" s="46" t="str">
        <f>IF($I186="","",_xlfn.LET(_xlpm.x,VLOOKUP($I186,'2026-01-09_taxon-match'!$A$2:$N$81,5,FALSE),IF(_xlpm.x=0,"",_xlpm.x)))</f>
        <v/>
      </c>
      <c r="N186" s="46" t="str">
        <f>IF($I186="","",_xlfn.LET(_xlpm.x,VLOOKUP($I186,'2026-01-09_taxon-match'!$A$2:$N$81,6,FALSE),IF(_xlpm.x=0,"",_xlpm.x)))</f>
        <v/>
      </c>
      <c r="O186" s="46" t="str">
        <f>IF($I186="","",_xlfn.LET(_xlpm.x,VLOOKUP($I186,'2026-01-09_taxon-match'!$A$2:$N$81,7,FALSE),IF(_xlpm.x=0,"",_xlpm.x)))</f>
        <v/>
      </c>
      <c r="P186" s="46" t="str">
        <f>IF($I186="","",_xlfn.LET(_xlpm.x,VLOOKUP($I186,'2026-01-09_taxon-match'!$A$2:$N$81,8,FALSE),IF(_xlpm.x=0,"",_xlpm.x)))</f>
        <v/>
      </c>
      <c r="Q186" s="46" t="str">
        <f>IF($I186="","",_xlfn.LET(_xlpm.x,VLOOKUP($I186,'2026-01-09_taxon-match'!$A$2:$N$81,9,FALSE),IF(_xlpm.x=0,"",_xlpm.x)))</f>
        <v/>
      </c>
      <c r="R186" s="46" t="str">
        <f>IF($I186="","",_xlfn.LET(_xlpm.x,VLOOKUP($I186,'2026-01-09_taxon-match'!$A$2:$N$81,10,FALSE),IF(_xlpm.x=0,"",_xlpm.x)))</f>
        <v/>
      </c>
      <c r="S186" s="46" t="str">
        <f>IF($I186="","",_xlfn.LET(_xlpm.x,VLOOKUP($I186,'2026-01-09_taxon-match'!$A$2:$N$81,11,FALSE),IF(_xlpm.x=0,"",_xlpm.x)))</f>
        <v/>
      </c>
      <c r="T186" s="46" t="str">
        <f>IF($I186="","",_xlfn.LET(_xlpm.x,VLOOKUP($I186,'2026-01-09_taxon-match'!$A$2:$N$81,13,FALSE),IF(_xlpm.x=0,"",_xlpm.x)))</f>
        <v/>
      </c>
      <c r="V186" s="46" t="s">
        <v>39</v>
      </c>
      <c r="W186" s="46" t="s">
        <v>46</v>
      </c>
      <c r="Y186" s="46" t="str">
        <f>IF(V186="","",_xlfn.LET(_xlpm.x,VLOOKUP(V186,'Drop-down_menus'!$D$2:$E$13,2,FALSE),IF(_xlpm.x=0,"",_xlpm.x)))</f>
        <v>https://orcid.org/0009-0002-6669-2911</v>
      </c>
      <c r="Z186" s="46" t="str">
        <f>IF(W186="","",_xlfn.LET(_xlpm.x,VLOOKUP(W186,'Drop-down_menus'!$D$2:$E$13,2,FALSE),IF(_xlpm.x=0,"",_xlpm.x)))</f>
        <v>https://orcid.org/0000-0003-0502-8101</v>
      </c>
      <c r="AA186" s="46" t="str">
        <f>IF(X186="","",_xlfn.LET(_xlpm.x,VLOOKUP(X186,'Drop-down_menus'!$D$2:$E$13,2,FALSE),IF(_xlpm.x=0,"",_xlpm.x)))</f>
        <v/>
      </c>
      <c r="AB186" s="14"/>
      <c r="AC186" s="14" t="s">
        <v>217</v>
      </c>
      <c r="AE186" s="46" t="s">
        <v>28</v>
      </c>
      <c r="AF186" s="46" t="s">
        <v>42</v>
      </c>
      <c r="AG186" s="46" t="str">
        <f>IF(AE186="","",_xlfn.LET(_xlpm.x,VLOOKUP(AE186,'Drop-down_menus'!$D$2:$E$13,2,FALSE),IF(_xlpm.x=0,"",_xlpm.x)))</f>
        <v>https://orcid.org/0000-0002-9037-7623</v>
      </c>
      <c r="AH186" s="46" t="str">
        <f>IF(AF186="","",_xlfn.LET(_xlpm.x,VLOOKUP(AF186,'Drop-down_menus'!$D$2:$E$13,2,FALSE),IF(_xlpm.x=0,"",_xlpm.x)))</f>
        <v/>
      </c>
    </row>
    <row r="187" spans="2:34" ht="13.5" customHeight="1">
      <c r="B187" s="46">
        <v>189</v>
      </c>
      <c r="C187" s="46" t="s">
        <v>93</v>
      </c>
      <c r="D187" s="46" t="b">
        <f>COUNTIF(Events!$B$2:$B$171, C187) &gt; 0</f>
        <v>1</v>
      </c>
      <c r="E187" s="46" t="s">
        <v>215</v>
      </c>
      <c r="F187" s="46" t="s">
        <v>218</v>
      </c>
      <c r="J187" s="46" t="str">
        <f>IF(I187="","",_xlfn.LET(_xlpm.x,VLOOKUP(I187,'2026-01-09_taxon-match'!$A$2:$N$81,4,FALSE),IF(_xlpm.x=0,"",_xlpm.x)))</f>
        <v/>
      </c>
      <c r="L187" s="46" t="str">
        <f>IF(I187="","",_xlfn.LET(_xlpm.x,VLOOKUP(I187,'2026-01-09_taxon-match'!$A$2:$N$81,3,FALSE),IF(_xlpm.x=0,"",_xlpm.x)))</f>
        <v/>
      </c>
      <c r="M187" s="46" t="str">
        <f>IF($I187="","",_xlfn.LET(_xlpm.x,VLOOKUP($I187,'2026-01-09_taxon-match'!$A$2:$N$81,5,FALSE),IF(_xlpm.x=0,"",_xlpm.x)))</f>
        <v/>
      </c>
      <c r="N187" s="46" t="str">
        <f>IF($I187="","",_xlfn.LET(_xlpm.x,VLOOKUP($I187,'2026-01-09_taxon-match'!$A$2:$N$81,6,FALSE),IF(_xlpm.x=0,"",_xlpm.x)))</f>
        <v/>
      </c>
      <c r="O187" s="46" t="str">
        <f>IF($I187="","",_xlfn.LET(_xlpm.x,VLOOKUP($I187,'2026-01-09_taxon-match'!$A$2:$N$81,7,FALSE),IF(_xlpm.x=0,"",_xlpm.x)))</f>
        <v/>
      </c>
      <c r="P187" s="46" t="str">
        <f>IF($I187="","",_xlfn.LET(_xlpm.x,VLOOKUP($I187,'2026-01-09_taxon-match'!$A$2:$N$81,8,FALSE),IF(_xlpm.x=0,"",_xlpm.x)))</f>
        <v/>
      </c>
      <c r="Q187" s="46" t="str">
        <f>IF($I187="","",_xlfn.LET(_xlpm.x,VLOOKUP($I187,'2026-01-09_taxon-match'!$A$2:$N$81,9,FALSE),IF(_xlpm.x=0,"",_xlpm.x)))</f>
        <v/>
      </c>
      <c r="R187" s="46" t="str">
        <f>IF($I187="","",_xlfn.LET(_xlpm.x,VLOOKUP($I187,'2026-01-09_taxon-match'!$A$2:$N$81,10,FALSE),IF(_xlpm.x=0,"",_xlpm.x)))</f>
        <v/>
      </c>
      <c r="S187" s="46" t="str">
        <f>IF($I187="","",_xlfn.LET(_xlpm.x,VLOOKUP($I187,'2026-01-09_taxon-match'!$A$2:$N$81,11,FALSE),IF(_xlpm.x=0,"",_xlpm.x)))</f>
        <v/>
      </c>
      <c r="T187" s="46" t="str">
        <f>IF($I187="","",_xlfn.LET(_xlpm.x,VLOOKUP($I187,'2026-01-09_taxon-match'!$A$2:$N$81,13,FALSE),IF(_xlpm.x=0,"",_xlpm.x)))</f>
        <v/>
      </c>
      <c r="V187" s="46" t="s">
        <v>39</v>
      </c>
      <c r="W187" s="46" t="s">
        <v>46</v>
      </c>
      <c r="Y187" s="46" t="str">
        <f>IF(V187="","",_xlfn.LET(_xlpm.x,VLOOKUP(V187,'Drop-down_menus'!$D$2:$E$13,2,FALSE),IF(_xlpm.x=0,"",_xlpm.x)))</f>
        <v>https://orcid.org/0009-0002-6669-2911</v>
      </c>
      <c r="Z187" s="46" t="str">
        <f>IF(W187="","",_xlfn.LET(_xlpm.x,VLOOKUP(W187,'Drop-down_menus'!$D$2:$E$13,2,FALSE),IF(_xlpm.x=0,"",_xlpm.x)))</f>
        <v>https://orcid.org/0000-0003-0502-8101</v>
      </c>
      <c r="AA187" s="46" t="str">
        <f>IF(X187="","",_xlfn.LET(_xlpm.x,VLOOKUP(X187,'Drop-down_menus'!$D$2:$E$13,2,FALSE),IF(_xlpm.x=0,"",_xlpm.x)))</f>
        <v/>
      </c>
      <c r="AB187" s="14"/>
      <c r="AC187" s="14" t="s">
        <v>217</v>
      </c>
      <c r="AE187" s="46" t="s">
        <v>28</v>
      </c>
      <c r="AF187" s="46" t="s">
        <v>42</v>
      </c>
      <c r="AG187" s="46" t="str">
        <f>IF(AE187="","",_xlfn.LET(_xlpm.x,VLOOKUP(AE187,'Drop-down_menus'!$D$2:$E$13,2,FALSE),IF(_xlpm.x=0,"",_xlpm.x)))</f>
        <v>https://orcid.org/0000-0002-9037-7623</v>
      </c>
      <c r="AH187" s="46" t="str">
        <f>IF(AF187="","",_xlfn.LET(_xlpm.x,VLOOKUP(AF187,'Drop-down_menus'!$D$2:$E$13,2,FALSE),IF(_xlpm.x=0,"",_xlpm.x)))</f>
        <v/>
      </c>
    </row>
    <row r="188" spans="2:34" ht="13.5" customHeight="1">
      <c r="B188" s="46">
        <v>190</v>
      </c>
      <c r="C188" s="46" t="s">
        <v>93</v>
      </c>
      <c r="D188" s="46" t="b">
        <f>COUNTIF(Events!$B$2:$B$171, C188) &gt; 0</f>
        <v>1</v>
      </c>
      <c r="E188" s="46" t="s">
        <v>215</v>
      </c>
      <c r="F188" s="46" t="s">
        <v>218</v>
      </c>
      <c r="J188" s="46" t="str">
        <f>IF(I188="","",_xlfn.LET(_xlpm.x,VLOOKUP(I188,'2026-01-09_taxon-match'!$A$2:$N$81,4,FALSE),IF(_xlpm.x=0,"",_xlpm.x)))</f>
        <v/>
      </c>
      <c r="L188" s="46" t="str">
        <f>IF(I188="","",_xlfn.LET(_xlpm.x,VLOOKUP(I188,'2026-01-09_taxon-match'!$A$2:$N$81,3,FALSE),IF(_xlpm.x=0,"",_xlpm.x)))</f>
        <v/>
      </c>
      <c r="M188" s="46" t="str">
        <f>IF($I188="","",_xlfn.LET(_xlpm.x,VLOOKUP($I188,'2026-01-09_taxon-match'!$A$2:$N$81,5,FALSE),IF(_xlpm.x=0,"",_xlpm.x)))</f>
        <v/>
      </c>
      <c r="N188" s="46" t="str">
        <f>IF($I188="","",_xlfn.LET(_xlpm.x,VLOOKUP($I188,'2026-01-09_taxon-match'!$A$2:$N$81,6,FALSE),IF(_xlpm.x=0,"",_xlpm.x)))</f>
        <v/>
      </c>
      <c r="O188" s="46" t="str">
        <f>IF($I188="","",_xlfn.LET(_xlpm.x,VLOOKUP($I188,'2026-01-09_taxon-match'!$A$2:$N$81,7,FALSE),IF(_xlpm.x=0,"",_xlpm.x)))</f>
        <v/>
      </c>
      <c r="P188" s="46" t="str">
        <f>IF($I188="","",_xlfn.LET(_xlpm.x,VLOOKUP($I188,'2026-01-09_taxon-match'!$A$2:$N$81,8,FALSE),IF(_xlpm.x=0,"",_xlpm.x)))</f>
        <v/>
      </c>
      <c r="Q188" s="46" t="str">
        <f>IF($I188="","",_xlfn.LET(_xlpm.x,VLOOKUP($I188,'2026-01-09_taxon-match'!$A$2:$N$81,9,FALSE),IF(_xlpm.x=0,"",_xlpm.x)))</f>
        <v/>
      </c>
      <c r="R188" s="46" t="str">
        <f>IF($I188="","",_xlfn.LET(_xlpm.x,VLOOKUP($I188,'2026-01-09_taxon-match'!$A$2:$N$81,10,FALSE),IF(_xlpm.x=0,"",_xlpm.x)))</f>
        <v/>
      </c>
      <c r="S188" s="46" t="str">
        <f>IF($I188="","",_xlfn.LET(_xlpm.x,VLOOKUP($I188,'2026-01-09_taxon-match'!$A$2:$N$81,11,FALSE),IF(_xlpm.x=0,"",_xlpm.x)))</f>
        <v/>
      </c>
      <c r="T188" s="46" t="str">
        <f>IF($I188="","",_xlfn.LET(_xlpm.x,VLOOKUP($I188,'2026-01-09_taxon-match'!$A$2:$N$81,13,FALSE),IF(_xlpm.x=0,"",_xlpm.x)))</f>
        <v/>
      </c>
      <c r="V188" s="46" t="s">
        <v>39</v>
      </c>
      <c r="W188" s="46" t="s">
        <v>46</v>
      </c>
      <c r="Y188" s="46" t="str">
        <f>IF(V188="","",_xlfn.LET(_xlpm.x,VLOOKUP(V188,'Drop-down_menus'!$D$2:$E$13,2,FALSE),IF(_xlpm.x=0,"",_xlpm.x)))</f>
        <v>https://orcid.org/0009-0002-6669-2911</v>
      </c>
      <c r="Z188" s="46" t="str">
        <f>IF(W188="","",_xlfn.LET(_xlpm.x,VLOOKUP(W188,'Drop-down_menus'!$D$2:$E$13,2,FALSE),IF(_xlpm.x=0,"",_xlpm.x)))</f>
        <v>https://orcid.org/0000-0003-0502-8101</v>
      </c>
      <c r="AA188" s="46" t="str">
        <f>IF(X188="","",_xlfn.LET(_xlpm.x,VLOOKUP(X188,'Drop-down_menus'!$D$2:$E$13,2,FALSE),IF(_xlpm.x=0,"",_xlpm.x)))</f>
        <v/>
      </c>
      <c r="AB188" s="14"/>
      <c r="AC188" s="14" t="s">
        <v>217</v>
      </c>
      <c r="AE188" s="46" t="s">
        <v>28</v>
      </c>
      <c r="AF188" s="46" t="s">
        <v>42</v>
      </c>
      <c r="AG188" s="46" t="str">
        <f>IF(AE188="","",_xlfn.LET(_xlpm.x,VLOOKUP(AE188,'Drop-down_menus'!$D$2:$E$13,2,FALSE),IF(_xlpm.x=0,"",_xlpm.x)))</f>
        <v>https://orcid.org/0000-0002-9037-7623</v>
      </c>
      <c r="AH188" s="46" t="str">
        <f>IF(AF188="","",_xlfn.LET(_xlpm.x,VLOOKUP(AF188,'Drop-down_menus'!$D$2:$E$13,2,FALSE),IF(_xlpm.x=0,"",_xlpm.x)))</f>
        <v/>
      </c>
    </row>
    <row r="189" spans="2:34" ht="13.5" customHeight="1">
      <c r="B189" s="46">
        <v>191</v>
      </c>
      <c r="C189" s="46" t="s">
        <v>93</v>
      </c>
      <c r="D189" s="46" t="b">
        <f>COUNTIF(Events!$B$2:$B$171, C189) &gt; 0</f>
        <v>1</v>
      </c>
      <c r="E189" s="46" t="s">
        <v>215</v>
      </c>
      <c r="F189" s="46" t="s">
        <v>219</v>
      </c>
      <c r="J189" s="46" t="str">
        <f>IF(I189="","",_xlfn.LET(_xlpm.x,VLOOKUP(I189,'2026-01-09_taxon-match'!$A$2:$N$81,4,FALSE),IF(_xlpm.x=0,"",_xlpm.x)))</f>
        <v/>
      </c>
      <c r="L189" s="46" t="str">
        <f>IF(I189="","",_xlfn.LET(_xlpm.x,VLOOKUP(I189,'2026-01-09_taxon-match'!$A$2:$N$81,3,FALSE),IF(_xlpm.x=0,"",_xlpm.x)))</f>
        <v/>
      </c>
      <c r="M189" s="46" t="str">
        <f>IF($I189="","",_xlfn.LET(_xlpm.x,VLOOKUP($I189,'2026-01-09_taxon-match'!$A$2:$N$81,5,FALSE),IF(_xlpm.x=0,"",_xlpm.x)))</f>
        <v/>
      </c>
      <c r="N189" s="46" t="str">
        <f>IF($I189="","",_xlfn.LET(_xlpm.x,VLOOKUP($I189,'2026-01-09_taxon-match'!$A$2:$N$81,6,FALSE),IF(_xlpm.x=0,"",_xlpm.x)))</f>
        <v/>
      </c>
      <c r="O189" s="46" t="str">
        <f>IF($I189="","",_xlfn.LET(_xlpm.x,VLOOKUP($I189,'2026-01-09_taxon-match'!$A$2:$N$81,7,FALSE),IF(_xlpm.x=0,"",_xlpm.x)))</f>
        <v/>
      </c>
      <c r="P189" s="46" t="str">
        <f>IF($I189="","",_xlfn.LET(_xlpm.x,VLOOKUP($I189,'2026-01-09_taxon-match'!$A$2:$N$81,8,FALSE),IF(_xlpm.x=0,"",_xlpm.x)))</f>
        <v/>
      </c>
      <c r="Q189" s="46" t="str">
        <f>IF($I189="","",_xlfn.LET(_xlpm.x,VLOOKUP($I189,'2026-01-09_taxon-match'!$A$2:$N$81,9,FALSE),IF(_xlpm.x=0,"",_xlpm.x)))</f>
        <v/>
      </c>
      <c r="R189" s="46" t="str">
        <f>IF($I189="","",_xlfn.LET(_xlpm.x,VLOOKUP($I189,'2026-01-09_taxon-match'!$A$2:$N$81,10,FALSE),IF(_xlpm.x=0,"",_xlpm.x)))</f>
        <v/>
      </c>
      <c r="S189" s="46" t="str">
        <f>IF($I189="","",_xlfn.LET(_xlpm.x,VLOOKUP($I189,'2026-01-09_taxon-match'!$A$2:$N$81,11,FALSE),IF(_xlpm.x=0,"",_xlpm.x)))</f>
        <v/>
      </c>
      <c r="T189" s="46" t="str">
        <f>IF($I189="","",_xlfn.LET(_xlpm.x,VLOOKUP($I189,'2026-01-09_taxon-match'!$A$2:$N$81,13,FALSE),IF(_xlpm.x=0,"",_xlpm.x)))</f>
        <v/>
      </c>
      <c r="V189" s="46" t="s">
        <v>39</v>
      </c>
      <c r="W189" s="46" t="s">
        <v>46</v>
      </c>
      <c r="Y189" s="46" t="str">
        <f>IF(V189="","",_xlfn.LET(_xlpm.x,VLOOKUP(V189,'Drop-down_menus'!$D$2:$E$13,2,FALSE),IF(_xlpm.x=0,"",_xlpm.x)))</f>
        <v>https://orcid.org/0009-0002-6669-2911</v>
      </c>
      <c r="Z189" s="46" t="str">
        <f>IF(W189="","",_xlfn.LET(_xlpm.x,VLOOKUP(W189,'Drop-down_menus'!$D$2:$E$13,2,FALSE),IF(_xlpm.x=0,"",_xlpm.x)))</f>
        <v>https://orcid.org/0000-0003-0502-8101</v>
      </c>
      <c r="AA189" s="46" t="str">
        <f>IF(X189="","",_xlfn.LET(_xlpm.x,VLOOKUP(X189,'Drop-down_menus'!$D$2:$E$13,2,FALSE),IF(_xlpm.x=0,"",_xlpm.x)))</f>
        <v/>
      </c>
      <c r="AB189" s="14"/>
      <c r="AC189" s="14" t="s">
        <v>220</v>
      </c>
      <c r="AE189" s="46" t="s">
        <v>28</v>
      </c>
      <c r="AF189" s="46" t="s">
        <v>42</v>
      </c>
      <c r="AG189" s="46" t="str">
        <f>IF(AE189="","",_xlfn.LET(_xlpm.x,VLOOKUP(AE189,'Drop-down_menus'!$D$2:$E$13,2,FALSE),IF(_xlpm.x=0,"",_xlpm.x)))</f>
        <v>https://orcid.org/0000-0002-9037-7623</v>
      </c>
      <c r="AH189" s="46" t="str">
        <f>IF(AF189="","",_xlfn.LET(_xlpm.x,VLOOKUP(AF189,'Drop-down_menus'!$D$2:$E$13,2,FALSE),IF(_xlpm.x=0,"",_xlpm.x)))</f>
        <v/>
      </c>
    </row>
    <row r="190" spans="2:34" ht="13.5" customHeight="1">
      <c r="B190" s="46">
        <v>193</v>
      </c>
      <c r="C190" s="46" t="s">
        <v>94</v>
      </c>
      <c r="D190" s="46" t="b">
        <f>COUNTIF(Events!$B$2:$B$171, C190) &gt; 0</f>
        <v>1</v>
      </c>
      <c r="E190" s="46" t="s">
        <v>163</v>
      </c>
      <c r="F190" s="46" t="s">
        <v>213</v>
      </c>
      <c r="J190" s="46" t="str">
        <f>IF(I190="","",_xlfn.LET(_xlpm.x,VLOOKUP(I190,'2026-01-09_taxon-match'!$A$2:$N$81,4,FALSE),IF(_xlpm.x=0,"",_xlpm.x)))</f>
        <v/>
      </c>
      <c r="L190" s="46" t="str">
        <f>IF(I190="","",_xlfn.LET(_xlpm.x,VLOOKUP(I190,'2026-01-09_taxon-match'!$A$2:$N$81,3,FALSE),IF(_xlpm.x=0,"",_xlpm.x)))</f>
        <v/>
      </c>
      <c r="M190" s="46" t="str">
        <f>IF($I190="","",_xlfn.LET(_xlpm.x,VLOOKUP($I190,'2026-01-09_taxon-match'!$A$2:$N$81,5,FALSE),IF(_xlpm.x=0,"",_xlpm.x)))</f>
        <v/>
      </c>
      <c r="N190" s="46" t="str">
        <f>IF($I190="","",_xlfn.LET(_xlpm.x,VLOOKUP($I190,'2026-01-09_taxon-match'!$A$2:$N$81,6,FALSE),IF(_xlpm.x=0,"",_xlpm.x)))</f>
        <v/>
      </c>
      <c r="O190" s="46" t="str">
        <f>IF($I190="","",_xlfn.LET(_xlpm.x,VLOOKUP($I190,'2026-01-09_taxon-match'!$A$2:$N$81,7,FALSE),IF(_xlpm.x=0,"",_xlpm.x)))</f>
        <v/>
      </c>
      <c r="P190" s="46" t="str">
        <f>IF($I190="","",_xlfn.LET(_xlpm.x,VLOOKUP($I190,'2026-01-09_taxon-match'!$A$2:$N$81,8,FALSE),IF(_xlpm.x=0,"",_xlpm.x)))</f>
        <v/>
      </c>
      <c r="Q190" s="46" t="str">
        <f>IF($I190="","",_xlfn.LET(_xlpm.x,VLOOKUP($I190,'2026-01-09_taxon-match'!$A$2:$N$81,9,FALSE),IF(_xlpm.x=0,"",_xlpm.x)))</f>
        <v/>
      </c>
      <c r="R190" s="46" t="str">
        <f>IF($I190="","",_xlfn.LET(_xlpm.x,VLOOKUP($I190,'2026-01-09_taxon-match'!$A$2:$N$81,10,FALSE),IF(_xlpm.x=0,"",_xlpm.x)))</f>
        <v/>
      </c>
      <c r="S190" s="46" t="str">
        <f>IF($I190="","",_xlfn.LET(_xlpm.x,VLOOKUP($I190,'2026-01-09_taxon-match'!$A$2:$N$81,11,FALSE),IF(_xlpm.x=0,"",_xlpm.x)))</f>
        <v/>
      </c>
      <c r="T190" s="46" t="str">
        <f>IF($I190="","",_xlfn.LET(_xlpm.x,VLOOKUP($I190,'2026-01-09_taxon-match'!$A$2:$N$81,13,FALSE),IF(_xlpm.x=0,"",_xlpm.x)))</f>
        <v/>
      </c>
      <c r="V190" s="46" t="s">
        <v>39</v>
      </c>
      <c r="W190" s="46" t="s">
        <v>46</v>
      </c>
      <c r="Y190" s="46" t="str">
        <f>IF(V190="","",_xlfn.LET(_xlpm.x,VLOOKUP(V190,'Drop-down_menus'!$D$2:$E$13,2,FALSE),IF(_xlpm.x=0,"",_xlpm.x)))</f>
        <v>https://orcid.org/0009-0002-6669-2911</v>
      </c>
      <c r="Z190" s="46" t="str">
        <f>IF(W190="","",_xlfn.LET(_xlpm.x,VLOOKUP(W190,'Drop-down_menus'!$D$2:$E$13,2,FALSE),IF(_xlpm.x=0,"",_xlpm.x)))</f>
        <v>https://orcid.org/0000-0003-0502-8101</v>
      </c>
      <c r="AA190" s="46" t="str">
        <f>IF(X190="","",_xlfn.LET(_xlpm.x,VLOOKUP(X190,'Drop-down_menus'!$D$2:$E$13,2,FALSE),IF(_xlpm.x=0,"",_xlpm.x)))</f>
        <v/>
      </c>
      <c r="AB190" s="14"/>
      <c r="AC190" s="14" t="s">
        <v>214</v>
      </c>
      <c r="AE190" s="46" t="s">
        <v>28</v>
      </c>
      <c r="AF190" s="46" t="s">
        <v>42</v>
      </c>
      <c r="AG190" s="46" t="str">
        <f>IF(AE190="","",_xlfn.LET(_xlpm.x,VLOOKUP(AE190,'Drop-down_menus'!$D$2:$E$13,2,FALSE),IF(_xlpm.x=0,"",_xlpm.x)))</f>
        <v>https://orcid.org/0000-0002-9037-7623</v>
      </c>
      <c r="AH190" s="46" t="str">
        <f>IF(AF190="","",_xlfn.LET(_xlpm.x,VLOOKUP(AF190,'Drop-down_menus'!$D$2:$E$13,2,FALSE),IF(_xlpm.x=0,"",_xlpm.x)))</f>
        <v/>
      </c>
    </row>
    <row r="191" spans="2:34" ht="13.5" customHeight="1">
      <c r="B191" s="46">
        <v>200</v>
      </c>
      <c r="C191" s="46" t="s">
        <v>95</v>
      </c>
      <c r="D191" s="46" t="b">
        <f>COUNTIF(Events!$B$2:$B$171, C191) &gt; 0</f>
        <v>1</v>
      </c>
      <c r="E191" s="46" t="s">
        <v>196</v>
      </c>
      <c r="J191" s="46" t="str">
        <f>IF(I191="","",_xlfn.LET(_xlpm.x,VLOOKUP(I191,'2026-01-09_taxon-match'!$A$2:$N$81,4,FALSE),IF(_xlpm.x=0,"",_xlpm.x)))</f>
        <v/>
      </c>
      <c r="L191" s="46" t="str">
        <f>IF(I191="","",_xlfn.LET(_xlpm.x,VLOOKUP(I191,'2026-01-09_taxon-match'!$A$2:$N$81,3,FALSE),IF(_xlpm.x=0,"",_xlpm.x)))</f>
        <v/>
      </c>
      <c r="M191" s="46" t="str">
        <f>IF($I191="","",_xlfn.LET(_xlpm.x,VLOOKUP($I191,'2026-01-09_taxon-match'!$A$2:$N$81,5,FALSE),IF(_xlpm.x=0,"",_xlpm.x)))</f>
        <v/>
      </c>
      <c r="N191" s="46" t="str">
        <f>IF($I191="","",_xlfn.LET(_xlpm.x,VLOOKUP($I191,'2026-01-09_taxon-match'!$A$2:$N$81,6,FALSE),IF(_xlpm.x=0,"",_xlpm.x)))</f>
        <v/>
      </c>
      <c r="O191" s="46" t="str">
        <f>IF($I191="","",_xlfn.LET(_xlpm.x,VLOOKUP($I191,'2026-01-09_taxon-match'!$A$2:$N$81,7,FALSE),IF(_xlpm.x=0,"",_xlpm.x)))</f>
        <v/>
      </c>
      <c r="P191" s="46" t="str">
        <f>IF($I191="","",_xlfn.LET(_xlpm.x,VLOOKUP($I191,'2026-01-09_taxon-match'!$A$2:$N$81,8,FALSE),IF(_xlpm.x=0,"",_xlpm.x)))</f>
        <v/>
      </c>
      <c r="Q191" s="46" t="str">
        <f>IF($I191="","",_xlfn.LET(_xlpm.x,VLOOKUP($I191,'2026-01-09_taxon-match'!$A$2:$N$81,9,FALSE),IF(_xlpm.x=0,"",_xlpm.x)))</f>
        <v/>
      </c>
      <c r="R191" s="46" t="str">
        <f>IF($I191="","",_xlfn.LET(_xlpm.x,VLOOKUP($I191,'2026-01-09_taxon-match'!$A$2:$N$81,10,FALSE),IF(_xlpm.x=0,"",_xlpm.x)))</f>
        <v/>
      </c>
      <c r="S191" s="46" t="str">
        <f>IF($I191="","",_xlfn.LET(_xlpm.x,VLOOKUP($I191,'2026-01-09_taxon-match'!$A$2:$N$81,11,FALSE),IF(_xlpm.x=0,"",_xlpm.x)))</f>
        <v/>
      </c>
      <c r="T191" s="46" t="str">
        <f>IF($I191="","",_xlfn.LET(_xlpm.x,VLOOKUP($I191,'2026-01-09_taxon-match'!$A$2:$N$81,13,FALSE),IF(_xlpm.x=0,"",_xlpm.x)))</f>
        <v/>
      </c>
      <c r="V191" s="46" t="s">
        <v>54</v>
      </c>
      <c r="W191" s="46" t="s">
        <v>221</v>
      </c>
      <c r="Y191" s="46" t="str">
        <f>IF(V191="","",_xlfn.LET(_xlpm.x,VLOOKUP(V191,'Drop-down_menus'!$D$2:$E$13,2,FALSE),IF(_xlpm.x=0,"",_xlpm.x)))</f>
        <v>https://orcid.org/0000-0002-8971-8195</v>
      </c>
      <c r="Z191" s="46" t="str">
        <f>IF(W191="","",_xlfn.LET(_xlpm.x,VLOOKUP(W191,'Drop-down_menus'!$D$2:$E$13,2,FALSE),IF(_xlpm.x=0,"",_xlpm.x)))</f>
        <v>https://orcid.org/0000-0002-5199-9817</v>
      </c>
      <c r="AA191" s="46" t="str">
        <f>IF(X191="","",_xlfn.LET(_xlpm.x,VLOOKUP(X191,'Drop-down_menus'!$D$2:$E$13,2,FALSE),IF(_xlpm.x=0,"",_xlpm.x)))</f>
        <v/>
      </c>
      <c r="AB191" s="40"/>
      <c r="AC191" s="40"/>
      <c r="AD191" s="46" t="s">
        <v>222</v>
      </c>
      <c r="AE191" s="46" t="s">
        <v>28</v>
      </c>
      <c r="AF191" s="46" t="s">
        <v>42</v>
      </c>
      <c r="AG191" s="46" t="str">
        <f>IF(AE191="","",_xlfn.LET(_xlpm.x,VLOOKUP(AE191,'Drop-down_menus'!$D$2:$E$13,2,FALSE),IF(_xlpm.x=0,"",_xlpm.x)))</f>
        <v>https://orcid.org/0000-0002-9037-7623</v>
      </c>
      <c r="AH191" s="46" t="str">
        <f>IF(AF191="","",_xlfn.LET(_xlpm.x,VLOOKUP(AF191,'Drop-down_menus'!$D$2:$E$13,2,FALSE),IF(_xlpm.x=0,"",_xlpm.x)))</f>
        <v/>
      </c>
    </row>
    <row r="192" spans="2:34" ht="13.5" customHeight="1">
      <c r="B192" s="46">
        <v>200</v>
      </c>
      <c r="C192" s="46" t="s">
        <v>95</v>
      </c>
      <c r="D192" s="46" t="b">
        <f>COUNTIF(Events!$B$2:$B$171, C192) &gt; 0</f>
        <v>1</v>
      </c>
      <c r="E192" s="46" t="s">
        <v>196</v>
      </c>
      <c r="J192" s="46" t="str">
        <f>IF(I192="","",_xlfn.LET(_xlpm.x,VLOOKUP(I192,'2026-01-09_taxon-match'!$A$2:$N$81,4,FALSE),IF(_xlpm.x=0,"",_xlpm.x)))</f>
        <v/>
      </c>
      <c r="L192" s="46" t="str">
        <f>IF(I192="","",_xlfn.LET(_xlpm.x,VLOOKUP(I192,'2026-01-09_taxon-match'!$A$2:$N$81,3,FALSE),IF(_xlpm.x=0,"",_xlpm.x)))</f>
        <v/>
      </c>
      <c r="M192" s="46" t="str">
        <f>IF($I192="","",_xlfn.LET(_xlpm.x,VLOOKUP($I192,'2026-01-09_taxon-match'!$A$2:$N$81,5,FALSE),IF(_xlpm.x=0,"",_xlpm.x)))</f>
        <v/>
      </c>
      <c r="N192" s="46" t="str">
        <f>IF($I192="","",_xlfn.LET(_xlpm.x,VLOOKUP($I192,'2026-01-09_taxon-match'!$A$2:$N$81,6,FALSE),IF(_xlpm.x=0,"",_xlpm.x)))</f>
        <v/>
      </c>
      <c r="O192" s="46" t="str">
        <f>IF($I192="","",_xlfn.LET(_xlpm.x,VLOOKUP($I192,'2026-01-09_taxon-match'!$A$2:$N$81,7,FALSE),IF(_xlpm.x=0,"",_xlpm.x)))</f>
        <v/>
      </c>
      <c r="P192" s="46" t="str">
        <f>IF($I192="","",_xlfn.LET(_xlpm.x,VLOOKUP($I192,'2026-01-09_taxon-match'!$A$2:$N$81,8,FALSE),IF(_xlpm.x=0,"",_xlpm.x)))</f>
        <v/>
      </c>
      <c r="Q192" s="46" t="str">
        <f>IF($I192="","",_xlfn.LET(_xlpm.x,VLOOKUP($I192,'2026-01-09_taxon-match'!$A$2:$N$81,9,FALSE),IF(_xlpm.x=0,"",_xlpm.x)))</f>
        <v/>
      </c>
      <c r="R192" s="46" t="str">
        <f>IF($I192="","",_xlfn.LET(_xlpm.x,VLOOKUP($I192,'2026-01-09_taxon-match'!$A$2:$N$81,10,FALSE),IF(_xlpm.x=0,"",_xlpm.x)))</f>
        <v/>
      </c>
      <c r="S192" s="46" t="str">
        <f>IF($I192="","",_xlfn.LET(_xlpm.x,VLOOKUP($I192,'2026-01-09_taxon-match'!$A$2:$N$81,11,FALSE),IF(_xlpm.x=0,"",_xlpm.x)))</f>
        <v/>
      </c>
      <c r="T192" s="46" t="str">
        <f>IF($I192="","",_xlfn.LET(_xlpm.x,VLOOKUP($I192,'2026-01-09_taxon-match'!$A$2:$N$81,13,FALSE),IF(_xlpm.x=0,"",_xlpm.x)))</f>
        <v/>
      </c>
      <c r="V192" s="46" t="s">
        <v>54</v>
      </c>
      <c r="W192" s="46" t="s">
        <v>221</v>
      </c>
      <c r="Y192" s="46" t="str">
        <f>IF(V192="","",_xlfn.LET(_xlpm.x,VLOOKUP(V192,'Drop-down_menus'!$D$2:$E$13,2,FALSE),IF(_xlpm.x=0,"",_xlpm.x)))</f>
        <v>https://orcid.org/0000-0002-8971-8195</v>
      </c>
      <c r="Z192" s="46" t="str">
        <f>IF(W192="","",_xlfn.LET(_xlpm.x,VLOOKUP(W192,'Drop-down_menus'!$D$2:$E$13,2,FALSE),IF(_xlpm.x=0,"",_xlpm.x)))</f>
        <v>https://orcid.org/0000-0002-5199-9817</v>
      </c>
      <c r="AA192" s="46" t="str">
        <f>IF(X192="","",_xlfn.LET(_xlpm.x,VLOOKUP(X192,'Drop-down_menus'!$D$2:$E$13,2,FALSE),IF(_xlpm.x=0,"",_xlpm.x)))</f>
        <v/>
      </c>
      <c r="AB192" s="14"/>
      <c r="AC192" s="14"/>
    </row>
    <row r="193" spans="2:34" ht="13.5" customHeight="1">
      <c r="B193" s="46">
        <v>201</v>
      </c>
      <c r="C193" s="46" t="s">
        <v>95</v>
      </c>
      <c r="D193" s="46" t="b">
        <f>COUNTIF(Events!$B$2:$B$171, C193) &gt; 0</f>
        <v>1</v>
      </c>
      <c r="E193" s="46" t="s">
        <v>196</v>
      </c>
      <c r="J193" s="46" t="str">
        <f>IF(I193="","",_xlfn.LET(_xlpm.x,VLOOKUP(I193,'2026-01-09_taxon-match'!$A$2:$N$81,4,FALSE),IF(_xlpm.x=0,"",_xlpm.x)))</f>
        <v/>
      </c>
      <c r="L193" s="46" t="str">
        <f>IF(I193="","",_xlfn.LET(_xlpm.x,VLOOKUP(I193,'2026-01-09_taxon-match'!$A$2:$N$81,3,FALSE),IF(_xlpm.x=0,"",_xlpm.x)))</f>
        <v/>
      </c>
      <c r="M193" s="46" t="str">
        <f>IF($I193="","",_xlfn.LET(_xlpm.x,VLOOKUP($I193,'2026-01-09_taxon-match'!$A$2:$N$81,5,FALSE),IF(_xlpm.x=0,"",_xlpm.x)))</f>
        <v/>
      </c>
      <c r="N193" s="46" t="str">
        <f>IF($I193="","",_xlfn.LET(_xlpm.x,VLOOKUP($I193,'2026-01-09_taxon-match'!$A$2:$N$81,6,FALSE),IF(_xlpm.x=0,"",_xlpm.x)))</f>
        <v/>
      </c>
      <c r="O193" s="46" t="str">
        <f>IF($I193="","",_xlfn.LET(_xlpm.x,VLOOKUP($I193,'2026-01-09_taxon-match'!$A$2:$N$81,7,FALSE),IF(_xlpm.x=0,"",_xlpm.x)))</f>
        <v/>
      </c>
      <c r="P193" s="46" t="str">
        <f>IF($I193="","",_xlfn.LET(_xlpm.x,VLOOKUP($I193,'2026-01-09_taxon-match'!$A$2:$N$81,8,FALSE),IF(_xlpm.x=0,"",_xlpm.x)))</f>
        <v/>
      </c>
      <c r="Q193" s="46" t="str">
        <f>IF($I193="","",_xlfn.LET(_xlpm.x,VLOOKUP($I193,'2026-01-09_taxon-match'!$A$2:$N$81,9,FALSE),IF(_xlpm.x=0,"",_xlpm.x)))</f>
        <v/>
      </c>
      <c r="R193" s="46" t="str">
        <f>IF($I193="","",_xlfn.LET(_xlpm.x,VLOOKUP($I193,'2026-01-09_taxon-match'!$A$2:$N$81,10,FALSE),IF(_xlpm.x=0,"",_xlpm.x)))</f>
        <v/>
      </c>
      <c r="S193" s="46" t="str">
        <f>IF($I193="","",_xlfn.LET(_xlpm.x,VLOOKUP($I193,'2026-01-09_taxon-match'!$A$2:$N$81,11,FALSE),IF(_xlpm.x=0,"",_xlpm.x)))</f>
        <v/>
      </c>
      <c r="T193" s="46" t="str">
        <f>IF($I193="","",_xlfn.LET(_xlpm.x,VLOOKUP($I193,'2026-01-09_taxon-match'!$A$2:$N$81,13,FALSE),IF(_xlpm.x=0,"",_xlpm.x)))</f>
        <v/>
      </c>
      <c r="V193" s="46" t="s">
        <v>54</v>
      </c>
      <c r="W193" s="46" t="s">
        <v>221</v>
      </c>
      <c r="Y193" s="46" t="str">
        <f>IF(V193="","",_xlfn.LET(_xlpm.x,VLOOKUP(V193,'Drop-down_menus'!$D$2:$E$13,2,FALSE),IF(_xlpm.x=0,"",_xlpm.x)))</f>
        <v>https://orcid.org/0000-0002-8971-8195</v>
      </c>
      <c r="Z193" s="46" t="str">
        <f>IF(W193="","",_xlfn.LET(_xlpm.x,VLOOKUP(W193,'Drop-down_menus'!$D$2:$E$13,2,FALSE),IF(_xlpm.x=0,"",_xlpm.x)))</f>
        <v>https://orcid.org/0000-0002-5199-9817</v>
      </c>
      <c r="AA193" s="46" t="str">
        <f>IF(X193="","",_xlfn.LET(_xlpm.x,VLOOKUP(X193,'Drop-down_menus'!$D$2:$E$13,2,FALSE),IF(_xlpm.x=0,"",_xlpm.x)))</f>
        <v/>
      </c>
      <c r="AB193" s="40"/>
      <c r="AC193" s="40"/>
      <c r="AD193" s="46" t="s">
        <v>222</v>
      </c>
      <c r="AE193" s="46" t="s">
        <v>28</v>
      </c>
      <c r="AF193" s="46" t="s">
        <v>42</v>
      </c>
      <c r="AG193" s="46" t="str">
        <f>IF(AE193="","",_xlfn.LET(_xlpm.x,VLOOKUP(AE193,'Drop-down_menus'!$D$2:$E$13,2,FALSE),IF(_xlpm.x=0,"",_xlpm.x)))</f>
        <v>https://orcid.org/0000-0002-9037-7623</v>
      </c>
      <c r="AH193" s="46" t="str">
        <f>IF(AF193="","",_xlfn.LET(_xlpm.x,VLOOKUP(AF193,'Drop-down_menus'!$D$2:$E$13,2,FALSE),IF(_xlpm.x=0,"",_xlpm.x)))</f>
        <v/>
      </c>
    </row>
    <row r="194" spans="2:34" ht="13.5" customHeight="1">
      <c r="B194" s="46">
        <v>202</v>
      </c>
      <c r="C194" s="46" t="s">
        <v>95</v>
      </c>
      <c r="D194" s="46" t="b">
        <f>COUNTIF(Events!$B$2:$B$171, C194) &gt; 0</f>
        <v>1</v>
      </c>
      <c r="E194" s="46" t="s">
        <v>196</v>
      </c>
      <c r="J194" s="46" t="str">
        <f>IF(I194="","",_xlfn.LET(_xlpm.x,VLOOKUP(I194,'2026-01-09_taxon-match'!$A$2:$N$81,4,FALSE),IF(_xlpm.x=0,"",_xlpm.x)))</f>
        <v/>
      </c>
      <c r="L194" s="46" t="str">
        <f>IF(I194="","",_xlfn.LET(_xlpm.x,VLOOKUP(I194,'2026-01-09_taxon-match'!$A$2:$N$81,3,FALSE),IF(_xlpm.x=0,"",_xlpm.x)))</f>
        <v/>
      </c>
      <c r="M194" s="46" t="str">
        <f>IF($I194="","",_xlfn.LET(_xlpm.x,VLOOKUP($I194,'2026-01-09_taxon-match'!$A$2:$N$81,5,FALSE),IF(_xlpm.x=0,"",_xlpm.x)))</f>
        <v/>
      </c>
      <c r="N194" s="46" t="str">
        <f>IF($I194="","",_xlfn.LET(_xlpm.x,VLOOKUP($I194,'2026-01-09_taxon-match'!$A$2:$N$81,6,FALSE),IF(_xlpm.x=0,"",_xlpm.x)))</f>
        <v/>
      </c>
      <c r="O194" s="46" t="str">
        <f>IF($I194="","",_xlfn.LET(_xlpm.x,VLOOKUP($I194,'2026-01-09_taxon-match'!$A$2:$N$81,7,FALSE),IF(_xlpm.x=0,"",_xlpm.x)))</f>
        <v/>
      </c>
      <c r="P194" s="46" t="str">
        <f>IF($I194="","",_xlfn.LET(_xlpm.x,VLOOKUP($I194,'2026-01-09_taxon-match'!$A$2:$N$81,8,FALSE),IF(_xlpm.x=0,"",_xlpm.x)))</f>
        <v/>
      </c>
      <c r="Q194" s="46" t="str">
        <f>IF($I194="","",_xlfn.LET(_xlpm.x,VLOOKUP($I194,'2026-01-09_taxon-match'!$A$2:$N$81,9,FALSE),IF(_xlpm.x=0,"",_xlpm.x)))</f>
        <v/>
      </c>
      <c r="R194" s="46" t="str">
        <f>IF($I194="","",_xlfn.LET(_xlpm.x,VLOOKUP($I194,'2026-01-09_taxon-match'!$A$2:$N$81,10,FALSE),IF(_xlpm.x=0,"",_xlpm.x)))</f>
        <v/>
      </c>
      <c r="S194" s="46" t="str">
        <f>IF($I194="","",_xlfn.LET(_xlpm.x,VLOOKUP($I194,'2026-01-09_taxon-match'!$A$2:$N$81,11,FALSE),IF(_xlpm.x=0,"",_xlpm.x)))</f>
        <v/>
      </c>
      <c r="T194" s="46" t="str">
        <f>IF($I194="","",_xlfn.LET(_xlpm.x,VLOOKUP($I194,'2026-01-09_taxon-match'!$A$2:$N$81,13,FALSE),IF(_xlpm.x=0,"",_xlpm.x)))</f>
        <v/>
      </c>
      <c r="V194" s="46" t="s">
        <v>54</v>
      </c>
      <c r="W194" s="46" t="s">
        <v>221</v>
      </c>
      <c r="Y194" s="46" t="str">
        <f>IF(V194="","",_xlfn.LET(_xlpm.x,VLOOKUP(V194,'Drop-down_menus'!$D$2:$E$13,2,FALSE),IF(_xlpm.x=0,"",_xlpm.x)))</f>
        <v>https://orcid.org/0000-0002-8971-8195</v>
      </c>
      <c r="Z194" s="46" t="str">
        <f>IF(W194="","",_xlfn.LET(_xlpm.x,VLOOKUP(W194,'Drop-down_menus'!$D$2:$E$13,2,FALSE),IF(_xlpm.x=0,"",_xlpm.x)))</f>
        <v>https://orcid.org/0000-0002-5199-9817</v>
      </c>
      <c r="AA194" s="46" t="str">
        <f>IF(X194="","",_xlfn.LET(_xlpm.x,VLOOKUP(X194,'Drop-down_menus'!$D$2:$E$13,2,FALSE),IF(_xlpm.x=0,"",_xlpm.x)))</f>
        <v/>
      </c>
      <c r="AB194" s="14" t="s">
        <v>223</v>
      </c>
      <c r="AC194" s="14" t="s">
        <v>224</v>
      </c>
      <c r="AD194" s="46" t="s">
        <v>225</v>
      </c>
      <c r="AE194" s="46" t="s">
        <v>28</v>
      </c>
      <c r="AF194" s="46" t="s">
        <v>42</v>
      </c>
      <c r="AG194" s="46" t="str">
        <f>IF(AE194="","",_xlfn.LET(_xlpm.x,VLOOKUP(AE194,'Drop-down_menus'!$D$2:$E$13,2,FALSE),IF(_xlpm.x=0,"",_xlpm.x)))</f>
        <v>https://orcid.org/0000-0002-9037-7623</v>
      </c>
      <c r="AH194" s="46" t="str">
        <f>IF(AF194="","",_xlfn.LET(_xlpm.x,VLOOKUP(AF194,'Drop-down_menus'!$D$2:$E$13,2,FALSE),IF(_xlpm.x=0,"",_xlpm.x)))</f>
        <v/>
      </c>
    </row>
    <row r="195" spans="2:34" ht="13.5" customHeight="1">
      <c r="B195" s="46">
        <v>203</v>
      </c>
      <c r="C195" s="46" t="s">
        <v>95</v>
      </c>
      <c r="D195" s="46" t="b">
        <f>COUNTIF(Events!$B$2:$B$171, C195) &gt; 0</f>
        <v>1</v>
      </c>
      <c r="E195" s="46" t="s">
        <v>196</v>
      </c>
      <c r="J195" s="46" t="str">
        <f>IF(I195="","",_xlfn.LET(_xlpm.x,VLOOKUP(I195,'2026-01-09_taxon-match'!$A$2:$N$81,4,FALSE),IF(_xlpm.x=0,"",_xlpm.x)))</f>
        <v/>
      </c>
      <c r="L195" s="46" t="str">
        <f>IF(I195="","",_xlfn.LET(_xlpm.x,VLOOKUP(I195,'2026-01-09_taxon-match'!$A$2:$N$81,3,FALSE),IF(_xlpm.x=0,"",_xlpm.x)))</f>
        <v/>
      </c>
      <c r="M195" s="46" t="str">
        <f>IF($I195="","",_xlfn.LET(_xlpm.x,VLOOKUP($I195,'2026-01-09_taxon-match'!$A$2:$N$81,5,FALSE),IF(_xlpm.x=0,"",_xlpm.x)))</f>
        <v/>
      </c>
      <c r="N195" s="46" t="str">
        <f>IF($I195="","",_xlfn.LET(_xlpm.x,VLOOKUP($I195,'2026-01-09_taxon-match'!$A$2:$N$81,6,FALSE),IF(_xlpm.x=0,"",_xlpm.x)))</f>
        <v/>
      </c>
      <c r="O195" s="46" t="str">
        <f>IF($I195="","",_xlfn.LET(_xlpm.x,VLOOKUP($I195,'2026-01-09_taxon-match'!$A$2:$N$81,7,FALSE),IF(_xlpm.x=0,"",_xlpm.x)))</f>
        <v/>
      </c>
      <c r="P195" s="46" t="str">
        <f>IF($I195="","",_xlfn.LET(_xlpm.x,VLOOKUP($I195,'2026-01-09_taxon-match'!$A$2:$N$81,8,FALSE),IF(_xlpm.x=0,"",_xlpm.x)))</f>
        <v/>
      </c>
      <c r="Q195" s="46" t="str">
        <f>IF($I195="","",_xlfn.LET(_xlpm.x,VLOOKUP($I195,'2026-01-09_taxon-match'!$A$2:$N$81,9,FALSE),IF(_xlpm.x=0,"",_xlpm.x)))</f>
        <v/>
      </c>
      <c r="R195" s="46" t="str">
        <f>IF($I195="","",_xlfn.LET(_xlpm.x,VLOOKUP($I195,'2026-01-09_taxon-match'!$A$2:$N$81,10,FALSE),IF(_xlpm.x=0,"",_xlpm.x)))</f>
        <v/>
      </c>
      <c r="S195" s="46" t="str">
        <f>IF($I195="","",_xlfn.LET(_xlpm.x,VLOOKUP($I195,'2026-01-09_taxon-match'!$A$2:$N$81,11,FALSE),IF(_xlpm.x=0,"",_xlpm.x)))</f>
        <v/>
      </c>
      <c r="T195" s="46" t="str">
        <f>IF($I195="","",_xlfn.LET(_xlpm.x,VLOOKUP($I195,'2026-01-09_taxon-match'!$A$2:$N$81,13,FALSE),IF(_xlpm.x=0,"",_xlpm.x)))</f>
        <v/>
      </c>
      <c r="V195" s="46" t="s">
        <v>54</v>
      </c>
      <c r="W195" s="46" t="s">
        <v>221</v>
      </c>
      <c r="Y195" s="46" t="str">
        <f>IF(V195="","",_xlfn.LET(_xlpm.x,VLOOKUP(V195,'Drop-down_menus'!$D$2:$E$13,2,FALSE),IF(_xlpm.x=0,"",_xlpm.x)))</f>
        <v>https://orcid.org/0000-0002-8971-8195</v>
      </c>
      <c r="Z195" s="46" t="str">
        <f>IF(W195="","",_xlfn.LET(_xlpm.x,VLOOKUP(W195,'Drop-down_menus'!$D$2:$E$13,2,FALSE),IF(_xlpm.x=0,"",_xlpm.x)))</f>
        <v>https://orcid.org/0000-0002-5199-9817</v>
      </c>
      <c r="AA195" s="46" t="str">
        <f>IF(X195="","",_xlfn.LET(_xlpm.x,VLOOKUP(X195,'Drop-down_menus'!$D$2:$E$13,2,FALSE),IF(_xlpm.x=0,"",_xlpm.x)))</f>
        <v/>
      </c>
      <c r="AB195" s="14" t="s">
        <v>223</v>
      </c>
      <c r="AC195" s="14" t="s">
        <v>224</v>
      </c>
      <c r="AD195" s="46" t="s">
        <v>225</v>
      </c>
      <c r="AE195" s="46" t="s">
        <v>28</v>
      </c>
      <c r="AF195" s="46" t="s">
        <v>42</v>
      </c>
      <c r="AG195" s="46" t="str">
        <f>IF(AE195="","",_xlfn.LET(_xlpm.x,VLOOKUP(AE195,'Drop-down_menus'!$D$2:$E$13,2,FALSE),IF(_xlpm.x=0,"",_xlpm.x)))</f>
        <v>https://orcid.org/0000-0002-9037-7623</v>
      </c>
      <c r="AH195" s="46" t="str">
        <f>IF(AF195="","",_xlfn.LET(_xlpm.x,VLOOKUP(AF195,'Drop-down_menus'!$D$2:$E$13,2,FALSE),IF(_xlpm.x=0,"",_xlpm.x)))</f>
        <v/>
      </c>
    </row>
    <row r="196" spans="2:34" ht="13.5" customHeight="1">
      <c r="B196" s="46">
        <v>204</v>
      </c>
      <c r="C196" s="46" t="s">
        <v>95</v>
      </c>
      <c r="D196" s="46" t="b">
        <f>COUNTIF(Events!$B$2:$B$171, C196) &gt; 0</f>
        <v>1</v>
      </c>
      <c r="E196" s="46" t="s">
        <v>196</v>
      </c>
      <c r="J196" s="46" t="str">
        <f>IF(I196="","",_xlfn.LET(_xlpm.x,VLOOKUP(I196,'2026-01-09_taxon-match'!$A$2:$N$81,4,FALSE),IF(_xlpm.x=0,"",_xlpm.x)))</f>
        <v/>
      </c>
      <c r="L196" s="46" t="str">
        <f>IF(I196="","",_xlfn.LET(_xlpm.x,VLOOKUP(I196,'2026-01-09_taxon-match'!$A$2:$N$81,3,FALSE),IF(_xlpm.x=0,"",_xlpm.x)))</f>
        <v/>
      </c>
      <c r="M196" s="46" t="str">
        <f>IF($I196="","",_xlfn.LET(_xlpm.x,VLOOKUP($I196,'2026-01-09_taxon-match'!$A$2:$N$81,5,FALSE),IF(_xlpm.x=0,"",_xlpm.x)))</f>
        <v/>
      </c>
      <c r="N196" s="46" t="str">
        <f>IF($I196="","",_xlfn.LET(_xlpm.x,VLOOKUP($I196,'2026-01-09_taxon-match'!$A$2:$N$81,6,FALSE),IF(_xlpm.x=0,"",_xlpm.x)))</f>
        <v/>
      </c>
      <c r="O196" s="46" t="str">
        <f>IF($I196="","",_xlfn.LET(_xlpm.x,VLOOKUP($I196,'2026-01-09_taxon-match'!$A$2:$N$81,7,FALSE),IF(_xlpm.x=0,"",_xlpm.x)))</f>
        <v/>
      </c>
      <c r="P196" s="46" t="str">
        <f>IF($I196="","",_xlfn.LET(_xlpm.x,VLOOKUP($I196,'2026-01-09_taxon-match'!$A$2:$N$81,8,FALSE),IF(_xlpm.x=0,"",_xlpm.x)))</f>
        <v/>
      </c>
      <c r="Q196" s="46" t="str">
        <f>IF($I196="","",_xlfn.LET(_xlpm.x,VLOOKUP($I196,'2026-01-09_taxon-match'!$A$2:$N$81,9,FALSE),IF(_xlpm.x=0,"",_xlpm.x)))</f>
        <v/>
      </c>
      <c r="R196" s="46" t="str">
        <f>IF($I196="","",_xlfn.LET(_xlpm.x,VLOOKUP($I196,'2026-01-09_taxon-match'!$A$2:$N$81,10,FALSE),IF(_xlpm.x=0,"",_xlpm.x)))</f>
        <v/>
      </c>
      <c r="S196" s="46" t="str">
        <f>IF($I196="","",_xlfn.LET(_xlpm.x,VLOOKUP($I196,'2026-01-09_taxon-match'!$A$2:$N$81,11,FALSE),IF(_xlpm.x=0,"",_xlpm.x)))</f>
        <v/>
      </c>
      <c r="T196" s="46" t="str">
        <f>IF($I196="","",_xlfn.LET(_xlpm.x,VLOOKUP($I196,'2026-01-09_taxon-match'!$A$2:$N$81,13,FALSE),IF(_xlpm.x=0,"",_xlpm.x)))</f>
        <v/>
      </c>
      <c r="V196" s="46" t="s">
        <v>54</v>
      </c>
      <c r="W196" s="46" t="s">
        <v>221</v>
      </c>
      <c r="Y196" s="46" t="str">
        <f>IF(V196="","",_xlfn.LET(_xlpm.x,VLOOKUP(V196,'Drop-down_menus'!$D$2:$E$13,2,FALSE),IF(_xlpm.x=0,"",_xlpm.x)))</f>
        <v>https://orcid.org/0000-0002-8971-8195</v>
      </c>
      <c r="Z196" s="46" t="str">
        <f>IF(W196="","",_xlfn.LET(_xlpm.x,VLOOKUP(W196,'Drop-down_menus'!$D$2:$E$13,2,FALSE),IF(_xlpm.x=0,"",_xlpm.x)))</f>
        <v>https://orcid.org/0000-0002-5199-9817</v>
      </c>
      <c r="AA196" s="46" t="str">
        <f>IF(X196="","",_xlfn.LET(_xlpm.x,VLOOKUP(X196,'Drop-down_menus'!$D$2:$E$13,2,FALSE),IF(_xlpm.x=0,"",_xlpm.x)))</f>
        <v/>
      </c>
      <c r="AB196" s="14" t="s">
        <v>223</v>
      </c>
      <c r="AC196" s="14" t="s">
        <v>224</v>
      </c>
      <c r="AD196" s="46" t="s">
        <v>225</v>
      </c>
      <c r="AE196" s="46" t="s">
        <v>28</v>
      </c>
      <c r="AF196" s="46" t="s">
        <v>42</v>
      </c>
      <c r="AG196" s="46" t="str">
        <f>IF(AE196="","",_xlfn.LET(_xlpm.x,VLOOKUP(AE196,'Drop-down_menus'!$D$2:$E$13,2,FALSE),IF(_xlpm.x=0,"",_xlpm.x)))</f>
        <v>https://orcid.org/0000-0002-9037-7623</v>
      </c>
      <c r="AH196" s="46" t="str">
        <f>IF(AF196="","",_xlfn.LET(_xlpm.x,VLOOKUP(AF196,'Drop-down_menus'!$D$2:$E$13,2,FALSE),IF(_xlpm.x=0,"",_xlpm.x)))</f>
        <v/>
      </c>
    </row>
    <row r="197" spans="2:34" ht="13.5" customHeight="1">
      <c r="B197" s="46">
        <v>205</v>
      </c>
      <c r="C197" s="46" t="s">
        <v>95</v>
      </c>
      <c r="D197" s="46" t="b">
        <f>COUNTIF(Events!$B$2:$B$171, C197) &gt; 0</f>
        <v>1</v>
      </c>
      <c r="E197" s="46" t="s">
        <v>196</v>
      </c>
      <c r="J197" s="46" t="str">
        <f>IF(I197="","",_xlfn.LET(_xlpm.x,VLOOKUP(I197,'2026-01-09_taxon-match'!$A$2:$N$81,4,FALSE),IF(_xlpm.x=0,"",_xlpm.x)))</f>
        <v/>
      </c>
      <c r="L197" s="46" t="str">
        <f>IF(I197="","",_xlfn.LET(_xlpm.x,VLOOKUP(I197,'2026-01-09_taxon-match'!$A$2:$N$81,3,FALSE),IF(_xlpm.x=0,"",_xlpm.x)))</f>
        <v/>
      </c>
      <c r="M197" s="46" t="str">
        <f>IF($I197="","",_xlfn.LET(_xlpm.x,VLOOKUP($I197,'2026-01-09_taxon-match'!$A$2:$N$81,5,FALSE),IF(_xlpm.x=0,"",_xlpm.x)))</f>
        <v/>
      </c>
      <c r="N197" s="46" t="str">
        <f>IF($I197="","",_xlfn.LET(_xlpm.x,VLOOKUP($I197,'2026-01-09_taxon-match'!$A$2:$N$81,6,FALSE),IF(_xlpm.x=0,"",_xlpm.x)))</f>
        <v/>
      </c>
      <c r="O197" s="46" t="str">
        <f>IF($I197="","",_xlfn.LET(_xlpm.x,VLOOKUP($I197,'2026-01-09_taxon-match'!$A$2:$N$81,7,FALSE),IF(_xlpm.x=0,"",_xlpm.x)))</f>
        <v/>
      </c>
      <c r="P197" s="46" t="str">
        <f>IF($I197="","",_xlfn.LET(_xlpm.x,VLOOKUP($I197,'2026-01-09_taxon-match'!$A$2:$N$81,8,FALSE),IF(_xlpm.x=0,"",_xlpm.x)))</f>
        <v/>
      </c>
      <c r="Q197" s="46" t="str">
        <f>IF($I197="","",_xlfn.LET(_xlpm.x,VLOOKUP($I197,'2026-01-09_taxon-match'!$A$2:$N$81,9,FALSE),IF(_xlpm.x=0,"",_xlpm.x)))</f>
        <v/>
      </c>
      <c r="R197" s="46" t="str">
        <f>IF($I197="","",_xlfn.LET(_xlpm.x,VLOOKUP($I197,'2026-01-09_taxon-match'!$A$2:$N$81,10,FALSE),IF(_xlpm.x=0,"",_xlpm.x)))</f>
        <v/>
      </c>
      <c r="S197" s="46" t="str">
        <f>IF($I197="","",_xlfn.LET(_xlpm.x,VLOOKUP($I197,'2026-01-09_taxon-match'!$A$2:$N$81,11,FALSE),IF(_xlpm.x=0,"",_xlpm.x)))</f>
        <v/>
      </c>
      <c r="T197" s="46" t="str">
        <f>IF($I197="","",_xlfn.LET(_xlpm.x,VLOOKUP($I197,'2026-01-09_taxon-match'!$A$2:$N$81,13,FALSE),IF(_xlpm.x=0,"",_xlpm.x)))</f>
        <v/>
      </c>
      <c r="V197" s="46" t="s">
        <v>54</v>
      </c>
      <c r="W197" s="46" t="s">
        <v>221</v>
      </c>
      <c r="Y197" s="46" t="str">
        <f>IF(V197="","",_xlfn.LET(_xlpm.x,VLOOKUP(V197,'Drop-down_menus'!$D$2:$E$13,2,FALSE),IF(_xlpm.x=0,"",_xlpm.x)))</f>
        <v>https://orcid.org/0000-0002-8971-8195</v>
      </c>
      <c r="Z197" s="46" t="str">
        <f>IF(W197="","",_xlfn.LET(_xlpm.x,VLOOKUP(W197,'Drop-down_menus'!$D$2:$E$13,2,FALSE),IF(_xlpm.x=0,"",_xlpm.x)))</f>
        <v>https://orcid.org/0000-0002-5199-9817</v>
      </c>
      <c r="AA197" s="46" t="str">
        <f>IF(X197="","",_xlfn.LET(_xlpm.x,VLOOKUP(X197,'Drop-down_menus'!$D$2:$E$13,2,FALSE),IF(_xlpm.x=0,"",_xlpm.x)))</f>
        <v/>
      </c>
      <c r="AB197" s="14" t="s">
        <v>223</v>
      </c>
      <c r="AC197" s="14" t="s">
        <v>226</v>
      </c>
      <c r="AD197" s="46" t="s">
        <v>227</v>
      </c>
      <c r="AE197" s="46" t="s">
        <v>28</v>
      </c>
      <c r="AF197" s="46" t="s">
        <v>42</v>
      </c>
      <c r="AG197" s="46" t="str">
        <f>IF(AE197="","",_xlfn.LET(_xlpm.x,VLOOKUP(AE197,'Drop-down_menus'!$D$2:$E$13,2,FALSE),IF(_xlpm.x=0,"",_xlpm.x)))</f>
        <v>https://orcid.org/0000-0002-9037-7623</v>
      </c>
      <c r="AH197" s="46" t="str">
        <f>IF(AF197="","",_xlfn.LET(_xlpm.x,VLOOKUP(AF197,'Drop-down_menus'!$D$2:$E$13,2,FALSE),IF(_xlpm.x=0,"",_xlpm.x)))</f>
        <v/>
      </c>
    </row>
    <row r="198" spans="2:34" ht="13.5" customHeight="1">
      <c r="B198" s="46">
        <v>206</v>
      </c>
      <c r="C198" s="46" t="s">
        <v>95</v>
      </c>
      <c r="D198" s="46" t="b">
        <f>COUNTIF(Events!$B$2:$B$171, C198) &gt; 0</f>
        <v>1</v>
      </c>
      <c r="E198" s="46" t="s">
        <v>196</v>
      </c>
      <c r="J198" s="46" t="str">
        <f>IF(I198="","",_xlfn.LET(_xlpm.x,VLOOKUP(I198,'2026-01-09_taxon-match'!$A$2:$N$81,4,FALSE),IF(_xlpm.x=0,"",_xlpm.x)))</f>
        <v/>
      </c>
      <c r="L198" s="46" t="str">
        <f>IF(I198="","",_xlfn.LET(_xlpm.x,VLOOKUP(I198,'2026-01-09_taxon-match'!$A$2:$N$81,3,FALSE),IF(_xlpm.x=0,"",_xlpm.x)))</f>
        <v/>
      </c>
      <c r="M198" s="46" t="str">
        <f>IF($I198="","",_xlfn.LET(_xlpm.x,VLOOKUP($I198,'2026-01-09_taxon-match'!$A$2:$N$81,5,FALSE),IF(_xlpm.x=0,"",_xlpm.x)))</f>
        <v/>
      </c>
      <c r="N198" s="46" t="str">
        <f>IF($I198="","",_xlfn.LET(_xlpm.x,VLOOKUP($I198,'2026-01-09_taxon-match'!$A$2:$N$81,6,FALSE),IF(_xlpm.x=0,"",_xlpm.x)))</f>
        <v/>
      </c>
      <c r="O198" s="46" t="str">
        <f>IF($I198="","",_xlfn.LET(_xlpm.x,VLOOKUP($I198,'2026-01-09_taxon-match'!$A$2:$N$81,7,FALSE),IF(_xlpm.x=0,"",_xlpm.x)))</f>
        <v/>
      </c>
      <c r="P198" s="46" t="str">
        <f>IF($I198="","",_xlfn.LET(_xlpm.x,VLOOKUP($I198,'2026-01-09_taxon-match'!$A$2:$N$81,8,FALSE),IF(_xlpm.x=0,"",_xlpm.x)))</f>
        <v/>
      </c>
      <c r="Q198" s="46" t="str">
        <f>IF($I198="","",_xlfn.LET(_xlpm.x,VLOOKUP($I198,'2026-01-09_taxon-match'!$A$2:$N$81,9,FALSE),IF(_xlpm.x=0,"",_xlpm.x)))</f>
        <v/>
      </c>
      <c r="R198" s="46" t="str">
        <f>IF($I198="","",_xlfn.LET(_xlpm.x,VLOOKUP($I198,'2026-01-09_taxon-match'!$A$2:$N$81,10,FALSE),IF(_xlpm.x=0,"",_xlpm.x)))</f>
        <v/>
      </c>
      <c r="S198" s="46" t="str">
        <f>IF($I198="","",_xlfn.LET(_xlpm.x,VLOOKUP($I198,'2026-01-09_taxon-match'!$A$2:$N$81,11,FALSE),IF(_xlpm.x=0,"",_xlpm.x)))</f>
        <v/>
      </c>
      <c r="T198" s="46" t="str">
        <f>IF($I198="","",_xlfn.LET(_xlpm.x,VLOOKUP($I198,'2026-01-09_taxon-match'!$A$2:$N$81,13,FALSE),IF(_xlpm.x=0,"",_xlpm.x)))</f>
        <v/>
      </c>
      <c r="V198" s="46" t="s">
        <v>54</v>
      </c>
      <c r="W198" s="46" t="s">
        <v>221</v>
      </c>
      <c r="Y198" s="46" t="str">
        <f>IF(V198="","",_xlfn.LET(_xlpm.x,VLOOKUP(V198,'Drop-down_menus'!$D$2:$E$13,2,FALSE),IF(_xlpm.x=0,"",_xlpm.x)))</f>
        <v>https://orcid.org/0000-0002-8971-8195</v>
      </c>
      <c r="Z198" s="46" t="str">
        <f>IF(W198="","",_xlfn.LET(_xlpm.x,VLOOKUP(W198,'Drop-down_menus'!$D$2:$E$13,2,FALSE),IF(_xlpm.x=0,"",_xlpm.x)))</f>
        <v>https://orcid.org/0000-0002-5199-9817</v>
      </c>
      <c r="AA198" s="46" t="str">
        <f>IF(X198="","",_xlfn.LET(_xlpm.x,VLOOKUP(X198,'Drop-down_menus'!$D$2:$E$13,2,FALSE),IF(_xlpm.x=0,"",_xlpm.x)))</f>
        <v/>
      </c>
      <c r="AB198" s="14" t="s">
        <v>223</v>
      </c>
      <c r="AC198" s="14" t="s">
        <v>226</v>
      </c>
      <c r="AD198" s="46" t="s">
        <v>227</v>
      </c>
      <c r="AE198" s="46" t="s">
        <v>28</v>
      </c>
      <c r="AF198" s="46" t="s">
        <v>42</v>
      </c>
      <c r="AG198" s="46" t="str">
        <f>IF(AE198="","",_xlfn.LET(_xlpm.x,VLOOKUP(AE198,'Drop-down_menus'!$D$2:$E$13,2,FALSE),IF(_xlpm.x=0,"",_xlpm.x)))</f>
        <v>https://orcid.org/0000-0002-9037-7623</v>
      </c>
      <c r="AH198" s="46" t="str">
        <f>IF(AF198="","",_xlfn.LET(_xlpm.x,VLOOKUP(AF198,'Drop-down_menus'!$D$2:$E$13,2,FALSE),IF(_xlpm.x=0,"",_xlpm.x)))</f>
        <v/>
      </c>
    </row>
    <row r="199" spans="2:34" ht="13.5" customHeight="1">
      <c r="B199" s="46">
        <v>207</v>
      </c>
      <c r="C199" s="46" t="s">
        <v>95</v>
      </c>
      <c r="D199" s="46" t="b">
        <f>COUNTIF(Events!$B$2:$B$171, C199) &gt; 0</f>
        <v>1</v>
      </c>
      <c r="E199" s="46" t="s">
        <v>196</v>
      </c>
      <c r="J199" s="46" t="str">
        <f>IF(I199="","",_xlfn.LET(_xlpm.x,VLOOKUP(I199,'2026-01-09_taxon-match'!$A$2:$N$81,4,FALSE),IF(_xlpm.x=0,"",_xlpm.x)))</f>
        <v/>
      </c>
      <c r="L199" s="46" t="str">
        <f>IF(I199="","",_xlfn.LET(_xlpm.x,VLOOKUP(I199,'2026-01-09_taxon-match'!$A$2:$N$81,3,FALSE),IF(_xlpm.x=0,"",_xlpm.x)))</f>
        <v/>
      </c>
      <c r="M199" s="46" t="str">
        <f>IF($I199="","",_xlfn.LET(_xlpm.x,VLOOKUP($I199,'2026-01-09_taxon-match'!$A$2:$N$81,5,FALSE),IF(_xlpm.x=0,"",_xlpm.x)))</f>
        <v/>
      </c>
      <c r="N199" s="46" t="str">
        <f>IF($I199="","",_xlfn.LET(_xlpm.x,VLOOKUP($I199,'2026-01-09_taxon-match'!$A$2:$N$81,6,FALSE),IF(_xlpm.x=0,"",_xlpm.x)))</f>
        <v/>
      </c>
      <c r="O199" s="46" t="str">
        <f>IF($I199="","",_xlfn.LET(_xlpm.x,VLOOKUP($I199,'2026-01-09_taxon-match'!$A$2:$N$81,7,FALSE),IF(_xlpm.x=0,"",_xlpm.x)))</f>
        <v/>
      </c>
      <c r="P199" s="46" t="str">
        <f>IF($I199="","",_xlfn.LET(_xlpm.x,VLOOKUP($I199,'2026-01-09_taxon-match'!$A$2:$N$81,8,FALSE),IF(_xlpm.x=0,"",_xlpm.x)))</f>
        <v/>
      </c>
      <c r="Q199" s="46" t="str">
        <f>IF($I199="","",_xlfn.LET(_xlpm.x,VLOOKUP($I199,'2026-01-09_taxon-match'!$A$2:$N$81,9,FALSE),IF(_xlpm.x=0,"",_xlpm.x)))</f>
        <v/>
      </c>
      <c r="R199" s="46" t="str">
        <f>IF($I199="","",_xlfn.LET(_xlpm.x,VLOOKUP($I199,'2026-01-09_taxon-match'!$A$2:$N$81,10,FALSE),IF(_xlpm.x=0,"",_xlpm.x)))</f>
        <v/>
      </c>
      <c r="S199" s="46" t="str">
        <f>IF($I199="","",_xlfn.LET(_xlpm.x,VLOOKUP($I199,'2026-01-09_taxon-match'!$A$2:$N$81,11,FALSE),IF(_xlpm.x=0,"",_xlpm.x)))</f>
        <v/>
      </c>
      <c r="T199" s="46" t="str">
        <f>IF($I199="","",_xlfn.LET(_xlpm.x,VLOOKUP($I199,'2026-01-09_taxon-match'!$A$2:$N$81,13,FALSE),IF(_xlpm.x=0,"",_xlpm.x)))</f>
        <v/>
      </c>
      <c r="V199" s="46" t="s">
        <v>54</v>
      </c>
      <c r="W199" s="46" t="s">
        <v>221</v>
      </c>
      <c r="Y199" s="46" t="str">
        <f>IF(V199="","",_xlfn.LET(_xlpm.x,VLOOKUP(V199,'Drop-down_menus'!$D$2:$E$13,2,FALSE),IF(_xlpm.x=0,"",_xlpm.x)))</f>
        <v>https://orcid.org/0000-0002-8971-8195</v>
      </c>
      <c r="Z199" s="46" t="str">
        <f>IF(W199="","",_xlfn.LET(_xlpm.x,VLOOKUP(W199,'Drop-down_menus'!$D$2:$E$13,2,FALSE),IF(_xlpm.x=0,"",_xlpm.x)))</f>
        <v>https://orcid.org/0000-0002-5199-9817</v>
      </c>
      <c r="AA199" s="46" t="str">
        <f>IF(X199="","",_xlfn.LET(_xlpm.x,VLOOKUP(X199,'Drop-down_menus'!$D$2:$E$13,2,FALSE),IF(_xlpm.x=0,"",_xlpm.x)))</f>
        <v/>
      </c>
      <c r="AB199" s="14" t="s">
        <v>223</v>
      </c>
      <c r="AC199" s="14" t="s">
        <v>226</v>
      </c>
      <c r="AD199" s="46" t="s">
        <v>227</v>
      </c>
      <c r="AE199" s="46" t="s">
        <v>28</v>
      </c>
      <c r="AF199" s="46" t="s">
        <v>42</v>
      </c>
      <c r="AG199" s="46" t="str">
        <f>IF(AE199="","",_xlfn.LET(_xlpm.x,VLOOKUP(AE199,'Drop-down_menus'!$D$2:$E$13,2,FALSE),IF(_xlpm.x=0,"",_xlpm.x)))</f>
        <v>https://orcid.org/0000-0002-9037-7623</v>
      </c>
      <c r="AH199" s="46" t="str">
        <f>IF(AF199="","",_xlfn.LET(_xlpm.x,VLOOKUP(AF199,'Drop-down_menus'!$D$2:$E$13,2,FALSE),IF(_xlpm.x=0,"",_xlpm.x)))</f>
        <v/>
      </c>
    </row>
    <row r="200" spans="2:34" ht="13.5" customHeight="1">
      <c r="B200" s="46">
        <v>210</v>
      </c>
      <c r="C200" s="46" t="s">
        <v>78</v>
      </c>
      <c r="D200" s="46" t="b">
        <f>COUNTIF(Events!$B$2:$B$171, C200) &gt; 0</f>
        <v>1</v>
      </c>
      <c r="E200" s="46" t="s">
        <v>228</v>
      </c>
      <c r="F200" s="46" t="s">
        <v>186</v>
      </c>
      <c r="J200" s="46" t="str">
        <f>IF(I200="","",_xlfn.LET(_xlpm.x,VLOOKUP(I200,'2026-01-09_taxon-match'!$A$2:$N$81,4,FALSE),IF(_xlpm.x=0,"",_xlpm.x)))</f>
        <v/>
      </c>
      <c r="L200" s="46" t="str">
        <f>IF(I200="","",_xlfn.LET(_xlpm.x,VLOOKUP(I200,'2026-01-09_taxon-match'!$A$2:$N$81,3,FALSE),IF(_xlpm.x=0,"",_xlpm.x)))</f>
        <v/>
      </c>
      <c r="M200" s="46" t="str">
        <f>IF($I200="","",_xlfn.LET(_xlpm.x,VLOOKUP($I200,'2026-01-09_taxon-match'!$A$2:$N$81,5,FALSE),IF(_xlpm.x=0,"",_xlpm.x)))</f>
        <v/>
      </c>
      <c r="N200" s="46" t="str">
        <f>IF($I200="","",_xlfn.LET(_xlpm.x,VLOOKUP($I200,'2026-01-09_taxon-match'!$A$2:$N$81,6,FALSE),IF(_xlpm.x=0,"",_xlpm.x)))</f>
        <v/>
      </c>
      <c r="O200" s="46" t="str">
        <f>IF($I200="","",_xlfn.LET(_xlpm.x,VLOOKUP($I200,'2026-01-09_taxon-match'!$A$2:$N$81,7,FALSE),IF(_xlpm.x=0,"",_xlpm.x)))</f>
        <v/>
      </c>
      <c r="P200" s="46" t="str">
        <f>IF($I200="","",_xlfn.LET(_xlpm.x,VLOOKUP($I200,'2026-01-09_taxon-match'!$A$2:$N$81,8,FALSE),IF(_xlpm.x=0,"",_xlpm.x)))</f>
        <v/>
      </c>
      <c r="Q200" s="46" t="str">
        <f>IF($I200="","",_xlfn.LET(_xlpm.x,VLOOKUP($I200,'2026-01-09_taxon-match'!$A$2:$N$81,9,FALSE),IF(_xlpm.x=0,"",_xlpm.x)))</f>
        <v/>
      </c>
      <c r="R200" s="46" t="str">
        <f>IF($I200="","",_xlfn.LET(_xlpm.x,VLOOKUP($I200,'2026-01-09_taxon-match'!$A$2:$N$81,10,FALSE),IF(_xlpm.x=0,"",_xlpm.x)))</f>
        <v/>
      </c>
      <c r="S200" s="46" t="str">
        <f>IF($I200="","",_xlfn.LET(_xlpm.x,VLOOKUP($I200,'2026-01-09_taxon-match'!$A$2:$N$81,11,FALSE),IF(_xlpm.x=0,"",_xlpm.x)))</f>
        <v/>
      </c>
      <c r="T200" s="46" t="str">
        <f>IF($I200="","",_xlfn.LET(_xlpm.x,VLOOKUP($I200,'2026-01-09_taxon-match'!$A$2:$N$81,13,FALSE),IF(_xlpm.x=0,"",_xlpm.x)))</f>
        <v/>
      </c>
      <c r="V200" s="46" t="s">
        <v>28</v>
      </c>
      <c r="W200" s="46" t="s">
        <v>43</v>
      </c>
      <c r="X200" s="46" t="s">
        <v>39</v>
      </c>
      <c r="Y200" s="46" t="str">
        <f>IF(V200="","",_xlfn.LET(_xlpm.x,VLOOKUP(V200,'Drop-down_menus'!$D$2:$E$13,2,FALSE),IF(_xlpm.x=0,"",_xlpm.x)))</f>
        <v>https://orcid.org/0000-0002-9037-7623</v>
      </c>
      <c r="Z200" s="46" t="str">
        <f>IF(W200="","",_xlfn.LET(_xlpm.x,VLOOKUP(W200,'Drop-down_menus'!$D$2:$E$13,2,FALSE),IF(_xlpm.x=0,"",_xlpm.x)))</f>
        <v>https://orcid.org/0000-0002-0981-7442</v>
      </c>
      <c r="AA200" s="46" t="str">
        <f>IF(X200="","",_xlfn.LET(_xlpm.x,VLOOKUP(X200,'Drop-down_menus'!$D$2:$E$13,2,FALSE),IF(_xlpm.x=0,"",_xlpm.x)))</f>
        <v>https://orcid.org/0009-0002-6669-2911</v>
      </c>
      <c r="AB200" s="14" t="s">
        <v>229</v>
      </c>
      <c r="AC200" s="14" t="s">
        <v>230</v>
      </c>
      <c r="AD200" s="46" t="s">
        <v>231</v>
      </c>
      <c r="AE200" s="46" t="s">
        <v>28</v>
      </c>
      <c r="AF200" s="46" t="s">
        <v>42</v>
      </c>
      <c r="AG200" s="46" t="str">
        <f>IF(AE200="","",_xlfn.LET(_xlpm.x,VLOOKUP(AE200,'Drop-down_menus'!$D$2:$E$13,2,FALSE),IF(_xlpm.x=0,"",_xlpm.x)))</f>
        <v>https://orcid.org/0000-0002-9037-7623</v>
      </c>
      <c r="AH200" s="46" t="str">
        <f>IF(AF200="","",_xlfn.LET(_xlpm.x,VLOOKUP(AF200,'Drop-down_menus'!$D$2:$E$13,2,FALSE),IF(_xlpm.x=0,"",_xlpm.x)))</f>
        <v/>
      </c>
    </row>
    <row r="201" spans="2:34" ht="13.5" customHeight="1">
      <c r="B201" s="46">
        <v>211</v>
      </c>
      <c r="C201" s="46" t="s">
        <v>78</v>
      </c>
      <c r="D201" s="46" t="b">
        <f>COUNTIF(Events!$B$2:$B$171, C201) &gt; 0</f>
        <v>1</v>
      </c>
      <c r="E201" s="46" t="s">
        <v>228</v>
      </c>
      <c r="F201" s="46" t="s">
        <v>186</v>
      </c>
      <c r="J201" s="46" t="str">
        <f>IF(I201="","",_xlfn.LET(_xlpm.x,VLOOKUP(I201,'2026-01-09_taxon-match'!$A$2:$N$81,4,FALSE),IF(_xlpm.x=0,"",_xlpm.x)))</f>
        <v/>
      </c>
      <c r="L201" s="46" t="str">
        <f>IF(I201="","",_xlfn.LET(_xlpm.x,VLOOKUP(I201,'2026-01-09_taxon-match'!$A$2:$N$81,3,FALSE),IF(_xlpm.x=0,"",_xlpm.x)))</f>
        <v/>
      </c>
      <c r="M201" s="46" t="str">
        <f>IF($I201="","",_xlfn.LET(_xlpm.x,VLOOKUP($I201,'2026-01-09_taxon-match'!$A$2:$N$81,5,FALSE),IF(_xlpm.x=0,"",_xlpm.x)))</f>
        <v/>
      </c>
      <c r="N201" s="46" t="str">
        <f>IF($I201="","",_xlfn.LET(_xlpm.x,VLOOKUP($I201,'2026-01-09_taxon-match'!$A$2:$N$81,6,FALSE),IF(_xlpm.x=0,"",_xlpm.x)))</f>
        <v/>
      </c>
      <c r="O201" s="46" t="str">
        <f>IF($I201="","",_xlfn.LET(_xlpm.x,VLOOKUP($I201,'2026-01-09_taxon-match'!$A$2:$N$81,7,FALSE),IF(_xlpm.x=0,"",_xlpm.x)))</f>
        <v/>
      </c>
      <c r="P201" s="46" t="str">
        <f>IF($I201="","",_xlfn.LET(_xlpm.x,VLOOKUP($I201,'2026-01-09_taxon-match'!$A$2:$N$81,8,FALSE),IF(_xlpm.x=0,"",_xlpm.x)))</f>
        <v/>
      </c>
      <c r="Q201" s="46" t="str">
        <f>IF($I201="","",_xlfn.LET(_xlpm.x,VLOOKUP($I201,'2026-01-09_taxon-match'!$A$2:$N$81,9,FALSE),IF(_xlpm.x=0,"",_xlpm.x)))</f>
        <v/>
      </c>
      <c r="R201" s="46" t="str">
        <f>IF($I201="","",_xlfn.LET(_xlpm.x,VLOOKUP($I201,'2026-01-09_taxon-match'!$A$2:$N$81,10,FALSE),IF(_xlpm.x=0,"",_xlpm.x)))</f>
        <v/>
      </c>
      <c r="S201" s="46" t="str">
        <f>IF($I201="","",_xlfn.LET(_xlpm.x,VLOOKUP($I201,'2026-01-09_taxon-match'!$A$2:$N$81,11,FALSE),IF(_xlpm.x=0,"",_xlpm.x)))</f>
        <v/>
      </c>
      <c r="T201" s="46" t="str">
        <f>IF($I201="","",_xlfn.LET(_xlpm.x,VLOOKUP($I201,'2026-01-09_taxon-match'!$A$2:$N$81,13,FALSE),IF(_xlpm.x=0,"",_xlpm.x)))</f>
        <v/>
      </c>
      <c r="V201" s="46" t="s">
        <v>28</v>
      </c>
      <c r="W201" s="46" t="s">
        <v>43</v>
      </c>
      <c r="X201" s="46" t="s">
        <v>39</v>
      </c>
      <c r="Y201" s="46" t="str">
        <f>IF(V201="","",_xlfn.LET(_xlpm.x,VLOOKUP(V201,'Drop-down_menus'!$D$2:$E$13,2,FALSE),IF(_xlpm.x=0,"",_xlpm.x)))</f>
        <v>https://orcid.org/0000-0002-9037-7623</v>
      </c>
      <c r="Z201" s="46" t="str">
        <f>IF(W201="","",_xlfn.LET(_xlpm.x,VLOOKUP(W201,'Drop-down_menus'!$D$2:$E$13,2,FALSE),IF(_xlpm.x=0,"",_xlpm.x)))</f>
        <v>https://orcid.org/0000-0002-0981-7442</v>
      </c>
      <c r="AA201" s="46" t="str">
        <f>IF(X201="","",_xlfn.LET(_xlpm.x,VLOOKUP(X201,'Drop-down_menus'!$D$2:$E$13,2,FALSE),IF(_xlpm.x=0,"",_xlpm.x)))</f>
        <v>https://orcid.org/0009-0002-6669-2911</v>
      </c>
      <c r="AB201" s="14" t="s">
        <v>229</v>
      </c>
      <c r="AC201" s="14" t="s">
        <v>230</v>
      </c>
      <c r="AD201" s="46" t="s">
        <v>231</v>
      </c>
      <c r="AE201" s="46" t="s">
        <v>28</v>
      </c>
      <c r="AF201" s="46" t="s">
        <v>42</v>
      </c>
      <c r="AG201" s="46" t="str">
        <f>IF(AE201="","",_xlfn.LET(_xlpm.x,VLOOKUP(AE201,'Drop-down_menus'!$D$2:$E$13,2,FALSE),IF(_xlpm.x=0,"",_xlpm.x)))</f>
        <v>https://orcid.org/0000-0002-9037-7623</v>
      </c>
      <c r="AH201" s="46" t="str">
        <f>IF(AF201="","",_xlfn.LET(_xlpm.x,VLOOKUP(AF201,'Drop-down_menus'!$D$2:$E$13,2,FALSE),IF(_xlpm.x=0,"",_xlpm.x)))</f>
        <v/>
      </c>
    </row>
    <row r="202" spans="2:34" ht="13.5" customHeight="1">
      <c r="B202" s="46">
        <v>212</v>
      </c>
      <c r="C202" s="46" t="s">
        <v>78</v>
      </c>
      <c r="D202" s="46" t="b">
        <f>COUNTIF(Events!$B$2:$B$171, C202) &gt; 0</f>
        <v>1</v>
      </c>
      <c r="E202" s="46" t="s">
        <v>228</v>
      </c>
      <c r="F202" s="46" t="s">
        <v>186</v>
      </c>
      <c r="J202" s="46" t="str">
        <f>IF(I202="","",_xlfn.LET(_xlpm.x,VLOOKUP(I202,'2026-01-09_taxon-match'!$A$2:$N$81,4,FALSE),IF(_xlpm.x=0,"",_xlpm.x)))</f>
        <v/>
      </c>
      <c r="L202" s="46" t="str">
        <f>IF(I202="","",_xlfn.LET(_xlpm.x,VLOOKUP(I202,'2026-01-09_taxon-match'!$A$2:$N$81,3,FALSE),IF(_xlpm.x=0,"",_xlpm.x)))</f>
        <v/>
      </c>
      <c r="M202" s="46" t="str">
        <f>IF($I202="","",_xlfn.LET(_xlpm.x,VLOOKUP($I202,'2026-01-09_taxon-match'!$A$2:$N$81,5,FALSE),IF(_xlpm.x=0,"",_xlpm.x)))</f>
        <v/>
      </c>
      <c r="N202" s="46" t="str">
        <f>IF($I202="","",_xlfn.LET(_xlpm.x,VLOOKUP($I202,'2026-01-09_taxon-match'!$A$2:$N$81,6,FALSE),IF(_xlpm.x=0,"",_xlpm.x)))</f>
        <v/>
      </c>
      <c r="O202" s="46" t="str">
        <f>IF($I202="","",_xlfn.LET(_xlpm.x,VLOOKUP($I202,'2026-01-09_taxon-match'!$A$2:$N$81,7,FALSE),IF(_xlpm.x=0,"",_xlpm.x)))</f>
        <v/>
      </c>
      <c r="P202" s="46" t="str">
        <f>IF($I202="","",_xlfn.LET(_xlpm.x,VLOOKUP($I202,'2026-01-09_taxon-match'!$A$2:$N$81,8,FALSE),IF(_xlpm.x=0,"",_xlpm.x)))</f>
        <v/>
      </c>
      <c r="Q202" s="46" t="str">
        <f>IF($I202="","",_xlfn.LET(_xlpm.x,VLOOKUP($I202,'2026-01-09_taxon-match'!$A$2:$N$81,9,FALSE),IF(_xlpm.x=0,"",_xlpm.x)))</f>
        <v/>
      </c>
      <c r="R202" s="46" t="str">
        <f>IF($I202="","",_xlfn.LET(_xlpm.x,VLOOKUP($I202,'2026-01-09_taxon-match'!$A$2:$N$81,10,FALSE),IF(_xlpm.x=0,"",_xlpm.x)))</f>
        <v/>
      </c>
      <c r="S202" s="46" t="str">
        <f>IF($I202="","",_xlfn.LET(_xlpm.x,VLOOKUP($I202,'2026-01-09_taxon-match'!$A$2:$N$81,11,FALSE),IF(_xlpm.x=0,"",_xlpm.x)))</f>
        <v/>
      </c>
      <c r="T202" s="46" t="str">
        <f>IF($I202="","",_xlfn.LET(_xlpm.x,VLOOKUP($I202,'2026-01-09_taxon-match'!$A$2:$N$81,13,FALSE),IF(_xlpm.x=0,"",_xlpm.x)))</f>
        <v/>
      </c>
      <c r="V202" s="46" t="s">
        <v>28</v>
      </c>
      <c r="W202" s="46" t="s">
        <v>43</v>
      </c>
      <c r="X202" s="46" t="s">
        <v>39</v>
      </c>
      <c r="Y202" s="46" t="str">
        <f>IF(V202="","",_xlfn.LET(_xlpm.x,VLOOKUP(V202,'Drop-down_menus'!$D$2:$E$13,2,FALSE),IF(_xlpm.x=0,"",_xlpm.x)))</f>
        <v>https://orcid.org/0000-0002-9037-7623</v>
      </c>
      <c r="Z202" s="46" t="str">
        <f>IF(W202="","",_xlfn.LET(_xlpm.x,VLOOKUP(W202,'Drop-down_menus'!$D$2:$E$13,2,FALSE),IF(_xlpm.x=0,"",_xlpm.x)))</f>
        <v>https://orcid.org/0000-0002-0981-7442</v>
      </c>
      <c r="AA202" s="46" t="str">
        <f>IF(X202="","",_xlfn.LET(_xlpm.x,VLOOKUP(X202,'Drop-down_menus'!$D$2:$E$13,2,FALSE),IF(_xlpm.x=0,"",_xlpm.x)))</f>
        <v>https://orcid.org/0009-0002-6669-2911</v>
      </c>
      <c r="AB202" s="14" t="s">
        <v>229</v>
      </c>
      <c r="AC202" s="14" t="s">
        <v>230</v>
      </c>
      <c r="AD202" s="46" t="s">
        <v>231</v>
      </c>
      <c r="AE202" s="46" t="s">
        <v>28</v>
      </c>
      <c r="AF202" s="46" t="s">
        <v>42</v>
      </c>
      <c r="AG202" s="46" t="str">
        <f>IF(AE202="","",_xlfn.LET(_xlpm.x,VLOOKUP(AE202,'Drop-down_menus'!$D$2:$E$13,2,FALSE),IF(_xlpm.x=0,"",_xlpm.x)))</f>
        <v>https://orcid.org/0000-0002-9037-7623</v>
      </c>
      <c r="AH202" s="46" t="str">
        <f>IF(AF202="","",_xlfn.LET(_xlpm.x,VLOOKUP(AF202,'Drop-down_menus'!$D$2:$E$13,2,FALSE),IF(_xlpm.x=0,"",_xlpm.x)))</f>
        <v/>
      </c>
    </row>
    <row r="203" spans="2:34" ht="13.5" customHeight="1">
      <c r="B203" s="46">
        <v>213</v>
      </c>
      <c r="C203" s="46" t="s">
        <v>78</v>
      </c>
      <c r="D203" s="46" t="b">
        <f>COUNTIF(Events!$B$2:$B$171, C203) &gt; 0</f>
        <v>1</v>
      </c>
      <c r="E203" s="46" t="s">
        <v>228</v>
      </c>
      <c r="F203" s="46" t="s">
        <v>186</v>
      </c>
      <c r="J203" s="46" t="str">
        <f>IF(I203="","",_xlfn.LET(_xlpm.x,VLOOKUP(I203,'2026-01-09_taxon-match'!$A$2:$N$81,4,FALSE),IF(_xlpm.x=0,"",_xlpm.x)))</f>
        <v/>
      </c>
      <c r="L203" s="46" t="str">
        <f>IF(I203="","",_xlfn.LET(_xlpm.x,VLOOKUP(I203,'2026-01-09_taxon-match'!$A$2:$N$81,3,FALSE),IF(_xlpm.x=0,"",_xlpm.x)))</f>
        <v/>
      </c>
      <c r="M203" s="46" t="str">
        <f>IF($I203="","",_xlfn.LET(_xlpm.x,VLOOKUP($I203,'2026-01-09_taxon-match'!$A$2:$N$81,5,FALSE),IF(_xlpm.x=0,"",_xlpm.x)))</f>
        <v/>
      </c>
      <c r="N203" s="46" t="str">
        <f>IF($I203="","",_xlfn.LET(_xlpm.x,VLOOKUP($I203,'2026-01-09_taxon-match'!$A$2:$N$81,6,FALSE),IF(_xlpm.x=0,"",_xlpm.x)))</f>
        <v/>
      </c>
      <c r="O203" s="46" t="str">
        <f>IF($I203="","",_xlfn.LET(_xlpm.x,VLOOKUP($I203,'2026-01-09_taxon-match'!$A$2:$N$81,7,FALSE),IF(_xlpm.x=0,"",_xlpm.x)))</f>
        <v/>
      </c>
      <c r="P203" s="46" t="str">
        <f>IF($I203="","",_xlfn.LET(_xlpm.x,VLOOKUP($I203,'2026-01-09_taxon-match'!$A$2:$N$81,8,FALSE),IF(_xlpm.x=0,"",_xlpm.x)))</f>
        <v/>
      </c>
      <c r="Q203" s="46" t="str">
        <f>IF($I203="","",_xlfn.LET(_xlpm.x,VLOOKUP($I203,'2026-01-09_taxon-match'!$A$2:$N$81,9,FALSE),IF(_xlpm.x=0,"",_xlpm.x)))</f>
        <v/>
      </c>
      <c r="R203" s="46" t="str">
        <f>IF($I203="","",_xlfn.LET(_xlpm.x,VLOOKUP($I203,'2026-01-09_taxon-match'!$A$2:$N$81,10,FALSE),IF(_xlpm.x=0,"",_xlpm.x)))</f>
        <v/>
      </c>
      <c r="S203" s="46" t="str">
        <f>IF($I203="","",_xlfn.LET(_xlpm.x,VLOOKUP($I203,'2026-01-09_taxon-match'!$A$2:$N$81,11,FALSE),IF(_xlpm.x=0,"",_xlpm.x)))</f>
        <v/>
      </c>
      <c r="T203" s="46" t="str">
        <f>IF($I203="","",_xlfn.LET(_xlpm.x,VLOOKUP($I203,'2026-01-09_taxon-match'!$A$2:$N$81,13,FALSE),IF(_xlpm.x=0,"",_xlpm.x)))</f>
        <v/>
      </c>
      <c r="V203" s="46" t="s">
        <v>28</v>
      </c>
      <c r="W203" s="46" t="s">
        <v>43</v>
      </c>
      <c r="X203" s="46" t="s">
        <v>39</v>
      </c>
      <c r="Y203" s="46" t="str">
        <f>IF(V203="","",_xlfn.LET(_xlpm.x,VLOOKUP(V203,'Drop-down_menus'!$D$2:$E$13,2,FALSE),IF(_xlpm.x=0,"",_xlpm.x)))</f>
        <v>https://orcid.org/0000-0002-9037-7623</v>
      </c>
      <c r="Z203" s="46" t="str">
        <f>IF(W203="","",_xlfn.LET(_xlpm.x,VLOOKUP(W203,'Drop-down_menus'!$D$2:$E$13,2,FALSE),IF(_xlpm.x=0,"",_xlpm.x)))</f>
        <v>https://orcid.org/0000-0002-0981-7442</v>
      </c>
      <c r="AA203" s="46" t="str">
        <f>IF(X203="","",_xlfn.LET(_xlpm.x,VLOOKUP(X203,'Drop-down_menus'!$D$2:$E$13,2,FALSE),IF(_xlpm.x=0,"",_xlpm.x)))</f>
        <v>https://orcid.org/0009-0002-6669-2911</v>
      </c>
      <c r="AB203" s="14" t="s">
        <v>229</v>
      </c>
      <c r="AC203" s="14" t="s">
        <v>230</v>
      </c>
      <c r="AD203" s="46" t="s">
        <v>231</v>
      </c>
      <c r="AE203" s="46" t="s">
        <v>28</v>
      </c>
      <c r="AF203" s="46" t="s">
        <v>42</v>
      </c>
      <c r="AG203" s="46" t="str">
        <f>IF(AE203="","",_xlfn.LET(_xlpm.x,VLOOKUP(AE203,'Drop-down_menus'!$D$2:$E$13,2,FALSE),IF(_xlpm.x=0,"",_xlpm.x)))</f>
        <v>https://orcid.org/0000-0002-9037-7623</v>
      </c>
      <c r="AH203" s="46" t="str">
        <f>IF(AF203="","",_xlfn.LET(_xlpm.x,VLOOKUP(AF203,'Drop-down_menus'!$D$2:$E$13,2,FALSE),IF(_xlpm.x=0,"",_xlpm.x)))</f>
        <v/>
      </c>
    </row>
    <row r="204" spans="2:34" ht="13.5" customHeight="1">
      <c r="B204" s="46">
        <v>214</v>
      </c>
      <c r="C204" s="46" t="s">
        <v>78</v>
      </c>
      <c r="D204" s="46" t="b">
        <f>COUNTIF(Events!$B$2:$B$171, C204) &gt; 0</f>
        <v>1</v>
      </c>
      <c r="E204" s="46" t="s">
        <v>228</v>
      </c>
      <c r="F204" s="46" t="s">
        <v>186</v>
      </c>
      <c r="J204" s="46" t="str">
        <f>IF(I204="","",_xlfn.LET(_xlpm.x,VLOOKUP(I204,'2026-01-09_taxon-match'!$A$2:$N$81,4,FALSE),IF(_xlpm.x=0,"",_xlpm.x)))</f>
        <v/>
      </c>
      <c r="L204" s="46" t="str">
        <f>IF(I204="","",_xlfn.LET(_xlpm.x,VLOOKUP(I204,'2026-01-09_taxon-match'!$A$2:$N$81,3,FALSE),IF(_xlpm.x=0,"",_xlpm.x)))</f>
        <v/>
      </c>
      <c r="M204" s="46" t="str">
        <f>IF($I204="","",_xlfn.LET(_xlpm.x,VLOOKUP($I204,'2026-01-09_taxon-match'!$A$2:$N$81,5,FALSE),IF(_xlpm.x=0,"",_xlpm.x)))</f>
        <v/>
      </c>
      <c r="N204" s="46" t="str">
        <f>IF($I204="","",_xlfn.LET(_xlpm.x,VLOOKUP($I204,'2026-01-09_taxon-match'!$A$2:$N$81,6,FALSE),IF(_xlpm.x=0,"",_xlpm.x)))</f>
        <v/>
      </c>
      <c r="O204" s="46" t="str">
        <f>IF($I204="","",_xlfn.LET(_xlpm.x,VLOOKUP($I204,'2026-01-09_taxon-match'!$A$2:$N$81,7,FALSE),IF(_xlpm.x=0,"",_xlpm.x)))</f>
        <v/>
      </c>
      <c r="P204" s="46" t="str">
        <f>IF($I204="","",_xlfn.LET(_xlpm.x,VLOOKUP($I204,'2026-01-09_taxon-match'!$A$2:$N$81,8,FALSE),IF(_xlpm.x=0,"",_xlpm.x)))</f>
        <v/>
      </c>
      <c r="Q204" s="46" t="str">
        <f>IF($I204="","",_xlfn.LET(_xlpm.x,VLOOKUP($I204,'2026-01-09_taxon-match'!$A$2:$N$81,9,FALSE),IF(_xlpm.x=0,"",_xlpm.x)))</f>
        <v/>
      </c>
      <c r="R204" s="46" t="str">
        <f>IF($I204="","",_xlfn.LET(_xlpm.x,VLOOKUP($I204,'2026-01-09_taxon-match'!$A$2:$N$81,10,FALSE),IF(_xlpm.x=0,"",_xlpm.x)))</f>
        <v/>
      </c>
      <c r="S204" s="46" t="str">
        <f>IF($I204="","",_xlfn.LET(_xlpm.x,VLOOKUP($I204,'2026-01-09_taxon-match'!$A$2:$N$81,11,FALSE),IF(_xlpm.x=0,"",_xlpm.x)))</f>
        <v/>
      </c>
      <c r="T204" s="46" t="str">
        <f>IF($I204="","",_xlfn.LET(_xlpm.x,VLOOKUP($I204,'2026-01-09_taxon-match'!$A$2:$N$81,13,FALSE),IF(_xlpm.x=0,"",_xlpm.x)))</f>
        <v/>
      </c>
      <c r="V204" s="46" t="s">
        <v>28</v>
      </c>
      <c r="W204" s="46" t="s">
        <v>43</v>
      </c>
      <c r="X204" s="46" t="s">
        <v>39</v>
      </c>
      <c r="Y204" s="46" t="str">
        <f>IF(V204="","",_xlfn.LET(_xlpm.x,VLOOKUP(V204,'Drop-down_menus'!$D$2:$E$13,2,FALSE),IF(_xlpm.x=0,"",_xlpm.x)))</f>
        <v>https://orcid.org/0000-0002-9037-7623</v>
      </c>
      <c r="Z204" s="46" t="str">
        <f>IF(W204="","",_xlfn.LET(_xlpm.x,VLOOKUP(W204,'Drop-down_menus'!$D$2:$E$13,2,FALSE),IF(_xlpm.x=0,"",_xlpm.x)))</f>
        <v>https://orcid.org/0000-0002-0981-7442</v>
      </c>
      <c r="AA204" s="46" t="str">
        <f>IF(X204="","",_xlfn.LET(_xlpm.x,VLOOKUP(X204,'Drop-down_menus'!$D$2:$E$13,2,FALSE),IF(_xlpm.x=0,"",_xlpm.x)))</f>
        <v>https://orcid.org/0009-0002-6669-2911</v>
      </c>
      <c r="AB204" s="14" t="s">
        <v>229</v>
      </c>
      <c r="AC204" s="14" t="s">
        <v>230</v>
      </c>
      <c r="AD204" s="46" t="s">
        <v>231</v>
      </c>
      <c r="AE204" s="46" t="s">
        <v>28</v>
      </c>
      <c r="AF204" s="46" t="s">
        <v>42</v>
      </c>
      <c r="AG204" s="46" t="str">
        <f>IF(AE204="","",_xlfn.LET(_xlpm.x,VLOOKUP(AE204,'Drop-down_menus'!$D$2:$E$13,2,FALSE),IF(_xlpm.x=0,"",_xlpm.x)))</f>
        <v>https://orcid.org/0000-0002-9037-7623</v>
      </c>
      <c r="AH204" s="46" t="str">
        <f>IF(AF204="","",_xlfn.LET(_xlpm.x,VLOOKUP(AF204,'Drop-down_menus'!$D$2:$E$13,2,FALSE),IF(_xlpm.x=0,"",_xlpm.x)))</f>
        <v/>
      </c>
    </row>
    <row r="205" spans="2:34" ht="13.5" customHeight="1">
      <c r="B205" s="46">
        <v>215</v>
      </c>
      <c r="C205" s="2" t="s">
        <v>96</v>
      </c>
      <c r="D205" s="46" t="b">
        <f>COUNTIF(Events!$B$2:$B$171, C205) &gt; 0</f>
        <v>1</v>
      </c>
      <c r="G205" s="46" t="s">
        <v>1199</v>
      </c>
      <c r="I205" s="46" t="s">
        <v>238</v>
      </c>
      <c r="J205" s="46" t="str">
        <f>IF(I205="","",_xlfn.LET(_xlpm.x,VLOOKUP(I205,'2026-01-09_taxon-match'!$A$2:$N$81,4,FALSE),IF(_xlpm.x=0,"",_xlpm.x)))</f>
        <v>Desmarestia</v>
      </c>
      <c r="K205" s="46" t="s">
        <v>1318</v>
      </c>
      <c r="L205" s="46" t="str">
        <f>IF(I205="","",_xlfn.LET(_xlpm.x,VLOOKUP(I205,'2026-01-09_taxon-match'!$A$2:$N$81,3,FALSE),IF(_xlpm.x=0,"",_xlpm.x)))</f>
        <v/>
      </c>
      <c r="M205" s="46" t="str">
        <f>IF($I205="","",_xlfn.LET(_xlpm.x,VLOOKUP($I205,'2026-01-09_taxon-match'!$A$2:$N$81,5,FALSE),IF(_xlpm.x=0,"",_xlpm.x)))</f>
        <v/>
      </c>
      <c r="N205" s="46" t="str">
        <f>IF($I205="","",_xlfn.LET(_xlpm.x,VLOOKUP($I205,'2026-01-09_taxon-match'!$A$2:$N$81,6,FALSE),IF(_xlpm.x=0,"",_xlpm.x)))</f>
        <v/>
      </c>
      <c r="O205" s="46" t="str">
        <f>IF($I205="","",_xlfn.LET(_xlpm.x,VLOOKUP($I205,'2026-01-09_taxon-match'!$A$2:$N$81,7,FALSE),IF(_xlpm.x=0,"",_xlpm.x)))</f>
        <v/>
      </c>
      <c r="P205" s="46" t="str">
        <f>IF($I205="","",_xlfn.LET(_xlpm.x,VLOOKUP($I205,'2026-01-09_taxon-match'!$A$2:$N$81,8,FALSE),IF(_xlpm.x=0,"",_xlpm.x)))</f>
        <v/>
      </c>
      <c r="Q205" s="46" t="str">
        <f>IF($I205="","",_xlfn.LET(_xlpm.x,VLOOKUP($I205,'2026-01-09_taxon-match'!$A$2:$N$81,9,FALSE),IF(_xlpm.x=0,"",_xlpm.x)))</f>
        <v/>
      </c>
      <c r="R205" s="46" t="str">
        <f>IF($I205="","",_xlfn.LET(_xlpm.x,VLOOKUP($I205,'2026-01-09_taxon-match'!$A$2:$N$81,10,FALSE),IF(_xlpm.x=0,"",_xlpm.x)))</f>
        <v/>
      </c>
      <c r="S205" s="46" t="str">
        <f>IF($I205="","",_xlfn.LET(_xlpm.x,VLOOKUP($I205,'2026-01-09_taxon-match'!$A$2:$N$81,11,FALSE),IF(_xlpm.x=0,"",_xlpm.x)))</f>
        <v/>
      </c>
      <c r="T205" s="46" t="str">
        <f>IF($I205="","",_xlfn.LET(_xlpm.x,VLOOKUP($I205,'2026-01-09_taxon-match'!$A$2:$N$81,13,FALSE),IF(_xlpm.x=0,"",_xlpm.x)))</f>
        <v/>
      </c>
      <c r="U205" s="46">
        <v>1</v>
      </c>
      <c r="V205" s="2" t="s">
        <v>58</v>
      </c>
      <c r="Y205" s="46" t="str">
        <f>IF(V205="","",_xlfn.LET(_xlpm.x,VLOOKUP(V205,'Drop-down_menus'!$D$2:$E$13,2,FALSE),IF(_xlpm.x=0,"",_xlpm.x)))</f>
        <v>https://orcid.org/0000-0002-9708-1761</v>
      </c>
      <c r="Z205" s="46" t="str">
        <f>IF(W205="","",_xlfn.LET(_xlpm.x,VLOOKUP(W205,'Drop-down_menus'!$D$2:$E$13,2,FALSE),IF(_xlpm.x=0,"",_xlpm.x)))</f>
        <v/>
      </c>
      <c r="AA205" s="46" t="str">
        <f>IF(X205="","",_xlfn.LET(_xlpm.x,VLOOKUP(X205,'Drop-down_menus'!$D$2:$E$13,2,FALSE),IF(_xlpm.x=0,"",_xlpm.x)))</f>
        <v/>
      </c>
      <c r="AB205" s="46" t="s">
        <v>1252</v>
      </c>
      <c r="AC205" s="46" t="s">
        <v>1255</v>
      </c>
    </row>
    <row r="206" spans="2:34" ht="13.5" customHeight="1">
      <c r="B206" s="46">
        <v>215</v>
      </c>
      <c r="C206" s="2" t="s">
        <v>96</v>
      </c>
      <c r="D206" s="46" t="b">
        <f>COUNTIF(Events!$B$2:$B$171, C206) &gt; 0</f>
        <v>1</v>
      </c>
      <c r="G206" s="46" t="s">
        <v>1199</v>
      </c>
      <c r="I206" s="46" t="s">
        <v>238</v>
      </c>
      <c r="J206" s="46" t="str">
        <f>IF(I206="","",_xlfn.LET(_xlpm.x,VLOOKUP(I206,'2026-01-09_taxon-match'!$A$2:$N$81,4,FALSE),IF(_xlpm.x=0,"",_xlpm.x)))</f>
        <v>Desmarestia</v>
      </c>
      <c r="K206" s="46" t="s">
        <v>1318</v>
      </c>
      <c r="L206" s="46" t="str">
        <f>IF(I206="","",_xlfn.LET(_xlpm.x,VLOOKUP(I206,'2026-01-09_taxon-match'!$A$2:$N$81,3,FALSE),IF(_xlpm.x=0,"",_xlpm.x)))</f>
        <v/>
      </c>
      <c r="M206" s="46" t="str">
        <f>IF($I206="","",_xlfn.LET(_xlpm.x,VLOOKUP($I206,'2026-01-09_taxon-match'!$A$2:$N$81,5,FALSE),IF(_xlpm.x=0,"",_xlpm.x)))</f>
        <v/>
      </c>
      <c r="N206" s="46" t="str">
        <f>IF($I206="","",_xlfn.LET(_xlpm.x,VLOOKUP($I206,'2026-01-09_taxon-match'!$A$2:$N$81,6,FALSE),IF(_xlpm.x=0,"",_xlpm.x)))</f>
        <v/>
      </c>
      <c r="O206" s="46" t="str">
        <f>IF($I206="","",_xlfn.LET(_xlpm.x,VLOOKUP($I206,'2026-01-09_taxon-match'!$A$2:$N$81,7,FALSE),IF(_xlpm.x=0,"",_xlpm.x)))</f>
        <v/>
      </c>
      <c r="P206" s="46" t="str">
        <f>IF($I206="","",_xlfn.LET(_xlpm.x,VLOOKUP($I206,'2026-01-09_taxon-match'!$A$2:$N$81,8,FALSE),IF(_xlpm.x=0,"",_xlpm.x)))</f>
        <v/>
      </c>
      <c r="Q206" s="46" t="str">
        <f>IF($I206="","",_xlfn.LET(_xlpm.x,VLOOKUP($I206,'2026-01-09_taxon-match'!$A$2:$N$81,9,FALSE),IF(_xlpm.x=0,"",_xlpm.x)))</f>
        <v/>
      </c>
      <c r="R206" s="46" t="str">
        <f>IF($I206="","",_xlfn.LET(_xlpm.x,VLOOKUP($I206,'2026-01-09_taxon-match'!$A$2:$N$81,10,FALSE),IF(_xlpm.x=0,"",_xlpm.x)))</f>
        <v/>
      </c>
      <c r="S206" s="46" t="str">
        <f>IF($I206="","",_xlfn.LET(_xlpm.x,VLOOKUP($I206,'2026-01-09_taxon-match'!$A$2:$N$81,11,FALSE),IF(_xlpm.x=0,"",_xlpm.x)))</f>
        <v/>
      </c>
      <c r="T206" s="46" t="str">
        <f>IF($I206="","",_xlfn.LET(_xlpm.x,VLOOKUP($I206,'2026-01-09_taxon-match'!$A$2:$N$81,13,FALSE),IF(_xlpm.x=0,"",_xlpm.x)))</f>
        <v/>
      </c>
      <c r="U206" s="46">
        <v>1</v>
      </c>
      <c r="V206" s="2" t="s">
        <v>58</v>
      </c>
      <c r="Y206" s="46" t="str">
        <f>IF(V206="","",_xlfn.LET(_xlpm.x,VLOOKUP(V206,'Drop-down_menus'!$D$2:$E$13,2,FALSE),IF(_xlpm.x=0,"",_xlpm.x)))</f>
        <v>https://orcid.org/0000-0002-9708-1761</v>
      </c>
      <c r="Z206" s="46" t="str">
        <f>IF(W206="","",_xlfn.LET(_xlpm.x,VLOOKUP(W206,'Drop-down_menus'!$D$2:$E$13,2,FALSE),IF(_xlpm.x=0,"",_xlpm.x)))</f>
        <v/>
      </c>
      <c r="AA206" s="46" t="str">
        <f>IF(X206="","",_xlfn.LET(_xlpm.x,VLOOKUP(X206,'Drop-down_menus'!$D$2:$E$13,2,FALSE),IF(_xlpm.x=0,"",_xlpm.x)))</f>
        <v/>
      </c>
      <c r="AB206" s="46" t="s">
        <v>300</v>
      </c>
      <c r="AC206" s="46" t="s">
        <v>1255</v>
      </c>
    </row>
    <row r="207" spans="2:34" ht="13.5" customHeight="1">
      <c r="B207" s="46">
        <v>216</v>
      </c>
      <c r="C207" s="2" t="s">
        <v>96</v>
      </c>
      <c r="D207" s="46" t="b">
        <f>COUNTIF(Events!$B$2:$B$171, C207) &gt; 0</f>
        <v>1</v>
      </c>
      <c r="G207" s="46" t="s">
        <v>1200</v>
      </c>
      <c r="I207" s="46" t="s">
        <v>509</v>
      </c>
      <c r="J207" s="46" t="str">
        <f>IF(I207="","",_xlfn.LET(_xlpm.x,VLOOKUP(I207,'2026-01-09_taxon-match'!$A$2:$N$81,4,FALSE),IF(_xlpm.x=0,"",_xlpm.x)))</f>
        <v>Nemertea</v>
      </c>
      <c r="K207" s="46" t="s">
        <v>1318</v>
      </c>
      <c r="L207" s="46" t="str">
        <f>IF(I207="","",_xlfn.LET(_xlpm.x,VLOOKUP(I207,'2026-01-09_taxon-match'!$A$2:$N$81,3,FALSE),IF(_xlpm.x=0,"",_xlpm.x)))</f>
        <v>urn:lsid:marinespecies.org:taxname:152391</v>
      </c>
      <c r="M207" s="46" t="str">
        <f>IF($I207="","",_xlfn.LET(_xlpm.x,VLOOKUP($I207,'2026-01-09_taxon-match'!$A$2:$N$81,5,FALSE),IF(_xlpm.x=0,"",_xlpm.x)))</f>
        <v/>
      </c>
      <c r="N207" s="46" t="str">
        <f>IF($I207="","",_xlfn.LET(_xlpm.x,VLOOKUP($I207,'2026-01-09_taxon-match'!$A$2:$N$81,6,FALSE),IF(_xlpm.x=0,"",_xlpm.x)))</f>
        <v>Animalia</v>
      </c>
      <c r="O207" s="46" t="str">
        <f>IF($I207="","",_xlfn.LET(_xlpm.x,VLOOKUP($I207,'2026-01-09_taxon-match'!$A$2:$N$81,7,FALSE),IF(_xlpm.x=0,"",_xlpm.x)))</f>
        <v>Nemertea</v>
      </c>
      <c r="P207" s="46" t="str">
        <f>IF($I207="","",_xlfn.LET(_xlpm.x,VLOOKUP($I207,'2026-01-09_taxon-match'!$A$2:$N$81,8,FALSE),IF(_xlpm.x=0,"",_xlpm.x)))</f>
        <v/>
      </c>
      <c r="Q207" s="46" t="str">
        <f>IF($I207="","",_xlfn.LET(_xlpm.x,VLOOKUP($I207,'2026-01-09_taxon-match'!$A$2:$N$81,9,FALSE),IF(_xlpm.x=0,"",_xlpm.x)))</f>
        <v/>
      </c>
      <c r="R207" s="46" t="str">
        <f>IF($I207="","",_xlfn.LET(_xlpm.x,VLOOKUP($I207,'2026-01-09_taxon-match'!$A$2:$N$81,10,FALSE),IF(_xlpm.x=0,"",_xlpm.x)))</f>
        <v/>
      </c>
      <c r="S207" s="46" t="str">
        <f>IF($I207="","",_xlfn.LET(_xlpm.x,VLOOKUP($I207,'2026-01-09_taxon-match'!$A$2:$N$81,11,FALSE),IF(_xlpm.x=0,"",_xlpm.x)))</f>
        <v/>
      </c>
      <c r="T207" s="46" t="str">
        <f>IF($I207="","",_xlfn.LET(_xlpm.x,VLOOKUP($I207,'2026-01-09_taxon-match'!$A$2:$N$81,13,FALSE),IF(_xlpm.x=0,"",_xlpm.x)))</f>
        <v/>
      </c>
      <c r="U207" s="46">
        <v>1</v>
      </c>
      <c r="V207" s="2" t="s">
        <v>58</v>
      </c>
      <c r="Y207" s="46" t="str">
        <f>IF(V207="","",_xlfn.LET(_xlpm.x,VLOOKUP(V207,'Drop-down_menus'!$D$2:$E$13,2,FALSE),IF(_xlpm.x=0,"",_xlpm.x)))</f>
        <v>https://orcid.org/0000-0002-9708-1761</v>
      </c>
      <c r="Z207" s="46" t="str">
        <f>IF(W207="","",_xlfn.LET(_xlpm.x,VLOOKUP(W207,'Drop-down_menus'!$D$2:$E$13,2,FALSE),IF(_xlpm.x=0,"",_xlpm.x)))</f>
        <v/>
      </c>
      <c r="AA207" s="46" t="str">
        <f>IF(X207="","",_xlfn.LET(_xlpm.x,VLOOKUP(X207,'Drop-down_menus'!$D$2:$E$13,2,FALSE),IF(_xlpm.x=0,"",_xlpm.x)))</f>
        <v/>
      </c>
      <c r="AB207" s="46" t="s">
        <v>1252</v>
      </c>
      <c r="AC207" s="46" t="s">
        <v>1255</v>
      </c>
    </row>
    <row r="208" spans="2:34" ht="13.5" customHeight="1">
      <c r="B208" s="46">
        <v>216</v>
      </c>
      <c r="C208" s="2" t="s">
        <v>96</v>
      </c>
      <c r="D208" s="46" t="b">
        <f>COUNTIF(Events!$B$2:$B$171, C208) &gt; 0</f>
        <v>1</v>
      </c>
      <c r="G208" s="46" t="s">
        <v>1200</v>
      </c>
      <c r="I208" s="46" t="s">
        <v>509</v>
      </c>
      <c r="J208" s="46" t="str">
        <f>IF(I208="","",_xlfn.LET(_xlpm.x,VLOOKUP(I208,'2026-01-09_taxon-match'!$A$2:$N$81,4,FALSE),IF(_xlpm.x=0,"",_xlpm.x)))</f>
        <v>Nemertea</v>
      </c>
      <c r="K208" s="46" t="s">
        <v>1318</v>
      </c>
      <c r="L208" s="46" t="str">
        <f>IF(I208="","",_xlfn.LET(_xlpm.x,VLOOKUP(I208,'2026-01-09_taxon-match'!$A$2:$N$81,3,FALSE),IF(_xlpm.x=0,"",_xlpm.x)))</f>
        <v>urn:lsid:marinespecies.org:taxname:152391</v>
      </c>
      <c r="M208" s="46" t="str">
        <f>IF($I208="","",_xlfn.LET(_xlpm.x,VLOOKUP($I208,'2026-01-09_taxon-match'!$A$2:$N$81,5,FALSE),IF(_xlpm.x=0,"",_xlpm.x)))</f>
        <v/>
      </c>
      <c r="N208" s="46" t="str">
        <f>IF($I208="","",_xlfn.LET(_xlpm.x,VLOOKUP($I208,'2026-01-09_taxon-match'!$A$2:$N$81,6,FALSE),IF(_xlpm.x=0,"",_xlpm.x)))</f>
        <v>Animalia</v>
      </c>
      <c r="O208" s="46" t="str">
        <f>IF($I208="","",_xlfn.LET(_xlpm.x,VLOOKUP($I208,'2026-01-09_taxon-match'!$A$2:$N$81,7,FALSE),IF(_xlpm.x=0,"",_xlpm.x)))</f>
        <v>Nemertea</v>
      </c>
      <c r="P208" s="46" t="str">
        <f>IF($I208="","",_xlfn.LET(_xlpm.x,VLOOKUP($I208,'2026-01-09_taxon-match'!$A$2:$N$81,8,FALSE),IF(_xlpm.x=0,"",_xlpm.x)))</f>
        <v/>
      </c>
      <c r="Q208" s="46" t="str">
        <f>IF($I208="","",_xlfn.LET(_xlpm.x,VLOOKUP($I208,'2026-01-09_taxon-match'!$A$2:$N$81,9,FALSE),IF(_xlpm.x=0,"",_xlpm.x)))</f>
        <v/>
      </c>
      <c r="R208" s="46" t="str">
        <f>IF($I208="","",_xlfn.LET(_xlpm.x,VLOOKUP($I208,'2026-01-09_taxon-match'!$A$2:$N$81,10,FALSE),IF(_xlpm.x=0,"",_xlpm.x)))</f>
        <v/>
      </c>
      <c r="S208" s="46" t="str">
        <f>IF($I208="","",_xlfn.LET(_xlpm.x,VLOOKUP($I208,'2026-01-09_taxon-match'!$A$2:$N$81,11,FALSE),IF(_xlpm.x=0,"",_xlpm.x)))</f>
        <v/>
      </c>
      <c r="T208" s="46" t="str">
        <f>IF($I208="","",_xlfn.LET(_xlpm.x,VLOOKUP($I208,'2026-01-09_taxon-match'!$A$2:$N$81,13,FALSE),IF(_xlpm.x=0,"",_xlpm.x)))</f>
        <v/>
      </c>
      <c r="U208" s="46">
        <v>1</v>
      </c>
      <c r="V208" s="2" t="s">
        <v>58</v>
      </c>
      <c r="Y208" s="46" t="str">
        <f>IF(V208="","",_xlfn.LET(_xlpm.x,VLOOKUP(V208,'Drop-down_menus'!$D$2:$E$13,2,FALSE),IF(_xlpm.x=0,"",_xlpm.x)))</f>
        <v>https://orcid.org/0000-0002-9708-1761</v>
      </c>
      <c r="Z208" s="46" t="str">
        <f>IF(W208="","",_xlfn.LET(_xlpm.x,VLOOKUP(W208,'Drop-down_menus'!$D$2:$E$13,2,FALSE),IF(_xlpm.x=0,"",_xlpm.x)))</f>
        <v/>
      </c>
      <c r="AA208" s="46" t="str">
        <f>IF(X208="","",_xlfn.LET(_xlpm.x,VLOOKUP(X208,'Drop-down_menus'!$D$2:$E$13,2,FALSE),IF(_xlpm.x=0,"",_xlpm.x)))</f>
        <v/>
      </c>
      <c r="AB208" s="46" t="s">
        <v>300</v>
      </c>
      <c r="AC208" s="46" t="s">
        <v>1255</v>
      </c>
    </row>
    <row r="209" spans="1:35" ht="13.5" customHeight="1">
      <c r="B209" s="46">
        <v>217</v>
      </c>
      <c r="C209" s="2" t="s">
        <v>96</v>
      </c>
      <c r="D209" s="46" t="b">
        <f>COUNTIF(Events!$B$2:$B$171, C209) &gt; 0</f>
        <v>1</v>
      </c>
      <c r="G209" s="46" t="s">
        <v>1200</v>
      </c>
      <c r="I209" s="46" t="s">
        <v>509</v>
      </c>
      <c r="J209" s="46" t="str">
        <f>IF(I209="","",_xlfn.LET(_xlpm.x,VLOOKUP(I209,'2026-01-09_taxon-match'!$A$2:$N$81,4,FALSE),IF(_xlpm.x=0,"",_xlpm.x)))</f>
        <v>Nemertea</v>
      </c>
      <c r="K209" s="46" t="s">
        <v>1318</v>
      </c>
      <c r="L209" s="46" t="str">
        <f>IF(I209="","",_xlfn.LET(_xlpm.x,VLOOKUP(I209,'2026-01-09_taxon-match'!$A$2:$N$81,3,FALSE),IF(_xlpm.x=0,"",_xlpm.x)))</f>
        <v>urn:lsid:marinespecies.org:taxname:152391</v>
      </c>
      <c r="M209" s="46" t="str">
        <f>IF($I209="","",_xlfn.LET(_xlpm.x,VLOOKUP($I209,'2026-01-09_taxon-match'!$A$2:$N$81,5,FALSE),IF(_xlpm.x=0,"",_xlpm.x)))</f>
        <v/>
      </c>
      <c r="N209" s="46" t="str">
        <f>IF($I209="","",_xlfn.LET(_xlpm.x,VLOOKUP($I209,'2026-01-09_taxon-match'!$A$2:$N$81,6,FALSE),IF(_xlpm.x=0,"",_xlpm.x)))</f>
        <v>Animalia</v>
      </c>
      <c r="O209" s="46" t="str">
        <f>IF($I209="","",_xlfn.LET(_xlpm.x,VLOOKUP($I209,'2026-01-09_taxon-match'!$A$2:$N$81,7,FALSE),IF(_xlpm.x=0,"",_xlpm.x)))</f>
        <v>Nemertea</v>
      </c>
      <c r="P209" s="46" t="str">
        <f>IF($I209="","",_xlfn.LET(_xlpm.x,VLOOKUP($I209,'2026-01-09_taxon-match'!$A$2:$N$81,8,FALSE),IF(_xlpm.x=0,"",_xlpm.x)))</f>
        <v/>
      </c>
      <c r="Q209" s="46" t="str">
        <f>IF($I209="","",_xlfn.LET(_xlpm.x,VLOOKUP($I209,'2026-01-09_taxon-match'!$A$2:$N$81,9,FALSE),IF(_xlpm.x=0,"",_xlpm.x)))</f>
        <v/>
      </c>
      <c r="R209" s="46" t="str">
        <f>IF($I209="","",_xlfn.LET(_xlpm.x,VLOOKUP($I209,'2026-01-09_taxon-match'!$A$2:$N$81,10,FALSE),IF(_xlpm.x=0,"",_xlpm.x)))</f>
        <v/>
      </c>
      <c r="S209" s="46" t="str">
        <f>IF($I209="","",_xlfn.LET(_xlpm.x,VLOOKUP($I209,'2026-01-09_taxon-match'!$A$2:$N$81,11,FALSE),IF(_xlpm.x=0,"",_xlpm.x)))</f>
        <v/>
      </c>
      <c r="T209" s="46" t="str">
        <f>IF($I209="","",_xlfn.LET(_xlpm.x,VLOOKUP($I209,'2026-01-09_taxon-match'!$A$2:$N$81,13,FALSE),IF(_xlpm.x=0,"",_xlpm.x)))</f>
        <v/>
      </c>
      <c r="U209" s="46">
        <v>1</v>
      </c>
      <c r="V209" s="2" t="s">
        <v>58</v>
      </c>
      <c r="Y209" s="46" t="str">
        <f>IF(V209="","",_xlfn.LET(_xlpm.x,VLOOKUP(V209,'Drop-down_menus'!$D$2:$E$13,2,FALSE),IF(_xlpm.x=0,"",_xlpm.x)))</f>
        <v>https://orcid.org/0000-0002-9708-1761</v>
      </c>
      <c r="Z209" s="46" t="str">
        <f>IF(W209="","",_xlfn.LET(_xlpm.x,VLOOKUP(W209,'Drop-down_menus'!$D$2:$E$13,2,FALSE),IF(_xlpm.x=0,"",_xlpm.x)))</f>
        <v/>
      </c>
      <c r="AA209" s="46" t="str">
        <f>IF(X209="","",_xlfn.LET(_xlpm.x,VLOOKUP(X209,'Drop-down_menus'!$D$2:$E$13,2,FALSE),IF(_xlpm.x=0,"",_xlpm.x)))</f>
        <v/>
      </c>
      <c r="AB209" s="46" t="s">
        <v>1252</v>
      </c>
      <c r="AC209" s="46" t="s">
        <v>1255</v>
      </c>
    </row>
    <row r="210" spans="1:35" ht="13.5" customHeight="1">
      <c r="B210" s="46">
        <v>217</v>
      </c>
      <c r="C210" s="2" t="s">
        <v>96</v>
      </c>
      <c r="D210" s="46" t="b">
        <f>COUNTIF(Events!$B$2:$B$171, C210) &gt; 0</f>
        <v>1</v>
      </c>
      <c r="G210" s="46" t="s">
        <v>1200</v>
      </c>
      <c r="I210" s="46" t="s">
        <v>509</v>
      </c>
      <c r="J210" s="46" t="str">
        <f>IF(I210="","",_xlfn.LET(_xlpm.x,VLOOKUP(I210,'2026-01-09_taxon-match'!$A$2:$N$81,4,FALSE),IF(_xlpm.x=0,"",_xlpm.x)))</f>
        <v>Nemertea</v>
      </c>
      <c r="K210" s="46" t="s">
        <v>1318</v>
      </c>
      <c r="L210" s="46" t="str">
        <f>IF(I210="","",_xlfn.LET(_xlpm.x,VLOOKUP(I210,'2026-01-09_taxon-match'!$A$2:$N$81,3,FALSE),IF(_xlpm.x=0,"",_xlpm.x)))</f>
        <v>urn:lsid:marinespecies.org:taxname:152391</v>
      </c>
      <c r="M210" s="46" t="str">
        <f>IF($I210="","",_xlfn.LET(_xlpm.x,VLOOKUP($I210,'2026-01-09_taxon-match'!$A$2:$N$81,5,FALSE),IF(_xlpm.x=0,"",_xlpm.x)))</f>
        <v/>
      </c>
      <c r="N210" s="46" t="str">
        <f>IF($I210="","",_xlfn.LET(_xlpm.x,VLOOKUP($I210,'2026-01-09_taxon-match'!$A$2:$N$81,6,FALSE),IF(_xlpm.x=0,"",_xlpm.x)))</f>
        <v>Animalia</v>
      </c>
      <c r="O210" s="46" t="str">
        <f>IF($I210="","",_xlfn.LET(_xlpm.x,VLOOKUP($I210,'2026-01-09_taxon-match'!$A$2:$N$81,7,FALSE),IF(_xlpm.x=0,"",_xlpm.x)))</f>
        <v>Nemertea</v>
      </c>
      <c r="P210" s="46" t="str">
        <f>IF($I210="","",_xlfn.LET(_xlpm.x,VLOOKUP($I210,'2026-01-09_taxon-match'!$A$2:$N$81,8,FALSE),IF(_xlpm.x=0,"",_xlpm.x)))</f>
        <v/>
      </c>
      <c r="Q210" s="46" t="str">
        <f>IF($I210="","",_xlfn.LET(_xlpm.x,VLOOKUP($I210,'2026-01-09_taxon-match'!$A$2:$N$81,9,FALSE),IF(_xlpm.x=0,"",_xlpm.x)))</f>
        <v/>
      </c>
      <c r="R210" s="46" t="str">
        <f>IF($I210="","",_xlfn.LET(_xlpm.x,VLOOKUP($I210,'2026-01-09_taxon-match'!$A$2:$N$81,10,FALSE),IF(_xlpm.x=0,"",_xlpm.x)))</f>
        <v/>
      </c>
      <c r="S210" s="46" t="str">
        <f>IF($I210="","",_xlfn.LET(_xlpm.x,VLOOKUP($I210,'2026-01-09_taxon-match'!$A$2:$N$81,11,FALSE),IF(_xlpm.x=0,"",_xlpm.x)))</f>
        <v/>
      </c>
      <c r="T210" s="46" t="str">
        <f>IF($I210="","",_xlfn.LET(_xlpm.x,VLOOKUP($I210,'2026-01-09_taxon-match'!$A$2:$N$81,13,FALSE),IF(_xlpm.x=0,"",_xlpm.x)))</f>
        <v/>
      </c>
      <c r="U210" s="46">
        <v>1</v>
      </c>
      <c r="V210" s="2" t="s">
        <v>58</v>
      </c>
      <c r="Y210" s="46" t="str">
        <f>IF(V210="","",_xlfn.LET(_xlpm.x,VLOOKUP(V210,'Drop-down_menus'!$D$2:$E$13,2,FALSE),IF(_xlpm.x=0,"",_xlpm.x)))</f>
        <v>https://orcid.org/0000-0002-9708-1761</v>
      </c>
      <c r="Z210" s="46" t="str">
        <f>IF(W210="","",_xlfn.LET(_xlpm.x,VLOOKUP(W210,'Drop-down_menus'!$D$2:$E$13,2,FALSE),IF(_xlpm.x=0,"",_xlpm.x)))</f>
        <v/>
      </c>
      <c r="AA210" s="46" t="str">
        <f>IF(X210="","",_xlfn.LET(_xlpm.x,VLOOKUP(X210,'Drop-down_menus'!$D$2:$E$13,2,FALSE),IF(_xlpm.x=0,"",_xlpm.x)))</f>
        <v/>
      </c>
      <c r="AB210" s="46" t="s">
        <v>300</v>
      </c>
      <c r="AC210" s="46" t="s">
        <v>1255</v>
      </c>
    </row>
    <row r="211" spans="1:35" ht="13.5" customHeight="1">
      <c r="B211" s="46">
        <v>218</v>
      </c>
      <c r="C211" s="2" t="s">
        <v>96</v>
      </c>
      <c r="D211" s="46" t="b">
        <f>COUNTIF(Events!$B$2:$B$171, C211) &gt; 0</f>
        <v>1</v>
      </c>
      <c r="G211" s="46" t="s">
        <v>1200</v>
      </c>
      <c r="I211" s="46" t="s">
        <v>509</v>
      </c>
      <c r="J211" s="46" t="str">
        <f>IF(I211="","",_xlfn.LET(_xlpm.x,VLOOKUP(I211,'2026-01-09_taxon-match'!$A$2:$N$81,4,FALSE),IF(_xlpm.x=0,"",_xlpm.x)))</f>
        <v>Nemertea</v>
      </c>
      <c r="K211" s="46" t="s">
        <v>1318</v>
      </c>
      <c r="L211" s="46" t="str">
        <f>IF(I211="","",_xlfn.LET(_xlpm.x,VLOOKUP(I211,'2026-01-09_taxon-match'!$A$2:$N$81,3,FALSE),IF(_xlpm.x=0,"",_xlpm.x)))</f>
        <v>urn:lsid:marinespecies.org:taxname:152391</v>
      </c>
      <c r="M211" s="46" t="str">
        <f>IF($I211="","",_xlfn.LET(_xlpm.x,VLOOKUP($I211,'2026-01-09_taxon-match'!$A$2:$N$81,5,FALSE),IF(_xlpm.x=0,"",_xlpm.x)))</f>
        <v/>
      </c>
      <c r="N211" s="46" t="str">
        <f>IF($I211="","",_xlfn.LET(_xlpm.x,VLOOKUP($I211,'2026-01-09_taxon-match'!$A$2:$N$81,6,FALSE),IF(_xlpm.x=0,"",_xlpm.x)))</f>
        <v>Animalia</v>
      </c>
      <c r="O211" s="46" t="str">
        <f>IF($I211="","",_xlfn.LET(_xlpm.x,VLOOKUP($I211,'2026-01-09_taxon-match'!$A$2:$N$81,7,FALSE),IF(_xlpm.x=0,"",_xlpm.x)))</f>
        <v>Nemertea</v>
      </c>
      <c r="P211" s="46" t="str">
        <f>IF($I211="","",_xlfn.LET(_xlpm.x,VLOOKUP($I211,'2026-01-09_taxon-match'!$A$2:$N$81,8,FALSE),IF(_xlpm.x=0,"",_xlpm.x)))</f>
        <v/>
      </c>
      <c r="Q211" s="46" t="str">
        <f>IF($I211="","",_xlfn.LET(_xlpm.x,VLOOKUP($I211,'2026-01-09_taxon-match'!$A$2:$N$81,9,FALSE),IF(_xlpm.x=0,"",_xlpm.x)))</f>
        <v/>
      </c>
      <c r="R211" s="46" t="str">
        <f>IF($I211="","",_xlfn.LET(_xlpm.x,VLOOKUP($I211,'2026-01-09_taxon-match'!$A$2:$N$81,10,FALSE),IF(_xlpm.x=0,"",_xlpm.x)))</f>
        <v/>
      </c>
      <c r="S211" s="46" t="str">
        <f>IF($I211="","",_xlfn.LET(_xlpm.x,VLOOKUP($I211,'2026-01-09_taxon-match'!$A$2:$N$81,11,FALSE),IF(_xlpm.x=0,"",_xlpm.x)))</f>
        <v/>
      </c>
      <c r="T211" s="46" t="str">
        <f>IF($I211="","",_xlfn.LET(_xlpm.x,VLOOKUP($I211,'2026-01-09_taxon-match'!$A$2:$N$81,13,FALSE),IF(_xlpm.x=0,"",_xlpm.x)))</f>
        <v/>
      </c>
      <c r="U211" s="46">
        <v>1</v>
      </c>
      <c r="V211" s="2" t="s">
        <v>58</v>
      </c>
      <c r="Y211" s="46" t="str">
        <f>IF(V211="","",_xlfn.LET(_xlpm.x,VLOOKUP(V211,'Drop-down_menus'!$D$2:$E$13,2,FALSE),IF(_xlpm.x=0,"",_xlpm.x)))</f>
        <v>https://orcid.org/0000-0002-9708-1761</v>
      </c>
      <c r="Z211" s="46" t="str">
        <f>IF(W211="","",_xlfn.LET(_xlpm.x,VLOOKUP(W211,'Drop-down_menus'!$D$2:$E$13,2,FALSE),IF(_xlpm.x=0,"",_xlpm.x)))</f>
        <v/>
      </c>
      <c r="AA211" s="46" t="str">
        <f>IF(X211="","",_xlfn.LET(_xlpm.x,VLOOKUP(X211,'Drop-down_menus'!$D$2:$E$13,2,FALSE),IF(_xlpm.x=0,"",_xlpm.x)))</f>
        <v/>
      </c>
      <c r="AB211" s="46" t="s">
        <v>1252</v>
      </c>
      <c r="AC211" s="46" t="s">
        <v>1255</v>
      </c>
    </row>
    <row r="212" spans="1:35" ht="13.5" customHeight="1">
      <c r="B212" s="46">
        <v>218</v>
      </c>
      <c r="C212" s="2" t="s">
        <v>96</v>
      </c>
      <c r="D212" s="46" t="b">
        <f>COUNTIF(Events!$B$2:$B$171, C212) &gt; 0</f>
        <v>1</v>
      </c>
      <c r="G212" s="46" t="s">
        <v>1200</v>
      </c>
      <c r="I212" s="46" t="s">
        <v>509</v>
      </c>
      <c r="J212" s="46" t="str">
        <f>IF(I212="","",_xlfn.LET(_xlpm.x,VLOOKUP(I212,'2026-01-09_taxon-match'!$A$2:$N$81,4,FALSE),IF(_xlpm.x=0,"",_xlpm.x)))</f>
        <v>Nemertea</v>
      </c>
      <c r="K212" s="46" t="s">
        <v>1318</v>
      </c>
      <c r="L212" s="46" t="str">
        <f>IF(I212="","",_xlfn.LET(_xlpm.x,VLOOKUP(I212,'2026-01-09_taxon-match'!$A$2:$N$81,3,FALSE),IF(_xlpm.x=0,"",_xlpm.x)))</f>
        <v>urn:lsid:marinespecies.org:taxname:152391</v>
      </c>
      <c r="M212" s="46" t="str">
        <f>IF($I212="","",_xlfn.LET(_xlpm.x,VLOOKUP($I212,'2026-01-09_taxon-match'!$A$2:$N$81,5,FALSE),IF(_xlpm.x=0,"",_xlpm.x)))</f>
        <v/>
      </c>
      <c r="N212" s="46" t="str">
        <f>IF($I212="","",_xlfn.LET(_xlpm.x,VLOOKUP($I212,'2026-01-09_taxon-match'!$A$2:$N$81,6,FALSE),IF(_xlpm.x=0,"",_xlpm.x)))</f>
        <v>Animalia</v>
      </c>
      <c r="O212" s="46" t="str">
        <f>IF($I212="","",_xlfn.LET(_xlpm.x,VLOOKUP($I212,'2026-01-09_taxon-match'!$A$2:$N$81,7,FALSE),IF(_xlpm.x=0,"",_xlpm.x)))</f>
        <v>Nemertea</v>
      </c>
      <c r="P212" s="46" t="str">
        <f>IF($I212="","",_xlfn.LET(_xlpm.x,VLOOKUP($I212,'2026-01-09_taxon-match'!$A$2:$N$81,8,FALSE),IF(_xlpm.x=0,"",_xlpm.x)))</f>
        <v/>
      </c>
      <c r="Q212" s="46" t="str">
        <f>IF($I212="","",_xlfn.LET(_xlpm.x,VLOOKUP($I212,'2026-01-09_taxon-match'!$A$2:$N$81,9,FALSE),IF(_xlpm.x=0,"",_xlpm.x)))</f>
        <v/>
      </c>
      <c r="R212" s="46" t="str">
        <f>IF($I212="","",_xlfn.LET(_xlpm.x,VLOOKUP($I212,'2026-01-09_taxon-match'!$A$2:$N$81,10,FALSE),IF(_xlpm.x=0,"",_xlpm.x)))</f>
        <v/>
      </c>
      <c r="S212" s="46" t="str">
        <f>IF($I212="","",_xlfn.LET(_xlpm.x,VLOOKUP($I212,'2026-01-09_taxon-match'!$A$2:$N$81,11,FALSE),IF(_xlpm.x=0,"",_xlpm.x)))</f>
        <v/>
      </c>
      <c r="T212" s="46" t="str">
        <f>IF($I212="","",_xlfn.LET(_xlpm.x,VLOOKUP($I212,'2026-01-09_taxon-match'!$A$2:$N$81,13,FALSE),IF(_xlpm.x=0,"",_xlpm.x)))</f>
        <v/>
      </c>
      <c r="U212" s="46">
        <v>1</v>
      </c>
      <c r="V212" s="2" t="s">
        <v>58</v>
      </c>
      <c r="Y212" s="46" t="str">
        <f>IF(V212="","",_xlfn.LET(_xlpm.x,VLOOKUP(V212,'Drop-down_menus'!$D$2:$E$13,2,FALSE),IF(_xlpm.x=0,"",_xlpm.x)))</f>
        <v>https://orcid.org/0000-0002-9708-1761</v>
      </c>
      <c r="Z212" s="46" t="str">
        <f>IF(W212="","",_xlfn.LET(_xlpm.x,VLOOKUP(W212,'Drop-down_menus'!$D$2:$E$13,2,FALSE),IF(_xlpm.x=0,"",_xlpm.x)))</f>
        <v/>
      </c>
      <c r="AA212" s="46" t="str">
        <f>IF(X212="","",_xlfn.LET(_xlpm.x,VLOOKUP(X212,'Drop-down_menus'!$D$2:$E$13,2,FALSE),IF(_xlpm.x=0,"",_xlpm.x)))</f>
        <v/>
      </c>
      <c r="AB212" s="46" t="s">
        <v>300</v>
      </c>
      <c r="AC212" s="46" t="s">
        <v>1255</v>
      </c>
    </row>
    <row r="213" spans="1:35" ht="13.5" customHeight="1">
      <c r="B213" s="46">
        <v>219</v>
      </c>
      <c r="C213" s="2" t="s">
        <v>96</v>
      </c>
      <c r="D213" s="46" t="b">
        <f>COUNTIF(Events!$B$2:$B$171, C213) &gt; 0</f>
        <v>1</v>
      </c>
      <c r="G213" s="46" t="s">
        <v>1201</v>
      </c>
      <c r="I213" s="46" t="s">
        <v>232</v>
      </c>
      <c r="J213" s="46" t="str">
        <f>IF(I213="","",_xlfn.LET(_xlpm.x,VLOOKUP(I213,'2026-01-09_taxon-match'!$A$2:$N$81,4,FALSE),IF(_xlpm.x=0,"",_xlpm.x)))</f>
        <v>Terebellidae</v>
      </c>
      <c r="K213" s="46" t="s">
        <v>1318</v>
      </c>
      <c r="L213" s="46" t="str">
        <f>IF(I213="","",_xlfn.LET(_xlpm.x,VLOOKUP(I213,'2026-01-09_taxon-match'!$A$2:$N$81,3,FALSE),IF(_xlpm.x=0,"",_xlpm.x)))</f>
        <v/>
      </c>
      <c r="M213" s="46" t="str">
        <f>IF($I213="","",_xlfn.LET(_xlpm.x,VLOOKUP($I213,'2026-01-09_taxon-match'!$A$2:$N$81,5,FALSE),IF(_xlpm.x=0,"",_xlpm.x)))</f>
        <v/>
      </c>
      <c r="N213" s="46" t="str">
        <f>IF($I213="","",_xlfn.LET(_xlpm.x,VLOOKUP($I213,'2026-01-09_taxon-match'!$A$2:$N$81,6,FALSE),IF(_xlpm.x=0,"",_xlpm.x)))</f>
        <v/>
      </c>
      <c r="O213" s="46" t="str">
        <f>IF($I213="","",_xlfn.LET(_xlpm.x,VLOOKUP($I213,'2026-01-09_taxon-match'!$A$2:$N$81,7,FALSE),IF(_xlpm.x=0,"",_xlpm.x)))</f>
        <v/>
      </c>
      <c r="P213" s="46" t="str">
        <f>IF($I213="","",_xlfn.LET(_xlpm.x,VLOOKUP($I213,'2026-01-09_taxon-match'!$A$2:$N$81,8,FALSE),IF(_xlpm.x=0,"",_xlpm.x)))</f>
        <v/>
      </c>
      <c r="Q213" s="46" t="str">
        <f>IF($I213="","",_xlfn.LET(_xlpm.x,VLOOKUP($I213,'2026-01-09_taxon-match'!$A$2:$N$81,9,FALSE),IF(_xlpm.x=0,"",_xlpm.x)))</f>
        <v/>
      </c>
      <c r="R213" s="46" t="str">
        <f>IF($I213="","",_xlfn.LET(_xlpm.x,VLOOKUP($I213,'2026-01-09_taxon-match'!$A$2:$N$81,10,FALSE),IF(_xlpm.x=0,"",_xlpm.x)))</f>
        <v/>
      </c>
      <c r="S213" s="46" t="str">
        <f>IF($I213="","",_xlfn.LET(_xlpm.x,VLOOKUP($I213,'2026-01-09_taxon-match'!$A$2:$N$81,11,FALSE),IF(_xlpm.x=0,"",_xlpm.x)))</f>
        <v/>
      </c>
      <c r="T213" s="46" t="str">
        <f>IF($I213="","",_xlfn.LET(_xlpm.x,VLOOKUP($I213,'2026-01-09_taxon-match'!$A$2:$N$81,13,FALSE),IF(_xlpm.x=0,"",_xlpm.x)))</f>
        <v/>
      </c>
      <c r="U213" s="46">
        <v>1</v>
      </c>
      <c r="V213" t="s">
        <v>43</v>
      </c>
      <c r="Y213" s="46" t="str">
        <f>IF(V213="","",_xlfn.LET(_xlpm.x,VLOOKUP(V213,'Drop-down_menus'!$D$2:$E$13,2,FALSE),IF(_xlpm.x=0,"",_xlpm.x)))</f>
        <v>https://orcid.org/0000-0002-0981-7442</v>
      </c>
      <c r="Z213" s="46" t="str">
        <f>IF(W213="","",_xlfn.LET(_xlpm.x,VLOOKUP(W213,'Drop-down_menus'!$D$2:$E$13,2,FALSE),IF(_xlpm.x=0,"",_xlpm.x)))</f>
        <v/>
      </c>
      <c r="AA213" s="46" t="str">
        <f>IF(X213="","",_xlfn.LET(_xlpm.x,VLOOKUP(X213,'Drop-down_menus'!$D$2:$E$13,2,FALSE),IF(_xlpm.x=0,"",_xlpm.x)))</f>
        <v/>
      </c>
      <c r="AB213" s="46" t="s">
        <v>1252</v>
      </c>
      <c r="AC213" s="46" t="s">
        <v>1255</v>
      </c>
    </row>
    <row r="214" spans="1:35" ht="13.5" customHeight="1">
      <c r="B214" s="46">
        <v>219</v>
      </c>
      <c r="C214" s="2" t="s">
        <v>96</v>
      </c>
      <c r="D214" s="46" t="b">
        <f>COUNTIF(Events!$B$2:$B$171, C214) &gt; 0</f>
        <v>1</v>
      </c>
      <c r="G214" s="46" t="s">
        <v>1201</v>
      </c>
      <c r="I214" s="46" t="s">
        <v>232</v>
      </c>
      <c r="J214" s="46" t="str">
        <f>IF(I214="","",_xlfn.LET(_xlpm.x,VLOOKUP(I214,'2026-01-09_taxon-match'!$A$2:$N$81,4,FALSE),IF(_xlpm.x=0,"",_xlpm.x)))</f>
        <v>Terebellidae</v>
      </c>
      <c r="K214" s="46" t="s">
        <v>1318</v>
      </c>
      <c r="L214" s="46" t="str">
        <f>IF(I214="","",_xlfn.LET(_xlpm.x,VLOOKUP(I214,'2026-01-09_taxon-match'!$A$2:$N$81,3,FALSE),IF(_xlpm.x=0,"",_xlpm.x)))</f>
        <v/>
      </c>
      <c r="M214" s="46" t="str">
        <f>IF($I214="","",_xlfn.LET(_xlpm.x,VLOOKUP($I214,'2026-01-09_taxon-match'!$A$2:$N$81,5,FALSE),IF(_xlpm.x=0,"",_xlpm.x)))</f>
        <v/>
      </c>
      <c r="N214" s="46" t="str">
        <f>IF($I214="","",_xlfn.LET(_xlpm.x,VLOOKUP($I214,'2026-01-09_taxon-match'!$A$2:$N$81,6,FALSE),IF(_xlpm.x=0,"",_xlpm.x)))</f>
        <v/>
      </c>
      <c r="O214" s="46" t="str">
        <f>IF($I214="","",_xlfn.LET(_xlpm.x,VLOOKUP($I214,'2026-01-09_taxon-match'!$A$2:$N$81,7,FALSE),IF(_xlpm.x=0,"",_xlpm.x)))</f>
        <v/>
      </c>
      <c r="P214" s="46" t="str">
        <f>IF($I214="","",_xlfn.LET(_xlpm.x,VLOOKUP($I214,'2026-01-09_taxon-match'!$A$2:$N$81,8,FALSE),IF(_xlpm.x=0,"",_xlpm.x)))</f>
        <v/>
      </c>
      <c r="Q214" s="46" t="str">
        <f>IF($I214="","",_xlfn.LET(_xlpm.x,VLOOKUP($I214,'2026-01-09_taxon-match'!$A$2:$N$81,9,FALSE),IF(_xlpm.x=0,"",_xlpm.x)))</f>
        <v/>
      </c>
      <c r="R214" s="46" t="str">
        <f>IF($I214="","",_xlfn.LET(_xlpm.x,VLOOKUP($I214,'2026-01-09_taxon-match'!$A$2:$N$81,10,FALSE),IF(_xlpm.x=0,"",_xlpm.x)))</f>
        <v/>
      </c>
      <c r="S214" s="46" t="str">
        <f>IF($I214="","",_xlfn.LET(_xlpm.x,VLOOKUP($I214,'2026-01-09_taxon-match'!$A$2:$N$81,11,FALSE),IF(_xlpm.x=0,"",_xlpm.x)))</f>
        <v/>
      </c>
      <c r="T214" s="46" t="str">
        <f>IF($I214="","",_xlfn.LET(_xlpm.x,VLOOKUP($I214,'2026-01-09_taxon-match'!$A$2:$N$81,13,FALSE),IF(_xlpm.x=0,"",_xlpm.x)))</f>
        <v/>
      </c>
      <c r="U214" s="46">
        <v>1</v>
      </c>
      <c r="V214" t="s">
        <v>43</v>
      </c>
      <c r="Y214" s="46" t="str">
        <f>IF(V214="","",_xlfn.LET(_xlpm.x,VLOOKUP(V214,'Drop-down_menus'!$D$2:$E$13,2,FALSE),IF(_xlpm.x=0,"",_xlpm.x)))</f>
        <v>https://orcid.org/0000-0002-0981-7442</v>
      </c>
      <c r="Z214" s="46" t="str">
        <f>IF(W214="","",_xlfn.LET(_xlpm.x,VLOOKUP(W214,'Drop-down_menus'!$D$2:$E$13,2,FALSE),IF(_xlpm.x=0,"",_xlpm.x)))</f>
        <v/>
      </c>
      <c r="AA214" s="46" t="str">
        <f>IF(X214="","",_xlfn.LET(_xlpm.x,VLOOKUP(X214,'Drop-down_menus'!$D$2:$E$13,2,FALSE),IF(_xlpm.x=0,"",_xlpm.x)))</f>
        <v/>
      </c>
      <c r="AB214" s="46" t="s">
        <v>300</v>
      </c>
      <c r="AC214" s="46" t="s">
        <v>1255</v>
      </c>
    </row>
    <row r="215" spans="1:35" ht="13.5" customHeight="1">
      <c r="B215" s="46">
        <v>220</v>
      </c>
      <c r="C215" s="2" t="s">
        <v>96</v>
      </c>
      <c r="D215" s="46" t="b">
        <f>COUNTIF(Events!$B$2:$B$171, C215) &gt; 0</f>
        <v>1</v>
      </c>
      <c r="G215" s="46" t="s">
        <v>1201</v>
      </c>
      <c r="I215" s="46" t="s">
        <v>232</v>
      </c>
      <c r="J215" s="46" t="str">
        <f>IF(I215="","",_xlfn.LET(_xlpm.x,VLOOKUP(I215,'2026-01-09_taxon-match'!$A$2:$N$81,4,FALSE),IF(_xlpm.x=0,"",_xlpm.x)))</f>
        <v>Terebellidae</v>
      </c>
      <c r="K215" s="46" t="s">
        <v>1318</v>
      </c>
      <c r="L215" s="46" t="str">
        <f>IF(I215="","",_xlfn.LET(_xlpm.x,VLOOKUP(I215,'2026-01-09_taxon-match'!$A$2:$N$81,3,FALSE),IF(_xlpm.x=0,"",_xlpm.x)))</f>
        <v/>
      </c>
      <c r="M215" s="46" t="str">
        <f>IF($I215="","",_xlfn.LET(_xlpm.x,VLOOKUP($I215,'2026-01-09_taxon-match'!$A$2:$N$81,5,FALSE),IF(_xlpm.x=0,"",_xlpm.x)))</f>
        <v/>
      </c>
      <c r="N215" s="46" t="str">
        <f>IF($I215="","",_xlfn.LET(_xlpm.x,VLOOKUP($I215,'2026-01-09_taxon-match'!$A$2:$N$81,6,FALSE),IF(_xlpm.x=0,"",_xlpm.x)))</f>
        <v/>
      </c>
      <c r="O215" s="46" t="str">
        <f>IF($I215="","",_xlfn.LET(_xlpm.x,VLOOKUP($I215,'2026-01-09_taxon-match'!$A$2:$N$81,7,FALSE),IF(_xlpm.x=0,"",_xlpm.x)))</f>
        <v/>
      </c>
      <c r="P215" s="46" t="str">
        <f>IF($I215="","",_xlfn.LET(_xlpm.x,VLOOKUP($I215,'2026-01-09_taxon-match'!$A$2:$N$81,8,FALSE),IF(_xlpm.x=0,"",_xlpm.x)))</f>
        <v/>
      </c>
      <c r="Q215" s="46" t="str">
        <f>IF($I215="","",_xlfn.LET(_xlpm.x,VLOOKUP($I215,'2026-01-09_taxon-match'!$A$2:$N$81,9,FALSE),IF(_xlpm.x=0,"",_xlpm.x)))</f>
        <v/>
      </c>
      <c r="R215" s="46" t="str">
        <f>IF($I215="","",_xlfn.LET(_xlpm.x,VLOOKUP($I215,'2026-01-09_taxon-match'!$A$2:$N$81,10,FALSE),IF(_xlpm.x=0,"",_xlpm.x)))</f>
        <v/>
      </c>
      <c r="S215" s="46" t="str">
        <f>IF($I215="","",_xlfn.LET(_xlpm.x,VLOOKUP($I215,'2026-01-09_taxon-match'!$A$2:$N$81,11,FALSE),IF(_xlpm.x=0,"",_xlpm.x)))</f>
        <v/>
      </c>
      <c r="T215" s="46" t="str">
        <f>IF($I215="","",_xlfn.LET(_xlpm.x,VLOOKUP($I215,'2026-01-09_taxon-match'!$A$2:$N$81,13,FALSE),IF(_xlpm.x=0,"",_xlpm.x)))</f>
        <v/>
      </c>
      <c r="U215" s="46">
        <v>1</v>
      </c>
      <c r="V215" t="s">
        <v>43</v>
      </c>
      <c r="Y215" s="46" t="str">
        <f>IF(V215="","",_xlfn.LET(_xlpm.x,VLOOKUP(V215,'Drop-down_menus'!$D$2:$E$13,2,FALSE),IF(_xlpm.x=0,"",_xlpm.x)))</f>
        <v>https://orcid.org/0000-0002-0981-7442</v>
      </c>
      <c r="Z215" s="46" t="str">
        <f>IF(W215="","",_xlfn.LET(_xlpm.x,VLOOKUP(W215,'Drop-down_menus'!$D$2:$E$13,2,FALSE),IF(_xlpm.x=0,"",_xlpm.x)))</f>
        <v/>
      </c>
      <c r="AA215" s="46" t="str">
        <f>IF(X215="","",_xlfn.LET(_xlpm.x,VLOOKUP(X215,'Drop-down_menus'!$D$2:$E$13,2,FALSE),IF(_xlpm.x=0,"",_xlpm.x)))</f>
        <v/>
      </c>
      <c r="AB215" s="46" t="s">
        <v>1252</v>
      </c>
      <c r="AC215" s="46" t="s">
        <v>1255</v>
      </c>
    </row>
    <row r="216" spans="1:35" ht="13.5" customHeight="1">
      <c r="B216" s="46">
        <v>220</v>
      </c>
      <c r="C216" s="2" t="s">
        <v>96</v>
      </c>
      <c r="D216" s="46" t="b">
        <f>COUNTIF(Events!$B$2:$B$171, C216) &gt; 0</f>
        <v>1</v>
      </c>
      <c r="G216" s="46" t="s">
        <v>1201</v>
      </c>
      <c r="I216" s="46" t="s">
        <v>232</v>
      </c>
      <c r="J216" s="46" t="str">
        <f>IF(I216="","",_xlfn.LET(_xlpm.x,VLOOKUP(I216,'2026-01-09_taxon-match'!$A$2:$N$81,4,FALSE),IF(_xlpm.x=0,"",_xlpm.x)))</f>
        <v>Terebellidae</v>
      </c>
      <c r="K216" s="46" t="s">
        <v>1318</v>
      </c>
      <c r="L216" s="46" t="str">
        <f>IF(I216="","",_xlfn.LET(_xlpm.x,VLOOKUP(I216,'2026-01-09_taxon-match'!$A$2:$N$81,3,FALSE),IF(_xlpm.x=0,"",_xlpm.x)))</f>
        <v/>
      </c>
      <c r="M216" s="46" t="str">
        <f>IF($I216="","",_xlfn.LET(_xlpm.x,VLOOKUP($I216,'2026-01-09_taxon-match'!$A$2:$N$81,5,FALSE),IF(_xlpm.x=0,"",_xlpm.x)))</f>
        <v/>
      </c>
      <c r="N216" s="46" t="str">
        <f>IF($I216="","",_xlfn.LET(_xlpm.x,VLOOKUP($I216,'2026-01-09_taxon-match'!$A$2:$N$81,6,FALSE),IF(_xlpm.x=0,"",_xlpm.x)))</f>
        <v/>
      </c>
      <c r="O216" s="46" t="str">
        <f>IF($I216="","",_xlfn.LET(_xlpm.x,VLOOKUP($I216,'2026-01-09_taxon-match'!$A$2:$N$81,7,FALSE),IF(_xlpm.x=0,"",_xlpm.x)))</f>
        <v/>
      </c>
      <c r="P216" s="46" t="str">
        <f>IF($I216="","",_xlfn.LET(_xlpm.x,VLOOKUP($I216,'2026-01-09_taxon-match'!$A$2:$N$81,8,FALSE),IF(_xlpm.x=0,"",_xlpm.x)))</f>
        <v/>
      </c>
      <c r="Q216" s="46" t="str">
        <f>IF($I216="","",_xlfn.LET(_xlpm.x,VLOOKUP($I216,'2026-01-09_taxon-match'!$A$2:$N$81,9,FALSE),IF(_xlpm.x=0,"",_xlpm.x)))</f>
        <v/>
      </c>
      <c r="R216" s="46" t="str">
        <f>IF($I216="","",_xlfn.LET(_xlpm.x,VLOOKUP($I216,'2026-01-09_taxon-match'!$A$2:$N$81,10,FALSE),IF(_xlpm.x=0,"",_xlpm.x)))</f>
        <v/>
      </c>
      <c r="S216" s="46" t="str">
        <f>IF($I216="","",_xlfn.LET(_xlpm.x,VLOOKUP($I216,'2026-01-09_taxon-match'!$A$2:$N$81,11,FALSE),IF(_xlpm.x=0,"",_xlpm.x)))</f>
        <v/>
      </c>
      <c r="T216" s="46" t="str">
        <f>IF($I216="","",_xlfn.LET(_xlpm.x,VLOOKUP($I216,'2026-01-09_taxon-match'!$A$2:$N$81,13,FALSE),IF(_xlpm.x=0,"",_xlpm.x)))</f>
        <v/>
      </c>
      <c r="U216" s="46">
        <v>1</v>
      </c>
      <c r="V216" t="s">
        <v>43</v>
      </c>
      <c r="Y216" s="46" t="str">
        <f>IF(V216="","",_xlfn.LET(_xlpm.x,VLOOKUP(V216,'Drop-down_menus'!$D$2:$E$13,2,FALSE),IF(_xlpm.x=0,"",_xlpm.x)))</f>
        <v>https://orcid.org/0000-0002-0981-7442</v>
      </c>
      <c r="Z216" s="46" t="str">
        <f>IF(W216="","",_xlfn.LET(_xlpm.x,VLOOKUP(W216,'Drop-down_menus'!$D$2:$E$13,2,FALSE),IF(_xlpm.x=0,"",_xlpm.x)))</f>
        <v/>
      </c>
      <c r="AA216" s="46" t="str">
        <f>IF(X216="","",_xlfn.LET(_xlpm.x,VLOOKUP(X216,'Drop-down_menus'!$D$2:$E$13,2,FALSE),IF(_xlpm.x=0,"",_xlpm.x)))</f>
        <v/>
      </c>
      <c r="AB216" s="46" t="s">
        <v>300</v>
      </c>
      <c r="AC216" s="46" t="s">
        <v>1255</v>
      </c>
    </row>
    <row r="217" spans="1:35" ht="13.5" customHeight="1">
      <c r="B217" s="46">
        <v>221</v>
      </c>
      <c r="C217" s="2" t="s">
        <v>96</v>
      </c>
      <c r="D217" s="46" t="b">
        <f>COUNTIF(Events!$B$2:$B$171, C217) &gt; 0</f>
        <v>1</v>
      </c>
      <c r="G217" s="46" t="s">
        <v>1201</v>
      </c>
      <c r="I217" s="46" t="s">
        <v>232</v>
      </c>
      <c r="J217" s="46" t="str">
        <f>IF(I217="","",_xlfn.LET(_xlpm.x,VLOOKUP(I217,'2026-01-09_taxon-match'!$A$2:$N$81,4,FALSE),IF(_xlpm.x=0,"",_xlpm.x)))</f>
        <v>Terebellidae</v>
      </c>
      <c r="K217" s="46" t="s">
        <v>1318</v>
      </c>
      <c r="L217" s="46" t="str">
        <f>IF(I217="","",_xlfn.LET(_xlpm.x,VLOOKUP(I217,'2026-01-09_taxon-match'!$A$2:$N$81,3,FALSE),IF(_xlpm.x=0,"",_xlpm.x)))</f>
        <v/>
      </c>
      <c r="M217" s="46" t="str">
        <f>IF($I217="","",_xlfn.LET(_xlpm.x,VLOOKUP($I217,'2026-01-09_taxon-match'!$A$2:$N$81,5,FALSE),IF(_xlpm.x=0,"",_xlpm.x)))</f>
        <v/>
      </c>
      <c r="N217" s="46" t="str">
        <f>IF($I217="","",_xlfn.LET(_xlpm.x,VLOOKUP($I217,'2026-01-09_taxon-match'!$A$2:$N$81,6,FALSE),IF(_xlpm.x=0,"",_xlpm.x)))</f>
        <v/>
      </c>
      <c r="O217" s="46" t="str">
        <f>IF($I217="","",_xlfn.LET(_xlpm.x,VLOOKUP($I217,'2026-01-09_taxon-match'!$A$2:$N$81,7,FALSE),IF(_xlpm.x=0,"",_xlpm.x)))</f>
        <v/>
      </c>
      <c r="P217" s="46" t="str">
        <f>IF($I217="","",_xlfn.LET(_xlpm.x,VLOOKUP($I217,'2026-01-09_taxon-match'!$A$2:$N$81,8,FALSE),IF(_xlpm.x=0,"",_xlpm.x)))</f>
        <v/>
      </c>
      <c r="Q217" s="46" t="str">
        <f>IF($I217="","",_xlfn.LET(_xlpm.x,VLOOKUP($I217,'2026-01-09_taxon-match'!$A$2:$N$81,9,FALSE),IF(_xlpm.x=0,"",_xlpm.x)))</f>
        <v/>
      </c>
      <c r="R217" s="46" t="str">
        <f>IF($I217="","",_xlfn.LET(_xlpm.x,VLOOKUP($I217,'2026-01-09_taxon-match'!$A$2:$N$81,10,FALSE),IF(_xlpm.x=0,"",_xlpm.x)))</f>
        <v/>
      </c>
      <c r="S217" s="46" t="str">
        <f>IF($I217="","",_xlfn.LET(_xlpm.x,VLOOKUP($I217,'2026-01-09_taxon-match'!$A$2:$N$81,11,FALSE),IF(_xlpm.x=0,"",_xlpm.x)))</f>
        <v/>
      </c>
      <c r="T217" s="46" t="str">
        <f>IF($I217="","",_xlfn.LET(_xlpm.x,VLOOKUP($I217,'2026-01-09_taxon-match'!$A$2:$N$81,13,FALSE),IF(_xlpm.x=0,"",_xlpm.x)))</f>
        <v/>
      </c>
      <c r="U217" s="46">
        <v>1</v>
      </c>
      <c r="V217" t="s">
        <v>43</v>
      </c>
      <c r="Y217" s="46" t="str">
        <f>IF(V217="","",_xlfn.LET(_xlpm.x,VLOOKUP(V217,'Drop-down_menus'!$D$2:$E$13,2,FALSE),IF(_xlpm.x=0,"",_xlpm.x)))</f>
        <v>https://orcid.org/0000-0002-0981-7442</v>
      </c>
      <c r="Z217" s="46" t="str">
        <f>IF(W217="","",_xlfn.LET(_xlpm.x,VLOOKUP(W217,'Drop-down_menus'!$D$2:$E$13,2,FALSE),IF(_xlpm.x=0,"",_xlpm.x)))</f>
        <v/>
      </c>
      <c r="AA217" s="46" t="str">
        <f>IF(X217="","",_xlfn.LET(_xlpm.x,VLOOKUP(X217,'Drop-down_menus'!$D$2:$E$13,2,FALSE),IF(_xlpm.x=0,"",_xlpm.x)))</f>
        <v/>
      </c>
      <c r="AB217" s="46" t="s">
        <v>1252</v>
      </c>
      <c r="AC217" s="46" t="s">
        <v>1255</v>
      </c>
    </row>
    <row r="218" spans="1:35" ht="13.5" customHeight="1">
      <c r="B218" s="46">
        <v>221</v>
      </c>
      <c r="C218" s="2" t="s">
        <v>96</v>
      </c>
      <c r="D218" s="46" t="b">
        <f>COUNTIF(Events!$B$2:$B$171, C218) &gt; 0</f>
        <v>1</v>
      </c>
      <c r="G218" s="46" t="s">
        <v>1201</v>
      </c>
      <c r="I218" s="46" t="s">
        <v>232</v>
      </c>
      <c r="J218" s="46" t="str">
        <f>IF(I218="","",_xlfn.LET(_xlpm.x,VLOOKUP(I218,'2026-01-09_taxon-match'!$A$2:$N$81,4,FALSE),IF(_xlpm.x=0,"",_xlpm.x)))</f>
        <v>Terebellidae</v>
      </c>
      <c r="K218" s="46" t="s">
        <v>1318</v>
      </c>
      <c r="L218" s="46" t="str">
        <f>IF(I218="","",_xlfn.LET(_xlpm.x,VLOOKUP(I218,'2026-01-09_taxon-match'!$A$2:$N$81,3,FALSE),IF(_xlpm.x=0,"",_xlpm.x)))</f>
        <v/>
      </c>
      <c r="M218" s="46" t="str">
        <f>IF($I218="","",_xlfn.LET(_xlpm.x,VLOOKUP($I218,'2026-01-09_taxon-match'!$A$2:$N$81,5,FALSE),IF(_xlpm.x=0,"",_xlpm.x)))</f>
        <v/>
      </c>
      <c r="N218" s="46" t="str">
        <f>IF($I218="","",_xlfn.LET(_xlpm.x,VLOOKUP($I218,'2026-01-09_taxon-match'!$A$2:$N$81,6,FALSE),IF(_xlpm.x=0,"",_xlpm.x)))</f>
        <v/>
      </c>
      <c r="O218" s="46" t="str">
        <f>IF($I218="","",_xlfn.LET(_xlpm.x,VLOOKUP($I218,'2026-01-09_taxon-match'!$A$2:$N$81,7,FALSE),IF(_xlpm.x=0,"",_xlpm.x)))</f>
        <v/>
      </c>
      <c r="P218" s="46" t="str">
        <f>IF($I218="","",_xlfn.LET(_xlpm.x,VLOOKUP($I218,'2026-01-09_taxon-match'!$A$2:$N$81,8,FALSE),IF(_xlpm.x=0,"",_xlpm.x)))</f>
        <v/>
      </c>
      <c r="Q218" s="46" t="str">
        <f>IF($I218="","",_xlfn.LET(_xlpm.x,VLOOKUP($I218,'2026-01-09_taxon-match'!$A$2:$N$81,9,FALSE),IF(_xlpm.x=0,"",_xlpm.x)))</f>
        <v/>
      </c>
      <c r="R218" s="46" t="str">
        <f>IF($I218="","",_xlfn.LET(_xlpm.x,VLOOKUP($I218,'2026-01-09_taxon-match'!$A$2:$N$81,10,FALSE),IF(_xlpm.x=0,"",_xlpm.x)))</f>
        <v/>
      </c>
      <c r="S218" s="46" t="str">
        <f>IF($I218="","",_xlfn.LET(_xlpm.x,VLOOKUP($I218,'2026-01-09_taxon-match'!$A$2:$N$81,11,FALSE),IF(_xlpm.x=0,"",_xlpm.x)))</f>
        <v/>
      </c>
      <c r="T218" s="46" t="str">
        <f>IF($I218="","",_xlfn.LET(_xlpm.x,VLOOKUP($I218,'2026-01-09_taxon-match'!$A$2:$N$81,13,FALSE),IF(_xlpm.x=0,"",_xlpm.x)))</f>
        <v/>
      </c>
      <c r="U218" s="46">
        <v>1</v>
      </c>
      <c r="V218" t="s">
        <v>43</v>
      </c>
      <c r="Y218" s="46" t="str">
        <f>IF(V218="","",_xlfn.LET(_xlpm.x,VLOOKUP(V218,'Drop-down_menus'!$D$2:$E$13,2,FALSE),IF(_xlpm.x=0,"",_xlpm.x)))</f>
        <v>https://orcid.org/0000-0002-0981-7442</v>
      </c>
      <c r="Z218" s="46" t="str">
        <f>IF(W218="","",_xlfn.LET(_xlpm.x,VLOOKUP(W218,'Drop-down_menus'!$D$2:$E$13,2,FALSE),IF(_xlpm.x=0,"",_xlpm.x)))</f>
        <v/>
      </c>
      <c r="AA218" s="46" t="str">
        <f>IF(X218="","",_xlfn.LET(_xlpm.x,VLOOKUP(X218,'Drop-down_menus'!$D$2:$E$13,2,FALSE),IF(_xlpm.x=0,"",_xlpm.x)))</f>
        <v/>
      </c>
      <c r="AB218" s="46" t="s">
        <v>300</v>
      </c>
      <c r="AC218" s="46" t="s">
        <v>1255</v>
      </c>
    </row>
    <row r="219" spans="1:35" ht="13.5" customHeight="1">
      <c r="B219" s="46">
        <v>222</v>
      </c>
      <c r="C219" s="2" t="s">
        <v>96</v>
      </c>
      <c r="D219" s="46" t="b">
        <f>COUNTIF(Events!$B$2:$B$171, C219) &gt; 0</f>
        <v>1</v>
      </c>
      <c r="G219" s="46" t="s">
        <v>1202</v>
      </c>
      <c r="I219" s="46" t="s">
        <v>1338</v>
      </c>
      <c r="J219" s="46" t="str">
        <f>IF(I219="","",_xlfn.LET(_xlpm.x,VLOOKUP(I219,'2026-01-09_taxon-match'!$A$2:$N$81,4,FALSE),IF(_xlpm.x=0,"",_xlpm.x)))</f>
        <v>Polynoidae</v>
      </c>
      <c r="K219" s="46" t="s">
        <v>1318</v>
      </c>
      <c r="L219" s="46" t="str">
        <f>IF(I219="","",_xlfn.LET(_xlpm.x,VLOOKUP(I219,'2026-01-09_taxon-match'!$A$2:$N$81,3,FALSE),IF(_xlpm.x=0,"",_xlpm.x)))</f>
        <v>urn:lsid:marinespecies.org:taxname:939</v>
      </c>
      <c r="M219" s="46" t="str">
        <f>IF($I219="","",_xlfn.LET(_xlpm.x,VLOOKUP($I219,'2026-01-09_taxon-match'!$A$2:$N$81,5,FALSE),IF(_xlpm.x=0,"",_xlpm.x)))</f>
        <v>Kinberg, 1856</v>
      </c>
      <c r="N219" s="46" t="str">
        <f>IF($I219="","",_xlfn.LET(_xlpm.x,VLOOKUP($I219,'2026-01-09_taxon-match'!$A$2:$N$81,6,FALSE),IF(_xlpm.x=0,"",_xlpm.x)))</f>
        <v>Animalia</v>
      </c>
      <c r="O219" s="46" t="str">
        <f>IF($I219="","",_xlfn.LET(_xlpm.x,VLOOKUP($I219,'2026-01-09_taxon-match'!$A$2:$N$81,7,FALSE),IF(_xlpm.x=0,"",_xlpm.x)))</f>
        <v>Annelida</v>
      </c>
      <c r="P219" s="46" t="str">
        <f>IF($I219="","",_xlfn.LET(_xlpm.x,VLOOKUP($I219,'2026-01-09_taxon-match'!$A$2:$N$81,8,FALSE),IF(_xlpm.x=0,"",_xlpm.x)))</f>
        <v>Polychaeta</v>
      </c>
      <c r="Q219" s="46" t="str">
        <f>IF($I219="","",_xlfn.LET(_xlpm.x,VLOOKUP($I219,'2026-01-09_taxon-match'!$A$2:$N$81,9,FALSE),IF(_xlpm.x=0,"",_xlpm.x)))</f>
        <v>Phyllodocida</v>
      </c>
      <c r="R219" s="46" t="str">
        <f>IF($I219="","",_xlfn.LET(_xlpm.x,VLOOKUP($I219,'2026-01-09_taxon-match'!$A$2:$N$81,10,FALSE),IF(_xlpm.x=0,"",_xlpm.x)))</f>
        <v>Polynoidae</v>
      </c>
      <c r="S219" s="46" t="str">
        <f>IF($I219="","",_xlfn.LET(_xlpm.x,VLOOKUP($I219,'2026-01-09_taxon-match'!$A$2:$N$81,11,FALSE),IF(_xlpm.x=0,"",_xlpm.x)))</f>
        <v/>
      </c>
      <c r="T219" s="46" t="str">
        <f>IF($I219="","",_xlfn.LET(_xlpm.x,VLOOKUP($I219,'2026-01-09_taxon-match'!$A$2:$N$81,13,FALSE),IF(_xlpm.x=0,"",_xlpm.x)))</f>
        <v/>
      </c>
      <c r="U219" s="46">
        <v>1</v>
      </c>
      <c r="V219" s="2" t="s">
        <v>58</v>
      </c>
      <c r="Y219" s="46" t="str">
        <f>IF(V219="","",_xlfn.LET(_xlpm.x,VLOOKUP(V219,'Drop-down_menus'!$D$2:$E$13,2,FALSE),IF(_xlpm.x=0,"",_xlpm.x)))</f>
        <v>https://orcid.org/0000-0002-9708-1761</v>
      </c>
      <c r="Z219" s="46" t="str">
        <f>IF(W219="","",_xlfn.LET(_xlpm.x,VLOOKUP(W219,'Drop-down_menus'!$D$2:$E$13,2,FALSE),IF(_xlpm.x=0,"",_xlpm.x)))</f>
        <v/>
      </c>
      <c r="AA219" s="46" t="str">
        <f>IF(X219="","",_xlfn.LET(_xlpm.x,VLOOKUP(X219,'Drop-down_menus'!$D$2:$E$13,2,FALSE),IF(_xlpm.x=0,"",_xlpm.x)))</f>
        <v/>
      </c>
      <c r="AB219" s="46" t="s">
        <v>300</v>
      </c>
      <c r="AC219" s="46" t="s">
        <v>1255</v>
      </c>
    </row>
    <row r="220" spans="1:35" ht="13.5" customHeight="1">
      <c r="B220" s="46">
        <v>222</v>
      </c>
      <c r="C220" s="46" t="s">
        <v>96</v>
      </c>
      <c r="D220" s="46" t="b">
        <f>COUNTIF(Events!$B$2:$B$171, C220) &gt; 0</f>
        <v>1</v>
      </c>
      <c r="E220" s="46" t="s">
        <v>169</v>
      </c>
      <c r="G220" s="46" t="s">
        <v>232</v>
      </c>
      <c r="I220" s="46" t="s">
        <v>232</v>
      </c>
      <c r="J220" s="46" t="str">
        <f>IF(I220="","",_xlfn.LET(_xlpm.x,VLOOKUP(I220,'2026-01-09_taxon-match'!$A$2:$N$81,4,FALSE),IF(_xlpm.x=0,"",_xlpm.x)))</f>
        <v>Terebellidae</v>
      </c>
      <c r="L220" s="46" t="str">
        <f>IF(I220="","",_xlfn.LET(_xlpm.x,VLOOKUP(I220,'2026-01-09_taxon-match'!$A$2:$N$81,3,FALSE),IF(_xlpm.x=0,"",_xlpm.x)))</f>
        <v/>
      </c>
      <c r="M220" s="46" t="str">
        <f>IF($I220="","",_xlfn.LET(_xlpm.x,VLOOKUP($I220,'2026-01-09_taxon-match'!$A$2:$N$81,5,FALSE),IF(_xlpm.x=0,"",_xlpm.x)))</f>
        <v/>
      </c>
      <c r="N220" s="46" t="str">
        <f>IF($I220="","",_xlfn.LET(_xlpm.x,VLOOKUP($I220,'2026-01-09_taxon-match'!$A$2:$N$81,6,FALSE),IF(_xlpm.x=0,"",_xlpm.x)))</f>
        <v/>
      </c>
      <c r="O220" s="46" t="str">
        <f>IF($I220="","",_xlfn.LET(_xlpm.x,VLOOKUP($I220,'2026-01-09_taxon-match'!$A$2:$N$81,7,FALSE),IF(_xlpm.x=0,"",_xlpm.x)))</f>
        <v/>
      </c>
      <c r="P220" s="46" t="str">
        <f>IF($I220="","",_xlfn.LET(_xlpm.x,VLOOKUP($I220,'2026-01-09_taxon-match'!$A$2:$N$81,8,FALSE),IF(_xlpm.x=0,"",_xlpm.x)))</f>
        <v/>
      </c>
      <c r="Q220" s="46" t="str">
        <f>IF($I220="","",_xlfn.LET(_xlpm.x,VLOOKUP($I220,'2026-01-09_taxon-match'!$A$2:$N$81,9,FALSE),IF(_xlpm.x=0,"",_xlpm.x)))</f>
        <v/>
      </c>
      <c r="R220" s="46" t="str">
        <f>IF($I220="","",_xlfn.LET(_xlpm.x,VLOOKUP($I220,'2026-01-09_taxon-match'!$A$2:$N$81,10,FALSE),IF(_xlpm.x=0,"",_xlpm.x)))</f>
        <v/>
      </c>
      <c r="S220" s="46" t="str">
        <f>IF($I220="","",_xlfn.LET(_xlpm.x,VLOOKUP($I220,'2026-01-09_taxon-match'!$A$2:$N$81,11,FALSE),IF(_xlpm.x=0,"",_xlpm.x)))</f>
        <v/>
      </c>
      <c r="T220" s="46" t="str">
        <f>IF($I220="","",_xlfn.LET(_xlpm.x,VLOOKUP($I220,'2026-01-09_taxon-match'!$A$2:$N$81,13,FALSE),IF(_xlpm.x=0,"",_xlpm.x)))</f>
        <v/>
      </c>
      <c r="V220" s="46" t="s">
        <v>58</v>
      </c>
      <c r="Y220" s="46" t="str">
        <f>IF(V220="","",_xlfn.LET(_xlpm.x,VLOOKUP(V220,'Drop-down_menus'!$D$2:$E$13,2,FALSE),IF(_xlpm.x=0,"",_xlpm.x)))</f>
        <v>https://orcid.org/0000-0002-9708-1761</v>
      </c>
      <c r="Z220" s="46" t="str">
        <f>IF(W220="","",_xlfn.LET(_xlpm.x,VLOOKUP(W220,'Drop-down_menus'!$D$2:$E$13,2,FALSE),IF(_xlpm.x=0,"",_xlpm.x)))</f>
        <v/>
      </c>
      <c r="AA220" s="46" t="str">
        <f>IF(X220="","",_xlfn.LET(_xlpm.x,VLOOKUP(X220,'Drop-down_menus'!$D$2:$E$13,2,FALSE),IF(_xlpm.x=0,"",_xlpm.x)))</f>
        <v/>
      </c>
      <c r="AB220" s="40" t="s">
        <v>174</v>
      </c>
      <c r="AC220" s="14" t="s">
        <v>233</v>
      </c>
      <c r="AE220" s="46" t="s">
        <v>28</v>
      </c>
      <c r="AF220" s="46" t="s">
        <v>42</v>
      </c>
      <c r="AG220" s="46" t="str">
        <f>IF(AE220="","",_xlfn.LET(_xlpm.x,VLOOKUP(AE220,'Drop-down_menus'!$D$2:$E$13,2,FALSE),IF(_xlpm.x=0,"",_xlpm.x)))</f>
        <v>https://orcid.org/0000-0002-9037-7623</v>
      </c>
      <c r="AH220" s="46" t="str">
        <f>IF(AF220="","",_xlfn.LET(_xlpm.x,VLOOKUP(AF220,'Drop-down_menus'!$D$2:$E$13,2,FALSE),IF(_xlpm.x=0,"",_xlpm.x)))</f>
        <v/>
      </c>
    </row>
    <row r="221" spans="1:35" ht="13.5" customHeight="1">
      <c r="B221" s="46">
        <v>223</v>
      </c>
      <c r="C221" s="2" t="s">
        <v>96</v>
      </c>
      <c r="D221" s="46" t="b">
        <f>COUNTIF(Events!$B$2:$B$171, C221) &gt; 0</f>
        <v>1</v>
      </c>
      <c r="G221" s="46" t="s">
        <v>1202</v>
      </c>
      <c r="I221" s="46" t="s">
        <v>1338</v>
      </c>
      <c r="J221" s="46" t="str">
        <f>IF(I221="","",_xlfn.LET(_xlpm.x,VLOOKUP(I221,'2026-01-09_taxon-match'!$A$2:$N$81,4,FALSE),IF(_xlpm.x=0,"",_xlpm.x)))</f>
        <v>Polynoidae</v>
      </c>
      <c r="K221" s="46" t="s">
        <v>1318</v>
      </c>
      <c r="L221" s="46" t="str">
        <f>IF(I221="","",_xlfn.LET(_xlpm.x,VLOOKUP(I221,'2026-01-09_taxon-match'!$A$2:$N$81,3,FALSE),IF(_xlpm.x=0,"",_xlpm.x)))</f>
        <v>urn:lsid:marinespecies.org:taxname:939</v>
      </c>
      <c r="M221" s="46" t="str">
        <f>IF($I221="","",_xlfn.LET(_xlpm.x,VLOOKUP($I221,'2026-01-09_taxon-match'!$A$2:$N$81,5,FALSE),IF(_xlpm.x=0,"",_xlpm.x)))</f>
        <v>Kinberg, 1856</v>
      </c>
      <c r="N221" s="46" t="str">
        <f>IF($I221="","",_xlfn.LET(_xlpm.x,VLOOKUP($I221,'2026-01-09_taxon-match'!$A$2:$N$81,6,FALSE),IF(_xlpm.x=0,"",_xlpm.x)))</f>
        <v>Animalia</v>
      </c>
      <c r="O221" s="46" t="str">
        <f>IF($I221="","",_xlfn.LET(_xlpm.x,VLOOKUP($I221,'2026-01-09_taxon-match'!$A$2:$N$81,7,FALSE),IF(_xlpm.x=0,"",_xlpm.x)))</f>
        <v>Annelida</v>
      </c>
      <c r="P221" s="46" t="str">
        <f>IF($I221="","",_xlfn.LET(_xlpm.x,VLOOKUP($I221,'2026-01-09_taxon-match'!$A$2:$N$81,8,FALSE),IF(_xlpm.x=0,"",_xlpm.x)))</f>
        <v>Polychaeta</v>
      </c>
      <c r="Q221" s="46" t="str">
        <f>IF($I221="","",_xlfn.LET(_xlpm.x,VLOOKUP($I221,'2026-01-09_taxon-match'!$A$2:$N$81,9,FALSE),IF(_xlpm.x=0,"",_xlpm.x)))</f>
        <v>Phyllodocida</v>
      </c>
      <c r="R221" s="46" t="str">
        <f>IF($I221="","",_xlfn.LET(_xlpm.x,VLOOKUP($I221,'2026-01-09_taxon-match'!$A$2:$N$81,10,FALSE),IF(_xlpm.x=0,"",_xlpm.x)))</f>
        <v>Polynoidae</v>
      </c>
      <c r="S221" s="46" t="str">
        <f>IF($I221="","",_xlfn.LET(_xlpm.x,VLOOKUP($I221,'2026-01-09_taxon-match'!$A$2:$N$81,11,FALSE),IF(_xlpm.x=0,"",_xlpm.x)))</f>
        <v/>
      </c>
      <c r="T221" s="46" t="str">
        <f>IF($I221="","",_xlfn.LET(_xlpm.x,VLOOKUP($I221,'2026-01-09_taxon-match'!$A$2:$N$81,13,FALSE),IF(_xlpm.x=0,"",_xlpm.x)))</f>
        <v/>
      </c>
      <c r="U221" s="46">
        <v>1</v>
      </c>
      <c r="V221" s="2" t="s">
        <v>58</v>
      </c>
      <c r="Y221" s="46" t="str">
        <f>IF(V221="","",_xlfn.LET(_xlpm.x,VLOOKUP(V221,'Drop-down_menus'!$D$2:$E$13,2,FALSE),IF(_xlpm.x=0,"",_xlpm.x)))</f>
        <v>https://orcid.org/0000-0002-9708-1761</v>
      </c>
      <c r="Z221" s="46" t="str">
        <f>IF(W221="","",_xlfn.LET(_xlpm.x,VLOOKUP(W221,'Drop-down_menus'!$D$2:$E$13,2,FALSE),IF(_xlpm.x=0,"",_xlpm.x)))</f>
        <v/>
      </c>
      <c r="AA221" s="46" t="str">
        <f>IF(X221="","",_xlfn.LET(_xlpm.x,VLOOKUP(X221,'Drop-down_menus'!$D$2:$E$13,2,FALSE),IF(_xlpm.x=0,"",_xlpm.x)))</f>
        <v/>
      </c>
      <c r="AB221" s="46" t="s">
        <v>1252</v>
      </c>
      <c r="AC221" s="46" t="s">
        <v>1255</v>
      </c>
    </row>
    <row r="222" spans="1:35" s="47" customFormat="1" ht="13.5" customHeight="1">
      <c r="A222" s="46"/>
      <c r="B222" s="46">
        <v>224</v>
      </c>
      <c r="C222" s="2" t="s">
        <v>96</v>
      </c>
      <c r="D222" s="46" t="b">
        <f>COUNTIF(Events!$B$2:$B$171, C222) &gt; 0</f>
        <v>1</v>
      </c>
      <c r="E222" s="46"/>
      <c r="F222" s="46"/>
      <c r="G222" s="46" t="s">
        <v>1202</v>
      </c>
      <c r="H222" s="46"/>
      <c r="I222" s="46" t="s">
        <v>1338</v>
      </c>
      <c r="J222" s="46" t="str">
        <f>IF(I222="","",_xlfn.LET(_xlpm.x,VLOOKUP(I222,'2026-01-09_taxon-match'!$A$2:$N$81,4,FALSE),IF(_xlpm.x=0,"",_xlpm.x)))</f>
        <v>Polynoidae</v>
      </c>
      <c r="K222" s="46" t="s">
        <v>1318</v>
      </c>
      <c r="L222" s="46" t="str">
        <f>IF(I222="","",_xlfn.LET(_xlpm.x,VLOOKUP(I222,'2026-01-09_taxon-match'!$A$2:$N$81,3,FALSE),IF(_xlpm.x=0,"",_xlpm.x)))</f>
        <v>urn:lsid:marinespecies.org:taxname:939</v>
      </c>
      <c r="M222" s="46" t="str">
        <f>IF($I222="","",_xlfn.LET(_xlpm.x,VLOOKUP($I222,'2026-01-09_taxon-match'!$A$2:$N$81,5,FALSE),IF(_xlpm.x=0,"",_xlpm.x)))</f>
        <v>Kinberg, 1856</v>
      </c>
      <c r="N222" s="46" t="str">
        <f>IF($I222="","",_xlfn.LET(_xlpm.x,VLOOKUP($I222,'2026-01-09_taxon-match'!$A$2:$N$81,6,FALSE),IF(_xlpm.x=0,"",_xlpm.x)))</f>
        <v>Animalia</v>
      </c>
      <c r="O222" s="46" t="str">
        <f>IF($I222="","",_xlfn.LET(_xlpm.x,VLOOKUP($I222,'2026-01-09_taxon-match'!$A$2:$N$81,7,FALSE),IF(_xlpm.x=0,"",_xlpm.x)))</f>
        <v>Annelida</v>
      </c>
      <c r="P222" s="46" t="str">
        <f>IF($I222="","",_xlfn.LET(_xlpm.x,VLOOKUP($I222,'2026-01-09_taxon-match'!$A$2:$N$81,8,FALSE),IF(_xlpm.x=0,"",_xlpm.x)))</f>
        <v>Polychaeta</v>
      </c>
      <c r="Q222" s="46" t="str">
        <f>IF($I222="","",_xlfn.LET(_xlpm.x,VLOOKUP($I222,'2026-01-09_taxon-match'!$A$2:$N$81,9,FALSE),IF(_xlpm.x=0,"",_xlpm.x)))</f>
        <v>Phyllodocida</v>
      </c>
      <c r="R222" s="46" t="str">
        <f>IF($I222="","",_xlfn.LET(_xlpm.x,VLOOKUP($I222,'2026-01-09_taxon-match'!$A$2:$N$81,10,FALSE),IF(_xlpm.x=0,"",_xlpm.x)))</f>
        <v>Polynoidae</v>
      </c>
      <c r="S222" s="46" t="str">
        <f>IF($I222="","",_xlfn.LET(_xlpm.x,VLOOKUP($I222,'2026-01-09_taxon-match'!$A$2:$N$81,11,FALSE),IF(_xlpm.x=0,"",_xlpm.x)))</f>
        <v/>
      </c>
      <c r="T222" s="46" t="str">
        <f>IF($I222="","",_xlfn.LET(_xlpm.x,VLOOKUP($I222,'2026-01-09_taxon-match'!$A$2:$N$81,13,FALSE),IF(_xlpm.x=0,"",_xlpm.x)))</f>
        <v/>
      </c>
      <c r="U222" s="46">
        <v>1</v>
      </c>
      <c r="V222" s="2" t="s">
        <v>58</v>
      </c>
      <c r="W222" s="46"/>
      <c r="X222" s="46"/>
      <c r="Y222" s="46" t="str">
        <f>IF(V222="","",_xlfn.LET(_xlpm.x,VLOOKUP(V222,'Drop-down_menus'!$D$2:$E$13,2,FALSE),IF(_xlpm.x=0,"",_xlpm.x)))</f>
        <v>https://orcid.org/0000-0002-9708-1761</v>
      </c>
      <c r="Z222" s="46" t="str">
        <f>IF(W222="","",_xlfn.LET(_xlpm.x,VLOOKUP(W222,'Drop-down_menus'!$D$2:$E$13,2,FALSE),IF(_xlpm.x=0,"",_xlpm.x)))</f>
        <v/>
      </c>
      <c r="AA222" s="46" t="str">
        <f>IF(X222="","",_xlfn.LET(_xlpm.x,VLOOKUP(X222,'Drop-down_menus'!$D$2:$E$13,2,FALSE),IF(_xlpm.x=0,"",_xlpm.x)))</f>
        <v/>
      </c>
      <c r="AB222" s="46" t="s">
        <v>1252</v>
      </c>
      <c r="AC222" s="46" t="s">
        <v>1255</v>
      </c>
      <c r="AD222" s="46"/>
      <c r="AE222" s="46"/>
      <c r="AF222" s="46"/>
      <c r="AG222" s="46"/>
      <c r="AH222" s="46"/>
      <c r="AI222" s="46"/>
    </row>
    <row r="223" spans="1:35" s="47" customFormat="1" ht="13.5" customHeight="1">
      <c r="A223" s="46"/>
      <c r="B223" s="46">
        <v>224</v>
      </c>
      <c r="C223" s="2" t="s">
        <v>96</v>
      </c>
      <c r="D223" s="46" t="b">
        <f>COUNTIF(Events!$B$2:$B$171, C223) &gt; 0</f>
        <v>1</v>
      </c>
      <c r="E223" s="46"/>
      <c r="F223" s="46"/>
      <c r="G223" s="46" t="s">
        <v>1202</v>
      </c>
      <c r="H223" s="46"/>
      <c r="I223" s="46" t="s">
        <v>1338</v>
      </c>
      <c r="J223" s="46" t="str">
        <f>IF(I223="","",_xlfn.LET(_xlpm.x,VLOOKUP(I223,'2026-01-09_taxon-match'!$A$2:$N$81,4,FALSE),IF(_xlpm.x=0,"",_xlpm.x)))</f>
        <v>Polynoidae</v>
      </c>
      <c r="K223" s="46" t="s">
        <v>1318</v>
      </c>
      <c r="L223" s="46" t="str">
        <f>IF(I223="","",_xlfn.LET(_xlpm.x,VLOOKUP(I223,'2026-01-09_taxon-match'!$A$2:$N$81,3,FALSE),IF(_xlpm.x=0,"",_xlpm.x)))</f>
        <v>urn:lsid:marinespecies.org:taxname:939</v>
      </c>
      <c r="M223" s="46" t="str">
        <f>IF($I223="","",_xlfn.LET(_xlpm.x,VLOOKUP($I223,'2026-01-09_taxon-match'!$A$2:$N$81,5,FALSE),IF(_xlpm.x=0,"",_xlpm.x)))</f>
        <v>Kinberg, 1856</v>
      </c>
      <c r="N223" s="46" t="str">
        <f>IF($I223="","",_xlfn.LET(_xlpm.x,VLOOKUP($I223,'2026-01-09_taxon-match'!$A$2:$N$81,6,FALSE),IF(_xlpm.x=0,"",_xlpm.x)))</f>
        <v>Animalia</v>
      </c>
      <c r="O223" s="46" t="str">
        <f>IF($I223="","",_xlfn.LET(_xlpm.x,VLOOKUP($I223,'2026-01-09_taxon-match'!$A$2:$N$81,7,FALSE),IF(_xlpm.x=0,"",_xlpm.x)))</f>
        <v>Annelida</v>
      </c>
      <c r="P223" s="46" t="str">
        <f>IF($I223="","",_xlfn.LET(_xlpm.x,VLOOKUP($I223,'2026-01-09_taxon-match'!$A$2:$N$81,8,FALSE),IF(_xlpm.x=0,"",_xlpm.x)))</f>
        <v>Polychaeta</v>
      </c>
      <c r="Q223" s="46" t="str">
        <f>IF($I223="","",_xlfn.LET(_xlpm.x,VLOOKUP($I223,'2026-01-09_taxon-match'!$A$2:$N$81,9,FALSE),IF(_xlpm.x=0,"",_xlpm.x)))</f>
        <v>Phyllodocida</v>
      </c>
      <c r="R223" s="46" t="str">
        <f>IF($I223="","",_xlfn.LET(_xlpm.x,VLOOKUP($I223,'2026-01-09_taxon-match'!$A$2:$N$81,10,FALSE),IF(_xlpm.x=0,"",_xlpm.x)))</f>
        <v>Polynoidae</v>
      </c>
      <c r="S223" s="46" t="str">
        <f>IF($I223="","",_xlfn.LET(_xlpm.x,VLOOKUP($I223,'2026-01-09_taxon-match'!$A$2:$N$81,11,FALSE),IF(_xlpm.x=0,"",_xlpm.x)))</f>
        <v/>
      </c>
      <c r="T223" s="46" t="str">
        <f>IF($I223="","",_xlfn.LET(_xlpm.x,VLOOKUP($I223,'2026-01-09_taxon-match'!$A$2:$N$81,13,FALSE),IF(_xlpm.x=0,"",_xlpm.x)))</f>
        <v/>
      </c>
      <c r="U223" s="46">
        <v>1</v>
      </c>
      <c r="V223" s="2" t="s">
        <v>58</v>
      </c>
      <c r="W223" s="46"/>
      <c r="X223" s="46"/>
      <c r="Y223" s="46" t="str">
        <f>IF(V223="","",_xlfn.LET(_xlpm.x,VLOOKUP(V223,'Drop-down_menus'!$D$2:$E$13,2,FALSE),IF(_xlpm.x=0,"",_xlpm.x)))</f>
        <v>https://orcid.org/0000-0002-9708-1761</v>
      </c>
      <c r="Z223" s="46" t="str">
        <f>IF(W223="","",_xlfn.LET(_xlpm.x,VLOOKUP(W223,'Drop-down_menus'!$D$2:$E$13,2,FALSE),IF(_xlpm.x=0,"",_xlpm.x)))</f>
        <v/>
      </c>
      <c r="AA223" s="46" t="str">
        <f>IF(X223="","",_xlfn.LET(_xlpm.x,VLOOKUP(X223,'Drop-down_menus'!$D$2:$E$13,2,FALSE),IF(_xlpm.x=0,"",_xlpm.x)))</f>
        <v/>
      </c>
      <c r="AB223" s="46" t="s">
        <v>300</v>
      </c>
      <c r="AC223" s="46" t="s">
        <v>1255</v>
      </c>
      <c r="AD223" s="46"/>
      <c r="AE223" s="46"/>
      <c r="AF223" s="46"/>
      <c r="AG223" s="46"/>
      <c r="AH223" s="46"/>
      <c r="AI223" s="46"/>
    </row>
    <row r="224" spans="1:35" s="47" customFormat="1" ht="13.5" customHeight="1">
      <c r="A224" s="46"/>
      <c r="B224" s="46">
        <v>225</v>
      </c>
      <c r="C224" s="2" t="s">
        <v>96</v>
      </c>
      <c r="D224" s="46" t="b">
        <f>COUNTIF(Events!$B$2:$B$171, C224) &gt; 0</f>
        <v>1</v>
      </c>
      <c r="E224" s="46"/>
      <c r="F224" s="46"/>
      <c r="G224" s="46" t="s">
        <v>1203</v>
      </c>
      <c r="H224" s="46"/>
      <c r="I224" s="46" t="s">
        <v>1203</v>
      </c>
      <c r="J224" s="46" t="str">
        <f>IF(I224="","",_xlfn.LET(_xlpm.x,VLOOKUP(I224,'2026-01-09_taxon-match'!$A$2:$N$81,4,FALSE),IF(_xlpm.x=0,"",_xlpm.x)))</f>
        <v>Dendrilla antarctica</v>
      </c>
      <c r="K224" s="46"/>
      <c r="L224" s="46" t="str">
        <f>IF(I224="","",_xlfn.LET(_xlpm.x,VLOOKUP(I224,'2026-01-09_taxon-match'!$A$2:$N$81,3,FALSE),IF(_xlpm.x=0,"",_xlpm.x)))</f>
        <v>urn:lsid:marinespecies.org:taxname:164875</v>
      </c>
      <c r="M224" s="46" t="str">
        <f>IF($I224="","",_xlfn.LET(_xlpm.x,VLOOKUP($I224,'2026-01-09_taxon-match'!$A$2:$N$81,5,FALSE),IF(_xlpm.x=0,"",_xlpm.x)))</f>
        <v>Topsent, 1905</v>
      </c>
      <c r="N224" s="46" t="str">
        <f>IF($I224="","",_xlfn.LET(_xlpm.x,VLOOKUP($I224,'2026-01-09_taxon-match'!$A$2:$N$81,6,FALSE),IF(_xlpm.x=0,"",_xlpm.x)))</f>
        <v>Animalia</v>
      </c>
      <c r="O224" s="46" t="str">
        <f>IF($I224="","",_xlfn.LET(_xlpm.x,VLOOKUP($I224,'2026-01-09_taxon-match'!$A$2:$N$81,7,FALSE),IF(_xlpm.x=0,"",_xlpm.x)))</f>
        <v>Porifera</v>
      </c>
      <c r="P224" s="46" t="str">
        <f>IF($I224="","",_xlfn.LET(_xlpm.x,VLOOKUP($I224,'2026-01-09_taxon-match'!$A$2:$N$81,8,FALSE),IF(_xlpm.x=0,"",_xlpm.x)))</f>
        <v>Demospongiae</v>
      </c>
      <c r="Q224" s="46" t="str">
        <f>IF($I224="","",_xlfn.LET(_xlpm.x,VLOOKUP($I224,'2026-01-09_taxon-match'!$A$2:$N$81,9,FALSE),IF(_xlpm.x=0,"",_xlpm.x)))</f>
        <v>Dendroceratida</v>
      </c>
      <c r="R224" s="46" t="str">
        <f>IF($I224="","",_xlfn.LET(_xlpm.x,VLOOKUP($I224,'2026-01-09_taxon-match'!$A$2:$N$81,10,FALSE),IF(_xlpm.x=0,"",_xlpm.x)))</f>
        <v>Darwinellidae</v>
      </c>
      <c r="S224" s="46" t="str">
        <f>IF($I224="","",_xlfn.LET(_xlpm.x,VLOOKUP($I224,'2026-01-09_taxon-match'!$A$2:$N$81,11,FALSE),IF(_xlpm.x=0,"",_xlpm.x)))</f>
        <v>Dendrilla</v>
      </c>
      <c r="T224" s="46" t="str">
        <f>IF($I224="","",_xlfn.LET(_xlpm.x,VLOOKUP($I224,'2026-01-09_taxon-match'!$A$2:$N$81,13,FALSE),IF(_xlpm.x=0,"",_xlpm.x)))</f>
        <v>antarctica</v>
      </c>
      <c r="U224" s="46">
        <v>1</v>
      </c>
      <c r="V224" s="2" t="s">
        <v>58</v>
      </c>
      <c r="W224" s="46"/>
      <c r="X224" s="46"/>
      <c r="Y224" s="46" t="str">
        <f>IF(V224="","",_xlfn.LET(_xlpm.x,VLOOKUP(V224,'Drop-down_menus'!$D$2:$E$13,2,FALSE),IF(_xlpm.x=0,"",_xlpm.x)))</f>
        <v>https://orcid.org/0000-0002-9708-1761</v>
      </c>
      <c r="Z224" s="46" t="str">
        <f>IF(W224="","",_xlfn.LET(_xlpm.x,VLOOKUP(W224,'Drop-down_menus'!$D$2:$E$13,2,FALSE),IF(_xlpm.x=0,"",_xlpm.x)))</f>
        <v/>
      </c>
      <c r="AA224" s="46" t="str">
        <f>IF(X224="","",_xlfn.LET(_xlpm.x,VLOOKUP(X224,'Drop-down_menus'!$D$2:$E$13,2,FALSE),IF(_xlpm.x=0,"",_xlpm.x)))</f>
        <v/>
      </c>
      <c r="AB224" s="46" t="s">
        <v>1252</v>
      </c>
      <c r="AC224" s="46" t="s">
        <v>1255</v>
      </c>
      <c r="AD224" s="46"/>
      <c r="AE224" s="46"/>
      <c r="AF224" s="46"/>
      <c r="AG224" s="46"/>
      <c r="AH224" s="46"/>
      <c r="AI224" s="46"/>
    </row>
    <row r="225" spans="2:34" ht="13.5" customHeight="1">
      <c r="B225" s="46">
        <v>225</v>
      </c>
      <c r="C225" s="2" t="s">
        <v>96</v>
      </c>
      <c r="D225" s="46" t="b">
        <f>COUNTIF(Events!$B$2:$B$171, C225) &gt; 0</f>
        <v>1</v>
      </c>
      <c r="G225" s="46" t="s">
        <v>1203</v>
      </c>
      <c r="I225" s="46" t="s">
        <v>1203</v>
      </c>
      <c r="J225" s="46" t="str">
        <f>IF(I225="","",_xlfn.LET(_xlpm.x,VLOOKUP(I225,'2026-01-09_taxon-match'!$A$2:$N$81,4,FALSE),IF(_xlpm.x=0,"",_xlpm.x)))</f>
        <v>Dendrilla antarctica</v>
      </c>
      <c r="L225" s="46" t="str">
        <f>IF(I225="","",_xlfn.LET(_xlpm.x,VLOOKUP(I225,'2026-01-09_taxon-match'!$A$2:$N$81,3,FALSE),IF(_xlpm.x=0,"",_xlpm.x)))</f>
        <v>urn:lsid:marinespecies.org:taxname:164875</v>
      </c>
      <c r="M225" s="46" t="str">
        <f>IF($I225="","",_xlfn.LET(_xlpm.x,VLOOKUP($I225,'2026-01-09_taxon-match'!$A$2:$N$81,5,FALSE),IF(_xlpm.x=0,"",_xlpm.x)))</f>
        <v>Topsent, 1905</v>
      </c>
      <c r="N225" s="46" t="str">
        <f>IF($I225="","",_xlfn.LET(_xlpm.x,VLOOKUP($I225,'2026-01-09_taxon-match'!$A$2:$N$81,6,FALSE),IF(_xlpm.x=0,"",_xlpm.x)))</f>
        <v>Animalia</v>
      </c>
      <c r="O225" s="46" t="str">
        <f>IF($I225="","",_xlfn.LET(_xlpm.x,VLOOKUP($I225,'2026-01-09_taxon-match'!$A$2:$N$81,7,FALSE),IF(_xlpm.x=0,"",_xlpm.x)))</f>
        <v>Porifera</v>
      </c>
      <c r="P225" s="46" t="str">
        <f>IF($I225="","",_xlfn.LET(_xlpm.x,VLOOKUP($I225,'2026-01-09_taxon-match'!$A$2:$N$81,8,FALSE),IF(_xlpm.x=0,"",_xlpm.x)))</f>
        <v>Demospongiae</v>
      </c>
      <c r="Q225" s="46" t="str">
        <f>IF($I225="","",_xlfn.LET(_xlpm.x,VLOOKUP($I225,'2026-01-09_taxon-match'!$A$2:$N$81,9,FALSE),IF(_xlpm.x=0,"",_xlpm.x)))</f>
        <v>Dendroceratida</v>
      </c>
      <c r="R225" s="46" t="str">
        <f>IF($I225="","",_xlfn.LET(_xlpm.x,VLOOKUP($I225,'2026-01-09_taxon-match'!$A$2:$N$81,10,FALSE),IF(_xlpm.x=0,"",_xlpm.x)))</f>
        <v>Darwinellidae</v>
      </c>
      <c r="S225" s="46" t="str">
        <f>IF($I225="","",_xlfn.LET(_xlpm.x,VLOOKUP($I225,'2026-01-09_taxon-match'!$A$2:$N$81,11,FALSE),IF(_xlpm.x=0,"",_xlpm.x)))</f>
        <v>Dendrilla</v>
      </c>
      <c r="T225" s="46" t="str">
        <f>IF($I225="","",_xlfn.LET(_xlpm.x,VLOOKUP($I225,'2026-01-09_taxon-match'!$A$2:$N$81,13,FALSE),IF(_xlpm.x=0,"",_xlpm.x)))</f>
        <v>antarctica</v>
      </c>
      <c r="U225" s="46">
        <v>1</v>
      </c>
      <c r="V225" s="2" t="s">
        <v>58</v>
      </c>
      <c r="Y225" s="46" t="str">
        <f>IF(V225="","",_xlfn.LET(_xlpm.x,VLOOKUP(V225,'Drop-down_menus'!$D$2:$E$13,2,FALSE),IF(_xlpm.x=0,"",_xlpm.x)))</f>
        <v>https://orcid.org/0000-0002-9708-1761</v>
      </c>
      <c r="Z225" s="46" t="str">
        <f>IF(W225="","",_xlfn.LET(_xlpm.x,VLOOKUP(W225,'Drop-down_menus'!$D$2:$E$13,2,FALSE),IF(_xlpm.x=0,"",_xlpm.x)))</f>
        <v/>
      </c>
      <c r="AA225" s="46" t="str">
        <f>IF(X225="","",_xlfn.LET(_xlpm.x,VLOOKUP(X225,'Drop-down_menus'!$D$2:$E$13,2,FALSE),IF(_xlpm.x=0,"",_xlpm.x)))</f>
        <v/>
      </c>
      <c r="AB225" s="46" t="s">
        <v>300</v>
      </c>
      <c r="AC225" s="46" t="s">
        <v>1255</v>
      </c>
    </row>
    <row r="226" spans="2:34" ht="13.5" customHeight="1">
      <c r="B226" s="46">
        <v>226</v>
      </c>
      <c r="C226" s="2" t="s">
        <v>96</v>
      </c>
      <c r="D226" s="46" t="b">
        <f>COUNTIF(Events!$B$2:$B$171, C226) &gt; 0</f>
        <v>1</v>
      </c>
      <c r="G226" s="46" t="s">
        <v>1203</v>
      </c>
      <c r="I226" s="46" t="s">
        <v>1203</v>
      </c>
      <c r="J226" s="46" t="str">
        <f>IF(I226="","",_xlfn.LET(_xlpm.x,VLOOKUP(I226,'2026-01-09_taxon-match'!$A$2:$N$81,4,FALSE),IF(_xlpm.x=0,"",_xlpm.x)))</f>
        <v>Dendrilla antarctica</v>
      </c>
      <c r="L226" s="46" t="str">
        <f>IF(I226="","",_xlfn.LET(_xlpm.x,VLOOKUP(I226,'2026-01-09_taxon-match'!$A$2:$N$81,3,FALSE),IF(_xlpm.x=0,"",_xlpm.x)))</f>
        <v>urn:lsid:marinespecies.org:taxname:164875</v>
      </c>
      <c r="M226" s="46" t="str">
        <f>IF($I226="","",_xlfn.LET(_xlpm.x,VLOOKUP($I226,'2026-01-09_taxon-match'!$A$2:$N$81,5,FALSE),IF(_xlpm.x=0,"",_xlpm.x)))</f>
        <v>Topsent, 1905</v>
      </c>
      <c r="N226" s="46" t="str">
        <f>IF($I226="","",_xlfn.LET(_xlpm.x,VLOOKUP($I226,'2026-01-09_taxon-match'!$A$2:$N$81,6,FALSE),IF(_xlpm.x=0,"",_xlpm.x)))</f>
        <v>Animalia</v>
      </c>
      <c r="O226" s="46" t="str">
        <f>IF($I226="","",_xlfn.LET(_xlpm.x,VLOOKUP($I226,'2026-01-09_taxon-match'!$A$2:$N$81,7,FALSE),IF(_xlpm.x=0,"",_xlpm.x)))</f>
        <v>Porifera</v>
      </c>
      <c r="P226" s="46" t="str">
        <f>IF($I226="","",_xlfn.LET(_xlpm.x,VLOOKUP($I226,'2026-01-09_taxon-match'!$A$2:$N$81,8,FALSE),IF(_xlpm.x=0,"",_xlpm.x)))</f>
        <v>Demospongiae</v>
      </c>
      <c r="Q226" s="46" t="str">
        <f>IF($I226="","",_xlfn.LET(_xlpm.x,VLOOKUP($I226,'2026-01-09_taxon-match'!$A$2:$N$81,9,FALSE),IF(_xlpm.x=0,"",_xlpm.x)))</f>
        <v>Dendroceratida</v>
      </c>
      <c r="R226" s="46" t="str">
        <f>IF($I226="","",_xlfn.LET(_xlpm.x,VLOOKUP($I226,'2026-01-09_taxon-match'!$A$2:$N$81,10,FALSE),IF(_xlpm.x=0,"",_xlpm.x)))</f>
        <v>Darwinellidae</v>
      </c>
      <c r="S226" s="46" t="str">
        <f>IF($I226="","",_xlfn.LET(_xlpm.x,VLOOKUP($I226,'2026-01-09_taxon-match'!$A$2:$N$81,11,FALSE),IF(_xlpm.x=0,"",_xlpm.x)))</f>
        <v>Dendrilla</v>
      </c>
      <c r="T226" s="46" t="str">
        <f>IF($I226="","",_xlfn.LET(_xlpm.x,VLOOKUP($I226,'2026-01-09_taxon-match'!$A$2:$N$81,13,FALSE),IF(_xlpm.x=0,"",_xlpm.x)))</f>
        <v>antarctica</v>
      </c>
      <c r="U226" s="46">
        <v>1</v>
      </c>
      <c r="V226" s="2" t="s">
        <v>58</v>
      </c>
      <c r="Y226" s="46" t="str">
        <f>IF(V226="","",_xlfn.LET(_xlpm.x,VLOOKUP(V226,'Drop-down_menus'!$D$2:$E$13,2,FALSE),IF(_xlpm.x=0,"",_xlpm.x)))</f>
        <v>https://orcid.org/0000-0002-9708-1761</v>
      </c>
      <c r="Z226" s="46" t="str">
        <f>IF(W226="","",_xlfn.LET(_xlpm.x,VLOOKUP(W226,'Drop-down_menus'!$D$2:$E$13,2,FALSE),IF(_xlpm.x=0,"",_xlpm.x)))</f>
        <v/>
      </c>
      <c r="AA226" s="46" t="str">
        <f>IF(X226="","",_xlfn.LET(_xlpm.x,VLOOKUP(X226,'Drop-down_menus'!$D$2:$E$13,2,FALSE),IF(_xlpm.x=0,"",_xlpm.x)))</f>
        <v/>
      </c>
      <c r="AB226" s="46" t="s">
        <v>1252</v>
      </c>
      <c r="AC226" s="46" t="s">
        <v>1255</v>
      </c>
    </row>
    <row r="227" spans="2:34" ht="13.5" customHeight="1">
      <c r="B227" s="46">
        <v>226</v>
      </c>
      <c r="C227" s="2" t="s">
        <v>96</v>
      </c>
      <c r="D227" s="46" t="b">
        <f>COUNTIF(Events!$B$2:$B$171, C227) &gt; 0</f>
        <v>1</v>
      </c>
      <c r="G227" s="46" t="s">
        <v>1203</v>
      </c>
      <c r="I227" s="46" t="s">
        <v>1203</v>
      </c>
      <c r="J227" s="46" t="str">
        <f>IF(I227="","",_xlfn.LET(_xlpm.x,VLOOKUP(I227,'2026-01-09_taxon-match'!$A$2:$N$81,4,FALSE),IF(_xlpm.x=0,"",_xlpm.x)))</f>
        <v>Dendrilla antarctica</v>
      </c>
      <c r="L227" s="46" t="str">
        <f>IF(I227="","",_xlfn.LET(_xlpm.x,VLOOKUP(I227,'2026-01-09_taxon-match'!$A$2:$N$81,3,FALSE),IF(_xlpm.x=0,"",_xlpm.x)))</f>
        <v>urn:lsid:marinespecies.org:taxname:164875</v>
      </c>
      <c r="M227" s="46" t="str">
        <f>IF($I227="","",_xlfn.LET(_xlpm.x,VLOOKUP($I227,'2026-01-09_taxon-match'!$A$2:$N$81,5,FALSE),IF(_xlpm.x=0,"",_xlpm.x)))</f>
        <v>Topsent, 1905</v>
      </c>
      <c r="N227" s="46" t="str">
        <f>IF($I227="","",_xlfn.LET(_xlpm.x,VLOOKUP($I227,'2026-01-09_taxon-match'!$A$2:$N$81,6,FALSE),IF(_xlpm.x=0,"",_xlpm.x)))</f>
        <v>Animalia</v>
      </c>
      <c r="O227" s="46" t="str">
        <f>IF($I227="","",_xlfn.LET(_xlpm.x,VLOOKUP($I227,'2026-01-09_taxon-match'!$A$2:$N$81,7,FALSE),IF(_xlpm.x=0,"",_xlpm.x)))</f>
        <v>Porifera</v>
      </c>
      <c r="P227" s="46" t="str">
        <f>IF($I227="","",_xlfn.LET(_xlpm.x,VLOOKUP($I227,'2026-01-09_taxon-match'!$A$2:$N$81,8,FALSE),IF(_xlpm.x=0,"",_xlpm.x)))</f>
        <v>Demospongiae</v>
      </c>
      <c r="Q227" s="46" t="str">
        <f>IF($I227="","",_xlfn.LET(_xlpm.x,VLOOKUP($I227,'2026-01-09_taxon-match'!$A$2:$N$81,9,FALSE),IF(_xlpm.x=0,"",_xlpm.x)))</f>
        <v>Dendroceratida</v>
      </c>
      <c r="R227" s="46" t="str">
        <f>IF($I227="","",_xlfn.LET(_xlpm.x,VLOOKUP($I227,'2026-01-09_taxon-match'!$A$2:$N$81,10,FALSE),IF(_xlpm.x=0,"",_xlpm.x)))</f>
        <v>Darwinellidae</v>
      </c>
      <c r="S227" s="46" t="str">
        <f>IF($I227="","",_xlfn.LET(_xlpm.x,VLOOKUP($I227,'2026-01-09_taxon-match'!$A$2:$N$81,11,FALSE),IF(_xlpm.x=0,"",_xlpm.x)))</f>
        <v>Dendrilla</v>
      </c>
      <c r="T227" s="46" t="str">
        <f>IF($I227="","",_xlfn.LET(_xlpm.x,VLOOKUP($I227,'2026-01-09_taxon-match'!$A$2:$N$81,13,FALSE),IF(_xlpm.x=0,"",_xlpm.x)))</f>
        <v>antarctica</v>
      </c>
      <c r="U227" s="46">
        <v>1</v>
      </c>
      <c r="V227" s="2" t="s">
        <v>58</v>
      </c>
      <c r="Y227" s="46" t="str">
        <f>IF(V227="","",_xlfn.LET(_xlpm.x,VLOOKUP(V227,'Drop-down_menus'!$D$2:$E$13,2,FALSE),IF(_xlpm.x=0,"",_xlpm.x)))</f>
        <v>https://orcid.org/0000-0002-9708-1761</v>
      </c>
      <c r="Z227" s="46" t="str">
        <f>IF(W227="","",_xlfn.LET(_xlpm.x,VLOOKUP(W227,'Drop-down_menus'!$D$2:$E$13,2,FALSE),IF(_xlpm.x=0,"",_xlpm.x)))</f>
        <v/>
      </c>
      <c r="AA227" s="46" t="str">
        <f>IF(X227="","",_xlfn.LET(_xlpm.x,VLOOKUP(X227,'Drop-down_menus'!$D$2:$E$13,2,FALSE),IF(_xlpm.x=0,"",_xlpm.x)))</f>
        <v/>
      </c>
      <c r="AB227" s="46" t="s">
        <v>300</v>
      </c>
      <c r="AC227" s="46" t="s">
        <v>1255</v>
      </c>
    </row>
    <row r="228" spans="2:34" ht="13.5" customHeight="1">
      <c r="B228" s="46">
        <v>227</v>
      </c>
      <c r="C228" s="2" t="s">
        <v>96</v>
      </c>
      <c r="D228" s="46" t="b">
        <f>COUNTIF(Events!$B$2:$B$171, C228) &gt; 0</f>
        <v>1</v>
      </c>
      <c r="G228" s="46" t="s">
        <v>1203</v>
      </c>
      <c r="I228" s="46" t="s">
        <v>1203</v>
      </c>
      <c r="J228" s="46" t="str">
        <f>IF(I228="","",_xlfn.LET(_xlpm.x,VLOOKUP(I228,'2026-01-09_taxon-match'!$A$2:$N$81,4,FALSE),IF(_xlpm.x=0,"",_xlpm.x)))</f>
        <v>Dendrilla antarctica</v>
      </c>
      <c r="L228" s="46" t="str">
        <f>IF(I228="","",_xlfn.LET(_xlpm.x,VLOOKUP(I228,'2026-01-09_taxon-match'!$A$2:$N$81,3,FALSE),IF(_xlpm.x=0,"",_xlpm.x)))</f>
        <v>urn:lsid:marinespecies.org:taxname:164875</v>
      </c>
      <c r="M228" s="46" t="str">
        <f>IF($I228="","",_xlfn.LET(_xlpm.x,VLOOKUP($I228,'2026-01-09_taxon-match'!$A$2:$N$81,5,FALSE),IF(_xlpm.x=0,"",_xlpm.x)))</f>
        <v>Topsent, 1905</v>
      </c>
      <c r="N228" s="46" t="str">
        <f>IF($I228="","",_xlfn.LET(_xlpm.x,VLOOKUP($I228,'2026-01-09_taxon-match'!$A$2:$N$81,6,FALSE),IF(_xlpm.x=0,"",_xlpm.x)))</f>
        <v>Animalia</v>
      </c>
      <c r="O228" s="46" t="str">
        <f>IF($I228="","",_xlfn.LET(_xlpm.x,VLOOKUP($I228,'2026-01-09_taxon-match'!$A$2:$N$81,7,FALSE),IF(_xlpm.x=0,"",_xlpm.x)))</f>
        <v>Porifera</v>
      </c>
      <c r="P228" s="46" t="str">
        <f>IF($I228="","",_xlfn.LET(_xlpm.x,VLOOKUP($I228,'2026-01-09_taxon-match'!$A$2:$N$81,8,FALSE),IF(_xlpm.x=0,"",_xlpm.x)))</f>
        <v>Demospongiae</v>
      </c>
      <c r="Q228" s="46" t="str">
        <f>IF($I228="","",_xlfn.LET(_xlpm.x,VLOOKUP($I228,'2026-01-09_taxon-match'!$A$2:$N$81,9,FALSE),IF(_xlpm.x=0,"",_xlpm.x)))</f>
        <v>Dendroceratida</v>
      </c>
      <c r="R228" s="46" t="str">
        <f>IF($I228="","",_xlfn.LET(_xlpm.x,VLOOKUP($I228,'2026-01-09_taxon-match'!$A$2:$N$81,10,FALSE),IF(_xlpm.x=0,"",_xlpm.x)))</f>
        <v>Darwinellidae</v>
      </c>
      <c r="S228" s="46" t="str">
        <f>IF($I228="","",_xlfn.LET(_xlpm.x,VLOOKUP($I228,'2026-01-09_taxon-match'!$A$2:$N$81,11,FALSE),IF(_xlpm.x=0,"",_xlpm.x)))</f>
        <v>Dendrilla</v>
      </c>
      <c r="T228" s="46" t="str">
        <f>IF($I228="","",_xlfn.LET(_xlpm.x,VLOOKUP($I228,'2026-01-09_taxon-match'!$A$2:$N$81,13,FALSE),IF(_xlpm.x=0,"",_xlpm.x)))</f>
        <v>antarctica</v>
      </c>
      <c r="U228" s="46">
        <v>1</v>
      </c>
      <c r="V228" s="2" t="s">
        <v>58</v>
      </c>
      <c r="Y228" s="46" t="str">
        <f>IF(V228="","",_xlfn.LET(_xlpm.x,VLOOKUP(V228,'Drop-down_menus'!$D$2:$E$13,2,FALSE),IF(_xlpm.x=0,"",_xlpm.x)))</f>
        <v>https://orcid.org/0000-0002-9708-1761</v>
      </c>
      <c r="Z228" s="46" t="str">
        <f>IF(W228="","",_xlfn.LET(_xlpm.x,VLOOKUP(W228,'Drop-down_menus'!$D$2:$E$13,2,FALSE),IF(_xlpm.x=0,"",_xlpm.x)))</f>
        <v/>
      </c>
      <c r="AA228" s="46" t="str">
        <f>IF(X228="","",_xlfn.LET(_xlpm.x,VLOOKUP(X228,'Drop-down_menus'!$D$2:$E$13,2,FALSE),IF(_xlpm.x=0,"",_xlpm.x)))</f>
        <v/>
      </c>
      <c r="AB228" s="46" t="s">
        <v>1252</v>
      </c>
      <c r="AC228" s="46" t="s">
        <v>1255</v>
      </c>
    </row>
    <row r="229" spans="2:34" ht="13.5" customHeight="1">
      <c r="B229" s="46">
        <v>227</v>
      </c>
      <c r="C229" s="2" t="s">
        <v>96</v>
      </c>
      <c r="D229" s="46" t="b">
        <f>COUNTIF(Events!$B$2:$B$171, C229) &gt; 0</f>
        <v>1</v>
      </c>
      <c r="G229" s="46" t="s">
        <v>1203</v>
      </c>
      <c r="I229" s="46" t="s">
        <v>1203</v>
      </c>
      <c r="J229" s="46" t="str">
        <f>IF(I229="","",_xlfn.LET(_xlpm.x,VLOOKUP(I229,'2026-01-09_taxon-match'!$A$2:$N$81,4,FALSE),IF(_xlpm.x=0,"",_xlpm.x)))</f>
        <v>Dendrilla antarctica</v>
      </c>
      <c r="L229" s="46" t="str">
        <f>IF(I229="","",_xlfn.LET(_xlpm.x,VLOOKUP(I229,'2026-01-09_taxon-match'!$A$2:$N$81,3,FALSE),IF(_xlpm.x=0,"",_xlpm.x)))</f>
        <v>urn:lsid:marinespecies.org:taxname:164875</v>
      </c>
      <c r="M229" s="46" t="str">
        <f>IF($I229="","",_xlfn.LET(_xlpm.x,VLOOKUP($I229,'2026-01-09_taxon-match'!$A$2:$N$81,5,FALSE),IF(_xlpm.x=0,"",_xlpm.x)))</f>
        <v>Topsent, 1905</v>
      </c>
      <c r="N229" s="46" t="str">
        <f>IF($I229="","",_xlfn.LET(_xlpm.x,VLOOKUP($I229,'2026-01-09_taxon-match'!$A$2:$N$81,6,FALSE),IF(_xlpm.x=0,"",_xlpm.x)))</f>
        <v>Animalia</v>
      </c>
      <c r="O229" s="46" t="str">
        <f>IF($I229="","",_xlfn.LET(_xlpm.x,VLOOKUP($I229,'2026-01-09_taxon-match'!$A$2:$N$81,7,FALSE),IF(_xlpm.x=0,"",_xlpm.x)))</f>
        <v>Porifera</v>
      </c>
      <c r="P229" s="46" t="str">
        <f>IF($I229="","",_xlfn.LET(_xlpm.x,VLOOKUP($I229,'2026-01-09_taxon-match'!$A$2:$N$81,8,FALSE),IF(_xlpm.x=0,"",_xlpm.x)))</f>
        <v>Demospongiae</v>
      </c>
      <c r="Q229" s="46" t="str">
        <f>IF($I229="","",_xlfn.LET(_xlpm.x,VLOOKUP($I229,'2026-01-09_taxon-match'!$A$2:$N$81,9,FALSE),IF(_xlpm.x=0,"",_xlpm.x)))</f>
        <v>Dendroceratida</v>
      </c>
      <c r="R229" s="46" t="str">
        <f>IF($I229="","",_xlfn.LET(_xlpm.x,VLOOKUP($I229,'2026-01-09_taxon-match'!$A$2:$N$81,10,FALSE),IF(_xlpm.x=0,"",_xlpm.x)))</f>
        <v>Darwinellidae</v>
      </c>
      <c r="S229" s="46" t="str">
        <f>IF($I229="","",_xlfn.LET(_xlpm.x,VLOOKUP($I229,'2026-01-09_taxon-match'!$A$2:$N$81,11,FALSE),IF(_xlpm.x=0,"",_xlpm.x)))</f>
        <v>Dendrilla</v>
      </c>
      <c r="T229" s="46" t="str">
        <f>IF($I229="","",_xlfn.LET(_xlpm.x,VLOOKUP($I229,'2026-01-09_taxon-match'!$A$2:$N$81,13,FALSE),IF(_xlpm.x=0,"",_xlpm.x)))</f>
        <v>antarctica</v>
      </c>
      <c r="U229" s="46">
        <v>1</v>
      </c>
      <c r="V229" s="2" t="s">
        <v>58</v>
      </c>
      <c r="Y229" s="46" t="str">
        <f>IF(V229="","",_xlfn.LET(_xlpm.x,VLOOKUP(V229,'Drop-down_menus'!$D$2:$E$13,2,FALSE),IF(_xlpm.x=0,"",_xlpm.x)))</f>
        <v>https://orcid.org/0000-0002-9708-1761</v>
      </c>
      <c r="Z229" s="46" t="str">
        <f>IF(W229="","",_xlfn.LET(_xlpm.x,VLOOKUP(W229,'Drop-down_menus'!$D$2:$E$13,2,FALSE),IF(_xlpm.x=0,"",_xlpm.x)))</f>
        <v/>
      </c>
      <c r="AA229" s="46" t="str">
        <f>IF(X229="","",_xlfn.LET(_xlpm.x,VLOOKUP(X229,'Drop-down_menus'!$D$2:$E$13,2,FALSE),IF(_xlpm.x=0,"",_xlpm.x)))</f>
        <v/>
      </c>
      <c r="AB229" s="46" t="s">
        <v>300</v>
      </c>
      <c r="AC229" s="46" t="s">
        <v>1255</v>
      </c>
    </row>
    <row r="230" spans="2:34" ht="13.5" customHeight="1">
      <c r="B230" s="46">
        <v>228</v>
      </c>
      <c r="C230" s="2" t="s">
        <v>96</v>
      </c>
      <c r="D230" s="46" t="b">
        <f>COUNTIF(Events!$B$2:$B$171, C230) &gt; 0</f>
        <v>1</v>
      </c>
      <c r="G230" s="46" t="s">
        <v>1204</v>
      </c>
      <c r="I230" s="46" t="s">
        <v>235</v>
      </c>
      <c r="J230" s="46" t="str">
        <f>IF(I230="","",_xlfn.LET(_xlpm.x,VLOOKUP(I230,'2026-01-09_taxon-match'!$A$2:$N$81,4,FALSE),IF(_xlpm.x=0,"",_xlpm.x)))</f>
        <v>Molgula</v>
      </c>
      <c r="K230" s="46" t="s">
        <v>1318</v>
      </c>
      <c r="L230" s="46" t="str">
        <f>IF(I230="","",_xlfn.LET(_xlpm.x,VLOOKUP(I230,'2026-01-09_taxon-match'!$A$2:$N$81,3,FALSE),IF(_xlpm.x=0,"",_xlpm.x)))</f>
        <v>urn:lsid:marinespecies.org:taxname:103509</v>
      </c>
      <c r="M230" s="46" t="str">
        <f>IF($I230="","",_xlfn.LET(_xlpm.x,VLOOKUP($I230,'2026-01-09_taxon-match'!$A$2:$N$81,5,FALSE),IF(_xlpm.x=0,"",_xlpm.x)))</f>
        <v>Forbes, 1848</v>
      </c>
      <c r="N230" s="46" t="str">
        <f>IF($I230="","",_xlfn.LET(_xlpm.x,VLOOKUP($I230,'2026-01-09_taxon-match'!$A$2:$N$81,6,FALSE),IF(_xlpm.x=0,"",_xlpm.x)))</f>
        <v>Animalia</v>
      </c>
      <c r="O230" s="46" t="str">
        <f>IF($I230="","",_xlfn.LET(_xlpm.x,VLOOKUP($I230,'2026-01-09_taxon-match'!$A$2:$N$81,7,FALSE),IF(_xlpm.x=0,"",_xlpm.x)))</f>
        <v>Chordata</v>
      </c>
      <c r="P230" s="46" t="str">
        <f>IF($I230="","",_xlfn.LET(_xlpm.x,VLOOKUP($I230,'2026-01-09_taxon-match'!$A$2:$N$81,8,FALSE),IF(_xlpm.x=0,"",_xlpm.x)))</f>
        <v>Ascidiacea</v>
      </c>
      <c r="Q230" s="46" t="str">
        <f>IF($I230="","",_xlfn.LET(_xlpm.x,VLOOKUP($I230,'2026-01-09_taxon-match'!$A$2:$N$81,9,FALSE),IF(_xlpm.x=0,"",_xlpm.x)))</f>
        <v>Stolidobranchia</v>
      </c>
      <c r="R230" s="46" t="str">
        <f>IF($I230="","",_xlfn.LET(_xlpm.x,VLOOKUP($I230,'2026-01-09_taxon-match'!$A$2:$N$81,10,FALSE),IF(_xlpm.x=0,"",_xlpm.x)))</f>
        <v>Molgulidae</v>
      </c>
      <c r="S230" s="46" t="str">
        <f>IF($I230="","",_xlfn.LET(_xlpm.x,VLOOKUP($I230,'2026-01-09_taxon-match'!$A$2:$N$81,11,FALSE),IF(_xlpm.x=0,"",_xlpm.x)))</f>
        <v>Molgula</v>
      </c>
      <c r="T230" s="46" t="str">
        <f>IF($I230="","",_xlfn.LET(_xlpm.x,VLOOKUP($I230,'2026-01-09_taxon-match'!$A$2:$N$81,13,FALSE),IF(_xlpm.x=0,"",_xlpm.x)))</f>
        <v/>
      </c>
      <c r="U230" s="46">
        <v>1</v>
      </c>
      <c r="V230" s="2" t="s">
        <v>58</v>
      </c>
      <c r="Y230" s="46" t="str">
        <f>IF(V230="","",_xlfn.LET(_xlpm.x,VLOOKUP(V230,'Drop-down_menus'!$D$2:$E$13,2,FALSE),IF(_xlpm.x=0,"",_xlpm.x)))</f>
        <v>https://orcid.org/0000-0002-9708-1761</v>
      </c>
      <c r="Z230" s="46" t="str">
        <f>IF(W230="","",_xlfn.LET(_xlpm.x,VLOOKUP(W230,'Drop-down_menus'!$D$2:$E$13,2,FALSE),IF(_xlpm.x=0,"",_xlpm.x)))</f>
        <v/>
      </c>
      <c r="AA230" s="46" t="str">
        <f>IF(X230="","",_xlfn.LET(_xlpm.x,VLOOKUP(X230,'Drop-down_menus'!$D$2:$E$13,2,FALSE),IF(_xlpm.x=0,"",_xlpm.x)))</f>
        <v/>
      </c>
      <c r="AB230" s="46" t="s">
        <v>1252</v>
      </c>
      <c r="AC230" s="46" t="s">
        <v>1255</v>
      </c>
      <c r="AD230" s="46" t="s">
        <v>1262</v>
      </c>
    </row>
    <row r="231" spans="2:34" ht="13.5" customHeight="1">
      <c r="B231" s="46">
        <v>228</v>
      </c>
      <c r="C231" s="2" t="s">
        <v>96</v>
      </c>
      <c r="D231" s="46" t="b">
        <f>COUNTIF(Events!$B$2:$B$171, C231) &gt; 0</f>
        <v>1</v>
      </c>
      <c r="G231" s="46" t="s">
        <v>1204</v>
      </c>
      <c r="I231" s="46" t="s">
        <v>235</v>
      </c>
      <c r="J231" s="46" t="str">
        <f>IF(I231="","",_xlfn.LET(_xlpm.x,VLOOKUP(I231,'2026-01-09_taxon-match'!$A$2:$N$81,4,FALSE),IF(_xlpm.x=0,"",_xlpm.x)))</f>
        <v>Molgula</v>
      </c>
      <c r="K231" s="46" t="s">
        <v>1318</v>
      </c>
      <c r="L231" s="46" t="str">
        <f>IF(I231="","",_xlfn.LET(_xlpm.x,VLOOKUP(I231,'2026-01-09_taxon-match'!$A$2:$N$81,3,FALSE),IF(_xlpm.x=0,"",_xlpm.x)))</f>
        <v>urn:lsid:marinespecies.org:taxname:103509</v>
      </c>
      <c r="M231" s="46" t="str">
        <f>IF($I231="","",_xlfn.LET(_xlpm.x,VLOOKUP($I231,'2026-01-09_taxon-match'!$A$2:$N$81,5,FALSE),IF(_xlpm.x=0,"",_xlpm.x)))</f>
        <v>Forbes, 1848</v>
      </c>
      <c r="N231" s="46" t="str">
        <f>IF($I231="","",_xlfn.LET(_xlpm.x,VLOOKUP($I231,'2026-01-09_taxon-match'!$A$2:$N$81,6,FALSE),IF(_xlpm.x=0,"",_xlpm.x)))</f>
        <v>Animalia</v>
      </c>
      <c r="O231" s="46" t="str">
        <f>IF($I231="","",_xlfn.LET(_xlpm.x,VLOOKUP($I231,'2026-01-09_taxon-match'!$A$2:$N$81,7,FALSE),IF(_xlpm.x=0,"",_xlpm.x)))</f>
        <v>Chordata</v>
      </c>
      <c r="P231" s="46" t="str">
        <f>IF($I231="","",_xlfn.LET(_xlpm.x,VLOOKUP($I231,'2026-01-09_taxon-match'!$A$2:$N$81,8,FALSE),IF(_xlpm.x=0,"",_xlpm.x)))</f>
        <v>Ascidiacea</v>
      </c>
      <c r="Q231" s="46" t="str">
        <f>IF($I231="","",_xlfn.LET(_xlpm.x,VLOOKUP($I231,'2026-01-09_taxon-match'!$A$2:$N$81,9,FALSE),IF(_xlpm.x=0,"",_xlpm.x)))</f>
        <v>Stolidobranchia</v>
      </c>
      <c r="R231" s="46" t="str">
        <f>IF($I231="","",_xlfn.LET(_xlpm.x,VLOOKUP($I231,'2026-01-09_taxon-match'!$A$2:$N$81,10,FALSE),IF(_xlpm.x=0,"",_xlpm.x)))</f>
        <v>Molgulidae</v>
      </c>
      <c r="S231" s="46" t="str">
        <f>IF($I231="","",_xlfn.LET(_xlpm.x,VLOOKUP($I231,'2026-01-09_taxon-match'!$A$2:$N$81,11,FALSE),IF(_xlpm.x=0,"",_xlpm.x)))</f>
        <v>Molgula</v>
      </c>
      <c r="T231" s="46" t="str">
        <f>IF($I231="","",_xlfn.LET(_xlpm.x,VLOOKUP($I231,'2026-01-09_taxon-match'!$A$2:$N$81,13,FALSE),IF(_xlpm.x=0,"",_xlpm.x)))</f>
        <v/>
      </c>
      <c r="U231" s="46">
        <v>1</v>
      </c>
      <c r="V231" s="2" t="s">
        <v>58</v>
      </c>
      <c r="Y231" s="46" t="str">
        <f>IF(V231="","",_xlfn.LET(_xlpm.x,VLOOKUP(V231,'Drop-down_menus'!$D$2:$E$13,2,FALSE),IF(_xlpm.x=0,"",_xlpm.x)))</f>
        <v>https://orcid.org/0000-0002-9708-1761</v>
      </c>
      <c r="Z231" s="46" t="str">
        <f>IF(W231="","",_xlfn.LET(_xlpm.x,VLOOKUP(W231,'Drop-down_menus'!$D$2:$E$13,2,FALSE),IF(_xlpm.x=0,"",_xlpm.x)))</f>
        <v/>
      </c>
      <c r="AA231" s="46" t="str">
        <f>IF(X231="","",_xlfn.LET(_xlpm.x,VLOOKUP(X231,'Drop-down_menus'!$D$2:$E$13,2,FALSE),IF(_xlpm.x=0,"",_xlpm.x)))</f>
        <v/>
      </c>
      <c r="AB231" s="46" t="s">
        <v>1253</v>
      </c>
      <c r="AC231" s="46" t="s">
        <v>1256</v>
      </c>
    </row>
    <row r="232" spans="2:34" ht="13.5" customHeight="1">
      <c r="B232" s="46">
        <v>228</v>
      </c>
      <c r="C232" s="2" t="s">
        <v>96</v>
      </c>
      <c r="D232" s="46" t="b">
        <f>COUNTIF(Events!$B$2:$B$171, C232) &gt; 0</f>
        <v>1</v>
      </c>
      <c r="G232" s="46" t="s">
        <v>1204</v>
      </c>
      <c r="I232" s="46" t="s">
        <v>235</v>
      </c>
      <c r="J232" s="46" t="str">
        <f>IF(I232="","",_xlfn.LET(_xlpm.x,VLOOKUP(I232,'2026-01-09_taxon-match'!$A$2:$N$81,4,FALSE),IF(_xlpm.x=0,"",_xlpm.x)))</f>
        <v>Molgula</v>
      </c>
      <c r="K232" s="46" t="s">
        <v>1318</v>
      </c>
      <c r="L232" s="46" t="str">
        <f>IF(I232="","",_xlfn.LET(_xlpm.x,VLOOKUP(I232,'2026-01-09_taxon-match'!$A$2:$N$81,3,FALSE),IF(_xlpm.x=0,"",_xlpm.x)))</f>
        <v>urn:lsid:marinespecies.org:taxname:103509</v>
      </c>
      <c r="M232" s="46" t="str">
        <f>IF($I232="","",_xlfn.LET(_xlpm.x,VLOOKUP($I232,'2026-01-09_taxon-match'!$A$2:$N$81,5,FALSE),IF(_xlpm.x=0,"",_xlpm.x)))</f>
        <v>Forbes, 1848</v>
      </c>
      <c r="N232" s="46" t="str">
        <f>IF($I232="","",_xlfn.LET(_xlpm.x,VLOOKUP($I232,'2026-01-09_taxon-match'!$A$2:$N$81,6,FALSE),IF(_xlpm.x=0,"",_xlpm.x)))</f>
        <v>Animalia</v>
      </c>
      <c r="O232" s="46" t="str">
        <f>IF($I232="","",_xlfn.LET(_xlpm.x,VLOOKUP($I232,'2026-01-09_taxon-match'!$A$2:$N$81,7,FALSE),IF(_xlpm.x=0,"",_xlpm.x)))</f>
        <v>Chordata</v>
      </c>
      <c r="P232" s="46" t="str">
        <f>IF($I232="","",_xlfn.LET(_xlpm.x,VLOOKUP($I232,'2026-01-09_taxon-match'!$A$2:$N$81,8,FALSE),IF(_xlpm.x=0,"",_xlpm.x)))</f>
        <v>Ascidiacea</v>
      </c>
      <c r="Q232" s="46" t="str">
        <f>IF($I232="","",_xlfn.LET(_xlpm.x,VLOOKUP($I232,'2026-01-09_taxon-match'!$A$2:$N$81,9,FALSE),IF(_xlpm.x=0,"",_xlpm.x)))</f>
        <v>Stolidobranchia</v>
      </c>
      <c r="R232" s="46" t="str">
        <f>IF($I232="","",_xlfn.LET(_xlpm.x,VLOOKUP($I232,'2026-01-09_taxon-match'!$A$2:$N$81,10,FALSE),IF(_xlpm.x=0,"",_xlpm.x)))</f>
        <v>Molgulidae</v>
      </c>
      <c r="S232" s="46" t="str">
        <f>IF($I232="","",_xlfn.LET(_xlpm.x,VLOOKUP($I232,'2026-01-09_taxon-match'!$A$2:$N$81,11,FALSE),IF(_xlpm.x=0,"",_xlpm.x)))</f>
        <v>Molgula</v>
      </c>
      <c r="T232" s="46" t="str">
        <f>IF($I232="","",_xlfn.LET(_xlpm.x,VLOOKUP($I232,'2026-01-09_taxon-match'!$A$2:$N$81,13,FALSE),IF(_xlpm.x=0,"",_xlpm.x)))</f>
        <v/>
      </c>
      <c r="U232" s="46">
        <v>1</v>
      </c>
      <c r="V232" s="2" t="s">
        <v>58</v>
      </c>
      <c r="Y232" s="46" t="str">
        <f>IF(V232="","",_xlfn.LET(_xlpm.x,VLOOKUP(V232,'Drop-down_menus'!$D$2:$E$13,2,FALSE),IF(_xlpm.x=0,"",_xlpm.x)))</f>
        <v>https://orcid.org/0000-0002-9708-1761</v>
      </c>
      <c r="Z232" s="46" t="str">
        <f>IF(W232="","",_xlfn.LET(_xlpm.x,VLOOKUP(W232,'Drop-down_menus'!$D$2:$E$13,2,FALSE),IF(_xlpm.x=0,"",_xlpm.x)))</f>
        <v/>
      </c>
      <c r="AA232" s="46" t="str">
        <f>IF(X232="","",_xlfn.LET(_xlpm.x,VLOOKUP(X232,'Drop-down_menus'!$D$2:$E$13,2,FALSE),IF(_xlpm.x=0,"",_xlpm.x)))</f>
        <v/>
      </c>
      <c r="AB232" s="46" t="s">
        <v>300</v>
      </c>
      <c r="AC232" s="46" t="s">
        <v>1255</v>
      </c>
      <c r="AD232" s="46" t="s">
        <v>1262</v>
      </c>
    </row>
    <row r="233" spans="2:34" ht="13.5" customHeight="1">
      <c r="B233" s="46">
        <v>228</v>
      </c>
      <c r="C233" s="46" t="s">
        <v>96</v>
      </c>
      <c r="D233" s="46" t="b">
        <f>COUNTIF(Events!$B$2:$B$171, C233) &gt; 0</f>
        <v>1</v>
      </c>
      <c r="E233" s="46" t="s">
        <v>169</v>
      </c>
      <c r="F233" s="46" t="s">
        <v>234</v>
      </c>
      <c r="G233" s="46" t="s">
        <v>235</v>
      </c>
      <c r="I233" s="46" t="s">
        <v>235</v>
      </c>
      <c r="J233" s="46" t="str">
        <f>IF(I233="","",_xlfn.LET(_xlpm.x,VLOOKUP(I233,'2026-01-09_taxon-match'!$A$2:$N$81,4,FALSE),IF(_xlpm.x=0,"",_xlpm.x)))</f>
        <v>Molgula</v>
      </c>
      <c r="L233" s="46" t="str">
        <f>IF(I233="","",_xlfn.LET(_xlpm.x,VLOOKUP(I233,'2026-01-09_taxon-match'!$A$2:$N$81,3,FALSE),IF(_xlpm.x=0,"",_xlpm.x)))</f>
        <v>urn:lsid:marinespecies.org:taxname:103509</v>
      </c>
      <c r="M233" s="46" t="str">
        <f>IF($I233="","",_xlfn.LET(_xlpm.x,VLOOKUP($I233,'2026-01-09_taxon-match'!$A$2:$N$81,5,FALSE),IF(_xlpm.x=0,"",_xlpm.x)))</f>
        <v>Forbes, 1848</v>
      </c>
      <c r="N233" s="46" t="str">
        <f>IF($I233="","",_xlfn.LET(_xlpm.x,VLOOKUP($I233,'2026-01-09_taxon-match'!$A$2:$N$81,6,FALSE),IF(_xlpm.x=0,"",_xlpm.x)))</f>
        <v>Animalia</v>
      </c>
      <c r="O233" s="46" t="str">
        <f>IF($I233="","",_xlfn.LET(_xlpm.x,VLOOKUP($I233,'2026-01-09_taxon-match'!$A$2:$N$81,7,FALSE),IF(_xlpm.x=0,"",_xlpm.x)))</f>
        <v>Chordata</v>
      </c>
      <c r="P233" s="46" t="str">
        <f>IF($I233="","",_xlfn.LET(_xlpm.x,VLOOKUP($I233,'2026-01-09_taxon-match'!$A$2:$N$81,8,FALSE),IF(_xlpm.x=0,"",_xlpm.x)))</f>
        <v>Ascidiacea</v>
      </c>
      <c r="Q233" s="46" t="str">
        <f>IF($I233="","",_xlfn.LET(_xlpm.x,VLOOKUP($I233,'2026-01-09_taxon-match'!$A$2:$N$81,9,FALSE),IF(_xlpm.x=0,"",_xlpm.x)))</f>
        <v>Stolidobranchia</v>
      </c>
      <c r="R233" s="46" t="str">
        <f>IF($I233="","",_xlfn.LET(_xlpm.x,VLOOKUP($I233,'2026-01-09_taxon-match'!$A$2:$N$81,10,FALSE),IF(_xlpm.x=0,"",_xlpm.x)))</f>
        <v>Molgulidae</v>
      </c>
      <c r="S233" s="46" t="str">
        <f>IF($I233="","",_xlfn.LET(_xlpm.x,VLOOKUP($I233,'2026-01-09_taxon-match'!$A$2:$N$81,11,FALSE),IF(_xlpm.x=0,"",_xlpm.x)))</f>
        <v>Molgula</v>
      </c>
      <c r="T233" s="46" t="str">
        <f>IF($I233="","",_xlfn.LET(_xlpm.x,VLOOKUP($I233,'2026-01-09_taxon-match'!$A$2:$N$81,13,FALSE),IF(_xlpm.x=0,"",_xlpm.x)))</f>
        <v/>
      </c>
      <c r="V233" s="46" t="s">
        <v>58</v>
      </c>
      <c r="Y233" s="46" t="str">
        <f>IF(V233="","",_xlfn.LET(_xlpm.x,VLOOKUP(V233,'Drop-down_menus'!$D$2:$E$13,2,FALSE),IF(_xlpm.x=0,"",_xlpm.x)))</f>
        <v>https://orcid.org/0000-0002-9708-1761</v>
      </c>
      <c r="Z233" s="46" t="str">
        <f>IF(W233="","",_xlfn.LET(_xlpm.x,VLOOKUP(W233,'Drop-down_menus'!$D$2:$E$13,2,FALSE),IF(_xlpm.x=0,"",_xlpm.x)))</f>
        <v/>
      </c>
      <c r="AA233" s="46" t="str">
        <f>IF(X233="","",_xlfn.LET(_xlpm.x,VLOOKUP(X233,'Drop-down_menus'!$D$2:$E$13,2,FALSE),IF(_xlpm.x=0,"",_xlpm.x)))</f>
        <v/>
      </c>
      <c r="AB233" s="14" t="s">
        <v>236</v>
      </c>
      <c r="AC233" s="14" t="s">
        <v>233</v>
      </c>
      <c r="AE233" s="46" t="s">
        <v>28</v>
      </c>
      <c r="AF233" s="46" t="s">
        <v>42</v>
      </c>
      <c r="AG233" s="46" t="str">
        <f>IF(AE233="","",_xlfn.LET(_xlpm.x,VLOOKUP(AE233,'Drop-down_menus'!$D$2:$E$13,2,FALSE),IF(_xlpm.x=0,"",_xlpm.x)))</f>
        <v>https://orcid.org/0000-0002-9037-7623</v>
      </c>
      <c r="AH233" s="46" t="str">
        <f>IF(AF233="","",_xlfn.LET(_xlpm.x,VLOOKUP(AF233,'Drop-down_menus'!$D$2:$E$13,2,FALSE),IF(_xlpm.x=0,"",_xlpm.x)))</f>
        <v/>
      </c>
    </row>
    <row r="234" spans="2:34" ht="13.5" customHeight="1">
      <c r="B234" s="46">
        <v>229</v>
      </c>
      <c r="C234" s="2" t="s">
        <v>96</v>
      </c>
      <c r="D234" s="46" t="b">
        <f>COUNTIF(Events!$B$2:$B$171, C234) &gt; 0</f>
        <v>1</v>
      </c>
      <c r="G234" s="46" t="s">
        <v>1204</v>
      </c>
      <c r="I234" s="46" t="s">
        <v>235</v>
      </c>
      <c r="J234" s="46" t="str">
        <f>IF(I234="","",_xlfn.LET(_xlpm.x,VLOOKUP(I234,'2026-01-09_taxon-match'!$A$2:$N$81,4,FALSE),IF(_xlpm.x=0,"",_xlpm.x)))</f>
        <v>Molgula</v>
      </c>
      <c r="K234" s="46" t="s">
        <v>1318</v>
      </c>
      <c r="L234" s="46" t="str">
        <f>IF(I234="","",_xlfn.LET(_xlpm.x,VLOOKUP(I234,'2026-01-09_taxon-match'!$A$2:$N$81,3,FALSE),IF(_xlpm.x=0,"",_xlpm.x)))</f>
        <v>urn:lsid:marinespecies.org:taxname:103509</v>
      </c>
      <c r="M234" s="46" t="str">
        <f>IF($I234="","",_xlfn.LET(_xlpm.x,VLOOKUP($I234,'2026-01-09_taxon-match'!$A$2:$N$81,5,FALSE),IF(_xlpm.x=0,"",_xlpm.x)))</f>
        <v>Forbes, 1848</v>
      </c>
      <c r="N234" s="46" t="str">
        <f>IF($I234="","",_xlfn.LET(_xlpm.x,VLOOKUP($I234,'2026-01-09_taxon-match'!$A$2:$N$81,6,FALSE),IF(_xlpm.x=0,"",_xlpm.x)))</f>
        <v>Animalia</v>
      </c>
      <c r="O234" s="46" t="str">
        <f>IF($I234="","",_xlfn.LET(_xlpm.x,VLOOKUP($I234,'2026-01-09_taxon-match'!$A$2:$N$81,7,FALSE),IF(_xlpm.x=0,"",_xlpm.x)))</f>
        <v>Chordata</v>
      </c>
      <c r="P234" s="46" t="str">
        <f>IF($I234="","",_xlfn.LET(_xlpm.x,VLOOKUP($I234,'2026-01-09_taxon-match'!$A$2:$N$81,8,FALSE),IF(_xlpm.x=0,"",_xlpm.x)))</f>
        <v>Ascidiacea</v>
      </c>
      <c r="Q234" s="46" t="str">
        <f>IF($I234="","",_xlfn.LET(_xlpm.x,VLOOKUP($I234,'2026-01-09_taxon-match'!$A$2:$N$81,9,FALSE),IF(_xlpm.x=0,"",_xlpm.x)))</f>
        <v>Stolidobranchia</v>
      </c>
      <c r="R234" s="46" t="str">
        <f>IF($I234="","",_xlfn.LET(_xlpm.x,VLOOKUP($I234,'2026-01-09_taxon-match'!$A$2:$N$81,10,FALSE),IF(_xlpm.x=0,"",_xlpm.x)))</f>
        <v>Molgulidae</v>
      </c>
      <c r="S234" s="46" t="str">
        <f>IF($I234="","",_xlfn.LET(_xlpm.x,VLOOKUP($I234,'2026-01-09_taxon-match'!$A$2:$N$81,11,FALSE),IF(_xlpm.x=0,"",_xlpm.x)))</f>
        <v>Molgula</v>
      </c>
      <c r="T234" s="46" t="str">
        <f>IF($I234="","",_xlfn.LET(_xlpm.x,VLOOKUP($I234,'2026-01-09_taxon-match'!$A$2:$N$81,13,FALSE),IF(_xlpm.x=0,"",_xlpm.x)))</f>
        <v/>
      </c>
      <c r="U234" s="46">
        <v>1</v>
      </c>
      <c r="V234" s="2" t="s">
        <v>58</v>
      </c>
      <c r="Y234" s="46" t="str">
        <f>IF(V234="","",_xlfn.LET(_xlpm.x,VLOOKUP(V234,'Drop-down_menus'!$D$2:$E$13,2,FALSE),IF(_xlpm.x=0,"",_xlpm.x)))</f>
        <v>https://orcid.org/0000-0002-9708-1761</v>
      </c>
      <c r="Z234" s="46" t="str">
        <f>IF(W234="","",_xlfn.LET(_xlpm.x,VLOOKUP(W234,'Drop-down_menus'!$D$2:$E$13,2,FALSE),IF(_xlpm.x=0,"",_xlpm.x)))</f>
        <v/>
      </c>
      <c r="AA234" s="46" t="str">
        <f>IF(X234="","",_xlfn.LET(_xlpm.x,VLOOKUP(X234,'Drop-down_menus'!$D$2:$E$13,2,FALSE),IF(_xlpm.x=0,"",_xlpm.x)))</f>
        <v/>
      </c>
      <c r="AB234" s="46" t="s">
        <v>1252</v>
      </c>
      <c r="AC234" s="46" t="s">
        <v>1255</v>
      </c>
      <c r="AD234" s="46" t="s">
        <v>1262</v>
      </c>
    </row>
    <row r="235" spans="2:34" ht="13.5" customHeight="1">
      <c r="B235" s="46">
        <v>229</v>
      </c>
      <c r="C235" s="2" t="s">
        <v>96</v>
      </c>
      <c r="D235" s="46" t="b">
        <f>COUNTIF(Events!$B$2:$B$171, C235) &gt; 0</f>
        <v>1</v>
      </c>
      <c r="G235" s="46" t="s">
        <v>1204</v>
      </c>
      <c r="I235" s="46" t="s">
        <v>235</v>
      </c>
      <c r="J235" s="46" t="str">
        <f>IF(I235="","",_xlfn.LET(_xlpm.x,VLOOKUP(I235,'2026-01-09_taxon-match'!$A$2:$N$81,4,FALSE),IF(_xlpm.x=0,"",_xlpm.x)))</f>
        <v>Molgula</v>
      </c>
      <c r="K235" s="46" t="s">
        <v>1318</v>
      </c>
      <c r="L235" s="46" t="str">
        <f>IF(I235="","",_xlfn.LET(_xlpm.x,VLOOKUP(I235,'2026-01-09_taxon-match'!$A$2:$N$81,3,FALSE),IF(_xlpm.x=0,"",_xlpm.x)))</f>
        <v>urn:lsid:marinespecies.org:taxname:103509</v>
      </c>
      <c r="M235" s="46" t="str">
        <f>IF($I235="","",_xlfn.LET(_xlpm.x,VLOOKUP($I235,'2026-01-09_taxon-match'!$A$2:$N$81,5,FALSE),IF(_xlpm.x=0,"",_xlpm.x)))</f>
        <v>Forbes, 1848</v>
      </c>
      <c r="N235" s="46" t="str">
        <f>IF($I235="","",_xlfn.LET(_xlpm.x,VLOOKUP($I235,'2026-01-09_taxon-match'!$A$2:$N$81,6,FALSE),IF(_xlpm.x=0,"",_xlpm.x)))</f>
        <v>Animalia</v>
      </c>
      <c r="O235" s="46" t="str">
        <f>IF($I235="","",_xlfn.LET(_xlpm.x,VLOOKUP($I235,'2026-01-09_taxon-match'!$A$2:$N$81,7,FALSE),IF(_xlpm.x=0,"",_xlpm.x)))</f>
        <v>Chordata</v>
      </c>
      <c r="P235" s="46" t="str">
        <f>IF($I235="","",_xlfn.LET(_xlpm.x,VLOOKUP($I235,'2026-01-09_taxon-match'!$A$2:$N$81,8,FALSE),IF(_xlpm.x=0,"",_xlpm.x)))</f>
        <v>Ascidiacea</v>
      </c>
      <c r="Q235" s="46" t="str">
        <f>IF($I235="","",_xlfn.LET(_xlpm.x,VLOOKUP($I235,'2026-01-09_taxon-match'!$A$2:$N$81,9,FALSE),IF(_xlpm.x=0,"",_xlpm.x)))</f>
        <v>Stolidobranchia</v>
      </c>
      <c r="R235" s="46" t="str">
        <f>IF($I235="","",_xlfn.LET(_xlpm.x,VLOOKUP($I235,'2026-01-09_taxon-match'!$A$2:$N$81,10,FALSE),IF(_xlpm.x=0,"",_xlpm.x)))</f>
        <v>Molgulidae</v>
      </c>
      <c r="S235" s="46" t="str">
        <f>IF($I235="","",_xlfn.LET(_xlpm.x,VLOOKUP($I235,'2026-01-09_taxon-match'!$A$2:$N$81,11,FALSE),IF(_xlpm.x=0,"",_xlpm.x)))</f>
        <v>Molgula</v>
      </c>
      <c r="T235" s="46" t="str">
        <f>IF($I235="","",_xlfn.LET(_xlpm.x,VLOOKUP($I235,'2026-01-09_taxon-match'!$A$2:$N$81,13,FALSE),IF(_xlpm.x=0,"",_xlpm.x)))</f>
        <v/>
      </c>
      <c r="U235" s="46">
        <v>1</v>
      </c>
      <c r="V235" s="2" t="s">
        <v>58</v>
      </c>
      <c r="Y235" s="46" t="str">
        <f>IF(V235="","",_xlfn.LET(_xlpm.x,VLOOKUP(V235,'Drop-down_menus'!$D$2:$E$13,2,FALSE),IF(_xlpm.x=0,"",_xlpm.x)))</f>
        <v>https://orcid.org/0000-0002-9708-1761</v>
      </c>
      <c r="Z235" s="46" t="str">
        <f>IF(W235="","",_xlfn.LET(_xlpm.x,VLOOKUP(W235,'Drop-down_menus'!$D$2:$E$13,2,FALSE),IF(_xlpm.x=0,"",_xlpm.x)))</f>
        <v/>
      </c>
      <c r="AA235" s="46" t="str">
        <f>IF(X235="","",_xlfn.LET(_xlpm.x,VLOOKUP(X235,'Drop-down_menus'!$D$2:$E$13,2,FALSE),IF(_xlpm.x=0,"",_xlpm.x)))</f>
        <v/>
      </c>
      <c r="AB235" s="46" t="s">
        <v>300</v>
      </c>
      <c r="AC235" s="46" t="s">
        <v>1255</v>
      </c>
      <c r="AD235" s="46" t="s">
        <v>1262</v>
      </c>
    </row>
    <row r="236" spans="2:34" ht="13.5" customHeight="1">
      <c r="B236" s="46">
        <v>230</v>
      </c>
      <c r="C236" s="2" t="s">
        <v>96</v>
      </c>
      <c r="D236" s="46" t="b">
        <f>COUNTIF(Events!$B$2:$B$171, C236) &gt; 0</f>
        <v>1</v>
      </c>
      <c r="G236" s="46" t="s">
        <v>1204</v>
      </c>
      <c r="I236" s="46" t="s">
        <v>235</v>
      </c>
      <c r="J236" s="46" t="str">
        <f>IF(I236="","",_xlfn.LET(_xlpm.x,VLOOKUP(I236,'2026-01-09_taxon-match'!$A$2:$N$81,4,FALSE),IF(_xlpm.x=0,"",_xlpm.x)))</f>
        <v>Molgula</v>
      </c>
      <c r="K236" s="46" t="s">
        <v>1318</v>
      </c>
      <c r="L236" s="46" t="str">
        <f>IF(I236="","",_xlfn.LET(_xlpm.x,VLOOKUP(I236,'2026-01-09_taxon-match'!$A$2:$N$81,3,FALSE),IF(_xlpm.x=0,"",_xlpm.x)))</f>
        <v>urn:lsid:marinespecies.org:taxname:103509</v>
      </c>
      <c r="M236" s="46" t="str">
        <f>IF($I236="","",_xlfn.LET(_xlpm.x,VLOOKUP($I236,'2026-01-09_taxon-match'!$A$2:$N$81,5,FALSE),IF(_xlpm.x=0,"",_xlpm.x)))</f>
        <v>Forbes, 1848</v>
      </c>
      <c r="N236" s="46" t="str">
        <f>IF($I236="","",_xlfn.LET(_xlpm.x,VLOOKUP($I236,'2026-01-09_taxon-match'!$A$2:$N$81,6,FALSE),IF(_xlpm.x=0,"",_xlpm.x)))</f>
        <v>Animalia</v>
      </c>
      <c r="O236" s="46" t="str">
        <f>IF($I236="","",_xlfn.LET(_xlpm.x,VLOOKUP($I236,'2026-01-09_taxon-match'!$A$2:$N$81,7,FALSE),IF(_xlpm.x=0,"",_xlpm.x)))</f>
        <v>Chordata</v>
      </c>
      <c r="P236" s="46" t="str">
        <f>IF($I236="","",_xlfn.LET(_xlpm.x,VLOOKUP($I236,'2026-01-09_taxon-match'!$A$2:$N$81,8,FALSE),IF(_xlpm.x=0,"",_xlpm.x)))</f>
        <v>Ascidiacea</v>
      </c>
      <c r="Q236" s="46" t="str">
        <f>IF($I236="","",_xlfn.LET(_xlpm.x,VLOOKUP($I236,'2026-01-09_taxon-match'!$A$2:$N$81,9,FALSE),IF(_xlpm.x=0,"",_xlpm.x)))</f>
        <v>Stolidobranchia</v>
      </c>
      <c r="R236" s="46" t="str">
        <f>IF($I236="","",_xlfn.LET(_xlpm.x,VLOOKUP($I236,'2026-01-09_taxon-match'!$A$2:$N$81,10,FALSE),IF(_xlpm.x=0,"",_xlpm.x)))</f>
        <v>Molgulidae</v>
      </c>
      <c r="S236" s="46" t="str">
        <f>IF($I236="","",_xlfn.LET(_xlpm.x,VLOOKUP($I236,'2026-01-09_taxon-match'!$A$2:$N$81,11,FALSE),IF(_xlpm.x=0,"",_xlpm.x)))</f>
        <v>Molgula</v>
      </c>
      <c r="T236" s="46" t="str">
        <f>IF($I236="","",_xlfn.LET(_xlpm.x,VLOOKUP($I236,'2026-01-09_taxon-match'!$A$2:$N$81,13,FALSE),IF(_xlpm.x=0,"",_xlpm.x)))</f>
        <v/>
      </c>
      <c r="U236" s="46">
        <v>1</v>
      </c>
      <c r="V236" s="2" t="s">
        <v>58</v>
      </c>
      <c r="Y236" s="46" t="str">
        <f>IF(V236="","",_xlfn.LET(_xlpm.x,VLOOKUP(V236,'Drop-down_menus'!$D$2:$E$13,2,FALSE),IF(_xlpm.x=0,"",_xlpm.x)))</f>
        <v>https://orcid.org/0000-0002-9708-1761</v>
      </c>
      <c r="Z236" s="46" t="str">
        <f>IF(W236="","",_xlfn.LET(_xlpm.x,VLOOKUP(W236,'Drop-down_menus'!$D$2:$E$13,2,FALSE),IF(_xlpm.x=0,"",_xlpm.x)))</f>
        <v/>
      </c>
      <c r="AA236" s="46" t="str">
        <f>IF(X236="","",_xlfn.LET(_xlpm.x,VLOOKUP(X236,'Drop-down_menus'!$D$2:$E$13,2,FALSE),IF(_xlpm.x=0,"",_xlpm.x)))</f>
        <v/>
      </c>
      <c r="AB236" s="46" t="s">
        <v>1252</v>
      </c>
      <c r="AC236" s="46" t="s">
        <v>1255</v>
      </c>
      <c r="AD236" s="46" t="s">
        <v>1262</v>
      </c>
    </row>
    <row r="237" spans="2:34" ht="13.5" customHeight="1">
      <c r="B237" s="46">
        <v>230</v>
      </c>
      <c r="C237" s="2" t="s">
        <v>96</v>
      </c>
      <c r="D237" s="46" t="b">
        <f>COUNTIF(Events!$B$2:$B$171, C237) &gt; 0</f>
        <v>1</v>
      </c>
      <c r="G237" s="46" t="s">
        <v>1204</v>
      </c>
      <c r="I237" s="46" t="s">
        <v>235</v>
      </c>
      <c r="J237" s="46" t="str">
        <f>IF(I237="","",_xlfn.LET(_xlpm.x,VLOOKUP(I237,'2026-01-09_taxon-match'!$A$2:$N$81,4,FALSE),IF(_xlpm.x=0,"",_xlpm.x)))</f>
        <v>Molgula</v>
      </c>
      <c r="K237" s="46" t="s">
        <v>1318</v>
      </c>
      <c r="L237" s="46" t="str">
        <f>IF(I237="","",_xlfn.LET(_xlpm.x,VLOOKUP(I237,'2026-01-09_taxon-match'!$A$2:$N$81,3,FALSE),IF(_xlpm.x=0,"",_xlpm.x)))</f>
        <v>urn:lsid:marinespecies.org:taxname:103509</v>
      </c>
      <c r="M237" s="46" t="str">
        <f>IF($I237="","",_xlfn.LET(_xlpm.x,VLOOKUP($I237,'2026-01-09_taxon-match'!$A$2:$N$81,5,FALSE),IF(_xlpm.x=0,"",_xlpm.x)))</f>
        <v>Forbes, 1848</v>
      </c>
      <c r="N237" s="46" t="str">
        <f>IF($I237="","",_xlfn.LET(_xlpm.x,VLOOKUP($I237,'2026-01-09_taxon-match'!$A$2:$N$81,6,FALSE),IF(_xlpm.x=0,"",_xlpm.x)))</f>
        <v>Animalia</v>
      </c>
      <c r="O237" s="46" t="str">
        <f>IF($I237="","",_xlfn.LET(_xlpm.x,VLOOKUP($I237,'2026-01-09_taxon-match'!$A$2:$N$81,7,FALSE),IF(_xlpm.x=0,"",_xlpm.x)))</f>
        <v>Chordata</v>
      </c>
      <c r="P237" s="46" t="str">
        <f>IF($I237="","",_xlfn.LET(_xlpm.x,VLOOKUP($I237,'2026-01-09_taxon-match'!$A$2:$N$81,8,FALSE),IF(_xlpm.x=0,"",_xlpm.x)))</f>
        <v>Ascidiacea</v>
      </c>
      <c r="Q237" s="46" t="str">
        <f>IF($I237="","",_xlfn.LET(_xlpm.x,VLOOKUP($I237,'2026-01-09_taxon-match'!$A$2:$N$81,9,FALSE),IF(_xlpm.x=0,"",_xlpm.x)))</f>
        <v>Stolidobranchia</v>
      </c>
      <c r="R237" s="46" t="str">
        <f>IF($I237="","",_xlfn.LET(_xlpm.x,VLOOKUP($I237,'2026-01-09_taxon-match'!$A$2:$N$81,10,FALSE),IF(_xlpm.x=0,"",_xlpm.x)))</f>
        <v>Molgulidae</v>
      </c>
      <c r="S237" s="46" t="str">
        <f>IF($I237="","",_xlfn.LET(_xlpm.x,VLOOKUP($I237,'2026-01-09_taxon-match'!$A$2:$N$81,11,FALSE),IF(_xlpm.x=0,"",_xlpm.x)))</f>
        <v>Molgula</v>
      </c>
      <c r="T237" s="46" t="str">
        <f>IF($I237="","",_xlfn.LET(_xlpm.x,VLOOKUP($I237,'2026-01-09_taxon-match'!$A$2:$N$81,13,FALSE),IF(_xlpm.x=0,"",_xlpm.x)))</f>
        <v/>
      </c>
      <c r="U237" s="46">
        <v>1</v>
      </c>
      <c r="V237" s="2" t="s">
        <v>58</v>
      </c>
      <c r="Y237" s="46" t="str">
        <f>IF(V237="","",_xlfn.LET(_xlpm.x,VLOOKUP(V237,'Drop-down_menus'!$D$2:$E$13,2,FALSE),IF(_xlpm.x=0,"",_xlpm.x)))</f>
        <v>https://orcid.org/0000-0002-9708-1761</v>
      </c>
      <c r="Z237" s="46" t="str">
        <f>IF(W237="","",_xlfn.LET(_xlpm.x,VLOOKUP(W237,'Drop-down_menus'!$D$2:$E$13,2,FALSE),IF(_xlpm.x=0,"",_xlpm.x)))</f>
        <v/>
      </c>
      <c r="AA237" s="46" t="str">
        <f>IF(X237="","",_xlfn.LET(_xlpm.x,VLOOKUP(X237,'Drop-down_menus'!$D$2:$E$13,2,FALSE),IF(_xlpm.x=0,"",_xlpm.x)))</f>
        <v/>
      </c>
      <c r="AB237" s="46" t="s">
        <v>300</v>
      </c>
      <c r="AC237" s="46" t="s">
        <v>1255</v>
      </c>
      <c r="AD237" s="46" t="s">
        <v>1262</v>
      </c>
    </row>
    <row r="238" spans="2:34" ht="13.5" customHeight="1">
      <c r="B238" s="46">
        <v>231</v>
      </c>
      <c r="C238" s="2" t="s">
        <v>96</v>
      </c>
      <c r="D238" s="46" t="b">
        <f>COUNTIF(Events!$B$2:$B$171, C238) &gt; 0</f>
        <v>1</v>
      </c>
      <c r="G238" s="46" t="s">
        <v>1204</v>
      </c>
      <c r="I238" s="46" t="s">
        <v>235</v>
      </c>
      <c r="J238" s="46" t="str">
        <f>IF(I238="","",_xlfn.LET(_xlpm.x,VLOOKUP(I238,'2026-01-09_taxon-match'!$A$2:$N$81,4,FALSE),IF(_xlpm.x=0,"",_xlpm.x)))</f>
        <v>Molgula</v>
      </c>
      <c r="K238" s="46" t="s">
        <v>1318</v>
      </c>
      <c r="L238" s="46" t="str">
        <f>IF(I238="","",_xlfn.LET(_xlpm.x,VLOOKUP(I238,'2026-01-09_taxon-match'!$A$2:$N$81,3,FALSE),IF(_xlpm.x=0,"",_xlpm.x)))</f>
        <v>urn:lsid:marinespecies.org:taxname:103509</v>
      </c>
      <c r="M238" s="46" t="str">
        <f>IF($I238="","",_xlfn.LET(_xlpm.x,VLOOKUP($I238,'2026-01-09_taxon-match'!$A$2:$N$81,5,FALSE),IF(_xlpm.x=0,"",_xlpm.x)))</f>
        <v>Forbes, 1848</v>
      </c>
      <c r="N238" s="46" t="str">
        <f>IF($I238="","",_xlfn.LET(_xlpm.x,VLOOKUP($I238,'2026-01-09_taxon-match'!$A$2:$N$81,6,FALSE),IF(_xlpm.x=0,"",_xlpm.x)))</f>
        <v>Animalia</v>
      </c>
      <c r="O238" s="46" t="str">
        <f>IF($I238="","",_xlfn.LET(_xlpm.x,VLOOKUP($I238,'2026-01-09_taxon-match'!$A$2:$N$81,7,FALSE),IF(_xlpm.x=0,"",_xlpm.x)))</f>
        <v>Chordata</v>
      </c>
      <c r="P238" s="46" t="str">
        <f>IF($I238="","",_xlfn.LET(_xlpm.x,VLOOKUP($I238,'2026-01-09_taxon-match'!$A$2:$N$81,8,FALSE),IF(_xlpm.x=0,"",_xlpm.x)))</f>
        <v>Ascidiacea</v>
      </c>
      <c r="Q238" s="46" t="str">
        <f>IF($I238="","",_xlfn.LET(_xlpm.x,VLOOKUP($I238,'2026-01-09_taxon-match'!$A$2:$N$81,9,FALSE),IF(_xlpm.x=0,"",_xlpm.x)))</f>
        <v>Stolidobranchia</v>
      </c>
      <c r="R238" s="46" t="str">
        <f>IF($I238="","",_xlfn.LET(_xlpm.x,VLOOKUP($I238,'2026-01-09_taxon-match'!$A$2:$N$81,10,FALSE),IF(_xlpm.x=0,"",_xlpm.x)))</f>
        <v>Molgulidae</v>
      </c>
      <c r="S238" s="46" t="str">
        <f>IF($I238="","",_xlfn.LET(_xlpm.x,VLOOKUP($I238,'2026-01-09_taxon-match'!$A$2:$N$81,11,FALSE),IF(_xlpm.x=0,"",_xlpm.x)))</f>
        <v>Molgula</v>
      </c>
      <c r="T238" s="46" t="str">
        <f>IF($I238="","",_xlfn.LET(_xlpm.x,VLOOKUP($I238,'2026-01-09_taxon-match'!$A$2:$N$81,13,FALSE),IF(_xlpm.x=0,"",_xlpm.x)))</f>
        <v/>
      </c>
      <c r="U238" s="46">
        <v>1</v>
      </c>
      <c r="V238" s="2" t="s">
        <v>58</v>
      </c>
      <c r="Y238" s="46" t="str">
        <f>IF(V238="","",_xlfn.LET(_xlpm.x,VLOOKUP(V238,'Drop-down_menus'!$D$2:$E$13,2,FALSE),IF(_xlpm.x=0,"",_xlpm.x)))</f>
        <v>https://orcid.org/0000-0002-9708-1761</v>
      </c>
      <c r="Z238" s="46" t="str">
        <f>IF(W238="","",_xlfn.LET(_xlpm.x,VLOOKUP(W238,'Drop-down_menus'!$D$2:$E$13,2,FALSE),IF(_xlpm.x=0,"",_xlpm.x)))</f>
        <v/>
      </c>
      <c r="AA238" s="46" t="str">
        <f>IF(X238="","",_xlfn.LET(_xlpm.x,VLOOKUP(X238,'Drop-down_menus'!$D$2:$E$13,2,FALSE),IF(_xlpm.x=0,"",_xlpm.x)))</f>
        <v/>
      </c>
      <c r="AB238" s="46" t="s">
        <v>1252</v>
      </c>
      <c r="AC238" s="46" t="s">
        <v>1255</v>
      </c>
    </row>
    <row r="239" spans="2:34" ht="13.5" customHeight="1">
      <c r="B239" s="46">
        <v>231</v>
      </c>
      <c r="C239" s="2" t="s">
        <v>96</v>
      </c>
      <c r="D239" s="46" t="b">
        <f>COUNTIF(Events!$B$2:$B$171, C239) &gt; 0</f>
        <v>1</v>
      </c>
      <c r="G239" s="46" t="s">
        <v>1204</v>
      </c>
      <c r="I239" s="46" t="s">
        <v>235</v>
      </c>
      <c r="J239" s="46" t="str">
        <f>IF(I239="","",_xlfn.LET(_xlpm.x,VLOOKUP(I239,'2026-01-09_taxon-match'!$A$2:$N$81,4,FALSE),IF(_xlpm.x=0,"",_xlpm.x)))</f>
        <v>Molgula</v>
      </c>
      <c r="K239" s="46" t="s">
        <v>1318</v>
      </c>
      <c r="L239" s="46" t="str">
        <f>IF(I239="","",_xlfn.LET(_xlpm.x,VLOOKUP(I239,'2026-01-09_taxon-match'!$A$2:$N$81,3,FALSE),IF(_xlpm.x=0,"",_xlpm.x)))</f>
        <v>urn:lsid:marinespecies.org:taxname:103509</v>
      </c>
      <c r="M239" s="46" t="str">
        <f>IF($I239="","",_xlfn.LET(_xlpm.x,VLOOKUP($I239,'2026-01-09_taxon-match'!$A$2:$N$81,5,FALSE),IF(_xlpm.x=0,"",_xlpm.x)))</f>
        <v>Forbes, 1848</v>
      </c>
      <c r="N239" s="46" t="str">
        <f>IF($I239="","",_xlfn.LET(_xlpm.x,VLOOKUP($I239,'2026-01-09_taxon-match'!$A$2:$N$81,6,FALSE),IF(_xlpm.x=0,"",_xlpm.x)))</f>
        <v>Animalia</v>
      </c>
      <c r="O239" s="46" t="str">
        <f>IF($I239="","",_xlfn.LET(_xlpm.x,VLOOKUP($I239,'2026-01-09_taxon-match'!$A$2:$N$81,7,FALSE),IF(_xlpm.x=0,"",_xlpm.x)))</f>
        <v>Chordata</v>
      </c>
      <c r="P239" s="46" t="str">
        <f>IF($I239="","",_xlfn.LET(_xlpm.x,VLOOKUP($I239,'2026-01-09_taxon-match'!$A$2:$N$81,8,FALSE),IF(_xlpm.x=0,"",_xlpm.x)))</f>
        <v>Ascidiacea</v>
      </c>
      <c r="Q239" s="46" t="str">
        <f>IF($I239="","",_xlfn.LET(_xlpm.x,VLOOKUP($I239,'2026-01-09_taxon-match'!$A$2:$N$81,9,FALSE),IF(_xlpm.x=0,"",_xlpm.x)))</f>
        <v>Stolidobranchia</v>
      </c>
      <c r="R239" s="46" t="str">
        <f>IF($I239="","",_xlfn.LET(_xlpm.x,VLOOKUP($I239,'2026-01-09_taxon-match'!$A$2:$N$81,10,FALSE),IF(_xlpm.x=0,"",_xlpm.x)))</f>
        <v>Molgulidae</v>
      </c>
      <c r="S239" s="46" t="str">
        <f>IF($I239="","",_xlfn.LET(_xlpm.x,VLOOKUP($I239,'2026-01-09_taxon-match'!$A$2:$N$81,11,FALSE),IF(_xlpm.x=0,"",_xlpm.x)))</f>
        <v>Molgula</v>
      </c>
      <c r="T239" s="46" t="str">
        <f>IF($I239="","",_xlfn.LET(_xlpm.x,VLOOKUP($I239,'2026-01-09_taxon-match'!$A$2:$N$81,13,FALSE),IF(_xlpm.x=0,"",_xlpm.x)))</f>
        <v/>
      </c>
      <c r="U239" s="46">
        <v>1</v>
      </c>
      <c r="V239" s="2" t="s">
        <v>58</v>
      </c>
      <c r="Y239" s="46" t="str">
        <f>IF(V239="","",_xlfn.LET(_xlpm.x,VLOOKUP(V239,'Drop-down_menus'!$D$2:$E$13,2,FALSE),IF(_xlpm.x=0,"",_xlpm.x)))</f>
        <v>https://orcid.org/0000-0002-9708-1761</v>
      </c>
      <c r="Z239" s="46" t="str">
        <f>IF(W239="","",_xlfn.LET(_xlpm.x,VLOOKUP(W239,'Drop-down_menus'!$D$2:$E$13,2,FALSE),IF(_xlpm.x=0,"",_xlpm.x)))</f>
        <v/>
      </c>
      <c r="AA239" s="46" t="str">
        <f>IF(X239="","",_xlfn.LET(_xlpm.x,VLOOKUP(X239,'Drop-down_menus'!$D$2:$E$13,2,FALSE),IF(_xlpm.x=0,"",_xlpm.x)))</f>
        <v/>
      </c>
      <c r="AB239" s="46" t="s">
        <v>300</v>
      </c>
      <c r="AC239" s="46" t="s">
        <v>1255</v>
      </c>
    </row>
    <row r="240" spans="2:34" ht="13.5" customHeight="1">
      <c r="B240" s="46">
        <v>232</v>
      </c>
      <c r="C240" s="2" t="s">
        <v>96</v>
      </c>
      <c r="D240" s="46" t="b">
        <f>COUNTIF(Events!$B$2:$B$171, C240) &gt; 0</f>
        <v>1</v>
      </c>
      <c r="G240" s="46" t="s">
        <v>1205</v>
      </c>
      <c r="I240" s="46" t="s">
        <v>183</v>
      </c>
      <c r="J240" s="46" t="str">
        <f>IF(I240="","",_xlfn.LET(_xlpm.x,VLOOKUP(I240,'2026-01-09_taxon-match'!$A$2:$N$81,4,FALSE),IF(_xlpm.x=0,"",_xlpm.x)))</f>
        <v>Amphipoda</v>
      </c>
      <c r="K240" s="46" t="s">
        <v>1318</v>
      </c>
      <c r="L240" s="46" t="str">
        <f>IF(I240="","",_xlfn.LET(_xlpm.x,VLOOKUP(I240,'2026-01-09_taxon-match'!$A$2:$N$81,3,FALSE),IF(_xlpm.x=0,"",_xlpm.x)))</f>
        <v>urn:lsid:marinespecies.org:taxname:1135</v>
      </c>
      <c r="M240" s="46" t="str">
        <f>IF($I240="","",_xlfn.LET(_xlpm.x,VLOOKUP($I240,'2026-01-09_taxon-match'!$A$2:$N$81,5,FALSE),IF(_xlpm.x=0,"",_xlpm.x)))</f>
        <v>Latreille, 1816</v>
      </c>
      <c r="N240" s="46" t="str">
        <f>IF($I240="","",_xlfn.LET(_xlpm.x,VLOOKUP($I240,'2026-01-09_taxon-match'!$A$2:$N$81,6,FALSE),IF(_xlpm.x=0,"",_xlpm.x)))</f>
        <v>Animalia</v>
      </c>
      <c r="O240" s="46" t="str">
        <f>IF($I240="","",_xlfn.LET(_xlpm.x,VLOOKUP($I240,'2026-01-09_taxon-match'!$A$2:$N$81,7,FALSE),IF(_xlpm.x=0,"",_xlpm.x)))</f>
        <v>Arthropoda</v>
      </c>
      <c r="P240" s="46" t="str">
        <f>IF($I240="","",_xlfn.LET(_xlpm.x,VLOOKUP($I240,'2026-01-09_taxon-match'!$A$2:$N$81,8,FALSE),IF(_xlpm.x=0,"",_xlpm.x)))</f>
        <v>Malacostraca</v>
      </c>
      <c r="Q240" s="46" t="str">
        <f>IF($I240="","",_xlfn.LET(_xlpm.x,VLOOKUP($I240,'2026-01-09_taxon-match'!$A$2:$N$81,9,FALSE),IF(_xlpm.x=0,"",_xlpm.x)))</f>
        <v>Amphipoda</v>
      </c>
      <c r="R240" s="46" t="str">
        <f>IF($I240="","",_xlfn.LET(_xlpm.x,VLOOKUP($I240,'2026-01-09_taxon-match'!$A$2:$N$81,10,FALSE),IF(_xlpm.x=0,"",_xlpm.x)))</f>
        <v/>
      </c>
      <c r="S240" s="46" t="str">
        <f>IF($I240="","",_xlfn.LET(_xlpm.x,VLOOKUP($I240,'2026-01-09_taxon-match'!$A$2:$N$81,11,FALSE),IF(_xlpm.x=0,"",_xlpm.x)))</f>
        <v/>
      </c>
      <c r="T240" s="46" t="str">
        <f>IF($I240="","",_xlfn.LET(_xlpm.x,VLOOKUP($I240,'2026-01-09_taxon-match'!$A$2:$N$81,13,FALSE),IF(_xlpm.x=0,"",_xlpm.x)))</f>
        <v/>
      </c>
      <c r="U240" s="46" t="s">
        <v>1251</v>
      </c>
      <c r="V240" s="2" t="s">
        <v>58</v>
      </c>
      <c r="Y240" s="46" t="str">
        <f>IF(V240="","",_xlfn.LET(_xlpm.x,VLOOKUP(V240,'Drop-down_menus'!$D$2:$E$13,2,FALSE),IF(_xlpm.x=0,"",_xlpm.x)))</f>
        <v>https://orcid.org/0000-0002-9708-1761</v>
      </c>
      <c r="Z240" s="46" t="str">
        <f>IF(W240="","",_xlfn.LET(_xlpm.x,VLOOKUP(W240,'Drop-down_menus'!$D$2:$E$13,2,FALSE),IF(_xlpm.x=0,"",_xlpm.x)))</f>
        <v/>
      </c>
      <c r="AA240" s="46" t="str">
        <f>IF(X240="","",_xlfn.LET(_xlpm.x,VLOOKUP(X240,'Drop-down_menus'!$D$2:$E$13,2,FALSE),IF(_xlpm.x=0,"",_xlpm.x)))</f>
        <v/>
      </c>
      <c r="AB240" s="46" t="s">
        <v>1252</v>
      </c>
      <c r="AC240" s="46" t="s">
        <v>1255</v>
      </c>
    </row>
    <row r="241" spans="2:29" ht="13.5" customHeight="1">
      <c r="B241" s="46">
        <v>232</v>
      </c>
      <c r="C241" s="2" t="s">
        <v>96</v>
      </c>
      <c r="D241" s="46" t="b">
        <f>COUNTIF(Events!$B$2:$B$171, C241) &gt; 0</f>
        <v>1</v>
      </c>
      <c r="G241" s="46" t="s">
        <v>1205</v>
      </c>
      <c r="I241" s="46" t="s">
        <v>183</v>
      </c>
      <c r="J241" s="46" t="str">
        <f>IF(I241="","",_xlfn.LET(_xlpm.x,VLOOKUP(I241,'2026-01-09_taxon-match'!$A$2:$N$81,4,FALSE),IF(_xlpm.x=0,"",_xlpm.x)))</f>
        <v>Amphipoda</v>
      </c>
      <c r="K241" s="46" t="s">
        <v>1318</v>
      </c>
      <c r="L241" s="46" t="str">
        <f>IF(I241="","",_xlfn.LET(_xlpm.x,VLOOKUP(I241,'2026-01-09_taxon-match'!$A$2:$N$81,3,FALSE),IF(_xlpm.x=0,"",_xlpm.x)))</f>
        <v>urn:lsid:marinespecies.org:taxname:1135</v>
      </c>
      <c r="M241" s="46" t="str">
        <f>IF($I241="","",_xlfn.LET(_xlpm.x,VLOOKUP($I241,'2026-01-09_taxon-match'!$A$2:$N$81,5,FALSE),IF(_xlpm.x=0,"",_xlpm.x)))</f>
        <v>Latreille, 1816</v>
      </c>
      <c r="N241" s="46" t="str">
        <f>IF($I241="","",_xlfn.LET(_xlpm.x,VLOOKUP($I241,'2026-01-09_taxon-match'!$A$2:$N$81,6,FALSE),IF(_xlpm.x=0,"",_xlpm.x)))</f>
        <v>Animalia</v>
      </c>
      <c r="O241" s="46" t="str">
        <f>IF($I241="","",_xlfn.LET(_xlpm.x,VLOOKUP($I241,'2026-01-09_taxon-match'!$A$2:$N$81,7,FALSE),IF(_xlpm.x=0,"",_xlpm.x)))</f>
        <v>Arthropoda</v>
      </c>
      <c r="P241" s="46" t="str">
        <f>IF($I241="","",_xlfn.LET(_xlpm.x,VLOOKUP($I241,'2026-01-09_taxon-match'!$A$2:$N$81,8,FALSE),IF(_xlpm.x=0,"",_xlpm.x)))</f>
        <v>Malacostraca</v>
      </c>
      <c r="Q241" s="46" t="str">
        <f>IF($I241="","",_xlfn.LET(_xlpm.x,VLOOKUP($I241,'2026-01-09_taxon-match'!$A$2:$N$81,9,FALSE),IF(_xlpm.x=0,"",_xlpm.x)))</f>
        <v>Amphipoda</v>
      </c>
      <c r="R241" s="46" t="str">
        <f>IF($I241="","",_xlfn.LET(_xlpm.x,VLOOKUP($I241,'2026-01-09_taxon-match'!$A$2:$N$81,10,FALSE),IF(_xlpm.x=0,"",_xlpm.x)))</f>
        <v/>
      </c>
      <c r="S241" s="46" t="str">
        <f>IF($I241="","",_xlfn.LET(_xlpm.x,VLOOKUP($I241,'2026-01-09_taxon-match'!$A$2:$N$81,11,FALSE),IF(_xlpm.x=0,"",_xlpm.x)))</f>
        <v/>
      </c>
      <c r="T241" s="46" t="str">
        <f>IF($I241="","",_xlfn.LET(_xlpm.x,VLOOKUP($I241,'2026-01-09_taxon-match'!$A$2:$N$81,13,FALSE),IF(_xlpm.x=0,"",_xlpm.x)))</f>
        <v/>
      </c>
      <c r="U241" s="46" t="s">
        <v>1251</v>
      </c>
      <c r="V241" s="2" t="s">
        <v>58</v>
      </c>
      <c r="Y241" s="46" t="str">
        <f>IF(V241="","",_xlfn.LET(_xlpm.x,VLOOKUP(V241,'Drop-down_menus'!$D$2:$E$13,2,FALSE),IF(_xlpm.x=0,"",_xlpm.x)))</f>
        <v>https://orcid.org/0000-0002-9708-1761</v>
      </c>
      <c r="Z241" s="46" t="str">
        <f>IF(W241="","",_xlfn.LET(_xlpm.x,VLOOKUP(W241,'Drop-down_menus'!$D$2:$E$13,2,FALSE),IF(_xlpm.x=0,"",_xlpm.x)))</f>
        <v/>
      </c>
      <c r="AA241" s="46" t="str">
        <f>IF(X241="","",_xlfn.LET(_xlpm.x,VLOOKUP(X241,'Drop-down_menus'!$D$2:$E$13,2,FALSE),IF(_xlpm.x=0,"",_xlpm.x)))</f>
        <v/>
      </c>
      <c r="AB241" s="46" t="s">
        <v>300</v>
      </c>
      <c r="AC241" s="46" t="s">
        <v>1255</v>
      </c>
    </row>
    <row r="242" spans="2:29" ht="13.5" customHeight="1">
      <c r="B242" s="46">
        <v>233</v>
      </c>
      <c r="C242" s="2" t="s">
        <v>96</v>
      </c>
      <c r="D242" s="46" t="b">
        <f>COUNTIF(Events!$B$2:$B$171, C242) &gt; 0</f>
        <v>1</v>
      </c>
      <c r="G242" s="46" t="s">
        <v>1206</v>
      </c>
      <c r="I242" s="46" t="s">
        <v>311</v>
      </c>
      <c r="J242" s="46" t="str">
        <f>IF(I242="","",_xlfn.LET(_xlpm.x,VLOOKUP(I242,'2026-01-09_taxon-match'!$A$2:$N$81,4,FALSE),IF(_xlpm.x=0,"",_xlpm.x)))</f>
        <v>Isopoda</v>
      </c>
      <c r="K242" s="46" t="s">
        <v>1318</v>
      </c>
      <c r="L242" s="46" t="str">
        <f>IF(I242="","",_xlfn.LET(_xlpm.x,VLOOKUP(I242,'2026-01-09_taxon-match'!$A$2:$N$81,3,FALSE),IF(_xlpm.x=0,"",_xlpm.x)))</f>
        <v>urn:lsid:marinespecies.org:taxname:1131</v>
      </c>
      <c r="M242" s="46" t="str">
        <f>IF($I242="","",_xlfn.LET(_xlpm.x,VLOOKUP($I242,'2026-01-09_taxon-match'!$A$2:$N$81,5,FALSE),IF(_xlpm.x=0,"",_xlpm.x)))</f>
        <v>Latreille, 1816</v>
      </c>
      <c r="N242" s="46" t="str">
        <f>IF($I242="","",_xlfn.LET(_xlpm.x,VLOOKUP($I242,'2026-01-09_taxon-match'!$A$2:$N$81,6,FALSE),IF(_xlpm.x=0,"",_xlpm.x)))</f>
        <v>Animalia</v>
      </c>
      <c r="O242" s="46" t="str">
        <f>IF($I242="","",_xlfn.LET(_xlpm.x,VLOOKUP($I242,'2026-01-09_taxon-match'!$A$2:$N$81,7,FALSE),IF(_xlpm.x=0,"",_xlpm.x)))</f>
        <v>Arthropoda</v>
      </c>
      <c r="P242" s="46" t="str">
        <f>IF($I242="","",_xlfn.LET(_xlpm.x,VLOOKUP($I242,'2026-01-09_taxon-match'!$A$2:$N$81,8,FALSE),IF(_xlpm.x=0,"",_xlpm.x)))</f>
        <v>Malacostraca</v>
      </c>
      <c r="Q242" s="46" t="str">
        <f>IF($I242="","",_xlfn.LET(_xlpm.x,VLOOKUP($I242,'2026-01-09_taxon-match'!$A$2:$N$81,9,FALSE),IF(_xlpm.x=0,"",_xlpm.x)))</f>
        <v>Isopoda</v>
      </c>
      <c r="R242" s="46" t="str">
        <f>IF($I242="","",_xlfn.LET(_xlpm.x,VLOOKUP($I242,'2026-01-09_taxon-match'!$A$2:$N$81,10,FALSE),IF(_xlpm.x=0,"",_xlpm.x)))</f>
        <v/>
      </c>
      <c r="S242" s="46" t="str">
        <f>IF($I242="","",_xlfn.LET(_xlpm.x,VLOOKUP($I242,'2026-01-09_taxon-match'!$A$2:$N$81,11,FALSE),IF(_xlpm.x=0,"",_xlpm.x)))</f>
        <v/>
      </c>
      <c r="T242" s="46" t="str">
        <f>IF($I242="","",_xlfn.LET(_xlpm.x,VLOOKUP($I242,'2026-01-09_taxon-match'!$A$2:$N$81,13,FALSE),IF(_xlpm.x=0,"",_xlpm.x)))</f>
        <v/>
      </c>
      <c r="U242" s="46" t="s">
        <v>1251</v>
      </c>
      <c r="V242" s="2" t="s">
        <v>58</v>
      </c>
      <c r="Y242" s="46" t="str">
        <f>IF(V242="","",_xlfn.LET(_xlpm.x,VLOOKUP(V242,'Drop-down_menus'!$D$2:$E$13,2,FALSE),IF(_xlpm.x=0,"",_xlpm.x)))</f>
        <v>https://orcid.org/0000-0002-9708-1761</v>
      </c>
      <c r="Z242" s="46" t="str">
        <f>IF(W242="","",_xlfn.LET(_xlpm.x,VLOOKUP(W242,'Drop-down_menus'!$D$2:$E$13,2,FALSE),IF(_xlpm.x=0,"",_xlpm.x)))</f>
        <v/>
      </c>
      <c r="AA242" s="46" t="str">
        <f>IF(X242="","",_xlfn.LET(_xlpm.x,VLOOKUP(X242,'Drop-down_menus'!$D$2:$E$13,2,FALSE),IF(_xlpm.x=0,"",_xlpm.x)))</f>
        <v/>
      </c>
      <c r="AB242" s="46" t="s">
        <v>1252</v>
      </c>
      <c r="AC242" s="46" t="s">
        <v>1255</v>
      </c>
    </row>
    <row r="243" spans="2:29" ht="13.5" customHeight="1">
      <c r="B243" s="46">
        <v>233</v>
      </c>
      <c r="C243" s="2" t="s">
        <v>96</v>
      </c>
      <c r="D243" s="46" t="b">
        <f>COUNTIF(Events!$B$2:$B$171, C243) &gt; 0</f>
        <v>1</v>
      </c>
      <c r="G243" s="46" t="s">
        <v>1206</v>
      </c>
      <c r="I243" s="46" t="s">
        <v>311</v>
      </c>
      <c r="J243" s="46" t="str">
        <f>IF(I243="","",_xlfn.LET(_xlpm.x,VLOOKUP(I243,'2026-01-09_taxon-match'!$A$2:$N$81,4,FALSE),IF(_xlpm.x=0,"",_xlpm.x)))</f>
        <v>Isopoda</v>
      </c>
      <c r="K243" s="46" t="s">
        <v>1318</v>
      </c>
      <c r="L243" s="46" t="str">
        <f>IF(I243="","",_xlfn.LET(_xlpm.x,VLOOKUP(I243,'2026-01-09_taxon-match'!$A$2:$N$81,3,FALSE),IF(_xlpm.x=0,"",_xlpm.x)))</f>
        <v>urn:lsid:marinespecies.org:taxname:1131</v>
      </c>
      <c r="M243" s="46" t="str">
        <f>IF($I243="","",_xlfn.LET(_xlpm.x,VLOOKUP($I243,'2026-01-09_taxon-match'!$A$2:$N$81,5,FALSE),IF(_xlpm.x=0,"",_xlpm.x)))</f>
        <v>Latreille, 1816</v>
      </c>
      <c r="N243" s="46" t="str">
        <f>IF($I243="","",_xlfn.LET(_xlpm.x,VLOOKUP($I243,'2026-01-09_taxon-match'!$A$2:$N$81,6,FALSE),IF(_xlpm.x=0,"",_xlpm.x)))</f>
        <v>Animalia</v>
      </c>
      <c r="O243" s="46" t="str">
        <f>IF($I243="","",_xlfn.LET(_xlpm.x,VLOOKUP($I243,'2026-01-09_taxon-match'!$A$2:$N$81,7,FALSE),IF(_xlpm.x=0,"",_xlpm.x)))</f>
        <v>Arthropoda</v>
      </c>
      <c r="P243" s="46" t="str">
        <f>IF($I243="","",_xlfn.LET(_xlpm.x,VLOOKUP($I243,'2026-01-09_taxon-match'!$A$2:$N$81,8,FALSE),IF(_xlpm.x=0,"",_xlpm.x)))</f>
        <v>Malacostraca</v>
      </c>
      <c r="Q243" s="46" t="str">
        <f>IF($I243="","",_xlfn.LET(_xlpm.x,VLOOKUP($I243,'2026-01-09_taxon-match'!$A$2:$N$81,9,FALSE),IF(_xlpm.x=0,"",_xlpm.x)))</f>
        <v>Isopoda</v>
      </c>
      <c r="R243" s="46" t="str">
        <f>IF($I243="","",_xlfn.LET(_xlpm.x,VLOOKUP($I243,'2026-01-09_taxon-match'!$A$2:$N$81,10,FALSE),IF(_xlpm.x=0,"",_xlpm.x)))</f>
        <v/>
      </c>
      <c r="S243" s="46" t="str">
        <f>IF($I243="","",_xlfn.LET(_xlpm.x,VLOOKUP($I243,'2026-01-09_taxon-match'!$A$2:$N$81,11,FALSE),IF(_xlpm.x=0,"",_xlpm.x)))</f>
        <v/>
      </c>
      <c r="T243" s="46" t="str">
        <f>IF($I243="","",_xlfn.LET(_xlpm.x,VLOOKUP($I243,'2026-01-09_taxon-match'!$A$2:$N$81,13,FALSE),IF(_xlpm.x=0,"",_xlpm.x)))</f>
        <v/>
      </c>
      <c r="U243" s="46" t="s">
        <v>1251</v>
      </c>
      <c r="V243" s="2" t="s">
        <v>58</v>
      </c>
      <c r="Y243" s="46" t="str">
        <f>IF(V243="","",_xlfn.LET(_xlpm.x,VLOOKUP(V243,'Drop-down_menus'!$D$2:$E$13,2,FALSE),IF(_xlpm.x=0,"",_xlpm.x)))</f>
        <v>https://orcid.org/0000-0002-9708-1761</v>
      </c>
      <c r="Z243" s="46" t="str">
        <f>IF(W243="","",_xlfn.LET(_xlpm.x,VLOOKUP(W243,'Drop-down_menus'!$D$2:$E$13,2,FALSE),IF(_xlpm.x=0,"",_xlpm.x)))</f>
        <v/>
      </c>
      <c r="AA243" s="46" t="str">
        <f>IF(X243="","",_xlfn.LET(_xlpm.x,VLOOKUP(X243,'Drop-down_menus'!$D$2:$E$13,2,FALSE),IF(_xlpm.x=0,"",_xlpm.x)))</f>
        <v/>
      </c>
      <c r="AB243" s="46" t="s">
        <v>300</v>
      </c>
      <c r="AC243" s="46" t="s">
        <v>1255</v>
      </c>
    </row>
    <row r="244" spans="2:29" ht="13.5" customHeight="1">
      <c r="B244" s="46">
        <v>234</v>
      </c>
      <c r="C244" s="2" t="s">
        <v>96</v>
      </c>
      <c r="D244" s="46" t="b">
        <f>COUNTIF(Events!$B$2:$B$171, C244) &gt; 0</f>
        <v>1</v>
      </c>
      <c r="G244" s="46" t="s">
        <v>1199</v>
      </c>
      <c r="I244" s="46" t="s">
        <v>238</v>
      </c>
      <c r="J244" s="46" t="str">
        <f>IF(I244="","",_xlfn.LET(_xlpm.x,VLOOKUP(I244,'2026-01-09_taxon-match'!$A$2:$N$81,4,FALSE),IF(_xlpm.x=0,"",_xlpm.x)))</f>
        <v>Desmarestia</v>
      </c>
      <c r="K244" s="46" t="s">
        <v>1318</v>
      </c>
      <c r="L244" s="46" t="str">
        <f>IF(I244="","",_xlfn.LET(_xlpm.x,VLOOKUP(I244,'2026-01-09_taxon-match'!$A$2:$N$81,3,FALSE),IF(_xlpm.x=0,"",_xlpm.x)))</f>
        <v/>
      </c>
      <c r="M244" s="46" t="str">
        <f>IF($I244="","",_xlfn.LET(_xlpm.x,VLOOKUP($I244,'2026-01-09_taxon-match'!$A$2:$N$81,5,FALSE),IF(_xlpm.x=0,"",_xlpm.x)))</f>
        <v/>
      </c>
      <c r="N244" s="46" t="str">
        <f>IF($I244="","",_xlfn.LET(_xlpm.x,VLOOKUP($I244,'2026-01-09_taxon-match'!$A$2:$N$81,6,FALSE),IF(_xlpm.x=0,"",_xlpm.x)))</f>
        <v/>
      </c>
      <c r="O244" s="46" t="str">
        <f>IF($I244="","",_xlfn.LET(_xlpm.x,VLOOKUP($I244,'2026-01-09_taxon-match'!$A$2:$N$81,7,FALSE),IF(_xlpm.x=0,"",_xlpm.x)))</f>
        <v/>
      </c>
      <c r="P244" s="46" t="str">
        <f>IF($I244="","",_xlfn.LET(_xlpm.x,VLOOKUP($I244,'2026-01-09_taxon-match'!$A$2:$N$81,8,FALSE),IF(_xlpm.x=0,"",_xlpm.x)))</f>
        <v/>
      </c>
      <c r="Q244" s="46" t="str">
        <f>IF($I244="","",_xlfn.LET(_xlpm.x,VLOOKUP($I244,'2026-01-09_taxon-match'!$A$2:$N$81,9,FALSE),IF(_xlpm.x=0,"",_xlpm.x)))</f>
        <v/>
      </c>
      <c r="R244" s="46" t="str">
        <f>IF($I244="","",_xlfn.LET(_xlpm.x,VLOOKUP($I244,'2026-01-09_taxon-match'!$A$2:$N$81,10,FALSE),IF(_xlpm.x=0,"",_xlpm.x)))</f>
        <v/>
      </c>
      <c r="S244" s="46" t="str">
        <f>IF($I244="","",_xlfn.LET(_xlpm.x,VLOOKUP($I244,'2026-01-09_taxon-match'!$A$2:$N$81,11,FALSE),IF(_xlpm.x=0,"",_xlpm.x)))</f>
        <v/>
      </c>
      <c r="T244" s="46" t="str">
        <f>IF($I244="","",_xlfn.LET(_xlpm.x,VLOOKUP($I244,'2026-01-09_taxon-match'!$A$2:$N$81,13,FALSE),IF(_xlpm.x=0,"",_xlpm.x)))</f>
        <v/>
      </c>
      <c r="U244" s="46">
        <v>1</v>
      </c>
      <c r="V244" s="2" t="s">
        <v>58</v>
      </c>
      <c r="Y244" s="46" t="str">
        <f>IF(V244="","",_xlfn.LET(_xlpm.x,VLOOKUP(V244,'Drop-down_menus'!$D$2:$E$13,2,FALSE),IF(_xlpm.x=0,"",_xlpm.x)))</f>
        <v>https://orcid.org/0000-0002-9708-1761</v>
      </c>
      <c r="Z244" s="46" t="str">
        <f>IF(W244="","",_xlfn.LET(_xlpm.x,VLOOKUP(W244,'Drop-down_menus'!$D$2:$E$13,2,FALSE),IF(_xlpm.x=0,"",_xlpm.x)))</f>
        <v/>
      </c>
      <c r="AA244" s="46" t="str">
        <f>IF(X244="","",_xlfn.LET(_xlpm.x,VLOOKUP(X244,'Drop-down_menus'!$D$2:$E$13,2,FALSE),IF(_xlpm.x=0,"",_xlpm.x)))</f>
        <v/>
      </c>
      <c r="AB244" s="46" t="s">
        <v>1252</v>
      </c>
      <c r="AC244" s="46" t="s">
        <v>1255</v>
      </c>
    </row>
    <row r="245" spans="2:29" ht="13.5" customHeight="1">
      <c r="B245" s="46">
        <v>234</v>
      </c>
      <c r="C245" s="2" t="s">
        <v>96</v>
      </c>
      <c r="D245" s="46" t="b">
        <f>COUNTIF(Events!$B$2:$B$171, C245) &gt; 0</f>
        <v>1</v>
      </c>
      <c r="G245" s="46" t="s">
        <v>1199</v>
      </c>
      <c r="I245" s="46" t="s">
        <v>238</v>
      </c>
      <c r="J245" s="46" t="str">
        <f>IF(I245="","",_xlfn.LET(_xlpm.x,VLOOKUP(I245,'2026-01-09_taxon-match'!$A$2:$N$81,4,FALSE),IF(_xlpm.x=0,"",_xlpm.x)))</f>
        <v>Desmarestia</v>
      </c>
      <c r="K245" s="46" t="s">
        <v>1318</v>
      </c>
      <c r="L245" s="46" t="str">
        <f>IF(I245="","",_xlfn.LET(_xlpm.x,VLOOKUP(I245,'2026-01-09_taxon-match'!$A$2:$N$81,3,FALSE),IF(_xlpm.x=0,"",_xlpm.x)))</f>
        <v/>
      </c>
      <c r="M245" s="46" t="str">
        <f>IF($I245="","",_xlfn.LET(_xlpm.x,VLOOKUP($I245,'2026-01-09_taxon-match'!$A$2:$N$81,5,FALSE),IF(_xlpm.x=0,"",_xlpm.x)))</f>
        <v/>
      </c>
      <c r="N245" s="46" t="str">
        <f>IF($I245="","",_xlfn.LET(_xlpm.x,VLOOKUP($I245,'2026-01-09_taxon-match'!$A$2:$N$81,6,FALSE),IF(_xlpm.x=0,"",_xlpm.x)))</f>
        <v/>
      </c>
      <c r="O245" s="46" t="str">
        <f>IF($I245="","",_xlfn.LET(_xlpm.x,VLOOKUP($I245,'2026-01-09_taxon-match'!$A$2:$N$81,7,FALSE),IF(_xlpm.x=0,"",_xlpm.x)))</f>
        <v/>
      </c>
      <c r="P245" s="46" t="str">
        <f>IF($I245="","",_xlfn.LET(_xlpm.x,VLOOKUP($I245,'2026-01-09_taxon-match'!$A$2:$N$81,8,FALSE),IF(_xlpm.x=0,"",_xlpm.x)))</f>
        <v/>
      </c>
      <c r="Q245" s="46" t="str">
        <f>IF($I245="","",_xlfn.LET(_xlpm.x,VLOOKUP($I245,'2026-01-09_taxon-match'!$A$2:$N$81,9,FALSE),IF(_xlpm.x=0,"",_xlpm.x)))</f>
        <v/>
      </c>
      <c r="R245" s="46" t="str">
        <f>IF($I245="","",_xlfn.LET(_xlpm.x,VLOOKUP($I245,'2026-01-09_taxon-match'!$A$2:$N$81,10,FALSE),IF(_xlpm.x=0,"",_xlpm.x)))</f>
        <v/>
      </c>
      <c r="S245" s="46" t="str">
        <f>IF($I245="","",_xlfn.LET(_xlpm.x,VLOOKUP($I245,'2026-01-09_taxon-match'!$A$2:$N$81,11,FALSE),IF(_xlpm.x=0,"",_xlpm.x)))</f>
        <v/>
      </c>
      <c r="T245" s="46" t="str">
        <f>IF($I245="","",_xlfn.LET(_xlpm.x,VLOOKUP($I245,'2026-01-09_taxon-match'!$A$2:$N$81,13,FALSE),IF(_xlpm.x=0,"",_xlpm.x)))</f>
        <v/>
      </c>
      <c r="U245" s="46">
        <v>1</v>
      </c>
      <c r="V245" s="2" t="s">
        <v>58</v>
      </c>
      <c r="Y245" s="46" t="str">
        <f>IF(V245="","",_xlfn.LET(_xlpm.x,VLOOKUP(V245,'Drop-down_menus'!$D$2:$E$13,2,FALSE),IF(_xlpm.x=0,"",_xlpm.x)))</f>
        <v>https://orcid.org/0000-0002-9708-1761</v>
      </c>
      <c r="Z245" s="46" t="str">
        <f>IF(W245="","",_xlfn.LET(_xlpm.x,VLOOKUP(W245,'Drop-down_menus'!$D$2:$E$13,2,FALSE),IF(_xlpm.x=0,"",_xlpm.x)))</f>
        <v/>
      </c>
      <c r="AA245" s="46" t="str">
        <f>IF(X245="","",_xlfn.LET(_xlpm.x,VLOOKUP(X245,'Drop-down_menus'!$D$2:$E$13,2,FALSE),IF(_xlpm.x=0,"",_xlpm.x)))</f>
        <v/>
      </c>
      <c r="AB245" s="46" t="s">
        <v>300</v>
      </c>
      <c r="AC245" s="46" t="s">
        <v>1255</v>
      </c>
    </row>
    <row r="246" spans="2:29" ht="13.5" customHeight="1">
      <c r="B246" s="46">
        <v>235</v>
      </c>
      <c r="C246" s="2" t="s">
        <v>96</v>
      </c>
      <c r="D246" s="46" t="b">
        <f>COUNTIF(Events!$B$2:$B$171, C246) &gt; 0</f>
        <v>1</v>
      </c>
      <c r="G246" s="46" t="s">
        <v>1201</v>
      </c>
      <c r="I246" s="46" t="s">
        <v>232</v>
      </c>
      <c r="J246" s="46" t="str">
        <f>IF(I246="","",_xlfn.LET(_xlpm.x,VLOOKUP(I246,'2026-01-09_taxon-match'!$A$2:$N$81,4,FALSE),IF(_xlpm.x=0,"",_xlpm.x)))</f>
        <v>Terebellidae</v>
      </c>
      <c r="K246" s="46" t="s">
        <v>1318</v>
      </c>
      <c r="L246" s="46" t="str">
        <f>IF(I246="","",_xlfn.LET(_xlpm.x,VLOOKUP(I246,'2026-01-09_taxon-match'!$A$2:$N$81,3,FALSE),IF(_xlpm.x=0,"",_xlpm.x)))</f>
        <v/>
      </c>
      <c r="M246" s="46" t="str">
        <f>IF($I246="","",_xlfn.LET(_xlpm.x,VLOOKUP($I246,'2026-01-09_taxon-match'!$A$2:$N$81,5,FALSE),IF(_xlpm.x=0,"",_xlpm.x)))</f>
        <v/>
      </c>
      <c r="N246" s="46" t="str">
        <f>IF($I246="","",_xlfn.LET(_xlpm.x,VLOOKUP($I246,'2026-01-09_taxon-match'!$A$2:$N$81,6,FALSE),IF(_xlpm.x=0,"",_xlpm.x)))</f>
        <v/>
      </c>
      <c r="O246" s="46" t="str">
        <f>IF($I246="","",_xlfn.LET(_xlpm.x,VLOOKUP($I246,'2026-01-09_taxon-match'!$A$2:$N$81,7,FALSE),IF(_xlpm.x=0,"",_xlpm.x)))</f>
        <v/>
      </c>
      <c r="P246" s="46" t="str">
        <f>IF($I246="","",_xlfn.LET(_xlpm.x,VLOOKUP($I246,'2026-01-09_taxon-match'!$A$2:$N$81,8,FALSE),IF(_xlpm.x=0,"",_xlpm.x)))</f>
        <v/>
      </c>
      <c r="Q246" s="46" t="str">
        <f>IF($I246="","",_xlfn.LET(_xlpm.x,VLOOKUP($I246,'2026-01-09_taxon-match'!$A$2:$N$81,9,FALSE),IF(_xlpm.x=0,"",_xlpm.x)))</f>
        <v/>
      </c>
      <c r="R246" s="46" t="str">
        <f>IF($I246="","",_xlfn.LET(_xlpm.x,VLOOKUP($I246,'2026-01-09_taxon-match'!$A$2:$N$81,10,FALSE),IF(_xlpm.x=0,"",_xlpm.x)))</f>
        <v/>
      </c>
      <c r="S246" s="46" t="str">
        <f>IF($I246="","",_xlfn.LET(_xlpm.x,VLOOKUP($I246,'2026-01-09_taxon-match'!$A$2:$N$81,11,FALSE),IF(_xlpm.x=0,"",_xlpm.x)))</f>
        <v/>
      </c>
      <c r="T246" s="46" t="str">
        <f>IF($I246="","",_xlfn.LET(_xlpm.x,VLOOKUP($I246,'2026-01-09_taxon-match'!$A$2:$N$81,13,FALSE),IF(_xlpm.x=0,"",_xlpm.x)))</f>
        <v/>
      </c>
      <c r="U246" s="46">
        <v>1</v>
      </c>
      <c r="V246" t="s">
        <v>43</v>
      </c>
      <c r="Y246" s="46" t="str">
        <f>IF(V246="","",_xlfn.LET(_xlpm.x,VLOOKUP(V246,'Drop-down_menus'!$D$2:$E$13,2,FALSE),IF(_xlpm.x=0,"",_xlpm.x)))</f>
        <v>https://orcid.org/0000-0002-0981-7442</v>
      </c>
      <c r="Z246" s="46" t="str">
        <f>IF(W246="","",_xlfn.LET(_xlpm.x,VLOOKUP(W246,'Drop-down_menus'!$D$2:$E$13,2,FALSE),IF(_xlpm.x=0,"",_xlpm.x)))</f>
        <v/>
      </c>
      <c r="AA246" s="46" t="str">
        <f>IF(X246="","",_xlfn.LET(_xlpm.x,VLOOKUP(X246,'Drop-down_menus'!$D$2:$E$13,2,FALSE),IF(_xlpm.x=0,"",_xlpm.x)))</f>
        <v/>
      </c>
      <c r="AB246" s="46" t="s">
        <v>1252</v>
      </c>
      <c r="AC246" s="46" t="s">
        <v>1255</v>
      </c>
    </row>
    <row r="247" spans="2:29" ht="13.5" customHeight="1">
      <c r="B247" s="46">
        <v>235</v>
      </c>
      <c r="C247" s="2" t="s">
        <v>96</v>
      </c>
      <c r="D247" s="46" t="b">
        <f>COUNTIF(Events!$B$2:$B$171, C247) &gt; 0</f>
        <v>1</v>
      </c>
      <c r="G247" s="46" t="s">
        <v>1201</v>
      </c>
      <c r="I247" s="46" t="s">
        <v>232</v>
      </c>
      <c r="J247" s="46" t="str">
        <f>IF(I247="","",_xlfn.LET(_xlpm.x,VLOOKUP(I247,'2026-01-09_taxon-match'!$A$2:$N$81,4,FALSE),IF(_xlpm.x=0,"",_xlpm.x)))</f>
        <v>Terebellidae</v>
      </c>
      <c r="K247" s="46" t="s">
        <v>1318</v>
      </c>
      <c r="L247" s="46" t="str">
        <f>IF(I247="","",_xlfn.LET(_xlpm.x,VLOOKUP(I247,'2026-01-09_taxon-match'!$A$2:$N$81,3,FALSE),IF(_xlpm.x=0,"",_xlpm.x)))</f>
        <v/>
      </c>
      <c r="M247" s="46" t="str">
        <f>IF($I247="","",_xlfn.LET(_xlpm.x,VLOOKUP($I247,'2026-01-09_taxon-match'!$A$2:$N$81,5,FALSE),IF(_xlpm.x=0,"",_xlpm.x)))</f>
        <v/>
      </c>
      <c r="N247" s="46" t="str">
        <f>IF($I247="","",_xlfn.LET(_xlpm.x,VLOOKUP($I247,'2026-01-09_taxon-match'!$A$2:$N$81,6,FALSE),IF(_xlpm.x=0,"",_xlpm.x)))</f>
        <v/>
      </c>
      <c r="O247" s="46" t="str">
        <f>IF($I247="","",_xlfn.LET(_xlpm.x,VLOOKUP($I247,'2026-01-09_taxon-match'!$A$2:$N$81,7,FALSE),IF(_xlpm.x=0,"",_xlpm.x)))</f>
        <v/>
      </c>
      <c r="P247" s="46" t="str">
        <f>IF($I247="","",_xlfn.LET(_xlpm.x,VLOOKUP($I247,'2026-01-09_taxon-match'!$A$2:$N$81,8,FALSE),IF(_xlpm.x=0,"",_xlpm.x)))</f>
        <v/>
      </c>
      <c r="Q247" s="46" t="str">
        <f>IF($I247="","",_xlfn.LET(_xlpm.x,VLOOKUP($I247,'2026-01-09_taxon-match'!$A$2:$N$81,9,FALSE),IF(_xlpm.x=0,"",_xlpm.x)))</f>
        <v/>
      </c>
      <c r="R247" s="46" t="str">
        <f>IF($I247="","",_xlfn.LET(_xlpm.x,VLOOKUP($I247,'2026-01-09_taxon-match'!$A$2:$N$81,10,FALSE),IF(_xlpm.x=0,"",_xlpm.x)))</f>
        <v/>
      </c>
      <c r="S247" s="46" t="str">
        <f>IF($I247="","",_xlfn.LET(_xlpm.x,VLOOKUP($I247,'2026-01-09_taxon-match'!$A$2:$N$81,11,FALSE),IF(_xlpm.x=0,"",_xlpm.x)))</f>
        <v/>
      </c>
      <c r="T247" s="46" t="str">
        <f>IF($I247="","",_xlfn.LET(_xlpm.x,VLOOKUP($I247,'2026-01-09_taxon-match'!$A$2:$N$81,13,FALSE),IF(_xlpm.x=0,"",_xlpm.x)))</f>
        <v/>
      </c>
      <c r="U247" s="46">
        <v>1</v>
      </c>
      <c r="V247" t="s">
        <v>43</v>
      </c>
      <c r="Y247" s="46" t="str">
        <f>IF(V247="","",_xlfn.LET(_xlpm.x,VLOOKUP(V247,'Drop-down_menus'!$D$2:$E$13,2,FALSE),IF(_xlpm.x=0,"",_xlpm.x)))</f>
        <v>https://orcid.org/0000-0002-0981-7442</v>
      </c>
      <c r="Z247" s="46" t="str">
        <f>IF(W247="","",_xlfn.LET(_xlpm.x,VLOOKUP(W247,'Drop-down_menus'!$D$2:$E$13,2,FALSE),IF(_xlpm.x=0,"",_xlpm.x)))</f>
        <v/>
      </c>
      <c r="AA247" s="46" t="str">
        <f>IF(X247="","",_xlfn.LET(_xlpm.x,VLOOKUP(X247,'Drop-down_menus'!$D$2:$E$13,2,FALSE),IF(_xlpm.x=0,"",_xlpm.x)))</f>
        <v/>
      </c>
      <c r="AB247" s="46" t="s">
        <v>300</v>
      </c>
      <c r="AC247" s="46" t="s">
        <v>1255</v>
      </c>
    </row>
    <row r="248" spans="2:29" ht="13.5" customHeight="1">
      <c r="B248" s="46">
        <v>236</v>
      </c>
      <c r="C248" s="2" t="s">
        <v>96</v>
      </c>
      <c r="D248" s="46" t="b">
        <f>COUNTIF(Events!$B$2:$B$171, C248) &gt; 0</f>
        <v>1</v>
      </c>
      <c r="G248" s="46" t="s">
        <v>1201</v>
      </c>
      <c r="I248" s="46" t="s">
        <v>232</v>
      </c>
      <c r="J248" s="46" t="str">
        <f>IF(I248="","",_xlfn.LET(_xlpm.x,VLOOKUP(I248,'2026-01-09_taxon-match'!$A$2:$N$81,4,FALSE),IF(_xlpm.x=0,"",_xlpm.x)))</f>
        <v>Terebellidae</v>
      </c>
      <c r="K248" s="46" t="s">
        <v>1318</v>
      </c>
      <c r="L248" s="46" t="str">
        <f>IF(I248="","",_xlfn.LET(_xlpm.x,VLOOKUP(I248,'2026-01-09_taxon-match'!$A$2:$N$81,3,FALSE),IF(_xlpm.x=0,"",_xlpm.x)))</f>
        <v/>
      </c>
      <c r="M248" s="46" t="str">
        <f>IF($I248="","",_xlfn.LET(_xlpm.x,VLOOKUP($I248,'2026-01-09_taxon-match'!$A$2:$N$81,5,FALSE),IF(_xlpm.x=0,"",_xlpm.x)))</f>
        <v/>
      </c>
      <c r="N248" s="46" t="str">
        <f>IF($I248="","",_xlfn.LET(_xlpm.x,VLOOKUP($I248,'2026-01-09_taxon-match'!$A$2:$N$81,6,FALSE),IF(_xlpm.x=0,"",_xlpm.x)))</f>
        <v/>
      </c>
      <c r="O248" s="46" t="str">
        <f>IF($I248="","",_xlfn.LET(_xlpm.x,VLOOKUP($I248,'2026-01-09_taxon-match'!$A$2:$N$81,7,FALSE),IF(_xlpm.x=0,"",_xlpm.x)))</f>
        <v/>
      </c>
      <c r="P248" s="46" t="str">
        <f>IF($I248="","",_xlfn.LET(_xlpm.x,VLOOKUP($I248,'2026-01-09_taxon-match'!$A$2:$N$81,8,FALSE),IF(_xlpm.x=0,"",_xlpm.x)))</f>
        <v/>
      </c>
      <c r="Q248" s="46" t="str">
        <f>IF($I248="","",_xlfn.LET(_xlpm.x,VLOOKUP($I248,'2026-01-09_taxon-match'!$A$2:$N$81,9,FALSE),IF(_xlpm.x=0,"",_xlpm.x)))</f>
        <v/>
      </c>
      <c r="R248" s="46" t="str">
        <f>IF($I248="","",_xlfn.LET(_xlpm.x,VLOOKUP($I248,'2026-01-09_taxon-match'!$A$2:$N$81,10,FALSE),IF(_xlpm.x=0,"",_xlpm.x)))</f>
        <v/>
      </c>
      <c r="S248" s="46" t="str">
        <f>IF($I248="","",_xlfn.LET(_xlpm.x,VLOOKUP($I248,'2026-01-09_taxon-match'!$A$2:$N$81,11,FALSE),IF(_xlpm.x=0,"",_xlpm.x)))</f>
        <v/>
      </c>
      <c r="T248" s="46" t="str">
        <f>IF($I248="","",_xlfn.LET(_xlpm.x,VLOOKUP($I248,'2026-01-09_taxon-match'!$A$2:$N$81,13,FALSE),IF(_xlpm.x=0,"",_xlpm.x)))</f>
        <v/>
      </c>
      <c r="U248" s="46">
        <v>1</v>
      </c>
      <c r="V248" t="s">
        <v>43</v>
      </c>
      <c r="Y248" s="46" t="str">
        <f>IF(V248="","",_xlfn.LET(_xlpm.x,VLOOKUP(V248,'Drop-down_menus'!$D$2:$E$13,2,FALSE),IF(_xlpm.x=0,"",_xlpm.x)))</f>
        <v>https://orcid.org/0000-0002-0981-7442</v>
      </c>
      <c r="Z248" s="46" t="str">
        <f>IF(W248="","",_xlfn.LET(_xlpm.x,VLOOKUP(W248,'Drop-down_menus'!$D$2:$E$13,2,FALSE),IF(_xlpm.x=0,"",_xlpm.x)))</f>
        <v/>
      </c>
      <c r="AA248" s="46" t="str">
        <f>IF(X248="","",_xlfn.LET(_xlpm.x,VLOOKUP(X248,'Drop-down_menus'!$D$2:$E$13,2,FALSE),IF(_xlpm.x=0,"",_xlpm.x)))</f>
        <v/>
      </c>
      <c r="AB248" s="46" t="s">
        <v>1252</v>
      </c>
      <c r="AC248" s="46" t="s">
        <v>1255</v>
      </c>
    </row>
    <row r="249" spans="2:29" ht="13.5" customHeight="1">
      <c r="B249" s="46">
        <v>236</v>
      </c>
      <c r="C249" s="2" t="s">
        <v>96</v>
      </c>
      <c r="D249" s="46" t="b">
        <f>COUNTIF(Events!$B$2:$B$171, C249) &gt; 0</f>
        <v>1</v>
      </c>
      <c r="G249" s="46" t="s">
        <v>1201</v>
      </c>
      <c r="I249" s="46" t="s">
        <v>232</v>
      </c>
      <c r="J249" s="46" t="str">
        <f>IF(I249="","",_xlfn.LET(_xlpm.x,VLOOKUP(I249,'2026-01-09_taxon-match'!$A$2:$N$81,4,FALSE),IF(_xlpm.x=0,"",_xlpm.x)))</f>
        <v>Terebellidae</v>
      </c>
      <c r="K249" s="46" t="s">
        <v>1318</v>
      </c>
      <c r="L249" s="46" t="str">
        <f>IF(I249="","",_xlfn.LET(_xlpm.x,VLOOKUP(I249,'2026-01-09_taxon-match'!$A$2:$N$81,3,FALSE),IF(_xlpm.x=0,"",_xlpm.x)))</f>
        <v/>
      </c>
      <c r="M249" s="46" t="str">
        <f>IF($I249="","",_xlfn.LET(_xlpm.x,VLOOKUP($I249,'2026-01-09_taxon-match'!$A$2:$N$81,5,FALSE),IF(_xlpm.x=0,"",_xlpm.x)))</f>
        <v/>
      </c>
      <c r="N249" s="46" t="str">
        <f>IF($I249="","",_xlfn.LET(_xlpm.x,VLOOKUP($I249,'2026-01-09_taxon-match'!$A$2:$N$81,6,FALSE),IF(_xlpm.x=0,"",_xlpm.x)))</f>
        <v/>
      </c>
      <c r="O249" s="46" t="str">
        <f>IF($I249="","",_xlfn.LET(_xlpm.x,VLOOKUP($I249,'2026-01-09_taxon-match'!$A$2:$N$81,7,FALSE),IF(_xlpm.x=0,"",_xlpm.x)))</f>
        <v/>
      </c>
      <c r="P249" s="46" t="str">
        <f>IF($I249="","",_xlfn.LET(_xlpm.x,VLOOKUP($I249,'2026-01-09_taxon-match'!$A$2:$N$81,8,FALSE),IF(_xlpm.x=0,"",_xlpm.x)))</f>
        <v/>
      </c>
      <c r="Q249" s="46" t="str">
        <f>IF($I249="","",_xlfn.LET(_xlpm.x,VLOOKUP($I249,'2026-01-09_taxon-match'!$A$2:$N$81,9,FALSE),IF(_xlpm.x=0,"",_xlpm.x)))</f>
        <v/>
      </c>
      <c r="R249" s="46" t="str">
        <f>IF($I249="","",_xlfn.LET(_xlpm.x,VLOOKUP($I249,'2026-01-09_taxon-match'!$A$2:$N$81,10,FALSE),IF(_xlpm.x=0,"",_xlpm.x)))</f>
        <v/>
      </c>
      <c r="S249" s="46" t="str">
        <f>IF($I249="","",_xlfn.LET(_xlpm.x,VLOOKUP($I249,'2026-01-09_taxon-match'!$A$2:$N$81,11,FALSE),IF(_xlpm.x=0,"",_xlpm.x)))</f>
        <v/>
      </c>
      <c r="T249" s="46" t="str">
        <f>IF($I249="","",_xlfn.LET(_xlpm.x,VLOOKUP($I249,'2026-01-09_taxon-match'!$A$2:$N$81,13,FALSE),IF(_xlpm.x=0,"",_xlpm.x)))</f>
        <v/>
      </c>
      <c r="U249" s="46">
        <v>1</v>
      </c>
      <c r="V249" t="s">
        <v>43</v>
      </c>
      <c r="Y249" s="46" t="str">
        <f>IF(V249="","",_xlfn.LET(_xlpm.x,VLOOKUP(V249,'Drop-down_menus'!$D$2:$E$13,2,FALSE),IF(_xlpm.x=0,"",_xlpm.x)))</f>
        <v>https://orcid.org/0000-0002-0981-7442</v>
      </c>
      <c r="Z249" s="46" t="str">
        <f>IF(W249="","",_xlfn.LET(_xlpm.x,VLOOKUP(W249,'Drop-down_menus'!$D$2:$E$13,2,FALSE),IF(_xlpm.x=0,"",_xlpm.x)))</f>
        <v/>
      </c>
      <c r="AA249" s="46" t="str">
        <f>IF(X249="","",_xlfn.LET(_xlpm.x,VLOOKUP(X249,'Drop-down_menus'!$D$2:$E$13,2,FALSE),IF(_xlpm.x=0,"",_xlpm.x)))</f>
        <v/>
      </c>
      <c r="AB249" s="46" t="s">
        <v>300</v>
      </c>
      <c r="AC249" s="46" t="s">
        <v>1255</v>
      </c>
    </row>
    <row r="250" spans="2:29" ht="13.5" customHeight="1">
      <c r="B250" s="46">
        <v>237</v>
      </c>
      <c r="C250" s="2" t="s">
        <v>96</v>
      </c>
      <c r="D250" s="46" t="b">
        <f>COUNTIF(Events!$B$2:$B$171, C250) &gt; 0</f>
        <v>1</v>
      </c>
      <c r="G250" s="46" t="s">
        <v>1201</v>
      </c>
      <c r="I250" s="46" t="s">
        <v>232</v>
      </c>
      <c r="J250" s="46" t="str">
        <f>IF(I250="","",_xlfn.LET(_xlpm.x,VLOOKUP(I250,'2026-01-09_taxon-match'!$A$2:$N$81,4,FALSE),IF(_xlpm.x=0,"",_xlpm.x)))</f>
        <v>Terebellidae</v>
      </c>
      <c r="K250" s="46" t="s">
        <v>1318</v>
      </c>
      <c r="L250" s="46" t="str">
        <f>IF(I250="","",_xlfn.LET(_xlpm.x,VLOOKUP(I250,'2026-01-09_taxon-match'!$A$2:$N$81,3,FALSE),IF(_xlpm.x=0,"",_xlpm.x)))</f>
        <v/>
      </c>
      <c r="M250" s="46" t="str">
        <f>IF($I250="","",_xlfn.LET(_xlpm.x,VLOOKUP($I250,'2026-01-09_taxon-match'!$A$2:$N$81,5,FALSE),IF(_xlpm.x=0,"",_xlpm.x)))</f>
        <v/>
      </c>
      <c r="N250" s="46" t="str">
        <f>IF($I250="","",_xlfn.LET(_xlpm.x,VLOOKUP($I250,'2026-01-09_taxon-match'!$A$2:$N$81,6,FALSE),IF(_xlpm.x=0,"",_xlpm.x)))</f>
        <v/>
      </c>
      <c r="O250" s="46" t="str">
        <f>IF($I250="","",_xlfn.LET(_xlpm.x,VLOOKUP($I250,'2026-01-09_taxon-match'!$A$2:$N$81,7,FALSE),IF(_xlpm.x=0,"",_xlpm.x)))</f>
        <v/>
      </c>
      <c r="P250" s="46" t="str">
        <f>IF($I250="","",_xlfn.LET(_xlpm.x,VLOOKUP($I250,'2026-01-09_taxon-match'!$A$2:$N$81,8,FALSE),IF(_xlpm.x=0,"",_xlpm.x)))</f>
        <v/>
      </c>
      <c r="Q250" s="46" t="str">
        <f>IF($I250="","",_xlfn.LET(_xlpm.x,VLOOKUP($I250,'2026-01-09_taxon-match'!$A$2:$N$81,9,FALSE),IF(_xlpm.x=0,"",_xlpm.x)))</f>
        <v/>
      </c>
      <c r="R250" s="46" t="str">
        <f>IF($I250="","",_xlfn.LET(_xlpm.x,VLOOKUP($I250,'2026-01-09_taxon-match'!$A$2:$N$81,10,FALSE),IF(_xlpm.x=0,"",_xlpm.x)))</f>
        <v/>
      </c>
      <c r="S250" s="46" t="str">
        <f>IF($I250="","",_xlfn.LET(_xlpm.x,VLOOKUP($I250,'2026-01-09_taxon-match'!$A$2:$N$81,11,FALSE),IF(_xlpm.x=0,"",_xlpm.x)))</f>
        <v/>
      </c>
      <c r="T250" s="46" t="str">
        <f>IF($I250="","",_xlfn.LET(_xlpm.x,VLOOKUP($I250,'2026-01-09_taxon-match'!$A$2:$N$81,13,FALSE),IF(_xlpm.x=0,"",_xlpm.x)))</f>
        <v/>
      </c>
      <c r="U250" s="46">
        <v>1</v>
      </c>
      <c r="V250" t="s">
        <v>43</v>
      </c>
      <c r="Y250" s="46" t="str">
        <f>IF(V250="","",_xlfn.LET(_xlpm.x,VLOOKUP(V250,'Drop-down_menus'!$D$2:$E$13,2,FALSE),IF(_xlpm.x=0,"",_xlpm.x)))</f>
        <v>https://orcid.org/0000-0002-0981-7442</v>
      </c>
      <c r="Z250" s="46" t="str">
        <f>IF(W250="","",_xlfn.LET(_xlpm.x,VLOOKUP(W250,'Drop-down_menus'!$D$2:$E$13,2,FALSE),IF(_xlpm.x=0,"",_xlpm.x)))</f>
        <v/>
      </c>
      <c r="AA250" s="46" t="str">
        <f>IF(X250="","",_xlfn.LET(_xlpm.x,VLOOKUP(X250,'Drop-down_menus'!$D$2:$E$13,2,FALSE),IF(_xlpm.x=0,"",_xlpm.x)))</f>
        <v/>
      </c>
      <c r="AB250" s="46" t="s">
        <v>1252</v>
      </c>
      <c r="AC250" s="46" t="s">
        <v>1255</v>
      </c>
    </row>
    <row r="251" spans="2:29" ht="13.5" customHeight="1">
      <c r="B251" s="46">
        <v>237</v>
      </c>
      <c r="C251" s="2" t="s">
        <v>96</v>
      </c>
      <c r="D251" s="46" t="b">
        <f>COUNTIF(Events!$B$2:$B$171, C251) &gt; 0</f>
        <v>1</v>
      </c>
      <c r="G251" s="46" t="s">
        <v>1201</v>
      </c>
      <c r="I251" s="46" t="s">
        <v>232</v>
      </c>
      <c r="J251" s="46" t="str">
        <f>IF(I251="","",_xlfn.LET(_xlpm.x,VLOOKUP(I251,'2026-01-09_taxon-match'!$A$2:$N$81,4,FALSE),IF(_xlpm.x=0,"",_xlpm.x)))</f>
        <v>Terebellidae</v>
      </c>
      <c r="K251" s="46" t="s">
        <v>1318</v>
      </c>
      <c r="L251" s="46" t="str">
        <f>IF(I251="","",_xlfn.LET(_xlpm.x,VLOOKUP(I251,'2026-01-09_taxon-match'!$A$2:$N$81,3,FALSE),IF(_xlpm.x=0,"",_xlpm.x)))</f>
        <v/>
      </c>
      <c r="M251" s="46" t="str">
        <f>IF($I251="","",_xlfn.LET(_xlpm.x,VLOOKUP($I251,'2026-01-09_taxon-match'!$A$2:$N$81,5,FALSE),IF(_xlpm.x=0,"",_xlpm.x)))</f>
        <v/>
      </c>
      <c r="N251" s="46" t="str">
        <f>IF($I251="","",_xlfn.LET(_xlpm.x,VLOOKUP($I251,'2026-01-09_taxon-match'!$A$2:$N$81,6,FALSE),IF(_xlpm.x=0,"",_xlpm.x)))</f>
        <v/>
      </c>
      <c r="O251" s="46" t="str">
        <f>IF($I251="","",_xlfn.LET(_xlpm.x,VLOOKUP($I251,'2026-01-09_taxon-match'!$A$2:$N$81,7,FALSE),IF(_xlpm.x=0,"",_xlpm.x)))</f>
        <v/>
      </c>
      <c r="P251" s="46" t="str">
        <f>IF($I251="","",_xlfn.LET(_xlpm.x,VLOOKUP($I251,'2026-01-09_taxon-match'!$A$2:$N$81,8,FALSE),IF(_xlpm.x=0,"",_xlpm.x)))</f>
        <v/>
      </c>
      <c r="Q251" s="46" t="str">
        <f>IF($I251="","",_xlfn.LET(_xlpm.x,VLOOKUP($I251,'2026-01-09_taxon-match'!$A$2:$N$81,9,FALSE),IF(_xlpm.x=0,"",_xlpm.x)))</f>
        <v/>
      </c>
      <c r="R251" s="46" t="str">
        <f>IF($I251="","",_xlfn.LET(_xlpm.x,VLOOKUP($I251,'2026-01-09_taxon-match'!$A$2:$N$81,10,FALSE),IF(_xlpm.x=0,"",_xlpm.x)))</f>
        <v/>
      </c>
      <c r="S251" s="46" t="str">
        <f>IF($I251="","",_xlfn.LET(_xlpm.x,VLOOKUP($I251,'2026-01-09_taxon-match'!$A$2:$N$81,11,FALSE),IF(_xlpm.x=0,"",_xlpm.x)))</f>
        <v/>
      </c>
      <c r="T251" s="46" t="str">
        <f>IF($I251="","",_xlfn.LET(_xlpm.x,VLOOKUP($I251,'2026-01-09_taxon-match'!$A$2:$N$81,13,FALSE),IF(_xlpm.x=0,"",_xlpm.x)))</f>
        <v/>
      </c>
      <c r="U251" s="46">
        <v>1</v>
      </c>
      <c r="V251" t="s">
        <v>43</v>
      </c>
      <c r="Y251" s="46" t="str">
        <f>IF(V251="","",_xlfn.LET(_xlpm.x,VLOOKUP(V251,'Drop-down_menus'!$D$2:$E$13,2,FALSE),IF(_xlpm.x=0,"",_xlpm.x)))</f>
        <v>https://orcid.org/0000-0002-0981-7442</v>
      </c>
      <c r="Z251" s="46" t="str">
        <f>IF(W251="","",_xlfn.LET(_xlpm.x,VLOOKUP(W251,'Drop-down_menus'!$D$2:$E$13,2,FALSE),IF(_xlpm.x=0,"",_xlpm.x)))</f>
        <v/>
      </c>
      <c r="AA251" s="46" t="str">
        <f>IF(X251="","",_xlfn.LET(_xlpm.x,VLOOKUP(X251,'Drop-down_menus'!$D$2:$E$13,2,FALSE),IF(_xlpm.x=0,"",_xlpm.x)))</f>
        <v/>
      </c>
      <c r="AB251" s="46" t="s">
        <v>300</v>
      </c>
      <c r="AC251" s="46" t="s">
        <v>1255</v>
      </c>
    </row>
    <row r="252" spans="2:29" ht="13.5" customHeight="1">
      <c r="B252" s="46">
        <v>238</v>
      </c>
      <c r="C252" s="2" t="s">
        <v>96</v>
      </c>
      <c r="D252" s="46" t="b">
        <f>COUNTIF(Events!$B$2:$B$171, C252) &gt; 0</f>
        <v>1</v>
      </c>
      <c r="G252" s="46" t="s">
        <v>1204</v>
      </c>
      <c r="I252" s="46" t="s">
        <v>235</v>
      </c>
      <c r="J252" s="46" t="str">
        <f>IF(I252="","",_xlfn.LET(_xlpm.x,VLOOKUP(I252,'2026-01-09_taxon-match'!$A$2:$N$81,4,FALSE),IF(_xlpm.x=0,"",_xlpm.x)))</f>
        <v>Molgula</v>
      </c>
      <c r="K252" s="46" t="s">
        <v>1318</v>
      </c>
      <c r="L252" s="46" t="str">
        <f>IF(I252="","",_xlfn.LET(_xlpm.x,VLOOKUP(I252,'2026-01-09_taxon-match'!$A$2:$N$81,3,FALSE),IF(_xlpm.x=0,"",_xlpm.x)))</f>
        <v>urn:lsid:marinespecies.org:taxname:103509</v>
      </c>
      <c r="M252" s="46" t="str">
        <f>IF($I252="","",_xlfn.LET(_xlpm.x,VLOOKUP($I252,'2026-01-09_taxon-match'!$A$2:$N$81,5,FALSE),IF(_xlpm.x=0,"",_xlpm.x)))</f>
        <v>Forbes, 1848</v>
      </c>
      <c r="N252" s="46" t="str">
        <f>IF($I252="","",_xlfn.LET(_xlpm.x,VLOOKUP($I252,'2026-01-09_taxon-match'!$A$2:$N$81,6,FALSE),IF(_xlpm.x=0,"",_xlpm.x)))</f>
        <v>Animalia</v>
      </c>
      <c r="O252" s="46" t="str">
        <f>IF($I252="","",_xlfn.LET(_xlpm.x,VLOOKUP($I252,'2026-01-09_taxon-match'!$A$2:$N$81,7,FALSE),IF(_xlpm.x=0,"",_xlpm.x)))</f>
        <v>Chordata</v>
      </c>
      <c r="P252" s="46" t="str">
        <f>IF($I252="","",_xlfn.LET(_xlpm.x,VLOOKUP($I252,'2026-01-09_taxon-match'!$A$2:$N$81,8,FALSE),IF(_xlpm.x=0,"",_xlpm.x)))</f>
        <v>Ascidiacea</v>
      </c>
      <c r="Q252" s="46" t="str">
        <f>IF($I252="","",_xlfn.LET(_xlpm.x,VLOOKUP($I252,'2026-01-09_taxon-match'!$A$2:$N$81,9,FALSE),IF(_xlpm.x=0,"",_xlpm.x)))</f>
        <v>Stolidobranchia</v>
      </c>
      <c r="R252" s="46" t="str">
        <f>IF($I252="","",_xlfn.LET(_xlpm.x,VLOOKUP($I252,'2026-01-09_taxon-match'!$A$2:$N$81,10,FALSE),IF(_xlpm.x=0,"",_xlpm.x)))</f>
        <v>Molgulidae</v>
      </c>
      <c r="S252" s="46" t="str">
        <f>IF($I252="","",_xlfn.LET(_xlpm.x,VLOOKUP($I252,'2026-01-09_taxon-match'!$A$2:$N$81,11,FALSE),IF(_xlpm.x=0,"",_xlpm.x)))</f>
        <v>Molgula</v>
      </c>
      <c r="T252" s="46" t="str">
        <f>IF($I252="","",_xlfn.LET(_xlpm.x,VLOOKUP($I252,'2026-01-09_taxon-match'!$A$2:$N$81,13,FALSE),IF(_xlpm.x=0,"",_xlpm.x)))</f>
        <v/>
      </c>
      <c r="U252" s="46">
        <v>1</v>
      </c>
      <c r="V252" s="2" t="s">
        <v>58</v>
      </c>
      <c r="Y252" s="46" t="str">
        <f>IF(V252="","",_xlfn.LET(_xlpm.x,VLOOKUP(V252,'Drop-down_menus'!$D$2:$E$13,2,FALSE),IF(_xlpm.x=0,"",_xlpm.x)))</f>
        <v>https://orcid.org/0000-0002-9708-1761</v>
      </c>
      <c r="Z252" s="46" t="str">
        <f>IF(W252="","",_xlfn.LET(_xlpm.x,VLOOKUP(W252,'Drop-down_menus'!$D$2:$E$13,2,FALSE),IF(_xlpm.x=0,"",_xlpm.x)))</f>
        <v/>
      </c>
      <c r="AA252" s="46" t="str">
        <f>IF(X252="","",_xlfn.LET(_xlpm.x,VLOOKUP(X252,'Drop-down_menus'!$D$2:$E$13,2,FALSE),IF(_xlpm.x=0,"",_xlpm.x)))</f>
        <v/>
      </c>
      <c r="AB252" s="46" t="s">
        <v>1252</v>
      </c>
      <c r="AC252" s="46" t="s">
        <v>1255</v>
      </c>
    </row>
    <row r="253" spans="2:29" ht="13.5" customHeight="1">
      <c r="B253" s="46">
        <v>238</v>
      </c>
      <c r="C253" s="2" t="s">
        <v>96</v>
      </c>
      <c r="D253" s="46" t="b">
        <f>COUNTIF(Events!$B$2:$B$171, C253) &gt; 0</f>
        <v>1</v>
      </c>
      <c r="G253" s="46" t="s">
        <v>1204</v>
      </c>
      <c r="I253" s="46" t="s">
        <v>235</v>
      </c>
      <c r="J253" s="46" t="str">
        <f>IF(I253="","",_xlfn.LET(_xlpm.x,VLOOKUP(I253,'2026-01-09_taxon-match'!$A$2:$N$81,4,FALSE),IF(_xlpm.x=0,"",_xlpm.x)))</f>
        <v>Molgula</v>
      </c>
      <c r="K253" s="46" t="s">
        <v>1318</v>
      </c>
      <c r="L253" s="46" t="str">
        <f>IF(I253="","",_xlfn.LET(_xlpm.x,VLOOKUP(I253,'2026-01-09_taxon-match'!$A$2:$N$81,3,FALSE),IF(_xlpm.x=0,"",_xlpm.x)))</f>
        <v>urn:lsid:marinespecies.org:taxname:103509</v>
      </c>
      <c r="M253" s="46" t="str">
        <f>IF($I253="","",_xlfn.LET(_xlpm.x,VLOOKUP($I253,'2026-01-09_taxon-match'!$A$2:$N$81,5,FALSE),IF(_xlpm.x=0,"",_xlpm.x)))</f>
        <v>Forbes, 1848</v>
      </c>
      <c r="N253" s="46" t="str">
        <f>IF($I253="","",_xlfn.LET(_xlpm.x,VLOOKUP($I253,'2026-01-09_taxon-match'!$A$2:$N$81,6,FALSE),IF(_xlpm.x=0,"",_xlpm.x)))</f>
        <v>Animalia</v>
      </c>
      <c r="O253" s="46" t="str">
        <f>IF($I253="","",_xlfn.LET(_xlpm.x,VLOOKUP($I253,'2026-01-09_taxon-match'!$A$2:$N$81,7,FALSE),IF(_xlpm.x=0,"",_xlpm.x)))</f>
        <v>Chordata</v>
      </c>
      <c r="P253" s="46" t="str">
        <f>IF($I253="","",_xlfn.LET(_xlpm.x,VLOOKUP($I253,'2026-01-09_taxon-match'!$A$2:$N$81,8,FALSE),IF(_xlpm.x=0,"",_xlpm.x)))</f>
        <v>Ascidiacea</v>
      </c>
      <c r="Q253" s="46" t="str">
        <f>IF($I253="","",_xlfn.LET(_xlpm.x,VLOOKUP($I253,'2026-01-09_taxon-match'!$A$2:$N$81,9,FALSE),IF(_xlpm.x=0,"",_xlpm.x)))</f>
        <v>Stolidobranchia</v>
      </c>
      <c r="R253" s="46" t="str">
        <f>IF($I253="","",_xlfn.LET(_xlpm.x,VLOOKUP($I253,'2026-01-09_taxon-match'!$A$2:$N$81,10,FALSE),IF(_xlpm.x=0,"",_xlpm.x)))</f>
        <v>Molgulidae</v>
      </c>
      <c r="S253" s="46" t="str">
        <f>IF($I253="","",_xlfn.LET(_xlpm.x,VLOOKUP($I253,'2026-01-09_taxon-match'!$A$2:$N$81,11,FALSE),IF(_xlpm.x=0,"",_xlpm.x)))</f>
        <v>Molgula</v>
      </c>
      <c r="T253" s="46" t="str">
        <f>IF($I253="","",_xlfn.LET(_xlpm.x,VLOOKUP($I253,'2026-01-09_taxon-match'!$A$2:$N$81,13,FALSE),IF(_xlpm.x=0,"",_xlpm.x)))</f>
        <v/>
      </c>
      <c r="U253" s="46">
        <v>1</v>
      </c>
      <c r="V253" s="2" t="s">
        <v>58</v>
      </c>
      <c r="Y253" s="46" t="str">
        <f>IF(V253="","",_xlfn.LET(_xlpm.x,VLOOKUP(V253,'Drop-down_menus'!$D$2:$E$13,2,FALSE),IF(_xlpm.x=0,"",_xlpm.x)))</f>
        <v>https://orcid.org/0000-0002-9708-1761</v>
      </c>
      <c r="Z253" s="46" t="str">
        <f>IF(W253="","",_xlfn.LET(_xlpm.x,VLOOKUP(W253,'Drop-down_menus'!$D$2:$E$13,2,FALSE),IF(_xlpm.x=0,"",_xlpm.x)))</f>
        <v/>
      </c>
      <c r="AA253" s="46" t="str">
        <f>IF(X253="","",_xlfn.LET(_xlpm.x,VLOOKUP(X253,'Drop-down_menus'!$D$2:$E$13,2,FALSE),IF(_xlpm.x=0,"",_xlpm.x)))</f>
        <v/>
      </c>
      <c r="AB253" s="46" t="s">
        <v>300</v>
      </c>
      <c r="AC253" s="46" t="s">
        <v>1255</v>
      </c>
    </row>
    <row r="254" spans="2:29" ht="13.5" customHeight="1">
      <c r="B254" s="46">
        <v>239</v>
      </c>
      <c r="C254" s="2" t="s">
        <v>96</v>
      </c>
      <c r="D254" s="46" t="b">
        <f>COUNTIF(Events!$B$2:$B$171, C254) &gt; 0</f>
        <v>1</v>
      </c>
      <c r="G254" s="46" t="s">
        <v>1204</v>
      </c>
      <c r="I254" s="46" t="s">
        <v>235</v>
      </c>
      <c r="J254" s="46" t="str">
        <f>IF(I254="","",_xlfn.LET(_xlpm.x,VLOOKUP(I254,'2026-01-09_taxon-match'!$A$2:$N$81,4,FALSE),IF(_xlpm.x=0,"",_xlpm.x)))</f>
        <v>Molgula</v>
      </c>
      <c r="K254" s="46" t="s">
        <v>1318</v>
      </c>
      <c r="L254" s="46" t="str">
        <f>IF(I254="","",_xlfn.LET(_xlpm.x,VLOOKUP(I254,'2026-01-09_taxon-match'!$A$2:$N$81,3,FALSE),IF(_xlpm.x=0,"",_xlpm.x)))</f>
        <v>urn:lsid:marinespecies.org:taxname:103509</v>
      </c>
      <c r="M254" s="46" t="str">
        <f>IF($I254="","",_xlfn.LET(_xlpm.x,VLOOKUP($I254,'2026-01-09_taxon-match'!$A$2:$N$81,5,FALSE),IF(_xlpm.x=0,"",_xlpm.x)))</f>
        <v>Forbes, 1848</v>
      </c>
      <c r="N254" s="46" t="str">
        <f>IF($I254="","",_xlfn.LET(_xlpm.x,VLOOKUP($I254,'2026-01-09_taxon-match'!$A$2:$N$81,6,FALSE),IF(_xlpm.x=0,"",_xlpm.x)))</f>
        <v>Animalia</v>
      </c>
      <c r="O254" s="46" t="str">
        <f>IF($I254="","",_xlfn.LET(_xlpm.x,VLOOKUP($I254,'2026-01-09_taxon-match'!$A$2:$N$81,7,FALSE),IF(_xlpm.x=0,"",_xlpm.x)))</f>
        <v>Chordata</v>
      </c>
      <c r="P254" s="46" t="str">
        <f>IF($I254="","",_xlfn.LET(_xlpm.x,VLOOKUP($I254,'2026-01-09_taxon-match'!$A$2:$N$81,8,FALSE),IF(_xlpm.x=0,"",_xlpm.x)))</f>
        <v>Ascidiacea</v>
      </c>
      <c r="Q254" s="46" t="str">
        <f>IF($I254="","",_xlfn.LET(_xlpm.x,VLOOKUP($I254,'2026-01-09_taxon-match'!$A$2:$N$81,9,FALSE),IF(_xlpm.x=0,"",_xlpm.x)))</f>
        <v>Stolidobranchia</v>
      </c>
      <c r="R254" s="46" t="str">
        <f>IF($I254="","",_xlfn.LET(_xlpm.x,VLOOKUP($I254,'2026-01-09_taxon-match'!$A$2:$N$81,10,FALSE),IF(_xlpm.x=0,"",_xlpm.x)))</f>
        <v>Molgulidae</v>
      </c>
      <c r="S254" s="46" t="str">
        <f>IF($I254="","",_xlfn.LET(_xlpm.x,VLOOKUP($I254,'2026-01-09_taxon-match'!$A$2:$N$81,11,FALSE),IF(_xlpm.x=0,"",_xlpm.x)))</f>
        <v>Molgula</v>
      </c>
      <c r="T254" s="46" t="str">
        <f>IF($I254="","",_xlfn.LET(_xlpm.x,VLOOKUP($I254,'2026-01-09_taxon-match'!$A$2:$N$81,13,FALSE),IF(_xlpm.x=0,"",_xlpm.x)))</f>
        <v/>
      </c>
      <c r="U254" s="46">
        <v>1</v>
      </c>
      <c r="V254" s="2" t="s">
        <v>58</v>
      </c>
      <c r="Y254" s="46" t="str">
        <f>IF(V254="","",_xlfn.LET(_xlpm.x,VLOOKUP(V254,'Drop-down_menus'!$D$2:$E$13,2,FALSE),IF(_xlpm.x=0,"",_xlpm.x)))</f>
        <v>https://orcid.org/0000-0002-9708-1761</v>
      </c>
      <c r="Z254" s="46" t="str">
        <f>IF(W254="","",_xlfn.LET(_xlpm.x,VLOOKUP(W254,'Drop-down_menus'!$D$2:$E$13,2,FALSE),IF(_xlpm.x=0,"",_xlpm.x)))</f>
        <v/>
      </c>
      <c r="AA254" s="46" t="str">
        <f>IF(X254="","",_xlfn.LET(_xlpm.x,VLOOKUP(X254,'Drop-down_menus'!$D$2:$E$13,2,FALSE),IF(_xlpm.x=0,"",_xlpm.x)))</f>
        <v/>
      </c>
      <c r="AB254" s="46" t="s">
        <v>1252</v>
      </c>
      <c r="AC254" s="46" t="s">
        <v>1255</v>
      </c>
    </row>
    <row r="255" spans="2:29" ht="13.5" customHeight="1">
      <c r="B255" s="46">
        <v>239</v>
      </c>
      <c r="C255" s="2" t="s">
        <v>96</v>
      </c>
      <c r="D255" s="46" t="b">
        <f>COUNTIF(Events!$B$2:$B$171, C255) &gt; 0</f>
        <v>1</v>
      </c>
      <c r="G255" s="46" t="s">
        <v>1204</v>
      </c>
      <c r="I255" s="46" t="s">
        <v>235</v>
      </c>
      <c r="J255" s="46" t="str">
        <f>IF(I255="","",_xlfn.LET(_xlpm.x,VLOOKUP(I255,'2026-01-09_taxon-match'!$A$2:$N$81,4,FALSE),IF(_xlpm.x=0,"",_xlpm.x)))</f>
        <v>Molgula</v>
      </c>
      <c r="K255" s="46" t="s">
        <v>1318</v>
      </c>
      <c r="L255" s="46" t="str">
        <f>IF(I255="","",_xlfn.LET(_xlpm.x,VLOOKUP(I255,'2026-01-09_taxon-match'!$A$2:$N$81,3,FALSE),IF(_xlpm.x=0,"",_xlpm.x)))</f>
        <v>urn:lsid:marinespecies.org:taxname:103509</v>
      </c>
      <c r="M255" s="46" t="str">
        <f>IF($I255="","",_xlfn.LET(_xlpm.x,VLOOKUP($I255,'2026-01-09_taxon-match'!$A$2:$N$81,5,FALSE),IF(_xlpm.x=0,"",_xlpm.x)))</f>
        <v>Forbes, 1848</v>
      </c>
      <c r="N255" s="46" t="str">
        <f>IF($I255="","",_xlfn.LET(_xlpm.x,VLOOKUP($I255,'2026-01-09_taxon-match'!$A$2:$N$81,6,FALSE),IF(_xlpm.x=0,"",_xlpm.x)))</f>
        <v>Animalia</v>
      </c>
      <c r="O255" s="46" t="str">
        <f>IF($I255="","",_xlfn.LET(_xlpm.x,VLOOKUP($I255,'2026-01-09_taxon-match'!$A$2:$N$81,7,FALSE),IF(_xlpm.x=0,"",_xlpm.x)))</f>
        <v>Chordata</v>
      </c>
      <c r="P255" s="46" t="str">
        <f>IF($I255="","",_xlfn.LET(_xlpm.x,VLOOKUP($I255,'2026-01-09_taxon-match'!$A$2:$N$81,8,FALSE),IF(_xlpm.x=0,"",_xlpm.x)))</f>
        <v>Ascidiacea</v>
      </c>
      <c r="Q255" s="46" t="str">
        <f>IF($I255="","",_xlfn.LET(_xlpm.x,VLOOKUP($I255,'2026-01-09_taxon-match'!$A$2:$N$81,9,FALSE),IF(_xlpm.x=0,"",_xlpm.x)))</f>
        <v>Stolidobranchia</v>
      </c>
      <c r="R255" s="46" t="str">
        <f>IF($I255="","",_xlfn.LET(_xlpm.x,VLOOKUP($I255,'2026-01-09_taxon-match'!$A$2:$N$81,10,FALSE),IF(_xlpm.x=0,"",_xlpm.x)))</f>
        <v>Molgulidae</v>
      </c>
      <c r="S255" s="46" t="str">
        <f>IF($I255="","",_xlfn.LET(_xlpm.x,VLOOKUP($I255,'2026-01-09_taxon-match'!$A$2:$N$81,11,FALSE),IF(_xlpm.x=0,"",_xlpm.x)))</f>
        <v>Molgula</v>
      </c>
      <c r="T255" s="46" t="str">
        <f>IF($I255="","",_xlfn.LET(_xlpm.x,VLOOKUP($I255,'2026-01-09_taxon-match'!$A$2:$N$81,13,FALSE),IF(_xlpm.x=0,"",_xlpm.x)))</f>
        <v/>
      </c>
      <c r="U255" s="46">
        <v>1</v>
      </c>
      <c r="V255" s="2" t="s">
        <v>58</v>
      </c>
      <c r="Y255" s="46" t="str">
        <f>IF(V255="","",_xlfn.LET(_xlpm.x,VLOOKUP(V255,'Drop-down_menus'!$D$2:$E$13,2,FALSE),IF(_xlpm.x=0,"",_xlpm.x)))</f>
        <v>https://orcid.org/0000-0002-9708-1761</v>
      </c>
      <c r="Z255" s="46" t="str">
        <f>IF(W255="","",_xlfn.LET(_xlpm.x,VLOOKUP(W255,'Drop-down_menus'!$D$2:$E$13,2,FALSE),IF(_xlpm.x=0,"",_xlpm.x)))</f>
        <v/>
      </c>
      <c r="AA255" s="46" t="str">
        <f>IF(X255="","",_xlfn.LET(_xlpm.x,VLOOKUP(X255,'Drop-down_menus'!$D$2:$E$13,2,FALSE),IF(_xlpm.x=0,"",_xlpm.x)))</f>
        <v/>
      </c>
      <c r="AB255" s="46" t="s">
        <v>300</v>
      </c>
      <c r="AC255" s="46" t="s">
        <v>1255</v>
      </c>
    </row>
    <row r="256" spans="2:29" ht="13.5" customHeight="1">
      <c r="B256" s="46">
        <v>240</v>
      </c>
      <c r="C256" s="2" t="s">
        <v>96</v>
      </c>
      <c r="D256" s="46" t="b">
        <f>COUNTIF(Events!$B$2:$B$171, C256) &gt; 0</f>
        <v>1</v>
      </c>
      <c r="G256" s="46" t="s">
        <v>1207</v>
      </c>
      <c r="I256" s="46" t="s">
        <v>1123</v>
      </c>
      <c r="J256" s="46" t="str">
        <f>IF(I256="","",_xlfn.LET(_xlpm.x,VLOOKUP(I256,'2026-01-09_taxon-match'!$A$2:$N$81,4,FALSE),IF(_xlpm.x=0,"",_xlpm.x)))</f>
        <v>Ascidia</v>
      </c>
      <c r="K256" s="46" t="s">
        <v>1318</v>
      </c>
      <c r="L256" s="46" t="str">
        <f>IF(I256="","",_xlfn.LET(_xlpm.x,VLOOKUP(I256,'2026-01-09_taxon-match'!$A$2:$N$81,3,FALSE),IF(_xlpm.x=0,"",_xlpm.x)))</f>
        <v>urn:lsid:marinespecies.org:taxname:103483</v>
      </c>
      <c r="M256" s="46" t="str">
        <f>IF($I256="","",_xlfn.LET(_xlpm.x,VLOOKUP($I256,'2026-01-09_taxon-match'!$A$2:$N$81,5,FALSE),IF(_xlpm.x=0,"",_xlpm.x)))</f>
        <v>Linnaeus, 1767</v>
      </c>
      <c r="N256" s="46" t="str">
        <f>IF($I256="","",_xlfn.LET(_xlpm.x,VLOOKUP($I256,'2026-01-09_taxon-match'!$A$2:$N$81,6,FALSE),IF(_xlpm.x=0,"",_xlpm.x)))</f>
        <v>Animalia</v>
      </c>
      <c r="O256" s="46" t="str">
        <f>IF($I256="","",_xlfn.LET(_xlpm.x,VLOOKUP($I256,'2026-01-09_taxon-match'!$A$2:$N$81,7,FALSE),IF(_xlpm.x=0,"",_xlpm.x)))</f>
        <v>Chordata</v>
      </c>
      <c r="P256" s="46" t="str">
        <f>IF($I256="","",_xlfn.LET(_xlpm.x,VLOOKUP($I256,'2026-01-09_taxon-match'!$A$2:$N$81,8,FALSE),IF(_xlpm.x=0,"",_xlpm.x)))</f>
        <v>Ascidiacea</v>
      </c>
      <c r="Q256" s="46" t="str">
        <f>IF($I256="","",_xlfn.LET(_xlpm.x,VLOOKUP($I256,'2026-01-09_taxon-match'!$A$2:$N$81,9,FALSE),IF(_xlpm.x=0,"",_xlpm.x)))</f>
        <v>Phlebobranchia</v>
      </c>
      <c r="R256" s="46" t="str">
        <f>IF($I256="","",_xlfn.LET(_xlpm.x,VLOOKUP($I256,'2026-01-09_taxon-match'!$A$2:$N$81,10,FALSE),IF(_xlpm.x=0,"",_xlpm.x)))</f>
        <v>Ascidiidae</v>
      </c>
      <c r="S256" s="46" t="str">
        <f>IF($I256="","",_xlfn.LET(_xlpm.x,VLOOKUP($I256,'2026-01-09_taxon-match'!$A$2:$N$81,11,FALSE),IF(_xlpm.x=0,"",_xlpm.x)))</f>
        <v>Ascidia</v>
      </c>
      <c r="T256" s="46" t="str">
        <f>IF($I256="","",_xlfn.LET(_xlpm.x,VLOOKUP($I256,'2026-01-09_taxon-match'!$A$2:$N$81,13,FALSE),IF(_xlpm.x=0,"",_xlpm.x)))</f>
        <v/>
      </c>
      <c r="U256" s="46">
        <v>1</v>
      </c>
      <c r="V256" s="2" t="s">
        <v>58</v>
      </c>
      <c r="Y256" s="46" t="str">
        <f>IF(V256="","",_xlfn.LET(_xlpm.x,VLOOKUP(V256,'Drop-down_menus'!$D$2:$E$13,2,FALSE),IF(_xlpm.x=0,"",_xlpm.x)))</f>
        <v>https://orcid.org/0000-0002-9708-1761</v>
      </c>
      <c r="Z256" s="46" t="str">
        <f>IF(W256="","",_xlfn.LET(_xlpm.x,VLOOKUP(W256,'Drop-down_menus'!$D$2:$E$13,2,FALSE),IF(_xlpm.x=0,"",_xlpm.x)))</f>
        <v/>
      </c>
      <c r="AA256" s="46" t="str">
        <f>IF(X256="","",_xlfn.LET(_xlpm.x,VLOOKUP(X256,'Drop-down_menus'!$D$2:$E$13,2,FALSE),IF(_xlpm.x=0,"",_xlpm.x)))</f>
        <v/>
      </c>
      <c r="AB256" s="46" t="s">
        <v>1252</v>
      </c>
      <c r="AC256" s="46" t="s">
        <v>1255</v>
      </c>
    </row>
    <row r="257" spans="1:35" ht="13.5" customHeight="1">
      <c r="B257" s="46">
        <v>240</v>
      </c>
      <c r="C257" s="2" t="s">
        <v>96</v>
      </c>
      <c r="D257" s="46" t="b">
        <f>COUNTIF(Events!$B$2:$B$171, C257) &gt; 0</f>
        <v>1</v>
      </c>
      <c r="G257" s="46" t="s">
        <v>1207</v>
      </c>
      <c r="I257" s="46" t="s">
        <v>1123</v>
      </c>
      <c r="J257" s="46" t="str">
        <f>IF(I257="","",_xlfn.LET(_xlpm.x,VLOOKUP(I257,'2026-01-09_taxon-match'!$A$2:$N$81,4,FALSE),IF(_xlpm.x=0,"",_xlpm.x)))</f>
        <v>Ascidia</v>
      </c>
      <c r="K257" s="46" t="s">
        <v>1318</v>
      </c>
      <c r="L257" s="46" t="str">
        <f>IF(I257="","",_xlfn.LET(_xlpm.x,VLOOKUP(I257,'2026-01-09_taxon-match'!$A$2:$N$81,3,FALSE),IF(_xlpm.x=0,"",_xlpm.x)))</f>
        <v>urn:lsid:marinespecies.org:taxname:103483</v>
      </c>
      <c r="M257" s="46" t="str">
        <f>IF($I257="","",_xlfn.LET(_xlpm.x,VLOOKUP($I257,'2026-01-09_taxon-match'!$A$2:$N$81,5,FALSE),IF(_xlpm.x=0,"",_xlpm.x)))</f>
        <v>Linnaeus, 1767</v>
      </c>
      <c r="N257" s="46" t="str">
        <f>IF($I257="","",_xlfn.LET(_xlpm.x,VLOOKUP($I257,'2026-01-09_taxon-match'!$A$2:$N$81,6,FALSE),IF(_xlpm.x=0,"",_xlpm.x)))</f>
        <v>Animalia</v>
      </c>
      <c r="O257" s="46" t="str">
        <f>IF($I257="","",_xlfn.LET(_xlpm.x,VLOOKUP($I257,'2026-01-09_taxon-match'!$A$2:$N$81,7,FALSE),IF(_xlpm.x=0,"",_xlpm.x)))</f>
        <v>Chordata</v>
      </c>
      <c r="P257" s="46" t="str">
        <f>IF($I257="","",_xlfn.LET(_xlpm.x,VLOOKUP($I257,'2026-01-09_taxon-match'!$A$2:$N$81,8,FALSE),IF(_xlpm.x=0,"",_xlpm.x)))</f>
        <v>Ascidiacea</v>
      </c>
      <c r="Q257" s="46" t="str">
        <f>IF($I257="","",_xlfn.LET(_xlpm.x,VLOOKUP($I257,'2026-01-09_taxon-match'!$A$2:$N$81,9,FALSE),IF(_xlpm.x=0,"",_xlpm.x)))</f>
        <v>Phlebobranchia</v>
      </c>
      <c r="R257" s="46" t="str">
        <f>IF($I257="","",_xlfn.LET(_xlpm.x,VLOOKUP($I257,'2026-01-09_taxon-match'!$A$2:$N$81,10,FALSE),IF(_xlpm.x=0,"",_xlpm.x)))</f>
        <v>Ascidiidae</v>
      </c>
      <c r="S257" s="46" t="str">
        <f>IF($I257="","",_xlfn.LET(_xlpm.x,VLOOKUP($I257,'2026-01-09_taxon-match'!$A$2:$N$81,11,FALSE),IF(_xlpm.x=0,"",_xlpm.x)))</f>
        <v>Ascidia</v>
      </c>
      <c r="T257" s="46" t="str">
        <f>IF($I257="","",_xlfn.LET(_xlpm.x,VLOOKUP($I257,'2026-01-09_taxon-match'!$A$2:$N$81,13,FALSE),IF(_xlpm.x=0,"",_xlpm.x)))</f>
        <v/>
      </c>
      <c r="U257" s="46">
        <v>1</v>
      </c>
      <c r="V257" s="2" t="s">
        <v>58</v>
      </c>
      <c r="Y257" s="46" t="str">
        <f>IF(V257="","",_xlfn.LET(_xlpm.x,VLOOKUP(V257,'Drop-down_menus'!$D$2:$E$13,2,FALSE),IF(_xlpm.x=0,"",_xlpm.x)))</f>
        <v>https://orcid.org/0000-0002-9708-1761</v>
      </c>
      <c r="Z257" s="46" t="str">
        <f>IF(W257="","",_xlfn.LET(_xlpm.x,VLOOKUP(W257,'Drop-down_menus'!$D$2:$E$13,2,FALSE),IF(_xlpm.x=0,"",_xlpm.x)))</f>
        <v/>
      </c>
      <c r="AA257" s="46" t="str">
        <f>IF(X257="","",_xlfn.LET(_xlpm.x,VLOOKUP(X257,'Drop-down_menus'!$D$2:$E$13,2,FALSE),IF(_xlpm.x=0,"",_xlpm.x)))</f>
        <v/>
      </c>
      <c r="AB257" s="46" t="s">
        <v>1253</v>
      </c>
      <c r="AC257" s="46" t="s">
        <v>1256</v>
      </c>
    </row>
    <row r="258" spans="1:35" ht="13.5" customHeight="1">
      <c r="B258" s="46">
        <v>240</v>
      </c>
      <c r="C258" s="2" t="s">
        <v>96</v>
      </c>
      <c r="D258" s="46" t="b">
        <f>COUNTIF(Events!$B$2:$B$171, C258) &gt; 0</f>
        <v>1</v>
      </c>
      <c r="G258" s="46" t="s">
        <v>1207</v>
      </c>
      <c r="I258" s="46" t="s">
        <v>1123</v>
      </c>
      <c r="J258" s="46" t="str">
        <f>IF(I258="","",_xlfn.LET(_xlpm.x,VLOOKUP(I258,'2026-01-09_taxon-match'!$A$2:$N$81,4,FALSE),IF(_xlpm.x=0,"",_xlpm.x)))</f>
        <v>Ascidia</v>
      </c>
      <c r="K258" s="46" t="s">
        <v>1318</v>
      </c>
      <c r="L258" s="46" t="str">
        <f>IF(I258="","",_xlfn.LET(_xlpm.x,VLOOKUP(I258,'2026-01-09_taxon-match'!$A$2:$N$81,3,FALSE),IF(_xlpm.x=0,"",_xlpm.x)))</f>
        <v>urn:lsid:marinespecies.org:taxname:103483</v>
      </c>
      <c r="M258" s="46" t="str">
        <f>IF($I258="","",_xlfn.LET(_xlpm.x,VLOOKUP($I258,'2026-01-09_taxon-match'!$A$2:$N$81,5,FALSE),IF(_xlpm.x=0,"",_xlpm.x)))</f>
        <v>Linnaeus, 1767</v>
      </c>
      <c r="N258" s="46" t="str">
        <f>IF($I258="","",_xlfn.LET(_xlpm.x,VLOOKUP($I258,'2026-01-09_taxon-match'!$A$2:$N$81,6,FALSE),IF(_xlpm.x=0,"",_xlpm.x)))</f>
        <v>Animalia</v>
      </c>
      <c r="O258" s="46" t="str">
        <f>IF($I258="","",_xlfn.LET(_xlpm.x,VLOOKUP($I258,'2026-01-09_taxon-match'!$A$2:$N$81,7,FALSE),IF(_xlpm.x=0,"",_xlpm.x)))</f>
        <v>Chordata</v>
      </c>
      <c r="P258" s="46" t="str">
        <f>IF($I258="","",_xlfn.LET(_xlpm.x,VLOOKUP($I258,'2026-01-09_taxon-match'!$A$2:$N$81,8,FALSE),IF(_xlpm.x=0,"",_xlpm.x)))</f>
        <v>Ascidiacea</v>
      </c>
      <c r="Q258" s="46" t="str">
        <f>IF($I258="","",_xlfn.LET(_xlpm.x,VLOOKUP($I258,'2026-01-09_taxon-match'!$A$2:$N$81,9,FALSE),IF(_xlpm.x=0,"",_xlpm.x)))</f>
        <v>Phlebobranchia</v>
      </c>
      <c r="R258" s="46" t="str">
        <f>IF($I258="","",_xlfn.LET(_xlpm.x,VLOOKUP($I258,'2026-01-09_taxon-match'!$A$2:$N$81,10,FALSE),IF(_xlpm.x=0,"",_xlpm.x)))</f>
        <v>Ascidiidae</v>
      </c>
      <c r="S258" s="46" t="str">
        <f>IF($I258="","",_xlfn.LET(_xlpm.x,VLOOKUP($I258,'2026-01-09_taxon-match'!$A$2:$N$81,11,FALSE),IF(_xlpm.x=0,"",_xlpm.x)))</f>
        <v>Ascidia</v>
      </c>
      <c r="T258" s="46" t="str">
        <f>IF($I258="","",_xlfn.LET(_xlpm.x,VLOOKUP($I258,'2026-01-09_taxon-match'!$A$2:$N$81,13,FALSE),IF(_xlpm.x=0,"",_xlpm.x)))</f>
        <v/>
      </c>
      <c r="U258" s="46">
        <v>1</v>
      </c>
      <c r="V258" s="2" t="s">
        <v>58</v>
      </c>
      <c r="Y258" s="46" t="str">
        <f>IF(V258="","",_xlfn.LET(_xlpm.x,VLOOKUP(V258,'Drop-down_menus'!$D$2:$E$13,2,FALSE),IF(_xlpm.x=0,"",_xlpm.x)))</f>
        <v>https://orcid.org/0000-0002-9708-1761</v>
      </c>
      <c r="Z258" s="46" t="str">
        <f>IF(W258="","",_xlfn.LET(_xlpm.x,VLOOKUP(W258,'Drop-down_menus'!$D$2:$E$13,2,FALSE),IF(_xlpm.x=0,"",_xlpm.x)))</f>
        <v/>
      </c>
      <c r="AA258" s="46" t="str">
        <f>IF(X258="","",_xlfn.LET(_xlpm.x,VLOOKUP(X258,'Drop-down_menus'!$D$2:$E$13,2,FALSE),IF(_xlpm.x=0,"",_xlpm.x)))</f>
        <v/>
      </c>
      <c r="AB258" s="46" t="s">
        <v>300</v>
      </c>
      <c r="AC258" s="46" t="s">
        <v>1255</v>
      </c>
    </row>
    <row r="259" spans="1:35" ht="13.5" customHeight="1">
      <c r="B259" s="46">
        <v>240</v>
      </c>
      <c r="C259" s="46" t="s">
        <v>96</v>
      </c>
      <c r="D259" s="46" t="b">
        <f>COUNTIF(Events!$B$2:$B$171, C259) &gt; 0</f>
        <v>1</v>
      </c>
      <c r="E259" s="46" t="s">
        <v>169</v>
      </c>
      <c r="F259" s="46" t="s">
        <v>234</v>
      </c>
      <c r="G259" s="46" t="s">
        <v>184</v>
      </c>
      <c r="I259" s="46" t="s">
        <v>184</v>
      </c>
      <c r="J259" s="46" t="str">
        <f>IF(I259="","",_xlfn.LET(_xlpm.x,VLOOKUP(I259,'2026-01-09_taxon-match'!$A$2:$N$81,4,FALSE),IF(_xlpm.x=0,"",_xlpm.x)))</f>
        <v>Tunicata</v>
      </c>
      <c r="L259" s="46" t="str">
        <f>IF(I259="","",_xlfn.LET(_xlpm.x,VLOOKUP(I259,'2026-01-09_taxon-match'!$A$2:$N$81,3,FALSE),IF(_xlpm.x=0,"",_xlpm.x)))</f>
        <v>urn:lsid:marinespecies.org:taxname:146420</v>
      </c>
      <c r="M259" s="46" t="str">
        <f>IF($I259="","",_xlfn.LET(_xlpm.x,VLOOKUP($I259,'2026-01-09_taxon-match'!$A$2:$N$81,5,FALSE),IF(_xlpm.x=0,"",_xlpm.x)))</f>
        <v>Lamarck, 1816</v>
      </c>
      <c r="N259" s="46" t="str">
        <f>IF($I259="","",_xlfn.LET(_xlpm.x,VLOOKUP($I259,'2026-01-09_taxon-match'!$A$2:$N$81,6,FALSE),IF(_xlpm.x=0,"",_xlpm.x)))</f>
        <v>Animalia</v>
      </c>
      <c r="O259" s="46" t="str">
        <f>IF($I259="","",_xlfn.LET(_xlpm.x,VLOOKUP($I259,'2026-01-09_taxon-match'!$A$2:$N$81,7,FALSE),IF(_xlpm.x=0,"",_xlpm.x)))</f>
        <v>Chordata</v>
      </c>
      <c r="P259" s="46" t="str">
        <f>IF($I259="","",_xlfn.LET(_xlpm.x,VLOOKUP($I259,'2026-01-09_taxon-match'!$A$2:$N$81,8,FALSE),IF(_xlpm.x=0,"",_xlpm.x)))</f>
        <v/>
      </c>
      <c r="Q259" s="46" t="str">
        <f>IF($I259="","",_xlfn.LET(_xlpm.x,VLOOKUP($I259,'2026-01-09_taxon-match'!$A$2:$N$81,9,FALSE),IF(_xlpm.x=0,"",_xlpm.x)))</f>
        <v/>
      </c>
      <c r="R259" s="46" t="str">
        <f>IF($I259="","",_xlfn.LET(_xlpm.x,VLOOKUP($I259,'2026-01-09_taxon-match'!$A$2:$N$81,10,FALSE),IF(_xlpm.x=0,"",_xlpm.x)))</f>
        <v/>
      </c>
      <c r="S259" s="46" t="str">
        <f>IF($I259="","",_xlfn.LET(_xlpm.x,VLOOKUP($I259,'2026-01-09_taxon-match'!$A$2:$N$81,11,FALSE),IF(_xlpm.x=0,"",_xlpm.x)))</f>
        <v/>
      </c>
      <c r="T259" s="46" t="str">
        <f>IF($I259="","",_xlfn.LET(_xlpm.x,VLOOKUP($I259,'2026-01-09_taxon-match'!$A$2:$N$81,13,FALSE),IF(_xlpm.x=0,"",_xlpm.x)))</f>
        <v/>
      </c>
      <c r="U259" s="46">
        <v>1</v>
      </c>
      <c r="V259" s="46" t="s">
        <v>58</v>
      </c>
      <c r="W259" s="46" t="s">
        <v>43</v>
      </c>
      <c r="Y259" s="46" t="str">
        <f>IF(V259="","",_xlfn.LET(_xlpm.x,VLOOKUP(V259,'Drop-down_menus'!$D$2:$E$13,2,FALSE),IF(_xlpm.x=0,"",_xlpm.x)))</f>
        <v>https://orcid.org/0000-0002-9708-1761</v>
      </c>
      <c r="Z259" s="46" t="str">
        <f>IF(W259="","",_xlfn.LET(_xlpm.x,VLOOKUP(W259,'Drop-down_menus'!$D$2:$E$13,2,FALSE),IF(_xlpm.x=0,"",_xlpm.x)))</f>
        <v>https://orcid.org/0000-0002-0981-7442</v>
      </c>
      <c r="AA259" s="46" t="str">
        <f>IF(X259="","",_xlfn.LET(_xlpm.x,VLOOKUP(X259,'Drop-down_menus'!$D$2:$E$13,2,FALSE),IF(_xlpm.x=0,"",_xlpm.x)))</f>
        <v/>
      </c>
      <c r="AB259" s="14" t="s">
        <v>236</v>
      </c>
      <c r="AC259" s="14" t="s">
        <v>233</v>
      </c>
      <c r="AE259" s="46" t="s">
        <v>28</v>
      </c>
      <c r="AF259" s="46" t="s">
        <v>42</v>
      </c>
      <c r="AG259" s="46" t="str">
        <f>IF(AE259="","",_xlfn.LET(_xlpm.x,VLOOKUP(AE259,'Drop-down_menus'!$D$2:$E$13,2,FALSE),IF(_xlpm.x=0,"",_xlpm.x)))</f>
        <v>https://orcid.org/0000-0002-9037-7623</v>
      </c>
      <c r="AH259" s="46" t="str">
        <f>IF(AF259="","",_xlfn.LET(_xlpm.x,VLOOKUP(AF259,'Drop-down_menus'!$D$2:$E$13,2,FALSE),IF(_xlpm.x=0,"",_xlpm.x)))</f>
        <v/>
      </c>
    </row>
    <row r="260" spans="1:35" ht="13.5" customHeight="1">
      <c r="B260" s="46">
        <v>241</v>
      </c>
      <c r="C260" s="2" t="s">
        <v>96</v>
      </c>
      <c r="D260" s="46" t="b">
        <f>COUNTIF(Events!$B$2:$B$171, C260) &gt; 0</f>
        <v>1</v>
      </c>
      <c r="G260" s="46" t="s">
        <v>1207</v>
      </c>
      <c r="I260" s="46" t="s">
        <v>1123</v>
      </c>
      <c r="J260" s="46" t="str">
        <f>IF(I260="","",_xlfn.LET(_xlpm.x,VLOOKUP(I260,'2026-01-09_taxon-match'!$A$2:$N$81,4,FALSE),IF(_xlpm.x=0,"",_xlpm.x)))</f>
        <v>Ascidia</v>
      </c>
      <c r="K260" s="46" t="s">
        <v>1318</v>
      </c>
      <c r="L260" s="46" t="str">
        <f>IF(I260="","",_xlfn.LET(_xlpm.x,VLOOKUP(I260,'2026-01-09_taxon-match'!$A$2:$N$81,3,FALSE),IF(_xlpm.x=0,"",_xlpm.x)))</f>
        <v>urn:lsid:marinespecies.org:taxname:103483</v>
      </c>
      <c r="M260" s="46" t="str">
        <f>IF($I260="","",_xlfn.LET(_xlpm.x,VLOOKUP($I260,'2026-01-09_taxon-match'!$A$2:$N$81,5,FALSE),IF(_xlpm.x=0,"",_xlpm.x)))</f>
        <v>Linnaeus, 1767</v>
      </c>
      <c r="N260" s="46" t="str">
        <f>IF($I260="","",_xlfn.LET(_xlpm.x,VLOOKUP($I260,'2026-01-09_taxon-match'!$A$2:$N$81,6,FALSE),IF(_xlpm.x=0,"",_xlpm.x)))</f>
        <v>Animalia</v>
      </c>
      <c r="O260" s="46" t="str">
        <f>IF($I260="","",_xlfn.LET(_xlpm.x,VLOOKUP($I260,'2026-01-09_taxon-match'!$A$2:$N$81,7,FALSE),IF(_xlpm.x=0,"",_xlpm.x)))</f>
        <v>Chordata</v>
      </c>
      <c r="P260" s="46" t="str">
        <f>IF($I260="","",_xlfn.LET(_xlpm.x,VLOOKUP($I260,'2026-01-09_taxon-match'!$A$2:$N$81,8,FALSE),IF(_xlpm.x=0,"",_xlpm.x)))</f>
        <v>Ascidiacea</v>
      </c>
      <c r="Q260" s="46" t="str">
        <f>IF($I260="","",_xlfn.LET(_xlpm.x,VLOOKUP($I260,'2026-01-09_taxon-match'!$A$2:$N$81,9,FALSE),IF(_xlpm.x=0,"",_xlpm.x)))</f>
        <v>Phlebobranchia</v>
      </c>
      <c r="R260" s="46" t="str">
        <f>IF($I260="","",_xlfn.LET(_xlpm.x,VLOOKUP($I260,'2026-01-09_taxon-match'!$A$2:$N$81,10,FALSE),IF(_xlpm.x=0,"",_xlpm.x)))</f>
        <v>Ascidiidae</v>
      </c>
      <c r="S260" s="46" t="str">
        <f>IF($I260="","",_xlfn.LET(_xlpm.x,VLOOKUP($I260,'2026-01-09_taxon-match'!$A$2:$N$81,11,FALSE),IF(_xlpm.x=0,"",_xlpm.x)))</f>
        <v>Ascidia</v>
      </c>
      <c r="T260" s="46" t="str">
        <f>IF($I260="","",_xlfn.LET(_xlpm.x,VLOOKUP($I260,'2026-01-09_taxon-match'!$A$2:$N$81,13,FALSE),IF(_xlpm.x=0,"",_xlpm.x)))</f>
        <v/>
      </c>
      <c r="U260" s="46">
        <v>1</v>
      </c>
      <c r="V260" s="2" t="s">
        <v>58</v>
      </c>
      <c r="Y260" s="46" t="str">
        <f>IF(V260="","",_xlfn.LET(_xlpm.x,VLOOKUP(V260,'Drop-down_menus'!$D$2:$E$13,2,FALSE),IF(_xlpm.x=0,"",_xlpm.x)))</f>
        <v>https://orcid.org/0000-0002-9708-1761</v>
      </c>
      <c r="Z260" s="46" t="str">
        <f>IF(W260="","",_xlfn.LET(_xlpm.x,VLOOKUP(W260,'Drop-down_menus'!$D$2:$E$13,2,FALSE),IF(_xlpm.x=0,"",_xlpm.x)))</f>
        <v/>
      </c>
      <c r="AA260" s="46" t="str">
        <f>IF(X260="","",_xlfn.LET(_xlpm.x,VLOOKUP(X260,'Drop-down_menus'!$D$2:$E$13,2,FALSE),IF(_xlpm.x=0,"",_xlpm.x)))</f>
        <v/>
      </c>
      <c r="AB260" s="46" t="s">
        <v>1252</v>
      </c>
      <c r="AC260" s="46" t="s">
        <v>1255</v>
      </c>
    </row>
    <row r="261" spans="1:35" ht="13.5" customHeight="1">
      <c r="B261" s="46">
        <v>241</v>
      </c>
      <c r="C261" s="2" t="s">
        <v>96</v>
      </c>
      <c r="D261" s="46" t="b">
        <f>COUNTIF(Events!$B$2:$B$171, C261) &gt; 0</f>
        <v>1</v>
      </c>
      <c r="G261" s="46" t="s">
        <v>1207</v>
      </c>
      <c r="I261" s="46" t="s">
        <v>1123</v>
      </c>
      <c r="J261" s="46" t="str">
        <f>IF(I261="","",_xlfn.LET(_xlpm.x,VLOOKUP(I261,'2026-01-09_taxon-match'!$A$2:$N$81,4,FALSE),IF(_xlpm.x=0,"",_xlpm.x)))</f>
        <v>Ascidia</v>
      </c>
      <c r="K261" s="46" t="s">
        <v>1318</v>
      </c>
      <c r="L261" s="46" t="str">
        <f>IF(I261="","",_xlfn.LET(_xlpm.x,VLOOKUP(I261,'2026-01-09_taxon-match'!$A$2:$N$81,3,FALSE),IF(_xlpm.x=0,"",_xlpm.x)))</f>
        <v>urn:lsid:marinespecies.org:taxname:103483</v>
      </c>
      <c r="M261" s="46" t="str">
        <f>IF($I261="","",_xlfn.LET(_xlpm.x,VLOOKUP($I261,'2026-01-09_taxon-match'!$A$2:$N$81,5,FALSE),IF(_xlpm.x=0,"",_xlpm.x)))</f>
        <v>Linnaeus, 1767</v>
      </c>
      <c r="N261" s="46" t="str">
        <f>IF($I261="","",_xlfn.LET(_xlpm.x,VLOOKUP($I261,'2026-01-09_taxon-match'!$A$2:$N$81,6,FALSE),IF(_xlpm.x=0,"",_xlpm.x)))</f>
        <v>Animalia</v>
      </c>
      <c r="O261" s="46" t="str">
        <f>IF($I261="","",_xlfn.LET(_xlpm.x,VLOOKUP($I261,'2026-01-09_taxon-match'!$A$2:$N$81,7,FALSE),IF(_xlpm.x=0,"",_xlpm.x)))</f>
        <v>Chordata</v>
      </c>
      <c r="P261" s="46" t="str">
        <f>IF($I261="","",_xlfn.LET(_xlpm.x,VLOOKUP($I261,'2026-01-09_taxon-match'!$A$2:$N$81,8,FALSE),IF(_xlpm.x=0,"",_xlpm.x)))</f>
        <v>Ascidiacea</v>
      </c>
      <c r="Q261" s="46" t="str">
        <f>IF($I261="","",_xlfn.LET(_xlpm.x,VLOOKUP($I261,'2026-01-09_taxon-match'!$A$2:$N$81,9,FALSE),IF(_xlpm.x=0,"",_xlpm.x)))</f>
        <v>Phlebobranchia</v>
      </c>
      <c r="R261" s="46" t="str">
        <f>IF($I261="","",_xlfn.LET(_xlpm.x,VLOOKUP($I261,'2026-01-09_taxon-match'!$A$2:$N$81,10,FALSE),IF(_xlpm.x=0,"",_xlpm.x)))</f>
        <v>Ascidiidae</v>
      </c>
      <c r="S261" s="46" t="str">
        <f>IF($I261="","",_xlfn.LET(_xlpm.x,VLOOKUP($I261,'2026-01-09_taxon-match'!$A$2:$N$81,11,FALSE),IF(_xlpm.x=0,"",_xlpm.x)))</f>
        <v>Ascidia</v>
      </c>
      <c r="T261" s="46" t="str">
        <f>IF($I261="","",_xlfn.LET(_xlpm.x,VLOOKUP($I261,'2026-01-09_taxon-match'!$A$2:$N$81,13,FALSE),IF(_xlpm.x=0,"",_xlpm.x)))</f>
        <v/>
      </c>
      <c r="U261" s="46">
        <v>1</v>
      </c>
      <c r="V261" s="2" t="s">
        <v>58</v>
      </c>
      <c r="Y261" s="46" t="str">
        <f>IF(V261="","",_xlfn.LET(_xlpm.x,VLOOKUP(V261,'Drop-down_menus'!$D$2:$E$13,2,FALSE),IF(_xlpm.x=0,"",_xlpm.x)))</f>
        <v>https://orcid.org/0000-0002-9708-1761</v>
      </c>
      <c r="Z261" s="46" t="str">
        <f>IF(W261="","",_xlfn.LET(_xlpm.x,VLOOKUP(W261,'Drop-down_menus'!$D$2:$E$13,2,FALSE),IF(_xlpm.x=0,"",_xlpm.x)))</f>
        <v/>
      </c>
      <c r="AA261" s="46" t="str">
        <f>IF(X261="","",_xlfn.LET(_xlpm.x,VLOOKUP(X261,'Drop-down_menus'!$D$2:$E$13,2,FALSE),IF(_xlpm.x=0,"",_xlpm.x)))</f>
        <v/>
      </c>
      <c r="AB261" s="46" t="s">
        <v>1253</v>
      </c>
      <c r="AC261" s="46" t="s">
        <v>1256</v>
      </c>
    </row>
    <row r="262" spans="1:35" ht="13.5" customHeight="1">
      <c r="B262" s="46">
        <v>241</v>
      </c>
      <c r="C262" s="2" t="s">
        <v>96</v>
      </c>
      <c r="D262" s="46" t="b">
        <f>COUNTIF(Events!$B$2:$B$171, C262) &gt; 0</f>
        <v>1</v>
      </c>
      <c r="G262" s="46" t="s">
        <v>1207</v>
      </c>
      <c r="I262" s="46" t="s">
        <v>1123</v>
      </c>
      <c r="J262" s="46" t="str">
        <f>IF(I262="","",_xlfn.LET(_xlpm.x,VLOOKUP(I262,'2026-01-09_taxon-match'!$A$2:$N$81,4,FALSE),IF(_xlpm.x=0,"",_xlpm.x)))</f>
        <v>Ascidia</v>
      </c>
      <c r="K262" s="46" t="s">
        <v>1318</v>
      </c>
      <c r="L262" s="46" t="str">
        <f>IF(I262="","",_xlfn.LET(_xlpm.x,VLOOKUP(I262,'2026-01-09_taxon-match'!$A$2:$N$81,3,FALSE),IF(_xlpm.x=0,"",_xlpm.x)))</f>
        <v>urn:lsid:marinespecies.org:taxname:103483</v>
      </c>
      <c r="M262" s="46" t="str">
        <f>IF($I262="","",_xlfn.LET(_xlpm.x,VLOOKUP($I262,'2026-01-09_taxon-match'!$A$2:$N$81,5,FALSE),IF(_xlpm.x=0,"",_xlpm.x)))</f>
        <v>Linnaeus, 1767</v>
      </c>
      <c r="N262" s="46" t="str">
        <f>IF($I262="","",_xlfn.LET(_xlpm.x,VLOOKUP($I262,'2026-01-09_taxon-match'!$A$2:$N$81,6,FALSE),IF(_xlpm.x=0,"",_xlpm.x)))</f>
        <v>Animalia</v>
      </c>
      <c r="O262" s="46" t="str">
        <f>IF($I262="","",_xlfn.LET(_xlpm.x,VLOOKUP($I262,'2026-01-09_taxon-match'!$A$2:$N$81,7,FALSE),IF(_xlpm.x=0,"",_xlpm.x)))</f>
        <v>Chordata</v>
      </c>
      <c r="P262" s="46" t="str">
        <f>IF($I262="","",_xlfn.LET(_xlpm.x,VLOOKUP($I262,'2026-01-09_taxon-match'!$A$2:$N$81,8,FALSE),IF(_xlpm.x=0,"",_xlpm.x)))</f>
        <v>Ascidiacea</v>
      </c>
      <c r="Q262" s="46" t="str">
        <f>IF($I262="","",_xlfn.LET(_xlpm.x,VLOOKUP($I262,'2026-01-09_taxon-match'!$A$2:$N$81,9,FALSE),IF(_xlpm.x=0,"",_xlpm.x)))</f>
        <v>Phlebobranchia</v>
      </c>
      <c r="R262" s="46" t="str">
        <f>IF($I262="","",_xlfn.LET(_xlpm.x,VLOOKUP($I262,'2026-01-09_taxon-match'!$A$2:$N$81,10,FALSE),IF(_xlpm.x=0,"",_xlpm.x)))</f>
        <v>Ascidiidae</v>
      </c>
      <c r="S262" s="46" t="str">
        <f>IF($I262="","",_xlfn.LET(_xlpm.x,VLOOKUP($I262,'2026-01-09_taxon-match'!$A$2:$N$81,11,FALSE),IF(_xlpm.x=0,"",_xlpm.x)))</f>
        <v>Ascidia</v>
      </c>
      <c r="T262" s="46" t="str">
        <f>IF($I262="","",_xlfn.LET(_xlpm.x,VLOOKUP($I262,'2026-01-09_taxon-match'!$A$2:$N$81,13,FALSE),IF(_xlpm.x=0,"",_xlpm.x)))</f>
        <v/>
      </c>
      <c r="U262" s="46">
        <v>1</v>
      </c>
      <c r="V262" s="2" t="s">
        <v>58</v>
      </c>
      <c r="Y262" s="46" t="str">
        <f>IF(V262="","",_xlfn.LET(_xlpm.x,VLOOKUP(V262,'Drop-down_menus'!$D$2:$E$13,2,FALSE),IF(_xlpm.x=0,"",_xlpm.x)))</f>
        <v>https://orcid.org/0000-0002-9708-1761</v>
      </c>
      <c r="Z262" s="46" t="str">
        <f>IF(W262="","",_xlfn.LET(_xlpm.x,VLOOKUP(W262,'Drop-down_menus'!$D$2:$E$13,2,FALSE),IF(_xlpm.x=0,"",_xlpm.x)))</f>
        <v/>
      </c>
      <c r="AA262" s="46" t="str">
        <f>IF(X262="","",_xlfn.LET(_xlpm.x,VLOOKUP(X262,'Drop-down_menus'!$D$2:$E$13,2,FALSE),IF(_xlpm.x=0,"",_xlpm.x)))</f>
        <v/>
      </c>
      <c r="AB262" s="46" t="s">
        <v>300</v>
      </c>
      <c r="AC262" s="46" t="s">
        <v>1255</v>
      </c>
    </row>
    <row r="263" spans="1:35" ht="13.5" customHeight="1">
      <c r="B263" s="46">
        <v>241</v>
      </c>
      <c r="C263" s="46" t="s">
        <v>96</v>
      </c>
      <c r="D263" s="46" t="b">
        <f>COUNTIF(Events!$B$2:$B$171, C263) &gt; 0</f>
        <v>1</v>
      </c>
      <c r="E263" s="46" t="s">
        <v>169</v>
      </c>
      <c r="F263" s="46" t="s">
        <v>234</v>
      </c>
      <c r="G263" s="46" t="s">
        <v>184</v>
      </c>
      <c r="I263" s="46" t="s">
        <v>184</v>
      </c>
      <c r="J263" s="46" t="str">
        <f>IF(I263="","",_xlfn.LET(_xlpm.x,VLOOKUP(I263,'2026-01-09_taxon-match'!$A$2:$N$81,4,FALSE),IF(_xlpm.x=0,"",_xlpm.x)))</f>
        <v>Tunicata</v>
      </c>
      <c r="L263" s="46" t="str">
        <f>IF(I263="","",_xlfn.LET(_xlpm.x,VLOOKUP(I263,'2026-01-09_taxon-match'!$A$2:$N$81,3,FALSE),IF(_xlpm.x=0,"",_xlpm.x)))</f>
        <v>urn:lsid:marinespecies.org:taxname:146420</v>
      </c>
      <c r="M263" s="46" t="str">
        <f>IF($I263="","",_xlfn.LET(_xlpm.x,VLOOKUP($I263,'2026-01-09_taxon-match'!$A$2:$N$81,5,FALSE),IF(_xlpm.x=0,"",_xlpm.x)))</f>
        <v>Lamarck, 1816</v>
      </c>
      <c r="N263" s="46" t="str">
        <f>IF($I263="","",_xlfn.LET(_xlpm.x,VLOOKUP($I263,'2026-01-09_taxon-match'!$A$2:$N$81,6,FALSE),IF(_xlpm.x=0,"",_xlpm.x)))</f>
        <v>Animalia</v>
      </c>
      <c r="O263" s="46" t="str">
        <f>IF($I263="","",_xlfn.LET(_xlpm.x,VLOOKUP($I263,'2026-01-09_taxon-match'!$A$2:$N$81,7,FALSE),IF(_xlpm.x=0,"",_xlpm.x)))</f>
        <v>Chordata</v>
      </c>
      <c r="P263" s="46" t="str">
        <f>IF($I263="","",_xlfn.LET(_xlpm.x,VLOOKUP($I263,'2026-01-09_taxon-match'!$A$2:$N$81,8,FALSE),IF(_xlpm.x=0,"",_xlpm.x)))</f>
        <v/>
      </c>
      <c r="Q263" s="46" t="str">
        <f>IF($I263="","",_xlfn.LET(_xlpm.x,VLOOKUP($I263,'2026-01-09_taxon-match'!$A$2:$N$81,9,FALSE),IF(_xlpm.x=0,"",_xlpm.x)))</f>
        <v/>
      </c>
      <c r="R263" s="46" t="str">
        <f>IF($I263="","",_xlfn.LET(_xlpm.x,VLOOKUP($I263,'2026-01-09_taxon-match'!$A$2:$N$81,10,FALSE),IF(_xlpm.x=0,"",_xlpm.x)))</f>
        <v/>
      </c>
      <c r="S263" s="46" t="str">
        <f>IF($I263="","",_xlfn.LET(_xlpm.x,VLOOKUP($I263,'2026-01-09_taxon-match'!$A$2:$N$81,11,FALSE),IF(_xlpm.x=0,"",_xlpm.x)))</f>
        <v/>
      </c>
      <c r="T263" s="46" t="str">
        <f>IF($I263="","",_xlfn.LET(_xlpm.x,VLOOKUP($I263,'2026-01-09_taxon-match'!$A$2:$N$81,13,FALSE),IF(_xlpm.x=0,"",_xlpm.x)))</f>
        <v/>
      </c>
      <c r="V263" s="46" t="s">
        <v>58</v>
      </c>
      <c r="W263" s="46" t="s">
        <v>43</v>
      </c>
      <c r="Y263" s="46" t="str">
        <f>IF(V263="","",_xlfn.LET(_xlpm.x,VLOOKUP(V263,'Drop-down_menus'!$D$2:$E$13,2,FALSE),IF(_xlpm.x=0,"",_xlpm.x)))</f>
        <v>https://orcid.org/0000-0002-9708-1761</v>
      </c>
      <c r="Z263" s="46" t="str">
        <f>IF(W263="","",_xlfn.LET(_xlpm.x,VLOOKUP(W263,'Drop-down_menus'!$D$2:$E$13,2,FALSE),IF(_xlpm.x=0,"",_xlpm.x)))</f>
        <v>https://orcid.org/0000-0002-0981-7442</v>
      </c>
      <c r="AA263" s="46" t="str">
        <f>IF(X263="","",_xlfn.LET(_xlpm.x,VLOOKUP(X263,'Drop-down_menus'!$D$2:$E$13,2,FALSE),IF(_xlpm.x=0,"",_xlpm.x)))</f>
        <v/>
      </c>
      <c r="AB263" s="14" t="s">
        <v>236</v>
      </c>
      <c r="AC263" s="14" t="s">
        <v>233</v>
      </c>
      <c r="AE263" s="46" t="s">
        <v>28</v>
      </c>
      <c r="AF263" s="46" t="s">
        <v>42</v>
      </c>
      <c r="AG263" s="46" t="str">
        <f>IF(AE263="","",_xlfn.LET(_xlpm.x,VLOOKUP(AE263,'Drop-down_menus'!$D$2:$E$13,2,FALSE),IF(_xlpm.x=0,"",_xlpm.x)))</f>
        <v>https://orcid.org/0000-0002-9037-7623</v>
      </c>
      <c r="AH263" s="46" t="str">
        <f>IF(AF263="","",_xlfn.LET(_xlpm.x,VLOOKUP(AF263,'Drop-down_menus'!$D$2:$E$13,2,FALSE),IF(_xlpm.x=0,"",_xlpm.x)))</f>
        <v/>
      </c>
    </row>
    <row r="264" spans="1:35" ht="13.5" customHeight="1">
      <c r="B264" s="46">
        <v>242</v>
      </c>
      <c r="C264" s="2" t="s">
        <v>96</v>
      </c>
      <c r="D264" s="46" t="b">
        <f>COUNTIF(Events!$B$2:$B$171, C264) &gt; 0</f>
        <v>1</v>
      </c>
      <c r="G264" s="46" t="s">
        <v>1203</v>
      </c>
      <c r="I264" s="46" t="s">
        <v>1203</v>
      </c>
      <c r="J264" s="46" t="str">
        <f>IF(I264="","",_xlfn.LET(_xlpm.x,VLOOKUP(I264,'2026-01-09_taxon-match'!$A$2:$N$81,4,FALSE),IF(_xlpm.x=0,"",_xlpm.x)))</f>
        <v>Dendrilla antarctica</v>
      </c>
      <c r="L264" s="46" t="str">
        <f>IF(I264="","",_xlfn.LET(_xlpm.x,VLOOKUP(I264,'2026-01-09_taxon-match'!$A$2:$N$81,3,FALSE),IF(_xlpm.x=0,"",_xlpm.x)))</f>
        <v>urn:lsid:marinespecies.org:taxname:164875</v>
      </c>
      <c r="M264" s="46" t="str">
        <f>IF($I264="","",_xlfn.LET(_xlpm.x,VLOOKUP($I264,'2026-01-09_taxon-match'!$A$2:$N$81,5,FALSE),IF(_xlpm.x=0,"",_xlpm.x)))</f>
        <v>Topsent, 1905</v>
      </c>
      <c r="N264" s="46" t="str">
        <f>IF($I264="","",_xlfn.LET(_xlpm.x,VLOOKUP($I264,'2026-01-09_taxon-match'!$A$2:$N$81,6,FALSE),IF(_xlpm.x=0,"",_xlpm.x)))</f>
        <v>Animalia</v>
      </c>
      <c r="O264" s="46" t="str">
        <f>IF($I264="","",_xlfn.LET(_xlpm.x,VLOOKUP($I264,'2026-01-09_taxon-match'!$A$2:$N$81,7,FALSE),IF(_xlpm.x=0,"",_xlpm.x)))</f>
        <v>Porifera</v>
      </c>
      <c r="P264" s="46" t="str">
        <f>IF($I264="","",_xlfn.LET(_xlpm.x,VLOOKUP($I264,'2026-01-09_taxon-match'!$A$2:$N$81,8,FALSE),IF(_xlpm.x=0,"",_xlpm.x)))</f>
        <v>Demospongiae</v>
      </c>
      <c r="Q264" s="46" t="str">
        <f>IF($I264="","",_xlfn.LET(_xlpm.x,VLOOKUP($I264,'2026-01-09_taxon-match'!$A$2:$N$81,9,FALSE),IF(_xlpm.x=0,"",_xlpm.x)))</f>
        <v>Dendroceratida</v>
      </c>
      <c r="R264" s="46" t="str">
        <f>IF($I264="","",_xlfn.LET(_xlpm.x,VLOOKUP($I264,'2026-01-09_taxon-match'!$A$2:$N$81,10,FALSE),IF(_xlpm.x=0,"",_xlpm.x)))</f>
        <v>Darwinellidae</v>
      </c>
      <c r="S264" s="46" t="str">
        <f>IF($I264="","",_xlfn.LET(_xlpm.x,VLOOKUP($I264,'2026-01-09_taxon-match'!$A$2:$N$81,11,FALSE),IF(_xlpm.x=0,"",_xlpm.x)))</f>
        <v>Dendrilla</v>
      </c>
      <c r="T264" s="46" t="str">
        <f>IF($I264="","",_xlfn.LET(_xlpm.x,VLOOKUP($I264,'2026-01-09_taxon-match'!$A$2:$N$81,13,FALSE),IF(_xlpm.x=0,"",_xlpm.x)))</f>
        <v>antarctica</v>
      </c>
      <c r="U264" s="46">
        <v>1</v>
      </c>
      <c r="V264" s="2" t="s">
        <v>58</v>
      </c>
      <c r="Y264" s="46" t="str">
        <f>IF(V264="","",_xlfn.LET(_xlpm.x,VLOOKUP(V264,'Drop-down_menus'!$D$2:$E$13,2,FALSE),IF(_xlpm.x=0,"",_xlpm.x)))</f>
        <v>https://orcid.org/0000-0002-9708-1761</v>
      </c>
      <c r="Z264" s="46" t="str">
        <f>IF(W264="","",_xlfn.LET(_xlpm.x,VLOOKUP(W264,'Drop-down_menus'!$D$2:$E$13,2,FALSE),IF(_xlpm.x=0,"",_xlpm.x)))</f>
        <v/>
      </c>
      <c r="AA264" s="46" t="str">
        <f>IF(X264="","",_xlfn.LET(_xlpm.x,VLOOKUP(X264,'Drop-down_menus'!$D$2:$E$13,2,FALSE),IF(_xlpm.x=0,"",_xlpm.x)))</f>
        <v/>
      </c>
      <c r="AB264" s="46" t="s">
        <v>1252</v>
      </c>
      <c r="AC264" s="46" t="s">
        <v>1255</v>
      </c>
    </row>
    <row r="265" spans="1:35" s="47" customFormat="1" ht="13.5" customHeight="1">
      <c r="A265" s="46"/>
      <c r="B265" s="46">
        <v>242</v>
      </c>
      <c r="C265" s="2" t="s">
        <v>96</v>
      </c>
      <c r="D265" s="46" t="b">
        <f>COUNTIF(Events!$B$2:$B$171, C265) &gt; 0</f>
        <v>1</v>
      </c>
      <c r="E265" s="46"/>
      <c r="F265" s="46"/>
      <c r="G265" s="46" t="s">
        <v>1203</v>
      </c>
      <c r="H265" s="46"/>
      <c r="I265" s="46" t="s">
        <v>1203</v>
      </c>
      <c r="J265" s="46" t="str">
        <f>IF(I265="","",_xlfn.LET(_xlpm.x,VLOOKUP(I265,'2026-01-09_taxon-match'!$A$2:$N$81,4,FALSE),IF(_xlpm.x=0,"",_xlpm.x)))</f>
        <v>Dendrilla antarctica</v>
      </c>
      <c r="K265" s="46"/>
      <c r="L265" s="46" t="str">
        <f>IF(I265="","",_xlfn.LET(_xlpm.x,VLOOKUP(I265,'2026-01-09_taxon-match'!$A$2:$N$81,3,FALSE),IF(_xlpm.x=0,"",_xlpm.x)))</f>
        <v>urn:lsid:marinespecies.org:taxname:164875</v>
      </c>
      <c r="M265" s="46" t="str">
        <f>IF($I265="","",_xlfn.LET(_xlpm.x,VLOOKUP($I265,'2026-01-09_taxon-match'!$A$2:$N$81,5,FALSE),IF(_xlpm.x=0,"",_xlpm.x)))</f>
        <v>Topsent, 1905</v>
      </c>
      <c r="N265" s="46" t="str">
        <f>IF($I265="","",_xlfn.LET(_xlpm.x,VLOOKUP($I265,'2026-01-09_taxon-match'!$A$2:$N$81,6,FALSE),IF(_xlpm.x=0,"",_xlpm.x)))</f>
        <v>Animalia</v>
      </c>
      <c r="O265" s="46" t="str">
        <f>IF($I265="","",_xlfn.LET(_xlpm.x,VLOOKUP($I265,'2026-01-09_taxon-match'!$A$2:$N$81,7,FALSE),IF(_xlpm.x=0,"",_xlpm.x)))</f>
        <v>Porifera</v>
      </c>
      <c r="P265" s="46" t="str">
        <f>IF($I265="","",_xlfn.LET(_xlpm.x,VLOOKUP($I265,'2026-01-09_taxon-match'!$A$2:$N$81,8,FALSE),IF(_xlpm.x=0,"",_xlpm.x)))</f>
        <v>Demospongiae</v>
      </c>
      <c r="Q265" s="46" t="str">
        <f>IF($I265="","",_xlfn.LET(_xlpm.x,VLOOKUP($I265,'2026-01-09_taxon-match'!$A$2:$N$81,9,FALSE),IF(_xlpm.x=0,"",_xlpm.x)))</f>
        <v>Dendroceratida</v>
      </c>
      <c r="R265" s="46" t="str">
        <f>IF($I265="","",_xlfn.LET(_xlpm.x,VLOOKUP($I265,'2026-01-09_taxon-match'!$A$2:$N$81,10,FALSE),IF(_xlpm.x=0,"",_xlpm.x)))</f>
        <v>Darwinellidae</v>
      </c>
      <c r="S265" s="46" t="str">
        <f>IF($I265="","",_xlfn.LET(_xlpm.x,VLOOKUP($I265,'2026-01-09_taxon-match'!$A$2:$N$81,11,FALSE),IF(_xlpm.x=0,"",_xlpm.x)))</f>
        <v>Dendrilla</v>
      </c>
      <c r="T265" s="46" t="str">
        <f>IF($I265="","",_xlfn.LET(_xlpm.x,VLOOKUP($I265,'2026-01-09_taxon-match'!$A$2:$N$81,13,FALSE),IF(_xlpm.x=0,"",_xlpm.x)))</f>
        <v>antarctica</v>
      </c>
      <c r="U265" s="46">
        <v>1</v>
      </c>
      <c r="V265" s="2" t="s">
        <v>58</v>
      </c>
      <c r="W265" s="46"/>
      <c r="X265" s="46"/>
      <c r="Y265" s="46" t="str">
        <f>IF(V265="","",_xlfn.LET(_xlpm.x,VLOOKUP(V265,'Drop-down_menus'!$D$2:$E$13,2,FALSE),IF(_xlpm.x=0,"",_xlpm.x)))</f>
        <v>https://orcid.org/0000-0002-9708-1761</v>
      </c>
      <c r="Z265" s="46" t="str">
        <f>IF(W265="","",_xlfn.LET(_xlpm.x,VLOOKUP(W265,'Drop-down_menus'!$D$2:$E$13,2,FALSE),IF(_xlpm.x=0,"",_xlpm.x)))</f>
        <v/>
      </c>
      <c r="AA265" s="46" t="str">
        <f>IF(X265="","",_xlfn.LET(_xlpm.x,VLOOKUP(X265,'Drop-down_menus'!$D$2:$E$13,2,FALSE),IF(_xlpm.x=0,"",_xlpm.x)))</f>
        <v/>
      </c>
      <c r="AB265" s="46" t="s">
        <v>300</v>
      </c>
      <c r="AC265" s="46" t="s">
        <v>1255</v>
      </c>
      <c r="AD265" s="46"/>
      <c r="AE265" s="46"/>
      <c r="AF265" s="46"/>
      <c r="AG265" s="46"/>
      <c r="AH265" s="46"/>
      <c r="AI265" s="46"/>
    </row>
    <row r="266" spans="1:35" s="47" customFormat="1" ht="13.5" customHeight="1">
      <c r="A266" s="46"/>
      <c r="B266" s="46">
        <v>243</v>
      </c>
      <c r="C266" s="2" t="s">
        <v>96</v>
      </c>
      <c r="D266" s="46" t="b">
        <f>COUNTIF(Events!$B$2:$B$171, C266) &gt; 0</f>
        <v>1</v>
      </c>
      <c r="E266" s="46"/>
      <c r="F266" s="46"/>
      <c r="G266" s="46" t="s">
        <v>1203</v>
      </c>
      <c r="H266" s="46"/>
      <c r="I266" s="46" t="s">
        <v>1203</v>
      </c>
      <c r="J266" s="46" t="str">
        <f>IF(I266="","",_xlfn.LET(_xlpm.x,VLOOKUP(I266,'2026-01-09_taxon-match'!$A$2:$N$81,4,FALSE),IF(_xlpm.x=0,"",_xlpm.x)))</f>
        <v>Dendrilla antarctica</v>
      </c>
      <c r="K266" s="46"/>
      <c r="L266" s="46" t="str">
        <f>IF(I266="","",_xlfn.LET(_xlpm.x,VLOOKUP(I266,'2026-01-09_taxon-match'!$A$2:$N$81,3,FALSE),IF(_xlpm.x=0,"",_xlpm.x)))</f>
        <v>urn:lsid:marinespecies.org:taxname:164875</v>
      </c>
      <c r="M266" s="46" t="str">
        <f>IF($I266="","",_xlfn.LET(_xlpm.x,VLOOKUP($I266,'2026-01-09_taxon-match'!$A$2:$N$81,5,FALSE),IF(_xlpm.x=0,"",_xlpm.x)))</f>
        <v>Topsent, 1905</v>
      </c>
      <c r="N266" s="46" t="str">
        <f>IF($I266="","",_xlfn.LET(_xlpm.x,VLOOKUP($I266,'2026-01-09_taxon-match'!$A$2:$N$81,6,FALSE),IF(_xlpm.x=0,"",_xlpm.x)))</f>
        <v>Animalia</v>
      </c>
      <c r="O266" s="46" t="str">
        <f>IF($I266="","",_xlfn.LET(_xlpm.x,VLOOKUP($I266,'2026-01-09_taxon-match'!$A$2:$N$81,7,FALSE),IF(_xlpm.x=0,"",_xlpm.x)))</f>
        <v>Porifera</v>
      </c>
      <c r="P266" s="46" t="str">
        <f>IF($I266="","",_xlfn.LET(_xlpm.x,VLOOKUP($I266,'2026-01-09_taxon-match'!$A$2:$N$81,8,FALSE),IF(_xlpm.x=0,"",_xlpm.x)))</f>
        <v>Demospongiae</v>
      </c>
      <c r="Q266" s="46" t="str">
        <f>IF($I266="","",_xlfn.LET(_xlpm.x,VLOOKUP($I266,'2026-01-09_taxon-match'!$A$2:$N$81,9,FALSE),IF(_xlpm.x=0,"",_xlpm.x)))</f>
        <v>Dendroceratida</v>
      </c>
      <c r="R266" s="46" t="str">
        <f>IF($I266="","",_xlfn.LET(_xlpm.x,VLOOKUP($I266,'2026-01-09_taxon-match'!$A$2:$N$81,10,FALSE),IF(_xlpm.x=0,"",_xlpm.x)))</f>
        <v>Darwinellidae</v>
      </c>
      <c r="S266" s="46" t="str">
        <f>IF($I266="","",_xlfn.LET(_xlpm.x,VLOOKUP($I266,'2026-01-09_taxon-match'!$A$2:$N$81,11,FALSE),IF(_xlpm.x=0,"",_xlpm.x)))</f>
        <v>Dendrilla</v>
      </c>
      <c r="T266" s="46" t="str">
        <f>IF($I266="","",_xlfn.LET(_xlpm.x,VLOOKUP($I266,'2026-01-09_taxon-match'!$A$2:$N$81,13,FALSE),IF(_xlpm.x=0,"",_xlpm.x)))</f>
        <v>antarctica</v>
      </c>
      <c r="U266" s="46">
        <v>1</v>
      </c>
      <c r="V266" s="2" t="s">
        <v>58</v>
      </c>
      <c r="W266" s="46"/>
      <c r="X266" s="46"/>
      <c r="Y266" s="46" t="str">
        <f>IF(V266="","",_xlfn.LET(_xlpm.x,VLOOKUP(V266,'Drop-down_menus'!$D$2:$E$13,2,FALSE),IF(_xlpm.x=0,"",_xlpm.x)))</f>
        <v>https://orcid.org/0000-0002-9708-1761</v>
      </c>
      <c r="Z266" s="46" t="str">
        <f>IF(W266="","",_xlfn.LET(_xlpm.x,VLOOKUP(W266,'Drop-down_menus'!$D$2:$E$13,2,FALSE),IF(_xlpm.x=0,"",_xlpm.x)))</f>
        <v/>
      </c>
      <c r="AA266" s="46" t="str">
        <f>IF(X266="","",_xlfn.LET(_xlpm.x,VLOOKUP(X266,'Drop-down_menus'!$D$2:$E$13,2,FALSE),IF(_xlpm.x=0,"",_xlpm.x)))</f>
        <v/>
      </c>
      <c r="AB266" s="46" t="s">
        <v>1252</v>
      </c>
      <c r="AC266" s="46" t="s">
        <v>1255</v>
      </c>
      <c r="AD266" s="46"/>
      <c r="AE266" s="46"/>
      <c r="AF266" s="46"/>
      <c r="AG266" s="46"/>
      <c r="AH266" s="46"/>
      <c r="AI266" s="46"/>
    </row>
    <row r="267" spans="1:35" s="47" customFormat="1" ht="13.5" customHeight="1">
      <c r="A267" s="46"/>
      <c r="B267" s="46">
        <v>243</v>
      </c>
      <c r="C267" s="2" t="s">
        <v>96</v>
      </c>
      <c r="D267" s="46" t="b">
        <f>COUNTIF(Events!$B$2:$B$171, C267) &gt; 0</f>
        <v>1</v>
      </c>
      <c r="E267" s="46"/>
      <c r="F267" s="46"/>
      <c r="G267" s="46" t="s">
        <v>1203</v>
      </c>
      <c r="H267" s="46"/>
      <c r="I267" s="46" t="s">
        <v>1203</v>
      </c>
      <c r="J267" s="46" t="str">
        <f>IF(I267="","",_xlfn.LET(_xlpm.x,VLOOKUP(I267,'2026-01-09_taxon-match'!$A$2:$N$81,4,FALSE),IF(_xlpm.x=0,"",_xlpm.x)))</f>
        <v>Dendrilla antarctica</v>
      </c>
      <c r="K267" s="46"/>
      <c r="L267" s="46" t="str">
        <f>IF(I267="","",_xlfn.LET(_xlpm.x,VLOOKUP(I267,'2026-01-09_taxon-match'!$A$2:$N$81,3,FALSE),IF(_xlpm.x=0,"",_xlpm.x)))</f>
        <v>urn:lsid:marinespecies.org:taxname:164875</v>
      </c>
      <c r="M267" s="46" t="str">
        <f>IF($I267="","",_xlfn.LET(_xlpm.x,VLOOKUP($I267,'2026-01-09_taxon-match'!$A$2:$N$81,5,FALSE),IF(_xlpm.x=0,"",_xlpm.x)))</f>
        <v>Topsent, 1905</v>
      </c>
      <c r="N267" s="46" t="str">
        <f>IF($I267="","",_xlfn.LET(_xlpm.x,VLOOKUP($I267,'2026-01-09_taxon-match'!$A$2:$N$81,6,FALSE),IF(_xlpm.x=0,"",_xlpm.x)))</f>
        <v>Animalia</v>
      </c>
      <c r="O267" s="46" t="str">
        <f>IF($I267="","",_xlfn.LET(_xlpm.x,VLOOKUP($I267,'2026-01-09_taxon-match'!$A$2:$N$81,7,FALSE),IF(_xlpm.x=0,"",_xlpm.x)))</f>
        <v>Porifera</v>
      </c>
      <c r="P267" s="46" t="str">
        <f>IF($I267="","",_xlfn.LET(_xlpm.x,VLOOKUP($I267,'2026-01-09_taxon-match'!$A$2:$N$81,8,FALSE),IF(_xlpm.x=0,"",_xlpm.x)))</f>
        <v>Demospongiae</v>
      </c>
      <c r="Q267" s="46" t="str">
        <f>IF($I267="","",_xlfn.LET(_xlpm.x,VLOOKUP($I267,'2026-01-09_taxon-match'!$A$2:$N$81,9,FALSE),IF(_xlpm.x=0,"",_xlpm.x)))</f>
        <v>Dendroceratida</v>
      </c>
      <c r="R267" s="46" t="str">
        <f>IF($I267="","",_xlfn.LET(_xlpm.x,VLOOKUP($I267,'2026-01-09_taxon-match'!$A$2:$N$81,10,FALSE),IF(_xlpm.x=0,"",_xlpm.x)))</f>
        <v>Darwinellidae</v>
      </c>
      <c r="S267" s="46" t="str">
        <f>IF($I267="","",_xlfn.LET(_xlpm.x,VLOOKUP($I267,'2026-01-09_taxon-match'!$A$2:$N$81,11,FALSE),IF(_xlpm.x=0,"",_xlpm.x)))</f>
        <v>Dendrilla</v>
      </c>
      <c r="T267" s="46" t="str">
        <f>IF($I267="","",_xlfn.LET(_xlpm.x,VLOOKUP($I267,'2026-01-09_taxon-match'!$A$2:$N$81,13,FALSE),IF(_xlpm.x=0,"",_xlpm.x)))</f>
        <v>antarctica</v>
      </c>
      <c r="U267" s="46">
        <v>1</v>
      </c>
      <c r="V267" s="2" t="s">
        <v>58</v>
      </c>
      <c r="W267" s="46"/>
      <c r="X267" s="46"/>
      <c r="Y267" s="46" t="str">
        <f>IF(V267="","",_xlfn.LET(_xlpm.x,VLOOKUP(V267,'Drop-down_menus'!$D$2:$E$13,2,FALSE),IF(_xlpm.x=0,"",_xlpm.x)))</f>
        <v>https://orcid.org/0000-0002-9708-1761</v>
      </c>
      <c r="Z267" s="46" t="str">
        <f>IF(W267="","",_xlfn.LET(_xlpm.x,VLOOKUP(W267,'Drop-down_menus'!$D$2:$E$13,2,FALSE),IF(_xlpm.x=0,"",_xlpm.x)))</f>
        <v/>
      </c>
      <c r="AA267" s="46" t="str">
        <f>IF(X267="","",_xlfn.LET(_xlpm.x,VLOOKUP(X267,'Drop-down_menus'!$D$2:$E$13,2,FALSE),IF(_xlpm.x=0,"",_xlpm.x)))</f>
        <v/>
      </c>
      <c r="AB267" s="46" t="s">
        <v>300</v>
      </c>
      <c r="AC267" s="46" t="s">
        <v>1255</v>
      </c>
      <c r="AD267" s="46"/>
      <c r="AE267" s="46"/>
      <c r="AF267" s="46"/>
      <c r="AG267" s="46"/>
      <c r="AH267" s="46"/>
      <c r="AI267" s="46"/>
    </row>
    <row r="268" spans="1:35" s="47" customFormat="1" ht="13.5" customHeight="1">
      <c r="A268" s="46"/>
      <c r="B268" s="46">
        <v>244</v>
      </c>
      <c r="C268" s="2" t="s">
        <v>96</v>
      </c>
      <c r="D268" s="46" t="b">
        <f>COUNTIF(Events!$B$2:$B$171, C268) &gt; 0</f>
        <v>1</v>
      </c>
      <c r="E268" s="46"/>
      <c r="F268" s="46"/>
      <c r="G268" s="46" t="s">
        <v>1202</v>
      </c>
      <c r="H268" s="46"/>
      <c r="I268" s="46" t="s">
        <v>1338</v>
      </c>
      <c r="J268" s="46" t="str">
        <f>IF(I268="","",_xlfn.LET(_xlpm.x,VLOOKUP(I268,'2026-01-09_taxon-match'!$A$2:$N$81,4,FALSE),IF(_xlpm.x=0,"",_xlpm.x)))</f>
        <v>Polynoidae</v>
      </c>
      <c r="K268" s="46" t="s">
        <v>1318</v>
      </c>
      <c r="L268" s="46" t="str">
        <f>IF(I268="","",_xlfn.LET(_xlpm.x,VLOOKUP(I268,'2026-01-09_taxon-match'!$A$2:$N$81,3,FALSE),IF(_xlpm.x=0,"",_xlpm.x)))</f>
        <v>urn:lsid:marinespecies.org:taxname:939</v>
      </c>
      <c r="M268" s="46" t="str">
        <f>IF($I268="","",_xlfn.LET(_xlpm.x,VLOOKUP($I268,'2026-01-09_taxon-match'!$A$2:$N$81,5,FALSE),IF(_xlpm.x=0,"",_xlpm.x)))</f>
        <v>Kinberg, 1856</v>
      </c>
      <c r="N268" s="46" t="str">
        <f>IF($I268="","",_xlfn.LET(_xlpm.x,VLOOKUP($I268,'2026-01-09_taxon-match'!$A$2:$N$81,6,FALSE),IF(_xlpm.x=0,"",_xlpm.x)))</f>
        <v>Animalia</v>
      </c>
      <c r="O268" s="46" t="str">
        <f>IF($I268="","",_xlfn.LET(_xlpm.x,VLOOKUP($I268,'2026-01-09_taxon-match'!$A$2:$N$81,7,FALSE),IF(_xlpm.x=0,"",_xlpm.x)))</f>
        <v>Annelida</v>
      </c>
      <c r="P268" s="46" t="str">
        <f>IF($I268="","",_xlfn.LET(_xlpm.x,VLOOKUP($I268,'2026-01-09_taxon-match'!$A$2:$N$81,8,FALSE),IF(_xlpm.x=0,"",_xlpm.x)))</f>
        <v>Polychaeta</v>
      </c>
      <c r="Q268" s="46" t="str">
        <f>IF($I268="","",_xlfn.LET(_xlpm.x,VLOOKUP($I268,'2026-01-09_taxon-match'!$A$2:$N$81,9,FALSE),IF(_xlpm.x=0,"",_xlpm.x)))</f>
        <v>Phyllodocida</v>
      </c>
      <c r="R268" s="46" t="str">
        <f>IF($I268="","",_xlfn.LET(_xlpm.x,VLOOKUP($I268,'2026-01-09_taxon-match'!$A$2:$N$81,10,FALSE),IF(_xlpm.x=0,"",_xlpm.x)))</f>
        <v>Polynoidae</v>
      </c>
      <c r="S268" s="46" t="str">
        <f>IF($I268="","",_xlfn.LET(_xlpm.x,VLOOKUP($I268,'2026-01-09_taxon-match'!$A$2:$N$81,11,FALSE),IF(_xlpm.x=0,"",_xlpm.x)))</f>
        <v/>
      </c>
      <c r="T268" s="46" t="str">
        <f>IF($I268="","",_xlfn.LET(_xlpm.x,VLOOKUP($I268,'2026-01-09_taxon-match'!$A$2:$N$81,13,FALSE),IF(_xlpm.x=0,"",_xlpm.x)))</f>
        <v/>
      </c>
      <c r="U268" s="46">
        <v>1</v>
      </c>
      <c r="V268" s="2" t="s">
        <v>58</v>
      </c>
      <c r="W268" s="46"/>
      <c r="X268" s="46"/>
      <c r="Y268" s="46" t="str">
        <f>IF(V268="","",_xlfn.LET(_xlpm.x,VLOOKUP(V268,'Drop-down_menus'!$D$2:$E$13,2,FALSE),IF(_xlpm.x=0,"",_xlpm.x)))</f>
        <v>https://orcid.org/0000-0002-9708-1761</v>
      </c>
      <c r="Z268" s="46" t="str">
        <f>IF(W268="","",_xlfn.LET(_xlpm.x,VLOOKUP(W268,'Drop-down_menus'!$D$2:$E$13,2,FALSE),IF(_xlpm.x=0,"",_xlpm.x)))</f>
        <v/>
      </c>
      <c r="AA268" s="46" t="str">
        <f>IF(X268="","",_xlfn.LET(_xlpm.x,VLOOKUP(X268,'Drop-down_menus'!$D$2:$E$13,2,FALSE),IF(_xlpm.x=0,"",_xlpm.x)))</f>
        <v/>
      </c>
      <c r="AB268" s="46" t="s">
        <v>1252</v>
      </c>
      <c r="AC268" s="46" t="s">
        <v>1255</v>
      </c>
      <c r="AD268" s="46"/>
      <c r="AE268" s="46"/>
      <c r="AF268" s="46"/>
      <c r="AG268" s="46"/>
      <c r="AH268" s="46"/>
      <c r="AI268" s="46"/>
    </row>
    <row r="269" spans="1:35" s="47" customFormat="1" ht="13.5" customHeight="1">
      <c r="A269" s="46"/>
      <c r="B269" s="46">
        <v>244</v>
      </c>
      <c r="C269" s="2" t="s">
        <v>96</v>
      </c>
      <c r="D269" s="46" t="b">
        <f>COUNTIF(Events!$B$2:$B$171, C269) &gt; 0</f>
        <v>1</v>
      </c>
      <c r="E269" s="46"/>
      <c r="F269" s="46"/>
      <c r="G269" s="46" t="s">
        <v>1202</v>
      </c>
      <c r="H269" s="46"/>
      <c r="I269" s="46" t="s">
        <v>1338</v>
      </c>
      <c r="J269" s="46" t="str">
        <f>IF(I269="","",_xlfn.LET(_xlpm.x,VLOOKUP(I269,'2026-01-09_taxon-match'!$A$2:$N$81,4,FALSE),IF(_xlpm.x=0,"",_xlpm.x)))</f>
        <v>Polynoidae</v>
      </c>
      <c r="K269" s="46" t="s">
        <v>1318</v>
      </c>
      <c r="L269" s="46" t="str">
        <f>IF(I269="","",_xlfn.LET(_xlpm.x,VLOOKUP(I269,'2026-01-09_taxon-match'!$A$2:$N$81,3,FALSE),IF(_xlpm.x=0,"",_xlpm.x)))</f>
        <v>urn:lsid:marinespecies.org:taxname:939</v>
      </c>
      <c r="M269" s="46" t="str">
        <f>IF($I269="","",_xlfn.LET(_xlpm.x,VLOOKUP($I269,'2026-01-09_taxon-match'!$A$2:$N$81,5,FALSE),IF(_xlpm.x=0,"",_xlpm.x)))</f>
        <v>Kinberg, 1856</v>
      </c>
      <c r="N269" s="46" t="str">
        <f>IF($I269="","",_xlfn.LET(_xlpm.x,VLOOKUP($I269,'2026-01-09_taxon-match'!$A$2:$N$81,6,FALSE),IF(_xlpm.x=0,"",_xlpm.x)))</f>
        <v>Animalia</v>
      </c>
      <c r="O269" s="46" t="str">
        <f>IF($I269="","",_xlfn.LET(_xlpm.x,VLOOKUP($I269,'2026-01-09_taxon-match'!$A$2:$N$81,7,FALSE),IF(_xlpm.x=0,"",_xlpm.x)))</f>
        <v>Annelida</v>
      </c>
      <c r="P269" s="46" t="str">
        <f>IF($I269="","",_xlfn.LET(_xlpm.x,VLOOKUP($I269,'2026-01-09_taxon-match'!$A$2:$N$81,8,FALSE),IF(_xlpm.x=0,"",_xlpm.x)))</f>
        <v>Polychaeta</v>
      </c>
      <c r="Q269" s="46" t="str">
        <f>IF($I269="","",_xlfn.LET(_xlpm.x,VLOOKUP($I269,'2026-01-09_taxon-match'!$A$2:$N$81,9,FALSE),IF(_xlpm.x=0,"",_xlpm.x)))</f>
        <v>Phyllodocida</v>
      </c>
      <c r="R269" s="46" t="str">
        <f>IF($I269="","",_xlfn.LET(_xlpm.x,VLOOKUP($I269,'2026-01-09_taxon-match'!$A$2:$N$81,10,FALSE),IF(_xlpm.x=0,"",_xlpm.x)))</f>
        <v>Polynoidae</v>
      </c>
      <c r="S269" s="46" t="str">
        <f>IF($I269="","",_xlfn.LET(_xlpm.x,VLOOKUP($I269,'2026-01-09_taxon-match'!$A$2:$N$81,11,FALSE),IF(_xlpm.x=0,"",_xlpm.x)))</f>
        <v/>
      </c>
      <c r="T269" s="46" t="str">
        <f>IF($I269="","",_xlfn.LET(_xlpm.x,VLOOKUP($I269,'2026-01-09_taxon-match'!$A$2:$N$81,13,FALSE),IF(_xlpm.x=0,"",_xlpm.x)))</f>
        <v/>
      </c>
      <c r="U269" s="46">
        <v>1</v>
      </c>
      <c r="V269" s="2" t="s">
        <v>58</v>
      </c>
      <c r="W269" s="46"/>
      <c r="X269" s="46"/>
      <c r="Y269" s="46" t="str">
        <f>IF(V269="","",_xlfn.LET(_xlpm.x,VLOOKUP(V269,'Drop-down_menus'!$D$2:$E$13,2,FALSE),IF(_xlpm.x=0,"",_xlpm.x)))</f>
        <v>https://orcid.org/0000-0002-9708-1761</v>
      </c>
      <c r="Z269" s="46" t="str">
        <f>IF(W269="","",_xlfn.LET(_xlpm.x,VLOOKUP(W269,'Drop-down_menus'!$D$2:$E$13,2,FALSE),IF(_xlpm.x=0,"",_xlpm.x)))</f>
        <v/>
      </c>
      <c r="AA269" s="46" t="str">
        <f>IF(X269="","",_xlfn.LET(_xlpm.x,VLOOKUP(X269,'Drop-down_menus'!$D$2:$E$13,2,FALSE),IF(_xlpm.x=0,"",_xlpm.x)))</f>
        <v/>
      </c>
      <c r="AB269" s="46" t="s">
        <v>300</v>
      </c>
      <c r="AC269" s="46" t="s">
        <v>1255</v>
      </c>
      <c r="AD269" s="46"/>
      <c r="AE269" s="46"/>
      <c r="AF269" s="46"/>
      <c r="AG269" s="46"/>
      <c r="AH269" s="46"/>
      <c r="AI269" s="46"/>
    </row>
    <row r="270" spans="1:35" s="47" customFormat="1" ht="13.5" customHeight="1">
      <c r="A270" s="46"/>
      <c r="B270" s="46">
        <v>245</v>
      </c>
      <c r="C270" s="2" t="s">
        <v>96</v>
      </c>
      <c r="D270" s="46" t="b">
        <f>COUNTIF(Events!$B$2:$B$171, C270) &gt; 0</f>
        <v>1</v>
      </c>
      <c r="E270" s="46"/>
      <c r="F270" s="46"/>
      <c r="G270" s="46" t="s">
        <v>1202</v>
      </c>
      <c r="H270" s="46"/>
      <c r="I270" s="46" t="s">
        <v>1338</v>
      </c>
      <c r="J270" s="46" t="str">
        <f>IF(I270="","",_xlfn.LET(_xlpm.x,VLOOKUP(I270,'2026-01-09_taxon-match'!$A$2:$N$81,4,FALSE),IF(_xlpm.x=0,"",_xlpm.x)))</f>
        <v>Polynoidae</v>
      </c>
      <c r="K270" s="46" t="s">
        <v>1318</v>
      </c>
      <c r="L270" s="46" t="str">
        <f>IF(I270="","",_xlfn.LET(_xlpm.x,VLOOKUP(I270,'2026-01-09_taxon-match'!$A$2:$N$81,3,FALSE),IF(_xlpm.x=0,"",_xlpm.x)))</f>
        <v>urn:lsid:marinespecies.org:taxname:939</v>
      </c>
      <c r="M270" s="46" t="str">
        <f>IF($I270="","",_xlfn.LET(_xlpm.x,VLOOKUP($I270,'2026-01-09_taxon-match'!$A$2:$N$81,5,FALSE),IF(_xlpm.x=0,"",_xlpm.x)))</f>
        <v>Kinberg, 1856</v>
      </c>
      <c r="N270" s="46" t="str">
        <f>IF($I270="","",_xlfn.LET(_xlpm.x,VLOOKUP($I270,'2026-01-09_taxon-match'!$A$2:$N$81,6,FALSE),IF(_xlpm.x=0,"",_xlpm.x)))</f>
        <v>Animalia</v>
      </c>
      <c r="O270" s="46" t="str">
        <f>IF($I270="","",_xlfn.LET(_xlpm.x,VLOOKUP($I270,'2026-01-09_taxon-match'!$A$2:$N$81,7,FALSE),IF(_xlpm.x=0,"",_xlpm.x)))</f>
        <v>Annelida</v>
      </c>
      <c r="P270" s="46" t="str">
        <f>IF($I270="","",_xlfn.LET(_xlpm.x,VLOOKUP($I270,'2026-01-09_taxon-match'!$A$2:$N$81,8,FALSE),IF(_xlpm.x=0,"",_xlpm.x)))</f>
        <v>Polychaeta</v>
      </c>
      <c r="Q270" s="46" t="str">
        <f>IF($I270="","",_xlfn.LET(_xlpm.x,VLOOKUP($I270,'2026-01-09_taxon-match'!$A$2:$N$81,9,FALSE),IF(_xlpm.x=0,"",_xlpm.x)))</f>
        <v>Phyllodocida</v>
      </c>
      <c r="R270" s="46" t="str">
        <f>IF($I270="","",_xlfn.LET(_xlpm.x,VLOOKUP($I270,'2026-01-09_taxon-match'!$A$2:$N$81,10,FALSE),IF(_xlpm.x=0,"",_xlpm.x)))</f>
        <v>Polynoidae</v>
      </c>
      <c r="S270" s="46" t="str">
        <f>IF($I270="","",_xlfn.LET(_xlpm.x,VLOOKUP($I270,'2026-01-09_taxon-match'!$A$2:$N$81,11,FALSE),IF(_xlpm.x=0,"",_xlpm.x)))</f>
        <v/>
      </c>
      <c r="T270" s="46" t="str">
        <f>IF($I270="","",_xlfn.LET(_xlpm.x,VLOOKUP($I270,'2026-01-09_taxon-match'!$A$2:$N$81,13,FALSE),IF(_xlpm.x=0,"",_xlpm.x)))</f>
        <v/>
      </c>
      <c r="U270" s="46">
        <v>1</v>
      </c>
      <c r="V270" s="2" t="s">
        <v>58</v>
      </c>
      <c r="W270" s="46"/>
      <c r="X270" s="46"/>
      <c r="Y270" s="46" t="str">
        <f>IF(V270="","",_xlfn.LET(_xlpm.x,VLOOKUP(V270,'Drop-down_menus'!$D$2:$E$13,2,FALSE),IF(_xlpm.x=0,"",_xlpm.x)))</f>
        <v>https://orcid.org/0000-0002-9708-1761</v>
      </c>
      <c r="Z270" s="46" t="str">
        <f>IF(W270="","",_xlfn.LET(_xlpm.x,VLOOKUP(W270,'Drop-down_menus'!$D$2:$E$13,2,FALSE),IF(_xlpm.x=0,"",_xlpm.x)))</f>
        <v/>
      </c>
      <c r="AA270" s="46" t="str">
        <f>IF(X270="","",_xlfn.LET(_xlpm.x,VLOOKUP(X270,'Drop-down_menus'!$D$2:$E$13,2,FALSE),IF(_xlpm.x=0,"",_xlpm.x)))</f>
        <v/>
      </c>
      <c r="AB270" s="46" t="s">
        <v>1252</v>
      </c>
      <c r="AC270" s="46" t="s">
        <v>1255</v>
      </c>
      <c r="AD270" s="46"/>
      <c r="AE270" s="46"/>
      <c r="AF270" s="46"/>
      <c r="AG270" s="46"/>
      <c r="AH270" s="46"/>
      <c r="AI270" s="46"/>
    </row>
    <row r="271" spans="1:35" ht="13.5" customHeight="1">
      <c r="B271" s="46">
        <v>245</v>
      </c>
      <c r="C271" s="2" t="s">
        <v>96</v>
      </c>
      <c r="D271" s="46" t="b">
        <f>COUNTIF(Events!$B$2:$B$171, C271) &gt; 0</f>
        <v>1</v>
      </c>
      <c r="G271" s="46" t="s">
        <v>1202</v>
      </c>
      <c r="I271" s="46" t="s">
        <v>1338</v>
      </c>
      <c r="J271" s="46" t="str">
        <f>IF(I271="","",_xlfn.LET(_xlpm.x,VLOOKUP(I271,'2026-01-09_taxon-match'!$A$2:$N$81,4,FALSE),IF(_xlpm.x=0,"",_xlpm.x)))</f>
        <v>Polynoidae</v>
      </c>
      <c r="K271" s="46" t="s">
        <v>1318</v>
      </c>
      <c r="L271" s="46" t="str">
        <f>IF(I271="","",_xlfn.LET(_xlpm.x,VLOOKUP(I271,'2026-01-09_taxon-match'!$A$2:$N$81,3,FALSE),IF(_xlpm.x=0,"",_xlpm.x)))</f>
        <v>urn:lsid:marinespecies.org:taxname:939</v>
      </c>
      <c r="M271" s="46" t="str">
        <f>IF($I271="","",_xlfn.LET(_xlpm.x,VLOOKUP($I271,'2026-01-09_taxon-match'!$A$2:$N$81,5,FALSE),IF(_xlpm.x=0,"",_xlpm.x)))</f>
        <v>Kinberg, 1856</v>
      </c>
      <c r="N271" s="46" t="str">
        <f>IF($I271="","",_xlfn.LET(_xlpm.x,VLOOKUP($I271,'2026-01-09_taxon-match'!$A$2:$N$81,6,FALSE),IF(_xlpm.x=0,"",_xlpm.x)))</f>
        <v>Animalia</v>
      </c>
      <c r="O271" s="46" t="str">
        <f>IF($I271="","",_xlfn.LET(_xlpm.x,VLOOKUP($I271,'2026-01-09_taxon-match'!$A$2:$N$81,7,FALSE),IF(_xlpm.x=0,"",_xlpm.x)))</f>
        <v>Annelida</v>
      </c>
      <c r="P271" s="46" t="str">
        <f>IF($I271="","",_xlfn.LET(_xlpm.x,VLOOKUP($I271,'2026-01-09_taxon-match'!$A$2:$N$81,8,FALSE),IF(_xlpm.x=0,"",_xlpm.x)))</f>
        <v>Polychaeta</v>
      </c>
      <c r="Q271" s="46" t="str">
        <f>IF($I271="","",_xlfn.LET(_xlpm.x,VLOOKUP($I271,'2026-01-09_taxon-match'!$A$2:$N$81,9,FALSE),IF(_xlpm.x=0,"",_xlpm.x)))</f>
        <v>Phyllodocida</v>
      </c>
      <c r="R271" s="46" t="str">
        <f>IF($I271="","",_xlfn.LET(_xlpm.x,VLOOKUP($I271,'2026-01-09_taxon-match'!$A$2:$N$81,10,FALSE),IF(_xlpm.x=0,"",_xlpm.x)))</f>
        <v>Polynoidae</v>
      </c>
      <c r="S271" s="46" t="str">
        <f>IF($I271="","",_xlfn.LET(_xlpm.x,VLOOKUP($I271,'2026-01-09_taxon-match'!$A$2:$N$81,11,FALSE),IF(_xlpm.x=0,"",_xlpm.x)))</f>
        <v/>
      </c>
      <c r="T271" s="46" t="str">
        <f>IF($I271="","",_xlfn.LET(_xlpm.x,VLOOKUP($I271,'2026-01-09_taxon-match'!$A$2:$N$81,13,FALSE),IF(_xlpm.x=0,"",_xlpm.x)))</f>
        <v/>
      </c>
      <c r="U271" s="46">
        <v>1</v>
      </c>
      <c r="V271" s="2" t="s">
        <v>58</v>
      </c>
      <c r="Y271" s="46" t="str">
        <f>IF(V271="","",_xlfn.LET(_xlpm.x,VLOOKUP(V271,'Drop-down_menus'!$D$2:$E$13,2,FALSE),IF(_xlpm.x=0,"",_xlpm.x)))</f>
        <v>https://orcid.org/0000-0002-9708-1761</v>
      </c>
      <c r="Z271" s="46" t="str">
        <f>IF(W271="","",_xlfn.LET(_xlpm.x,VLOOKUP(W271,'Drop-down_menus'!$D$2:$E$13,2,FALSE),IF(_xlpm.x=0,"",_xlpm.x)))</f>
        <v/>
      </c>
      <c r="AA271" s="46" t="str">
        <f>IF(X271="","",_xlfn.LET(_xlpm.x,VLOOKUP(X271,'Drop-down_menus'!$D$2:$E$13,2,FALSE),IF(_xlpm.x=0,"",_xlpm.x)))</f>
        <v/>
      </c>
      <c r="AB271" s="46" t="s">
        <v>300</v>
      </c>
      <c r="AC271" s="46" t="s">
        <v>1255</v>
      </c>
    </row>
    <row r="272" spans="1:35" ht="13.5" customHeight="1">
      <c r="B272" s="46">
        <v>246</v>
      </c>
      <c r="C272" s="2" t="s">
        <v>96</v>
      </c>
      <c r="D272" s="46" t="b">
        <f>COUNTIF(Events!$B$2:$B$171, C272) &gt; 0</f>
        <v>1</v>
      </c>
      <c r="G272" s="46" t="s">
        <v>1205</v>
      </c>
      <c r="I272" s="46" t="s">
        <v>183</v>
      </c>
      <c r="J272" s="46" t="str">
        <f>IF(I272="","",_xlfn.LET(_xlpm.x,VLOOKUP(I272,'2026-01-09_taxon-match'!$A$2:$N$81,4,FALSE),IF(_xlpm.x=0,"",_xlpm.x)))</f>
        <v>Amphipoda</v>
      </c>
      <c r="K272" s="46" t="s">
        <v>1318</v>
      </c>
      <c r="L272" s="46" t="str">
        <f>IF(I272="","",_xlfn.LET(_xlpm.x,VLOOKUP(I272,'2026-01-09_taxon-match'!$A$2:$N$81,3,FALSE),IF(_xlpm.x=0,"",_xlpm.x)))</f>
        <v>urn:lsid:marinespecies.org:taxname:1135</v>
      </c>
      <c r="M272" s="46" t="str">
        <f>IF($I272="","",_xlfn.LET(_xlpm.x,VLOOKUP($I272,'2026-01-09_taxon-match'!$A$2:$N$81,5,FALSE),IF(_xlpm.x=0,"",_xlpm.x)))</f>
        <v>Latreille, 1816</v>
      </c>
      <c r="N272" s="46" t="str">
        <f>IF($I272="","",_xlfn.LET(_xlpm.x,VLOOKUP($I272,'2026-01-09_taxon-match'!$A$2:$N$81,6,FALSE),IF(_xlpm.x=0,"",_xlpm.x)))</f>
        <v>Animalia</v>
      </c>
      <c r="O272" s="46" t="str">
        <f>IF($I272="","",_xlfn.LET(_xlpm.x,VLOOKUP($I272,'2026-01-09_taxon-match'!$A$2:$N$81,7,FALSE),IF(_xlpm.x=0,"",_xlpm.x)))</f>
        <v>Arthropoda</v>
      </c>
      <c r="P272" s="46" t="str">
        <f>IF($I272="","",_xlfn.LET(_xlpm.x,VLOOKUP($I272,'2026-01-09_taxon-match'!$A$2:$N$81,8,FALSE),IF(_xlpm.x=0,"",_xlpm.x)))</f>
        <v>Malacostraca</v>
      </c>
      <c r="Q272" s="46" t="str">
        <f>IF($I272="","",_xlfn.LET(_xlpm.x,VLOOKUP($I272,'2026-01-09_taxon-match'!$A$2:$N$81,9,FALSE),IF(_xlpm.x=0,"",_xlpm.x)))</f>
        <v>Amphipoda</v>
      </c>
      <c r="R272" s="46" t="str">
        <f>IF($I272="","",_xlfn.LET(_xlpm.x,VLOOKUP($I272,'2026-01-09_taxon-match'!$A$2:$N$81,10,FALSE),IF(_xlpm.x=0,"",_xlpm.x)))</f>
        <v/>
      </c>
      <c r="S272" s="46" t="str">
        <f>IF($I272="","",_xlfn.LET(_xlpm.x,VLOOKUP($I272,'2026-01-09_taxon-match'!$A$2:$N$81,11,FALSE),IF(_xlpm.x=0,"",_xlpm.x)))</f>
        <v/>
      </c>
      <c r="T272" s="46" t="str">
        <f>IF($I272="","",_xlfn.LET(_xlpm.x,VLOOKUP($I272,'2026-01-09_taxon-match'!$A$2:$N$81,13,FALSE),IF(_xlpm.x=0,"",_xlpm.x)))</f>
        <v/>
      </c>
      <c r="U272" s="46" t="s">
        <v>1251</v>
      </c>
      <c r="V272" s="2" t="s">
        <v>58</v>
      </c>
      <c r="Y272" s="46" t="str">
        <f>IF(V272="","",_xlfn.LET(_xlpm.x,VLOOKUP(V272,'Drop-down_menus'!$D$2:$E$13,2,FALSE),IF(_xlpm.x=0,"",_xlpm.x)))</f>
        <v>https://orcid.org/0000-0002-9708-1761</v>
      </c>
      <c r="Z272" s="46" t="str">
        <f>IF(W272="","",_xlfn.LET(_xlpm.x,VLOOKUP(W272,'Drop-down_menus'!$D$2:$E$13,2,FALSE),IF(_xlpm.x=0,"",_xlpm.x)))</f>
        <v/>
      </c>
      <c r="AA272" s="46" t="str">
        <f>IF(X272="","",_xlfn.LET(_xlpm.x,VLOOKUP(X272,'Drop-down_menus'!$D$2:$E$13,2,FALSE),IF(_xlpm.x=0,"",_xlpm.x)))</f>
        <v/>
      </c>
      <c r="AB272" s="46" t="s">
        <v>1252</v>
      </c>
      <c r="AC272" s="46" t="s">
        <v>1255</v>
      </c>
    </row>
    <row r="273" spans="1:35" ht="13.5" customHeight="1">
      <c r="B273" s="46" t="s">
        <v>1664</v>
      </c>
      <c r="C273" s="2" t="s">
        <v>96</v>
      </c>
      <c r="D273" s="46" t="b">
        <f>COUNTIF(Events!$B$2:$B$171, C273) &gt; 0</f>
        <v>1</v>
      </c>
      <c r="G273" s="46" t="s">
        <v>1205</v>
      </c>
      <c r="I273" s="46" t="s">
        <v>183</v>
      </c>
      <c r="J273" s="46" t="str">
        <f>IF(I273="","",_xlfn.LET(_xlpm.x,VLOOKUP(I273,'2026-01-09_taxon-match'!$A$2:$N$81,4,FALSE),IF(_xlpm.x=0,"",_xlpm.x)))</f>
        <v>Amphipoda</v>
      </c>
      <c r="K273" s="46" t="s">
        <v>1318</v>
      </c>
      <c r="L273" s="46" t="str">
        <f>IF(I273="","",_xlfn.LET(_xlpm.x,VLOOKUP(I273,'2026-01-09_taxon-match'!$A$2:$N$81,3,FALSE),IF(_xlpm.x=0,"",_xlpm.x)))</f>
        <v>urn:lsid:marinespecies.org:taxname:1135</v>
      </c>
      <c r="M273" s="46" t="str">
        <f>IF($I273="","",_xlfn.LET(_xlpm.x,VLOOKUP($I273,'2026-01-09_taxon-match'!$A$2:$N$81,5,FALSE),IF(_xlpm.x=0,"",_xlpm.x)))</f>
        <v>Latreille, 1816</v>
      </c>
      <c r="N273" s="46" t="str">
        <f>IF($I273="","",_xlfn.LET(_xlpm.x,VLOOKUP($I273,'2026-01-09_taxon-match'!$A$2:$N$81,6,FALSE),IF(_xlpm.x=0,"",_xlpm.x)))</f>
        <v>Animalia</v>
      </c>
      <c r="O273" s="46" t="str">
        <f>IF($I273="","",_xlfn.LET(_xlpm.x,VLOOKUP($I273,'2026-01-09_taxon-match'!$A$2:$N$81,7,FALSE),IF(_xlpm.x=0,"",_xlpm.x)))</f>
        <v>Arthropoda</v>
      </c>
      <c r="P273" s="46" t="str">
        <f>IF($I273="","",_xlfn.LET(_xlpm.x,VLOOKUP($I273,'2026-01-09_taxon-match'!$A$2:$N$81,8,FALSE),IF(_xlpm.x=0,"",_xlpm.x)))</f>
        <v>Malacostraca</v>
      </c>
      <c r="Q273" s="46" t="str">
        <f>IF($I273="","",_xlfn.LET(_xlpm.x,VLOOKUP($I273,'2026-01-09_taxon-match'!$A$2:$N$81,9,FALSE),IF(_xlpm.x=0,"",_xlpm.x)))</f>
        <v>Amphipoda</v>
      </c>
      <c r="R273" s="46" t="str">
        <f>IF($I273="","",_xlfn.LET(_xlpm.x,VLOOKUP($I273,'2026-01-09_taxon-match'!$A$2:$N$81,10,FALSE),IF(_xlpm.x=0,"",_xlpm.x)))</f>
        <v/>
      </c>
      <c r="S273" s="46" t="str">
        <f>IF($I273="","",_xlfn.LET(_xlpm.x,VLOOKUP($I273,'2026-01-09_taxon-match'!$A$2:$N$81,11,FALSE),IF(_xlpm.x=0,"",_xlpm.x)))</f>
        <v/>
      </c>
      <c r="T273" s="46" t="str">
        <f>IF($I273="","",_xlfn.LET(_xlpm.x,VLOOKUP($I273,'2026-01-09_taxon-match'!$A$2:$N$81,13,FALSE),IF(_xlpm.x=0,"",_xlpm.x)))</f>
        <v/>
      </c>
      <c r="U273" s="46" t="s">
        <v>1251</v>
      </c>
      <c r="V273" s="2" t="s">
        <v>58</v>
      </c>
      <c r="Y273" s="46" t="str">
        <f>IF(V273="","",_xlfn.LET(_xlpm.x,VLOOKUP(V273,'Drop-down_menus'!$D$2:$E$13,2,FALSE),IF(_xlpm.x=0,"",_xlpm.x)))</f>
        <v>https://orcid.org/0000-0002-9708-1761</v>
      </c>
      <c r="Z273" s="46" t="str">
        <f>IF(W273="","",_xlfn.LET(_xlpm.x,VLOOKUP(W273,'Drop-down_menus'!$D$2:$E$13,2,FALSE),IF(_xlpm.x=0,"",_xlpm.x)))</f>
        <v/>
      </c>
      <c r="AA273" s="46" t="str">
        <f>IF(X273="","",_xlfn.LET(_xlpm.x,VLOOKUP(X273,'Drop-down_menus'!$D$2:$E$13,2,FALSE),IF(_xlpm.x=0,"",_xlpm.x)))</f>
        <v/>
      </c>
      <c r="AB273" s="46" t="s">
        <v>300</v>
      </c>
      <c r="AC273" s="46" t="s">
        <v>1255</v>
      </c>
    </row>
    <row r="274" spans="1:35" ht="13.5" customHeight="1">
      <c r="B274" s="46">
        <v>247</v>
      </c>
      <c r="C274" s="2" t="s">
        <v>96</v>
      </c>
      <c r="D274" s="46" t="b">
        <f>COUNTIF(Events!$B$2:$B$171, C274) &gt; 0</f>
        <v>1</v>
      </c>
      <c r="G274" s="46" t="s">
        <v>1208</v>
      </c>
      <c r="I274" s="46" t="s">
        <v>1208</v>
      </c>
      <c r="J274" s="46" t="str">
        <f>IF(I274="","",_xlfn.LET(_xlpm.x,VLOOKUP(I274,'2026-01-09_taxon-match'!$A$2:$N$81,4,FALSE),IF(_xlpm.x=0,"",_xlpm.x)))</f>
        <v>Nacella concinna</v>
      </c>
      <c r="L274" s="46" t="str">
        <f>IF(I274="","",_xlfn.LET(_xlpm.x,VLOOKUP(I274,'2026-01-09_taxon-match'!$A$2:$N$81,3,FALSE),IF(_xlpm.x=0,"",_xlpm.x)))</f>
        <v>urn:lsid:marinespecies.org:taxname:197296</v>
      </c>
      <c r="M274" s="46" t="str">
        <f>IF($I274="","",_xlfn.LET(_xlpm.x,VLOOKUP($I274,'2026-01-09_taxon-match'!$A$2:$N$81,5,FALSE),IF(_xlpm.x=0,"",_xlpm.x)))</f>
        <v>(Strebel, 1908)</v>
      </c>
      <c r="N274" s="46" t="str">
        <f>IF($I274="","",_xlfn.LET(_xlpm.x,VLOOKUP($I274,'2026-01-09_taxon-match'!$A$2:$N$81,6,FALSE),IF(_xlpm.x=0,"",_xlpm.x)))</f>
        <v>Animalia</v>
      </c>
      <c r="O274" s="46" t="str">
        <f>IF($I274="","",_xlfn.LET(_xlpm.x,VLOOKUP($I274,'2026-01-09_taxon-match'!$A$2:$N$81,7,FALSE),IF(_xlpm.x=0,"",_xlpm.x)))</f>
        <v>Mollusca</v>
      </c>
      <c r="P274" s="46" t="str">
        <f>IF($I274="","",_xlfn.LET(_xlpm.x,VLOOKUP($I274,'2026-01-09_taxon-match'!$A$2:$N$81,8,FALSE),IF(_xlpm.x=0,"",_xlpm.x)))</f>
        <v>Gastropoda</v>
      </c>
      <c r="Q274" s="46" t="str">
        <f>IF($I274="","",_xlfn.LET(_xlpm.x,VLOOKUP($I274,'2026-01-09_taxon-match'!$A$2:$N$81,9,FALSE),IF(_xlpm.x=0,"",_xlpm.x)))</f>
        <v>Nacellida</v>
      </c>
      <c r="R274" s="46" t="str">
        <f>IF($I274="","",_xlfn.LET(_xlpm.x,VLOOKUP($I274,'2026-01-09_taxon-match'!$A$2:$N$81,10,FALSE),IF(_xlpm.x=0,"",_xlpm.x)))</f>
        <v>Nacellidae</v>
      </c>
      <c r="S274" s="46" t="str">
        <f>IF($I274="","",_xlfn.LET(_xlpm.x,VLOOKUP($I274,'2026-01-09_taxon-match'!$A$2:$N$81,11,FALSE),IF(_xlpm.x=0,"",_xlpm.x)))</f>
        <v>Nacella</v>
      </c>
      <c r="T274" s="46" t="str">
        <f>IF($I274="","",_xlfn.LET(_xlpm.x,VLOOKUP($I274,'2026-01-09_taxon-match'!$A$2:$N$81,13,FALSE),IF(_xlpm.x=0,"",_xlpm.x)))</f>
        <v>concinna</v>
      </c>
      <c r="U274" s="46">
        <v>1</v>
      </c>
      <c r="V274" s="2" t="s">
        <v>58</v>
      </c>
      <c r="Y274" s="46" t="str">
        <f>IF(V274="","",_xlfn.LET(_xlpm.x,VLOOKUP(V274,'Drop-down_menus'!$D$2:$E$13,2,FALSE),IF(_xlpm.x=0,"",_xlpm.x)))</f>
        <v>https://orcid.org/0000-0002-9708-1761</v>
      </c>
      <c r="Z274" s="46" t="str">
        <f>IF(W274="","",_xlfn.LET(_xlpm.x,VLOOKUP(W274,'Drop-down_menus'!$D$2:$E$13,2,FALSE),IF(_xlpm.x=0,"",_xlpm.x)))</f>
        <v/>
      </c>
      <c r="AA274" s="46" t="str">
        <f>IF(X274="","",_xlfn.LET(_xlpm.x,VLOOKUP(X274,'Drop-down_menus'!$D$2:$E$13,2,FALSE),IF(_xlpm.x=0,"",_xlpm.x)))</f>
        <v/>
      </c>
      <c r="AB274" s="46" t="s">
        <v>1252</v>
      </c>
      <c r="AC274" s="46" t="s">
        <v>1255</v>
      </c>
    </row>
    <row r="275" spans="1:35" ht="13.5" customHeight="1">
      <c r="B275" s="46">
        <v>247</v>
      </c>
      <c r="C275" s="2" t="s">
        <v>96</v>
      </c>
      <c r="D275" s="46" t="b">
        <f>COUNTIF(Events!$B$2:$B$171, C275) &gt; 0</f>
        <v>1</v>
      </c>
      <c r="G275" s="46" t="s">
        <v>1208</v>
      </c>
      <c r="I275" s="46" t="s">
        <v>1208</v>
      </c>
      <c r="J275" s="46" t="str">
        <f>IF(I275="","",_xlfn.LET(_xlpm.x,VLOOKUP(I275,'2026-01-09_taxon-match'!$A$2:$N$81,4,FALSE),IF(_xlpm.x=0,"",_xlpm.x)))</f>
        <v>Nacella concinna</v>
      </c>
      <c r="L275" s="46" t="str">
        <f>IF(I275="","",_xlfn.LET(_xlpm.x,VLOOKUP(I275,'2026-01-09_taxon-match'!$A$2:$N$81,3,FALSE),IF(_xlpm.x=0,"",_xlpm.x)))</f>
        <v>urn:lsid:marinespecies.org:taxname:197296</v>
      </c>
      <c r="M275" s="46" t="str">
        <f>IF($I275="","",_xlfn.LET(_xlpm.x,VLOOKUP($I275,'2026-01-09_taxon-match'!$A$2:$N$81,5,FALSE),IF(_xlpm.x=0,"",_xlpm.x)))</f>
        <v>(Strebel, 1908)</v>
      </c>
      <c r="N275" s="46" t="str">
        <f>IF($I275="","",_xlfn.LET(_xlpm.x,VLOOKUP($I275,'2026-01-09_taxon-match'!$A$2:$N$81,6,FALSE),IF(_xlpm.x=0,"",_xlpm.x)))</f>
        <v>Animalia</v>
      </c>
      <c r="O275" s="46" t="str">
        <f>IF($I275="","",_xlfn.LET(_xlpm.x,VLOOKUP($I275,'2026-01-09_taxon-match'!$A$2:$N$81,7,FALSE),IF(_xlpm.x=0,"",_xlpm.x)))</f>
        <v>Mollusca</v>
      </c>
      <c r="P275" s="46" t="str">
        <f>IF($I275="","",_xlfn.LET(_xlpm.x,VLOOKUP($I275,'2026-01-09_taxon-match'!$A$2:$N$81,8,FALSE),IF(_xlpm.x=0,"",_xlpm.x)))</f>
        <v>Gastropoda</v>
      </c>
      <c r="Q275" s="46" t="str">
        <f>IF($I275="","",_xlfn.LET(_xlpm.x,VLOOKUP($I275,'2026-01-09_taxon-match'!$A$2:$N$81,9,FALSE),IF(_xlpm.x=0,"",_xlpm.x)))</f>
        <v>Nacellida</v>
      </c>
      <c r="R275" s="46" t="str">
        <f>IF($I275="","",_xlfn.LET(_xlpm.x,VLOOKUP($I275,'2026-01-09_taxon-match'!$A$2:$N$81,10,FALSE),IF(_xlpm.x=0,"",_xlpm.x)))</f>
        <v>Nacellidae</v>
      </c>
      <c r="S275" s="46" t="str">
        <f>IF($I275="","",_xlfn.LET(_xlpm.x,VLOOKUP($I275,'2026-01-09_taxon-match'!$A$2:$N$81,11,FALSE),IF(_xlpm.x=0,"",_xlpm.x)))</f>
        <v>Nacella</v>
      </c>
      <c r="T275" s="46" t="str">
        <f>IF($I275="","",_xlfn.LET(_xlpm.x,VLOOKUP($I275,'2026-01-09_taxon-match'!$A$2:$N$81,13,FALSE),IF(_xlpm.x=0,"",_xlpm.x)))</f>
        <v>concinna</v>
      </c>
      <c r="U275" s="46">
        <v>1</v>
      </c>
      <c r="V275" s="2" t="s">
        <v>58</v>
      </c>
      <c r="Y275" s="46" t="str">
        <f>IF(V275="","",_xlfn.LET(_xlpm.x,VLOOKUP(V275,'Drop-down_menus'!$D$2:$E$13,2,FALSE),IF(_xlpm.x=0,"",_xlpm.x)))</f>
        <v>https://orcid.org/0000-0002-9708-1761</v>
      </c>
      <c r="Z275" s="46" t="str">
        <f>IF(W275="","",_xlfn.LET(_xlpm.x,VLOOKUP(W275,'Drop-down_menus'!$D$2:$E$13,2,FALSE),IF(_xlpm.x=0,"",_xlpm.x)))</f>
        <v/>
      </c>
      <c r="AA275" s="46" t="str">
        <f>IF(X275="","",_xlfn.LET(_xlpm.x,VLOOKUP(X275,'Drop-down_menus'!$D$2:$E$13,2,FALSE),IF(_xlpm.x=0,"",_xlpm.x)))</f>
        <v/>
      </c>
      <c r="AB275" s="46" t="s">
        <v>1253</v>
      </c>
      <c r="AC275" s="46" t="s">
        <v>1256</v>
      </c>
    </row>
    <row r="276" spans="1:35" ht="13.5" customHeight="1">
      <c r="B276" s="46">
        <v>247</v>
      </c>
      <c r="C276" s="2" t="s">
        <v>96</v>
      </c>
      <c r="D276" s="46" t="b">
        <f>COUNTIF(Events!$B$2:$B$171, C276) &gt; 0</f>
        <v>1</v>
      </c>
      <c r="G276" s="46" t="s">
        <v>1208</v>
      </c>
      <c r="I276" s="46" t="s">
        <v>1208</v>
      </c>
      <c r="J276" s="46" t="str">
        <f>IF(I276="","",_xlfn.LET(_xlpm.x,VLOOKUP(I276,'2026-01-09_taxon-match'!$A$2:$N$81,4,FALSE),IF(_xlpm.x=0,"",_xlpm.x)))</f>
        <v>Nacella concinna</v>
      </c>
      <c r="L276" s="46" t="str">
        <f>IF(I276="","",_xlfn.LET(_xlpm.x,VLOOKUP(I276,'2026-01-09_taxon-match'!$A$2:$N$81,3,FALSE),IF(_xlpm.x=0,"",_xlpm.x)))</f>
        <v>urn:lsid:marinespecies.org:taxname:197296</v>
      </c>
      <c r="M276" s="46" t="str">
        <f>IF($I276="","",_xlfn.LET(_xlpm.x,VLOOKUP($I276,'2026-01-09_taxon-match'!$A$2:$N$81,5,FALSE),IF(_xlpm.x=0,"",_xlpm.x)))</f>
        <v>(Strebel, 1908)</v>
      </c>
      <c r="N276" s="46" t="str">
        <f>IF($I276="","",_xlfn.LET(_xlpm.x,VLOOKUP($I276,'2026-01-09_taxon-match'!$A$2:$N$81,6,FALSE),IF(_xlpm.x=0,"",_xlpm.x)))</f>
        <v>Animalia</v>
      </c>
      <c r="O276" s="46" t="str">
        <f>IF($I276="","",_xlfn.LET(_xlpm.x,VLOOKUP($I276,'2026-01-09_taxon-match'!$A$2:$N$81,7,FALSE),IF(_xlpm.x=0,"",_xlpm.x)))</f>
        <v>Mollusca</v>
      </c>
      <c r="P276" s="46" t="str">
        <f>IF($I276="","",_xlfn.LET(_xlpm.x,VLOOKUP($I276,'2026-01-09_taxon-match'!$A$2:$N$81,8,FALSE),IF(_xlpm.x=0,"",_xlpm.x)))</f>
        <v>Gastropoda</v>
      </c>
      <c r="Q276" s="46" t="str">
        <f>IF($I276="","",_xlfn.LET(_xlpm.x,VLOOKUP($I276,'2026-01-09_taxon-match'!$A$2:$N$81,9,FALSE),IF(_xlpm.x=0,"",_xlpm.x)))</f>
        <v>Nacellida</v>
      </c>
      <c r="R276" s="46" t="str">
        <f>IF($I276="","",_xlfn.LET(_xlpm.x,VLOOKUP($I276,'2026-01-09_taxon-match'!$A$2:$N$81,10,FALSE),IF(_xlpm.x=0,"",_xlpm.x)))</f>
        <v>Nacellidae</v>
      </c>
      <c r="S276" s="46" t="str">
        <f>IF($I276="","",_xlfn.LET(_xlpm.x,VLOOKUP($I276,'2026-01-09_taxon-match'!$A$2:$N$81,11,FALSE),IF(_xlpm.x=0,"",_xlpm.x)))</f>
        <v>Nacella</v>
      </c>
      <c r="T276" s="46" t="str">
        <f>IF($I276="","",_xlfn.LET(_xlpm.x,VLOOKUP($I276,'2026-01-09_taxon-match'!$A$2:$N$81,13,FALSE),IF(_xlpm.x=0,"",_xlpm.x)))</f>
        <v>concinna</v>
      </c>
      <c r="U276" s="46">
        <v>1</v>
      </c>
      <c r="V276" s="2" t="s">
        <v>58</v>
      </c>
      <c r="Y276" s="46" t="str">
        <f>IF(V276="","",_xlfn.LET(_xlpm.x,VLOOKUP(V276,'Drop-down_menus'!$D$2:$E$13,2,FALSE),IF(_xlpm.x=0,"",_xlpm.x)))</f>
        <v>https://orcid.org/0000-0002-9708-1761</v>
      </c>
      <c r="Z276" s="46" t="str">
        <f>IF(W276="","",_xlfn.LET(_xlpm.x,VLOOKUP(W276,'Drop-down_menus'!$D$2:$E$13,2,FALSE),IF(_xlpm.x=0,"",_xlpm.x)))</f>
        <v/>
      </c>
      <c r="AA276" s="46" t="str">
        <f>IF(X276="","",_xlfn.LET(_xlpm.x,VLOOKUP(X276,'Drop-down_menus'!$D$2:$E$13,2,FALSE),IF(_xlpm.x=0,"",_xlpm.x)))</f>
        <v/>
      </c>
      <c r="AB276" s="46" t="s">
        <v>300</v>
      </c>
      <c r="AC276" s="46" t="s">
        <v>1255</v>
      </c>
    </row>
    <row r="277" spans="1:35" ht="13.5" customHeight="1">
      <c r="B277" s="46">
        <v>247</v>
      </c>
      <c r="C277" s="46" t="s">
        <v>96</v>
      </c>
      <c r="D277" s="46" t="b">
        <f>COUNTIF(Events!$B$2:$B$171, C277) &gt; 0</f>
        <v>1</v>
      </c>
      <c r="E277" s="46" t="s">
        <v>169</v>
      </c>
      <c r="F277" s="46" t="s">
        <v>234</v>
      </c>
      <c r="G277" s="46" t="s">
        <v>237</v>
      </c>
      <c r="I277" s="46" t="s">
        <v>1208</v>
      </c>
      <c r="J277" s="46" t="str">
        <f>IF(I277="","",_xlfn.LET(_xlpm.x,VLOOKUP(I277,'2026-01-09_taxon-match'!$A$2:$N$81,4,FALSE),IF(_xlpm.x=0,"",_xlpm.x)))</f>
        <v>Nacella concinna</v>
      </c>
      <c r="L277" s="46" t="str">
        <f>IF(I277="","",_xlfn.LET(_xlpm.x,VLOOKUP(I277,'2026-01-09_taxon-match'!$A$2:$N$81,3,FALSE),IF(_xlpm.x=0,"",_xlpm.x)))</f>
        <v>urn:lsid:marinespecies.org:taxname:197296</v>
      </c>
      <c r="M277" s="46" t="str">
        <f>IF($I277="","",_xlfn.LET(_xlpm.x,VLOOKUP($I277,'2026-01-09_taxon-match'!$A$2:$N$81,5,FALSE),IF(_xlpm.x=0,"",_xlpm.x)))</f>
        <v>(Strebel, 1908)</v>
      </c>
      <c r="N277" s="46" t="str">
        <f>IF($I277="","",_xlfn.LET(_xlpm.x,VLOOKUP($I277,'2026-01-09_taxon-match'!$A$2:$N$81,6,FALSE),IF(_xlpm.x=0,"",_xlpm.x)))</f>
        <v>Animalia</v>
      </c>
      <c r="O277" s="46" t="str">
        <f>IF($I277="","",_xlfn.LET(_xlpm.x,VLOOKUP($I277,'2026-01-09_taxon-match'!$A$2:$N$81,7,FALSE),IF(_xlpm.x=0,"",_xlpm.x)))</f>
        <v>Mollusca</v>
      </c>
      <c r="P277" s="46" t="str">
        <f>IF($I277="","",_xlfn.LET(_xlpm.x,VLOOKUP($I277,'2026-01-09_taxon-match'!$A$2:$N$81,8,FALSE),IF(_xlpm.x=0,"",_xlpm.x)))</f>
        <v>Gastropoda</v>
      </c>
      <c r="Q277" s="46" t="str">
        <f>IF($I277="","",_xlfn.LET(_xlpm.x,VLOOKUP($I277,'2026-01-09_taxon-match'!$A$2:$N$81,9,FALSE),IF(_xlpm.x=0,"",_xlpm.x)))</f>
        <v>Nacellida</v>
      </c>
      <c r="R277" s="46" t="str">
        <f>IF($I277="","",_xlfn.LET(_xlpm.x,VLOOKUP($I277,'2026-01-09_taxon-match'!$A$2:$N$81,10,FALSE),IF(_xlpm.x=0,"",_xlpm.x)))</f>
        <v>Nacellidae</v>
      </c>
      <c r="S277" s="46" t="str">
        <f>IF($I277="","",_xlfn.LET(_xlpm.x,VLOOKUP($I277,'2026-01-09_taxon-match'!$A$2:$N$81,11,FALSE),IF(_xlpm.x=0,"",_xlpm.x)))</f>
        <v>Nacella</v>
      </c>
      <c r="T277" s="46" t="str">
        <f>IF($I277="","",_xlfn.LET(_xlpm.x,VLOOKUP($I277,'2026-01-09_taxon-match'!$A$2:$N$81,13,FALSE),IF(_xlpm.x=0,"",_xlpm.x)))</f>
        <v>concinna</v>
      </c>
      <c r="U277" s="46">
        <v>1</v>
      </c>
      <c r="V277" s="46" t="s">
        <v>58</v>
      </c>
      <c r="W277" s="46" t="s">
        <v>43</v>
      </c>
      <c r="Y277" s="46" t="str">
        <f>IF(V277="","",_xlfn.LET(_xlpm.x,VLOOKUP(V277,'Drop-down_menus'!$D$2:$E$13,2,FALSE),IF(_xlpm.x=0,"",_xlpm.x)))</f>
        <v>https://orcid.org/0000-0002-9708-1761</v>
      </c>
      <c r="Z277" s="46" t="str">
        <f>IF(W277="","",_xlfn.LET(_xlpm.x,VLOOKUP(W277,'Drop-down_menus'!$D$2:$E$13,2,FALSE),IF(_xlpm.x=0,"",_xlpm.x)))</f>
        <v>https://orcid.org/0000-0002-0981-7442</v>
      </c>
      <c r="AA277" s="46" t="str">
        <f>IF(X277="","",_xlfn.LET(_xlpm.x,VLOOKUP(X277,'Drop-down_menus'!$D$2:$E$13,2,FALSE),IF(_xlpm.x=0,"",_xlpm.x)))</f>
        <v/>
      </c>
      <c r="AB277" s="14" t="s">
        <v>236</v>
      </c>
      <c r="AC277" s="14" t="s">
        <v>233</v>
      </c>
      <c r="AE277" s="46" t="s">
        <v>28</v>
      </c>
      <c r="AF277" s="46" t="s">
        <v>42</v>
      </c>
      <c r="AG277" s="46" t="str">
        <f>IF(AE277="","",_xlfn.LET(_xlpm.x,VLOOKUP(AE277,'Drop-down_menus'!$D$2:$E$13,2,FALSE),IF(_xlpm.x=0,"",_xlpm.x)))</f>
        <v>https://orcid.org/0000-0002-9037-7623</v>
      </c>
      <c r="AH277" s="46" t="str">
        <f>IF(AF277="","",_xlfn.LET(_xlpm.x,VLOOKUP(AF277,'Drop-down_menus'!$D$2:$E$13,2,FALSE),IF(_xlpm.x=0,"",_xlpm.x)))</f>
        <v/>
      </c>
    </row>
    <row r="278" spans="1:35" ht="13.5" customHeight="1">
      <c r="B278" s="46">
        <v>248</v>
      </c>
      <c r="C278" s="2" t="s">
        <v>96</v>
      </c>
      <c r="D278" s="46" t="b">
        <f>COUNTIF(Events!$B$2:$B$171, C278) &gt; 0</f>
        <v>1</v>
      </c>
      <c r="G278" s="46" t="s">
        <v>1208</v>
      </c>
      <c r="I278" s="46" t="s">
        <v>1208</v>
      </c>
      <c r="J278" s="46" t="str">
        <f>IF(I278="","",_xlfn.LET(_xlpm.x,VLOOKUP(I278,'2026-01-09_taxon-match'!$A$2:$N$81,4,FALSE),IF(_xlpm.x=0,"",_xlpm.x)))</f>
        <v>Nacella concinna</v>
      </c>
      <c r="L278" s="46" t="str">
        <f>IF(I278="","",_xlfn.LET(_xlpm.x,VLOOKUP(I278,'2026-01-09_taxon-match'!$A$2:$N$81,3,FALSE),IF(_xlpm.x=0,"",_xlpm.x)))</f>
        <v>urn:lsid:marinespecies.org:taxname:197296</v>
      </c>
      <c r="M278" s="46" t="str">
        <f>IF($I278="","",_xlfn.LET(_xlpm.x,VLOOKUP($I278,'2026-01-09_taxon-match'!$A$2:$N$81,5,FALSE),IF(_xlpm.x=0,"",_xlpm.x)))</f>
        <v>(Strebel, 1908)</v>
      </c>
      <c r="N278" s="46" t="str">
        <f>IF($I278="","",_xlfn.LET(_xlpm.x,VLOOKUP($I278,'2026-01-09_taxon-match'!$A$2:$N$81,6,FALSE),IF(_xlpm.x=0,"",_xlpm.x)))</f>
        <v>Animalia</v>
      </c>
      <c r="O278" s="46" t="str">
        <f>IF($I278="","",_xlfn.LET(_xlpm.x,VLOOKUP($I278,'2026-01-09_taxon-match'!$A$2:$N$81,7,FALSE),IF(_xlpm.x=0,"",_xlpm.x)))</f>
        <v>Mollusca</v>
      </c>
      <c r="P278" s="46" t="str">
        <f>IF($I278="","",_xlfn.LET(_xlpm.x,VLOOKUP($I278,'2026-01-09_taxon-match'!$A$2:$N$81,8,FALSE),IF(_xlpm.x=0,"",_xlpm.x)))</f>
        <v>Gastropoda</v>
      </c>
      <c r="Q278" s="46" t="str">
        <f>IF($I278="","",_xlfn.LET(_xlpm.x,VLOOKUP($I278,'2026-01-09_taxon-match'!$A$2:$N$81,9,FALSE),IF(_xlpm.x=0,"",_xlpm.x)))</f>
        <v>Nacellida</v>
      </c>
      <c r="R278" s="46" t="str">
        <f>IF($I278="","",_xlfn.LET(_xlpm.x,VLOOKUP($I278,'2026-01-09_taxon-match'!$A$2:$N$81,10,FALSE),IF(_xlpm.x=0,"",_xlpm.x)))</f>
        <v>Nacellidae</v>
      </c>
      <c r="S278" s="46" t="str">
        <f>IF($I278="","",_xlfn.LET(_xlpm.x,VLOOKUP($I278,'2026-01-09_taxon-match'!$A$2:$N$81,11,FALSE),IF(_xlpm.x=0,"",_xlpm.x)))</f>
        <v>Nacella</v>
      </c>
      <c r="T278" s="46" t="str">
        <f>IF($I278="","",_xlfn.LET(_xlpm.x,VLOOKUP($I278,'2026-01-09_taxon-match'!$A$2:$N$81,13,FALSE),IF(_xlpm.x=0,"",_xlpm.x)))</f>
        <v>concinna</v>
      </c>
      <c r="U278" s="46">
        <v>1</v>
      </c>
      <c r="V278" s="2" t="s">
        <v>58</v>
      </c>
      <c r="Y278" s="46" t="str">
        <f>IF(V278="","",_xlfn.LET(_xlpm.x,VLOOKUP(V278,'Drop-down_menus'!$D$2:$E$13,2,FALSE),IF(_xlpm.x=0,"",_xlpm.x)))</f>
        <v>https://orcid.org/0000-0002-9708-1761</v>
      </c>
      <c r="Z278" s="46" t="str">
        <f>IF(W278="","",_xlfn.LET(_xlpm.x,VLOOKUP(W278,'Drop-down_menus'!$D$2:$E$13,2,FALSE),IF(_xlpm.x=0,"",_xlpm.x)))</f>
        <v/>
      </c>
      <c r="AA278" s="46" t="str">
        <f>IF(X278="","",_xlfn.LET(_xlpm.x,VLOOKUP(X278,'Drop-down_menus'!$D$2:$E$13,2,FALSE),IF(_xlpm.x=0,"",_xlpm.x)))</f>
        <v/>
      </c>
      <c r="AB278" s="46" t="s">
        <v>1252</v>
      </c>
      <c r="AC278" s="46" t="s">
        <v>1255</v>
      </c>
    </row>
    <row r="279" spans="1:35" ht="13.5" customHeight="1">
      <c r="B279" s="46">
        <v>248</v>
      </c>
      <c r="C279" s="2" t="s">
        <v>96</v>
      </c>
      <c r="D279" s="46" t="b">
        <f>COUNTIF(Events!$B$2:$B$171, C279) &gt; 0</f>
        <v>1</v>
      </c>
      <c r="G279" s="46" t="s">
        <v>1208</v>
      </c>
      <c r="I279" s="46" t="s">
        <v>1208</v>
      </c>
      <c r="J279" s="46" t="str">
        <f>IF(I279="","",_xlfn.LET(_xlpm.x,VLOOKUP(I279,'2026-01-09_taxon-match'!$A$2:$N$81,4,FALSE),IF(_xlpm.x=0,"",_xlpm.x)))</f>
        <v>Nacella concinna</v>
      </c>
      <c r="L279" s="46" t="str">
        <f>IF(I279="","",_xlfn.LET(_xlpm.x,VLOOKUP(I279,'2026-01-09_taxon-match'!$A$2:$N$81,3,FALSE),IF(_xlpm.x=0,"",_xlpm.x)))</f>
        <v>urn:lsid:marinespecies.org:taxname:197296</v>
      </c>
      <c r="M279" s="46" t="str">
        <f>IF($I279="","",_xlfn.LET(_xlpm.x,VLOOKUP($I279,'2026-01-09_taxon-match'!$A$2:$N$81,5,FALSE),IF(_xlpm.x=0,"",_xlpm.x)))</f>
        <v>(Strebel, 1908)</v>
      </c>
      <c r="N279" s="46" t="str">
        <f>IF($I279="","",_xlfn.LET(_xlpm.x,VLOOKUP($I279,'2026-01-09_taxon-match'!$A$2:$N$81,6,FALSE),IF(_xlpm.x=0,"",_xlpm.x)))</f>
        <v>Animalia</v>
      </c>
      <c r="O279" s="46" t="str">
        <f>IF($I279="","",_xlfn.LET(_xlpm.x,VLOOKUP($I279,'2026-01-09_taxon-match'!$A$2:$N$81,7,FALSE),IF(_xlpm.x=0,"",_xlpm.x)))</f>
        <v>Mollusca</v>
      </c>
      <c r="P279" s="46" t="str">
        <f>IF($I279="","",_xlfn.LET(_xlpm.x,VLOOKUP($I279,'2026-01-09_taxon-match'!$A$2:$N$81,8,FALSE),IF(_xlpm.x=0,"",_xlpm.x)))</f>
        <v>Gastropoda</v>
      </c>
      <c r="Q279" s="46" t="str">
        <f>IF($I279="","",_xlfn.LET(_xlpm.x,VLOOKUP($I279,'2026-01-09_taxon-match'!$A$2:$N$81,9,FALSE),IF(_xlpm.x=0,"",_xlpm.x)))</f>
        <v>Nacellida</v>
      </c>
      <c r="R279" s="46" t="str">
        <f>IF($I279="","",_xlfn.LET(_xlpm.x,VLOOKUP($I279,'2026-01-09_taxon-match'!$A$2:$N$81,10,FALSE),IF(_xlpm.x=0,"",_xlpm.x)))</f>
        <v>Nacellidae</v>
      </c>
      <c r="S279" s="46" t="str">
        <f>IF($I279="","",_xlfn.LET(_xlpm.x,VLOOKUP($I279,'2026-01-09_taxon-match'!$A$2:$N$81,11,FALSE),IF(_xlpm.x=0,"",_xlpm.x)))</f>
        <v>Nacella</v>
      </c>
      <c r="T279" s="46" t="str">
        <f>IF($I279="","",_xlfn.LET(_xlpm.x,VLOOKUP($I279,'2026-01-09_taxon-match'!$A$2:$N$81,13,FALSE),IF(_xlpm.x=0,"",_xlpm.x)))</f>
        <v>concinna</v>
      </c>
      <c r="U279" s="46">
        <v>1</v>
      </c>
      <c r="V279" s="2" t="s">
        <v>58</v>
      </c>
      <c r="Y279" s="46" t="str">
        <f>IF(V279="","",_xlfn.LET(_xlpm.x,VLOOKUP(V279,'Drop-down_menus'!$D$2:$E$13,2,FALSE),IF(_xlpm.x=0,"",_xlpm.x)))</f>
        <v>https://orcid.org/0000-0002-9708-1761</v>
      </c>
      <c r="Z279" s="46" t="str">
        <f>IF(W279="","",_xlfn.LET(_xlpm.x,VLOOKUP(W279,'Drop-down_menus'!$D$2:$E$13,2,FALSE),IF(_xlpm.x=0,"",_xlpm.x)))</f>
        <v/>
      </c>
      <c r="AA279" s="46" t="str">
        <f>IF(X279="","",_xlfn.LET(_xlpm.x,VLOOKUP(X279,'Drop-down_menus'!$D$2:$E$13,2,FALSE),IF(_xlpm.x=0,"",_xlpm.x)))</f>
        <v/>
      </c>
      <c r="AB279" s="46" t="s">
        <v>1253</v>
      </c>
      <c r="AC279" s="46" t="s">
        <v>1256</v>
      </c>
    </row>
    <row r="280" spans="1:35" ht="13.5" customHeight="1">
      <c r="B280" s="46">
        <v>248</v>
      </c>
      <c r="C280" s="2" t="s">
        <v>96</v>
      </c>
      <c r="D280" s="46" t="b">
        <f>COUNTIF(Events!$B$2:$B$171, C280) &gt; 0</f>
        <v>1</v>
      </c>
      <c r="G280" s="46" t="s">
        <v>1208</v>
      </c>
      <c r="I280" s="46" t="s">
        <v>1208</v>
      </c>
      <c r="J280" s="46" t="str">
        <f>IF(I280="","",_xlfn.LET(_xlpm.x,VLOOKUP(I280,'2026-01-09_taxon-match'!$A$2:$N$81,4,FALSE),IF(_xlpm.x=0,"",_xlpm.x)))</f>
        <v>Nacella concinna</v>
      </c>
      <c r="L280" s="46" t="str">
        <f>IF(I280="","",_xlfn.LET(_xlpm.x,VLOOKUP(I280,'2026-01-09_taxon-match'!$A$2:$N$81,3,FALSE),IF(_xlpm.x=0,"",_xlpm.x)))</f>
        <v>urn:lsid:marinespecies.org:taxname:197296</v>
      </c>
      <c r="M280" s="46" t="str">
        <f>IF($I280="","",_xlfn.LET(_xlpm.x,VLOOKUP($I280,'2026-01-09_taxon-match'!$A$2:$N$81,5,FALSE),IF(_xlpm.x=0,"",_xlpm.x)))</f>
        <v>(Strebel, 1908)</v>
      </c>
      <c r="N280" s="46" t="str">
        <f>IF($I280="","",_xlfn.LET(_xlpm.x,VLOOKUP($I280,'2026-01-09_taxon-match'!$A$2:$N$81,6,FALSE),IF(_xlpm.x=0,"",_xlpm.x)))</f>
        <v>Animalia</v>
      </c>
      <c r="O280" s="46" t="str">
        <f>IF($I280="","",_xlfn.LET(_xlpm.x,VLOOKUP($I280,'2026-01-09_taxon-match'!$A$2:$N$81,7,FALSE),IF(_xlpm.x=0,"",_xlpm.x)))</f>
        <v>Mollusca</v>
      </c>
      <c r="P280" s="46" t="str">
        <f>IF($I280="","",_xlfn.LET(_xlpm.x,VLOOKUP($I280,'2026-01-09_taxon-match'!$A$2:$N$81,8,FALSE),IF(_xlpm.x=0,"",_xlpm.x)))</f>
        <v>Gastropoda</v>
      </c>
      <c r="Q280" s="46" t="str">
        <f>IF($I280="","",_xlfn.LET(_xlpm.x,VLOOKUP($I280,'2026-01-09_taxon-match'!$A$2:$N$81,9,FALSE),IF(_xlpm.x=0,"",_xlpm.x)))</f>
        <v>Nacellida</v>
      </c>
      <c r="R280" s="46" t="str">
        <f>IF($I280="","",_xlfn.LET(_xlpm.x,VLOOKUP($I280,'2026-01-09_taxon-match'!$A$2:$N$81,10,FALSE),IF(_xlpm.x=0,"",_xlpm.x)))</f>
        <v>Nacellidae</v>
      </c>
      <c r="S280" s="46" t="str">
        <f>IF($I280="","",_xlfn.LET(_xlpm.x,VLOOKUP($I280,'2026-01-09_taxon-match'!$A$2:$N$81,11,FALSE),IF(_xlpm.x=0,"",_xlpm.x)))</f>
        <v>Nacella</v>
      </c>
      <c r="T280" s="46" t="str">
        <f>IF($I280="","",_xlfn.LET(_xlpm.x,VLOOKUP($I280,'2026-01-09_taxon-match'!$A$2:$N$81,13,FALSE),IF(_xlpm.x=0,"",_xlpm.x)))</f>
        <v>concinna</v>
      </c>
      <c r="U280" s="46">
        <v>1</v>
      </c>
      <c r="V280" s="2" t="s">
        <v>58</v>
      </c>
      <c r="Y280" s="46" t="str">
        <f>IF(V280="","",_xlfn.LET(_xlpm.x,VLOOKUP(V280,'Drop-down_menus'!$D$2:$E$13,2,FALSE),IF(_xlpm.x=0,"",_xlpm.x)))</f>
        <v>https://orcid.org/0000-0002-9708-1761</v>
      </c>
      <c r="Z280" s="46" t="str">
        <f>IF(W280="","",_xlfn.LET(_xlpm.x,VLOOKUP(W280,'Drop-down_menus'!$D$2:$E$13,2,FALSE),IF(_xlpm.x=0,"",_xlpm.x)))</f>
        <v/>
      </c>
      <c r="AA280" s="46" t="str">
        <f>IF(X280="","",_xlfn.LET(_xlpm.x,VLOOKUP(X280,'Drop-down_menus'!$D$2:$E$13,2,FALSE),IF(_xlpm.x=0,"",_xlpm.x)))</f>
        <v/>
      </c>
      <c r="AB280" s="46" t="s">
        <v>300</v>
      </c>
      <c r="AC280" s="46" t="s">
        <v>1255</v>
      </c>
    </row>
    <row r="281" spans="1:35" ht="13.5" customHeight="1">
      <c r="B281" s="46">
        <v>248</v>
      </c>
      <c r="C281" s="46" t="s">
        <v>96</v>
      </c>
      <c r="D281" s="46" t="b">
        <f>COUNTIF(Events!$B$2:$B$171, C281) &gt; 0</f>
        <v>1</v>
      </c>
      <c r="E281" s="46" t="s">
        <v>169</v>
      </c>
      <c r="F281" s="46" t="s">
        <v>234</v>
      </c>
      <c r="G281" s="46" t="s">
        <v>237</v>
      </c>
      <c r="I281" s="46" t="s">
        <v>1208</v>
      </c>
      <c r="J281" s="46" t="str">
        <f>IF(I281="","",_xlfn.LET(_xlpm.x,VLOOKUP(I281,'2026-01-09_taxon-match'!$A$2:$N$81,4,FALSE),IF(_xlpm.x=0,"",_xlpm.x)))</f>
        <v>Nacella concinna</v>
      </c>
      <c r="L281" s="46" t="str">
        <f>IF(I281="","",_xlfn.LET(_xlpm.x,VLOOKUP(I281,'2026-01-09_taxon-match'!$A$2:$N$81,3,FALSE),IF(_xlpm.x=0,"",_xlpm.x)))</f>
        <v>urn:lsid:marinespecies.org:taxname:197296</v>
      </c>
      <c r="M281" s="46" t="str">
        <f>IF($I281="","",_xlfn.LET(_xlpm.x,VLOOKUP($I281,'2026-01-09_taxon-match'!$A$2:$N$81,5,FALSE),IF(_xlpm.x=0,"",_xlpm.x)))</f>
        <v>(Strebel, 1908)</v>
      </c>
      <c r="N281" s="46" t="str">
        <f>IF($I281="","",_xlfn.LET(_xlpm.x,VLOOKUP($I281,'2026-01-09_taxon-match'!$A$2:$N$81,6,FALSE),IF(_xlpm.x=0,"",_xlpm.x)))</f>
        <v>Animalia</v>
      </c>
      <c r="O281" s="46" t="str">
        <f>IF($I281="","",_xlfn.LET(_xlpm.x,VLOOKUP($I281,'2026-01-09_taxon-match'!$A$2:$N$81,7,FALSE),IF(_xlpm.x=0,"",_xlpm.x)))</f>
        <v>Mollusca</v>
      </c>
      <c r="P281" s="46" t="str">
        <f>IF($I281="","",_xlfn.LET(_xlpm.x,VLOOKUP($I281,'2026-01-09_taxon-match'!$A$2:$N$81,8,FALSE),IF(_xlpm.x=0,"",_xlpm.x)))</f>
        <v>Gastropoda</v>
      </c>
      <c r="Q281" s="46" t="str">
        <f>IF($I281="","",_xlfn.LET(_xlpm.x,VLOOKUP($I281,'2026-01-09_taxon-match'!$A$2:$N$81,9,FALSE),IF(_xlpm.x=0,"",_xlpm.x)))</f>
        <v>Nacellida</v>
      </c>
      <c r="R281" s="46" t="str">
        <f>IF($I281="","",_xlfn.LET(_xlpm.x,VLOOKUP($I281,'2026-01-09_taxon-match'!$A$2:$N$81,10,FALSE),IF(_xlpm.x=0,"",_xlpm.x)))</f>
        <v>Nacellidae</v>
      </c>
      <c r="S281" s="46" t="str">
        <f>IF($I281="","",_xlfn.LET(_xlpm.x,VLOOKUP($I281,'2026-01-09_taxon-match'!$A$2:$N$81,11,FALSE),IF(_xlpm.x=0,"",_xlpm.x)))</f>
        <v>Nacella</v>
      </c>
      <c r="T281" s="46" t="str">
        <f>IF($I281="","",_xlfn.LET(_xlpm.x,VLOOKUP($I281,'2026-01-09_taxon-match'!$A$2:$N$81,13,FALSE),IF(_xlpm.x=0,"",_xlpm.x)))</f>
        <v>concinna</v>
      </c>
      <c r="U281" s="46">
        <v>1</v>
      </c>
      <c r="V281" s="46" t="s">
        <v>58</v>
      </c>
      <c r="W281" s="46" t="s">
        <v>43</v>
      </c>
      <c r="Y281" s="46" t="str">
        <f>IF(V281="","",_xlfn.LET(_xlpm.x,VLOOKUP(V281,'Drop-down_menus'!$D$2:$E$13,2,FALSE),IF(_xlpm.x=0,"",_xlpm.x)))</f>
        <v>https://orcid.org/0000-0002-9708-1761</v>
      </c>
      <c r="Z281" s="46" t="str">
        <f>IF(W281="","",_xlfn.LET(_xlpm.x,VLOOKUP(W281,'Drop-down_menus'!$D$2:$E$13,2,FALSE),IF(_xlpm.x=0,"",_xlpm.x)))</f>
        <v>https://orcid.org/0000-0002-0981-7442</v>
      </c>
      <c r="AA281" s="46" t="str">
        <f>IF(X281="","",_xlfn.LET(_xlpm.x,VLOOKUP(X281,'Drop-down_menus'!$D$2:$E$13,2,FALSE),IF(_xlpm.x=0,"",_xlpm.x)))</f>
        <v/>
      </c>
      <c r="AB281" s="14" t="s">
        <v>236</v>
      </c>
      <c r="AC281" s="14" t="s">
        <v>233</v>
      </c>
      <c r="AE281" s="46" t="s">
        <v>28</v>
      </c>
      <c r="AF281" s="46" t="s">
        <v>42</v>
      </c>
      <c r="AG281" s="46" t="str">
        <f>IF(AE281="","",_xlfn.LET(_xlpm.x,VLOOKUP(AE281,'Drop-down_menus'!$D$2:$E$13,2,FALSE),IF(_xlpm.x=0,"",_xlpm.x)))</f>
        <v>https://orcid.org/0000-0002-9037-7623</v>
      </c>
      <c r="AH281" s="46" t="str">
        <f>IF(AF281="","",_xlfn.LET(_xlpm.x,VLOOKUP(AF281,'Drop-down_menus'!$D$2:$E$13,2,FALSE),IF(_xlpm.x=0,"",_xlpm.x)))</f>
        <v/>
      </c>
    </row>
    <row r="282" spans="1:35" ht="13.5" customHeight="1">
      <c r="B282" s="46">
        <v>249</v>
      </c>
      <c r="C282" s="2" t="s">
        <v>96</v>
      </c>
      <c r="D282" s="46" t="b">
        <f>COUNTIF(Events!$B$2:$B$171, C282) &gt; 0</f>
        <v>1</v>
      </c>
      <c r="G282" s="46" t="s">
        <v>1208</v>
      </c>
      <c r="I282" s="46" t="s">
        <v>1208</v>
      </c>
      <c r="J282" s="46" t="str">
        <f>IF(I282="","",_xlfn.LET(_xlpm.x,VLOOKUP(I282,'2026-01-09_taxon-match'!$A$2:$N$81,4,FALSE),IF(_xlpm.x=0,"",_xlpm.x)))</f>
        <v>Nacella concinna</v>
      </c>
      <c r="L282" s="46" t="str">
        <f>IF(I282="","",_xlfn.LET(_xlpm.x,VLOOKUP(I282,'2026-01-09_taxon-match'!$A$2:$N$81,3,FALSE),IF(_xlpm.x=0,"",_xlpm.x)))</f>
        <v>urn:lsid:marinespecies.org:taxname:197296</v>
      </c>
      <c r="M282" s="46" t="str">
        <f>IF($I282="","",_xlfn.LET(_xlpm.x,VLOOKUP($I282,'2026-01-09_taxon-match'!$A$2:$N$81,5,FALSE),IF(_xlpm.x=0,"",_xlpm.x)))</f>
        <v>(Strebel, 1908)</v>
      </c>
      <c r="N282" s="46" t="str">
        <f>IF($I282="","",_xlfn.LET(_xlpm.x,VLOOKUP($I282,'2026-01-09_taxon-match'!$A$2:$N$81,6,FALSE),IF(_xlpm.x=0,"",_xlpm.x)))</f>
        <v>Animalia</v>
      </c>
      <c r="O282" s="46" t="str">
        <f>IF($I282="","",_xlfn.LET(_xlpm.x,VLOOKUP($I282,'2026-01-09_taxon-match'!$A$2:$N$81,7,FALSE),IF(_xlpm.x=0,"",_xlpm.x)))</f>
        <v>Mollusca</v>
      </c>
      <c r="P282" s="46" t="str">
        <f>IF($I282="","",_xlfn.LET(_xlpm.x,VLOOKUP($I282,'2026-01-09_taxon-match'!$A$2:$N$81,8,FALSE),IF(_xlpm.x=0,"",_xlpm.x)))</f>
        <v>Gastropoda</v>
      </c>
      <c r="Q282" s="46" t="str">
        <f>IF($I282="","",_xlfn.LET(_xlpm.x,VLOOKUP($I282,'2026-01-09_taxon-match'!$A$2:$N$81,9,FALSE),IF(_xlpm.x=0,"",_xlpm.x)))</f>
        <v>Nacellida</v>
      </c>
      <c r="R282" s="46" t="str">
        <f>IF($I282="","",_xlfn.LET(_xlpm.x,VLOOKUP($I282,'2026-01-09_taxon-match'!$A$2:$N$81,10,FALSE),IF(_xlpm.x=0,"",_xlpm.x)))</f>
        <v>Nacellidae</v>
      </c>
      <c r="S282" s="46" t="str">
        <f>IF($I282="","",_xlfn.LET(_xlpm.x,VLOOKUP($I282,'2026-01-09_taxon-match'!$A$2:$N$81,11,FALSE),IF(_xlpm.x=0,"",_xlpm.x)))</f>
        <v>Nacella</v>
      </c>
      <c r="T282" s="46" t="str">
        <f>IF($I282="","",_xlfn.LET(_xlpm.x,VLOOKUP($I282,'2026-01-09_taxon-match'!$A$2:$N$81,13,FALSE),IF(_xlpm.x=0,"",_xlpm.x)))</f>
        <v>concinna</v>
      </c>
      <c r="U282" s="46">
        <v>1</v>
      </c>
      <c r="V282" s="2" t="s">
        <v>58</v>
      </c>
      <c r="Y282" s="46" t="str">
        <f>IF(V282="","",_xlfn.LET(_xlpm.x,VLOOKUP(V282,'Drop-down_menus'!$D$2:$E$13,2,FALSE),IF(_xlpm.x=0,"",_xlpm.x)))</f>
        <v>https://orcid.org/0000-0002-9708-1761</v>
      </c>
      <c r="Z282" s="46" t="str">
        <f>IF(W282="","",_xlfn.LET(_xlpm.x,VLOOKUP(W282,'Drop-down_menus'!$D$2:$E$13,2,FALSE),IF(_xlpm.x=0,"",_xlpm.x)))</f>
        <v/>
      </c>
      <c r="AA282" s="46" t="str">
        <f>IF(X282="","",_xlfn.LET(_xlpm.x,VLOOKUP(X282,'Drop-down_menus'!$D$2:$E$13,2,FALSE),IF(_xlpm.x=0,"",_xlpm.x)))</f>
        <v/>
      </c>
      <c r="AB282" s="46" t="s">
        <v>1252</v>
      </c>
      <c r="AC282" s="46" t="s">
        <v>1255</v>
      </c>
    </row>
    <row r="283" spans="1:35" ht="13.5" customHeight="1">
      <c r="B283" s="46">
        <v>249</v>
      </c>
      <c r="C283" s="2" t="s">
        <v>96</v>
      </c>
      <c r="D283" s="46" t="b">
        <f>COUNTIF(Events!$B$2:$B$171, C283) &gt; 0</f>
        <v>1</v>
      </c>
      <c r="G283" s="46" t="s">
        <v>1208</v>
      </c>
      <c r="I283" s="46" t="s">
        <v>1208</v>
      </c>
      <c r="J283" s="46" t="str">
        <f>IF(I283="","",_xlfn.LET(_xlpm.x,VLOOKUP(I283,'2026-01-09_taxon-match'!$A$2:$N$81,4,FALSE),IF(_xlpm.x=0,"",_xlpm.x)))</f>
        <v>Nacella concinna</v>
      </c>
      <c r="L283" s="46" t="str">
        <f>IF(I283="","",_xlfn.LET(_xlpm.x,VLOOKUP(I283,'2026-01-09_taxon-match'!$A$2:$N$81,3,FALSE),IF(_xlpm.x=0,"",_xlpm.x)))</f>
        <v>urn:lsid:marinespecies.org:taxname:197296</v>
      </c>
      <c r="M283" s="46" t="str">
        <f>IF($I283="","",_xlfn.LET(_xlpm.x,VLOOKUP($I283,'2026-01-09_taxon-match'!$A$2:$N$81,5,FALSE),IF(_xlpm.x=0,"",_xlpm.x)))</f>
        <v>(Strebel, 1908)</v>
      </c>
      <c r="N283" s="46" t="str">
        <f>IF($I283="","",_xlfn.LET(_xlpm.x,VLOOKUP($I283,'2026-01-09_taxon-match'!$A$2:$N$81,6,FALSE),IF(_xlpm.x=0,"",_xlpm.x)))</f>
        <v>Animalia</v>
      </c>
      <c r="O283" s="46" t="str">
        <f>IF($I283="","",_xlfn.LET(_xlpm.x,VLOOKUP($I283,'2026-01-09_taxon-match'!$A$2:$N$81,7,FALSE),IF(_xlpm.x=0,"",_xlpm.x)))</f>
        <v>Mollusca</v>
      </c>
      <c r="P283" s="46" t="str">
        <f>IF($I283="","",_xlfn.LET(_xlpm.x,VLOOKUP($I283,'2026-01-09_taxon-match'!$A$2:$N$81,8,FALSE),IF(_xlpm.x=0,"",_xlpm.x)))</f>
        <v>Gastropoda</v>
      </c>
      <c r="Q283" s="46" t="str">
        <f>IF($I283="","",_xlfn.LET(_xlpm.x,VLOOKUP($I283,'2026-01-09_taxon-match'!$A$2:$N$81,9,FALSE),IF(_xlpm.x=0,"",_xlpm.x)))</f>
        <v>Nacellida</v>
      </c>
      <c r="R283" s="46" t="str">
        <f>IF($I283="","",_xlfn.LET(_xlpm.x,VLOOKUP($I283,'2026-01-09_taxon-match'!$A$2:$N$81,10,FALSE),IF(_xlpm.x=0,"",_xlpm.x)))</f>
        <v>Nacellidae</v>
      </c>
      <c r="S283" s="46" t="str">
        <f>IF($I283="","",_xlfn.LET(_xlpm.x,VLOOKUP($I283,'2026-01-09_taxon-match'!$A$2:$N$81,11,FALSE),IF(_xlpm.x=0,"",_xlpm.x)))</f>
        <v>Nacella</v>
      </c>
      <c r="T283" s="46" t="str">
        <f>IF($I283="","",_xlfn.LET(_xlpm.x,VLOOKUP($I283,'2026-01-09_taxon-match'!$A$2:$N$81,13,FALSE),IF(_xlpm.x=0,"",_xlpm.x)))</f>
        <v>concinna</v>
      </c>
      <c r="U283" s="46">
        <v>1</v>
      </c>
      <c r="V283" s="2" t="s">
        <v>58</v>
      </c>
      <c r="Y283" s="46" t="str">
        <f>IF(V283="","",_xlfn.LET(_xlpm.x,VLOOKUP(V283,'Drop-down_menus'!$D$2:$E$13,2,FALSE),IF(_xlpm.x=0,"",_xlpm.x)))</f>
        <v>https://orcid.org/0000-0002-9708-1761</v>
      </c>
      <c r="Z283" s="46" t="str">
        <f>IF(W283="","",_xlfn.LET(_xlpm.x,VLOOKUP(W283,'Drop-down_menus'!$D$2:$E$13,2,FALSE),IF(_xlpm.x=0,"",_xlpm.x)))</f>
        <v/>
      </c>
      <c r="AA283" s="46" t="str">
        <f>IF(X283="","",_xlfn.LET(_xlpm.x,VLOOKUP(X283,'Drop-down_menus'!$D$2:$E$13,2,FALSE),IF(_xlpm.x=0,"",_xlpm.x)))</f>
        <v/>
      </c>
      <c r="AB283" s="46" t="s">
        <v>1253</v>
      </c>
      <c r="AC283" s="46" t="s">
        <v>1256</v>
      </c>
    </row>
    <row r="284" spans="1:35" ht="13.5" customHeight="1">
      <c r="B284" s="46">
        <v>249</v>
      </c>
      <c r="C284" s="2" t="s">
        <v>96</v>
      </c>
      <c r="D284" s="46" t="b">
        <f>COUNTIF(Events!$B$2:$B$171, C284) &gt; 0</f>
        <v>1</v>
      </c>
      <c r="G284" s="46" t="s">
        <v>1208</v>
      </c>
      <c r="I284" s="46" t="s">
        <v>1208</v>
      </c>
      <c r="J284" s="46" t="str">
        <f>IF(I284="","",_xlfn.LET(_xlpm.x,VLOOKUP(I284,'2026-01-09_taxon-match'!$A$2:$N$81,4,FALSE),IF(_xlpm.x=0,"",_xlpm.x)))</f>
        <v>Nacella concinna</v>
      </c>
      <c r="L284" s="46" t="str">
        <f>IF(I284="","",_xlfn.LET(_xlpm.x,VLOOKUP(I284,'2026-01-09_taxon-match'!$A$2:$N$81,3,FALSE),IF(_xlpm.x=0,"",_xlpm.x)))</f>
        <v>urn:lsid:marinespecies.org:taxname:197296</v>
      </c>
      <c r="M284" s="46" t="str">
        <f>IF($I284="","",_xlfn.LET(_xlpm.x,VLOOKUP($I284,'2026-01-09_taxon-match'!$A$2:$N$81,5,FALSE),IF(_xlpm.x=0,"",_xlpm.x)))</f>
        <v>(Strebel, 1908)</v>
      </c>
      <c r="N284" s="46" t="str">
        <f>IF($I284="","",_xlfn.LET(_xlpm.x,VLOOKUP($I284,'2026-01-09_taxon-match'!$A$2:$N$81,6,FALSE),IF(_xlpm.x=0,"",_xlpm.x)))</f>
        <v>Animalia</v>
      </c>
      <c r="O284" s="46" t="str">
        <f>IF($I284="","",_xlfn.LET(_xlpm.x,VLOOKUP($I284,'2026-01-09_taxon-match'!$A$2:$N$81,7,FALSE),IF(_xlpm.x=0,"",_xlpm.x)))</f>
        <v>Mollusca</v>
      </c>
      <c r="P284" s="46" t="str">
        <f>IF($I284="","",_xlfn.LET(_xlpm.x,VLOOKUP($I284,'2026-01-09_taxon-match'!$A$2:$N$81,8,FALSE),IF(_xlpm.x=0,"",_xlpm.x)))</f>
        <v>Gastropoda</v>
      </c>
      <c r="Q284" s="46" t="str">
        <f>IF($I284="","",_xlfn.LET(_xlpm.x,VLOOKUP($I284,'2026-01-09_taxon-match'!$A$2:$N$81,9,FALSE),IF(_xlpm.x=0,"",_xlpm.x)))</f>
        <v>Nacellida</v>
      </c>
      <c r="R284" s="46" t="str">
        <f>IF($I284="","",_xlfn.LET(_xlpm.x,VLOOKUP($I284,'2026-01-09_taxon-match'!$A$2:$N$81,10,FALSE),IF(_xlpm.x=0,"",_xlpm.x)))</f>
        <v>Nacellidae</v>
      </c>
      <c r="S284" s="46" t="str">
        <f>IF($I284="","",_xlfn.LET(_xlpm.x,VLOOKUP($I284,'2026-01-09_taxon-match'!$A$2:$N$81,11,FALSE),IF(_xlpm.x=0,"",_xlpm.x)))</f>
        <v>Nacella</v>
      </c>
      <c r="T284" s="46" t="str">
        <f>IF($I284="","",_xlfn.LET(_xlpm.x,VLOOKUP($I284,'2026-01-09_taxon-match'!$A$2:$N$81,13,FALSE),IF(_xlpm.x=0,"",_xlpm.x)))</f>
        <v>concinna</v>
      </c>
      <c r="U284" s="46">
        <v>1</v>
      </c>
      <c r="V284" s="2" t="s">
        <v>58</v>
      </c>
      <c r="Y284" s="46" t="str">
        <f>IF(V284="","",_xlfn.LET(_xlpm.x,VLOOKUP(V284,'Drop-down_menus'!$D$2:$E$13,2,FALSE),IF(_xlpm.x=0,"",_xlpm.x)))</f>
        <v>https://orcid.org/0000-0002-9708-1761</v>
      </c>
      <c r="Z284" s="46" t="str">
        <f>IF(W284="","",_xlfn.LET(_xlpm.x,VLOOKUP(W284,'Drop-down_menus'!$D$2:$E$13,2,FALSE),IF(_xlpm.x=0,"",_xlpm.x)))</f>
        <v/>
      </c>
      <c r="AA284" s="46" t="str">
        <f>IF(X284="","",_xlfn.LET(_xlpm.x,VLOOKUP(X284,'Drop-down_menus'!$D$2:$E$13,2,FALSE),IF(_xlpm.x=0,"",_xlpm.x)))</f>
        <v/>
      </c>
      <c r="AB284" s="46" t="s">
        <v>300</v>
      </c>
      <c r="AC284" s="46" t="s">
        <v>1255</v>
      </c>
    </row>
    <row r="285" spans="1:35" ht="13.5" customHeight="1">
      <c r="B285" s="46">
        <v>249</v>
      </c>
      <c r="C285" s="46" t="s">
        <v>96</v>
      </c>
      <c r="D285" s="46" t="b">
        <f>COUNTIF(Events!$B$2:$B$171, C285) &gt; 0</f>
        <v>1</v>
      </c>
      <c r="E285" s="46" t="s">
        <v>169</v>
      </c>
      <c r="F285" s="46" t="s">
        <v>234</v>
      </c>
      <c r="G285" s="46" t="s">
        <v>237</v>
      </c>
      <c r="I285" s="46" t="s">
        <v>1208</v>
      </c>
      <c r="J285" s="46" t="str">
        <f>IF(I285="","",_xlfn.LET(_xlpm.x,VLOOKUP(I285,'2026-01-09_taxon-match'!$A$2:$N$81,4,FALSE),IF(_xlpm.x=0,"",_xlpm.x)))</f>
        <v>Nacella concinna</v>
      </c>
      <c r="L285" s="46" t="str">
        <f>IF(I285="","",_xlfn.LET(_xlpm.x,VLOOKUP(I285,'2026-01-09_taxon-match'!$A$2:$N$81,3,FALSE),IF(_xlpm.x=0,"",_xlpm.x)))</f>
        <v>urn:lsid:marinespecies.org:taxname:197296</v>
      </c>
      <c r="M285" s="46" t="str">
        <f>IF($I285="","",_xlfn.LET(_xlpm.x,VLOOKUP($I285,'2026-01-09_taxon-match'!$A$2:$N$81,5,FALSE),IF(_xlpm.x=0,"",_xlpm.x)))</f>
        <v>(Strebel, 1908)</v>
      </c>
      <c r="N285" s="46" t="str">
        <f>IF($I285="","",_xlfn.LET(_xlpm.x,VLOOKUP($I285,'2026-01-09_taxon-match'!$A$2:$N$81,6,FALSE),IF(_xlpm.x=0,"",_xlpm.x)))</f>
        <v>Animalia</v>
      </c>
      <c r="O285" s="46" t="str">
        <f>IF($I285="","",_xlfn.LET(_xlpm.x,VLOOKUP($I285,'2026-01-09_taxon-match'!$A$2:$N$81,7,FALSE),IF(_xlpm.x=0,"",_xlpm.x)))</f>
        <v>Mollusca</v>
      </c>
      <c r="P285" s="46" t="str">
        <f>IF($I285="","",_xlfn.LET(_xlpm.x,VLOOKUP($I285,'2026-01-09_taxon-match'!$A$2:$N$81,8,FALSE),IF(_xlpm.x=0,"",_xlpm.x)))</f>
        <v>Gastropoda</v>
      </c>
      <c r="Q285" s="46" t="str">
        <f>IF($I285="","",_xlfn.LET(_xlpm.x,VLOOKUP($I285,'2026-01-09_taxon-match'!$A$2:$N$81,9,FALSE),IF(_xlpm.x=0,"",_xlpm.x)))</f>
        <v>Nacellida</v>
      </c>
      <c r="R285" s="46" t="str">
        <f>IF($I285="","",_xlfn.LET(_xlpm.x,VLOOKUP($I285,'2026-01-09_taxon-match'!$A$2:$N$81,10,FALSE),IF(_xlpm.x=0,"",_xlpm.x)))</f>
        <v>Nacellidae</v>
      </c>
      <c r="S285" s="46" t="str">
        <f>IF($I285="","",_xlfn.LET(_xlpm.x,VLOOKUP($I285,'2026-01-09_taxon-match'!$A$2:$N$81,11,FALSE),IF(_xlpm.x=0,"",_xlpm.x)))</f>
        <v>Nacella</v>
      </c>
      <c r="T285" s="46" t="str">
        <f>IF($I285="","",_xlfn.LET(_xlpm.x,VLOOKUP($I285,'2026-01-09_taxon-match'!$A$2:$N$81,13,FALSE),IF(_xlpm.x=0,"",_xlpm.x)))</f>
        <v>concinna</v>
      </c>
      <c r="U285" s="46">
        <v>1</v>
      </c>
      <c r="V285" s="46" t="s">
        <v>58</v>
      </c>
      <c r="W285" s="46" t="s">
        <v>43</v>
      </c>
      <c r="Y285" s="46" t="str">
        <f>IF(V285="","",_xlfn.LET(_xlpm.x,VLOOKUP(V285,'Drop-down_menus'!$D$2:$E$13,2,FALSE),IF(_xlpm.x=0,"",_xlpm.x)))</f>
        <v>https://orcid.org/0000-0002-9708-1761</v>
      </c>
      <c r="Z285" s="46" t="str">
        <f>IF(W285="","",_xlfn.LET(_xlpm.x,VLOOKUP(W285,'Drop-down_menus'!$D$2:$E$13,2,FALSE),IF(_xlpm.x=0,"",_xlpm.x)))</f>
        <v>https://orcid.org/0000-0002-0981-7442</v>
      </c>
      <c r="AA285" s="46" t="str">
        <f>IF(X285="","",_xlfn.LET(_xlpm.x,VLOOKUP(X285,'Drop-down_menus'!$D$2:$E$13,2,FALSE),IF(_xlpm.x=0,"",_xlpm.x)))</f>
        <v/>
      </c>
      <c r="AB285" s="14" t="s">
        <v>236</v>
      </c>
      <c r="AC285" s="14" t="s">
        <v>233</v>
      </c>
      <c r="AE285" s="46" t="s">
        <v>28</v>
      </c>
      <c r="AF285" s="46" t="s">
        <v>42</v>
      </c>
      <c r="AG285" s="46" t="str">
        <f>IF(AE285="","",_xlfn.LET(_xlpm.x,VLOOKUP(AE285,'Drop-down_menus'!$D$2:$E$13,2,FALSE),IF(_xlpm.x=0,"",_xlpm.x)))</f>
        <v>https://orcid.org/0000-0002-9037-7623</v>
      </c>
      <c r="AH285" s="46" t="str">
        <f>IF(AF285="","",_xlfn.LET(_xlpm.x,VLOOKUP(AF285,'Drop-down_menus'!$D$2:$E$13,2,FALSE),IF(_xlpm.x=0,"",_xlpm.x)))</f>
        <v/>
      </c>
    </row>
    <row r="286" spans="1:35" ht="13.5" customHeight="1">
      <c r="B286" s="46">
        <v>250</v>
      </c>
      <c r="C286" s="2" t="s">
        <v>96</v>
      </c>
      <c r="D286" s="46" t="b">
        <f>COUNTIF(Events!$B$2:$B$171, C286) &gt; 0</f>
        <v>1</v>
      </c>
      <c r="G286" s="46" t="s">
        <v>1208</v>
      </c>
      <c r="I286" s="46" t="s">
        <v>1208</v>
      </c>
      <c r="J286" s="46" t="str">
        <f>IF(I286="","",_xlfn.LET(_xlpm.x,VLOOKUP(I286,'2026-01-09_taxon-match'!$A$2:$N$81,4,FALSE),IF(_xlpm.x=0,"",_xlpm.x)))</f>
        <v>Nacella concinna</v>
      </c>
      <c r="L286" s="46" t="str">
        <f>IF(I286="","",_xlfn.LET(_xlpm.x,VLOOKUP(I286,'2026-01-09_taxon-match'!$A$2:$N$81,3,FALSE),IF(_xlpm.x=0,"",_xlpm.x)))</f>
        <v>urn:lsid:marinespecies.org:taxname:197296</v>
      </c>
      <c r="M286" s="46" t="str">
        <f>IF($I286="","",_xlfn.LET(_xlpm.x,VLOOKUP($I286,'2026-01-09_taxon-match'!$A$2:$N$81,5,FALSE),IF(_xlpm.x=0,"",_xlpm.x)))</f>
        <v>(Strebel, 1908)</v>
      </c>
      <c r="N286" s="46" t="str">
        <f>IF($I286="","",_xlfn.LET(_xlpm.x,VLOOKUP($I286,'2026-01-09_taxon-match'!$A$2:$N$81,6,FALSE),IF(_xlpm.x=0,"",_xlpm.x)))</f>
        <v>Animalia</v>
      </c>
      <c r="O286" s="46" t="str">
        <f>IF($I286="","",_xlfn.LET(_xlpm.x,VLOOKUP($I286,'2026-01-09_taxon-match'!$A$2:$N$81,7,FALSE),IF(_xlpm.x=0,"",_xlpm.x)))</f>
        <v>Mollusca</v>
      </c>
      <c r="P286" s="46" t="str">
        <f>IF($I286="","",_xlfn.LET(_xlpm.x,VLOOKUP($I286,'2026-01-09_taxon-match'!$A$2:$N$81,8,FALSE),IF(_xlpm.x=0,"",_xlpm.x)))</f>
        <v>Gastropoda</v>
      </c>
      <c r="Q286" s="46" t="str">
        <f>IF($I286="","",_xlfn.LET(_xlpm.x,VLOOKUP($I286,'2026-01-09_taxon-match'!$A$2:$N$81,9,FALSE),IF(_xlpm.x=0,"",_xlpm.x)))</f>
        <v>Nacellida</v>
      </c>
      <c r="R286" s="46" t="str">
        <f>IF($I286="","",_xlfn.LET(_xlpm.x,VLOOKUP($I286,'2026-01-09_taxon-match'!$A$2:$N$81,10,FALSE),IF(_xlpm.x=0,"",_xlpm.x)))</f>
        <v>Nacellidae</v>
      </c>
      <c r="S286" s="46" t="str">
        <f>IF($I286="","",_xlfn.LET(_xlpm.x,VLOOKUP($I286,'2026-01-09_taxon-match'!$A$2:$N$81,11,FALSE),IF(_xlpm.x=0,"",_xlpm.x)))</f>
        <v>Nacella</v>
      </c>
      <c r="T286" s="46" t="str">
        <f>IF($I286="","",_xlfn.LET(_xlpm.x,VLOOKUP($I286,'2026-01-09_taxon-match'!$A$2:$N$81,13,FALSE),IF(_xlpm.x=0,"",_xlpm.x)))</f>
        <v>concinna</v>
      </c>
      <c r="U286" s="46">
        <v>1</v>
      </c>
      <c r="V286" s="2" t="s">
        <v>58</v>
      </c>
      <c r="Y286" s="46" t="str">
        <f>IF(V286="","",_xlfn.LET(_xlpm.x,VLOOKUP(V286,'Drop-down_menus'!$D$2:$E$13,2,FALSE),IF(_xlpm.x=0,"",_xlpm.x)))</f>
        <v>https://orcid.org/0000-0002-9708-1761</v>
      </c>
      <c r="Z286" s="46" t="str">
        <f>IF(W286="","",_xlfn.LET(_xlpm.x,VLOOKUP(W286,'Drop-down_menus'!$D$2:$E$13,2,FALSE),IF(_xlpm.x=0,"",_xlpm.x)))</f>
        <v/>
      </c>
      <c r="AA286" s="46" t="str">
        <f>IF(X286="","",_xlfn.LET(_xlpm.x,VLOOKUP(X286,'Drop-down_menus'!$D$2:$E$13,2,FALSE),IF(_xlpm.x=0,"",_xlpm.x)))</f>
        <v/>
      </c>
      <c r="AB286" s="46" t="s">
        <v>1252</v>
      </c>
      <c r="AC286" s="46" t="s">
        <v>1255</v>
      </c>
    </row>
    <row r="287" spans="1:35" ht="13.5" customHeight="1">
      <c r="B287" s="46">
        <v>250</v>
      </c>
      <c r="C287" s="2" t="s">
        <v>96</v>
      </c>
      <c r="D287" s="46" t="b">
        <f>COUNTIF(Events!$B$2:$B$171, C287) &gt; 0</f>
        <v>1</v>
      </c>
      <c r="G287" s="46" t="s">
        <v>1208</v>
      </c>
      <c r="I287" s="46" t="s">
        <v>1208</v>
      </c>
      <c r="J287" s="46" t="str">
        <f>IF(I287="","",_xlfn.LET(_xlpm.x,VLOOKUP(I287,'2026-01-09_taxon-match'!$A$2:$N$81,4,FALSE),IF(_xlpm.x=0,"",_xlpm.x)))</f>
        <v>Nacella concinna</v>
      </c>
      <c r="L287" s="46" t="str">
        <f>IF(I287="","",_xlfn.LET(_xlpm.x,VLOOKUP(I287,'2026-01-09_taxon-match'!$A$2:$N$81,3,FALSE),IF(_xlpm.x=0,"",_xlpm.x)))</f>
        <v>urn:lsid:marinespecies.org:taxname:197296</v>
      </c>
      <c r="M287" s="46" t="str">
        <f>IF($I287="","",_xlfn.LET(_xlpm.x,VLOOKUP($I287,'2026-01-09_taxon-match'!$A$2:$N$81,5,FALSE),IF(_xlpm.x=0,"",_xlpm.x)))</f>
        <v>(Strebel, 1908)</v>
      </c>
      <c r="N287" s="46" t="str">
        <f>IF($I287="","",_xlfn.LET(_xlpm.x,VLOOKUP($I287,'2026-01-09_taxon-match'!$A$2:$N$81,6,FALSE),IF(_xlpm.x=0,"",_xlpm.x)))</f>
        <v>Animalia</v>
      </c>
      <c r="O287" s="46" t="str">
        <f>IF($I287="","",_xlfn.LET(_xlpm.x,VLOOKUP($I287,'2026-01-09_taxon-match'!$A$2:$N$81,7,FALSE),IF(_xlpm.x=0,"",_xlpm.x)))</f>
        <v>Mollusca</v>
      </c>
      <c r="P287" s="46" t="str">
        <f>IF($I287="","",_xlfn.LET(_xlpm.x,VLOOKUP($I287,'2026-01-09_taxon-match'!$A$2:$N$81,8,FALSE),IF(_xlpm.x=0,"",_xlpm.x)))</f>
        <v>Gastropoda</v>
      </c>
      <c r="Q287" s="46" t="str">
        <f>IF($I287="","",_xlfn.LET(_xlpm.x,VLOOKUP($I287,'2026-01-09_taxon-match'!$A$2:$N$81,9,FALSE),IF(_xlpm.x=0,"",_xlpm.x)))</f>
        <v>Nacellida</v>
      </c>
      <c r="R287" s="46" t="str">
        <f>IF($I287="","",_xlfn.LET(_xlpm.x,VLOOKUP($I287,'2026-01-09_taxon-match'!$A$2:$N$81,10,FALSE),IF(_xlpm.x=0,"",_xlpm.x)))</f>
        <v>Nacellidae</v>
      </c>
      <c r="S287" s="46" t="str">
        <f>IF($I287="","",_xlfn.LET(_xlpm.x,VLOOKUP($I287,'2026-01-09_taxon-match'!$A$2:$N$81,11,FALSE),IF(_xlpm.x=0,"",_xlpm.x)))</f>
        <v>Nacella</v>
      </c>
      <c r="T287" s="46" t="str">
        <f>IF($I287="","",_xlfn.LET(_xlpm.x,VLOOKUP($I287,'2026-01-09_taxon-match'!$A$2:$N$81,13,FALSE),IF(_xlpm.x=0,"",_xlpm.x)))</f>
        <v>concinna</v>
      </c>
      <c r="U287" s="46">
        <v>1</v>
      </c>
      <c r="V287" s="2" t="s">
        <v>58</v>
      </c>
      <c r="Y287" s="46" t="str">
        <f>IF(V287="","",_xlfn.LET(_xlpm.x,VLOOKUP(V287,'Drop-down_menus'!$D$2:$E$13,2,FALSE),IF(_xlpm.x=0,"",_xlpm.x)))</f>
        <v>https://orcid.org/0000-0002-9708-1761</v>
      </c>
      <c r="Z287" s="46" t="str">
        <f>IF(W287="","",_xlfn.LET(_xlpm.x,VLOOKUP(W287,'Drop-down_menus'!$D$2:$E$13,2,FALSE),IF(_xlpm.x=0,"",_xlpm.x)))</f>
        <v/>
      </c>
      <c r="AA287" s="46" t="str">
        <f>IF(X287="","",_xlfn.LET(_xlpm.x,VLOOKUP(X287,'Drop-down_menus'!$D$2:$E$13,2,FALSE),IF(_xlpm.x=0,"",_xlpm.x)))</f>
        <v/>
      </c>
      <c r="AB287" s="46" t="s">
        <v>1253</v>
      </c>
      <c r="AC287" s="46" t="s">
        <v>1256</v>
      </c>
    </row>
    <row r="288" spans="1:35" s="47" customFormat="1" ht="13.5" customHeight="1">
      <c r="A288" s="46"/>
      <c r="B288" s="46">
        <v>250</v>
      </c>
      <c r="C288" s="2" t="s">
        <v>96</v>
      </c>
      <c r="D288" s="46" t="b">
        <f>COUNTIF(Events!$B$2:$B$171, C288) &gt; 0</f>
        <v>1</v>
      </c>
      <c r="E288" s="46"/>
      <c r="F288" s="46"/>
      <c r="G288" s="46" t="s">
        <v>1208</v>
      </c>
      <c r="H288" s="46"/>
      <c r="I288" s="46" t="s">
        <v>1208</v>
      </c>
      <c r="J288" s="46" t="str">
        <f>IF(I288="","",_xlfn.LET(_xlpm.x,VLOOKUP(I288,'2026-01-09_taxon-match'!$A$2:$N$81,4,FALSE),IF(_xlpm.x=0,"",_xlpm.x)))</f>
        <v>Nacella concinna</v>
      </c>
      <c r="K288" s="46"/>
      <c r="L288" s="46" t="str">
        <f>IF(I288="","",_xlfn.LET(_xlpm.x,VLOOKUP(I288,'2026-01-09_taxon-match'!$A$2:$N$81,3,FALSE),IF(_xlpm.x=0,"",_xlpm.x)))</f>
        <v>urn:lsid:marinespecies.org:taxname:197296</v>
      </c>
      <c r="M288" s="46" t="str">
        <f>IF($I288="","",_xlfn.LET(_xlpm.x,VLOOKUP($I288,'2026-01-09_taxon-match'!$A$2:$N$81,5,FALSE),IF(_xlpm.x=0,"",_xlpm.x)))</f>
        <v>(Strebel, 1908)</v>
      </c>
      <c r="N288" s="46" t="str">
        <f>IF($I288="","",_xlfn.LET(_xlpm.x,VLOOKUP($I288,'2026-01-09_taxon-match'!$A$2:$N$81,6,FALSE),IF(_xlpm.x=0,"",_xlpm.x)))</f>
        <v>Animalia</v>
      </c>
      <c r="O288" s="46" t="str">
        <f>IF($I288="","",_xlfn.LET(_xlpm.x,VLOOKUP($I288,'2026-01-09_taxon-match'!$A$2:$N$81,7,FALSE),IF(_xlpm.x=0,"",_xlpm.x)))</f>
        <v>Mollusca</v>
      </c>
      <c r="P288" s="46" t="str">
        <f>IF($I288="","",_xlfn.LET(_xlpm.x,VLOOKUP($I288,'2026-01-09_taxon-match'!$A$2:$N$81,8,FALSE),IF(_xlpm.x=0,"",_xlpm.x)))</f>
        <v>Gastropoda</v>
      </c>
      <c r="Q288" s="46" t="str">
        <f>IF($I288="","",_xlfn.LET(_xlpm.x,VLOOKUP($I288,'2026-01-09_taxon-match'!$A$2:$N$81,9,FALSE),IF(_xlpm.x=0,"",_xlpm.x)))</f>
        <v>Nacellida</v>
      </c>
      <c r="R288" s="46" t="str">
        <f>IF($I288="","",_xlfn.LET(_xlpm.x,VLOOKUP($I288,'2026-01-09_taxon-match'!$A$2:$N$81,10,FALSE),IF(_xlpm.x=0,"",_xlpm.x)))</f>
        <v>Nacellidae</v>
      </c>
      <c r="S288" s="46" t="str">
        <f>IF($I288="","",_xlfn.LET(_xlpm.x,VLOOKUP($I288,'2026-01-09_taxon-match'!$A$2:$N$81,11,FALSE),IF(_xlpm.x=0,"",_xlpm.x)))</f>
        <v>Nacella</v>
      </c>
      <c r="T288" s="46" t="str">
        <f>IF($I288="","",_xlfn.LET(_xlpm.x,VLOOKUP($I288,'2026-01-09_taxon-match'!$A$2:$N$81,13,FALSE),IF(_xlpm.x=0,"",_xlpm.x)))</f>
        <v>concinna</v>
      </c>
      <c r="U288" s="46">
        <v>1</v>
      </c>
      <c r="V288" s="2" t="s">
        <v>58</v>
      </c>
      <c r="W288" s="46"/>
      <c r="X288" s="46"/>
      <c r="Y288" s="46" t="str">
        <f>IF(V288="","",_xlfn.LET(_xlpm.x,VLOOKUP(V288,'Drop-down_menus'!$D$2:$E$13,2,FALSE),IF(_xlpm.x=0,"",_xlpm.x)))</f>
        <v>https://orcid.org/0000-0002-9708-1761</v>
      </c>
      <c r="Z288" s="46" t="str">
        <f>IF(W288="","",_xlfn.LET(_xlpm.x,VLOOKUP(W288,'Drop-down_menus'!$D$2:$E$13,2,FALSE),IF(_xlpm.x=0,"",_xlpm.x)))</f>
        <v/>
      </c>
      <c r="AA288" s="46" t="str">
        <f>IF(X288="","",_xlfn.LET(_xlpm.x,VLOOKUP(X288,'Drop-down_menus'!$D$2:$E$13,2,FALSE),IF(_xlpm.x=0,"",_xlpm.x)))</f>
        <v/>
      </c>
      <c r="AB288" s="46" t="s">
        <v>300</v>
      </c>
      <c r="AC288" s="46" t="s">
        <v>1255</v>
      </c>
      <c r="AD288" s="46"/>
      <c r="AE288" s="46"/>
      <c r="AF288" s="46"/>
      <c r="AG288" s="46"/>
      <c r="AH288" s="46"/>
      <c r="AI288" s="46"/>
    </row>
    <row r="289" spans="2:35" ht="13.5" customHeight="1">
      <c r="B289" s="46">
        <v>250</v>
      </c>
      <c r="C289" s="46" t="s">
        <v>96</v>
      </c>
      <c r="D289" s="46" t="b">
        <f>COUNTIF(Events!$B$2:$B$171, C289) &gt; 0</f>
        <v>1</v>
      </c>
      <c r="E289" s="46" t="s">
        <v>169</v>
      </c>
      <c r="F289" s="46" t="s">
        <v>234</v>
      </c>
      <c r="G289" s="46" t="s">
        <v>237</v>
      </c>
      <c r="I289" s="46" t="s">
        <v>1208</v>
      </c>
      <c r="J289" s="46" t="str">
        <f>IF(I289="","",_xlfn.LET(_xlpm.x,VLOOKUP(I289,'2026-01-09_taxon-match'!$A$2:$N$81,4,FALSE),IF(_xlpm.x=0,"",_xlpm.x)))</f>
        <v>Nacella concinna</v>
      </c>
      <c r="L289" s="46" t="str">
        <f>IF(I289="","",_xlfn.LET(_xlpm.x,VLOOKUP(I289,'2026-01-09_taxon-match'!$A$2:$N$81,3,FALSE),IF(_xlpm.x=0,"",_xlpm.x)))</f>
        <v>urn:lsid:marinespecies.org:taxname:197296</v>
      </c>
      <c r="M289" s="46" t="str">
        <f>IF($I289="","",_xlfn.LET(_xlpm.x,VLOOKUP($I289,'2026-01-09_taxon-match'!$A$2:$N$81,5,FALSE),IF(_xlpm.x=0,"",_xlpm.x)))</f>
        <v>(Strebel, 1908)</v>
      </c>
      <c r="N289" s="46" t="str">
        <f>IF($I289="","",_xlfn.LET(_xlpm.x,VLOOKUP($I289,'2026-01-09_taxon-match'!$A$2:$N$81,6,FALSE),IF(_xlpm.x=0,"",_xlpm.x)))</f>
        <v>Animalia</v>
      </c>
      <c r="O289" s="46" t="str">
        <f>IF($I289="","",_xlfn.LET(_xlpm.x,VLOOKUP($I289,'2026-01-09_taxon-match'!$A$2:$N$81,7,FALSE),IF(_xlpm.x=0,"",_xlpm.x)))</f>
        <v>Mollusca</v>
      </c>
      <c r="P289" s="46" t="str">
        <f>IF($I289="","",_xlfn.LET(_xlpm.x,VLOOKUP($I289,'2026-01-09_taxon-match'!$A$2:$N$81,8,FALSE),IF(_xlpm.x=0,"",_xlpm.x)))</f>
        <v>Gastropoda</v>
      </c>
      <c r="Q289" s="46" t="str">
        <f>IF($I289="","",_xlfn.LET(_xlpm.x,VLOOKUP($I289,'2026-01-09_taxon-match'!$A$2:$N$81,9,FALSE),IF(_xlpm.x=0,"",_xlpm.x)))</f>
        <v>Nacellida</v>
      </c>
      <c r="R289" s="46" t="str">
        <f>IF($I289="","",_xlfn.LET(_xlpm.x,VLOOKUP($I289,'2026-01-09_taxon-match'!$A$2:$N$81,10,FALSE),IF(_xlpm.x=0,"",_xlpm.x)))</f>
        <v>Nacellidae</v>
      </c>
      <c r="S289" s="46" t="str">
        <f>IF($I289="","",_xlfn.LET(_xlpm.x,VLOOKUP($I289,'2026-01-09_taxon-match'!$A$2:$N$81,11,FALSE),IF(_xlpm.x=0,"",_xlpm.x)))</f>
        <v>Nacella</v>
      </c>
      <c r="T289" s="46" t="str">
        <f>IF($I289="","",_xlfn.LET(_xlpm.x,VLOOKUP($I289,'2026-01-09_taxon-match'!$A$2:$N$81,13,FALSE),IF(_xlpm.x=0,"",_xlpm.x)))</f>
        <v>concinna</v>
      </c>
      <c r="U289" s="46">
        <v>1</v>
      </c>
      <c r="V289" s="46" t="s">
        <v>58</v>
      </c>
      <c r="W289" s="46" t="s">
        <v>43</v>
      </c>
      <c r="Y289" s="46" t="str">
        <f>IF(V289="","",_xlfn.LET(_xlpm.x,VLOOKUP(V289,'Drop-down_menus'!$D$2:$E$13,2,FALSE),IF(_xlpm.x=0,"",_xlpm.x)))</f>
        <v>https://orcid.org/0000-0002-9708-1761</v>
      </c>
      <c r="Z289" s="46" t="str">
        <f>IF(W289="","",_xlfn.LET(_xlpm.x,VLOOKUP(W289,'Drop-down_menus'!$D$2:$E$13,2,FALSE),IF(_xlpm.x=0,"",_xlpm.x)))</f>
        <v>https://orcid.org/0000-0002-0981-7442</v>
      </c>
      <c r="AA289" s="46" t="str">
        <f>IF(X289="","",_xlfn.LET(_xlpm.x,VLOOKUP(X289,'Drop-down_menus'!$D$2:$E$13,2,FALSE),IF(_xlpm.x=0,"",_xlpm.x)))</f>
        <v/>
      </c>
      <c r="AB289" s="14" t="s">
        <v>236</v>
      </c>
      <c r="AC289" s="14" t="s">
        <v>233</v>
      </c>
      <c r="AE289" s="46" t="s">
        <v>28</v>
      </c>
      <c r="AF289" s="46" t="s">
        <v>42</v>
      </c>
      <c r="AG289" s="46" t="str">
        <f>IF(AE289="","",_xlfn.LET(_xlpm.x,VLOOKUP(AE289,'Drop-down_menus'!$D$2:$E$13,2,FALSE),IF(_xlpm.x=0,"",_xlpm.x)))</f>
        <v>https://orcid.org/0000-0002-9037-7623</v>
      </c>
      <c r="AH289" s="46" t="str">
        <f>IF(AF289="","",_xlfn.LET(_xlpm.x,VLOOKUP(AF289,'Drop-down_menus'!$D$2:$E$13,2,FALSE),IF(_xlpm.x=0,"",_xlpm.x)))</f>
        <v/>
      </c>
    </row>
    <row r="290" spans="2:35" ht="13.5" customHeight="1">
      <c r="B290" s="46">
        <v>251</v>
      </c>
      <c r="C290" s="2" t="s">
        <v>96</v>
      </c>
      <c r="D290" s="46" t="b">
        <f>COUNTIF(Events!$B$2:$B$171, C290) &gt; 0</f>
        <v>1</v>
      </c>
      <c r="G290" s="46" t="s">
        <v>1208</v>
      </c>
      <c r="I290" s="46" t="s">
        <v>1208</v>
      </c>
      <c r="J290" s="46" t="str">
        <f>IF(I290="","",_xlfn.LET(_xlpm.x,VLOOKUP(I290,'2026-01-09_taxon-match'!$A$2:$N$81,4,FALSE),IF(_xlpm.x=0,"",_xlpm.x)))</f>
        <v>Nacella concinna</v>
      </c>
      <c r="L290" s="46" t="str">
        <f>IF(I290="","",_xlfn.LET(_xlpm.x,VLOOKUP(I290,'2026-01-09_taxon-match'!$A$2:$N$81,3,FALSE),IF(_xlpm.x=0,"",_xlpm.x)))</f>
        <v>urn:lsid:marinespecies.org:taxname:197296</v>
      </c>
      <c r="M290" s="46" t="str">
        <f>IF($I290="","",_xlfn.LET(_xlpm.x,VLOOKUP($I290,'2026-01-09_taxon-match'!$A$2:$N$81,5,FALSE),IF(_xlpm.x=0,"",_xlpm.x)))</f>
        <v>(Strebel, 1908)</v>
      </c>
      <c r="N290" s="46" t="str">
        <f>IF($I290="","",_xlfn.LET(_xlpm.x,VLOOKUP($I290,'2026-01-09_taxon-match'!$A$2:$N$81,6,FALSE),IF(_xlpm.x=0,"",_xlpm.x)))</f>
        <v>Animalia</v>
      </c>
      <c r="O290" s="46" t="str">
        <f>IF($I290="","",_xlfn.LET(_xlpm.x,VLOOKUP($I290,'2026-01-09_taxon-match'!$A$2:$N$81,7,FALSE),IF(_xlpm.x=0,"",_xlpm.x)))</f>
        <v>Mollusca</v>
      </c>
      <c r="P290" s="46" t="str">
        <f>IF($I290="","",_xlfn.LET(_xlpm.x,VLOOKUP($I290,'2026-01-09_taxon-match'!$A$2:$N$81,8,FALSE),IF(_xlpm.x=0,"",_xlpm.x)))</f>
        <v>Gastropoda</v>
      </c>
      <c r="Q290" s="46" t="str">
        <f>IF($I290="","",_xlfn.LET(_xlpm.x,VLOOKUP($I290,'2026-01-09_taxon-match'!$A$2:$N$81,9,FALSE),IF(_xlpm.x=0,"",_xlpm.x)))</f>
        <v>Nacellida</v>
      </c>
      <c r="R290" s="46" t="str">
        <f>IF($I290="","",_xlfn.LET(_xlpm.x,VLOOKUP($I290,'2026-01-09_taxon-match'!$A$2:$N$81,10,FALSE),IF(_xlpm.x=0,"",_xlpm.x)))</f>
        <v>Nacellidae</v>
      </c>
      <c r="S290" s="46" t="str">
        <f>IF($I290="","",_xlfn.LET(_xlpm.x,VLOOKUP($I290,'2026-01-09_taxon-match'!$A$2:$N$81,11,FALSE),IF(_xlpm.x=0,"",_xlpm.x)))</f>
        <v>Nacella</v>
      </c>
      <c r="T290" s="46" t="str">
        <f>IF($I290="","",_xlfn.LET(_xlpm.x,VLOOKUP($I290,'2026-01-09_taxon-match'!$A$2:$N$81,13,FALSE),IF(_xlpm.x=0,"",_xlpm.x)))</f>
        <v>concinna</v>
      </c>
      <c r="U290" s="46">
        <v>1</v>
      </c>
      <c r="V290" s="2" t="s">
        <v>58</v>
      </c>
      <c r="Y290" s="46" t="str">
        <f>IF(V290="","",_xlfn.LET(_xlpm.x,VLOOKUP(V290,'Drop-down_menus'!$D$2:$E$13,2,FALSE),IF(_xlpm.x=0,"",_xlpm.x)))</f>
        <v>https://orcid.org/0000-0002-9708-1761</v>
      </c>
      <c r="Z290" s="46" t="str">
        <f>IF(W290="","",_xlfn.LET(_xlpm.x,VLOOKUP(W290,'Drop-down_menus'!$D$2:$E$13,2,FALSE),IF(_xlpm.x=0,"",_xlpm.x)))</f>
        <v/>
      </c>
      <c r="AA290" s="46" t="str">
        <f>IF(X290="","",_xlfn.LET(_xlpm.x,VLOOKUP(X290,'Drop-down_menus'!$D$2:$E$13,2,FALSE),IF(_xlpm.x=0,"",_xlpm.x)))</f>
        <v/>
      </c>
      <c r="AB290" s="46" t="s">
        <v>1252</v>
      </c>
      <c r="AC290" s="46" t="s">
        <v>1255</v>
      </c>
    </row>
    <row r="291" spans="2:35" ht="13.5" customHeight="1">
      <c r="B291" s="46">
        <v>251</v>
      </c>
      <c r="C291" s="2" t="s">
        <v>96</v>
      </c>
      <c r="D291" s="46" t="b">
        <f>COUNTIF(Events!$B$2:$B$171, C291) &gt; 0</f>
        <v>1</v>
      </c>
      <c r="G291" s="46" t="s">
        <v>1208</v>
      </c>
      <c r="I291" s="46" t="s">
        <v>1208</v>
      </c>
      <c r="J291" s="46" t="str">
        <f>IF(I291="","",_xlfn.LET(_xlpm.x,VLOOKUP(I291,'2026-01-09_taxon-match'!$A$2:$N$81,4,FALSE),IF(_xlpm.x=0,"",_xlpm.x)))</f>
        <v>Nacella concinna</v>
      </c>
      <c r="L291" s="46" t="str">
        <f>IF(I291="","",_xlfn.LET(_xlpm.x,VLOOKUP(I291,'2026-01-09_taxon-match'!$A$2:$N$81,3,FALSE),IF(_xlpm.x=0,"",_xlpm.x)))</f>
        <v>urn:lsid:marinespecies.org:taxname:197296</v>
      </c>
      <c r="M291" s="46" t="str">
        <f>IF($I291="","",_xlfn.LET(_xlpm.x,VLOOKUP($I291,'2026-01-09_taxon-match'!$A$2:$N$81,5,FALSE),IF(_xlpm.x=0,"",_xlpm.x)))</f>
        <v>(Strebel, 1908)</v>
      </c>
      <c r="N291" s="46" t="str">
        <f>IF($I291="","",_xlfn.LET(_xlpm.x,VLOOKUP($I291,'2026-01-09_taxon-match'!$A$2:$N$81,6,FALSE),IF(_xlpm.x=0,"",_xlpm.x)))</f>
        <v>Animalia</v>
      </c>
      <c r="O291" s="46" t="str">
        <f>IF($I291="","",_xlfn.LET(_xlpm.x,VLOOKUP($I291,'2026-01-09_taxon-match'!$A$2:$N$81,7,FALSE),IF(_xlpm.x=0,"",_xlpm.x)))</f>
        <v>Mollusca</v>
      </c>
      <c r="P291" s="46" t="str">
        <f>IF($I291="","",_xlfn.LET(_xlpm.x,VLOOKUP($I291,'2026-01-09_taxon-match'!$A$2:$N$81,8,FALSE),IF(_xlpm.x=0,"",_xlpm.x)))</f>
        <v>Gastropoda</v>
      </c>
      <c r="Q291" s="46" t="str">
        <f>IF($I291="","",_xlfn.LET(_xlpm.x,VLOOKUP($I291,'2026-01-09_taxon-match'!$A$2:$N$81,9,FALSE),IF(_xlpm.x=0,"",_xlpm.x)))</f>
        <v>Nacellida</v>
      </c>
      <c r="R291" s="46" t="str">
        <f>IF($I291="","",_xlfn.LET(_xlpm.x,VLOOKUP($I291,'2026-01-09_taxon-match'!$A$2:$N$81,10,FALSE),IF(_xlpm.x=0,"",_xlpm.x)))</f>
        <v>Nacellidae</v>
      </c>
      <c r="S291" s="46" t="str">
        <f>IF($I291="","",_xlfn.LET(_xlpm.x,VLOOKUP($I291,'2026-01-09_taxon-match'!$A$2:$N$81,11,FALSE),IF(_xlpm.x=0,"",_xlpm.x)))</f>
        <v>Nacella</v>
      </c>
      <c r="T291" s="46" t="str">
        <f>IF($I291="","",_xlfn.LET(_xlpm.x,VLOOKUP($I291,'2026-01-09_taxon-match'!$A$2:$N$81,13,FALSE),IF(_xlpm.x=0,"",_xlpm.x)))</f>
        <v>concinna</v>
      </c>
      <c r="U291" s="46">
        <v>1</v>
      </c>
      <c r="V291" s="2" t="s">
        <v>58</v>
      </c>
      <c r="Y291" s="46" t="str">
        <f>IF(V291="","",_xlfn.LET(_xlpm.x,VLOOKUP(V291,'Drop-down_menus'!$D$2:$E$13,2,FALSE),IF(_xlpm.x=0,"",_xlpm.x)))</f>
        <v>https://orcid.org/0000-0002-9708-1761</v>
      </c>
      <c r="Z291" s="46" t="str">
        <f>IF(W291="","",_xlfn.LET(_xlpm.x,VLOOKUP(W291,'Drop-down_menus'!$D$2:$E$13,2,FALSE),IF(_xlpm.x=0,"",_xlpm.x)))</f>
        <v/>
      </c>
      <c r="AA291" s="46" t="str">
        <f>IF(X291="","",_xlfn.LET(_xlpm.x,VLOOKUP(X291,'Drop-down_menus'!$D$2:$E$13,2,FALSE),IF(_xlpm.x=0,"",_xlpm.x)))</f>
        <v/>
      </c>
      <c r="AB291" s="46" t="s">
        <v>1253</v>
      </c>
      <c r="AC291" s="46" t="s">
        <v>1256</v>
      </c>
    </row>
    <row r="292" spans="2:35" ht="13.5" customHeight="1">
      <c r="B292" s="46">
        <v>251</v>
      </c>
      <c r="C292" s="2" t="s">
        <v>96</v>
      </c>
      <c r="D292" s="46" t="b">
        <f>COUNTIF(Events!$B$2:$B$171, C292) &gt; 0</f>
        <v>1</v>
      </c>
      <c r="G292" s="46" t="s">
        <v>1208</v>
      </c>
      <c r="I292" s="46" t="s">
        <v>1208</v>
      </c>
      <c r="J292" s="46" t="str">
        <f>IF(I292="","",_xlfn.LET(_xlpm.x,VLOOKUP(I292,'2026-01-09_taxon-match'!$A$2:$N$81,4,FALSE),IF(_xlpm.x=0,"",_xlpm.x)))</f>
        <v>Nacella concinna</v>
      </c>
      <c r="L292" s="46" t="str">
        <f>IF(I292="","",_xlfn.LET(_xlpm.x,VLOOKUP(I292,'2026-01-09_taxon-match'!$A$2:$N$81,3,FALSE),IF(_xlpm.x=0,"",_xlpm.x)))</f>
        <v>urn:lsid:marinespecies.org:taxname:197296</v>
      </c>
      <c r="M292" s="46" t="str">
        <f>IF($I292="","",_xlfn.LET(_xlpm.x,VLOOKUP($I292,'2026-01-09_taxon-match'!$A$2:$N$81,5,FALSE),IF(_xlpm.x=0,"",_xlpm.x)))</f>
        <v>(Strebel, 1908)</v>
      </c>
      <c r="N292" s="46" t="str">
        <f>IF($I292="","",_xlfn.LET(_xlpm.x,VLOOKUP($I292,'2026-01-09_taxon-match'!$A$2:$N$81,6,FALSE),IF(_xlpm.x=0,"",_xlpm.x)))</f>
        <v>Animalia</v>
      </c>
      <c r="O292" s="46" t="str">
        <f>IF($I292="","",_xlfn.LET(_xlpm.x,VLOOKUP($I292,'2026-01-09_taxon-match'!$A$2:$N$81,7,FALSE),IF(_xlpm.x=0,"",_xlpm.x)))</f>
        <v>Mollusca</v>
      </c>
      <c r="P292" s="46" t="str">
        <f>IF($I292="","",_xlfn.LET(_xlpm.x,VLOOKUP($I292,'2026-01-09_taxon-match'!$A$2:$N$81,8,FALSE),IF(_xlpm.x=0,"",_xlpm.x)))</f>
        <v>Gastropoda</v>
      </c>
      <c r="Q292" s="46" t="str">
        <f>IF($I292="","",_xlfn.LET(_xlpm.x,VLOOKUP($I292,'2026-01-09_taxon-match'!$A$2:$N$81,9,FALSE),IF(_xlpm.x=0,"",_xlpm.x)))</f>
        <v>Nacellida</v>
      </c>
      <c r="R292" s="46" t="str">
        <f>IF($I292="","",_xlfn.LET(_xlpm.x,VLOOKUP($I292,'2026-01-09_taxon-match'!$A$2:$N$81,10,FALSE),IF(_xlpm.x=0,"",_xlpm.x)))</f>
        <v>Nacellidae</v>
      </c>
      <c r="S292" s="46" t="str">
        <f>IF($I292="","",_xlfn.LET(_xlpm.x,VLOOKUP($I292,'2026-01-09_taxon-match'!$A$2:$N$81,11,FALSE),IF(_xlpm.x=0,"",_xlpm.x)))</f>
        <v>Nacella</v>
      </c>
      <c r="T292" s="46" t="str">
        <f>IF($I292="","",_xlfn.LET(_xlpm.x,VLOOKUP($I292,'2026-01-09_taxon-match'!$A$2:$N$81,13,FALSE),IF(_xlpm.x=0,"",_xlpm.x)))</f>
        <v>concinna</v>
      </c>
      <c r="U292" s="46">
        <v>1</v>
      </c>
      <c r="V292" s="2" t="s">
        <v>58</v>
      </c>
      <c r="Y292" s="46" t="str">
        <f>IF(V292="","",_xlfn.LET(_xlpm.x,VLOOKUP(V292,'Drop-down_menus'!$D$2:$E$13,2,FALSE),IF(_xlpm.x=0,"",_xlpm.x)))</f>
        <v>https://orcid.org/0000-0002-9708-1761</v>
      </c>
      <c r="Z292" s="46" t="str">
        <f>IF(W292="","",_xlfn.LET(_xlpm.x,VLOOKUP(W292,'Drop-down_menus'!$D$2:$E$13,2,FALSE),IF(_xlpm.x=0,"",_xlpm.x)))</f>
        <v/>
      </c>
      <c r="AA292" s="46" t="str">
        <f>IF(X292="","",_xlfn.LET(_xlpm.x,VLOOKUP(X292,'Drop-down_menus'!$D$2:$E$13,2,FALSE),IF(_xlpm.x=0,"",_xlpm.x)))</f>
        <v/>
      </c>
      <c r="AB292" s="46" t="s">
        <v>300</v>
      </c>
      <c r="AC292" s="46" t="s">
        <v>1255</v>
      </c>
    </row>
    <row r="293" spans="2:35" ht="13.5" customHeight="1">
      <c r="B293" s="46">
        <v>251</v>
      </c>
      <c r="C293" s="46" t="s">
        <v>96</v>
      </c>
      <c r="D293" s="46" t="b">
        <f>COUNTIF(Events!$B$2:$B$171, C293) &gt; 0</f>
        <v>1</v>
      </c>
      <c r="E293" s="46" t="s">
        <v>169</v>
      </c>
      <c r="F293" s="46" t="s">
        <v>234</v>
      </c>
      <c r="G293" s="46" t="s">
        <v>237</v>
      </c>
      <c r="I293" s="46" t="s">
        <v>1208</v>
      </c>
      <c r="J293" s="46" t="str">
        <f>IF(I293="","",_xlfn.LET(_xlpm.x,VLOOKUP(I293,'2026-01-09_taxon-match'!$A$2:$N$81,4,FALSE),IF(_xlpm.x=0,"",_xlpm.x)))</f>
        <v>Nacella concinna</v>
      </c>
      <c r="L293" s="46" t="str">
        <f>IF(I293="","",_xlfn.LET(_xlpm.x,VLOOKUP(I293,'2026-01-09_taxon-match'!$A$2:$N$81,3,FALSE),IF(_xlpm.x=0,"",_xlpm.x)))</f>
        <v>urn:lsid:marinespecies.org:taxname:197296</v>
      </c>
      <c r="M293" s="46" t="str">
        <f>IF($I293="","",_xlfn.LET(_xlpm.x,VLOOKUP($I293,'2026-01-09_taxon-match'!$A$2:$N$81,5,FALSE),IF(_xlpm.x=0,"",_xlpm.x)))</f>
        <v>(Strebel, 1908)</v>
      </c>
      <c r="N293" s="46" t="str">
        <f>IF($I293="","",_xlfn.LET(_xlpm.x,VLOOKUP($I293,'2026-01-09_taxon-match'!$A$2:$N$81,6,FALSE),IF(_xlpm.x=0,"",_xlpm.x)))</f>
        <v>Animalia</v>
      </c>
      <c r="O293" s="46" t="str">
        <f>IF($I293="","",_xlfn.LET(_xlpm.x,VLOOKUP($I293,'2026-01-09_taxon-match'!$A$2:$N$81,7,FALSE),IF(_xlpm.x=0,"",_xlpm.x)))</f>
        <v>Mollusca</v>
      </c>
      <c r="P293" s="46" t="str">
        <f>IF($I293="","",_xlfn.LET(_xlpm.x,VLOOKUP($I293,'2026-01-09_taxon-match'!$A$2:$N$81,8,FALSE),IF(_xlpm.x=0,"",_xlpm.x)))</f>
        <v>Gastropoda</v>
      </c>
      <c r="Q293" s="46" t="str">
        <f>IF($I293="","",_xlfn.LET(_xlpm.x,VLOOKUP($I293,'2026-01-09_taxon-match'!$A$2:$N$81,9,FALSE),IF(_xlpm.x=0,"",_xlpm.x)))</f>
        <v>Nacellida</v>
      </c>
      <c r="R293" s="46" t="str">
        <f>IF($I293="","",_xlfn.LET(_xlpm.x,VLOOKUP($I293,'2026-01-09_taxon-match'!$A$2:$N$81,10,FALSE),IF(_xlpm.x=0,"",_xlpm.x)))</f>
        <v>Nacellidae</v>
      </c>
      <c r="S293" s="46" t="str">
        <f>IF($I293="","",_xlfn.LET(_xlpm.x,VLOOKUP($I293,'2026-01-09_taxon-match'!$A$2:$N$81,11,FALSE),IF(_xlpm.x=0,"",_xlpm.x)))</f>
        <v>Nacella</v>
      </c>
      <c r="T293" s="46" t="str">
        <f>IF($I293="","",_xlfn.LET(_xlpm.x,VLOOKUP($I293,'2026-01-09_taxon-match'!$A$2:$N$81,13,FALSE),IF(_xlpm.x=0,"",_xlpm.x)))</f>
        <v>concinna</v>
      </c>
      <c r="U293" s="46">
        <v>1</v>
      </c>
      <c r="V293" s="46" t="s">
        <v>58</v>
      </c>
      <c r="W293" s="46" t="s">
        <v>43</v>
      </c>
      <c r="Y293" s="46" t="str">
        <f>IF(V293="","",_xlfn.LET(_xlpm.x,VLOOKUP(V293,'Drop-down_menus'!$D$2:$E$13,2,FALSE),IF(_xlpm.x=0,"",_xlpm.x)))</f>
        <v>https://orcid.org/0000-0002-9708-1761</v>
      </c>
      <c r="Z293" s="46" t="str">
        <f>IF(W293="","",_xlfn.LET(_xlpm.x,VLOOKUP(W293,'Drop-down_menus'!$D$2:$E$13,2,FALSE),IF(_xlpm.x=0,"",_xlpm.x)))</f>
        <v>https://orcid.org/0000-0002-0981-7442</v>
      </c>
      <c r="AA293" s="46" t="str">
        <f>IF(X293="","",_xlfn.LET(_xlpm.x,VLOOKUP(X293,'Drop-down_menus'!$D$2:$E$13,2,FALSE),IF(_xlpm.x=0,"",_xlpm.x)))</f>
        <v/>
      </c>
      <c r="AB293" s="14" t="s">
        <v>236</v>
      </c>
      <c r="AC293" s="14" t="s">
        <v>233</v>
      </c>
      <c r="AE293" s="46" t="s">
        <v>28</v>
      </c>
      <c r="AF293" s="46" t="s">
        <v>42</v>
      </c>
      <c r="AG293" s="46" t="str">
        <f>IF(AE293="","",_xlfn.LET(_xlpm.x,VLOOKUP(AE293,'Drop-down_menus'!$D$2:$E$13,2,FALSE),IF(_xlpm.x=0,"",_xlpm.x)))</f>
        <v>https://orcid.org/0000-0002-9037-7623</v>
      </c>
      <c r="AH293" s="46" t="str">
        <f>IF(AF293="","",_xlfn.LET(_xlpm.x,VLOOKUP(AF293,'Drop-down_menus'!$D$2:$E$13,2,FALSE),IF(_xlpm.x=0,"",_xlpm.x)))</f>
        <v/>
      </c>
      <c r="AI293" s="47"/>
    </row>
    <row r="294" spans="2:35" ht="13.5" customHeight="1">
      <c r="B294" s="46">
        <v>252</v>
      </c>
      <c r="C294" s="2" t="s">
        <v>96</v>
      </c>
      <c r="D294" s="46" t="b">
        <f>COUNTIF(Events!$B$2:$B$171, C294) &gt; 0</f>
        <v>1</v>
      </c>
      <c r="G294" s="46" t="s">
        <v>1208</v>
      </c>
      <c r="I294" s="46" t="s">
        <v>1208</v>
      </c>
      <c r="J294" s="46" t="str">
        <f>IF(I294="","",_xlfn.LET(_xlpm.x,VLOOKUP(I294,'2026-01-09_taxon-match'!$A$2:$N$81,4,FALSE),IF(_xlpm.x=0,"",_xlpm.x)))</f>
        <v>Nacella concinna</v>
      </c>
      <c r="L294" s="46" t="str">
        <f>IF(I294="","",_xlfn.LET(_xlpm.x,VLOOKUP(I294,'2026-01-09_taxon-match'!$A$2:$N$81,3,FALSE),IF(_xlpm.x=0,"",_xlpm.x)))</f>
        <v>urn:lsid:marinespecies.org:taxname:197296</v>
      </c>
      <c r="M294" s="46" t="str">
        <f>IF($I294="","",_xlfn.LET(_xlpm.x,VLOOKUP($I294,'2026-01-09_taxon-match'!$A$2:$N$81,5,FALSE),IF(_xlpm.x=0,"",_xlpm.x)))</f>
        <v>(Strebel, 1908)</v>
      </c>
      <c r="N294" s="46" t="str">
        <f>IF($I294="","",_xlfn.LET(_xlpm.x,VLOOKUP($I294,'2026-01-09_taxon-match'!$A$2:$N$81,6,FALSE),IF(_xlpm.x=0,"",_xlpm.x)))</f>
        <v>Animalia</v>
      </c>
      <c r="O294" s="46" t="str">
        <f>IF($I294="","",_xlfn.LET(_xlpm.x,VLOOKUP($I294,'2026-01-09_taxon-match'!$A$2:$N$81,7,FALSE),IF(_xlpm.x=0,"",_xlpm.x)))</f>
        <v>Mollusca</v>
      </c>
      <c r="P294" s="46" t="str">
        <f>IF($I294="","",_xlfn.LET(_xlpm.x,VLOOKUP($I294,'2026-01-09_taxon-match'!$A$2:$N$81,8,FALSE),IF(_xlpm.x=0,"",_xlpm.x)))</f>
        <v>Gastropoda</v>
      </c>
      <c r="Q294" s="46" t="str">
        <f>IF($I294="","",_xlfn.LET(_xlpm.x,VLOOKUP($I294,'2026-01-09_taxon-match'!$A$2:$N$81,9,FALSE),IF(_xlpm.x=0,"",_xlpm.x)))</f>
        <v>Nacellida</v>
      </c>
      <c r="R294" s="46" t="str">
        <f>IF($I294="","",_xlfn.LET(_xlpm.x,VLOOKUP($I294,'2026-01-09_taxon-match'!$A$2:$N$81,10,FALSE),IF(_xlpm.x=0,"",_xlpm.x)))</f>
        <v>Nacellidae</v>
      </c>
      <c r="S294" s="46" t="str">
        <f>IF($I294="","",_xlfn.LET(_xlpm.x,VLOOKUP($I294,'2026-01-09_taxon-match'!$A$2:$N$81,11,FALSE),IF(_xlpm.x=0,"",_xlpm.x)))</f>
        <v>Nacella</v>
      </c>
      <c r="T294" s="46" t="str">
        <f>IF($I294="","",_xlfn.LET(_xlpm.x,VLOOKUP($I294,'2026-01-09_taxon-match'!$A$2:$N$81,13,FALSE),IF(_xlpm.x=0,"",_xlpm.x)))</f>
        <v>concinna</v>
      </c>
      <c r="U294" s="46">
        <v>1</v>
      </c>
      <c r="V294" s="2" t="s">
        <v>58</v>
      </c>
      <c r="Y294" s="46" t="str">
        <f>IF(V294="","",_xlfn.LET(_xlpm.x,VLOOKUP(V294,'Drop-down_menus'!$D$2:$E$13,2,FALSE),IF(_xlpm.x=0,"",_xlpm.x)))</f>
        <v>https://orcid.org/0000-0002-9708-1761</v>
      </c>
      <c r="Z294" s="46" t="str">
        <f>IF(W294="","",_xlfn.LET(_xlpm.x,VLOOKUP(W294,'Drop-down_menus'!$D$2:$E$13,2,FALSE),IF(_xlpm.x=0,"",_xlpm.x)))</f>
        <v/>
      </c>
      <c r="AA294" s="46" t="str">
        <f>IF(X294="","",_xlfn.LET(_xlpm.x,VLOOKUP(X294,'Drop-down_menus'!$D$2:$E$13,2,FALSE),IF(_xlpm.x=0,"",_xlpm.x)))</f>
        <v/>
      </c>
      <c r="AB294" s="46" t="s">
        <v>1252</v>
      </c>
      <c r="AC294" s="46" t="s">
        <v>1255</v>
      </c>
    </row>
    <row r="295" spans="2:35" ht="13.5" customHeight="1">
      <c r="B295" s="46">
        <v>252</v>
      </c>
      <c r="C295" s="2" t="s">
        <v>96</v>
      </c>
      <c r="D295" s="46" t="b">
        <f>COUNTIF(Events!$B$2:$B$171, C295) &gt; 0</f>
        <v>1</v>
      </c>
      <c r="G295" s="46" t="s">
        <v>1208</v>
      </c>
      <c r="I295" s="46" t="s">
        <v>1208</v>
      </c>
      <c r="J295" s="46" t="str">
        <f>IF(I295="","",_xlfn.LET(_xlpm.x,VLOOKUP(I295,'2026-01-09_taxon-match'!$A$2:$N$81,4,FALSE),IF(_xlpm.x=0,"",_xlpm.x)))</f>
        <v>Nacella concinna</v>
      </c>
      <c r="L295" s="46" t="str">
        <f>IF(I295="","",_xlfn.LET(_xlpm.x,VLOOKUP(I295,'2026-01-09_taxon-match'!$A$2:$N$81,3,FALSE),IF(_xlpm.x=0,"",_xlpm.x)))</f>
        <v>urn:lsid:marinespecies.org:taxname:197296</v>
      </c>
      <c r="M295" s="46" t="str">
        <f>IF($I295="","",_xlfn.LET(_xlpm.x,VLOOKUP($I295,'2026-01-09_taxon-match'!$A$2:$N$81,5,FALSE),IF(_xlpm.x=0,"",_xlpm.x)))</f>
        <v>(Strebel, 1908)</v>
      </c>
      <c r="N295" s="46" t="str">
        <f>IF($I295="","",_xlfn.LET(_xlpm.x,VLOOKUP($I295,'2026-01-09_taxon-match'!$A$2:$N$81,6,FALSE),IF(_xlpm.x=0,"",_xlpm.x)))</f>
        <v>Animalia</v>
      </c>
      <c r="O295" s="46" t="str">
        <f>IF($I295="","",_xlfn.LET(_xlpm.x,VLOOKUP($I295,'2026-01-09_taxon-match'!$A$2:$N$81,7,FALSE),IF(_xlpm.x=0,"",_xlpm.x)))</f>
        <v>Mollusca</v>
      </c>
      <c r="P295" s="46" t="str">
        <f>IF($I295="","",_xlfn.LET(_xlpm.x,VLOOKUP($I295,'2026-01-09_taxon-match'!$A$2:$N$81,8,FALSE),IF(_xlpm.x=0,"",_xlpm.x)))</f>
        <v>Gastropoda</v>
      </c>
      <c r="Q295" s="46" t="str">
        <f>IF($I295="","",_xlfn.LET(_xlpm.x,VLOOKUP($I295,'2026-01-09_taxon-match'!$A$2:$N$81,9,FALSE),IF(_xlpm.x=0,"",_xlpm.x)))</f>
        <v>Nacellida</v>
      </c>
      <c r="R295" s="46" t="str">
        <f>IF($I295="","",_xlfn.LET(_xlpm.x,VLOOKUP($I295,'2026-01-09_taxon-match'!$A$2:$N$81,10,FALSE),IF(_xlpm.x=0,"",_xlpm.x)))</f>
        <v>Nacellidae</v>
      </c>
      <c r="S295" s="46" t="str">
        <f>IF($I295="","",_xlfn.LET(_xlpm.x,VLOOKUP($I295,'2026-01-09_taxon-match'!$A$2:$N$81,11,FALSE),IF(_xlpm.x=0,"",_xlpm.x)))</f>
        <v>Nacella</v>
      </c>
      <c r="T295" s="46" t="str">
        <f>IF($I295="","",_xlfn.LET(_xlpm.x,VLOOKUP($I295,'2026-01-09_taxon-match'!$A$2:$N$81,13,FALSE),IF(_xlpm.x=0,"",_xlpm.x)))</f>
        <v>concinna</v>
      </c>
      <c r="U295" s="46">
        <v>1</v>
      </c>
      <c r="V295" s="2" t="s">
        <v>58</v>
      </c>
      <c r="Y295" s="46" t="str">
        <f>IF(V295="","",_xlfn.LET(_xlpm.x,VLOOKUP(V295,'Drop-down_menus'!$D$2:$E$13,2,FALSE),IF(_xlpm.x=0,"",_xlpm.x)))</f>
        <v>https://orcid.org/0000-0002-9708-1761</v>
      </c>
      <c r="Z295" s="46" t="str">
        <f>IF(W295="","",_xlfn.LET(_xlpm.x,VLOOKUP(W295,'Drop-down_menus'!$D$2:$E$13,2,FALSE),IF(_xlpm.x=0,"",_xlpm.x)))</f>
        <v/>
      </c>
      <c r="AA295" s="46" t="str">
        <f>IF(X295="","",_xlfn.LET(_xlpm.x,VLOOKUP(X295,'Drop-down_menus'!$D$2:$E$13,2,FALSE),IF(_xlpm.x=0,"",_xlpm.x)))</f>
        <v/>
      </c>
      <c r="AB295" s="46" t="s">
        <v>1253</v>
      </c>
      <c r="AC295" s="46" t="s">
        <v>1256</v>
      </c>
    </row>
    <row r="296" spans="2:35" ht="13.5" customHeight="1">
      <c r="B296" s="46">
        <v>252</v>
      </c>
      <c r="C296" s="2" t="s">
        <v>96</v>
      </c>
      <c r="D296" s="46" t="b">
        <f>COUNTIF(Events!$B$2:$B$171, C296) &gt; 0</f>
        <v>1</v>
      </c>
      <c r="G296" s="46" t="s">
        <v>1208</v>
      </c>
      <c r="I296" s="46" t="s">
        <v>1208</v>
      </c>
      <c r="J296" s="46" t="str">
        <f>IF(I296="","",_xlfn.LET(_xlpm.x,VLOOKUP(I296,'2026-01-09_taxon-match'!$A$2:$N$81,4,FALSE),IF(_xlpm.x=0,"",_xlpm.x)))</f>
        <v>Nacella concinna</v>
      </c>
      <c r="L296" s="46" t="str">
        <f>IF(I296="","",_xlfn.LET(_xlpm.x,VLOOKUP(I296,'2026-01-09_taxon-match'!$A$2:$N$81,3,FALSE),IF(_xlpm.x=0,"",_xlpm.x)))</f>
        <v>urn:lsid:marinespecies.org:taxname:197296</v>
      </c>
      <c r="M296" s="46" t="str">
        <f>IF($I296="","",_xlfn.LET(_xlpm.x,VLOOKUP($I296,'2026-01-09_taxon-match'!$A$2:$N$81,5,FALSE),IF(_xlpm.x=0,"",_xlpm.x)))</f>
        <v>(Strebel, 1908)</v>
      </c>
      <c r="N296" s="46" t="str">
        <f>IF($I296="","",_xlfn.LET(_xlpm.x,VLOOKUP($I296,'2026-01-09_taxon-match'!$A$2:$N$81,6,FALSE),IF(_xlpm.x=0,"",_xlpm.x)))</f>
        <v>Animalia</v>
      </c>
      <c r="O296" s="46" t="str">
        <f>IF($I296="","",_xlfn.LET(_xlpm.x,VLOOKUP($I296,'2026-01-09_taxon-match'!$A$2:$N$81,7,FALSE),IF(_xlpm.x=0,"",_xlpm.x)))</f>
        <v>Mollusca</v>
      </c>
      <c r="P296" s="46" t="str">
        <f>IF($I296="","",_xlfn.LET(_xlpm.x,VLOOKUP($I296,'2026-01-09_taxon-match'!$A$2:$N$81,8,FALSE),IF(_xlpm.x=0,"",_xlpm.x)))</f>
        <v>Gastropoda</v>
      </c>
      <c r="Q296" s="46" t="str">
        <f>IF($I296="","",_xlfn.LET(_xlpm.x,VLOOKUP($I296,'2026-01-09_taxon-match'!$A$2:$N$81,9,FALSE),IF(_xlpm.x=0,"",_xlpm.x)))</f>
        <v>Nacellida</v>
      </c>
      <c r="R296" s="46" t="str">
        <f>IF($I296="","",_xlfn.LET(_xlpm.x,VLOOKUP($I296,'2026-01-09_taxon-match'!$A$2:$N$81,10,FALSE),IF(_xlpm.x=0,"",_xlpm.x)))</f>
        <v>Nacellidae</v>
      </c>
      <c r="S296" s="46" t="str">
        <f>IF($I296="","",_xlfn.LET(_xlpm.x,VLOOKUP($I296,'2026-01-09_taxon-match'!$A$2:$N$81,11,FALSE),IF(_xlpm.x=0,"",_xlpm.x)))</f>
        <v>Nacella</v>
      </c>
      <c r="T296" s="46" t="str">
        <f>IF($I296="","",_xlfn.LET(_xlpm.x,VLOOKUP($I296,'2026-01-09_taxon-match'!$A$2:$N$81,13,FALSE),IF(_xlpm.x=0,"",_xlpm.x)))</f>
        <v>concinna</v>
      </c>
      <c r="U296" s="46">
        <v>1</v>
      </c>
      <c r="V296" s="2" t="s">
        <v>58</v>
      </c>
      <c r="Y296" s="46" t="str">
        <f>IF(V296="","",_xlfn.LET(_xlpm.x,VLOOKUP(V296,'Drop-down_menus'!$D$2:$E$13,2,FALSE),IF(_xlpm.x=0,"",_xlpm.x)))</f>
        <v>https://orcid.org/0000-0002-9708-1761</v>
      </c>
      <c r="Z296" s="46" t="str">
        <f>IF(W296="","",_xlfn.LET(_xlpm.x,VLOOKUP(W296,'Drop-down_menus'!$D$2:$E$13,2,FALSE),IF(_xlpm.x=0,"",_xlpm.x)))</f>
        <v/>
      </c>
      <c r="AA296" s="46" t="str">
        <f>IF(X296="","",_xlfn.LET(_xlpm.x,VLOOKUP(X296,'Drop-down_menus'!$D$2:$E$13,2,FALSE),IF(_xlpm.x=0,"",_xlpm.x)))</f>
        <v/>
      </c>
      <c r="AB296" s="46" t="s">
        <v>300</v>
      </c>
      <c r="AC296" s="46" t="s">
        <v>1255</v>
      </c>
    </row>
    <row r="297" spans="2:35" ht="13.5" customHeight="1">
      <c r="B297" s="46">
        <v>252</v>
      </c>
      <c r="C297" s="46" t="s">
        <v>96</v>
      </c>
      <c r="D297" s="46" t="b">
        <f>COUNTIF(Events!$B$2:$B$171, C297) &gt; 0</f>
        <v>1</v>
      </c>
      <c r="E297" s="46" t="s">
        <v>169</v>
      </c>
      <c r="F297" s="46" t="s">
        <v>234</v>
      </c>
      <c r="G297" s="46" t="s">
        <v>237</v>
      </c>
      <c r="I297" s="46" t="s">
        <v>1208</v>
      </c>
      <c r="J297" s="46" t="str">
        <f>IF(I297="","",_xlfn.LET(_xlpm.x,VLOOKUP(I297,'2026-01-09_taxon-match'!$A$2:$N$81,4,FALSE),IF(_xlpm.x=0,"",_xlpm.x)))</f>
        <v>Nacella concinna</v>
      </c>
      <c r="L297" s="46" t="str">
        <f>IF(I297="","",_xlfn.LET(_xlpm.x,VLOOKUP(I297,'2026-01-09_taxon-match'!$A$2:$N$81,3,FALSE),IF(_xlpm.x=0,"",_xlpm.x)))</f>
        <v>urn:lsid:marinespecies.org:taxname:197296</v>
      </c>
      <c r="M297" s="46" t="str">
        <f>IF($I297="","",_xlfn.LET(_xlpm.x,VLOOKUP($I297,'2026-01-09_taxon-match'!$A$2:$N$81,5,FALSE),IF(_xlpm.x=0,"",_xlpm.x)))</f>
        <v>(Strebel, 1908)</v>
      </c>
      <c r="N297" s="46" t="str">
        <f>IF($I297="","",_xlfn.LET(_xlpm.x,VLOOKUP($I297,'2026-01-09_taxon-match'!$A$2:$N$81,6,FALSE),IF(_xlpm.x=0,"",_xlpm.x)))</f>
        <v>Animalia</v>
      </c>
      <c r="O297" s="46" t="str">
        <f>IF($I297="","",_xlfn.LET(_xlpm.x,VLOOKUP($I297,'2026-01-09_taxon-match'!$A$2:$N$81,7,FALSE),IF(_xlpm.x=0,"",_xlpm.x)))</f>
        <v>Mollusca</v>
      </c>
      <c r="P297" s="46" t="str">
        <f>IF($I297="","",_xlfn.LET(_xlpm.x,VLOOKUP($I297,'2026-01-09_taxon-match'!$A$2:$N$81,8,FALSE),IF(_xlpm.x=0,"",_xlpm.x)))</f>
        <v>Gastropoda</v>
      </c>
      <c r="Q297" s="46" t="str">
        <f>IF($I297="","",_xlfn.LET(_xlpm.x,VLOOKUP($I297,'2026-01-09_taxon-match'!$A$2:$N$81,9,FALSE),IF(_xlpm.x=0,"",_xlpm.x)))</f>
        <v>Nacellida</v>
      </c>
      <c r="R297" s="46" t="str">
        <f>IF($I297="","",_xlfn.LET(_xlpm.x,VLOOKUP($I297,'2026-01-09_taxon-match'!$A$2:$N$81,10,FALSE),IF(_xlpm.x=0,"",_xlpm.x)))</f>
        <v>Nacellidae</v>
      </c>
      <c r="S297" s="46" t="str">
        <f>IF($I297="","",_xlfn.LET(_xlpm.x,VLOOKUP($I297,'2026-01-09_taxon-match'!$A$2:$N$81,11,FALSE),IF(_xlpm.x=0,"",_xlpm.x)))</f>
        <v>Nacella</v>
      </c>
      <c r="T297" s="46" t="str">
        <f>IF($I297="","",_xlfn.LET(_xlpm.x,VLOOKUP($I297,'2026-01-09_taxon-match'!$A$2:$N$81,13,FALSE),IF(_xlpm.x=0,"",_xlpm.x)))</f>
        <v>concinna</v>
      </c>
      <c r="U297" s="46">
        <v>1</v>
      </c>
      <c r="V297" s="46" t="s">
        <v>58</v>
      </c>
      <c r="W297" s="46" t="s">
        <v>43</v>
      </c>
      <c r="Y297" s="46" t="str">
        <f>IF(V297="","",_xlfn.LET(_xlpm.x,VLOOKUP(V297,'Drop-down_menus'!$D$2:$E$13,2,FALSE),IF(_xlpm.x=0,"",_xlpm.x)))</f>
        <v>https://orcid.org/0000-0002-9708-1761</v>
      </c>
      <c r="Z297" s="46" t="str">
        <f>IF(W297="","",_xlfn.LET(_xlpm.x,VLOOKUP(W297,'Drop-down_menus'!$D$2:$E$13,2,FALSE),IF(_xlpm.x=0,"",_xlpm.x)))</f>
        <v>https://orcid.org/0000-0002-0981-7442</v>
      </c>
      <c r="AA297" s="46" t="str">
        <f>IF(X297="","",_xlfn.LET(_xlpm.x,VLOOKUP(X297,'Drop-down_menus'!$D$2:$E$13,2,FALSE),IF(_xlpm.x=0,"",_xlpm.x)))</f>
        <v/>
      </c>
      <c r="AB297" s="14" t="s">
        <v>236</v>
      </c>
      <c r="AC297" s="14" t="s">
        <v>233</v>
      </c>
      <c r="AE297" s="46" t="s">
        <v>28</v>
      </c>
      <c r="AF297" s="46" t="s">
        <v>42</v>
      </c>
      <c r="AG297" s="46" t="str">
        <f>IF(AE297="","",_xlfn.LET(_xlpm.x,VLOOKUP(AE297,'Drop-down_menus'!$D$2:$E$13,2,FALSE),IF(_xlpm.x=0,"",_xlpm.x)))</f>
        <v>https://orcid.org/0000-0002-9037-7623</v>
      </c>
      <c r="AH297" s="46" t="str">
        <f>IF(AF297="","",_xlfn.LET(_xlpm.x,VLOOKUP(AF297,'Drop-down_menus'!$D$2:$E$13,2,FALSE),IF(_xlpm.x=0,"",_xlpm.x)))</f>
        <v/>
      </c>
    </row>
    <row r="298" spans="2:35" ht="13.5" customHeight="1">
      <c r="B298" s="46">
        <v>253</v>
      </c>
      <c r="C298" s="2" t="s">
        <v>96</v>
      </c>
      <c r="D298" s="46" t="b">
        <f>COUNTIF(Events!$B$2:$B$171, C298) &gt; 0</f>
        <v>1</v>
      </c>
      <c r="G298" s="46" t="s">
        <v>1208</v>
      </c>
      <c r="I298" s="46" t="s">
        <v>1208</v>
      </c>
      <c r="J298" s="46" t="str">
        <f>IF(I298="","",_xlfn.LET(_xlpm.x,VLOOKUP(I298,'2026-01-09_taxon-match'!$A$2:$N$81,4,FALSE),IF(_xlpm.x=0,"",_xlpm.x)))</f>
        <v>Nacella concinna</v>
      </c>
      <c r="L298" s="46" t="str">
        <f>IF(I298="","",_xlfn.LET(_xlpm.x,VLOOKUP(I298,'2026-01-09_taxon-match'!$A$2:$N$81,3,FALSE),IF(_xlpm.x=0,"",_xlpm.x)))</f>
        <v>urn:lsid:marinespecies.org:taxname:197296</v>
      </c>
      <c r="M298" s="46" t="str">
        <f>IF($I298="","",_xlfn.LET(_xlpm.x,VLOOKUP($I298,'2026-01-09_taxon-match'!$A$2:$N$81,5,FALSE),IF(_xlpm.x=0,"",_xlpm.x)))</f>
        <v>(Strebel, 1908)</v>
      </c>
      <c r="N298" s="46" t="str">
        <f>IF($I298="","",_xlfn.LET(_xlpm.x,VLOOKUP($I298,'2026-01-09_taxon-match'!$A$2:$N$81,6,FALSE),IF(_xlpm.x=0,"",_xlpm.x)))</f>
        <v>Animalia</v>
      </c>
      <c r="O298" s="46" t="str">
        <f>IF($I298="","",_xlfn.LET(_xlpm.x,VLOOKUP($I298,'2026-01-09_taxon-match'!$A$2:$N$81,7,FALSE),IF(_xlpm.x=0,"",_xlpm.x)))</f>
        <v>Mollusca</v>
      </c>
      <c r="P298" s="46" t="str">
        <f>IF($I298="","",_xlfn.LET(_xlpm.x,VLOOKUP($I298,'2026-01-09_taxon-match'!$A$2:$N$81,8,FALSE),IF(_xlpm.x=0,"",_xlpm.x)))</f>
        <v>Gastropoda</v>
      </c>
      <c r="Q298" s="46" t="str">
        <f>IF($I298="","",_xlfn.LET(_xlpm.x,VLOOKUP($I298,'2026-01-09_taxon-match'!$A$2:$N$81,9,FALSE),IF(_xlpm.x=0,"",_xlpm.x)))</f>
        <v>Nacellida</v>
      </c>
      <c r="R298" s="46" t="str">
        <f>IF($I298="","",_xlfn.LET(_xlpm.x,VLOOKUP($I298,'2026-01-09_taxon-match'!$A$2:$N$81,10,FALSE),IF(_xlpm.x=0,"",_xlpm.x)))</f>
        <v>Nacellidae</v>
      </c>
      <c r="S298" s="46" t="str">
        <f>IF($I298="","",_xlfn.LET(_xlpm.x,VLOOKUP($I298,'2026-01-09_taxon-match'!$A$2:$N$81,11,FALSE),IF(_xlpm.x=0,"",_xlpm.x)))</f>
        <v>Nacella</v>
      </c>
      <c r="T298" s="46" t="str">
        <f>IF($I298="","",_xlfn.LET(_xlpm.x,VLOOKUP($I298,'2026-01-09_taxon-match'!$A$2:$N$81,13,FALSE),IF(_xlpm.x=0,"",_xlpm.x)))</f>
        <v>concinna</v>
      </c>
      <c r="U298" s="46">
        <v>1</v>
      </c>
      <c r="V298" s="2" t="s">
        <v>58</v>
      </c>
      <c r="Y298" s="46" t="str">
        <f>IF(V298="","",_xlfn.LET(_xlpm.x,VLOOKUP(V298,'Drop-down_menus'!$D$2:$E$13,2,FALSE),IF(_xlpm.x=0,"",_xlpm.x)))</f>
        <v>https://orcid.org/0000-0002-9708-1761</v>
      </c>
      <c r="Z298" s="46" t="str">
        <f>IF(W298="","",_xlfn.LET(_xlpm.x,VLOOKUP(W298,'Drop-down_menus'!$D$2:$E$13,2,FALSE),IF(_xlpm.x=0,"",_xlpm.x)))</f>
        <v/>
      </c>
      <c r="AA298" s="46" t="str">
        <f>IF(X298="","",_xlfn.LET(_xlpm.x,VLOOKUP(X298,'Drop-down_menus'!$D$2:$E$13,2,FALSE),IF(_xlpm.x=0,"",_xlpm.x)))</f>
        <v/>
      </c>
      <c r="AB298" s="46" t="s">
        <v>1254</v>
      </c>
      <c r="AC298" s="46" t="s">
        <v>1256</v>
      </c>
    </row>
    <row r="299" spans="2:35" ht="13.5" customHeight="1">
      <c r="B299" s="46">
        <v>253</v>
      </c>
      <c r="C299" s="46" t="s">
        <v>96</v>
      </c>
      <c r="D299" s="46" t="b">
        <f>COUNTIF(Events!$B$2:$B$171, C299) &gt; 0</f>
        <v>1</v>
      </c>
      <c r="E299" s="46" t="s">
        <v>169</v>
      </c>
      <c r="F299" s="46" t="s">
        <v>234</v>
      </c>
      <c r="G299" s="46" t="s">
        <v>237</v>
      </c>
      <c r="I299" s="46" t="s">
        <v>1208</v>
      </c>
      <c r="J299" s="46" t="str">
        <f>IF(I299="","",_xlfn.LET(_xlpm.x,VLOOKUP(I299,'2026-01-09_taxon-match'!$A$2:$N$81,4,FALSE),IF(_xlpm.x=0,"",_xlpm.x)))</f>
        <v>Nacella concinna</v>
      </c>
      <c r="L299" s="46" t="str">
        <f>IF(I299="","",_xlfn.LET(_xlpm.x,VLOOKUP(I299,'2026-01-09_taxon-match'!$A$2:$N$81,3,FALSE),IF(_xlpm.x=0,"",_xlpm.x)))</f>
        <v>urn:lsid:marinespecies.org:taxname:197296</v>
      </c>
      <c r="M299" s="46" t="str">
        <f>IF($I299="","",_xlfn.LET(_xlpm.x,VLOOKUP($I299,'2026-01-09_taxon-match'!$A$2:$N$81,5,FALSE),IF(_xlpm.x=0,"",_xlpm.x)))</f>
        <v>(Strebel, 1908)</v>
      </c>
      <c r="N299" s="46" t="str">
        <f>IF($I299="","",_xlfn.LET(_xlpm.x,VLOOKUP($I299,'2026-01-09_taxon-match'!$A$2:$N$81,6,FALSE),IF(_xlpm.x=0,"",_xlpm.x)))</f>
        <v>Animalia</v>
      </c>
      <c r="O299" s="46" t="str">
        <f>IF($I299="","",_xlfn.LET(_xlpm.x,VLOOKUP($I299,'2026-01-09_taxon-match'!$A$2:$N$81,7,FALSE),IF(_xlpm.x=0,"",_xlpm.x)))</f>
        <v>Mollusca</v>
      </c>
      <c r="P299" s="46" t="str">
        <f>IF($I299="","",_xlfn.LET(_xlpm.x,VLOOKUP($I299,'2026-01-09_taxon-match'!$A$2:$N$81,8,FALSE),IF(_xlpm.x=0,"",_xlpm.x)))</f>
        <v>Gastropoda</v>
      </c>
      <c r="Q299" s="46" t="str">
        <f>IF($I299="","",_xlfn.LET(_xlpm.x,VLOOKUP($I299,'2026-01-09_taxon-match'!$A$2:$N$81,9,FALSE),IF(_xlpm.x=0,"",_xlpm.x)))</f>
        <v>Nacellida</v>
      </c>
      <c r="R299" s="46" t="str">
        <f>IF($I299="","",_xlfn.LET(_xlpm.x,VLOOKUP($I299,'2026-01-09_taxon-match'!$A$2:$N$81,10,FALSE),IF(_xlpm.x=0,"",_xlpm.x)))</f>
        <v>Nacellidae</v>
      </c>
      <c r="S299" s="46" t="str">
        <f>IF($I299="","",_xlfn.LET(_xlpm.x,VLOOKUP($I299,'2026-01-09_taxon-match'!$A$2:$N$81,11,FALSE),IF(_xlpm.x=0,"",_xlpm.x)))</f>
        <v>Nacella</v>
      </c>
      <c r="T299" s="46" t="str">
        <f>IF($I299="","",_xlfn.LET(_xlpm.x,VLOOKUP($I299,'2026-01-09_taxon-match'!$A$2:$N$81,13,FALSE),IF(_xlpm.x=0,"",_xlpm.x)))</f>
        <v>concinna</v>
      </c>
      <c r="U299" s="46">
        <v>2</v>
      </c>
      <c r="V299" s="46" t="s">
        <v>58</v>
      </c>
      <c r="W299" s="46" t="s">
        <v>43</v>
      </c>
      <c r="Y299" s="46" t="str">
        <f>IF(V299="","",_xlfn.LET(_xlpm.x,VLOOKUP(V299,'Drop-down_menus'!$D$2:$E$13,2,FALSE),IF(_xlpm.x=0,"",_xlpm.x)))</f>
        <v>https://orcid.org/0000-0002-9708-1761</v>
      </c>
      <c r="Z299" s="46" t="str">
        <f>IF(W299="","",_xlfn.LET(_xlpm.x,VLOOKUP(W299,'Drop-down_menus'!$D$2:$E$13,2,FALSE),IF(_xlpm.x=0,"",_xlpm.x)))</f>
        <v>https://orcid.org/0000-0002-0981-7442</v>
      </c>
      <c r="AA299" s="46" t="str">
        <f>IF(X299="","",_xlfn.LET(_xlpm.x,VLOOKUP(X299,'Drop-down_menus'!$D$2:$E$13,2,FALSE),IF(_xlpm.x=0,"",_xlpm.x)))</f>
        <v/>
      </c>
      <c r="AB299" s="14" t="s">
        <v>174</v>
      </c>
      <c r="AC299" s="14" t="s">
        <v>233</v>
      </c>
      <c r="AE299" s="46" t="s">
        <v>28</v>
      </c>
      <c r="AF299" s="46" t="s">
        <v>42</v>
      </c>
      <c r="AG299" s="46" t="str">
        <f>IF(AE299="","",_xlfn.LET(_xlpm.x,VLOOKUP(AE299,'Drop-down_menus'!$D$2:$E$13,2,FALSE),IF(_xlpm.x=0,"",_xlpm.x)))</f>
        <v>https://orcid.org/0000-0002-9037-7623</v>
      </c>
      <c r="AH299" s="46" t="str">
        <f>IF(AF299="","",_xlfn.LET(_xlpm.x,VLOOKUP(AF299,'Drop-down_menus'!$D$2:$E$13,2,FALSE),IF(_xlpm.x=0,"",_xlpm.x)))</f>
        <v/>
      </c>
    </row>
    <row r="300" spans="2:35" ht="13.5" customHeight="1">
      <c r="B300" s="46">
        <v>254</v>
      </c>
      <c r="C300" s="2" t="s">
        <v>96</v>
      </c>
      <c r="D300" s="46" t="b">
        <f>COUNTIF(Events!$B$2:$B$171, C300) &gt; 0</f>
        <v>1</v>
      </c>
      <c r="G300" s="46" t="s">
        <v>1205</v>
      </c>
      <c r="I300" s="46" t="s">
        <v>183</v>
      </c>
      <c r="J300" s="46" t="str">
        <f>IF(I300="","",_xlfn.LET(_xlpm.x,VLOOKUP(I300,'2026-01-09_taxon-match'!$A$2:$N$81,4,FALSE),IF(_xlpm.x=0,"",_xlpm.x)))</f>
        <v>Amphipoda</v>
      </c>
      <c r="K300" s="46" t="s">
        <v>1318</v>
      </c>
      <c r="L300" s="46" t="str">
        <f>IF(I300="","",_xlfn.LET(_xlpm.x,VLOOKUP(I300,'2026-01-09_taxon-match'!$A$2:$N$81,3,FALSE),IF(_xlpm.x=0,"",_xlpm.x)))</f>
        <v>urn:lsid:marinespecies.org:taxname:1135</v>
      </c>
      <c r="M300" s="46" t="str">
        <f>IF($I300="","",_xlfn.LET(_xlpm.x,VLOOKUP($I300,'2026-01-09_taxon-match'!$A$2:$N$81,5,FALSE),IF(_xlpm.x=0,"",_xlpm.x)))</f>
        <v>Latreille, 1816</v>
      </c>
      <c r="N300" s="46" t="str">
        <f>IF($I300="","",_xlfn.LET(_xlpm.x,VLOOKUP($I300,'2026-01-09_taxon-match'!$A$2:$N$81,6,FALSE),IF(_xlpm.x=0,"",_xlpm.x)))</f>
        <v>Animalia</v>
      </c>
      <c r="O300" s="46" t="str">
        <f>IF($I300="","",_xlfn.LET(_xlpm.x,VLOOKUP($I300,'2026-01-09_taxon-match'!$A$2:$N$81,7,FALSE),IF(_xlpm.x=0,"",_xlpm.x)))</f>
        <v>Arthropoda</v>
      </c>
      <c r="P300" s="46" t="str">
        <f>IF($I300="","",_xlfn.LET(_xlpm.x,VLOOKUP($I300,'2026-01-09_taxon-match'!$A$2:$N$81,8,FALSE),IF(_xlpm.x=0,"",_xlpm.x)))</f>
        <v>Malacostraca</v>
      </c>
      <c r="Q300" s="46" t="str">
        <f>IF($I300="","",_xlfn.LET(_xlpm.x,VLOOKUP($I300,'2026-01-09_taxon-match'!$A$2:$N$81,9,FALSE),IF(_xlpm.x=0,"",_xlpm.x)))</f>
        <v>Amphipoda</v>
      </c>
      <c r="R300" s="46" t="str">
        <f>IF($I300="","",_xlfn.LET(_xlpm.x,VLOOKUP($I300,'2026-01-09_taxon-match'!$A$2:$N$81,10,FALSE),IF(_xlpm.x=0,"",_xlpm.x)))</f>
        <v/>
      </c>
      <c r="S300" s="46" t="str">
        <f>IF($I300="","",_xlfn.LET(_xlpm.x,VLOOKUP($I300,'2026-01-09_taxon-match'!$A$2:$N$81,11,FALSE),IF(_xlpm.x=0,"",_xlpm.x)))</f>
        <v/>
      </c>
      <c r="T300" s="46" t="str">
        <f>IF($I300="","",_xlfn.LET(_xlpm.x,VLOOKUP($I300,'2026-01-09_taxon-match'!$A$2:$N$81,13,FALSE),IF(_xlpm.x=0,"",_xlpm.x)))</f>
        <v/>
      </c>
      <c r="U300" s="46" t="s">
        <v>1251</v>
      </c>
      <c r="V300" s="2" t="s">
        <v>58</v>
      </c>
      <c r="Y300" s="46" t="str">
        <f>IF(V300="","",_xlfn.LET(_xlpm.x,VLOOKUP(V300,'Drop-down_menus'!$D$2:$E$13,2,FALSE),IF(_xlpm.x=0,"",_xlpm.x)))</f>
        <v>https://orcid.org/0000-0002-9708-1761</v>
      </c>
      <c r="Z300" s="46" t="str">
        <f>IF(W300="","",_xlfn.LET(_xlpm.x,VLOOKUP(W300,'Drop-down_menus'!$D$2:$E$13,2,FALSE),IF(_xlpm.x=0,"",_xlpm.x)))</f>
        <v/>
      </c>
      <c r="AA300" s="46" t="str">
        <f>IF(X300="","",_xlfn.LET(_xlpm.x,VLOOKUP(X300,'Drop-down_menus'!$D$2:$E$13,2,FALSE),IF(_xlpm.x=0,"",_xlpm.x)))</f>
        <v/>
      </c>
      <c r="AB300" s="46" t="s">
        <v>1252</v>
      </c>
      <c r="AC300" s="46" t="s">
        <v>1255</v>
      </c>
    </row>
    <row r="301" spans="2:35" ht="13.5" customHeight="1">
      <c r="B301" s="46">
        <v>254</v>
      </c>
      <c r="C301" s="2" t="s">
        <v>96</v>
      </c>
      <c r="D301" s="46" t="b">
        <f>COUNTIF(Events!$B$2:$B$171, C301) &gt; 0</f>
        <v>1</v>
      </c>
      <c r="G301" s="46" t="s">
        <v>1205</v>
      </c>
      <c r="I301" s="46" t="s">
        <v>183</v>
      </c>
      <c r="J301" s="46" t="str">
        <f>IF(I301="","",_xlfn.LET(_xlpm.x,VLOOKUP(I301,'2026-01-09_taxon-match'!$A$2:$N$81,4,FALSE),IF(_xlpm.x=0,"",_xlpm.x)))</f>
        <v>Amphipoda</v>
      </c>
      <c r="K301" s="46" t="s">
        <v>1318</v>
      </c>
      <c r="L301" s="46" t="str">
        <f>IF(I301="","",_xlfn.LET(_xlpm.x,VLOOKUP(I301,'2026-01-09_taxon-match'!$A$2:$N$81,3,FALSE),IF(_xlpm.x=0,"",_xlpm.x)))</f>
        <v>urn:lsid:marinespecies.org:taxname:1135</v>
      </c>
      <c r="M301" s="46" t="str">
        <f>IF($I301="","",_xlfn.LET(_xlpm.x,VLOOKUP($I301,'2026-01-09_taxon-match'!$A$2:$N$81,5,FALSE),IF(_xlpm.x=0,"",_xlpm.x)))</f>
        <v>Latreille, 1816</v>
      </c>
      <c r="N301" s="46" t="str">
        <f>IF($I301="","",_xlfn.LET(_xlpm.x,VLOOKUP($I301,'2026-01-09_taxon-match'!$A$2:$N$81,6,FALSE),IF(_xlpm.x=0,"",_xlpm.x)))</f>
        <v>Animalia</v>
      </c>
      <c r="O301" s="46" t="str">
        <f>IF($I301="","",_xlfn.LET(_xlpm.x,VLOOKUP($I301,'2026-01-09_taxon-match'!$A$2:$N$81,7,FALSE),IF(_xlpm.x=0,"",_xlpm.x)))</f>
        <v>Arthropoda</v>
      </c>
      <c r="P301" s="46" t="str">
        <f>IF($I301="","",_xlfn.LET(_xlpm.x,VLOOKUP($I301,'2026-01-09_taxon-match'!$A$2:$N$81,8,FALSE),IF(_xlpm.x=0,"",_xlpm.x)))</f>
        <v>Malacostraca</v>
      </c>
      <c r="Q301" s="46" t="str">
        <f>IF($I301="","",_xlfn.LET(_xlpm.x,VLOOKUP($I301,'2026-01-09_taxon-match'!$A$2:$N$81,9,FALSE),IF(_xlpm.x=0,"",_xlpm.x)))</f>
        <v>Amphipoda</v>
      </c>
      <c r="R301" s="46" t="str">
        <f>IF($I301="","",_xlfn.LET(_xlpm.x,VLOOKUP($I301,'2026-01-09_taxon-match'!$A$2:$N$81,10,FALSE),IF(_xlpm.x=0,"",_xlpm.x)))</f>
        <v/>
      </c>
      <c r="S301" s="46" t="str">
        <f>IF($I301="","",_xlfn.LET(_xlpm.x,VLOOKUP($I301,'2026-01-09_taxon-match'!$A$2:$N$81,11,FALSE),IF(_xlpm.x=0,"",_xlpm.x)))</f>
        <v/>
      </c>
      <c r="T301" s="46" t="str">
        <f>IF($I301="","",_xlfn.LET(_xlpm.x,VLOOKUP($I301,'2026-01-09_taxon-match'!$A$2:$N$81,13,FALSE),IF(_xlpm.x=0,"",_xlpm.x)))</f>
        <v/>
      </c>
      <c r="U301" s="46" t="s">
        <v>1251</v>
      </c>
      <c r="V301" s="2" t="s">
        <v>58</v>
      </c>
      <c r="Y301" s="46" t="str">
        <f>IF(V301="","",_xlfn.LET(_xlpm.x,VLOOKUP(V301,'Drop-down_menus'!$D$2:$E$13,2,FALSE),IF(_xlpm.x=0,"",_xlpm.x)))</f>
        <v>https://orcid.org/0000-0002-9708-1761</v>
      </c>
      <c r="Z301" s="46" t="str">
        <f>IF(W301="","",_xlfn.LET(_xlpm.x,VLOOKUP(W301,'Drop-down_menus'!$D$2:$E$13,2,FALSE),IF(_xlpm.x=0,"",_xlpm.x)))</f>
        <v/>
      </c>
      <c r="AA301" s="46" t="str">
        <f>IF(X301="","",_xlfn.LET(_xlpm.x,VLOOKUP(X301,'Drop-down_menus'!$D$2:$E$13,2,FALSE),IF(_xlpm.x=0,"",_xlpm.x)))</f>
        <v/>
      </c>
      <c r="AB301" s="46" t="s">
        <v>300</v>
      </c>
      <c r="AC301" s="46" t="s">
        <v>1255</v>
      </c>
    </row>
    <row r="302" spans="2:35" ht="13.5" customHeight="1">
      <c r="B302" s="46">
        <v>255</v>
      </c>
      <c r="C302" s="2" t="s">
        <v>96</v>
      </c>
      <c r="D302" s="46" t="b">
        <f>COUNTIF(Events!$B$2:$B$171, C302) &gt; 0</f>
        <v>1</v>
      </c>
      <c r="G302" s="46" t="s">
        <v>1199</v>
      </c>
      <c r="I302" s="46" t="s">
        <v>238</v>
      </c>
      <c r="J302" s="46" t="str">
        <f>IF(I302="","",_xlfn.LET(_xlpm.x,VLOOKUP(I302,'2026-01-09_taxon-match'!$A$2:$N$81,4,FALSE),IF(_xlpm.x=0,"",_xlpm.x)))</f>
        <v>Desmarestia</v>
      </c>
      <c r="K302" s="46" t="s">
        <v>1318</v>
      </c>
      <c r="L302" s="46" t="str">
        <f>IF(I302="","",_xlfn.LET(_xlpm.x,VLOOKUP(I302,'2026-01-09_taxon-match'!$A$2:$N$81,3,FALSE),IF(_xlpm.x=0,"",_xlpm.x)))</f>
        <v/>
      </c>
      <c r="M302" s="46" t="str">
        <f>IF($I302="","",_xlfn.LET(_xlpm.x,VLOOKUP($I302,'2026-01-09_taxon-match'!$A$2:$N$81,5,FALSE),IF(_xlpm.x=0,"",_xlpm.x)))</f>
        <v/>
      </c>
      <c r="N302" s="46" t="str">
        <f>IF($I302="","",_xlfn.LET(_xlpm.x,VLOOKUP($I302,'2026-01-09_taxon-match'!$A$2:$N$81,6,FALSE),IF(_xlpm.x=0,"",_xlpm.x)))</f>
        <v/>
      </c>
      <c r="O302" s="46" t="str">
        <f>IF($I302="","",_xlfn.LET(_xlpm.x,VLOOKUP($I302,'2026-01-09_taxon-match'!$A$2:$N$81,7,FALSE),IF(_xlpm.x=0,"",_xlpm.x)))</f>
        <v/>
      </c>
      <c r="P302" s="46" t="str">
        <f>IF($I302="","",_xlfn.LET(_xlpm.x,VLOOKUP($I302,'2026-01-09_taxon-match'!$A$2:$N$81,8,FALSE),IF(_xlpm.x=0,"",_xlpm.x)))</f>
        <v/>
      </c>
      <c r="Q302" s="46" t="str">
        <f>IF($I302="","",_xlfn.LET(_xlpm.x,VLOOKUP($I302,'2026-01-09_taxon-match'!$A$2:$N$81,9,FALSE),IF(_xlpm.x=0,"",_xlpm.x)))</f>
        <v/>
      </c>
      <c r="R302" s="46" t="str">
        <f>IF($I302="","",_xlfn.LET(_xlpm.x,VLOOKUP($I302,'2026-01-09_taxon-match'!$A$2:$N$81,10,FALSE),IF(_xlpm.x=0,"",_xlpm.x)))</f>
        <v/>
      </c>
      <c r="S302" s="46" t="str">
        <f>IF($I302="","",_xlfn.LET(_xlpm.x,VLOOKUP($I302,'2026-01-09_taxon-match'!$A$2:$N$81,11,FALSE),IF(_xlpm.x=0,"",_xlpm.x)))</f>
        <v/>
      </c>
      <c r="T302" s="46" t="str">
        <f>IF($I302="","",_xlfn.LET(_xlpm.x,VLOOKUP($I302,'2026-01-09_taxon-match'!$A$2:$N$81,13,FALSE),IF(_xlpm.x=0,"",_xlpm.x)))</f>
        <v/>
      </c>
      <c r="U302" s="46">
        <v>1</v>
      </c>
      <c r="V302" s="2" t="s">
        <v>58</v>
      </c>
      <c r="Y302" s="46" t="str">
        <f>IF(V302="","",_xlfn.LET(_xlpm.x,VLOOKUP(V302,'Drop-down_menus'!$D$2:$E$13,2,FALSE),IF(_xlpm.x=0,"",_xlpm.x)))</f>
        <v>https://orcid.org/0000-0002-9708-1761</v>
      </c>
      <c r="Z302" s="46" t="str">
        <f>IF(W302="","",_xlfn.LET(_xlpm.x,VLOOKUP(W302,'Drop-down_menus'!$D$2:$E$13,2,FALSE),IF(_xlpm.x=0,"",_xlpm.x)))</f>
        <v/>
      </c>
      <c r="AA302" s="46" t="str">
        <f>IF(X302="","",_xlfn.LET(_xlpm.x,VLOOKUP(X302,'Drop-down_menus'!$D$2:$E$13,2,FALSE),IF(_xlpm.x=0,"",_xlpm.x)))</f>
        <v/>
      </c>
      <c r="AB302" s="46" t="s">
        <v>1254</v>
      </c>
      <c r="AC302" s="46" t="s">
        <v>1256</v>
      </c>
    </row>
    <row r="303" spans="2:35" ht="13.5" customHeight="1">
      <c r="B303" s="46">
        <v>255</v>
      </c>
      <c r="C303" s="2" t="s">
        <v>96</v>
      </c>
      <c r="D303" s="46" t="b">
        <f>COUNTIF(Events!$B$2:$B$171, C303) &gt; 0</f>
        <v>1</v>
      </c>
      <c r="G303" s="46" t="s">
        <v>1199</v>
      </c>
      <c r="I303" s="46" t="s">
        <v>238</v>
      </c>
      <c r="J303" s="46" t="str">
        <f>IF(I303="","",_xlfn.LET(_xlpm.x,VLOOKUP(I303,'2026-01-09_taxon-match'!$A$2:$N$81,4,FALSE),IF(_xlpm.x=0,"",_xlpm.x)))</f>
        <v>Desmarestia</v>
      </c>
      <c r="K303" s="46" t="s">
        <v>1318</v>
      </c>
      <c r="L303" s="46" t="str">
        <f>IF(I303="","",_xlfn.LET(_xlpm.x,VLOOKUP(I303,'2026-01-09_taxon-match'!$A$2:$N$81,3,FALSE),IF(_xlpm.x=0,"",_xlpm.x)))</f>
        <v/>
      </c>
      <c r="M303" s="46" t="str">
        <f>IF($I303="","",_xlfn.LET(_xlpm.x,VLOOKUP($I303,'2026-01-09_taxon-match'!$A$2:$N$81,5,FALSE),IF(_xlpm.x=0,"",_xlpm.x)))</f>
        <v/>
      </c>
      <c r="N303" s="46" t="str">
        <f>IF($I303="","",_xlfn.LET(_xlpm.x,VLOOKUP($I303,'2026-01-09_taxon-match'!$A$2:$N$81,6,FALSE),IF(_xlpm.x=0,"",_xlpm.x)))</f>
        <v/>
      </c>
      <c r="O303" s="46" t="str">
        <f>IF($I303="","",_xlfn.LET(_xlpm.x,VLOOKUP($I303,'2026-01-09_taxon-match'!$A$2:$N$81,7,FALSE),IF(_xlpm.x=0,"",_xlpm.x)))</f>
        <v/>
      </c>
      <c r="P303" s="46" t="str">
        <f>IF($I303="","",_xlfn.LET(_xlpm.x,VLOOKUP($I303,'2026-01-09_taxon-match'!$A$2:$N$81,8,FALSE),IF(_xlpm.x=0,"",_xlpm.x)))</f>
        <v/>
      </c>
      <c r="Q303" s="46" t="str">
        <f>IF($I303="","",_xlfn.LET(_xlpm.x,VLOOKUP($I303,'2026-01-09_taxon-match'!$A$2:$N$81,9,FALSE),IF(_xlpm.x=0,"",_xlpm.x)))</f>
        <v/>
      </c>
      <c r="R303" s="46" t="str">
        <f>IF($I303="","",_xlfn.LET(_xlpm.x,VLOOKUP($I303,'2026-01-09_taxon-match'!$A$2:$N$81,10,FALSE),IF(_xlpm.x=0,"",_xlpm.x)))</f>
        <v/>
      </c>
      <c r="S303" s="46" t="str">
        <f>IF($I303="","",_xlfn.LET(_xlpm.x,VLOOKUP($I303,'2026-01-09_taxon-match'!$A$2:$N$81,11,FALSE),IF(_xlpm.x=0,"",_xlpm.x)))</f>
        <v/>
      </c>
      <c r="T303" s="46" t="str">
        <f>IF($I303="","",_xlfn.LET(_xlpm.x,VLOOKUP($I303,'2026-01-09_taxon-match'!$A$2:$N$81,13,FALSE),IF(_xlpm.x=0,"",_xlpm.x)))</f>
        <v/>
      </c>
      <c r="U303" s="46">
        <v>1</v>
      </c>
      <c r="V303" s="2" t="s">
        <v>58</v>
      </c>
      <c r="Y303" s="46" t="str">
        <f>IF(V303="","",_xlfn.LET(_xlpm.x,VLOOKUP(V303,'Drop-down_menus'!$D$2:$E$13,2,FALSE),IF(_xlpm.x=0,"",_xlpm.x)))</f>
        <v>https://orcid.org/0000-0002-9708-1761</v>
      </c>
      <c r="Z303" s="46" t="str">
        <f>IF(W303="","",_xlfn.LET(_xlpm.x,VLOOKUP(W303,'Drop-down_menus'!$D$2:$E$13,2,FALSE),IF(_xlpm.x=0,"",_xlpm.x)))</f>
        <v/>
      </c>
      <c r="AA303" s="46" t="str">
        <f>IF(X303="","",_xlfn.LET(_xlpm.x,VLOOKUP(X303,'Drop-down_menus'!$D$2:$E$13,2,FALSE),IF(_xlpm.x=0,"",_xlpm.x)))</f>
        <v/>
      </c>
      <c r="AB303" s="46" t="s">
        <v>1252</v>
      </c>
      <c r="AC303" s="46" t="s">
        <v>1255</v>
      </c>
    </row>
    <row r="304" spans="2:35" ht="13.5" customHeight="1">
      <c r="B304" s="46">
        <v>255</v>
      </c>
      <c r="C304" s="2" t="s">
        <v>96</v>
      </c>
      <c r="D304" s="46" t="b">
        <f>COUNTIF(Events!$B$2:$B$171, C304) &gt; 0</f>
        <v>1</v>
      </c>
      <c r="G304" s="46" t="s">
        <v>1199</v>
      </c>
      <c r="I304" s="46" t="s">
        <v>238</v>
      </c>
      <c r="J304" s="46" t="str">
        <f>IF(I304="","",_xlfn.LET(_xlpm.x,VLOOKUP(I304,'2026-01-09_taxon-match'!$A$2:$N$81,4,FALSE),IF(_xlpm.x=0,"",_xlpm.x)))</f>
        <v>Desmarestia</v>
      </c>
      <c r="K304" s="46" t="s">
        <v>1318</v>
      </c>
      <c r="L304" s="46" t="str">
        <f>IF(I304="","",_xlfn.LET(_xlpm.x,VLOOKUP(I304,'2026-01-09_taxon-match'!$A$2:$N$81,3,FALSE),IF(_xlpm.x=0,"",_xlpm.x)))</f>
        <v/>
      </c>
      <c r="M304" s="46" t="str">
        <f>IF($I304="","",_xlfn.LET(_xlpm.x,VLOOKUP($I304,'2026-01-09_taxon-match'!$A$2:$N$81,5,FALSE),IF(_xlpm.x=0,"",_xlpm.x)))</f>
        <v/>
      </c>
      <c r="N304" s="46" t="str">
        <f>IF($I304="","",_xlfn.LET(_xlpm.x,VLOOKUP($I304,'2026-01-09_taxon-match'!$A$2:$N$81,6,FALSE),IF(_xlpm.x=0,"",_xlpm.x)))</f>
        <v/>
      </c>
      <c r="O304" s="46" t="str">
        <f>IF($I304="","",_xlfn.LET(_xlpm.x,VLOOKUP($I304,'2026-01-09_taxon-match'!$A$2:$N$81,7,FALSE),IF(_xlpm.x=0,"",_xlpm.x)))</f>
        <v/>
      </c>
      <c r="P304" s="46" t="str">
        <f>IF($I304="","",_xlfn.LET(_xlpm.x,VLOOKUP($I304,'2026-01-09_taxon-match'!$A$2:$N$81,8,FALSE),IF(_xlpm.x=0,"",_xlpm.x)))</f>
        <v/>
      </c>
      <c r="Q304" s="46" t="str">
        <f>IF($I304="","",_xlfn.LET(_xlpm.x,VLOOKUP($I304,'2026-01-09_taxon-match'!$A$2:$N$81,9,FALSE),IF(_xlpm.x=0,"",_xlpm.x)))</f>
        <v/>
      </c>
      <c r="R304" s="46" t="str">
        <f>IF($I304="","",_xlfn.LET(_xlpm.x,VLOOKUP($I304,'2026-01-09_taxon-match'!$A$2:$N$81,10,FALSE),IF(_xlpm.x=0,"",_xlpm.x)))</f>
        <v/>
      </c>
      <c r="S304" s="46" t="str">
        <f>IF($I304="","",_xlfn.LET(_xlpm.x,VLOOKUP($I304,'2026-01-09_taxon-match'!$A$2:$N$81,11,FALSE),IF(_xlpm.x=0,"",_xlpm.x)))</f>
        <v/>
      </c>
      <c r="T304" s="46" t="str">
        <f>IF($I304="","",_xlfn.LET(_xlpm.x,VLOOKUP($I304,'2026-01-09_taxon-match'!$A$2:$N$81,13,FALSE),IF(_xlpm.x=0,"",_xlpm.x)))</f>
        <v/>
      </c>
      <c r="U304" s="46">
        <v>1</v>
      </c>
      <c r="V304" s="2" t="s">
        <v>58</v>
      </c>
      <c r="Y304" s="46" t="str">
        <f>IF(V304="","",_xlfn.LET(_xlpm.x,VLOOKUP(V304,'Drop-down_menus'!$D$2:$E$13,2,FALSE),IF(_xlpm.x=0,"",_xlpm.x)))</f>
        <v>https://orcid.org/0000-0002-9708-1761</v>
      </c>
      <c r="Z304" s="46" t="str">
        <f>IF(W304="","",_xlfn.LET(_xlpm.x,VLOOKUP(W304,'Drop-down_menus'!$D$2:$E$13,2,FALSE),IF(_xlpm.x=0,"",_xlpm.x)))</f>
        <v/>
      </c>
      <c r="AA304" s="46" t="str">
        <f>IF(X304="","",_xlfn.LET(_xlpm.x,VLOOKUP(X304,'Drop-down_menus'!$D$2:$E$13,2,FALSE),IF(_xlpm.x=0,"",_xlpm.x)))</f>
        <v/>
      </c>
      <c r="AB304" s="46" t="s">
        <v>300</v>
      </c>
      <c r="AC304" s="46" t="s">
        <v>1255</v>
      </c>
    </row>
    <row r="305" spans="2:34" ht="13.5" customHeight="1">
      <c r="B305" s="46">
        <v>255</v>
      </c>
      <c r="C305" s="46" t="s">
        <v>96</v>
      </c>
      <c r="D305" s="46" t="b">
        <f>COUNTIF(Events!$B$2:$B$171, C305) &gt; 0</f>
        <v>1</v>
      </c>
      <c r="E305" s="46" t="s">
        <v>169</v>
      </c>
      <c r="F305" s="46" t="s">
        <v>234</v>
      </c>
      <c r="G305" s="46" t="s">
        <v>238</v>
      </c>
      <c r="I305" s="46" t="s">
        <v>238</v>
      </c>
      <c r="J305" s="46" t="str">
        <f>IF(I305="","",_xlfn.LET(_xlpm.x,VLOOKUP(I305,'2026-01-09_taxon-match'!$A$2:$N$81,4,FALSE),IF(_xlpm.x=0,"",_xlpm.x)))</f>
        <v>Desmarestia</v>
      </c>
      <c r="L305" s="46" t="str">
        <f>IF(I305="","",_xlfn.LET(_xlpm.x,VLOOKUP(I305,'2026-01-09_taxon-match'!$A$2:$N$81,3,FALSE),IF(_xlpm.x=0,"",_xlpm.x)))</f>
        <v/>
      </c>
      <c r="M305" s="46" t="str">
        <f>IF($I305="","",_xlfn.LET(_xlpm.x,VLOOKUP($I305,'2026-01-09_taxon-match'!$A$2:$N$81,5,FALSE),IF(_xlpm.x=0,"",_xlpm.x)))</f>
        <v/>
      </c>
      <c r="N305" s="46" t="str">
        <f>IF($I305="","",_xlfn.LET(_xlpm.x,VLOOKUP($I305,'2026-01-09_taxon-match'!$A$2:$N$81,6,FALSE),IF(_xlpm.x=0,"",_xlpm.x)))</f>
        <v/>
      </c>
      <c r="O305" s="46" t="str">
        <f>IF($I305="","",_xlfn.LET(_xlpm.x,VLOOKUP($I305,'2026-01-09_taxon-match'!$A$2:$N$81,7,FALSE),IF(_xlpm.x=0,"",_xlpm.x)))</f>
        <v/>
      </c>
      <c r="P305" s="46" t="str">
        <f>IF($I305="","",_xlfn.LET(_xlpm.x,VLOOKUP($I305,'2026-01-09_taxon-match'!$A$2:$N$81,8,FALSE),IF(_xlpm.x=0,"",_xlpm.x)))</f>
        <v/>
      </c>
      <c r="Q305" s="46" t="str">
        <f>IF($I305="","",_xlfn.LET(_xlpm.x,VLOOKUP($I305,'2026-01-09_taxon-match'!$A$2:$N$81,9,FALSE),IF(_xlpm.x=0,"",_xlpm.x)))</f>
        <v/>
      </c>
      <c r="R305" s="46" t="str">
        <f>IF($I305="","",_xlfn.LET(_xlpm.x,VLOOKUP($I305,'2026-01-09_taxon-match'!$A$2:$N$81,10,FALSE),IF(_xlpm.x=0,"",_xlpm.x)))</f>
        <v/>
      </c>
      <c r="S305" s="46" t="str">
        <f>IF($I305="","",_xlfn.LET(_xlpm.x,VLOOKUP($I305,'2026-01-09_taxon-match'!$A$2:$N$81,11,FALSE),IF(_xlpm.x=0,"",_xlpm.x)))</f>
        <v/>
      </c>
      <c r="T305" s="46" t="str">
        <f>IF($I305="","",_xlfn.LET(_xlpm.x,VLOOKUP($I305,'2026-01-09_taxon-match'!$A$2:$N$81,13,FALSE),IF(_xlpm.x=0,"",_xlpm.x)))</f>
        <v/>
      </c>
      <c r="V305" s="46" t="s">
        <v>58</v>
      </c>
      <c r="W305" s="46" t="s">
        <v>43</v>
      </c>
      <c r="Y305" s="46" t="str">
        <f>IF(V305="","",_xlfn.LET(_xlpm.x,VLOOKUP(V305,'Drop-down_menus'!$D$2:$E$13,2,FALSE),IF(_xlpm.x=0,"",_xlpm.x)))</f>
        <v>https://orcid.org/0000-0002-9708-1761</v>
      </c>
      <c r="Z305" s="46" t="str">
        <f>IF(W305="","",_xlfn.LET(_xlpm.x,VLOOKUP(W305,'Drop-down_menus'!$D$2:$E$13,2,FALSE),IF(_xlpm.x=0,"",_xlpm.x)))</f>
        <v>https://orcid.org/0000-0002-0981-7442</v>
      </c>
      <c r="AA305" s="46" t="str">
        <f>IF(X305="","",_xlfn.LET(_xlpm.x,VLOOKUP(X305,'Drop-down_menus'!$D$2:$E$13,2,FALSE),IF(_xlpm.x=0,"",_xlpm.x)))</f>
        <v/>
      </c>
      <c r="AB305" s="14" t="s">
        <v>236</v>
      </c>
      <c r="AC305" s="14" t="s">
        <v>233</v>
      </c>
      <c r="AE305" s="46" t="s">
        <v>28</v>
      </c>
      <c r="AF305" s="46" t="s">
        <v>42</v>
      </c>
      <c r="AG305" s="46" t="str">
        <f>IF(AE305="","",_xlfn.LET(_xlpm.x,VLOOKUP(AE305,'Drop-down_menus'!$D$2:$E$13,2,FALSE),IF(_xlpm.x=0,"",_xlpm.x)))</f>
        <v>https://orcid.org/0000-0002-9037-7623</v>
      </c>
      <c r="AH305" s="46" t="str">
        <f>IF(AF305="","",_xlfn.LET(_xlpm.x,VLOOKUP(AF305,'Drop-down_menus'!$D$2:$E$13,2,FALSE),IF(_xlpm.x=0,"",_xlpm.x)))</f>
        <v/>
      </c>
    </row>
    <row r="306" spans="2:34" ht="13.5" customHeight="1">
      <c r="B306" s="46">
        <v>256</v>
      </c>
      <c r="C306" s="48" t="s">
        <v>103</v>
      </c>
      <c r="D306" s="46" t="b">
        <f>COUNTIF(Events!$B$2:$B$171, C306) &gt; 0</f>
        <v>1</v>
      </c>
      <c r="E306" s="48" t="s">
        <v>164</v>
      </c>
      <c r="F306" s="48" t="s">
        <v>239</v>
      </c>
      <c r="G306" s="48"/>
      <c r="H306" s="48"/>
      <c r="I306" s="48"/>
      <c r="J306" s="46" t="str">
        <f>IF(I306="","",_xlfn.LET(_xlpm.x,VLOOKUP(I306,'2026-01-09_taxon-match'!$A$2:$N$81,4,FALSE),IF(_xlpm.x=0,"",_xlpm.x)))</f>
        <v/>
      </c>
      <c r="K306" s="48"/>
      <c r="L306" s="46" t="str">
        <f>IF(I306="","",_xlfn.LET(_xlpm.x,VLOOKUP(I306,'2026-01-09_taxon-match'!$A$2:$N$81,3,FALSE),IF(_xlpm.x=0,"",_xlpm.x)))</f>
        <v/>
      </c>
      <c r="M306" s="46" t="str">
        <f>IF($I306="","",_xlfn.LET(_xlpm.x,VLOOKUP($I306,'2026-01-09_taxon-match'!$A$2:$N$81,5,FALSE),IF(_xlpm.x=0,"",_xlpm.x)))</f>
        <v/>
      </c>
      <c r="N306" s="46" t="str">
        <f>IF($I306="","",_xlfn.LET(_xlpm.x,VLOOKUP($I306,'2026-01-09_taxon-match'!$A$2:$N$81,6,FALSE),IF(_xlpm.x=0,"",_xlpm.x)))</f>
        <v/>
      </c>
      <c r="O306" s="46" t="str">
        <f>IF($I306="","",_xlfn.LET(_xlpm.x,VLOOKUP($I306,'2026-01-09_taxon-match'!$A$2:$N$81,7,FALSE),IF(_xlpm.x=0,"",_xlpm.x)))</f>
        <v/>
      </c>
      <c r="P306" s="46" t="str">
        <f>IF($I306="","",_xlfn.LET(_xlpm.x,VLOOKUP($I306,'2026-01-09_taxon-match'!$A$2:$N$81,8,FALSE),IF(_xlpm.x=0,"",_xlpm.x)))</f>
        <v/>
      </c>
      <c r="Q306" s="46" t="str">
        <f>IF($I306="","",_xlfn.LET(_xlpm.x,VLOOKUP($I306,'2026-01-09_taxon-match'!$A$2:$N$81,9,FALSE),IF(_xlpm.x=0,"",_xlpm.x)))</f>
        <v/>
      </c>
      <c r="R306" s="46" t="str">
        <f>IF($I306="","",_xlfn.LET(_xlpm.x,VLOOKUP($I306,'2026-01-09_taxon-match'!$A$2:$N$81,10,FALSE),IF(_xlpm.x=0,"",_xlpm.x)))</f>
        <v/>
      </c>
      <c r="S306" s="46" t="str">
        <f>IF($I306="","",_xlfn.LET(_xlpm.x,VLOOKUP($I306,'2026-01-09_taxon-match'!$A$2:$N$81,11,FALSE),IF(_xlpm.x=0,"",_xlpm.x)))</f>
        <v/>
      </c>
      <c r="T306" s="46" t="str">
        <f>IF($I306="","",_xlfn.LET(_xlpm.x,VLOOKUP($I306,'2026-01-09_taxon-match'!$A$2:$N$81,13,FALSE),IF(_xlpm.x=0,"",_xlpm.x)))</f>
        <v/>
      </c>
      <c r="U306" s="48"/>
      <c r="V306" s="48" t="s">
        <v>32</v>
      </c>
      <c r="W306" s="48" t="s">
        <v>42</v>
      </c>
      <c r="X306" s="48"/>
      <c r="Y306" s="46" t="str">
        <f>IF(V306="","",_xlfn.LET(_xlpm.x,VLOOKUP(V306,'Drop-down_menus'!$D$2:$E$13,2,FALSE),IF(_xlpm.x=0,"",_xlpm.x)))</f>
        <v>https://orcid.org/0000-0001-5748-602X</v>
      </c>
      <c r="Z306" s="46" t="str">
        <f>IF(W306="","",_xlfn.LET(_xlpm.x,VLOOKUP(W306,'Drop-down_menus'!$D$2:$E$13,2,FALSE),IF(_xlpm.x=0,"",_xlpm.x)))</f>
        <v/>
      </c>
      <c r="AA306" s="46" t="str">
        <f>IF(X306="","",_xlfn.LET(_xlpm.x,VLOOKUP(X306,'Drop-down_menus'!$D$2:$E$13,2,FALSE),IF(_xlpm.x=0,"",_xlpm.x)))</f>
        <v/>
      </c>
      <c r="AB306" s="49"/>
      <c r="AC306" s="49"/>
      <c r="AD306" s="48" t="s">
        <v>240</v>
      </c>
    </row>
    <row r="307" spans="2:34" ht="13.5" customHeight="1">
      <c r="B307" s="46">
        <v>256</v>
      </c>
      <c r="C307" s="2" t="s">
        <v>96</v>
      </c>
      <c r="D307" s="46" t="b">
        <f>COUNTIF(Events!$B$2:$B$171, C307) &gt; 0</f>
        <v>1</v>
      </c>
      <c r="G307" s="46" t="s">
        <v>511</v>
      </c>
      <c r="J307" s="46" t="str">
        <f>IF(I307="","",_xlfn.LET(_xlpm.x,VLOOKUP(I307,'2026-01-09_taxon-match'!$A$2:$N$81,4,FALSE),IF(_xlpm.x=0,"",_xlpm.x)))</f>
        <v/>
      </c>
      <c r="L307" s="46" t="str">
        <f>IF(I307="","",_xlfn.LET(_xlpm.x,VLOOKUP(I307,'2026-01-09_taxon-match'!$A$2:$N$81,3,FALSE),IF(_xlpm.x=0,"",_xlpm.x)))</f>
        <v/>
      </c>
      <c r="M307" s="46" t="str">
        <f>IF($I307="","",_xlfn.LET(_xlpm.x,VLOOKUP($I307,'2026-01-09_taxon-match'!$A$2:$N$81,5,FALSE),IF(_xlpm.x=0,"",_xlpm.x)))</f>
        <v/>
      </c>
      <c r="N307" s="46" t="str">
        <f>IF($I307="","",_xlfn.LET(_xlpm.x,VLOOKUP($I307,'2026-01-09_taxon-match'!$A$2:$N$81,6,FALSE),IF(_xlpm.x=0,"",_xlpm.x)))</f>
        <v/>
      </c>
      <c r="O307" s="46" t="str">
        <f>IF($I307="","",_xlfn.LET(_xlpm.x,VLOOKUP($I307,'2026-01-09_taxon-match'!$A$2:$N$81,7,FALSE),IF(_xlpm.x=0,"",_xlpm.x)))</f>
        <v/>
      </c>
      <c r="P307" s="46" t="str">
        <f>IF($I307="","",_xlfn.LET(_xlpm.x,VLOOKUP($I307,'2026-01-09_taxon-match'!$A$2:$N$81,8,FALSE),IF(_xlpm.x=0,"",_xlpm.x)))</f>
        <v/>
      </c>
      <c r="Q307" s="46" t="str">
        <f>IF($I307="","",_xlfn.LET(_xlpm.x,VLOOKUP($I307,'2026-01-09_taxon-match'!$A$2:$N$81,9,FALSE),IF(_xlpm.x=0,"",_xlpm.x)))</f>
        <v/>
      </c>
      <c r="R307" s="46" t="str">
        <f>IF($I307="","",_xlfn.LET(_xlpm.x,VLOOKUP($I307,'2026-01-09_taxon-match'!$A$2:$N$81,10,FALSE),IF(_xlpm.x=0,"",_xlpm.x)))</f>
        <v/>
      </c>
      <c r="S307" s="46" t="str">
        <f>IF($I307="","",_xlfn.LET(_xlpm.x,VLOOKUP($I307,'2026-01-09_taxon-match'!$A$2:$N$81,11,FALSE),IF(_xlpm.x=0,"",_xlpm.x)))</f>
        <v/>
      </c>
      <c r="T307" s="46" t="str">
        <f>IF($I307="","",_xlfn.LET(_xlpm.x,VLOOKUP($I307,'2026-01-09_taxon-match'!$A$2:$N$81,13,FALSE),IF(_xlpm.x=0,"",_xlpm.x)))</f>
        <v/>
      </c>
      <c r="U307" s="46">
        <v>1</v>
      </c>
      <c r="V307" t="s">
        <v>43</v>
      </c>
      <c r="Y307" s="46" t="str">
        <f>IF(V307="","",_xlfn.LET(_xlpm.x,VLOOKUP(V307,'Drop-down_menus'!$D$2:$E$13,2,FALSE),IF(_xlpm.x=0,"",_xlpm.x)))</f>
        <v>https://orcid.org/0000-0002-0981-7442</v>
      </c>
      <c r="Z307" s="46" t="str">
        <f>IF(W307="","",_xlfn.LET(_xlpm.x,VLOOKUP(W307,'Drop-down_menus'!$D$2:$E$13,2,FALSE),IF(_xlpm.x=0,"",_xlpm.x)))</f>
        <v/>
      </c>
      <c r="AA307" s="46" t="str">
        <f>IF(X307="","",_xlfn.LET(_xlpm.x,VLOOKUP(X307,'Drop-down_menus'!$D$2:$E$13,2,FALSE),IF(_xlpm.x=0,"",_xlpm.x)))</f>
        <v/>
      </c>
      <c r="AB307" s="46" t="s">
        <v>1252</v>
      </c>
      <c r="AC307" s="46" t="s">
        <v>1255</v>
      </c>
    </row>
    <row r="308" spans="2:34" ht="13.5" customHeight="1">
      <c r="B308" s="46">
        <v>256</v>
      </c>
      <c r="C308" s="2" t="s">
        <v>96</v>
      </c>
      <c r="D308" s="46" t="b">
        <f>COUNTIF(Events!$B$2:$B$171, C308) &gt; 0</f>
        <v>1</v>
      </c>
      <c r="G308" s="46" t="s">
        <v>511</v>
      </c>
      <c r="J308" s="46" t="str">
        <f>IF(I308="","",_xlfn.LET(_xlpm.x,VLOOKUP(I308,'2026-01-09_taxon-match'!$A$2:$N$81,4,FALSE),IF(_xlpm.x=0,"",_xlpm.x)))</f>
        <v/>
      </c>
      <c r="L308" s="46" t="str">
        <f>IF(I308="","",_xlfn.LET(_xlpm.x,VLOOKUP(I308,'2026-01-09_taxon-match'!$A$2:$N$81,3,FALSE),IF(_xlpm.x=0,"",_xlpm.x)))</f>
        <v/>
      </c>
      <c r="M308" s="46" t="str">
        <f>IF($I308="","",_xlfn.LET(_xlpm.x,VLOOKUP($I308,'2026-01-09_taxon-match'!$A$2:$N$81,5,FALSE),IF(_xlpm.x=0,"",_xlpm.x)))</f>
        <v/>
      </c>
      <c r="N308" s="46" t="str">
        <f>IF($I308="","",_xlfn.LET(_xlpm.x,VLOOKUP($I308,'2026-01-09_taxon-match'!$A$2:$N$81,6,FALSE),IF(_xlpm.x=0,"",_xlpm.x)))</f>
        <v/>
      </c>
      <c r="O308" s="46" t="str">
        <f>IF($I308="","",_xlfn.LET(_xlpm.x,VLOOKUP($I308,'2026-01-09_taxon-match'!$A$2:$N$81,7,FALSE),IF(_xlpm.x=0,"",_xlpm.x)))</f>
        <v/>
      </c>
      <c r="P308" s="46" t="str">
        <f>IF($I308="","",_xlfn.LET(_xlpm.x,VLOOKUP($I308,'2026-01-09_taxon-match'!$A$2:$N$81,8,FALSE),IF(_xlpm.x=0,"",_xlpm.x)))</f>
        <v/>
      </c>
      <c r="Q308" s="46" t="str">
        <f>IF($I308="","",_xlfn.LET(_xlpm.x,VLOOKUP($I308,'2026-01-09_taxon-match'!$A$2:$N$81,9,FALSE),IF(_xlpm.x=0,"",_xlpm.x)))</f>
        <v/>
      </c>
      <c r="R308" s="46" t="str">
        <f>IF($I308="","",_xlfn.LET(_xlpm.x,VLOOKUP($I308,'2026-01-09_taxon-match'!$A$2:$N$81,10,FALSE),IF(_xlpm.x=0,"",_xlpm.x)))</f>
        <v/>
      </c>
      <c r="S308" s="46" t="str">
        <f>IF($I308="","",_xlfn.LET(_xlpm.x,VLOOKUP($I308,'2026-01-09_taxon-match'!$A$2:$N$81,11,FALSE),IF(_xlpm.x=0,"",_xlpm.x)))</f>
        <v/>
      </c>
      <c r="T308" s="46" t="str">
        <f>IF($I308="","",_xlfn.LET(_xlpm.x,VLOOKUP($I308,'2026-01-09_taxon-match'!$A$2:$N$81,13,FALSE),IF(_xlpm.x=0,"",_xlpm.x)))</f>
        <v/>
      </c>
      <c r="U308" s="46">
        <v>1</v>
      </c>
      <c r="V308" t="s">
        <v>43</v>
      </c>
      <c r="Y308" s="46" t="str">
        <f>IF(V308="","",_xlfn.LET(_xlpm.x,VLOOKUP(V308,'Drop-down_menus'!$D$2:$E$13,2,FALSE),IF(_xlpm.x=0,"",_xlpm.x)))</f>
        <v>https://orcid.org/0000-0002-0981-7442</v>
      </c>
      <c r="Z308" s="46" t="str">
        <f>IF(W308="","",_xlfn.LET(_xlpm.x,VLOOKUP(W308,'Drop-down_menus'!$D$2:$E$13,2,FALSE),IF(_xlpm.x=0,"",_xlpm.x)))</f>
        <v/>
      </c>
      <c r="AA308" s="46" t="str">
        <f>IF(X308="","",_xlfn.LET(_xlpm.x,VLOOKUP(X308,'Drop-down_menus'!$D$2:$E$13,2,FALSE),IF(_xlpm.x=0,"",_xlpm.x)))</f>
        <v/>
      </c>
      <c r="AB308" s="46" t="s">
        <v>300</v>
      </c>
      <c r="AC308" s="46" t="s">
        <v>1255</v>
      </c>
    </row>
    <row r="309" spans="2:34" ht="13.5" customHeight="1">
      <c r="B309" s="46">
        <v>257</v>
      </c>
      <c r="C309" s="2" t="s">
        <v>96</v>
      </c>
      <c r="D309" s="46" t="b">
        <f>COUNTIF(Events!$B$2:$B$171, C309) &gt; 0</f>
        <v>1</v>
      </c>
      <c r="G309" s="46" t="s">
        <v>511</v>
      </c>
      <c r="J309" s="46" t="str">
        <f>IF(I309="","",_xlfn.LET(_xlpm.x,VLOOKUP(I309,'2026-01-09_taxon-match'!$A$2:$N$81,4,FALSE),IF(_xlpm.x=0,"",_xlpm.x)))</f>
        <v/>
      </c>
      <c r="L309" s="46" t="str">
        <f>IF(I309="","",_xlfn.LET(_xlpm.x,VLOOKUP(I309,'2026-01-09_taxon-match'!$A$2:$N$81,3,FALSE),IF(_xlpm.x=0,"",_xlpm.x)))</f>
        <v/>
      </c>
      <c r="M309" s="46" t="str">
        <f>IF($I309="","",_xlfn.LET(_xlpm.x,VLOOKUP($I309,'2026-01-09_taxon-match'!$A$2:$N$81,5,FALSE),IF(_xlpm.x=0,"",_xlpm.x)))</f>
        <v/>
      </c>
      <c r="N309" s="46" t="str">
        <f>IF($I309="","",_xlfn.LET(_xlpm.x,VLOOKUP($I309,'2026-01-09_taxon-match'!$A$2:$N$81,6,FALSE),IF(_xlpm.x=0,"",_xlpm.x)))</f>
        <v/>
      </c>
      <c r="O309" s="46" t="str">
        <f>IF($I309="","",_xlfn.LET(_xlpm.x,VLOOKUP($I309,'2026-01-09_taxon-match'!$A$2:$N$81,7,FALSE),IF(_xlpm.x=0,"",_xlpm.x)))</f>
        <v/>
      </c>
      <c r="P309" s="46" t="str">
        <f>IF($I309="","",_xlfn.LET(_xlpm.x,VLOOKUP($I309,'2026-01-09_taxon-match'!$A$2:$N$81,8,FALSE),IF(_xlpm.x=0,"",_xlpm.x)))</f>
        <v/>
      </c>
      <c r="Q309" s="46" t="str">
        <f>IF($I309="","",_xlfn.LET(_xlpm.x,VLOOKUP($I309,'2026-01-09_taxon-match'!$A$2:$N$81,9,FALSE),IF(_xlpm.x=0,"",_xlpm.x)))</f>
        <v/>
      </c>
      <c r="R309" s="46" t="str">
        <f>IF($I309="","",_xlfn.LET(_xlpm.x,VLOOKUP($I309,'2026-01-09_taxon-match'!$A$2:$N$81,10,FALSE),IF(_xlpm.x=0,"",_xlpm.x)))</f>
        <v/>
      </c>
      <c r="S309" s="46" t="str">
        <f>IF($I309="","",_xlfn.LET(_xlpm.x,VLOOKUP($I309,'2026-01-09_taxon-match'!$A$2:$N$81,11,FALSE),IF(_xlpm.x=0,"",_xlpm.x)))</f>
        <v/>
      </c>
      <c r="T309" s="46" t="str">
        <f>IF($I309="","",_xlfn.LET(_xlpm.x,VLOOKUP($I309,'2026-01-09_taxon-match'!$A$2:$N$81,13,FALSE),IF(_xlpm.x=0,"",_xlpm.x)))</f>
        <v/>
      </c>
      <c r="U309" s="46">
        <v>1</v>
      </c>
      <c r="V309" t="s">
        <v>43</v>
      </c>
      <c r="Y309" s="46" t="str">
        <f>IF(V309="","",_xlfn.LET(_xlpm.x,VLOOKUP(V309,'Drop-down_menus'!$D$2:$E$13,2,FALSE),IF(_xlpm.x=0,"",_xlpm.x)))</f>
        <v>https://orcid.org/0000-0002-0981-7442</v>
      </c>
      <c r="Z309" s="46" t="str">
        <f>IF(W309="","",_xlfn.LET(_xlpm.x,VLOOKUP(W309,'Drop-down_menus'!$D$2:$E$13,2,FALSE),IF(_xlpm.x=0,"",_xlpm.x)))</f>
        <v/>
      </c>
      <c r="AA309" s="46" t="str">
        <f>IF(X309="","",_xlfn.LET(_xlpm.x,VLOOKUP(X309,'Drop-down_menus'!$D$2:$E$13,2,FALSE),IF(_xlpm.x=0,"",_xlpm.x)))</f>
        <v/>
      </c>
      <c r="AB309" s="46" t="s">
        <v>1252</v>
      </c>
      <c r="AC309" s="46" t="s">
        <v>1255</v>
      </c>
    </row>
    <row r="310" spans="2:34" ht="13.5" customHeight="1">
      <c r="B310" s="46">
        <v>257</v>
      </c>
      <c r="C310" s="2" t="s">
        <v>96</v>
      </c>
      <c r="D310" s="46" t="b">
        <f>COUNTIF(Events!$B$2:$B$171, C310) &gt; 0</f>
        <v>1</v>
      </c>
      <c r="G310" s="46" t="s">
        <v>511</v>
      </c>
      <c r="J310" s="46" t="str">
        <f>IF(I310="","",_xlfn.LET(_xlpm.x,VLOOKUP(I310,'2026-01-09_taxon-match'!$A$2:$N$81,4,FALSE),IF(_xlpm.x=0,"",_xlpm.x)))</f>
        <v/>
      </c>
      <c r="L310" s="46" t="str">
        <f>IF(I310="","",_xlfn.LET(_xlpm.x,VLOOKUP(I310,'2026-01-09_taxon-match'!$A$2:$N$81,3,FALSE),IF(_xlpm.x=0,"",_xlpm.x)))</f>
        <v/>
      </c>
      <c r="M310" s="46" t="str">
        <f>IF($I310="","",_xlfn.LET(_xlpm.x,VLOOKUP($I310,'2026-01-09_taxon-match'!$A$2:$N$81,5,FALSE),IF(_xlpm.x=0,"",_xlpm.x)))</f>
        <v/>
      </c>
      <c r="N310" s="46" t="str">
        <f>IF($I310="","",_xlfn.LET(_xlpm.x,VLOOKUP($I310,'2026-01-09_taxon-match'!$A$2:$N$81,6,FALSE),IF(_xlpm.x=0,"",_xlpm.x)))</f>
        <v/>
      </c>
      <c r="O310" s="46" t="str">
        <f>IF($I310="","",_xlfn.LET(_xlpm.x,VLOOKUP($I310,'2026-01-09_taxon-match'!$A$2:$N$81,7,FALSE),IF(_xlpm.x=0,"",_xlpm.x)))</f>
        <v/>
      </c>
      <c r="P310" s="46" t="str">
        <f>IF($I310="","",_xlfn.LET(_xlpm.x,VLOOKUP($I310,'2026-01-09_taxon-match'!$A$2:$N$81,8,FALSE),IF(_xlpm.x=0,"",_xlpm.x)))</f>
        <v/>
      </c>
      <c r="Q310" s="46" t="str">
        <f>IF($I310="","",_xlfn.LET(_xlpm.x,VLOOKUP($I310,'2026-01-09_taxon-match'!$A$2:$N$81,9,FALSE),IF(_xlpm.x=0,"",_xlpm.x)))</f>
        <v/>
      </c>
      <c r="R310" s="46" t="str">
        <f>IF($I310="","",_xlfn.LET(_xlpm.x,VLOOKUP($I310,'2026-01-09_taxon-match'!$A$2:$N$81,10,FALSE),IF(_xlpm.x=0,"",_xlpm.x)))</f>
        <v/>
      </c>
      <c r="S310" s="46" t="str">
        <f>IF($I310="","",_xlfn.LET(_xlpm.x,VLOOKUP($I310,'2026-01-09_taxon-match'!$A$2:$N$81,11,FALSE),IF(_xlpm.x=0,"",_xlpm.x)))</f>
        <v/>
      </c>
      <c r="T310" s="46" t="str">
        <f>IF($I310="","",_xlfn.LET(_xlpm.x,VLOOKUP($I310,'2026-01-09_taxon-match'!$A$2:$N$81,13,FALSE),IF(_xlpm.x=0,"",_xlpm.x)))</f>
        <v/>
      </c>
      <c r="U310" s="46">
        <v>1</v>
      </c>
      <c r="V310" t="s">
        <v>43</v>
      </c>
      <c r="Y310" s="46" t="str">
        <f>IF(V310="","",_xlfn.LET(_xlpm.x,VLOOKUP(V310,'Drop-down_menus'!$D$2:$E$13,2,FALSE),IF(_xlpm.x=0,"",_xlpm.x)))</f>
        <v>https://orcid.org/0000-0002-0981-7442</v>
      </c>
      <c r="Z310" s="46" t="str">
        <f>IF(W310="","",_xlfn.LET(_xlpm.x,VLOOKUP(W310,'Drop-down_menus'!$D$2:$E$13,2,FALSE),IF(_xlpm.x=0,"",_xlpm.x)))</f>
        <v/>
      </c>
      <c r="AA310" s="46" t="str">
        <f>IF(X310="","",_xlfn.LET(_xlpm.x,VLOOKUP(X310,'Drop-down_menus'!$D$2:$E$13,2,FALSE),IF(_xlpm.x=0,"",_xlpm.x)))</f>
        <v/>
      </c>
      <c r="AB310" s="46" t="s">
        <v>300</v>
      </c>
      <c r="AC310" s="46" t="s">
        <v>1255</v>
      </c>
    </row>
    <row r="311" spans="2:34" ht="13.5" customHeight="1">
      <c r="B311" s="46">
        <v>257</v>
      </c>
      <c r="C311" s="46" t="s">
        <v>104</v>
      </c>
      <c r="D311" s="46" t="b">
        <f>COUNTIF(Events!$B$2:$B$171, C311) &gt; 0</f>
        <v>1</v>
      </c>
      <c r="E311" s="46" t="s">
        <v>196</v>
      </c>
      <c r="J311" s="46" t="str">
        <f>IF(I311="","",_xlfn.LET(_xlpm.x,VLOOKUP(I311,'2026-01-09_taxon-match'!$A$2:$N$81,4,FALSE),IF(_xlpm.x=0,"",_xlpm.x)))</f>
        <v/>
      </c>
      <c r="L311" s="46" t="str">
        <f>IF(I311="","",_xlfn.LET(_xlpm.x,VLOOKUP(I311,'2026-01-09_taxon-match'!$A$2:$N$81,3,FALSE),IF(_xlpm.x=0,"",_xlpm.x)))</f>
        <v/>
      </c>
      <c r="M311" s="46" t="str">
        <f>IF($I311="","",_xlfn.LET(_xlpm.x,VLOOKUP($I311,'2026-01-09_taxon-match'!$A$2:$N$81,5,FALSE),IF(_xlpm.x=0,"",_xlpm.x)))</f>
        <v/>
      </c>
      <c r="N311" s="46" t="str">
        <f>IF($I311="","",_xlfn.LET(_xlpm.x,VLOOKUP($I311,'2026-01-09_taxon-match'!$A$2:$N$81,6,FALSE),IF(_xlpm.x=0,"",_xlpm.x)))</f>
        <v/>
      </c>
      <c r="O311" s="46" t="str">
        <f>IF($I311="","",_xlfn.LET(_xlpm.x,VLOOKUP($I311,'2026-01-09_taxon-match'!$A$2:$N$81,7,FALSE),IF(_xlpm.x=0,"",_xlpm.x)))</f>
        <v/>
      </c>
      <c r="P311" s="46" t="str">
        <f>IF($I311="","",_xlfn.LET(_xlpm.x,VLOOKUP($I311,'2026-01-09_taxon-match'!$A$2:$N$81,8,FALSE),IF(_xlpm.x=0,"",_xlpm.x)))</f>
        <v/>
      </c>
      <c r="Q311" s="46" t="str">
        <f>IF($I311="","",_xlfn.LET(_xlpm.x,VLOOKUP($I311,'2026-01-09_taxon-match'!$A$2:$N$81,9,FALSE),IF(_xlpm.x=0,"",_xlpm.x)))</f>
        <v/>
      </c>
      <c r="R311" s="46" t="str">
        <f>IF($I311="","",_xlfn.LET(_xlpm.x,VLOOKUP($I311,'2026-01-09_taxon-match'!$A$2:$N$81,10,FALSE),IF(_xlpm.x=0,"",_xlpm.x)))</f>
        <v/>
      </c>
      <c r="S311" s="46" t="str">
        <f>IF($I311="","",_xlfn.LET(_xlpm.x,VLOOKUP($I311,'2026-01-09_taxon-match'!$A$2:$N$81,11,FALSE),IF(_xlpm.x=0,"",_xlpm.x)))</f>
        <v/>
      </c>
      <c r="T311" s="46" t="str">
        <f>IF($I311="","",_xlfn.LET(_xlpm.x,VLOOKUP($I311,'2026-01-09_taxon-match'!$A$2:$N$81,13,FALSE),IF(_xlpm.x=0,"",_xlpm.x)))</f>
        <v/>
      </c>
      <c r="V311" s="46" t="s">
        <v>54</v>
      </c>
      <c r="W311" s="46" t="s">
        <v>221</v>
      </c>
      <c r="Y311" s="46" t="str">
        <f>IF(V311="","",_xlfn.LET(_xlpm.x,VLOOKUP(V311,'Drop-down_menus'!$D$2:$E$13,2,FALSE),IF(_xlpm.x=0,"",_xlpm.x)))</f>
        <v>https://orcid.org/0000-0002-8971-8195</v>
      </c>
      <c r="Z311" s="46" t="str">
        <f>IF(W311="","",_xlfn.LET(_xlpm.x,VLOOKUP(W311,'Drop-down_menus'!$D$2:$E$13,2,FALSE),IF(_xlpm.x=0,"",_xlpm.x)))</f>
        <v>https://orcid.org/0000-0002-5199-9817</v>
      </c>
      <c r="AA311" s="46" t="str">
        <f>IF(X311="","",_xlfn.LET(_xlpm.x,VLOOKUP(X311,'Drop-down_menus'!$D$2:$E$13,2,FALSE),IF(_xlpm.x=0,"",_xlpm.x)))</f>
        <v/>
      </c>
      <c r="AB311" s="40"/>
      <c r="AC311" s="40"/>
      <c r="AD311" s="46" t="s">
        <v>222</v>
      </c>
      <c r="AE311" s="46" t="s">
        <v>28</v>
      </c>
      <c r="AF311" s="46" t="s">
        <v>42</v>
      </c>
      <c r="AG311" s="46" t="str">
        <f>IF(AE311="","",_xlfn.LET(_xlpm.x,VLOOKUP(AE311,'Drop-down_menus'!$D$2:$E$13,2,FALSE),IF(_xlpm.x=0,"",_xlpm.x)))</f>
        <v>https://orcid.org/0000-0002-9037-7623</v>
      </c>
      <c r="AH311" s="46" t="str">
        <f>IF(AF311="","",_xlfn.LET(_xlpm.x,VLOOKUP(AF311,'Drop-down_menus'!$D$2:$E$13,2,FALSE),IF(_xlpm.x=0,"",_xlpm.x)))</f>
        <v/>
      </c>
    </row>
    <row r="312" spans="2:34" ht="13.5" customHeight="1">
      <c r="B312" s="46">
        <v>258</v>
      </c>
      <c r="C312" s="2" t="s">
        <v>96</v>
      </c>
      <c r="D312" s="46" t="b">
        <f>COUNTIF(Events!$B$2:$B$171, C312) &gt; 0</f>
        <v>1</v>
      </c>
      <c r="G312" s="46" t="s">
        <v>511</v>
      </c>
      <c r="J312" s="46" t="str">
        <f>IF(I312="","",_xlfn.LET(_xlpm.x,VLOOKUP(I312,'2026-01-09_taxon-match'!$A$2:$N$81,4,FALSE),IF(_xlpm.x=0,"",_xlpm.x)))</f>
        <v/>
      </c>
      <c r="L312" s="46" t="str">
        <f>IF(I312="","",_xlfn.LET(_xlpm.x,VLOOKUP(I312,'2026-01-09_taxon-match'!$A$2:$N$81,3,FALSE),IF(_xlpm.x=0,"",_xlpm.x)))</f>
        <v/>
      </c>
      <c r="M312" s="46" t="str">
        <f>IF($I312="","",_xlfn.LET(_xlpm.x,VLOOKUP($I312,'2026-01-09_taxon-match'!$A$2:$N$81,5,FALSE),IF(_xlpm.x=0,"",_xlpm.x)))</f>
        <v/>
      </c>
      <c r="N312" s="46" t="str">
        <f>IF($I312="","",_xlfn.LET(_xlpm.x,VLOOKUP($I312,'2026-01-09_taxon-match'!$A$2:$N$81,6,FALSE),IF(_xlpm.x=0,"",_xlpm.x)))</f>
        <v/>
      </c>
      <c r="O312" s="46" t="str">
        <f>IF($I312="","",_xlfn.LET(_xlpm.x,VLOOKUP($I312,'2026-01-09_taxon-match'!$A$2:$N$81,7,FALSE),IF(_xlpm.x=0,"",_xlpm.x)))</f>
        <v/>
      </c>
      <c r="P312" s="46" t="str">
        <f>IF($I312="","",_xlfn.LET(_xlpm.x,VLOOKUP($I312,'2026-01-09_taxon-match'!$A$2:$N$81,8,FALSE),IF(_xlpm.x=0,"",_xlpm.x)))</f>
        <v/>
      </c>
      <c r="Q312" s="46" t="str">
        <f>IF($I312="","",_xlfn.LET(_xlpm.x,VLOOKUP($I312,'2026-01-09_taxon-match'!$A$2:$N$81,9,FALSE),IF(_xlpm.x=0,"",_xlpm.x)))</f>
        <v/>
      </c>
      <c r="R312" s="46" t="str">
        <f>IF($I312="","",_xlfn.LET(_xlpm.x,VLOOKUP($I312,'2026-01-09_taxon-match'!$A$2:$N$81,10,FALSE),IF(_xlpm.x=0,"",_xlpm.x)))</f>
        <v/>
      </c>
      <c r="S312" s="46" t="str">
        <f>IF($I312="","",_xlfn.LET(_xlpm.x,VLOOKUP($I312,'2026-01-09_taxon-match'!$A$2:$N$81,11,FALSE),IF(_xlpm.x=0,"",_xlpm.x)))</f>
        <v/>
      </c>
      <c r="T312" s="46" t="str">
        <f>IF($I312="","",_xlfn.LET(_xlpm.x,VLOOKUP($I312,'2026-01-09_taxon-match'!$A$2:$N$81,13,FALSE),IF(_xlpm.x=0,"",_xlpm.x)))</f>
        <v/>
      </c>
      <c r="U312" s="46">
        <v>1</v>
      </c>
      <c r="V312" t="s">
        <v>43</v>
      </c>
      <c r="Y312" s="46" t="str">
        <f>IF(V312="","",_xlfn.LET(_xlpm.x,VLOOKUP(V312,'Drop-down_menus'!$D$2:$E$13,2,FALSE),IF(_xlpm.x=0,"",_xlpm.x)))</f>
        <v>https://orcid.org/0000-0002-0981-7442</v>
      </c>
      <c r="Z312" s="46" t="str">
        <f>IF(W312="","",_xlfn.LET(_xlpm.x,VLOOKUP(W312,'Drop-down_menus'!$D$2:$E$13,2,FALSE),IF(_xlpm.x=0,"",_xlpm.x)))</f>
        <v/>
      </c>
      <c r="AA312" s="46" t="str">
        <f>IF(X312="","",_xlfn.LET(_xlpm.x,VLOOKUP(X312,'Drop-down_menus'!$D$2:$E$13,2,FALSE),IF(_xlpm.x=0,"",_xlpm.x)))</f>
        <v/>
      </c>
      <c r="AB312" s="46" t="s">
        <v>1252</v>
      </c>
      <c r="AC312" s="46" t="s">
        <v>1255</v>
      </c>
    </row>
    <row r="313" spans="2:34" ht="13.5" customHeight="1">
      <c r="B313" s="46">
        <v>258</v>
      </c>
      <c r="C313" s="2" t="s">
        <v>96</v>
      </c>
      <c r="D313" s="46" t="b">
        <f>COUNTIF(Events!$B$2:$B$171, C313) &gt; 0</f>
        <v>1</v>
      </c>
      <c r="G313" s="46" t="s">
        <v>511</v>
      </c>
      <c r="J313" s="46" t="str">
        <f>IF(I313="","",_xlfn.LET(_xlpm.x,VLOOKUP(I313,'2026-01-09_taxon-match'!$A$2:$N$81,4,FALSE),IF(_xlpm.x=0,"",_xlpm.x)))</f>
        <v/>
      </c>
      <c r="L313" s="46" t="str">
        <f>IF(I313="","",_xlfn.LET(_xlpm.x,VLOOKUP(I313,'2026-01-09_taxon-match'!$A$2:$N$81,3,FALSE),IF(_xlpm.x=0,"",_xlpm.x)))</f>
        <v/>
      </c>
      <c r="M313" s="46" t="str">
        <f>IF($I313="","",_xlfn.LET(_xlpm.x,VLOOKUP($I313,'2026-01-09_taxon-match'!$A$2:$N$81,5,FALSE),IF(_xlpm.x=0,"",_xlpm.x)))</f>
        <v/>
      </c>
      <c r="N313" s="46" t="str">
        <f>IF($I313="","",_xlfn.LET(_xlpm.x,VLOOKUP($I313,'2026-01-09_taxon-match'!$A$2:$N$81,6,FALSE),IF(_xlpm.x=0,"",_xlpm.x)))</f>
        <v/>
      </c>
      <c r="O313" s="46" t="str">
        <f>IF($I313="","",_xlfn.LET(_xlpm.x,VLOOKUP($I313,'2026-01-09_taxon-match'!$A$2:$N$81,7,FALSE),IF(_xlpm.x=0,"",_xlpm.x)))</f>
        <v/>
      </c>
      <c r="P313" s="46" t="str">
        <f>IF($I313="","",_xlfn.LET(_xlpm.x,VLOOKUP($I313,'2026-01-09_taxon-match'!$A$2:$N$81,8,FALSE),IF(_xlpm.x=0,"",_xlpm.x)))</f>
        <v/>
      </c>
      <c r="Q313" s="46" t="str">
        <f>IF($I313="","",_xlfn.LET(_xlpm.x,VLOOKUP($I313,'2026-01-09_taxon-match'!$A$2:$N$81,9,FALSE),IF(_xlpm.x=0,"",_xlpm.x)))</f>
        <v/>
      </c>
      <c r="R313" s="46" t="str">
        <f>IF($I313="","",_xlfn.LET(_xlpm.x,VLOOKUP($I313,'2026-01-09_taxon-match'!$A$2:$N$81,10,FALSE),IF(_xlpm.x=0,"",_xlpm.x)))</f>
        <v/>
      </c>
      <c r="S313" s="46" t="str">
        <f>IF($I313="","",_xlfn.LET(_xlpm.x,VLOOKUP($I313,'2026-01-09_taxon-match'!$A$2:$N$81,11,FALSE),IF(_xlpm.x=0,"",_xlpm.x)))</f>
        <v/>
      </c>
      <c r="T313" s="46" t="str">
        <f>IF($I313="","",_xlfn.LET(_xlpm.x,VLOOKUP($I313,'2026-01-09_taxon-match'!$A$2:$N$81,13,FALSE),IF(_xlpm.x=0,"",_xlpm.x)))</f>
        <v/>
      </c>
      <c r="U313" s="46">
        <v>1</v>
      </c>
      <c r="V313" t="s">
        <v>43</v>
      </c>
      <c r="Y313" s="46" t="str">
        <f>IF(V313="","",_xlfn.LET(_xlpm.x,VLOOKUP(V313,'Drop-down_menus'!$D$2:$E$13,2,FALSE),IF(_xlpm.x=0,"",_xlpm.x)))</f>
        <v>https://orcid.org/0000-0002-0981-7442</v>
      </c>
      <c r="Z313" s="46" t="str">
        <f>IF(W313="","",_xlfn.LET(_xlpm.x,VLOOKUP(W313,'Drop-down_menus'!$D$2:$E$13,2,FALSE),IF(_xlpm.x=0,"",_xlpm.x)))</f>
        <v/>
      </c>
      <c r="AA313" s="46" t="str">
        <f>IF(X313="","",_xlfn.LET(_xlpm.x,VLOOKUP(X313,'Drop-down_menus'!$D$2:$E$13,2,FALSE),IF(_xlpm.x=0,"",_xlpm.x)))</f>
        <v/>
      </c>
      <c r="AB313" s="46" t="s">
        <v>300</v>
      </c>
      <c r="AC313" s="46" t="s">
        <v>1255</v>
      </c>
    </row>
    <row r="314" spans="2:34" ht="13.5" customHeight="1">
      <c r="B314" s="46">
        <v>258</v>
      </c>
      <c r="C314" s="46" t="s">
        <v>104</v>
      </c>
      <c r="D314" s="46" t="b">
        <f>COUNTIF(Events!$B$2:$B$171, C314) &gt; 0</f>
        <v>1</v>
      </c>
      <c r="E314" s="46" t="s">
        <v>196</v>
      </c>
      <c r="J314" s="46" t="str">
        <f>IF(I314="","",_xlfn.LET(_xlpm.x,VLOOKUP(I314,'2026-01-09_taxon-match'!$A$2:$N$81,4,FALSE),IF(_xlpm.x=0,"",_xlpm.x)))</f>
        <v/>
      </c>
      <c r="L314" s="46" t="str">
        <f>IF(I314="","",_xlfn.LET(_xlpm.x,VLOOKUP(I314,'2026-01-09_taxon-match'!$A$2:$N$81,3,FALSE),IF(_xlpm.x=0,"",_xlpm.x)))</f>
        <v/>
      </c>
      <c r="M314" s="46" t="str">
        <f>IF($I314="","",_xlfn.LET(_xlpm.x,VLOOKUP($I314,'2026-01-09_taxon-match'!$A$2:$N$81,5,FALSE),IF(_xlpm.x=0,"",_xlpm.x)))</f>
        <v/>
      </c>
      <c r="N314" s="46" t="str">
        <f>IF($I314="","",_xlfn.LET(_xlpm.x,VLOOKUP($I314,'2026-01-09_taxon-match'!$A$2:$N$81,6,FALSE),IF(_xlpm.x=0,"",_xlpm.x)))</f>
        <v/>
      </c>
      <c r="O314" s="46" t="str">
        <f>IF($I314="","",_xlfn.LET(_xlpm.x,VLOOKUP($I314,'2026-01-09_taxon-match'!$A$2:$N$81,7,FALSE),IF(_xlpm.x=0,"",_xlpm.x)))</f>
        <v/>
      </c>
      <c r="P314" s="46" t="str">
        <f>IF($I314="","",_xlfn.LET(_xlpm.x,VLOOKUP($I314,'2026-01-09_taxon-match'!$A$2:$N$81,8,FALSE),IF(_xlpm.x=0,"",_xlpm.x)))</f>
        <v/>
      </c>
      <c r="Q314" s="46" t="str">
        <f>IF($I314="","",_xlfn.LET(_xlpm.x,VLOOKUP($I314,'2026-01-09_taxon-match'!$A$2:$N$81,9,FALSE),IF(_xlpm.x=0,"",_xlpm.x)))</f>
        <v/>
      </c>
      <c r="R314" s="46" t="str">
        <f>IF($I314="","",_xlfn.LET(_xlpm.x,VLOOKUP($I314,'2026-01-09_taxon-match'!$A$2:$N$81,10,FALSE),IF(_xlpm.x=0,"",_xlpm.x)))</f>
        <v/>
      </c>
      <c r="S314" s="46" t="str">
        <f>IF($I314="","",_xlfn.LET(_xlpm.x,VLOOKUP($I314,'2026-01-09_taxon-match'!$A$2:$N$81,11,FALSE),IF(_xlpm.x=0,"",_xlpm.x)))</f>
        <v/>
      </c>
      <c r="T314" s="46" t="str">
        <f>IF($I314="","",_xlfn.LET(_xlpm.x,VLOOKUP($I314,'2026-01-09_taxon-match'!$A$2:$N$81,13,FALSE),IF(_xlpm.x=0,"",_xlpm.x)))</f>
        <v/>
      </c>
      <c r="V314" s="46" t="s">
        <v>54</v>
      </c>
      <c r="W314" s="46" t="s">
        <v>221</v>
      </c>
      <c r="Y314" s="46" t="str">
        <f>IF(V314="","",_xlfn.LET(_xlpm.x,VLOOKUP(V314,'Drop-down_menus'!$D$2:$E$13,2,FALSE),IF(_xlpm.x=0,"",_xlpm.x)))</f>
        <v>https://orcid.org/0000-0002-8971-8195</v>
      </c>
      <c r="Z314" s="46" t="str">
        <f>IF(W314="","",_xlfn.LET(_xlpm.x,VLOOKUP(W314,'Drop-down_menus'!$D$2:$E$13,2,FALSE),IF(_xlpm.x=0,"",_xlpm.x)))</f>
        <v>https://orcid.org/0000-0002-5199-9817</v>
      </c>
      <c r="AA314" s="46" t="str">
        <f>IF(X314="","",_xlfn.LET(_xlpm.x,VLOOKUP(X314,'Drop-down_menus'!$D$2:$E$13,2,FALSE),IF(_xlpm.x=0,"",_xlpm.x)))</f>
        <v/>
      </c>
      <c r="AB314" s="14" t="s">
        <v>223</v>
      </c>
      <c r="AC314" s="14" t="s">
        <v>241</v>
      </c>
      <c r="AD314" s="46" t="s">
        <v>242</v>
      </c>
      <c r="AE314" s="46" t="s">
        <v>28</v>
      </c>
      <c r="AF314" s="46" t="s">
        <v>42</v>
      </c>
      <c r="AG314" s="46" t="str">
        <f>IF(AE314="","",_xlfn.LET(_xlpm.x,VLOOKUP(AE314,'Drop-down_menus'!$D$2:$E$13,2,FALSE),IF(_xlpm.x=0,"",_xlpm.x)))</f>
        <v>https://orcid.org/0000-0002-9037-7623</v>
      </c>
      <c r="AH314" s="46" t="str">
        <f>IF(AF314="","",_xlfn.LET(_xlpm.x,VLOOKUP(AF314,'Drop-down_menus'!$D$2:$E$13,2,FALSE),IF(_xlpm.x=0,"",_xlpm.x)))</f>
        <v/>
      </c>
    </row>
    <row r="315" spans="2:34" ht="13.5" customHeight="1">
      <c r="B315" s="46">
        <v>259</v>
      </c>
      <c r="C315" s="2" t="s">
        <v>96</v>
      </c>
      <c r="D315" s="46" t="b">
        <f>COUNTIF(Events!$B$2:$B$171, C315) &gt; 0</f>
        <v>1</v>
      </c>
      <c r="G315" s="46" t="s">
        <v>1209</v>
      </c>
      <c r="I315" s="46" t="s">
        <v>243</v>
      </c>
      <c r="J315" s="46" t="str">
        <f>IF(I315="","",_xlfn.LET(_xlpm.x,VLOOKUP(I315,'2026-01-09_taxon-match'!$A$2:$N$81,4,FALSE),IF(_xlpm.x=0,"",_xlpm.x)))</f>
        <v>Gastropoda</v>
      </c>
      <c r="K315" s="46" t="s">
        <v>1318</v>
      </c>
      <c r="L315" s="46" t="str">
        <f>IF(I315="","",_xlfn.LET(_xlpm.x,VLOOKUP(I315,'2026-01-09_taxon-match'!$A$2:$N$81,3,FALSE),IF(_xlpm.x=0,"",_xlpm.x)))</f>
        <v>urn:lsid:marinespecies.org:taxname:101</v>
      </c>
      <c r="M315" s="46" t="str">
        <f>IF($I315="","",_xlfn.LET(_xlpm.x,VLOOKUP($I315,'2026-01-09_taxon-match'!$A$2:$N$81,5,FALSE),IF(_xlpm.x=0,"",_xlpm.x)))</f>
        <v>Cuvier, 1795</v>
      </c>
      <c r="N315" s="46" t="str">
        <f>IF($I315="","",_xlfn.LET(_xlpm.x,VLOOKUP($I315,'2026-01-09_taxon-match'!$A$2:$N$81,6,FALSE),IF(_xlpm.x=0,"",_xlpm.x)))</f>
        <v>Animalia</v>
      </c>
      <c r="O315" s="46" t="str">
        <f>IF($I315="","",_xlfn.LET(_xlpm.x,VLOOKUP($I315,'2026-01-09_taxon-match'!$A$2:$N$81,7,FALSE),IF(_xlpm.x=0,"",_xlpm.x)))</f>
        <v>Mollusca</v>
      </c>
      <c r="P315" s="46" t="str">
        <f>IF($I315="","",_xlfn.LET(_xlpm.x,VLOOKUP($I315,'2026-01-09_taxon-match'!$A$2:$N$81,8,FALSE),IF(_xlpm.x=0,"",_xlpm.x)))</f>
        <v>Gastropoda</v>
      </c>
      <c r="Q315" s="46" t="str">
        <f>IF($I315="","",_xlfn.LET(_xlpm.x,VLOOKUP($I315,'2026-01-09_taxon-match'!$A$2:$N$81,9,FALSE),IF(_xlpm.x=0,"",_xlpm.x)))</f>
        <v/>
      </c>
      <c r="R315" s="46" t="str">
        <f>IF($I315="","",_xlfn.LET(_xlpm.x,VLOOKUP($I315,'2026-01-09_taxon-match'!$A$2:$N$81,10,FALSE),IF(_xlpm.x=0,"",_xlpm.x)))</f>
        <v/>
      </c>
      <c r="S315" s="46" t="str">
        <f>IF($I315="","",_xlfn.LET(_xlpm.x,VLOOKUP($I315,'2026-01-09_taxon-match'!$A$2:$N$81,11,FALSE),IF(_xlpm.x=0,"",_xlpm.x)))</f>
        <v/>
      </c>
      <c r="T315" s="46" t="str">
        <f>IF($I315="","",_xlfn.LET(_xlpm.x,VLOOKUP($I315,'2026-01-09_taxon-match'!$A$2:$N$81,13,FALSE),IF(_xlpm.x=0,"",_xlpm.x)))</f>
        <v/>
      </c>
      <c r="U315" s="46">
        <v>1</v>
      </c>
      <c r="V315" s="2" t="s">
        <v>58</v>
      </c>
      <c r="Y315" s="46" t="str">
        <f>IF(V315="","",_xlfn.LET(_xlpm.x,VLOOKUP(V315,'Drop-down_menus'!$D$2:$E$13,2,FALSE),IF(_xlpm.x=0,"",_xlpm.x)))</f>
        <v>https://orcid.org/0000-0002-9708-1761</v>
      </c>
      <c r="Z315" s="46" t="str">
        <f>IF(W315="","",_xlfn.LET(_xlpm.x,VLOOKUP(W315,'Drop-down_menus'!$D$2:$E$13,2,FALSE),IF(_xlpm.x=0,"",_xlpm.x)))</f>
        <v/>
      </c>
      <c r="AA315" s="46" t="str">
        <f>IF(X315="","",_xlfn.LET(_xlpm.x,VLOOKUP(X315,'Drop-down_menus'!$D$2:$E$13,2,FALSE),IF(_xlpm.x=0,"",_xlpm.x)))</f>
        <v/>
      </c>
      <c r="AB315" s="46" t="s">
        <v>1126</v>
      </c>
      <c r="AC315" s="46" t="s">
        <v>241</v>
      </c>
    </row>
    <row r="316" spans="2:34" ht="13.5" customHeight="1">
      <c r="B316" s="46">
        <v>259</v>
      </c>
      <c r="C316" s="46" t="s">
        <v>96</v>
      </c>
      <c r="D316" s="46" t="b">
        <f>COUNTIF(Events!$B$2:$B$171, C316) &gt; 0</f>
        <v>1</v>
      </c>
      <c r="E316" s="46" t="s">
        <v>169</v>
      </c>
      <c r="F316" s="47"/>
      <c r="G316" s="46" t="s">
        <v>243</v>
      </c>
      <c r="I316" s="46" t="s">
        <v>243</v>
      </c>
      <c r="J316" s="46" t="str">
        <f>IF(I316="","",_xlfn.LET(_xlpm.x,VLOOKUP(I316,'2026-01-09_taxon-match'!$A$2:$N$81,4,FALSE),IF(_xlpm.x=0,"",_xlpm.x)))</f>
        <v>Gastropoda</v>
      </c>
      <c r="L316" s="46" t="str">
        <f>IF(I316="","",_xlfn.LET(_xlpm.x,VLOOKUP(I316,'2026-01-09_taxon-match'!$A$2:$N$81,3,FALSE),IF(_xlpm.x=0,"",_xlpm.x)))</f>
        <v>urn:lsid:marinespecies.org:taxname:101</v>
      </c>
      <c r="M316" s="46" t="str">
        <f>IF($I316="","",_xlfn.LET(_xlpm.x,VLOOKUP($I316,'2026-01-09_taxon-match'!$A$2:$N$81,5,FALSE),IF(_xlpm.x=0,"",_xlpm.x)))</f>
        <v>Cuvier, 1795</v>
      </c>
      <c r="N316" s="46" t="str">
        <f>IF($I316="","",_xlfn.LET(_xlpm.x,VLOOKUP($I316,'2026-01-09_taxon-match'!$A$2:$N$81,6,FALSE),IF(_xlpm.x=0,"",_xlpm.x)))</f>
        <v>Animalia</v>
      </c>
      <c r="O316" s="46" t="str">
        <f>IF($I316="","",_xlfn.LET(_xlpm.x,VLOOKUP($I316,'2026-01-09_taxon-match'!$A$2:$N$81,7,FALSE),IF(_xlpm.x=0,"",_xlpm.x)))</f>
        <v>Mollusca</v>
      </c>
      <c r="P316" s="46" t="str">
        <f>IF($I316="","",_xlfn.LET(_xlpm.x,VLOOKUP($I316,'2026-01-09_taxon-match'!$A$2:$N$81,8,FALSE),IF(_xlpm.x=0,"",_xlpm.x)))</f>
        <v>Gastropoda</v>
      </c>
      <c r="Q316" s="46" t="str">
        <f>IF($I316="","",_xlfn.LET(_xlpm.x,VLOOKUP($I316,'2026-01-09_taxon-match'!$A$2:$N$81,9,FALSE),IF(_xlpm.x=0,"",_xlpm.x)))</f>
        <v/>
      </c>
      <c r="R316" s="46" t="str">
        <f>IF($I316="","",_xlfn.LET(_xlpm.x,VLOOKUP($I316,'2026-01-09_taxon-match'!$A$2:$N$81,10,FALSE),IF(_xlpm.x=0,"",_xlpm.x)))</f>
        <v/>
      </c>
      <c r="S316" s="46" t="str">
        <f>IF($I316="","",_xlfn.LET(_xlpm.x,VLOOKUP($I316,'2026-01-09_taxon-match'!$A$2:$N$81,11,FALSE),IF(_xlpm.x=0,"",_xlpm.x)))</f>
        <v/>
      </c>
      <c r="T316" s="46" t="str">
        <f>IF($I316="","",_xlfn.LET(_xlpm.x,VLOOKUP($I316,'2026-01-09_taxon-match'!$A$2:$N$81,13,FALSE),IF(_xlpm.x=0,"",_xlpm.x)))</f>
        <v/>
      </c>
      <c r="U316" s="46" t="s">
        <v>244</v>
      </c>
      <c r="V316" s="46" t="s">
        <v>58</v>
      </c>
      <c r="Y316" s="46" t="str">
        <f>IF(V316="","",_xlfn.LET(_xlpm.x,VLOOKUP(V316,'Drop-down_menus'!$D$2:$E$13,2,FALSE),IF(_xlpm.x=0,"",_xlpm.x)))</f>
        <v>https://orcid.org/0000-0002-9708-1761</v>
      </c>
      <c r="Z316" s="46" t="str">
        <f>IF(W316="","",_xlfn.LET(_xlpm.x,VLOOKUP(W316,'Drop-down_menus'!$D$2:$E$13,2,FALSE),IF(_xlpm.x=0,"",_xlpm.x)))</f>
        <v/>
      </c>
      <c r="AA316" s="46" t="str">
        <f>IF(X316="","",_xlfn.LET(_xlpm.x,VLOOKUP(X316,'Drop-down_menus'!$D$2:$E$13,2,FALSE),IF(_xlpm.x=0,"",_xlpm.x)))</f>
        <v/>
      </c>
      <c r="AB316" s="14" t="s">
        <v>223</v>
      </c>
      <c r="AC316" s="14" t="s">
        <v>241</v>
      </c>
      <c r="AE316" s="46" t="s">
        <v>28</v>
      </c>
      <c r="AF316" s="46" t="s">
        <v>42</v>
      </c>
      <c r="AG316" s="46" t="str">
        <f>IF(AE316="","",_xlfn.LET(_xlpm.x,VLOOKUP(AE316,'Drop-down_menus'!$D$2:$E$13,2,FALSE),IF(_xlpm.x=0,"",_xlpm.x)))</f>
        <v>https://orcid.org/0000-0002-9037-7623</v>
      </c>
      <c r="AH316" s="46" t="str">
        <f>IF(AF316="","",_xlfn.LET(_xlpm.x,VLOOKUP(AF316,'Drop-down_menus'!$D$2:$E$13,2,FALSE),IF(_xlpm.x=0,"",_xlpm.x)))</f>
        <v/>
      </c>
    </row>
    <row r="317" spans="2:34" ht="13.5" customHeight="1">
      <c r="B317" s="46">
        <v>259</v>
      </c>
      <c r="C317" s="46" t="s">
        <v>104</v>
      </c>
      <c r="D317" s="46" t="b">
        <f>COUNTIF(Events!$B$2:$B$171, C317) &gt; 0</f>
        <v>1</v>
      </c>
      <c r="E317" s="46" t="s">
        <v>196</v>
      </c>
      <c r="J317" s="46" t="str">
        <f>IF(I317="","",_xlfn.LET(_xlpm.x,VLOOKUP(I317,'2026-01-09_taxon-match'!$A$2:$N$81,4,FALSE),IF(_xlpm.x=0,"",_xlpm.x)))</f>
        <v/>
      </c>
      <c r="L317" s="46" t="str">
        <f>IF(I317="","",_xlfn.LET(_xlpm.x,VLOOKUP(I317,'2026-01-09_taxon-match'!$A$2:$N$81,3,FALSE),IF(_xlpm.x=0,"",_xlpm.x)))</f>
        <v/>
      </c>
      <c r="M317" s="46" t="str">
        <f>IF($I317="","",_xlfn.LET(_xlpm.x,VLOOKUP($I317,'2026-01-09_taxon-match'!$A$2:$N$81,5,FALSE),IF(_xlpm.x=0,"",_xlpm.x)))</f>
        <v/>
      </c>
      <c r="N317" s="46" t="str">
        <f>IF($I317="","",_xlfn.LET(_xlpm.x,VLOOKUP($I317,'2026-01-09_taxon-match'!$A$2:$N$81,6,FALSE),IF(_xlpm.x=0,"",_xlpm.x)))</f>
        <v/>
      </c>
      <c r="O317" s="46" t="str">
        <f>IF($I317="","",_xlfn.LET(_xlpm.x,VLOOKUP($I317,'2026-01-09_taxon-match'!$A$2:$N$81,7,FALSE),IF(_xlpm.x=0,"",_xlpm.x)))</f>
        <v/>
      </c>
      <c r="P317" s="46" t="str">
        <f>IF($I317="","",_xlfn.LET(_xlpm.x,VLOOKUP($I317,'2026-01-09_taxon-match'!$A$2:$N$81,8,FALSE),IF(_xlpm.x=0,"",_xlpm.x)))</f>
        <v/>
      </c>
      <c r="Q317" s="46" t="str">
        <f>IF($I317="","",_xlfn.LET(_xlpm.x,VLOOKUP($I317,'2026-01-09_taxon-match'!$A$2:$N$81,9,FALSE),IF(_xlpm.x=0,"",_xlpm.x)))</f>
        <v/>
      </c>
      <c r="R317" s="46" t="str">
        <f>IF($I317="","",_xlfn.LET(_xlpm.x,VLOOKUP($I317,'2026-01-09_taxon-match'!$A$2:$N$81,10,FALSE),IF(_xlpm.x=0,"",_xlpm.x)))</f>
        <v/>
      </c>
      <c r="S317" s="46" t="str">
        <f>IF($I317="","",_xlfn.LET(_xlpm.x,VLOOKUP($I317,'2026-01-09_taxon-match'!$A$2:$N$81,11,FALSE),IF(_xlpm.x=0,"",_xlpm.x)))</f>
        <v/>
      </c>
      <c r="T317" s="46" t="str">
        <f>IF($I317="","",_xlfn.LET(_xlpm.x,VLOOKUP($I317,'2026-01-09_taxon-match'!$A$2:$N$81,13,FALSE),IF(_xlpm.x=0,"",_xlpm.x)))</f>
        <v/>
      </c>
      <c r="V317" s="46" t="s">
        <v>54</v>
      </c>
      <c r="W317" s="46" t="s">
        <v>221</v>
      </c>
      <c r="Y317" s="46" t="str">
        <f>IF(V317="","",_xlfn.LET(_xlpm.x,VLOOKUP(V317,'Drop-down_menus'!$D$2:$E$13,2,FALSE),IF(_xlpm.x=0,"",_xlpm.x)))</f>
        <v>https://orcid.org/0000-0002-8971-8195</v>
      </c>
      <c r="Z317" s="46" t="str">
        <f>IF(W317="","",_xlfn.LET(_xlpm.x,VLOOKUP(W317,'Drop-down_menus'!$D$2:$E$13,2,FALSE),IF(_xlpm.x=0,"",_xlpm.x)))</f>
        <v>https://orcid.org/0000-0002-5199-9817</v>
      </c>
      <c r="AA317" s="46" t="str">
        <f>IF(X317="","",_xlfn.LET(_xlpm.x,VLOOKUP(X317,'Drop-down_menus'!$D$2:$E$13,2,FALSE),IF(_xlpm.x=0,"",_xlpm.x)))</f>
        <v/>
      </c>
      <c r="AB317" s="14" t="s">
        <v>245</v>
      </c>
      <c r="AC317" s="14" t="s">
        <v>182</v>
      </c>
      <c r="AD317" s="46" t="s">
        <v>242</v>
      </c>
      <c r="AE317" s="46" t="s">
        <v>28</v>
      </c>
      <c r="AF317" s="46" t="s">
        <v>42</v>
      </c>
      <c r="AG317" s="46" t="str">
        <f>IF(AE317="","",_xlfn.LET(_xlpm.x,VLOOKUP(AE317,'Drop-down_menus'!$D$2:$E$13,2,FALSE),IF(_xlpm.x=0,"",_xlpm.x)))</f>
        <v>https://orcid.org/0000-0002-9037-7623</v>
      </c>
      <c r="AH317" s="46" t="str">
        <f>IF(AF317="","",_xlfn.LET(_xlpm.x,VLOOKUP(AF317,'Drop-down_menus'!$D$2:$E$13,2,FALSE),IF(_xlpm.x=0,"",_xlpm.x)))</f>
        <v/>
      </c>
    </row>
    <row r="318" spans="2:34" ht="13.5" customHeight="1">
      <c r="B318" s="46">
        <v>260</v>
      </c>
      <c r="C318" s="2" t="s">
        <v>96</v>
      </c>
      <c r="D318" s="46" t="b">
        <f>COUNTIF(Events!$B$2:$B$171, C318) &gt; 0</f>
        <v>1</v>
      </c>
      <c r="G318" s="46" t="s">
        <v>1209</v>
      </c>
      <c r="I318" s="46" t="s">
        <v>243</v>
      </c>
      <c r="J318" s="46" t="str">
        <f>IF(I318="","",_xlfn.LET(_xlpm.x,VLOOKUP(I318,'2026-01-09_taxon-match'!$A$2:$N$81,4,FALSE),IF(_xlpm.x=0,"",_xlpm.x)))</f>
        <v>Gastropoda</v>
      </c>
      <c r="K318" s="46" t="s">
        <v>1318</v>
      </c>
      <c r="L318" s="46" t="str">
        <f>IF(I318="","",_xlfn.LET(_xlpm.x,VLOOKUP(I318,'2026-01-09_taxon-match'!$A$2:$N$81,3,FALSE),IF(_xlpm.x=0,"",_xlpm.x)))</f>
        <v>urn:lsid:marinespecies.org:taxname:101</v>
      </c>
      <c r="M318" s="46" t="str">
        <f>IF($I318="","",_xlfn.LET(_xlpm.x,VLOOKUP($I318,'2026-01-09_taxon-match'!$A$2:$N$81,5,FALSE),IF(_xlpm.x=0,"",_xlpm.x)))</f>
        <v>Cuvier, 1795</v>
      </c>
      <c r="N318" s="46" t="str">
        <f>IF($I318="","",_xlfn.LET(_xlpm.x,VLOOKUP($I318,'2026-01-09_taxon-match'!$A$2:$N$81,6,FALSE),IF(_xlpm.x=0,"",_xlpm.x)))</f>
        <v>Animalia</v>
      </c>
      <c r="O318" s="46" t="str">
        <f>IF($I318="","",_xlfn.LET(_xlpm.x,VLOOKUP($I318,'2026-01-09_taxon-match'!$A$2:$N$81,7,FALSE),IF(_xlpm.x=0,"",_xlpm.x)))</f>
        <v>Mollusca</v>
      </c>
      <c r="P318" s="46" t="str">
        <f>IF($I318="","",_xlfn.LET(_xlpm.x,VLOOKUP($I318,'2026-01-09_taxon-match'!$A$2:$N$81,8,FALSE),IF(_xlpm.x=0,"",_xlpm.x)))</f>
        <v>Gastropoda</v>
      </c>
      <c r="Q318" s="46" t="str">
        <f>IF($I318="","",_xlfn.LET(_xlpm.x,VLOOKUP($I318,'2026-01-09_taxon-match'!$A$2:$N$81,9,FALSE),IF(_xlpm.x=0,"",_xlpm.x)))</f>
        <v/>
      </c>
      <c r="R318" s="46" t="str">
        <f>IF($I318="","",_xlfn.LET(_xlpm.x,VLOOKUP($I318,'2026-01-09_taxon-match'!$A$2:$N$81,10,FALSE),IF(_xlpm.x=0,"",_xlpm.x)))</f>
        <v/>
      </c>
      <c r="S318" s="46" t="str">
        <f>IF($I318="","",_xlfn.LET(_xlpm.x,VLOOKUP($I318,'2026-01-09_taxon-match'!$A$2:$N$81,11,FALSE),IF(_xlpm.x=0,"",_xlpm.x)))</f>
        <v/>
      </c>
      <c r="T318" s="46" t="str">
        <f>IF($I318="","",_xlfn.LET(_xlpm.x,VLOOKUP($I318,'2026-01-09_taxon-match'!$A$2:$N$81,13,FALSE),IF(_xlpm.x=0,"",_xlpm.x)))</f>
        <v/>
      </c>
      <c r="U318" s="46">
        <v>1</v>
      </c>
      <c r="V318" s="2" t="s">
        <v>58</v>
      </c>
      <c r="Y318" s="46" t="str">
        <f>IF(V318="","",_xlfn.LET(_xlpm.x,VLOOKUP(V318,'Drop-down_menus'!$D$2:$E$13,2,FALSE),IF(_xlpm.x=0,"",_xlpm.x)))</f>
        <v>https://orcid.org/0000-0002-9708-1761</v>
      </c>
      <c r="Z318" s="46" t="str">
        <f>IF(W318="","",_xlfn.LET(_xlpm.x,VLOOKUP(W318,'Drop-down_menus'!$D$2:$E$13,2,FALSE),IF(_xlpm.x=0,"",_xlpm.x)))</f>
        <v/>
      </c>
      <c r="AA318" s="46" t="str">
        <f>IF(X318="","",_xlfn.LET(_xlpm.x,VLOOKUP(X318,'Drop-down_menus'!$D$2:$E$13,2,FALSE),IF(_xlpm.x=0,"",_xlpm.x)))</f>
        <v/>
      </c>
      <c r="AB318" s="46" t="s">
        <v>1126</v>
      </c>
      <c r="AC318" s="46" t="s">
        <v>241</v>
      </c>
    </row>
    <row r="319" spans="2:34" ht="13.5" customHeight="1">
      <c r="B319" s="46">
        <v>260</v>
      </c>
      <c r="C319" s="46" t="s">
        <v>96</v>
      </c>
      <c r="D319" s="46" t="b">
        <f>COUNTIF(Events!$B$2:$B$171, C319) &gt; 0</f>
        <v>1</v>
      </c>
      <c r="E319" s="46" t="s">
        <v>169</v>
      </c>
      <c r="F319" s="47"/>
      <c r="G319" s="46" t="s">
        <v>243</v>
      </c>
      <c r="I319" s="46" t="s">
        <v>243</v>
      </c>
      <c r="J319" s="46" t="str">
        <f>IF(I319="","",_xlfn.LET(_xlpm.x,VLOOKUP(I319,'2026-01-09_taxon-match'!$A$2:$N$81,4,FALSE),IF(_xlpm.x=0,"",_xlpm.x)))</f>
        <v>Gastropoda</v>
      </c>
      <c r="L319" s="46" t="str">
        <f>IF(I319="","",_xlfn.LET(_xlpm.x,VLOOKUP(I319,'2026-01-09_taxon-match'!$A$2:$N$81,3,FALSE),IF(_xlpm.x=0,"",_xlpm.x)))</f>
        <v>urn:lsid:marinespecies.org:taxname:101</v>
      </c>
      <c r="M319" s="46" t="str">
        <f>IF($I319="","",_xlfn.LET(_xlpm.x,VLOOKUP($I319,'2026-01-09_taxon-match'!$A$2:$N$81,5,FALSE),IF(_xlpm.x=0,"",_xlpm.x)))</f>
        <v>Cuvier, 1795</v>
      </c>
      <c r="N319" s="46" t="str">
        <f>IF($I319="","",_xlfn.LET(_xlpm.x,VLOOKUP($I319,'2026-01-09_taxon-match'!$A$2:$N$81,6,FALSE),IF(_xlpm.x=0,"",_xlpm.x)))</f>
        <v>Animalia</v>
      </c>
      <c r="O319" s="46" t="str">
        <f>IF($I319="","",_xlfn.LET(_xlpm.x,VLOOKUP($I319,'2026-01-09_taxon-match'!$A$2:$N$81,7,FALSE),IF(_xlpm.x=0,"",_xlpm.x)))</f>
        <v>Mollusca</v>
      </c>
      <c r="P319" s="46" t="str">
        <f>IF($I319="","",_xlfn.LET(_xlpm.x,VLOOKUP($I319,'2026-01-09_taxon-match'!$A$2:$N$81,8,FALSE),IF(_xlpm.x=0,"",_xlpm.x)))</f>
        <v>Gastropoda</v>
      </c>
      <c r="Q319" s="46" t="str">
        <f>IF($I319="","",_xlfn.LET(_xlpm.x,VLOOKUP($I319,'2026-01-09_taxon-match'!$A$2:$N$81,9,FALSE),IF(_xlpm.x=0,"",_xlpm.x)))</f>
        <v/>
      </c>
      <c r="R319" s="46" t="str">
        <f>IF($I319="","",_xlfn.LET(_xlpm.x,VLOOKUP($I319,'2026-01-09_taxon-match'!$A$2:$N$81,10,FALSE),IF(_xlpm.x=0,"",_xlpm.x)))</f>
        <v/>
      </c>
      <c r="S319" s="46" t="str">
        <f>IF($I319="","",_xlfn.LET(_xlpm.x,VLOOKUP($I319,'2026-01-09_taxon-match'!$A$2:$N$81,11,FALSE),IF(_xlpm.x=0,"",_xlpm.x)))</f>
        <v/>
      </c>
      <c r="T319" s="46" t="str">
        <f>IF($I319="","",_xlfn.LET(_xlpm.x,VLOOKUP($I319,'2026-01-09_taxon-match'!$A$2:$N$81,13,FALSE),IF(_xlpm.x=0,"",_xlpm.x)))</f>
        <v/>
      </c>
      <c r="U319" s="46" t="s">
        <v>244</v>
      </c>
      <c r="V319" s="46" t="s">
        <v>58</v>
      </c>
      <c r="Y319" s="46" t="str">
        <f>IF(V319="","",_xlfn.LET(_xlpm.x,VLOOKUP(V319,'Drop-down_menus'!$D$2:$E$13,2,FALSE),IF(_xlpm.x=0,"",_xlpm.x)))</f>
        <v>https://orcid.org/0000-0002-9708-1761</v>
      </c>
      <c r="Z319" s="46" t="str">
        <f>IF(W319="","",_xlfn.LET(_xlpm.x,VLOOKUP(W319,'Drop-down_menus'!$D$2:$E$13,2,FALSE),IF(_xlpm.x=0,"",_xlpm.x)))</f>
        <v/>
      </c>
      <c r="AA319" s="46" t="str">
        <f>IF(X319="","",_xlfn.LET(_xlpm.x,VLOOKUP(X319,'Drop-down_menus'!$D$2:$E$13,2,FALSE),IF(_xlpm.x=0,"",_xlpm.x)))</f>
        <v/>
      </c>
      <c r="AB319" s="14" t="s">
        <v>223</v>
      </c>
      <c r="AC319" s="14" t="s">
        <v>241</v>
      </c>
      <c r="AE319" s="46" t="s">
        <v>28</v>
      </c>
      <c r="AF319" s="46" t="s">
        <v>42</v>
      </c>
      <c r="AG319" s="46" t="str">
        <f>IF(AE319="","",_xlfn.LET(_xlpm.x,VLOOKUP(AE319,'Drop-down_menus'!$D$2:$E$13,2,FALSE),IF(_xlpm.x=0,"",_xlpm.x)))</f>
        <v>https://orcid.org/0000-0002-9037-7623</v>
      </c>
      <c r="AH319" s="46" t="str">
        <f>IF(AF319="","",_xlfn.LET(_xlpm.x,VLOOKUP(AF319,'Drop-down_menus'!$D$2:$E$13,2,FALSE),IF(_xlpm.x=0,"",_xlpm.x)))</f>
        <v/>
      </c>
    </row>
    <row r="320" spans="2:34" ht="13.5" customHeight="1">
      <c r="B320" s="46">
        <v>261</v>
      </c>
      <c r="C320" s="46" t="s">
        <v>105</v>
      </c>
      <c r="D320" s="46" t="b">
        <f>COUNTIF(Events!$B$2:$B$171, C320) &gt; 0</f>
        <v>1</v>
      </c>
      <c r="E320" s="48" t="s">
        <v>164</v>
      </c>
      <c r="F320" s="48" t="s">
        <v>246</v>
      </c>
      <c r="G320" s="48"/>
      <c r="H320" s="48"/>
      <c r="I320" s="48"/>
      <c r="J320" s="46" t="str">
        <f>IF(I320="","",_xlfn.LET(_xlpm.x,VLOOKUP(I320,'2026-01-09_taxon-match'!$A$2:$N$81,4,FALSE),IF(_xlpm.x=0,"",_xlpm.x)))</f>
        <v/>
      </c>
      <c r="K320" s="48"/>
      <c r="L320" s="46" t="str">
        <f>IF(I320="","",_xlfn.LET(_xlpm.x,VLOOKUP(I320,'2026-01-09_taxon-match'!$A$2:$N$81,3,FALSE),IF(_xlpm.x=0,"",_xlpm.x)))</f>
        <v/>
      </c>
      <c r="M320" s="46" t="str">
        <f>IF($I320="","",_xlfn.LET(_xlpm.x,VLOOKUP($I320,'2026-01-09_taxon-match'!$A$2:$N$81,5,FALSE),IF(_xlpm.x=0,"",_xlpm.x)))</f>
        <v/>
      </c>
      <c r="N320" s="46" t="str">
        <f>IF($I320="","",_xlfn.LET(_xlpm.x,VLOOKUP($I320,'2026-01-09_taxon-match'!$A$2:$N$81,6,FALSE),IF(_xlpm.x=0,"",_xlpm.x)))</f>
        <v/>
      </c>
      <c r="O320" s="46" t="str">
        <f>IF($I320="","",_xlfn.LET(_xlpm.x,VLOOKUP($I320,'2026-01-09_taxon-match'!$A$2:$N$81,7,FALSE),IF(_xlpm.x=0,"",_xlpm.x)))</f>
        <v/>
      </c>
      <c r="P320" s="46" t="str">
        <f>IF($I320="","",_xlfn.LET(_xlpm.x,VLOOKUP($I320,'2026-01-09_taxon-match'!$A$2:$N$81,8,FALSE),IF(_xlpm.x=0,"",_xlpm.x)))</f>
        <v/>
      </c>
      <c r="Q320" s="46" t="str">
        <f>IF($I320="","",_xlfn.LET(_xlpm.x,VLOOKUP($I320,'2026-01-09_taxon-match'!$A$2:$N$81,9,FALSE),IF(_xlpm.x=0,"",_xlpm.x)))</f>
        <v/>
      </c>
      <c r="R320" s="46" t="str">
        <f>IF($I320="","",_xlfn.LET(_xlpm.x,VLOOKUP($I320,'2026-01-09_taxon-match'!$A$2:$N$81,10,FALSE),IF(_xlpm.x=0,"",_xlpm.x)))</f>
        <v/>
      </c>
      <c r="S320" s="46" t="str">
        <f>IF($I320="","",_xlfn.LET(_xlpm.x,VLOOKUP($I320,'2026-01-09_taxon-match'!$A$2:$N$81,11,FALSE),IF(_xlpm.x=0,"",_xlpm.x)))</f>
        <v/>
      </c>
      <c r="T320" s="46" t="str">
        <f>IF($I320="","",_xlfn.LET(_xlpm.x,VLOOKUP($I320,'2026-01-09_taxon-match'!$A$2:$N$81,13,FALSE),IF(_xlpm.x=0,"",_xlpm.x)))</f>
        <v/>
      </c>
      <c r="U320" s="48"/>
      <c r="V320" s="48" t="s">
        <v>32</v>
      </c>
      <c r="W320" s="48" t="s">
        <v>42</v>
      </c>
      <c r="X320" s="48"/>
      <c r="Y320" s="46" t="str">
        <f>IF(V320="","",_xlfn.LET(_xlpm.x,VLOOKUP(V320,'Drop-down_menus'!$D$2:$E$13,2,FALSE),IF(_xlpm.x=0,"",_xlpm.x)))</f>
        <v>https://orcid.org/0000-0001-5748-602X</v>
      </c>
      <c r="Z320" s="46" t="str">
        <f>IF(W320="","",_xlfn.LET(_xlpm.x,VLOOKUP(W320,'Drop-down_menus'!$D$2:$E$13,2,FALSE),IF(_xlpm.x=0,"",_xlpm.x)))</f>
        <v/>
      </c>
      <c r="AA320" s="46" t="str">
        <f>IF(X320="","",_xlfn.LET(_xlpm.x,VLOOKUP(X320,'Drop-down_menus'!$D$2:$E$13,2,FALSE),IF(_xlpm.x=0,"",_xlpm.x)))</f>
        <v/>
      </c>
      <c r="AB320" s="49"/>
      <c r="AC320" s="49"/>
      <c r="AD320" s="48" t="s">
        <v>247</v>
      </c>
    </row>
    <row r="321" spans="2:34" ht="13.5" customHeight="1">
      <c r="B321" s="46">
        <v>261</v>
      </c>
      <c r="C321" s="2" t="s">
        <v>96</v>
      </c>
      <c r="D321" s="46" t="b">
        <f>COUNTIF(Events!$B$2:$B$171, C321) &gt; 0</f>
        <v>1</v>
      </c>
      <c r="G321" s="46" t="s">
        <v>1209</v>
      </c>
      <c r="I321" s="46" t="s">
        <v>243</v>
      </c>
      <c r="J321" s="46" t="str">
        <f>IF(I321="","",_xlfn.LET(_xlpm.x,VLOOKUP(I321,'2026-01-09_taxon-match'!$A$2:$N$81,4,FALSE),IF(_xlpm.x=0,"",_xlpm.x)))</f>
        <v>Gastropoda</v>
      </c>
      <c r="K321" s="46" t="s">
        <v>1318</v>
      </c>
      <c r="L321" s="46" t="str">
        <f>IF(I321="","",_xlfn.LET(_xlpm.x,VLOOKUP(I321,'2026-01-09_taxon-match'!$A$2:$N$81,3,FALSE),IF(_xlpm.x=0,"",_xlpm.x)))</f>
        <v>urn:lsid:marinespecies.org:taxname:101</v>
      </c>
      <c r="M321" s="46" t="str">
        <f>IF($I321="","",_xlfn.LET(_xlpm.x,VLOOKUP($I321,'2026-01-09_taxon-match'!$A$2:$N$81,5,FALSE),IF(_xlpm.x=0,"",_xlpm.x)))</f>
        <v>Cuvier, 1795</v>
      </c>
      <c r="N321" s="46" t="str">
        <f>IF($I321="","",_xlfn.LET(_xlpm.x,VLOOKUP($I321,'2026-01-09_taxon-match'!$A$2:$N$81,6,FALSE),IF(_xlpm.x=0,"",_xlpm.x)))</f>
        <v>Animalia</v>
      </c>
      <c r="O321" s="46" t="str">
        <f>IF($I321="","",_xlfn.LET(_xlpm.x,VLOOKUP($I321,'2026-01-09_taxon-match'!$A$2:$N$81,7,FALSE),IF(_xlpm.x=0,"",_xlpm.x)))</f>
        <v>Mollusca</v>
      </c>
      <c r="P321" s="46" t="str">
        <f>IF($I321="","",_xlfn.LET(_xlpm.x,VLOOKUP($I321,'2026-01-09_taxon-match'!$A$2:$N$81,8,FALSE),IF(_xlpm.x=0,"",_xlpm.x)))</f>
        <v>Gastropoda</v>
      </c>
      <c r="Q321" s="46" t="str">
        <f>IF($I321="","",_xlfn.LET(_xlpm.x,VLOOKUP($I321,'2026-01-09_taxon-match'!$A$2:$N$81,9,FALSE),IF(_xlpm.x=0,"",_xlpm.x)))</f>
        <v/>
      </c>
      <c r="R321" s="46" t="str">
        <f>IF($I321="","",_xlfn.LET(_xlpm.x,VLOOKUP($I321,'2026-01-09_taxon-match'!$A$2:$N$81,10,FALSE),IF(_xlpm.x=0,"",_xlpm.x)))</f>
        <v/>
      </c>
      <c r="S321" s="46" t="str">
        <f>IF($I321="","",_xlfn.LET(_xlpm.x,VLOOKUP($I321,'2026-01-09_taxon-match'!$A$2:$N$81,11,FALSE),IF(_xlpm.x=0,"",_xlpm.x)))</f>
        <v/>
      </c>
      <c r="T321" s="46" t="str">
        <f>IF($I321="","",_xlfn.LET(_xlpm.x,VLOOKUP($I321,'2026-01-09_taxon-match'!$A$2:$N$81,13,FALSE),IF(_xlpm.x=0,"",_xlpm.x)))</f>
        <v/>
      </c>
      <c r="U321" s="46">
        <v>1</v>
      </c>
      <c r="V321" s="2" t="s">
        <v>58</v>
      </c>
      <c r="Y321" s="46" t="str">
        <f>IF(V321="","",_xlfn.LET(_xlpm.x,VLOOKUP(V321,'Drop-down_menus'!$D$2:$E$13,2,FALSE),IF(_xlpm.x=0,"",_xlpm.x)))</f>
        <v>https://orcid.org/0000-0002-9708-1761</v>
      </c>
      <c r="Z321" s="46" t="str">
        <f>IF(W321="","",_xlfn.LET(_xlpm.x,VLOOKUP(W321,'Drop-down_menus'!$D$2:$E$13,2,FALSE),IF(_xlpm.x=0,"",_xlpm.x)))</f>
        <v/>
      </c>
      <c r="AA321" s="46" t="str">
        <f>IF(X321="","",_xlfn.LET(_xlpm.x,VLOOKUP(X321,'Drop-down_menus'!$D$2:$E$13,2,FALSE),IF(_xlpm.x=0,"",_xlpm.x)))</f>
        <v/>
      </c>
      <c r="AB321" s="46" t="s">
        <v>1126</v>
      </c>
      <c r="AC321" s="46" t="s">
        <v>241</v>
      </c>
    </row>
    <row r="322" spans="2:34" ht="13.5" customHeight="1">
      <c r="B322" s="46">
        <v>261</v>
      </c>
      <c r="C322" s="46" t="s">
        <v>96</v>
      </c>
      <c r="D322" s="46" t="b">
        <f>COUNTIF(Events!$B$2:$B$171, C322) &gt; 0</f>
        <v>1</v>
      </c>
      <c r="E322" s="46" t="s">
        <v>169</v>
      </c>
      <c r="F322" s="47"/>
      <c r="G322" s="46" t="s">
        <v>243</v>
      </c>
      <c r="I322" s="46" t="s">
        <v>243</v>
      </c>
      <c r="J322" s="46" t="str">
        <f>IF(I322="","",_xlfn.LET(_xlpm.x,VLOOKUP(I322,'2026-01-09_taxon-match'!$A$2:$N$81,4,FALSE),IF(_xlpm.x=0,"",_xlpm.x)))</f>
        <v>Gastropoda</v>
      </c>
      <c r="L322" s="46" t="str">
        <f>IF(I322="","",_xlfn.LET(_xlpm.x,VLOOKUP(I322,'2026-01-09_taxon-match'!$A$2:$N$81,3,FALSE),IF(_xlpm.x=0,"",_xlpm.x)))</f>
        <v>urn:lsid:marinespecies.org:taxname:101</v>
      </c>
      <c r="M322" s="46" t="str">
        <f>IF($I322="","",_xlfn.LET(_xlpm.x,VLOOKUP($I322,'2026-01-09_taxon-match'!$A$2:$N$81,5,FALSE),IF(_xlpm.x=0,"",_xlpm.x)))</f>
        <v>Cuvier, 1795</v>
      </c>
      <c r="N322" s="46" t="str">
        <f>IF($I322="","",_xlfn.LET(_xlpm.x,VLOOKUP($I322,'2026-01-09_taxon-match'!$A$2:$N$81,6,FALSE),IF(_xlpm.x=0,"",_xlpm.x)))</f>
        <v>Animalia</v>
      </c>
      <c r="O322" s="46" t="str">
        <f>IF($I322="","",_xlfn.LET(_xlpm.x,VLOOKUP($I322,'2026-01-09_taxon-match'!$A$2:$N$81,7,FALSE),IF(_xlpm.x=0,"",_xlpm.x)))</f>
        <v>Mollusca</v>
      </c>
      <c r="P322" s="46" t="str">
        <f>IF($I322="","",_xlfn.LET(_xlpm.x,VLOOKUP($I322,'2026-01-09_taxon-match'!$A$2:$N$81,8,FALSE),IF(_xlpm.x=0,"",_xlpm.x)))</f>
        <v>Gastropoda</v>
      </c>
      <c r="Q322" s="46" t="str">
        <f>IF($I322="","",_xlfn.LET(_xlpm.x,VLOOKUP($I322,'2026-01-09_taxon-match'!$A$2:$N$81,9,FALSE),IF(_xlpm.x=0,"",_xlpm.x)))</f>
        <v/>
      </c>
      <c r="R322" s="46" t="str">
        <f>IF($I322="","",_xlfn.LET(_xlpm.x,VLOOKUP($I322,'2026-01-09_taxon-match'!$A$2:$N$81,10,FALSE),IF(_xlpm.x=0,"",_xlpm.x)))</f>
        <v/>
      </c>
      <c r="S322" s="46" t="str">
        <f>IF($I322="","",_xlfn.LET(_xlpm.x,VLOOKUP($I322,'2026-01-09_taxon-match'!$A$2:$N$81,11,FALSE),IF(_xlpm.x=0,"",_xlpm.x)))</f>
        <v/>
      </c>
      <c r="T322" s="46" t="str">
        <f>IF($I322="","",_xlfn.LET(_xlpm.x,VLOOKUP($I322,'2026-01-09_taxon-match'!$A$2:$N$81,13,FALSE),IF(_xlpm.x=0,"",_xlpm.x)))</f>
        <v/>
      </c>
      <c r="U322" s="46" t="s">
        <v>244</v>
      </c>
      <c r="V322" s="46" t="s">
        <v>58</v>
      </c>
      <c r="Y322" s="46" t="str">
        <f>IF(V322="","",_xlfn.LET(_xlpm.x,VLOOKUP(V322,'Drop-down_menus'!$D$2:$E$13,2,FALSE),IF(_xlpm.x=0,"",_xlpm.x)))</f>
        <v>https://orcid.org/0000-0002-9708-1761</v>
      </c>
      <c r="Z322" s="46" t="str">
        <f>IF(W322="","",_xlfn.LET(_xlpm.x,VLOOKUP(W322,'Drop-down_menus'!$D$2:$E$13,2,FALSE),IF(_xlpm.x=0,"",_xlpm.x)))</f>
        <v/>
      </c>
      <c r="AA322" s="46" t="str">
        <f>IF(X322="","",_xlfn.LET(_xlpm.x,VLOOKUP(X322,'Drop-down_menus'!$D$2:$E$13,2,FALSE),IF(_xlpm.x=0,"",_xlpm.x)))</f>
        <v/>
      </c>
      <c r="AB322" s="14" t="s">
        <v>223</v>
      </c>
      <c r="AC322" s="14" t="s">
        <v>241</v>
      </c>
      <c r="AE322" s="46" t="s">
        <v>28</v>
      </c>
      <c r="AF322" s="46" t="s">
        <v>42</v>
      </c>
      <c r="AG322" s="46" t="str">
        <f>IF(AE322="","",_xlfn.LET(_xlpm.x,VLOOKUP(AE322,'Drop-down_menus'!$D$2:$E$13,2,FALSE),IF(_xlpm.x=0,"",_xlpm.x)))</f>
        <v>https://orcid.org/0000-0002-9037-7623</v>
      </c>
      <c r="AH322" s="46" t="str">
        <f>IF(AF322="","",_xlfn.LET(_xlpm.x,VLOOKUP(AF322,'Drop-down_menus'!$D$2:$E$13,2,FALSE),IF(_xlpm.x=0,"",_xlpm.x)))</f>
        <v/>
      </c>
    </row>
    <row r="323" spans="2:34" ht="13.5" customHeight="1">
      <c r="B323" s="46">
        <v>262</v>
      </c>
      <c r="C323" s="46" t="s">
        <v>105</v>
      </c>
      <c r="D323" s="46" t="b">
        <f>COUNTIF(Events!$B$2:$B$171, C323) &gt; 0</f>
        <v>1</v>
      </c>
      <c r="E323" s="48" t="s">
        <v>164</v>
      </c>
      <c r="F323" s="48" t="s">
        <v>246</v>
      </c>
      <c r="G323" s="48"/>
      <c r="H323" s="48"/>
      <c r="I323" s="48"/>
      <c r="J323" s="46" t="str">
        <f>IF(I323="","",_xlfn.LET(_xlpm.x,VLOOKUP(I323,'2026-01-09_taxon-match'!$A$2:$N$81,4,FALSE),IF(_xlpm.x=0,"",_xlpm.x)))</f>
        <v/>
      </c>
      <c r="K323" s="48"/>
      <c r="L323" s="46" t="str">
        <f>IF(I323="","",_xlfn.LET(_xlpm.x,VLOOKUP(I323,'2026-01-09_taxon-match'!$A$2:$N$81,3,FALSE),IF(_xlpm.x=0,"",_xlpm.x)))</f>
        <v/>
      </c>
      <c r="M323" s="46" t="str">
        <f>IF($I323="","",_xlfn.LET(_xlpm.x,VLOOKUP($I323,'2026-01-09_taxon-match'!$A$2:$N$81,5,FALSE),IF(_xlpm.x=0,"",_xlpm.x)))</f>
        <v/>
      </c>
      <c r="N323" s="46" t="str">
        <f>IF($I323="","",_xlfn.LET(_xlpm.x,VLOOKUP($I323,'2026-01-09_taxon-match'!$A$2:$N$81,6,FALSE),IF(_xlpm.x=0,"",_xlpm.x)))</f>
        <v/>
      </c>
      <c r="O323" s="46" t="str">
        <f>IF($I323="","",_xlfn.LET(_xlpm.x,VLOOKUP($I323,'2026-01-09_taxon-match'!$A$2:$N$81,7,FALSE),IF(_xlpm.x=0,"",_xlpm.x)))</f>
        <v/>
      </c>
      <c r="P323" s="46" t="str">
        <f>IF($I323="","",_xlfn.LET(_xlpm.x,VLOOKUP($I323,'2026-01-09_taxon-match'!$A$2:$N$81,8,FALSE),IF(_xlpm.x=0,"",_xlpm.x)))</f>
        <v/>
      </c>
      <c r="Q323" s="46" t="str">
        <f>IF($I323="","",_xlfn.LET(_xlpm.x,VLOOKUP($I323,'2026-01-09_taxon-match'!$A$2:$N$81,9,FALSE),IF(_xlpm.x=0,"",_xlpm.x)))</f>
        <v/>
      </c>
      <c r="R323" s="46" t="str">
        <f>IF($I323="","",_xlfn.LET(_xlpm.x,VLOOKUP($I323,'2026-01-09_taxon-match'!$A$2:$N$81,10,FALSE),IF(_xlpm.x=0,"",_xlpm.x)))</f>
        <v/>
      </c>
      <c r="S323" s="46" t="str">
        <f>IF($I323="","",_xlfn.LET(_xlpm.x,VLOOKUP($I323,'2026-01-09_taxon-match'!$A$2:$N$81,11,FALSE),IF(_xlpm.x=0,"",_xlpm.x)))</f>
        <v/>
      </c>
      <c r="T323" s="46" t="str">
        <f>IF($I323="","",_xlfn.LET(_xlpm.x,VLOOKUP($I323,'2026-01-09_taxon-match'!$A$2:$N$81,13,FALSE),IF(_xlpm.x=0,"",_xlpm.x)))</f>
        <v/>
      </c>
      <c r="U323" s="48"/>
      <c r="V323" s="48" t="s">
        <v>32</v>
      </c>
      <c r="W323" s="48" t="s">
        <v>42</v>
      </c>
      <c r="X323" s="48"/>
      <c r="Y323" s="46" t="str">
        <f>IF(V323="","",_xlfn.LET(_xlpm.x,VLOOKUP(V323,'Drop-down_menus'!$D$2:$E$13,2,FALSE),IF(_xlpm.x=0,"",_xlpm.x)))</f>
        <v>https://orcid.org/0000-0001-5748-602X</v>
      </c>
      <c r="Z323" s="46" t="str">
        <f>IF(W323="","",_xlfn.LET(_xlpm.x,VLOOKUP(W323,'Drop-down_menus'!$D$2:$E$13,2,FALSE),IF(_xlpm.x=0,"",_xlpm.x)))</f>
        <v/>
      </c>
      <c r="AA323" s="46" t="str">
        <f>IF(X323="","",_xlfn.LET(_xlpm.x,VLOOKUP(X323,'Drop-down_menus'!$D$2:$E$13,2,FALSE),IF(_xlpm.x=0,"",_xlpm.x)))</f>
        <v/>
      </c>
      <c r="AB323" s="49"/>
      <c r="AC323" s="49"/>
      <c r="AD323" s="48"/>
    </row>
    <row r="324" spans="2:34" ht="13.5" customHeight="1">
      <c r="B324" s="46">
        <v>262</v>
      </c>
      <c r="C324" s="2" t="s">
        <v>96</v>
      </c>
      <c r="D324" s="46" t="b">
        <f>COUNTIF(Events!$B$2:$B$171, C324) &gt; 0</f>
        <v>1</v>
      </c>
      <c r="G324" s="46" t="s">
        <v>1209</v>
      </c>
      <c r="I324" s="46" t="s">
        <v>243</v>
      </c>
      <c r="J324" s="46" t="str">
        <f>IF(I324="","",_xlfn.LET(_xlpm.x,VLOOKUP(I324,'2026-01-09_taxon-match'!$A$2:$N$81,4,FALSE),IF(_xlpm.x=0,"",_xlpm.x)))</f>
        <v>Gastropoda</v>
      </c>
      <c r="K324" s="46" t="s">
        <v>1318</v>
      </c>
      <c r="L324" s="46" t="str">
        <f>IF(I324="","",_xlfn.LET(_xlpm.x,VLOOKUP(I324,'2026-01-09_taxon-match'!$A$2:$N$81,3,FALSE),IF(_xlpm.x=0,"",_xlpm.x)))</f>
        <v>urn:lsid:marinespecies.org:taxname:101</v>
      </c>
      <c r="M324" s="46" t="str">
        <f>IF($I324="","",_xlfn.LET(_xlpm.x,VLOOKUP($I324,'2026-01-09_taxon-match'!$A$2:$N$81,5,FALSE),IF(_xlpm.x=0,"",_xlpm.x)))</f>
        <v>Cuvier, 1795</v>
      </c>
      <c r="N324" s="46" t="str">
        <f>IF($I324="","",_xlfn.LET(_xlpm.x,VLOOKUP($I324,'2026-01-09_taxon-match'!$A$2:$N$81,6,FALSE),IF(_xlpm.x=0,"",_xlpm.x)))</f>
        <v>Animalia</v>
      </c>
      <c r="O324" s="46" t="str">
        <f>IF($I324="","",_xlfn.LET(_xlpm.x,VLOOKUP($I324,'2026-01-09_taxon-match'!$A$2:$N$81,7,FALSE),IF(_xlpm.x=0,"",_xlpm.x)))</f>
        <v>Mollusca</v>
      </c>
      <c r="P324" s="46" t="str">
        <f>IF($I324="","",_xlfn.LET(_xlpm.x,VLOOKUP($I324,'2026-01-09_taxon-match'!$A$2:$N$81,8,FALSE),IF(_xlpm.x=0,"",_xlpm.x)))</f>
        <v>Gastropoda</v>
      </c>
      <c r="Q324" s="46" t="str">
        <f>IF($I324="","",_xlfn.LET(_xlpm.x,VLOOKUP($I324,'2026-01-09_taxon-match'!$A$2:$N$81,9,FALSE),IF(_xlpm.x=0,"",_xlpm.x)))</f>
        <v/>
      </c>
      <c r="R324" s="46" t="str">
        <f>IF($I324="","",_xlfn.LET(_xlpm.x,VLOOKUP($I324,'2026-01-09_taxon-match'!$A$2:$N$81,10,FALSE),IF(_xlpm.x=0,"",_xlpm.x)))</f>
        <v/>
      </c>
      <c r="S324" s="46" t="str">
        <f>IF($I324="","",_xlfn.LET(_xlpm.x,VLOOKUP($I324,'2026-01-09_taxon-match'!$A$2:$N$81,11,FALSE),IF(_xlpm.x=0,"",_xlpm.x)))</f>
        <v/>
      </c>
      <c r="T324" s="46" t="str">
        <f>IF($I324="","",_xlfn.LET(_xlpm.x,VLOOKUP($I324,'2026-01-09_taxon-match'!$A$2:$N$81,13,FALSE),IF(_xlpm.x=0,"",_xlpm.x)))</f>
        <v/>
      </c>
      <c r="U324" s="46">
        <v>1</v>
      </c>
      <c r="V324" s="2" t="s">
        <v>58</v>
      </c>
      <c r="Y324" s="46" t="str">
        <f>IF(V324="","",_xlfn.LET(_xlpm.x,VLOOKUP(V324,'Drop-down_menus'!$D$2:$E$13,2,FALSE),IF(_xlpm.x=0,"",_xlpm.x)))</f>
        <v>https://orcid.org/0000-0002-9708-1761</v>
      </c>
      <c r="Z324" s="46" t="str">
        <f>IF(W324="","",_xlfn.LET(_xlpm.x,VLOOKUP(W324,'Drop-down_menus'!$D$2:$E$13,2,FALSE),IF(_xlpm.x=0,"",_xlpm.x)))</f>
        <v/>
      </c>
      <c r="AA324" s="46" t="str">
        <f>IF(X324="","",_xlfn.LET(_xlpm.x,VLOOKUP(X324,'Drop-down_menus'!$D$2:$E$13,2,FALSE),IF(_xlpm.x=0,"",_xlpm.x)))</f>
        <v/>
      </c>
      <c r="AB324" s="46" t="s">
        <v>1126</v>
      </c>
      <c r="AC324" s="46" t="s">
        <v>241</v>
      </c>
    </row>
    <row r="325" spans="2:34" ht="13.5" customHeight="1">
      <c r="B325" s="46">
        <v>262</v>
      </c>
      <c r="C325" s="46" t="s">
        <v>96</v>
      </c>
      <c r="D325" s="46" t="b">
        <f>COUNTIF(Events!$B$2:$B$171, C325) &gt; 0</f>
        <v>1</v>
      </c>
      <c r="E325" s="46" t="s">
        <v>169</v>
      </c>
      <c r="F325" s="47"/>
      <c r="G325" s="46" t="s">
        <v>243</v>
      </c>
      <c r="I325" s="46" t="s">
        <v>243</v>
      </c>
      <c r="J325" s="46" t="str">
        <f>IF(I325="","",_xlfn.LET(_xlpm.x,VLOOKUP(I325,'2026-01-09_taxon-match'!$A$2:$N$81,4,FALSE),IF(_xlpm.x=0,"",_xlpm.x)))</f>
        <v>Gastropoda</v>
      </c>
      <c r="L325" s="46" t="str">
        <f>IF(I325="","",_xlfn.LET(_xlpm.x,VLOOKUP(I325,'2026-01-09_taxon-match'!$A$2:$N$81,3,FALSE),IF(_xlpm.x=0,"",_xlpm.x)))</f>
        <v>urn:lsid:marinespecies.org:taxname:101</v>
      </c>
      <c r="M325" s="46" t="str">
        <f>IF($I325="","",_xlfn.LET(_xlpm.x,VLOOKUP($I325,'2026-01-09_taxon-match'!$A$2:$N$81,5,FALSE),IF(_xlpm.x=0,"",_xlpm.x)))</f>
        <v>Cuvier, 1795</v>
      </c>
      <c r="N325" s="46" t="str">
        <f>IF($I325="","",_xlfn.LET(_xlpm.x,VLOOKUP($I325,'2026-01-09_taxon-match'!$A$2:$N$81,6,FALSE),IF(_xlpm.x=0,"",_xlpm.x)))</f>
        <v>Animalia</v>
      </c>
      <c r="O325" s="46" t="str">
        <f>IF($I325="","",_xlfn.LET(_xlpm.x,VLOOKUP($I325,'2026-01-09_taxon-match'!$A$2:$N$81,7,FALSE),IF(_xlpm.x=0,"",_xlpm.x)))</f>
        <v>Mollusca</v>
      </c>
      <c r="P325" s="46" t="str">
        <f>IF($I325="","",_xlfn.LET(_xlpm.x,VLOOKUP($I325,'2026-01-09_taxon-match'!$A$2:$N$81,8,FALSE),IF(_xlpm.x=0,"",_xlpm.x)))</f>
        <v>Gastropoda</v>
      </c>
      <c r="Q325" s="46" t="str">
        <f>IF($I325="","",_xlfn.LET(_xlpm.x,VLOOKUP($I325,'2026-01-09_taxon-match'!$A$2:$N$81,9,FALSE),IF(_xlpm.x=0,"",_xlpm.x)))</f>
        <v/>
      </c>
      <c r="R325" s="46" t="str">
        <f>IF($I325="","",_xlfn.LET(_xlpm.x,VLOOKUP($I325,'2026-01-09_taxon-match'!$A$2:$N$81,10,FALSE),IF(_xlpm.x=0,"",_xlpm.x)))</f>
        <v/>
      </c>
      <c r="S325" s="46" t="str">
        <f>IF($I325="","",_xlfn.LET(_xlpm.x,VLOOKUP($I325,'2026-01-09_taxon-match'!$A$2:$N$81,11,FALSE),IF(_xlpm.x=0,"",_xlpm.x)))</f>
        <v/>
      </c>
      <c r="T325" s="46" t="str">
        <f>IF($I325="","",_xlfn.LET(_xlpm.x,VLOOKUP($I325,'2026-01-09_taxon-match'!$A$2:$N$81,13,FALSE),IF(_xlpm.x=0,"",_xlpm.x)))</f>
        <v/>
      </c>
      <c r="U325" s="46">
        <v>1</v>
      </c>
      <c r="V325" s="46" t="s">
        <v>58</v>
      </c>
      <c r="Y325" s="46" t="str">
        <f>IF(V325="","",_xlfn.LET(_xlpm.x,VLOOKUP(V325,'Drop-down_menus'!$D$2:$E$13,2,FALSE),IF(_xlpm.x=0,"",_xlpm.x)))</f>
        <v>https://orcid.org/0000-0002-9708-1761</v>
      </c>
      <c r="Z325" s="46" t="str">
        <f>IF(W325="","",_xlfn.LET(_xlpm.x,VLOOKUP(W325,'Drop-down_menus'!$D$2:$E$13,2,FALSE),IF(_xlpm.x=0,"",_xlpm.x)))</f>
        <v/>
      </c>
      <c r="AA325" s="46" t="str">
        <f>IF(X325="","",_xlfn.LET(_xlpm.x,VLOOKUP(X325,'Drop-down_menus'!$D$2:$E$13,2,FALSE),IF(_xlpm.x=0,"",_xlpm.x)))</f>
        <v/>
      </c>
      <c r="AB325" s="14" t="s">
        <v>223</v>
      </c>
      <c r="AC325" s="14" t="s">
        <v>241</v>
      </c>
      <c r="AE325" s="46" t="s">
        <v>28</v>
      </c>
      <c r="AF325" s="46" t="s">
        <v>42</v>
      </c>
      <c r="AG325" s="46" t="str">
        <f>IF(AE325="","",_xlfn.LET(_xlpm.x,VLOOKUP(AE325,'Drop-down_menus'!$D$2:$E$13,2,FALSE),IF(_xlpm.x=0,"",_xlpm.x)))</f>
        <v>https://orcid.org/0000-0002-9037-7623</v>
      </c>
      <c r="AH325" s="46" t="str">
        <f>IF(AF325="","",_xlfn.LET(_xlpm.x,VLOOKUP(AF325,'Drop-down_menus'!$D$2:$E$13,2,FALSE),IF(_xlpm.x=0,"",_xlpm.x)))</f>
        <v/>
      </c>
    </row>
    <row r="326" spans="2:34" ht="13.5" customHeight="1">
      <c r="B326" s="46">
        <v>263</v>
      </c>
      <c r="C326" s="46" t="s">
        <v>105</v>
      </c>
      <c r="D326" s="46" t="b">
        <f>COUNTIF(Events!$B$2:$B$171, C326) &gt; 0</f>
        <v>1</v>
      </c>
      <c r="E326" s="48" t="s">
        <v>164</v>
      </c>
      <c r="F326" s="48" t="s">
        <v>246</v>
      </c>
      <c r="G326" s="48"/>
      <c r="H326" s="48"/>
      <c r="I326" s="48"/>
      <c r="J326" s="46" t="str">
        <f>IF(I326="","",_xlfn.LET(_xlpm.x,VLOOKUP(I326,'2026-01-09_taxon-match'!$A$2:$N$81,4,FALSE),IF(_xlpm.x=0,"",_xlpm.x)))</f>
        <v/>
      </c>
      <c r="K326" s="48"/>
      <c r="L326" s="46" t="str">
        <f>IF(I326="","",_xlfn.LET(_xlpm.x,VLOOKUP(I326,'2026-01-09_taxon-match'!$A$2:$N$81,3,FALSE),IF(_xlpm.x=0,"",_xlpm.x)))</f>
        <v/>
      </c>
      <c r="M326" s="46" t="str">
        <f>IF($I326="","",_xlfn.LET(_xlpm.x,VLOOKUP($I326,'2026-01-09_taxon-match'!$A$2:$N$81,5,FALSE),IF(_xlpm.x=0,"",_xlpm.x)))</f>
        <v/>
      </c>
      <c r="N326" s="46" t="str">
        <f>IF($I326="","",_xlfn.LET(_xlpm.x,VLOOKUP($I326,'2026-01-09_taxon-match'!$A$2:$N$81,6,FALSE),IF(_xlpm.x=0,"",_xlpm.x)))</f>
        <v/>
      </c>
      <c r="O326" s="46" t="str">
        <f>IF($I326="","",_xlfn.LET(_xlpm.x,VLOOKUP($I326,'2026-01-09_taxon-match'!$A$2:$N$81,7,FALSE),IF(_xlpm.x=0,"",_xlpm.x)))</f>
        <v/>
      </c>
      <c r="P326" s="46" t="str">
        <f>IF($I326="","",_xlfn.LET(_xlpm.x,VLOOKUP($I326,'2026-01-09_taxon-match'!$A$2:$N$81,8,FALSE),IF(_xlpm.x=0,"",_xlpm.x)))</f>
        <v/>
      </c>
      <c r="Q326" s="46" t="str">
        <f>IF($I326="","",_xlfn.LET(_xlpm.x,VLOOKUP($I326,'2026-01-09_taxon-match'!$A$2:$N$81,9,FALSE),IF(_xlpm.x=0,"",_xlpm.x)))</f>
        <v/>
      </c>
      <c r="R326" s="46" t="str">
        <f>IF($I326="","",_xlfn.LET(_xlpm.x,VLOOKUP($I326,'2026-01-09_taxon-match'!$A$2:$N$81,10,FALSE),IF(_xlpm.x=0,"",_xlpm.x)))</f>
        <v/>
      </c>
      <c r="S326" s="46" t="str">
        <f>IF($I326="","",_xlfn.LET(_xlpm.x,VLOOKUP($I326,'2026-01-09_taxon-match'!$A$2:$N$81,11,FALSE),IF(_xlpm.x=0,"",_xlpm.x)))</f>
        <v/>
      </c>
      <c r="T326" s="46" t="str">
        <f>IF($I326="","",_xlfn.LET(_xlpm.x,VLOOKUP($I326,'2026-01-09_taxon-match'!$A$2:$N$81,13,FALSE),IF(_xlpm.x=0,"",_xlpm.x)))</f>
        <v/>
      </c>
      <c r="U326" s="48"/>
      <c r="V326" s="48" t="s">
        <v>32</v>
      </c>
      <c r="W326" s="48" t="s">
        <v>42</v>
      </c>
      <c r="X326" s="48"/>
      <c r="Y326" s="46" t="str">
        <f>IF(V326="","",_xlfn.LET(_xlpm.x,VLOOKUP(V326,'Drop-down_menus'!$D$2:$E$13,2,FALSE),IF(_xlpm.x=0,"",_xlpm.x)))</f>
        <v>https://orcid.org/0000-0001-5748-602X</v>
      </c>
      <c r="Z326" s="46" t="str">
        <f>IF(W326="","",_xlfn.LET(_xlpm.x,VLOOKUP(W326,'Drop-down_menus'!$D$2:$E$13,2,FALSE),IF(_xlpm.x=0,"",_xlpm.x)))</f>
        <v/>
      </c>
      <c r="AA326" s="46" t="str">
        <f>IF(X326="","",_xlfn.LET(_xlpm.x,VLOOKUP(X326,'Drop-down_menus'!$D$2:$E$13,2,FALSE),IF(_xlpm.x=0,"",_xlpm.x)))</f>
        <v/>
      </c>
      <c r="AB326" s="49"/>
      <c r="AC326" s="49"/>
      <c r="AD326" s="48" t="s">
        <v>249</v>
      </c>
    </row>
    <row r="327" spans="2:34" ht="13.5" customHeight="1">
      <c r="B327" s="46">
        <v>263</v>
      </c>
      <c r="C327" s="2" t="s">
        <v>96</v>
      </c>
      <c r="D327" s="46" t="b">
        <f>COUNTIF(Events!$B$2:$B$171, C327) &gt; 0</f>
        <v>1</v>
      </c>
      <c r="G327" s="46" t="s">
        <v>1210</v>
      </c>
      <c r="I327" s="46" t="s">
        <v>1522</v>
      </c>
      <c r="J327" s="46" t="str">
        <f>IF(I327="","",_xlfn.LET(_xlpm.x,VLOOKUP(I327,'2026-01-09_taxon-match'!$A$2:$N$81,4,FALSE),IF(_xlpm.x=0,"",_xlpm.x)))</f>
        <v>Exosphaeroma gigas</v>
      </c>
      <c r="L327" s="46" t="str">
        <f>IF(I327="","",_xlfn.LET(_xlpm.x,VLOOKUP(I327,'2026-01-09_taxon-match'!$A$2:$N$81,3,FALSE),IF(_xlpm.x=0,"",_xlpm.x)))</f>
        <v>urn:lsid:marinespecies.org:taxname:118946</v>
      </c>
      <c r="M327" s="46" t="str">
        <f>IF($I327="","",_xlfn.LET(_xlpm.x,VLOOKUP($I327,'2026-01-09_taxon-match'!$A$2:$N$81,5,FALSE),IF(_xlpm.x=0,"",_xlpm.x)))</f>
        <v>(Leach, 1818)</v>
      </c>
      <c r="N327" s="46" t="str">
        <f>IF($I327="","",_xlfn.LET(_xlpm.x,VLOOKUP($I327,'2026-01-09_taxon-match'!$A$2:$N$81,6,FALSE),IF(_xlpm.x=0,"",_xlpm.x)))</f>
        <v>Animalia</v>
      </c>
      <c r="O327" s="46" t="str">
        <f>IF($I327="","",_xlfn.LET(_xlpm.x,VLOOKUP($I327,'2026-01-09_taxon-match'!$A$2:$N$81,7,FALSE),IF(_xlpm.x=0,"",_xlpm.x)))</f>
        <v>Arthropoda</v>
      </c>
      <c r="P327" s="46" t="str">
        <f>IF($I327="","",_xlfn.LET(_xlpm.x,VLOOKUP($I327,'2026-01-09_taxon-match'!$A$2:$N$81,8,FALSE),IF(_xlpm.x=0,"",_xlpm.x)))</f>
        <v>Malacostraca</v>
      </c>
      <c r="Q327" s="46" t="str">
        <f>IF($I327="","",_xlfn.LET(_xlpm.x,VLOOKUP($I327,'2026-01-09_taxon-match'!$A$2:$N$81,9,FALSE),IF(_xlpm.x=0,"",_xlpm.x)))</f>
        <v>Isopoda</v>
      </c>
      <c r="R327" s="46" t="str">
        <f>IF($I327="","",_xlfn.LET(_xlpm.x,VLOOKUP($I327,'2026-01-09_taxon-match'!$A$2:$N$81,10,FALSE),IF(_xlpm.x=0,"",_xlpm.x)))</f>
        <v>Sphaeromatidae</v>
      </c>
      <c r="S327" s="46" t="str">
        <f>IF($I327="","",_xlfn.LET(_xlpm.x,VLOOKUP($I327,'2026-01-09_taxon-match'!$A$2:$N$81,11,FALSE),IF(_xlpm.x=0,"",_xlpm.x)))</f>
        <v>Exosphaeroma</v>
      </c>
      <c r="T327" s="46" t="str">
        <f>IF($I327="","",_xlfn.LET(_xlpm.x,VLOOKUP($I327,'2026-01-09_taxon-match'!$A$2:$N$81,13,FALSE),IF(_xlpm.x=0,"",_xlpm.x)))</f>
        <v>gigas</v>
      </c>
      <c r="U327" s="46">
        <v>1</v>
      </c>
      <c r="V327" s="2" t="s">
        <v>58</v>
      </c>
      <c r="Y327" s="46" t="str">
        <f>IF(V327="","",_xlfn.LET(_xlpm.x,VLOOKUP(V327,'Drop-down_menus'!$D$2:$E$13,2,FALSE),IF(_xlpm.x=0,"",_xlpm.x)))</f>
        <v>https://orcid.org/0000-0002-9708-1761</v>
      </c>
      <c r="Z327" s="46" t="str">
        <f>IF(W327="","",_xlfn.LET(_xlpm.x,VLOOKUP(W327,'Drop-down_menus'!$D$2:$E$13,2,FALSE),IF(_xlpm.x=0,"",_xlpm.x)))</f>
        <v/>
      </c>
      <c r="AA327" s="46" t="str">
        <f>IF(X327="","",_xlfn.LET(_xlpm.x,VLOOKUP(X327,'Drop-down_menus'!$D$2:$E$13,2,FALSE),IF(_xlpm.x=0,"",_xlpm.x)))</f>
        <v/>
      </c>
      <c r="AB327" s="46" t="s">
        <v>1126</v>
      </c>
      <c r="AC327" s="46" t="s">
        <v>241</v>
      </c>
    </row>
    <row r="328" spans="2:34" ht="13.5" customHeight="1">
      <c r="B328" s="46">
        <v>263</v>
      </c>
      <c r="C328" s="46" t="s">
        <v>96</v>
      </c>
      <c r="D328" s="46" t="b">
        <f>COUNTIF(Events!$B$2:$B$171, C328) &gt; 0</f>
        <v>1</v>
      </c>
      <c r="E328" s="46" t="s">
        <v>169</v>
      </c>
      <c r="F328" s="47"/>
      <c r="G328" s="46" t="s">
        <v>248</v>
      </c>
      <c r="I328" s="46" t="s">
        <v>248</v>
      </c>
      <c r="J328" s="46" t="str">
        <f>IF(I328="","",_xlfn.LET(_xlpm.x,VLOOKUP(I328,'2026-01-09_taxon-match'!$A$2:$N$81,4,FALSE),IF(_xlpm.x=0,"",_xlpm.x)))</f>
        <v>Glyphoperidium bursa</v>
      </c>
      <c r="L328" s="46" t="str">
        <f>IF(I328="","",_xlfn.LET(_xlpm.x,VLOOKUP(I328,'2026-01-09_taxon-match'!$A$2:$N$81,3,FALSE),IF(_xlpm.x=0,"",_xlpm.x)))</f>
        <v>urn:lsid:marinespecies.org:taxname:172898</v>
      </c>
      <c r="M328" s="46" t="str">
        <f>IF($I328="","",_xlfn.LET(_xlpm.x,VLOOKUP($I328,'2026-01-09_taxon-match'!$A$2:$N$81,5,FALSE),IF(_xlpm.x=0,"",_xlpm.x)))</f>
        <v>Roule, 1909</v>
      </c>
      <c r="N328" s="46" t="str">
        <f>IF($I328="","",_xlfn.LET(_xlpm.x,VLOOKUP($I328,'2026-01-09_taxon-match'!$A$2:$N$81,6,FALSE),IF(_xlpm.x=0,"",_xlpm.x)))</f>
        <v>Animalia</v>
      </c>
      <c r="O328" s="46" t="str">
        <f>IF($I328="","",_xlfn.LET(_xlpm.x,VLOOKUP($I328,'2026-01-09_taxon-match'!$A$2:$N$81,7,FALSE),IF(_xlpm.x=0,"",_xlpm.x)))</f>
        <v>Cnidaria</v>
      </c>
      <c r="P328" s="46" t="str">
        <f>IF($I328="","",_xlfn.LET(_xlpm.x,VLOOKUP($I328,'2026-01-09_taxon-match'!$A$2:$N$81,8,FALSE),IF(_xlpm.x=0,"",_xlpm.x)))</f>
        <v>Hexacorallia</v>
      </c>
      <c r="Q328" s="46" t="str">
        <f>IF($I328="","",_xlfn.LET(_xlpm.x,VLOOKUP($I328,'2026-01-09_taxon-match'!$A$2:$N$81,9,FALSE),IF(_xlpm.x=0,"",_xlpm.x)))</f>
        <v>Actiniaria</v>
      </c>
      <c r="R328" s="46" t="str">
        <f>IF($I328="","",_xlfn.LET(_xlpm.x,VLOOKUP($I328,'2026-01-09_taxon-match'!$A$2:$N$81,10,FALSE),IF(_xlpm.x=0,"",_xlpm.x)))</f>
        <v>Actiniidae</v>
      </c>
      <c r="S328" s="46" t="str">
        <f>IF($I328="","",_xlfn.LET(_xlpm.x,VLOOKUP($I328,'2026-01-09_taxon-match'!$A$2:$N$81,11,FALSE),IF(_xlpm.x=0,"",_xlpm.x)))</f>
        <v>Glyphoperidium</v>
      </c>
      <c r="T328" s="46" t="str">
        <f>IF($I328="","",_xlfn.LET(_xlpm.x,VLOOKUP($I328,'2026-01-09_taxon-match'!$A$2:$N$81,13,FALSE),IF(_xlpm.x=0,"",_xlpm.x)))</f>
        <v>bursa</v>
      </c>
      <c r="U328" s="46">
        <v>2</v>
      </c>
      <c r="V328" s="46" t="s">
        <v>58</v>
      </c>
      <c r="Y328" s="46" t="str">
        <f>IF(V328="","",_xlfn.LET(_xlpm.x,VLOOKUP(V328,'Drop-down_menus'!$D$2:$E$13,2,FALSE),IF(_xlpm.x=0,"",_xlpm.x)))</f>
        <v>https://orcid.org/0000-0002-9708-1761</v>
      </c>
      <c r="Z328" s="46" t="str">
        <f>IF(W328="","",_xlfn.LET(_xlpm.x,VLOOKUP(W328,'Drop-down_menus'!$D$2:$E$13,2,FALSE),IF(_xlpm.x=0,"",_xlpm.x)))</f>
        <v/>
      </c>
      <c r="AA328" s="46" t="str">
        <f>IF(X328="","",_xlfn.LET(_xlpm.x,VLOOKUP(X328,'Drop-down_menus'!$D$2:$E$13,2,FALSE),IF(_xlpm.x=0,"",_xlpm.x)))</f>
        <v/>
      </c>
      <c r="AB328" s="14" t="s">
        <v>223</v>
      </c>
      <c r="AC328" s="14" t="s">
        <v>241</v>
      </c>
      <c r="AE328" s="46" t="s">
        <v>28</v>
      </c>
      <c r="AF328" s="46" t="s">
        <v>42</v>
      </c>
      <c r="AG328" s="46" t="str">
        <f>IF(AE328="","",_xlfn.LET(_xlpm.x,VLOOKUP(AE328,'Drop-down_menus'!$D$2:$E$13,2,FALSE),IF(_xlpm.x=0,"",_xlpm.x)))</f>
        <v>https://orcid.org/0000-0002-9037-7623</v>
      </c>
      <c r="AH328" s="46" t="str">
        <f>IF(AF328="","",_xlfn.LET(_xlpm.x,VLOOKUP(AF328,'Drop-down_menus'!$D$2:$E$13,2,FALSE),IF(_xlpm.x=0,"",_xlpm.x)))</f>
        <v/>
      </c>
    </row>
    <row r="329" spans="2:34" ht="13.5" customHeight="1">
      <c r="B329" s="46">
        <v>264</v>
      </c>
      <c r="C329" s="48" t="s">
        <v>103</v>
      </c>
      <c r="D329" s="46" t="b">
        <f>COUNTIF(Events!$B$2:$B$171, C329) &gt; 0</f>
        <v>1</v>
      </c>
      <c r="E329" s="48" t="s">
        <v>164</v>
      </c>
      <c r="F329" s="48" t="s">
        <v>250</v>
      </c>
      <c r="G329" s="48"/>
      <c r="H329" s="48"/>
      <c r="I329" s="48"/>
      <c r="J329" s="46" t="str">
        <f>IF(I329="","",_xlfn.LET(_xlpm.x,VLOOKUP(I329,'2026-01-09_taxon-match'!$A$2:$N$81,4,FALSE),IF(_xlpm.x=0,"",_xlpm.x)))</f>
        <v/>
      </c>
      <c r="K329" s="48"/>
      <c r="L329" s="46" t="str">
        <f>IF(I329="","",_xlfn.LET(_xlpm.x,VLOOKUP(I329,'2026-01-09_taxon-match'!$A$2:$N$81,3,FALSE),IF(_xlpm.x=0,"",_xlpm.x)))</f>
        <v/>
      </c>
      <c r="M329" s="46" t="str">
        <f>IF($I329="","",_xlfn.LET(_xlpm.x,VLOOKUP($I329,'2026-01-09_taxon-match'!$A$2:$N$81,5,FALSE),IF(_xlpm.x=0,"",_xlpm.x)))</f>
        <v/>
      </c>
      <c r="N329" s="46" t="str">
        <f>IF($I329="","",_xlfn.LET(_xlpm.x,VLOOKUP($I329,'2026-01-09_taxon-match'!$A$2:$N$81,6,FALSE),IF(_xlpm.x=0,"",_xlpm.x)))</f>
        <v/>
      </c>
      <c r="O329" s="46" t="str">
        <f>IF($I329="","",_xlfn.LET(_xlpm.x,VLOOKUP($I329,'2026-01-09_taxon-match'!$A$2:$N$81,7,FALSE),IF(_xlpm.x=0,"",_xlpm.x)))</f>
        <v/>
      </c>
      <c r="P329" s="46" t="str">
        <f>IF($I329="","",_xlfn.LET(_xlpm.x,VLOOKUP($I329,'2026-01-09_taxon-match'!$A$2:$N$81,8,FALSE),IF(_xlpm.x=0,"",_xlpm.x)))</f>
        <v/>
      </c>
      <c r="Q329" s="46" t="str">
        <f>IF($I329="","",_xlfn.LET(_xlpm.x,VLOOKUP($I329,'2026-01-09_taxon-match'!$A$2:$N$81,9,FALSE),IF(_xlpm.x=0,"",_xlpm.x)))</f>
        <v/>
      </c>
      <c r="R329" s="46" t="str">
        <f>IF($I329="","",_xlfn.LET(_xlpm.x,VLOOKUP($I329,'2026-01-09_taxon-match'!$A$2:$N$81,10,FALSE),IF(_xlpm.x=0,"",_xlpm.x)))</f>
        <v/>
      </c>
      <c r="S329" s="46" t="str">
        <f>IF($I329="","",_xlfn.LET(_xlpm.x,VLOOKUP($I329,'2026-01-09_taxon-match'!$A$2:$N$81,11,FALSE),IF(_xlpm.x=0,"",_xlpm.x)))</f>
        <v/>
      </c>
      <c r="T329" s="46" t="str">
        <f>IF($I329="","",_xlfn.LET(_xlpm.x,VLOOKUP($I329,'2026-01-09_taxon-match'!$A$2:$N$81,13,FALSE),IF(_xlpm.x=0,"",_xlpm.x)))</f>
        <v/>
      </c>
      <c r="U329" s="48"/>
      <c r="V329" s="48" t="s">
        <v>32</v>
      </c>
      <c r="W329" s="48" t="s">
        <v>42</v>
      </c>
      <c r="X329" s="48"/>
      <c r="Y329" s="46" t="str">
        <f>IF(V329="","",_xlfn.LET(_xlpm.x,VLOOKUP(V329,'Drop-down_menus'!$D$2:$E$13,2,FALSE),IF(_xlpm.x=0,"",_xlpm.x)))</f>
        <v>https://orcid.org/0000-0001-5748-602X</v>
      </c>
      <c r="Z329" s="46" t="str">
        <f>IF(W329="","",_xlfn.LET(_xlpm.x,VLOOKUP(W329,'Drop-down_menus'!$D$2:$E$13,2,FALSE),IF(_xlpm.x=0,"",_xlpm.x)))</f>
        <v/>
      </c>
      <c r="AA329" s="46" t="str">
        <f>IF(X329="","",_xlfn.LET(_xlpm.x,VLOOKUP(X329,'Drop-down_menus'!$D$2:$E$13,2,FALSE),IF(_xlpm.x=0,"",_xlpm.x)))</f>
        <v/>
      </c>
      <c r="AB329" s="49"/>
      <c r="AC329" s="49"/>
      <c r="AD329" s="48" t="s">
        <v>167</v>
      </c>
    </row>
    <row r="330" spans="2:34" ht="13.5" customHeight="1">
      <c r="B330" s="46">
        <v>264</v>
      </c>
      <c r="C330" s="2" t="s">
        <v>96</v>
      </c>
      <c r="D330" s="46" t="b">
        <f>COUNTIF(Events!$B$2:$B$171, C330) &gt; 0</f>
        <v>1</v>
      </c>
      <c r="G330" s="46" t="s">
        <v>1201</v>
      </c>
      <c r="I330" s="46" t="s">
        <v>232</v>
      </c>
      <c r="J330" s="46" t="str">
        <f>IF(I330="","",_xlfn.LET(_xlpm.x,VLOOKUP(I330,'2026-01-09_taxon-match'!$A$2:$N$81,4,FALSE),IF(_xlpm.x=0,"",_xlpm.x)))</f>
        <v>Terebellidae</v>
      </c>
      <c r="K330" s="46" t="s">
        <v>1318</v>
      </c>
      <c r="L330" s="46" t="str">
        <f>IF(I330="","",_xlfn.LET(_xlpm.x,VLOOKUP(I330,'2026-01-09_taxon-match'!$A$2:$N$81,3,FALSE),IF(_xlpm.x=0,"",_xlpm.x)))</f>
        <v/>
      </c>
      <c r="M330" s="46" t="str">
        <f>IF($I330="","",_xlfn.LET(_xlpm.x,VLOOKUP($I330,'2026-01-09_taxon-match'!$A$2:$N$81,5,FALSE),IF(_xlpm.x=0,"",_xlpm.x)))</f>
        <v/>
      </c>
      <c r="N330" s="46" t="str">
        <f>IF($I330="","",_xlfn.LET(_xlpm.x,VLOOKUP($I330,'2026-01-09_taxon-match'!$A$2:$N$81,6,FALSE),IF(_xlpm.x=0,"",_xlpm.x)))</f>
        <v/>
      </c>
      <c r="O330" s="46" t="str">
        <f>IF($I330="","",_xlfn.LET(_xlpm.x,VLOOKUP($I330,'2026-01-09_taxon-match'!$A$2:$N$81,7,FALSE),IF(_xlpm.x=0,"",_xlpm.x)))</f>
        <v/>
      </c>
      <c r="P330" s="46" t="str">
        <f>IF($I330="","",_xlfn.LET(_xlpm.x,VLOOKUP($I330,'2026-01-09_taxon-match'!$A$2:$N$81,8,FALSE),IF(_xlpm.x=0,"",_xlpm.x)))</f>
        <v/>
      </c>
      <c r="Q330" s="46" t="str">
        <f>IF($I330="","",_xlfn.LET(_xlpm.x,VLOOKUP($I330,'2026-01-09_taxon-match'!$A$2:$N$81,9,FALSE),IF(_xlpm.x=0,"",_xlpm.x)))</f>
        <v/>
      </c>
      <c r="R330" s="46" t="str">
        <f>IF($I330="","",_xlfn.LET(_xlpm.x,VLOOKUP($I330,'2026-01-09_taxon-match'!$A$2:$N$81,10,FALSE),IF(_xlpm.x=0,"",_xlpm.x)))</f>
        <v/>
      </c>
      <c r="S330" s="46" t="str">
        <f>IF($I330="","",_xlfn.LET(_xlpm.x,VLOOKUP($I330,'2026-01-09_taxon-match'!$A$2:$N$81,11,FALSE),IF(_xlpm.x=0,"",_xlpm.x)))</f>
        <v/>
      </c>
      <c r="T330" s="46" t="str">
        <f>IF($I330="","",_xlfn.LET(_xlpm.x,VLOOKUP($I330,'2026-01-09_taxon-match'!$A$2:$N$81,13,FALSE),IF(_xlpm.x=0,"",_xlpm.x)))</f>
        <v/>
      </c>
      <c r="U330" s="46">
        <v>1</v>
      </c>
      <c r="V330" t="s">
        <v>43</v>
      </c>
      <c r="Y330" s="46" t="str">
        <f>IF(V330="","",_xlfn.LET(_xlpm.x,VLOOKUP(V330,'Drop-down_menus'!$D$2:$E$13,2,FALSE),IF(_xlpm.x=0,"",_xlpm.x)))</f>
        <v>https://orcid.org/0000-0002-0981-7442</v>
      </c>
      <c r="Z330" s="46" t="str">
        <f>IF(W330="","",_xlfn.LET(_xlpm.x,VLOOKUP(W330,'Drop-down_menus'!$D$2:$E$13,2,FALSE),IF(_xlpm.x=0,"",_xlpm.x)))</f>
        <v/>
      </c>
      <c r="AA330" s="46" t="str">
        <f>IF(X330="","",_xlfn.LET(_xlpm.x,VLOOKUP(X330,'Drop-down_menus'!$D$2:$E$13,2,FALSE),IF(_xlpm.x=0,"",_xlpm.x)))</f>
        <v/>
      </c>
      <c r="AB330" s="46" t="s">
        <v>1254</v>
      </c>
      <c r="AC330" s="46" t="s">
        <v>1256</v>
      </c>
    </row>
    <row r="331" spans="2:34" ht="13.5" customHeight="1">
      <c r="B331" s="46">
        <v>264</v>
      </c>
      <c r="C331" s="46" t="s">
        <v>96</v>
      </c>
      <c r="D331" s="46" t="b">
        <f>COUNTIF(Events!$B$2:$B$171, C331) &gt; 0</f>
        <v>1</v>
      </c>
      <c r="E331" s="46" t="s">
        <v>169</v>
      </c>
      <c r="F331" s="46" t="s">
        <v>234</v>
      </c>
      <c r="G331" s="46" t="s">
        <v>232</v>
      </c>
      <c r="I331" s="46" t="s">
        <v>232</v>
      </c>
      <c r="J331" s="46" t="str">
        <f>IF(I331="","",_xlfn.LET(_xlpm.x,VLOOKUP(I331,'2026-01-09_taxon-match'!$A$2:$N$81,4,FALSE),IF(_xlpm.x=0,"",_xlpm.x)))</f>
        <v>Terebellidae</v>
      </c>
      <c r="L331" s="46" t="str">
        <f>IF(I331="","",_xlfn.LET(_xlpm.x,VLOOKUP(I331,'2026-01-09_taxon-match'!$A$2:$N$81,3,FALSE),IF(_xlpm.x=0,"",_xlpm.x)))</f>
        <v/>
      </c>
      <c r="M331" s="46" t="str">
        <f>IF($I331="","",_xlfn.LET(_xlpm.x,VLOOKUP($I331,'2026-01-09_taxon-match'!$A$2:$N$81,5,FALSE),IF(_xlpm.x=0,"",_xlpm.x)))</f>
        <v/>
      </c>
      <c r="N331" s="46" t="str">
        <f>IF($I331="","",_xlfn.LET(_xlpm.x,VLOOKUP($I331,'2026-01-09_taxon-match'!$A$2:$N$81,6,FALSE),IF(_xlpm.x=0,"",_xlpm.x)))</f>
        <v/>
      </c>
      <c r="O331" s="46" t="str">
        <f>IF($I331="","",_xlfn.LET(_xlpm.x,VLOOKUP($I331,'2026-01-09_taxon-match'!$A$2:$N$81,7,FALSE),IF(_xlpm.x=0,"",_xlpm.x)))</f>
        <v/>
      </c>
      <c r="P331" s="46" t="str">
        <f>IF($I331="","",_xlfn.LET(_xlpm.x,VLOOKUP($I331,'2026-01-09_taxon-match'!$A$2:$N$81,8,FALSE),IF(_xlpm.x=0,"",_xlpm.x)))</f>
        <v/>
      </c>
      <c r="Q331" s="46" t="str">
        <f>IF($I331="","",_xlfn.LET(_xlpm.x,VLOOKUP($I331,'2026-01-09_taxon-match'!$A$2:$N$81,9,FALSE),IF(_xlpm.x=0,"",_xlpm.x)))</f>
        <v/>
      </c>
      <c r="R331" s="46" t="str">
        <f>IF($I331="","",_xlfn.LET(_xlpm.x,VLOOKUP($I331,'2026-01-09_taxon-match'!$A$2:$N$81,10,FALSE),IF(_xlpm.x=0,"",_xlpm.x)))</f>
        <v/>
      </c>
      <c r="S331" s="46" t="str">
        <f>IF($I331="","",_xlfn.LET(_xlpm.x,VLOOKUP($I331,'2026-01-09_taxon-match'!$A$2:$N$81,11,FALSE),IF(_xlpm.x=0,"",_xlpm.x)))</f>
        <v/>
      </c>
      <c r="T331" s="46" t="str">
        <f>IF($I331="","",_xlfn.LET(_xlpm.x,VLOOKUP($I331,'2026-01-09_taxon-match'!$A$2:$N$81,13,FALSE),IF(_xlpm.x=0,"",_xlpm.x)))</f>
        <v/>
      </c>
      <c r="U331" s="46">
        <v>1</v>
      </c>
      <c r="V331" s="46" t="s">
        <v>58</v>
      </c>
      <c r="Y331" s="46" t="str">
        <f>IF(V331="","",_xlfn.LET(_xlpm.x,VLOOKUP(V331,'Drop-down_menus'!$D$2:$E$13,2,FALSE),IF(_xlpm.x=0,"",_xlpm.x)))</f>
        <v>https://orcid.org/0000-0002-9708-1761</v>
      </c>
      <c r="Z331" s="46" t="str">
        <f>IF(W331="","",_xlfn.LET(_xlpm.x,VLOOKUP(W331,'Drop-down_menus'!$D$2:$E$13,2,FALSE),IF(_xlpm.x=0,"",_xlpm.x)))</f>
        <v/>
      </c>
      <c r="AA331" s="46" t="str">
        <f>IF(X331="","",_xlfn.LET(_xlpm.x,VLOOKUP(X331,'Drop-down_menus'!$D$2:$E$13,2,FALSE),IF(_xlpm.x=0,"",_xlpm.x)))</f>
        <v/>
      </c>
      <c r="AB331" s="14" t="s">
        <v>174</v>
      </c>
      <c r="AC331" s="14" t="s">
        <v>233</v>
      </c>
      <c r="AE331" s="46" t="s">
        <v>28</v>
      </c>
      <c r="AF331" s="46" t="s">
        <v>42</v>
      </c>
      <c r="AG331" s="46" t="str">
        <f>IF(AE331="","",_xlfn.LET(_xlpm.x,VLOOKUP(AE331,'Drop-down_menus'!$D$2:$E$13,2,FALSE),IF(_xlpm.x=0,"",_xlpm.x)))</f>
        <v>https://orcid.org/0000-0002-9037-7623</v>
      </c>
      <c r="AH331" s="46" t="str">
        <f>IF(AF331="","",_xlfn.LET(_xlpm.x,VLOOKUP(AF331,'Drop-down_menus'!$D$2:$E$13,2,FALSE),IF(_xlpm.x=0,"",_xlpm.x)))</f>
        <v/>
      </c>
    </row>
    <row r="332" spans="2:34" ht="13.5" customHeight="1">
      <c r="B332" s="46">
        <v>276</v>
      </c>
      <c r="C332" s="46" t="s">
        <v>97</v>
      </c>
      <c r="D332" s="46" t="b">
        <f>COUNTIF(Events!$B$2:$B$171, C332) &gt; 0</f>
        <v>1</v>
      </c>
      <c r="E332" s="46" t="s">
        <v>169</v>
      </c>
      <c r="F332" s="46" t="s">
        <v>170</v>
      </c>
      <c r="G332" s="46" t="s">
        <v>251</v>
      </c>
      <c r="I332" s="46" t="s">
        <v>1323</v>
      </c>
      <c r="J332" s="46" t="str">
        <f>IF(I332="","",_xlfn.LET(_xlpm.x,VLOOKUP(I332,'2026-01-09_taxon-match'!$A$2:$N$81,4,FALSE),IF(_xlpm.x=0,"",_xlpm.x)))</f>
        <v>Animalia</v>
      </c>
      <c r="L332" s="46" t="str">
        <f>IF(I332="","",_xlfn.LET(_xlpm.x,VLOOKUP(I332,'2026-01-09_taxon-match'!$A$2:$N$81,3,FALSE),IF(_xlpm.x=0,"",_xlpm.x)))</f>
        <v>urn:lsid:marinespecies.org:taxname:2</v>
      </c>
      <c r="M332" s="46" t="str">
        <f>IF($I332="","",_xlfn.LET(_xlpm.x,VLOOKUP($I332,'2026-01-09_taxon-match'!$A$2:$N$81,5,FALSE),IF(_xlpm.x=0,"",_xlpm.x)))</f>
        <v/>
      </c>
      <c r="N332" s="46" t="str">
        <f>IF($I332="","",_xlfn.LET(_xlpm.x,VLOOKUP($I332,'2026-01-09_taxon-match'!$A$2:$N$81,6,FALSE),IF(_xlpm.x=0,"",_xlpm.x)))</f>
        <v>Animalia</v>
      </c>
      <c r="O332" s="46" t="str">
        <f>IF($I332="","",_xlfn.LET(_xlpm.x,VLOOKUP($I332,'2026-01-09_taxon-match'!$A$2:$N$81,7,FALSE),IF(_xlpm.x=0,"",_xlpm.x)))</f>
        <v/>
      </c>
      <c r="P332" s="46" t="str">
        <f>IF($I332="","",_xlfn.LET(_xlpm.x,VLOOKUP($I332,'2026-01-09_taxon-match'!$A$2:$N$81,8,FALSE),IF(_xlpm.x=0,"",_xlpm.x)))</f>
        <v/>
      </c>
      <c r="Q332" s="46" t="str">
        <f>IF($I332="","",_xlfn.LET(_xlpm.x,VLOOKUP($I332,'2026-01-09_taxon-match'!$A$2:$N$81,9,FALSE),IF(_xlpm.x=0,"",_xlpm.x)))</f>
        <v/>
      </c>
      <c r="R332" s="46" t="str">
        <f>IF($I332="","",_xlfn.LET(_xlpm.x,VLOOKUP($I332,'2026-01-09_taxon-match'!$A$2:$N$81,10,FALSE),IF(_xlpm.x=0,"",_xlpm.x)))</f>
        <v/>
      </c>
      <c r="S332" s="46" t="str">
        <f>IF($I332="","",_xlfn.LET(_xlpm.x,VLOOKUP($I332,'2026-01-09_taxon-match'!$A$2:$N$81,11,FALSE),IF(_xlpm.x=0,"",_xlpm.x)))</f>
        <v/>
      </c>
      <c r="T332" s="46" t="str">
        <f>IF($I332="","",_xlfn.LET(_xlpm.x,VLOOKUP($I332,'2026-01-09_taxon-match'!$A$2:$N$81,13,FALSE),IF(_xlpm.x=0,"",_xlpm.x)))</f>
        <v/>
      </c>
      <c r="U332" s="46">
        <v>500</v>
      </c>
      <c r="V332" s="46" t="s">
        <v>28</v>
      </c>
      <c r="W332" s="46" t="s">
        <v>42</v>
      </c>
      <c r="X332" s="46" t="s">
        <v>32</v>
      </c>
      <c r="Y332" s="46" t="str">
        <f>IF(V332="","",_xlfn.LET(_xlpm.x,VLOOKUP(V332,'Drop-down_menus'!$D$2:$E$13,2,FALSE),IF(_xlpm.x=0,"",_xlpm.x)))</f>
        <v>https://orcid.org/0000-0002-9037-7623</v>
      </c>
      <c r="Z332" s="46" t="str">
        <f>IF(W332="","",_xlfn.LET(_xlpm.x,VLOOKUP(W332,'Drop-down_menus'!$D$2:$E$13,2,FALSE),IF(_xlpm.x=0,"",_xlpm.x)))</f>
        <v/>
      </c>
      <c r="AA332" s="46" t="str">
        <f>IF(X332="","",_xlfn.LET(_xlpm.x,VLOOKUP(X332,'Drop-down_menus'!$D$2:$E$13,2,FALSE),IF(_xlpm.x=0,"",_xlpm.x)))</f>
        <v>https://orcid.org/0000-0001-5748-602X</v>
      </c>
      <c r="AB332" s="14" t="s">
        <v>174</v>
      </c>
      <c r="AC332" s="14" t="s">
        <v>252</v>
      </c>
      <c r="AE332" s="46" t="s">
        <v>28</v>
      </c>
      <c r="AF332" s="46" t="s">
        <v>42</v>
      </c>
      <c r="AG332" s="46" t="str">
        <f>IF(AE332="","",_xlfn.LET(_xlpm.x,VLOOKUP(AE332,'Drop-down_menus'!$D$2:$E$13,2,FALSE),IF(_xlpm.x=0,"",_xlpm.x)))</f>
        <v>https://orcid.org/0000-0002-9037-7623</v>
      </c>
      <c r="AH332" s="46" t="str">
        <f>IF(AF332="","",_xlfn.LET(_xlpm.x,VLOOKUP(AF332,'Drop-down_menus'!$D$2:$E$13,2,FALSE),IF(_xlpm.x=0,"",_xlpm.x)))</f>
        <v/>
      </c>
    </row>
    <row r="333" spans="2:34" ht="13.5" customHeight="1">
      <c r="B333" s="46">
        <v>277</v>
      </c>
      <c r="C333" s="46" t="s">
        <v>98</v>
      </c>
      <c r="D333" s="46" t="b">
        <f>COUNTIF(Events!$B$2:$B$171, C333) &gt; 0</f>
        <v>1</v>
      </c>
      <c r="E333" s="46" t="s">
        <v>169</v>
      </c>
      <c r="F333" s="46" t="s">
        <v>170</v>
      </c>
      <c r="G333" s="46" t="s">
        <v>251</v>
      </c>
      <c r="I333" s="46" t="s">
        <v>1323</v>
      </c>
      <c r="J333" s="46" t="str">
        <f>IF(I333="","",_xlfn.LET(_xlpm.x,VLOOKUP(I333,'2026-01-09_taxon-match'!$A$2:$N$81,4,FALSE),IF(_xlpm.x=0,"",_xlpm.x)))</f>
        <v>Animalia</v>
      </c>
      <c r="L333" s="46" t="str">
        <f>IF(I333="","",_xlfn.LET(_xlpm.x,VLOOKUP(I333,'2026-01-09_taxon-match'!$A$2:$N$81,3,FALSE),IF(_xlpm.x=0,"",_xlpm.x)))</f>
        <v>urn:lsid:marinespecies.org:taxname:2</v>
      </c>
      <c r="M333" s="46" t="str">
        <f>IF($I333="","",_xlfn.LET(_xlpm.x,VLOOKUP($I333,'2026-01-09_taxon-match'!$A$2:$N$81,5,FALSE),IF(_xlpm.x=0,"",_xlpm.x)))</f>
        <v/>
      </c>
      <c r="N333" s="46" t="str">
        <f>IF($I333="","",_xlfn.LET(_xlpm.x,VLOOKUP($I333,'2026-01-09_taxon-match'!$A$2:$N$81,6,FALSE),IF(_xlpm.x=0,"",_xlpm.x)))</f>
        <v>Animalia</v>
      </c>
      <c r="O333" s="46" t="str">
        <f>IF($I333="","",_xlfn.LET(_xlpm.x,VLOOKUP($I333,'2026-01-09_taxon-match'!$A$2:$N$81,7,FALSE),IF(_xlpm.x=0,"",_xlpm.x)))</f>
        <v/>
      </c>
      <c r="P333" s="46" t="str">
        <f>IF($I333="","",_xlfn.LET(_xlpm.x,VLOOKUP($I333,'2026-01-09_taxon-match'!$A$2:$N$81,8,FALSE),IF(_xlpm.x=0,"",_xlpm.x)))</f>
        <v/>
      </c>
      <c r="Q333" s="46" t="str">
        <f>IF($I333="","",_xlfn.LET(_xlpm.x,VLOOKUP($I333,'2026-01-09_taxon-match'!$A$2:$N$81,9,FALSE),IF(_xlpm.x=0,"",_xlpm.x)))</f>
        <v/>
      </c>
      <c r="R333" s="46" t="str">
        <f>IF($I333="","",_xlfn.LET(_xlpm.x,VLOOKUP($I333,'2026-01-09_taxon-match'!$A$2:$N$81,10,FALSE),IF(_xlpm.x=0,"",_xlpm.x)))</f>
        <v/>
      </c>
      <c r="S333" s="46" t="str">
        <f>IF($I333="","",_xlfn.LET(_xlpm.x,VLOOKUP($I333,'2026-01-09_taxon-match'!$A$2:$N$81,11,FALSE),IF(_xlpm.x=0,"",_xlpm.x)))</f>
        <v/>
      </c>
      <c r="T333" s="46" t="str">
        <f>IF($I333="","",_xlfn.LET(_xlpm.x,VLOOKUP($I333,'2026-01-09_taxon-match'!$A$2:$N$81,13,FALSE),IF(_xlpm.x=0,"",_xlpm.x)))</f>
        <v/>
      </c>
      <c r="U333" s="46">
        <v>500</v>
      </c>
      <c r="V333" s="46" t="s">
        <v>42</v>
      </c>
      <c r="Y333" s="46" t="str">
        <f>IF(V333="","",_xlfn.LET(_xlpm.x,VLOOKUP(V333,'Drop-down_menus'!$D$2:$E$13,2,FALSE),IF(_xlpm.x=0,"",_xlpm.x)))</f>
        <v/>
      </c>
      <c r="Z333" s="46" t="str">
        <f>IF(W333="","",_xlfn.LET(_xlpm.x,VLOOKUP(W333,'Drop-down_menus'!$D$2:$E$13,2,FALSE),IF(_xlpm.x=0,"",_xlpm.x)))</f>
        <v/>
      </c>
      <c r="AA333" s="46" t="str">
        <f>IF(X333="","",_xlfn.LET(_xlpm.x,VLOOKUP(X333,'Drop-down_menus'!$D$2:$E$13,2,FALSE),IF(_xlpm.x=0,"",_xlpm.x)))</f>
        <v/>
      </c>
      <c r="AB333" s="14" t="s">
        <v>174</v>
      </c>
      <c r="AC333" s="14" t="s">
        <v>252</v>
      </c>
      <c r="AD333" s="46" t="s">
        <v>253</v>
      </c>
      <c r="AE333" s="46" t="s">
        <v>28</v>
      </c>
      <c r="AF333" s="46" t="s">
        <v>42</v>
      </c>
      <c r="AG333" s="46" t="str">
        <f>IF(AE333="","",_xlfn.LET(_xlpm.x,VLOOKUP(AE333,'Drop-down_menus'!$D$2:$E$13,2,FALSE),IF(_xlpm.x=0,"",_xlpm.x)))</f>
        <v>https://orcid.org/0000-0002-9037-7623</v>
      </c>
      <c r="AH333" s="46" t="str">
        <f>IF(AF333="","",_xlfn.LET(_xlpm.x,VLOOKUP(AF333,'Drop-down_menus'!$D$2:$E$13,2,FALSE),IF(_xlpm.x=0,"",_xlpm.x)))</f>
        <v/>
      </c>
    </row>
    <row r="334" spans="2:34" ht="13.5" customHeight="1">
      <c r="B334" s="46">
        <v>286</v>
      </c>
      <c r="C334" s="46" t="s">
        <v>101</v>
      </c>
      <c r="D334" s="46" t="b">
        <f>COUNTIF(Events!$B$2:$B$171, C334) &gt; 0</f>
        <v>1</v>
      </c>
      <c r="E334" s="46" t="s">
        <v>215</v>
      </c>
      <c r="F334" s="46" t="s">
        <v>216</v>
      </c>
      <c r="J334" s="46" t="str">
        <f>IF(I334="","",_xlfn.LET(_xlpm.x,VLOOKUP(I334,'2026-01-09_taxon-match'!$A$2:$N$81,4,FALSE),IF(_xlpm.x=0,"",_xlpm.x)))</f>
        <v/>
      </c>
      <c r="L334" s="46" t="str">
        <f>IF(I334="","",_xlfn.LET(_xlpm.x,VLOOKUP(I334,'2026-01-09_taxon-match'!$A$2:$N$81,3,FALSE),IF(_xlpm.x=0,"",_xlpm.x)))</f>
        <v/>
      </c>
      <c r="M334" s="46" t="str">
        <f>IF($I334="","",_xlfn.LET(_xlpm.x,VLOOKUP($I334,'2026-01-09_taxon-match'!$A$2:$N$81,5,FALSE),IF(_xlpm.x=0,"",_xlpm.x)))</f>
        <v/>
      </c>
      <c r="N334" s="46" t="str">
        <f>IF($I334="","",_xlfn.LET(_xlpm.x,VLOOKUP($I334,'2026-01-09_taxon-match'!$A$2:$N$81,6,FALSE),IF(_xlpm.x=0,"",_xlpm.x)))</f>
        <v/>
      </c>
      <c r="O334" s="46" t="str">
        <f>IF($I334="","",_xlfn.LET(_xlpm.x,VLOOKUP($I334,'2026-01-09_taxon-match'!$A$2:$N$81,7,FALSE),IF(_xlpm.x=0,"",_xlpm.x)))</f>
        <v/>
      </c>
      <c r="P334" s="46" t="str">
        <f>IF($I334="","",_xlfn.LET(_xlpm.x,VLOOKUP($I334,'2026-01-09_taxon-match'!$A$2:$N$81,8,FALSE),IF(_xlpm.x=0,"",_xlpm.x)))</f>
        <v/>
      </c>
      <c r="Q334" s="46" t="str">
        <f>IF($I334="","",_xlfn.LET(_xlpm.x,VLOOKUP($I334,'2026-01-09_taxon-match'!$A$2:$N$81,9,FALSE),IF(_xlpm.x=0,"",_xlpm.x)))</f>
        <v/>
      </c>
      <c r="R334" s="46" t="str">
        <f>IF($I334="","",_xlfn.LET(_xlpm.x,VLOOKUP($I334,'2026-01-09_taxon-match'!$A$2:$N$81,10,FALSE),IF(_xlpm.x=0,"",_xlpm.x)))</f>
        <v/>
      </c>
      <c r="S334" s="46" t="str">
        <f>IF($I334="","",_xlfn.LET(_xlpm.x,VLOOKUP($I334,'2026-01-09_taxon-match'!$A$2:$N$81,11,FALSE),IF(_xlpm.x=0,"",_xlpm.x)))</f>
        <v/>
      </c>
      <c r="T334" s="46" t="str">
        <f>IF($I334="","",_xlfn.LET(_xlpm.x,VLOOKUP($I334,'2026-01-09_taxon-match'!$A$2:$N$81,13,FALSE),IF(_xlpm.x=0,"",_xlpm.x)))</f>
        <v/>
      </c>
      <c r="V334" s="46" t="s">
        <v>39</v>
      </c>
      <c r="W334" s="46" t="s">
        <v>46</v>
      </c>
      <c r="X334" s="46" t="s">
        <v>58</v>
      </c>
      <c r="Y334" s="46" t="str">
        <f>IF(V334="","",_xlfn.LET(_xlpm.x,VLOOKUP(V334,'Drop-down_menus'!$D$2:$E$13,2,FALSE),IF(_xlpm.x=0,"",_xlpm.x)))</f>
        <v>https://orcid.org/0009-0002-6669-2911</v>
      </c>
      <c r="Z334" s="46" t="str">
        <f>IF(W334="","",_xlfn.LET(_xlpm.x,VLOOKUP(W334,'Drop-down_menus'!$D$2:$E$13,2,FALSE),IF(_xlpm.x=0,"",_xlpm.x)))</f>
        <v>https://orcid.org/0000-0003-0502-8101</v>
      </c>
      <c r="AA334" s="46" t="str">
        <f>IF(X334="","",_xlfn.LET(_xlpm.x,VLOOKUP(X334,'Drop-down_menus'!$D$2:$E$13,2,FALSE),IF(_xlpm.x=0,"",_xlpm.x)))</f>
        <v>https://orcid.org/0000-0002-9708-1761</v>
      </c>
      <c r="AB334" s="40"/>
      <c r="AC334" s="14" t="s">
        <v>254</v>
      </c>
      <c r="AE334" s="46" t="s">
        <v>28</v>
      </c>
      <c r="AF334" s="46" t="s">
        <v>42</v>
      </c>
      <c r="AG334" s="46" t="str">
        <f>IF(AE334="","",_xlfn.LET(_xlpm.x,VLOOKUP(AE334,'Drop-down_menus'!$D$2:$E$13,2,FALSE),IF(_xlpm.x=0,"",_xlpm.x)))</f>
        <v>https://orcid.org/0000-0002-9037-7623</v>
      </c>
      <c r="AH334" s="46" t="str">
        <f>IF(AF334="","",_xlfn.LET(_xlpm.x,VLOOKUP(AF334,'Drop-down_menus'!$D$2:$E$13,2,FALSE),IF(_xlpm.x=0,"",_xlpm.x)))</f>
        <v/>
      </c>
    </row>
    <row r="335" spans="2:34" ht="13.5" customHeight="1">
      <c r="B335" s="46">
        <v>287</v>
      </c>
      <c r="C335" s="46" t="s">
        <v>101</v>
      </c>
      <c r="D335" s="46" t="b">
        <f>COUNTIF(Events!$B$2:$B$171, C335) &gt; 0</f>
        <v>1</v>
      </c>
      <c r="E335" s="46" t="s">
        <v>215</v>
      </c>
      <c r="F335" s="46" t="s">
        <v>216</v>
      </c>
      <c r="J335" s="46" t="str">
        <f>IF(I335="","",_xlfn.LET(_xlpm.x,VLOOKUP(I335,'2026-01-09_taxon-match'!$A$2:$N$81,4,FALSE),IF(_xlpm.x=0,"",_xlpm.x)))</f>
        <v/>
      </c>
      <c r="L335" s="46" t="str">
        <f>IF(I335="","",_xlfn.LET(_xlpm.x,VLOOKUP(I335,'2026-01-09_taxon-match'!$A$2:$N$81,3,FALSE),IF(_xlpm.x=0,"",_xlpm.x)))</f>
        <v/>
      </c>
      <c r="M335" s="46" t="str">
        <f>IF($I335="","",_xlfn.LET(_xlpm.x,VLOOKUP($I335,'2026-01-09_taxon-match'!$A$2:$N$81,5,FALSE),IF(_xlpm.x=0,"",_xlpm.x)))</f>
        <v/>
      </c>
      <c r="N335" s="46" t="str">
        <f>IF($I335="","",_xlfn.LET(_xlpm.x,VLOOKUP($I335,'2026-01-09_taxon-match'!$A$2:$N$81,6,FALSE),IF(_xlpm.x=0,"",_xlpm.x)))</f>
        <v/>
      </c>
      <c r="O335" s="46" t="str">
        <f>IF($I335="","",_xlfn.LET(_xlpm.x,VLOOKUP($I335,'2026-01-09_taxon-match'!$A$2:$N$81,7,FALSE),IF(_xlpm.x=0,"",_xlpm.x)))</f>
        <v/>
      </c>
      <c r="P335" s="46" t="str">
        <f>IF($I335="","",_xlfn.LET(_xlpm.x,VLOOKUP($I335,'2026-01-09_taxon-match'!$A$2:$N$81,8,FALSE),IF(_xlpm.x=0,"",_xlpm.x)))</f>
        <v/>
      </c>
      <c r="Q335" s="46" t="str">
        <f>IF($I335="","",_xlfn.LET(_xlpm.x,VLOOKUP($I335,'2026-01-09_taxon-match'!$A$2:$N$81,9,FALSE),IF(_xlpm.x=0,"",_xlpm.x)))</f>
        <v/>
      </c>
      <c r="R335" s="46" t="str">
        <f>IF($I335="","",_xlfn.LET(_xlpm.x,VLOOKUP($I335,'2026-01-09_taxon-match'!$A$2:$N$81,10,FALSE),IF(_xlpm.x=0,"",_xlpm.x)))</f>
        <v/>
      </c>
      <c r="S335" s="46" t="str">
        <f>IF($I335="","",_xlfn.LET(_xlpm.x,VLOOKUP($I335,'2026-01-09_taxon-match'!$A$2:$N$81,11,FALSE),IF(_xlpm.x=0,"",_xlpm.x)))</f>
        <v/>
      </c>
      <c r="T335" s="46" t="str">
        <f>IF($I335="","",_xlfn.LET(_xlpm.x,VLOOKUP($I335,'2026-01-09_taxon-match'!$A$2:$N$81,13,FALSE),IF(_xlpm.x=0,"",_xlpm.x)))</f>
        <v/>
      </c>
      <c r="V335" s="46" t="s">
        <v>39</v>
      </c>
      <c r="W335" s="46" t="s">
        <v>46</v>
      </c>
      <c r="X335" s="46" t="s">
        <v>58</v>
      </c>
      <c r="Y335" s="46" t="str">
        <f>IF(V335="","",_xlfn.LET(_xlpm.x,VLOOKUP(V335,'Drop-down_menus'!$D$2:$E$13,2,FALSE),IF(_xlpm.x=0,"",_xlpm.x)))</f>
        <v>https://orcid.org/0009-0002-6669-2911</v>
      </c>
      <c r="Z335" s="46" t="str">
        <f>IF(W335="","",_xlfn.LET(_xlpm.x,VLOOKUP(W335,'Drop-down_menus'!$D$2:$E$13,2,FALSE),IF(_xlpm.x=0,"",_xlpm.x)))</f>
        <v>https://orcid.org/0000-0003-0502-8101</v>
      </c>
      <c r="AA335" s="46" t="str">
        <f>IF(X335="","",_xlfn.LET(_xlpm.x,VLOOKUP(X335,'Drop-down_menus'!$D$2:$E$13,2,FALSE),IF(_xlpm.x=0,"",_xlpm.x)))</f>
        <v>https://orcid.org/0000-0002-9708-1761</v>
      </c>
      <c r="AB335" s="40"/>
      <c r="AC335" s="14" t="s">
        <v>254</v>
      </c>
      <c r="AE335" s="46" t="s">
        <v>28</v>
      </c>
      <c r="AF335" s="46" t="s">
        <v>42</v>
      </c>
      <c r="AG335" s="46" t="str">
        <f>IF(AE335="","",_xlfn.LET(_xlpm.x,VLOOKUP(AE335,'Drop-down_menus'!$D$2:$E$13,2,FALSE),IF(_xlpm.x=0,"",_xlpm.x)))</f>
        <v>https://orcid.org/0000-0002-9037-7623</v>
      </c>
      <c r="AH335" s="46" t="str">
        <f>IF(AF335="","",_xlfn.LET(_xlpm.x,VLOOKUP(AF335,'Drop-down_menus'!$D$2:$E$13,2,FALSE),IF(_xlpm.x=0,"",_xlpm.x)))</f>
        <v/>
      </c>
    </row>
    <row r="336" spans="2:34" ht="13.5" customHeight="1">
      <c r="B336" s="46">
        <v>288</v>
      </c>
      <c r="C336" s="46" t="s">
        <v>101</v>
      </c>
      <c r="D336" s="46" t="b">
        <f>COUNTIF(Events!$B$2:$B$171, C336) &gt; 0</f>
        <v>1</v>
      </c>
      <c r="E336" s="46" t="s">
        <v>215</v>
      </c>
      <c r="F336" s="46" t="s">
        <v>218</v>
      </c>
      <c r="J336" s="46" t="str">
        <f>IF(I336="","",_xlfn.LET(_xlpm.x,VLOOKUP(I336,'2026-01-09_taxon-match'!$A$2:$N$81,4,FALSE),IF(_xlpm.x=0,"",_xlpm.x)))</f>
        <v/>
      </c>
      <c r="L336" s="46" t="str">
        <f>IF(I336="","",_xlfn.LET(_xlpm.x,VLOOKUP(I336,'2026-01-09_taxon-match'!$A$2:$N$81,3,FALSE),IF(_xlpm.x=0,"",_xlpm.x)))</f>
        <v/>
      </c>
      <c r="M336" s="46" t="str">
        <f>IF($I336="","",_xlfn.LET(_xlpm.x,VLOOKUP($I336,'2026-01-09_taxon-match'!$A$2:$N$81,5,FALSE),IF(_xlpm.x=0,"",_xlpm.x)))</f>
        <v/>
      </c>
      <c r="N336" s="46" t="str">
        <f>IF($I336="","",_xlfn.LET(_xlpm.x,VLOOKUP($I336,'2026-01-09_taxon-match'!$A$2:$N$81,6,FALSE),IF(_xlpm.x=0,"",_xlpm.x)))</f>
        <v/>
      </c>
      <c r="O336" s="46" t="str">
        <f>IF($I336="","",_xlfn.LET(_xlpm.x,VLOOKUP($I336,'2026-01-09_taxon-match'!$A$2:$N$81,7,FALSE),IF(_xlpm.x=0,"",_xlpm.x)))</f>
        <v/>
      </c>
      <c r="P336" s="46" t="str">
        <f>IF($I336="","",_xlfn.LET(_xlpm.x,VLOOKUP($I336,'2026-01-09_taxon-match'!$A$2:$N$81,8,FALSE),IF(_xlpm.x=0,"",_xlpm.x)))</f>
        <v/>
      </c>
      <c r="Q336" s="46" t="str">
        <f>IF($I336="","",_xlfn.LET(_xlpm.x,VLOOKUP($I336,'2026-01-09_taxon-match'!$A$2:$N$81,9,FALSE),IF(_xlpm.x=0,"",_xlpm.x)))</f>
        <v/>
      </c>
      <c r="R336" s="46" t="str">
        <f>IF($I336="","",_xlfn.LET(_xlpm.x,VLOOKUP($I336,'2026-01-09_taxon-match'!$A$2:$N$81,10,FALSE),IF(_xlpm.x=0,"",_xlpm.x)))</f>
        <v/>
      </c>
      <c r="S336" s="46" t="str">
        <f>IF($I336="","",_xlfn.LET(_xlpm.x,VLOOKUP($I336,'2026-01-09_taxon-match'!$A$2:$N$81,11,FALSE),IF(_xlpm.x=0,"",_xlpm.x)))</f>
        <v/>
      </c>
      <c r="T336" s="46" t="str">
        <f>IF($I336="","",_xlfn.LET(_xlpm.x,VLOOKUP($I336,'2026-01-09_taxon-match'!$A$2:$N$81,13,FALSE),IF(_xlpm.x=0,"",_xlpm.x)))</f>
        <v/>
      </c>
      <c r="V336" s="46" t="s">
        <v>39</v>
      </c>
      <c r="W336" s="46" t="s">
        <v>46</v>
      </c>
      <c r="X336" s="46" t="s">
        <v>58</v>
      </c>
      <c r="Y336" s="46" t="str">
        <f>IF(V336="","",_xlfn.LET(_xlpm.x,VLOOKUP(V336,'Drop-down_menus'!$D$2:$E$13,2,FALSE),IF(_xlpm.x=0,"",_xlpm.x)))</f>
        <v>https://orcid.org/0009-0002-6669-2911</v>
      </c>
      <c r="Z336" s="46" t="str">
        <f>IF(W336="","",_xlfn.LET(_xlpm.x,VLOOKUP(W336,'Drop-down_menus'!$D$2:$E$13,2,FALSE),IF(_xlpm.x=0,"",_xlpm.x)))</f>
        <v>https://orcid.org/0000-0003-0502-8101</v>
      </c>
      <c r="AA336" s="46" t="str">
        <f>IF(X336="","",_xlfn.LET(_xlpm.x,VLOOKUP(X336,'Drop-down_menus'!$D$2:$E$13,2,FALSE),IF(_xlpm.x=0,"",_xlpm.x)))</f>
        <v>https://orcid.org/0000-0002-9708-1761</v>
      </c>
      <c r="AB336" s="40"/>
      <c r="AC336" s="14" t="s">
        <v>254</v>
      </c>
      <c r="AE336" s="46" t="s">
        <v>28</v>
      </c>
      <c r="AF336" s="46" t="s">
        <v>42</v>
      </c>
      <c r="AG336" s="46" t="str">
        <f>IF(AE336="","",_xlfn.LET(_xlpm.x,VLOOKUP(AE336,'Drop-down_menus'!$D$2:$E$13,2,FALSE),IF(_xlpm.x=0,"",_xlpm.x)))</f>
        <v>https://orcid.org/0000-0002-9037-7623</v>
      </c>
      <c r="AH336" s="46" t="str">
        <f>IF(AF336="","",_xlfn.LET(_xlpm.x,VLOOKUP(AF336,'Drop-down_menus'!$D$2:$E$13,2,FALSE),IF(_xlpm.x=0,"",_xlpm.x)))</f>
        <v/>
      </c>
    </row>
    <row r="337" spans="2:34" ht="13.5" customHeight="1">
      <c r="B337" s="46">
        <v>289</v>
      </c>
      <c r="C337" s="46" t="s">
        <v>101</v>
      </c>
      <c r="D337" s="46" t="b">
        <f>COUNTIF(Events!$B$2:$B$171, C337) &gt; 0</f>
        <v>1</v>
      </c>
      <c r="E337" s="46" t="s">
        <v>215</v>
      </c>
      <c r="F337" s="46" t="s">
        <v>218</v>
      </c>
      <c r="J337" s="46" t="str">
        <f>IF(I337="","",_xlfn.LET(_xlpm.x,VLOOKUP(I337,'2026-01-09_taxon-match'!$A$2:$N$81,4,FALSE),IF(_xlpm.x=0,"",_xlpm.x)))</f>
        <v/>
      </c>
      <c r="L337" s="46" t="str">
        <f>IF(I337="","",_xlfn.LET(_xlpm.x,VLOOKUP(I337,'2026-01-09_taxon-match'!$A$2:$N$81,3,FALSE),IF(_xlpm.x=0,"",_xlpm.x)))</f>
        <v/>
      </c>
      <c r="M337" s="46" t="str">
        <f>IF($I337="","",_xlfn.LET(_xlpm.x,VLOOKUP($I337,'2026-01-09_taxon-match'!$A$2:$N$81,5,FALSE),IF(_xlpm.x=0,"",_xlpm.x)))</f>
        <v/>
      </c>
      <c r="N337" s="46" t="str">
        <f>IF($I337="","",_xlfn.LET(_xlpm.x,VLOOKUP($I337,'2026-01-09_taxon-match'!$A$2:$N$81,6,FALSE),IF(_xlpm.x=0,"",_xlpm.x)))</f>
        <v/>
      </c>
      <c r="O337" s="46" t="str">
        <f>IF($I337="","",_xlfn.LET(_xlpm.x,VLOOKUP($I337,'2026-01-09_taxon-match'!$A$2:$N$81,7,FALSE),IF(_xlpm.x=0,"",_xlpm.x)))</f>
        <v/>
      </c>
      <c r="P337" s="46" t="str">
        <f>IF($I337="","",_xlfn.LET(_xlpm.x,VLOOKUP($I337,'2026-01-09_taxon-match'!$A$2:$N$81,8,FALSE),IF(_xlpm.x=0,"",_xlpm.x)))</f>
        <v/>
      </c>
      <c r="Q337" s="46" t="str">
        <f>IF($I337="","",_xlfn.LET(_xlpm.x,VLOOKUP($I337,'2026-01-09_taxon-match'!$A$2:$N$81,9,FALSE),IF(_xlpm.x=0,"",_xlpm.x)))</f>
        <v/>
      </c>
      <c r="R337" s="46" t="str">
        <f>IF($I337="","",_xlfn.LET(_xlpm.x,VLOOKUP($I337,'2026-01-09_taxon-match'!$A$2:$N$81,10,FALSE),IF(_xlpm.x=0,"",_xlpm.x)))</f>
        <v/>
      </c>
      <c r="S337" s="46" t="str">
        <f>IF($I337="","",_xlfn.LET(_xlpm.x,VLOOKUP($I337,'2026-01-09_taxon-match'!$A$2:$N$81,11,FALSE),IF(_xlpm.x=0,"",_xlpm.x)))</f>
        <v/>
      </c>
      <c r="T337" s="46" t="str">
        <f>IF($I337="","",_xlfn.LET(_xlpm.x,VLOOKUP($I337,'2026-01-09_taxon-match'!$A$2:$N$81,13,FALSE),IF(_xlpm.x=0,"",_xlpm.x)))</f>
        <v/>
      </c>
      <c r="V337" s="46" t="s">
        <v>39</v>
      </c>
      <c r="W337" s="46" t="s">
        <v>46</v>
      </c>
      <c r="X337" s="46" t="s">
        <v>58</v>
      </c>
      <c r="Y337" s="46" t="str">
        <f>IF(V337="","",_xlfn.LET(_xlpm.x,VLOOKUP(V337,'Drop-down_menus'!$D$2:$E$13,2,FALSE),IF(_xlpm.x=0,"",_xlpm.x)))</f>
        <v>https://orcid.org/0009-0002-6669-2911</v>
      </c>
      <c r="Z337" s="46" t="str">
        <f>IF(W337="","",_xlfn.LET(_xlpm.x,VLOOKUP(W337,'Drop-down_menus'!$D$2:$E$13,2,FALSE),IF(_xlpm.x=0,"",_xlpm.x)))</f>
        <v>https://orcid.org/0000-0003-0502-8101</v>
      </c>
      <c r="AA337" s="46" t="str">
        <f>IF(X337="","",_xlfn.LET(_xlpm.x,VLOOKUP(X337,'Drop-down_menus'!$D$2:$E$13,2,FALSE),IF(_xlpm.x=0,"",_xlpm.x)))</f>
        <v>https://orcid.org/0000-0002-9708-1761</v>
      </c>
      <c r="AB337" s="40"/>
      <c r="AC337" s="14" t="s">
        <v>254</v>
      </c>
      <c r="AE337" s="46" t="s">
        <v>28</v>
      </c>
      <c r="AF337" s="46" t="s">
        <v>42</v>
      </c>
      <c r="AG337" s="46" t="str">
        <f>IF(AE337="","",_xlfn.LET(_xlpm.x,VLOOKUP(AE337,'Drop-down_menus'!$D$2:$E$13,2,FALSE),IF(_xlpm.x=0,"",_xlpm.x)))</f>
        <v>https://orcid.org/0000-0002-9037-7623</v>
      </c>
      <c r="AH337" s="46" t="str">
        <f>IF(AF337="","",_xlfn.LET(_xlpm.x,VLOOKUP(AF337,'Drop-down_menus'!$D$2:$E$13,2,FALSE),IF(_xlpm.x=0,"",_xlpm.x)))</f>
        <v/>
      </c>
    </row>
    <row r="338" spans="2:34" ht="13.5" customHeight="1">
      <c r="B338" s="46">
        <v>290</v>
      </c>
      <c r="C338" s="46" t="s">
        <v>101</v>
      </c>
      <c r="D338" s="46" t="b">
        <f>COUNTIF(Events!$B$2:$B$171, C338) &gt; 0</f>
        <v>1</v>
      </c>
      <c r="E338" s="46" t="s">
        <v>215</v>
      </c>
      <c r="F338" s="46" t="s">
        <v>255</v>
      </c>
      <c r="J338" s="46" t="str">
        <f>IF(I338="","",_xlfn.LET(_xlpm.x,VLOOKUP(I338,'2026-01-09_taxon-match'!$A$2:$N$81,4,FALSE),IF(_xlpm.x=0,"",_xlpm.x)))</f>
        <v/>
      </c>
      <c r="L338" s="46" t="str">
        <f>IF(I338="","",_xlfn.LET(_xlpm.x,VLOOKUP(I338,'2026-01-09_taxon-match'!$A$2:$N$81,3,FALSE),IF(_xlpm.x=0,"",_xlpm.x)))</f>
        <v/>
      </c>
      <c r="M338" s="46" t="str">
        <f>IF($I338="","",_xlfn.LET(_xlpm.x,VLOOKUP($I338,'2026-01-09_taxon-match'!$A$2:$N$81,5,FALSE),IF(_xlpm.x=0,"",_xlpm.x)))</f>
        <v/>
      </c>
      <c r="N338" s="46" t="str">
        <f>IF($I338="","",_xlfn.LET(_xlpm.x,VLOOKUP($I338,'2026-01-09_taxon-match'!$A$2:$N$81,6,FALSE),IF(_xlpm.x=0,"",_xlpm.x)))</f>
        <v/>
      </c>
      <c r="O338" s="46" t="str">
        <f>IF($I338="","",_xlfn.LET(_xlpm.x,VLOOKUP($I338,'2026-01-09_taxon-match'!$A$2:$N$81,7,FALSE),IF(_xlpm.x=0,"",_xlpm.x)))</f>
        <v/>
      </c>
      <c r="P338" s="46" t="str">
        <f>IF($I338="","",_xlfn.LET(_xlpm.x,VLOOKUP($I338,'2026-01-09_taxon-match'!$A$2:$N$81,8,FALSE),IF(_xlpm.x=0,"",_xlpm.x)))</f>
        <v/>
      </c>
      <c r="Q338" s="46" t="str">
        <f>IF($I338="","",_xlfn.LET(_xlpm.x,VLOOKUP($I338,'2026-01-09_taxon-match'!$A$2:$N$81,9,FALSE),IF(_xlpm.x=0,"",_xlpm.x)))</f>
        <v/>
      </c>
      <c r="R338" s="46" t="str">
        <f>IF($I338="","",_xlfn.LET(_xlpm.x,VLOOKUP($I338,'2026-01-09_taxon-match'!$A$2:$N$81,10,FALSE),IF(_xlpm.x=0,"",_xlpm.x)))</f>
        <v/>
      </c>
      <c r="S338" s="46" t="str">
        <f>IF($I338="","",_xlfn.LET(_xlpm.x,VLOOKUP($I338,'2026-01-09_taxon-match'!$A$2:$N$81,11,FALSE),IF(_xlpm.x=0,"",_xlpm.x)))</f>
        <v/>
      </c>
      <c r="T338" s="46" t="str">
        <f>IF($I338="","",_xlfn.LET(_xlpm.x,VLOOKUP($I338,'2026-01-09_taxon-match'!$A$2:$N$81,13,FALSE),IF(_xlpm.x=0,"",_xlpm.x)))</f>
        <v/>
      </c>
      <c r="V338" s="46" t="s">
        <v>39</v>
      </c>
      <c r="W338" s="46" t="s">
        <v>46</v>
      </c>
      <c r="X338" s="46" t="s">
        <v>58</v>
      </c>
      <c r="Y338" s="46" t="str">
        <f>IF(V338="","",_xlfn.LET(_xlpm.x,VLOOKUP(V338,'Drop-down_menus'!$D$2:$E$13,2,FALSE),IF(_xlpm.x=0,"",_xlpm.x)))</f>
        <v>https://orcid.org/0009-0002-6669-2911</v>
      </c>
      <c r="Z338" s="46" t="str">
        <f>IF(W338="","",_xlfn.LET(_xlpm.x,VLOOKUP(W338,'Drop-down_menus'!$D$2:$E$13,2,FALSE),IF(_xlpm.x=0,"",_xlpm.x)))</f>
        <v>https://orcid.org/0000-0003-0502-8101</v>
      </c>
      <c r="AA338" s="46" t="str">
        <f>IF(X338="","",_xlfn.LET(_xlpm.x,VLOOKUP(X338,'Drop-down_menus'!$D$2:$E$13,2,FALSE),IF(_xlpm.x=0,"",_xlpm.x)))</f>
        <v>https://orcid.org/0000-0002-9708-1761</v>
      </c>
      <c r="AB338" s="40"/>
      <c r="AC338" s="14" t="s">
        <v>220</v>
      </c>
      <c r="AE338" s="46" t="s">
        <v>28</v>
      </c>
      <c r="AF338" s="46" t="s">
        <v>42</v>
      </c>
      <c r="AG338" s="46" t="str">
        <f>IF(AE338="","",_xlfn.LET(_xlpm.x,VLOOKUP(AE338,'Drop-down_menus'!$D$2:$E$13,2,FALSE),IF(_xlpm.x=0,"",_xlpm.x)))</f>
        <v>https://orcid.org/0000-0002-9037-7623</v>
      </c>
      <c r="AH338" s="46" t="str">
        <f>IF(AF338="","",_xlfn.LET(_xlpm.x,VLOOKUP(AF338,'Drop-down_menus'!$D$2:$E$13,2,FALSE),IF(_xlpm.x=0,"",_xlpm.x)))</f>
        <v/>
      </c>
    </row>
    <row r="339" spans="2:34" ht="13.5" customHeight="1">
      <c r="B339" s="46">
        <v>291</v>
      </c>
      <c r="C339" s="46" t="s">
        <v>101</v>
      </c>
      <c r="D339" s="46" t="b">
        <f>COUNTIF(Events!$B$2:$B$171, C339) &gt; 0</f>
        <v>1</v>
      </c>
      <c r="E339" s="46" t="s">
        <v>215</v>
      </c>
      <c r="F339" s="15" t="s">
        <v>1082</v>
      </c>
      <c r="J339" s="46" t="str">
        <f>IF(I339="","",_xlfn.LET(_xlpm.x,VLOOKUP(I339,'2026-01-09_taxon-match'!$A$2:$N$81,4,FALSE),IF(_xlpm.x=0,"",_xlpm.x)))</f>
        <v/>
      </c>
      <c r="L339" s="46" t="str">
        <f>IF(I339="","",_xlfn.LET(_xlpm.x,VLOOKUP(I339,'2026-01-09_taxon-match'!$A$2:$N$81,3,FALSE),IF(_xlpm.x=0,"",_xlpm.x)))</f>
        <v/>
      </c>
      <c r="M339" s="46" t="str">
        <f>IF($I339="","",_xlfn.LET(_xlpm.x,VLOOKUP($I339,'2026-01-09_taxon-match'!$A$2:$N$81,5,FALSE),IF(_xlpm.x=0,"",_xlpm.x)))</f>
        <v/>
      </c>
      <c r="N339" s="46" t="str">
        <f>IF($I339="","",_xlfn.LET(_xlpm.x,VLOOKUP($I339,'2026-01-09_taxon-match'!$A$2:$N$81,6,FALSE),IF(_xlpm.x=0,"",_xlpm.x)))</f>
        <v/>
      </c>
      <c r="O339" s="46" t="str">
        <f>IF($I339="","",_xlfn.LET(_xlpm.x,VLOOKUP($I339,'2026-01-09_taxon-match'!$A$2:$N$81,7,FALSE),IF(_xlpm.x=0,"",_xlpm.x)))</f>
        <v/>
      </c>
      <c r="P339" s="46" t="str">
        <f>IF($I339="","",_xlfn.LET(_xlpm.x,VLOOKUP($I339,'2026-01-09_taxon-match'!$A$2:$N$81,8,FALSE),IF(_xlpm.x=0,"",_xlpm.x)))</f>
        <v/>
      </c>
      <c r="Q339" s="46" t="str">
        <f>IF($I339="","",_xlfn.LET(_xlpm.x,VLOOKUP($I339,'2026-01-09_taxon-match'!$A$2:$N$81,9,FALSE),IF(_xlpm.x=0,"",_xlpm.x)))</f>
        <v/>
      </c>
      <c r="R339" s="46" t="str">
        <f>IF($I339="","",_xlfn.LET(_xlpm.x,VLOOKUP($I339,'2026-01-09_taxon-match'!$A$2:$N$81,10,FALSE),IF(_xlpm.x=0,"",_xlpm.x)))</f>
        <v/>
      </c>
      <c r="S339" s="46" t="str">
        <f>IF($I339="","",_xlfn.LET(_xlpm.x,VLOOKUP($I339,'2026-01-09_taxon-match'!$A$2:$N$81,11,FALSE),IF(_xlpm.x=0,"",_xlpm.x)))</f>
        <v/>
      </c>
      <c r="T339" s="46" t="str">
        <f>IF($I339="","",_xlfn.LET(_xlpm.x,VLOOKUP($I339,'2026-01-09_taxon-match'!$A$2:$N$81,13,FALSE),IF(_xlpm.x=0,"",_xlpm.x)))</f>
        <v/>
      </c>
      <c r="V339" s="46" t="s">
        <v>39</v>
      </c>
      <c r="W339" s="46" t="s">
        <v>46</v>
      </c>
      <c r="X339" s="46" t="s">
        <v>58</v>
      </c>
      <c r="Y339" s="46" t="str">
        <f>IF(V339="","",_xlfn.LET(_xlpm.x,VLOOKUP(V339,'Drop-down_menus'!$D$2:$E$13,2,FALSE),IF(_xlpm.x=0,"",_xlpm.x)))</f>
        <v>https://orcid.org/0009-0002-6669-2911</v>
      </c>
      <c r="Z339" s="46" t="str">
        <f>IF(W339="","",_xlfn.LET(_xlpm.x,VLOOKUP(W339,'Drop-down_menus'!$D$2:$E$13,2,FALSE),IF(_xlpm.x=0,"",_xlpm.x)))</f>
        <v>https://orcid.org/0000-0003-0502-8101</v>
      </c>
      <c r="AA339" s="46" t="str">
        <f>IF(X339="","",_xlfn.LET(_xlpm.x,VLOOKUP(X339,'Drop-down_menus'!$D$2:$E$13,2,FALSE),IF(_xlpm.x=0,"",_xlpm.x)))</f>
        <v>https://orcid.org/0000-0002-9708-1761</v>
      </c>
      <c r="AB339" s="40"/>
      <c r="AC339" s="14" t="s">
        <v>220</v>
      </c>
      <c r="AE339" s="46" t="s">
        <v>28</v>
      </c>
      <c r="AF339" s="46" t="s">
        <v>42</v>
      </c>
      <c r="AG339" s="46" t="str">
        <f>IF(AE339="","",_xlfn.LET(_xlpm.x,VLOOKUP(AE339,'Drop-down_menus'!$D$2:$E$13,2,FALSE),IF(_xlpm.x=0,"",_xlpm.x)))</f>
        <v>https://orcid.org/0000-0002-9037-7623</v>
      </c>
      <c r="AH339" s="46" t="str">
        <f>IF(AF339="","",_xlfn.LET(_xlpm.x,VLOOKUP(AF339,'Drop-down_menus'!$D$2:$E$13,2,FALSE),IF(_xlpm.x=0,"",_xlpm.x)))</f>
        <v/>
      </c>
    </row>
    <row r="340" spans="2:34" ht="13.5" customHeight="1">
      <c r="B340" s="46">
        <v>292</v>
      </c>
      <c r="C340" s="46" t="s">
        <v>101</v>
      </c>
      <c r="D340" s="46" t="b">
        <f>COUNTIF(Events!$B$2:$B$171, C340) &gt; 0</f>
        <v>1</v>
      </c>
      <c r="E340" s="46" t="s">
        <v>215</v>
      </c>
      <c r="F340" s="46" t="s">
        <v>219</v>
      </c>
      <c r="J340" s="46" t="str">
        <f>IF(I340="","",_xlfn.LET(_xlpm.x,VLOOKUP(I340,'2026-01-09_taxon-match'!$A$2:$N$81,4,FALSE),IF(_xlpm.x=0,"",_xlpm.x)))</f>
        <v/>
      </c>
      <c r="L340" s="46" t="str">
        <f>IF(I340="","",_xlfn.LET(_xlpm.x,VLOOKUP(I340,'2026-01-09_taxon-match'!$A$2:$N$81,3,FALSE),IF(_xlpm.x=0,"",_xlpm.x)))</f>
        <v/>
      </c>
      <c r="M340" s="46" t="str">
        <f>IF($I340="","",_xlfn.LET(_xlpm.x,VLOOKUP($I340,'2026-01-09_taxon-match'!$A$2:$N$81,5,FALSE),IF(_xlpm.x=0,"",_xlpm.x)))</f>
        <v/>
      </c>
      <c r="N340" s="46" t="str">
        <f>IF($I340="","",_xlfn.LET(_xlpm.x,VLOOKUP($I340,'2026-01-09_taxon-match'!$A$2:$N$81,6,FALSE),IF(_xlpm.x=0,"",_xlpm.x)))</f>
        <v/>
      </c>
      <c r="O340" s="46" t="str">
        <f>IF($I340="","",_xlfn.LET(_xlpm.x,VLOOKUP($I340,'2026-01-09_taxon-match'!$A$2:$N$81,7,FALSE),IF(_xlpm.x=0,"",_xlpm.x)))</f>
        <v/>
      </c>
      <c r="P340" s="46" t="str">
        <f>IF($I340="","",_xlfn.LET(_xlpm.x,VLOOKUP($I340,'2026-01-09_taxon-match'!$A$2:$N$81,8,FALSE),IF(_xlpm.x=0,"",_xlpm.x)))</f>
        <v/>
      </c>
      <c r="Q340" s="46" t="str">
        <f>IF($I340="","",_xlfn.LET(_xlpm.x,VLOOKUP($I340,'2026-01-09_taxon-match'!$A$2:$N$81,9,FALSE),IF(_xlpm.x=0,"",_xlpm.x)))</f>
        <v/>
      </c>
      <c r="R340" s="46" t="str">
        <f>IF($I340="","",_xlfn.LET(_xlpm.x,VLOOKUP($I340,'2026-01-09_taxon-match'!$A$2:$N$81,10,FALSE),IF(_xlpm.x=0,"",_xlpm.x)))</f>
        <v/>
      </c>
      <c r="S340" s="46" t="str">
        <f>IF($I340="","",_xlfn.LET(_xlpm.x,VLOOKUP($I340,'2026-01-09_taxon-match'!$A$2:$N$81,11,FALSE),IF(_xlpm.x=0,"",_xlpm.x)))</f>
        <v/>
      </c>
      <c r="T340" s="46" t="str">
        <f>IF($I340="","",_xlfn.LET(_xlpm.x,VLOOKUP($I340,'2026-01-09_taxon-match'!$A$2:$N$81,13,FALSE),IF(_xlpm.x=0,"",_xlpm.x)))</f>
        <v/>
      </c>
      <c r="V340" s="46" t="s">
        <v>39</v>
      </c>
      <c r="W340" s="46" t="s">
        <v>46</v>
      </c>
      <c r="X340" s="46" t="s">
        <v>58</v>
      </c>
      <c r="Y340" s="46" t="str">
        <f>IF(V340="","",_xlfn.LET(_xlpm.x,VLOOKUP(V340,'Drop-down_menus'!$D$2:$E$13,2,FALSE),IF(_xlpm.x=0,"",_xlpm.x)))</f>
        <v>https://orcid.org/0009-0002-6669-2911</v>
      </c>
      <c r="Z340" s="46" t="str">
        <f>IF(W340="","",_xlfn.LET(_xlpm.x,VLOOKUP(W340,'Drop-down_menus'!$D$2:$E$13,2,FALSE),IF(_xlpm.x=0,"",_xlpm.x)))</f>
        <v>https://orcid.org/0000-0003-0502-8101</v>
      </c>
      <c r="AA340" s="46" t="str">
        <f>IF(X340="","",_xlfn.LET(_xlpm.x,VLOOKUP(X340,'Drop-down_menus'!$D$2:$E$13,2,FALSE),IF(_xlpm.x=0,"",_xlpm.x)))</f>
        <v>https://orcid.org/0000-0002-9708-1761</v>
      </c>
      <c r="AB340" s="40"/>
      <c r="AC340" s="14" t="s">
        <v>220</v>
      </c>
      <c r="AE340" s="46" t="s">
        <v>28</v>
      </c>
      <c r="AF340" s="46" t="s">
        <v>42</v>
      </c>
      <c r="AG340" s="46" t="str">
        <f>IF(AE340="","",_xlfn.LET(_xlpm.x,VLOOKUP(AE340,'Drop-down_menus'!$D$2:$E$13,2,FALSE),IF(_xlpm.x=0,"",_xlpm.x)))</f>
        <v>https://orcid.org/0000-0002-9037-7623</v>
      </c>
      <c r="AH340" s="46" t="str">
        <f>IF(AF340="","",_xlfn.LET(_xlpm.x,VLOOKUP(AF340,'Drop-down_menus'!$D$2:$E$13,2,FALSE),IF(_xlpm.x=0,"",_xlpm.x)))</f>
        <v/>
      </c>
    </row>
    <row r="341" spans="2:34" ht="13.5" customHeight="1">
      <c r="B341" s="46">
        <v>293</v>
      </c>
      <c r="C341" s="46" t="s">
        <v>101</v>
      </c>
      <c r="D341" s="46" t="b">
        <f>COUNTIF(Events!$B$2:$B$171, C341) &gt; 0</f>
        <v>1</v>
      </c>
      <c r="E341" s="46" t="s">
        <v>215</v>
      </c>
      <c r="F341" s="46" t="s">
        <v>257</v>
      </c>
      <c r="J341" s="46" t="str">
        <f>IF(I341="","",_xlfn.LET(_xlpm.x,VLOOKUP(I341,'2026-01-09_taxon-match'!$A$2:$N$81,4,FALSE),IF(_xlpm.x=0,"",_xlpm.x)))</f>
        <v/>
      </c>
      <c r="L341" s="46" t="str">
        <f>IF(I341="","",_xlfn.LET(_xlpm.x,VLOOKUP(I341,'2026-01-09_taxon-match'!$A$2:$N$81,3,FALSE),IF(_xlpm.x=0,"",_xlpm.x)))</f>
        <v/>
      </c>
      <c r="M341" s="46" t="str">
        <f>IF($I341="","",_xlfn.LET(_xlpm.x,VLOOKUP($I341,'2026-01-09_taxon-match'!$A$2:$N$81,5,FALSE),IF(_xlpm.x=0,"",_xlpm.x)))</f>
        <v/>
      </c>
      <c r="N341" s="46" t="str">
        <f>IF($I341="","",_xlfn.LET(_xlpm.x,VLOOKUP($I341,'2026-01-09_taxon-match'!$A$2:$N$81,6,FALSE),IF(_xlpm.x=0,"",_xlpm.x)))</f>
        <v/>
      </c>
      <c r="O341" s="46" t="str">
        <f>IF($I341="","",_xlfn.LET(_xlpm.x,VLOOKUP($I341,'2026-01-09_taxon-match'!$A$2:$N$81,7,FALSE),IF(_xlpm.x=0,"",_xlpm.x)))</f>
        <v/>
      </c>
      <c r="P341" s="46" t="str">
        <f>IF($I341="","",_xlfn.LET(_xlpm.x,VLOOKUP($I341,'2026-01-09_taxon-match'!$A$2:$N$81,8,FALSE),IF(_xlpm.x=0,"",_xlpm.x)))</f>
        <v/>
      </c>
      <c r="Q341" s="46" t="str">
        <f>IF($I341="","",_xlfn.LET(_xlpm.x,VLOOKUP($I341,'2026-01-09_taxon-match'!$A$2:$N$81,9,FALSE),IF(_xlpm.x=0,"",_xlpm.x)))</f>
        <v/>
      </c>
      <c r="R341" s="46" t="str">
        <f>IF($I341="","",_xlfn.LET(_xlpm.x,VLOOKUP($I341,'2026-01-09_taxon-match'!$A$2:$N$81,10,FALSE),IF(_xlpm.x=0,"",_xlpm.x)))</f>
        <v/>
      </c>
      <c r="S341" s="46" t="str">
        <f>IF($I341="","",_xlfn.LET(_xlpm.x,VLOOKUP($I341,'2026-01-09_taxon-match'!$A$2:$N$81,11,FALSE),IF(_xlpm.x=0,"",_xlpm.x)))</f>
        <v/>
      </c>
      <c r="T341" s="46" t="str">
        <f>IF($I341="","",_xlfn.LET(_xlpm.x,VLOOKUP($I341,'2026-01-09_taxon-match'!$A$2:$N$81,13,FALSE),IF(_xlpm.x=0,"",_xlpm.x)))</f>
        <v/>
      </c>
      <c r="V341" s="46" t="s">
        <v>39</v>
      </c>
      <c r="W341" s="46" t="s">
        <v>46</v>
      </c>
      <c r="X341" s="46" t="s">
        <v>58</v>
      </c>
      <c r="Y341" s="46" t="str">
        <f>IF(V341="","",_xlfn.LET(_xlpm.x,VLOOKUP(V341,'Drop-down_menus'!$D$2:$E$13,2,FALSE),IF(_xlpm.x=0,"",_xlpm.x)))</f>
        <v>https://orcid.org/0009-0002-6669-2911</v>
      </c>
      <c r="Z341" s="46" t="str">
        <f>IF(W341="","",_xlfn.LET(_xlpm.x,VLOOKUP(W341,'Drop-down_menus'!$D$2:$E$13,2,FALSE),IF(_xlpm.x=0,"",_xlpm.x)))</f>
        <v>https://orcid.org/0000-0003-0502-8101</v>
      </c>
      <c r="AA341" s="46" t="str">
        <f>IF(X341="","",_xlfn.LET(_xlpm.x,VLOOKUP(X341,'Drop-down_menus'!$D$2:$E$13,2,FALSE),IF(_xlpm.x=0,"",_xlpm.x)))</f>
        <v>https://orcid.org/0000-0002-9708-1761</v>
      </c>
      <c r="AB341" s="40"/>
      <c r="AC341" s="14" t="s">
        <v>258</v>
      </c>
      <c r="AE341" s="46" t="s">
        <v>28</v>
      </c>
      <c r="AF341" s="46" t="s">
        <v>42</v>
      </c>
      <c r="AG341" s="46" t="str">
        <f>IF(AE341="","",_xlfn.LET(_xlpm.x,VLOOKUP(AE341,'Drop-down_menus'!$D$2:$E$13,2,FALSE),IF(_xlpm.x=0,"",_xlpm.x)))</f>
        <v>https://orcid.org/0000-0002-9037-7623</v>
      </c>
      <c r="AH341" s="46" t="str">
        <f>IF(AF341="","",_xlfn.LET(_xlpm.x,VLOOKUP(AF341,'Drop-down_menus'!$D$2:$E$13,2,FALSE),IF(_xlpm.x=0,"",_xlpm.x)))</f>
        <v/>
      </c>
    </row>
    <row r="342" spans="2:34" ht="13.5" customHeight="1">
      <c r="B342" s="46">
        <v>294</v>
      </c>
      <c r="C342" s="46" t="s">
        <v>101</v>
      </c>
      <c r="D342" s="46" t="b">
        <f>COUNTIF(Events!$B$2:$B$171, C342) &gt; 0</f>
        <v>1</v>
      </c>
      <c r="E342" s="46" t="s">
        <v>259</v>
      </c>
      <c r="F342" s="46" t="s">
        <v>260</v>
      </c>
      <c r="J342" s="46" t="str">
        <f>IF(I342="","",_xlfn.LET(_xlpm.x,VLOOKUP(I342,'2026-01-09_taxon-match'!$A$2:$N$81,4,FALSE),IF(_xlpm.x=0,"",_xlpm.x)))</f>
        <v/>
      </c>
      <c r="L342" s="46" t="str">
        <f>IF(I342="","",_xlfn.LET(_xlpm.x,VLOOKUP(I342,'2026-01-09_taxon-match'!$A$2:$N$81,3,FALSE),IF(_xlpm.x=0,"",_xlpm.x)))</f>
        <v/>
      </c>
      <c r="M342" s="46" t="str">
        <f>IF($I342="","",_xlfn.LET(_xlpm.x,VLOOKUP($I342,'2026-01-09_taxon-match'!$A$2:$N$81,5,FALSE),IF(_xlpm.x=0,"",_xlpm.x)))</f>
        <v/>
      </c>
      <c r="N342" s="46" t="str">
        <f>IF($I342="","",_xlfn.LET(_xlpm.x,VLOOKUP($I342,'2026-01-09_taxon-match'!$A$2:$N$81,6,FALSE),IF(_xlpm.x=0,"",_xlpm.x)))</f>
        <v/>
      </c>
      <c r="O342" s="46" t="str">
        <f>IF($I342="","",_xlfn.LET(_xlpm.x,VLOOKUP($I342,'2026-01-09_taxon-match'!$A$2:$N$81,7,FALSE),IF(_xlpm.x=0,"",_xlpm.x)))</f>
        <v/>
      </c>
      <c r="P342" s="46" t="str">
        <f>IF($I342="","",_xlfn.LET(_xlpm.x,VLOOKUP($I342,'2026-01-09_taxon-match'!$A$2:$N$81,8,FALSE),IF(_xlpm.x=0,"",_xlpm.x)))</f>
        <v/>
      </c>
      <c r="Q342" s="46" t="str">
        <f>IF($I342="","",_xlfn.LET(_xlpm.x,VLOOKUP($I342,'2026-01-09_taxon-match'!$A$2:$N$81,9,FALSE),IF(_xlpm.x=0,"",_xlpm.x)))</f>
        <v/>
      </c>
      <c r="R342" s="46" t="str">
        <f>IF($I342="","",_xlfn.LET(_xlpm.x,VLOOKUP($I342,'2026-01-09_taxon-match'!$A$2:$N$81,10,FALSE),IF(_xlpm.x=0,"",_xlpm.x)))</f>
        <v/>
      </c>
      <c r="S342" s="46" t="str">
        <f>IF($I342="","",_xlfn.LET(_xlpm.x,VLOOKUP($I342,'2026-01-09_taxon-match'!$A$2:$N$81,11,FALSE),IF(_xlpm.x=0,"",_xlpm.x)))</f>
        <v/>
      </c>
      <c r="T342" s="46" t="str">
        <f>IF($I342="","",_xlfn.LET(_xlpm.x,VLOOKUP($I342,'2026-01-09_taxon-match'!$A$2:$N$81,13,FALSE),IF(_xlpm.x=0,"",_xlpm.x)))</f>
        <v/>
      </c>
      <c r="V342" s="46" t="s">
        <v>39</v>
      </c>
      <c r="W342" s="46" t="s">
        <v>46</v>
      </c>
      <c r="X342" s="46" t="s">
        <v>58</v>
      </c>
      <c r="Y342" s="46" t="str">
        <f>IF(V342="","",_xlfn.LET(_xlpm.x,VLOOKUP(V342,'Drop-down_menus'!$D$2:$E$13,2,FALSE),IF(_xlpm.x=0,"",_xlpm.x)))</f>
        <v>https://orcid.org/0009-0002-6669-2911</v>
      </c>
      <c r="Z342" s="46" t="str">
        <f>IF(W342="","",_xlfn.LET(_xlpm.x,VLOOKUP(W342,'Drop-down_menus'!$D$2:$E$13,2,FALSE),IF(_xlpm.x=0,"",_xlpm.x)))</f>
        <v>https://orcid.org/0000-0003-0502-8101</v>
      </c>
      <c r="AA342" s="46" t="str">
        <f>IF(X342="","",_xlfn.LET(_xlpm.x,VLOOKUP(X342,'Drop-down_menus'!$D$2:$E$13,2,FALSE),IF(_xlpm.x=0,"",_xlpm.x)))</f>
        <v>https://orcid.org/0000-0002-9708-1761</v>
      </c>
      <c r="AB342" s="40"/>
      <c r="AC342" s="14" t="s">
        <v>261</v>
      </c>
      <c r="AE342" s="46" t="s">
        <v>28</v>
      </c>
      <c r="AF342" s="46" t="s">
        <v>42</v>
      </c>
      <c r="AG342" s="46" t="str">
        <f>IF(AE342="","",_xlfn.LET(_xlpm.x,VLOOKUP(AE342,'Drop-down_menus'!$D$2:$E$13,2,FALSE),IF(_xlpm.x=0,"",_xlpm.x)))</f>
        <v>https://orcid.org/0000-0002-9037-7623</v>
      </c>
      <c r="AH342" s="46" t="str">
        <f>IF(AF342="","",_xlfn.LET(_xlpm.x,VLOOKUP(AF342,'Drop-down_menus'!$D$2:$E$13,2,FALSE),IF(_xlpm.x=0,"",_xlpm.x)))</f>
        <v/>
      </c>
    </row>
    <row r="343" spans="2:34" ht="13.5" customHeight="1">
      <c r="B343" s="46">
        <v>295</v>
      </c>
      <c r="C343" s="46" t="s">
        <v>1195</v>
      </c>
      <c r="D343" s="46" t="b">
        <f>COUNTIF(Events!$B$2:$B$171, C343) &gt; 0</f>
        <v>0</v>
      </c>
      <c r="G343" s="46" t="s">
        <v>1211</v>
      </c>
      <c r="J343" s="46" t="str">
        <f>IF(I343="","",_xlfn.LET(_xlpm.x,VLOOKUP(I343,'2026-01-09_taxon-match'!$A$2:$N$81,4,FALSE),IF(_xlpm.x=0,"",_xlpm.x)))</f>
        <v/>
      </c>
      <c r="L343" s="46" t="str">
        <f>IF(I343="","",_xlfn.LET(_xlpm.x,VLOOKUP(I343,'2026-01-09_taxon-match'!$A$2:$N$81,3,FALSE),IF(_xlpm.x=0,"",_xlpm.x)))</f>
        <v/>
      </c>
      <c r="M343" s="46" t="str">
        <f>IF($I343="","",_xlfn.LET(_xlpm.x,VLOOKUP($I343,'2026-01-09_taxon-match'!$A$2:$N$81,5,FALSE),IF(_xlpm.x=0,"",_xlpm.x)))</f>
        <v/>
      </c>
      <c r="N343" s="46" t="str">
        <f>IF($I343="","",_xlfn.LET(_xlpm.x,VLOOKUP($I343,'2026-01-09_taxon-match'!$A$2:$N$81,6,FALSE),IF(_xlpm.x=0,"",_xlpm.x)))</f>
        <v/>
      </c>
      <c r="O343" s="46" t="str">
        <f>IF($I343="","",_xlfn.LET(_xlpm.x,VLOOKUP($I343,'2026-01-09_taxon-match'!$A$2:$N$81,7,FALSE),IF(_xlpm.x=0,"",_xlpm.x)))</f>
        <v/>
      </c>
      <c r="P343" s="46" t="str">
        <f>IF($I343="","",_xlfn.LET(_xlpm.x,VLOOKUP($I343,'2026-01-09_taxon-match'!$A$2:$N$81,8,FALSE),IF(_xlpm.x=0,"",_xlpm.x)))</f>
        <v/>
      </c>
      <c r="Q343" s="46" t="str">
        <f>IF($I343="","",_xlfn.LET(_xlpm.x,VLOOKUP($I343,'2026-01-09_taxon-match'!$A$2:$N$81,9,FALSE),IF(_xlpm.x=0,"",_xlpm.x)))</f>
        <v/>
      </c>
      <c r="R343" s="46" t="str">
        <f>IF($I343="","",_xlfn.LET(_xlpm.x,VLOOKUP($I343,'2026-01-09_taxon-match'!$A$2:$N$81,10,FALSE),IF(_xlpm.x=0,"",_xlpm.x)))</f>
        <v/>
      </c>
      <c r="S343" s="46" t="str">
        <f>IF($I343="","",_xlfn.LET(_xlpm.x,VLOOKUP($I343,'2026-01-09_taxon-match'!$A$2:$N$81,11,FALSE),IF(_xlpm.x=0,"",_xlpm.x)))</f>
        <v/>
      </c>
      <c r="T343" s="46" t="str">
        <f>IF($I343="","",_xlfn.LET(_xlpm.x,VLOOKUP($I343,'2026-01-09_taxon-match'!$A$2:$N$81,13,FALSE),IF(_xlpm.x=0,"",_xlpm.x)))</f>
        <v/>
      </c>
      <c r="U343" s="46">
        <v>1</v>
      </c>
      <c r="V343" t="s">
        <v>43</v>
      </c>
      <c r="Y343" s="46" t="str">
        <f>IF(V343="","",_xlfn.LET(_xlpm.x,VLOOKUP(V343,'Drop-down_menus'!$D$2:$E$13,2,FALSE),IF(_xlpm.x=0,"",_xlpm.x)))</f>
        <v>https://orcid.org/0000-0002-0981-7442</v>
      </c>
      <c r="Z343" s="46" t="str">
        <f>IF(W343="","",_xlfn.LET(_xlpm.x,VLOOKUP(W343,'Drop-down_menus'!$D$2:$E$13,2,FALSE),IF(_xlpm.x=0,"",_xlpm.x)))</f>
        <v/>
      </c>
      <c r="AA343" s="46" t="str">
        <f>IF(X343="","",_xlfn.LET(_xlpm.x,VLOOKUP(X343,'Drop-down_menus'!$D$2:$E$13,2,FALSE),IF(_xlpm.x=0,"",_xlpm.x)))</f>
        <v/>
      </c>
      <c r="AB343" s="46" t="s">
        <v>300</v>
      </c>
      <c r="AC343" s="46" t="s">
        <v>1255</v>
      </c>
    </row>
    <row r="344" spans="2:34" ht="13.5" customHeight="1">
      <c r="B344" s="46">
        <v>295</v>
      </c>
      <c r="C344" s="46" t="s">
        <v>101</v>
      </c>
      <c r="D344" s="46" t="b">
        <f>COUNTIF(Events!$B$2:$B$171, C344) &gt; 0</f>
        <v>1</v>
      </c>
      <c r="E344" s="46" t="s">
        <v>259</v>
      </c>
      <c r="F344" s="46" t="s">
        <v>1076</v>
      </c>
      <c r="J344" s="46" t="str">
        <f>IF(I344="","",_xlfn.LET(_xlpm.x,VLOOKUP(I344,'2026-01-09_taxon-match'!$A$2:$N$81,4,FALSE),IF(_xlpm.x=0,"",_xlpm.x)))</f>
        <v/>
      </c>
      <c r="L344" s="46" t="str">
        <f>IF(I344="","",_xlfn.LET(_xlpm.x,VLOOKUP(I344,'2026-01-09_taxon-match'!$A$2:$N$81,3,FALSE),IF(_xlpm.x=0,"",_xlpm.x)))</f>
        <v/>
      </c>
      <c r="M344" s="46" t="str">
        <f>IF($I344="","",_xlfn.LET(_xlpm.x,VLOOKUP($I344,'2026-01-09_taxon-match'!$A$2:$N$81,5,FALSE),IF(_xlpm.x=0,"",_xlpm.x)))</f>
        <v/>
      </c>
      <c r="N344" s="46" t="str">
        <f>IF($I344="","",_xlfn.LET(_xlpm.x,VLOOKUP($I344,'2026-01-09_taxon-match'!$A$2:$N$81,6,FALSE),IF(_xlpm.x=0,"",_xlpm.x)))</f>
        <v/>
      </c>
      <c r="O344" s="46" t="str">
        <f>IF($I344="","",_xlfn.LET(_xlpm.x,VLOOKUP($I344,'2026-01-09_taxon-match'!$A$2:$N$81,7,FALSE),IF(_xlpm.x=0,"",_xlpm.x)))</f>
        <v/>
      </c>
      <c r="P344" s="46" t="str">
        <f>IF($I344="","",_xlfn.LET(_xlpm.x,VLOOKUP($I344,'2026-01-09_taxon-match'!$A$2:$N$81,8,FALSE),IF(_xlpm.x=0,"",_xlpm.x)))</f>
        <v/>
      </c>
      <c r="Q344" s="46" t="str">
        <f>IF($I344="","",_xlfn.LET(_xlpm.x,VLOOKUP($I344,'2026-01-09_taxon-match'!$A$2:$N$81,9,FALSE),IF(_xlpm.x=0,"",_xlpm.x)))</f>
        <v/>
      </c>
      <c r="R344" s="46" t="str">
        <f>IF($I344="","",_xlfn.LET(_xlpm.x,VLOOKUP($I344,'2026-01-09_taxon-match'!$A$2:$N$81,10,FALSE),IF(_xlpm.x=0,"",_xlpm.x)))</f>
        <v/>
      </c>
      <c r="S344" s="46" t="str">
        <f>IF($I344="","",_xlfn.LET(_xlpm.x,VLOOKUP($I344,'2026-01-09_taxon-match'!$A$2:$N$81,11,FALSE),IF(_xlpm.x=0,"",_xlpm.x)))</f>
        <v/>
      </c>
      <c r="T344" s="46" t="str">
        <f>IF($I344="","",_xlfn.LET(_xlpm.x,VLOOKUP($I344,'2026-01-09_taxon-match'!$A$2:$N$81,13,FALSE),IF(_xlpm.x=0,"",_xlpm.x)))</f>
        <v/>
      </c>
      <c r="V344" s="46" t="s">
        <v>39</v>
      </c>
      <c r="W344" s="46" t="s">
        <v>46</v>
      </c>
      <c r="X344" s="46" t="s">
        <v>58</v>
      </c>
      <c r="Y344" s="46" t="str">
        <f>IF(V344="","",_xlfn.LET(_xlpm.x,VLOOKUP(V344,'Drop-down_menus'!$D$2:$E$13,2,FALSE),IF(_xlpm.x=0,"",_xlpm.x)))</f>
        <v>https://orcid.org/0009-0002-6669-2911</v>
      </c>
      <c r="Z344" s="46" t="str">
        <f>IF(W344="","",_xlfn.LET(_xlpm.x,VLOOKUP(W344,'Drop-down_menus'!$D$2:$E$13,2,FALSE),IF(_xlpm.x=0,"",_xlpm.x)))</f>
        <v>https://orcid.org/0000-0003-0502-8101</v>
      </c>
      <c r="AA344" s="46" t="str">
        <f>IF(X344="","",_xlfn.LET(_xlpm.x,VLOOKUP(X344,'Drop-down_menus'!$D$2:$E$13,2,FALSE),IF(_xlpm.x=0,"",_xlpm.x)))</f>
        <v>https://orcid.org/0000-0002-9708-1761</v>
      </c>
      <c r="AB344" s="40"/>
      <c r="AC344" s="14" t="s">
        <v>261</v>
      </c>
      <c r="AE344" s="46" t="s">
        <v>28</v>
      </c>
      <c r="AF344" s="46" t="s">
        <v>42</v>
      </c>
      <c r="AG344" s="46" t="str">
        <f>IF(AE344="","",_xlfn.LET(_xlpm.x,VLOOKUP(AE344,'Drop-down_menus'!$D$2:$E$13,2,FALSE),IF(_xlpm.x=0,"",_xlpm.x)))</f>
        <v>https://orcid.org/0000-0002-9037-7623</v>
      </c>
      <c r="AH344" s="46" t="str">
        <f>IF(AF344="","",_xlfn.LET(_xlpm.x,VLOOKUP(AF344,'Drop-down_menus'!$D$2:$E$13,2,FALSE),IF(_xlpm.x=0,"",_xlpm.x)))</f>
        <v/>
      </c>
    </row>
    <row r="345" spans="2:34" ht="13.5" customHeight="1">
      <c r="B345" s="46">
        <v>296</v>
      </c>
      <c r="C345" s="46" t="s">
        <v>1195</v>
      </c>
      <c r="D345" s="46" t="b">
        <f>COUNTIF(Events!$B$2:$B$171, C345) &gt; 0</f>
        <v>0</v>
      </c>
      <c r="G345" s="46" t="s">
        <v>1211</v>
      </c>
      <c r="J345" s="46" t="str">
        <f>IF(I345="","",_xlfn.LET(_xlpm.x,VLOOKUP(I345,'2026-01-09_taxon-match'!$A$2:$N$81,4,FALSE),IF(_xlpm.x=0,"",_xlpm.x)))</f>
        <v/>
      </c>
      <c r="L345" s="46" t="str">
        <f>IF(I345="","",_xlfn.LET(_xlpm.x,VLOOKUP(I345,'2026-01-09_taxon-match'!$A$2:$N$81,3,FALSE),IF(_xlpm.x=0,"",_xlpm.x)))</f>
        <v/>
      </c>
      <c r="M345" s="46" t="str">
        <f>IF($I345="","",_xlfn.LET(_xlpm.x,VLOOKUP($I345,'2026-01-09_taxon-match'!$A$2:$N$81,5,FALSE),IF(_xlpm.x=0,"",_xlpm.x)))</f>
        <v/>
      </c>
      <c r="N345" s="46" t="str">
        <f>IF($I345="","",_xlfn.LET(_xlpm.x,VLOOKUP($I345,'2026-01-09_taxon-match'!$A$2:$N$81,6,FALSE),IF(_xlpm.x=0,"",_xlpm.x)))</f>
        <v/>
      </c>
      <c r="O345" s="46" t="str">
        <f>IF($I345="","",_xlfn.LET(_xlpm.x,VLOOKUP($I345,'2026-01-09_taxon-match'!$A$2:$N$81,7,FALSE),IF(_xlpm.x=0,"",_xlpm.x)))</f>
        <v/>
      </c>
      <c r="P345" s="46" t="str">
        <f>IF($I345="","",_xlfn.LET(_xlpm.x,VLOOKUP($I345,'2026-01-09_taxon-match'!$A$2:$N$81,8,FALSE),IF(_xlpm.x=0,"",_xlpm.x)))</f>
        <v/>
      </c>
      <c r="Q345" s="46" t="str">
        <f>IF($I345="","",_xlfn.LET(_xlpm.x,VLOOKUP($I345,'2026-01-09_taxon-match'!$A$2:$N$81,9,FALSE),IF(_xlpm.x=0,"",_xlpm.x)))</f>
        <v/>
      </c>
      <c r="R345" s="46" t="str">
        <f>IF($I345="","",_xlfn.LET(_xlpm.x,VLOOKUP($I345,'2026-01-09_taxon-match'!$A$2:$N$81,10,FALSE),IF(_xlpm.x=0,"",_xlpm.x)))</f>
        <v/>
      </c>
      <c r="S345" s="46" t="str">
        <f>IF($I345="","",_xlfn.LET(_xlpm.x,VLOOKUP($I345,'2026-01-09_taxon-match'!$A$2:$N$81,11,FALSE),IF(_xlpm.x=0,"",_xlpm.x)))</f>
        <v/>
      </c>
      <c r="T345" s="46" t="str">
        <f>IF($I345="","",_xlfn.LET(_xlpm.x,VLOOKUP($I345,'2026-01-09_taxon-match'!$A$2:$N$81,13,FALSE),IF(_xlpm.x=0,"",_xlpm.x)))</f>
        <v/>
      </c>
      <c r="U345" s="46">
        <v>1</v>
      </c>
      <c r="V345" t="s">
        <v>43</v>
      </c>
      <c r="Y345" s="46" t="str">
        <f>IF(V345="","",_xlfn.LET(_xlpm.x,VLOOKUP(V345,'Drop-down_menus'!$D$2:$E$13,2,FALSE),IF(_xlpm.x=0,"",_xlpm.x)))</f>
        <v>https://orcid.org/0000-0002-0981-7442</v>
      </c>
      <c r="Z345" s="46" t="str">
        <f>IF(W345="","",_xlfn.LET(_xlpm.x,VLOOKUP(W345,'Drop-down_menus'!$D$2:$E$13,2,FALSE),IF(_xlpm.x=0,"",_xlpm.x)))</f>
        <v/>
      </c>
      <c r="AA345" s="46" t="str">
        <f>IF(X345="","",_xlfn.LET(_xlpm.x,VLOOKUP(X345,'Drop-down_menus'!$D$2:$E$13,2,FALSE),IF(_xlpm.x=0,"",_xlpm.x)))</f>
        <v/>
      </c>
      <c r="AB345" s="46" t="s">
        <v>300</v>
      </c>
      <c r="AC345" s="46" t="s">
        <v>1257</v>
      </c>
    </row>
    <row r="346" spans="2:34" ht="13.5" customHeight="1">
      <c r="B346" s="46">
        <v>296</v>
      </c>
      <c r="C346" s="46" t="s">
        <v>101</v>
      </c>
      <c r="D346" s="46" t="b">
        <f>COUNTIF(Events!$B$2:$B$171, C346) &gt; 0</f>
        <v>1</v>
      </c>
      <c r="E346" s="46" t="s">
        <v>259</v>
      </c>
      <c r="F346" s="46" t="s">
        <v>1072</v>
      </c>
      <c r="J346" s="46" t="str">
        <f>IF(I346="","",_xlfn.LET(_xlpm.x,VLOOKUP(I346,'2026-01-09_taxon-match'!$A$2:$N$81,4,FALSE),IF(_xlpm.x=0,"",_xlpm.x)))</f>
        <v/>
      </c>
      <c r="L346" s="46" t="str">
        <f>IF(I346="","",_xlfn.LET(_xlpm.x,VLOOKUP(I346,'2026-01-09_taxon-match'!$A$2:$N$81,3,FALSE),IF(_xlpm.x=0,"",_xlpm.x)))</f>
        <v/>
      </c>
      <c r="M346" s="46" t="str">
        <f>IF($I346="","",_xlfn.LET(_xlpm.x,VLOOKUP($I346,'2026-01-09_taxon-match'!$A$2:$N$81,5,FALSE),IF(_xlpm.x=0,"",_xlpm.x)))</f>
        <v/>
      </c>
      <c r="N346" s="46" t="str">
        <f>IF($I346="","",_xlfn.LET(_xlpm.x,VLOOKUP($I346,'2026-01-09_taxon-match'!$A$2:$N$81,6,FALSE),IF(_xlpm.x=0,"",_xlpm.x)))</f>
        <v/>
      </c>
      <c r="O346" s="46" t="str">
        <f>IF($I346="","",_xlfn.LET(_xlpm.x,VLOOKUP($I346,'2026-01-09_taxon-match'!$A$2:$N$81,7,FALSE),IF(_xlpm.x=0,"",_xlpm.x)))</f>
        <v/>
      </c>
      <c r="P346" s="46" t="str">
        <f>IF($I346="","",_xlfn.LET(_xlpm.x,VLOOKUP($I346,'2026-01-09_taxon-match'!$A$2:$N$81,8,FALSE),IF(_xlpm.x=0,"",_xlpm.x)))</f>
        <v/>
      </c>
      <c r="Q346" s="46" t="str">
        <f>IF($I346="","",_xlfn.LET(_xlpm.x,VLOOKUP($I346,'2026-01-09_taxon-match'!$A$2:$N$81,9,FALSE),IF(_xlpm.x=0,"",_xlpm.x)))</f>
        <v/>
      </c>
      <c r="R346" s="46" t="str">
        <f>IF($I346="","",_xlfn.LET(_xlpm.x,VLOOKUP($I346,'2026-01-09_taxon-match'!$A$2:$N$81,10,FALSE),IF(_xlpm.x=0,"",_xlpm.x)))</f>
        <v/>
      </c>
      <c r="S346" s="46" t="str">
        <f>IF($I346="","",_xlfn.LET(_xlpm.x,VLOOKUP($I346,'2026-01-09_taxon-match'!$A$2:$N$81,11,FALSE),IF(_xlpm.x=0,"",_xlpm.x)))</f>
        <v/>
      </c>
      <c r="T346" s="46" t="str">
        <f>IF($I346="","",_xlfn.LET(_xlpm.x,VLOOKUP($I346,'2026-01-09_taxon-match'!$A$2:$N$81,13,FALSE),IF(_xlpm.x=0,"",_xlpm.x)))</f>
        <v/>
      </c>
      <c r="V346" s="46" t="s">
        <v>39</v>
      </c>
      <c r="W346" s="46" t="s">
        <v>46</v>
      </c>
      <c r="X346" s="46" t="s">
        <v>58</v>
      </c>
      <c r="Y346" s="46" t="str">
        <f>IF(V346="","",_xlfn.LET(_xlpm.x,VLOOKUP(V346,'Drop-down_menus'!$D$2:$E$13,2,FALSE),IF(_xlpm.x=0,"",_xlpm.x)))</f>
        <v>https://orcid.org/0009-0002-6669-2911</v>
      </c>
      <c r="Z346" s="46" t="str">
        <f>IF(W346="","",_xlfn.LET(_xlpm.x,VLOOKUP(W346,'Drop-down_menus'!$D$2:$E$13,2,FALSE),IF(_xlpm.x=0,"",_xlpm.x)))</f>
        <v>https://orcid.org/0000-0003-0502-8101</v>
      </c>
      <c r="AA346" s="46" t="str">
        <f>IF(X346="","",_xlfn.LET(_xlpm.x,VLOOKUP(X346,'Drop-down_menus'!$D$2:$E$13,2,FALSE),IF(_xlpm.x=0,"",_xlpm.x)))</f>
        <v>https://orcid.org/0000-0002-9708-1761</v>
      </c>
      <c r="AB346" s="40"/>
      <c r="AC346" s="14" t="s">
        <v>261</v>
      </c>
      <c r="AD346" s="47"/>
      <c r="AE346" s="46" t="s">
        <v>28</v>
      </c>
      <c r="AF346" s="46" t="s">
        <v>42</v>
      </c>
      <c r="AG346" s="46" t="str">
        <f>IF(AE346="","",_xlfn.LET(_xlpm.x,VLOOKUP(AE346,'Drop-down_menus'!$D$2:$E$13,2,FALSE),IF(_xlpm.x=0,"",_xlpm.x)))</f>
        <v>https://orcid.org/0000-0002-9037-7623</v>
      </c>
      <c r="AH346" s="46" t="str">
        <f>IF(AF346="","",_xlfn.LET(_xlpm.x,VLOOKUP(AF346,'Drop-down_menus'!$D$2:$E$13,2,FALSE),IF(_xlpm.x=0,"",_xlpm.x)))</f>
        <v/>
      </c>
    </row>
    <row r="347" spans="2:34" ht="13.5" customHeight="1">
      <c r="B347" s="46">
        <v>297</v>
      </c>
      <c r="C347" s="46" t="s">
        <v>101</v>
      </c>
      <c r="D347" s="46" t="b">
        <f>COUNTIF(Events!$B$2:$B$171, C347) &gt; 0</f>
        <v>1</v>
      </c>
      <c r="E347" s="46" t="s">
        <v>259</v>
      </c>
      <c r="F347" s="46" t="s">
        <v>260</v>
      </c>
      <c r="J347" s="46" t="str">
        <f>IF(I347="","",_xlfn.LET(_xlpm.x,VLOOKUP(I347,'2026-01-09_taxon-match'!$A$2:$N$81,4,FALSE),IF(_xlpm.x=0,"",_xlpm.x)))</f>
        <v/>
      </c>
      <c r="L347" s="46" t="str">
        <f>IF(I347="","",_xlfn.LET(_xlpm.x,VLOOKUP(I347,'2026-01-09_taxon-match'!$A$2:$N$81,3,FALSE),IF(_xlpm.x=0,"",_xlpm.x)))</f>
        <v/>
      </c>
      <c r="M347" s="46" t="str">
        <f>IF($I347="","",_xlfn.LET(_xlpm.x,VLOOKUP($I347,'2026-01-09_taxon-match'!$A$2:$N$81,5,FALSE),IF(_xlpm.x=0,"",_xlpm.x)))</f>
        <v/>
      </c>
      <c r="N347" s="46" t="str">
        <f>IF($I347="","",_xlfn.LET(_xlpm.x,VLOOKUP($I347,'2026-01-09_taxon-match'!$A$2:$N$81,6,FALSE),IF(_xlpm.x=0,"",_xlpm.x)))</f>
        <v/>
      </c>
      <c r="O347" s="46" t="str">
        <f>IF($I347="","",_xlfn.LET(_xlpm.x,VLOOKUP($I347,'2026-01-09_taxon-match'!$A$2:$N$81,7,FALSE),IF(_xlpm.x=0,"",_xlpm.x)))</f>
        <v/>
      </c>
      <c r="P347" s="46" t="str">
        <f>IF($I347="","",_xlfn.LET(_xlpm.x,VLOOKUP($I347,'2026-01-09_taxon-match'!$A$2:$N$81,8,FALSE),IF(_xlpm.x=0,"",_xlpm.x)))</f>
        <v/>
      </c>
      <c r="Q347" s="46" t="str">
        <f>IF($I347="","",_xlfn.LET(_xlpm.x,VLOOKUP($I347,'2026-01-09_taxon-match'!$A$2:$N$81,9,FALSE),IF(_xlpm.x=0,"",_xlpm.x)))</f>
        <v/>
      </c>
      <c r="R347" s="46" t="str">
        <f>IF($I347="","",_xlfn.LET(_xlpm.x,VLOOKUP($I347,'2026-01-09_taxon-match'!$A$2:$N$81,10,FALSE),IF(_xlpm.x=0,"",_xlpm.x)))</f>
        <v/>
      </c>
      <c r="S347" s="46" t="str">
        <f>IF($I347="","",_xlfn.LET(_xlpm.x,VLOOKUP($I347,'2026-01-09_taxon-match'!$A$2:$N$81,11,FALSE),IF(_xlpm.x=0,"",_xlpm.x)))</f>
        <v/>
      </c>
      <c r="T347" s="46" t="str">
        <f>IF($I347="","",_xlfn.LET(_xlpm.x,VLOOKUP($I347,'2026-01-09_taxon-match'!$A$2:$N$81,13,FALSE),IF(_xlpm.x=0,"",_xlpm.x)))</f>
        <v/>
      </c>
      <c r="V347" s="46" t="s">
        <v>39</v>
      </c>
      <c r="W347" s="46" t="s">
        <v>46</v>
      </c>
      <c r="X347" s="46" t="s">
        <v>58</v>
      </c>
      <c r="Y347" s="46" t="str">
        <f>IF(V347="","",_xlfn.LET(_xlpm.x,VLOOKUP(V347,'Drop-down_menus'!$D$2:$E$13,2,FALSE),IF(_xlpm.x=0,"",_xlpm.x)))</f>
        <v>https://orcid.org/0009-0002-6669-2911</v>
      </c>
      <c r="Z347" s="46" t="str">
        <f>IF(W347="","",_xlfn.LET(_xlpm.x,VLOOKUP(W347,'Drop-down_menus'!$D$2:$E$13,2,FALSE),IF(_xlpm.x=0,"",_xlpm.x)))</f>
        <v>https://orcid.org/0000-0003-0502-8101</v>
      </c>
      <c r="AA347" s="46" t="str">
        <f>IF(X347="","",_xlfn.LET(_xlpm.x,VLOOKUP(X347,'Drop-down_menus'!$D$2:$E$13,2,FALSE),IF(_xlpm.x=0,"",_xlpm.x)))</f>
        <v>https://orcid.org/0000-0002-9708-1761</v>
      </c>
      <c r="AB347" s="40"/>
      <c r="AC347" s="14" t="s">
        <v>261</v>
      </c>
      <c r="AD347" s="47"/>
      <c r="AE347" s="46" t="s">
        <v>28</v>
      </c>
      <c r="AF347" s="46" t="s">
        <v>42</v>
      </c>
      <c r="AG347" s="46" t="str">
        <f>IF(AE347="","",_xlfn.LET(_xlpm.x,VLOOKUP(AE347,'Drop-down_menus'!$D$2:$E$13,2,FALSE),IF(_xlpm.x=0,"",_xlpm.x)))</f>
        <v>https://orcid.org/0000-0002-9037-7623</v>
      </c>
      <c r="AH347" s="46" t="str">
        <f>IF(AF347="","",_xlfn.LET(_xlpm.x,VLOOKUP(AF347,'Drop-down_menus'!$D$2:$E$13,2,FALSE),IF(_xlpm.x=0,"",_xlpm.x)))</f>
        <v/>
      </c>
    </row>
    <row r="348" spans="2:34" ht="13.5" customHeight="1">
      <c r="B348" s="46">
        <v>298</v>
      </c>
      <c r="C348" s="46" t="s">
        <v>1195</v>
      </c>
      <c r="D348" s="46" t="b">
        <f>COUNTIF(Events!$B$2:$B$171, C348) &gt; 0</f>
        <v>0</v>
      </c>
      <c r="G348" s="46" t="s">
        <v>1211</v>
      </c>
      <c r="J348" s="46" t="str">
        <f>IF(I348="","",_xlfn.LET(_xlpm.x,VLOOKUP(I348,'2026-01-09_taxon-match'!$A$2:$N$81,4,FALSE),IF(_xlpm.x=0,"",_xlpm.x)))</f>
        <v/>
      </c>
      <c r="L348" s="46" t="str">
        <f>IF(I348="","",_xlfn.LET(_xlpm.x,VLOOKUP(I348,'2026-01-09_taxon-match'!$A$2:$N$81,3,FALSE),IF(_xlpm.x=0,"",_xlpm.x)))</f>
        <v/>
      </c>
      <c r="M348" s="46" t="str">
        <f>IF($I348="","",_xlfn.LET(_xlpm.x,VLOOKUP($I348,'2026-01-09_taxon-match'!$A$2:$N$81,5,FALSE),IF(_xlpm.x=0,"",_xlpm.x)))</f>
        <v/>
      </c>
      <c r="N348" s="46" t="str">
        <f>IF($I348="","",_xlfn.LET(_xlpm.x,VLOOKUP($I348,'2026-01-09_taxon-match'!$A$2:$N$81,6,FALSE),IF(_xlpm.x=0,"",_xlpm.x)))</f>
        <v/>
      </c>
      <c r="O348" s="46" t="str">
        <f>IF($I348="","",_xlfn.LET(_xlpm.x,VLOOKUP($I348,'2026-01-09_taxon-match'!$A$2:$N$81,7,FALSE),IF(_xlpm.x=0,"",_xlpm.x)))</f>
        <v/>
      </c>
      <c r="P348" s="46" t="str">
        <f>IF($I348="","",_xlfn.LET(_xlpm.x,VLOOKUP($I348,'2026-01-09_taxon-match'!$A$2:$N$81,8,FALSE),IF(_xlpm.x=0,"",_xlpm.x)))</f>
        <v/>
      </c>
      <c r="Q348" s="46" t="str">
        <f>IF($I348="","",_xlfn.LET(_xlpm.x,VLOOKUP($I348,'2026-01-09_taxon-match'!$A$2:$N$81,9,FALSE),IF(_xlpm.x=0,"",_xlpm.x)))</f>
        <v/>
      </c>
      <c r="R348" s="46" t="str">
        <f>IF($I348="","",_xlfn.LET(_xlpm.x,VLOOKUP($I348,'2026-01-09_taxon-match'!$A$2:$N$81,10,FALSE),IF(_xlpm.x=0,"",_xlpm.x)))</f>
        <v/>
      </c>
      <c r="S348" s="46" t="str">
        <f>IF($I348="","",_xlfn.LET(_xlpm.x,VLOOKUP($I348,'2026-01-09_taxon-match'!$A$2:$N$81,11,FALSE),IF(_xlpm.x=0,"",_xlpm.x)))</f>
        <v/>
      </c>
      <c r="T348" s="46" t="str">
        <f>IF($I348="","",_xlfn.LET(_xlpm.x,VLOOKUP($I348,'2026-01-09_taxon-match'!$A$2:$N$81,13,FALSE),IF(_xlpm.x=0,"",_xlpm.x)))</f>
        <v/>
      </c>
      <c r="U348" s="46">
        <v>1</v>
      </c>
      <c r="V348" t="s">
        <v>43</v>
      </c>
      <c r="Y348" s="46" t="str">
        <f>IF(V348="","",_xlfn.LET(_xlpm.x,VLOOKUP(V348,'Drop-down_menus'!$D$2:$E$13,2,FALSE),IF(_xlpm.x=0,"",_xlpm.x)))</f>
        <v>https://orcid.org/0000-0002-0981-7442</v>
      </c>
      <c r="Z348" s="46" t="str">
        <f>IF(W348="","",_xlfn.LET(_xlpm.x,VLOOKUP(W348,'Drop-down_menus'!$D$2:$E$13,2,FALSE),IF(_xlpm.x=0,"",_xlpm.x)))</f>
        <v/>
      </c>
      <c r="AA348" s="46" t="str">
        <f>IF(X348="","",_xlfn.LET(_xlpm.x,VLOOKUP(X348,'Drop-down_menus'!$D$2:$E$13,2,FALSE),IF(_xlpm.x=0,"",_xlpm.x)))</f>
        <v/>
      </c>
      <c r="AB348" s="46" t="s">
        <v>300</v>
      </c>
      <c r="AC348" s="46" t="s">
        <v>1255</v>
      </c>
    </row>
    <row r="349" spans="2:34" ht="13.5" customHeight="1">
      <c r="B349" s="46">
        <v>298</v>
      </c>
      <c r="C349" s="46" t="s">
        <v>101</v>
      </c>
      <c r="D349" s="46" t="b">
        <f>COUNTIF(Events!$B$2:$B$171, C349) &gt; 0</f>
        <v>1</v>
      </c>
      <c r="E349" s="46" t="s">
        <v>259</v>
      </c>
      <c r="F349" s="46" t="s">
        <v>1076</v>
      </c>
      <c r="J349" s="46" t="str">
        <f>IF(I349="","",_xlfn.LET(_xlpm.x,VLOOKUP(I349,'2026-01-09_taxon-match'!$A$2:$N$81,4,FALSE),IF(_xlpm.x=0,"",_xlpm.x)))</f>
        <v/>
      </c>
      <c r="L349" s="46" t="str">
        <f>IF(I349="","",_xlfn.LET(_xlpm.x,VLOOKUP(I349,'2026-01-09_taxon-match'!$A$2:$N$81,3,FALSE),IF(_xlpm.x=0,"",_xlpm.x)))</f>
        <v/>
      </c>
      <c r="M349" s="46" t="str">
        <f>IF($I349="","",_xlfn.LET(_xlpm.x,VLOOKUP($I349,'2026-01-09_taxon-match'!$A$2:$N$81,5,FALSE),IF(_xlpm.x=0,"",_xlpm.x)))</f>
        <v/>
      </c>
      <c r="N349" s="46" t="str">
        <f>IF($I349="","",_xlfn.LET(_xlpm.x,VLOOKUP($I349,'2026-01-09_taxon-match'!$A$2:$N$81,6,FALSE),IF(_xlpm.x=0,"",_xlpm.x)))</f>
        <v/>
      </c>
      <c r="O349" s="46" t="str">
        <f>IF($I349="","",_xlfn.LET(_xlpm.x,VLOOKUP($I349,'2026-01-09_taxon-match'!$A$2:$N$81,7,FALSE),IF(_xlpm.x=0,"",_xlpm.x)))</f>
        <v/>
      </c>
      <c r="P349" s="46" t="str">
        <f>IF($I349="","",_xlfn.LET(_xlpm.x,VLOOKUP($I349,'2026-01-09_taxon-match'!$A$2:$N$81,8,FALSE),IF(_xlpm.x=0,"",_xlpm.x)))</f>
        <v/>
      </c>
      <c r="Q349" s="46" t="str">
        <f>IF($I349="","",_xlfn.LET(_xlpm.x,VLOOKUP($I349,'2026-01-09_taxon-match'!$A$2:$N$81,9,FALSE),IF(_xlpm.x=0,"",_xlpm.x)))</f>
        <v/>
      </c>
      <c r="R349" s="46" t="str">
        <f>IF($I349="","",_xlfn.LET(_xlpm.x,VLOOKUP($I349,'2026-01-09_taxon-match'!$A$2:$N$81,10,FALSE),IF(_xlpm.x=0,"",_xlpm.x)))</f>
        <v/>
      </c>
      <c r="S349" s="46" t="str">
        <f>IF($I349="","",_xlfn.LET(_xlpm.x,VLOOKUP($I349,'2026-01-09_taxon-match'!$A$2:$N$81,11,FALSE),IF(_xlpm.x=0,"",_xlpm.x)))</f>
        <v/>
      </c>
      <c r="T349" s="46" t="str">
        <f>IF($I349="","",_xlfn.LET(_xlpm.x,VLOOKUP($I349,'2026-01-09_taxon-match'!$A$2:$N$81,13,FALSE),IF(_xlpm.x=0,"",_xlpm.x)))</f>
        <v/>
      </c>
      <c r="V349" s="46" t="s">
        <v>39</v>
      </c>
      <c r="W349" s="46" t="s">
        <v>46</v>
      </c>
      <c r="X349" s="46" t="s">
        <v>58</v>
      </c>
      <c r="Y349" s="46" t="str">
        <f>IF(V349="","",_xlfn.LET(_xlpm.x,VLOOKUP(V349,'Drop-down_menus'!$D$2:$E$13,2,FALSE),IF(_xlpm.x=0,"",_xlpm.x)))</f>
        <v>https://orcid.org/0009-0002-6669-2911</v>
      </c>
      <c r="Z349" s="46" t="str">
        <f>IF(W349="","",_xlfn.LET(_xlpm.x,VLOOKUP(W349,'Drop-down_menus'!$D$2:$E$13,2,FALSE),IF(_xlpm.x=0,"",_xlpm.x)))</f>
        <v>https://orcid.org/0000-0003-0502-8101</v>
      </c>
      <c r="AA349" s="46" t="str">
        <f>IF(X349="","",_xlfn.LET(_xlpm.x,VLOOKUP(X349,'Drop-down_menus'!$D$2:$E$13,2,FALSE),IF(_xlpm.x=0,"",_xlpm.x)))</f>
        <v>https://orcid.org/0000-0002-9708-1761</v>
      </c>
      <c r="AB349" s="40"/>
      <c r="AC349" s="14" t="s">
        <v>261</v>
      </c>
      <c r="AD349" s="47"/>
      <c r="AE349" s="46" t="s">
        <v>28</v>
      </c>
      <c r="AF349" s="46" t="s">
        <v>42</v>
      </c>
      <c r="AG349" s="46" t="str">
        <f>IF(AE349="","",_xlfn.LET(_xlpm.x,VLOOKUP(AE349,'Drop-down_menus'!$D$2:$E$13,2,FALSE),IF(_xlpm.x=0,"",_xlpm.x)))</f>
        <v>https://orcid.org/0000-0002-9037-7623</v>
      </c>
      <c r="AH349" s="46" t="str">
        <f>IF(AF349="","",_xlfn.LET(_xlpm.x,VLOOKUP(AF349,'Drop-down_menus'!$D$2:$E$13,2,FALSE),IF(_xlpm.x=0,"",_xlpm.x)))</f>
        <v/>
      </c>
    </row>
    <row r="350" spans="2:34" ht="13.5" customHeight="1">
      <c r="B350" s="46">
        <v>299</v>
      </c>
      <c r="C350" s="46" t="s">
        <v>1195</v>
      </c>
      <c r="D350" s="46" t="b">
        <f>COUNTIF(Events!$B$2:$B$171, C350) &gt; 0</f>
        <v>0</v>
      </c>
      <c r="G350" s="46" t="s">
        <v>1211</v>
      </c>
      <c r="J350" s="46" t="str">
        <f>IF(I350="","",_xlfn.LET(_xlpm.x,VLOOKUP(I350,'2026-01-09_taxon-match'!$A$2:$N$81,4,FALSE),IF(_xlpm.x=0,"",_xlpm.x)))</f>
        <v/>
      </c>
      <c r="L350" s="46" t="str">
        <f>IF(I350="","",_xlfn.LET(_xlpm.x,VLOOKUP(I350,'2026-01-09_taxon-match'!$A$2:$N$81,3,FALSE),IF(_xlpm.x=0,"",_xlpm.x)))</f>
        <v/>
      </c>
      <c r="M350" s="46" t="str">
        <f>IF($I350="","",_xlfn.LET(_xlpm.x,VLOOKUP($I350,'2026-01-09_taxon-match'!$A$2:$N$81,5,FALSE),IF(_xlpm.x=0,"",_xlpm.x)))</f>
        <v/>
      </c>
      <c r="N350" s="46" t="str">
        <f>IF($I350="","",_xlfn.LET(_xlpm.x,VLOOKUP($I350,'2026-01-09_taxon-match'!$A$2:$N$81,6,FALSE),IF(_xlpm.x=0,"",_xlpm.x)))</f>
        <v/>
      </c>
      <c r="O350" s="46" t="str">
        <f>IF($I350="","",_xlfn.LET(_xlpm.x,VLOOKUP($I350,'2026-01-09_taxon-match'!$A$2:$N$81,7,FALSE),IF(_xlpm.x=0,"",_xlpm.x)))</f>
        <v/>
      </c>
      <c r="P350" s="46" t="str">
        <f>IF($I350="","",_xlfn.LET(_xlpm.x,VLOOKUP($I350,'2026-01-09_taxon-match'!$A$2:$N$81,8,FALSE),IF(_xlpm.x=0,"",_xlpm.x)))</f>
        <v/>
      </c>
      <c r="Q350" s="46" t="str">
        <f>IF($I350="","",_xlfn.LET(_xlpm.x,VLOOKUP($I350,'2026-01-09_taxon-match'!$A$2:$N$81,9,FALSE),IF(_xlpm.x=0,"",_xlpm.x)))</f>
        <v/>
      </c>
      <c r="R350" s="46" t="str">
        <f>IF($I350="","",_xlfn.LET(_xlpm.x,VLOOKUP($I350,'2026-01-09_taxon-match'!$A$2:$N$81,10,FALSE),IF(_xlpm.x=0,"",_xlpm.x)))</f>
        <v/>
      </c>
      <c r="S350" s="46" t="str">
        <f>IF($I350="","",_xlfn.LET(_xlpm.x,VLOOKUP($I350,'2026-01-09_taxon-match'!$A$2:$N$81,11,FALSE),IF(_xlpm.x=0,"",_xlpm.x)))</f>
        <v/>
      </c>
      <c r="T350" s="46" t="str">
        <f>IF($I350="","",_xlfn.LET(_xlpm.x,VLOOKUP($I350,'2026-01-09_taxon-match'!$A$2:$N$81,13,FALSE),IF(_xlpm.x=0,"",_xlpm.x)))</f>
        <v/>
      </c>
      <c r="U350" s="46">
        <v>1</v>
      </c>
      <c r="V350" t="s">
        <v>43</v>
      </c>
      <c r="Y350" s="46" t="str">
        <f>IF(V350="","",_xlfn.LET(_xlpm.x,VLOOKUP(V350,'Drop-down_menus'!$D$2:$E$13,2,FALSE),IF(_xlpm.x=0,"",_xlpm.x)))</f>
        <v>https://orcid.org/0000-0002-0981-7442</v>
      </c>
      <c r="Z350" s="46" t="str">
        <f>IF(W350="","",_xlfn.LET(_xlpm.x,VLOOKUP(W350,'Drop-down_menus'!$D$2:$E$13,2,FALSE),IF(_xlpm.x=0,"",_xlpm.x)))</f>
        <v/>
      </c>
      <c r="AA350" s="46" t="str">
        <f>IF(X350="","",_xlfn.LET(_xlpm.x,VLOOKUP(X350,'Drop-down_menus'!$D$2:$E$13,2,FALSE),IF(_xlpm.x=0,"",_xlpm.x)))</f>
        <v/>
      </c>
      <c r="AB350" s="46" t="s">
        <v>300</v>
      </c>
      <c r="AC350" s="46" t="s">
        <v>1257</v>
      </c>
    </row>
    <row r="351" spans="2:34" ht="13.5" customHeight="1">
      <c r="B351" s="46">
        <v>299</v>
      </c>
      <c r="C351" s="46" t="s">
        <v>101</v>
      </c>
      <c r="D351" s="46" t="b">
        <f>COUNTIF(Events!$B$2:$B$171, C351) &gt; 0</f>
        <v>1</v>
      </c>
      <c r="E351" s="47"/>
      <c r="F351" s="46" t="s">
        <v>1072</v>
      </c>
      <c r="J351" s="46" t="str">
        <f>IF(I351="","",_xlfn.LET(_xlpm.x,VLOOKUP(I351,'2026-01-09_taxon-match'!$A$2:$N$81,4,FALSE),IF(_xlpm.x=0,"",_xlpm.x)))</f>
        <v/>
      </c>
      <c r="L351" s="46" t="str">
        <f>IF(I351="","",_xlfn.LET(_xlpm.x,VLOOKUP(I351,'2026-01-09_taxon-match'!$A$2:$N$81,3,FALSE),IF(_xlpm.x=0,"",_xlpm.x)))</f>
        <v/>
      </c>
      <c r="M351" s="46" t="str">
        <f>IF($I351="","",_xlfn.LET(_xlpm.x,VLOOKUP($I351,'2026-01-09_taxon-match'!$A$2:$N$81,5,FALSE),IF(_xlpm.x=0,"",_xlpm.x)))</f>
        <v/>
      </c>
      <c r="N351" s="46" t="str">
        <f>IF($I351="","",_xlfn.LET(_xlpm.x,VLOOKUP($I351,'2026-01-09_taxon-match'!$A$2:$N$81,6,FALSE),IF(_xlpm.x=0,"",_xlpm.x)))</f>
        <v/>
      </c>
      <c r="O351" s="46" t="str">
        <f>IF($I351="","",_xlfn.LET(_xlpm.x,VLOOKUP($I351,'2026-01-09_taxon-match'!$A$2:$N$81,7,FALSE),IF(_xlpm.x=0,"",_xlpm.x)))</f>
        <v/>
      </c>
      <c r="P351" s="46" t="str">
        <f>IF($I351="","",_xlfn.LET(_xlpm.x,VLOOKUP($I351,'2026-01-09_taxon-match'!$A$2:$N$81,8,FALSE),IF(_xlpm.x=0,"",_xlpm.x)))</f>
        <v/>
      </c>
      <c r="Q351" s="46" t="str">
        <f>IF($I351="","",_xlfn.LET(_xlpm.x,VLOOKUP($I351,'2026-01-09_taxon-match'!$A$2:$N$81,9,FALSE),IF(_xlpm.x=0,"",_xlpm.x)))</f>
        <v/>
      </c>
      <c r="R351" s="46" t="str">
        <f>IF($I351="","",_xlfn.LET(_xlpm.x,VLOOKUP($I351,'2026-01-09_taxon-match'!$A$2:$N$81,10,FALSE),IF(_xlpm.x=0,"",_xlpm.x)))</f>
        <v/>
      </c>
      <c r="S351" s="46" t="str">
        <f>IF($I351="","",_xlfn.LET(_xlpm.x,VLOOKUP($I351,'2026-01-09_taxon-match'!$A$2:$N$81,11,FALSE),IF(_xlpm.x=0,"",_xlpm.x)))</f>
        <v/>
      </c>
      <c r="T351" s="46" t="str">
        <f>IF($I351="","",_xlfn.LET(_xlpm.x,VLOOKUP($I351,'2026-01-09_taxon-match'!$A$2:$N$81,13,FALSE),IF(_xlpm.x=0,"",_xlpm.x)))</f>
        <v/>
      </c>
      <c r="V351" s="46" t="s">
        <v>39</v>
      </c>
      <c r="W351" s="46" t="s">
        <v>46</v>
      </c>
      <c r="X351" s="46" t="s">
        <v>58</v>
      </c>
      <c r="Y351" s="46" t="str">
        <f>IF(V351="","",_xlfn.LET(_xlpm.x,VLOOKUP(V351,'Drop-down_menus'!$D$2:$E$13,2,FALSE),IF(_xlpm.x=0,"",_xlpm.x)))</f>
        <v>https://orcid.org/0009-0002-6669-2911</v>
      </c>
      <c r="Z351" s="46" t="str">
        <f>IF(W351="","",_xlfn.LET(_xlpm.x,VLOOKUP(W351,'Drop-down_menus'!$D$2:$E$13,2,FALSE),IF(_xlpm.x=0,"",_xlpm.x)))</f>
        <v>https://orcid.org/0000-0003-0502-8101</v>
      </c>
      <c r="AA351" s="46" t="str">
        <f>IF(X351="","",_xlfn.LET(_xlpm.x,VLOOKUP(X351,'Drop-down_menus'!$D$2:$E$13,2,FALSE),IF(_xlpm.x=0,"",_xlpm.x)))</f>
        <v>https://orcid.org/0000-0002-9708-1761</v>
      </c>
      <c r="AB351" s="40"/>
      <c r="AC351" s="40"/>
      <c r="AD351" s="47"/>
      <c r="AE351" s="46" t="s">
        <v>28</v>
      </c>
      <c r="AF351" s="46" t="s">
        <v>42</v>
      </c>
      <c r="AG351" s="46" t="str">
        <f>IF(AE351="","",_xlfn.LET(_xlpm.x,VLOOKUP(AE351,'Drop-down_menus'!$D$2:$E$13,2,FALSE),IF(_xlpm.x=0,"",_xlpm.x)))</f>
        <v>https://orcid.org/0000-0002-9037-7623</v>
      </c>
      <c r="AH351" s="46" t="str">
        <f>IF(AF351="","",_xlfn.LET(_xlpm.x,VLOOKUP(AF351,'Drop-down_menus'!$D$2:$E$13,2,FALSE),IF(_xlpm.x=0,"",_xlpm.x)))</f>
        <v/>
      </c>
    </row>
    <row r="352" spans="2:34" ht="13.5" customHeight="1">
      <c r="B352" s="46">
        <v>300</v>
      </c>
      <c r="C352" s="46" t="s">
        <v>101</v>
      </c>
      <c r="D352" s="46" t="b">
        <f>COUNTIF(Events!$B$2:$B$171, C352) &gt; 0</f>
        <v>1</v>
      </c>
      <c r="E352" s="47"/>
      <c r="F352" s="46" t="s">
        <v>260</v>
      </c>
      <c r="J352" s="46" t="str">
        <f>IF(I352="","",_xlfn.LET(_xlpm.x,VLOOKUP(I352,'2026-01-09_taxon-match'!$A$2:$N$81,4,FALSE),IF(_xlpm.x=0,"",_xlpm.x)))</f>
        <v/>
      </c>
      <c r="L352" s="46" t="str">
        <f>IF(I352="","",_xlfn.LET(_xlpm.x,VLOOKUP(I352,'2026-01-09_taxon-match'!$A$2:$N$81,3,FALSE),IF(_xlpm.x=0,"",_xlpm.x)))</f>
        <v/>
      </c>
      <c r="M352" s="46" t="str">
        <f>IF($I352="","",_xlfn.LET(_xlpm.x,VLOOKUP($I352,'2026-01-09_taxon-match'!$A$2:$N$81,5,FALSE),IF(_xlpm.x=0,"",_xlpm.x)))</f>
        <v/>
      </c>
      <c r="N352" s="46" t="str">
        <f>IF($I352="","",_xlfn.LET(_xlpm.x,VLOOKUP($I352,'2026-01-09_taxon-match'!$A$2:$N$81,6,FALSE),IF(_xlpm.x=0,"",_xlpm.x)))</f>
        <v/>
      </c>
      <c r="O352" s="46" t="str">
        <f>IF($I352="","",_xlfn.LET(_xlpm.x,VLOOKUP($I352,'2026-01-09_taxon-match'!$A$2:$N$81,7,FALSE),IF(_xlpm.x=0,"",_xlpm.x)))</f>
        <v/>
      </c>
      <c r="P352" s="46" t="str">
        <f>IF($I352="","",_xlfn.LET(_xlpm.x,VLOOKUP($I352,'2026-01-09_taxon-match'!$A$2:$N$81,8,FALSE),IF(_xlpm.x=0,"",_xlpm.x)))</f>
        <v/>
      </c>
      <c r="Q352" s="46" t="str">
        <f>IF($I352="","",_xlfn.LET(_xlpm.x,VLOOKUP($I352,'2026-01-09_taxon-match'!$A$2:$N$81,9,FALSE),IF(_xlpm.x=0,"",_xlpm.x)))</f>
        <v/>
      </c>
      <c r="R352" s="46" t="str">
        <f>IF($I352="","",_xlfn.LET(_xlpm.x,VLOOKUP($I352,'2026-01-09_taxon-match'!$A$2:$N$81,10,FALSE),IF(_xlpm.x=0,"",_xlpm.x)))</f>
        <v/>
      </c>
      <c r="S352" s="46" t="str">
        <f>IF($I352="","",_xlfn.LET(_xlpm.x,VLOOKUP($I352,'2026-01-09_taxon-match'!$A$2:$N$81,11,FALSE),IF(_xlpm.x=0,"",_xlpm.x)))</f>
        <v/>
      </c>
      <c r="T352" s="46" t="str">
        <f>IF($I352="","",_xlfn.LET(_xlpm.x,VLOOKUP($I352,'2026-01-09_taxon-match'!$A$2:$N$81,13,FALSE),IF(_xlpm.x=0,"",_xlpm.x)))</f>
        <v/>
      </c>
      <c r="V352" s="46" t="s">
        <v>39</v>
      </c>
      <c r="W352" s="46" t="s">
        <v>46</v>
      </c>
      <c r="X352" s="46" t="s">
        <v>58</v>
      </c>
      <c r="Y352" s="46" t="str">
        <f>IF(V352="","",_xlfn.LET(_xlpm.x,VLOOKUP(V352,'Drop-down_menus'!$D$2:$E$13,2,FALSE),IF(_xlpm.x=0,"",_xlpm.x)))</f>
        <v>https://orcid.org/0009-0002-6669-2911</v>
      </c>
      <c r="Z352" s="46" t="str">
        <f>IF(W352="","",_xlfn.LET(_xlpm.x,VLOOKUP(W352,'Drop-down_menus'!$D$2:$E$13,2,FALSE),IF(_xlpm.x=0,"",_xlpm.x)))</f>
        <v>https://orcid.org/0000-0003-0502-8101</v>
      </c>
      <c r="AA352" s="46" t="str">
        <f>IF(X352="","",_xlfn.LET(_xlpm.x,VLOOKUP(X352,'Drop-down_menus'!$D$2:$E$13,2,FALSE),IF(_xlpm.x=0,"",_xlpm.x)))</f>
        <v>https://orcid.org/0000-0002-9708-1761</v>
      </c>
      <c r="AB352" s="40"/>
      <c r="AC352" s="40"/>
      <c r="AD352" s="47"/>
      <c r="AE352" s="46" t="s">
        <v>28</v>
      </c>
      <c r="AF352" s="46" t="s">
        <v>42</v>
      </c>
      <c r="AG352" s="46" t="str">
        <f>IF(AE352="","",_xlfn.LET(_xlpm.x,VLOOKUP(AE352,'Drop-down_menus'!$D$2:$E$13,2,FALSE),IF(_xlpm.x=0,"",_xlpm.x)))</f>
        <v>https://orcid.org/0000-0002-9037-7623</v>
      </c>
      <c r="AH352" s="46" t="str">
        <f>IF(AF352="","",_xlfn.LET(_xlpm.x,VLOOKUP(AF352,'Drop-down_menus'!$D$2:$E$13,2,FALSE),IF(_xlpm.x=0,"",_xlpm.x)))</f>
        <v/>
      </c>
    </row>
    <row r="353" spans="1:34" ht="13.5" customHeight="1">
      <c r="B353" s="46">
        <v>301</v>
      </c>
      <c r="C353" s="46" t="s">
        <v>1195</v>
      </c>
      <c r="D353" s="46" t="b">
        <f>COUNTIF(Events!$B$2:$B$171, C353) &gt; 0</f>
        <v>0</v>
      </c>
      <c r="G353" s="46" t="s">
        <v>1211</v>
      </c>
      <c r="J353" s="46" t="str">
        <f>IF(I353="","",_xlfn.LET(_xlpm.x,VLOOKUP(I353,'2026-01-09_taxon-match'!$A$2:$N$81,4,FALSE),IF(_xlpm.x=0,"",_xlpm.x)))</f>
        <v/>
      </c>
      <c r="L353" s="46" t="str">
        <f>IF(I353="","",_xlfn.LET(_xlpm.x,VLOOKUP(I353,'2026-01-09_taxon-match'!$A$2:$N$81,3,FALSE),IF(_xlpm.x=0,"",_xlpm.x)))</f>
        <v/>
      </c>
      <c r="M353" s="46" t="str">
        <f>IF($I353="","",_xlfn.LET(_xlpm.x,VLOOKUP($I353,'2026-01-09_taxon-match'!$A$2:$N$81,5,FALSE),IF(_xlpm.x=0,"",_xlpm.x)))</f>
        <v/>
      </c>
      <c r="N353" s="46" t="str">
        <f>IF($I353="","",_xlfn.LET(_xlpm.x,VLOOKUP($I353,'2026-01-09_taxon-match'!$A$2:$N$81,6,FALSE),IF(_xlpm.x=0,"",_xlpm.x)))</f>
        <v/>
      </c>
      <c r="O353" s="46" t="str">
        <f>IF($I353="","",_xlfn.LET(_xlpm.x,VLOOKUP($I353,'2026-01-09_taxon-match'!$A$2:$N$81,7,FALSE),IF(_xlpm.x=0,"",_xlpm.x)))</f>
        <v/>
      </c>
      <c r="P353" s="46" t="str">
        <f>IF($I353="","",_xlfn.LET(_xlpm.x,VLOOKUP($I353,'2026-01-09_taxon-match'!$A$2:$N$81,8,FALSE),IF(_xlpm.x=0,"",_xlpm.x)))</f>
        <v/>
      </c>
      <c r="Q353" s="46" t="str">
        <f>IF($I353="","",_xlfn.LET(_xlpm.x,VLOOKUP($I353,'2026-01-09_taxon-match'!$A$2:$N$81,9,FALSE),IF(_xlpm.x=0,"",_xlpm.x)))</f>
        <v/>
      </c>
      <c r="R353" s="46" t="str">
        <f>IF($I353="","",_xlfn.LET(_xlpm.x,VLOOKUP($I353,'2026-01-09_taxon-match'!$A$2:$N$81,10,FALSE),IF(_xlpm.x=0,"",_xlpm.x)))</f>
        <v/>
      </c>
      <c r="S353" s="46" t="str">
        <f>IF($I353="","",_xlfn.LET(_xlpm.x,VLOOKUP($I353,'2026-01-09_taxon-match'!$A$2:$N$81,11,FALSE),IF(_xlpm.x=0,"",_xlpm.x)))</f>
        <v/>
      </c>
      <c r="T353" s="46" t="str">
        <f>IF($I353="","",_xlfn.LET(_xlpm.x,VLOOKUP($I353,'2026-01-09_taxon-match'!$A$2:$N$81,13,FALSE),IF(_xlpm.x=0,"",_xlpm.x)))</f>
        <v/>
      </c>
      <c r="U353" s="46">
        <v>1</v>
      </c>
      <c r="V353" t="s">
        <v>43</v>
      </c>
      <c r="Y353" s="46" t="str">
        <f>IF(V353="","",_xlfn.LET(_xlpm.x,VLOOKUP(V353,'Drop-down_menus'!$D$2:$E$13,2,FALSE),IF(_xlpm.x=0,"",_xlpm.x)))</f>
        <v>https://orcid.org/0000-0002-0981-7442</v>
      </c>
      <c r="Z353" s="46" t="str">
        <f>IF(W353="","",_xlfn.LET(_xlpm.x,VLOOKUP(W353,'Drop-down_menus'!$D$2:$E$13,2,FALSE),IF(_xlpm.x=0,"",_xlpm.x)))</f>
        <v/>
      </c>
      <c r="AA353" s="46" t="str">
        <f>IF(X353="","",_xlfn.LET(_xlpm.x,VLOOKUP(X353,'Drop-down_menus'!$D$2:$E$13,2,FALSE),IF(_xlpm.x=0,"",_xlpm.x)))</f>
        <v/>
      </c>
      <c r="AB353" s="46" t="s">
        <v>300</v>
      </c>
      <c r="AC353" s="46" t="s">
        <v>1255</v>
      </c>
    </row>
    <row r="354" spans="1:34" ht="13.5" customHeight="1">
      <c r="B354" s="46">
        <v>301</v>
      </c>
      <c r="C354" s="46" t="s">
        <v>101</v>
      </c>
      <c r="D354" s="46" t="b">
        <f>COUNTIF(Events!$B$2:$B$171, C354) &gt; 0</f>
        <v>1</v>
      </c>
      <c r="E354" s="47"/>
      <c r="F354" s="46" t="s">
        <v>1076</v>
      </c>
      <c r="J354" s="46" t="str">
        <f>IF(I354="","",_xlfn.LET(_xlpm.x,VLOOKUP(I354,'2026-01-09_taxon-match'!$A$2:$N$81,4,FALSE),IF(_xlpm.x=0,"",_xlpm.x)))</f>
        <v/>
      </c>
      <c r="L354" s="46" t="str">
        <f>IF(I354="","",_xlfn.LET(_xlpm.x,VLOOKUP(I354,'2026-01-09_taxon-match'!$A$2:$N$81,3,FALSE),IF(_xlpm.x=0,"",_xlpm.x)))</f>
        <v/>
      </c>
      <c r="M354" s="46" t="str">
        <f>IF($I354="","",_xlfn.LET(_xlpm.x,VLOOKUP($I354,'2026-01-09_taxon-match'!$A$2:$N$81,5,FALSE),IF(_xlpm.x=0,"",_xlpm.x)))</f>
        <v/>
      </c>
      <c r="N354" s="46" t="str">
        <f>IF($I354="","",_xlfn.LET(_xlpm.x,VLOOKUP($I354,'2026-01-09_taxon-match'!$A$2:$N$81,6,FALSE),IF(_xlpm.x=0,"",_xlpm.x)))</f>
        <v/>
      </c>
      <c r="O354" s="46" t="str">
        <f>IF($I354="","",_xlfn.LET(_xlpm.x,VLOOKUP($I354,'2026-01-09_taxon-match'!$A$2:$N$81,7,FALSE),IF(_xlpm.x=0,"",_xlpm.x)))</f>
        <v/>
      </c>
      <c r="P354" s="46" t="str">
        <f>IF($I354="","",_xlfn.LET(_xlpm.x,VLOOKUP($I354,'2026-01-09_taxon-match'!$A$2:$N$81,8,FALSE),IF(_xlpm.x=0,"",_xlpm.x)))</f>
        <v/>
      </c>
      <c r="Q354" s="46" t="str">
        <f>IF($I354="","",_xlfn.LET(_xlpm.x,VLOOKUP($I354,'2026-01-09_taxon-match'!$A$2:$N$81,9,FALSE),IF(_xlpm.x=0,"",_xlpm.x)))</f>
        <v/>
      </c>
      <c r="R354" s="46" t="str">
        <f>IF($I354="","",_xlfn.LET(_xlpm.x,VLOOKUP($I354,'2026-01-09_taxon-match'!$A$2:$N$81,10,FALSE),IF(_xlpm.x=0,"",_xlpm.x)))</f>
        <v/>
      </c>
      <c r="S354" s="46" t="str">
        <f>IF($I354="","",_xlfn.LET(_xlpm.x,VLOOKUP($I354,'2026-01-09_taxon-match'!$A$2:$N$81,11,FALSE),IF(_xlpm.x=0,"",_xlpm.x)))</f>
        <v/>
      </c>
      <c r="T354" s="46" t="str">
        <f>IF($I354="","",_xlfn.LET(_xlpm.x,VLOOKUP($I354,'2026-01-09_taxon-match'!$A$2:$N$81,13,FALSE),IF(_xlpm.x=0,"",_xlpm.x)))</f>
        <v/>
      </c>
      <c r="V354" s="46" t="s">
        <v>39</v>
      </c>
      <c r="W354" s="46" t="s">
        <v>46</v>
      </c>
      <c r="X354" s="46" t="s">
        <v>58</v>
      </c>
      <c r="Y354" s="46" t="str">
        <f>IF(V354="","",_xlfn.LET(_xlpm.x,VLOOKUP(V354,'Drop-down_menus'!$D$2:$E$13,2,FALSE),IF(_xlpm.x=0,"",_xlpm.x)))</f>
        <v>https://orcid.org/0009-0002-6669-2911</v>
      </c>
      <c r="Z354" s="46" t="str">
        <f>IF(W354="","",_xlfn.LET(_xlpm.x,VLOOKUP(W354,'Drop-down_menus'!$D$2:$E$13,2,FALSE),IF(_xlpm.x=0,"",_xlpm.x)))</f>
        <v>https://orcid.org/0000-0003-0502-8101</v>
      </c>
      <c r="AA354" s="46" t="str">
        <f>IF(X354="","",_xlfn.LET(_xlpm.x,VLOOKUP(X354,'Drop-down_menus'!$D$2:$E$13,2,FALSE),IF(_xlpm.x=0,"",_xlpm.x)))</f>
        <v>https://orcid.org/0000-0002-9708-1761</v>
      </c>
      <c r="AB354" s="40"/>
      <c r="AC354" s="40"/>
      <c r="AD354" s="47"/>
      <c r="AE354" s="46" t="s">
        <v>28</v>
      </c>
      <c r="AF354" s="46" t="s">
        <v>42</v>
      </c>
      <c r="AG354" s="46" t="str">
        <f>IF(AE354="","",_xlfn.LET(_xlpm.x,VLOOKUP(AE354,'Drop-down_menus'!$D$2:$E$13,2,FALSE),IF(_xlpm.x=0,"",_xlpm.x)))</f>
        <v>https://orcid.org/0000-0002-9037-7623</v>
      </c>
      <c r="AH354" s="46" t="str">
        <f>IF(AF354="","",_xlfn.LET(_xlpm.x,VLOOKUP(AF354,'Drop-down_menus'!$D$2:$E$13,2,FALSE),IF(_xlpm.x=0,"",_xlpm.x)))</f>
        <v/>
      </c>
    </row>
    <row r="355" spans="1:34" ht="13.5" customHeight="1">
      <c r="B355" s="46">
        <v>302</v>
      </c>
      <c r="C355" s="46" t="s">
        <v>1195</v>
      </c>
      <c r="D355" s="46" t="b">
        <f>COUNTIF(Events!$B$2:$B$171, C355) &gt; 0</f>
        <v>0</v>
      </c>
      <c r="G355" s="46" t="s">
        <v>1211</v>
      </c>
      <c r="J355" s="46" t="str">
        <f>IF(I355="","",_xlfn.LET(_xlpm.x,VLOOKUP(I355,'2026-01-09_taxon-match'!$A$2:$N$81,4,FALSE),IF(_xlpm.x=0,"",_xlpm.x)))</f>
        <v/>
      </c>
      <c r="L355" s="46" t="str">
        <f>IF(I355="","",_xlfn.LET(_xlpm.x,VLOOKUP(I355,'2026-01-09_taxon-match'!$A$2:$N$81,3,FALSE),IF(_xlpm.x=0,"",_xlpm.x)))</f>
        <v/>
      </c>
      <c r="M355" s="46" t="str">
        <f>IF($I355="","",_xlfn.LET(_xlpm.x,VLOOKUP($I355,'2026-01-09_taxon-match'!$A$2:$N$81,5,FALSE),IF(_xlpm.x=0,"",_xlpm.x)))</f>
        <v/>
      </c>
      <c r="N355" s="46" t="str">
        <f>IF($I355="","",_xlfn.LET(_xlpm.x,VLOOKUP($I355,'2026-01-09_taxon-match'!$A$2:$N$81,6,FALSE),IF(_xlpm.x=0,"",_xlpm.x)))</f>
        <v/>
      </c>
      <c r="O355" s="46" t="str">
        <f>IF($I355="","",_xlfn.LET(_xlpm.x,VLOOKUP($I355,'2026-01-09_taxon-match'!$A$2:$N$81,7,FALSE),IF(_xlpm.x=0,"",_xlpm.x)))</f>
        <v/>
      </c>
      <c r="P355" s="46" t="str">
        <f>IF($I355="","",_xlfn.LET(_xlpm.x,VLOOKUP($I355,'2026-01-09_taxon-match'!$A$2:$N$81,8,FALSE),IF(_xlpm.x=0,"",_xlpm.x)))</f>
        <v/>
      </c>
      <c r="Q355" s="46" t="str">
        <f>IF($I355="","",_xlfn.LET(_xlpm.x,VLOOKUP($I355,'2026-01-09_taxon-match'!$A$2:$N$81,9,FALSE),IF(_xlpm.x=0,"",_xlpm.x)))</f>
        <v/>
      </c>
      <c r="R355" s="46" t="str">
        <f>IF($I355="","",_xlfn.LET(_xlpm.x,VLOOKUP($I355,'2026-01-09_taxon-match'!$A$2:$N$81,10,FALSE),IF(_xlpm.x=0,"",_xlpm.x)))</f>
        <v/>
      </c>
      <c r="S355" s="46" t="str">
        <f>IF($I355="","",_xlfn.LET(_xlpm.x,VLOOKUP($I355,'2026-01-09_taxon-match'!$A$2:$N$81,11,FALSE),IF(_xlpm.x=0,"",_xlpm.x)))</f>
        <v/>
      </c>
      <c r="T355" s="46" t="str">
        <f>IF($I355="","",_xlfn.LET(_xlpm.x,VLOOKUP($I355,'2026-01-09_taxon-match'!$A$2:$N$81,13,FALSE),IF(_xlpm.x=0,"",_xlpm.x)))</f>
        <v/>
      </c>
      <c r="U355" s="46">
        <v>1</v>
      </c>
      <c r="V355" t="s">
        <v>43</v>
      </c>
      <c r="Y355" s="46" t="str">
        <f>IF(V355="","",_xlfn.LET(_xlpm.x,VLOOKUP(V355,'Drop-down_menus'!$D$2:$E$13,2,FALSE),IF(_xlpm.x=0,"",_xlpm.x)))</f>
        <v>https://orcid.org/0000-0002-0981-7442</v>
      </c>
      <c r="Z355" s="46" t="str">
        <f>IF(W355="","",_xlfn.LET(_xlpm.x,VLOOKUP(W355,'Drop-down_menus'!$D$2:$E$13,2,FALSE),IF(_xlpm.x=0,"",_xlpm.x)))</f>
        <v/>
      </c>
      <c r="AA355" s="46" t="str">
        <f>IF(X355="","",_xlfn.LET(_xlpm.x,VLOOKUP(X355,'Drop-down_menus'!$D$2:$E$13,2,FALSE),IF(_xlpm.x=0,"",_xlpm.x)))</f>
        <v/>
      </c>
      <c r="AB355" s="46" t="s">
        <v>300</v>
      </c>
      <c r="AC355" s="46" t="s">
        <v>1257</v>
      </c>
    </row>
    <row r="356" spans="1:34" ht="13.5" customHeight="1">
      <c r="B356" s="46">
        <v>302</v>
      </c>
      <c r="C356" s="46" t="s">
        <v>101</v>
      </c>
      <c r="D356" s="46" t="b">
        <f>COUNTIF(Events!$B$2:$B$171, C356) &gt; 0</f>
        <v>1</v>
      </c>
      <c r="E356" s="47"/>
      <c r="F356" s="46" t="s">
        <v>1072</v>
      </c>
      <c r="J356" s="46" t="str">
        <f>IF(I356="","",_xlfn.LET(_xlpm.x,VLOOKUP(I356,'2026-01-09_taxon-match'!$A$2:$N$81,4,FALSE),IF(_xlpm.x=0,"",_xlpm.x)))</f>
        <v/>
      </c>
      <c r="L356" s="46" t="str">
        <f>IF(I356="","",_xlfn.LET(_xlpm.x,VLOOKUP(I356,'2026-01-09_taxon-match'!$A$2:$N$81,3,FALSE),IF(_xlpm.x=0,"",_xlpm.x)))</f>
        <v/>
      </c>
      <c r="M356" s="46" t="str">
        <f>IF($I356="","",_xlfn.LET(_xlpm.x,VLOOKUP($I356,'2026-01-09_taxon-match'!$A$2:$N$81,5,FALSE),IF(_xlpm.x=0,"",_xlpm.x)))</f>
        <v/>
      </c>
      <c r="N356" s="46" t="str">
        <f>IF($I356="","",_xlfn.LET(_xlpm.x,VLOOKUP($I356,'2026-01-09_taxon-match'!$A$2:$N$81,6,FALSE),IF(_xlpm.x=0,"",_xlpm.x)))</f>
        <v/>
      </c>
      <c r="O356" s="46" t="str">
        <f>IF($I356="","",_xlfn.LET(_xlpm.x,VLOOKUP($I356,'2026-01-09_taxon-match'!$A$2:$N$81,7,FALSE),IF(_xlpm.x=0,"",_xlpm.x)))</f>
        <v/>
      </c>
      <c r="P356" s="46" t="str">
        <f>IF($I356="","",_xlfn.LET(_xlpm.x,VLOOKUP($I356,'2026-01-09_taxon-match'!$A$2:$N$81,8,FALSE),IF(_xlpm.x=0,"",_xlpm.x)))</f>
        <v/>
      </c>
      <c r="Q356" s="46" t="str">
        <f>IF($I356="","",_xlfn.LET(_xlpm.x,VLOOKUP($I356,'2026-01-09_taxon-match'!$A$2:$N$81,9,FALSE),IF(_xlpm.x=0,"",_xlpm.x)))</f>
        <v/>
      </c>
      <c r="R356" s="46" t="str">
        <f>IF($I356="","",_xlfn.LET(_xlpm.x,VLOOKUP($I356,'2026-01-09_taxon-match'!$A$2:$N$81,10,FALSE),IF(_xlpm.x=0,"",_xlpm.x)))</f>
        <v/>
      </c>
      <c r="S356" s="46" t="str">
        <f>IF($I356="","",_xlfn.LET(_xlpm.x,VLOOKUP($I356,'2026-01-09_taxon-match'!$A$2:$N$81,11,FALSE),IF(_xlpm.x=0,"",_xlpm.x)))</f>
        <v/>
      </c>
      <c r="T356" s="46" t="str">
        <f>IF($I356="","",_xlfn.LET(_xlpm.x,VLOOKUP($I356,'2026-01-09_taxon-match'!$A$2:$N$81,13,FALSE),IF(_xlpm.x=0,"",_xlpm.x)))</f>
        <v/>
      </c>
      <c r="V356" s="46" t="s">
        <v>39</v>
      </c>
      <c r="W356" s="46" t="s">
        <v>46</v>
      </c>
      <c r="X356" s="46" t="s">
        <v>58</v>
      </c>
      <c r="Y356" s="46" t="str">
        <f>IF(V356="","",_xlfn.LET(_xlpm.x,VLOOKUP(V356,'Drop-down_menus'!$D$2:$E$13,2,FALSE),IF(_xlpm.x=0,"",_xlpm.x)))</f>
        <v>https://orcid.org/0009-0002-6669-2911</v>
      </c>
      <c r="Z356" s="46" t="str">
        <f>IF(W356="","",_xlfn.LET(_xlpm.x,VLOOKUP(W356,'Drop-down_menus'!$D$2:$E$13,2,FALSE),IF(_xlpm.x=0,"",_xlpm.x)))</f>
        <v>https://orcid.org/0000-0003-0502-8101</v>
      </c>
      <c r="AA356" s="46" t="str">
        <f>IF(X356="","",_xlfn.LET(_xlpm.x,VLOOKUP(X356,'Drop-down_menus'!$D$2:$E$13,2,FALSE),IF(_xlpm.x=0,"",_xlpm.x)))</f>
        <v>https://orcid.org/0000-0002-9708-1761</v>
      </c>
      <c r="AB356" s="40"/>
      <c r="AC356" s="40"/>
      <c r="AE356" s="46" t="s">
        <v>28</v>
      </c>
      <c r="AF356" s="46" t="s">
        <v>42</v>
      </c>
      <c r="AG356" s="46" t="str">
        <f>IF(AE356="","",_xlfn.LET(_xlpm.x,VLOOKUP(AE356,'Drop-down_menus'!$D$2:$E$13,2,FALSE),IF(_xlpm.x=0,"",_xlpm.x)))</f>
        <v>https://orcid.org/0000-0002-9037-7623</v>
      </c>
      <c r="AH356" s="46" t="str">
        <f>IF(AF356="","",_xlfn.LET(_xlpm.x,VLOOKUP(AF356,'Drop-down_menus'!$D$2:$E$13,2,FALSE),IF(_xlpm.x=0,"",_xlpm.x)))</f>
        <v/>
      </c>
    </row>
    <row r="357" spans="1:34" ht="13.5" customHeight="1">
      <c r="B357" s="46">
        <v>303</v>
      </c>
      <c r="C357" s="46" t="s">
        <v>1195</v>
      </c>
      <c r="D357" s="46" t="b">
        <f>COUNTIF(Events!$B$2:$B$171, C357) &gt; 0</f>
        <v>0</v>
      </c>
      <c r="G357" s="46" t="s">
        <v>1211</v>
      </c>
      <c r="J357" s="46" t="str">
        <f>IF(I357="","",_xlfn.LET(_xlpm.x,VLOOKUP(I357,'2026-01-09_taxon-match'!$A$2:$N$81,4,FALSE),IF(_xlpm.x=0,"",_xlpm.x)))</f>
        <v/>
      </c>
      <c r="L357" s="46" t="str">
        <f>IF(I357="","",_xlfn.LET(_xlpm.x,VLOOKUP(I357,'2026-01-09_taxon-match'!$A$2:$N$81,3,FALSE),IF(_xlpm.x=0,"",_xlpm.x)))</f>
        <v/>
      </c>
      <c r="M357" s="46" t="str">
        <f>IF($I357="","",_xlfn.LET(_xlpm.x,VLOOKUP($I357,'2026-01-09_taxon-match'!$A$2:$N$81,5,FALSE),IF(_xlpm.x=0,"",_xlpm.x)))</f>
        <v/>
      </c>
      <c r="N357" s="46" t="str">
        <f>IF($I357="","",_xlfn.LET(_xlpm.x,VLOOKUP($I357,'2026-01-09_taxon-match'!$A$2:$N$81,6,FALSE),IF(_xlpm.x=0,"",_xlpm.x)))</f>
        <v/>
      </c>
      <c r="O357" s="46" t="str">
        <f>IF($I357="","",_xlfn.LET(_xlpm.x,VLOOKUP($I357,'2026-01-09_taxon-match'!$A$2:$N$81,7,FALSE),IF(_xlpm.x=0,"",_xlpm.x)))</f>
        <v/>
      </c>
      <c r="P357" s="46" t="str">
        <f>IF($I357="","",_xlfn.LET(_xlpm.x,VLOOKUP($I357,'2026-01-09_taxon-match'!$A$2:$N$81,8,FALSE),IF(_xlpm.x=0,"",_xlpm.x)))</f>
        <v/>
      </c>
      <c r="Q357" s="46" t="str">
        <f>IF($I357="","",_xlfn.LET(_xlpm.x,VLOOKUP($I357,'2026-01-09_taxon-match'!$A$2:$N$81,9,FALSE),IF(_xlpm.x=0,"",_xlpm.x)))</f>
        <v/>
      </c>
      <c r="R357" s="46" t="str">
        <f>IF($I357="","",_xlfn.LET(_xlpm.x,VLOOKUP($I357,'2026-01-09_taxon-match'!$A$2:$N$81,10,FALSE),IF(_xlpm.x=0,"",_xlpm.x)))</f>
        <v/>
      </c>
      <c r="S357" s="46" t="str">
        <f>IF($I357="","",_xlfn.LET(_xlpm.x,VLOOKUP($I357,'2026-01-09_taxon-match'!$A$2:$N$81,11,FALSE),IF(_xlpm.x=0,"",_xlpm.x)))</f>
        <v/>
      </c>
      <c r="T357" s="46" t="str">
        <f>IF($I357="","",_xlfn.LET(_xlpm.x,VLOOKUP($I357,'2026-01-09_taxon-match'!$A$2:$N$81,13,FALSE),IF(_xlpm.x=0,"",_xlpm.x)))</f>
        <v/>
      </c>
      <c r="U357" s="46">
        <v>1</v>
      </c>
      <c r="V357" t="s">
        <v>43</v>
      </c>
      <c r="Y357" s="46" t="str">
        <f>IF(V357="","",_xlfn.LET(_xlpm.x,VLOOKUP(V357,'Drop-down_menus'!$D$2:$E$13,2,FALSE),IF(_xlpm.x=0,"",_xlpm.x)))</f>
        <v>https://orcid.org/0000-0002-0981-7442</v>
      </c>
      <c r="Z357" s="46" t="str">
        <f>IF(W357="","",_xlfn.LET(_xlpm.x,VLOOKUP(W357,'Drop-down_menus'!$D$2:$E$13,2,FALSE),IF(_xlpm.x=0,"",_xlpm.x)))</f>
        <v/>
      </c>
      <c r="AA357" s="46" t="str">
        <f>IF(X357="","",_xlfn.LET(_xlpm.x,VLOOKUP(X357,'Drop-down_menus'!$D$2:$E$13,2,FALSE),IF(_xlpm.x=0,"",_xlpm.x)))</f>
        <v/>
      </c>
      <c r="AB357" s="46" t="s">
        <v>1252</v>
      </c>
      <c r="AC357" s="46" t="s">
        <v>1255</v>
      </c>
    </row>
    <row r="358" spans="1:34" ht="13.5" customHeight="1">
      <c r="A358" s="47"/>
      <c r="B358" s="47">
        <v>303</v>
      </c>
      <c r="C358" s="47" t="s">
        <v>101</v>
      </c>
      <c r="D358" s="46" t="b">
        <f>COUNTIF(Events!$B$2:$B$171, C358) &gt; 0</f>
        <v>1</v>
      </c>
      <c r="E358" s="46" t="s">
        <v>215</v>
      </c>
      <c r="F358" s="47" t="s">
        <v>262</v>
      </c>
      <c r="G358" s="47"/>
      <c r="H358" s="47"/>
      <c r="I358" s="47"/>
      <c r="J358" s="46" t="str">
        <f>IF(I358="","",_xlfn.LET(_xlpm.x,VLOOKUP(I358,'2026-01-09_taxon-match'!$A$2:$N$81,4,FALSE),IF(_xlpm.x=0,"",_xlpm.x)))</f>
        <v/>
      </c>
      <c r="K358" s="47"/>
      <c r="L358" s="46" t="str">
        <f>IF(I358="","",_xlfn.LET(_xlpm.x,VLOOKUP(I358,'2026-01-09_taxon-match'!$A$2:$N$81,3,FALSE),IF(_xlpm.x=0,"",_xlpm.x)))</f>
        <v/>
      </c>
      <c r="M358" s="46" t="str">
        <f>IF($I358="","",_xlfn.LET(_xlpm.x,VLOOKUP($I358,'2026-01-09_taxon-match'!$A$2:$N$81,5,FALSE),IF(_xlpm.x=0,"",_xlpm.x)))</f>
        <v/>
      </c>
      <c r="N358" s="46" t="str">
        <f>IF($I358="","",_xlfn.LET(_xlpm.x,VLOOKUP($I358,'2026-01-09_taxon-match'!$A$2:$N$81,6,FALSE),IF(_xlpm.x=0,"",_xlpm.x)))</f>
        <v/>
      </c>
      <c r="O358" s="46" t="str">
        <f>IF($I358="","",_xlfn.LET(_xlpm.x,VLOOKUP($I358,'2026-01-09_taxon-match'!$A$2:$N$81,7,FALSE),IF(_xlpm.x=0,"",_xlpm.x)))</f>
        <v/>
      </c>
      <c r="P358" s="46" t="str">
        <f>IF($I358="","",_xlfn.LET(_xlpm.x,VLOOKUP($I358,'2026-01-09_taxon-match'!$A$2:$N$81,8,FALSE),IF(_xlpm.x=0,"",_xlpm.x)))</f>
        <v/>
      </c>
      <c r="Q358" s="46" t="str">
        <f>IF($I358="","",_xlfn.LET(_xlpm.x,VLOOKUP($I358,'2026-01-09_taxon-match'!$A$2:$N$81,9,FALSE),IF(_xlpm.x=0,"",_xlpm.x)))</f>
        <v/>
      </c>
      <c r="R358" s="46" t="str">
        <f>IF($I358="","",_xlfn.LET(_xlpm.x,VLOOKUP($I358,'2026-01-09_taxon-match'!$A$2:$N$81,10,FALSE),IF(_xlpm.x=0,"",_xlpm.x)))</f>
        <v/>
      </c>
      <c r="S358" s="46" t="str">
        <f>IF($I358="","",_xlfn.LET(_xlpm.x,VLOOKUP($I358,'2026-01-09_taxon-match'!$A$2:$N$81,11,FALSE),IF(_xlpm.x=0,"",_xlpm.x)))</f>
        <v/>
      </c>
      <c r="T358" s="46" t="str">
        <f>IF($I358="","",_xlfn.LET(_xlpm.x,VLOOKUP($I358,'2026-01-09_taxon-match'!$A$2:$N$81,13,FALSE),IF(_xlpm.x=0,"",_xlpm.x)))</f>
        <v/>
      </c>
      <c r="U358" s="47"/>
      <c r="V358" s="46" t="s">
        <v>39</v>
      </c>
      <c r="W358" s="46" t="s">
        <v>46</v>
      </c>
      <c r="X358" s="46" t="s">
        <v>58</v>
      </c>
      <c r="Y358" s="46" t="str">
        <f>IF(V358="","",_xlfn.LET(_xlpm.x,VLOOKUP(V358,'Drop-down_menus'!$D$2:$E$13,2,FALSE),IF(_xlpm.x=0,"",_xlpm.x)))</f>
        <v>https://orcid.org/0009-0002-6669-2911</v>
      </c>
      <c r="Z358" s="46" t="str">
        <f>IF(W358="","",_xlfn.LET(_xlpm.x,VLOOKUP(W358,'Drop-down_menus'!$D$2:$E$13,2,FALSE),IF(_xlpm.x=0,"",_xlpm.x)))</f>
        <v>https://orcid.org/0000-0003-0502-8101</v>
      </c>
      <c r="AA358" s="46" t="str">
        <f>IF(X358="","",_xlfn.LET(_xlpm.x,VLOOKUP(X358,'Drop-down_menus'!$D$2:$E$13,2,FALSE),IF(_xlpm.x=0,"",_xlpm.x)))</f>
        <v>https://orcid.org/0000-0002-9708-1761</v>
      </c>
      <c r="AB358" s="40" t="s">
        <v>263</v>
      </c>
      <c r="AC358" s="40"/>
      <c r="AE358" s="46" t="s">
        <v>28</v>
      </c>
      <c r="AF358" s="46" t="s">
        <v>42</v>
      </c>
      <c r="AG358" s="46" t="str">
        <f>IF(AE358="","",_xlfn.LET(_xlpm.x,VLOOKUP(AE358,'Drop-down_menus'!$D$2:$E$13,2,FALSE),IF(_xlpm.x=0,"",_xlpm.x)))</f>
        <v>https://orcid.org/0000-0002-9037-7623</v>
      </c>
      <c r="AH358" s="46" t="str">
        <f>IF(AF358="","",_xlfn.LET(_xlpm.x,VLOOKUP(AF358,'Drop-down_menus'!$D$2:$E$13,2,FALSE),IF(_xlpm.x=0,"",_xlpm.x)))</f>
        <v/>
      </c>
    </row>
    <row r="359" spans="1:34" ht="13.5" customHeight="1">
      <c r="B359" s="46">
        <v>304</v>
      </c>
      <c r="C359" s="46" t="s">
        <v>1195</v>
      </c>
      <c r="D359" s="46" t="b">
        <f>COUNTIF(Events!$B$2:$B$171, C359) &gt; 0</f>
        <v>0</v>
      </c>
      <c r="G359" s="46" t="s">
        <v>1211</v>
      </c>
      <c r="J359" s="46" t="str">
        <f>IF(I359="","",_xlfn.LET(_xlpm.x,VLOOKUP(I359,'2026-01-09_taxon-match'!$A$2:$N$81,4,FALSE),IF(_xlpm.x=0,"",_xlpm.x)))</f>
        <v/>
      </c>
      <c r="L359" s="46" t="str">
        <f>IF(I359="","",_xlfn.LET(_xlpm.x,VLOOKUP(I359,'2026-01-09_taxon-match'!$A$2:$N$81,3,FALSE),IF(_xlpm.x=0,"",_xlpm.x)))</f>
        <v/>
      </c>
      <c r="M359" s="46" t="str">
        <f>IF($I359="","",_xlfn.LET(_xlpm.x,VLOOKUP($I359,'2026-01-09_taxon-match'!$A$2:$N$81,5,FALSE),IF(_xlpm.x=0,"",_xlpm.x)))</f>
        <v/>
      </c>
      <c r="N359" s="46" t="str">
        <f>IF($I359="","",_xlfn.LET(_xlpm.x,VLOOKUP($I359,'2026-01-09_taxon-match'!$A$2:$N$81,6,FALSE),IF(_xlpm.x=0,"",_xlpm.x)))</f>
        <v/>
      </c>
      <c r="O359" s="46" t="str">
        <f>IF($I359="","",_xlfn.LET(_xlpm.x,VLOOKUP($I359,'2026-01-09_taxon-match'!$A$2:$N$81,7,FALSE),IF(_xlpm.x=0,"",_xlpm.x)))</f>
        <v/>
      </c>
      <c r="P359" s="46" t="str">
        <f>IF($I359="","",_xlfn.LET(_xlpm.x,VLOOKUP($I359,'2026-01-09_taxon-match'!$A$2:$N$81,8,FALSE),IF(_xlpm.x=0,"",_xlpm.x)))</f>
        <v/>
      </c>
      <c r="Q359" s="46" t="str">
        <f>IF($I359="","",_xlfn.LET(_xlpm.x,VLOOKUP($I359,'2026-01-09_taxon-match'!$A$2:$N$81,9,FALSE),IF(_xlpm.x=0,"",_xlpm.x)))</f>
        <v/>
      </c>
      <c r="R359" s="46" t="str">
        <f>IF($I359="","",_xlfn.LET(_xlpm.x,VLOOKUP($I359,'2026-01-09_taxon-match'!$A$2:$N$81,10,FALSE),IF(_xlpm.x=0,"",_xlpm.x)))</f>
        <v/>
      </c>
      <c r="S359" s="46" t="str">
        <f>IF($I359="","",_xlfn.LET(_xlpm.x,VLOOKUP($I359,'2026-01-09_taxon-match'!$A$2:$N$81,11,FALSE),IF(_xlpm.x=0,"",_xlpm.x)))</f>
        <v/>
      </c>
      <c r="T359" s="46" t="str">
        <f>IF($I359="","",_xlfn.LET(_xlpm.x,VLOOKUP($I359,'2026-01-09_taxon-match'!$A$2:$N$81,13,FALSE),IF(_xlpm.x=0,"",_xlpm.x)))</f>
        <v/>
      </c>
      <c r="U359" s="46">
        <v>1</v>
      </c>
      <c r="V359" t="s">
        <v>43</v>
      </c>
      <c r="Y359" s="46" t="str">
        <f>IF(V359="","",_xlfn.LET(_xlpm.x,VLOOKUP(V359,'Drop-down_menus'!$D$2:$E$13,2,FALSE),IF(_xlpm.x=0,"",_xlpm.x)))</f>
        <v>https://orcid.org/0000-0002-0981-7442</v>
      </c>
      <c r="Z359" s="46" t="str">
        <f>IF(W359="","",_xlfn.LET(_xlpm.x,VLOOKUP(W359,'Drop-down_menus'!$D$2:$E$13,2,FALSE),IF(_xlpm.x=0,"",_xlpm.x)))</f>
        <v/>
      </c>
      <c r="AA359" s="46" t="str">
        <f>IF(X359="","",_xlfn.LET(_xlpm.x,VLOOKUP(X359,'Drop-down_menus'!$D$2:$E$13,2,FALSE),IF(_xlpm.x=0,"",_xlpm.x)))</f>
        <v/>
      </c>
      <c r="AB359" s="46" t="s">
        <v>1252</v>
      </c>
      <c r="AC359" s="46" t="s">
        <v>1255</v>
      </c>
    </row>
    <row r="360" spans="1:34" ht="13.5" customHeight="1">
      <c r="A360" s="47"/>
      <c r="B360" s="47">
        <v>304</v>
      </c>
      <c r="C360" s="47" t="s">
        <v>101</v>
      </c>
      <c r="D360" s="46" t="b">
        <f>COUNTIF(Events!$B$2:$B$171, C360) &gt; 0</f>
        <v>1</v>
      </c>
      <c r="E360" s="46" t="s">
        <v>215</v>
      </c>
      <c r="F360" s="47" t="s">
        <v>262</v>
      </c>
      <c r="G360" s="47"/>
      <c r="H360" s="47"/>
      <c r="I360" s="47"/>
      <c r="J360" s="46" t="str">
        <f>IF(I360="","",_xlfn.LET(_xlpm.x,VLOOKUP(I360,'2026-01-09_taxon-match'!$A$2:$N$81,4,FALSE),IF(_xlpm.x=0,"",_xlpm.x)))</f>
        <v/>
      </c>
      <c r="K360" s="47"/>
      <c r="L360" s="46" t="str">
        <f>IF(I360="","",_xlfn.LET(_xlpm.x,VLOOKUP(I360,'2026-01-09_taxon-match'!$A$2:$N$81,3,FALSE),IF(_xlpm.x=0,"",_xlpm.x)))</f>
        <v/>
      </c>
      <c r="M360" s="46" t="str">
        <f>IF($I360="","",_xlfn.LET(_xlpm.x,VLOOKUP($I360,'2026-01-09_taxon-match'!$A$2:$N$81,5,FALSE),IF(_xlpm.x=0,"",_xlpm.x)))</f>
        <v/>
      </c>
      <c r="N360" s="46" t="str">
        <f>IF($I360="","",_xlfn.LET(_xlpm.x,VLOOKUP($I360,'2026-01-09_taxon-match'!$A$2:$N$81,6,FALSE),IF(_xlpm.x=0,"",_xlpm.x)))</f>
        <v/>
      </c>
      <c r="O360" s="46" t="str">
        <f>IF($I360="","",_xlfn.LET(_xlpm.x,VLOOKUP($I360,'2026-01-09_taxon-match'!$A$2:$N$81,7,FALSE),IF(_xlpm.x=0,"",_xlpm.x)))</f>
        <v/>
      </c>
      <c r="P360" s="46" t="str">
        <f>IF($I360="","",_xlfn.LET(_xlpm.x,VLOOKUP($I360,'2026-01-09_taxon-match'!$A$2:$N$81,8,FALSE),IF(_xlpm.x=0,"",_xlpm.x)))</f>
        <v/>
      </c>
      <c r="Q360" s="46" t="str">
        <f>IF($I360="","",_xlfn.LET(_xlpm.x,VLOOKUP($I360,'2026-01-09_taxon-match'!$A$2:$N$81,9,FALSE),IF(_xlpm.x=0,"",_xlpm.x)))</f>
        <v/>
      </c>
      <c r="R360" s="46" t="str">
        <f>IF($I360="","",_xlfn.LET(_xlpm.x,VLOOKUP($I360,'2026-01-09_taxon-match'!$A$2:$N$81,10,FALSE),IF(_xlpm.x=0,"",_xlpm.x)))</f>
        <v/>
      </c>
      <c r="S360" s="46" t="str">
        <f>IF($I360="","",_xlfn.LET(_xlpm.x,VLOOKUP($I360,'2026-01-09_taxon-match'!$A$2:$N$81,11,FALSE),IF(_xlpm.x=0,"",_xlpm.x)))</f>
        <v/>
      </c>
      <c r="T360" s="46" t="str">
        <f>IF($I360="","",_xlfn.LET(_xlpm.x,VLOOKUP($I360,'2026-01-09_taxon-match'!$A$2:$N$81,13,FALSE),IF(_xlpm.x=0,"",_xlpm.x)))</f>
        <v/>
      </c>
      <c r="U360" s="47"/>
      <c r="V360" s="46" t="s">
        <v>39</v>
      </c>
      <c r="W360" s="46" t="s">
        <v>46</v>
      </c>
      <c r="X360" s="46" t="s">
        <v>58</v>
      </c>
      <c r="Y360" s="46" t="str">
        <f>IF(V360="","",_xlfn.LET(_xlpm.x,VLOOKUP(V360,'Drop-down_menus'!$D$2:$E$13,2,FALSE),IF(_xlpm.x=0,"",_xlpm.x)))</f>
        <v>https://orcid.org/0009-0002-6669-2911</v>
      </c>
      <c r="Z360" s="46" t="str">
        <f>IF(W360="","",_xlfn.LET(_xlpm.x,VLOOKUP(W360,'Drop-down_menus'!$D$2:$E$13,2,FALSE),IF(_xlpm.x=0,"",_xlpm.x)))</f>
        <v>https://orcid.org/0000-0003-0502-8101</v>
      </c>
      <c r="AA360" s="46" t="str">
        <f>IF(X360="","",_xlfn.LET(_xlpm.x,VLOOKUP(X360,'Drop-down_menus'!$D$2:$E$13,2,FALSE),IF(_xlpm.x=0,"",_xlpm.x)))</f>
        <v>https://orcid.org/0000-0002-9708-1761</v>
      </c>
      <c r="AB360" s="40" t="s">
        <v>263</v>
      </c>
      <c r="AC360" s="40"/>
      <c r="AE360" s="46" t="s">
        <v>28</v>
      </c>
      <c r="AF360" s="46" t="s">
        <v>42</v>
      </c>
      <c r="AG360" s="46" t="str">
        <f>IF(AE360="","",_xlfn.LET(_xlpm.x,VLOOKUP(AE360,'Drop-down_menus'!$D$2:$E$13,2,FALSE),IF(_xlpm.x=0,"",_xlpm.x)))</f>
        <v>https://orcid.org/0000-0002-9037-7623</v>
      </c>
      <c r="AH360" s="46" t="str">
        <f>IF(AF360="","",_xlfn.LET(_xlpm.x,VLOOKUP(AF360,'Drop-down_menus'!$D$2:$E$13,2,FALSE),IF(_xlpm.x=0,"",_xlpm.x)))</f>
        <v/>
      </c>
    </row>
    <row r="361" spans="1:34" ht="13.5" customHeight="1">
      <c r="B361" s="46">
        <v>305</v>
      </c>
      <c r="C361" s="46" t="s">
        <v>1195</v>
      </c>
      <c r="D361" s="46" t="b">
        <f>COUNTIF(Events!$B$2:$B$171, C361) &gt; 0</f>
        <v>0</v>
      </c>
      <c r="G361" s="46" t="s">
        <v>1211</v>
      </c>
      <c r="J361" s="46" t="str">
        <f>IF(I361="","",_xlfn.LET(_xlpm.x,VLOOKUP(I361,'2026-01-09_taxon-match'!$A$2:$N$81,4,FALSE),IF(_xlpm.x=0,"",_xlpm.x)))</f>
        <v/>
      </c>
      <c r="L361" s="46" t="str">
        <f>IF(I361="","",_xlfn.LET(_xlpm.x,VLOOKUP(I361,'2026-01-09_taxon-match'!$A$2:$N$81,3,FALSE),IF(_xlpm.x=0,"",_xlpm.x)))</f>
        <v/>
      </c>
      <c r="M361" s="46" t="str">
        <f>IF($I361="","",_xlfn.LET(_xlpm.x,VLOOKUP($I361,'2026-01-09_taxon-match'!$A$2:$N$81,5,FALSE),IF(_xlpm.x=0,"",_xlpm.x)))</f>
        <v/>
      </c>
      <c r="N361" s="46" t="str">
        <f>IF($I361="","",_xlfn.LET(_xlpm.x,VLOOKUP($I361,'2026-01-09_taxon-match'!$A$2:$N$81,6,FALSE),IF(_xlpm.x=0,"",_xlpm.x)))</f>
        <v/>
      </c>
      <c r="O361" s="46" t="str">
        <f>IF($I361="","",_xlfn.LET(_xlpm.x,VLOOKUP($I361,'2026-01-09_taxon-match'!$A$2:$N$81,7,FALSE),IF(_xlpm.x=0,"",_xlpm.x)))</f>
        <v/>
      </c>
      <c r="P361" s="46" t="str">
        <f>IF($I361="","",_xlfn.LET(_xlpm.x,VLOOKUP($I361,'2026-01-09_taxon-match'!$A$2:$N$81,8,FALSE),IF(_xlpm.x=0,"",_xlpm.x)))</f>
        <v/>
      </c>
      <c r="Q361" s="46" t="str">
        <f>IF($I361="","",_xlfn.LET(_xlpm.x,VLOOKUP($I361,'2026-01-09_taxon-match'!$A$2:$N$81,9,FALSE),IF(_xlpm.x=0,"",_xlpm.x)))</f>
        <v/>
      </c>
      <c r="R361" s="46" t="str">
        <f>IF($I361="","",_xlfn.LET(_xlpm.x,VLOOKUP($I361,'2026-01-09_taxon-match'!$A$2:$N$81,10,FALSE),IF(_xlpm.x=0,"",_xlpm.x)))</f>
        <v/>
      </c>
      <c r="S361" s="46" t="str">
        <f>IF($I361="","",_xlfn.LET(_xlpm.x,VLOOKUP($I361,'2026-01-09_taxon-match'!$A$2:$N$81,11,FALSE),IF(_xlpm.x=0,"",_xlpm.x)))</f>
        <v/>
      </c>
      <c r="T361" s="46" t="str">
        <f>IF($I361="","",_xlfn.LET(_xlpm.x,VLOOKUP($I361,'2026-01-09_taxon-match'!$A$2:$N$81,13,FALSE),IF(_xlpm.x=0,"",_xlpm.x)))</f>
        <v/>
      </c>
      <c r="U361" s="46">
        <v>1</v>
      </c>
      <c r="V361" t="s">
        <v>43</v>
      </c>
      <c r="Y361" s="46" t="str">
        <f>IF(V361="","",_xlfn.LET(_xlpm.x,VLOOKUP(V361,'Drop-down_menus'!$D$2:$E$13,2,FALSE),IF(_xlpm.x=0,"",_xlpm.x)))</f>
        <v>https://orcid.org/0000-0002-0981-7442</v>
      </c>
      <c r="Z361" s="46" t="str">
        <f>IF(W361="","",_xlfn.LET(_xlpm.x,VLOOKUP(W361,'Drop-down_menus'!$D$2:$E$13,2,FALSE),IF(_xlpm.x=0,"",_xlpm.x)))</f>
        <v/>
      </c>
      <c r="AA361" s="46" t="str">
        <f>IF(X361="","",_xlfn.LET(_xlpm.x,VLOOKUP(X361,'Drop-down_menus'!$D$2:$E$13,2,FALSE),IF(_xlpm.x=0,"",_xlpm.x)))</f>
        <v/>
      </c>
      <c r="AB361" s="46" t="s">
        <v>1252</v>
      </c>
      <c r="AC361" s="46" t="s">
        <v>1255</v>
      </c>
    </row>
    <row r="362" spans="1:34" ht="13.5" customHeight="1">
      <c r="A362" s="47"/>
      <c r="B362" s="47">
        <v>305</v>
      </c>
      <c r="C362" s="47" t="s">
        <v>101</v>
      </c>
      <c r="D362" s="46" t="b">
        <f>COUNTIF(Events!$B$2:$B$171, C362) &gt; 0</f>
        <v>1</v>
      </c>
      <c r="E362" s="46" t="s">
        <v>215</v>
      </c>
      <c r="F362" s="47" t="s">
        <v>262</v>
      </c>
      <c r="G362" s="47"/>
      <c r="H362" s="47"/>
      <c r="I362" s="47"/>
      <c r="J362" s="46" t="str">
        <f>IF(I362="","",_xlfn.LET(_xlpm.x,VLOOKUP(I362,'2026-01-09_taxon-match'!$A$2:$N$81,4,FALSE),IF(_xlpm.x=0,"",_xlpm.x)))</f>
        <v/>
      </c>
      <c r="K362" s="47"/>
      <c r="L362" s="46" t="str">
        <f>IF(I362="","",_xlfn.LET(_xlpm.x,VLOOKUP(I362,'2026-01-09_taxon-match'!$A$2:$N$81,3,FALSE),IF(_xlpm.x=0,"",_xlpm.x)))</f>
        <v/>
      </c>
      <c r="M362" s="46" t="str">
        <f>IF($I362="","",_xlfn.LET(_xlpm.x,VLOOKUP($I362,'2026-01-09_taxon-match'!$A$2:$N$81,5,FALSE),IF(_xlpm.x=0,"",_xlpm.x)))</f>
        <v/>
      </c>
      <c r="N362" s="46" t="str">
        <f>IF($I362="","",_xlfn.LET(_xlpm.x,VLOOKUP($I362,'2026-01-09_taxon-match'!$A$2:$N$81,6,FALSE),IF(_xlpm.x=0,"",_xlpm.x)))</f>
        <v/>
      </c>
      <c r="O362" s="46" t="str">
        <f>IF($I362="","",_xlfn.LET(_xlpm.x,VLOOKUP($I362,'2026-01-09_taxon-match'!$A$2:$N$81,7,FALSE),IF(_xlpm.x=0,"",_xlpm.x)))</f>
        <v/>
      </c>
      <c r="P362" s="46" t="str">
        <f>IF($I362="","",_xlfn.LET(_xlpm.x,VLOOKUP($I362,'2026-01-09_taxon-match'!$A$2:$N$81,8,FALSE),IF(_xlpm.x=0,"",_xlpm.x)))</f>
        <v/>
      </c>
      <c r="Q362" s="46" t="str">
        <f>IF($I362="","",_xlfn.LET(_xlpm.x,VLOOKUP($I362,'2026-01-09_taxon-match'!$A$2:$N$81,9,FALSE),IF(_xlpm.x=0,"",_xlpm.x)))</f>
        <v/>
      </c>
      <c r="R362" s="46" t="str">
        <f>IF($I362="","",_xlfn.LET(_xlpm.x,VLOOKUP($I362,'2026-01-09_taxon-match'!$A$2:$N$81,10,FALSE),IF(_xlpm.x=0,"",_xlpm.x)))</f>
        <v/>
      </c>
      <c r="S362" s="46" t="str">
        <f>IF($I362="","",_xlfn.LET(_xlpm.x,VLOOKUP($I362,'2026-01-09_taxon-match'!$A$2:$N$81,11,FALSE),IF(_xlpm.x=0,"",_xlpm.x)))</f>
        <v/>
      </c>
      <c r="T362" s="46" t="str">
        <f>IF($I362="","",_xlfn.LET(_xlpm.x,VLOOKUP($I362,'2026-01-09_taxon-match'!$A$2:$N$81,13,FALSE),IF(_xlpm.x=0,"",_xlpm.x)))</f>
        <v/>
      </c>
      <c r="U362" s="47"/>
      <c r="V362" s="46" t="s">
        <v>39</v>
      </c>
      <c r="W362" s="46" t="s">
        <v>46</v>
      </c>
      <c r="X362" s="46" t="s">
        <v>58</v>
      </c>
      <c r="Y362" s="46" t="str">
        <f>IF(V362="","",_xlfn.LET(_xlpm.x,VLOOKUP(V362,'Drop-down_menus'!$D$2:$E$13,2,FALSE),IF(_xlpm.x=0,"",_xlpm.x)))</f>
        <v>https://orcid.org/0009-0002-6669-2911</v>
      </c>
      <c r="Z362" s="46" t="str">
        <f>IF(W362="","",_xlfn.LET(_xlpm.x,VLOOKUP(W362,'Drop-down_menus'!$D$2:$E$13,2,FALSE),IF(_xlpm.x=0,"",_xlpm.x)))</f>
        <v>https://orcid.org/0000-0003-0502-8101</v>
      </c>
      <c r="AA362" s="46" t="str">
        <f>IF(X362="","",_xlfn.LET(_xlpm.x,VLOOKUP(X362,'Drop-down_menus'!$D$2:$E$13,2,FALSE),IF(_xlpm.x=0,"",_xlpm.x)))</f>
        <v>https://orcid.org/0000-0002-9708-1761</v>
      </c>
      <c r="AB362" s="40" t="s">
        <v>263</v>
      </c>
      <c r="AC362" s="40"/>
      <c r="AE362" s="46" t="s">
        <v>28</v>
      </c>
      <c r="AF362" s="46" t="s">
        <v>42</v>
      </c>
      <c r="AG362" s="46" t="str">
        <f>IF(AE362="","",_xlfn.LET(_xlpm.x,VLOOKUP(AE362,'Drop-down_menus'!$D$2:$E$13,2,FALSE),IF(_xlpm.x=0,"",_xlpm.x)))</f>
        <v>https://orcid.org/0000-0002-9037-7623</v>
      </c>
      <c r="AH362" s="46" t="str">
        <f>IF(AF362="","",_xlfn.LET(_xlpm.x,VLOOKUP(AF362,'Drop-down_menus'!$D$2:$E$13,2,FALSE),IF(_xlpm.x=0,"",_xlpm.x)))</f>
        <v/>
      </c>
    </row>
    <row r="363" spans="1:34" ht="13.5" customHeight="1">
      <c r="B363" s="46">
        <v>306</v>
      </c>
      <c r="C363" s="46" t="s">
        <v>1195</v>
      </c>
      <c r="D363" s="46" t="b">
        <f>COUNTIF(Events!$B$2:$B$171, C363) &gt; 0</f>
        <v>0</v>
      </c>
      <c r="G363" s="46" t="s">
        <v>1211</v>
      </c>
      <c r="J363" s="46" t="str">
        <f>IF(I363="","",_xlfn.LET(_xlpm.x,VLOOKUP(I363,'2026-01-09_taxon-match'!$A$2:$N$81,4,FALSE),IF(_xlpm.x=0,"",_xlpm.x)))</f>
        <v/>
      </c>
      <c r="L363" s="46" t="str">
        <f>IF(I363="","",_xlfn.LET(_xlpm.x,VLOOKUP(I363,'2026-01-09_taxon-match'!$A$2:$N$81,3,FALSE),IF(_xlpm.x=0,"",_xlpm.x)))</f>
        <v/>
      </c>
      <c r="M363" s="46" t="str">
        <f>IF($I363="","",_xlfn.LET(_xlpm.x,VLOOKUP($I363,'2026-01-09_taxon-match'!$A$2:$N$81,5,FALSE),IF(_xlpm.x=0,"",_xlpm.x)))</f>
        <v/>
      </c>
      <c r="N363" s="46" t="str">
        <f>IF($I363="","",_xlfn.LET(_xlpm.x,VLOOKUP($I363,'2026-01-09_taxon-match'!$A$2:$N$81,6,FALSE),IF(_xlpm.x=0,"",_xlpm.x)))</f>
        <v/>
      </c>
      <c r="O363" s="46" t="str">
        <f>IF($I363="","",_xlfn.LET(_xlpm.x,VLOOKUP($I363,'2026-01-09_taxon-match'!$A$2:$N$81,7,FALSE),IF(_xlpm.x=0,"",_xlpm.x)))</f>
        <v/>
      </c>
      <c r="P363" s="46" t="str">
        <f>IF($I363="","",_xlfn.LET(_xlpm.x,VLOOKUP($I363,'2026-01-09_taxon-match'!$A$2:$N$81,8,FALSE),IF(_xlpm.x=0,"",_xlpm.x)))</f>
        <v/>
      </c>
      <c r="Q363" s="46" t="str">
        <f>IF($I363="","",_xlfn.LET(_xlpm.x,VLOOKUP($I363,'2026-01-09_taxon-match'!$A$2:$N$81,9,FALSE),IF(_xlpm.x=0,"",_xlpm.x)))</f>
        <v/>
      </c>
      <c r="R363" s="46" t="str">
        <f>IF($I363="","",_xlfn.LET(_xlpm.x,VLOOKUP($I363,'2026-01-09_taxon-match'!$A$2:$N$81,10,FALSE),IF(_xlpm.x=0,"",_xlpm.x)))</f>
        <v/>
      </c>
      <c r="S363" s="46" t="str">
        <f>IF($I363="","",_xlfn.LET(_xlpm.x,VLOOKUP($I363,'2026-01-09_taxon-match'!$A$2:$N$81,11,FALSE),IF(_xlpm.x=0,"",_xlpm.x)))</f>
        <v/>
      </c>
      <c r="T363" s="46" t="str">
        <f>IF($I363="","",_xlfn.LET(_xlpm.x,VLOOKUP($I363,'2026-01-09_taxon-match'!$A$2:$N$81,13,FALSE),IF(_xlpm.x=0,"",_xlpm.x)))</f>
        <v/>
      </c>
      <c r="U363" s="46">
        <v>1</v>
      </c>
      <c r="V363" t="s">
        <v>43</v>
      </c>
      <c r="Y363" s="46" t="str">
        <f>IF(V363="","",_xlfn.LET(_xlpm.x,VLOOKUP(V363,'Drop-down_menus'!$D$2:$E$13,2,FALSE),IF(_xlpm.x=0,"",_xlpm.x)))</f>
        <v>https://orcid.org/0000-0002-0981-7442</v>
      </c>
      <c r="Z363" s="46" t="str">
        <f>IF(W363="","",_xlfn.LET(_xlpm.x,VLOOKUP(W363,'Drop-down_menus'!$D$2:$E$13,2,FALSE),IF(_xlpm.x=0,"",_xlpm.x)))</f>
        <v/>
      </c>
      <c r="AA363" s="46" t="str">
        <f>IF(X363="","",_xlfn.LET(_xlpm.x,VLOOKUP(X363,'Drop-down_menus'!$D$2:$E$13,2,FALSE),IF(_xlpm.x=0,"",_xlpm.x)))</f>
        <v/>
      </c>
      <c r="AB363" s="46" t="s">
        <v>1253</v>
      </c>
      <c r="AC363" s="46" t="s">
        <v>1258</v>
      </c>
    </row>
    <row r="364" spans="1:34" ht="13.5" customHeight="1">
      <c r="A364" s="47"/>
      <c r="B364" s="47">
        <v>306</v>
      </c>
      <c r="C364" s="47" t="s">
        <v>101</v>
      </c>
      <c r="D364" s="46" t="b">
        <f>COUNTIF(Events!$B$2:$B$171, C364) &gt; 0</f>
        <v>1</v>
      </c>
      <c r="E364" s="47" t="s">
        <v>259</v>
      </c>
      <c r="F364" s="47" t="s">
        <v>264</v>
      </c>
      <c r="G364" s="47"/>
      <c r="H364" s="47"/>
      <c r="I364" s="47"/>
      <c r="J364" s="46" t="str">
        <f>IF(I364="","",_xlfn.LET(_xlpm.x,VLOOKUP(I364,'2026-01-09_taxon-match'!$A$2:$N$81,4,FALSE),IF(_xlpm.x=0,"",_xlpm.x)))</f>
        <v/>
      </c>
      <c r="K364" s="47"/>
      <c r="L364" s="46" t="str">
        <f>IF(I364="","",_xlfn.LET(_xlpm.x,VLOOKUP(I364,'2026-01-09_taxon-match'!$A$2:$N$81,3,FALSE),IF(_xlpm.x=0,"",_xlpm.x)))</f>
        <v/>
      </c>
      <c r="M364" s="46" t="str">
        <f>IF($I364="","",_xlfn.LET(_xlpm.x,VLOOKUP($I364,'2026-01-09_taxon-match'!$A$2:$N$81,5,FALSE),IF(_xlpm.x=0,"",_xlpm.x)))</f>
        <v/>
      </c>
      <c r="N364" s="46" t="str">
        <f>IF($I364="","",_xlfn.LET(_xlpm.x,VLOOKUP($I364,'2026-01-09_taxon-match'!$A$2:$N$81,6,FALSE),IF(_xlpm.x=0,"",_xlpm.x)))</f>
        <v/>
      </c>
      <c r="O364" s="46" t="str">
        <f>IF($I364="","",_xlfn.LET(_xlpm.x,VLOOKUP($I364,'2026-01-09_taxon-match'!$A$2:$N$81,7,FALSE),IF(_xlpm.x=0,"",_xlpm.x)))</f>
        <v/>
      </c>
      <c r="P364" s="46" t="str">
        <f>IF($I364="","",_xlfn.LET(_xlpm.x,VLOOKUP($I364,'2026-01-09_taxon-match'!$A$2:$N$81,8,FALSE),IF(_xlpm.x=0,"",_xlpm.x)))</f>
        <v/>
      </c>
      <c r="Q364" s="46" t="str">
        <f>IF($I364="","",_xlfn.LET(_xlpm.x,VLOOKUP($I364,'2026-01-09_taxon-match'!$A$2:$N$81,9,FALSE),IF(_xlpm.x=0,"",_xlpm.x)))</f>
        <v/>
      </c>
      <c r="R364" s="46" t="str">
        <f>IF($I364="","",_xlfn.LET(_xlpm.x,VLOOKUP($I364,'2026-01-09_taxon-match'!$A$2:$N$81,10,FALSE),IF(_xlpm.x=0,"",_xlpm.x)))</f>
        <v/>
      </c>
      <c r="S364" s="46" t="str">
        <f>IF($I364="","",_xlfn.LET(_xlpm.x,VLOOKUP($I364,'2026-01-09_taxon-match'!$A$2:$N$81,11,FALSE),IF(_xlpm.x=0,"",_xlpm.x)))</f>
        <v/>
      </c>
      <c r="T364" s="46" t="str">
        <f>IF($I364="","",_xlfn.LET(_xlpm.x,VLOOKUP($I364,'2026-01-09_taxon-match'!$A$2:$N$81,13,FALSE),IF(_xlpm.x=0,"",_xlpm.x)))</f>
        <v/>
      </c>
      <c r="U364" s="47"/>
      <c r="V364" s="46" t="s">
        <v>39</v>
      </c>
      <c r="W364" s="46" t="s">
        <v>46</v>
      </c>
      <c r="X364" s="46" t="s">
        <v>58</v>
      </c>
      <c r="Y364" s="46" t="str">
        <f>IF(V364="","",_xlfn.LET(_xlpm.x,VLOOKUP(V364,'Drop-down_menus'!$D$2:$E$13,2,FALSE),IF(_xlpm.x=0,"",_xlpm.x)))</f>
        <v>https://orcid.org/0009-0002-6669-2911</v>
      </c>
      <c r="Z364" s="46" t="str">
        <f>IF(W364="","",_xlfn.LET(_xlpm.x,VLOOKUP(W364,'Drop-down_menus'!$D$2:$E$13,2,FALSE),IF(_xlpm.x=0,"",_xlpm.x)))</f>
        <v>https://orcid.org/0000-0003-0502-8101</v>
      </c>
      <c r="AA364" s="46" t="str">
        <f>IF(X364="","",_xlfn.LET(_xlpm.x,VLOOKUP(X364,'Drop-down_menus'!$D$2:$E$13,2,FALSE),IF(_xlpm.x=0,"",_xlpm.x)))</f>
        <v>https://orcid.org/0000-0002-9708-1761</v>
      </c>
      <c r="AB364" s="40"/>
      <c r="AC364" s="40"/>
      <c r="AE364" s="46" t="s">
        <v>28</v>
      </c>
      <c r="AF364" s="46" t="s">
        <v>42</v>
      </c>
      <c r="AG364" s="46" t="str">
        <f>IF(AE364="","",_xlfn.LET(_xlpm.x,VLOOKUP(AE364,'Drop-down_menus'!$D$2:$E$13,2,FALSE),IF(_xlpm.x=0,"",_xlpm.x)))</f>
        <v>https://orcid.org/0000-0002-9037-7623</v>
      </c>
      <c r="AH364" s="46" t="str">
        <f>IF(AF364="","",_xlfn.LET(_xlpm.x,VLOOKUP(AF364,'Drop-down_menus'!$D$2:$E$13,2,FALSE),IF(_xlpm.x=0,"",_xlpm.x)))</f>
        <v/>
      </c>
    </row>
    <row r="365" spans="1:34" ht="13.5" customHeight="1">
      <c r="B365" s="46">
        <v>307</v>
      </c>
      <c r="C365" s="46" t="s">
        <v>1195</v>
      </c>
      <c r="D365" s="46" t="b">
        <f>COUNTIF(Events!$B$2:$B$171, C365) &gt; 0</f>
        <v>0</v>
      </c>
      <c r="G365" s="46" t="s">
        <v>1211</v>
      </c>
      <c r="J365" s="46" t="str">
        <f>IF(I365="","",_xlfn.LET(_xlpm.x,VLOOKUP(I365,'2026-01-09_taxon-match'!$A$2:$N$81,4,FALSE),IF(_xlpm.x=0,"",_xlpm.x)))</f>
        <v/>
      </c>
      <c r="L365" s="46" t="str">
        <f>IF(I365="","",_xlfn.LET(_xlpm.x,VLOOKUP(I365,'2026-01-09_taxon-match'!$A$2:$N$81,3,FALSE),IF(_xlpm.x=0,"",_xlpm.x)))</f>
        <v/>
      </c>
      <c r="M365" s="46" t="str">
        <f>IF($I365="","",_xlfn.LET(_xlpm.x,VLOOKUP($I365,'2026-01-09_taxon-match'!$A$2:$N$81,5,FALSE),IF(_xlpm.x=0,"",_xlpm.x)))</f>
        <v/>
      </c>
      <c r="N365" s="46" t="str">
        <f>IF($I365="","",_xlfn.LET(_xlpm.x,VLOOKUP($I365,'2026-01-09_taxon-match'!$A$2:$N$81,6,FALSE),IF(_xlpm.x=0,"",_xlpm.x)))</f>
        <v/>
      </c>
      <c r="O365" s="46" t="str">
        <f>IF($I365="","",_xlfn.LET(_xlpm.x,VLOOKUP($I365,'2026-01-09_taxon-match'!$A$2:$N$81,7,FALSE),IF(_xlpm.x=0,"",_xlpm.x)))</f>
        <v/>
      </c>
      <c r="P365" s="46" t="str">
        <f>IF($I365="","",_xlfn.LET(_xlpm.x,VLOOKUP($I365,'2026-01-09_taxon-match'!$A$2:$N$81,8,FALSE),IF(_xlpm.x=0,"",_xlpm.x)))</f>
        <v/>
      </c>
      <c r="Q365" s="46" t="str">
        <f>IF($I365="","",_xlfn.LET(_xlpm.x,VLOOKUP($I365,'2026-01-09_taxon-match'!$A$2:$N$81,9,FALSE),IF(_xlpm.x=0,"",_xlpm.x)))</f>
        <v/>
      </c>
      <c r="R365" s="46" t="str">
        <f>IF($I365="","",_xlfn.LET(_xlpm.x,VLOOKUP($I365,'2026-01-09_taxon-match'!$A$2:$N$81,10,FALSE),IF(_xlpm.x=0,"",_xlpm.x)))</f>
        <v/>
      </c>
      <c r="S365" s="46" t="str">
        <f>IF($I365="","",_xlfn.LET(_xlpm.x,VLOOKUP($I365,'2026-01-09_taxon-match'!$A$2:$N$81,11,FALSE),IF(_xlpm.x=0,"",_xlpm.x)))</f>
        <v/>
      </c>
      <c r="T365" s="46" t="str">
        <f>IF($I365="","",_xlfn.LET(_xlpm.x,VLOOKUP($I365,'2026-01-09_taxon-match'!$A$2:$N$81,13,FALSE),IF(_xlpm.x=0,"",_xlpm.x)))</f>
        <v/>
      </c>
      <c r="U365" s="46">
        <v>1</v>
      </c>
      <c r="V365" t="s">
        <v>43</v>
      </c>
      <c r="Y365" s="46" t="str">
        <f>IF(V365="","",_xlfn.LET(_xlpm.x,VLOOKUP(V365,'Drop-down_menus'!$D$2:$E$13,2,FALSE),IF(_xlpm.x=0,"",_xlpm.x)))</f>
        <v>https://orcid.org/0000-0002-0981-7442</v>
      </c>
      <c r="Z365" s="46" t="str">
        <f>IF(W365="","",_xlfn.LET(_xlpm.x,VLOOKUP(W365,'Drop-down_menus'!$D$2:$E$13,2,FALSE),IF(_xlpm.x=0,"",_xlpm.x)))</f>
        <v/>
      </c>
      <c r="AA365" s="46" t="str">
        <f>IF(X365="","",_xlfn.LET(_xlpm.x,VLOOKUP(X365,'Drop-down_menus'!$D$2:$E$13,2,FALSE),IF(_xlpm.x=0,"",_xlpm.x)))</f>
        <v/>
      </c>
      <c r="AB365" s="46" t="s">
        <v>1253</v>
      </c>
      <c r="AC365" s="46" t="s">
        <v>1258</v>
      </c>
    </row>
    <row r="366" spans="1:34" ht="13.5" customHeight="1">
      <c r="A366" s="47"/>
      <c r="B366" s="47">
        <v>307</v>
      </c>
      <c r="C366" s="47" t="s">
        <v>101</v>
      </c>
      <c r="D366" s="46" t="b">
        <f>COUNTIF(Events!$B$2:$B$171, C366) &gt; 0</f>
        <v>1</v>
      </c>
      <c r="E366" s="47" t="s">
        <v>259</v>
      </c>
      <c r="F366" s="47" t="s">
        <v>264</v>
      </c>
      <c r="G366" s="47"/>
      <c r="H366" s="47"/>
      <c r="I366" s="47"/>
      <c r="J366" s="46" t="str">
        <f>IF(I366="","",_xlfn.LET(_xlpm.x,VLOOKUP(I366,'2026-01-09_taxon-match'!$A$2:$N$81,4,FALSE),IF(_xlpm.x=0,"",_xlpm.x)))</f>
        <v/>
      </c>
      <c r="K366" s="47"/>
      <c r="L366" s="46" t="str">
        <f>IF(I366="","",_xlfn.LET(_xlpm.x,VLOOKUP(I366,'2026-01-09_taxon-match'!$A$2:$N$81,3,FALSE),IF(_xlpm.x=0,"",_xlpm.x)))</f>
        <v/>
      </c>
      <c r="M366" s="46" t="str">
        <f>IF($I366="","",_xlfn.LET(_xlpm.x,VLOOKUP($I366,'2026-01-09_taxon-match'!$A$2:$N$81,5,FALSE),IF(_xlpm.x=0,"",_xlpm.x)))</f>
        <v/>
      </c>
      <c r="N366" s="46" t="str">
        <f>IF($I366="","",_xlfn.LET(_xlpm.x,VLOOKUP($I366,'2026-01-09_taxon-match'!$A$2:$N$81,6,FALSE),IF(_xlpm.x=0,"",_xlpm.x)))</f>
        <v/>
      </c>
      <c r="O366" s="46" t="str">
        <f>IF($I366="","",_xlfn.LET(_xlpm.x,VLOOKUP($I366,'2026-01-09_taxon-match'!$A$2:$N$81,7,FALSE),IF(_xlpm.x=0,"",_xlpm.x)))</f>
        <v/>
      </c>
      <c r="P366" s="46" t="str">
        <f>IF($I366="","",_xlfn.LET(_xlpm.x,VLOOKUP($I366,'2026-01-09_taxon-match'!$A$2:$N$81,8,FALSE),IF(_xlpm.x=0,"",_xlpm.x)))</f>
        <v/>
      </c>
      <c r="Q366" s="46" t="str">
        <f>IF($I366="","",_xlfn.LET(_xlpm.x,VLOOKUP($I366,'2026-01-09_taxon-match'!$A$2:$N$81,9,FALSE),IF(_xlpm.x=0,"",_xlpm.x)))</f>
        <v/>
      </c>
      <c r="R366" s="46" t="str">
        <f>IF($I366="","",_xlfn.LET(_xlpm.x,VLOOKUP($I366,'2026-01-09_taxon-match'!$A$2:$N$81,10,FALSE),IF(_xlpm.x=0,"",_xlpm.x)))</f>
        <v/>
      </c>
      <c r="S366" s="46" t="str">
        <f>IF($I366="","",_xlfn.LET(_xlpm.x,VLOOKUP($I366,'2026-01-09_taxon-match'!$A$2:$N$81,11,FALSE),IF(_xlpm.x=0,"",_xlpm.x)))</f>
        <v/>
      </c>
      <c r="T366" s="46" t="str">
        <f>IF($I366="","",_xlfn.LET(_xlpm.x,VLOOKUP($I366,'2026-01-09_taxon-match'!$A$2:$N$81,13,FALSE),IF(_xlpm.x=0,"",_xlpm.x)))</f>
        <v/>
      </c>
      <c r="U366" s="47"/>
      <c r="V366" s="46" t="s">
        <v>39</v>
      </c>
      <c r="W366" s="46" t="s">
        <v>46</v>
      </c>
      <c r="X366" s="46" t="s">
        <v>58</v>
      </c>
      <c r="Y366" s="46" t="str">
        <f>IF(V366="","",_xlfn.LET(_xlpm.x,VLOOKUP(V366,'Drop-down_menus'!$D$2:$E$13,2,FALSE),IF(_xlpm.x=0,"",_xlpm.x)))</f>
        <v>https://orcid.org/0009-0002-6669-2911</v>
      </c>
      <c r="Z366" s="46" t="str">
        <f>IF(W366="","",_xlfn.LET(_xlpm.x,VLOOKUP(W366,'Drop-down_menus'!$D$2:$E$13,2,FALSE),IF(_xlpm.x=0,"",_xlpm.x)))</f>
        <v>https://orcid.org/0000-0003-0502-8101</v>
      </c>
      <c r="AA366" s="46" t="str">
        <f>IF(X366="","",_xlfn.LET(_xlpm.x,VLOOKUP(X366,'Drop-down_menus'!$D$2:$E$13,2,FALSE),IF(_xlpm.x=0,"",_xlpm.x)))</f>
        <v>https://orcid.org/0000-0002-9708-1761</v>
      </c>
      <c r="AB366" s="40"/>
      <c r="AC366" s="40"/>
      <c r="AE366" s="46" t="s">
        <v>28</v>
      </c>
      <c r="AF366" s="46" t="s">
        <v>42</v>
      </c>
      <c r="AG366" s="46" t="str">
        <f>IF(AE366="","",_xlfn.LET(_xlpm.x,VLOOKUP(AE366,'Drop-down_menus'!$D$2:$E$13,2,FALSE),IF(_xlpm.x=0,"",_xlpm.x)))</f>
        <v>https://orcid.org/0000-0002-9037-7623</v>
      </c>
      <c r="AH366" s="46" t="str">
        <f>IF(AF366="","",_xlfn.LET(_xlpm.x,VLOOKUP(AF366,'Drop-down_menus'!$D$2:$E$13,2,FALSE),IF(_xlpm.x=0,"",_xlpm.x)))</f>
        <v/>
      </c>
    </row>
    <row r="367" spans="1:34" ht="13.5" customHeight="1">
      <c r="B367" s="46">
        <v>308</v>
      </c>
      <c r="C367" s="46" t="s">
        <v>1195</v>
      </c>
      <c r="D367" s="46" t="b">
        <f>COUNTIF(Events!$B$2:$B$171, C367) &gt; 0</f>
        <v>0</v>
      </c>
      <c r="G367" s="46" t="s">
        <v>1211</v>
      </c>
      <c r="J367" s="46" t="str">
        <f>IF(I367="","",_xlfn.LET(_xlpm.x,VLOOKUP(I367,'2026-01-09_taxon-match'!$A$2:$N$81,4,FALSE),IF(_xlpm.x=0,"",_xlpm.x)))</f>
        <v/>
      </c>
      <c r="L367" s="46" t="str">
        <f>IF(I367="","",_xlfn.LET(_xlpm.x,VLOOKUP(I367,'2026-01-09_taxon-match'!$A$2:$N$81,3,FALSE),IF(_xlpm.x=0,"",_xlpm.x)))</f>
        <v/>
      </c>
      <c r="M367" s="46" t="str">
        <f>IF($I367="","",_xlfn.LET(_xlpm.x,VLOOKUP($I367,'2026-01-09_taxon-match'!$A$2:$N$81,5,FALSE),IF(_xlpm.x=0,"",_xlpm.x)))</f>
        <v/>
      </c>
      <c r="N367" s="46" t="str">
        <f>IF($I367="","",_xlfn.LET(_xlpm.x,VLOOKUP($I367,'2026-01-09_taxon-match'!$A$2:$N$81,6,FALSE),IF(_xlpm.x=0,"",_xlpm.x)))</f>
        <v/>
      </c>
      <c r="O367" s="46" t="str">
        <f>IF($I367="","",_xlfn.LET(_xlpm.x,VLOOKUP($I367,'2026-01-09_taxon-match'!$A$2:$N$81,7,FALSE),IF(_xlpm.x=0,"",_xlpm.x)))</f>
        <v/>
      </c>
      <c r="P367" s="46" t="str">
        <f>IF($I367="","",_xlfn.LET(_xlpm.x,VLOOKUP($I367,'2026-01-09_taxon-match'!$A$2:$N$81,8,FALSE),IF(_xlpm.x=0,"",_xlpm.x)))</f>
        <v/>
      </c>
      <c r="Q367" s="46" t="str">
        <f>IF($I367="","",_xlfn.LET(_xlpm.x,VLOOKUP($I367,'2026-01-09_taxon-match'!$A$2:$N$81,9,FALSE),IF(_xlpm.x=0,"",_xlpm.x)))</f>
        <v/>
      </c>
      <c r="R367" s="46" t="str">
        <f>IF($I367="","",_xlfn.LET(_xlpm.x,VLOOKUP($I367,'2026-01-09_taxon-match'!$A$2:$N$81,10,FALSE),IF(_xlpm.x=0,"",_xlpm.x)))</f>
        <v/>
      </c>
      <c r="S367" s="46" t="str">
        <f>IF($I367="","",_xlfn.LET(_xlpm.x,VLOOKUP($I367,'2026-01-09_taxon-match'!$A$2:$N$81,11,FALSE),IF(_xlpm.x=0,"",_xlpm.x)))</f>
        <v/>
      </c>
      <c r="T367" s="46" t="str">
        <f>IF($I367="","",_xlfn.LET(_xlpm.x,VLOOKUP($I367,'2026-01-09_taxon-match'!$A$2:$N$81,13,FALSE),IF(_xlpm.x=0,"",_xlpm.x)))</f>
        <v/>
      </c>
      <c r="U367" s="46">
        <v>1</v>
      </c>
      <c r="V367" t="s">
        <v>43</v>
      </c>
      <c r="Y367" s="46" t="str">
        <f>IF(V367="","",_xlfn.LET(_xlpm.x,VLOOKUP(V367,'Drop-down_menus'!$D$2:$E$13,2,FALSE),IF(_xlpm.x=0,"",_xlpm.x)))</f>
        <v>https://orcid.org/0000-0002-0981-7442</v>
      </c>
      <c r="Z367" s="46" t="str">
        <f>IF(W367="","",_xlfn.LET(_xlpm.x,VLOOKUP(W367,'Drop-down_menus'!$D$2:$E$13,2,FALSE),IF(_xlpm.x=0,"",_xlpm.x)))</f>
        <v/>
      </c>
      <c r="AA367" s="46" t="str">
        <f>IF(X367="","",_xlfn.LET(_xlpm.x,VLOOKUP(X367,'Drop-down_menus'!$D$2:$E$13,2,FALSE),IF(_xlpm.x=0,"",_xlpm.x)))</f>
        <v/>
      </c>
      <c r="AB367" s="46" t="s">
        <v>1253</v>
      </c>
      <c r="AC367" s="46" t="s">
        <v>1258</v>
      </c>
    </row>
    <row r="368" spans="1:34" ht="13.5" customHeight="1">
      <c r="A368" s="47"/>
      <c r="B368" s="47">
        <v>308</v>
      </c>
      <c r="C368" s="47" t="s">
        <v>101</v>
      </c>
      <c r="D368" s="46" t="b">
        <f>COUNTIF(Events!$B$2:$B$171, C368) &gt; 0</f>
        <v>1</v>
      </c>
      <c r="E368" s="47" t="s">
        <v>259</v>
      </c>
      <c r="F368" s="47" t="s">
        <v>264</v>
      </c>
      <c r="G368" s="47"/>
      <c r="H368" s="47"/>
      <c r="I368" s="47"/>
      <c r="J368" s="46" t="str">
        <f>IF(I368="","",_xlfn.LET(_xlpm.x,VLOOKUP(I368,'2026-01-09_taxon-match'!$A$2:$N$81,4,FALSE),IF(_xlpm.x=0,"",_xlpm.x)))</f>
        <v/>
      </c>
      <c r="K368" s="47"/>
      <c r="L368" s="46" t="str">
        <f>IF(I368="","",_xlfn.LET(_xlpm.x,VLOOKUP(I368,'2026-01-09_taxon-match'!$A$2:$N$81,3,FALSE),IF(_xlpm.x=0,"",_xlpm.x)))</f>
        <v/>
      </c>
      <c r="M368" s="46" t="str">
        <f>IF($I368="","",_xlfn.LET(_xlpm.x,VLOOKUP($I368,'2026-01-09_taxon-match'!$A$2:$N$81,5,FALSE),IF(_xlpm.x=0,"",_xlpm.x)))</f>
        <v/>
      </c>
      <c r="N368" s="46" t="str">
        <f>IF($I368="","",_xlfn.LET(_xlpm.x,VLOOKUP($I368,'2026-01-09_taxon-match'!$A$2:$N$81,6,FALSE),IF(_xlpm.x=0,"",_xlpm.x)))</f>
        <v/>
      </c>
      <c r="O368" s="46" t="str">
        <f>IF($I368="","",_xlfn.LET(_xlpm.x,VLOOKUP($I368,'2026-01-09_taxon-match'!$A$2:$N$81,7,FALSE),IF(_xlpm.x=0,"",_xlpm.x)))</f>
        <v/>
      </c>
      <c r="P368" s="46" t="str">
        <f>IF($I368="","",_xlfn.LET(_xlpm.x,VLOOKUP($I368,'2026-01-09_taxon-match'!$A$2:$N$81,8,FALSE),IF(_xlpm.x=0,"",_xlpm.x)))</f>
        <v/>
      </c>
      <c r="Q368" s="46" t="str">
        <f>IF($I368="","",_xlfn.LET(_xlpm.x,VLOOKUP($I368,'2026-01-09_taxon-match'!$A$2:$N$81,9,FALSE),IF(_xlpm.x=0,"",_xlpm.x)))</f>
        <v/>
      </c>
      <c r="R368" s="46" t="str">
        <f>IF($I368="","",_xlfn.LET(_xlpm.x,VLOOKUP($I368,'2026-01-09_taxon-match'!$A$2:$N$81,10,FALSE),IF(_xlpm.x=0,"",_xlpm.x)))</f>
        <v/>
      </c>
      <c r="S368" s="46" t="str">
        <f>IF($I368="","",_xlfn.LET(_xlpm.x,VLOOKUP($I368,'2026-01-09_taxon-match'!$A$2:$N$81,11,FALSE),IF(_xlpm.x=0,"",_xlpm.x)))</f>
        <v/>
      </c>
      <c r="T368" s="46" t="str">
        <f>IF($I368="","",_xlfn.LET(_xlpm.x,VLOOKUP($I368,'2026-01-09_taxon-match'!$A$2:$N$81,13,FALSE),IF(_xlpm.x=0,"",_xlpm.x)))</f>
        <v/>
      </c>
      <c r="U368" s="47"/>
      <c r="V368" s="46" t="s">
        <v>39</v>
      </c>
      <c r="W368" s="46" t="s">
        <v>46</v>
      </c>
      <c r="X368" s="46" t="s">
        <v>58</v>
      </c>
      <c r="Y368" s="46" t="str">
        <f>IF(V368="","",_xlfn.LET(_xlpm.x,VLOOKUP(V368,'Drop-down_menus'!$D$2:$E$13,2,FALSE),IF(_xlpm.x=0,"",_xlpm.x)))</f>
        <v>https://orcid.org/0009-0002-6669-2911</v>
      </c>
      <c r="Z368" s="46" t="str">
        <f>IF(W368="","",_xlfn.LET(_xlpm.x,VLOOKUP(W368,'Drop-down_menus'!$D$2:$E$13,2,FALSE),IF(_xlpm.x=0,"",_xlpm.x)))</f>
        <v>https://orcid.org/0000-0003-0502-8101</v>
      </c>
      <c r="AA368" s="46" t="str">
        <f>IF(X368="","",_xlfn.LET(_xlpm.x,VLOOKUP(X368,'Drop-down_menus'!$D$2:$E$13,2,FALSE),IF(_xlpm.x=0,"",_xlpm.x)))</f>
        <v>https://orcid.org/0000-0002-9708-1761</v>
      </c>
      <c r="AB368" s="40"/>
      <c r="AC368" s="40"/>
      <c r="AE368" s="46" t="s">
        <v>28</v>
      </c>
      <c r="AF368" s="46" t="s">
        <v>42</v>
      </c>
      <c r="AG368" s="46" t="str">
        <f>IF(AE368="","",_xlfn.LET(_xlpm.x,VLOOKUP(AE368,'Drop-down_menus'!$D$2:$E$13,2,FALSE),IF(_xlpm.x=0,"",_xlpm.x)))</f>
        <v>https://orcid.org/0000-0002-9037-7623</v>
      </c>
      <c r="AH368" s="46" t="str">
        <f>IF(AF368="","",_xlfn.LET(_xlpm.x,VLOOKUP(AF368,'Drop-down_menus'!$D$2:$E$13,2,FALSE),IF(_xlpm.x=0,"",_xlpm.x)))</f>
        <v/>
      </c>
    </row>
    <row r="369" spans="2:34" ht="13.5" customHeight="1">
      <c r="B369" s="46">
        <v>310</v>
      </c>
      <c r="C369" s="46" t="s">
        <v>102</v>
      </c>
      <c r="D369" s="46" t="b">
        <f>COUNTIF(Events!$B$2:$B$171, C369) &gt; 0</f>
        <v>1</v>
      </c>
      <c r="E369" s="46" t="s">
        <v>265</v>
      </c>
      <c r="J369" s="46" t="str">
        <f>IF(I369="","",_xlfn.LET(_xlpm.x,VLOOKUP(I369,'2026-01-09_taxon-match'!$A$2:$N$81,4,FALSE),IF(_xlpm.x=0,"",_xlpm.x)))</f>
        <v/>
      </c>
      <c r="L369" s="46" t="str">
        <f>IF(I369="","",_xlfn.LET(_xlpm.x,VLOOKUP(I369,'2026-01-09_taxon-match'!$A$2:$N$81,3,FALSE),IF(_xlpm.x=0,"",_xlpm.x)))</f>
        <v/>
      </c>
      <c r="M369" s="46" t="str">
        <f>IF($I369="","",_xlfn.LET(_xlpm.x,VLOOKUP($I369,'2026-01-09_taxon-match'!$A$2:$N$81,5,FALSE),IF(_xlpm.x=0,"",_xlpm.x)))</f>
        <v/>
      </c>
      <c r="N369" s="46" t="str">
        <f>IF($I369="","",_xlfn.LET(_xlpm.x,VLOOKUP($I369,'2026-01-09_taxon-match'!$A$2:$N$81,6,FALSE),IF(_xlpm.x=0,"",_xlpm.x)))</f>
        <v/>
      </c>
      <c r="O369" s="46" t="str">
        <f>IF($I369="","",_xlfn.LET(_xlpm.x,VLOOKUP($I369,'2026-01-09_taxon-match'!$A$2:$N$81,7,FALSE),IF(_xlpm.x=0,"",_xlpm.x)))</f>
        <v/>
      </c>
      <c r="P369" s="46" t="str">
        <f>IF($I369="","",_xlfn.LET(_xlpm.x,VLOOKUP($I369,'2026-01-09_taxon-match'!$A$2:$N$81,8,FALSE),IF(_xlpm.x=0,"",_xlpm.x)))</f>
        <v/>
      </c>
      <c r="Q369" s="46" t="str">
        <f>IF($I369="","",_xlfn.LET(_xlpm.x,VLOOKUP($I369,'2026-01-09_taxon-match'!$A$2:$N$81,9,FALSE),IF(_xlpm.x=0,"",_xlpm.x)))</f>
        <v/>
      </c>
      <c r="R369" s="46" t="str">
        <f>IF($I369="","",_xlfn.LET(_xlpm.x,VLOOKUP($I369,'2026-01-09_taxon-match'!$A$2:$N$81,10,FALSE),IF(_xlpm.x=0,"",_xlpm.x)))</f>
        <v/>
      </c>
      <c r="S369" s="46" t="str">
        <f>IF($I369="","",_xlfn.LET(_xlpm.x,VLOOKUP($I369,'2026-01-09_taxon-match'!$A$2:$N$81,11,FALSE),IF(_xlpm.x=0,"",_xlpm.x)))</f>
        <v/>
      </c>
      <c r="T369" s="46" t="str">
        <f>IF($I369="","",_xlfn.LET(_xlpm.x,VLOOKUP($I369,'2026-01-09_taxon-match'!$A$2:$N$81,13,FALSE),IF(_xlpm.x=0,"",_xlpm.x)))</f>
        <v/>
      </c>
      <c r="V369" s="46" t="s">
        <v>39</v>
      </c>
      <c r="W369" s="46" t="s">
        <v>46</v>
      </c>
      <c r="X369" s="46" t="s">
        <v>58</v>
      </c>
      <c r="Y369" s="46" t="str">
        <f>IF(V369="","",_xlfn.LET(_xlpm.x,VLOOKUP(V369,'Drop-down_menus'!$D$2:$E$13,2,FALSE),IF(_xlpm.x=0,"",_xlpm.x)))</f>
        <v>https://orcid.org/0009-0002-6669-2911</v>
      </c>
      <c r="Z369" s="46" t="str">
        <f>IF(W369="","",_xlfn.LET(_xlpm.x,VLOOKUP(W369,'Drop-down_menus'!$D$2:$E$13,2,FALSE),IF(_xlpm.x=0,"",_xlpm.x)))</f>
        <v>https://orcid.org/0000-0003-0502-8101</v>
      </c>
      <c r="AA369" s="46" t="str">
        <f>IF(X369="","",_xlfn.LET(_xlpm.x,VLOOKUP(X369,'Drop-down_menus'!$D$2:$E$13,2,FALSE),IF(_xlpm.x=0,"",_xlpm.x)))</f>
        <v>https://orcid.org/0000-0002-9708-1761</v>
      </c>
      <c r="AB369" s="14"/>
      <c r="AC369" s="14" t="s">
        <v>241</v>
      </c>
      <c r="AE369" s="46" t="s">
        <v>28</v>
      </c>
      <c r="AF369" s="46" t="s">
        <v>42</v>
      </c>
      <c r="AG369" s="46" t="str">
        <f>IF(AE369="","",_xlfn.LET(_xlpm.x,VLOOKUP(AE369,'Drop-down_menus'!$D$2:$E$13,2,FALSE),IF(_xlpm.x=0,"",_xlpm.x)))</f>
        <v>https://orcid.org/0000-0002-9037-7623</v>
      </c>
      <c r="AH369" s="46" t="str">
        <f>IF(AF369="","",_xlfn.LET(_xlpm.x,VLOOKUP(AF369,'Drop-down_menus'!$D$2:$E$13,2,FALSE),IF(_xlpm.x=0,"",_xlpm.x)))</f>
        <v/>
      </c>
    </row>
    <row r="370" spans="2:34" ht="13.5" customHeight="1">
      <c r="B370" s="46">
        <v>311</v>
      </c>
      <c r="C370" s="46" t="s">
        <v>102</v>
      </c>
      <c r="D370" s="46" t="b">
        <f>COUNTIF(Events!$B$2:$B$171, C370) &gt; 0</f>
        <v>1</v>
      </c>
      <c r="E370" s="46" t="s">
        <v>265</v>
      </c>
      <c r="J370" s="46" t="str">
        <f>IF(I370="","",_xlfn.LET(_xlpm.x,VLOOKUP(I370,'2026-01-09_taxon-match'!$A$2:$N$81,4,FALSE),IF(_xlpm.x=0,"",_xlpm.x)))</f>
        <v/>
      </c>
      <c r="L370" s="46" t="str">
        <f>IF(I370="","",_xlfn.LET(_xlpm.x,VLOOKUP(I370,'2026-01-09_taxon-match'!$A$2:$N$81,3,FALSE),IF(_xlpm.x=0,"",_xlpm.x)))</f>
        <v/>
      </c>
      <c r="M370" s="46" t="str">
        <f>IF($I370="","",_xlfn.LET(_xlpm.x,VLOOKUP($I370,'2026-01-09_taxon-match'!$A$2:$N$81,5,FALSE),IF(_xlpm.x=0,"",_xlpm.x)))</f>
        <v/>
      </c>
      <c r="N370" s="46" t="str">
        <f>IF($I370="","",_xlfn.LET(_xlpm.x,VLOOKUP($I370,'2026-01-09_taxon-match'!$A$2:$N$81,6,FALSE),IF(_xlpm.x=0,"",_xlpm.x)))</f>
        <v/>
      </c>
      <c r="O370" s="46" t="str">
        <f>IF($I370="","",_xlfn.LET(_xlpm.x,VLOOKUP($I370,'2026-01-09_taxon-match'!$A$2:$N$81,7,FALSE),IF(_xlpm.x=0,"",_xlpm.x)))</f>
        <v/>
      </c>
      <c r="P370" s="46" t="str">
        <f>IF($I370="","",_xlfn.LET(_xlpm.x,VLOOKUP($I370,'2026-01-09_taxon-match'!$A$2:$N$81,8,FALSE),IF(_xlpm.x=0,"",_xlpm.x)))</f>
        <v/>
      </c>
      <c r="Q370" s="46" t="str">
        <f>IF($I370="","",_xlfn.LET(_xlpm.x,VLOOKUP($I370,'2026-01-09_taxon-match'!$A$2:$N$81,9,FALSE),IF(_xlpm.x=0,"",_xlpm.x)))</f>
        <v/>
      </c>
      <c r="R370" s="46" t="str">
        <f>IF($I370="","",_xlfn.LET(_xlpm.x,VLOOKUP($I370,'2026-01-09_taxon-match'!$A$2:$N$81,10,FALSE),IF(_xlpm.x=0,"",_xlpm.x)))</f>
        <v/>
      </c>
      <c r="S370" s="46" t="str">
        <f>IF($I370="","",_xlfn.LET(_xlpm.x,VLOOKUP($I370,'2026-01-09_taxon-match'!$A$2:$N$81,11,FALSE),IF(_xlpm.x=0,"",_xlpm.x)))</f>
        <v/>
      </c>
      <c r="T370" s="46" t="str">
        <f>IF($I370="","",_xlfn.LET(_xlpm.x,VLOOKUP($I370,'2026-01-09_taxon-match'!$A$2:$N$81,13,FALSE),IF(_xlpm.x=0,"",_xlpm.x)))</f>
        <v/>
      </c>
      <c r="V370" s="46" t="s">
        <v>39</v>
      </c>
      <c r="W370" s="46" t="s">
        <v>46</v>
      </c>
      <c r="X370" s="46" t="s">
        <v>58</v>
      </c>
      <c r="Y370" s="46" t="str">
        <f>IF(V370="","",_xlfn.LET(_xlpm.x,VLOOKUP(V370,'Drop-down_menus'!$D$2:$E$13,2,FALSE),IF(_xlpm.x=0,"",_xlpm.x)))</f>
        <v>https://orcid.org/0009-0002-6669-2911</v>
      </c>
      <c r="Z370" s="46" t="str">
        <f>IF(W370="","",_xlfn.LET(_xlpm.x,VLOOKUP(W370,'Drop-down_menus'!$D$2:$E$13,2,FALSE),IF(_xlpm.x=0,"",_xlpm.x)))</f>
        <v>https://orcid.org/0000-0003-0502-8101</v>
      </c>
      <c r="AA370" s="46" t="str">
        <f>IF(X370="","",_xlfn.LET(_xlpm.x,VLOOKUP(X370,'Drop-down_menus'!$D$2:$E$13,2,FALSE),IF(_xlpm.x=0,"",_xlpm.x)))</f>
        <v>https://orcid.org/0000-0002-9708-1761</v>
      </c>
      <c r="AB370" s="14"/>
      <c r="AC370" s="14" t="s">
        <v>241</v>
      </c>
      <c r="AE370" s="46" t="s">
        <v>28</v>
      </c>
      <c r="AF370" s="46" t="s">
        <v>42</v>
      </c>
      <c r="AG370" s="46" t="str">
        <f>IF(AE370="","",_xlfn.LET(_xlpm.x,VLOOKUP(AE370,'Drop-down_menus'!$D$2:$E$13,2,FALSE),IF(_xlpm.x=0,"",_xlpm.x)))</f>
        <v>https://orcid.org/0000-0002-9037-7623</v>
      </c>
      <c r="AH370" s="46" t="str">
        <f>IF(AF370="","",_xlfn.LET(_xlpm.x,VLOOKUP(AF370,'Drop-down_menus'!$D$2:$E$13,2,FALSE),IF(_xlpm.x=0,"",_xlpm.x)))</f>
        <v/>
      </c>
    </row>
    <row r="371" spans="2:34" ht="13.5" customHeight="1">
      <c r="B371" s="46">
        <v>312</v>
      </c>
      <c r="C371" s="46" t="s">
        <v>102</v>
      </c>
      <c r="D371" s="46" t="b">
        <f>COUNTIF(Events!$B$2:$B$171, C371) &gt; 0</f>
        <v>1</v>
      </c>
      <c r="E371" s="46" t="s">
        <v>265</v>
      </c>
      <c r="J371" s="46" t="str">
        <f>IF(I371="","",_xlfn.LET(_xlpm.x,VLOOKUP(I371,'2026-01-09_taxon-match'!$A$2:$N$81,4,FALSE),IF(_xlpm.x=0,"",_xlpm.x)))</f>
        <v/>
      </c>
      <c r="L371" s="46" t="str">
        <f>IF(I371="","",_xlfn.LET(_xlpm.x,VLOOKUP(I371,'2026-01-09_taxon-match'!$A$2:$N$81,3,FALSE),IF(_xlpm.x=0,"",_xlpm.x)))</f>
        <v/>
      </c>
      <c r="M371" s="46" t="str">
        <f>IF($I371="","",_xlfn.LET(_xlpm.x,VLOOKUP($I371,'2026-01-09_taxon-match'!$A$2:$N$81,5,FALSE),IF(_xlpm.x=0,"",_xlpm.x)))</f>
        <v/>
      </c>
      <c r="N371" s="46" t="str">
        <f>IF($I371="","",_xlfn.LET(_xlpm.x,VLOOKUP($I371,'2026-01-09_taxon-match'!$A$2:$N$81,6,FALSE),IF(_xlpm.x=0,"",_xlpm.x)))</f>
        <v/>
      </c>
      <c r="O371" s="46" t="str">
        <f>IF($I371="","",_xlfn.LET(_xlpm.x,VLOOKUP($I371,'2026-01-09_taxon-match'!$A$2:$N$81,7,FALSE),IF(_xlpm.x=0,"",_xlpm.x)))</f>
        <v/>
      </c>
      <c r="P371" s="46" t="str">
        <f>IF($I371="","",_xlfn.LET(_xlpm.x,VLOOKUP($I371,'2026-01-09_taxon-match'!$A$2:$N$81,8,FALSE),IF(_xlpm.x=0,"",_xlpm.x)))</f>
        <v/>
      </c>
      <c r="Q371" s="46" t="str">
        <f>IF($I371="","",_xlfn.LET(_xlpm.x,VLOOKUP($I371,'2026-01-09_taxon-match'!$A$2:$N$81,9,FALSE),IF(_xlpm.x=0,"",_xlpm.x)))</f>
        <v/>
      </c>
      <c r="R371" s="46" t="str">
        <f>IF($I371="","",_xlfn.LET(_xlpm.x,VLOOKUP($I371,'2026-01-09_taxon-match'!$A$2:$N$81,10,FALSE),IF(_xlpm.x=0,"",_xlpm.x)))</f>
        <v/>
      </c>
      <c r="S371" s="46" t="str">
        <f>IF($I371="","",_xlfn.LET(_xlpm.x,VLOOKUP($I371,'2026-01-09_taxon-match'!$A$2:$N$81,11,FALSE),IF(_xlpm.x=0,"",_xlpm.x)))</f>
        <v/>
      </c>
      <c r="T371" s="46" t="str">
        <f>IF($I371="","",_xlfn.LET(_xlpm.x,VLOOKUP($I371,'2026-01-09_taxon-match'!$A$2:$N$81,13,FALSE),IF(_xlpm.x=0,"",_xlpm.x)))</f>
        <v/>
      </c>
      <c r="V371" s="46" t="s">
        <v>39</v>
      </c>
      <c r="W371" s="46" t="s">
        <v>46</v>
      </c>
      <c r="X371" s="46" t="s">
        <v>58</v>
      </c>
      <c r="Y371" s="46" t="str">
        <f>IF(V371="","",_xlfn.LET(_xlpm.x,VLOOKUP(V371,'Drop-down_menus'!$D$2:$E$13,2,FALSE),IF(_xlpm.x=0,"",_xlpm.x)))</f>
        <v>https://orcid.org/0009-0002-6669-2911</v>
      </c>
      <c r="Z371" s="46" t="str">
        <f>IF(W371="","",_xlfn.LET(_xlpm.x,VLOOKUP(W371,'Drop-down_menus'!$D$2:$E$13,2,FALSE),IF(_xlpm.x=0,"",_xlpm.x)))</f>
        <v>https://orcid.org/0000-0003-0502-8101</v>
      </c>
      <c r="AA371" s="46" t="str">
        <f>IF(X371="","",_xlfn.LET(_xlpm.x,VLOOKUP(X371,'Drop-down_menus'!$D$2:$E$13,2,FALSE),IF(_xlpm.x=0,"",_xlpm.x)))</f>
        <v>https://orcid.org/0000-0002-9708-1761</v>
      </c>
      <c r="AB371" s="14"/>
      <c r="AC371" s="14" t="s">
        <v>241</v>
      </c>
      <c r="AE371" s="46" t="s">
        <v>28</v>
      </c>
      <c r="AF371" s="46" t="s">
        <v>42</v>
      </c>
      <c r="AG371" s="46" t="str">
        <f>IF(AE371="","",_xlfn.LET(_xlpm.x,VLOOKUP(AE371,'Drop-down_menus'!$D$2:$E$13,2,FALSE),IF(_xlpm.x=0,"",_xlpm.x)))</f>
        <v>https://orcid.org/0000-0002-9037-7623</v>
      </c>
      <c r="AH371" s="46" t="str">
        <f>IF(AF371="","",_xlfn.LET(_xlpm.x,VLOOKUP(AF371,'Drop-down_menus'!$D$2:$E$13,2,FALSE),IF(_xlpm.x=0,"",_xlpm.x)))</f>
        <v/>
      </c>
    </row>
    <row r="372" spans="2:34" ht="13.5" customHeight="1">
      <c r="B372" s="46">
        <v>313</v>
      </c>
      <c r="C372" s="46" t="s">
        <v>102</v>
      </c>
      <c r="D372" s="46" t="b">
        <f>COUNTIF(Events!$B$2:$B$171, C372) &gt; 0</f>
        <v>1</v>
      </c>
      <c r="E372" s="46" t="s">
        <v>265</v>
      </c>
      <c r="J372" s="46" t="str">
        <f>IF(I372="","",_xlfn.LET(_xlpm.x,VLOOKUP(I372,'2026-01-09_taxon-match'!$A$2:$N$81,4,FALSE),IF(_xlpm.x=0,"",_xlpm.x)))</f>
        <v/>
      </c>
      <c r="L372" s="46" t="str">
        <f>IF(I372="","",_xlfn.LET(_xlpm.x,VLOOKUP(I372,'2026-01-09_taxon-match'!$A$2:$N$81,3,FALSE),IF(_xlpm.x=0,"",_xlpm.x)))</f>
        <v/>
      </c>
      <c r="M372" s="46" t="str">
        <f>IF($I372="","",_xlfn.LET(_xlpm.x,VLOOKUP($I372,'2026-01-09_taxon-match'!$A$2:$N$81,5,FALSE),IF(_xlpm.x=0,"",_xlpm.x)))</f>
        <v/>
      </c>
      <c r="N372" s="46" t="str">
        <f>IF($I372="","",_xlfn.LET(_xlpm.x,VLOOKUP($I372,'2026-01-09_taxon-match'!$A$2:$N$81,6,FALSE),IF(_xlpm.x=0,"",_xlpm.x)))</f>
        <v/>
      </c>
      <c r="O372" s="46" t="str">
        <f>IF($I372="","",_xlfn.LET(_xlpm.x,VLOOKUP($I372,'2026-01-09_taxon-match'!$A$2:$N$81,7,FALSE),IF(_xlpm.x=0,"",_xlpm.x)))</f>
        <v/>
      </c>
      <c r="P372" s="46" t="str">
        <f>IF($I372="","",_xlfn.LET(_xlpm.x,VLOOKUP($I372,'2026-01-09_taxon-match'!$A$2:$N$81,8,FALSE),IF(_xlpm.x=0,"",_xlpm.x)))</f>
        <v/>
      </c>
      <c r="Q372" s="46" t="str">
        <f>IF($I372="","",_xlfn.LET(_xlpm.x,VLOOKUP($I372,'2026-01-09_taxon-match'!$A$2:$N$81,9,FALSE),IF(_xlpm.x=0,"",_xlpm.x)))</f>
        <v/>
      </c>
      <c r="R372" s="46" t="str">
        <f>IF($I372="","",_xlfn.LET(_xlpm.x,VLOOKUP($I372,'2026-01-09_taxon-match'!$A$2:$N$81,10,FALSE),IF(_xlpm.x=0,"",_xlpm.x)))</f>
        <v/>
      </c>
      <c r="S372" s="46" t="str">
        <f>IF($I372="","",_xlfn.LET(_xlpm.x,VLOOKUP($I372,'2026-01-09_taxon-match'!$A$2:$N$81,11,FALSE),IF(_xlpm.x=0,"",_xlpm.x)))</f>
        <v/>
      </c>
      <c r="T372" s="46" t="str">
        <f>IF($I372="","",_xlfn.LET(_xlpm.x,VLOOKUP($I372,'2026-01-09_taxon-match'!$A$2:$N$81,13,FALSE),IF(_xlpm.x=0,"",_xlpm.x)))</f>
        <v/>
      </c>
      <c r="V372" s="46" t="s">
        <v>39</v>
      </c>
      <c r="W372" s="46" t="s">
        <v>46</v>
      </c>
      <c r="X372" s="46" t="s">
        <v>58</v>
      </c>
      <c r="Y372" s="46" t="str">
        <f>IF(V372="","",_xlfn.LET(_xlpm.x,VLOOKUP(V372,'Drop-down_menus'!$D$2:$E$13,2,FALSE),IF(_xlpm.x=0,"",_xlpm.x)))</f>
        <v>https://orcid.org/0009-0002-6669-2911</v>
      </c>
      <c r="Z372" s="46" t="str">
        <f>IF(W372="","",_xlfn.LET(_xlpm.x,VLOOKUP(W372,'Drop-down_menus'!$D$2:$E$13,2,FALSE),IF(_xlpm.x=0,"",_xlpm.x)))</f>
        <v>https://orcid.org/0000-0003-0502-8101</v>
      </c>
      <c r="AA372" s="46" t="str">
        <f>IF(X372="","",_xlfn.LET(_xlpm.x,VLOOKUP(X372,'Drop-down_menus'!$D$2:$E$13,2,FALSE),IF(_xlpm.x=0,"",_xlpm.x)))</f>
        <v>https://orcid.org/0000-0002-9708-1761</v>
      </c>
      <c r="AB372" s="14"/>
      <c r="AC372" s="14" t="s">
        <v>241</v>
      </c>
      <c r="AE372" s="46" t="s">
        <v>28</v>
      </c>
      <c r="AF372" s="46" t="s">
        <v>42</v>
      </c>
      <c r="AG372" s="46" t="str">
        <f>IF(AE372="","",_xlfn.LET(_xlpm.x,VLOOKUP(AE372,'Drop-down_menus'!$D$2:$E$13,2,FALSE),IF(_xlpm.x=0,"",_xlpm.x)))</f>
        <v>https://orcid.org/0000-0002-9037-7623</v>
      </c>
      <c r="AH372" s="46" t="str">
        <f>IF(AF372="","",_xlfn.LET(_xlpm.x,VLOOKUP(AF372,'Drop-down_menus'!$D$2:$E$13,2,FALSE),IF(_xlpm.x=0,"",_xlpm.x)))</f>
        <v/>
      </c>
    </row>
    <row r="373" spans="2:34" ht="13.5" customHeight="1">
      <c r="B373" s="46">
        <v>324</v>
      </c>
      <c r="C373" s="46" t="s">
        <v>106</v>
      </c>
      <c r="D373" s="46" t="b">
        <f>COUNTIF(Events!$B$2:$B$171, C373) &gt; 0</f>
        <v>1</v>
      </c>
      <c r="E373" s="46" t="s">
        <v>196</v>
      </c>
      <c r="J373" s="46" t="str">
        <f>IF(I373="","",_xlfn.LET(_xlpm.x,VLOOKUP(I373,'2026-01-09_taxon-match'!$A$2:$N$81,4,FALSE),IF(_xlpm.x=0,"",_xlpm.x)))</f>
        <v/>
      </c>
      <c r="L373" s="46" t="str">
        <f>IF(I373="","",_xlfn.LET(_xlpm.x,VLOOKUP(I373,'2026-01-09_taxon-match'!$A$2:$N$81,3,FALSE),IF(_xlpm.x=0,"",_xlpm.x)))</f>
        <v/>
      </c>
      <c r="M373" s="46" t="str">
        <f>IF($I373="","",_xlfn.LET(_xlpm.x,VLOOKUP($I373,'2026-01-09_taxon-match'!$A$2:$N$81,5,FALSE),IF(_xlpm.x=0,"",_xlpm.x)))</f>
        <v/>
      </c>
      <c r="N373" s="46" t="str">
        <f>IF($I373="","",_xlfn.LET(_xlpm.x,VLOOKUP($I373,'2026-01-09_taxon-match'!$A$2:$N$81,6,FALSE),IF(_xlpm.x=0,"",_xlpm.x)))</f>
        <v/>
      </c>
      <c r="O373" s="46" t="str">
        <f>IF($I373="","",_xlfn.LET(_xlpm.x,VLOOKUP($I373,'2026-01-09_taxon-match'!$A$2:$N$81,7,FALSE),IF(_xlpm.x=0,"",_xlpm.x)))</f>
        <v/>
      </c>
      <c r="P373" s="46" t="str">
        <f>IF($I373="","",_xlfn.LET(_xlpm.x,VLOOKUP($I373,'2026-01-09_taxon-match'!$A$2:$N$81,8,FALSE),IF(_xlpm.x=0,"",_xlpm.x)))</f>
        <v/>
      </c>
      <c r="Q373" s="46" t="str">
        <f>IF($I373="","",_xlfn.LET(_xlpm.x,VLOOKUP($I373,'2026-01-09_taxon-match'!$A$2:$N$81,9,FALSE),IF(_xlpm.x=0,"",_xlpm.x)))</f>
        <v/>
      </c>
      <c r="R373" s="46" t="str">
        <f>IF($I373="","",_xlfn.LET(_xlpm.x,VLOOKUP($I373,'2026-01-09_taxon-match'!$A$2:$N$81,10,FALSE),IF(_xlpm.x=0,"",_xlpm.x)))</f>
        <v/>
      </c>
      <c r="S373" s="46" t="str">
        <f>IF($I373="","",_xlfn.LET(_xlpm.x,VLOOKUP($I373,'2026-01-09_taxon-match'!$A$2:$N$81,11,FALSE),IF(_xlpm.x=0,"",_xlpm.x)))</f>
        <v/>
      </c>
      <c r="T373" s="46" t="str">
        <f>IF($I373="","",_xlfn.LET(_xlpm.x,VLOOKUP($I373,'2026-01-09_taxon-match'!$A$2:$N$81,13,FALSE),IF(_xlpm.x=0,"",_xlpm.x)))</f>
        <v/>
      </c>
      <c r="V373" s="46" t="s">
        <v>54</v>
      </c>
      <c r="Y373" s="46" t="str">
        <f>IF(V373="","",_xlfn.LET(_xlpm.x,VLOOKUP(V373,'Drop-down_menus'!$D$2:$E$13,2,FALSE),IF(_xlpm.x=0,"",_xlpm.x)))</f>
        <v>https://orcid.org/0000-0002-8971-8195</v>
      </c>
      <c r="Z373" s="46" t="str">
        <f>IF(W373="","",_xlfn.LET(_xlpm.x,VLOOKUP(W373,'Drop-down_menus'!$D$2:$E$13,2,FALSE),IF(_xlpm.x=0,"",_xlpm.x)))</f>
        <v/>
      </c>
      <c r="AA373" s="46" t="str">
        <f>IF(X373="","",_xlfn.LET(_xlpm.x,VLOOKUP(X373,'Drop-down_menus'!$D$2:$E$13,2,FALSE),IF(_xlpm.x=0,"",_xlpm.x)))</f>
        <v/>
      </c>
      <c r="AB373" s="14" t="s">
        <v>223</v>
      </c>
      <c r="AC373" s="14" t="s">
        <v>241</v>
      </c>
      <c r="AD373" s="46" t="s">
        <v>266</v>
      </c>
      <c r="AE373" s="46" t="s">
        <v>28</v>
      </c>
      <c r="AF373" s="46" t="s">
        <v>42</v>
      </c>
      <c r="AG373" s="46" t="str">
        <f>IF(AE373="","",_xlfn.LET(_xlpm.x,VLOOKUP(AE373,'Drop-down_menus'!$D$2:$E$13,2,FALSE),IF(_xlpm.x=0,"",_xlpm.x)))</f>
        <v>https://orcid.org/0000-0002-9037-7623</v>
      </c>
      <c r="AH373" s="46" t="str">
        <f>IF(AF373="","",_xlfn.LET(_xlpm.x,VLOOKUP(AF373,'Drop-down_menus'!$D$2:$E$13,2,FALSE),IF(_xlpm.x=0,"",_xlpm.x)))</f>
        <v/>
      </c>
    </row>
    <row r="374" spans="2:34" ht="13.5" customHeight="1">
      <c r="B374" s="46">
        <v>325</v>
      </c>
      <c r="C374" s="46" t="s">
        <v>106</v>
      </c>
      <c r="D374" s="46" t="b">
        <f>COUNTIF(Events!$B$2:$B$171, C374) &gt; 0</f>
        <v>1</v>
      </c>
      <c r="E374" s="46" t="s">
        <v>196</v>
      </c>
      <c r="J374" s="46" t="str">
        <f>IF(I374="","",_xlfn.LET(_xlpm.x,VLOOKUP(I374,'2026-01-09_taxon-match'!$A$2:$N$81,4,FALSE),IF(_xlpm.x=0,"",_xlpm.x)))</f>
        <v/>
      </c>
      <c r="L374" s="46" t="str">
        <f>IF(I374="","",_xlfn.LET(_xlpm.x,VLOOKUP(I374,'2026-01-09_taxon-match'!$A$2:$N$81,3,FALSE),IF(_xlpm.x=0,"",_xlpm.x)))</f>
        <v/>
      </c>
      <c r="M374" s="46" t="str">
        <f>IF($I374="","",_xlfn.LET(_xlpm.x,VLOOKUP($I374,'2026-01-09_taxon-match'!$A$2:$N$81,5,FALSE),IF(_xlpm.x=0,"",_xlpm.x)))</f>
        <v/>
      </c>
      <c r="N374" s="46" t="str">
        <f>IF($I374="","",_xlfn.LET(_xlpm.x,VLOOKUP($I374,'2026-01-09_taxon-match'!$A$2:$N$81,6,FALSE),IF(_xlpm.x=0,"",_xlpm.x)))</f>
        <v/>
      </c>
      <c r="O374" s="46" t="str">
        <f>IF($I374="","",_xlfn.LET(_xlpm.x,VLOOKUP($I374,'2026-01-09_taxon-match'!$A$2:$N$81,7,FALSE),IF(_xlpm.x=0,"",_xlpm.x)))</f>
        <v/>
      </c>
      <c r="P374" s="46" t="str">
        <f>IF($I374="","",_xlfn.LET(_xlpm.x,VLOOKUP($I374,'2026-01-09_taxon-match'!$A$2:$N$81,8,FALSE),IF(_xlpm.x=0,"",_xlpm.x)))</f>
        <v/>
      </c>
      <c r="Q374" s="46" t="str">
        <f>IF($I374="","",_xlfn.LET(_xlpm.x,VLOOKUP($I374,'2026-01-09_taxon-match'!$A$2:$N$81,9,FALSE),IF(_xlpm.x=0,"",_xlpm.x)))</f>
        <v/>
      </c>
      <c r="R374" s="46" t="str">
        <f>IF($I374="","",_xlfn.LET(_xlpm.x,VLOOKUP($I374,'2026-01-09_taxon-match'!$A$2:$N$81,10,FALSE),IF(_xlpm.x=0,"",_xlpm.x)))</f>
        <v/>
      </c>
      <c r="S374" s="46" t="str">
        <f>IF($I374="","",_xlfn.LET(_xlpm.x,VLOOKUP($I374,'2026-01-09_taxon-match'!$A$2:$N$81,11,FALSE),IF(_xlpm.x=0,"",_xlpm.x)))</f>
        <v/>
      </c>
      <c r="T374" s="46" t="str">
        <f>IF($I374="","",_xlfn.LET(_xlpm.x,VLOOKUP($I374,'2026-01-09_taxon-match'!$A$2:$N$81,13,FALSE),IF(_xlpm.x=0,"",_xlpm.x)))</f>
        <v/>
      </c>
      <c r="V374" s="46" t="s">
        <v>54</v>
      </c>
      <c r="Y374" s="46" t="str">
        <f>IF(V374="","",_xlfn.LET(_xlpm.x,VLOOKUP(V374,'Drop-down_menus'!$D$2:$E$13,2,FALSE),IF(_xlpm.x=0,"",_xlpm.x)))</f>
        <v>https://orcid.org/0000-0002-8971-8195</v>
      </c>
      <c r="Z374" s="46" t="str">
        <f>IF(W374="","",_xlfn.LET(_xlpm.x,VLOOKUP(W374,'Drop-down_menus'!$D$2:$E$13,2,FALSE),IF(_xlpm.x=0,"",_xlpm.x)))</f>
        <v/>
      </c>
      <c r="AA374" s="46" t="str">
        <f>IF(X374="","",_xlfn.LET(_xlpm.x,VLOOKUP(X374,'Drop-down_menus'!$D$2:$E$13,2,FALSE),IF(_xlpm.x=0,"",_xlpm.x)))</f>
        <v/>
      </c>
      <c r="AB374" s="40"/>
      <c r="AC374" s="40"/>
      <c r="AD374" s="46" t="s">
        <v>267</v>
      </c>
      <c r="AE374" s="46" t="s">
        <v>28</v>
      </c>
      <c r="AF374" s="46" t="s">
        <v>42</v>
      </c>
      <c r="AG374" s="46" t="str">
        <f>IF(AE374="","",_xlfn.LET(_xlpm.x,VLOOKUP(AE374,'Drop-down_menus'!$D$2:$E$13,2,FALSE),IF(_xlpm.x=0,"",_xlpm.x)))</f>
        <v>https://orcid.org/0000-0002-9037-7623</v>
      </c>
      <c r="AH374" s="46" t="str">
        <f>IF(AF374="","",_xlfn.LET(_xlpm.x,VLOOKUP(AF374,'Drop-down_menus'!$D$2:$E$13,2,FALSE),IF(_xlpm.x=0,"",_xlpm.x)))</f>
        <v/>
      </c>
    </row>
    <row r="375" spans="2:34" ht="13.5" customHeight="1">
      <c r="B375" s="46">
        <v>326</v>
      </c>
      <c r="C375" s="46" t="s">
        <v>99</v>
      </c>
      <c r="D375" s="46" t="b">
        <f>COUNTIF(Events!$B$2:$B$171, C375) &gt; 0</f>
        <v>1</v>
      </c>
      <c r="E375" s="46" t="s">
        <v>169</v>
      </c>
      <c r="G375" s="46" t="s">
        <v>251</v>
      </c>
      <c r="I375" s="46" t="s">
        <v>1323</v>
      </c>
      <c r="J375" s="46" t="str">
        <f>IF(I375="","",_xlfn.LET(_xlpm.x,VLOOKUP(I375,'2026-01-09_taxon-match'!$A$2:$N$81,4,FALSE),IF(_xlpm.x=0,"",_xlpm.x)))</f>
        <v>Animalia</v>
      </c>
      <c r="L375" s="46" t="str">
        <f>IF(I375="","",_xlfn.LET(_xlpm.x,VLOOKUP(I375,'2026-01-09_taxon-match'!$A$2:$N$81,3,FALSE),IF(_xlpm.x=0,"",_xlpm.x)))</f>
        <v>urn:lsid:marinespecies.org:taxname:2</v>
      </c>
      <c r="M375" s="46" t="str">
        <f>IF($I375="","",_xlfn.LET(_xlpm.x,VLOOKUP($I375,'2026-01-09_taxon-match'!$A$2:$N$81,5,FALSE),IF(_xlpm.x=0,"",_xlpm.x)))</f>
        <v/>
      </c>
      <c r="N375" s="46" t="str">
        <f>IF($I375="","",_xlfn.LET(_xlpm.x,VLOOKUP($I375,'2026-01-09_taxon-match'!$A$2:$N$81,6,FALSE),IF(_xlpm.x=0,"",_xlpm.x)))</f>
        <v>Animalia</v>
      </c>
      <c r="O375" s="46" t="str">
        <f>IF($I375="","",_xlfn.LET(_xlpm.x,VLOOKUP($I375,'2026-01-09_taxon-match'!$A$2:$N$81,7,FALSE),IF(_xlpm.x=0,"",_xlpm.x)))</f>
        <v/>
      </c>
      <c r="P375" s="46" t="str">
        <f>IF($I375="","",_xlfn.LET(_xlpm.x,VLOOKUP($I375,'2026-01-09_taxon-match'!$A$2:$N$81,8,FALSE),IF(_xlpm.x=0,"",_xlpm.x)))</f>
        <v/>
      </c>
      <c r="Q375" s="46" t="str">
        <f>IF($I375="","",_xlfn.LET(_xlpm.x,VLOOKUP($I375,'2026-01-09_taxon-match'!$A$2:$N$81,9,FALSE),IF(_xlpm.x=0,"",_xlpm.x)))</f>
        <v/>
      </c>
      <c r="R375" s="46" t="str">
        <f>IF($I375="","",_xlfn.LET(_xlpm.x,VLOOKUP($I375,'2026-01-09_taxon-match'!$A$2:$N$81,10,FALSE),IF(_xlpm.x=0,"",_xlpm.x)))</f>
        <v/>
      </c>
      <c r="S375" s="46" t="str">
        <f>IF($I375="","",_xlfn.LET(_xlpm.x,VLOOKUP($I375,'2026-01-09_taxon-match'!$A$2:$N$81,11,FALSE),IF(_xlpm.x=0,"",_xlpm.x)))</f>
        <v/>
      </c>
      <c r="T375" s="46" t="str">
        <f>IF($I375="","",_xlfn.LET(_xlpm.x,VLOOKUP($I375,'2026-01-09_taxon-match'!$A$2:$N$81,13,FALSE),IF(_xlpm.x=0,"",_xlpm.x)))</f>
        <v/>
      </c>
      <c r="U375" s="46">
        <v>15</v>
      </c>
      <c r="V375" s="46" t="s">
        <v>43</v>
      </c>
      <c r="Y375" s="46" t="str">
        <f>IF(V375="","",_xlfn.LET(_xlpm.x,VLOOKUP(V375,'Drop-down_menus'!$D$2:$E$13,2,FALSE),IF(_xlpm.x=0,"",_xlpm.x)))</f>
        <v>https://orcid.org/0000-0002-0981-7442</v>
      </c>
      <c r="Z375" s="46" t="str">
        <f>IF(W375="","",_xlfn.LET(_xlpm.x,VLOOKUP(W375,'Drop-down_menus'!$D$2:$E$13,2,FALSE),IF(_xlpm.x=0,"",_xlpm.x)))</f>
        <v/>
      </c>
      <c r="AA375" s="46" t="str">
        <f>IF(X375="","",_xlfn.LET(_xlpm.x,VLOOKUP(X375,'Drop-down_menus'!$D$2:$E$13,2,FALSE),IF(_xlpm.x=0,"",_xlpm.x)))</f>
        <v/>
      </c>
      <c r="AB375" s="14" t="s">
        <v>174</v>
      </c>
      <c r="AC375" s="14" t="s">
        <v>175</v>
      </c>
      <c r="AE375" s="46" t="s">
        <v>28</v>
      </c>
      <c r="AF375" s="46" t="s">
        <v>42</v>
      </c>
      <c r="AG375" s="46" t="str">
        <f>IF(AE375="","",_xlfn.LET(_xlpm.x,VLOOKUP(AE375,'Drop-down_menus'!$D$2:$E$13,2,FALSE),IF(_xlpm.x=0,"",_xlpm.x)))</f>
        <v>https://orcid.org/0000-0002-9037-7623</v>
      </c>
      <c r="AH375" s="46" t="str">
        <f>IF(AF375="","",_xlfn.LET(_xlpm.x,VLOOKUP(AF375,'Drop-down_menus'!$D$2:$E$13,2,FALSE),IF(_xlpm.x=0,"",_xlpm.x)))</f>
        <v/>
      </c>
    </row>
    <row r="376" spans="2:34" ht="13.5" customHeight="1">
      <c r="B376" s="46">
        <v>326</v>
      </c>
      <c r="C376" s="46" t="s">
        <v>106</v>
      </c>
      <c r="D376" s="46" t="b">
        <f>COUNTIF(Events!$B$2:$B$171, C376) &gt; 0</f>
        <v>1</v>
      </c>
      <c r="E376" s="46" t="s">
        <v>196</v>
      </c>
      <c r="J376" s="46" t="str">
        <f>IF(I376="","",_xlfn.LET(_xlpm.x,VLOOKUP(I376,'2026-01-09_taxon-match'!$A$2:$N$81,4,FALSE),IF(_xlpm.x=0,"",_xlpm.x)))</f>
        <v/>
      </c>
      <c r="L376" s="46" t="str">
        <f>IF(I376="","",_xlfn.LET(_xlpm.x,VLOOKUP(I376,'2026-01-09_taxon-match'!$A$2:$N$81,3,FALSE),IF(_xlpm.x=0,"",_xlpm.x)))</f>
        <v/>
      </c>
      <c r="M376" s="46" t="str">
        <f>IF($I376="","",_xlfn.LET(_xlpm.x,VLOOKUP($I376,'2026-01-09_taxon-match'!$A$2:$N$81,5,FALSE),IF(_xlpm.x=0,"",_xlpm.x)))</f>
        <v/>
      </c>
      <c r="N376" s="46" t="str">
        <f>IF($I376="","",_xlfn.LET(_xlpm.x,VLOOKUP($I376,'2026-01-09_taxon-match'!$A$2:$N$81,6,FALSE),IF(_xlpm.x=0,"",_xlpm.x)))</f>
        <v/>
      </c>
      <c r="O376" s="46" t="str">
        <f>IF($I376="","",_xlfn.LET(_xlpm.x,VLOOKUP($I376,'2026-01-09_taxon-match'!$A$2:$N$81,7,FALSE),IF(_xlpm.x=0,"",_xlpm.x)))</f>
        <v/>
      </c>
      <c r="P376" s="46" t="str">
        <f>IF($I376="","",_xlfn.LET(_xlpm.x,VLOOKUP($I376,'2026-01-09_taxon-match'!$A$2:$N$81,8,FALSE),IF(_xlpm.x=0,"",_xlpm.x)))</f>
        <v/>
      </c>
      <c r="Q376" s="46" t="str">
        <f>IF($I376="","",_xlfn.LET(_xlpm.x,VLOOKUP($I376,'2026-01-09_taxon-match'!$A$2:$N$81,9,FALSE),IF(_xlpm.x=0,"",_xlpm.x)))</f>
        <v/>
      </c>
      <c r="R376" s="46" t="str">
        <f>IF($I376="","",_xlfn.LET(_xlpm.x,VLOOKUP($I376,'2026-01-09_taxon-match'!$A$2:$N$81,10,FALSE),IF(_xlpm.x=0,"",_xlpm.x)))</f>
        <v/>
      </c>
      <c r="S376" s="46" t="str">
        <f>IF($I376="","",_xlfn.LET(_xlpm.x,VLOOKUP($I376,'2026-01-09_taxon-match'!$A$2:$N$81,11,FALSE),IF(_xlpm.x=0,"",_xlpm.x)))</f>
        <v/>
      </c>
      <c r="T376" s="46" t="str">
        <f>IF($I376="","",_xlfn.LET(_xlpm.x,VLOOKUP($I376,'2026-01-09_taxon-match'!$A$2:$N$81,13,FALSE),IF(_xlpm.x=0,"",_xlpm.x)))</f>
        <v/>
      </c>
      <c r="V376" s="46" t="s">
        <v>54</v>
      </c>
      <c r="Y376" s="46" t="str">
        <f>IF(V376="","",_xlfn.LET(_xlpm.x,VLOOKUP(V376,'Drop-down_menus'!$D$2:$E$13,2,FALSE),IF(_xlpm.x=0,"",_xlpm.x)))</f>
        <v>https://orcid.org/0000-0002-8971-8195</v>
      </c>
      <c r="Z376" s="46" t="str">
        <f>IF(W376="","",_xlfn.LET(_xlpm.x,VLOOKUP(W376,'Drop-down_menus'!$D$2:$E$13,2,FALSE),IF(_xlpm.x=0,"",_xlpm.x)))</f>
        <v/>
      </c>
      <c r="AA376" s="46" t="str">
        <f>IF(X376="","",_xlfn.LET(_xlpm.x,VLOOKUP(X376,'Drop-down_menus'!$D$2:$E$13,2,FALSE),IF(_xlpm.x=0,"",_xlpm.x)))</f>
        <v/>
      </c>
      <c r="AB376" s="40"/>
      <c r="AC376" s="40"/>
      <c r="AD376" s="46" t="s">
        <v>268</v>
      </c>
      <c r="AE376" s="46" t="s">
        <v>28</v>
      </c>
      <c r="AF376" s="46" t="s">
        <v>42</v>
      </c>
      <c r="AG376" s="46" t="str">
        <f>IF(AE376="","",_xlfn.LET(_xlpm.x,VLOOKUP(AE376,'Drop-down_menus'!$D$2:$E$13,2,FALSE),IF(_xlpm.x=0,"",_xlpm.x)))</f>
        <v>https://orcid.org/0000-0002-9037-7623</v>
      </c>
      <c r="AH376" s="46" t="str">
        <f>IF(AF376="","",_xlfn.LET(_xlpm.x,VLOOKUP(AF376,'Drop-down_menus'!$D$2:$E$13,2,FALSE),IF(_xlpm.x=0,"",_xlpm.x)))</f>
        <v/>
      </c>
    </row>
    <row r="377" spans="2:34" ht="13.5" customHeight="1">
      <c r="B377" s="46">
        <v>327</v>
      </c>
      <c r="C377" s="46" t="s">
        <v>100</v>
      </c>
      <c r="D377" s="46" t="b">
        <f>COUNTIF(Events!$B$2:$B$171, C377) &gt; 0</f>
        <v>1</v>
      </c>
      <c r="G377" s="46" t="s">
        <v>269</v>
      </c>
      <c r="I377" s="46" t="s">
        <v>269</v>
      </c>
      <c r="J377" s="46" t="str">
        <f>IF(I377="","",_xlfn.LET(_xlpm.x,VLOOKUP(I377,'2026-01-09_taxon-match'!$A$2:$N$81,4,FALSE),IF(_xlpm.x=0,"",_xlpm.x)))</f>
        <v>Ascidia challengeri</v>
      </c>
      <c r="L377" s="46" t="str">
        <f>IF(I377="","",_xlfn.LET(_xlpm.x,VLOOKUP(I377,'2026-01-09_taxon-match'!$A$2:$N$81,3,FALSE),IF(_xlpm.x=0,"",_xlpm.x)))</f>
        <v>urn:lsid:marinespecies.org:taxname:173151</v>
      </c>
      <c r="M377" s="46" t="str">
        <f>IF($I377="","",_xlfn.LET(_xlpm.x,VLOOKUP($I377,'2026-01-09_taxon-match'!$A$2:$N$81,5,FALSE),IF(_xlpm.x=0,"",_xlpm.x)))</f>
        <v>Herdman, 1882</v>
      </c>
      <c r="N377" s="46" t="str">
        <f>IF($I377="","",_xlfn.LET(_xlpm.x,VLOOKUP($I377,'2026-01-09_taxon-match'!$A$2:$N$81,6,FALSE),IF(_xlpm.x=0,"",_xlpm.x)))</f>
        <v>Animalia</v>
      </c>
      <c r="O377" s="46" t="str">
        <f>IF($I377="","",_xlfn.LET(_xlpm.x,VLOOKUP($I377,'2026-01-09_taxon-match'!$A$2:$N$81,7,FALSE),IF(_xlpm.x=0,"",_xlpm.x)))</f>
        <v>Chordata</v>
      </c>
      <c r="P377" s="46" t="str">
        <f>IF($I377="","",_xlfn.LET(_xlpm.x,VLOOKUP($I377,'2026-01-09_taxon-match'!$A$2:$N$81,8,FALSE),IF(_xlpm.x=0,"",_xlpm.x)))</f>
        <v>Ascidiacea</v>
      </c>
      <c r="Q377" s="46" t="str">
        <f>IF($I377="","",_xlfn.LET(_xlpm.x,VLOOKUP($I377,'2026-01-09_taxon-match'!$A$2:$N$81,9,FALSE),IF(_xlpm.x=0,"",_xlpm.x)))</f>
        <v>Phlebobranchia</v>
      </c>
      <c r="R377" s="46" t="str">
        <f>IF($I377="","",_xlfn.LET(_xlpm.x,VLOOKUP($I377,'2026-01-09_taxon-match'!$A$2:$N$81,10,FALSE),IF(_xlpm.x=0,"",_xlpm.x)))</f>
        <v>Ascidiidae</v>
      </c>
      <c r="S377" s="46" t="str">
        <f>IF($I377="","",_xlfn.LET(_xlpm.x,VLOOKUP($I377,'2026-01-09_taxon-match'!$A$2:$N$81,11,FALSE),IF(_xlpm.x=0,"",_xlpm.x)))</f>
        <v>Ascidia</v>
      </c>
      <c r="T377" s="46" t="str">
        <f>IF($I377="","",_xlfn.LET(_xlpm.x,VLOOKUP($I377,'2026-01-09_taxon-match'!$A$2:$N$81,13,FALSE),IF(_xlpm.x=0,"",_xlpm.x)))</f>
        <v>challengeri</v>
      </c>
      <c r="U377" s="46">
        <v>1</v>
      </c>
      <c r="V377" s="2" t="s">
        <v>58</v>
      </c>
      <c r="Y377" s="46" t="str">
        <f>IF(V377="","",_xlfn.LET(_xlpm.x,VLOOKUP(V377,'Drop-down_menus'!$D$2:$E$13,2,FALSE),IF(_xlpm.x=0,"",_xlpm.x)))</f>
        <v>https://orcid.org/0000-0002-9708-1761</v>
      </c>
      <c r="Z377" s="46" t="str">
        <f>IF(W377="","",_xlfn.LET(_xlpm.x,VLOOKUP(W377,'Drop-down_menus'!$D$2:$E$13,2,FALSE),IF(_xlpm.x=0,"",_xlpm.x)))</f>
        <v/>
      </c>
      <c r="AA377" s="46" t="str">
        <f>IF(X377="","",_xlfn.LET(_xlpm.x,VLOOKUP(X377,'Drop-down_menus'!$D$2:$E$13,2,FALSE),IF(_xlpm.x=0,"",_xlpm.x)))</f>
        <v/>
      </c>
      <c r="AB377" s="46" t="s">
        <v>1252</v>
      </c>
      <c r="AC377" s="46" t="s">
        <v>1255</v>
      </c>
    </row>
    <row r="378" spans="2:34" ht="13.5" customHeight="1">
      <c r="B378" s="46">
        <v>327</v>
      </c>
      <c r="C378" s="46" t="s">
        <v>100</v>
      </c>
      <c r="D378" s="46" t="b">
        <f>COUNTIF(Events!$B$2:$B$171, C378) &gt; 0</f>
        <v>1</v>
      </c>
      <c r="G378" s="46" t="s">
        <v>269</v>
      </c>
      <c r="I378" s="46" t="s">
        <v>269</v>
      </c>
      <c r="J378" s="46" t="str">
        <f>IF(I378="","",_xlfn.LET(_xlpm.x,VLOOKUP(I378,'2026-01-09_taxon-match'!$A$2:$N$81,4,FALSE),IF(_xlpm.x=0,"",_xlpm.x)))</f>
        <v>Ascidia challengeri</v>
      </c>
      <c r="L378" s="46" t="str">
        <f>IF(I378="","",_xlfn.LET(_xlpm.x,VLOOKUP(I378,'2026-01-09_taxon-match'!$A$2:$N$81,3,FALSE),IF(_xlpm.x=0,"",_xlpm.x)))</f>
        <v>urn:lsid:marinespecies.org:taxname:173151</v>
      </c>
      <c r="M378" s="46" t="str">
        <f>IF($I378="","",_xlfn.LET(_xlpm.x,VLOOKUP($I378,'2026-01-09_taxon-match'!$A$2:$N$81,5,FALSE),IF(_xlpm.x=0,"",_xlpm.x)))</f>
        <v>Herdman, 1882</v>
      </c>
      <c r="N378" s="46" t="str">
        <f>IF($I378="","",_xlfn.LET(_xlpm.x,VLOOKUP($I378,'2026-01-09_taxon-match'!$A$2:$N$81,6,FALSE),IF(_xlpm.x=0,"",_xlpm.x)))</f>
        <v>Animalia</v>
      </c>
      <c r="O378" s="46" t="str">
        <f>IF($I378="","",_xlfn.LET(_xlpm.x,VLOOKUP($I378,'2026-01-09_taxon-match'!$A$2:$N$81,7,FALSE),IF(_xlpm.x=0,"",_xlpm.x)))</f>
        <v>Chordata</v>
      </c>
      <c r="P378" s="46" t="str">
        <f>IF($I378="","",_xlfn.LET(_xlpm.x,VLOOKUP($I378,'2026-01-09_taxon-match'!$A$2:$N$81,8,FALSE),IF(_xlpm.x=0,"",_xlpm.x)))</f>
        <v>Ascidiacea</v>
      </c>
      <c r="Q378" s="46" t="str">
        <f>IF($I378="","",_xlfn.LET(_xlpm.x,VLOOKUP($I378,'2026-01-09_taxon-match'!$A$2:$N$81,9,FALSE),IF(_xlpm.x=0,"",_xlpm.x)))</f>
        <v>Phlebobranchia</v>
      </c>
      <c r="R378" s="46" t="str">
        <f>IF($I378="","",_xlfn.LET(_xlpm.x,VLOOKUP($I378,'2026-01-09_taxon-match'!$A$2:$N$81,10,FALSE),IF(_xlpm.x=0,"",_xlpm.x)))</f>
        <v>Ascidiidae</v>
      </c>
      <c r="S378" s="46" t="str">
        <f>IF($I378="","",_xlfn.LET(_xlpm.x,VLOOKUP($I378,'2026-01-09_taxon-match'!$A$2:$N$81,11,FALSE),IF(_xlpm.x=0,"",_xlpm.x)))</f>
        <v>Ascidia</v>
      </c>
      <c r="T378" s="46" t="str">
        <f>IF($I378="","",_xlfn.LET(_xlpm.x,VLOOKUP($I378,'2026-01-09_taxon-match'!$A$2:$N$81,13,FALSE),IF(_xlpm.x=0,"",_xlpm.x)))</f>
        <v>challengeri</v>
      </c>
      <c r="U378" s="46">
        <v>1</v>
      </c>
      <c r="V378" s="2" t="s">
        <v>58</v>
      </c>
      <c r="Y378" s="46" t="str">
        <f>IF(V378="","",_xlfn.LET(_xlpm.x,VLOOKUP(V378,'Drop-down_menus'!$D$2:$E$13,2,FALSE),IF(_xlpm.x=0,"",_xlpm.x)))</f>
        <v>https://orcid.org/0000-0002-9708-1761</v>
      </c>
      <c r="Z378" s="46" t="str">
        <f>IF(W378="","",_xlfn.LET(_xlpm.x,VLOOKUP(W378,'Drop-down_menus'!$D$2:$E$13,2,FALSE),IF(_xlpm.x=0,"",_xlpm.x)))</f>
        <v/>
      </c>
      <c r="AA378" s="46" t="str">
        <f>IF(X378="","",_xlfn.LET(_xlpm.x,VLOOKUP(X378,'Drop-down_menus'!$D$2:$E$13,2,FALSE),IF(_xlpm.x=0,"",_xlpm.x)))</f>
        <v/>
      </c>
      <c r="AB378" s="46" t="s">
        <v>1253</v>
      </c>
      <c r="AC378" s="46" t="s">
        <v>1256</v>
      </c>
    </row>
    <row r="379" spans="2:34" ht="13.5" customHeight="1">
      <c r="B379" s="46">
        <v>327</v>
      </c>
      <c r="C379" s="46" t="s">
        <v>100</v>
      </c>
      <c r="D379" s="46" t="b">
        <f>COUNTIF(Events!$B$2:$B$171, C379) &gt; 0</f>
        <v>1</v>
      </c>
      <c r="G379" s="46" t="s">
        <v>269</v>
      </c>
      <c r="I379" s="46" t="s">
        <v>269</v>
      </c>
      <c r="J379" s="46" t="str">
        <f>IF(I379="","",_xlfn.LET(_xlpm.x,VLOOKUP(I379,'2026-01-09_taxon-match'!$A$2:$N$81,4,FALSE),IF(_xlpm.x=0,"",_xlpm.x)))</f>
        <v>Ascidia challengeri</v>
      </c>
      <c r="L379" s="46" t="str">
        <f>IF(I379="","",_xlfn.LET(_xlpm.x,VLOOKUP(I379,'2026-01-09_taxon-match'!$A$2:$N$81,3,FALSE),IF(_xlpm.x=0,"",_xlpm.x)))</f>
        <v>urn:lsid:marinespecies.org:taxname:173151</v>
      </c>
      <c r="M379" s="46" t="str">
        <f>IF($I379="","",_xlfn.LET(_xlpm.x,VLOOKUP($I379,'2026-01-09_taxon-match'!$A$2:$N$81,5,FALSE),IF(_xlpm.x=0,"",_xlpm.x)))</f>
        <v>Herdman, 1882</v>
      </c>
      <c r="N379" s="46" t="str">
        <f>IF($I379="","",_xlfn.LET(_xlpm.x,VLOOKUP($I379,'2026-01-09_taxon-match'!$A$2:$N$81,6,FALSE),IF(_xlpm.x=0,"",_xlpm.x)))</f>
        <v>Animalia</v>
      </c>
      <c r="O379" s="46" t="str">
        <f>IF($I379="","",_xlfn.LET(_xlpm.x,VLOOKUP($I379,'2026-01-09_taxon-match'!$A$2:$N$81,7,FALSE),IF(_xlpm.x=0,"",_xlpm.x)))</f>
        <v>Chordata</v>
      </c>
      <c r="P379" s="46" t="str">
        <f>IF($I379="","",_xlfn.LET(_xlpm.x,VLOOKUP($I379,'2026-01-09_taxon-match'!$A$2:$N$81,8,FALSE),IF(_xlpm.x=0,"",_xlpm.x)))</f>
        <v>Ascidiacea</v>
      </c>
      <c r="Q379" s="46" t="str">
        <f>IF($I379="","",_xlfn.LET(_xlpm.x,VLOOKUP($I379,'2026-01-09_taxon-match'!$A$2:$N$81,9,FALSE),IF(_xlpm.x=0,"",_xlpm.x)))</f>
        <v>Phlebobranchia</v>
      </c>
      <c r="R379" s="46" t="str">
        <f>IF($I379="","",_xlfn.LET(_xlpm.x,VLOOKUP($I379,'2026-01-09_taxon-match'!$A$2:$N$81,10,FALSE),IF(_xlpm.x=0,"",_xlpm.x)))</f>
        <v>Ascidiidae</v>
      </c>
      <c r="S379" s="46" t="str">
        <f>IF($I379="","",_xlfn.LET(_xlpm.x,VLOOKUP($I379,'2026-01-09_taxon-match'!$A$2:$N$81,11,FALSE),IF(_xlpm.x=0,"",_xlpm.x)))</f>
        <v>Ascidia</v>
      </c>
      <c r="T379" s="46" t="str">
        <f>IF($I379="","",_xlfn.LET(_xlpm.x,VLOOKUP($I379,'2026-01-09_taxon-match'!$A$2:$N$81,13,FALSE),IF(_xlpm.x=0,"",_xlpm.x)))</f>
        <v>challengeri</v>
      </c>
      <c r="U379" s="46">
        <v>1</v>
      </c>
      <c r="V379" s="2" t="s">
        <v>58</v>
      </c>
      <c r="Y379" s="46" t="str">
        <f>IF(V379="","",_xlfn.LET(_xlpm.x,VLOOKUP(V379,'Drop-down_menus'!$D$2:$E$13,2,FALSE),IF(_xlpm.x=0,"",_xlpm.x)))</f>
        <v>https://orcid.org/0000-0002-9708-1761</v>
      </c>
      <c r="Z379" s="46" t="str">
        <f>IF(W379="","",_xlfn.LET(_xlpm.x,VLOOKUP(W379,'Drop-down_menus'!$D$2:$E$13,2,FALSE),IF(_xlpm.x=0,"",_xlpm.x)))</f>
        <v/>
      </c>
      <c r="AA379" s="46" t="str">
        <f>IF(X379="","",_xlfn.LET(_xlpm.x,VLOOKUP(X379,'Drop-down_menus'!$D$2:$E$13,2,FALSE),IF(_xlpm.x=0,"",_xlpm.x)))</f>
        <v/>
      </c>
      <c r="AB379" s="46" t="s">
        <v>300</v>
      </c>
      <c r="AC379" s="46" t="s">
        <v>1255</v>
      </c>
    </row>
    <row r="380" spans="2:34" ht="13.5" customHeight="1">
      <c r="B380" s="46">
        <v>327</v>
      </c>
      <c r="C380" s="46" t="s">
        <v>100</v>
      </c>
      <c r="D380" s="46" t="b">
        <f>COUNTIF(Events!$B$2:$B$171, C380) &gt; 0</f>
        <v>1</v>
      </c>
      <c r="E380" s="46" t="s">
        <v>169</v>
      </c>
      <c r="G380" s="46" t="s">
        <v>269</v>
      </c>
      <c r="I380" s="46" t="s">
        <v>269</v>
      </c>
      <c r="J380" s="46" t="str">
        <f>IF(I380="","",_xlfn.LET(_xlpm.x,VLOOKUP(I380,'2026-01-09_taxon-match'!$A$2:$N$81,4,FALSE),IF(_xlpm.x=0,"",_xlpm.x)))</f>
        <v>Ascidia challengeri</v>
      </c>
      <c r="L380" s="46" t="str">
        <f>IF(I380="","",_xlfn.LET(_xlpm.x,VLOOKUP(I380,'2026-01-09_taxon-match'!$A$2:$N$81,3,FALSE),IF(_xlpm.x=0,"",_xlpm.x)))</f>
        <v>urn:lsid:marinespecies.org:taxname:173151</v>
      </c>
      <c r="M380" s="46" t="str">
        <f>IF($I380="","",_xlfn.LET(_xlpm.x,VLOOKUP($I380,'2026-01-09_taxon-match'!$A$2:$N$81,5,FALSE),IF(_xlpm.x=0,"",_xlpm.x)))</f>
        <v>Herdman, 1882</v>
      </c>
      <c r="N380" s="46" t="str">
        <f>IF($I380="","",_xlfn.LET(_xlpm.x,VLOOKUP($I380,'2026-01-09_taxon-match'!$A$2:$N$81,6,FALSE),IF(_xlpm.x=0,"",_xlpm.x)))</f>
        <v>Animalia</v>
      </c>
      <c r="O380" s="46" t="str">
        <f>IF($I380="","",_xlfn.LET(_xlpm.x,VLOOKUP($I380,'2026-01-09_taxon-match'!$A$2:$N$81,7,FALSE),IF(_xlpm.x=0,"",_xlpm.x)))</f>
        <v>Chordata</v>
      </c>
      <c r="P380" s="46" t="str">
        <f>IF($I380="","",_xlfn.LET(_xlpm.x,VLOOKUP($I380,'2026-01-09_taxon-match'!$A$2:$N$81,8,FALSE),IF(_xlpm.x=0,"",_xlpm.x)))</f>
        <v>Ascidiacea</v>
      </c>
      <c r="Q380" s="46" t="str">
        <f>IF($I380="","",_xlfn.LET(_xlpm.x,VLOOKUP($I380,'2026-01-09_taxon-match'!$A$2:$N$81,9,FALSE),IF(_xlpm.x=0,"",_xlpm.x)))</f>
        <v>Phlebobranchia</v>
      </c>
      <c r="R380" s="46" t="str">
        <f>IF($I380="","",_xlfn.LET(_xlpm.x,VLOOKUP($I380,'2026-01-09_taxon-match'!$A$2:$N$81,10,FALSE),IF(_xlpm.x=0,"",_xlpm.x)))</f>
        <v>Ascidiidae</v>
      </c>
      <c r="S380" s="46" t="str">
        <f>IF($I380="","",_xlfn.LET(_xlpm.x,VLOOKUP($I380,'2026-01-09_taxon-match'!$A$2:$N$81,11,FALSE),IF(_xlpm.x=0,"",_xlpm.x)))</f>
        <v>Ascidia</v>
      </c>
      <c r="T380" s="46" t="str">
        <f>IF($I380="","",_xlfn.LET(_xlpm.x,VLOOKUP($I380,'2026-01-09_taxon-match'!$A$2:$N$81,13,FALSE),IF(_xlpm.x=0,"",_xlpm.x)))</f>
        <v>challengeri</v>
      </c>
      <c r="U380" s="46">
        <v>1</v>
      </c>
      <c r="V380" s="46" t="s">
        <v>58</v>
      </c>
      <c r="Y380" s="46" t="str">
        <f>IF(V380="","",_xlfn.LET(_xlpm.x,VLOOKUP(V380,'Drop-down_menus'!$D$2:$E$13,2,FALSE),IF(_xlpm.x=0,"",_xlpm.x)))</f>
        <v>https://orcid.org/0000-0002-9708-1761</v>
      </c>
      <c r="Z380" s="46" t="str">
        <f>IF(W380="","",_xlfn.LET(_xlpm.x,VLOOKUP(W380,'Drop-down_menus'!$D$2:$E$13,2,FALSE),IF(_xlpm.x=0,"",_xlpm.x)))</f>
        <v/>
      </c>
      <c r="AA380" s="46" t="str">
        <f>IF(X380="","",_xlfn.LET(_xlpm.x,VLOOKUP(X380,'Drop-down_menus'!$D$2:$E$13,2,FALSE),IF(_xlpm.x=0,"",_xlpm.x)))</f>
        <v/>
      </c>
      <c r="AB380" s="14" t="s">
        <v>236</v>
      </c>
      <c r="AC380" s="14" t="s">
        <v>233</v>
      </c>
      <c r="AE380" s="46" t="s">
        <v>28</v>
      </c>
      <c r="AF380" s="46" t="s">
        <v>42</v>
      </c>
      <c r="AG380" s="46" t="str">
        <f>IF(AE380="","",_xlfn.LET(_xlpm.x,VLOOKUP(AE380,'Drop-down_menus'!$D$2:$E$13,2,FALSE),IF(_xlpm.x=0,"",_xlpm.x)))</f>
        <v>https://orcid.org/0000-0002-9037-7623</v>
      </c>
      <c r="AH380" s="46" t="str">
        <f>IF(AF380="","",_xlfn.LET(_xlpm.x,VLOOKUP(AF380,'Drop-down_menus'!$D$2:$E$13,2,FALSE),IF(_xlpm.x=0,"",_xlpm.x)))</f>
        <v/>
      </c>
    </row>
    <row r="381" spans="2:34" ht="13.5" customHeight="1">
      <c r="B381" s="46">
        <v>327</v>
      </c>
      <c r="C381" s="46" t="s">
        <v>100</v>
      </c>
      <c r="D381" s="46" t="b">
        <f>COUNTIF(Events!$B$2:$B$171, C381) &gt; 0</f>
        <v>1</v>
      </c>
      <c r="E381" s="46" t="s">
        <v>169</v>
      </c>
      <c r="G381" s="46" t="s">
        <v>251</v>
      </c>
      <c r="I381" s="46" t="s">
        <v>1323</v>
      </c>
      <c r="J381" s="46" t="str">
        <f>IF(I381="","",_xlfn.LET(_xlpm.x,VLOOKUP(I381,'2026-01-09_taxon-match'!$A$2:$N$81,4,FALSE),IF(_xlpm.x=0,"",_xlpm.x)))</f>
        <v>Animalia</v>
      </c>
      <c r="L381" s="46" t="str">
        <f>IF(I381="","",_xlfn.LET(_xlpm.x,VLOOKUP(I381,'2026-01-09_taxon-match'!$A$2:$N$81,3,FALSE),IF(_xlpm.x=0,"",_xlpm.x)))</f>
        <v>urn:lsid:marinespecies.org:taxname:2</v>
      </c>
      <c r="M381" s="46" t="str">
        <f>IF($I381="","",_xlfn.LET(_xlpm.x,VLOOKUP($I381,'2026-01-09_taxon-match'!$A$2:$N$81,5,FALSE),IF(_xlpm.x=0,"",_xlpm.x)))</f>
        <v/>
      </c>
      <c r="N381" s="46" t="str">
        <f>IF($I381="","",_xlfn.LET(_xlpm.x,VLOOKUP($I381,'2026-01-09_taxon-match'!$A$2:$N$81,6,FALSE),IF(_xlpm.x=0,"",_xlpm.x)))</f>
        <v>Animalia</v>
      </c>
      <c r="O381" s="46" t="str">
        <f>IF($I381="","",_xlfn.LET(_xlpm.x,VLOOKUP($I381,'2026-01-09_taxon-match'!$A$2:$N$81,7,FALSE),IF(_xlpm.x=0,"",_xlpm.x)))</f>
        <v/>
      </c>
      <c r="P381" s="46" t="str">
        <f>IF($I381="","",_xlfn.LET(_xlpm.x,VLOOKUP($I381,'2026-01-09_taxon-match'!$A$2:$N$81,8,FALSE),IF(_xlpm.x=0,"",_xlpm.x)))</f>
        <v/>
      </c>
      <c r="Q381" s="46" t="str">
        <f>IF($I381="","",_xlfn.LET(_xlpm.x,VLOOKUP($I381,'2026-01-09_taxon-match'!$A$2:$N$81,9,FALSE),IF(_xlpm.x=0,"",_xlpm.x)))</f>
        <v/>
      </c>
      <c r="R381" s="46" t="str">
        <f>IF($I381="","",_xlfn.LET(_xlpm.x,VLOOKUP($I381,'2026-01-09_taxon-match'!$A$2:$N$81,10,FALSE),IF(_xlpm.x=0,"",_xlpm.x)))</f>
        <v/>
      </c>
      <c r="S381" s="46" t="str">
        <f>IF($I381="","",_xlfn.LET(_xlpm.x,VLOOKUP($I381,'2026-01-09_taxon-match'!$A$2:$N$81,11,FALSE),IF(_xlpm.x=0,"",_xlpm.x)))</f>
        <v/>
      </c>
      <c r="T381" s="46" t="str">
        <f>IF($I381="","",_xlfn.LET(_xlpm.x,VLOOKUP($I381,'2026-01-09_taxon-match'!$A$2:$N$81,13,FALSE),IF(_xlpm.x=0,"",_xlpm.x)))</f>
        <v/>
      </c>
      <c r="U381" s="46">
        <v>30</v>
      </c>
      <c r="V381" s="46" t="s">
        <v>43</v>
      </c>
      <c r="Y381" s="46" t="str">
        <f>IF(V381="","",_xlfn.LET(_xlpm.x,VLOOKUP(V381,'Drop-down_menus'!$D$2:$E$13,2,FALSE),IF(_xlpm.x=0,"",_xlpm.x)))</f>
        <v>https://orcid.org/0000-0002-0981-7442</v>
      </c>
      <c r="Z381" s="46" t="str">
        <f>IF(W381="","",_xlfn.LET(_xlpm.x,VLOOKUP(W381,'Drop-down_menus'!$D$2:$E$13,2,FALSE),IF(_xlpm.x=0,"",_xlpm.x)))</f>
        <v/>
      </c>
      <c r="AA381" s="46" t="str">
        <f>IF(X381="","",_xlfn.LET(_xlpm.x,VLOOKUP(X381,'Drop-down_menus'!$D$2:$E$13,2,FALSE),IF(_xlpm.x=0,"",_xlpm.x)))</f>
        <v/>
      </c>
      <c r="AB381" s="14" t="s">
        <v>174</v>
      </c>
      <c r="AC381" s="14" t="s">
        <v>175</v>
      </c>
      <c r="AE381" s="46" t="s">
        <v>28</v>
      </c>
      <c r="AF381" s="46" t="s">
        <v>42</v>
      </c>
      <c r="AG381" s="46" t="str">
        <f>IF(AE381="","",_xlfn.LET(_xlpm.x,VLOOKUP(AE381,'Drop-down_menus'!$D$2:$E$13,2,FALSE),IF(_xlpm.x=0,"",_xlpm.x)))</f>
        <v>https://orcid.org/0000-0002-9037-7623</v>
      </c>
      <c r="AH381" s="46" t="str">
        <f>IF(AF381="","",_xlfn.LET(_xlpm.x,VLOOKUP(AF381,'Drop-down_menus'!$D$2:$E$13,2,FALSE),IF(_xlpm.x=0,"",_xlpm.x)))</f>
        <v/>
      </c>
    </row>
    <row r="382" spans="2:34" ht="13.5" customHeight="1">
      <c r="B382" s="46">
        <v>328</v>
      </c>
      <c r="C382" s="46" t="s">
        <v>100</v>
      </c>
      <c r="D382" s="46" t="b">
        <f>COUNTIF(Events!$B$2:$B$171, C382) &gt; 0</f>
        <v>1</v>
      </c>
      <c r="G382" s="46" t="s">
        <v>269</v>
      </c>
      <c r="I382" s="46" t="s">
        <v>269</v>
      </c>
      <c r="J382" s="46" t="str">
        <f>IF(I382="","",_xlfn.LET(_xlpm.x,VLOOKUP(I382,'2026-01-09_taxon-match'!$A$2:$N$81,4,FALSE),IF(_xlpm.x=0,"",_xlpm.x)))</f>
        <v>Ascidia challengeri</v>
      </c>
      <c r="L382" s="46" t="str">
        <f>IF(I382="","",_xlfn.LET(_xlpm.x,VLOOKUP(I382,'2026-01-09_taxon-match'!$A$2:$N$81,3,FALSE),IF(_xlpm.x=0,"",_xlpm.x)))</f>
        <v>urn:lsid:marinespecies.org:taxname:173151</v>
      </c>
      <c r="M382" s="46" t="str">
        <f>IF($I382="","",_xlfn.LET(_xlpm.x,VLOOKUP($I382,'2026-01-09_taxon-match'!$A$2:$N$81,5,FALSE),IF(_xlpm.x=0,"",_xlpm.x)))</f>
        <v>Herdman, 1882</v>
      </c>
      <c r="N382" s="46" t="str">
        <f>IF($I382="","",_xlfn.LET(_xlpm.x,VLOOKUP($I382,'2026-01-09_taxon-match'!$A$2:$N$81,6,FALSE),IF(_xlpm.x=0,"",_xlpm.x)))</f>
        <v>Animalia</v>
      </c>
      <c r="O382" s="46" t="str">
        <f>IF($I382="","",_xlfn.LET(_xlpm.x,VLOOKUP($I382,'2026-01-09_taxon-match'!$A$2:$N$81,7,FALSE),IF(_xlpm.x=0,"",_xlpm.x)))</f>
        <v>Chordata</v>
      </c>
      <c r="P382" s="46" t="str">
        <f>IF($I382="","",_xlfn.LET(_xlpm.x,VLOOKUP($I382,'2026-01-09_taxon-match'!$A$2:$N$81,8,FALSE),IF(_xlpm.x=0,"",_xlpm.x)))</f>
        <v>Ascidiacea</v>
      </c>
      <c r="Q382" s="46" t="str">
        <f>IF($I382="","",_xlfn.LET(_xlpm.x,VLOOKUP($I382,'2026-01-09_taxon-match'!$A$2:$N$81,9,FALSE),IF(_xlpm.x=0,"",_xlpm.x)))</f>
        <v>Phlebobranchia</v>
      </c>
      <c r="R382" s="46" t="str">
        <f>IF($I382="","",_xlfn.LET(_xlpm.x,VLOOKUP($I382,'2026-01-09_taxon-match'!$A$2:$N$81,10,FALSE),IF(_xlpm.x=0,"",_xlpm.x)))</f>
        <v>Ascidiidae</v>
      </c>
      <c r="S382" s="46" t="str">
        <f>IF($I382="","",_xlfn.LET(_xlpm.x,VLOOKUP($I382,'2026-01-09_taxon-match'!$A$2:$N$81,11,FALSE),IF(_xlpm.x=0,"",_xlpm.x)))</f>
        <v>Ascidia</v>
      </c>
      <c r="T382" s="46" t="str">
        <f>IF($I382="","",_xlfn.LET(_xlpm.x,VLOOKUP($I382,'2026-01-09_taxon-match'!$A$2:$N$81,13,FALSE),IF(_xlpm.x=0,"",_xlpm.x)))</f>
        <v>challengeri</v>
      </c>
      <c r="U382" s="46">
        <v>1</v>
      </c>
      <c r="V382" s="2" t="s">
        <v>58</v>
      </c>
      <c r="Y382" s="46" t="str">
        <f>IF(V382="","",_xlfn.LET(_xlpm.x,VLOOKUP(V382,'Drop-down_menus'!$D$2:$E$13,2,FALSE),IF(_xlpm.x=0,"",_xlpm.x)))</f>
        <v>https://orcid.org/0000-0002-9708-1761</v>
      </c>
      <c r="Z382" s="46" t="str">
        <f>IF(W382="","",_xlfn.LET(_xlpm.x,VLOOKUP(W382,'Drop-down_menus'!$D$2:$E$13,2,FALSE),IF(_xlpm.x=0,"",_xlpm.x)))</f>
        <v/>
      </c>
      <c r="AA382" s="46" t="str">
        <f>IF(X382="","",_xlfn.LET(_xlpm.x,VLOOKUP(X382,'Drop-down_menus'!$D$2:$E$13,2,FALSE),IF(_xlpm.x=0,"",_xlpm.x)))</f>
        <v/>
      </c>
      <c r="AB382" s="46" t="s">
        <v>1252</v>
      </c>
      <c r="AC382" s="46" t="s">
        <v>1255</v>
      </c>
    </row>
    <row r="383" spans="2:34" ht="13.5" customHeight="1">
      <c r="B383" s="46">
        <v>328</v>
      </c>
      <c r="C383" s="46" t="s">
        <v>100</v>
      </c>
      <c r="D383" s="46" t="b">
        <f>COUNTIF(Events!$B$2:$B$171, C383) &gt; 0</f>
        <v>1</v>
      </c>
      <c r="G383" s="46" t="s">
        <v>269</v>
      </c>
      <c r="I383" s="46" t="s">
        <v>269</v>
      </c>
      <c r="J383" s="46" t="str">
        <f>IF(I383="","",_xlfn.LET(_xlpm.x,VLOOKUP(I383,'2026-01-09_taxon-match'!$A$2:$N$81,4,FALSE),IF(_xlpm.x=0,"",_xlpm.x)))</f>
        <v>Ascidia challengeri</v>
      </c>
      <c r="L383" s="46" t="str">
        <f>IF(I383="","",_xlfn.LET(_xlpm.x,VLOOKUP(I383,'2026-01-09_taxon-match'!$A$2:$N$81,3,FALSE),IF(_xlpm.x=0,"",_xlpm.x)))</f>
        <v>urn:lsid:marinespecies.org:taxname:173151</v>
      </c>
      <c r="M383" s="46" t="str">
        <f>IF($I383="","",_xlfn.LET(_xlpm.x,VLOOKUP($I383,'2026-01-09_taxon-match'!$A$2:$N$81,5,FALSE),IF(_xlpm.x=0,"",_xlpm.x)))</f>
        <v>Herdman, 1882</v>
      </c>
      <c r="N383" s="46" t="str">
        <f>IF($I383="","",_xlfn.LET(_xlpm.x,VLOOKUP($I383,'2026-01-09_taxon-match'!$A$2:$N$81,6,FALSE),IF(_xlpm.x=0,"",_xlpm.x)))</f>
        <v>Animalia</v>
      </c>
      <c r="O383" s="46" t="str">
        <f>IF($I383="","",_xlfn.LET(_xlpm.x,VLOOKUP($I383,'2026-01-09_taxon-match'!$A$2:$N$81,7,FALSE),IF(_xlpm.x=0,"",_xlpm.x)))</f>
        <v>Chordata</v>
      </c>
      <c r="P383" s="46" t="str">
        <f>IF($I383="","",_xlfn.LET(_xlpm.x,VLOOKUP($I383,'2026-01-09_taxon-match'!$A$2:$N$81,8,FALSE),IF(_xlpm.x=0,"",_xlpm.x)))</f>
        <v>Ascidiacea</v>
      </c>
      <c r="Q383" s="46" t="str">
        <f>IF($I383="","",_xlfn.LET(_xlpm.x,VLOOKUP($I383,'2026-01-09_taxon-match'!$A$2:$N$81,9,FALSE),IF(_xlpm.x=0,"",_xlpm.x)))</f>
        <v>Phlebobranchia</v>
      </c>
      <c r="R383" s="46" t="str">
        <f>IF($I383="","",_xlfn.LET(_xlpm.x,VLOOKUP($I383,'2026-01-09_taxon-match'!$A$2:$N$81,10,FALSE),IF(_xlpm.x=0,"",_xlpm.x)))</f>
        <v>Ascidiidae</v>
      </c>
      <c r="S383" s="46" t="str">
        <f>IF($I383="","",_xlfn.LET(_xlpm.x,VLOOKUP($I383,'2026-01-09_taxon-match'!$A$2:$N$81,11,FALSE),IF(_xlpm.x=0,"",_xlpm.x)))</f>
        <v>Ascidia</v>
      </c>
      <c r="T383" s="46" t="str">
        <f>IF($I383="","",_xlfn.LET(_xlpm.x,VLOOKUP($I383,'2026-01-09_taxon-match'!$A$2:$N$81,13,FALSE),IF(_xlpm.x=0,"",_xlpm.x)))</f>
        <v>challengeri</v>
      </c>
      <c r="U383" s="46">
        <v>1</v>
      </c>
      <c r="V383" s="2" t="s">
        <v>58</v>
      </c>
      <c r="Y383" s="46" t="str">
        <f>IF(V383="","",_xlfn.LET(_xlpm.x,VLOOKUP(V383,'Drop-down_menus'!$D$2:$E$13,2,FALSE),IF(_xlpm.x=0,"",_xlpm.x)))</f>
        <v>https://orcid.org/0000-0002-9708-1761</v>
      </c>
      <c r="Z383" s="46" t="str">
        <f>IF(W383="","",_xlfn.LET(_xlpm.x,VLOOKUP(W383,'Drop-down_menus'!$D$2:$E$13,2,FALSE),IF(_xlpm.x=0,"",_xlpm.x)))</f>
        <v/>
      </c>
      <c r="AA383" s="46" t="str">
        <f>IF(X383="","",_xlfn.LET(_xlpm.x,VLOOKUP(X383,'Drop-down_menus'!$D$2:$E$13,2,FALSE),IF(_xlpm.x=0,"",_xlpm.x)))</f>
        <v/>
      </c>
      <c r="AB383" s="46" t="s">
        <v>1253</v>
      </c>
      <c r="AC383" s="46" t="s">
        <v>1256</v>
      </c>
    </row>
    <row r="384" spans="2:34" ht="13.5" customHeight="1">
      <c r="B384" s="46">
        <v>328</v>
      </c>
      <c r="C384" s="46" t="s">
        <v>100</v>
      </c>
      <c r="D384" s="46" t="b">
        <f>COUNTIF(Events!$B$2:$B$171, C384) &gt; 0</f>
        <v>1</v>
      </c>
      <c r="G384" s="46" t="s">
        <v>269</v>
      </c>
      <c r="I384" s="46" t="s">
        <v>269</v>
      </c>
      <c r="J384" s="46" t="str">
        <f>IF(I384="","",_xlfn.LET(_xlpm.x,VLOOKUP(I384,'2026-01-09_taxon-match'!$A$2:$N$81,4,FALSE),IF(_xlpm.x=0,"",_xlpm.x)))</f>
        <v>Ascidia challengeri</v>
      </c>
      <c r="L384" s="46" t="str">
        <f>IF(I384="","",_xlfn.LET(_xlpm.x,VLOOKUP(I384,'2026-01-09_taxon-match'!$A$2:$N$81,3,FALSE),IF(_xlpm.x=0,"",_xlpm.x)))</f>
        <v>urn:lsid:marinespecies.org:taxname:173151</v>
      </c>
      <c r="M384" s="46" t="str">
        <f>IF($I384="","",_xlfn.LET(_xlpm.x,VLOOKUP($I384,'2026-01-09_taxon-match'!$A$2:$N$81,5,FALSE),IF(_xlpm.x=0,"",_xlpm.x)))</f>
        <v>Herdman, 1882</v>
      </c>
      <c r="N384" s="46" t="str">
        <f>IF($I384="","",_xlfn.LET(_xlpm.x,VLOOKUP($I384,'2026-01-09_taxon-match'!$A$2:$N$81,6,FALSE),IF(_xlpm.x=0,"",_xlpm.x)))</f>
        <v>Animalia</v>
      </c>
      <c r="O384" s="46" t="str">
        <f>IF($I384="","",_xlfn.LET(_xlpm.x,VLOOKUP($I384,'2026-01-09_taxon-match'!$A$2:$N$81,7,FALSE),IF(_xlpm.x=0,"",_xlpm.x)))</f>
        <v>Chordata</v>
      </c>
      <c r="P384" s="46" t="str">
        <f>IF($I384="","",_xlfn.LET(_xlpm.x,VLOOKUP($I384,'2026-01-09_taxon-match'!$A$2:$N$81,8,FALSE),IF(_xlpm.x=0,"",_xlpm.x)))</f>
        <v>Ascidiacea</v>
      </c>
      <c r="Q384" s="46" t="str">
        <f>IF($I384="","",_xlfn.LET(_xlpm.x,VLOOKUP($I384,'2026-01-09_taxon-match'!$A$2:$N$81,9,FALSE),IF(_xlpm.x=0,"",_xlpm.x)))</f>
        <v>Phlebobranchia</v>
      </c>
      <c r="R384" s="46" t="str">
        <f>IF($I384="","",_xlfn.LET(_xlpm.x,VLOOKUP($I384,'2026-01-09_taxon-match'!$A$2:$N$81,10,FALSE),IF(_xlpm.x=0,"",_xlpm.x)))</f>
        <v>Ascidiidae</v>
      </c>
      <c r="S384" s="46" t="str">
        <f>IF($I384="","",_xlfn.LET(_xlpm.x,VLOOKUP($I384,'2026-01-09_taxon-match'!$A$2:$N$81,11,FALSE),IF(_xlpm.x=0,"",_xlpm.x)))</f>
        <v>Ascidia</v>
      </c>
      <c r="T384" s="46" t="str">
        <f>IF($I384="","",_xlfn.LET(_xlpm.x,VLOOKUP($I384,'2026-01-09_taxon-match'!$A$2:$N$81,13,FALSE),IF(_xlpm.x=0,"",_xlpm.x)))</f>
        <v>challengeri</v>
      </c>
      <c r="U384" s="46">
        <v>1</v>
      </c>
      <c r="V384" s="2" t="s">
        <v>58</v>
      </c>
      <c r="Y384" s="46" t="str">
        <f>IF(V384="","",_xlfn.LET(_xlpm.x,VLOOKUP(V384,'Drop-down_menus'!$D$2:$E$13,2,FALSE),IF(_xlpm.x=0,"",_xlpm.x)))</f>
        <v>https://orcid.org/0000-0002-9708-1761</v>
      </c>
      <c r="Z384" s="46" t="str">
        <f>IF(W384="","",_xlfn.LET(_xlpm.x,VLOOKUP(W384,'Drop-down_menus'!$D$2:$E$13,2,FALSE),IF(_xlpm.x=0,"",_xlpm.x)))</f>
        <v/>
      </c>
      <c r="AA384" s="46" t="str">
        <f>IF(X384="","",_xlfn.LET(_xlpm.x,VLOOKUP(X384,'Drop-down_menus'!$D$2:$E$13,2,FALSE),IF(_xlpm.x=0,"",_xlpm.x)))</f>
        <v/>
      </c>
      <c r="AB384" s="46" t="s">
        <v>300</v>
      </c>
      <c r="AC384" s="46" t="s">
        <v>1255</v>
      </c>
    </row>
    <row r="385" spans="2:34" ht="13.5" customHeight="1">
      <c r="B385" s="46">
        <v>328</v>
      </c>
      <c r="C385" s="46" t="s">
        <v>100</v>
      </c>
      <c r="D385" s="46" t="b">
        <f>COUNTIF(Events!$B$2:$B$171, C385) &gt; 0</f>
        <v>1</v>
      </c>
      <c r="E385" s="46" t="s">
        <v>169</v>
      </c>
      <c r="G385" s="46" t="s">
        <v>269</v>
      </c>
      <c r="I385" s="46" t="s">
        <v>269</v>
      </c>
      <c r="J385" s="46" t="str">
        <f>IF(I385="","",_xlfn.LET(_xlpm.x,VLOOKUP(I385,'2026-01-09_taxon-match'!$A$2:$N$81,4,FALSE),IF(_xlpm.x=0,"",_xlpm.x)))</f>
        <v>Ascidia challengeri</v>
      </c>
      <c r="L385" s="46" t="str">
        <f>IF(I385="","",_xlfn.LET(_xlpm.x,VLOOKUP(I385,'2026-01-09_taxon-match'!$A$2:$N$81,3,FALSE),IF(_xlpm.x=0,"",_xlpm.x)))</f>
        <v>urn:lsid:marinespecies.org:taxname:173151</v>
      </c>
      <c r="M385" s="46" t="str">
        <f>IF($I385="","",_xlfn.LET(_xlpm.x,VLOOKUP($I385,'2026-01-09_taxon-match'!$A$2:$N$81,5,FALSE),IF(_xlpm.x=0,"",_xlpm.x)))</f>
        <v>Herdman, 1882</v>
      </c>
      <c r="N385" s="46" t="str">
        <f>IF($I385="","",_xlfn.LET(_xlpm.x,VLOOKUP($I385,'2026-01-09_taxon-match'!$A$2:$N$81,6,FALSE),IF(_xlpm.x=0,"",_xlpm.x)))</f>
        <v>Animalia</v>
      </c>
      <c r="O385" s="46" t="str">
        <f>IF($I385="","",_xlfn.LET(_xlpm.x,VLOOKUP($I385,'2026-01-09_taxon-match'!$A$2:$N$81,7,FALSE),IF(_xlpm.x=0,"",_xlpm.x)))</f>
        <v>Chordata</v>
      </c>
      <c r="P385" s="46" t="str">
        <f>IF($I385="","",_xlfn.LET(_xlpm.x,VLOOKUP($I385,'2026-01-09_taxon-match'!$A$2:$N$81,8,FALSE),IF(_xlpm.x=0,"",_xlpm.x)))</f>
        <v>Ascidiacea</v>
      </c>
      <c r="Q385" s="46" t="str">
        <f>IF($I385="","",_xlfn.LET(_xlpm.x,VLOOKUP($I385,'2026-01-09_taxon-match'!$A$2:$N$81,9,FALSE),IF(_xlpm.x=0,"",_xlpm.x)))</f>
        <v>Phlebobranchia</v>
      </c>
      <c r="R385" s="46" t="str">
        <f>IF($I385="","",_xlfn.LET(_xlpm.x,VLOOKUP($I385,'2026-01-09_taxon-match'!$A$2:$N$81,10,FALSE),IF(_xlpm.x=0,"",_xlpm.x)))</f>
        <v>Ascidiidae</v>
      </c>
      <c r="S385" s="46" t="str">
        <f>IF($I385="","",_xlfn.LET(_xlpm.x,VLOOKUP($I385,'2026-01-09_taxon-match'!$A$2:$N$81,11,FALSE),IF(_xlpm.x=0,"",_xlpm.x)))</f>
        <v>Ascidia</v>
      </c>
      <c r="T385" s="46" t="str">
        <f>IF($I385="","",_xlfn.LET(_xlpm.x,VLOOKUP($I385,'2026-01-09_taxon-match'!$A$2:$N$81,13,FALSE),IF(_xlpm.x=0,"",_xlpm.x)))</f>
        <v>challengeri</v>
      </c>
      <c r="U385" s="46">
        <v>1</v>
      </c>
      <c r="V385" s="46" t="s">
        <v>58</v>
      </c>
      <c r="Y385" s="46" t="str">
        <f>IF(V385="","",_xlfn.LET(_xlpm.x,VLOOKUP(V385,'Drop-down_menus'!$D$2:$E$13,2,FALSE),IF(_xlpm.x=0,"",_xlpm.x)))</f>
        <v>https://orcid.org/0000-0002-9708-1761</v>
      </c>
      <c r="Z385" s="46" t="str">
        <f>IF(W385="","",_xlfn.LET(_xlpm.x,VLOOKUP(W385,'Drop-down_menus'!$D$2:$E$13,2,FALSE),IF(_xlpm.x=0,"",_xlpm.x)))</f>
        <v/>
      </c>
      <c r="AA385" s="46" t="str">
        <f>IF(X385="","",_xlfn.LET(_xlpm.x,VLOOKUP(X385,'Drop-down_menus'!$D$2:$E$13,2,FALSE),IF(_xlpm.x=0,"",_xlpm.x)))</f>
        <v/>
      </c>
      <c r="AB385" s="14" t="s">
        <v>236</v>
      </c>
      <c r="AC385" s="14" t="s">
        <v>233</v>
      </c>
      <c r="AE385" s="46" t="s">
        <v>28</v>
      </c>
      <c r="AF385" s="46" t="s">
        <v>42</v>
      </c>
      <c r="AG385" s="46" t="str">
        <f>IF(AE385="","",_xlfn.LET(_xlpm.x,VLOOKUP(AE385,'Drop-down_menus'!$D$2:$E$13,2,FALSE),IF(_xlpm.x=0,"",_xlpm.x)))</f>
        <v>https://orcid.org/0000-0002-9037-7623</v>
      </c>
      <c r="AH385" s="46" t="str">
        <f>IF(AF385="","",_xlfn.LET(_xlpm.x,VLOOKUP(AF385,'Drop-down_menus'!$D$2:$E$13,2,FALSE),IF(_xlpm.x=0,"",_xlpm.x)))</f>
        <v/>
      </c>
    </row>
    <row r="386" spans="2:34" ht="13.5" customHeight="1">
      <c r="B386" s="46">
        <v>329</v>
      </c>
      <c r="C386" s="46" t="s">
        <v>100</v>
      </c>
      <c r="D386" s="46" t="b">
        <f>COUNTIF(Events!$B$2:$B$171, C386) &gt; 0</f>
        <v>1</v>
      </c>
      <c r="G386" s="46" t="s">
        <v>1204</v>
      </c>
      <c r="I386" s="46" t="s">
        <v>235</v>
      </c>
      <c r="J386" s="46" t="str">
        <f>IF(I386="","",_xlfn.LET(_xlpm.x,VLOOKUP(I386,'2026-01-09_taxon-match'!$A$2:$N$81,4,FALSE),IF(_xlpm.x=0,"",_xlpm.x)))</f>
        <v>Molgula</v>
      </c>
      <c r="K386" s="46" t="s">
        <v>1318</v>
      </c>
      <c r="L386" s="46" t="str">
        <f>IF(I386="","",_xlfn.LET(_xlpm.x,VLOOKUP(I386,'2026-01-09_taxon-match'!$A$2:$N$81,3,FALSE),IF(_xlpm.x=0,"",_xlpm.x)))</f>
        <v>urn:lsid:marinespecies.org:taxname:103509</v>
      </c>
      <c r="M386" s="46" t="str">
        <f>IF($I386="","",_xlfn.LET(_xlpm.x,VLOOKUP($I386,'2026-01-09_taxon-match'!$A$2:$N$81,5,FALSE),IF(_xlpm.x=0,"",_xlpm.x)))</f>
        <v>Forbes, 1848</v>
      </c>
      <c r="N386" s="46" t="str">
        <f>IF($I386="","",_xlfn.LET(_xlpm.x,VLOOKUP($I386,'2026-01-09_taxon-match'!$A$2:$N$81,6,FALSE),IF(_xlpm.x=0,"",_xlpm.x)))</f>
        <v>Animalia</v>
      </c>
      <c r="O386" s="46" t="str">
        <f>IF($I386="","",_xlfn.LET(_xlpm.x,VLOOKUP($I386,'2026-01-09_taxon-match'!$A$2:$N$81,7,FALSE),IF(_xlpm.x=0,"",_xlpm.x)))</f>
        <v>Chordata</v>
      </c>
      <c r="P386" s="46" t="str">
        <f>IF($I386="","",_xlfn.LET(_xlpm.x,VLOOKUP($I386,'2026-01-09_taxon-match'!$A$2:$N$81,8,FALSE),IF(_xlpm.x=0,"",_xlpm.x)))</f>
        <v>Ascidiacea</v>
      </c>
      <c r="Q386" s="46" t="str">
        <f>IF($I386="","",_xlfn.LET(_xlpm.x,VLOOKUP($I386,'2026-01-09_taxon-match'!$A$2:$N$81,9,FALSE),IF(_xlpm.x=0,"",_xlpm.x)))</f>
        <v>Stolidobranchia</v>
      </c>
      <c r="R386" s="46" t="str">
        <f>IF($I386="","",_xlfn.LET(_xlpm.x,VLOOKUP($I386,'2026-01-09_taxon-match'!$A$2:$N$81,10,FALSE),IF(_xlpm.x=0,"",_xlpm.x)))</f>
        <v>Molgulidae</v>
      </c>
      <c r="S386" s="46" t="str">
        <f>IF($I386="","",_xlfn.LET(_xlpm.x,VLOOKUP($I386,'2026-01-09_taxon-match'!$A$2:$N$81,11,FALSE),IF(_xlpm.x=0,"",_xlpm.x)))</f>
        <v>Molgula</v>
      </c>
      <c r="T386" s="46" t="str">
        <f>IF($I386="","",_xlfn.LET(_xlpm.x,VLOOKUP($I386,'2026-01-09_taxon-match'!$A$2:$N$81,13,FALSE),IF(_xlpm.x=0,"",_xlpm.x)))</f>
        <v/>
      </c>
      <c r="U386" s="46">
        <v>1</v>
      </c>
      <c r="V386" s="2" t="s">
        <v>58</v>
      </c>
      <c r="Y386" s="46" t="str">
        <f>IF(V386="","",_xlfn.LET(_xlpm.x,VLOOKUP(V386,'Drop-down_menus'!$D$2:$E$13,2,FALSE),IF(_xlpm.x=0,"",_xlpm.x)))</f>
        <v>https://orcid.org/0000-0002-9708-1761</v>
      </c>
      <c r="Z386" s="46" t="str">
        <f>IF(W386="","",_xlfn.LET(_xlpm.x,VLOOKUP(W386,'Drop-down_menus'!$D$2:$E$13,2,FALSE),IF(_xlpm.x=0,"",_xlpm.x)))</f>
        <v/>
      </c>
      <c r="AA386" s="46" t="str">
        <f>IF(X386="","",_xlfn.LET(_xlpm.x,VLOOKUP(X386,'Drop-down_menus'!$D$2:$E$13,2,FALSE),IF(_xlpm.x=0,"",_xlpm.x)))</f>
        <v/>
      </c>
      <c r="AB386" s="46" t="s">
        <v>1252</v>
      </c>
      <c r="AC386" s="46" t="s">
        <v>1255</v>
      </c>
    </row>
    <row r="387" spans="2:34" ht="13.5" customHeight="1">
      <c r="B387" s="46">
        <v>329</v>
      </c>
      <c r="C387" s="46" t="s">
        <v>100</v>
      </c>
      <c r="D387" s="46" t="b">
        <f>COUNTIF(Events!$B$2:$B$171, C387) &gt; 0</f>
        <v>1</v>
      </c>
      <c r="G387" s="46" t="s">
        <v>1204</v>
      </c>
      <c r="I387" s="46" t="s">
        <v>235</v>
      </c>
      <c r="J387" s="46" t="str">
        <f>IF(I387="","",_xlfn.LET(_xlpm.x,VLOOKUP(I387,'2026-01-09_taxon-match'!$A$2:$N$81,4,FALSE),IF(_xlpm.x=0,"",_xlpm.x)))</f>
        <v>Molgula</v>
      </c>
      <c r="K387" s="46" t="s">
        <v>1318</v>
      </c>
      <c r="L387" s="46" t="str">
        <f>IF(I387="","",_xlfn.LET(_xlpm.x,VLOOKUP(I387,'2026-01-09_taxon-match'!$A$2:$N$81,3,FALSE),IF(_xlpm.x=0,"",_xlpm.x)))</f>
        <v>urn:lsid:marinespecies.org:taxname:103509</v>
      </c>
      <c r="M387" s="46" t="str">
        <f>IF($I387="","",_xlfn.LET(_xlpm.x,VLOOKUP($I387,'2026-01-09_taxon-match'!$A$2:$N$81,5,FALSE),IF(_xlpm.x=0,"",_xlpm.x)))</f>
        <v>Forbes, 1848</v>
      </c>
      <c r="N387" s="46" t="str">
        <f>IF($I387="","",_xlfn.LET(_xlpm.x,VLOOKUP($I387,'2026-01-09_taxon-match'!$A$2:$N$81,6,FALSE),IF(_xlpm.x=0,"",_xlpm.x)))</f>
        <v>Animalia</v>
      </c>
      <c r="O387" s="46" t="str">
        <f>IF($I387="","",_xlfn.LET(_xlpm.x,VLOOKUP($I387,'2026-01-09_taxon-match'!$A$2:$N$81,7,FALSE),IF(_xlpm.x=0,"",_xlpm.x)))</f>
        <v>Chordata</v>
      </c>
      <c r="P387" s="46" t="str">
        <f>IF($I387="","",_xlfn.LET(_xlpm.x,VLOOKUP($I387,'2026-01-09_taxon-match'!$A$2:$N$81,8,FALSE),IF(_xlpm.x=0,"",_xlpm.x)))</f>
        <v>Ascidiacea</v>
      </c>
      <c r="Q387" s="46" t="str">
        <f>IF($I387="","",_xlfn.LET(_xlpm.x,VLOOKUP($I387,'2026-01-09_taxon-match'!$A$2:$N$81,9,FALSE),IF(_xlpm.x=0,"",_xlpm.x)))</f>
        <v>Stolidobranchia</v>
      </c>
      <c r="R387" s="46" t="str">
        <f>IF($I387="","",_xlfn.LET(_xlpm.x,VLOOKUP($I387,'2026-01-09_taxon-match'!$A$2:$N$81,10,FALSE),IF(_xlpm.x=0,"",_xlpm.x)))</f>
        <v>Molgulidae</v>
      </c>
      <c r="S387" s="46" t="str">
        <f>IF($I387="","",_xlfn.LET(_xlpm.x,VLOOKUP($I387,'2026-01-09_taxon-match'!$A$2:$N$81,11,FALSE),IF(_xlpm.x=0,"",_xlpm.x)))</f>
        <v>Molgula</v>
      </c>
      <c r="T387" s="46" t="str">
        <f>IF($I387="","",_xlfn.LET(_xlpm.x,VLOOKUP($I387,'2026-01-09_taxon-match'!$A$2:$N$81,13,FALSE),IF(_xlpm.x=0,"",_xlpm.x)))</f>
        <v/>
      </c>
      <c r="U387" s="46">
        <v>1</v>
      </c>
      <c r="V387" s="2" t="s">
        <v>58</v>
      </c>
      <c r="Y387" s="46" t="str">
        <f>IF(V387="","",_xlfn.LET(_xlpm.x,VLOOKUP(V387,'Drop-down_menus'!$D$2:$E$13,2,FALSE),IF(_xlpm.x=0,"",_xlpm.x)))</f>
        <v>https://orcid.org/0000-0002-9708-1761</v>
      </c>
      <c r="Z387" s="46" t="str">
        <f>IF(W387="","",_xlfn.LET(_xlpm.x,VLOOKUP(W387,'Drop-down_menus'!$D$2:$E$13,2,FALSE),IF(_xlpm.x=0,"",_xlpm.x)))</f>
        <v/>
      </c>
      <c r="AA387" s="46" t="str">
        <f>IF(X387="","",_xlfn.LET(_xlpm.x,VLOOKUP(X387,'Drop-down_menus'!$D$2:$E$13,2,FALSE),IF(_xlpm.x=0,"",_xlpm.x)))</f>
        <v/>
      </c>
      <c r="AB387" s="46" t="s">
        <v>1253</v>
      </c>
      <c r="AC387" s="46" t="s">
        <v>1256</v>
      </c>
    </row>
    <row r="388" spans="2:34" ht="13.5" customHeight="1">
      <c r="B388" s="46">
        <v>329</v>
      </c>
      <c r="C388" s="46" t="s">
        <v>100</v>
      </c>
      <c r="D388" s="46" t="b">
        <f>COUNTIF(Events!$B$2:$B$171, C388) &gt; 0</f>
        <v>1</v>
      </c>
      <c r="G388" s="46" t="s">
        <v>1204</v>
      </c>
      <c r="I388" s="46" t="s">
        <v>235</v>
      </c>
      <c r="J388" s="46" t="str">
        <f>IF(I388="","",_xlfn.LET(_xlpm.x,VLOOKUP(I388,'2026-01-09_taxon-match'!$A$2:$N$81,4,FALSE),IF(_xlpm.x=0,"",_xlpm.x)))</f>
        <v>Molgula</v>
      </c>
      <c r="K388" s="46" t="s">
        <v>1318</v>
      </c>
      <c r="L388" s="46" t="str">
        <f>IF(I388="","",_xlfn.LET(_xlpm.x,VLOOKUP(I388,'2026-01-09_taxon-match'!$A$2:$N$81,3,FALSE),IF(_xlpm.x=0,"",_xlpm.x)))</f>
        <v>urn:lsid:marinespecies.org:taxname:103509</v>
      </c>
      <c r="M388" s="46" t="str">
        <f>IF($I388="","",_xlfn.LET(_xlpm.x,VLOOKUP($I388,'2026-01-09_taxon-match'!$A$2:$N$81,5,FALSE),IF(_xlpm.x=0,"",_xlpm.x)))</f>
        <v>Forbes, 1848</v>
      </c>
      <c r="N388" s="46" t="str">
        <f>IF($I388="","",_xlfn.LET(_xlpm.x,VLOOKUP($I388,'2026-01-09_taxon-match'!$A$2:$N$81,6,FALSE),IF(_xlpm.x=0,"",_xlpm.x)))</f>
        <v>Animalia</v>
      </c>
      <c r="O388" s="46" t="str">
        <f>IF($I388="","",_xlfn.LET(_xlpm.x,VLOOKUP($I388,'2026-01-09_taxon-match'!$A$2:$N$81,7,FALSE),IF(_xlpm.x=0,"",_xlpm.x)))</f>
        <v>Chordata</v>
      </c>
      <c r="P388" s="46" t="str">
        <f>IF($I388="","",_xlfn.LET(_xlpm.x,VLOOKUP($I388,'2026-01-09_taxon-match'!$A$2:$N$81,8,FALSE),IF(_xlpm.x=0,"",_xlpm.x)))</f>
        <v>Ascidiacea</v>
      </c>
      <c r="Q388" s="46" t="str">
        <f>IF($I388="","",_xlfn.LET(_xlpm.x,VLOOKUP($I388,'2026-01-09_taxon-match'!$A$2:$N$81,9,FALSE),IF(_xlpm.x=0,"",_xlpm.x)))</f>
        <v>Stolidobranchia</v>
      </c>
      <c r="R388" s="46" t="str">
        <f>IF($I388="","",_xlfn.LET(_xlpm.x,VLOOKUP($I388,'2026-01-09_taxon-match'!$A$2:$N$81,10,FALSE),IF(_xlpm.x=0,"",_xlpm.x)))</f>
        <v>Molgulidae</v>
      </c>
      <c r="S388" s="46" t="str">
        <f>IF($I388="","",_xlfn.LET(_xlpm.x,VLOOKUP($I388,'2026-01-09_taxon-match'!$A$2:$N$81,11,FALSE),IF(_xlpm.x=0,"",_xlpm.x)))</f>
        <v>Molgula</v>
      </c>
      <c r="T388" s="46" t="str">
        <f>IF($I388="","",_xlfn.LET(_xlpm.x,VLOOKUP($I388,'2026-01-09_taxon-match'!$A$2:$N$81,13,FALSE),IF(_xlpm.x=0,"",_xlpm.x)))</f>
        <v/>
      </c>
      <c r="U388" s="46">
        <v>1</v>
      </c>
      <c r="V388" s="2" t="s">
        <v>58</v>
      </c>
      <c r="Y388" s="46" t="str">
        <f>IF(V388="","",_xlfn.LET(_xlpm.x,VLOOKUP(V388,'Drop-down_menus'!$D$2:$E$13,2,FALSE),IF(_xlpm.x=0,"",_xlpm.x)))</f>
        <v>https://orcid.org/0000-0002-9708-1761</v>
      </c>
      <c r="Z388" s="46" t="str">
        <f>IF(W388="","",_xlfn.LET(_xlpm.x,VLOOKUP(W388,'Drop-down_menus'!$D$2:$E$13,2,FALSE),IF(_xlpm.x=0,"",_xlpm.x)))</f>
        <v/>
      </c>
      <c r="AA388" s="46" t="str">
        <f>IF(X388="","",_xlfn.LET(_xlpm.x,VLOOKUP(X388,'Drop-down_menus'!$D$2:$E$13,2,FALSE),IF(_xlpm.x=0,"",_xlpm.x)))</f>
        <v/>
      </c>
      <c r="AB388" s="46" t="s">
        <v>300</v>
      </c>
      <c r="AC388" s="46" t="s">
        <v>1255</v>
      </c>
    </row>
    <row r="389" spans="2:34" ht="13.5" customHeight="1">
      <c r="B389" s="46">
        <v>329</v>
      </c>
      <c r="C389" s="46" t="s">
        <v>100</v>
      </c>
      <c r="D389" s="46" t="b">
        <f>COUNTIF(Events!$B$2:$B$171, C389) &gt; 0</f>
        <v>1</v>
      </c>
      <c r="E389" s="46" t="s">
        <v>169</v>
      </c>
      <c r="G389" s="46" t="s">
        <v>235</v>
      </c>
      <c r="I389" s="46" t="s">
        <v>235</v>
      </c>
      <c r="J389" s="46" t="str">
        <f>IF(I389="","",_xlfn.LET(_xlpm.x,VLOOKUP(I389,'2026-01-09_taxon-match'!$A$2:$N$81,4,FALSE),IF(_xlpm.x=0,"",_xlpm.x)))</f>
        <v>Molgula</v>
      </c>
      <c r="L389" s="46" t="str">
        <f>IF(I389="","",_xlfn.LET(_xlpm.x,VLOOKUP(I389,'2026-01-09_taxon-match'!$A$2:$N$81,3,FALSE),IF(_xlpm.x=0,"",_xlpm.x)))</f>
        <v>urn:lsid:marinespecies.org:taxname:103509</v>
      </c>
      <c r="M389" s="46" t="str">
        <f>IF($I389="","",_xlfn.LET(_xlpm.x,VLOOKUP($I389,'2026-01-09_taxon-match'!$A$2:$N$81,5,FALSE),IF(_xlpm.x=0,"",_xlpm.x)))</f>
        <v>Forbes, 1848</v>
      </c>
      <c r="N389" s="46" t="str">
        <f>IF($I389="","",_xlfn.LET(_xlpm.x,VLOOKUP($I389,'2026-01-09_taxon-match'!$A$2:$N$81,6,FALSE),IF(_xlpm.x=0,"",_xlpm.x)))</f>
        <v>Animalia</v>
      </c>
      <c r="O389" s="46" t="str">
        <f>IF($I389="","",_xlfn.LET(_xlpm.x,VLOOKUP($I389,'2026-01-09_taxon-match'!$A$2:$N$81,7,FALSE),IF(_xlpm.x=0,"",_xlpm.x)))</f>
        <v>Chordata</v>
      </c>
      <c r="P389" s="46" t="str">
        <f>IF($I389="","",_xlfn.LET(_xlpm.x,VLOOKUP($I389,'2026-01-09_taxon-match'!$A$2:$N$81,8,FALSE),IF(_xlpm.x=0,"",_xlpm.x)))</f>
        <v>Ascidiacea</v>
      </c>
      <c r="Q389" s="46" t="str">
        <f>IF($I389="","",_xlfn.LET(_xlpm.x,VLOOKUP($I389,'2026-01-09_taxon-match'!$A$2:$N$81,9,FALSE),IF(_xlpm.x=0,"",_xlpm.x)))</f>
        <v>Stolidobranchia</v>
      </c>
      <c r="R389" s="46" t="str">
        <f>IF($I389="","",_xlfn.LET(_xlpm.x,VLOOKUP($I389,'2026-01-09_taxon-match'!$A$2:$N$81,10,FALSE),IF(_xlpm.x=0,"",_xlpm.x)))</f>
        <v>Molgulidae</v>
      </c>
      <c r="S389" s="46" t="str">
        <f>IF($I389="","",_xlfn.LET(_xlpm.x,VLOOKUP($I389,'2026-01-09_taxon-match'!$A$2:$N$81,11,FALSE),IF(_xlpm.x=0,"",_xlpm.x)))</f>
        <v>Molgula</v>
      </c>
      <c r="T389" s="46" t="str">
        <f>IF($I389="","",_xlfn.LET(_xlpm.x,VLOOKUP($I389,'2026-01-09_taxon-match'!$A$2:$N$81,13,FALSE),IF(_xlpm.x=0,"",_xlpm.x)))</f>
        <v/>
      </c>
      <c r="U389" s="46">
        <v>1</v>
      </c>
      <c r="V389" s="46" t="s">
        <v>58</v>
      </c>
      <c r="W389" s="46" t="s">
        <v>28</v>
      </c>
      <c r="Y389" s="46" t="str">
        <f>IF(V389="","",_xlfn.LET(_xlpm.x,VLOOKUP(V389,'Drop-down_menus'!$D$2:$E$13,2,FALSE),IF(_xlpm.x=0,"",_xlpm.x)))</f>
        <v>https://orcid.org/0000-0002-9708-1761</v>
      </c>
      <c r="Z389" s="46" t="str">
        <f>IF(W389="","",_xlfn.LET(_xlpm.x,VLOOKUP(W389,'Drop-down_menus'!$D$2:$E$13,2,FALSE),IF(_xlpm.x=0,"",_xlpm.x)))</f>
        <v>https://orcid.org/0000-0002-9037-7623</v>
      </c>
      <c r="AA389" s="46" t="str">
        <f>IF(X389="","",_xlfn.LET(_xlpm.x,VLOOKUP(X389,'Drop-down_menus'!$D$2:$E$13,2,FALSE),IF(_xlpm.x=0,"",_xlpm.x)))</f>
        <v/>
      </c>
      <c r="AB389" s="14" t="s">
        <v>236</v>
      </c>
      <c r="AC389" s="14" t="s">
        <v>233</v>
      </c>
      <c r="AE389" s="46" t="s">
        <v>28</v>
      </c>
      <c r="AF389" s="46" t="s">
        <v>42</v>
      </c>
      <c r="AG389" s="46" t="str">
        <f>IF(AE389="","",_xlfn.LET(_xlpm.x,VLOOKUP(AE389,'Drop-down_menus'!$D$2:$E$13,2,FALSE),IF(_xlpm.x=0,"",_xlpm.x)))</f>
        <v>https://orcid.org/0000-0002-9037-7623</v>
      </c>
      <c r="AH389" s="46" t="str">
        <f>IF(AF389="","",_xlfn.LET(_xlpm.x,VLOOKUP(AF389,'Drop-down_menus'!$D$2:$E$13,2,FALSE),IF(_xlpm.x=0,"",_xlpm.x)))</f>
        <v/>
      </c>
    </row>
    <row r="390" spans="2:34" ht="13.5" customHeight="1">
      <c r="B390" s="46">
        <v>330</v>
      </c>
      <c r="C390" s="46" t="s">
        <v>100</v>
      </c>
      <c r="D390" s="46" t="b">
        <f>COUNTIF(Events!$B$2:$B$171, C390) &gt; 0</f>
        <v>1</v>
      </c>
      <c r="G390" s="46" t="s">
        <v>1204</v>
      </c>
      <c r="I390" s="46" t="s">
        <v>235</v>
      </c>
      <c r="J390" s="46" t="str">
        <f>IF(I390="","",_xlfn.LET(_xlpm.x,VLOOKUP(I390,'2026-01-09_taxon-match'!$A$2:$N$81,4,FALSE),IF(_xlpm.x=0,"",_xlpm.x)))</f>
        <v>Molgula</v>
      </c>
      <c r="K390" s="46" t="s">
        <v>1318</v>
      </c>
      <c r="L390" s="46" t="str">
        <f>IF(I390="","",_xlfn.LET(_xlpm.x,VLOOKUP(I390,'2026-01-09_taxon-match'!$A$2:$N$81,3,FALSE),IF(_xlpm.x=0,"",_xlpm.x)))</f>
        <v>urn:lsid:marinespecies.org:taxname:103509</v>
      </c>
      <c r="M390" s="46" t="str">
        <f>IF($I390="","",_xlfn.LET(_xlpm.x,VLOOKUP($I390,'2026-01-09_taxon-match'!$A$2:$N$81,5,FALSE),IF(_xlpm.x=0,"",_xlpm.x)))</f>
        <v>Forbes, 1848</v>
      </c>
      <c r="N390" s="46" t="str">
        <f>IF($I390="","",_xlfn.LET(_xlpm.x,VLOOKUP($I390,'2026-01-09_taxon-match'!$A$2:$N$81,6,FALSE),IF(_xlpm.x=0,"",_xlpm.x)))</f>
        <v>Animalia</v>
      </c>
      <c r="O390" s="46" t="str">
        <f>IF($I390="","",_xlfn.LET(_xlpm.x,VLOOKUP($I390,'2026-01-09_taxon-match'!$A$2:$N$81,7,FALSE),IF(_xlpm.x=0,"",_xlpm.x)))</f>
        <v>Chordata</v>
      </c>
      <c r="P390" s="46" t="str">
        <f>IF($I390="","",_xlfn.LET(_xlpm.x,VLOOKUP($I390,'2026-01-09_taxon-match'!$A$2:$N$81,8,FALSE),IF(_xlpm.x=0,"",_xlpm.x)))</f>
        <v>Ascidiacea</v>
      </c>
      <c r="Q390" s="46" t="str">
        <f>IF($I390="","",_xlfn.LET(_xlpm.x,VLOOKUP($I390,'2026-01-09_taxon-match'!$A$2:$N$81,9,FALSE),IF(_xlpm.x=0,"",_xlpm.x)))</f>
        <v>Stolidobranchia</v>
      </c>
      <c r="R390" s="46" t="str">
        <f>IF($I390="","",_xlfn.LET(_xlpm.x,VLOOKUP($I390,'2026-01-09_taxon-match'!$A$2:$N$81,10,FALSE),IF(_xlpm.x=0,"",_xlpm.x)))</f>
        <v>Molgulidae</v>
      </c>
      <c r="S390" s="46" t="str">
        <f>IF($I390="","",_xlfn.LET(_xlpm.x,VLOOKUP($I390,'2026-01-09_taxon-match'!$A$2:$N$81,11,FALSE),IF(_xlpm.x=0,"",_xlpm.x)))</f>
        <v>Molgula</v>
      </c>
      <c r="T390" s="46" t="str">
        <f>IF($I390="","",_xlfn.LET(_xlpm.x,VLOOKUP($I390,'2026-01-09_taxon-match'!$A$2:$N$81,13,FALSE),IF(_xlpm.x=0,"",_xlpm.x)))</f>
        <v/>
      </c>
      <c r="U390" s="46">
        <v>1</v>
      </c>
      <c r="V390" s="2" t="s">
        <v>58</v>
      </c>
      <c r="Y390" s="46" t="str">
        <f>IF(V390="","",_xlfn.LET(_xlpm.x,VLOOKUP(V390,'Drop-down_menus'!$D$2:$E$13,2,FALSE),IF(_xlpm.x=0,"",_xlpm.x)))</f>
        <v>https://orcid.org/0000-0002-9708-1761</v>
      </c>
      <c r="Z390" s="46" t="str">
        <f>IF(W390="","",_xlfn.LET(_xlpm.x,VLOOKUP(W390,'Drop-down_menus'!$D$2:$E$13,2,FALSE),IF(_xlpm.x=0,"",_xlpm.x)))</f>
        <v/>
      </c>
      <c r="AA390" s="46" t="str">
        <f>IF(X390="","",_xlfn.LET(_xlpm.x,VLOOKUP(X390,'Drop-down_menus'!$D$2:$E$13,2,FALSE),IF(_xlpm.x=0,"",_xlpm.x)))</f>
        <v/>
      </c>
      <c r="AB390" s="46" t="s">
        <v>1252</v>
      </c>
      <c r="AC390" s="46" t="s">
        <v>1255</v>
      </c>
    </row>
    <row r="391" spans="2:34" ht="13.5" customHeight="1">
      <c r="B391" s="46">
        <v>330</v>
      </c>
      <c r="C391" s="46" t="s">
        <v>100</v>
      </c>
      <c r="D391" s="46" t="b">
        <f>COUNTIF(Events!$B$2:$B$171, C391) &gt; 0</f>
        <v>1</v>
      </c>
      <c r="G391" s="46" t="s">
        <v>1204</v>
      </c>
      <c r="I391" s="46" t="s">
        <v>235</v>
      </c>
      <c r="J391" s="46" t="str">
        <f>IF(I391="","",_xlfn.LET(_xlpm.x,VLOOKUP(I391,'2026-01-09_taxon-match'!$A$2:$N$81,4,FALSE),IF(_xlpm.x=0,"",_xlpm.x)))</f>
        <v>Molgula</v>
      </c>
      <c r="K391" s="46" t="s">
        <v>1318</v>
      </c>
      <c r="L391" s="46" t="str">
        <f>IF(I391="","",_xlfn.LET(_xlpm.x,VLOOKUP(I391,'2026-01-09_taxon-match'!$A$2:$N$81,3,FALSE),IF(_xlpm.x=0,"",_xlpm.x)))</f>
        <v>urn:lsid:marinespecies.org:taxname:103509</v>
      </c>
      <c r="M391" s="46" t="str">
        <f>IF($I391="","",_xlfn.LET(_xlpm.x,VLOOKUP($I391,'2026-01-09_taxon-match'!$A$2:$N$81,5,FALSE),IF(_xlpm.x=0,"",_xlpm.x)))</f>
        <v>Forbes, 1848</v>
      </c>
      <c r="N391" s="46" t="str">
        <f>IF($I391="","",_xlfn.LET(_xlpm.x,VLOOKUP($I391,'2026-01-09_taxon-match'!$A$2:$N$81,6,FALSE),IF(_xlpm.x=0,"",_xlpm.x)))</f>
        <v>Animalia</v>
      </c>
      <c r="O391" s="46" t="str">
        <f>IF($I391="","",_xlfn.LET(_xlpm.x,VLOOKUP($I391,'2026-01-09_taxon-match'!$A$2:$N$81,7,FALSE),IF(_xlpm.x=0,"",_xlpm.x)))</f>
        <v>Chordata</v>
      </c>
      <c r="P391" s="46" t="str">
        <f>IF($I391="","",_xlfn.LET(_xlpm.x,VLOOKUP($I391,'2026-01-09_taxon-match'!$A$2:$N$81,8,FALSE),IF(_xlpm.x=0,"",_xlpm.x)))</f>
        <v>Ascidiacea</v>
      </c>
      <c r="Q391" s="46" t="str">
        <f>IF($I391="","",_xlfn.LET(_xlpm.x,VLOOKUP($I391,'2026-01-09_taxon-match'!$A$2:$N$81,9,FALSE),IF(_xlpm.x=0,"",_xlpm.x)))</f>
        <v>Stolidobranchia</v>
      </c>
      <c r="R391" s="46" t="str">
        <f>IF($I391="","",_xlfn.LET(_xlpm.x,VLOOKUP($I391,'2026-01-09_taxon-match'!$A$2:$N$81,10,FALSE),IF(_xlpm.x=0,"",_xlpm.x)))</f>
        <v>Molgulidae</v>
      </c>
      <c r="S391" s="46" t="str">
        <f>IF($I391="","",_xlfn.LET(_xlpm.x,VLOOKUP($I391,'2026-01-09_taxon-match'!$A$2:$N$81,11,FALSE),IF(_xlpm.x=0,"",_xlpm.x)))</f>
        <v>Molgula</v>
      </c>
      <c r="T391" s="46" t="str">
        <f>IF($I391="","",_xlfn.LET(_xlpm.x,VLOOKUP($I391,'2026-01-09_taxon-match'!$A$2:$N$81,13,FALSE),IF(_xlpm.x=0,"",_xlpm.x)))</f>
        <v/>
      </c>
      <c r="U391" s="46">
        <v>1</v>
      </c>
      <c r="V391" s="2" t="s">
        <v>58</v>
      </c>
      <c r="Y391" s="46" t="str">
        <f>IF(V391="","",_xlfn.LET(_xlpm.x,VLOOKUP(V391,'Drop-down_menus'!$D$2:$E$13,2,FALSE),IF(_xlpm.x=0,"",_xlpm.x)))</f>
        <v>https://orcid.org/0000-0002-9708-1761</v>
      </c>
      <c r="Z391" s="46" t="str">
        <f>IF(W391="","",_xlfn.LET(_xlpm.x,VLOOKUP(W391,'Drop-down_menus'!$D$2:$E$13,2,FALSE),IF(_xlpm.x=0,"",_xlpm.x)))</f>
        <v/>
      </c>
      <c r="AA391" s="46" t="str">
        <f>IF(X391="","",_xlfn.LET(_xlpm.x,VLOOKUP(X391,'Drop-down_menus'!$D$2:$E$13,2,FALSE),IF(_xlpm.x=0,"",_xlpm.x)))</f>
        <v/>
      </c>
      <c r="AB391" s="46" t="s">
        <v>1253</v>
      </c>
      <c r="AC391" s="46" t="s">
        <v>1256</v>
      </c>
    </row>
    <row r="392" spans="2:34" ht="13.5" customHeight="1">
      <c r="B392" s="46">
        <v>330</v>
      </c>
      <c r="C392" s="46" t="s">
        <v>100</v>
      </c>
      <c r="D392" s="46" t="b">
        <f>COUNTIF(Events!$B$2:$B$171, C392) &gt; 0</f>
        <v>1</v>
      </c>
      <c r="G392" s="46" t="s">
        <v>1204</v>
      </c>
      <c r="I392" s="46" t="s">
        <v>235</v>
      </c>
      <c r="J392" s="46" t="str">
        <f>IF(I392="","",_xlfn.LET(_xlpm.x,VLOOKUP(I392,'2026-01-09_taxon-match'!$A$2:$N$81,4,FALSE),IF(_xlpm.x=0,"",_xlpm.x)))</f>
        <v>Molgula</v>
      </c>
      <c r="K392" s="46" t="s">
        <v>1318</v>
      </c>
      <c r="L392" s="46" t="str">
        <f>IF(I392="","",_xlfn.LET(_xlpm.x,VLOOKUP(I392,'2026-01-09_taxon-match'!$A$2:$N$81,3,FALSE),IF(_xlpm.x=0,"",_xlpm.x)))</f>
        <v>urn:lsid:marinespecies.org:taxname:103509</v>
      </c>
      <c r="M392" s="46" t="str">
        <f>IF($I392="","",_xlfn.LET(_xlpm.x,VLOOKUP($I392,'2026-01-09_taxon-match'!$A$2:$N$81,5,FALSE),IF(_xlpm.x=0,"",_xlpm.x)))</f>
        <v>Forbes, 1848</v>
      </c>
      <c r="N392" s="46" t="str">
        <f>IF($I392="","",_xlfn.LET(_xlpm.x,VLOOKUP($I392,'2026-01-09_taxon-match'!$A$2:$N$81,6,FALSE),IF(_xlpm.x=0,"",_xlpm.x)))</f>
        <v>Animalia</v>
      </c>
      <c r="O392" s="46" t="str">
        <f>IF($I392="","",_xlfn.LET(_xlpm.x,VLOOKUP($I392,'2026-01-09_taxon-match'!$A$2:$N$81,7,FALSE),IF(_xlpm.x=0,"",_xlpm.x)))</f>
        <v>Chordata</v>
      </c>
      <c r="P392" s="46" t="str">
        <f>IF($I392="","",_xlfn.LET(_xlpm.x,VLOOKUP($I392,'2026-01-09_taxon-match'!$A$2:$N$81,8,FALSE),IF(_xlpm.x=0,"",_xlpm.x)))</f>
        <v>Ascidiacea</v>
      </c>
      <c r="Q392" s="46" t="str">
        <f>IF($I392="","",_xlfn.LET(_xlpm.x,VLOOKUP($I392,'2026-01-09_taxon-match'!$A$2:$N$81,9,FALSE),IF(_xlpm.x=0,"",_xlpm.x)))</f>
        <v>Stolidobranchia</v>
      </c>
      <c r="R392" s="46" t="str">
        <f>IF($I392="","",_xlfn.LET(_xlpm.x,VLOOKUP($I392,'2026-01-09_taxon-match'!$A$2:$N$81,10,FALSE),IF(_xlpm.x=0,"",_xlpm.x)))</f>
        <v>Molgulidae</v>
      </c>
      <c r="S392" s="46" t="str">
        <f>IF($I392="","",_xlfn.LET(_xlpm.x,VLOOKUP($I392,'2026-01-09_taxon-match'!$A$2:$N$81,11,FALSE),IF(_xlpm.x=0,"",_xlpm.x)))</f>
        <v>Molgula</v>
      </c>
      <c r="T392" s="46" t="str">
        <f>IF($I392="","",_xlfn.LET(_xlpm.x,VLOOKUP($I392,'2026-01-09_taxon-match'!$A$2:$N$81,13,FALSE),IF(_xlpm.x=0,"",_xlpm.x)))</f>
        <v/>
      </c>
      <c r="U392" s="46">
        <v>1</v>
      </c>
      <c r="V392" s="2" t="s">
        <v>58</v>
      </c>
      <c r="Y392" s="46" t="str">
        <f>IF(V392="","",_xlfn.LET(_xlpm.x,VLOOKUP(V392,'Drop-down_menus'!$D$2:$E$13,2,FALSE),IF(_xlpm.x=0,"",_xlpm.x)))</f>
        <v>https://orcid.org/0000-0002-9708-1761</v>
      </c>
      <c r="Z392" s="46" t="str">
        <f>IF(W392="","",_xlfn.LET(_xlpm.x,VLOOKUP(W392,'Drop-down_menus'!$D$2:$E$13,2,FALSE),IF(_xlpm.x=0,"",_xlpm.x)))</f>
        <v/>
      </c>
      <c r="AA392" s="46" t="str">
        <f>IF(X392="","",_xlfn.LET(_xlpm.x,VLOOKUP(X392,'Drop-down_menus'!$D$2:$E$13,2,FALSE),IF(_xlpm.x=0,"",_xlpm.x)))</f>
        <v/>
      </c>
      <c r="AB392" s="46" t="s">
        <v>300</v>
      </c>
      <c r="AC392" s="46" t="s">
        <v>1255</v>
      </c>
    </row>
    <row r="393" spans="2:34" ht="13.5" customHeight="1">
      <c r="B393" s="46">
        <v>330</v>
      </c>
      <c r="C393" s="46" t="s">
        <v>100</v>
      </c>
      <c r="D393" s="46" t="b">
        <f>COUNTIF(Events!$B$2:$B$171, C393) &gt; 0</f>
        <v>1</v>
      </c>
      <c r="E393" s="46" t="s">
        <v>169</v>
      </c>
      <c r="G393" s="46" t="s">
        <v>235</v>
      </c>
      <c r="I393" s="46" t="s">
        <v>235</v>
      </c>
      <c r="J393" s="46" t="str">
        <f>IF(I393="","",_xlfn.LET(_xlpm.x,VLOOKUP(I393,'2026-01-09_taxon-match'!$A$2:$N$81,4,FALSE),IF(_xlpm.x=0,"",_xlpm.x)))</f>
        <v>Molgula</v>
      </c>
      <c r="L393" s="46" t="str">
        <f>IF(I393="","",_xlfn.LET(_xlpm.x,VLOOKUP(I393,'2026-01-09_taxon-match'!$A$2:$N$81,3,FALSE),IF(_xlpm.x=0,"",_xlpm.x)))</f>
        <v>urn:lsid:marinespecies.org:taxname:103509</v>
      </c>
      <c r="M393" s="46" t="str">
        <f>IF($I393="","",_xlfn.LET(_xlpm.x,VLOOKUP($I393,'2026-01-09_taxon-match'!$A$2:$N$81,5,FALSE),IF(_xlpm.x=0,"",_xlpm.x)))</f>
        <v>Forbes, 1848</v>
      </c>
      <c r="N393" s="46" t="str">
        <f>IF($I393="","",_xlfn.LET(_xlpm.x,VLOOKUP($I393,'2026-01-09_taxon-match'!$A$2:$N$81,6,FALSE),IF(_xlpm.x=0,"",_xlpm.x)))</f>
        <v>Animalia</v>
      </c>
      <c r="O393" s="46" t="str">
        <f>IF($I393="","",_xlfn.LET(_xlpm.x,VLOOKUP($I393,'2026-01-09_taxon-match'!$A$2:$N$81,7,FALSE),IF(_xlpm.x=0,"",_xlpm.x)))</f>
        <v>Chordata</v>
      </c>
      <c r="P393" s="46" t="str">
        <f>IF($I393="","",_xlfn.LET(_xlpm.x,VLOOKUP($I393,'2026-01-09_taxon-match'!$A$2:$N$81,8,FALSE),IF(_xlpm.x=0,"",_xlpm.x)))</f>
        <v>Ascidiacea</v>
      </c>
      <c r="Q393" s="46" t="str">
        <f>IF($I393="","",_xlfn.LET(_xlpm.x,VLOOKUP($I393,'2026-01-09_taxon-match'!$A$2:$N$81,9,FALSE),IF(_xlpm.x=0,"",_xlpm.x)))</f>
        <v>Stolidobranchia</v>
      </c>
      <c r="R393" s="46" t="str">
        <f>IF($I393="","",_xlfn.LET(_xlpm.x,VLOOKUP($I393,'2026-01-09_taxon-match'!$A$2:$N$81,10,FALSE),IF(_xlpm.x=0,"",_xlpm.x)))</f>
        <v>Molgulidae</v>
      </c>
      <c r="S393" s="46" t="str">
        <f>IF($I393="","",_xlfn.LET(_xlpm.x,VLOOKUP($I393,'2026-01-09_taxon-match'!$A$2:$N$81,11,FALSE),IF(_xlpm.x=0,"",_xlpm.x)))</f>
        <v>Molgula</v>
      </c>
      <c r="T393" s="46" t="str">
        <f>IF($I393="","",_xlfn.LET(_xlpm.x,VLOOKUP($I393,'2026-01-09_taxon-match'!$A$2:$N$81,13,FALSE),IF(_xlpm.x=0,"",_xlpm.x)))</f>
        <v/>
      </c>
      <c r="U393" s="46">
        <v>1</v>
      </c>
      <c r="V393" s="46" t="s">
        <v>58</v>
      </c>
      <c r="W393" s="46" t="s">
        <v>28</v>
      </c>
      <c r="Y393" s="46" t="str">
        <f>IF(V393="","",_xlfn.LET(_xlpm.x,VLOOKUP(V393,'Drop-down_menus'!$D$2:$E$13,2,FALSE),IF(_xlpm.x=0,"",_xlpm.x)))</f>
        <v>https://orcid.org/0000-0002-9708-1761</v>
      </c>
      <c r="Z393" s="46" t="str">
        <f>IF(W393="","",_xlfn.LET(_xlpm.x,VLOOKUP(W393,'Drop-down_menus'!$D$2:$E$13,2,FALSE),IF(_xlpm.x=0,"",_xlpm.x)))</f>
        <v>https://orcid.org/0000-0002-9037-7623</v>
      </c>
      <c r="AA393" s="46" t="str">
        <f>IF(X393="","",_xlfn.LET(_xlpm.x,VLOOKUP(X393,'Drop-down_menus'!$D$2:$E$13,2,FALSE),IF(_xlpm.x=0,"",_xlpm.x)))</f>
        <v/>
      </c>
      <c r="AB393" s="14" t="s">
        <v>236</v>
      </c>
      <c r="AC393" s="14" t="s">
        <v>270</v>
      </c>
      <c r="AE393" s="46" t="s">
        <v>28</v>
      </c>
      <c r="AF393" s="46" t="s">
        <v>42</v>
      </c>
      <c r="AG393" s="46" t="str">
        <f>IF(AE393="","",_xlfn.LET(_xlpm.x,VLOOKUP(AE393,'Drop-down_menus'!$D$2:$E$13,2,FALSE),IF(_xlpm.x=0,"",_xlpm.x)))</f>
        <v>https://orcid.org/0000-0002-9037-7623</v>
      </c>
      <c r="AH393" s="46" t="str">
        <f>IF(AF393="","",_xlfn.LET(_xlpm.x,VLOOKUP(AF393,'Drop-down_menus'!$D$2:$E$13,2,FALSE),IF(_xlpm.x=0,"",_xlpm.x)))</f>
        <v/>
      </c>
    </row>
    <row r="394" spans="2:34" ht="13.5" customHeight="1">
      <c r="B394" s="46">
        <v>331</v>
      </c>
      <c r="C394" s="46" t="s">
        <v>100</v>
      </c>
      <c r="D394" s="46" t="b">
        <f>COUNTIF(Events!$B$2:$B$171, C394) &gt; 0</f>
        <v>1</v>
      </c>
      <c r="G394" s="46" t="s">
        <v>1204</v>
      </c>
      <c r="I394" s="46" t="s">
        <v>235</v>
      </c>
      <c r="J394" s="46" t="str">
        <f>IF(I394="","",_xlfn.LET(_xlpm.x,VLOOKUP(I394,'2026-01-09_taxon-match'!$A$2:$N$81,4,FALSE),IF(_xlpm.x=0,"",_xlpm.x)))</f>
        <v>Molgula</v>
      </c>
      <c r="K394" s="46" t="s">
        <v>1318</v>
      </c>
      <c r="L394" s="46" t="str">
        <f>IF(I394="","",_xlfn.LET(_xlpm.x,VLOOKUP(I394,'2026-01-09_taxon-match'!$A$2:$N$81,3,FALSE),IF(_xlpm.x=0,"",_xlpm.x)))</f>
        <v>urn:lsid:marinespecies.org:taxname:103509</v>
      </c>
      <c r="M394" s="46" t="str">
        <f>IF($I394="","",_xlfn.LET(_xlpm.x,VLOOKUP($I394,'2026-01-09_taxon-match'!$A$2:$N$81,5,FALSE),IF(_xlpm.x=0,"",_xlpm.x)))</f>
        <v>Forbes, 1848</v>
      </c>
      <c r="N394" s="46" t="str">
        <f>IF($I394="","",_xlfn.LET(_xlpm.x,VLOOKUP($I394,'2026-01-09_taxon-match'!$A$2:$N$81,6,FALSE),IF(_xlpm.x=0,"",_xlpm.x)))</f>
        <v>Animalia</v>
      </c>
      <c r="O394" s="46" t="str">
        <f>IF($I394="","",_xlfn.LET(_xlpm.x,VLOOKUP($I394,'2026-01-09_taxon-match'!$A$2:$N$81,7,FALSE),IF(_xlpm.x=0,"",_xlpm.x)))</f>
        <v>Chordata</v>
      </c>
      <c r="P394" s="46" t="str">
        <f>IF($I394="","",_xlfn.LET(_xlpm.x,VLOOKUP($I394,'2026-01-09_taxon-match'!$A$2:$N$81,8,FALSE),IF(_xlpm.x=0,"",_xlpm.x)))</f>
        <v>Ascidiacea</v>
      </c>
      <c r="Q394" s="46" t="str">
        <f>IF($I394="","",_xlfn.LET(_xlpm.x,VLOOKUP($I394,'2026-01-09_taxon-match'!$A$2:$N$81,9,FALSE),IF(_xlpm.x=0,"",_xlpm.x)))</f>
        <v>Stolidobranchia</v>
      </c>
      <c r="R394" s="46" t="str">
        <f>IF($I394="","",_xlfn.LET(_xlpm.x,VLOOKUP($I394,'2026-01-09_taxon-match'!$A$2:$N$81,10,FALSE),IF(_xlpm.x=0,"",_xlpm.x)))</f>
        <v>Molgulidae</v>
      </c>
      <c r="S394" s="46" t="str">
        <f>IF($I394="","",_xlfn.LET(_xlpm.x,VLOOKUP($I394,'2026-01-09_taxon-match'!$A$2:$N$81,11,FALSE),IF(_xlpm.x=0,"",_xlpm.x)))</f>
        <v>Molgula</v>
      </c>
      <c r="T394" s="46" t="str">
        <f>IF($I394="","",_xlfn.LET(_xlpm.x,VLOOKUP($I394,'2026-01-09_taxon-match'!$A$2:$N$81,13,FALSE),IF(_xlpm.x=0,"",_xlpm.x)))</f>
        <v/>
      </c>
      <c r="U394" s="46">
        <v>1</v>
      </c>
      <c r="V394" s="2" t="s">
        <v>58</v>
      </c>
      <c r="Y394" s="46" t="str">
        <f>IF(V394="","",_xlfn.LET(_xlpm.x,VLOOKUP(V394,'Drop-down_menus'!$D$2:$E$13,2,FALSE),IF(_xlpm.x=0,"",_xlpm.x)))</f>
        <v>https://orcid.org/0000-0002-9708-1761</v>
      </c>
      <c r="Z394" s="46" t="str">
        <f>IF(W394="","",_xlfn.LET(_xlpm.x,VLOOKUP(W394,'Drop-down_menus'!$D$2:$E$13,2,FALSE),IF(_xlpm.x=0,"",_xlpm.x)))</f>
        <v/>
      </c>
      <c r="AA394" s="46" t="str">
        <f>IF(X394="","",_xlfn.LET(_xlpm.x,VLOOKUP(X394,'Drop-down_menus'!$D$2:$E$13,2,FALSE),IF(_xlpm.x=0,"",_xlpm.x)))</f>
        <v/>
      </c>
      <c r="AB394" s="46" t="s">
        <v>1254</v>
      </c>
      <c r="AC394" s="46" t="s">
        <v>1259</v>
      </c>
      <c r="AD394" s="46" t="s">
        <v>1263</v>
      </c>
    </row>
    <row r="395" spans="2:34" ht="13.5" customHeight="1">
      <c r="B395" s="46">
        <v>331</v>
      </c>
      <c r="C395" s="46" t="s">
        <v>100</v>
      </c>
      <c r="D395" s="46" t="b">
        <f>COUNTIF(Events!$B$2:$B$171, C395) &gt; 0</f>
        <v>1</v>
      </c>
      <c r="E395" s="46" t="s">
        <v>169</v>
      </c>
      <c r="G395" s="46" t="s">
        <v>235</v>
      </c>
      <c r="I395" s="46" t="s">
        <v>235</v>
      </c>
      <c r="J395" s="46" t="str">
        <f>IF(I395="","",_xlfn.LET(_xlpm.x,VLOOKUP(I395,'2026-01-09_taxon-match'!$A$2:$N$81,4,FALSE),IF(_xlpm.x=0,"",_xlpm.x)))</f>
        <v>Molgula</v>
      </c>
      <c r="L395" s="46" t="str">
        <f>IF(I395="","",_xlfn.LET(_xlpm.x,VLOOKUP(I395,'2026-01-09_taxon-match'!$A$2:$N$81,3,FALSE),IF(_xlpm.x=0,"",_xlpm.x)))</f>
        <v>urn:lsid:marinespecies.org:taxname:103509</v>
      </c>
      <c r="M395" s="46" t="str">
        <f>IF($I395="","",_xlfn.LET(_xlpm.x,VLOOKUP($I395,'2026-01-09_taxon-match'!$A$2:$N$81,5,FALSE),IF(_xlpm.x=0,"",_xlpm.x)))</f>
        <v>Forbes, 1848</v>
      </c>
      <c r="N395" s="46" t="str">
        <f>IF($I395="","",_xlfn.LET(_xlpm.x,VLOOKUP($I395,'2026-01-09_taxon-match'!$A$2:$N$81,6,FALSE),IF(_xlpm.x=0,"",_xlpm.x)))</f>
        <v>Animalia</v>
      </c>
      <c r="O395" s="46" t="str">
        <f>IF($I395="","",_xlfn.LET(_xlpm.x,VLOOKUP($I395,'2026-01-09_taxon-match'!$A$2:$N$81,7,FALSE),IF(_xlpm.x=0,"",_xlpm.x)))</f>
        <v>Chordata</v>
      </c>
      <c r="P395" s="46" t="str">
        <f>IF($I395="","",_xlfn.LET(_xlpm.x,VLOOKUP($I395,'2026-01-09_taxon-match'!$A$2:$N$81,8,FALSE),IF(_xlpm.x=0,"",_xlpm.x)))</f>
        <v>Ascidiacea</v>
      </c>
      <c r="Q395" s="46" t="str">
        <f>IF($I395="","",_xlfn.LET(_xlpm.x,VLOOKUP($I395,'2026-01-09_taxon-match'!$A$2:$N$81,9,FALSE),IF(_xlpm.x=0,"",_xlpm.x)))</f>
        <v>Stolidobranchia</v>
      </c>
      <c r="R395" s="46" t="str">
        <f>IF($I395="","",_xlfn.LET(_xlpm.x,VLOOKUP($I395,'2026-01-09_taxon-match'!$A$2:$N$81,10,FALSE),IF(_xlpm.x=0,"",_xlpm.x)))</f>
        <v>Molgulidae</v>
      </c>
      <c r="S395" s="46" t="str">
        <f>IF($I395="","",_xlfn.LET(_xlpm.x,VLOOKUP($I395,'2026-01-09_taxon-match'!$A$2:$N$81,11,FALSE),IF(_xlpm.x=0,"",_xlpm.x)))</f>
        <v>Molgula</v>
      </c>
      <c r="T395" s="46" t="str">
        <f>IF($I395="","",_xlfn.LET(_xlpm.x,VLOOKUP($I395,'2026-01-09_taxon-match'!$A$2:$N$81,13,FALSE),IF(_xlpm.x=0,"",_xlpm.x)))</f>
        <v/>
      </c>
      <c r="U395" s="46">
        <v>1</v>
      </c>
      <c r="V395" s="46" t="s">
        <v>58</v>
      </c>
      <c r="W395" s="46" t="s">
        <v>28</v>
      </c>
      <c r="Y395" s="46" t="str">
        <f>IF(V395="","",_xlfn.LET(_xlpm.x,VLOOKUP(V395,'Drop-down_menus'!$D$2:$E$13,2,FALSE),IF(_xlpm.x=0,"",_xlpm.x)))</f>
        <v>https://orcid.org/0000-0002-9708-1761</v>
      </c>
      <c r="Z395" s="46" t="str">
        <f>IF(W395="","",_xlfn.LET(_xlpm.x,VLOOKUP(W395,'Drop-down_menus'!$D$2:$E$13,2,FALSE),IF(_xlpm.x=0,"",_xlpm.x)))</f>
        <v>https://orcid.org/0000-0002-9037-7623</v>
      </c>
      <c r="AA395" s="46" t="str">
        <f>IF(X395="","",_xlfn.LET(_xlpm.x,VLOOKUP(X395,'Drop-down_menus'!$D$2:$E$13,2,FALSE),IF(_xlpm.x=0,"",_xlpm.x)))</f>
        <v/>
      </c>
      <c r="AB395" s="14" t="s">
        <v>174</v>
      </c>
      <c r="AC395" s="14" t="s">
        <v>271</v>
      </c>
      <c r="AE395" s="46" t="s">
        <v>28</v>
      </c>
      <c r="AF395" s="46" t="s">
        <v>42</v>
      </c>
      <c r="AG395" s="46" t="str">
        <f>IF(AE395="","",_xlfn.LET(_xlpm.x,VLOOKUP(AE395,'Drop-down_menus'!$D$2:$E$13,2,FALSE),IF(_xlpm.x=0,"",_xlpm.x)))</f>
        <v>https://orcid.org/0000-0002-9037-7623</v>
      </c>
      <c r="AH395" s="46" t="str">
        <f>IF(AF395="","",_xlfn.LET(_xlpm.x,VLOOKUP(AF395,'Drop-down_menus'!$D$2:$E$13,2,FALSE),IF(_xlpm.x=0,"",_xlpm.x)))</f>
        <v/>
      </c>
    </row>
    <row r="396" spans="2:34" ht="13.5" customHeight="1">
      <c r="B396" s="46">
        <v>332</v>
      </c>
      <c r="C396" s="46" t="s">
        <v>100</v>
      </c>
      <c r="D396" s="46" t="b">
        <f>COUNTIF(Events!$B$2:$B$171, C396) &gt; 0</f>
        <v>1</v>
      </c>
      <c r="G396" s="46" t="s">
        <v>248</v>
      </c>
      <c r="I396" s="46" t="s">
        <v>248</v>
      </c>
      <c r="J396" s="46" t="str">
        <f>IF(I396="","",_xlfn.LET(_xlpm.x,VLOOKUP(I396,'2026-01-09_taxon-match'!$A$2:$N$81,4,FALSE),IF(_xlpm.x=0,"",_xlpm.x)))</f>
        <v>Glyphoperidium bursa</v>
      </c>
      <c r="L396" s="46" t="str">
        <f>IF(I396="","",_xlfn.LET(_xlpm.x,VLOOKUP(I396,'2026-01-09_taxon-match'!$A$2:$N$81,3,FALSE),IF(_xlpm.x=0,"",_xlpm.x)))</f>
        <v>urn:lsid:marinespecies.org:taxname:172898</v>
      </c>
      <c r="M396" s="46" t="str">
        <f>IF($I396="","",_xlfn.LET(_xlpm.x,VLOOKUP($I396,'2026-01-09_taxon-match'!$A$2:$N$81,5,FALSE),IF(_xlpm.x=0,"",_xlpm.x)))</f>
        <v>Roule, 1909</v>
      </c>
      <c r="N396" s="46" t="str">
        <f>IF($I396="","",_xlfn.LET(_xlpm.x,VLOOKUP($I396,'2026-01-09_taxon-match'!$A$2:$N$81,6,FALSE),IF(_xlpm.x=0,"",_xlpm.x)))</f>
        <v>Animalia</v>
      </c>
      <c r="O396" s="46" t="str">
        <f>IF($I396="","",_xlfn.LET(_xlpm.x,VLOOKUP($I396,'2026-01-09_taxon-match'!$A$2:$N$81,7,FALSE),IF(_xlpm.x=0,"",_xlpm.x)))</f>
        <v>Cnidaria</v>
      </c>
      <c r="P396" s="46" t="str">
        <f>IF($I396="","",_xlfn.LET(_xlpm.x,VLOOKUP($I396,'2026-01-09_taxon-match'!$A$2:$N$81,8,FALSE),IF(_xlpm.x=0,"",_xlpm.x)))</f>
        <v>Hexacorallia</v>
      </c>
      <c r="Q396" s="46" t="str">
        <f>IF($I396="","",_xlfn.LET(_xlpm.x,VLOOKUP($I396,'2026-01-09_taxon-match'!$A$2:$N$81,9,FALSE),IF(_xlpm.x=0,"",_xlpm.x)))</f>
        <v>Actiniaria</v>
      </c>
      <c r="R396" s="46" t="str">
        <f>IF($I396="","",_xlfn.LET(_xlpm.x,VLOOKUP($I396,'2026-01-09_taxon-match'!$A$2:$N$81,10,FALSE),IF(_xlpm.x=0,"",_xlpm.x)))</f>
        <v>Actiniidae</v>
      </c>
      <c r="S396" s="46" t="str">
        <f>IF($I396="","",_xlfn.LET(_xlpm.x,VLOOKUP($I396,'2026-01-09_taxon-match'!$A$2:$N$81,11,FALSE),IF(_xlpm.x=0,"",_xlpm.x)))</f>
        <v>Glyphoperidium</v>
      </c>
      <c r="T396" s="46" t="str">
        <f>IF($I396="","",_xlfn.LET(_xlpm.x,VLOOKUP($I396,'2026-01-09_taxon-match'!$A$2:$N$81,13,FALSE),IF(_xlpm.x=0,"",_xlpm.x)))</f>
        <v>bursa</v>
      </c>
      <c r="U396" s="46">
        <v>1</v>
      </c>
      <c r="V396" s="2" t="s">
        <v>58</v>
      </c>
      <c r="Y396" s="46" t="str">
        <f>IF(V396="","",_xlfn.LET(_xlpm.x,VLOOKUP(V396,'Drop-down_menus'!$D$2:$E$13,2,FALSE),IF(_xlpm.x=0,"",_xlpm.x)))</f>
        <v>https://orcid.org/0000-0002-9708-1761</v>
      </c>
      <c r="Z396" s="46" t="str">
        <f>IF(W396="","",_xlfn.LET(_xlpm.x,VLOOKUP(W396,'Drop-down_menus'!$D$2:$E$13,2,FALSE),IF(_xlpm.x=0,"",_xlpm.x)))</f>
        <v/>
      </c>
      <c r="AA396" s="46" t="str">
        <f>IF(X396="","",_xlfn.LET(_xlpm.x,VLOOKUP(X396,'Drop-down_menus'!$D$2:$E$13,2,FALSE),IF(_xlpm.x=0,"",_xlpm.x)))</f>
        <v/>
      </c>
      <c r="AB396" s="46" t="s">
        <v>1252</v>
      </c>
      <c r="AC396" s="46" t="s">
        <v>1255</v>
      </c>
    </row>
    <row r="397" spans="2:34" ht="13.5" customHeight="1">
      <c r="B397" s="46">
        <v>332</v>
      </c>
      <c r="C397" s="46" t="s">
        <v>100</v>
      </c>
      <c r="D397" s="46" t="b">
        <f>COUNTIF(Events!$B$2:$B$171, C397) &gt; 0</f>
        <v>1</v>
      </c>
      <c r="G397" s="46" t="s">
        <v>248</v>
      </c>
      <c r="I397" s="46" t="s">
        <v>248</v>
      </c>
      <c r="J397" s="46" t="str">
        <f>IF(I397="","",_xlfn.LET(_xlpm.x,VLOOKUP(I397,'2026-01-09_taxon-match'!$A$2:$N$81,4,FALSE),IF(_xlpm.x=0,"",_xlpm.x)))</f>
        <v>Glyphoperidium bursa</v>
      </c>
      <c r="L397" s="46" t="str">
        <f>IF(I397="","",_xlfn.LET(_xlpm.x,VLOOKUP(I397,'2026-01-09_taxon-match'!$A$2:$N$81,3,FALSE),IF(_xlpm.x=0,"",_xlpm.x)))</f>
        <v>urn:lsid:marinespecies.org:taxname:172898</v>
      </c>
      <c r="M397" s="46" t="str">
        <f>IF($I397="","",_xlfn.LET(_xlpm.x,VLOOKUP($I397,'2026-01-09_taxon-match'!$A$2:$N$81,5,FALSE),IF(_xlpm.x=0,"",_xlpm.x)))</f>
        <v>Roule, 1909</v>
      </c>
      <c r="N397" s="46" t="str">
        <f>IF($I397="","",_xlfn.LET(_xlpm.x,VLOOKUP($I397,'2026-01-09_taxon-match'!$A$2:$N$81,6,FALSE),IF(_xlpm.x=0,"",_xlpm.x)))</f>
        <v>Animalia</v>
      </c>
      <c r="O397" s="46" t="str">
        <f>IF($I397="","",_xlfn.LET(_xlpm.x,VLOOKUP($I397,'2026-01-09_taxon-match'!$A$2:$N$81,7,FALSE),IF(_xlpm.x=0,"",_xlpm.x)))</f>
        <v>Cnidaria</v>
      </c>
      <c r="P397" s="46" t="str">
        <f>IF($I397="","",_xlfn.LET(_xlpm.x,VLOOKUP($I397,'2026-01-09_taxon-match'!$A$2:$N$81,8,FALSE),IF(_xlpm.x=0,"",_xlpm.x)))</f>
        <v>Hexacorallia</v>
      </c>
      <c r="Q397" s="46" t="str">
        <f>IF($I397="","",_xlfn.LET(_xlpm.x,VLOOKUP($I397,'2026-01-09_taxon-match'!$A$2:$N$81,9,FALSE),IF(_xlpm.x=0,"",_xlpm.x)))</f>
        <v>Actiniaria</v>
      </c>
      <c r="R397" s="46" t="str">
        <f>IF($I397="","",_xlfn.LET(_xlpm.x,VLOOKUP($I397,'2026-01-09_taxon-match'!$A$2:$N$81,10,FALSE),IF(_xlpm.x=0,"",_xlpm.x)))</f>
        <v>Actiniidae</v>
      </c>
      <c r="S397" s="46" t="str">
        <f>IF($I397="","",_xlfn.LET(_xlpm.x,VLOOKUP($I397,'2026-01-09_taxon-match'!$A$2:$N$81,11,FALSE),IF(_xlpm.x=0,"",_xlpm.x)))</f>
        <v>Glyphoperidium</v>
      </c>
      <c r="T397" s="46" t="str">
        <f>IF($I397="","",_xlfn.LET(_xlpm.x,VLOOKUP($I397,'2026-01-09_taxon-match'!$A$2:$N$81,13,FALSE),IF(_xlpm.x=0,"",_xlpm.x)))</f>
        <v>bursa</v>
      </c>
      <c r="U397" s="46">
        <v>1</v>
      </c>
      <c r="V397" s="2" t="s">
        <v>58</v>
      </c>
      <c r="Y397" s="46" t="str">
        <f>IF(V397="","",_xlfn.LET(_xlpm.x,VLOOKUP(V397,'Drop-down_menus'!$D$2:$E$13,2,FALSE),IF(_xlpm.x=0,"",_xlpm.x)))</f>
        <v>https://orcid.org/0000-0002-9708-1761</v>
      </c>
      <c r="Z397" s="46" t="str">
        <f>IF(W397="","",_xlfn.LET(_xlpm.x,VLOOKUP(W397,'Drop-down_menus'!$D$2:$E$13,2,FALSE),IF(_xlpm.x=0,"",_xlpm.x)))</f>
        <v/>
      </c>
      <c r="AA397" s="46" t="str">
        <f>IF(X397="","",_xlfn.LET(_xlpm.x,VLOOKUP(X397,'Drop-down_menus'!$D$2:$E$13,2,FALSE),IF(_xlpm.x=0,"",_xlpm.x)))</f>
        <v/>
      </c>
      <c r="AB397" s="46" t="s">
        <v>300</v>
      </c>
      <c r="AC397" s="46" t="s">
        <v>1255</v>
      </c>
    </row>
    <row r="398" spans="2:34" ht="13.5" customHeight="1">
      <c r="B398" s="46">
        <v>333</v>
      </c>
      <c r="C398" s="46" t="s">
        <v>100</v>
      </c>
      <c r="D398" s="46" t="b">
        <f>COUNTIF(Events!$B$2:$B$171, C398) &gt; 0</f>
        <v>1</v>
      </c>
      <c r="G398" s="46" t="s">
        <v>248</v>
      </c>
      <c r="I398" s="46" t="s">
        <v>248</v>
      </c>
      <c r="J398" s="46" t="str">
        <f>IF(I398="","",_xlfn.LET(_xlpm.x,VLOOKUP(I398,'2026-01-09_taxon-match'!$A$2:$N$81,4,FALSE),IF(_xlpm.x=0,"",_xlpm.x)))</f>
        <v>Glyphoperidium bursa</v>
      </c>
      <c r="L398" s="46" t="str">
        <f>IF(I398="","",_xlfn.LET(_xlpm.x,VLOOKUP(I398,'2026-01-09_taxon-match'!$A$2:$N$81,3,FALSE),IF(_xlpm.x=0,"",_xlpm.x)))</f>
        <v>urn:lsid:marinespecies.org:taxname:172898</v>
      </c>
      <c r="M398" s="46" t="str">
        <f>IF($I398="","",_xlfn.LET(_xlpm.x,VLOOKUP($I398,'2026-01-09_taxon-match'!$A$2:$N$81,5,FALSE),IF(_xlpm.x=0,"",_xlpm.x)))</f>
        <v>Roule, 1909</v>
      </c>
      <c r="N398" s="46" t="str">
        <f>IF($I398="","",_xlfn.LET(_xlpm.x,VLOOKUP($I398,'2026-01-09_taxon-match'!$A$2:$N$81,6,FALSE),IF(_xlpm.x=0,"",_xlpm.x)))</f>
        <v>Animalia</v>
      </c>
      <c r="O398" s="46" t="str">
        <f>IF($I398="","",_xlfn.LET(_xlpm.x,VLOOKUP($I398,'2026-01-09_taxon-match'!$A$2:$N$81,7,FALSE),IF(_xlpm.x=0,"",_xlpm.x)))</f>
        <v>Cnidaria</v>
      </c>
      <c r="P398" s="46" t="str">
        <f>IF($I398="","",_xlfn.LET(_xlpm.x,VLOOKUP($I398,'2026-01-09_taxon-match'!$A$2:$N$81,8,FALSE),IF(_xlpm.x=0,"",_xlpm.x)))</f>
        <v>Hexacorallia</v>
      </c>
      <c r="Q398" s="46" t="str">
        <f>IF($I398="","",_xlfn.LET(_xlpm.x,VLOOKUP($I398,'2026-01-09_taxon-match'!$A$2:$N$81,9,FALSE),IF(_xlpm.x=0,"",_xlpm.x)))</f>
        <v>Actiniaria</v>
      </c>
      <c r="R398" s="46" t="str">
        <f>IF($I398="","",_xlfn.LET(_xlpm.x,VLOOKUP($I398,'2026-01-09_taxon-match'!$A$2:$N$81,10,FALSE),IF(_xlpm.x=0,"",_xlpm.x)))</f>
        <v>Actiniidae</v>
      </c>
      <c r="S398" s="46" t="str">
        <f>IF($I398="","",_xlfn.LET(_xlpm.x,VLOOKUP($I398,'2026-01-09_taxon-match'!$A$2:$N$81,11,FALSE),IF(_xlpm.x=0,"",_xlpm.x)))</f>
        <v>Glyphoperidium</v>
      </c>
      <c r="T398" s="46" t="str">
        <f>IF($I398="","",_xlfn.LET(_xlpm.x,VLOOKUP($I398,'2026-01-09_taxon-match'!$A$2:$N$81,13,FALSE),IF(_xlpm.x=0,"",_xlpm.x)))</f>
        <v>bursa</v>
      </c>
      <c r="U398" s="46">
        <v>1</v>
      </c>
      <c r="V398" s="2" t="s">
        <v>58</v>
      </c>
      <c r="Y398" s="46" t="str">
        <f>IF(V398="","",_xlfn.LET(_xlpm.x,VLOOKUP(V398,'Drop-down_menus'!$D$2:$E$13,2,FALSE),IF(_xlpm.x=0,"",_xlpm.x)))</f>
        <v>https://orcid.org/0000-0002-9708-1761</v>
      </c>
      <c r="Z398" s="46" t="str">
        <f>IF(W398="","",_xlfn.LET(_xlpm.x,VLOOKUP(W398,'Drop-down_menus'!$D$2:$E$13,2,FALSE),IF(_xlpm.x=0,"",_xlpm.x)))</f>
        <v/>
      </c>
      <c r="AA398" s="46" t="str">
        <f>IF(X398="","",_xlfn.LET(_xlpm.x,VLOOKUP(X398,'Drop-down_menus'!$D$2:$E$13,2,FALSE),IF(_xlpm.x=0,"",_xlpm.x)))</f>
        <v/>
      </c>
      <c r="AB398" s="46" t="s">
        <v>1252</v>
      </c>
      <c r="AC398" s="46" t="s">
        <v>1255</v>
      </c>
    </row>
    <row r="399" spans="2:34" ht="13.5" customHeight="1">
      <c r="B399" s="46">
        <v>333</v>
      </c>
      <c r="C399" s="46" t="s">
        <v>100</v>
      </c>
      <c r="D399" s="46" t="b">
        <f>COUNTIF(Events!$B$2:$B$171, C399) &gt; 0</f>
        <v>1</v>
      </c>
      <c r="G399" s="46" t="s">
        <v>248</v>
      </c>
      <c r="I399" s="46" t="s">
        <v>248</v>
      </c>
      <c r="J399" s="46" t="str">
        <f>IF(I399="","",_xlfn.LET(_xlpm.x,VLOOKUP(I399,'2026-01-09_taxon-match'!$A$2:$N$81,4,FALSE),IF(_xlpm.x=0,"",_xlpm.x)))</f>
        <v>Glyphoperidium bursa</v>
      </c>
      <c r="L399" s="46" t="str">
        <f>IF(I399="","",_xlfn.LET(_xlpm.x,VLOOKUP(I399,'2026-01-09_taxon-match'!$A$2:$N$81,3,FALSE),IF(_xlpm.x=0,"",_xlpm.x)))</f>
        <v>urn:lsid:marinespecies.org:taxname:172898</v>
      </c>
      <c r="M399" s="46" t="str">
        <f>IF($I399="","",_xlfn.LET(_xlpm.x,VLOOKUP($I399,'2026-01-09_taxon-match'!$A$2:$N$81,5,FALSE),IF(_xlpm.x=0,"",_xlpm.x)))</f>
        <v>Roule, 1909</v>
      </c>
      <c r="N399" s="46" t="str">
        <f>IF($I399="","",_xlfn.LET(_xlpm.x,VLOOKUP($I399,'2026-01-09_taxon-match'!$A$2:$N$81,6,FALSE),IF(_xlpm.x=0,"",_xlpm.x)))</f>
        <v>Animalia</v>
      </c>
      <c r="O399" s="46" t="str">
        <f>IF($I399="","",_xlfn.LET(_xlpm.x,VLOOKUP($I399,'2026-01-09_taxon-match'!$A$2:$N$81,7,FALSE),IF(_xlpm.x=0,"",_xlpm.x)))</f>
        <v>Cnidaria</v>
      </c>
      <c r="P399" s="46" t="str">
        <f>IF($I399="","",_xlfn.LET(_xlpm.x,VLOOKUP($I399,'2026-01-09_taxon-match'!$A$2:$N$81,8,FALSE),IF(_xlpm.x=0,"",_xlpm.x)))</f>
        <v>Hexacorallia</v>
      </c>
      <c r="Q399" s="46" t="str">
        <f>IF($I399="","",_xlfn.LET(_xlpm.x,VLOOKUP($I399,'2026-01-09_taxon-match'!$A$2:$N$81,9,FALSE),IF(_xlpm.x=0,"",_xlpm.x)))</f>
        <v>Actiniaria</v>
      </c>
      <c r="R399" s="46" t="str">
        <f>IF($I399="","",_xlfn.LET(_xlpm.x,VLOOKUP($I399,'2026-01-09_taxon-match'!$A$2:$N$81,10,FALSE),IF(_xlpm.x=0,"",_xlpm.x)))</f>
        <v>Actiniidae</v>
      </c>
      <c r="S399" s="46" t="str">
        <f>IF($I399="","",_xlfn.LET(_xlpm.x,VLOOKUP($I399,'2026-01-09_taxon-match'!$A$2:$N$81,11,FALSE),IF(_xlpm.x=0,"",_xlpm.x)))</f>
        <v>Glyphoperidium</v>
      </c>
      <c r="T399" s="46" t="str">
        <f>IF($I399="","",_xlfn.LET(_xlpm.x,VLOOKUP($I399,'2026-01-09_taxon-match'!$A$2:$N$81,13,FALSE),IF(_xlpm.x=0,"",_xlpm.x)))</f>
        <v>bursa</v>
      </c>
      <c r="U399" s="46">
        <v>1</v>
      </c>
      <c r="V399" s="2" t="s">
        <v>58</v>
      </c>
      <c r="Y399" s="46" t="str">
        <f>IF(V399="","",_xlfn.LET(_xlpm.x,VLOOKUP(V399,'Drop-down_menus'!$D$2:$E$13,2,FALSE),IF(_xlpm.x=0,"",_xlpm.x)))</f>
        <v>https://orcid.org/0000-0002-9708-1761</v>
      </c>
      <c r="Z399" s="46" t="str">
        <f>IF(W399="","",_xlfn.LET(_xlpm.x,VLOOKUP(W399,'Drop-down_menus'!$D$2:$E$13,2,FALSE),IF(_xlpm.x=0,"",_xlpm.x)))</f>
        <v/>
      </c>
      <c r="AA399" s="46" t="str">
        <f>IF(X399="","",_xlfn.LET(_xlpm.x,VLOOKUP(X399,'Drop-down_menus'!$D$2:$E$13,2,FALSE),IF(_xlpm.x=0,"",_xlpm.x)))</f>
        <v/>
      </c>
      <c r="AB399" s="46" t="s">
        <v>300</v>
      </c>
      <c r="AC399" s="46" t="s">
        <v>1255</v>
      </c>
    </row>
    <row r="400" spans="2:34" ht="13.5" customHeight="1">
      <c r="B400" s="46">
        <v>334</v>
      </c>
      <c r="C400" s="46" t="s">
        <v>100</v>
      </c>
      <c r="D400" s="46" t="b">
        <f>COUNTIF(Events!$B$2:$B$171, C400) &gt; 0</f>
        <v>1</v>
      </c>
      <c r="G400" s="46" t="s">
        <v>1212</v>
      </c>
      <c r="I400" s="46" t="s">
        <v>315</v>
      </c>
      <c r="J400" s="46" t="str">
        <f>IF(I400="","",_xlfn.LET(_xlpm.x,VLOOKUP(I400,'2026-01-09_taxon-match'!$A$2:$N$81,4,FALSE),IF(_xlpm.x=0,"",_xlpm.x)))</f>
        <v>Cnemidocarpa verrucosa</v>
      </c>
      <c r="L400" s="46" t="str">
        <f>IF(I400="","",_xlfn.LET(_xlpm.x,VLOOKUP(I400,'2026-01-09_taxon-match'!$A$2:$N$81,3,FALSE),IF(_xlpm.x=0,"",_xlpm.x)))</f>
        <v>urn:lsid:marinespecies.org:taxname:173893</v>
      </c>
      <c r="M400" s="46" t="str">
        <f>IF($I400="","",_xlfn.LET(_xlpm.x,VLOOKUP($I400,'2026-01-09_taxon-match'!$A$2:$N$81,5,FALSE),IF(_xlpm.x=0,"",_xlpm.x)))</f>
        <v>(Lesson, 1830)</v>
      </c>
      <c r="N400" s="46" t="str">
        <f>IF($I400="","",_xlfn.LET(_xlpm.x,VLOOKUP($I400,'2026-01-09_taxon-match'!$A$2:$N$81,6,FALSE),IF(_xlpm.x=0,"",_xlpm.x)))</f>
        <v>Animalia</v>
      </c>
      <c r="O400" s="46" t="str">
        <f>IF($I400="","",_xlfn.LET(_xlpm.x,VLOOKUP($I400,'2026-01-09_taxon-match'!$A$2:$N$81,7,FALSE),IF(_xlpm.x=0,"",_xlpm.x)))</f>
        <v>Chordata</v>
      </c>
      <c r="P400" s="46" t="str">
        <f>IF($I400="","",_xlfn.LET(_xlpm.x,VLOOKUP($I400,'2026-01-09_taxon-match'!$A$2:$N$81,8,FALSE),IF(_xlpm.x=0,"",_xlpm.x)))</f>
        <v>Ascidiacea</v>
      </c>
      <c r="Q400" s="46" t="str">
        <f>IF($I400="","",_xlfn.LET(_xlpm.x,VLOOKUP($I400,'2026-01-09_taxon-match'!$A$2:$N$81,9,FALSE),IF(_xlpm.x=0,"",_xlpm.x)))</f>
        <v>Stolidobranchia</v>
      </c>
      <c r="R400" s="46" t="str">
        <f>IF($I400="","",_xlfn.LET(_xlpm.x,VLOOKUP($I400,'2026-01-09_taxon-match'!$A$2:$N$81,10,FALSE),IF(_xlpm.x=0,"",_xlpm.x)))</f>
        <v>Styelidae</v>
      </c>
      <c r="S400" s="46" t="str">
        <f>IF($I400="","",_xlfn.LET(_xlpm.x,VLOOKUP($I400,'2026-01-09_taxon-match'!$A$2:$N$81,11,FALSE),IF(_xlpm.x=0,"",_xlpm.x)))</f>
        <v>Cnemidocarpa</v>
      </c>
      <c r="T400" s="46" t="str">
        <f>IF($I400="","",_xlfn.LET(_xlpm.x,VLOOKUP($I400,'2026-01-09_taxon-match'!$A$2:$N$81,13,FALSE),IF(_xlpm.x=0,"",_xlpm.x)))</f>
        <v>verrucosa</v>
      </c>
      <c r="U400" s="46">
        <v>1</v>
      </c>
      <c r="V400" s="2" t="s">
        <v>58</v>
      </c>
      <c r="Y400" s="46" t="str">
        <f>IF(V400="","",_xlfn.LET(_xlpm.x,VLOOKUP(V400,'Drop-down_menus'!$D$2:$E$13,2,FALSE),IF(_xlpm.x=0,"",_xlpm.x)))</f>
        <v>https://orcid.org/0000-0002-9708-1761</v>
      </c>
      <c r="Z400" s="46" t="str">
        <f>IF(W400="","",_xlfn.LET(_xlpm.x,VLOOKUP(W400,'Drop-down_menus'!$D$2:$E$13,2,FALSE),IF(_xlpm.x=0,"",_xlpm.x)))</f>
        <v/>
      </c>
      <c r="AA400" s="46" t="str">
        <f>IF(X400="","",_xlfn.LET(_xlpm.x,VLOOKUP(X400,'Drop-down_menus'!$D$2:$E$13,2,FALSE),IF(_xlpm.x=0,"",_xlpm.x)))</f>
        <v/>
      </c>
      <c r="AB400" s="46" t="s">
        <v>1252</v>
      </c>
      <c r="AC400" s="46" t="s">
        <v>1255</v>
      </c>
    </row>
    <row r="401" spans="2:34" ht="13.5" customHeight="1">
      <c r="B401" s="46">
        <v>334</v>
      </c>
      <c r="C401" s="46" t="s">
        <v>100</v>
      </c>
      <c r="D401" s="46" t="b">
        <f>COUNTIF(Events!$B$2:$B$171, C401) &gt; 0</f>
        <v>1</v>
      </c>
      <c r="G401" s="46" t="s">
        <v>1212</v>
      </c>
      <c r="I401" s="46" t="s">
        <v>315</v>
      </c>
      <c r="J401" s="46" t="str">
        <f>IF(I401="","",_xlfn.LET(_xlpm.x,VLOOKUP(I401,'2026-01-09_taxon-match'!$A$2:$N$81,4,FALSE),IF(_xlpm.x=0,"",_xlpm.x)))</f>
        <v>Cnemidocarpa verrucosa</v>
      </c>
      <c r="L401" s="46" t="str">
        <f>IF(I401="","",_xlfn.LET(_xlpm.x,VLOOKUP(I401,'2026-01-09_taxon-match'!$A$2:$N$81,3,FALSE),IF(_xlpm.x=0,"",_xlpm.x)))</f>
        <v>urn:lsid:marinespecies.org:taxname:173893</v>
      </c>
      <c r="M401" s="46" t="str">
        <f>IF($I401="","",_xlfn.LET(_xlpm.x,VLOOKUP($I401,'2026-01-09_taxon-match'!$A$2:$N$81,5,FALSE),IF(_xlpm.x=0,"",_xlpm.x)))</f>
        <v>(Lesson, 1830)</v>
      </c>
      <c r="N401" s="46" t="str">
        <f>IF($I401="","",_xlfn.LET(_xlpm.x,VLOOKUP($I401,'2026-01-09_taxon-match'!$A$2:$N$81,6,FALSE),IF(_xlpm.x=0,"",_xlpm.x)))</f>
        <v>Animalia</v>
      </c>
      <c r="O401" s="46" t="str">
        <f>IF($I401="","",_xlfn.LET(_xlpm.x,VLOOKUP($I401,'2026-01-09_taxon-match'!$A$2:$N$81,7,FALSE),IF(_xlpm.x=0,"",_xlpm.x)))</f>
        <v>Chordata</v>
      </c>
      <c r="P401" s="46" t="str">
        <f>IF($I401="","",_xlfn.LET(_xlpm.x,VLOOKUP($I401,'2026-01-09_taxon-match'!$A$2:$N$81,8,FALSE),IF(_xlpm.x=0,"",_xlpm.x)))</f>
        <v>Ascidiacea</v>
      </c>
      <c r="Q401" s="46" t="str">
        <f>IF($I401="","",_xlfn.LET(_xlpm.x,VLOOKUP($I401,'2026-01-09_taxon-match'!$A$2:$N$81,9,FALSE),IF(_xlpm.x=0,"",_xlpm.x)))</f>
        <v>Stolidobranchia</v>
      </c>
      <c r="R401" s="46" t="str">
        <f>IF($I401="","",_xlfn.LET(_xlpm.x,VLOOKUP($I401,'2026-01-09_taxon-match'!$A$2:$N$81,10,FALSE),IF(_xlpm.x=0,"",_xlpm.x)))</f>
        <v>Styelidae</v>
      </c>
      <c r="S401" s="46" t="str">
        <f>IF($I401="","",_xlfn.LET(_xlpm.x,VLOOKUP($I401,'2026-01-09_taxon-match'!$A$2:$N$81,11,FALSE),IF(_xlpm.x=0,"",_xlpm.x)))</f>
        <v>Cnemidocarpa</v>
      </c>
      <c r="T401" s="46" t="str">
        <f>IF($I401="","",_xlfn.LET(_xlpm.x,VLOOKUP($I401,'2026-01-09_taxon-match'!$A$2:$N$81,13,FALSE),IF(_xlpm.x=0,"",_xlpm.x)))</f>
        <v>verrucosa</v>
      </c>
      <c r="U401" s="46">
        <v>1</v>
      </c>
      <c r="V401" s="2" t="s">
        <v>58</v>
      </c>
      <c r="Y401" s="46" t="str">
        <f>IF(V401="","",_xlfn.LET(_xlpm.x,VLOOKUP(V401,'Drop-down_menus'!$D$2:$E$13,2,FALSE),IF(_xlpm.x=0,"",_xlpm.x)))</f>
        <v>https://orcid.org/0000-0002-9708-1761</v>
      </c>
      <c r="Z401" s="46" t="str">
        <f>IF(W401="","",_xlfn.LET(_xlpm.x,VLOOKUP(W401,'Drop-down_menus'!$D$2:$E$13,2,FALSE),IF(_xlpm.x=0,"",_xlpm.x)))</f>
        <v/>
      </c>
      <c r="AA401" s="46" t="str">
        <f>IF(X401="","",_xlfn.LET(_xlpm.x,VLOOKUP(X401,'Drop-down_menus'!$D$2:$E$13,2,FALSE),IF(_xlpm.x=0,"",_xlpm.x)))</f>
        <v/>
      </c>
      <c r="AB401" s="46" t="s">
        <v>1253</v>
      </c>
      <c r="AC401" s="46" t="s">
        <v>1256</v>
      </c>
    </row>
    <row r="402" spans="2:34" ht="13.5" customHeight="1">
      <c r="B402" s="46">
        <v>334</v>
      </c>
      <c r="C402" s="46" t="s">
        <v>100</v>
      </c>
      <c r="D402" s="46" t="b">
        <f>COUNTIF(Events!$B$2:$B$171, C402) &gt; 0</f>
        <v>1</v>
      </c>
      <c r="G402" s="46" t="s">
        <v>1212</v>
      </c>
      <c r="I402" s="46" t="s">
        <v>315</v>
      </c>
      <c r="J402" s="46" t="str">
        <f>IF(I402="","",_xlfn.LET(_xlpm.x,VLOOKUP(I402,'2026-01-09_taxon-match'!$A$2:$N$81,4,FALSE),IF(_xlpm.x=0,"",_xlpm.x)))</f>
        <v>Cnemidocarpa verrucosa</v>
      </c>
      <c r="L402" s="46" t="str">
        <f>IF(I402="","",_xlfn.LET(_xlpm.x,VLOOKUP(I402,'2026-01-09_taxon-match'!$A$2:$N$81,3,FALSE),IF(_xlpm.x=0,"",_xlpm.x)))</f>
        <v>urn:lsid:marinespecies.org:taxname:173893</v>
      </c>
      <c r="M402" s="46" t="str">
        <f>IF($I402="","",_xlfn.LET(_xlpm.x,VLOOKUP($I402,'2026-01-09_taxon-match'!$A$2:$N$81,5,FALSE),IF(_xlpm.x=0,"",_xlpm.x)))</f>
        <v>(Lesson, 1830)</v>
      </c>
      <c r="N402" s="46" t="str">
        <f>IF($I402="","",_xlfn.LET(_xlpm.x,VLOOKUP($I402,'2026-01-09_taxon-match'!$A$2:$N$81,6,FALSE),IF(_xlpm.x=0,"",_xlpm.x)))</f>
        <v>Animalia</v>
      </c>
      <c r="O402" s="46" t="str">
        <f>IF($I402="","",_xlfn.LET(_xlpm.x,VLOOKUP($I402,'2026-01-09_taxon-match'!$A$2:$N$81,7,FALSE),IF(_xlpm.x=0,"",_xlpm.x)))</f>
        <v>Chordata</v>
      </c>
      <c r="P402" s="46" t="str">
        <f>IF($I402="","",_xlfn.LET(_xlpm.x,VLOOKUP($I402,'2026-01-09_taxon-match'!$A$2:$N$81,8,FALSE),IF(_xlpm.x=0,"",_xlpm.x)))</f>
        <v>Ascidiacea</v>
      </c>
      <c r="Q402" s="46" t="str">
        <f>IF($I402="","",_xlfn.LET(_xlpm.x,VLOOKUP($I402,'2026-01-09_taxon-match'!$A$2:$N$81,9,FALSE),IF(_xlpm.x=0,"",_xlpm.x)))</f>
        <v>Stolidobranchia</v>
      </c>
      <c r="R402" s="46" t="str">
        <f>IF($I402="","",_xlfn.LET(_xlpm.x,VLOOKUP($I402,'2026-01-09_taxon-match'!$A$2:$N$81,10,FALSE),IF(_xlpm.x=0,"",_xlpm.x)))</f>
        <v>Styelidae</v>
      </c>
      <c r="S402" s="46" t="str">
        <f>IF($I402="","",_xlfn.LET(_xlpm.x,VLOOKUP($I402,'2026-01-09_taxon-match'!$A$2:$N$81,11,FALSE),IF(_xlpm.x=0,"",_xlpm.x)))</f>
        <v>Cnemidocarpa</v>
      </c>
      <c r="T402" s="46" t="str">
        <f>IF($I402="","",_xlfn.LET(_xlpm.x,VLOOKUP($I402,'2026-01-09_taxon-match'!$A$2:$N$81,13,FALSE),IF(_xlpm.x=0,"",_xlpm.x)))</f>
        <v>verrucosa</v>
      </c>
      <c r="U402" s="46">
        <v>1</v>
      </c>
      <c r="V402" s="2" t="s">
        <v>58</v>
      </c>
      <c r="Y402" s="46" t="str">
        <f>IF(V402="","",_xlfn.LET(_xlpm.x,VLOOKUP(V402,'Drop-down_menus'!$D$2:$E$13,2,FALSE),IF(_xlpm.x=0,"",_xlpm.x)))</f>
        <v>https://orcid.org/0000-0002-9708-1761</v>
      </c>
      <c r="Z402" s="46" t="str">
        <f>IF(W402="","",_xlfn.LET(_xlpm.x,VLOOKUP(W402,'Drop-down_menus'!$D$2:$E$13,2,FALSE),IF(_xlpm.x=0,"",_xlpm.x)))</f>
        <v/>
      </c>
      <c r="AA402" s="46" t="str">
        <f>IF(X402="","",_xlfn.LET(_xlpm.x,VLOOKUP(X402,'Drop-down_menus'!$D$2:$E$13,2,FALSE),IF(_xlpm.x=0,"",_xlpm.x)))</f>
        <v/>
      </c>
      <c r="AB402" s="46" t="s">
        <v>300</v>
      </c>
      <c r="AC402" s="46" t="s">
        <v>1255</v>
      </c>
    </row>
    <row r="403" spans="2:34" ht="13.5" customHeight="1">
      <c r="B403" s="46">
        <v>334</v>
      </c>
      <c r="C403" s="46" t="s">
        <v>100</v>
      </c>
      <c r="D403" s="46" t="b">
        <f>COUNTIF(Events!$B$2:$B$171, C403) &gt; 0</f>
        <v>1</v>
      </c>
      <c r="E403" s="46" t="s">
        <v>169</v>
      </c>
      <c r="G403" s="46" t="s">
        <v>272</v>
      </c>
      <c r="I403" s="46" t="s">
        <v>315</v>
      </c>
      <c r="J403" s="46" t="str">
        <f>IF(I403="","",_xlfn.LET(_xlpm.x,VLOOKUP(I403,'2026-01-09_taxon-match'!$A$2:$N$81,4,FALSE),IF(_xlpm.x=0,"",_xlpm.x)))</f>
        <v>Cnemidocarpa verrucosa</v>
      </c>
      <c r="L403" s="46" t="str">
        <f>IF(I403="","",_xlfn.LET(_xlpm.x,VLOOKUP(I403,'2026-01-09_taxon-match'!$A$2:$N$81,3,FALSE),IF(_xlpm.x=0,"",_xlpm.x)))</f>
        <v>urn:lsid:marinespecies.org:taxname:173893</v>
      </c>
      <c r="M403" s="46" t="str">
        <f>IF($I403="","",_xlfn.LET(_xlpm.x,VLOOKUP($I403,'2026-01-09_taxon-match'!$A$2:$N$81,5,FALSE),IF(_xlpm.x=0,"",_xlpm.x)))</f>
        <v>(Lesson, 1830)</v>
      </c>
      <c r="N403" s="46" t="str">
        <f>IF($I403="","",_xlfn.LET(_xlpm.x,VLOOKUP($I403,'2026-01-09_taxon-match'!$A$2:$N$81,6,FALSE),IF(_xlpm.x=0,"",_xlpm.x)))</f>
        <v>Animalia</v>
      </c>
      <c r="O403" s="46" t="str">
        <f>IF($I403="","",_xlfn.LET(_xlpm.x,VLOOKUP($I403,'2026-01-09_taxon-match'!$A$2:$N$81,7,FALSE),IF(_xlpm.x=0,"",_xlpm.x)))</f>
        <v>Chordata</v>
      </c>
      <c r="P403" s="46" t="str">
        <f>IF($I403="","",_xlfn.LET(_xlpm.x,VLOOKUP($I403,'2026-01-09_taxon-match'!$A$2:$N$81,8,FALSE),IF(_xlpm.x=0,"",_xlpm.x)))</f>
        <v>Ascidiacea</v>
      </c>
      <c r="Q403" s="46" t="str">
        <f>IF($I403="","",_xlfn.LET(_xlpm.x,VLOOKUP($I403,'2026-01-09_taxon-match'!$A$2:$N$81,9,FALSE),IF(_xlpm.x=0,"",_xlpm.x)))</f>
        <v>Stolidobranchia</v>
      </c>
      <c r="R403" s="46" t="str">
        <f>IF($I403="","",_xlfn.LET(_xlpm.x,VLOOKUP($I403,'2026-01-09_taxon-match'!$A$2:$N$81,10,FALSE),IF(_xlpm.x=0,"",_xlpm.x)))</f>
        <v>Styelidae</v>
      </c>
      <c r="S403" s="46" t="str">
        <f>IF($I403="","",_xlfn.LET(_xlpm.x,VLOOKUP($I403,'2026-01-09_taxon-match'!$A$2:$N$81,11,FALSE),IF(_xlpm.x=0,"",_xlpm.x)))</f>
        <v>Cnemidocarpa</v>
      </c>
      <c r="T403" s="46" t="str">
        <f>IF($I403="","",_xlfn.LET(_xlpm.x,VLOOKUP($I403,'2026-01-09_taxon-match'!$A$2:$N$81,13,FALSE),IF(_xlpm.x=0,"",_xlpm.x)))</f>
        <v>verrucosa</v>
      </c>
      <c r="U403" s="46">
        <v>1</v>
      </c>
      <c r="V403" s="46" t="s">
        <v>58</v>
      </c>
      <c r="W403" s="46" t="s">
        <v>28</v>
      </c>
      <c r="Y403" s="46" t="str">
        <f>IF(V403="","",_xlfn.LET(_xlpm.x,VLOOKUP(V403,'Drop-down_menus'!$D$2:$E$13,2,FALSE),IF(_xlpm.x=0,"",_xlpm.x)))</f>
        <v>https://orcid.org/0000-0002-9708-1761</v>
      </c>
      <c r="Z403" s="46" t="str">
        <f>IF(W403="","",_xlfn.LET(_xlpm.x,VLOOKUP(W403,'Drop-down_menus'!$D$2:$E$13,2,FALSE),IF(_xlpm.x=0,"",_xlpm.x)))</f>
        <v>https://orcid.org/0000-0002-9037-7623</v>
      </c>
      <c r="AA403" s="46" t="str">
        <f>IF(X403="","",_xlfn.LET(_xlpm.x,VLOOKUP(X403,'Drop-down_menus'!$D$2:$E$13,2,FALSE),IF(_xlpm.x=0,"",_xlpm.x)))</f>
        <v/>
      </c>
      <c r="AB403" s="14" t="s">
        <v>236</v>
      </c>
      <c r="AC403" s="14" t="s">
        <v>233</v>
      </c>
      <c r="AE403" s="46" t="s">
        <v>28</v>
      </c>
      <c r="AF403" s="46" t="s">
        <v>42</v>
      </c>
      <c r="AG403" s="46" t="str">
        <f>IF(AE403="","",_xlfn.LET(_xlpm.x,VLOOKUP(AE403,'Drop-down_menus'!$D$2:$E$13,2,FALSE),IF(_xlpm.x=0,"",_xlpm.x)))</f>
        <v>https://orcid.org/0000-0002-9037-7623</v>
      </c>
      <c r="AH403" s="46" t="str">
        <f>IF(AF403="","",_xlfn.LET(_xlpm.x,VLOOKUP(AF403,'Drop-down_menus'!$D$2:$E$13,2,FALSE),IF(_xlpm.x=0,"",_xlpm.x)))</f>
        <v/>
      </c>
    </row>
    <row r="404" spans="2:34" ht="13.5" customHeight="1">
      <c r="B404" s="46">
        <v>335</v>
      </c>
      <c r="C404" s="46" t="s">
        <v>100</v>
      </c>
      <c r="D404" s="46" t="b">
        <f>COUNTIF(Events!$B$2:$B$171, C404) &gt; 0</f>
        <v>1</v>
      </c>
      <c r="G404" s="46" t="s">
        <v>1212</v>
      </c>
      <c r="I404" s="46" t="s">
        <v>315</v>
      </c>
      <c r="J404" s="46" t="str">
        <f>IF(I404="","",_xlfn.LET(_xlpm.x,VLOOKUP(I404,'2026-01-09_taxon-match'!$A$2:$N$81,4,FALSE),IF(_xlpm.x=0,"",_xlpm.x)))</f>
        <v>Cnemidocarpa verrucosa</v>
      </c>
      <c r="L404" s="46" t="str">
        <f>IF(I404="","",_xlfn.LET(_xlpm.x,VLOOKUP(I404,'2026-01-09_taxon-match'!$A$2:$N$81,3,FALSE),IF(_xlpm.x=0,"",_xlpm.x)))</f>
        <v>urn:lsid:marinespecies.org:taxname:173893</v>
      </c>
      <c r="M404" s="46" t="str">
        <f>IF($I404="","",_xlfn.LET(_xlpm.x,VLOOKUP($I404,'2026-01-09_taxon-match'!$A$2:$N$81,5,FALSE),IF(_xlpm.x=0,"",_xlpm.x)))</f>
        <v>(Lesson, 1830)</v>
      </c>
      <c r="N404" s="46" t="str">
        <f>IF($I404="","",_xlfn.LET(_xlpm.x,VLOOKUP($I404,'2026-01-09_taxon-match'!$A$2:$N$81,6,FALSE),IF(_xlpm.x=0,"",_xlpm.x)))</f>
        <v>Animalia</v>
      </c>
      <c r="O404" s="46" t="str">
        <f>IF($I404="","",_xlfn.LET(_xlpm.x,VLOOKUP($I404,'2026-01-09_taxon-match'!$A$2:$N$81,7,FALSE),IF(_xlpm.x=0,"",_xlpm.x)))</f>
        <v>Chordata</v>
      </c>
      <c r="P404" s="46" t="str">
        <f>IF($I404="","",_xlfn.LET(_xlpm.x,VLOOKUP($I404,'2026-01-09_taxon-match'!$A$2:$N$81,8,FALSE),IF(_xlpm.x=0,"",_xlpm.x)))</f>
        <v>Ascidiacea</v>
      </c>
      <c r="Q404" s="46" t="str">
        <f>IF($I404="","",_xlfn.LET(_xlpm.x,VLOOKUP($I404,'2026-01-09_taxon-match'!$A$2:$N$81,9,FALSE),IF(_xlpm.x=0,"",_xlpm.x)))</f>
        <v>Stolidobranchia</v>
      </c>
      <c r="R404" s="46" t="str">
        <f>IF($I404="","",_xlfn.LET(_xlpm.x,VLOOKUP($I404,'2026-01-09_taxon-match'!$A$2:$N$81,10,FALSE),IF(_xlpm.x=0,"",_xlpm.x)))</f>
        <v>Styelidae</v>
      </c>
      <c r="S404" s="46" t="str">
        <f>IF($I404="","",_xlfn.LET(_xlpm.x,VLOOKUP($I404,'2026-01-09_taxon-match'!$A$2:$N$81,11,FALSE),IF(_xlpm.x=0,"",_xlpm.x)))</f>
        <v>Cnemidocarpa</v>
      </c>
      <c r="T404" s="46" t="str">
        <f>IF($I404="","",_xlfn.LET(_xlpm.x,VLOOKUP($I404,'2026-01-09_taxon-match'!$A$2:$N$81,13,FALSE),IF(_xlpm.x=0,"",_xlpm.x)))</f>
        <v>verrucosa</v>
      </c>
      <c r="U404" s="46">
        <v>1</v>
      </c>
      <c r="V404" s="2" t="s">
        <v>58</v>
      </c>
      <c r="Y404" s="46" t="str">
        <f>IF(V404="","",_xlfn.LET(_xlpm.x,VLOOKUP(V404,'Drop-down_menus'!$D$2:$E$13,2,FALSE),IF(_xlpm.x=0,"",_xlpm.x)))</f>
        <v>https://orcid.org/0000-0002-9708-1761</v>
      </c>
      <c r="Z404" s="46" t="str">
        <f>IF(W404="","",_xlfn.LET(_xlpm.x,VLOOKUP(W404,'Drop-down_menus'!$D$2:$E$13,2,FALSE),IF(_xlpm.x=0,"",_xlpm.x)))</f>
        <v/>
      </c>
      <c r="AA404" s="46" t="str">
        <f>IF(X404="","",_xlfn.LET(_xlpm.x,VLOOKUP(X404,'Drop-down_menus'!$D$2:$E$13,2,FALSE),IF(_xlpm.x=0,"",_xlpm.x)))</f>
        <v/>
      </c>
      <c r="AB404" s="46" t="s">
        <v>1252</v>
      </c>
      <c r="AC404" s="46" t="s">
        <v>1255</v>
      </c>
    </row>
    <row r="405" spans="2:34" ht="13.5" customHeight="1">
      <c r="B405" s="46">
        <v>335</v>
      </c>
      <c r="C405" s="46" t="s">
        <v>100</v>
      </c>
      <c r="D405" s="46" t="b">
        <f>COUNTIF(Events!$B$2:$B$171, C405) &gt; 0</f>
        <v>1</v>
      </c>
      <c r="G405" s="46" t="s">
        <v>1212</v>
      </c>
      <c r="I405" s="46" t="s">
        <v>315</v>
      </c>
      <c r="J405" s="46" t="str">
        <f>IF(I405="","",_xlfn.LET(_xlpm.x,VLOOKUP(I405,'2026-01-09_taxon-match'!$A$2:$N$81,4,FALSE),IF(_xlpm.x=0,"",_xlpm.x)))</f>
        <v>Cnemidocarpa verrucosa</v>
      </c>
      <c r="L405" s="46" t="str">
        <f>IF(I405="","",_xlfn.LET(_xlpm.x,VLOOKUP(I405,'2026-01-09_taxon-match'!$A$2:$N$81,3,FALSE),IF(_xlpm.x=0,"",_xlpm.x)))</f>
        <v>urn:lsid:marinespecies.org:taxname:173893</v>
      </c>
      <c r="M405" s="46" t="str">
        <f>IF($I405="","",_xlfn.LET(_xlpm.x,VLOOKUP($I405,'2026-01-09_taxon-match'!$A$2:$N$81,5,FALSE),IF(_xlpm.x=0,"",_xlpm.x)))</f>
        <v>(Lesson, 1830)</v>
      </c>
      <c r="N405" s="46" t="str">
        <f>IF($I405="","",_xlfn.LET(_xlpm.x,VLOOKUP($I405,'2026-01-09_taxon-match'!$A$2:$N$81,6,FALSE),IF(_xlpm.x=0,"",_xlpm.x)))</f>
        <v>Animalia</v>
      </c>
      <c r="O405" s="46" t="str">
        <f>IF($I405="","",_xlfn.LET(_xlpm.x,VLOOKUP($I405,'2026-01-09_taxon-match'!$A$2:$N$81,7,FALSE),IF(_xlpm.x=0,"",_xlpm.x)))</f>
        <v>Chordata</v>
      </c>
      <c r="P405" s="46" t="str">
        <f>IF($I405="","",_xlfn.LET(_xlpm.x,VLOOKUP($I405,'2026-01-09_taxon-match'!$A$2:$N$81,8,FALSE),IF(_xlpm.x=0,"",_xlpm.x)))</f>
        <v>Ascidiacea</v>
      </c>
      <c r="Q405" s="46" t="str">
        <f>IF($I405="","",_xlfn.LET(_xlpm.x,VLOOKUP($I405,'2026-01-09_taxon-match'!$A$2:$N$81,9,FALSE),IF(_xlpm.x=0,"",_xlpm.x)))</f>
        <v>Stolidobranchia</v>
      </c>
      <c r="R405" s="46" t="str">
        <f>IF($I405="","",_xlfn.LET(_xlpm.x,VLOOKUP($I405,'2026-01-09_taxon-match'!$A$2:$N$81,10,FALSE),IF(_xlpm.x=0,"",_xlpm.x)))</f>
        <v>Styelidae</v>
      </c>
      <c r="S405" s="46" t="str">
        <f>IF($I405="","",_xlfn.LET(_xlpm.x,VLOOKUP($I405,'2026-01-09_taxon-match'!$A$2:$N$81,11,FALSE),IF(_xlpm.x=0,"",_xlpm.x)))</f>
        <v>Cnemidocarpa</v>
      </c>
      <c r="T405" s="46" t="str">
        <f>IF($I405="","",_xlfn.LET(_xlpm.x,VLOOKUP($I405,'2026-01-09_taxon-match'!$A$2:$N$81,13,FALSE),IF(_xlpm.x=0,"",_xlpm.x)))</f>
        <v>verrucosa</v>
      </c>
      <c r="U405" s="46">
        <v>1</v>
      </c>
      <c r="V405" s="2" t="s">
        <v>58</v>
      </c>
      <c r="Y405" s="46" t="str">
        <f>IF(V405="","",_xlfn.LET(_xlpm.x,VLOOKUP(V405,'Drop-down_menus'!$D$2:$E$13,2,FALSE),IF(_xlpm.x=0,"",_xlpm.x)))</f>
        <v>https://orcid.org/0000-0002-9708-1761</v>
      </c>
      <c r="Z405" s="46" t="str">
        <f>IF(W405="","",_xlfn.LET(_xlpm.x,VLOOKUP(W405,'Drop-down_menus'!$D$2:$E$13,2,FALSE),IF(_xlpm.x=0,"",_xlpm.x)))</f>
        <v/>
      </c>
      <c r="AA405" s="46" t="str">
        <f>IF(X405="","",_xlfn.LET(_xlpm.x,VLOOKUP(X405,'Drop-down_menus'!$D$2:$E$13,2,FALSE),IF(_xlpm.x=0,"",_xlpm.x)))</f>
        <v/>
      </c>
      <c r="AB405" s="46" t="s">
        <v>1253</v>
      </c>
      <c r="AC405" s="46" t="s">
        <v>1256</v>
      </c>
    </row>
    <row r="406" spans="2:34" ht="13.5" customHeight="1">
      <c r="B406" s="46">
        <v>335</v>
      </c>
      <c r="C406" s="46" t="s">
        <v>100</v>
      </c>
      <c r="D406" s="46" t="b">
        <f>COUNTIF(Events!$B$2:$B$171, C406) &gt; 0</f>
        <v>1</v>
      </c>
      <c r="G406" s="46" t="s">
        <v>1212</v>
      </c>
      <c r="I406" s="46" t="s">
        <v>315</v>
      </c>
      <c r="J406" s="46" t="str">
        <f>IF(I406="","",_xlfn.LET(_xlpm.x,VLOOKUP(I406,'2026-01-09_taxon-match'!$A$2:$N$81,4,FALSE),IF(_xlpm.x=0,"",_xlpm.x)))</f>
        <v>Cnemidocarpa verrucosa</v>
      </c>
      <c r="L406" s="46" t="str">
        <f>IF(I406="","",_xlfn.LET(_xlpm.x,VLOOKUP(I406,'2026-01-09_taxon-match'!$A$2:$N$81,3,FALSE),IF(_xlpm.x=0,"",_xlpm.x)))</f>
        <v>urn:lsid:marinespecies.org:taxname:173893</v>
      </c>
      <c r="M406" s="46" t="str">
        <f>IF($I406="","",_xlfn.LET(_xlpm.x,VLOOKUP($I406,'2026-01-09_taxon-match'!$A$2:$N$81,5,FALSE),IF(_xlpm.x=0,"",_xlpm.x)))</f>
        <v>(Lesson, 1830)</v>
      </c>
      <c r="N406" s="46" t="str">
        <f>IF($I406="","",_xlfn.LET(_xlpm.x,VLOOKUP($I406,'2026-01-09_taxon-match'!$A$2:$N$81,6,FALSE),IF(_xlpm.x=0,"",_xlpm.x)))</f>
        <v>Animalia</v>
      </c>
      <c r="O406" s="46" t="str">
        <f>IF($I406="","",_xlfn.LET(_xlpm.x,VLOOKUP($I406,'2026-01-09_taxon-match'!$A$2:$N$81,7,FALSE),IF(_xlpm.x=0,"",_xlpm.x)))</f>
        <v>Chordata</v>
      </c>
      <c r="P406" s="46" t="str">
        <f>IF($I406="","",_xlfn.LET(_xlpm.x,VLOOKUP($I406,'2026-01-09_taxon-match'!$A$2:$N$81,8,FALSE),IF(_xlpm.x=0,"",_xlpm.x)))</f>
        <v>Ascidiacea</v>
      </c>
      <c r="Q406" s="46" t="str">
        <f>IF($I406="","",_xlfn.LET(_xlpm.x,VLOOKUP($I406,'2026-01-09_taxon-match'!$A$2:$N$81,9,FALSE),IF(_xlpm.x=0,"",_xlpm.x)))</f>
        <v>Stolidobranchia</v>
      </c>
      <c r="R406" s="46" t="str">
        <f>IF($I406="","",_xlfn.LET(_xlpm.x,VLOOKUP($I406,'2026-01-09_taxon-match'!$A$2:$N$81,10,FALSE),IF(_xlpm.x=0,"",_xlpm.x)))</f>
        <v>Styelidae</v>
      </c>
      <c r="S406" s="46" t="str">
        <f>IF($I406="","",_xlfn.LET(_xlpm.x,VLOOKUP($I406,'2026-01-09_taxon-match'!$A$2:$N$81,11,FALSE),IF(_xlpm.x=0,"",_xlpm.x)))</f>
        <v>Cnemidocarpa</v>
      </c>
      <c r="T406" s="46" t="str">
        <f>IF($I406="","",_xlfn.LET(_xlpm.x,VLOOKUP($I406,'2026-01-09_taxon-match'!$A$2:$N$81,13,FALSE),IF(_xlpm.x=0,"",_xlpm.x)))</f>
        <v>verrucosa</v>
      </c>
      <c r="U406" s="46">
        <v>1</v>
      </c>
      <c r="V406" s="2" t="s">
        <v>58</v>
      </c>
      <c r="Y406" s="46" t="str">
        <f>IF(V406="","",_xlfn.LET(_xlpm.x,VLOOKUP(V406,'Drop-down_menus'!$D$2:$E$13,2,FALSE),IF(_xlpm.x=0,"",_xlpm.x)))</f>
        <v>https://orcid.org/0000-0002-9708-1761</v>
      </c>
      <c r="Z406" s="46" t="str">
        <f>IF(W406="","",_xlfn.LET(_xlpm.x,VLOOKUP(W406,'Drop-down_menus'!$D$2:$E$13,2,FALSE),IF(_xlpm.x=0,"",_xlpm.x)))</f>
        <v/>
      </c>
      <c r="AA406" s="46" t="str">
        <f>IF(X406="","",_xlfn.LET(_xlpm.x,VLOOKUP(X406,'Drop-down_menus'!$D$2:$E$13,2,FALSE),IF(_xlpm.x=0,"",_xlpm.x)))</f>
        <v/>
      </c>
      <c r="AB406" s="46" t="s">
        <v>300</v>
      </c>
      <c r="AC406" s="46" t="s">
        <v>1255</v>
      </c>
    </row>
    <row r="407" spans="2:34" ht="13.5" customHeight="1">
      <c r="B407" s="46">
        <v>335</v>
      </c>
      <c r="C407" s="46" t="s">
        <v>100</v>
      </c>
      <c r="D407" s="46" t="b">
        <f>COUNTIF(Events!$B$2:$B$171, C407) &gt; 0</f>
        <v>1</v>
      </c>
      <c r="E407" s="46" t="s">
        <v>169</v>
      </c>
      <c r="G407" s="46" t="s">
        <v>272</v>
      </c>
      <c r="I407" s="46" t="s">
        <v>315</v>
      </c>
      <c r="J407" s="46" t="str">
        <f>IF(I407="","",_xlfn.LET(_xlpm.x,VLOOKUP(I407,'2026-01-09_taxon-match'!$A$2:$N$81,4,FALSE),IF(_xlpm.x=0,"",_xlpm.x)))</f>
        <v>Cnemidocarpa verrucosa</v>
      </c>
      <c r="L407" s="46" t="str">
        <f>IF(I407="","",_xlfn.LET(_xlpm.x,VLOOKUP(I407,'2026-01-09_taxon-match'!$A$2:$N$81,3,FALSE),IF(_xlpm.x=0,"",_xlpm.x)))</f>
        <v>urn:lsid:marinespecies.org:taxname:173893</v>
      </c>
      <c r="M407" s="46" t="str">
        <f>IF($I407="","",_xlfn.LET(_xlpm.x,VLOOKUP($I407,'2026-01-09_taxon-match'!$A$2:$N$81,5,FALSE),IF(_xlpm.x=0,"",_xlpm.x)))</f>
        <v>(Lesson, 1830)</v>
      </c>
      <c r="N407" s="46" t="str">
        <f>IF($I407="","",_xlfn.LET(_xlpm.x,VLOOKUP($I407,'2026-01-09_taxon-match'!$A$2:$N$81,6,FALSE),IF(_xlpm.x=0,"",_xlpm.x)))</f>
        <v>Animalia</v>
      </c>
      <c r="O407" s="46" t="str">
        <f>IF($I407="","",_xlfn.LET(_xlpm.x,VLOOKUP($I407,'2026-01-09_taxon-match'!$A$2:$N$81,7,FALSE),IF(_xlpm.x=0,"",_xlpm.x)))</f>
        <v>Chordata</v>
      </c>
      <c r="P407" s="46" t="str">
        <f>IF($I407="","",_xlfn.LET(_xlpm.x,VLOOKUP($I407,'2026-01-09_taxon-match'!$A$2:$N$81,8,FALSE),IF(_xlpm.x=0,"",_xlpm.x)))</f>
        <v>Ascidiacea</v>
      </c>
      <c r="Q407" s="46" t="str">
        <f>IF($I407="","",_xlfn.LET(_xlpm.x,VLOOKUP($I407,'2026-01-09_taxon-match'!$A$2:$N$81,9,FALSE),IF(_xlpm.x=0,"",_xlpm.x)))</f>
        <v>Stolidobranchia</v>
      </c>
      <c r="R407" s="46" t="str">
        <f>IF($I407="","",_xlfn.LET(_xlpm.x,VLOOKUP($I407,'2026-01-09_taxon-match'!$A$2:$N$81,10,FALSE),IF(_xlpm.x=0,"",_xlpm.x)))</f>
        <v>Styelidae</v>
      </c>
      <c r="S407" s="46" t="str">
        <f>IF($I407="","",_xlfn.LET(_xlpm.x,VLOOKUP($I407,'2026-01-09_taxon-match'!$A$2:$N$81,11,FALSE),IF(_xlpm.x=0,"",_xlpm.x)))</f>
        <v>Cnemidocarpa</v>
      </c>
      <c r="T407" s="46" t="str">
        <f>IF($I407="","",_xlfn.LET(_xlpm.x,VLOOKUP($I407,'2026-01-09_taxon-match'!$A$2:$N$81,13,FALSE),IF(_xlpm.x=0,"",_xlpm.x)))</f>
        <v>verrucosa</v>
      </c>
      <c r="U407" s="46">
        <v>1</v>
      </c>
      <c r="V407" s="46" t="s">
        <v>58</v>
      </c>
      <c r="W407" s="46" t="s">
        <v>28</v>
      </c>
      <c r="Y407" s="46" t="str">
        <f>IF(V407="","",_xlfn.LET(_xlpm.x,VLOOKUP(V407,'Drop-down_menus'!$D$2:$E$13,2,FALSE),IF(_xlpm.x=0,"",_xlpm.x)))</f>
        <v>https://orcid.org/0000-0002-9708-1761</v>
      </c>
      <c r="Z407" s="46" t="str">
        <f>IF(W407="","",_xlfn.LET(_xlpm.x,VLOOKUP(W407,'Drop-down_menus'!$D$2:$E$13,2,FALSE),IF(_xlpm.x=0,"",_xlpm.x)))</f>
        <v>https://orcid.org/0000-0002-9037-7623</v>
      </c>
      <c r="AA407" s="46" t="str">
        <f>IF(X407="","",_xlfn.LET(_xlpm.x,VLOOKUP(X407,'Drop-down_menus'!$D$2:$E$13,2,FALSE),IF(_xlpm.x=0,"",_xlpm.x)))</f>
        <v/>
      </c>
      <c r="AB407" s="14" t="s">
        <v>236</v>
      </c>
      <c r="AC407" s="14" t="s">
        <v>233</v>
      </c>
      <c r="AE407" s="46" t="s">
        <v>28</v>
      </c>
      <c r="AF407" s="46" t="s">
        <v>42</v>
      </c>
      <c r="AG407" s="46" t="str">
        <f>IF(AE407="","",_xlfn.LET(_xlpm.x,VLOOKUP(AE407,'Drop-down_menus'!$D$2:$E$13,2,FALSE),IF(_xlpm.x=0,"",_xlpm.x)))</f>
        <v>https://orcid.org/0000-0002-9037-7623</v>
      </c>
      <c r="AH407" s="46" t="str">
        <f>IF(AF407="","",_xlfn.LET(_xlpm.x,VLOOKUP(AF407,'Drop-down_menus'!$D$2:$E$13,2,FALSE),IF(_xlpm.x=0,"",_xlpm.x)))</f>
        <v/>
      </c>
    </row>
    <row r="408" spans="2:34" ht="13.5" customHeight="1">
      <c r="B408" s="46">
        <v>336</v>
      </c>
      <c r="C408" s="46" t="s">
        <v>100</v>
      </c>
      <c r="D408" s="46" t="b">
        <f>COUNTIF(Events!$B$2:$B$171, C408) &gt; 0</f>
        <v>1</v>
      </c>
      <c r="G408" s="46" t="s">
        <v>1212</v>
      </c>
      <c r="I408" s="46" t="s">
        <v>315</v>
      </c>
      <c r="J408" s="46" t="str">
        <f>IF(I408="","",_xlfn.LET(_xlpm.x,VLOOKUP(I408,'2026-01-09_taxon-match'!$A$2:$N$81,4,FALSE),IF(_xlpm.x=0,"",_xlpm.x)))</f>
        <v>Cnemidocarpa verrucosa</v>
      </c>
      <c r="L408" s="46" t="str">
        <f>IF(I408="","",_xlfn.LET(_xlpm.x,VLOOKUP(I408,'2026-01-09_taxon-match'!$A$2:$N$81,3,FALSE),IF(_xlpm.x=0,"",_xlpm.x)))</f>
        <v>urn:lsid:marinespecies.org:taxname:173893</v>
      </c>
      <c r="M408" s="46" t="str">
        <f>IF($I408="","",_xlfn.LET(_xlpm.x,VLOOKUP($I408,'2026-01-09_taxon-match'!$A$2:$N$81,5,FALSE),IF(_xlpm.x=0,"",_xlpm.x)))</f>
        <v>(Lesson, 1830)</v>
      </c>
      <c r="N408" s="46" t="str">
        <f>IF($I408="","",_xlfn.LET(_xlpm.x,VLOOKUP($I408,'2026-01-09_taxon-match'!$A$2:$N$81,6,FALSE),IF(_xlpm.x=0,"",_xlpm.x)))</f>
        <v>Animalia</v>
      </c>
      <c r="O408" s="46" t="str">
        <f>IF($I408="","",_xlfn.LET(_xlpm.x,VLOOKUP($I408,'2026-01-09_taxon-match'!$A$2:$N$81,7,FALSE),IF(_xlpm.x=0,"",_xlpm.x)))</f>
        <v>Chordata</v>
      </c>
      <c r="P408" s="46" t="str">
        <f>IF($I408="","",_xlfn.LET(_xlpm.x,VLOOKUP($I408,'2026-01-09_taxon-match'!$A$2:$N$81,8,FALSE),IF(_xlpm.x=0,"",_xlpm.x)))</f>
        <v>Ascidiacea</v>
      </c>
      <c r="Q408" s="46" t="str">
        <f>IF($I408="","",_xlfn.LET(_xlpm.x,VLOOKUP($I408,'2026-01-09_taxon-match'!$A$2:$N$81,9,FALSE),IF(_xlpm.x=0,"",_xlpm.x)))</f>
        <v>Stolidobranchia</v>
      </c>
      <c r="R408" s="46" t="str">
        <f>IF($I408="","",_xlfn.LET(_xlpm.x,VLOOKUP($I408,'2026-01-09_taxon-match'!$A$2:$N$81,10,FALSE),IF(_xlpm.x=0,"",_xlpm.x)))</f>
        <v>Styelidae</v>
      </c>
      <c r="S408" s="46" t="str">
        <f>IF($I408="","",_xlfn.LET(_xlpm.x,VLOOKUP($I408,'2026-01-09_taxon-match'!$A$2:$N$81,11,FALSE),IF(_xlpm.x=0,"",_xlpm.x)))</f>
        <v>Cnemidocarpa</v>
      </c>
      <c r="T408" s="46" t="str">
        <f>IF($I408="","",_xlfn.LET(_xlpm.x,VLOOKUP($I408,'2026-01-09_taxon-match'!$A$2:$N$81,13,FALSE),IF(_xlpm.x=0,"",_xlpm.x)))</f>
        <v>verrucosa</v>
      </c>
      <c r="U408" s="46">
        <v>1</v>
      </c>
      <c r="V408" s="2" t="s">
        <v>58</v>
      </c>
      <c r="Y408" s="46" t="str">
        <f>IF(V408="","",_xlfn.LET(_xlpm.x,VLOOKUP(V408,'Drop-down_menus'!$D$2:$E$13,2,FALSE),IF(_xlpm.x=0,"",_xlpm.x)))</f>
        <v>https://orcid.org/0000-0002-9708-1761</v>
      </c>
      <c r="Z408" s="46" t="str">
        <f>IF(W408="","",_xlfn.LET(_xlpm.x,VLOOKUP(W408,'Drop-down_menus'!$D$2:$E$13,2,FALSE),IF(_xlpm.x=0,"",_xlpm.x)))</f>
        <v/>
      </c>
      <c r="AA408" s="46" t="str">
        <f>IF(X408="","",_xlfn.LET(_xlpm.x,VLOOKUP(X408,'Drop-down_menus'!$D$2:$E$13,2,FALSE),IF(_xlpm.x=0,"",_xlpm.x)))</f>
        <v/>
      </c>
      <c r="AB408" s="46" t="s">
        <v>1254</v>
      </c>
      <c r="AC408" s="46" t="s">
        <v>241</v>
      </c>
      <c r="AD408" s="46" t="s">
        <v>1264</v>
      </c>
    </row>
    <row r="409" spans="2:34" ht="13.5" customHeight="1">
      <c r="B409" s="46">
        <v>336</v>
      </c>
      <c r="C409" s="46" t="s">
        <v>100</v>
      </c>
      <c r="D409" s="46" t="b">
        <f>COUNTIF(Events!$B$2:$B$171, C409) &gt; 0</f>
        <v>1</v>
      </c>
      <c r="E409" s="46" t="s">
        <v>169</v>
      </c>
      <c r="G409" s="46" t="s">
        <v>272</v>
      </c>
      <c r="I409" s="46" t="s">
        <v>315</v>
      </c>
      <c r="J409" s="46" t="str">
        <f>IF(I409="","",_xlfn.LET(_xlpm.x,VLOOKUP(I409,'2026-01-09_taxon-match'!$A$2:$N$81,4,FALSE),IF(_xlpm.x=0,"",_xlpm.x)))</f>
        <v>Cnemidocarpa verrucosa</v>
      </c>
      <c r="L409" s="46" t="str">
        <f>IF(I409="","",_xlfn.LET(_xlpm.x,VLOOKUP(I409,'2026-01-09_taxon-match'!$A$2:$N$81,3,FALSE),IF(_xlpm.x=0,"",_xlpm.x)))</f>
        <v>urn:lsid:marinespecies.org:taxname:173893</v>
      </c>
      <c r="M409" s="46" t="str">
        <f>IF($I409="","",_xlfn.LET(_xlpm.x,VLOOKUP($I409,'2026-01-09_taxon-match'!$A$2:$N$81,5,FALSE),IF(_xlpm.x=0,"",_xlpm.x)))</f>
        <v>(Lesson, 1830)</v>
      </c>
      <c r="N409" s="46" t="str">
        <f>IF($I409="","",_xlfn.LET(_xlpm.x,VLOOKUP($I409,'2026-01-09_taxon-match'!$A$2:$N$81,6,FALSE),IF(_xlpm.x=0,"",_xlpm.x)))</f>
        <v>Animalia</v>
      </c>
      <c r="O409" s="46" t="str">
        <f>IF($I409="","",_xlfn.LET(_xlpm.x,VLOOKUP($I409,'2026-01-09_taxon-match'!$A$2:$N$81,7,FALSE),IF(_xlpm.x=0,"",_xlpm.x)))</f>
        <v>Chordata</v>
      </c>
      <c r="P409" s="46" t="str">
        <f>IF($I409="","",_xlfn.LET(_xlpm.x,VLOOKUP($I409,'2026-01-09_taxon-match'!$A$2:$N$81,8,FALSE),IF(_xlpm.x=0,"",_xlpm.x)))</f>
        <v>Ascidiacea</v>
      </c>
      <c r="Q409" s="46" t="str">
        <f>IF($I409="","",_xlfn.LET(_xlpm.x,VLOOKUP($I409,'2026-01-09_taxon-match'!$A$2:$N$81,9,FALSE),IF(_xlpm.x=0,"",_xlpm.x)))</f>
        <v>Stolidobranchia</v>
      </c>
      <c r="R409" s="46" t="str">
        <f>IF($I409="","",_xlfn.LET(_xlpm.x,VLOOKUP($I409,'2026-01-09_taxon-match'!$A$2:$N$81,10,FALSE),IF(_xlpm.x=0,"",_xlpm.x)))</f>
        <v>Styelidae</v>
      </c>
      <c r="S409" s="46" t="str">
        <f>IF($I409="","",_xlfn.LET(_xlpm.x,VLOOKUP($I409,'2026-01-09_taxon-match'!$A$2:$N$81,11,FALSE),IF(_xlpm.x=0,"",_xlpm.x)))</f>
        <v>Cnemidocarpa</v>
      </c>
      <c r="T409" s="46" t="str">
        <f>IF($I409="","",_xlfn.LET(_xlpm.x,VLOOKUP($I409,'2026-01-09_taxon-match'!$A$2:$N$81,13,FALSE),IF(_xlpm.x=0,"",_xlpm.x)))</f>
        <v>verrucosa</v>
      </c>
      <c r="U409" s="46">
        <v>1</v>
      </c>
      <c r="V409" s="46" t="s">
        <v>58</v>
      </c>
      <c r="W409" s="46" t="s">
        <v>28</v>
      </c>
      <c r="Y409" s="46" t="str">
        <f>IF(V409="","",_xlfn.LET(_xlpm.x,VLOOKUP(V409,'Drop-down_menus'!$D$2:$E$13,2,FALSE),IF(_xlpm.x=0,"",_xlpm.x)))</f>
        <v>https://orcid.org/0000-0002-9708-1761</v>
      </c>
      <c r="Z409" s="46" t="str">
        <f>IF(W409="","",_xlfn.LET(_xlpm.x,VLOOKUP(W409,'Drop-down_menus'!$D$2:$E$13,2,FALSE),IF(_xlpm.x=0,"",_xlpm.x)))</f>
        <v>https://orcid.org/0000-0002-9037-7623</v>
      </c>
      <c r="AA409" s="46" t="str">
        <f>IF(X409="","",_xlfn.LET(_xlpm.x,VLOOKUP(X409,'Drop-down_menus'!$D$2:$E$13,2,FALSE),IF(_xlpm.x=0,"",_xlpm.x)))</f>
        <v/>
      </c>
      <c r="AB409" s="14" t="s">
        <v>223</v>
      </c>
      <c r="AC409" s="14" t="s">
        <v>241</v>
      </c>
      <c r="AE409" s="46" t="s">
        <v>28</v>
      </c>
      <c r="AF409" s="46" t="s">
        <v>42</v>
      </c>
      <c r="AG409" s="46" t="str">
        <f>IF(AE409="","",_xlfn.LET(_xlpm.x,VLOOKUP(AE409,'Drop-down_menus'!$D$2:$E$13,2,FALSE),IF(_xlpm.x=0,"",_xlpm.x)))</f>
        <v>https://orcid.org/0000-0002-9037-7623</v>
      </c>
      <c r="AH409" s="46" t="str">
        <f>IF(AF409="","",_xlfn.LET(_xlpm.x,VLOOKUP(AF409,'Drop-down_menus'!$D$2:$E$13,2,FALSE),IF(_xlpm.x=0,"",_xlpm.x)))</f>
        <v/>
      </c>
    </row>
    <row r="410" spans="2:34" ht="13.5" customHeight="1">
      <c r="B410" s="46">
        <v>337</v>
      </c>
      <c r="C410" s="46" t="s">
        <v>100</v>
      </c>
      <c r="D410" s="46" t="b">
        <f>COUNTIF(Events!$B$2:$B$171, C410) &gt; 0</f>
        <v>1</v>
      </c>
      <c r="G410" s="46" t="s">
        <v>177</v>
      </c>
      <c r="I410" s="46" t="s">
        <v>177</v>
      </c>
      <c r="J410" s="46" t="str">
        <f>IF(I410="","",_xlfn.LET(_xlpm.x,VLOOKUP(I410,'2026-01-09_taxon-match'!$A$2:$N$81,4,FALSE),IF(_xlpm.x=0,"",_xlpm.x)))</f>
        <v>Sterechinus neumayeri</v>
      </c>
      <c r="L410" s="46" t="str">
        <f>IF(I410="","",_xlfn.LET(_xlpm.x,VLOOKUP(I410,'2026-01-09_taxon-match'!$A$2:$N$81,3,FALSE),IF(_xlpm.x=0,"",_xlpm.x)))</f>
        <v>urn:lsid:marinespecies.org:taxname:160831</v>
      </c>
      <c r="M410" s="46" t="str">
        <f>IF($I410="","",_xlfn.LET(_xlpm.x,VLOOKUP($I410,'2026-01-09_taxon-match'!$A$2:$N$81,5,FALSE),IF(_xlpm.x=0,"",_xlpm.x)))</f>
        <v>(Meissner, 1900)</v>
      </c>
      <c r="N410" s="46" t="str">
        <f>IF($I410="","",_xlfn.LET(_xlpm.x,VLOOKUP($I410,'2026-01-09_taxon-match'!$A$2:$N$81,6,FALSE),IF(_xlpm.x=0,"",_xlpm.x)))</f>
        <v>Animalia</v>
      </c>
      <c r="O410" s="46" t="str">
        <f>IF($I410="","",_xlfn.LET(_xlpm.x,VLOOKUP($I410,'2026-01-09_taxon-match'!$A$2:$N$81,7,FALSE),IF(_xlpm.x=0,"",_xlpm.x)))</f>
        <v>Echinodermata</v>
      </c>
      <c r="P410" s="46" t="str">
        <f>IF($I410="","",_xlfn.LET(_xlpm.x,VLOOKUP($I410,'2026-01-09_taxon-match'!$A$2:$N$81,8,FALSE),IF(_xlpm.x=0,"",_xlpm.x)))</f>
        <v>Echinoidea</v>
      </c>
      <c r="Q410" s="46" t="str">
        <f>IF($I410="","",_xlfn.LET(_xlpm.x,VLOOKUP($I410,'2026-01-09_taxon-match'!$A$2:$N$81,9,FALSE),IF(_xlpm.x=0,"",_xlpm.x)))</f>
        <v>Camarodonta</v>
      </c>
      <c r="R410" s="46" t="str">
        <f>IF($I410="","",_xlfn.LET(_xlpm.x,VLOOKUP($I410,'2026-01-09_taxon-match'!$A$2:$N$81,10,FALSE),IF(_xlpm.x=0,"",_xlpm.x)))</f>
        <v>Echinidae</v>
      </c>
      <c r="S410" s="46" t="str">
        <f>IF($I410="","",_xlfn.LET(_xlpm.x,VLOOKUP($I410,'2026-01-09_taxon-match'!$A$2:$N$81,11,FALSE),IF(_xlpm.x=0,"",_xlpm.x)))</f>
        <v>Sterechinus</v>
      </c>
      <c r="T410" s="46" t="str">
        <f>IF($I410="","",_xlfn.LET(_xlpm.x,VLOOKUP($I410,'2026-01-09_taxon-match'!$A$2:$N$81,13,FALSE),IF(_xlpm.x=0,"",_xlpm.x)))</f>
        <v>neumayeri</v>
      </c>
      <c r="U410" s="46">
        <v>1</v>
      </c>
      <c r="V410" t="s">
        <v>43</v>
      </c>
      <c r="Y410" s="46" t="str">
        <f>IF(V410="","",_xlfn.LET(_xlpm.x,VLOOKUP(V410,'Drop-down_menus'!$D$2:$E$13,2,FALSE),IF(_xlpm.x=0,"",_xlpm.x)))</f>
        <v>https://orcid.org/0000-0002-0981-7442</v>
      </c>
      <c r="Z410" s="46" t="str">
        <f>IF(W410="","",_xlfn.LET(_xlpm.x,VLOOKUP(W410,'Drop-down_menus'!$D$2:$E$13,2,FALSE),IF(_xlpm.x=0,"",_xlpm.x)))</f>
        <v/>
      </c>
      <c r="AA410" s="46" t="str">
        <f>IF(X410="","",_xlfn.LET(_xlpm.x,VLOOKUP(X410,'Drop-down_menus'!$D$2:$E$13,2,FALSE),IF(_xlpm.x=0,"",_xlpm.x)))</f>
        <v/>
      </c>
      <c r="AB410" s="46" t="s">
        <v>1252</v>
      </c>
      <c r="AC410" s="46" t="s">
        <v>1255</v>
      </c>
    </row>
    <row r="411" spans="2:34" ht="13.5" customHeight="1">
      <c r="B411" s="46">
        <v>337</v>
      </c>
      <c r="C411" s="46" t="s">
        <v>100</v>
      </c>
      <c r="D411" s="46" t="b">
        <f>COUNTIF(Events!$B$2:$B$171, C411) &gt; 0</f>
        <v>1</v>
      </c>
      <c r="G411" s="46" t="s">
        <v>177</v>
      </c>
      <c r="I411" s="46" t="s">
        <v>177</v>
      </c>
      <c r="J411" s="46" t="str">
        <f>IF(I411="","",_xlfn.LET(_xlpm.x,VLOOKUP(I411,'2026-01-09_taxon-match'!$A$2:$N$81,4,FALSE),IF(_xlpm.x=0,"",_xlpm.x)))</f>
        <v>Sterechinus neumayeri</v>
      </c>
      <c r="L411" s="46" t="str">
        <f>IF(I411="","",_xlfn.LET(_xlpm.x,VLOOKUP(I411,'2026-01-09_taxon-match'!$A$2:$N$81,3,FALSE),IF(_xlpm.x=0,"",_xlpm.x)))</f>
        <v>urn:lsid:marinespecies.org:taxname:160831</v>
      </c>
      <c r="M411" s="46" t="str">
        <f>IF($I411="","",_xlfn.LET(_xlpm.x,VLOOKUP($I411,'2026-01-09_taxon-match'!$A$2:$N$81,5,FALSE),IF(_xlpm.x=0,"",_xlpm.x)))</f>
        <v>(Meissner, 1900)</v>
      </c>
      <c r="N411" s="46" t="str">
        <f>IF($I411="","",_xlfn.LET(_xlpm.x,VLOOKUP($I411,'2026-01-09_taxon-match'!$A$2:$N$81,6,FALSE),IF(_xlpm.x=0,"",_xlpm.x)))</f>
        <v>Animalia</v>
      </c>
      <c r="O411" s="46" t="str">
        <f>IF($I411="","",_xlfn.LET(_xlpm.x,VLOOKUP($I411,'2026-01-09_taxon-match'!$A$2:$N$81,7,FALSE),IF(_xlpm.x=0,"",_xlpm.x)))</f>
        <v>Echinodermata</v>
      </c>
      <c r="P411" s="46" t="str">
        <f>IF($I411="","",_xlfn.LET(_xlpm.x,VLOOKUP($I411,'2026-01-09_taxon-match'!$A$2:$N$81,8,FALSE),IF(_xlpm.x=0,"",_xlpm.x)))</f>
        <v>Echinoidea</v>
      </c>
      <c r="Q411" s="46" t="str">
        <f>IF($I411="","",_xlfn.LET(_xlpm.x,VLOOKUP($I411,'2026-01-09_taxon-match'!$A$2:$N$81,9,FALSE),IF(_xlpm.x=0,"",_xlpm.x)))</f>
        <v>Camarodonta</v>
      </c>
      <c r="R411" s="46" t="str">
        <f>IF($I411="","",_xlfn.LET(_xlpm.x,VLOOKUP($I411,'2026-01-09_taxon-match'!$A$2:$N$81,10,FALSE),IF(_xlpm.x=0,"",_xlpm.x)))</f>
        <v>Echinidae</v>
      </c>
      <c r="S411" s="46" t="str">
        <f>IF($I411="","",_xlfn.LET(_xlpm.x,VLOOKUP($I411,'2026-01-09_taxon-match'!$A$2:$N$81,11,FALSE),IF(_xlpm.x=0,"",_xlpm.x)))</f>
        <v>Sterechinus</v>
      </c>
      <c r="T411" s="46" t="str">
        <f>IF($I411="","",_xlfn.LET(_xlpm.x,VLOOKUP($I411,'2026-01-09_taxon-match'!$A$2:$N$81,13,FALSE),IF(_xlpm.x=0,"",_xlpm.x)))</f>
        <v>neumayeri</v>
      </c>
      <c r="U411" s="46">
        <v>1</v>
      </c>
      <c r="V411" t="s">
        <v>43</v>
      </c>
      <c r="Y411" s="46" t="str">
        <f>IF(V411="","",_xlfn.LET(_xlpm.x,VLOOKUP(V411,'Drop-down_menus'!$D$2:$E$13,2,FALSE),IF(_xlpm.x=0,"",_xlpm.x)))</f>
        <v>https://orcid.org/0000-0002-0981-7442</v>
      </c>
      <c r="Z411" s="46" t="str">
        <f>IF(W411="","",_xlfn.LET(_xlpm.x,VLOOKUP(W411,'Drop-down_menus'!$D$2:$E$13,2,FALSE),IF(_xlpm.x=0,"",_xlpm.x)))</f>
        <v/>
      </c>
      <c r="AA411" s="46" t="str">
        <f>IF(X411="","",_xlfn.LET(_xlpm.x,VLOOKUP(X411,'Drop-down_menus'!$D$2:$E$13,2,FALSE),IF(_xlpm.x=0,"",_xlpm.x)))</f>
        <v/>
      </c>
      <c r="AB411" s="46" t="s">
        <v>1254</v>
      </c>
      <c r="AC411" s="46" t="s">
        <v>1256</v>
      </c>
    </row>
    <row r="412" spans="2:34" ht="13.5" customHeight="1">
      <c r="B412" s="46">
        <v>337</v>
      </c>
      <c r="C412" s="46" t="s">
        <v>100</v>
      </c>
      <c r="D412" s="46" t="b">
        <f>COUNTIF(Events!$B$2:$B$171, C412) &gt; 0</f>
        <v>1</v>
      </c>
      <c r="G412" s="46" t="s">
        <v>177</v>
      </c>
      <c r="I412" s="46" t="s">
        <v>177</v>
      </c>
      <c r="J412" s="46" t="str">
        <f>IF(I412="","",_xlfn.LET(_xlpm.x,VLOOKUP(I412,'2026-01-09_taxon-match'!$A$2:$N$81,4,FALSE),IF(_xlpm.x=0,"",_xlpm.x)))</f>
        <v>Sterechinus neumayeri</v>
      </c>
      <c r="L412" s="46" t="str">
        <f>IF(I412="","",_xlfn.LET(_xlpm.x,VLOOKUP(I412,'2026-01-09_taxon-match'!$A$2:$N$81,3,FALSE),IF(_xlpm.x=0,"",_xlpm.x)))</f>
        <v>urn:lsid:marinespecies.org:taxname:160831</v>
      </c>
      <c r="M412" s="46" t="str">
        <f>IF($I412="","",_xlfn.LET(_xlpm.x,VLOOKUP($I412,'2026-01-09_taxon-match'!$A$2:$N$81,5,FALSE),IF(_xlpm.x=0,"",_xlpm.x)))</f>
        <v>(Meissner, 1900)</v>
      </c>
      <c r="N412" s="46" t="str">
        <f>IF($I412="","",_xlfn.LET(_xlpm.x,VLOOKUP($I412,'2026-01-09_taxon-match'!$A$2:$N$81,6,FALSE),IF(_xlpm.x=0,"",_xlpm.x)))</f>
        <v>Animalia</v>
      </c>
      <c r="O412" s="46" t="str">
        <f>IF($I412="","",_xlfn.LET(_xlpm.x,VLOOKUP($I412,'2026-01-09_taxon-match'!$A$2:$N$81,7,FALSE),IF(_xlpm.x=0,"",_xlpm.x)))</f>
        <v>Echinodermata</v>
      </c>
      <c r="P412" s="46" t="str">
        <f>IF($I412="","",_xlfn.LET(_xlpm.x,VLOOKUP($I412,'2026-01-09_taxon-match'!$A$2:$N$81,8,FALSE),IF(_xlpm.x=0,"",_xlpm.x)))</f>
        <v>Echinoidea</v>
      </c>
      <c r="Q412" s="46" t="str">
        <f>IF($I412="","",_xlfn.LET(_xlpm.x,VLOOKUP($I412,'2026-01-09_taxon-match'!$A$2:$N$81,9,FALSE),IF(_xlpm.x=0,"",_xlpm.x)))</f>
        <v>Camarodonta</v>
      </c>
      <c r="R412" s="46" t="str">
        <f>IF($I412="","",_xlfn.LET(_xlpm.x,VLOOKUP($I412,'2026-01-09_taxon-match'!$A$2:$N$81,10,FALSE),IF(_xlpm.x=0,"",_xlpm.x)))</f>
        <v>Echinidae</v>
      </c>
      <c r="S412" s="46" t="str">
        <f>IF($I412="","",_xlfn.LET(_xlpm.x,VLOOKUP($I412,'2026-01-09_taxon-match'!$A$2:$N$81,11,FALSE),IF(_xlpm.x=0,"",_xlpm.x)))</f>
        <v>Sterechinus</v>
      </c>
      <c r="T412" s="46" t="str">
        <f>IF($I412="","",_xlfn.LET(_xlpm.x,VLOOKUP($I412,'2026-01-09_taxon-match'!$A$2:$N$81,13,FALSE),IF(_xlpm.x=0,"",_xlpm.x)))</f>
        <v>neumayeri</v>
      </c>
      <c r="U412" s="46">
        <v>1</v>
      </c>
      <c r="V412" t="s">
        <v>43</v>
      </c>
      <c r="Y412" s="46" t="str">
        <f>IF(V412="","",_xlfn.LET(_xlpm.x,VLOOKUP(V412,'Drop-down_menus'!$D$2:$E$13,2,FALSE),IF(_xlpm.x=0,"",_xlpm.x)))</f>
        <v>https://orcid.org/0000-0002-0981-7442</v>
      </c>
      <c r="Z412" s="46" t="str">
        <f>IF(W412="","",_xlfn.LET(_xlpm.x,VLOOKUP(W412,'Drop-down_menus'!$D$2:$E$13,2,FALSE),IF(_xlpm.x=0,"",_xlpm.x)))</f>
        <v/>
      </c>
      <c r="AA412" s="46" t="str">
        <f>IF(X412="","",_xlfn.LET(_xlpm.x,VLOOKUP(X412,'Drop-down_menus'!$D$2:$E$13,2,FALSE),IF(_xlpm.x=0,"",_xlpm.x)))</f>
        <v/>
      </c>
      <c r="AB412" s="46" t="s">
        <v>300</v>
      </c>
      <c r="AC412" s="46" t="s">
        <v>1255</v>
      </c>
    </row>
    <row r="413" spans="2:34" ht="13.5" customHeight="1">
      <c r="B413" s="46">
        <v>337</v>
      </c>
      <c r="C413" s="46" t="s">
        <v>100</v>
      </c>
      <c r="D413" s="46" t="b">
        <f>COUNTIF(Events!$B$2:$B$171, C413) &gt; 0</f>
        <v>1</v>
      </c>
      <c r="E413" s="46" t="s">
        <v>169</v>
      </c>
      <c r="G413" s="46" t="s">
        <v>177</v>
      </c>
      <c r="I413" s="46" t="s">
        <v>177</v>
      </c>
      <c r="J413" s="46" t="str">
        <f>IF(I413="","",_xlfn.LET(_xlpm.x,VLOOKUP(I413,'2026-01-09_taxon-match'!$A$2:$N$81,4,FALSE),IF(_xlpm.x=0,"",_xlpm.x)))</f>
        <v>Sterechinus neumayeri</v>
      </c>
      <c r="L413" s="46" t="str">
        <f>IF(I413="","",_xlfn.LET(_xlpm.x,VLOOKUP(I413,'2026-01-09_taxon-match'!$A$2:$N$81,3,FALSE),IF(_xlpm.x=0,"",_xlpm.x)))</f>
        <v>urn:lsid:marinespecies.org:taxname:160831</v>
      </c>
      <c r="M413" s="46" t="str">
        <f>IF($I413="","",_xlfn.LET(_xlpm.x,VLOOKUP($I413,'2026-01-09_taxon-match'!$A$2:$N$81,5,FALSE),IF(_xlpm.x=0,"",_xlpm.x)))</f>
        <v>(Meissner, 1900)</v>
      </c>
      <c r="N413" s="46" t="str">
        <f>IF($I413="","",_xlfn.LET(_xlpm.x,VLOOKUP($I413,'2026-01-09_taxon-match'!$A$2:$N$81,6,FALSE),IF(_xlpm.x=0,"",_xlpm.x)))</f>
        <v>Animalia</v>
      </c>
      <c r="O413" s="46" t="str">
        <f>IF($I413="","",_xlfn.LET(_xlpm.x,VLOOKUP($I413,'2026-01-09_taxon-match'!$A$2:$N$81,7,FALSE),IF(_xlpm.x=0,"",_xlpm.x)))</f>
        <v>Echinodermata</v>
      </c>
      <c r="P413" s="46" t="str">
        <f>IF($I413="","",_xlfn.LET(_xlpm.x,VLOOKUP($I413,'2026-01-09_taxon-match'!$A$2:$N$81,8,FALSE),IF(_xlpm.x=0,"",_xlpm.x)))</f>
        <v>Echinoidea</v>
      </c>
      <c r="Q413" s="46" t="str">
        <f>IF($I413="","",_xlfn.LET(_xlpm.x,VLOOKUP($I413,'2026-01-09_taxon-match'!$A$2:$N$81,9,FALSE),IF(_xlpm.x=0,"",_xlpm.x)))</f>
        <v>Camarodonta</v>
      </c>
      <c r="R413" s="46" t="str">
        <f>IF($I413="","",_xlfn.LET(_xlpm.x,VLOOKUP($I413,'2026-01-09_taxon-match'!$A$2:$N$81,10,FALSE),IF(_xlpm.x=0,"",_xlpm.x)))</f>
        <v>Echinidae</v>
      </c>
      <c r="S413" s="46" t="str">
        <f>IF($I413="","",_xlfn.LET(_xlpm.x,VLOOKUP($I413,'2026-01-09_taxon-match'!$A$2:$N$81,11,FALSE),IF(_xlpm.x=0,"",_xlpm.x)))</f>
        <v>Sterechinus</v>
      </c>
      <c r="T413" s="46" t="str">
        <f>IF($I413="","",_xlfn.LET(_xlpm.x,VLOOKUP($I413,'2026-01-09_taxon-match'!$A$2:$N$81,13,FALSE),IF(_xlpm.x=0,"",_xlpm.x)))</f>
        <v>neumayeri</v>
      </c>
      <c r="U413" s="46">
        <v>1</v>
      </c>
      <c r="V413" s="46" t="s">
        <v>58</v>
      </c>
      <c r="W413" s="46" t="s">
        <v>28</v>
      </c>
      <c r="Y413" s="46" t="str">
        <f>IF(V413="","",_xlfn.LET(_xlpm.x,VLOOKUP(V413,'Drop-down_menus'!$D$2:$E$13,2,FALSE),IF(_xlpm.x=0,"",_xlpm.x)))</f>
        <v>https://orcid.org/0000-0002-9708-1761</v>
      </c>
      <c r="Z413" s="46" t="str">
        <f>IF(W413="","",_xlfn.LET(_xlpm.x,VLOOKUP(W413,'Drop-down_menus'!$D$2:$E$13,2,FALSE),IF(_xlpm.x=0,"",_xlpm.x)))</f>
        <v>https://orcid.org/0000-0002-9037-7623</v>
      </c>
      <c r="AA413" s="46" t="str">
        <f>IF(X413="","",_xlfn.LET(_xlpm.x,VLOOKUP(X413,'Drop-down_menus'!$D$2:$E$13,2,FALSE),IF(_xlpm.x=0,"",_xlpm.x)))</f>
        <v/>
      </c>
      <c r="AB413" s="14" t="s">
        <v>236</v>
      </c>
      <c r="AC413" s="14" t="s">
        <v>233</v>
      </c>
      <c r="AE413" s="46" t="s">
        <v>28</v>
      </c>
      <c r="AF413" s="46" t="s">
        <v>42</v>
      </c>
      <c r="AG413" s="46" t="str">
        <f>IF(AE413="","",_xlfn.LET(_xlpm.x,VLOOKUP(AE413,'Drop-down_menus'!$D$2:$E$13,2,FALSE),IF(_xlpm.x=0,"",_xlpm.x)))</f>
        <v>https://orcid.org/0000-0002-9037-7623</v>
      </c>
      <c r="AH413" s="46" t="str">
        <f>IF(AF413="","",_xlfn.LET(_xlpm.x,VLOOKUP(AF413,'Drop-down_menus'!$D$2:$E$13,2,FALSE),IF(_xlpm.x=0,"",_xlpm.x)))</f>
        <v/>
      </c>
    </row>
    <row r="414" spans="2:34" ht="13.5" customHeight="1">
      <c r="B414" s="46">
        <v>338</v>
      </c>
      <c r="C414" s="46" t="s">
        <v>100</v>
      </c>
      <c r="D414" s="46" t="b">
        <f>COUNTIF(Events!$B$2:$B$171, C414) &gt; 0</f>
        <v>1</v>
      </c>
      <c r="G414" s="46" t="s">
        <v>177</v>
      </c>
      <c r="I414" s="46" t="s">
        <v>177</v>
      </c>
      <c r="J414" s="46" t="str">
        <f>IF(I414="","",_xlfn.LET(_xlpm.x,VLOOKUP(I414,'2026-01-09_taxon-match'!$A$2:$N$81,4,FALSE),IF(_xlpm.x=0,"",_xlpm.x)))</f>
        <v>Sterechinus neumayeri</v>
      </c>
      <c r="L414" s="46" t="str">
        <f>IF(I414="","",_xlfn.LET(_xlpm.x,VLOOKUP(I414,'2026-01-09_taxon-match'!$A$2:$N$81,3,FALSE),IF(_xlpm.x=0,"",_xlpm.x)))</f>
        <v>urn:lsid:marinespecies.org:taxname:160831</v>
      </c>
      <c r="M414" s="46" t="str">
        <f>IF($I414="","",_xlfn.LET(_xlpm.x,VLOOKUP($I414,'2026-01-09_taxon-match'!$A$2:$N$81,5,FALSE),IF(_xlpm.x=0,"",_xlpm.x)))</f>
        <v>(Meissner, 1900)</v>
      </c>
      <c r="N414" s="46" t="str">
        <f>IF($I414="","",_xlfn.LET(_xlpm.x,VLOOKUP($I414,'2026-01-09_taxon-match'!$A$2:$N$81,6,FALSE),IF(_xlpm.x=0,"",_xlpm.x)))</f>
        <v>Animalia</v>
      </c>
      <c r="O414" s="46" t="str">
        <f>IF($I414="","",_xlfn.LET(_xlpm.x,VLOOKUP($I414,'2026-01-09_taxon-match'!$A$2:$N$81,7,FALSE),IF(_xlpm.x=0,"",_xlpm.x)))</f>
        <v>Echinodermata</v>
      </c>
      <c r="P414" s="46" t="str">
        <f>IF($I414="","",_xlfn.LET(_xlpm.x,VLOOKUP($I414,'2026-01-09_taxon-match'!$A$2:$N$81,8,FALSE),IF(_xlpm.x=0,"",_xlpm.x)))</f>
        <v>Echinoidea</v>
      </c>
      <c r="Q414" s="46" t="str">
        <f>IF($I414="","",_xlfn.LET(_xlpm.x,VLOOKUP($I414,'2026-01-09_taxon-match'!$A$2:$N$81,9,FALSE),IF(_xlpm.x=0,"",_xlpm.x)))</f>
        <v>Camarodonta</v>
      </c>
      <c r="R414" s="46" t="str">
        <f>IF($I414="","",_xlfn.LET(_xlpm.x,VLOOKUP($I414,'2026-01-09_taxon-match'!$A$2:$N$81,10,FALSE),IF(_xlpm.x=0,"",_xlpm.x)))</f>
        <v>Echinidae</v>
      </c>
      <c r="S414" s="46" t="str">
        <f>IF($I414="","",_xlfn.LET(_xlpm.x,VLOOKUP($I414,'2026-01-09_taxon-match'!$A$2:$N$81,11,FALSE),IF(_xlpm.x=0,"",_xlpm.x)))</f>
        <v>Sterechinus</v>
      </c>
      <c r="T414" s="46" t="str">
        <f>IF($I414="","",_xlfn.LET(_xlpm.x,VLOOKUP($I414,'2026-01-09_taxon-match'!$A$2:$N$81,13,FALSE),IF(_xlpm.x=0,"",_xlpm.x)))</f>
        <v>neumayeri</v>
      </c>
      <c r="U414" s="46">
        <v>1</v>
      </c>
      <c r="V414" t="s">
        <v>43</v>
      </c>
      <c r="Y414" s="46" t="str">
        <f>IF(V414="","",_xlfn.LET(_xlpm.x,VLOOKUP(V414,'Drop-down_menus'!$D$2:$E$13,2,FALSE),IF(_xlpm.x=0,"",_xlpm.x)))</f>
        <v>https://orcid.org/0000-0002-0981-7442</v>
      </c>
      <c r="Z414" s="46" t="str">
        <f>IF(W414="","",_xlfn.LET(_xlpm.x,VLOOKUP(W414,'Drop-down_menus'!$D$2:$E$13,2,FALSE),IF(_xlpm.x=0,"",_xlpm.x)))</f>
        <v/>
      </c>
      <c r="AA414" s="46" t="str">
        <f>IF(X414="","",_xlfn.LET(_xlpm.x,VLOOKUP(X414,'Drop-down_menus'!$D$2:$E$13,2,FALSE),IF(_xlpm.x=0,"",_xlpm.x)))</f>
        <v/>
      </c>
      <c r="AB414" s="46" t="s">
        <v>1252</v>
      </c>
      <c r="AC414" s="46" t="s">
        <v>1255</v>
      </c>
    </row>
    <row r="415" spans="2:34" ht="13.5" customHeight="1">
      <c r="B415" s="46">
        <v>338</v>
      </c>
      <c r="C415" s="46" t="s">
        <v>100</v>
      </c>
      <c r="D415" s="46" t="b">
        <f>COUNTIF(Events!$B$2:$B$171, C415) &gt; 0</f>
        <v>1</v>
      </c>
      <c r="G415" s="46" t="s">
        <v>177</v>
      </c>
      <c r="I415" s="46" t="s">
        <v>177</v>
      </c>
      <c r="J415" s="46" t="str">
        <f>IF(I415="","",_xlfn.LET(_xlpm.x,VLOOKUP(I415,'2026-01-09_taxon-match'!$A$2:$N$81,4,FALSE),IF(_xlpm.x=0,"",_xlpm.x)))</f>
        <v>Sterechinus neumayeri</v>
      </c>
      <c r="L415" s="46" t="str">
        <f>IF(I415="","",_xlfn.LET(_xlpm.x,VLOOKUP(I415,'2026-01-09_taxon-match'!$A$2:$N$81,3,FALSE),IF(_xlpm.x=0,"",_xlpm.x)))</f>
        <v>urn:lsid:marinespecies.org:taxname:160831</v>
      </c>
      <c r="M415" s="46" t="str">
        <f>IF($I415="","",_xlfn.LET(_xlpm.x,VLOOKUP($I415,'2026-01-09_taxon-match'!$A$2:$N$81,5,FALSE),IF(_xlpm.x=0,"",_xlpm.x)))</f>
        <v>(Meissner, 1900)</v>
      </c>
      <c r="N415" s="46" t="str">
        <f>IF($I415="","",_xlfn.LET(_xlpm.x,VLOOKUP($I415,'2026-01-09_taxon-match'!$A$2:$N$81,6,FALSE),IF(_xlpm.x=0,"",_xlpm.x)))</f>
        <v>Animalia</v>
      </c>
      <c r="O415" s="46" t="str">
        <f>IF($I415="","",_xlfn.LET(_xlpm.x,VLOOKUP($I415,'2026-01-09_taxon-match'!$A$2:$N$81,7,FALSE),IF(_xlpm.x=0,"",_xlpm.x)))</f>
        <v>Echinodermata</v>
      </c>
      <c r="P415" s="46" t="str">
        <f>IF($I415="","",_xlfn.LET(_xlpm.x,VLOOKUP($I415,'2026-01-09_taxon-match'!$A$2:$N$81,8,FALSE),IF(_xlpm.x=0,"",_xlpm.x)))</f>
        <v>Echinoidea</v>
      </c>
      <c r="Q415" s="46" t="str">
        <f>IF($I415="","",_xlfn.LET(_xlpm.x,VLOOKUP($I415,'2026-01-09_taxon-match'!$A$2:$N$81,9,FALSE),IF(_xlpm.x=0,"",_xlpm.x)))</f>
        <v>Camarodonta</v>
      </c>
      <c r="R415" s="46" t="str">
        <f>IF($I415="","",_xlfn.LET(_xlpm.x,VLOOKUP($I415,'2026-01-09_taxon-match'!$A$2:$N$81,10,FALSE),IF(_xlpm.x=0,"",_xlpm.x)))</f>
        <v>Echinidae</v>
      </c>
      <c r="S415" s="46" t="str">
        <f>IF($I415="","",_xlfn.LET(_xlpm.x,VLOOKUP($I415,'2026-01-09_taxon-match'!$A$2:$N$81,11,FALSE),IF(_xlpm.x=0,"",_xlpm.x)))</f>
        <v>Sterechinus</v>
      </c>
      <c r="T415" s="46" t="str">
        <f>IF($I415="","",_xlfn.LET(_xlpm.x,VLOOKUP($I415,'2026-01-09_taxon-match'!$A$2:$N$81,13,FALSE),IF(_xlpm.x=0,"",_xlpm.x)))</f>
        <v>neumayeri</v>
      </c>
      <c r="U415" s="46">
        <v>1</v>
      </c>
      <c r="V415" t="s">
        <v>43</v>
      </c>
      <c r="Y415" s="46" t="str">
        <f>IF(V415="","",_xlfn.LET(_xlpm.x,VLOOKUP(V415,'Drop-down_menus'!$D$2:$E$13,2,FALSE),IF(_xlpm.x=0,"",_xlpm.x)))</f>
        <v>https://orcid.org/0000-0002-0981-7442</v>
      </c>
      <c r="Z415" s="46" t="str">
        <f>IF(W415="","",_xlfn.LET(_xlpm.x,VLOOKUP(W415,'Drop-down_menus'!$D$2:$E$13,2,FALSE),IF(_xlpm.x=0,"",_xlpm.x)))</f>
        <v/>
      </c>
      <c r="AA415" s="46" t="str">
        <f>IF(X415="","",_xlfn.LET(_xlpm.x,VLOOKUP(X415,'Drop-down_menus'!$D$2:$E$13,2,FALSE),IF(_xlpm.x=0,"",_xlpm.x)))</f>
        <v/>
      </c>
      <c r="AB415" s="46" t="s">
        <v>1254</v>
      </c>
      <c r="AC415" s="46" t="s">
        <v>1256</v>
      </c>
    </row>
    <row r="416" spans="2:34" ht="13.5" customHeight="1">
      <c r="B416" s="46">
        <v>338</v>
      </c>
      <c r="C416" s="46" t="s">
        <v>100</v>
      </c>
      <c r="D416" s="46" t="b">
        <f>COUNTIF(Events!$B$2:$B$171, C416) &gt; 0</f>
        <v>1</v>
      </c>
      <c r="G416" s="46" t="s">
        <v>177</v>
      </c>
      <c r="I416" s="46" t="s">
        <v>177</v>
      </c>
      <c r="J416" s="46" t="str">
        <f>IF(I416="","",_xlfn.LET(_xlpm.x,VLOOKUP(I416,'2026-01-09_taxon-match'!$A$2:$N$81,4,FALSE),IF(_xlpm.x=0,"",_xlpm.x)))</f>
        <v>Sterechinus neumayeri</v>
      </c>
      <c r="L416" s="46" t="str">
        <f>IF(I416="","",_xlfn.LET(_xlpm.x,VLOOKUP(I416,'2026-01-09_taxon-match'!$A$2:$N$81,3,FALSE),IF(_xlpm.x=0,"",_xlpm.x)))</f>
        <v>urn:lsid:marinespecies.org:taxname:160831</v>
      </c>
      <c r="M416" s="46" t="str">
        <f>IF($I416="","",_xlfn.LET(_xlpm.x,VLOOKUP($I416,'2026-01-09_taxon-match'!$A$2:$N$81,5,FALSE),IF(_xlpm.x=0,"",_xlpm.x)))</f>
        <v>(Meissner, 1900)</v>
      </c>
      <c r="N416" s="46" t="str">
        <f>IF($I416="","",_xlfn.LET(_xlpm.x,VLOOKUP($I416,'2026-01-09_taxon-match'!$A$2:$N$81,6,FALSE),IF(_xlpm.x=0,"",_xlpm.x)))</f>
        <v>Animalia</v>
      </c>
      <c r="O416" s="46" t="str">
        <f>IF($I416="","",_xlfn.LET(_xlpm.x,VLOOKUP($I416,'2026-01-09_taxon-match'!$A$2:$N$81,7,FALSE),IF(_xlpm.x=0,"",_xlpm.x)))</f>
        <v>Echinodermata</v>
      </c>
      <c r="P416" s="46" t="str">
        <f>IF($I416="","",_xlfn.LET(_xlpm.x,VLOOKUP($I416,'2026-01-09_taxon-match'!$A$2:$N$81,8,FALSE),IF(_xlpm.x=0,"",_xlpm.x)))</f>
        <v>Echinoidea</v>
      </c>
      <c r="Q416" s="46" t="str">
        <f>IF($I416="","",_xlfn.LET(_xlpm.x,VLOOKUP($I416,'2026-01-09_taxon-match'!$A$2:$N$81,9,FALSE),IF(_xlpm.x=0,"",_xlpm.x)))</f>
        <v>Camarodonta</v>
      </c>
      <c r="R416" s="46" t="str">
        <f>IF($I416="","",_xlfn.LET(_xlpm.x,VLOOKUP($I416,'2026-01-09_taxon-match'!$A$2:$N$81,10,FALSE),IF(_xlpm.x=0,"",_xlpm.x)))</f>
        <v>Echinidae</v>
      </c>
      <c r="S416" s="46" t="str">
        <f>IF($I416="","",_xlfn.LET(_xlpm.x,VLOOKUP($I416,'2026-01-09_taxon-match'!$A$2:$N$81,11,FALSE),IF(_xlpm.x=0,"",_xlpm.x)))</f>
        <v>Sterechinus</v>
      </c>
      <c r="T416" s="46" t="str">
        <f>IF($I416="","",_xlfn.LET(_xlpm.x,VLOOKUP($I416,'2026-01-09_taxon-match'!$A$2:$N$81,13,FALSE),IF(_xlpm.x=0,"",_xlpm.x)))</f>
        <v>neumayeri</v>
      </c>
      <c r="U416" s="46">
        <v>1</v>
      </c>
      <c r="V416" t="s">
        <v>43</v>
      </c>
      <c r="Y416" s="46" t="str">
        <f>IF(V416="","",_xlfn.LET(_xlpm.x,VLOOKUP(V416,'Drop-down_menus'!$D$2:$E$13,2,FALSE),IF(_xlpm.x=0,"",_xlpm.x)))</f>
        <v>https://orcid.org/0000-0002-0981-7442</v>
      </c>
      <c r="Z416" s="46" t="str">
        <f>IF(W416="","",_xlfn.LET(_xlpm.x,VLOOKUP(W416,'Drop-down_menus'!$D$2:$E$13,2,FALSE),IF(_xlpm.x=0,"",_xlpm.x)))</f>
        <v/>
      </c>
      <c r="AA416" s="46" t="str">
        <f>IF(X416="","",_xlfn.LET(_xlpm.x,VLOOKUP(X416,'Drop-down_menus'!$D$2:$E$13,2,FALSE),IF(_xlpm.x=0,"",_xlpm.x)))</f>
        <v/>
      </c>
      <c r="AB416" s="46" t="s">
        <v>300</v>
      </c>
      <c r="AC416" s="46" t="s">
        <v>1255</v>
      </c>
    </row>
    <row r="417" spans="2:34" ht="13.5" customHeight="1">
      <c r="B417" s="46">
        <v>338</v>
      </c>
      <c r="C417" s="46" t="s">
        <v>100</v>
      </c>
      <c r="D417" s="46" t="b">
        <f>COUNTIF(Events!$B$2:$B$171, C417) &gt; 0</f>
        <v>1</v>
      </c>
      <c r="E417" s="46" t="s">
        <v>169</v>
      </c>
      <c r="G417" s="46" t="s">
        <v>177</v>
      </c>
      <c r="I417" s="46" t="s">
        <v>177</v>
      </c>
      <c r="J417" s="46" t="str">
        <f>IF(I417="","",_xlfn.LET(_xlpm.x,VLOOKUP(I417,'2026-01-09_taxon-match'!$A$2:$N$81,4,FALSE),IF(_xlpm.x=0,"",_xlpm.x)))</f>
        <v>Sterechinus neumayeri</v>
      </c>
      <c r="L417" s="46" t="str">
        <f>IF(I417="","",_xlfn.LET(_xlpm.x,VLOOKUP(I417,'2026-01-09_taxon-match'!$A$2:$N$81,3,FALSE),IF(_xlpm.x=0,"",_xlpm.x)))</f>
        <v>urn:lsid:marinespecies.org:taxname:160831</v>
      </c>
      <c r="M417" s="46" t="str">
        <f>IF($I417="","",_xlfn.LET(_xlpm.x,VLOOKUP($I417,'2026-01-09_taxon-match'!$A$2:$N$81,5,FALSE),IF(_xlpm.x=0,"",_xlpm.x)))</f>
        <v>(Meissner, 1900)</v>
      </c>
      <c r="N417" s="46" t="str">
        <f>IF($I417="","",_xlfn.LET(_xlpm.x,VLOOKUP($I417,'2026-01-09_taxon-match'!$A$2:$N$81,6,FALSE),IF(_xlpm.x=0,"",_xlpm.x)))</f>
        <v>Animalia</v>
      </c>
      <c r="O417" s="46" t="str">
        <f>IF($I417="","",_xlfn.LET(_xlpm.x,VLOOKUP($I417,'2026-01-09_taxon-match'!$A$2:$N$81,7,FALSE),IF(_xlpm.x=0,"",_xlpm.x)))</f>
        <v>Echinodermata</v>
      </c>
      <c r="P417" s="46" t="str">
        <f>IF($I417="","",_xlfn.LET(_xlpm.x,VLOOKUP($I417,'2026-01-09_taxon-match'!$A$2:$N$81,8,FALSE),IF(_xlpm.x=0,"",_xlpm.x)))</f>
        <v>Echinoidea</v>
      </c>
      <c r="Q417" s="46" t="str">
        <f>IF($I417="","",_xlfn.LET(_xlpm.x,VLOOKUP($I417,'2026-01-09_taxon-match'!$A$2:$N$81,9,FALSE),IF(_xlpm.x=0,"",_xlpm.x)))</f>
        <v>Camarodonta</v>
      </c>
      <c r="R417" s="46" t="str">
        <f>IF($I417="","",_xlfn.LET(_xlpm.x,VLOOKUP($I417,'2026-01-09_taxon-match'!$A$2:$N$81,10,FALSE),IF(_xlpm.x=0,"",_xlpm.x)))</f>
        <v>Echinidae</v>
      </c>
      <c r="S417" s="46" t="str">
        <f>IF($I417="","",_xlfn.LET(_xlpm.x,VLOOKUP($I417,'2026-01-09_taxon-match'!$A$2:$N$81,11,FALSE),IF(_xlpm.x=0,"",_xlpm.x)))</f>
        <v>Sterechinus</v>
      </c>
      <c r="T417" s="46" t="str">
        <f>IF($I417="","",_xlfn.LET(_xlpm.x,VLOOKUP($I417,'2026-01-09_taxon-match'!$A$2:$N$81,13,FALSE),IF(_xlpm.x=0,"",_xlpm.x)))</f>
        <v>neumayeri</v>
      </c>
      <c r="U417" s="46">
        <v>1</v>
      </c>
      <c r="V417" s="46" t="s">
        <v>58</v>
      </c>
      <c r="W417" s="46" t="s">
        <v>28</v>
      </c>
      <c r="Y417" s="46" t="str">
        <f>IF(V417="","",_xlfn.LET(_xlpm.x,VLOOKUP(V417,'Drop-down_menus'!$D$2:$E$13,2,FALSE),IF(_xlpm.x=0,"",_xlpm.x)))</f>
        <v>https://orcid.org/0000-0002-9708-1761</v>
      </c>
      <c r="Z417" s="46" t="str">
        <f>IF(W417="","",_xlfn.LET(_xlpm.x,VLOOKUP(W417,'Drop-down_menus'!$D$2:$E$13,2,FALSE),IF(_xlpm.x=0,"",_xlpm.x)))</f>
        <v>https://orcid.org/0000-0002-9037-7623</v>
      </c>
      <c r="AA417" s="46" t="str">
        <f>IF(X417="","",_xlfn.LET(_xlpm.x,VLOOKUP(X417,'Drop-down_menus'!$D$2:$E$13,2,FALSE),IF(_xlpm.x=0,"",_xlpm.x)))</f>
        <v/>
      </c>
      <c r="AB417" s="14" t="s">
        <v>236</v>
      </c>
      <c r="AC417" s="14" t="s">
        <v>233</v>
      </c>
      <c r="AE417" s="46" t="s">
        <v>28</v>
      </c>
      <c r="AF417" s="46" t="s">
        <v>42</v>
      </c>
      <c r="AG417" s="46" t="str">
        <f>IF(AE417="","",_xlfn.LET(_xlpm.x,VLOOKUP(AE417,'Drop-down_menus'!$D$2:$E$13,2,FALSE),IF(_xlpm.x=0,"",_xlpm.x)))</f>
        <v>https://orcid.org/0000-0002-9037-7623</v>
      </c>
      <c r="AH417" s="46" t="str">
        <f>IF(AF417="","",_xlfn.LET(_xlpm.x,VLOOKUP(AF417,'Drop-down_menus'!$D$2:$E$13,2,FALSE),IF(_xlpm.x=0,"",_xlpm.x)))</f>
        <v/>
      </c>
    </row>
    <row r="418" spans="2:34" ht="13.5" customHeight="1">
      <c r="B418" s="46">
        <v>339</v>
      </c>
      <c r="C418" s="46" t="s">
        <v>100</v>
      </c>
      <c r="D418" s="46" t="b">
        <f>COUNTIF(Events!$B$2:$B$171, C418) &gt; 0</f>
        <v>1</v>
      </c>
      <c r="G418" s="46" t="s">
        <v>177</v>
      </c>
      <c r="I418" s="46" t="s">
        <v>177</v>
      </c>
      <c r="J418" s="46" t="str">
        <f>IF(I418="","",_xlfn.LET(_xlpm.x,VLOOKUP(I418,'2026-01-09_taxon-match'!$A$2:$N$81,4,FALSE),IF(_xlpm.x=0,"",_xlpm.x)))</f>
        <v>Sterechinus neumayeri</v>
      </c>
      <c r="L418" s="46" t="str">
        <f>IF(I418="","",_xlfn.LET(_xlpm.x,VLOOKUP(I418,'2026-01-09_taxon-match'!$A$2:$N$81,3,FALSE),IF(_xlpm.x=0,"",_xlpm.x)))</f>
        <v>urn:lsid:marinespecies.org:taxname:160831</v>
      </c>
      <c r="M418" s="46" t="str">
        <f>IF($I418="","",_xlfn.LET(_xlpm.x,VLOOKUP($I418,'2026-01-09_taxon-match'!$A$2:$N$81,5,FALSE),IF(_xlpm.x=0,"",_xlpm.x)))</f>
        <v>(Meissner, 1900)</v>
      </c>
      <c r="N418" s="46" t="str">
        <f>IF($I418="","",_xlfn.LET(_xlpm.x,VLOOKUP($I418,'2026-01-09_taxon-match'!$A$2:$N$81,6,FALSE),IF(_xlpm.x=0,"",_xlpm.x)))</f>
        <v>Animalia</v>
      </c>
      <c r="O418" s="46" t="str">
        <f>IF($I418="","",_xlfn.LET(_xlpm.x,VLOOKUP($I418,'2026-01-09_taxon-match'!$A$2:$N$81,7,FALSE),IF(_xlpm.x=0,"",_xlpm.x)))</f>
        <v>Echinodermata</v>
      </c>
      <c r="P418" s="46" t="str">
        <f>IF($I418="","",_xlfn.LET(_xlpm.x,VLOOKUP($I418,'2026-01-09_taxon-match'!$A$2:$N$81,8,FALSE),IF(_xlpm.x=0,"",_xlpm.x)))</f>
        <v>Echinoidea</v>
      </c>
      <c r="Q418" s="46" t="str">
        <f>IF($I418="","",_xlfn.LET(_xlpm.x,VLOOKUP($I418,'2026-01-09_taxon-match'!$A$2:$N$81,9,FALSE),IF(_xlpm.x=0,"",_xlpm.x)))</f>
        <v>Camarodonta</v>
      </c>
      <c r="R418" s="46" t="str">
        <f>IF($I418="","",_xlfn.LET(_xlpm.x,VLOOKUP($I418,'2026-01-09_taxon-match'!$A$2:$N$81,10,FALSE),IF(_xlpm.x=0,"",_xlpm.x)))</f>
        <v>Echinidae</v>
      </c>
      <c r="S418" s="46" t="str">
        <f>IF($I418="","",_xlfn.LET(_xlpm.x,VLOOKUP($I418,'2026-01-09_taxon-match'!$A$2:$N$81,11,FALSE),IF(_xlpm.x=0,"",_xlpm.x)))</f>
        <v>Sterechinus</v>
      </c>
      <c r="T418" s="46" t="str">
        <f>IF($I418="","",_xlfn.LET(_xlpm.x,VLOOKUP($I418,'2026-01-09_taxon-match'!$A$2:$N$81,13,FALSE),IF(_xlpm.x=0,"",_xlpm.x)))</f>
        <v>neumayeri</v>
      </c>
      <c r="U418" s="46">
        <v>1</v>
      </c>
      <c r="V418" t="s">
        <v>43</v>
      </c>
      <c r="Y418" s="46" t="str">
        <f>IF(V418="","",_xlfn.LET(_xlpm.x,VLOOKUP(V418,'Drop-down_menus'!$D$2:$E$13,2,FALSE),IF(_xlpm.x=0,"",_xlpm.x)))</f>
        <v>https://orcid.org/0000-0002-0981-7442</v>
      </c>
      <c r="Z418" s="46" t="str">
        <f>IF(W418="","",_xlfn.LET(_xlpm.x,VLOOKUP(W418,'Drop-down_menus'!$D$2:$E$13,2,FALSE),IF(_xlpm.x=0,"",_xlpm.x)))</f>
        <v/>
      </c>
      <c r="AA418" s="46" t="str">
        <f>IF(X418="","",_xlfn.LET(_xlpm.x,VLOOKUP(X418,'Drop-down_menus'!$D$2:$E$13,2,FALSE),IF(_xlpm.x=0,"",_xlpm.x)))</f>
        <v/>
      </c>
      <c r="AB418" s="46" t="s">
        <v>1252</v>
      </c>
      <c r="AC418" s="46" t="s">
        <v>1255</v>
      </c>
    </row>
    <row r="419" spans="2:34" ht="13.5" customHeight="1">
      <c r="B419" s="46">
        <v>339</v>
      </c>
      <c r="C419" s="46" t="s">
        <v>100</v>
      </c>
      <c r="D419" s="46" t="b">
        <f>COUNTIF(Events!$B$2:$B$171, C419) &gt; 0</f>
        <v>1</v>
      </c>
      <c r="G419" s="46" t="s">
        <v>177</v>
      </c>
      <c r="I419" s="46" t="s">
        <v>177</v>
      </c>
      <c r="J419" s="46" t="str">
        <f>IF(I419="","",_xlfn.LET(_xlpm.x,VLOOKUP(I419,'2026-01-09_taxon-match'!$A$2:$N$81,4,FALSE),IF(_xlpm.x=0,"",_xlpm.x)))</f>
        <v>Sterechinus neumayeri</v>
      </c>
      <c r="L419" s="46" t="str">
        <f>IF(I419="","",_xlfn.LET(_xlpm.x,VLOOKUP(I419,'2026-01-09_taxon-match'!$A$2:$N$81,3,FALSE),IF(_xlpm.x=0,"",_xlpm.x)))</f>
        <v>urn:lsid:marinespecies.org:taxname:160831</v>
      </c>
      <c r="M419" s="46" t="str">
        <f>IF($I419="","",_xlfn.LET(_xlpm.x,VLOOKUP($I419,'2026-01-09_taxon-match'!$A$2:$N$81,5,FALSE),IF(_xlpm.x=0,"",_xlpm.x)))</f>
        <v>(Meissner, 1900)</v>
      </c>
      <c r="N419" s="46" t="str">
        <f>IF($I419="","",_xlfn.LET(_xlpm.x,VLOOKUP($I419,'2026-01-09_taxon-match'!$A$2:$N$81,6,FALSE),IF(_xlpm.x=0,"",_xlpm.x)))</f>
        <v>Animalia</v>
      </c>
      <c r="O419" s="46" t="str">
        <f>IF($I419="","",_xlfn.LET(_xlpm.x,VLOOKUP($I419,'2026-01-09_taxon-match'!$A$2:$N$81,7,FALSE),IF(_xlpm.x=0,"",_xlpm.x)))</f>
        <v>Echinodermata</v>
      </c>
      <c r="P419" s="46" t="str">
        <f>IF($I419="","",_xlfn.LET(_xlpm.x,VLOOKUP($I419,'2026-01-09_taxon-match'!$A$2:$N$81,8,FALSE),IF(_xlpm.x=0,"",_xlpm.x)))</f>
        <v>Echinoidea</v>
      </c>
      <c r="Q419" s="46" t="str">
        <f>IF($I419="","",_xlfn.LET(_xlpm.x,VLOOKUP($I419,'2026-01-09_taxon-match'!$A$2:$N$81,9,FALSE),IF(_xlpm.x=0,"",_xlpm.x)))</f>
        <v>Camarodonta</v>
      </c>
      <c r="R419" s="46" t="str">
        <f>IF($I419="","",_xlfn.LET(_xlpm.x,VLOOKUP($I419,'2026-01-09_taxon-match'!$A$2:$N$81,10,FALSE),IF(_xlpm.x=0,"",_xlpm.x)))</f>
        <v>Echinidae</v>
      </c>
      <c r="S419" s="46" t="str">
        <f>IF($I419="","",_xlfn.LET(_xlpm.x,VLOOKUP($I419,'2026-01-09_taxon-match'!$A$2:$N$81,11,FALSE),IF(_xlpm.x=0,"",_xlpm.x)))</f>
        <v>Sterechinus</v>
      </c>
      <c r="T419" s="46" t="str">
        <f>IF($I419="","",_xlfn.LET(_xlpm.x,VLOOKUP($I419,'2026-01-09_taxon-match'!$A$2:$N$81,13,FALSE),IF(_xlpm.x=0,"",_xlpm.x)))</f>
        <v>neumayeri</v>
      </c>
      <c r="U419" s="46">
        <v>1</v>
      </c>
      <c r="V419" t="s">
        <v>43</v>
      </c>
      <c r="Y419" s="46" t="str">
        <f>IF(V419="","",_xlfn.LET(_xlpm.x,VLOOKUP(V419,'Drop-down_menus'!$D$2:$E$13,2,FALSE),IF(_xlpm.x=0,"",_xlpm.x)))</f>
        <v>https://orcid.org/0000-0002-0981-7442</v>
      </c>
      <c r="Z419" s="46" t="str">
        <f>IF(W419="","",_xlfn.LET(_xlpm.x,VLOOKUP(W419,'Drop-down_menus'!$D$2:$E$13,2,FALSE),IF(_xlpm.x=0,"",_xlpm.x)))</f>
        <v/>
      </c>
      <c r="AA419" s="46" t="str">
        <f>IF(X419="","",_xlfn.LET(_xlpm.x,VLOOKUP(X419,'Drop-down_menus'!$D$2:$E$13,2,FALSE),IF(_xlpm.x=0,"",_xlpm.x)))</f>
        <v/>
      </c>
      <c r="AB419" s="46" t="s">
        <v>1254</v>
      </c>
      <c r="AC419" s="46" t="s">
        <v>1256</v>
      </c>
    </row>
    <row r="420" spans="2:34" ht="13.5" customHeight="1">
      <c r="B420" s="46">
        <v>339</v>
      </c>
      <c r="C420" s="46" t="s">
        <v>100</v>
      </c>
      <c r="D420" s="46" t="b">
        <f>COUNTIF(Events!$B$2:$B$171, C420) &gt; 0</f>
        <v>1</v>
      </c>
      <c r="G420" s="46" t="s">
        <v>177</v>
      </c>
      <c r="I420" s="46" t="s">
        <v>177</v>
      </c>
      <c r="J420" s="46" t="str">
        <f>IF(I420="","",_xlfn.LET(_xlpm.x,VLOOKUP(I420,'2026-01-09_taxon-match'!$A$2:$N$81,4,FALSE),IF(_xlpm.x=0,"",_xlpm.x)))</f>
        <v>Sterechinus neumayeri</v>
      </c>
      <c r="L420" s="46" t="str">
        <f>IF(I420="","",_xlfn.LET(_xlpm.x,VLOOKUP(I420,'2026-01-09_taxon-match'!$A$2:$N$81,3,FALSE),IF(_xlpm.x=0,"",_xlpm.x)))</f>
        <v>urn:lsid:marinespecies.org:taxname:160831</v>
      </c>
      <c r="M420" s="46" t="str">
        <f>IF($I420="","",_xlfn.LET(_xlpm.x,VLOOKUP($I420,'2026-01-09_taxon-match'!$A$2:$N$81,5,FALSE),IF(_xlpm.x=0,"",_xlpm.x)))</f>
        <v>(Meissner, 1900)</v>
      </c>
      <c r="N420" s="46" t="str">
        <f>IF($I420="","",_xlfn.LET(_xlpm.x,VLOOKUP($I420,'2026-01-09_taxon-match'!$A$2:$N$81,6,FALSE),IF(_xlpm.x=0,"",_xlpm.x)))</f>
        <v>Animalia</v>
      </c>
      <c r="O420" s="46" t="str">
        <f>IF($I420="","",_xlfn.LET(_xlpm.x,VLOOKUP($I420,'2026-01-09_taxon-match'!$A$2:$N$81,7,FALSE),IF(_xlpm.x=0,"",_xlpm.x)))</f>
        <v>Echinodermata</v>
      </c>
      <c r="P420" s="46" t="str">
        <f>IF($I420="","",_xlfn.LET(_xlpm.x,VLOOKUP($I420,'2026-01-09_taxon-match'!$A$2:$N$81,8,FALSE),IF(_xlpm.x=0,"",_xlpm.x)))</f>
        <v>Echinoidea</v>
      </c>
      <c r="Q420" s="46" t="str">
        <f>IF($I420="","",_xlfn.LET(_xlpm.x,VLOOKUP($I420,'2026-01-09_taxon-match'!$A$2:$N$81,9,FALSE),IF(_xlpm.x=0,"",_xlpm.x)))</f>
        <v>Camarodonta</v>
      </c>
      <c r="R420" s="46" t="str">
        <f>IF($I420="","",_xlfn.LET(_xlpm.x,VLOOKUP($I420,'2026-01-09_taxon-match'!$A$2:$N$81,10,FALSE),IF(_xlpm.x=0,"",_xlpm.x)))</f>
        <v>Echinidae</v>
      </c>
      <c r="S420" s="46" t="str">
        <f>IF($I420="","",_xlfn.LET(_xlpm.x,VLOOKUP($I420,'2026-01-09_taxon-match'!$A$2:$N$81,11,FALSE),IF(_xlpm.x=0,"",_xlpm.x)))</f>
        <v>Sterechinus</v>
      </c>
      <c r="T420" s="46" t="str">
        <f>IF($I420="","",_xlfn.LET(_xlpm.x,VLOOKUP($I420,'2026-01-09_taxon-match'!$A$2:$N$81,13,FALSE),IF(_xlpm.x=0,"",_xlpm.x)))</f>
        <v>neumayeri</v>
      </c>
      <c r="U420" s="46">
        <v>1</v>
      </c>
      <c r="V420" t="s">
        <v>43</v>
      </c>
      <c r="Y420" s="46" t="str">
        <f>IF(V420="","",_xlfn.LET(_xlpm.x,VLOOKUP(V420,'Drop-down_menus'!$D$2:$E$13,2,FALSE),IF(_xlpm.x=0,"",_xlpm.x)))</f>
        <v>https://orcid.org/0000-0002-0981-7442</v>
      </c>
      <c r="Z420" s="46" t="str">
        <f>IF(W420="","",_xlfn.LET(_xlpm.x,VLOOKUP(W420,'Drop-down_menus'!$D$2:$E$13,2,FALSE),IF(_xlpm.x=0,"",_xlpm.x)))</f>
        <v/>
      </c>
      <c r="AA420" s="46" t="str">
        <f>IF(X420="","",_xlfn.LET(_xlpm.x,VLOOKUP(X420,'Drop-down_menus'!$D$2:$E$13,2,FALSE),IF(_xlpm.x=0,"",_xlpm.x)))</f>
        <v/>
      </c>
      <c r="AB420" s="46" t="s">
        <v>300</v>
      </c>
      <c r="AC420" s="46" t="s">
        <v>1255</v>
      </c>
    </row>
    <row r="421" spans="2:34" ht="13.5" customHeight="1">
      <c r="B421" s="46">
        <v>339</v>
      </c>
      <c r="C421" s="46" t="s">
        <v>100</v>
      </c>
      <c r="D421" s="46" t="b">
        <f>COUNTIF(Events!$B$2:$B$171, C421) &gt; 0</f>
        <v>1</v>
      </c>
      <c r="E421" s="46" t="s">
        <v>169</v>
      </c>
      <c r="G421" s="46" t="s">
        <v>177</v>
      </c>
      <c r="I421" s="46" t="s">
        <v>177</v>
      </c>
      <c r="J421" s="46" t="str">
        <f>IF(I421="","",_xlfn.LET(_xlpm.x,VLOOKUP(I421,'2026-01-09_taxon-match'!$A$2:$N$81,4,FALSE),IF(_xlpm.x=0,"",_xlpm.x)))</f>
        <v>Sterechinus neumayeri</v>
      </c>
      <c r="L421" s="46" t="str">
        <f>IF(I421="","",_xlfn.LET(_xlpm.x,VLOOKUP(I421,'2026-01-09_taxon-match'!$A$2:$N$81,3,FALSE),IF(_xlpm.x=0,"",_xlpm.x)))</f>
        <v>urn:lsid:marinespecies.org:taxname:160831</v>
      </c>
      <c r="M421" s="46" t="str">
        <f>IF($I421="","",_xlfn.LET(_xlpm.x,VLOOKUP($I421,'2026-01-09_taxon-match'!$A$2:$N$81,5,FALSE),IF(_xlpm.x=0,"",_xlpm.x)))</f>
        <v>(Meissner, 1900)</v>
      </c>
      <c r="N421" s="46" t="str">
        <f>IF($I421="","",_xlfn.LET(_xlpm.x,VLOOKUP($I421,'2026-01-09_taxon-match'!$A$2:$N$81,6,FALSE),IF(_xlpm.x=0,"",_xlpm.x)))</f>
        <v>Animalia</v>
      </c>
      <c r="O421" s="46" t="str">
        <f>IF($I421="","",_xlfn.LET(_xlpm.x,VLOOKUP($I421,'2026-01-09_taxon-match'!$A$2:$N$81,7,FALSE),IF(_xlpm.x=0,"",_xlpm.x)))</f>
        <v>Echinodermata</v>
      </c>
      <c r="P421" s="46" t="str">
        <f>IF($I421="","",_xlfn.LET(_xlpm.x,VLOOKUP($I421,'2026-01-09_taxon-match'!$A$2:$N$81,8,FALSE),IF(_xlpm.x=0,"",_xlpm.x)))</f>
        <v>Echinoidea</v>
      </c>
      <c r="Q421" s="46" t="str">
        <f>IF($I421="","",_xlfn.LET(_xlpm.x,VLOOKUP($I421,'2026-01-09_taxon-match'!$A$2:$N$81,9,FALSE),IF(_xlpm.x=0,"",_xlpm.x)))</f>
        <v>Camarodonta</v>
      </c>
      <c r="R421" s="46" t="str">
        <f>IF($I421="","",_xlfn.LET(_xlpm.x,VLOOKUP($I421,'2026-01-09_taxon-match'!$A$2:$N$81,10,FALSE),IF(_xlpm.x=0,"",_xlpm.x)))</f>
        <v>Echinidae</v>
      </c>
      <c r="S421" s="46" t="str">
        <f>IF($I421="","",_xlfn.LET(_xlpm.x,VLOOKUP($I421,'2026-01-09_taxon-match'!$A$2:$N$81,11,FALSE),IF(_xlpm.x=0,"",_xlpm.x)))</f>
        <v>Sterechinus</v>
      </c>
      <c r="T421" s="46" t="str">
        <f>IF($I421="","",_xlfn.LET(_xlpm.x,VLOOKUP($I421,'2026-01-09_taxon-match'!$A$2:$N$81,13,FALSE),IF(_xlpm.x=0,"",_xlpm.x)))</f>
        <v>neumayeri</v>
      </c>
      <c r="U421" s="46">
        <v>1</v>
      </c>
      <c r="V421" s="46" t="s">
        <v>58</v>
      </c>
      <c r="W421" s="46" t="s">
        <v>28</v>
      </c>
      <c r="Y421" s="46" t="str">
        <f>IF(V421="","",_xlfn.LET(_xlpm.x,VLOOKUP(V421,'Drop-down_menus'!$D$2:$E$13,2,FALSE),IF(_xlpm.x=0,"",_xlpm.x)))</f>
        <v>https://orcid.org/0000-0002-9708-1761</v>
      </c>
      <c r="Z421" s="46" t="str">
        <f>IF(W421="","",_xlfn.LET(_xlpm.x,VLOOKUP(W421,'Drop-down_menus'!$D$2:$E$13,2,FALSE),IF(_xlpm.x=0,"",_xlpm.x)))</f>
        <v>https://orcid.org/0000-0002-9037-7623</v>
      </c>
      <c r="AA421" s="46" t="str">
        <f>IF(X421="","",_xlfn.LET(_xlpm.x,VLOOKUP(X421,'Drop-down_menus'!$D$2:$E$13,2,FALSE),IF(_xlpm.x=0,"",_xlpm.x)))</f>
        <v/>
      </c>
      <c r="AB421" s="14" t="s">
        <v>236</v>
      </c>
      <c r="AC421" s="14" t="s">
        <v>233</v>
      </c>
      <c r="AE421" s="46" t="s">
        <v>28</v>
      </c>
      <c r="AF421" s="46" t="s">
        <v>42</v>
      </c>
      <c r="AG421" s="46" t="str">
        <f>IF(AE421="","",_xlfn.LET(_xlpm.x,VLOOKUP(AE421,'Drop-down_menus'!$D$2:$E$13,2,FALSE),IF(_xlpm.x=0,"",_xlpm.x)))</f>
        <v>https://orcid.org/0000-0002-9037-7623</v>
      </c>
      <c r="AH421" s="46" t="str">
        <f>IF(AF421="","",_xlfn.LET(_xlpm.x,VLOOKUP(AF421,'Drop-down_menus'!$D$2:$E$13,2,FALSE),IF(_xlpm.x=0,"",_xlpm.x)))</f>
        <v/>
      </c>
    </row>
    <row r="422" spans="2:34" ht="13.5" customHeight="1">
      <c r="B422" s="46">
        <v>340</v>
      </c>
      <c r="C422" s="46" t="s">
        <v>100</v>
      </c>
      <c r="D422" s="46" t="b">
        <f>COUNTIF(Events!$B$2:$B$171, C422) &gt; 0</f>
        <v>1</v>
      </c>
      <c r="G422" s="46" t="s">
        <v>177</v>
      </c>
      <c r="I422" s="46" t="s">
        <v>177</v>
      </c>
      <c r="J422" s="46" t="str">
        <f>IF(I422="","",_xlfn.LET(_xlpm.x,VLOOKUP(I422,'2026-01-09_taxon-match'!$A$2:$N$81,4,FALSE),IF(_xlpm.x=0,"",_xlpm.x)))</f>
        <v>Sterechinus neumayeri</v>
      </c>
      <c r="L422" s="46" t="str">
        <f>IF(I422="","",_xlfn.LET(_xlpm.x,VLOOKUP(I422,'2026-01-09_taxon-match'!$A$2:$N$81,3,FALSE),IF(_xlpm.x=0,"",_xlpm.x)))</f>
        <v>urn:lsid:marinespecies.org:taxname:160831</v>
      </c>
      <c r="M422" s="46" t="str">
        <f>IF($I422="","",_xlfn.LET(_xlpm.x,VLOOKUP($I422,'2026-01-09_taxon-match'!$A$2:$N$81,5,FALSE),IF(_xlpm.x=0,"",_xlpm.x)))</f>
        <v>(Meissner, 1900)</v>
      </c>
      <c r="N422" s="46" t="str">
        <f>IF($I422="","",_xlfn.LET(_xlpm.x,VLOOKUP($I422,'2026-01-09_taxon-match'!$A$2:$N$81,6,FALSE),IF(_xlpm.x=0,"",_xlpm.x)))</f>
        <v>Animalia</v>
      </c>
      <c r="O422" s="46" t="str">
        <f>IF($I422="","",_xlfn.LET(_xlpm.x,VLOOKUP($I422,'2026-01-09_taxon-match'!$A$2:$N$81,7,FALSE),IF(_xlpm.x=0,"",_xlpm.x)))</f>
        <v>Echinodermata</v>
      </c>
      <c r="P422" s="46" t="str">
        <f>IF($I422="","",_xlfn.LET(_xlpm.x,VLOOKUP($I422,'2026-01-09_taxon-match'!$A$2:$N$81,8,FALSE),IF(_xlpm.x=0,"",_xlpm.x)))</f>
        <v>Echinoidea</v>
      </c>
      <c r="Q422" s="46" t="str">
        <f>IF($I422="","",_xlfn.LET(_xlpm.x,VLOOKUP($I422,'2026-01-09_taxon-match'!$A$2:$N$81,9,FALSE),IF(_xlpm.x=0,"",_xlpm.x)))</f>
        <v>Camarodonta</v>
      </c>
      <c r="R422" s="46" t="str">
        <f>IF($I422="","",_xlfn.LET(_xlpm.x,VLOOKUP($I422,'2026-01-09_taxon-match'!$A$2:$N$81,10,FALSE),IF(_xlpm.x=0,"",_xlpm.x)))</f>
        <v>Echinidae</v>
      </c>
      <c r="S422" s="46" t="str">
        <f>IF($I422="","",_xlfn.LET(_xlpm.x,VLOOKUP($I422,'2026-01-09_taxon-match'!$A$2:$N$81,11,FALSE),IF(_xlpm.x=0,"",_xlpm.x)))</f>
        <v>Sterechinus</v>
      </c>
      <c r="T422" s="46" t="str">
        <f>IF($I422="","",_xlfn.LET(_xlpm.x,VLOOKUP($I422,'2026-01-09_taxon-match'!$A$2:$N$81,13,FALSE),IF(_xlpm.x=0,"",_xlpm.x)))</f>
        <v>neumayeri</v>
      </c>
      <c r="U422" s="46">
        <v>1</v>
      </c>
      <c r="V422" t="s">
        <v>43</v>
      </c>
      <c r="Y422" s="46" t="str">
        <f>IF(V422="","",_xlfn.LET(_xlpm.x,VLOOKUP(V422,'Drop-down_menus'!$D$2:$E$13,2,FALSE),IF(_xlpm.x=0,"",_xlpm.x)))</f>
        <v>https://orcid.org/0000-0002-0981-7442</v>
      </c>
      <c r="Z422" s="46" t="str">
        <f>IF(W422="","",_xlfn.LET(_xlpm.x,VLOOKUP(W422,'Drop-down_menus'!$D$2:$E$13,2,FALSE),IF(_xlpm.x=0,"",_xlpm.x)))</f>
        <v/>
      </c>
      <c r="AA422" s="46" t="str">
        <f>IF(X422="","",_xlfn.LET(_xlpm.x,VLOOKUP(X422,'Drop-down_menus'!$D$2:$E$13,2,FALSE),IF(_xlpm.x=0,"",_xlpm.x)))</f>
        <v/>
      </c>
      <c r="AB422" s="46" t="s">
        <v>1252</v>
      </c>
      <c r="AC422" s="46" t="s">
        <v>1255</v>
      </c>
    </row>
    <row r="423" spans="2:34" ht="13.5" customHeight="1">
      <c r="B423" s="46">
        <v>340</v>
      </c>
      <c r="C423" s="46" t="s">
        <v>100</v>
      </c>
      <c r="D423" s="46" t="b">
        <f>COUNTIF(Events!$B$2:$B$171, C423) &gt; 0</f>
        <v>1</v>
      </c>
      <c r="G423" s="46" t="s">
        <v>177</v>
      </c>
      <c r="I423" s="46" t="s">
        <v>177</v>
      </c>
      <c r="J423" s="46" t="str">
        <f>IF(I423="","",_xlfn.LET(_xlpm.x,VLOOKUP(I423,'2026-01-09_taxon-match'!$A$2:$N$81,4,FALSE),IF(_xlpm.x=0,"",_xlpm.x)))</f>
        <v>Sterechinus neumayeri</v>
      </c>
      <c r="L423" s="46" t="str">
        <f>IF(I423="","",_xlfn.LET(_xlpm.x,VLOOKUP(I423,'2026-01-09_taxon-match'!$A$2:$N$81,3,FALSE),IF(_xlpm.x=0,"",_xlpm.x)))</f>
        <v>urn:lsid:marinespecies.org:taxname:160831</v>
      </c>
      <c r="M423" s="46" t="str">
        <f>IF($I423="","",_xlfn.LET(_xlpm.x,VLOOKUP($I423,'2026-01-09_taxon-match'!$A$2:$N$81,5,FALSE),IF(_xlpm.x=0,"",_xlpm.x)))</f>
        <v>(Meissner, 1900)</v>
      </c>
      <c r="N423" s="46" t="str">
        <f>IF($I423="","",_xlfn.LET(_xlpm.x,VLOOKUP($I423,'2026-01-09_taxon-match'!$A$2:$N$81,6,FALSE),IF(_xlpm.x=0,"",_xlpm.x)))</f>
        <v>Animalia</v>
      </c>
      <c r="O423" s="46" t="str">
        <f>IF($I423="","",_xlfn.LET(_xlpm.x,VLOOKUP($I423,'2026-01-09_taxon-match'!$A$2:$N$81,7,FALSE),IF(_xlpm.x=0,"",_xlpm.x)))</f>
        <v>Echinodermata</v>
      </c>
      <c r="P423" s="46" t="str">
        <f>IF($I423="","",_xlfn.LET(_xlpm.x,VLOOKUP($I423,'2026-01-09_taxon-match'!$A$2:$N$81,8,FALSE),IF(_xlpm.x=0,"",_xlpm.x)))</f>
        <v>Echinoidea</v>
      </c>
      <c r="Q423" s="46" t="str">
        <f>IF($I423="","",_xlfn.LET(_xlpm.x,VLOOKUP($I423,'2026-01-09_taxon-match'!$A$2:$N$81,9,FALSE),IF(_xlpm.x=0,"",_xlpm.x)))</f>
        <v>Camarodonta</v>
      </c>
      <c r="R423" s="46" t="str">
        <f>IF($I423="","",_xlfn.LET(_xlpm.x,VLOOKUP($I423,'2026-01-09_taxon-match'!$A$2:$N$81,10,FALSE),IF(_xlpm.x=0,"",_xlpm.x)))</f>
        <v>Echinidae</v>
      </c>
      <c r="S423" s="46" t="str">
        <f>IF($I423="","",_xlfn.LET(_xlpm.x,VLOOKUP($I423,'2026-01-09_taxon-match'!$A$2:$N$81,11,FALSE),IF(_xlpm.x=0,"",_xlpm.x)))</f>
        <v>Sterechinus</v>
      </c>
      <c r="T423" s="46" t="str">
        <f>IF($I423="","",_xlfn.LET(_xlpm.x,VLOOKUP($I423,'2026-01-09_taxon-match'!$A$2:$N$81,13,FALSE),IF(_xlpm.x=0,"",_xlpm.x)))</f>
        <v>neumayeri</v>
      </c>
      <c r="U423" s="46">
        <v>1</v>
      </c>
      <c r="V423" t="s">
        <v>43</v>
      </c>
      <c r="Y423" s="46" t="str">
        <f>IF(V423="","",_xlfn.LET(_xlpm.x,VLOOKUP(V423,'Drop-down_menus'!$D$2:$E$13,2,FALSE),IF(_xlpm.x=0,"",_xlpm.x)))</f>
        <v>https://orcid.org/0000-0002-0981-7442</v>
      </c>
      <c r="Z423" s="46" t="str">
        <f>IF(W423="","",_xlfn.LET(_xlpm.x,VLOOKUP(W423,'Drop-down_menus'!$D$2:$E$13,2,FALSE),IF(_xlpm.x=0,"",_xlpm.x)))</f>
        <v/>
      </c>
      <c r="AA423" s="46" t="str">
        <f>IF(X423="","",_xlfn.LET(_xlpm.x,VLOOKUP(X423,'Drop-down_menus'!$D$2:$E$13,2,FALSE),IF(_xlpm.x=0,"",_xlpm.x)))</f>
        <v/>
      </c>
      <c r="AB423" s="46" t="s">
        <v>1254</v>
      </c>
      <c r="AC423" s="46" t="s">
        <v>1256</v>
      </c>
    </row>
    <row r="424" spans="2:34" ht="13.5" customHeight="1">
      <c r="B424" s="46">
        <v>340</v>
      </c>
      <c r="C424" s="46" t="s">
        <v>100</v>
      </c>
      <c r="D424" s="46" t="b">
        <f>COUNTIF(Events!$B$2:$B$171, C424) &gt; 0</f>
        <v>1</v>
      </c>
      <c r="G424" s="46" t="s">
        <v>177</v>
      </c>
      <c r="I424" s="46" t="s">
        <v>177</v>
      </c>
      <c r="J424" s="46" t="str">
        <f>IF(I424="","",_xlfn.LET(_xlpm.x,VLOOKUP(I424,'2026-01-09_taxon-match'!$A$2:$N$81,4,FALSE),IF(_xlpm.x=0,"",_xlpm.x)))</f>
        <v>Sterechinus neumayeri</v>
      </c>
      <c r="L424" s="46" t="str">
        <f>IF(I424="","",_xlfn.LET(_xlpm.x,VLOOKUP(I424,'2026-01-09_taxon-match'!$A$2:$N$81,3,FALSE),IF(_xlpm.x=0,"",_xlpm.x)))</f>
        <v>urn:lsid:marinespecies.org:taxname:160831</v>
      </c>
      <c r="M424" s="46" t="str">
        <f>IF($I424="","",_xlfn.LET(_xlpm.x,VLOOKUP($I424,'2026-01-09_taxon-match'!$A$2:$N$81,5,FALSE),IF(_xlpm.x=0,"",_xlpm.x)))</f>
        <v>(Meissner, 1900)</v>
      </c>
      <c r="N424" s="46" t="str">
        <f>IF($I424="","",_xlfn.LET(_xlpm.x,VLOOKUP($I424,'2026-01-09_taxon-match'!$A$2:$N$81,6,FALSE),IF(_xlpm.x=0,"",_xlpm.x)))</f>
        <v>Animalia</v>
      </c>
      <c r="O424" s="46" t="str">
        <f>IF($I424="","",_xlfn.LET(_xlpm.x,VLOOKUP($I424,'2026-01-09_taxon-match'!$A$2:$N$81,7,FALSE),IF(_xlpm.x=0,"",_xlpm.x)))</f>
        <v>Echinodermata</v>
      </c>
      <c r="P424" s="46" t="str">
        <f>IF($I424="","",_xlfn.LET(_xlpm.x,VLOOKUP($I424,'2026-01-09_taxon-match'!$A$2:$N$81,8,FALSE),IF(_xlpm.x=0,"",_xlpm.x)))</f>
        <v>Echinoidea</v>
      </c>
      <c r="Q424" s="46" t="str">
        <f>IF($I424="","",_xlfn.LET(_xlpm.x,VLOOKUP($I424,'2026-01-09_taxon-match'!$A$2:$N$81,9,FALSE),IF(_xlpm.x=0,"",_xlpm.x)))</f>
        <v>Camarodonta</v>
      </c>
      <c r="R424" s="46" t="str">
        <f>IF($I424="","",_xlfn.LET(_xlpm.x,VLOOKUP($I424,'2026-01-09_taxon-match'!$A$2:$N$81,10,FALSE),IF(_xlpm.x=0,"",_xlpm.x)))</f>
        <v>Echinidae</v>
      </c>
      <c r="S424" s="46" t="str">
        <f>IF($I424="","",_xlfn.LET(_xlpm.x,VLOOKUP($I424,'2026-01-09_taxon-match'!$A$2:$N$81,11,FALSE),IF(_xlpm.x=0,"",_xlpm.x)))</f>
        <v>Sterechinus</v>
      </c>
      <c r="T424" s="46" t="str">
        <f>IF($I424="","",_xlfn.LET(_xlpm.x,VLOOKUP($I424,'2026-01-09_taxon-match'!$A$2:$N$81,13,FALSE),IF(_xlpm.x=0,"",_xlpm.x)))</f>
        <v>neumayeri</v>
      </c>
      <c r="U424" s="46">
        <v>1</v>
      </c>
      <c r="V424" t="s">
        <v>43</v>
      </c>
      <c r="Y424" s="46" t="str">
        <f>IF(V424="","",_xlfn.LET(_xlpm.x,VLOOKUP(V424,'Drop-down_menus'!$D$2:$E$13,2,FALSE),IF(_xlpm.x=0,"",_xlpm.x)))</f>
        <v>https://orcid.org/0000-0002-0981-7442</v>
      </c>
      <c r="Z424" s="46" t="str">
        <f>IF(W424="","",_xlfn.LET(_xlpm.x,VLOOKUP(W424,'Drop-down_menus'!$D$2:$E$13,2,FALSE),IF(_xlpm.x=0,"",_xlpm.x)))</f>
        <v/>
      </c>
      <c r="AA424" s="46" t="str">
        <f>IF(X424="","",_xlfn.LET(_xlpm.x,VLOOKUP(X424,'Drop-down_menus'!$D$2:$E$13,2,FALSE),IF(_xlpm.x=0,"",_xlpm.x)))</f>
        <v/>
      </c>
      <c r="AB424" s="46" t="s">
        <v>300</v>
      </c>
      <c r="AC424" s="46" t="s">
        <v>1255</v>
      </c>
    </row>
    <row r="425" spans="2:34" ht="13.5" customHeight="1">
      <c r="B425" s="46">
        <v>340</v>
      </c>
      <c r="C425" s="46" t="s">
        <v>100</v>
      </c>
      <c r="D425" s="46" t="b">
        <f>COUNTIF(Events!$B$2:$B$171, C425) &gt; 0</f>
        <v>1</v>
      </c>
      <c r="E425" s="46" t="s">
        <v>169</v>
      </c>
      <c r="G425" s="46" t="s">
        <v>177</v>
      </c>
      <c r="I425" s="46" t="s">
        <v>177</v>
      </c>
      <c r="J425" s="46" t="str">
        <f>IF(I425="","",_xlfn.LET(_xlpm.x,VLOOKUP(I425,'2026-01-09_taxon-match'!$A$2:$N$81,4,FALSE),IF(_xlpm.x=0,"",_xlpm.x)))</f>
        <v>Sterechinus neumayeri</v>
      </c>
      <c r="L425" s="46" t="str">
        <f>IF(I425="","",_xlfn.LET(_xlpm.x,VLOOKUP(I425,'2026-01-09_taxon-match'!$A$2:$N$81,3,FALSE),IF(_xlpm.x=0,"",_xlpm.x)))</f>
        <v>urn:lsid:marinespecies.org:taxname:160831</v>
      </c>
      <c r="M425" s="46" t="str">
        <f>IF($I425="","",_xlfn.LET(_xlpm.x,VLOOKUP($I425,'2026-01-09_taxon-match'!$A$2:$N$81,5,FALSE),IF(_xlpm.x=0,"",_xlpm.x)))</f>
        <v>(Meissner, 1900)</v>
      </c>
      <c r="N425" s="46" t="str">
        <f>IF($I425="","",_xlfn.LET(_xlpm.x,VLOOKUP($I425,'2026-01-09_taxon-match'!$A$2:$N$81,6,FALSE),IF(_xlpm.x=0,"",_xlpm.x)))</f>
        <v>Animalia</v>
      </c>
      <c r="O425" s="46" t="str">
        <f>IF($I425="","",_xlfn.LET(_xlpm.x,VLOOKUP($I425,'2026-01-09_taxon-match'!$A$2:$N$81,7,FALSE),IF(_xlpm.x=0,"",_xlpm.x)))</f>
        <v>Echinodermata</v>
      </c>
      <c r="P425" s="46" t="str">
        <f>IF($I425="","",_xlfn.LET(_xlpm.x,VLOOKUP($I425,'2026-01-09_taxon-match'!$A$2:$N$81,8,FALSE),IF(_xlpm.x=0,"",_xlpm.x)))</f>
        <v>Echinoidea</v>
      </c>
      <c r="Q425" s="46" t="str">
        <f>IF($I425="","",_xlfn.LET(_xlpm.x,VLOOKUP($I425,'2026-01-09_taxon-match'!$A$2:$N$81,9,FALSE),IF(_xlpm.x=0,"",_xlpm.x)))</f>
        <v>Camarodonta</v>
      </c>
      <c r="R425" s="46" t="str">
        <f>IF($I425="","",_xlfn.LET(_xlpm.x,VLOOKUP($I425,'2026-01-09_taxon-match'!$A$2:$N$81,10,FALSE),IF(_xlpm.x=0,"",_xlpm.x)))</f>
        <v>Echinidae</v>
      </c>
      <c r="S425" s="46" t="str">
        <f>IF($I425="","",_xlfn.LET(_xlpm.x,VLOOKUP($I425,'2026-01-09_taxon-match'!$A$2:$N$81,11,FALSE),IF(_xlpm.x=0,"",_xlpm.x)))</f>
        <v>Sterechinus</v>
      </c>
      <c r="T425" s="46" t="str">
        <f>IF($I425="","",_xlfn.LET(_xlpm.x,VLOOKUP($I425,'2026-01-09_taxon-match'!$A$2:$N$81,13,FALSE),IF(_xlpm.x=0,"",_xlpm.x)))</f>
        <v>neumayeri</v>
      </c>
      <c r="U425" s="46">
        <v>1</v>
      </c>
      <c r="V425" s="46" t="s">
        <v>58</v>
      </c>
      <c r="W425" s="46" t="s">
        <v>28</v>
      </c>
      <c r="Y425" s="46" t="str">
        <f>IF(V425="","",_xlfn.LET(_xlpm.x,VLOOKUP(V425,'Drop-down_menus'!$D$2:$E$13,2,FALSE),IF(_xlpm.x=0,"",_xlpm.x)))</f>
        <v>https://orcid.org/0000-0002-9708-1761</v>
      </c>
      <c r="Z425" s="46" t="str">
        <f>IF(W425="","",_xlfn.LET(_xlpm.x,VLOOKUP(W425,'Drop-down_menus'!$D$2:$E$13,2,FALSE),IF(_xlpm.x=0,"",_xlpm.x)))</f>
        <v>https://orcid.org/0000-0002-9037-7623</v>
      </c>
      <c r="AA425" s="46" t="str">
        <f>IF(X425="","",_xlfn.LET(_xlpm.x,VLOOKUP(X425,'Drop-down_menus'!$D$2:$E$13,2,FALSE),IF(_xlpm.x=0,"",_xlpm.x)))</f>
        <v/>
      </c>
      <c r="AB425" s="14" t="s">
        <v>236</v>
      </c>
      <c r="AC425" s="14" t="s">
        <v>233</v>
      </c>
      <c r="AE425" s="46" t="s">
        <v>28</v>
      </c>
      <c r="AF425" s="46" t="s">
        <v>42</v>
      </c>
      <c r="AG425" s="46" t="str">
        <f>IF(AE425="","",_xlfn.LET(_xlpm.x,VLOOKUP(AE425,'Drop-down_menus'!$D$2:$E$13,2,FALSE),IF(_xlpm.x=0,"",_xlpm.x)))</f>
        <v>https://orcid.org/0000-0002-9037-7623</v>
      </c>
      <c r="AH425" s="46" t="str">
        <f>IF(AF425="","",_xlfn.LET(_xlpm.x,VLOOKUP(AF425,'Drop-down_menus'!$D$2:$E$13,2,FALSE),IF(_xlpm.x=0,"",_xlpm.x)))</f>
        <v/>
      </c>
    </row>
    <row r="426" spans="2:34" ht="13.5" customHeight="1">
      <c r="B426" s="46">
        <v>341</v>
      </c>
      <c r="C426" s="46" t="s">
        <v>100</v>
      </c>
      <c r="D426" s="46" t="b">
        <f>COUNTIF(Events!$B$2:$B$171, C426) &gt; 0</f>
        <v>1</v>
      </c>
      <c r="G426" s="46" t="s">
        <v>177</v>
      </c>
      <c r="I426" s="46" t="s">
        <v>177</v>
      </c>
      <c r="J426" s="46" t="str">
        <f>IF(I426="","",_xlfn.LET(_xlpm.x,VLOOKUP(I426,'2026-01-09_taxon-match'!$A$2:$N$81,4,FALSE),IF(_xlpm.x=0,"",_xlpm.x)))</f>
        <v>Sterechinus neumayeri</v>
      </c>
      <c r="L426" s="46" t="str">
        <f>IF(I426="","",_xlfn.LET(_xlpm.x,VLOOKUP(I426,'2026-01-09_taxon-match'!$A$2:$N$81,3,FALSE),IF(_xlpm.x=0,"",_xlpm.x)))</f>
        <v>urn:lsid:marinespecies.org:taxname:160831</v>
      </c>
      <c r="M426" s="46" t="str">
        <f>IF($I426="","",_xlfn.LET(_xlpm.x,VLOOKUP($I426,'2026-01-09_taxon-match'!$A$2:$N$81,5,FALSE),IF(_xlpm.x=0,"",_xlpm.x)))</f>
        <v>(Meissner, 1900)</v>
      </c>
      <c r="N426" s="46" t="str">
        <f>IF($I426="","",_xlfn.LET(_xlpm.x,VLOOKUP($I426,'2026-01-09_taxon-match'!$A$2:$N$81,6,FALSE),IF(_xlpm.x=0,"",_xlpm.x)))</f>
        <v>Animalia</v>
      </c>
      <c r="O426" s="46" t="str">
        <f>IF($I426="","",_xlfn.LET(_xlpm.x,VLOOKUP($I426,'2026-01-09_taxon-match'!$A$2:$N$81,7,FALSE),IF(_xlpm.x=0,"",_xlpm.x)))</f>
        <v>Echinodermata</v>
      </c>
      <c r="P426" s="46" t="str">
        <f>IF($I426="","",_xlfn.LET(_xlpm.x,VLOOKUP($I426,'2026-01-09_taxon-match'!$A$2:$N$81,8,FALSE),IF(_xlpm.x=0,"",_xlpm.x)))</f>
        <v>Echinoidea</v>
      </c>
      <c r="Q426" s="46" t="str">
        <f>IF($I426="","",_xlfn.LET(_xlpm.x,VLOOKUP($I426,'2026-01-09_taxon-match'!$A$2:$N$81,9,FALSE),IF(_xlpm.x=0,"",_xlpm.x)))</f>
        <v>Camarodonta</v>
      </c>
      <c r="R426" s="46" t="str">
        <f>IF($I426="","",_xlfn.LET(_xlpm.x,VLOOKUP($I426,'2026-01-09_taxon-match'!$A$2:$N$81,10,FALSE),IF(_xlpm.x=0,"",_xlpm.x)))</f>
        <v>Echinidae</v>
      </c>
      <c r="S426" s="46" t="str">
        <f>IF($I426="","",_xlfn.LET(_xlpm.x,VLOOKUP($I426,'2026-01-09_taxon-match'!$A$2:$N$81,11,FALSE),IF(_xlpm.x=0,"",_xlpm.x)))</f>
        <v>Sterechinus</v>
      </c>
      <c r="T426" s="46" t="str">
        <f>IF($I426="","",_xlfn.LET(_xlpm.x,VLOOKUP($I426,'2026-01-09_taxon-match'!$A$2:$N$81,13,FALSE),IF(_xlpm.x=0,"",_xlpm.x)))</f>
        <v>neumayeri</v>
      </c>
      <c r="U426" s="46">
        <v>1</v>
      </c>
      <c r="V426" t="s">
        <v>43</v>
      </c>
      <c r="Y426" s="46" t="str">
        <f>IF(V426="","",_xlfn.LET(_xlpm.x,VLOOKUP(V426,'Drop-down_menus'!$D$2:$E$13,2,FALSE),IF(_xlpm.x=0,"",_xlpm.x)))</f>
        <v>https://orcid.org/0000-0002-0981-7442</v>
      </c>
      <c r="Z426" s="46" t="str">
        <f>IF(W426="","",_xlfn.LET(_xlpm.x,VLOOKUP(W426,'Drop-down_menus'!$D$2:$E$13,2,FALSE),IF(_xlpm.x=0,"",_xlpm.x)))</f>
        <v/>
      </c>
      <c r="AA426" s="46" t="str">
        <f>IF(X426="","",_xlfn.LET(_xlpm.x,VLOOKUP(X426,'Drop-down_menus'!$D$2:$E$13,2,FALSE),IF(_xlpm.x=0,"",_xlpm.x)))</f>
        <v/>
      </c>
      <c r="AB426" s="46" t="s">
        <v>1252</v>
      </c>
      <c r="AC426" s="46" t="s">
        <v>1255</v>
      </c>
    </row>
    <row r="427" spans="2:34" ht="13.5" customHeight="1">
      <c r="B427" s="46">
        <v>341</v>
      </c>
      <c r="C427" s="46" t="s">
        <v>100</v>
      </c>
      <c r="D427" s="46" t="b">
        <f>COUNTIF(Events!$B$2:$B$171, C427) &gt; 0</f>
        <v>1</v>
      </c>
      <c r="G427" s="46" t="s">
        <v>177</v>
      </c>
      <c r="I427" s="46" t="s">
        <v>177</v>
      </c>
      <c r="J427" s="46" t="str">
        <f>IF(I427="","",_xlfn.LET(_xlpm.x,VLOOKUP(I427,'2026-01-09_taxon-match'!$A$2:$N$81,4,FALSE),IF(_xlpm.x=0,"",_xlpm.x)))</f>
        <v>Sterechinus neumayeri</v>
      </c>
      <c r="L427" s="46" t="str">
        <f>IF(I427="","",_xlfn.LET(_xlpm.x,VLOOKUP(I427,'2026-01-09_taxon-match'!$A$2:$N$81,3,FALSE),IF(_xlpm.x=0,"",_xlpm.x)))</f>
        <v>urn:lsid:marinespecies.org:taxname:160831</v>
      </c>
      <c r="M427" s="46" t="str">
        <f>IF($I427="","",_xlfn.LET(_xlpm.x,VLOOKUP($I427,'2026-01-09_taxon-match'!$A$2:$N$81,5,FALSE),IF(_xlpm.x=0,"",_xlpm.x)))</f>
        <v>(Meissner, 1900)</v>
      </c>
      <c r="N427" s="46" t="str">
        <f>IF($I427="","",_xlfn.LET(_xlpm.x,VLOOKUP($I427,'2026-01-09_taxon-match'!$A$2:$N$81,6,FALSE),IF(_xlpm.x=0,"",_xlpm.x)))</f>
        <v>Animalia</v>
      </c>
      <c r="O427" s="46" t="str">
        <f>IF($I427="","",_xlfn.LET(_xlpm.x,VLOOKUP($I427,'2026-01-09_taxon-match'!$A$2:$N$81,7,FALSE),IF(_xlpm.x=0,"",_xlpm.x)))</f>
        <v>Echinodermata</v>
      </c>
      <c r="P427" s="46" t="str">
        <f>IF($I427="","",_xlfn.LET(_xlpm.x,VLOOKUP($I427,'2026-01-09_taxon-match'!$A$2:$N$81,8,FALSE),IF(_xlpm.x=0,"",_xlpm.x)))</f>
        <v>Echinoidea</v>
      </c>
      <c r="Q427" s="46" t="str">
        <f>IF($I427="","",_xlfn.LET(_xlpm.x,VLOOKUP($I427,'2026-01-09_taxon-match'!$A$2:$N$81,9,FALSE),IF(_xlpm.x=0,"",_xlpm.x)))</f>
        <v>Camarodonta</v>
      </c>
      <c r="R427" s="46" t="str">
        <f>IF($I427="","",_xlfn.LET(_xlpm.x,VLOOKUP($I427,'2026-01-09_taxon-match'!$A$2:$N$81,10,FALSE),IF(_xlpm.x=0,"",_xlpm.x)))</f>
        <v>Echinidae</v>
      </c>
      <c r="S427" s="46" t="str">
        <f>IF($I427="","",_xlfn.LET(_xlpm.x,VLOOKUP($I427,'2026-01-09_taxon-match'!$A$2:$N$81,11,FALSE),IF(_xlpm.x=0,"",_xlpm.x)))</f>
        <v>Sterechinus</v>
      </c>
      <c r="T427" s="46" t="str">
        <f>IF($I427="","",_xlfn.LET(_xlpm.x,VLOOKUP($I427,'2026-01-09_taxon-match'!$A$2:$N$81,13,FALSE),IF(_xlpm.x=0,"",_xlpm.x)))</f>
        <v>neumayeri</v>
      </c>
      <c r="U427" s="46">
        <v>1</v>
      </c>
      <c r="V427" t="s">
        <v>43</v>
      </c>
      <c r="Y427" s="46" t="str">
        <f>IF(V427="","",_xlfn.LET(_xlpm.x,VLOOKUP(V427,'Drop-down_menus'!$D$2:$E$13,2,FALSE),IF(_xlpm.x=0,"",_xlpm.x)))</f>
        <v>https://orcid.org/0000-0002-0981-7442</v>
      </c>
      <c r="Z427" s="46" t="str">
        <f>IF(W427="","",_xlfn.LET(_xlpm.x,VLOOKUP(W427,'Drop-down_menus'!$D$2:$E$13,2,FALSE),IF(_xlpm.x=0,"",_xlpm.x)))</f>
        <v/>
      </c>
      <c r="AA427" s="46" t="str">
        <f>IF(X427="","",_xlfn.LET(_xlpm.x,VLOOKUP(X427,'Drop-down_menus'!$D$2:$E$13,2,FALSE),IF(_xlpm.x=0,"",_xlpm.x)))</f>
        <v/>
      </c>
      <c r="AB427" s="46" t="s">
        <v>1254</v>
      </c>
      <c r="AC427" s="46" t="s">
        <v>1256</v>
      </c>
    </row>
    <row r="428" spans="2:34" ht="13.5" customHeight="1">
      <c r="B428" s="46">
        <v>341</v>
      </c>
      <c r="C428" s="46" t="s">
        <v>100</v>
      </c>
      <c r="D428" s="46" t="b">
        <f>COUNTIF(Events!$B$2:$B$171, C428) &gt; 0</f>
        <v>1</v>
      </c>
      <c r="G428" s="46" t="s">
        <v>177</v>
      </c>
      <c r="I428" s="46" t="s">
        <v>177</v>
      </c>
      <c r="J428" s="46" t="str">
        <f>IF(I428="","",_xlfn.LET(_xlpm.x,VLOOKUP(I428,'2026-01-09_taxon-match'!$A$2:$N$81,4,FALSE),IF(_xlpm.x=0,"",_xlpm.x)))</f>
        <v>Sterechinus neumayeri</v>
      </c>
      <c r="L428" s="46" t="str">
        <f>IF(I428="","",_xlfn.LET(_xlpm.x,VLOOKUP(I428,'2026-01-09_taxon-match'!$A$2:$N$81,3,FALSE),IF(_xlpm.x=0,"",_xlpm.x)))</f>
        <v>urn:lsid:marinespecies.org:taxname:160831</v>
      </c>
      <c r="M428" s="46" t="str">
        <f>IF($I428="","",_xlfn.LET(_xlpm.x,VLOOKUP($I428,'2026-01-09_taxon-match'!$A$2:$N$81,5,FALSE),IF(_xlpm.x=0,"",_xlpm.x)))</f>
        <v>(Meissner, 1900)</v>
      </c>
      <c r="N428" s="46" t="str">
        <f>IF($I428="","",_xlfn.LET(_xlpm.x,VLOOKUP($I428,'2026-01-09_taxon-match'!$A$2:$N$81,6,FALSE),IF(_xlpm.x=0,"",_xlpm.x)))</f>
        <v>Animalia</v>
      </c>
      <c r="O428" s="46" t="str">
        <f>IF($I428="","",_xlfn.LET(_xlpm.x,VLOOKUP($I428,'2026-01-09_taxon-match'!$A$2:$N$81,7,FALSE),IF(_xlpm.x=0,"",_xlpm.x)))</f>
        <v>Echinodermata</v>
      </c>
      <c r="P428" s="46" t="str">
        <f>IF($I428="","",_xlfn.LET(_xlpm.x,VLOOKUP($I428,'2026-01-09_taxon-match'!$A$2:$N$81,8,FALSE),IF(_xlpm.x=0,"",_xlpm.x)))</f>
        <v>Echinoidea</v>
      </c>
      <c r="Q428" s="46" t="str">
        <f>IF($I428="","",_xlfn.LET(_xlpm.x,VLOOKUP($I428,'2026-01-09_taxon-match'!$A$2:$N$81,9,FALSE),IF(_xlpm.x=0,"",_xlpm.x)))</f>
        <v>Camarodonta</v>
      </c>
      <c r="R428" s="46" t="str">
        <f>IF($I428="","",_xlfn.LET(_xlpm.x,VLOOKUP($I428,'2026-01-09_taxon-match'!$A$2:$N$81,10,FALSE),IF(_xlpm.x=0,"",_xlpm.x)))</f>
        <v>Echinidae</v>
      </c>
      <c r="S428" s="46" t="str">
        <f>IF($I428="","",_xlfn.LET(_xlpm.x,VLOOKUP($I428,'2026-01-09_taxon-match'!$A$2:$N$81,11,FALSE),IF(_xlpm.x=0,"",_xlpm.x)))</f>
        <v>Sterechinus</v>
      </c>
      <c r="T428" s="46" t="str">
        <f>IF($I428="","",_xlfn.LET(_xlpm.x,VLOOKUP($I428,'2026-01-09_taxon-match'!$A$2:$N$81,13,FALSE),IF(_xlpm.x=0,"",_xlpm.x)))</f>
        <v>neumayeri</v>
      </c>
      <c r="U428" s="46">
        <v>1</v>
      </c>
      <c r="V428" t="s">
        <v>43</v>
      </c>
      <c r="Y428" s="46" t="str">
        <f>IF(V428="","",_xlfn.LET(_xlpm.x,VLOOKUP(V428,'Drop-down_menus'!$D$2:$E$13,2,FALSE),IF(_xlpm.x=0,"",_xlpm.x)))</f>
        <v>https://orcid.org/0000-0002-0981-7442</v>
      </c>
      <c r="Z428" s="46" t="str">
        <f>IF(W428="","",_xlfn.LET(_xlpm.x,VLOOKUP(W428,'Drop-down_menus'!$D$2:$E$13,2,FALSE),IF(_xlpm.x=0,"",_xlpm.x)))</f>
        <v/>
      </c>
      <c r="AA428" s="46" t="str">
        <f>IF(X428="","",_xlfn.LET(_xlpm.x,VLOOKUP(X428,'Drop-down_menus'!$D$2:$E$13,2,FALSE),IF(_xlpm.x=0,"",_xlpm.x)))</f>
        <v/>
      </c>
      <c r="AB428" s="46" t="s">
        <v>300</v>
      </c>
      <c r="AC428" s="46" t="s">
        <v>1255</v>
      </c>
    </row>
    <row r="429" spans="2:34" ht="13.5" customHeight="1">
      <c r="B429" s="46">
        <v>341</v>
      </c>
      <c r="C429" s="46" t="s">
        <v>100</v>
      </c>
      <c r="D429" s="46" t="b">
        <f>COUNTIF(Events!$B$2:$B$171, C429) &gt; 0</f>
        <v>1</v>
      </c>
      <c r="E429" s="46" t="s">
        <v>169</v>
      </c>
      <c r="G429" s="46" t="s">
        <v>177</v>
      </c>
      <c r="I429" s="46" t="s">
        <v>177</v>
      </c>
      <c r="J429" s="46" t="str">
        <f>IF(I429="","",_xlfn.LET(_xlpm.x,VLOOKUP(I429,'2026-01-09_taxon-match'!$A$2:$N$81,4,FALSE),IF(_xlpm.x=0,"",_xlpm.x)))</f>
        <v>Sterechinus neumayeri</v>
      </c>
      <c r="L429" s="46" t="str">
        <f>IF(I429="","",_xlfn.LET(_xlpm.x,VLOOKUP(I429,'2026-01-09_taxon-match'!$A$2:$N$81,3,FALSE),IF(_xlpm.x=0,"",_xlpm.x)))</f>
        <v>urn:lsid:marinespecies.org:taxname:160831</v>
      </c>
      <c r="M429" s="46" t="str">
        <f>IF($I429="","",_xlfn.LET(_xlpm.x,VLOOKUP($I429,'2026-01-09_taxon-match'!$A$2:$N$81,5,FALSE),IF(_xlpm.x=0,"",_xlpm.x)))</f>
        <v>(Meissner, 1900)</v>
      </c>
      <c r="N429" s="46" t="str">
        <f>IF($I429="","",_xlfn.LET(_xlpm.x,VLOOKUP($I429,'2026-01-09_taxon-match'!$A$2:$N$81,6,FALSE),IF(_xlpm.x=0,"",_xlpm.x)))</f>
        <v>Animalia</v>
      </c>
      <c r="O429" s="46" t="str">
        <f>IF($I429="","",_xlfn.LET(_xlpm.x,VLOOKUP($I429,'2026-01-09_taxon-match'!$A$2:$N$81,7,FALSE),IF(_xlpm.x=0,"",_xlpm.x)))</f>
        <v>Echinodermata</v>
      </c>
      <c r="P429" s="46" t="str">
        <f>IF($I429="","",_xlfn.LET(_xlpm.x,VLOOKUP($I429,'2026-01-09_taxon-match'!$A$2:$N$81,8,FALSE),IF(_xlpm.x=0,"",_xlpm.x)))</f>
        <v>Echinoidea</v>
      </c>
      <c r="Q429" s="46" t="str">
        <f>IF($I429="","",_xlfn.LET(_xlpm.x,VLOOKUP($I429,'2026-01-09_taxon-match'!$A$2:$N$81,9,FALSE),IF(_xlpm.x=0,"",_xlpm.x)))</f>
        <v>Camarodonta</v>
      </c>
      <c r="R429" s="46" t="str">
        <f>IF($I429="","",_xlfn.LET(_xlpm.x,VLOOKUP($I429,'2026-01-09_taxon-match'!$A$2:$N$81,10,FALSE),IF(_xlpm.x=0,"",_xlpm.x)))</f>
        <v>Echinidae</v>
      </c>
      <c r="S429" s="46" t="str">
        <f>IF($I429="","",_xlfn.LET(_xlpm.x,VLOOKUP($I429,'2026-01-09_taxon-match'!$A$2:$N$81,11,FALSE),IF(_xlpm.x=0,"",_xlpm.x)))</f>
        <v>Sterechinus</v>
      </c>
      <c r="T429" s="46" t="str">
        <f>IF($I429="","",_xlfn.LET(_xlpm.x,VLOOKUP($I429,'2026-01-09_taxon-match'!$A$2:$N$81,13,FALSE),IF(_xlpm.x=0,"",_xlpm.x)))</f>
        <v>neumayeri</v>
      </c>
      <c r="U429" s="46">
        <v>1</v>
      </c>
      <c r="V429" s="46" t="s">
        <v>58</v>
      </c>
      <c r="W429" s="46" t="s">
        <v>28</v>
      </c>
      <c r="Y429" s="46" t="str">
        <f>IF(V429="","",_xlfn.LET(_xlpm.x,VLOOKUP(V429,'Drop-down_menus'!$D$2:$E$13,2,FALSE),IF(_xlpm.x=0,"",_xlpm.x)))</f>
        <v>https://orcid.org/0000-0002-9708-1761</v>
      </c>
      <c r="Z429" s="46" t="str">
        <f>IF(W429="","",_xlfn.LET(_xlpm.x,VLOOKUP(W429,'Drop-down_menus'!$D$2:$E$13,2,FALSE),IF(_xlpm.x=0,"",_xlpm.x)))</f>
        <v>https://orcid.org/0000-0002-9037-7623</v>
      </c>
      <c r="AA429" s="46" t="str">
        <f>IF(X429="","",_xlfn.LET(_xlpm.x,VLOOKUP(X429,'Drop-down_menus'!$D$2:$E$13,2,FALSE),IF(_xlpm.x=0,"",_xlpm.x)))</f>
        <v/>
      </c>
      <c r="AB429" s="14" t="s">
        <v>236</v>
      </c>
      <c r="AC429" s="14" t="s">
        <v>233</v>
      </c>
      <c r="AE429" s="46" t="s">
        <v>28</v>
      </c>
      <c r="AF429" s="46" t="s">
        <v>42</v>
      </c>
      <c r="AG429" s="46" t="str">
        <f>IF(AE429="","",_xlfn.LET(_xlpm.x,VLOOKUP(AE429,'Drop-down_menus'!$D$2:$E$13,2,FALSE),IF(_xlpm.x=0,"",_xlpm.x)))</f>
        <v>https://orcid.org/0000-0002-9037-7623</v>
      </c>
      <c r="AH429" s="46" t="str">
        <f>IF(AF429="","",_xlfn.LET(_xlpm.x,VLOOKUP(AF429,'Drop-down_menus'!$D$2:$E$13,2,FALSE),IF(_xlpm.x=0,"",_xlpm.x)))</f>
        <v/>
      </c>
    </row>
    <row r="430" spans="2:34" ht="13.5" customHeight="1">
      <c r="B430" s="46">
        <v>342</v>
      </c>
      <c r="C430" s="46" t="s">
        <v>100</v>
      </c>
      <c r="D430" s="46" t="b">
        <f>COUNTIF(Events!$B$2:$B$171, C430) &gt; 0</f>
        <v>1</v>
      </c>
      <c r="G430" s="46" t="s">
        <v>177</v>
      </c>
      <c r="I430" s="46" t="s">
        <v>177</v>
      </c>
      <c r="J430" s="46" t="str">
        <f>IF(I430="","",_xlfn.LET(_xlpm.x,VLOOKUP(I430,'2026-01-09_taxon-match'!$A$2:$N$81,4,FALSE),IF(_xlpm.x=0,"",_xlpm.x)))</f>
        <v>Sterechinus neumayeri</v>
      </c>
      <c r="L430" s="46" t="str">
        <f>IF(I430="","",_xlfn.LET(_xlpm.x,VLOOKUP(I430,'2026-01-09_taxon-match'!$A$2:$N$81,3,FALSE),IF(_xlpm.x=0,"",_xlpm.x)))</f>
        <v>urn:lsid:marinespecies.org:taxname:160831</v>
      </c>
      <c r="M430" s="46" t="str">
        <f>IF($I430="","",_xlfn.LET(_xlpm.x,VLOOKUP($I430,'2026-01-09_taxon-match'!$A$2:$N$81,5,FALSE),IF(_xlpm.x=0,"",_xlpm.x)))</f>
        <v>(Meissner, 1900)</v>
      </c>
      <c r="N430" s="46" t="str">
        <f>IF($I430="","",_xlfn.LET(_xlpm.x,VLOOKUP($I430,'2026-01-09_taxon-match'!$A$2:$N$81,6,FALSE),IF(_xlpm.x=0,"",_xlpm.x)))</f>
        <v>Animalia</v>
      </c>
      <c r="O430" s="46" t="str">
        <f>IF($I430="","",_xlfn.LET(_xlpm.x,VLOOKUP($I430,'2026-01-09_taxon-match'!$A$2:$N$81,7,FALSE),IF(_xlpm.x=0,"",_xlpm.x)))</f>
        <v>Echinodermata</v>
      </c>
      <c r="P430" s="46" t="str">
        <f>IF($I430="","",_xlfn.LET(_xlpm.x,VLOOKUP($I430,'2026-01-09_taxon-match'!$A$2:$N$81,8,FALSE),IF(_xlpm.x=0,"",_xlpm.x)))</f>
        <v>Echinoidea</v>
      </c>
      <c r="Q430" s="46" t="str">
        <f>IF($I430="","",_xlfn.LET(_xlpm.x,VLOOKUP($I430,'2026-01-09_taxon-match'!$A$2:$N$81,9,FALSE),IF(_xlpm.x=0,"",_xlpm.x)))</f>
        <v>Camarodonta</v>
      </c>
      <c r="R430" s="46" t="str">
        <f>IF($I430="","",_xlfn.LET(_xlpm.x,VLOOKUP($I430,'2026-01-09_taxon-match'!$A$2:$N$81,10,FALSE),IF(_xlpm.x=0,"",_xlpm.x)))</f>
        <v>Echinidae</v>
      </c>
      <c r="S430" s="46" t="str">
        <f>IF($I430="","",_xlfn.LET(_xlpm.x,VLOOKUP($I430,'2026-01-09_taxon-match'!$A$2:$N$81,11,FALSE),IF(_xlpm.x=0,"",_xlpm.x)))</f>
        <v>Sterechinus</v>
      </c>
      <c r="T430" s="46" t="str">
        <f>IF($I430="","",_xlfn.LET(_xlpm.x,VLOOKUP($I430,'2026-01-09_taxon-match'!$A$2:$N$81,13,FALSE),IF(_xlpm.x=0,"",_xlpm.x)))</f>
        <v>neumayeri</v>
      </c>
      <c r="U430" s="46">
        <v>1</v>
      </c>
      <c r="V430" t="s">
        <v>43</v>
      </c>
      <c r="Y430" s="46" t="str">
        <f>IF(V430="","",_xlfn.LET(_xlpm.x,VLOOKUP(V430,'Drop-down_menus'!$D$2:$E$13,2,FALSE),IF(_xlpm.x=0,"",_xlpm.x)))</f>
        <v>https://orcid.org/0000-0002-0981-7442</v>
      </c>
      <c r="Z430" s="46" t="str">
        <f>IF(W430="","",_xlfn.LET(_xlpm.x,VLOOKUP(W430,'Drop-down_menus'!$D$2:$E$13,2,FALSE),IF(_xlpm.x=0,"",_xlpm.x)))</f>
        <v/>
      </c>
      <c r="AA430" s="46" t="str">
        <f>IF(X430="","",_xlfn.LET(_xlpm.x,VLOOKUP(X430,'Drop-down_menus'!$D$2:$E$13,2,FALSE),IF(_xlpm.x=0,"",_xlpm.x)))</f>
        <v/>
      </c>
      <c r="AB430" s="46" t="s">
        <v>1252</v>
      </c>
      <c r="AC430" s="46" t="s">
        <v>1255</v>
      </c>
    </row>
    <row r="431" spans="2:34" ht="13.5" customHeight="1">
      <c r="B431" s="46">
        <v>342</v>
      </c>
      <c r="C431" s="46" t="s">
        <v>100</v>
      </c>
      <c r="D431" s="46" t="b">
        <f>COUNTIF(Events!$B$2:$B$171, C431) &gt; 0</f>
        <v>1</v>
      </c>
      <c r="G431" s="46" t="s">
        <v>177</v>
      </c>
      <c r="I431" s="46" t="s">
        <v>177</v>
      </c>
      <c r="J431" s="46" t="str">
        <f>IF(I431="","",_xlfn.LET(_xlpm.x,VLOOKUP(I431,'2026-01-09_taxon-match'!$A$2:$N$81,4,FALSE),IF(_xlpm.x=0,"",_xlpm.x)))</f>
        <v>Sterechinus neumayeri</v>
      </c>
      <c r="L431" s="46" t="str">
        <f>IF(I431="","",_xlfn.LET(_xlpm.x,VLOOKUP(I431,'2026-01-09_taxon-match'!$A$2:$N$81,3,FALSE),IF(_xlpm.x=0,"",_xlpm.x)))</f>
        <v>urn:lsid:marinespecies.org:taxname:160831</v>
      </c>
      <c r="M431" s="46" t="str">
        <f>IF($I431="","",_xlfn.LET(_xlpm.x,VLOOKUP($I431,'2026-01-09_taxon-match'!$A$2:$N$81,5,FALSE),IF(_xlpm.x=0,"",_xlpm.x)))</f>
        <v>(Meissner, 1900)</v>
      </c>
      <c r="N431" s="46" t="str">
        <f>IF($I431="","",_xlfn.LET(_xlpm.x,VLOOKUP($I431,'2026-01-09_taxon-match'!$A$2:$N$81,6,FALSE),IF(_xlpm.x=0,"",_xlpm.x)))</f>
        <v>Animalia</v>
      </c>
      <c r="O431" s="46" t="str">
        <f>IF($I431="","",_xlfn.LET(_xlpm.x,VLOOKUP($I431,'2026-01-09_taxon-match'!$A$2:$N$81,7,FALSE),IF(_xlpm.x=0,"",_xlpm.x)))</f>
        <v>Echinodermata</v>
      </c>
      <c r="P431" s="46" t="str">
        <f>IF($I431="","",_xlfn.LET(_xlpm.x,VLOOKUP($I431,'2026-01-09_taxon-match'!$A$2:$N$81,8,FALSE),IF(_xlpm.x=0,"",_xlpm.x)))</f>
        <v>Echinoidea</v>
      </c>
      <c r="Q431" s="46" t="str">
        <f>IF($I431="","",_xlfn.LET(_xlpm.x,VLOOKUP($I431,'2026-01-09_taxon-match'!$A$2:$N$81,9,FALSE),IF(_xlpm.x=0,"",_xlpm.x)))</f>
        <v>Camarodonta</v>
      </c>
      <c r="R431" s="46" t="str">
        <f>IF($I431="","",_xlfn.LET(_xlpm.x,VLOOKUP($I431,'2026-01-09_taxon-match'!$A$2:$N$81,10,FALSE),IF(_xlpm.x=0,"",_xlpm.x)))</f>
        <v>Echinidae</v>
      </c>
      <c r="S431" s="46" t="str">
        <f>IF($I431="","",_xlfn.LET(_xlpm.x,VLOOKUP($I431,'2026-01-09_taxon-match'!$A$2:$N$81,11,FALSE),IF(_xlpm.x=0,"",_xlpm.x)))</f>
        <v>Sterechinus</v>
      </c>
      <c r="T431" s="46" t="str">
        <f>IF($I431="","",_xlfn.LET(_xlpm.x,VLOOKUP($I431,'2026-01-09_taxon-match'!$A$2:$N$81,13,FALSE),IF(_xlpm.x=0,"",_xlpm.x)))</f>
        <v>neumayeri</v>
      </c>
      <c r="U431" s="46">
        <v>1</v>
      </c>
      <c r="V431" t="s">
        <v>43</v>
      </c>
      <c r="Y431" s="46" t="str">
        <f>IF(V431="","",_xlfn.LET(_xlpm.x,VLOOKUP(V431,'Drop-down_menus'!$D$2:$E$13,2,FALSE),IF(_xlpm.x=0,"",_xlpm.x)))</f>
        <v>https://orcid.org/0000-0002-0981-7442</v>
      </c>
      <c r="Z431" s="46" t="str">
        <f>IF(W431="","",_xlfn.LET(_xlpm.x,VLOOKUP(W431,'Drop-down_menus'!$D$2:$E$13,2,FALSE),IF(_xlpm.x=0,"",_xlpm.x)))</f>
        <v/>
      </c>
      <c r="AA431" s="46" t="str">
        <f>IF(X431="","",_xlfn.LET(_xlpm.x,VLOOKUP(X431,'Drop-down_menus'!$D$2:$E$13,2,FALSE),IF(_xlpm.x=0,"",_xlpm.x)))</f>
        <v/>
      </c>
      <c r="AB431" s="46" t="s">
        <v>1254</v>
      </c>
      <c r="AC431" s="46" t="s">
        <v>1256</v>
      </c>
    </row>
    <row r="432" spans="2:34" ht="13.5" customHeight="1">
      <c r="B432" s="46">
        <v>342</v>
      </c>
      <c r="C432" s="46" t="s">
        <v>100</v>
      </c>
      <c r="D432" s="46" t="b">
        <f>COUNTIF(Events!$B$2:$B$171, C432) &gt; 0</f>
        <v>1</v>
      </c>
      <c r="G432" s="46" t="s">
        <v>177</v>
      </c>
      <c r="I432" s="46" t="s">
        <v>177</v>
      </c>
      <c r="J432" s="46" t="str">
        <f>IF(I432="","",_xlfn.LET(_xlpm.x,VLOOKUP(I432,'2026-01-09_taxon-match'!$A$2:$N$81,4,FALSE),IF(_xlpm.x=0,"",_xlpm.x)))</f>
        <v>Sterechinus neumayeri</v>
      </c>
      <c r="L432" s="46" t="str">
        <f>IF(I432="","",_xlfn.LET(_xlpm.x,VLOOKUP(I432,'2026-01-09_taxon-match'!$A$2:$N$81,3,FALSE),IF(_xlpm.x=0,"",_xlpm.x)))</f>
        <v>urn:lsid:marinespecies.org:taxname:160831</v>
      </c>
      <c r="M432" s="46" t="str">
        <f>IF($I432="","",_xlfn.LET(_xlpm.x,VLOOKUP($I432,'2026-01-09_taxon-match'!$A$2:$N$81,5,FALSE),IF(_xlpm.x=0,"",_xlpm.x)))</f>
        <v>(Meissner, 1900)</v>
      </c>
      <c r="N432" s="46" t="str">
        <f>IF($I432="","",_xlfn.LET(_xlpm.x,VLOOKUP($I432,'2026-01-09_taxon-match'!$A$2:$N$81,6,FALSE),IF(_xlpm.x=0,"",_xlpm.x)))</f>
        <v>Animalia</v>
      </c>
      <c r="O432" s="46" t="str">
        <f>IF($I432="","",_xlfn.LET(_xlpm.x,VLOOKUP($I432,'2026-01-09_taxon-match'!$A$2:$N$81,7,FALSE),IF(_xlpm.x=0,"",_xlpm.x)))</f>
        <v>Echinodermata</v>
      </c>
      <c r="P432" s="46" t="str">
        <f>IF($I432="","",_xlfn.LET(_xlpm.x,VLOOKUP($I432,'2026-01-09_taxon-match'!$A$2:$N$81,8,FALSE),IF(_xlpm.x=0,"",_xlpm.x)))</f>
        <v>Echinoidea</v>
      </c>
      <c r="Q432" s="46" t="str">
        <f>IF($I432="","",_xlfn.LET(_xlpm.x,VLOOKUP($I432,'2026-01-09_taxon-match'!$A$2:$N$81,9,FALSE),IF(_xlpm.x=0,"",_xlpm.x)))</f>
        <v>Camarodonta</v>
      </c>
      <c r="R432" s="46" t="str">
        <f>IF($I432="","",_xlfn.LET(_xlpm.x,VLOOKUP($I432,'2026-01-09_taxon-match'!$A$2:$N$81,10,FALSE),IF(_xlpm.x=0,"",_xlpm.x)))</f>
        <v>Echinidae</v>
      </c>
      <c r="S432" s="46" t="str">
        <f>IF($I432="","",_xlfn.LET(_xlpm.x,VLOOKUP($I432,'2026-01-09_taxon-match'!$A$2:$N$81,11,FALSE),IF(_xlpm.x=0,"",_xlpm.x)))</f>
        <v>Sterechinus</v>
      </c>
      <c r="T432" s="46" t="str">
        <f>IF($I432="","",_xlfn.LET(_xlpm.x,VLOOKUP($I432,'2026-01-09_taxon-match'!$A$2:$N$81,13,FALSE),IF(_xlpm.x=0,"",_xlpm.x)))</f>
        <v>neumayeri</v>
      </c>
      <c r="U432" s="46">
        <v>1</v>
      </c>
      <c r="V432" t="s">
        <v>43</v>
      </c>
      <c r="Y432" s="46" t="str">
        <f>IF(V432="","",_xlfn.LET(_xlpm.x,VLOOKUP(V432,'Drop-down_menus'!$D$2:$E$13,2,FALSE),IF(_xlpm.x=0,"",_xlpm.x)))</f>
        <v>https://orcid.org/0000-0002-0981-7442</v>
      </c>
      <c r="Z432" s="46" t="str">
        <f>IF(W432="","",_xlfn.LET(_xlpm.x,VLOOKUP(W432,'Drop-down_menus'!$D$2:$E$13,2,FALSE),IF(_xlpm.x=0,"",_xlpm.x)))</f>
        <v/>
      </c>
      <c r="AA432" s="46" t="str">
        <f>IF(X432="","",_xlfn.LET(_xlpm.x,VLOOKUP(X432,'Drop-down_menus'!$D$2:$E$13,2,FALSE),IF(_xlpm.x=0,"",_xlpm.x)))</f>
        <v/>
      </c>
      <c r="AB432" s="46" t="s">
        <v>300</v>
      </c>
      <c r="AC432" s="46" t="s">
        <v>1255</v>
      </c>
    </row>
    <row r="433" spans="2:34" ht="13.5" customHeight="1">
      <c r="B433" s="46">
        <v>342</v>
      </c>
      <c r="C433" s="46" t="s">
        <v>100</v>
      </c>
      <c r="D433" s="46" t="b">
        <f>COUNTIF(Events!$B$2:$B$171, C433) &gt; 0</f>
        <v>1</v>
      </c>
      <c r="E433" s="46" t="s">
        <v>169</v>
      </c>
      <c r="G433" s="46" t="s">
        <v>177</v>
      </c>
      <c r="I433" s="46" t="s">
        <v>177</v>
      </c>
      <c r="J433" s="46" t="str">
        <f>IF(I433="","",_xlfn.LET(_xlpm.x,VLOOKUP(I433,'2026-01-09_taxon-match'!$A$2:$N$81,4,FALSE),IF(_xlpm.x=0,"",_xlpm.x)))</f>
        <v>Sterechinus neumayeri</v>
      </c>
      <c r="L433" s="46" t="str">
        <f>IF(I433="","",_xlfn.LET(_xlpm.x,VLOOKUP(I433,'2026-01-09_taxon-match'!$A$2:$N$81,3,FALSE),IF(_xlpm.x=0,"",_xlpm.x)))</f>
        <v>urn:lsid:marinespecies.org:taxname:160831</v>
      </c>
      <c r="M433" s="46" t="str">
        <f>IF($I433="","",_xlfn.LET(_xlpm.x,VLOOKUP($I433,'2026-01-09_taxon-match'!$A$2:$N$81,5,FALSE),IF(_xlpm.x=0,"",_xlpm.x)))</f>
        <v>(Meissner, 1900)</v>
      </c>
      <c r="N433" s="46" t="str">
        <f>IF($I433="","",_xlfn.LET(_xlpm.x,VLOOKUP($I433,'2026-01-09_taxon-match'!$A$2:$N$81,6,FALSE),IF(_xlpm.x=0,"",_xlpm.x)))</f>
        <v>Animalia</v>
      </c>
      <c r="O433" s="46" t="str">
        <f>IF($I433="","",_xlfn.LET(_xlpm.x,VLOOKUP($I433,'2026-01-09_taxon-match'!$A$2:$N$81,7,FALSE),IF(_xlpm.x=0,"",_xlpm.x)))</f>
        <v>Echinodermata</v>
      </c>
      <c r="P433" s="46" t="str">
        <f>IF($I433="","",_xlfn.LET(_xlpm.x,VLOOKUP($I433,'2026-01-09_taxon-match'!$A$2:$N$81,8,FALSE),IF(_xlpm.x=0,"",_xlpm.x)))</f>
        <v>Echinoidea</v>
      </c>
      <c r="Q433" s="46" t="str">
        <f>IF($I433="","",_xlfn.LET(_xlpm.x,VLOOKUP($I433,'2026-01-09_taxon-match'!$A$2:$N$81,9,FALSE),IF(_xlpm.x=0,"",_xlpm.x)))</f>
        <v>Camarodonta</v>
      </c>
      <c r="R433" s="46" t="str">
        <f>IF($I433="","",_xlfn.LET(_xlpm.x,VLOOKUP($I433,'2026-01-09_taxon-match'!$A$2:$N$81,10,FALSE),IF(_xlpm.x=0,"",_xlpm.x)))</f>
        <v>Echinidae</v>
      </c>
      <c r="S433" s="46" t="str">
        <f>IF($I433="","",_xlfn.LET(_xlpm.x,VLOOKUP($I433,'2026-01-09_taxon-match'!$A$2:$N$81,11,FALSE),IF(_xlpm.x=0,"",_xlpm.x)))</f>
        <v>Sterechinus</v>
      </c>
      <c r="T433" s="46" t="str">
        <f>IF($I433="","",_xlfn.LET(_xlpm.x,VLOOKUP($I433,'2026-01-09_taxon-match'!$A$2:$N$81,13,FALSE),IF(_xlpm.x=0,"",_xlpm.x)))</f>
        <v>neumayeri</v>
      </c>
      <c r="U433" s="46">
        <v>1</v>
      </c>
      <c r="V433" s="46" t="s">
        <v>58</v>
      </c>
      <c r="W433" s="46" t="s">
        <v>28</v>
      </c>
      <c r="Y433" s="46" t="str">
        <f>IF(V433="","",_xlfn.LET(_xlpm.x,VLOOKUP(V433,'Drop-down_menus'!$D$2:$E$13,2,FALSE),IF(_xlpm.x=0,"",_xlpm.x)))</f>
        <v>https://orcid.org/0000-0002-9708-1761</v>
      </c>
      <c r="Z433" s="46" t="str">
        <f>IF(W433="","",_xlfn.LET(_xlpm.x,VLOOKUP(W433,'Drop-down_menus'!$D$2:$E$13,2,FALSE),IF(_xlpm.x=0,"",_xlpm.x)))</f>
        <v>https://orcid.org/0000-0002-9037-7623</v>
      </c>
      <c r="AA433" s="46" t="str">
        <f>IF(X433="","",_xlfn.LET(_xlpm.x,VLOOKUP(X433,'Drop-down_menus'!$D$2:$E$13,2,FALSE),IF(_xlpm.x=0,"",_xlpm.x)))</f>
        <v/>
      </c>
      <c r="AB433" s="14" t="s">
        <v>236</v>
      </c>
      <c r="AC433" s="14" t="s">
        <v>233</v>
      </c>
      <c r="AE433" s="46" t="s">
        <v>28</v>
      </c>
      <c r="AF433" s="46" t="s">
        <v>42</v>
      </c>
      <c r="AG433" s="46" t="str">
        <f>IF(AE433="","",_xlfn.LET(_xlpm.x,VLOOKUP(AE433,'Drop-down_menus'!$D$2:$E$13,2,FALSE),IF(_xlpm.x=0,"",_xlpm.x)))</f>
        <v>https://orcid.org/0000-0002-9037-7623</v>
      </c>
      <c r="AH433" s="46" t="str">
        <f>IF(AF433="","",_xlfn.LET(_xlpm.x,VLOOKUP(AF433,'Drop-down_menus'!$D$2:$E$13,2,FALSE),IF(_xlpm.x=0,"",_xlpm.x)))</f>
        <v/>
      </c>
    </row>
    <row r="434" spans="2:34" ht="13.5" customHeight="1">
      <c r="B434" s="46">
        <v>343</v>
      </c>
      <c r="C434" s="46" t="s">
        <v>100</v>
      </c>
      <c r="D434" s="46" t="b">
        <f>COUNTIF(Events!$B$2:$B$171, C434) &gt; 0</f>
        <v>1</v>
      </c>
      <c r="G434" s="46" t="s">
        <v>177</v>
      </c>
      <c r="I434" s="46" t="s">
        <v>177</v>
      </c>
      <c r="J434" s="46" t="str">
        <f>IF(I434="","",_xlfn.LET(_xlpm.x,VLOOKUP(I434,'2026-01-09_taxon-match'!$A$2:$N$81,4,FALSE),IF(_xlpm.x=0,"",_xlpm.x)))</f>
        <v>Sterechinus neumayeri</v>
      </c>
      <c r="L434" s="46" t="str">
        <f>IF(I434="","",_xlfn.LET(_xlpm.x,VLOOKUP(I434,'2026-01-09_taxon-match'!$A$2:$N$81,3,FALSE),IF(_xlpm.x=0,"",_xlpm.x)))</f>
        <v>urn:lsid:marinespecies.org:taxname:160831</v>
      </c>
      <c r="M434" s="46" t="str">
        <f>IF($I434="","",_xlfn.LET(_xlpm.x,VLOOKUP($I434,'2026-01-09_taxon-match'!$A$2:$N$81,5,FALSE),IF(_xlpm.x=0,"",_xlpm.x)))</f>
        <v>(Meissner, 1900)</v>
      </c>
      <c r="N434" s="46" t="str">
        <f>IF($I434="","",_xlfn.LET(_xlpm.x,VLOOKUP($I434,'2026-01-09_taxon-match'!$A$2:$N$81,6,FALSE),IF(_xlpm.x=0,"",_xlpm.x)))</f>
        <v>Animalia</v>
      </c>
      <c r="O434" s="46" t="str">
        <f>IF($I434="","",_xlfn.LET(_xlpm.x,VLOOKUP($I434,'2026-01-09_taxon-match'!$A$2:$N$81,7,FALSE),IF(_xlpm.x=0,"",_xlpm.x)))</f>
        <v>Echinodermata</v>
      </c>
      <c r="P434" s="46" t="str">
        <f>IF($I434="","",_xlfn.LET(_xlpm.x,VLOOKUP($I434,'2026-01-09_taxon-match'!$A$2:$N$81,8,FALSE),IF(_xlpm.x=0,"",_xlpm.x)))</f>
        <v>Echinoidea</v>
      </c>
      <c r="Q434" s="46" t="str">
        <f>IF($I434="","",_xlfn.LET(_xlpm.x,VLOOKUP($I434,'2026-01-09_taxon-match'!$A$2:$N$81,9,FALSE),IF(_xlpm.x=0,"",_xlpm.x)))</f>
        <v>Camarodonta</v>
      </c>
      <c r="R434" s="46" t="str">
        <f>IF($I434="","",_xlfn.LET(_xlpm.x,VLOOKUP($I434,'2026-01-09_taxon-match'!$A$2:$N$81,10,FALSE),IF(_xlpm.x=0,"",_xlpm.x)))</f>
        <v>Echinidae</v>
      </c>
      <c r="S434" s="46" t="str">
        <f>IF($I434="","",_xlfn.LET(_xlpm.x,VLOOKUP($I434,'2026-01-09_taxon-match'!$A$2:$N$81,11,FALSE),IF(_xlpm.x=0,"",_xlpm.x)))</f>
        <v>Sterechinus</v>
      </c>
      <c r="T434" s="46" t="str">
        <f>IF($I434="","",_xlfn.LET(_xlpm.x,VLOOKUP($I434,'2026-01-09_taxon-match'!$A$2:$N$81,13,FALSE),IF(_xlpm.x=0,"",_xlpm.x)))</f>
        <v>neumayeri</v>
      </c>
      <c r="U434" s="46">
        <v>1</v>
      </c>
      <c r="V434" t="s">
        <v>43</v>
      </c>
      <c r="Y434" s="46" t="str">
        <f>IF(V434="","",_xlfn.LET(_xlpm.x,VLOOKUP(V434,'Drop-down_menus'!$D$2:$E$13,2,FALSE),IF(_xlpm.x=0,"",_xlpm.x)))</f>
        <v>https://orcid.org/0000-0002-0981-7442</v>
      </c>
      <c r="Z434" s="46" t="str">
        <f>IF(W434="","",_xlfn.LET(_xlpm.x,VLOOKUP(W434,'Drop-down_menus'!$D$2:$E$13,2,FALSE),IF(_xlpm.x=0,"",_xlpm.x)))</f>
        <v/>
      </c>
      <c r="AA434" s="46" t="str">
        <f>IF(X434="","",_xlfn.LET(_xlpm.x,VLOOKUP(X434,'Drop-down_menus'!$D$2:$E$13,2,FALSE),IF(_xlpm.x=0,"",_xlpm.x)))</f>
        <v/>
      </c>
      <c r="AB434" s="46" t="s">
        <v>1252</v>
      </c>
      <c r="AC434" s="46" t="s">
        <v>1255</v>
      </c>
    </row>
    <row r="435" spans="2:34" ht="13.5" customHeight="1">
      <c r="B435" s="46">
        <v>343</v>
      </c>
      <c r="C435" s="46" t="s">
        <v>100</v>
      </c>
      <c r="D435" s="46" t="b">
        <f>COUNTIF(Events!$B$2:$B$171, C435) &gt; 0</f>
        <v>1</v>
      </c>
      <c r="G435" s="46" t="s">
        <v>177</v>
      </c>
      <c r="I435" s="46" t="s">
        <v>177</v>
      </c>
      <c r="J435" s="46" t="str">
        <f>IF(I435="","",_xlfn.LET(_xlpm.x,VLOOKUP(I435,'2026-01-09_taxon-match'!$A$2:$N$81,4,FALSE),IF(_xlpm.x=0,"",_xlpm.x)))</f>
        <v>Sterechinus neumayeri</v>
      </c>
      <c r="L435" s="46" t="str">
        <f>IF(I435="","",_xlfn.LET(_xlpm.x,VLOOKUP(I435,'2026-01-09_taxon-match'!$A$2:$N$81,3,FALSE),IF(_xlpm.x=0,"",_xlpm.x)))</f>
        <v>urn:lsid:marinespecies.org:taxname:160831</v>
      </c>
      <c r="M435" s="46" t="str">
        <f>IF($I435="","",_xlfn.LET(_xlpm.x,VLOOKUP($I435,'2026-01-09_taxon-match'!$A$2:$N$81,5,FALSE),IF(_xlpm.x=0,"",_xlpm.x)))</f>
        <v>(Meissner, 1900)</v>
      </c>
      <c r="N435" s="46" t="str">
        <f>IF($I435="","",_xlfn.LET(_xlpm.x,VLOOKUP($I435,'2026-01-09_taxon-match'!$A$2:$N$81,6,FALSE),IF(_xlpm.x=0,"",_xlpm.x)))</f>
        <v>Animalia</v>
      </c>
      <c r="O435" s="46" t="str">
        <f>IF($I435="","",_xlfn.LET(_xlpm.x,VLOOKUP($I435,'2026-01-09_taxon-match'!$A$2:$N$81,7,FALSE),IF(_xlpm.x=0,"",_xlpm.x)))</f>
        <v>Echinodermata</v>
      </c>
      <c r="P435" s="46" t="str">
        <f>IF($I435="","",_xlfn.LET(_xlpm.x,VLOOKUP($I435,'2026-01-09_taxon-match'!$A$2:$N$81,8,FALSE),IF(_xlpm.x=0,"",_xlpm.x)))</f>
        <v>Echinoidea</v>
      </c>
      <c r="Q435" s="46" t="str">
        <f>IF($I435="","",_xlfn.LET(_xlpm.x,VLOOKUP($I435,'2026-01-09_taxon-match'!$A$2:$N$81,9,FALSE),IF(_xlpm.x=0,"",_xlpm.x)))</f>
        <v>Camarodonta</v>
      </c>
      <c r="R435" s="46" t="str">
        <f>IF($I435="","",_xlfn.LET(_xlpm.x,VLOOKUP($I435,'2026-01-09_taxon-match'!$A$2:$N$81,10,FALSE),IF(_xlpm.x=0,"",_xlpm.x)))</f>
        <v>Echinidae</v>
      </c>
      <c r="S435" s="46" t="str">
        <f>IF($I435="","",_xlfn.LET(_xlpm.x,VLOOKUP($I435,'2026-01-09_taxon-match'!$A$2:$N$81,11,FALSE),IF(_xlpm.x=0,"",_xlpm.x)))</f>
        <v>Sterechinus</v>
      </c>
      <c r="T435" s="46" t="str">
        <f>IF($I435="","",_xlfn.LET(_xlpm.x,VLOOKUP($I435,'2026-01-09_taxon-match'!$A$2:$N$81,13,FALSE),IF(_xlpm.x=0,"",_xlpm.x)))</f>
        <v>neumayeri</v>
      </c>
      <c r="U435" s="46">
        <v>1</v>
      </c>
      <c r="V435" t="s">
        <v>43</v>
      </c>
      <c r="Y435" s="46" t="str">
        <f>IF(V435="","",_xlfn.LET(_xlpm.x,VLOOKUP(V435,'Drop-down_menus'!$D$2:$E$13,2,FALSE),IF(_xlpm.x=0,"",_xlpm.x)))</f>
        <v>https://orcid.org/0000-0002-0981-7442</v>
      </c>
      <c r="Z435" s="46" t="str">
        <f>IF(W435="","",_xlfn.LET(_xlpm.x,VLOOKUP(W435,'Drop-down_menus'!$D$2:$E$13,2,FALSE),IF(_xlpm.x=0,"",_xlpm.x)))</f>
        <v/>
      </c>
      <c r="AA435" s="46" t="str">
        <f>IF(X435="","",_xlfn.LET(_xlpm.x,VLOOKUP(X435,'Drop-down_menus'!$D$2:$E$13,2,FALSE),IF(_xlpm.x=0,"",_xlpm.x)))</f>
        <v/>
      </c>
      <c r="AB435" s="46" t="s">
        <v>1254</v>
      </c>
      <c r="AC435" s="46" t="s">
        <v>1256</v>
      </c>
    </row>
    <row r="436" spans="2:34" ht="13.5" customHeight="1">
      <c r="B436" s="46">
        <v>343</v>
      </c>
      <c r="C436" s="46" t="s">
        <v>100</v>
      </c>
      <c r="D436" s="46" t="b">
        <f>COUNTIF(Events!$B$2:$B$171, C436) &gt; 0</f>
        <v>1</v>
      </c>
      <c r="G436" s="46" t="s">
        <v>177</v>
      </c>
      <c r="I436" s="46" t="s">
        <v>177</v>
      </c>
      <c r="J436" s="46" t="str">
        <f>IF(I436="","",_xlfn.LET(_xlpm.x,VLOOKUP(I436,'2026-01-09_taxon-match'!$A$2:$N$81,4,FALSE),IF(_xlpm.x=0,"",_xlpm.x)))</f>
        <v>Sterechinus neumayeri</v>
      </c>
      <c r="L436" s="46" t="str">
        <f>IF(I436="","",_xlfn.LET(_xlpm.x,VLOOKUP(I436,'2026-01-09_taxon-match'!$A$2:$N$81,3,FALSE),IF(_xlpm.x=0,"",_xlpm.x)))</f>
        <v>urn:lsid:marinespecies.org:taxname:160831</v>
      </c>
      <c r="M436" s="46" t="str">
        <f>IF($I436="","",_xlfn.LET(_xlpm.x,VLOOKUP($I436,'2026-01-09_taxon-match'!$A$2:$N$81,5,FALSE),IF(_xlpm.x=0,"",_xlpm.x)))</f>
        <v>(Meissner, 1900)</v>
      </c>
      <c r="N436" s="46" t="str">
        <f>IF($I436="","",_xlfn.LET(_xlpm.x,VLOOKUP($I436,'2026-01-09_taxon-match'!$A$2:$N$81,6,FALSE),IF(_xlpm.x=0,"",_xlpm.x)))</f>
        <v>Animalia</v>
      </c>
      <c r="O436" s="46" t="str">
        <f>IF($I436="","",_xlfn.LET(_xlpm.x,VLOOKUP($I436,'2026-01-09_taxon-match'!$A$2:$N$81,7,FALSE),IF(_xlpm.x=0,"",_xlpm.x)))</f>
        <v>Echinodermata</v>
      </c>
      <c r="P436" s="46" t="str">
        <f>IF($I436="","",_xlfn.LET(_xlpm.x,VLOOKUP($I436,'2026-01-09_taxon-match'!$A$2:$N$81,8,FALSE),IF(_xlpm.x=0,"",_xlpm.x)))</f>
        <v>Echinoidea</v>
      </c>
      <c r="Q436" s="46" t="str">
        <f>IF($I436="","",_xlfn.LET(_xlpm.x,VLOOKUP($I436,'2026-01-09_taxon-match'!$A$2:$N$81,9,FALSE),IF(_xlpm.x=0,"",_xlpm.x)))</f>
        <v>Camarodonta</v>
      </c>
      <c r="R436" s="46" t="str">
        <f>IF($I436="","",_xlfn.LET(_xlpm.x,VLOOKUP($I436,'2026-01-09_taxon-match'!$A$2:$N$81,10,FALSE),IF(_xlpm.x=0,"",_xlpm.x)))</f>
        <v>Echinidae</v>
      </c>
      <c r="S436" s="46" t="str">
        <f>IF($I436="","",_xlfn.LET(_xlpm.x,VLOOKUP($I436,'2026-01-09_taxon-match'!$A$2:$N$81,11,FALSE),IF(_xlpm.x=0,"",_xlpm.x)))</f>
        <v>Sterechinus</v>
      </c>
      <c r="T436" s="46" t="str">
        <f>IF($I436="","",_xlfn.LET(_xlpm.x,VLOOKUP($I436,'2026-01-09_taxon-match'!$A$2:$N$81,13,FALSE),IF(_xlpm.x=0,"",_xlpm.x)))</f>
        <v>neumayeri</v>
      </c>
      <c r="U436" s="46">
        <v>1</v>
      </c>
      <c r="V436" t="s">
        <v>43</v>
      </c>
      <c r="Y436" s="46" t="str">
        <f>IF(V436="","",_xlfn.LET(_xlpm.x,VLOOKUP(V436,'Drop-down_menus'!$D$2:$E$13,2,FALSE),IF(_xlpm.x=0,"",_xlpm.x)))</f>
        <v>https://orcid.org/0000-0002-0981-7442</v>
      </c>
      <c r="Z436" s="46" t="str">
        <f>IF(W436="","",_xlfn.LET(_xlpm.x,VLOOKUP(W436,'Drop-down_menus'!$D$2:$E$13,2,FALSE),IF(_xlpm.x=0,"",_xlpm.x)))</f>
        <v/>
      </c>
      <c r="AA436" s="46" t="str">
        <f>IF(X436="","",_xlfn.LET(_xlpm.x,VLOOKUP(X436,'Drop-down_menus'!$D$2:$E$13,2,FALSE),IF(_xlpm.x=0,"",_xlpm.x)))</f>
        <v/>
      </c>
      <c r="AB436" s="46" t="s">
        <v>300</v>
      </c>
      <c r="AC436" s="46" t="s">
        <v>1255</v>
      </c>
    </row>
    <row r="437" spans="2:34" ht="13.5" customHeight="1">
      <c r="B437" s="46">
        <v>343</v>
      </c>
      <c r="C437" s="46" t="s">
        <v>100</v>
      </c>
      <c r="D437" s="46" t="b">
        <f>COUNTIF(Events!$B$2:$B$171, C437) &gt; 0</f>
        <v>1</v>
      </c>
      <c r="E437" s="46" t="s">
        <v>169</v>
      </c>
      <c r="G437" s="46" t="s">
        <v>177</v>
      </c>
      <c r="I437" s="46" t="s">
        <v>177</v>
      </c>
      <c r="J437" s="46" t="str">
        <f>IF(I437="","",_xlfn.LET(_xlpm.x,VLOOKUP(I437,'2026-01-09_taxon-match'!$A$2:$N$81,4,FALSE),IF(_xlpm.x=0,"",_xlpm.x)))</f>
        <v>Sterechinus neumayeri</v>
      </c>
      <c r="L437" s="46" t="str">
        <f>IF(I437="","",_xlfn.LET(_xlpm.x,VLOOKUP(I437,'2026-01-09_taxon-match'!$A$2:$N$81,3,FALSE),IF(_xlpm.x=0,"",_xlpm.x)))</f>
        <v>urn:lsid:marinespecies.org:taxname:160831</v>
      </c>
      <c r="M437" s="46" t="str">
        <f>IF($I437="","",_xlfn.LET(_xlpm.x,VLOOKUP($I437,'2026-01-09_taxon-match'!$A$2:$N$81,5,FALSE),IF(_xlpm.x=0,"",_xlpm.x)))</f>
        <v>(Meissner, 1900)</v>
      </c>
      <c r="N437" s="46" t="str">
        <f>IF($I437="","",_xlfn.LET(_xlpm.x,VLOOKUP($I437,'2026-01-09_taxon-match'!$A$2:$N$81,6,FALSE),IF(_xlpm.x=0,"",_xlpm.x)))</f>
        <v>Animalia</v>
      </c>
      <c r="O437" s="46" t="str">
        <f>IF($I437="","",_xlfn.LET(_xlpm.x,VLOOKUP($I437,'2026-01-09_taxon-match'!$A$2:$N$81,7,FALSE),IF(_xlpm.x=0,"",_xlpm.x)))</f>
        <v>Echinodermata</v>
      </c>
      <c r="P437" s="46" t="str">
        <f>IF($I437="","",_xlfn.LET(_xlpm.x,VLOOKUP($I437,'2026-01-09_taxon-match'!$A$2:$N$81,8,FALSE),IF(_xlpm.x=0,"",_xlpm.x)))</f>
        <v>Echinoidea</v>
      </c>
      <c r="Q437" s="46" t="str">
        <f>IF($I437="","",_xlfn.LET(_xlpm.x,VLOOKUP($I437,'2026-01-09_taxon-match'!$A$2:$N$81,9,FALSE),IF(_xlpm.x=0,"",_xlpm.x)))</f>
        <v>Camarodonta</v>
      </c>
      <c r="R437" s="46" t="str">
        <f>IF($I437="","",_xlfn.LET(_xlpm.x,VLOOKUP($I437,'2026-01-09_taxon-match'!$A$2:$N$81,10,FALSE),IF(_xlpm.x=0,"",_xlpm.x)))</f>
        <v>Echinidae</v>
      </c>
      <c r="S437" s="46" t="str">
        <f>IF($I437="","",_xlfn.LET(_xlpm.x,VLOOKUP($I437,'2026-01-09_taxon-match'!$A$2:$N$81,11,FALSE),IF(_xlpm.x=0,"",_xlpm.x)))</f>
        <v>Sterechinus</v>
      </c>
      <c r="T437" s="46" t="str">
        <f>IF($I437="","",_xlfn.LET(_xlpm.x,VLOOKUP($I437,'2026-01-09_taxon-match'!$A$2:$N$81,13,FALSE),IF(_xlpm.x=0,"",_xlpm.x)))</f>
        <v>neumayeri</v>
      </c>
      <c r="U437" s="46">
        <v>1</v>
      </c>
      <c r="V437" s="46" t="s">
        <v>58</v>
      </c>
      <c r="W437" s="46" t="s">
        <v>28</v>
      </c>
      <c r="Y437" s="46" t="str">
        <f>IF(V437="","",_xlfn.LET(_xlpm.x,VLOOKUP(V437,'Drop-down_menus'!$D$2:$E$13,2,FALSE),IF(_xlpm.x=0,"",_xlpm.x)))</f>
        <v>https://orcid.org/0000-0002-9708-1761</v>
      </c>
      <c r="Z437" s="46" t="str">
        <f>IF(W437="","",_xlfn.LET(_xlpm.x,VLOOKUP(W437,'Drop-down_menus'!$D$2:$E$13,2,FALSE),IF(_xlpm.x=0,"",_xlpm.x)))</f>
        <v>https://orcid.org/0000-0002-9037-7623</v>
      </c>
      <c r="AA437" s="46" t="str">
        <f>IF(X437="","",_xlfn.LET(_xlpm.x,VLOOKUP(X437,'Drop-down_menus'!$D$2:$E$13,2,FALSE),IF(_xlpm.x=0,"",_xlpm.x)))</f>
        <v/>
      </c>
      <c r="AB437" s="14" t="s">
        <v>236</v>
      </c>
      <c r="AC437" s="14" t="s">
        <v>233</v>
      </c>
      <c r="AE437" s="46" t="s">
        <v>28</v>
      </c>
      <c r="AF437" s="46" t="s">
        <v>42</v>
      </c>
      <c r="AG437" s="46" t="str">
        <f>IF(AE437="","",_xlfn.LET(_xlpm.x,VLOOKUP(AE437,'Drop-down_menus'!$D$2:$E$13,2,FALSE),IF(_xlpm.x=0,"",_xlpm.x)))</f>
        <v>https://orcid.org/0000-0002-9037-7623</v>
      </c>
      <c r="AH437" s="46" t="str">
        <f>IF(AF437="","",_xlfn.LET(_xlpm.x,VLOOKUP(AF437,'Drop-down_menus'!$D$2:$E$13,2,FALSE),IF(_xlpm.x=0,"",_xlpm.x)))</f>
        <v/>
      </c>
    </row>
    <row r="438" spans="2:34" ht="13.5" customHeight="1">
      <c r="B438" s="46">
        <v>344</v>
      </c>
      <c r="C438" s="46" t="s">
        <v>100</v>
      </c>
      <c r="D438" s="46" t="b">
        <f>COUNTIF(Events!$B$2:$B$171, C438) &gt; 0</f>
        <v>1</v>
      </c>
      <c r="G438" s="46" t="s">
        <v>1212</v>
      </c>
      <c r="I438" s="46" t="s">
        <v>315</v>
      </c>
      <c r="J438" s="46" t="str">
        <f>IF(I438="","",_xlfn.LET(_xlpm.x,VLOOKUP(I438,'2026-01-09_taxon-match'!$A$2:$N$81,4,FALSE),IF(_xlpm.x=0,"",_xlpm.x)))</f>
        <v>Cnemidocarpa verrucosa</v>
      </c>
      <c r="L438" s="46" t="str">
        <f>IF(I438="","",_xlfn.LET(_xlpm.x,VLOOKUP(I438,'2026-01-09_taxon-match'!$A$2:$N$81,3,FALSE),IF(_xlpm.x=0,"",_xlpm.x)))</f>
        <v>urn:lsid:marinespecies.org:taxname:173893</v>
      </c>
      <c r="M438" s="46" t="str">
        <f>IF($I438="","",_xlfn.LET(_xlpm.x,VLOOKUP($I438,'2026-01-09_taxon-match'!$A$2:$N$81,5,FALSE),IF(_xlpm.x=0,"",_xlpm.x)))</f>
        <v>(Lesson, 1830)</v>
      </c>
      <c r="N438" s="46" t="str">
        <f>IF($I438="","",_xlfn.LET(_xlpm.x,VLOOKUP($I438,'2026-01-09_taxon-match'!$A$2:$N$81,6,FALSE),IF(_xlpm.x=0,"",_xlpm.x)))</f>
        <v>Animalia</v>
      </c>
      <c r="O438" s="46" t="str">
        <f>IF($I438="","",_xlfn.LET(_xlpm.x,VLOOKUP($I438,'2026-01-09_taxon-match'!$A$2:$N$81,7,FALSE),IF(_xlpm.x=0,"",_xlpm.x)))</f>
        <v>Chordata</v>
      </c>
      <c r="P438" s="46" t="str">
        <f>IF($I438="","",_xlfn.LET(_xlpm.x,VLOOKUP($I438,'2026-01-09_taxon-match'!$A$2:$N$81,8,FALSE),IF(_xlpm.x=0,"",_xlpm.x)))</f>
        <v>Ascidiacea</v>
      </c>
      <c r="Q438" s="46" t="str">
        <f>IF($I438="","",_xlfn.LET(_xlpm.x,VLOOKUP($I438,'2026-01-09_taxon-match'!$A$2:$N$81,9,FALSE),IF(_xlpm.x=0,"",_xlpm.x)))</f>
        <v>Stolidobranchia</v>
      </c>
      <c r="R438" s="46" t="str">
        <f>IF($I438="","",_xlfn.LET(_xlpm.x,VLOOKUP($I438,'2026-01-09_taxon-match'!$A$2:$N$81,10,FALSE),IF(_xlpm.x=0,"",_xlpm.x)))</f>
        <v>Styelidae</v>
      </c>
      <c r="S438" s="46" t="str">
        <f>IF($I438="","",_xlfn.LET(_xlpm.x,VLOOKUP($I438,'2026-01-09_taxon-match'!$A$2:$N$81,11,FALSE),IF(_xlpm.x=0,"",_xlpm.x)))</f>
        <v>Cnemidocarpa</v>
      </c>
      <c r="T438" s="46" t="str">
        <f>IF($I438="","",_xlfn.LET(_xlpm.x,VLOOKUP($I438,'2026-01-09_taxon-match'!$A$2:$N$81,13,FALSE),IF(_xlpm.x=0,"",_xlpm.x)))</f>
        <v>verrucosa</v>
      </c>
      <c r="U438" s="46">
        <v>1</v>
      </c>
      <c r="V438" s="2" t="s">
        <v>58</v>
      </c>
      <c r="Y438" s="46" t="str">
        <f>IF(V438="","",_xlfn.LET(_xlpm.x,VLOOKUP(V438,'Drop-down_menus'!$D$2:$E$13,2,FALSE),IF(_xlpm.x=0,"",_xlpm.x)))</f>
        <v>https://orcid.org/0000-0002-9708-1761</v>
      </c>
      <c r="Z438" s="46" t="str">
        <f>IF(W438="","",_xlfn.LET(_xlpm.x,VLOOKUP(W438,'Drop-down_menus'!$D$2:$E$13,2,FALSE),IF(_xlpm.x=0,"",_xlpm.x)))</f>
        <v/>
      </c>
      <c r="AA438" s="46" t="str">
        <f>IF(X438="","",_xlfn.LET(_xlpm.x,VLOOKUP(X438,'Drop-down_menus'!$D$2:$E$13,2,FALSE),IF(_xlpm.x=0,"",_xlpm.x)))</f>
        <v/>
      </c>
      <c r="AB438" s="46" t="s">
        <v>1252</v>
      </c>
      <c r="AC438" s="46" t="s">
        <v>1255</v>
      </c>
    </row>
    <row r="439" spans="2:34" ht="13.5" customHeight="1">
      <c r="B439" s="46">
        <v>344</v>
      </c>
      <c r="C439" s="46" t="s">
        <v>100</v>
      </c>
      <c r="D439" s="46" t="b">
        <f>COUNTIF(Events!$B$2:$B$171, C439) &gt; 0</f>
        <v>1</v>
      </c>
      <c r="G439" s="46" t="s">
        <v>1212</v>
      </c>
      <c r="I439" s="46" t="s">
        <v>315</v>
      </c>
      <c r="J439" s="46" t="str">
        <f>IF(I439="","",_xlfn.LET(_xlpm.x,VLOOKUP(I439,'2026-01-09_taxon-match'!$A$2:$N$81,4,FALSE),IF(_xlpm.x=0,"",_xlpm.x)))</f>
        <v>Cnemidocarpa verrucosa</v>
      </c>
      <c r="L439" s="46" t="str">
        <f>IF(I439="","",_xlfn.LET(_xlpm.x,VLOOKUP(I439,'2026-01-09_taxon-match'!$A$2:$N$81,3,FALSE),IF(_xlpm.x=0,"",_xlpm.x)))</f>
        <v>urn:lsid:marinespecies.org:taxname:173893</v>
      </c>
      <c r="M439" s="46" t="str">
        <f>IF($I439="","",_xlfn.LET(_xlpm.x,VLOOKUP($I439,'2026-01-09_taxon-match'!$A$2:$N$81,5,FALSE),IF(_xlpm.x=0,"",_xlpm.x)))</f>
        <v>(Lesson, 1830)</v>
      </c>
      <c r="N439" s="46" t="str">
        <f>IF($I439="","",_xlfn.LET(_xlpm.x,VLOOKUP($I439,'2026-01-09_taxon-match'!$A$2:$N$81,6,FALSE),IF(_xlpm.x=0,"",_xlpm.x)))</f>
        <v>Animalia</v>
      </c>
      <c r="O439" s="46" t="str">
        <f>IF($I439="","",_xlfn.LET(_xlpm.x,VLOOKUP($I439,'2026-01-09_taxon-match'!$A$2:$N$81,7,FALSE),IF(_xlpm.x=0,"",_xlpm.x)))</f>
        <v>Chordata</v>
      </c>
      <c r="P439" s="46" t="str">
        <f>IF($I439="","",_xlfn.LET(_xlpm.x,VLOOKUP($I439,'2026-01-09_taxon-match'!$A$2:$N$81,8,FALSE),IF(_xlpm.x=0,"",_xlpm.x)))</f>
        <v>Ascidiacea</v>
      </c>
      <c r="Q439" s="46" t="str">
        <f>IF($I439="","",_xlfn.LET(_xlpm.x,VLOOKUP($I439,'2026-01-09_taxon-match'!$A$2:$N$81,9,FALSE),IF(_xlpm.x=0,"",_xlpm.x)))</f>
        <v>Stolidobranchia</v>
      </c>
      <c r="R439" s="46" t="str">
        <f>IF($I439="","",_xlfn.LET(_xlpm.x,VLOOKUP($I439,'2026-01-09_taxon-match'!$A$2:$N$81,10,FALSE),IF(_xlpm.x=0,"",_xlpm.x)))</f>
        <v>Styelidae</v>
      </c>
      <c r="S439" s="46" t="str">
        <f>IF($I439="","",_xlfn.LET(_xlpm.x,VLOOKUP($I439,'2026-01-09_taxon-match'!$A$2:$N$81,11,FALSE),IF(_xlpm.x=0,"",_xlpm.x)))</f>
        <v>Cnemidocarpa</v>
      </c>
      <c r="T439" s="46" t="str">
        <f>IF($I439="","",_xlfn.LET(_xlpm.x,VLOOKUP($I439,'2026-01-09_taxon-match'!$A$2:$N$81,13,FALSE),IF(_xlpm.x=0,"",_xlpm.x)))</f>
        <v>verrucosa</v>
      </c>
      <c r="U439" s="46">
        <v>1</v>
      </c>
      <c r="V439" s="2" t="s">
        <v>58</v>
      </c>
      <c r="Y439" s="46" t="str">
        <f>IF(V439="","",_xlfn.LET(_xlpm.x,VLOOKUP(V439,'Drop-down_menus'!$D$2:$E$13,2,FALSE),IF(_xlpm.x=0,"",_xlpm.x)))</f>
        <v>https://orcid.org/0000-0002-9708-1761</v>
      </c>
      <c r="Z439" s="46" t="str">
        <f>IF(W439="","",_xlfn.LET(_xlpm.x,VLOOKUP(W439,'Drop-down_menus'!$D$2:$E$13,2,FALSE),IF(_xlpm.x=0,"",_xlpm.x)))</f>
        <v/>
      </c>
      <c r="AA439" s="46" t="str">
        <f>IF(X439="","",_xlfn.LET(_xlpm.x,VLOOKUP(X439,'Drop-down_menus'!$D$2:$E$13,2,FALSE),IF(_xlpm.x=0,"",_xlpm.x)))</f>
        <v/>
      </c>
      <c r="AB439" s="46" t="s">
        <v>1253</v>
      </c>
      <c r="AC439" s="46" t="s">
        <v>1256</v>
      </c>
    </row>
    <row r="440" spans="2:34" ht="13.5" customHeight="1">
      <c r="B440" s="46">
        <v>344</v>
      </c>
      <c r="C440" s="46" t="s">
        <v>100</v>
      </c>
      <c r="D440" s="46" t="b">
        <f>COUNTIF(Events!$B$2:$B$171, C440) &gt; 0</f>
        <v>1</v>
      </c>
      <c r="G440" s="46" t="s">
        <v>1212</v>
      </c>
      <c r="I440" s="46" t="s">
        <v>315</v>
      </c>
      <c r="J440" s="46" t="str">
        <f>IF(I440="","",_xlfn.LET(_xlpm.x,VLOOKUP(I440,'2026-01-09_taxon-match'!$A$2:$N$81,4,FALSE),IF(_xlpm.x=0,"",_xlpm.x)))</f>
        <v>Cnemidocarpa verrucosa</v>
      </c>
      <c r="L440" s="46" t="str">
        <f>IF(I440="","",_xlfn.LET(_xlpm.x,VLOOKUP(I440,'2026-01-09_taxon-match'!$A$2:$N$81,3,FALSE),IF(_xlpm.x=0,"",_xlpm.x)))</f>
        <v>urn:lsid:marinespecies.org:taxname:173893</v>
      </c>
      <c r="M440" s="46" t="str">
        <f>IF($I440="","",_xlfn.LET(_xlpm.x,VLOOKUP($I440,'2026-01-09_taxon-match'!$A$2:$N$81,5,FALSE),IF(_xlpm.x=0,"",_xlpm.x)))</f>
        <v>(Lesson, 1830)</v>
      </c>
      <c r="N440" s="46" t="str">
        <f>IF($I440="","",_xlfn.LET(_xlpm.x,VLOOKUP($I440,'2026-01-09_taxon-match'!$A$2:$N$81,6,FALSE),IF(_xlpm.x=0,"",_xlpm.x)))</f>
        <v>Animalia</v>
      </c>
      <c r="O440" s="46" t="str">
        <f>IF($I440="","",_xlfn.LET(_xlpm.x,VLOOKUP($I440,'2026-01-09_taxon-match'!$A$2:$N$81,7,FALSE),IF(_xlpm.x=0,"",_xlpm.x)))</f>
        <v>Chordata</v>
      </c>
      <c r="P440" s="46" t="str">
        <f>IF($I440="","",_xlfn.LET(_xlpm.x,VLOOKUP($I440,'2026-01-09_taxon-match'!$A$2:$N$81,8,FALSE),IF(_xlpm.x=0,"",_xlpm.x)))</f>
        <v>Ascidiacea</v>
      </c>
      <c r="Q440" s="46" t="str">
        <f>IF($I440="","",_xlfn.LET(_xlpm.x,VLOOKUP($I440,'2026-01-09_taxon-match'!$A$2:$N$81,9,FALSE),IF(_xlpm.x=0,"",_xlpm.x)))</f>
        <v>Stolidobranchia</v>
      </c>
      <c r="R440" s="46" t="str">
        <f>IF($I440="","",_xlfn.LET(_xlpm.x,VLOOKUP($I440,'2026-01-09_taxon-match'!$A$2:$N$81,10,FALSE),IF(_xlpm.x=0,"",_xlpm.x)))</f>
        <v>Styelidae</v>
      </c>
      <c r="S440" s="46" t="str">
        <f>IF($I440="","",_xlfn.LET(_xlpm.x,VLOOKUP($I440,'2026-01-09_taxon-match'!$A$2:$N$81,11,FALSE),IF(_xlpm.x=0,"",_xlpm.x)))</f>
        <v>Cnemidocarpa</v>
      </c>
      <c r="T440" s="46" t="str">
        <f>IF($I440="","",_xlfn.LET(_xlpm.x,VLOOKUP($I440,'2026-01-09_taxon-match'!$A$2:$N$81,13,FALSE),IF(_xlpm.x=0,"",_xlpm.x)))</f>
        <v>verrucosa</v>
      </c>
      <c r="U440" s="46">
        <v>1</v>
      </c>
      <c r="V440" s="2" t="s">
        <v>58</v>
      </c>
      <c r="Y440" s="46" t="str">
        <f>IF(V440="","",_xlfn.LET(_xlpm.x,VLOOKUP(V440,'Drop-down_menus'!$D$2:$E$13,2,FALSE),IF(_xlpm.x=0,"",_xlpm.x)))</f>
        <v>https://orcid.org/0000-0002-9708-1761</v>
      </c>
      <c r="Z440" s="46" t="str">
        <f>IF(W440="","",_xlfn.LET(_xlpm.x,VLOOKUP(W440,'Drop-down_menus'!$D$2:$E$13,2,FALSE),IF(_xlpm.x=0,"",_xlpm.x)))</f>
        <v/>
      </c>
      <c r="AA440" s="46" t="str">
        <f>IF(X440="","",_xlfn.LET(_xlpm.x,VLOOKUP(X440,'Drop-down_menus'!$D$2:$E$13,2,FALSE),IF(_xlpm.x=0,"",_xlpm.x)))</f>
        <v/>
      </c>
      <c r="AB440" s="46" t="s">
        <v>300</v>
      </c>
      <c r="AC440" s="46" t="s">
        <v>1255</v>
      </c>
    </row>
    <row r="441" spans="2:34" ht="13.5" customHeight="1">
      <c r="B441" s="46">
        <v>344</v>
      </c>
      <c r="C441" s="46" t="s">
        <v>100</v>
      </c>
      <c r="D441" s="46" t="b">
        <f>COUNTIF(Events!$B$2:$B$171, C441) &gt; 0</f>
        <v>1</v>
      </c>
      <c r="E441" s="46" t="s">
        <v>169</v>
      </c>
      <c r="G441" s="46" t="s">
        <v>272</v>
      </c>
      <c r="I441" s="46" t="s">
        <v>315</v>
      </c>
      <c r="J441" s="46" t="str">
        <f>IF(I441="","",_xlfn.LET(_xlpm.x,VLOOKUP(I441,'2026-01-09_taxon-match'!$A$2:$N$81,4,FALSE),IF(_xlpm.x=0,"",_xlpm.x)))</f>
        <v>Cnemidocarpa verrucosa</v>
      </c>
      <c r="L441" s="46" t="str">
        <f>IF(I441="","",_xlfn.LET(_xlpm.x,VLOOKUP(I441,'2026-01-09_taxon-match'!$A$2:$N$81,3,FALSE),IF(_xlpm.x=0,"",_xlpm.x)))</f>
        <v>urn:lsid:marinespecies.org:taxname:173893</v>
      </c>
      <c r="M441" s="46" t="str">
        <f>IF($I441="","",_xlfn.LET(_xlpm.x,VLOOKUP($I441,'2026-01-09_taxon-match'!$A$2:$N$81,5,FALSE),IF(_xlpm.x=0,"",_xlpm.x)))</f>
        <v>(Lesson, 1830)</v>
      </c>
      <c r="N441" s="46" t="str">
        <f>IF($I441="","",_xlfn.LET(_xlpm.x,VLOOKUP($I441,'2026-01-09_taxon-match'!$A$2:$N$81,6,FALSE),IF(_xlpm.x=0,"",_xlpm.x)))</f>
        <v>Animalia</v>
      </c>
      <c r="O441" s="46" t="str">
        <f>IF($I441="","",_xlfn.LET(_xlpm.x,VLOOKUP($I441,'2026-01-09_taxon-match'!$A$2:$N$81,7,FALSE),IF(_xlpm.x=0,"",_xlpm.x)))</f>
        <v>Chordata</v>
      </c>
      <c r="P441" s="46" t="str">
        <f>IF($I441="","",_xlfn.LET(_xlpm.x,VLOOKUP($I441,'2026-01-09_taxon-match'!$A$2:$N$81,8,FALSE),IF(_xlpm.x=0,"",_xlpm.x)))</f>
        <v>Ascidiacea</v>
      </c>
      <c r="Q441" s="46" t="str">
        <f>IF($I441="","",_xlfn.LET(_xlpm.x,VLOOKUP($I441,'2026-01-09_taxon-match'!$A$2:$N$81,9,FALSE),IF(_xlpm.x=0,"",_xlpm.x)))</f>
        <v>Stolidobranchia</v>
      </c>
      <c r="R441" s="46" t="str">
        <f>IF($I441="","",_xlfn.LET(_xlpm.x,VLOOKUP($I441,'2026-01-09_taxon-match'!$A$2:$N$81,10,FALSE),IF(_xlpm.x=0,"",_xlpm.x)))</f>
        <v>Styelidae</v>
      </c>
      <c r="S441" s="46" t="str">
        <f>IF($I441="","",_xlfn.LET(_xlpm.x,VLOOKUP($I441,'2026-01-09_taxon-match'!$A$2:$N$81,11,FALSE),IF(_xlpm.x=0,"",_xlpm.x)))</f>
        <v>Cnemidocarpa</v>
      </c>
      <c r="T441" s="46" t="str">
        <f>IF($I441="","",_xlfn.LET(_xlpm.x,VLOOKUP($I441,'2026-01-09_taxon-match'!$A$2:$N$81,13,FALSE),IF(_xlpm.x=0,"",_xlpm.x)))</f>
        <v>verrucosa</v>
      </c>
      <c r="U441" s="46">
        <v>1</v>
      </c>
      <c r="V441" s="46" t="s">
        <v>58</v>
      </c>
      <c r="W441" s="46" t="s">
        <v>28</v>
      </c>
      <c r="Y441" s="46" t="str">
        <f>IF(V441="","",_xlfn.LET(_xlpm.x,VLOOKUP(V441,'Drop-down_menus'!$D$2:$E$13,2,FALSE),IF(_xlpm.x=0,"",_xlpm.x)))</f>
        <v>https://orcid.org/0000-0002-9708-1761</v>
      </c>
      <c r="Z441" s="46" t="str">
        <f>IF(W441="","",_xlfn.LET(_xlpm.x,VLOOKUP(W441,'Drop-down_menus'!$D$2:$E$13,2,FALSE),IF(_xlpm.x=0,"",_xlpm.x)))</f>
        <v>https://orcid.org/0000-0002-9037-7623</v>
      </c>
      <c r="AA441" s="46" t="str">
        <f>IF(X441="","",_xlfn.LET(_xlpm.x,VLOOKUP(X441,'Drop-down_menus'!$D$2:$E$13,2,FALSE),IF(_xlpm.x=0,"",_xlpm.x)))</f>
        <v/>
      </c>
      <c r="AB441" s="14" t="s">
        <v>236</v>
      </c>
      <c r="AC441" s="14" t="s">
        <v>233</v>
      </c>
      <c r="AE441" s="46" t="s">
        <v>28</v>
      </c>
      <c r="AF441" s="46" t="s">
        <v>42</v>
      </c>
      <c r="AG441" s="46" t="str">
        <f>IF(AE441="","",_xlfn.LET(_xlpm.x,VLOOKUP(AE441,'Drop-down_menus'!$D$2:$E$13,2,FALSE),IF(_xlpm.x=0,"",_xlpm.x)))</f>
        <v>https://orcid.org/0000-0002-9037-7623</v>
      </c>
      <c r="AH441" s="46" t="str">
        <f>IF(AF441="","",_xlfn.LET(_xlpm.x,VLOOKUP(AF441,'Drop-down_menus'!$D$2:$E$13,2,FALSE),IF(_xlpm.x=0,"",_xlpm.x)))</f>
        <v/>
      </c>
    </row>
    <row r="442" spans="2:34" ht="13.5" customHeight="1">
      <c r="B442" s="46">
        <v>345</v>
      </c>
      <c r="C442" s="46" t="s">
        <v>100</v>
      </c>
      <c r="D442" s="46" t="b">
        <f>COUNTIF(Events!$B$2:$B$171, C442) &gt; 0</f>
        <v>1</v>
      </c>
      <c r="G442" s="46" t="s">
        <v>1212</v>
      </c>
      <c r="I442" s="46" t="s">
        <v>315</v>
      </c>
      <c r="J442" s="46" t="str">
        <f>IF(I442="","",_xlfn.LET(_xlpm.x,VLOOKUP(I442,'2026-01-09_taxon-match'!$A$2:$N$81,4,FALSE),IF(_xlpm.x=0,"",_xlpm.x)))</f>
        <v>Cnemidocarpa verrucosa</v>
      </c>
      <c r="L442" s="46" t="str">
        <f>IF(I442="","",_xlfn.LET(_xlpm.x,VLOOKUP(I442,'2026-01-09_taxon-match'!$A$2:$N$81,3,FALSE),IF(_xlpm.x=0,"",_xlpm.x)))</f>
        <v>urn:lsid:marinespecies.org:taxname:173893</v>
      </c>
      <c r="M442" s="46" t="str">
        <f>IF($I442="","",_xlfn.LET(_xlpm.x,VLOOKUP($I442,'2026-01-09_taxon-match'!$A$2:$N$81,5,FALSE),IF(_xlpm.x=0,"",_xlpm.x)))</f>
        <v>(Lesson, 1830)</v>
      </c>
      <c r="N442" s="46" t="str">
        <f>IF($I442="","",_xlfn.LET(_xlpm.x,VLOOKUP($I442,'2026-01-09_taxon-match'!$A$2:$N$81,6,FALSE),IF(_xlpm.x=0,"",_xlpm.x)))</f>
        <v>Animalia</v>
      </c>
      <c r="O442" s="46" t="str">
        <f>IF($I442="","",_xlfn.LET(_xlpm.x,VLOOKUP($I442,'2026-01-09_taxon-match'!$A$2:$N$81,7,FALSE),IF(_xlpm.x=0,"",_xlpm.x)))</f>
        <v>Chordata</v>
      </c>
      <c r="P442" s="46" t="str">
        <f>IF($I442="","",_xlfn.LET(_xlpm.x,VLOOKUP($I442,'2026-01-09_taxon-match'!$A$2:$N$81,8,FALSE),IF(_xlpm.x=0,"",_xlpm.x)))</f>
        <v>Ascidiacea</v>
      </c>
      <c r="Q442" s="46" t="str">
        <f>IF($I442="","",_xlfn.LET(_xlpm.x,VLOOKUP($I442,'2026-01-09_taxon-match'!$A$2:$N$81,9,FALSE),IF(_xlpm.x=0,"",_xlpm.x)))</f>
        <v>Stolidobranchia</v>
      </c>
      <c r="R442" s="46" t="str">
        <f>IF($I442="","",_xlfn.LET(_xlpm.x,VLOOKUP($I442,'2026-01-09_taxon-match'!$A$2:$N$81,10,FALSE),IF(_xlpm.x=0,"",_xlpm.x)))</f>
        <v>Styelidae</v>
      </c>
      <c r="S442" s="46" t="str">
        <f>IF($I442="","",_xlfn.LET(_xlpm.x,VLOOKUP($I442,'2026-01-09_taxon-match'!$A$2:$N$81,11,FALSE),IF(_xlpm.x=0,"",_xlpm.x)))</f>
        <v>Cnemidocarpa</v>
      </c>
      <c r="T442" s="46" t="str">
        <f>IF($I442="","",_xlfn.LET(_xlpm.x,VLOOKUP($I442,'2026-01-09_taxon-match'!$A$2:$N$81,13,FALSE),IF(_xlpm.x=0,"",_xlpm.x)))</f>
        <v>verrucosa</v>
      </c>
      <c r="U442" s="46">
        <v>1</v>
      </c>
      <c r="V442" s="2" t="s">
        <v>58</v>
      </c>
      <c r="Y442" s="46" t="str">
        <f>IF(V442="","",_xlfn.LET(_xlpm.x,VLOOKUP(V442,'Drop-down_menus'!$D$2:$E$13,2,FALSE),IF(_xlpm.x=0,"",_xlpm.x)))</f>
        <v>https://orcid.org/0000-0002-9708-1761</v>
      </c>
      <c r="Z442" s="46" t="str">
        <f>IF(W442="","",_xlfn.LET(_xlpm.x,VLOOKUP(W442,'Drop-down_menus'!$D$2:$E$13,2,FALSE),IF(_xlpm.x=0,"",_xlpm.x)))</f>
        <v/>
      </c>
      <c r="AA442" s="46" t="str">
        <f>IF(X442="","",_xlfn.LET(_xlpm.x,VLOOKUP(X442,'Drop-down_menus'!$D$2:$E$13,2,FALSE),IF(_xlpm.x=0,"",_xlpm.x)))</f>
        <v/>
      </c>
      <c r="AB442" s="46" t="s">
        <v>1252</v>
      </c>
      <c r="AC442" s="46" t="s">
        <v>1255</v>
      </c>
    </row>
    <row r="443" spans="2:34" ht="13.5" customHeight="1">
      <c r="B443" s="46">
        <v>345</v>
      </c>
      <c r="C443" s="46" t="s">
        <v>100</v>
      </c>
      <c r="D443" s="46" t="b">
        <f>COUNTIF(Events!$B$2:$B$171, C443) &gt; 0</f>
        <v>1</v>
      </c>
      <c r="G443" s="46" t="s">
        <v>1212</v>
      </c>
      <c r="I443" s="46" t="s">
        <v>315</v>
      </c>
      <c r="J443" s="46" t="str">
        <f>IF(I443="","",_xlfn.LET(_xlpm.x,VLOOKUP(I443,'2026-01-09_taxon-match'!$A$2:$N$81,4,FALSE),IF(_xlpm.x=0,"",_xlpm.x)))</f>
        <v>Cnemidocarpa verrucosa</v>
      </c>
      <c r="L443" s="46" t="str">
        <f>IF(I443="","",_xlfn.LET(_xlpm.x,VLOOKUP(I443,'2026-01-09_taxon-match'!$A$2:$N$81,3,FALSE),IF(_xlpm.x=0,"",_xlpm.x)))</f>
        <v>urn:lsid:marinespecies.org:taxname:173893</v>
      </c>
      <c r="M443" s="46" t="str">
        <f>IF($I443="","",_xlfn.LET(_xlpm.x,VLOOKUP($I443,'2026-01-09_taxon-match'!$A$2:$N$81,5,FALSE),IF(_xlpm.x=0,"",_xlpm.x)))</f>
        <v>(Lesson, 1830)</v>
      </c>
      <c r="N443" s="46" t="str">
        <f>IF($I443="","",_xlfn.LET(_xlpm.x,VLOOKUP($I443,'2026-01-09_taxon-match'!$A$2:$N$81,6,FALSE),IF(_xlpm.x=0,"",_xlpm.x)))</f>
        <v>Animalia</v>
      </c>
      <c r="O443" s="46" t="str">
        <f>IF($I443="","",_xlfn.LET(_xlpm.x,VLOOKUP($I443,'2026-01-09_taxon-match'!$A$2:$N$81,7,FALSE),IF(_xlpm.x=0,"",_xlpm.x)))</f>
        <v>Chordata</v>
      </c>
      <c r="P443" s="46" t="str">
        <f>IF($I443="","",_xlfn.LET(_xlpm.x,VLOOKUP($I443,'2026-01-09_taxon-match'!$A$2:$N$81,8,FALSE),IF(_xlpm.x=0,"",_xlpm.x)))</f>
        <v>Ascidiacea</v>
      </c>
      <c r="Q443" s="46" t="str">
        <f>IF($I443="","",_xlfn.LET(_xlpm.x,VLOOKUP($I443,'2026-01-09_taxon-match'!$A$2:$N$81,9,FALSE),IF(_xlpm.x=0,"",_xlpm.x)))</f>
        <v>Stolidobranchia</v>
      </c>
      <c r="R443" s="46" t="str">
        <f>IF($I443="","",_xlfn.LET(_xlpm.x,VLOOKUP($I443,'2026-01-09_taxon-match'!$A$2:$N$81,10,FALSE),IF(_xlpm.x=0,"",_xlpm.x)))</f>
        <v>Styelidae</v>
      </c>
      <c r="S443" s="46" t="str">
        <f>IF($I443="","",_xlfn.LET(_xlpm.x,VLOOKUP($I443,'2026-01-09_taxon-match'!$A$2:$N$81,11,FALSE),IF(_xlpm.x=0,"",_xlpm.x)))</f>
        <v>Cnemidocarpa</v>
      </c>
      <c r="T443" s="46" t="str">
        <f>IF($I443="","",_xlfn.LET(_xlpm.x,VLOOKUP($I443,'2026-01-09_taxon-match'!$A$2:$N$81,13,FALSE),IF(_xlpm.x=0,"",_xlpm.x)))</f>
        <v>verrucosa</v>
      </c>
      <c r="U443" s="46">
        <v>1</v>
      </c>
      <c r="V443" s="2" t="s">
        <v>58</v>
      </c>
      <c r="Y443" s="46" t="str">
        <f>IF(V443="","",_xlfn.LET(_xlpm.x,VLOOKUP(V443,'Drop-down_menus'!$D$2:$E$13,2,FALSE),IF(_xlpm.x=0,"",_xlpm.x)))</f>
        <v>https://orcid.org/0000-0002-9708-1761</v>
      </c>
      <c r="Z443" s="46" t="str">
        <f>IF(W443="","",_xlfn.LET(_xlpm.x,VLOOKUP(W443,'Drop-down_menus'!$D$2:$E$13,2,FALSE),IF(_xlpm.x=0,"",_xlpm.x)))</f>
        <v/>
      </c>
      <c r="AA443" s="46" t="str">
        <f>IF(X443="","",_xlfn.LET(_xlpm.x,VLOOKUP(X443,'Drop-down_menus'!$D$2:$E$13,2,FALSE),IF(_xlpm.x=0,"",_xlpm.x)))</f>
        <v/>
      </c>
      <c r="AB443" s="46" t="s">
        <v>1253</v>
      </c>
      <c r="AC443" s="46" t="s">
        <v>1256</v>
      </c>
    </row>
    <row r="444" spans="2:34" ht="13.5" customHeight="1">
      <c r="B444" s="46">
        <v>345</v>
      </c>
      <c r="C444" s="46" t="s">
        <v>100</v>
      </c>
      <c r="D444" s="46" t="b">
        <f>COUNTIF(Events!$B$2:$B$171, C444) &gt; 0</f>
        <v>1</v>
      </c>
      <c r="G444" s="46" t="s">
        <v>1212</v>
      </c>
      <c r="I444" s="46" t="s">
        <v>315</v>
      </c>
      <c r="J444" s="46" t="str">
        <f>IF(I444="","",_xlfn.LET(_xlpm.x,VLOOKUP(I444,'2026-01-09_taxon-match'!$A$2:$N$81,4,FALSE),IF(_xlpm.x=0,"",_xlpm.x)))</f>
        <v>Cnemidocarpa verrucosa</v>
      </c>
      <c r="L444" s="46" t="str">
        <f>IF(I444="","",_xlfn.LET(_xlpm.x,VLOOKUP(I444,'2026-01-09_taxon-match'!$A$2:$N$81,3,FALSE),IF(_xlpm.x=0,"",_xlpm.x)))</f>
        <v>urn:lsid:marinespecies.org:taxname:173893</v>
      </c>
      <c r="M444" s="46" t="str">
        <f>IF($I444="","",_xlfn.LET(_xlpm.x,VLOOKUP($I444,'2026-01-09_taxon-match'!$A$2:$N$81,5,FALSE),IF(_xlpm.x=0,"",_xlpm.x)))</f>
        <v>(Lesson, 1830)</v>
      </c>
      <c r="N444" s="46" t="str">
        <f>IF($I444="","",_xlfn.LET(_xlpm.x,VLOOKUP($I444,'2026-01-09_taxon-match'!$A$2:$N$81,6,FALSE),IF(_xlpm.x=0,"",_xlpm.x)))</f>
        <v>Animalia</v>
      </c>
      <c r="O444" s="46" t="str">
        <f>IF($I444="","",_xlfn.LET(_xlpm.x,VLOOKUP($I444,'2026-01-09_taxon-match'!$A$2:$N$81,7,FALSE),IF(_xlpm.x=0,"",_xlpm.x)))</f>
        <v>Chordata</v>
      </c>
      <c r="P444" s="46" t="str">
        <f>IF($I444="","",_xlfn.LET(_xlpm.x,VLOOKUP($I444,'2026-01-09_taxon-match'!$A$2:$N$81,8,FALSE),IF(_xlpm.x=0,"",_xlpm.x)))</f>
        <v>Ascidiacea</v>
      </c>
      <c r="Q444" s="46" t="str">
        <f>IF($I444="","",_xlfn.LET(_xlpm.x,VLOOKUP($I444,'2026-01-09_taxon-match'!$A$2:$N$81,9,FALSE),IF(_xlpm.x=0,"",_xlpm.x)))</f>
        <v>Stolidobranchia</v>
      </c>
      <c r="R444" s="46" t="str">
        <f>IF($I444="","",_xlfn.LET(_xlpm.x,VLOOKUP($I444,'2026-01-09_taxon-match'!$A$2:$N$81,10,FALSE),IF(_xlpm.x=0,"",_xlpm.x)))</f>
        <v>Styelidae</v>
      </c>
      <c r="S444" s="46" t="str">
        <f>IF($I444="","",_xlfn.LET(_xlpm.x,VLOOKUP($I444,'2026-01-09_taxon-match'!$A$2:$N$81,11,FALSE),IF(_xlpm.x=0,"",_xlpm.x)))</f>
        <v>Cnemidocarpa</v>
      </c>
      <c r="T444" s="46" t="str">
        <f>IF($I444="","",_xlfn.LET(_xlpm.x,VLOOKUP($I444,'2026-01-09_taxon-match'!$A$2:$N$81,13,FALSE),IF(_xlpm.x=0,"",_xlpm.x)))</f>
        <v>verrucosa</v>
      </c>
      <c r="U444" s="46">
        <v>1</v>
      </c>
      <c r="V444" s="2" t="s">
        <v>58</v>
      </c>
      <c r="Y444" s="46" t="str">
        <f>IF(V444="","",_xlfn.LET(_xlpm.x,VLOOKUP(V444,'Drop-down_menus'!$D$2:$E$13,2,FALSE),IF(_xlpm.x=0,"",_xlpm.x)))</f>
        <v>https://orcid.org/0000-0002-9708-1761</v>
      </c>
      <c r="Z444" s="46" t="str">
        <f>IF(W444="","",_xlfn.LET(_xlpm.x,VLOOKUP(W444,'Drop-down_menus'!$D$2:$E$13,2,FALSE),IF(_xlpm.x=0,"",_xlpm.x)))</f>
        <v/>
      </c>
      <c r="AA444" s="46" t="str">
        <f>IF(X444="","",_xlfn.LET(_xlpm.x,VLOOKUP(X444,'Drop-down_menus'!$D$2:$E$13,2,FALSE),IF(_xlpm.x=0,"",_xlpm.x)))</f>
        <v/>
      </c>
      <c r="AB444" s="46" t="s">
        <v>300</v>
      </c>
      <c r="AC444" s="46" t="s">
        <v>1255</v>
      </c>
    </row>
    <row r="445" spans="2:34" ht="13.5" customHeight="1">
      <c r="B445" s="46">
        <v>345</v>
      </c>
      <c r="C445" s="46" t="s">
        <v>100</v>
      </c>
      <c r="D445" s="46" t="b">
        <f>COUNTIF(Events!$B$2:$B$171, C445) &gt; 0</f>
        <v>1</v>
      </c>
      <c r="E445" s="46" t="s">
        <v>169</v>
      </c>
      <c r="G445" s="46" t="s">
        <v>272</v>
      </c>
      <c r="I445" s="46" t="s">
        <v>315</v>
      </c>
      <c r="J445" s="46" t="str">
        <f>IF(I445="","",_xlfn.LET(_xlpm.x,VLOOKUP(I445,'2026-01-09_taxon-match'!$A$2:$N$81,4,FALSE),IF(_xlpm.x=0,"",_xlpm.x)))</f>
        <v>Cnemidocarpa verrucosa</v>
      </c>
      <c r="L445" s="46" t="str">
        <f>IF(I445="","",_xlfn.LET(_xlpm.x,VLOOKUP(I445,'2026-01-09_taxon-match'!$A$2:$N$81,3,FALSE),IF(_xlpm.x=0,"",_xlpm.x)))</f>
        <v>urn:lsid:marinespecies.org:taxname:173893</v>
      </c>
      <c r="M445" s="46" t="str">
        <f>IF($I445="","",_xlfn.LET(_xlpm.x,VLOOKUP($I445,'2026-01-09_taxon-match'!$A$2:$N$81,5,FALSE),IF(_xlpm.x=0,"",_xlpm.x)))</f>
        <v>(Lesson, 1830)</v>
      </c>
      <c r="N445" s="46" t="str">
        <f>IF($I445="","",_xlfn.LET(_xlpm.x,VLOOKUP($I445,'2026-01-09_taxon-match'!$A$2:$N$81,6,FALSE),IF(_xlpm.x=0,"",_xlpm.x)))</f>
        <v>Animalia</v>
      </c>
      <c r="O445" s="46" t="str">
        <f>IF($I445="","",_xlfn.LET(_xlpm.x,VLOOKUP($I445,'2026-01-09_taxon-match'!$A$2:$N$81,7,FALSE),IF(_xlpm.x=0,"",_xlpm.x)))</f>
        <v>Chordata</v>
      </c>
      <c r="P445" s="46" t="str">
        <f>IF($I445="","",_xlfn.LET(_xlpm.x,VLOOKUP($I445,'2026-01-09_taxon-match'!$A$2:$N$81,8,FALSE),IF(_xlpm.x=0,"",_xlpm.x)))</f>
        <v>Ascidiacea</v>
      </c>
      <c r="Q445" s="46" t="str">
        <f>IF($I445="","",_xlfn.LET(_xlpm.x,VLOOKUP($I445,'2026-01-09_taxon-match'!$A$2:$N$81,9,FALSE),IF(_xlpm.x=0,"",_xlpm.x)))</f>
        <v>Stolidobranchia</v>
      </c>
      <c r="R445" s="46" t="str">
        <f>IF($I445="","",_xlfn.LET(_xlpm.x,VLOOKUP($I445,'2026-01-09_taxon-match'!$A$2:$N$81,10,FALSE),IF(_xlpm.x=0,"",_xlpm.x)))</f>
        <v>Styelidae</v>
      </c>
      <c r="S445" s="46" t="str">
        <f>IF($I445="","",_xlfn.LET(_xlpm.x,VLOOKUP($I445,'2026-01-09_taxon-match'!$A$2:$N$81,11,FALSE),IF(_xlpm.x=0,"",_xlpm.x)))</f>
        <v>Cnemidocarpa</v>
      </c>
      <c r="T445" s="46" t="str">
        <f>IF($I445="","",_xlfn.LET(_xlpm.x,VLOOKUP($I445,'2026-01-09_taxon-match'!$A$2:$N$81,13,FALSE),IF(_xlpm.x=0,"",_xlpm.x)))</f>
        <v>verrucosa</v>
      </c>
      <c r="U445" s="46">
        <v>1</v>
      </c>
      <c r="V445" s="46" t="s">
        <v>58</v>
      </c>
      <c r="W445" s="46" t="s">
        <v>28</v>
      </c>
      <c r="Y445" s="46" t="str">
        <f>IF(V445="","",_xlfn.LET(_xlpm.x,VLOOKUP(V445,'Drop-down_menus'!$D$2:$E$13,2,FALSE),IF(_xlpm.x=0,"",_xlpm.x)))</f>
        <v>https://orcid.org/0000-0002-9708-1761</v>
      </c>
      <c r="Z445" s="46" t="str">
        <f>IF(W445="","",_xlfn.LET(_xlpm.x,VLOOKUP(W445,'Drop-down_menus'!$D$2:$E$13,2,FALSE),IF(_xlpm.x=0,"",_xlpm.x)))</f>
        <v>https://orcid.org/0000-0002-9037-7623</v>
      </c>
      <c r="AA445" s="46" t="str">
        <f>IF(X445="","",_xlfn.LET(_xlpm.x,VLOOKUP(X445,'Drop-down_menus'!$D$2:$E$13,2,FALSE),IF(_xlpm.x=0,"",_xlpm.x)))</f>
        <v/>
      </c>
      <c r="AB445" s="14" t="s">
        <v>236</v>
      </c>
      <c r="AC445" s="14" t="s">
        <v>233</v>
      </c>
      <c r="AE445" s="46" t="s">
        <v>28</v>
      </c>
      <c r="AF445" s="46" t="s">
        <v>42</v>
      </c>
      <c r="AG445" s="46" t="str">
        <f>IF(AE445="","",_xlfn.LET(_xlpm.x,VLOOKUP(AE445,'Drop-down_menus'!$D$2:$E$13,2,FALSE),IF(_xlpm.x=0,"",_xlpm.x)))</f>
        <v>https://orcid.org/0000-0002-9037-7623</v>
      </c>
      <c r="AH445" s="46" t="str">
        <f>IF(AF445="","",_xlfn.LET(_xlpm.x,VLOOKUP(AF445,'Drop-down_menus'!$D$2:$E$13,2,FALSE),IF(_xlpm.x=0,"",_xlpm.x)))</f>
        <v/>
      </c>
    </row>
    <row r="446" spans="2:34" ht="13.5" customHeight="1">
      <c r="B446" s="46">
        <v>346</v>
      </c>
      <c r="C446" s="46" t="s">
        <v>100</v>
      </c>
      <c r="D446" s="46" t="b">
        <f>COUNTIF(Events!$B$2:$B$171, C446) &gt; 0</f>
        <v>1</v>
      </c>
      <c r="G446" s="46" t="s">
        <v>269</v>
      </c>
      <c r="I446" s="46" t="s">
        <v>269</v>
      </c>
      <c r="J446" s="46" t="str">
        <f>IF(I446="","",_xlfn.LET(_xlpm.x,VLOOKUP(I446,'2026-01-09_taxon-match'!$A$2:$N$81,4,FALSE),IF(_xlpm.x=0,"",_xlpm.x)))</f>
        <v>Ascidia challengeri</v>
      </c>
      <c r="L446" s="46" t="str">
        <f>IF(I446="","",_xlfn.LET(_xlpm.x,VLOOKUP(I446,'2026-01-09_taxon-match'!$A$2:$N$81,3,FALSE),IF(_xlpm.x=0,"",_xlpm.x)))</f>
        <v>urn:lsid:marinespecies.org:taxname:173151</v>
      </c>
      <c r="M446" s="46" t="str">
        <f>IF($I446="","",_xlfn.LET(_xlpm.x,VLOOKUP($I446,'2026-01-09_taxon-match'!$A$2:$N$81,5,FALSE),IF(_xlpm.x=0,"",_xlpm.x)))</f>
        <v>Herdman, 1882</v>
      </c>
      <c r="N446" s="46" t="str">
        <f>IF($I446="","",_xlfn.LET(_xlpm.x,VLOOKUP($I446,'2026-01-09_taxon-match'!$A$2:$N$81,6,FALSE),IF(_xlpm.x=0,"",_xlpm.x)))</f>
        <v>Animalia</v>
      </c>
      <c r="O446" s="46" t="str">
        <f>IF($I446="","",_xlfn.LET(_xlpm.x,VLOOKUP($I446,'2026-01-09_taxon-match'!$A$2:$N$81,7,FALSE),IF(_xlpm.x=0,"",_xlpm.x)))</f>
        <v>Chordata</v>
      </c>
      <c r="P446" s="46" t="str">
        <f>IF($I446="","",_xlfn.LET(_xlpm.x,VLOOKUP($I446,'2026-01-09_taxon-match'!$A$2:$N$81,8,FALSE),IF(_xlpm.x=0,"",_xlpm.x)))</f>
        <v>Ascidiacea</v>
      </c>
      <c r="Q446" s="46" t="str">
        <f>IF($I446="","",_xlfn.LET(_xlpm.x,VLOOKUP($I446,'2026-01-09_taxon-match'!$A$2:$N$81,9,FALSE),IF(_xlpm.x=0,"",_xlpm.x)))</f>
        <v>Phlebobranchia</v>
      </c>
      <c r="R446" s="46" t="str">
        <f>IF($I446="","",_xlfn.LET(_xlpm.x,VLOOKUP($I446,'2026-01-09_taxon-match'!$A$2:$N$81,10,FALSE),IF(_xlpm.x=0,"",_xlpm.x)))</f>
        <v>Ascidiidae</v>
      </c>
      <c r="S446" s="46" t="str">
        <f>IF($I446="","",_xlfn.LET(_xlpm.x,VLOOKUP($I446,'2026-01-09_taxon-match'!$A$2:$N$81,11,FALSE),IF(_xlpm.x=0,"",_xlpm.x)))</f>
        <v>Ascidia</v>
      </c>
      <c r="T446" s="46" t="str">
        <f>IF($I446="","",_xlfn.LET(_xlpm.x,VLOOKUP($I446,'2026-01-09_taxon-match'!$A$2:$N$81,13,FALSE),IF(_xlpm.x=0,"",_xlpm.x)))</f>
        <v>challengeri</v>
      </c>
      <c r="U446" s="46">
        <v>1</v>
      </c>
      <c r="V446" s="2" t="s">
        <v>58</v>
      </c>
      <c r="Y446" s="46" t="str">
        <f>IF(V446="","",_xlfn.LET(_xlpm.x,VLOOKUP(V446,'Drop-down_menus'!$D$2:$E$13,2,FALSE),IF(_xlpm.x=0,"",_xlpm.x)))</f>
        <v>https://orcid.org/0000-0002-9708-1761</v>
      </c>
      <c r="Z446" s="46" t="str">
        <f>IF(W446="","",_xlfn.LET(_xlpm.x,VLOOKUP(W446,'Drop-down_menus'!$D$2:$E$13,2,FALSE),IF(_xlpm.x=0,"",_xlpm.x)))</f>
        <v/>
      </c>
      <c r="AA446" s="46" t="str">
        <f>IF(X446="","",_xlfn.LET(_xlpm.x,VLOOKUP(X446,'Drop-down_menus'!$D$2:$E$13,2,FALSE),IF(_xlpm.x=0,"",_xlpm.x)))</f>
        <v/>
      </c>
      <c r="AB446" s="46" t="s">
        <v>1252</v>
      </c>
      <c r="AC446" s="46" t="s">
        <v>1255</v>
      </c>
    </row>
    <row r="447" spans="2:34" ht="13.5" customHeight="1">
      <c r="B447" s="46">
        <v>346</v>
      </c>
      <c r="C447" s="46" t="s">
        <v>100</v>
      </c>
      <c r="D447" s="46" t="b">
        <f>COUNTIF(Events!$B$2:$B$171, C447) &gt; 0</f>
        <v>1</v>
      </c>
      <c r="G447" s="46" t="s">
        <v>269</v>
      </c>
      <c r="I447" s="46" t="s">
        <v>269</v>
      </c>
      <c r="J447" s="46" t="str">
        <f>IF(I447="","",_xlfn.LET(_xlpm.x,VLOOKUP(I447,'2026-01-09_taxon-match'!$A$2:$N$81,4,FALSE),IF(_xlpm.x=0,"",_xlpm.x)))</f>
        <v>Ascidia challengeri</v>
      </c>
      <c r="L447" s="46" t="str">
        <f>IF(I447="","",_xlfn.LET(_xlpm.x,VLOOKUP(I447,'2026-01-09_taxon-match'!$A$2:$N$81,3,FALSE),IF(_xlpm.x=0,"",_xlpm.x)))</f>
        <v>urn:lsid:marinespecies.org:taxname:173151</v>
      </c>
      <c r="M447" s="46" t="str">
        <f>IF($I447="","",_xlfn.LET(_xlpm.x,VLOOKUP($I447,'2026-01-09_taxon-match'!$A$2:$N$81,5,FALSE),IF(_xlpm.x=0,"",_xlpm.x)))</f>
        <v>Herdman, 1882</v>
      </c>
      <c r="N447" s="46" t="str">
        <f>IF($I447="","",_xlfn.LET(_xlpm.x,VLOOKUP($I447,'2026-01-09_taxon-match'!$A$2:$N$81,6,FALSE),IF(_xlpm.x=0,"",_xlpm.x)))</f>
        <v>Animalia</v>
      </c>
      <c r="O447" s="46" t="str">
        <f>IF($I447="","",_xlfn.LET(_xlpm.x,VLOOKUP($I447,'2026-01-09_taxon-match'!$A$2:$N$81,7,FALSE),IF(_xlpm.x=0,"",_xlpm.x)))</f>
        <v>Chordata</v>
      </c>
      <c r="P447" s="46" t="str">
        <f>IF($I447="","",_xlfn.LET(_xlpm.x,VLOOKUP($I447,'2026-01-09_taxon-match'!$A$2:$N$81,8,FALSE),IF(_xlpm.x=0,"",_xlpm.x)))</f>
        <v>Ascidiacea</v>
      </c>
      <c r="Q447" s="46" t="str">
        <f>IF($I447="","",_xlfn.LET(_xlpm.x,VLOOKUP($I447,'2026-01-09_taxon-match'!$A$2:$N$81,9,FALSE),IF(_xlpm.x=0,"",_xlpm.x)))</f>
        <v>Phlebobranchia</v>
      </c>
      <c r="R447" s="46" t="str">
        <f>IF($I447="","",_xlfn.LET(_xlpm.x,VLOOKUP($I447,'2026-01-09_taxon-match'!$A$2:$N$81,10,FALSE),IF(_xlpm.x=0,"",_xlpm.x)))</f>
        <v>Ascidiidae</v>
      </c>
      <c r="S447" s="46" t="str">
        <f>IF($I447="","",_xlfn.LET(_xlpm.x,VLOOKUP($I447,'2026-01-09_taxon-match'!$A$2:$N$81,11,FALSE),IF(_xlpm.x=0,"",_xlpm.x)))</f>
        <v>Ascidia</v>
      </c>
      <c r="T447" s="46" t="str">
        <f>IF($I447="","",_xlfn.LET(_xlpm.x,VLOOKUP($I447,'2026-01-09_taxon-match'!$A$2:$N$81,13,FALSE),IF(_xlpm.x=0,"",_xlpm.x)))</f>
        <v>challengeri</v>
      </c>
      <c r="U447" s="46">
        <v>1</v>
      </c>
      <c r="V447" s="2" t="s">
        <v>58</v>
      </c>
      <c r="Y447" s="46" t="str">
        <f>IF(V447="","",_xlfn.LET(_xlpm.x,VLOOKUP(V447,'Drop-down_menus'!$D$2:$E$13,2,FALSE),IF(_xlpm.x=0,"",_xlpm.x)))</f>
        <v>https://orcid.org/0000-0002-9708-1761</v>
      </c>
      <c r="Z447" s="46" t="str">
        <f>IF(W447="","",_xlfn.LET(_xlpm.x,VLOOKUP(W447,'Drop-down_menus'!$D$2:$E$13,2,FALSE),IF(_xlpm.x=0,"",_xlpm.x)))</f>
        <v/>
      </c>
      <c r="AA447" s="46" t="str">
        <f>IF(X447="","",_xlfn.LET(_xlpm.x,VLOOKUP(X447,'Drop-down_menus'!$D$2:$E$13,2,FALSE),IF(_xlpm.x=0,"",_xlpm.x)))</f>
        <v/>
      </c>
      <c r="AB447" s="46" t="s">
        <v>1253</v>
      </c>
      <c r="AC447" s="46" t="s">
        <v>1256</v>
      </c>
    </row>
    <row r="448" spans="2:34" ht="13.5" customHeight="1">
      <c r="B448" s="46">
        <v>346</v>
      </c>
      <c r="C448" s="46" t="s">
        <v>100</v>
      </c>
      <c r="D448" s="46" t="b">
        <f>COUNTIF(Events!$B$2:$B$171, C448) &gt; 0</f>
        <v>1</v>
      </c>
      <c r="G448" s="46" t="s">
        <v>269</v>
      </c>
      <c r="I448" s="46" t="s">
        <v>269</v>
      </c>
      <c r="J448" s="46" t="str">
        <f>IF(I448="","",_xlfn.LET(_xlpm.x,VLOOKUP(I448,'2026-01-09_taxon-match'!$A$2:$N$81,4,FALSE),IF(_xlpm.x=0,"",_xlpm.x)))</f>
        <v>Ascidia challengeri</v>
      </c>
      <c r="L448" s="46" t="str">
        <f>IF(I448="","",_xlfn.LET(_xlpm.x,VLOOKUP(I448,'2026-01-09_taxon-match'!$A$2:$N$81,3,FALSE),IF(_xlpm.x=0,"",_xlpm.x)))</f>
        <v>urn:lsid:marinespecies.org:taxname:173151</v>
      </c>
      <c r="M448" s="46" t="str">
        <f>IF($I448="","",_xlfn.LET(_xlpm.x,VLOOKUP($I448,'2026-01-09_taxon-match'!$A$2:$N$81,5,FALSE),IF(_xlpm.x=0,"",_xlpm.x)))</f>
        <v>Herdman, 1882</v>
      </c>
      <c r="N448" s="46" t="str">
        <f>IF($I448="","",_xlfn.LET(_xlpm.x,VLOOKUP($I448,'2026-01-09_taxon-match'!$A$2:$N$81,6,FALSE),IF(_xlpm.x=0,"",_xlpm.x)))</f>
        <v>Animalia</v>
      </c>
      <c r="O448" s="46" t="str">
        <f>IF($I448="","",_xlfn.LET(_xlpm.x,VLOOKUP($I448,'2026-01-09_taxon-match'!$A$2:$N$81,7,FALSE),IF(_xlpm.x=0,"",_xlpm.x)))</f>
        <v>Chordata</v>
      </c>
      <c r="P448" s="46" t="str">
        <f>IF($I448="","",_xlfn.LET(_xlpm.x,VLOOKUP($I448,'2026-01-09_taxon-match'!$A$2:$N$81,8,FALSE),IF(_xlpm.x=0,"",_xlpm.x)))</f>
        <v>Ascidiacea</v>
      </c>
      <c r="Q448" s="46" t="str">
        <f>IF($I448="","",_xlfn.LET(_xlpm.x,VLOOKUP($I448,'2026-01-09_taxon-match'!$A$2:$N$81,9,FALSE),IF(_xlpm.x=0,"",_xlpm.x)))</f>
        <v>Phlebobranchia</v>
      </c>
      <c r="R448" s="46" t="str">
        <f>IF($I448="","",_xlfn.LET(_xlpm.x,VLOOKUP($I448,'2026-01-09_taxon-match'!$A$2:$N$81,10,FALSE),IF(_xlpm.x=0,"",_xlpm.x)))</f>
        <v>Ascidiidae</v>
      </c>
      <c r="S448" s="46" t="str">
        <f>IF($I448="","",_xlfn.LET(_xlpm.x,VLOOKUP($I448,'2026-01-09_taxon-match'!$A$2:$N$81,11,FALSE),IF(_xlpm.x=0,"",_xlpm.x)))</f>
        <v>Ascidia</v>
      </c>
      <c r="T448" s="46" t="str">
        <f>IF($I448="","",_xlfn.LET(_xlpm.x,VLOOKUP($I448,'2026-01-09_taxon-match'!$A$2:$N$81,13,FALSE),IF(_xlpm.x=0,"",_xlpm.x)))</f>
        <v>challengeri</v>
      </c>
      <c r="U448" s="46">
        <v>1</v>
      </c>
      <c r="V448" s="2" t="s">
        <v>58</v>
      </c>
      <c r="Y448" s="46" t="str">
        <f>IF(V448="","",_xlfn.LET(_xlpm.x,VLOOKUP(V448,'Drop-down_menus'!$D$2:$E$13,2,FALSE),IF(_xlpm.x=0,"",_xlpm.x)))</f>
        <v>https://orcid.org/0000-0002-9708-1761</v>
      </c>
      <c r="Z448" s="46" t="str">
        <f>IF(W448="","",_xlfn.LET(_xlpm.x,VLOOKUP(W448,'Drop-down_menus'!$D$2:$E$13,2,FALSE),IF(_xlpm.x=0,"",_xlpm.x)))</f>
        <v/>
      </c>
      <c r="AA448" s="46" t="str">
        <f>IF(X448="","",_xlfn.LET(_xlpm.x,VLOOKUP(X448,'Drop-down_menus'!$D$2:$E$13,2,FALSE),IF(_xlpm.x=0,"",_xlpm.x)))</f>
        <v/>
      </c>
      <c r="AB448" s="46" t="s">
        <v>300</v>
      </c>
      <c r="AC448" s="46" t="s">
        <v>1255</v>
      </c>
    </row>
    <row r="449" spans="2:34" ht="13.5" customHeight="1">
      <c r="B449" s="46">
        <v>346</v>
      </c>
      <c r="C449" s="46" t="s">
        <v>100</v>
      </c>
      <c r="D449" s="46" t="b">
        <f>COUNTIF(Events!$B$2:$B$171, C449) &gt; 0</f>
        <v>1</v>
      </c>
      <c r="E449" s="46" t="s">
        <v>169</v>
      </c>
      <c r="G449" s="46" t="s">
        <v>269</v>
      </c>
      <c r="I449" s="46" t="s">
        <v>269</v>
      </c>
      <c r="J449" s="46" t="str">
        <f>IF(I449="","",_xlfn.LET(_xlpm.x,VLOOKUP(I449,'2026-01-09_taxon-match'!$A$2:$N$81,4,FALSE),IF(_xlpm.x=0,"",_xlpm.x)))</f>
        <v>Ascidia challengeri</v>
      </c>
      <c r="L449" s="46" t="str">
        <f>IF(I449="","",_xlfn.LET(_xlpm.x,VLOOKUP(I449,'2026-01-09_taxon-match'!$A$2:$N$81,3,FALSE),IF(_xlpm.x=0,"",_xlpm.x)))</f>
        <v>urn:lsid:marinespecies.org:taxname:173151</v>
      </c>
      <c r="M449" s="46" t="str">
        <f>IF($I449="","",_xlfn.LET(_xlpm.x,VLOOKUP($I449,'2026-01-09_taxon-match'!$A$2:$N$81,5,FALSE),IF(_xlpm.x=0,"",_xlpm.x)))</f>
        <v>Herdman, 1882</v>
      </c>
      <c r="N449" s="46" t="str">
        <f>IF($I449="","",_xlfn.LET(_xlpm.x,VLOOKUP($I449,'2026-01-09_taxon-match'!$A$2:$N$81,6,FALSE),IF(_xlpm.x=0,"",_xlpm.x)))</f>
        <v>Animalia</v>
      </c>
      <c r="O449" s="46" t="str">
        <f>IF($I449="","",_xlfn.LET(_xlpm.x,VLOOKUP($I449,'2026-01-09_taxon-match'!$A$2:$N$81,7,FALSE),IF(_xlpm.x=0,"",_xlpm.x)))</f>
        <v>Chordata</v>
      </c>
      <c r="P449" s="46" t="str">
        <f>IF($I449="","",_xlfn.LET(_xlpm.x,VLOOKUP($I449,'2026-01-09_taxon-match'!$A$2:$N$81,8,FALSE),IF(_xlpm.x=0,"",_xlpm.x)))</f>
        <v>Ascidiacea</v>
      </c>
      <c r="Q449" s="46" t="str">
        <f>IF($I449="","",_xlfn.LET(_xlpm.x,VLOOKUP($I449,'2026-01-09_taxon-match'!$A$2:$N$81,9,FALSE),IF(_xlpm.x=0,"",_xlpm.x)))</f>
        <v>Phlebobranchia</v>
      </c>
      <c r="R449" s="46" t="str">
        <f>IF($I449="","",_xlfn.LET(_xlpm.x,VLOOKUP($I449,'2026-01-09_taxon-match'!$A$2:$N$81,10,FALSE),IF(_xlpm.x=0,"",_xlpm.x)))</f>
        <v>Ascidiidae</v>
      </c>
      <c r="S449" s="46" t="str">
        <f>IF($I449="","",_xlfn.LET(_xlpm.x,VLOOKUP($I449,'2026-01-09_taxon-match'!$A$2:$N$81,11,FALSE),IF(_xlpm.x=0,"",_xlpm.x)))</f>
        <v>Ascidia</v>
      </c>
      <c r="T449" s="46" t="str">
        <f>IF($I449="","",_xlfn.LET(_xlpm.x,VLOOKUP($I449,'2026-01-09_taxon-match'!$A$2:$N$81,13,FALSE),IF(_xlpm.x=0,"",_xlpm.x)))</f>
        <v>challengeri</v>
      </c>
      <c r="U449" s="46">
        <v>1</v>
      </c>
      <c r="V449" s="46" t="s">
        <v>58</v>
      </c>
      <c r="W449" s="46" t="s">
        <v>28</v>
      </c>
      <c r="Y449" s="46" t="str">
        <f>IF(V449="","",_xlfn.LET(_xlpm.x,VLOOKUP(V449,'Drop-down_menus'!$D$2:$E$13,2,FALSE),IF(_xlpm.x=0,"",_xlpm.x)))</f>
        <v>https://orcid.org/0000-0002-9708-1761</v>
      </c>
      <c r="Z449" s="46" t="str">
        <f>IF(W449="","",_xlfn.LET(_xlpm.x,VLOOKUP(W449,'Drop-down_menus'!$D$2:$E$13,2,FALSE),IF(_xlpm.x=0,"",_xlpm.x)))</f>
        <v>https://orcid.org/0000-0002-9037-7623</v>
      </c>
      <c r="AA449" s="46" t="str">
        <f>IF(X449="","",_xlfn.LET(_xlpm.x,VLOOKUP(X449,'Drop-down_menus'!$D$2:$E$13,2,FALSE),IF(_xlpm.x=0,"",_xlpm.x)))</f>
        <v/>
      </c>
      <c r="AB449" s="14" t="s">
        <v>236</v>
      </c>
      <c r="AC449" s="14" t="s">
        <v>233</v>
      </c>
      <c r="AE449" s="46" t="s">
        <v>28</v>
      </c>
      <c r="AF449" s="46" t="s">
        <v>42</v>
      </c>
      <c r="AG449" s="46" t="str">
        <f>IF(AE449="","",_xlfn.LET(_xlpm.x,VLOOKUP(AE449,'Drop-down_menus'!$D$2:$E$13,2,FALSE),IF(_xlpm.x=0,"",_xlpm.x)))</f>
        <v>https://orcid.org/0000-0002-9037-7623</v>
      </c>
      <c r="AH449" s="46" t="str">
        <f>IF(AF449="","",_xlfn.LET(_xlpm.x,VLOOKUP(AF449,'Drop-down_menus'!$D$2:$E$13,2,FALSE),IF(_xlpm.x=0,"",_xlpm.x)))</f>
        <v/>
      </c>
    </row>
    <row r="450" spans="2:34" ht="13.5" customHeight="1">
      <c r="B450" s="46">
        <v>347</v>
      </c>
      <c r="C450" s="46" t="s">
        <v>100</v>
      </c>
      <c r="D450" s="46" t="b">
        <f>COUNTIF(Events!$B$2:$B$171, C450) &gt; 0</f>
        <v>1</v>
      </c>
      <c r="G450" s="46" t="s">
        <v>1213</v>
      </c>
      <c r="I450" s="46" t="s">
        <v>178</v>
      </c>
      <c r="J450" s="46" t="str">
        <f>IF(I450="","",_xlfn.LET(_xlpm.x,VLOOKUP(I450,'2026-01-09_taxon-match'!$A$2:$N$81,4,FALSE),IF(_xlpm.x=0,"",_xlpm.x)))</f>
        <v>Parborlasia corrugatus</v>
      </c>
      <c r="L450" s="46" t="str">
        <f>IF(I450="","",_xlfn.LET(_xlpm.x,VLOOKUP(I450,'2026-01-09_taxon-match'!$A$2:$N$81,3,FALSE),IF(_xlpm.x=0,"",_xlpm.x)))</f>
        <v>urn:lsid:marinespecies.org:taxname:1776775</v>
      </c>
      <c r="M450" s="46" t="str">
        <f>IF($I450="","",_xlfn.LET(_xlpm.x,VLOOKUP($I450,'2026-01-09_taxon-match'!$A$2:$N$81,5,FALSE),IF(_xlpm.x=0,"",_xlpm.x)))</f>
        <v>(McIntosh, 1876)</v>
      </c>
      <c r="N450" s="46" t="str">
        <f>IF($I450="","",_xlfn.LET(_xlpm.x,VLOOKUP($I450,'2026-01-09_taxon-match'!$A$2:$N$81,6,FALSE),IF(_xlpm.x=0,"",_xlpm.x)))</f>
        <v>Animalia</v>
      </c>
      <c r="O450" s="46" t="str">
        <f>IF($I450="","",_xlfn.LET(_xlpm.x,VLOOKUP($I450,'2026-01-09_taxon-match'!$A$2:$N$81,7,FALSE),IF(_xlpm.x=0,"",_xlpm.x)))</f>
        <v>Nemertea</v>
      </c>
      <c r="P450" s="46" t="str">
        <f>IF($I450="","",_xlfn.LET(_xlpm.x,VLOOKUP($I450,'2026-01-09_taxon-match'!$A$2:$N$81,8,FALSE),IF(_xlpm.x=0,"",_xlpm.x)))</f>
        <v>Pilidiophora</v>
      </c>
      <c r="Q450" s="46" t="str">
        <f>IF($I450="","",_xlfn.LET(_xlpm.x,VLOOKUP($I450,'2026-01-09_taxon-match'!$A$2:$N$81,9,FALSE),IF(_xlpm.x=0,"",_xlpm.x)))</f>
        <v>Heteronemertea</v>
      </c>
      <c r="R450" s="46" t="str">
        <f>IF($I450="","",_xlfn.LET(_xlpm.x,VLOOKUP($I450,'2026-01-09_taxon-match'!$A$2:$N$81,10,FALSE),IF(_xlpm.x=0,"",_xlpm.x)))</f>
        <v>Lineidae</v>
      </c>
      <c r="S450" s="46" t="str">
        <f>IF($I450="","",_xlfn.LET(_xlpm.x,VLOOKUP($I450,'2026-01-09_taxon-match'!$A$2:$N$81,11,FALSE),IF(_xlpm.x=0,"",_xlpm.x)))</f>
        <v>Parborlasia</v>
      </c>
      <c r="T450" s="46" t="str">
        <f>IF($I450="","",_xlfn.LET(_xlpm.x,VLOOKUP($I450,'2026-01-09_taxon-match'!$A$2:$N$81,13,FALSE),IF(_xlpm.x=0,"",_xlpm.x)))</f>
        <v>corrugatus</v>
      </c>
      <c r="U450" s="46">
        <v>1</v>
      </c>
      <c r="V450" s="2" t="s">
        <v>58</v>
      </c>
      <c r="Y450" s="46" t="str">
        <f>IF(V450="","",_xlfn.LET(_xlpm.x,VLOOKUP(V450,'Drop-down_menus'!$D$2:$E$13,2,FALSE),IF(_xlpm.x=0,"",_xlpm.x)))</f>
        <v>https://orcid.org/0000-0002-9708-1761</v>
      </c>
      <c r="Z450" s="46" t="str">
        <f>IF(W450="","",_xlfn.LET(_xlpm.x,VLOOKUP(W450,'Drop-down_menus'!$D$2:$E$13,2,FALSE),IF(_xlpm.x=0,"",_xlpm.x)))</f>
        <v/>
      </c>
      <c r="AA450" s="46" t="str">
        <f>IF(X450="","",_xlfn.LET(_xlpm.x,VLOOKUP(X450,'Drop-down_menus'!$D$2:$E$13,2,FALSE),IF(_xlpm.x=0,"",_xlpm.x)))</f>
        <v/>
      </c>
      <c r="AB450" s="46" t="s">
        <v>1252</v>
      </c>
      <c r="AC450" s="46" t="s">
        <v>1255</v>
      </c>
    </row>
    <row r="451" spans="2:34" ht="13.5" customHeight="1">
      <c r="B451" s="46">
        <v>347</v>
      </c>
      <c r="C451" s="46" t="s">
        <v>100</v>
      </c>
      <c r="D451" s="46" t="b">
        <f>COUNTIF(Events!$B$2:$B$171, C451) &gt; 0</f>
        <v>1</v>
      </c>
      <c r="G451" s="46" t="s">
        <v>1213</v>
      </c>
      <c r="I451" s="46" t="s">
        <v>178</v>
      </c>
      <c r="J451" s="46" t="str">
        <f>IF(I451="","",_xlfn.LET(_xlpm.x,VLOOKUP(I451,'2026-01-09_taxon-match'!$A$2:$N$81,4,FALSE),IF(_xlpm.x=0,"",_xlpm.x)))</f>
        <v>Parborlasia corrugatus</v>
      </c>
      <c r="L451" s="46" t="str">
        <f>IF(I451="","",_xlfn.LET(_xlpm.x,VLOOKUP(I451,'2026-01-09_taxon-match'!$A$2:$N$81,3,FALSE),IF(_xlpm.x=0,"",_xlpm.x)))</f>
        <v>urn:lsid:marinespecies.org:taxname:1776775</v>
      </c>
      <c r="M451" s="46" t="str">
        <f>IF($I451="","",_xlfn.LET(_xlpm.x,VLOOKUP($I451,'2026-01-09_taxon-match'!$A$2:$N$81,5,FALSE),IF(_xlpm.x=0,"",_xlpm.x)))</f>
        <v>(McIntosh, 1876)</v>
      </c>
      <c r="N451" s="46" t="str">
        <f>IF($I451="","",_xlfn.LET(_xlpm.x,VLOOKUP($I451,'2026-01-09_taxon-match'!$A$2:$N$81,6,FALSE),IF(_xlpm.x=0,"",_xlpm.x)))</f>
        <v>Animalia</v>
      </c>
      <c r="O451" s="46" t="str">
        <f>IF($I451="","",_xlfn.LET(_xlpm.x,VLOOKUP($I451,'2026-01-09_taxon-match'!$A$2:$N$81,7,FALSE),IF(_xlpm.x=0,"",_xlpm.x)))</f>
        <v>Nemertea</v>
      </c>
      <c r="P451" s="46" t="str">
        <f>IF($I451="","",_xlfn.LET(_xlpm.x,VLOOKUP($I451,'2026-01-09_taxon-match'!$A$2:$N$81,8,FALSE),IF(_xlpm.x=0,"",_xlpm.x)))</f>
        <v>Pilidiophora</v>
      </c>
      <c r="Q451" s="46" t="str">
        <f>IF($I451="","",_xlfn.LET(_xlpm.x,VLOOKUP($I451,'2026-01-09_taxon-match'!$A$2:$N$81,9,FALSE),IF(_xlpm.x=0,"",_xlpm.x)))</f>
        <v>Heteronemertea</v>
      </c>
      <c r="R451" s="46" t="str">
        <f>IF($I451="","",_xlfn.LET(_xlpm.x,VLOOKUP($I451,'2026-01-09_taxon-match'!$A$2:$N$81,10,FALSE),IF(_xlpm.x=0,"",_xlpm.x)))</f>
        <v>Lineidae</v>
      </c>
      <c r="S451" s="46" t="str">
        <f>IF($I451="","",_xlfn.LET(_xlpm.x,VLOOKUP($I451,'2026-01-09_taxon-match'!$A$2:$N$81,11,FALSE),IF(_xlpm.x=0,"",_xlpm.x)))</f>
        <v>Parborlasia</v>
      </c>
      <c r="T451" s="46" t="str">
        <f>IF($I451="","",_xlfn.LET(_xlpm.x,VLOOKUP($I451,'2026-01-09_taxon-match'!$A$2:$N$81,13,FALSE),IF(_xlpm.x=0,"",_xlpm.x)))</f>
        <v>corrugatus</v>
      </c>
      <c r="U451" s="46">
        <v>1</v>
      </c>
      <c r="V451" s="2" t="s">
        <v>58</v>
      </c>
      <c r="Y451" s="46" t="str">
        <f>IF(V451="","",_xlfn.LET(_xlpm.x,VLOOKUP(V451,'Drop-down_menus'!$D$2:$E$13,2,FALSE),IF(_xlpm.x=0,"",_xlpm.x)))</f>
        <v>https://orcid.org/0000-0002-9708-1761</v>
      </c>
      <c r="Z451" s="46" t="str">
        <f>IF(W451="","",_xlfn.LET(_xlpm.x,VLOOKUP(W451,'Drop-down_menus'!$D$2:$E$13,2,FALSE),IF(_xlpm.x=0,"",_xlpm.x)))</f>
        <v/>
      </c>
      <c r="AA451" s="46" t="str">
        <f>IF(X451="","",_xlfn.LET(_xlpm.x,VLOOKUP(X451,'Drop-down_menus'!$D$2:$E$13,2,FALSE),IF(_xlpm.x=0,"",_xlpm.x)))</f>
        <v/>
      </c>
      <c r="AB451" s="46" t="s">
        <v>300</v>
      </c>
      <c r="AC451" s="46" t="s">
        <v>1255</v>
      </c>
    </row>
    <row r="452" spans="2:34" ht="13.5" customHeight="1">
      <c r="B452" s="46">
        <v>348</v>
      </c>
      <c r="C452" s="46" t="s">
        <v>100</v>
      </c>
      <c r="D452" s="46" t="b">
        <f>COUNTIF(Events!$B$2:$B$171, C452) &gt; 0</f>
        <v>1</v>
      </c>
      <c r="G452" s="46" t="s">
        <v>1204</v>
      </c>
      <c r="I452" s="46" t="s">
        <v>235</v>
      </c>
      <c r="J452" s="46" t="str">
        <f>IF(I452="","",_xlfn.LET(_xlpm.x,VLOOKUP(I452,'2026-01-09_taxon-match'!$A$2:$N$81,4,FALSE),IF(_xlpm.x=0,"",_xlpm.x)))</f>
        <v>Molgula</v>
      </c>
      <c r="K452" s="46" t="s">
        <v>1318</v>
      </c>
      <c r="L452" s="46" t="str">
        <f>IF(I452="","",_xlfn.LET(_xlpm.x,VLOOKUP(I452,'2026-01-09_taxon-match'!$A$2:$N$81,3,FALSE),IF(_xlpm.x=0,"",_xlpm.x)))</f>
        <v>urn:lsid:marinespecies.org:taxname:103509</v>
      </c>
      <c r="M452" s="46" t="str">
        <f>IF($I452="","",_xlfn.LET(_xlpm.x,VLOOKUP($I452,'2026-01-09_taxon-match'!$A$2:$N$81,5,FALSE),IF(_xlpm.x=0,"",_xlpm.x)))</f>
        <v>Forbes, 1848</v>
      </c>
      <c r="N452" s="46" t="str">
        <f>IF($I452="","",_xlfn.LET(_xlpm.x,VLOOKUP($I452,'2026-01-09_taxon-match'!$A$2:$N$81,6,FALSE),IF(_xlpm.x=0,"",_xlpm.x)))</f>
        <v>Animalia</v>
      </c>
      <c r="O452" s="46" t="str">
        <f>IF($I452="","",_xlfn.LET(_xlpm.x,VLOOKUP($I452,'2026-01-09_taxon-match'!$A$2:$N$81,7,FALSE),IF(_xlpm.x=0,"",_xlpm.x)))</f>
        <v>Chordata</v>
      </c>
      <c r="P452" s="46" t="str">
        <f>IF($I452="","",_xlfn.LET(_xlpm.x,VLOOKUP($I452,'2026-01-09_taxon-match'!$A$2:$N$81,8,FALSE),IF(_xlpm.x=0,"",_xlpm.x)))</f>
        <v>Ascidiacea</v>
      </c>
      <c r="Q452" s="46" t="str">
        <f>IF($I452="","",_xlfn.LET(_xlpm.x,VLOOKUP($I452,'2026-01-09_taxon-match'!$A$2:$N$81,9,FALSE),IF(_xlpm.x=0,"",_xlpm.x)))</f>
        <v>Stolidobranchia</v>
      </c>
      <c r="R452" s="46" t="str">
        <f>IF($I452="","",_xlfn.LET(_xlpm.x,VLOOKUP($I452,'2026-01-09_taxon-match'!$A$2:$N$81,10,FALSE),IF(_xlpm.x=0,"",_xlpm.x)))</f>
        <v>Molgulidae</v>
      </c>
      <c r="S452" s="46" t="str">
        <f>IF($I452="","",_xlfn.LET(_xlpm.x,VLOOKUP($I452,'2026-01-09_taxon-match'!$A$2:$N$81,11,FALSE),IF(_xlpm.x=0,"",_xlpm.x)))</f>
        <v>Molgula</v>
      </c>
      <c r="T452" s="46" t="str">
        <f>IF($I452="","",_xlfn.LET(_xlpm.x,VLOOKUP($I452,'2026-01-09_taxon-match'!$A$2:$N$81,13,FALSE),IF(_xlpm.x=0,"",_xlpm.x)))</f>
        <v/>
      </c>
      <c r="U452" s="46">
        <v>1</v>
      </c>
      <c r="V452" s="2" t="s">
        <v>58</v>
      </c>
      <c r="Y452" s="46" t="str">
        <f>IF(V452="","",_xlfn.LET(_xlpm.x,VLOOKUP(V452,'Drop-down_menus'!$D$2:$E$13,2,FALSE),IF(_xlpm.x=0,"",_xlpm.x)))</f>
        <v>https://orcid.org/0000-0002-9708-1761</v>
      </c>
      <c r="Z452" s="46" t="str">
        <f>IF(W452="","",_xlfn.LET(_xlpm.x,VLOOKUP(W452,'Drop-down_menus'!$D$2:$E$13,2,FALSE),IF(_xlpm.x=0,"",_xlpm.x)))</f>
        <v/>
      </c>
      <c r="AA452" s="46" t="str">
        <f>IF(X452="","",_xlfn.LET(_xlpm.x,VLOOKUP(X452,'Drop-down_menus'!$D$2:$E$13,2,FALSE),IF(_xlpm.x=0,"",_xlpm.x)))</f>
        <v/>
      </c>
      <c r="AB452" s="46" t="s">
        <v>1252</v>
      </c>
      <c r="AC452" s="46" t="s">
        <v>1255</v>
      </c>
    </row>
    <row r="453" spans="2:34" ht="13.5" customHeight="1">
      <c r="B453" s="46">
        <v>348</v>
      </c>
      <c r="C453" s="46" t="s">
        <v>100</v>
      </c>
      <c r="D453" s="46" t="b">
        <f>COUNTIF(Events!$B$2:$B$171, C453) &gt; 0</f>
        <v>1</v>
      </c>
      <c r="G453" s="46" t="s">
        <v>1204</v>
      </c>
      <c r="I453" s="46" t="s">
        <v>235</v>
      </c>
      <c r="J453" s="46" t="str">
        <f>IF(I453="","",_xlfn.LET(_xlpm.x,VLOOKUP(I453,'2026-01-09_taxon-match'!$A$2:$N$81,4,FALSE),IF(_xlpm.x=0,"",_xlpm.x)))</f>
        <v>Molgula</v>
      </c>
      <c r="K453" s="46" t="s">
        <v>1318</v>
      </c>
      <c r="L453" s="46" t="str">
        <f>IF(I453="","",_xlfn.LET(_xlpm.x,VLOOKUP(I453,'2026-01-09_taxon-match'!$A$2:$N$81,3,FALSE),IF(_xlpm.x=0,"",_xlpm.x)))</f>
        <v>urn:lsid:marinespecies.org:taxname:103509</v>
      </c>
      <c r="M453" s="46" t="str">
        <f>IF($I453="","",_xlfn.LET(_xlpm.x,VLOOKUP($I453,'2026-01-09_taxon-match'!$A$2:$N$81,5,FALSE),IF(_xlpm.x=0,"",_xlpm.x)))</f>
        <v>Forbes, 1848</v>
      </c>
      <c r="N453" s="46" t="str">
        <f>IF($I453="","",_xlfn.LET(_xlpm.x,VLOOKUP($I453,'2026-01-09_taxon-match'!$A$2:$N$81,6,FALSE),IF(_xlpm.x=0,"",_xlpm.x)))</f>
        <v>Animalia</v>
      </c>
      <c r="O453" s="46" t="str">
        <f>IF($I453="","",_xlfn.LET(_xlpm.x,VLOOKUP($I453,'2026-01-09_taxon-match'!$A$2:$N$81,7,FALSE),IF(_xlpm.x=0,"",_xlpm.x)))</f>
        <v>Chordata</v>
      </c>
      <c r="P453" s="46" t="str">
        <f>IF($I453="","",_xlfn.LET(_xlpm.x,VLOOKUP($I453,'2026-01-09_taxon-match'!$A$2:$N$81,8,FALSE),IF(_xlpm.x=0,"",_xlpm.x)))</f>
        <v>Ascidiacea</v>
      </c>
      <c r="Q453" s="46" t="str">
        <f>IF($I453="","",_xlfn.LET(_xlpm.x,VLOOKUP($I453,'2026-01-09_taxon-match'!$A$2:$N$81,9,FALSE),IF(_xlpm.x=0,"",_xlpm.x)))</f>
        <v>Stolidobranchia</v>
      </c>
      <c r="R453" s="46" t="str">
        <f>IF($I453="","",_xlfn.LET(_xlpm.x,VLOOKUP($I453,'2026-01-09_taxon-match'!$A$2:$N$81,10,FALSE),IF(_xlpm.x=0,"",_xlpm.x)))</f>
        <v>Molgulidae</v>
      </c>
      <c r="S453" s="46" t="str">
        <f>IF($I453="","",_xlfn.LET(_xlpm.x,VLOOKUP($I453,'2026-01-09_taxon-match'!$A$2:$N$81,11,FALSE),IF(_xlpm.x=0,"",_xlpm.x)))</f>
        <v>Molgula</v>
      </c>
      <c r="T453" s="46" t="str">
        <f>IF($I453="","",_xlfn.LET(_xlpm.x,VLOOKUP($I453,'2026-01-09_taxon-match'!$A$2:$N$81,13,FALSE),IF(_xlpm.x=0,"",_xlpm.x)))</f>
        <v/>
      </c>
      <c r="U453" s="46">
        <v>1</v>
      </c>
      <c r="V453" s="2" t="s">
        <v>58</v>
      </c>
      <c r="Y453" s="46" t="str">
        <f>IF(V453="","",_xlfn.LET(_xlpm.x,VLOOKUP(V453,'Drop-down_menus'!$D$2:$E$13,2,FALSE),IF(_xlpm.x=0,"",_xlpm.x)))</f>
        <v>https://orcid.org/0000-0002-9708-1761</v>
      </c>
      <c r="Z453" s="46" t="str">
        <f>IF(W453="","",_xlfn.LET(_xlpm.x,VLOOKUP(W453,'Drop-down_menus'!$D$2:$E$13,2,FALSE),IF(_xlpm.x=0,"",_xlpm.x)))</f>
        <v/>
      </c>
      <c r="AA453" s="46" t="str">
        <f>IF(X453="","",_xlfn.LET(_xlpm.x,VLOOKUP(X453,'Drop-down_menus'!$D$2:$E$13,2,FALSE),IF(_xlpm.x=0,"",_xlpm.x)))</f>
        <v/>
      </c>
      <c r="AB453" s="46" t="s">
        <v>1253</v>
      </c>
      <c r="AC453" s="46" t="s">
        <v>1256</v>
      </c>
    </row>
    <row r="454" spans="2:34" ht="13.5" customHeight="1">
      <c r="B454" s="46">
        <v>348</v>
      </c>
      <c r="C454" s="46" t="s">
        <v>100</v>
      </c>
      <c r="D454" s="46" t="b">
        <f>COUNTIF(Events!$B$2:$B$171, C454) &gt; 0</f>
        <v>1</v>
      </c>
      <c r="G454" s="46" t="s">
        <v>1204</v>
      </c>
      <c r="I454" s="46" t="s">
        <v>235</v>
      </c>
      <c r="J454" s="46" t="str">
        <f>IF(I454="","",_xlfn.LET(_xlpm.x,VLOOKUP(I454,'2026-01-09_taxon-match'!$A$2:$N$81,4,FALSE),IF(_xlpm.x=0,"",_xlpm.x)))</f>
        <v>Molgula</v>
      </c>
      <c r="K454" s="46" t="s">
        <v>1318</v>
      </c>
      <c r="L454" s="46" t="str">
        <f>IF(I454="","",_xlfn.LET(_xlpm.x,VLOOKUP(I454,'2026-01-09_taxon-match'!$A$2:$N$81,3,FALSE),IF(_xlpm.x=0,"",_xlpm.x)))</f>
        <v>urn:lsid:marinespecies.org:taxname:103509</v>
      </c>
      <c r="M454" s="46" t="str">
        <f>IF($I454="","",_xlfn.LET(_xlpm.x,VLOOKUP($I454,'2026-01-09_taxon-match'!$A$2:$N$81,5,FALSE),IF(_xlpm.x=0,"",_xlpm.x)))</f>
        <v>Forbes, 1848</v>
      </c>
      <c r="N454" s="46" t="str">
        <f>IF($I454="","",_xlfn.LET(_xlpm.x,VLOOKUP($I454,'2026-01-09_taxon-match'!$A$2:$N$81,6,FALSE),IF(_xlpm.x=0,"",_xlpm.x)))</f>
        <v>Animalia</v>
      </c>
      <c r="O454" s="46" t="str">
        <f>IF($I454="","",_xlfn.LET(_xlpm.x,VLOOKUP($I454,'2026-01-09_taxon-match'!$A$2:$N$81,7,FALSE),IF(_xlpm.x=0,"",_xlpm.x)))</f>
        <v>Chordata</v>
      </c>
      <c r="P454" s="46" t="str">
        <f>IF($I454="","",_xlfn.LET(_xlpm.x,VLOOKUP($I454,'2026-01-09_taxon-match'!$A$2:$N$81,8,FALSE),IF(_xlpm.x=0,"",_xlpm.x)))</f>
        <v>Ascidiacea</v>
      </c>
      <c r="Q454" s="46" t="str">
        <f>IF($I454="","",_xlfn.LET(_xlpm.x,VLOOKUP($I454,'2026-01-09_taxon-match'!$A$2:$N$81,9,FALSE),IF(_xlpm.x=0,"",_xlpm.x)))</f>
        <v>Stolidobranchia</v>
      </c>
      <c r="R454" s="46" t="str">
        <f>IF($I454="","",_xlfn.LET(_xlpm.x,VLOOKUP($I454,'2026-01-09_taxon-match'!$A$2:$N$81,10,FALSE),IF(_xlpm.x=0,"",_xlpm.x)))</f>
        <v>Molgulidae</v>
      </c>
      <c r="S454" s="46" t="str">
        <f>IF($I454="","",_xlfn.LET(_xlpm.x,VLOOKUP($I454,'2026-01-09_taxon-match'!$A$2:$N$81,11,FALSE),IF(_xlpm.x=0,"",_xlpm.x)))</f>
        <v>Molgula</v>
      </c>
      <c r="T454" s="46" t="str">
        <f>IF($I454="","",_xlfn.LET(_xlpm.x,VLOOKUP($I454,'2026-01-09_taxon-match'!$A$2:$N$81,13,FALSE),IF(_xlpm.x=0,"",_xlpm.x)))</f>
        <v/>
      </c>
      <c r="U454" s="46">
        <v>1</v>
      </c>
      <c r="V454" s="2" t="s">
        <v>58</v>
      </c>
      <c r="Y454" s="46" t="str">
        <f>IF(V454="","",_xlfn.LET(_xlpm.x,VLOOKUP(V454,'Drop-down_menus'!$D$2:$E$13,2,FALSE),IF(_xlpm.x=0,"",_xlpm.x)))</f>
        <v>https://orcid.org/0000-0002-9708-1761</v>
      </c>
      <c r="Z454" s="46" t="str">
        <f>IF(W454="","",_xlfn.LET(_xlpm.x,VLOOKUP(W454,'Drop-down_menus'!$D$2:$E$13,2,FALSE),IF(_xlpm.x=0,"",_xlpm.x)))</f>
        <v/>
      </c>
      <c r="AA454" s="46" t="str">
        <f>IF(X454="","",_xlfn.LET(_xlpm.x,VLOOKUP(X454,'Drop-down_menus'!$D$2:$E$13,2,FALSE),IF(_xlpm.x=0,"",_xlpm.x)))</f>
        <v/>
      </c>
      <c r="AB454" s="46" t="s">
        <v>300</v>
      </c>
      <c r="AC454" s="46" t="s">
        <v>1255</v>
      </c>
    </row>
    <row r="455" spans="2:34" ht="13.5" customHeight="1">
      <c r="B455" s="46">
        <v>348</v>
      </c>
      <c r="C455" s="46" t="s">
        <v>100</v>
      </c>
      <c r="D455" s="46" t="b">
        <f>COUNTIF(Events!$B$2:$B$171, C455) &gt; 0</f>
        <v>1</v>
      </c>
      <c r="E455" s="46" t="s">
        <v>169</v>
      </c>
      <c r="G455" s="46" t="s">
        <v>235</v>
      </c>
      <c r="I455" s="46" t="s">
        <v>235</v>
      </c>
      <c r="J455" s="46" t="str">
        <f>IF(I455="","",_xlfn.LET(_xlpm.x,VLOOKUP(I455,'2026-01-09_taxon-match'!$A$2:$N$81,4,FALSE),IF(_xlpm.x=0,"",_xlpm.x)))</f>
        <v>Molgula</v>
      </c>
      <c r="L455" s="46" t="str">
        <f>IF(I455="","",_xlfn.LET(_xlpm.x,VLOOKUP(I455,'2026-01-09_taxon-match'!$A$2:$N$81,3,FALSE),IF(_xlpm.x=0,"",_xlpm.x)))</f>
        <v>urn:lsid:marinespecies.org:taxname:103509</v>
      </c>
      <c r="M455" s="46" t="str">
        <f>IF($I455="","",_xlfn.LET(_xlpm.x,VLOOKUP($I455,'2026-01-09_taxon-match'!$A$2:$N$81,5,FALSE),IF(_xlpm.x=0,"",_xlpm.x)))</f>
        <v>Forbes, 1848</v>
      </c>
      <c r="N455" s="46" t="str">
        <f>IF($I455="","",_xlfn.LET(_xlpm.x,VLOOKUP($I455,'2026-01-09_taxon-match'!$A$2:$N$81,6,FALSE),IF(_xlpm.x=0,"",_xlpm.x)))</f>
        <v>Animalia</v>
      </c>
      <c r="O455" s="46" t="str">
        <f>IF($I455="","",_xlfn.LET(_xlpm.x,VLOOKUP($I455,'2026-01-09_taxon-match'!$A$2:$N$81,7,FALSE),IF(_xlpm.x=0,"",_xlpm.x)))</f>
        <v>Chordata</v>
      </c>
      <c r="P455" s="46" t="str">
        <f>IF($I455="","",_xlfn.LET(_xlpm.x,VLOOKUP($I455,'2026-01-09_taxon-match'!$A$2:$N$81,8,FALSE),IF(_xlpm.x=0,"",_xlpm.x)))</f>
        <v>Ascidiacea</v>
      </c>
      <c r="Q455" s="46" t="str">
        <f>IF($I455="","",_xlfn.LET(_xlpm.x,VLOOKUP($I455,'2026-01-09_taxon-match'!$A$2:$N$81,9,FALSE),IF(_xlpm.x=0,"",_xlpm.x)))</f>
        <v>Stolidobranchia</v>
      </c>
      <c r="R455" s="46" t="str">
        <f>IF($I455="","",_xlfn.LET(_xlpm.x,VLOOKUP($I455,'2026-01-09_taxon-match'!$A$2:$N$81,10,FALSE),IF(_xlpm.x=0,"",_xlpm.x)))</f>
        <v>Molgulidae</v>
      </c>
      <c r="S455" s="46" t="str">
        <f>IF($I455="","",_xlfn.LET(_xlpm.x,VLOOKUP($I455,'2026-01-09_taxon-match'!$A$2:$N$81,11,FALSE),IF(_xlpm.x=0,"",_xlpm.x)))</f>
        <v>Molgula</v>
      </c>
      <c r="T455" s="46" t="str">
        <f>IF($I455="","",_xlfn.LET(_xlpm.x,VLOOKUP($I455,'2026-01-09_taxon-match'!$A$2:$N$81,13,FALSE),IF(_xlpm.x=0,"",_xlpm.x)))</f>
        <v/>
      </c>
      <c r="U455" s="46">
        <v>1</v>
      </c>
      <c r="V455" s="46" t="s">
        <v>58</v>
      </c>
      <c r="W455" s="46" t="s">
        <v>28</v>
      </c>
      <c r="Y455" s="46" t="str">
        <f>IF(V455="","",_xlfn.LET(_xlpm.x,VLOOKUP(V455,'Drop-down_menus'!$D$2:$E$13,2,FALSE),IF(_xlpm.x=0,"",_xlpm.x)))</f>
        <v>https://orcid.org/0000-0002-9708-1761</v>
      </c>
      <c r="Z455" s="46" t="str">
        <f>IF(W455="","",_xlfn.LET(_xlpm.x,VLOOKUP(W455,'Drop-down_menus'!$D$2:$E$13,2,FALSE),IF(_xlpm.x=0,"",_xlpm.x)))</f>
        <v>https://orcid.org/0000-0002-9037-7623</v>
      </c>
      <c r="AA455" s="46" t="str">
        <f>IF(X455="","",_xlfn.LET(_xlpm.x,VLOOKUP(X455,'Drop-down_menus'!$D$2:$E$13,2,FALSE),IF(_xlpm.x=0,"",_xlpm.x)))</f>
        <v/>
      </c>
      <c r="AB455" s="14" t="s">
        <v>236</v>
      </c>
      <c r="AC455" s="14" t="s">
        <v>233</v>
      </c>
      <c r="AE455" s="46" t="s">
        <v>28</v>
      </c>
      <c r="AF455" s="46" t="s">
        <v>42</v>
      </c>
      <c r="AG455" s="46" t="str">
        <f>IF(AE455="","",_xlfn.LET(_xlpm.x,VLOOKUP(AE455,'Drop-down_menus'!$D$2:$E$13,2,FALSE),IF(_xlpm.x=0,"",_xlpm.x)))</f>
        <v>https://orcid.org/0000-0002-9037-7623</v>
      </c>
      <c r="AH455" s="46" t="str">
        <f>IF(AF455="","",_xlfn.LET(_xlpm.x,VLOOKUP(AF455,'Drop-down_menus'!$D$2:$E$13,2,FALSE),IF(_xlpm.x=0,"",_xlpm.x)))</f>
        <v/>
      </c>
    </row>
    <row r="456" spans="2:34" ht="13.5" customHeight="1">
      <c r="B456" s="46">
        <v>349</v>
      </c>
      <c r="C456" s="46" t="s">
        <v>100</v>
      </c>
      <c r="D456" s="46" t="b">
        <f>COUNTIF(Events!$B$2:$B$171, C456) &gt; 0</f>
        <v>1</v>
      </c>
      <c r="G456" s="46" t="s">
        <v>1204</v>
      </c>
      <c r="I456" s="46" t="s">
        <v>235</v>
      </c>
      <c r="J456" s="46" t="str">
        <f>IF(I456="","",_xlfn.LET(_xlpm.x,VLOOKUP(I456,'2026-01-09_taxon-match'!$A$2:$N$81,4,FALSE),IF(_xlpm.x=0,"",_xlpm.x)))</f>
        <v>Molgula</v>
      </c>
      <c r="K456" s="46" t="s">
        <v>1318</v>
      </c>
      <c r="L456" s="46" t="str">
        <f>IF(I456="","",_xlfn.LET(_xlpm.x,VLOOKUP(I456,'2026-01-09_taxon-match'!$A$2:$N$81,3,FALSE),IF(_xlpm.x=0,"",_xlpm.x)))</f>
        <v>urn:lsid:marinespecies.org:taxname:103509</v>
      </c>
      <c r="M456" s="46" t="str">
        <f>IF($I456="","",_xlfn.LET(_xlpm.x,VLOOKUP($I456,'2026-01-09_taxon-match'!$A$2:$N$81,5,FALSE),IF(_xlpm.x=0,"",_xlpm.x)))</f>
        <v>Forbes, 1848</v>
      </c>
      <c r="N456" s="46" t="str">
        <f>IF($I456="","",_xlfn.LET(_xlpm.x,VLOOKUP($I456,'2026-01-09_taxon-match'!$A$2:$N$81,6,FALSE),IF(_xlpm.x=0,"",_xlpm.x)))</f>
        <v>Animalia</v>
      </c>
      <c r="O456" s="46" t="str">
        <f>IF($I456="","",_xlfn.LET(_xlpm.x,VLOOKUP($I456,'2026-01-09_taxon-match'!$A$2:$N$81,7,FALSE),IF(_xlpm.x=0,"",_xlpm.x)))</f>
        <v>Chordata</v>
      </c>
      <c r="P456" s="46" t="str">
        <f>IF($I456="","",_xlfn.LET(_xlpm.x,VLOOKUP($I456,'2026-01-09_taxon-match'!$A$2:$N$81,8,FALSE),IF(_xlpm.x=0,"",_xlpm.x)))</f>
        <v>Ascidiacea</v>
      </c>
      <c r="Q456" s="46" t="str">
        <f>IF($I456="","",_xlfn.LET(_xlpm.x,VLOOKUP($I456,'2026-01-09_taxon-match'!$A$2:$N$81,9,FALSE),IF(_xlpm.x=0,"",_xlpm.x)))</f>
        <v>Stolidobranchia</v>
      </c>
      <c r="R456" s="46" t="str">
        <f>IF($I456="","",_xlfn.LET(_xlpm.x,VLOOKUP($I456,'2026-01-09_taxon-match'!$A$2:$N$81,10,FALSE),IF(_xlpm.x=0,"",_xlpm.x)))</f>
        <v>Molgulidae</v>
      </c>
      <c r="S456" s="46" t="str">
        <f>IF($I456="","",_xlfn.LET(_xlpm.x,VLOOKUP($I456,'2026-01-09_taxon-match'!$A$2:$N$81,11,FALSE),IF(_xlpm.x=0,"",_xlpm.x)))</f>
        <v>Molgula</v>
      </c>
      <c r="T456" s="46" t="str">
        <f>IF($I456="","",_xlfn.LET(_xlpm.x,VLOOKUP($I456,'2026-01-09_taxon-match'!$A$2:$N$81,13,FALSE),IF(_xlpm.x=0,"",_xlpm.x)))</f>
        <v/>
      </c>
      <c r="U456" s="46">
        <v>1</v>
      </c>
      <c r="V456" s="2" t="s">
        <v>58</v>
      </c>
      <c r="Y456" s="46" t="str">
        <f>IF(V456="","",_xlfn.LET(_xlpm.x,VLOOKUP(V456,'Drop-down_menus'!$D$2:$E$13,2,FALSE),IF(_xlpm.x=0,"",_xlpm.x)))</f>
        <v>https://orcid.org/0000-0002-9708-1761</v>
      </c>
      <c r="Z456" s="46" t="str">
        <f>IF(W456="","",_xlfn.LET(_xlpm.x,VLOOKUP(W456,'Drop-down_menus'!$D$2:$E$13,2,FALSE),IF(_xlpm.x=0,"",_xlpm.x)))</f>
        <v/>
      </c>
      <c r="AA456" s="46" t="str">
        <f>IF(X456="","",_xlfn.LET(_xlpm.x,VLOOKUP(X456,'Drop-down_menus'!$D$2:$E$13,2,FALSE),IF(_xlpm.x=0,"",_xlpm.x)))</f>
        <v/>
      </c>
      <c r="AB456" s="46" t="s">
        <v>1252</v>
      </c>
      <c r="AC456" s="46" t="s">
        <v>1255</v>
      </c>
    </row>
    <row r="457" spans="2:34" ht="13.5" customHeight="1">
      <c r="B457" s="46">
        <v>349</v>
      </c>
      <c r="C457" s="46" t="s">
        <v>100</v>
      </c>
      <c r="D457" s="46" t="b">
        <f>COUNTIF(Events!$B$2:$B$171, C457) &gt; 0</f>
        <v>1</v>
      </c>
      <c r="G457" s="46" t="s">
        <v>1204</v>
      </c>
      <c r="I457" s="46" t="s">
        <v>235</v>
      </c>
      <c r="J457" s="46" t="str">
        <f>IF(I457="","",_xlfn.LET(_xlpm.x,VLOOKUP(I457,'2026-01-09_taxon-match'!$A$2:$N$81,4,FALSE),IF(_xlpm.x=0,"",_xlpm.x)))</f>
        <v>Molgula</v>
      </c>
      <c r="K457" s="46" t="s">
        <v>1318</v>
      </c>
      <c r="L457" s="46" t="str">
        <f>IF(I457="","",_xlfn.LET(_xlpm.x,VLOOKUP(I457,'2026-01-09_taxon-match'!$A$2:$N$81,3,FALSE),IF(_xlpm.x=0,"",_xlpm.x)))</f>
        <v>urn:lsid:marinespecies.org:taxname:103509</v>
      </c>
      <c r="M457" s="46" t="str">
        <f>IF($I457="","",_xlfn.LET(_xlpm.x,VLOOKUP($I457,'2026-01-09_taxon-match'!$A$2:$N$81,5,FALSE),IF(_xlpm.x=0,"",_xlpm.x)))</f>
        <v>Forbes, 1848</v>
      </c>
      <c r="N457" s="46" t="str">
        <f>IF($I457="","",_xlfn.LET(_xlpm.x,VLOOKUP($I457,'2026-01-09_taxon-match'!$A$2:$N$81,6,FALSE),IF(_xlpm.x=0,"",_xlpm.x)))</f>
        <v>Animalia</v>
      </c>
      <c r="O457" s="46" t="str">
        <f>IF($I457="","",_xlfn.LET(_xlpm.x,VLOOKUP($I457,'2026-01-09_taxon-match'!$A$2:$N$81,7,FALSE),IF(_xlpm.x=0,"",_xlpm.x)))</f>
        <v>Chordata</v>
      </c>
      <c r="P457" s="46" t="str">
        <f>IF($I457="","",_xlfn.LET(_xlpm.x,VLOOKUP($I457,'2026-01-09_taxon-match'!$A$2:$N$81,8,FALSE),IF(_xlpm.x=0,"",_xlpm.x)))</f>
        <v>Ascidiacea</v>
      </c>
      <c r="Q457" s="46" t="str">
        <f>IF($I457="","",_xlfn.LET(_xlpm.x,VLOOKUP($I457,'2026-01-09_taxon-match'!$A$2:$N$81,9,FALSE),IF(_xlpm.x=0,"",_xlpm.x)))</f>
        <v>Stolidobranchia</v>
      </c>
      <c r="R457" s="46" t="str">
        <f>IF($I457="","",_xlfn.LET(_xlpm.x,VLOOKUP($I457,'2026-01-09_taxon-match'!$A$2:$N$81,10,FALSE),IF(_xlpm.x=0,"",_xlpm.x)))</f>
        <v>Molgulidae</v>
      </c>
      <c r="S457" s="46" t="str">
        <f>IF($I457="","",_xlfn.LET(_xlpm.x,VLOOKUP($I457,'2026-01-09_taxon-match'!$A$2:$N$81,11,FALSE),IF(_xlpm.x=0,"",_xlpm.x)))</f>
        <v>Molgula</v>
      </c>
      <c r="T457" s="46" t="str">
        <f>IF($I457="","",_xlfn.LET(_xlpm.x,VLOOKUP($I457,'2026-01-09_taxon-match'!$A$2:$N$81,13,FALSE),IF(_xlpm.x=0,"",_xlpm.x)))</f>
        <v/>
      </c>
      <c r="U457" s="46">
        <v>1</v>
      </c>
      <c r="V457" s="2" t="s">
        <v>58</v>
      </c>
      <c r="Y457" s="46" t="str">
        <f>IF(V457="","",_xlfn.LET(_xlpm.x,VLOOKUP(V457,'Drop-down_menus'!$D$2:$E$13,2,FALSE),IF(_xlpm.x=0,"",_xlpm.x)))</f>
        <v>https://orcid.org/0000-0002-9708-1761</v>
      </c>
      <c r="Z457" s="46" t="str">
        <f>IF(W457="","",_xlfn.LET(_xlpm.x,VLOOKUP(W457,'Drop-down_menus'!$D$2:$E$13,2,FALSE),IF(_xlpm.x=0,"",_xlpm.x)))</f>
        <v/>
      </c>
      <c r="AA457" s="46" t="str">
        <f>IF(X457="","",_xlfn.LET(_xlpm.x,VLOOKUP(X457,'Drop-down_menus'!$D$2:$E$13,2,FALSE),IF(_xlpm.x=0,"",_xlpm.x)))</f>
        <v/>
      </c>
      <c r="AB457" s="46" t="s">
        <v>1253</v>
      </c>
      <c r="AC457" s="46" t="s">
        <v>1256</v>
      </c>
    </row>
    <row r="458" spans="2:34" ht="13.5" customHeight="1">
      <c r="B458" s="46">
        <v>349</v>
      </c>
      <c r="C458" s="46" t="s">
        <v>100</v>
      </c>
      <c r="D458" s="46" t="b">
        <f>COUNTIF(Events!$B$2:$B$171, C458) &gt; 0</f>
        <v>1</v>
      </c>
      <c r="G458" s="46" t="s">
        <v>1204</v>
      </c>
      <c r="I458" s="46" t="s">
        <v>235</v>
      </c>
      <c r="J458" s="46" t="str">
        <f>IF(I458="","",_xlfn.LET(_xlpm.x,VLOOKUP(I458,'2026-01-09_taxon-match'!$A$2:$N$81,4,FALSE),IF(_xlpm.x=0,"",_xlpm.x)))</f>
        <v>Molgula</v>
      </c>
      <c r="K458" s="46" t="s">
        <v>1318</v>
      </c>
      <c r="L458" s="46" t="str">
        <f>IF(I458="","",_xlfn.LET(_xlpm.x,VLOOKUP(I458,'2026-01-09_taxon-match'!$A$2:$N$81,3,FALSE),IF(_xlpm.x=0,"",_xlpm.x)))</f>
        <v>urn:lsid:marinespecies.org:taxname:103509</v>
      </c>
      <c r="M458" s="46" t="str">
        <f>IF($I458="","",_xlfn.LET(_xlpm.x,VLOOKUP($I458,'2026-01-09_taxon-match'!$A$2:$N$81,5,FALSE),IF(_xlpm.x=0,"",_xlpm.x)))</f>
        <v>Forbes, 1848</v>
      </c>
      <c r="N458" s="46" t="str">
        <f>IF($I458="","",_xlfn.LET(_xlpm.x,VLOOKUP($I458,'2026-01-09_taxon-match'!$A$2:$N$81,6,FALSE),IF(_xlpm.x=0,"",_xlpm.x)))</f>
        <v>Animalia</v>
      </c>
      <c r="O458" s="46" t="str">
        <f>IF($I458="","",_xlfn.LET(_xlpm.x,VLOOKUP($I458,'2026-01-09_taxon-match'!$A$2:$N$81,7,FALSE),IF(_xlpm.x=0,"",_xlpm.x)))</f>
        <v>Chordata</v>
      </c>
      <c r="P458" s="46" t="str">
        <f>IF($I458="","",_xlfn.LET(_xlpm.x,VLOOKUP($I458,'2026-01-09_taxon-match'!$A$2:$N$81,8,FALSE),IF(_xlpm.x=0,"",_xlpm.x)))</f>
        <v>Ascidiacea</v>
      </c>
      <c r="Q458" s="46" t="str">
        <f>IF($I458="","",_xlfn.LET(_xlpm.x,VLOOKUP($I458,'2026-01-09_taxon-match'!$A$2:$N$81,9,FALSE),IF(_xlpm.x=0,"",_xlpm.x)))</f>
        <v>Stolidobranchia</v>
      </c>
      <c r="R458" s="46" t="str">
        <f>IF($I458="","",_xlfn.LET(_xlpm.x,VLOOKUP($I458,'2026-01-09_taxon-match'!$A$2:$N$81,10,FALSE),IF(_xlpm.x=0,"",_xlpm.x)))</f>
        <v>Molgulidae</v>
      </c>
      <c r="S458" s="46" t="str">
        <f>IF($I458="","",_xlfn.LET(_xlpm.x,VLOOKUP($I458,'2026-01-09_taxon-match'!$A$2:$N$81,11,FALSE),IF(_xlpm.x=0,"",_xlpm.x)))</f>
        <v>Molgula</v>
      </c>
      <c r="T458" s="46" t="str">
        <f>IF($I458="","",_xlfn.LET(_xlpm.x,VLOOKUP($I458,'2026-01-09_taxon-match'!$A$2:$N$81,13,FALSE),IF(_xlpm.x=0,"",_xlpm.x)))</f>
        <v/>
      </c>
      <c r="U458" s="46">
        <v>1</v>
      </c>
      <c r="V458" s="2" t="s">
        <v>58</v>
      </c>
      <c r="Y458" s="46" t="str">
        <f>IF(V458="","",_xlfn.LET(_xlpm.x,VLOOKUP(V458,'Drop-down_menus'!$D$2:$E$13,2,FALSE),IF(_xlpm.x=0,"",_xlpm.x)))</f>
        <v>https://orcid.org/0000-0002-9708-1761</v>
      </c>
      <c r="Z458" s="46" t="str">
        <f>IF(W458="","",_xlfn.LET(_xlpm.x,VLOOKUP(W458,'Drop-down_menus'!$D$2:$E$13,2,FALSE),IF(_xlpm.x=0,"",_xlpm.x)))</f>
        <v/>
      </c>
      <c r="AA458" s="46" t="str">
        <f>IF(X458="","",_xlfn.LET(_xlpm.x,VLOOKUP(X458,'Drop-down_menus'!$D$2:$E$13,2,FALSE),IF(_xlpm.x=0,"",_xlpm.x)))</f>
        <v/>
      </c>
      <c r="AB458" s="46" t="s">
        <v>300</v>
      </c>
      <c r="AC458" s="46" t="s">
        <v>1255</v>
      </c>
    </row>
    <row r="459" spans="2:34" ht="13.5" customHeight="1">
      <c r="B459" s="46">
        <v>349</v>
      </c>
      <c r="C459" s="46" t="s">
        <v>100</v>
      </c>
      <c r="D459" s="46" t="b">
        <f>COUNTIF(Events!$B$2:$B$171, C459) &gt; 0</f>
        <v>1</v>
      </c>
      <c r="E459" s="46" t="s">
        <v>169</v>
      </c>
      <c r="G459" s="46" t="s">
        <v>235</v>
      </c>
      <c r="I459" s="46" t="s">
        <v>235</v>
      </c>
      <c r="J459" s="46" t="str">
        <f>IF(I459="","",_xlfn.LET(_xlpm.x,VLOOKUP(I459,'2026-01-09_taxon-match'!$A$2:$N$81,4,FALSE),IF(_xlpm.x=0,"",_xlpm.x)))</f>
        <v>Molgula</v>
      </c>
      <c r="L459" s="46" t="str">
        <f>IF(I459="","",_xlfn.LET(_xlpm.x,VLOOKUP(I459,'2026-01-09_taxon-match'!$A$2:$N$81,3,FALSE),IF(_xlpm.x=0,"",_xlpm.x)))</f>
        <v>urn:lsid:marinespecies.org:taxname:103509</v>
      </c>
      <c r="M459" s="46" t="str">
        <f>IF($I459="","",_xlfn.LET(_xlpm.x,VLOOKUP($I459,'2026-01-09_taxon-match'!$A$2:$N$81,5,FALSE),IF(_xlpm.x=0,"",_xlpm.x)))</f>
        <v>Forbes, 1848</v>
      </c>
      <c r="N459" s="46" t="str">
        <f>IF($I459="","",_xlfn.LET(_xlpm.x,VLOOKUP($I459,'2026-01-09_taxon-match'!$A$2:$N$81,6,FALSE),IF(_xlpm.x=0,"",_xlpm.x)))</f>
        <v>Animalia</v>
      </c>
      <c r="O459" s="46" t="str">
        <f>IF($I459="","",_xlfn.LET(_xlpm.x,VLOOKUP($I459,'2026-01-09_taxon-match'!$A$2:$N$81,7,FALSE),IF(_xlpm.x=0,"",_xlpm.x)))</f>
        <v>Chordata</v>
      </c>
      <c r="P459" s="46" t="str">
        <f>IF($I459="","",_xlfn.LET(_xlpm.x,VLOOKUP($I459,'2026-01-09_taxon-match'!$A$2:$N$81,8,FALSE),IF(_xlpm.x=0,"",_xlpm.x)))</f>
        <v>Ascidiacea</v>
      </c>
      <c r="Q459" s="46" t="str">
        <f>IF($I459="","",_xlfn.LET(_xlpm.x,VLOOKUP($I459,'2026-01-09_taxon-match'!$A$2:$N$81,9,FALSE),IF(_xlpm.x=0,"",_xlpm.x)))</f>
        <v>Stolidobranchia</v>
      </c>
      <c r="R459" s="46" t="str">
        <f>IF($I459="","",_xlfn.LET(_xlpm.x,VLOOKUP($I459,'2026-01-09_taxon-match'!$A$2:$N$81,10,FALSE),IF(_xlpm.x=0,"",_xlpm.x)))</f>
        <v>Molgulidae</v>
      </c>
      <c r="S459" s="46" t="str">
        <f>IF($I459="","",_xlfn.LET(_xlpm.x,VLOOKUP($I459,'2026-01-09_taxon-match'!$A$2:$N$81,11,FALSE),IF(_xlpm.x=0,"",_xlpm.x)))</f>
        <v>Molgula</v>
      </c>
      <c r="T459" s="46" t="str">
        <f>IF($I459="","",_xlfn.LET(_xlpm.x,VLOOKUP($I459,'2026-01-09_taxon-match'!$A$2:$N$81,13,FALSE),IF(_xlpm.x=0,"",_xlpm.x)))</f>
        <v/>
      </c>
      <c r="U459" s="46">
        <v>1</v>
      </c>
      <c r="V459" s="46" t="s">
        <v>58</v>
      </c>
      <c r="W459" s="46" t="s">
        <v>28</v>
      </c>
      <c r="Y459" s="46" t="str">
        <f>IF(V459="","",_xlfn.LET(_xlpm.x,VLOOKUP(V459,'Drop-down_menus'!$D$2:$E$13,2,FALSE),IF(_xlpm.x=0,"",_xlpm.x)))</f>
        <v>https://orcid.org/0000-0002-9708-1761</v>
      </c>
      <c r="Z459" s="46" t="str">
        <f>IF(W459="","",_xlfn.LET(_xlpm.x,VLOOKUP(W459,'Drop-down_menus'!$D$2:$E$13,2,FALSE),IF(_xlpm.x=0,"",_xlpm.x)))</f>
        <v>https://orcid.org/0000-0002-9037-7623</v>
      </c>
      <c r="AA459" s="46" t="str">
        <f>IF(X459="","",_xlfn.LET(_xlpm.x,VLOOKUP(X459,'Drop-down_menus'!$D$2:$E$13,2,FALSE),IF(_xlpm.x=0,"",_xlpm.x)))</f>
        <v/>
      </c>
      <c r="AB459" s="14" t="s">
        <v>236</v>
      </c>
      <c r="AC459" s="14" t="s">
        <v>233</v>
      </c>
      <c r="AE459" s="46" t="s">
        <v>28</v>
      </c>
      <c r="AF459" s="46" t="s">
        <v>42</v>
      </c>
      <c r="AG459" s="46" t="str">
        <f>IF(AE459="","",_xlfn.LET(_xlpm.x,VLOOKUP(AE459,'Drop-down_menus'!$D$2:$E$13,2,FALSE),IF(_xlpm.x=0,"",_xlpm.x)))</f>
        <v>https://orcid.org/0000-0002-9037-7623</v>
      </c>
      <c r="AH459" s="46" t="str">
        <f>IF(AF459="","",_xlfn.LET(_xlpm.x,VLOOKUP(AF459,'Drop-down_menus'!$D$2:$E$13,2,FALSE),IF(_xlpm.x=0,"",_xlpm.x)))</f>
        <v/>
      </c>
    </row>
    <row r="460" spans="2:34" ht="13.5" customHeight="1">
      <c r="B460" s="46">
        <v>350</v>
      </c>
      <c r="C460" s="46" t="s">
        <v>100</v>
      </c>
      <c r="D460" s="46" t="b">
        <f>COUNTIF(Events!$B$2:$B$171, C460) &gt; 0</f>
        <v>1</v>
      </c>
      <c r="G460" s="46" t="s">
        <v>1204</v>
      </c>
      <c r="I460" s="46" t="s">
        <v>235</v>
      </c>
      <c r="J460" s="46" t="str">
        <f>IF(I460="","",_xlfn.LET(_xlpm.x,VLOOKUP(I460,'2026-01-09_taxon-match'!$A$2:$N$81,4,FALSE),IF(_xlpm.x=0,"",_xlpm.x)))</f>
        <v>Molgula</v>
      </c>
      <c r="K460" s="46" t="s">
        <v>1318</v>
      </c>
      <c r="L460" s="46" t="str">
        <f>IF(I460="","",_xlfn.LET(_xlpm.x,VLOOKUP(I460,'2026-01-09_taxon-match'!$A$2:$N$81,3,FALSE),IF(_xlpm.x=0,"",_xlpm.x)))</f>
        <v>urn:lsid:marinespecies.org:taxname:103509</v>
      </c>
      <c r="M460" s="46" t="str">
        <f>IF($I460="","",_xlfn.LET(_xlpm.x,VLOOKUP($I460,'2026-01-09_taxon-match'!$A$2:$N$81,5,FALSE),IF(_xlpm.x=0,"",_xlpm.x)))</f>
        <v>Forbes, 1848</v>
      </c>
      <c r="N460" s="46" t="str">
        <f>IF($I460="","",_xlfn.LET(_xlpm.x,VLOOKUP($I460,'2026-01-09_taxon-match'!$A$2:$N$81,6,FALSE),IF(_xlpm.x=0,"",_xlpm.x)))</f>
        <v>Animalia</v>
      </c>
      <c r="O460" s="46" t="str">
        <f>IF($I460="","",_xlfn.LET(_xlpm.x,VLOOKUP($I460,'2026-01-09_taxon-match'!$A$2:$N$81,7,FALSE),IF(_xlpm.x=0,"",_xlpm.x)))</f>
        <v>Chordata</v>
      </c>
      <c r="P460" s="46" t="str">
        <f>IF($I460="","",_xlfn.LET(_xlpm.x,VLOOKUP($I460,'2026-01-09_taxon-match'!$A$2:$N$81,8,FALSE),IF(_xlpm.x=0,"",_xlpm.x)))</f>
        <v>Ascidiacea</v>
      </c>
      <c r="Q460" s="46" t="str">
        <f>IF($I460="","",_xlfn.LET(_xlpm.x,VLOOKUP($I460,'2026-01-09_taxon-match'!$A$2:$N$81,9,FALSE),IF(_xlpm.x=0,"",_xlpm.x)))</f>
        <v>Stolidobranchia</v>
      </c>
      <c r="R460" s="46" t="str">
        <f>IF($I460="","",_xlfn.LET(_xlpm.x,VLOOKUP($I460,'2026-01-09_taxon-match'!$A$2:$N$81,10,FALSE),IF(_xlpm.x=0,"",_xlpm.x)))</f>
        <v>Molgulidae</v>
      </c>
      <c r="S460" s="46" t="str">
        <f>IF($I460="","",_xlfn.LET(_xlpm.x,VLOOKUP($I460,'2026-01-09_taxon-match'!$A$2:$N$81,11,FALSE),IF(_xlpm.x=0,"",_xlpm.x)))</f>
        <v>Molgula</v>
      </c>
      <c r="T460" s="46" t="str">
        <f>IF($I460="","",_xlfn.LET(_xlpm.x,VLOOKUP($I460,'2026-01-09_taxon-match'!$A$2:$N$81,13,FALSE),IF(_xlpm.x=0,"",_xlpm.x)))</f>
        <v/>
      </c>
      <c r="U460" s="46">
        <v>1</v>
      </c>
      <c r="V460" s="2" t="s">
        <v>58</v>
      </c>
      <c r="Y460" s="46" t="str">
        <f>IF(V460="","",_xlfn.LET(_xlpm.x,VLOOKUP(V460,'Drop-down_menus'!$D$2:$E$13,2,FALSE),IF(_xlpm.x=0,"",_xlpm.x)))</f>
        <v>https://orcid.org/0000-0002-9708-1761</v>
      </c>
      <c r="Z460" s="46" t="str">
        <f>IF(W460="","",_xlfn.LET(_xlpm.x,VLOOKUP(W460,'Drop-down_menus'!$D$2:$E$13,2,FALSE),IF(_xlpm.x=0,"",_xlpm.x)))</f>
        <v/>
      </c>
      <c r="AA460" s="46" t="str">
        <f>IF(X460="","",_xlfn.LET(_xlpm.x,VLOOKUP(X460,'Drop-down_menus'!$D$2:$E$13,2,FALSE),IF(_xlpm.x=0,"",_xlpm.x)))</f>
        <v/>
      </c>
      <c r="AB460" s="46" t="s">
        <v>1252</v>
      </c>
      <c r="AC460" s="46" t="s">
        <v>1255</v>
      </c>
    </row>
    <row r="461" spans="2:34" ht="13.5" customHeight="1">
      <c r="B461" s="46">
        <v>350</v>
      </c>
      <c r="C461" s="46" t="s">
        <v>100</v>
      </c>
      <c r="D461" s="46" t="b">
        <f>COUNTIF(Events!$B$2:$B$171, C461) &gt; 0</f>
        <v>1</v>
      </c>
      <c r="G461" s="46" t="s">
        <v>1204</v>
      </c>
      <c r="I461" s="46" t="s">
        <v>235</v>
      </c>
      <c r="J461" s="46" t="str">
        <f>IF(I461="","",_xlfn.LET(_xlpm.x,VLOOKUP(I461,'2026-01-09_taxon-match'!$A$2:$N$81,4,FALSE),IF(_xlpm.x=0,"",_xlpm.x)))</f>
        <v>Molgula</v>
      </c>
      <c r="K461" s="46" t="s">
        <v>1318</v>
      </c>
      <c r="L461" s="46" t="str">
        <f>IF(I461="","",_xlfn.LET(_xlpm.x,VLOOKUP(I461,'2026-01-09_taxon-match'!$A$2:$N$81,3,FALSE),IF(_xlpm.x=0,"",_xlpm.x)))</f>
        <v>urn:lsid:marinespecies.org:taxname:103509</v>
      </c>
      <c r="M461" s="46" t="str">
        <f>IF($I461="","",_xlfn.LET(_xlpm.x,VLOOKUP($I461,'2026-01-09_taxon-match'!$A$2:$N$81,5,FALSE),IF(_xlpm.x=0,"",_xlpm.x)))</f>
        <v>Forbes, 1848</v>
      </c>
      <c r="N461" s="46" t="str">
        <f>IF($I461="","",_xlfn.LET(_xlpm.x,VLOOKUP($I461,'2026-01-09_taxon-match'!$A$2:$N$81,6,FALSE),IF(_xlpm.x=0,"",_xlpm.x)))</f>
        <v>Animalia</v>
      </c>
      <c r="O461" s="46" t="str">
        <f>IF($I461="","",_xlfn.LET(_xlpm.x,VLOOKUP($I461,'2026-01-09_taxon-match'!$A$2:$N$81,7,FALSE),IF(_xlpm.x=0,"",_xlpm.x)))</f>
        <v>Chordata</v>
      </c>
      <c r="P461" s="46" t="str">
        <f>IF($I461="","",_xlfn.LET(_xlpm.x,VLOOKUP($I461,'2026-01-09_taxon-match'!$A$2:$N$81,8,FALSE),IF(_xlpm.x=0,"",_xlpm.x)))</f>
        <v>Ascidiacea</v>
      </c>
      <c r="Q461" s="46" t="str">
        <f>IF($I461="","",_xlfn.LET(_xlpm.x,VLOOKUP($I461,'2026-01-09_taxon-match'!$A$2:$N$81,9,FALSE),IF(_xlpm.x=0,"",_xlpm.x)))</f>
        <v>Stolidobranchia</v>
      </c>
      <c r="R461" s="46" t="str">
        <f>IF($I461="","",_xlfn.LET(_xlpm.x,VLOOKUP($I461,'2026-01-09_taxon-match'!$A$2:$N$81,10,FALSE),IF(_xlpm.x=0,"",_xlpm.x)))</f>
        <v>Molgulidae</v>
      </c>
      <c r="S461" s="46" t="str">
        <f>IF($I461="","",_xlfn.LET(_xlpm.x,VLOOKUP($I461,'2026-01-09_taxon-match'!$A$2:$N$81,11,FALSE),IF(_xlpm.x=0,"",_xlpm.x)))</f>
        <v>Molgula</v>
      </c>
      <c r="T461" s="46" t="str">
        <f>IF($I461="","",_xlfn.LET(_xlpm.x,VLOOKUP($I461,'2026-01-09_taxon-match'!$A$2:$N$81,13,FALSE),IF(_xlpm.x=0,"",_xlpm.x)))</f>
        <v/>
      </c>
      <c r="U461" s="46">
        <v>1</v>
      </c>
      <c r="V461" s="2" t="s">
        <v>58</v>
      </c>
      <c r="Y461" s="46" t="str">
        <f>IF(V461="","",_xlfn.LET(_xlpm.x,VLOOKUP(V461,'Drop-down_menus'!$D$2:$E$13,2,FALSE),IF(_xlpm.x=0,"",_xlpm.x)))</f>
        <v>https://orcid.org/0000-0002-9708-1761</v>
      </c>
      <c r="Z461" s="46" t="str">
        <f>IF(W461="","",_xlfn.LET(_xlpm.x,VLOOKUP(W461,'Drop-down_menus'!$D$2:$E$13,2,FALSE),IF(_xlpm.x=0,"",_xlpm.x)))</f>
        <v/>
      </c>
      <c r="AA461" s="46" t="str">
        <f>IF(X461="","",_xlfn.LET(_xlpm.x,VLOOKUP(X461,'Drop-down_menus'!$D$2:$E$13,2,FALSE),IF(_xlpm.x=0,"",_xlpm.x)))</f>
        <v/>
      </c>
      <c r="AB461" s="46" t="s">
        <v>1253</v>
      </c>
      <c r="AC461" s="46" t="s">
        <v>1256</v>
      </c>
    </row>
    <row r="462" spans="2:34" ht="13.5" customHeight="1">
      <c r="B462" s="46">
        <v>350</v>
      </c>
      <c r="C462" s="46" t="s">
        <v>100</v>
      </c>
      <c r="D462" s="46" t="b">
        <f>COUNTIF(Events!$B$2:$B$171, C462) &gt; 0</f>
        <v>1</v>
      </c>
      <c r="G462" s="46" t="s">
        <v>1204</v>
      </c>
      <c r="I462" s="46" t="s">
        <v>235</v>
      </c>
      <c r="J462" s="46" t="str">
        <f>IF(I462="","",_xlfn.LET(_xlpm.x,VLOOKUP(I462,'2026-01-09_taxon-match'!$A$2:$N$81,4,FALSE),IF(_xlpm.x=0,"",_xlpm.x)))</f>
        <v>Molgula</v>
      </c>
      <c r="K462" s="46" t="s">
        <v>1318</v>
      </c>
      <c r="L462" s="46" t="str">
        <f>IF(I462="","",_xlfn.LET(_xlpm.x,VLOOKUP(I462,'2026-01-09_taxon-match'!$A$2:$N$81,3,FALSE),IF(_xlpm.x=0,"",_xlpm.x)))</f>
        <v>urn:lsid:marinespecies.org:taxname:103509</v>
      </c>
      <c r="M462" s="46" t="str">
        <f>IF($I462="","",_xlfn.LET(_xlpm.x,VLOOKUP($I462,'2026-01-09_taxon-match'!$A$2:$N$81,5,FALSE),IF(_xlpm.x=0,"",_xlpm.x)))</f>
        <v>Forbes, 1848</v>
      </c>
      <c r="N462" s="46" t="str">
        <f>IF($I462="","",_xlfn.LET(_xlpm.x,VLOOKUP($I462,'2026-01-09_taxon-match'!$A$2:$N$81,6,FALSE),IF(_xlpm.x=0,"",_xlpm.x)))</f>
        <v>Animalia</v>
      </c>
      <c r="O462" s="46" t="str">
        <f>IF($I462="","",_xlfn.LET(_xlpm.x,VLOOKUP($I462,'2026-01-09_taxon-match'!$A$2:$N$81,7,FALSE),IF(_xlpm.x=0,"",_xlpm.x)))</f>
        <v>Chordata</v>
      </c>
      <c r="P462" s="46" t="str">
        <f>IF($I462="","",_xlfn.LET(_xlpm.x,VLOOKUP($I462,'2026-01-09_taxon-match'!$A$2:$N$81,8,FALSE),IF(_xlpm.x=0,"",_xlpm.x)))</f>
        <v>Ascidiacea</v>
      </c>
      <c r="Q462" s="46" t="str">
        <f>IF($I462="","",_xlfn.LET(_xlpm.x,VLOOKUP($I462,'2026-01-09_taxon-match'!$A$2:$N$81,9,FALSE),IF(_xlpm.x=0,"",_xlpm.x)))</f>
        <v>Stolidobranchia</v>
      </c>
      <c r="R462" s="46" t="str">
        <f>IF($I462="","",_xlfn.LET(_xlpm.x,VLOOKUP($I462,'2026-01-09_taxon-match'!$A$2:$N$81,10,FALSE),IF(_xlpm.x=0,"",_xlpm.x)))</f>
        <v>Molgulidae</v>
      </c>
      <c r="S462" s="46" t="str">
        <f>IF($I462="","",_xlfn.LET(_xlpm.x,VLOOKUP($I462,'2026-01-09_taxon-match'!$A$2:$N$81,11,FALSE),IF(_xlpm.x=0,"",_xlpm.x)))</f>
        <v>Molgula</v>
      </c>
      <c r="T462" s="46" t="str">
        <f>IF($I462="","",_xlfn.LET(_xlpm.x,VLOOKUP($I462,'2026-01-09_taxon-match'!$A$2:$N$81,13,FALSE),IF(_xlpm.x=0,"",_xlpm.x)))</f>
        <v/>
      </c>
      <c r="U462" s="46">
        <v>1</v>
      </c>
      <c r="V462" s="2" t="s">
        <v>58</v>
      </c>
      <c r="Y462" s="46" t="str">
        <f>IF(V462="","",_xlfn.LET(_xlpm.x,VLOOKUP(V462,'Drop-down_menus'!$D$2:$E$13,2,FALSE),IF(_xlpm.x=0,"",_xlpm.x)))</f>
        <v>https://orcid.org/0000-0002-9708-1761</v>
      </c>
      <c r="Z462" s="46" t="str">
        <f>IF(W462="","",_xlfn.LET(_xlpm.x,VLOOKUP(W462,'Drop-down_menus'!$D$2:$E$13,2,FALSE),IF(_xlpm.x=0,"",_xlpm.x)))</f>
        <v/>
      </c>
      <c r="AA462" s="46" t="str">
        <f>IF(X462="","",_xlfn.LET(_xlpm.x,VLOOKUP(X462,'Drop-down_menus'!$D$2:$E$13,2,FALSE),IF(_xlpm.x=0,"",_xlpm.x)))</f>
        <v/>
      </c>
      <c r="AB462" s="46" t="s">
        <v>300</v>
      </c>
      <c r="AC462" s="46" t="s">
        <v>1255</v>
      </c>
    </row>
    <row r="463" spans="2:34" ht="13.5" customHeight="1">
      <c r="B463" s="46">
        <v>350</v>
      </c>
      <c r="C463" s="46" t="s">
        <v>100</v>
      </c>
      <c r="D463" s="46" t="b">
        <f>COUNTIF(Events!$B$2:$B$171, C463) &gt; 0</f>
        <v>1</v>
      </c>
      <c r="E463" s="46" t="s">
        <v>169</v>
      </c>
      <c r="G463" s="46" t="s">
        <v>235</v>
      </c>
      <c r="I463" s="46" t="s">
        <v>235</v>
      </c>
      <c r="J463" s="46" t="str">
        <f>IF(I463="","",_xlfn.LET(_xlpm.x,VLOOKUP(I463,'2026-01-09_taxon-match'!$A$2:$N$81,4,FALSE),IF(_xlpm.x=0,"",_xlpm.x)))</f>
        <v>Molgula</v>
      </c>
      <c r="L463" s="46" t="str">
        <f>IF(I463="","",_xlfn.LET(_xlpm.x,VLOOKUP(I463,'2026-01-09_taxon-match'!$A$2:$N$81,3,FALSE),IF(_xlpm.x=0,"",_xlpm.x)))</f>
        <v>urn:lsid:marinespecies.org:taxname:103509</v>
      </c>
      <c r="M463" s="46" t="str">
        <f>IF($I463="","",_xlfn.LET(_xlpm.x,VLOOKUP($I463,'2026-01-09_taxon-match'!$A$2:$N$81,5,FALSE),IF(_xlpm.x=0,"",_xlpm.x)))</f>
        <v>Forbes, 1848</v>
      </c>
      <c r="N463" s="46" t="str">
        <f>IF($I463="","",_xlfn.LET(_xlpm.x,VLOOKUP($I463,'2026-01-09_taxon-match'!$A$2:$N$81,6,FALSE),IF(_xlpm.x=0,"",_xlpm.x)))</f>
        <v>Animalia</v>
      </c>
      <c r="O463" s="46" t="str">
        <f>IF($I463="","",_xlfn.LET(_xlpm.x,VLOOKUP($I463,'2026-01-09_taxon-match'!$A$2:$N$81,7,FALSE),IF(_xlpm.x=0,"",_xlpm.x)))</f>
        <v>Chordata</v>
      </c>
      <c r="P463" s="46" t="str">
        <f>IF($I463="","",_xlfn.LET(_xlpm.x,VLOOKUP($I463,'2026-01-09_taxon-match'!$A$2:$N$81,8,FALSE),IF(_xlpm.x=0,"",_xlpm.x)))</f>
        <v>Ascidiacea</v>
      </c>
      <c r="Q463" s="46" t="str">
        <f>IF($I463="","",_xlfn.LET(_xlpm.x,VLOOKUP($I463,'2026-01-09_taxon-match'!$A$2:$N$81,9,FALSE),IF(_xlpm.x=0,"",_xlpm.x)))</f>
        <v>Stolidobranchia</v>
      </c>
      <c r="R463" s="46" t="str">
        <f>IF($I463="","",_xlfn.LET(_xlpm.x,VLOOKUP($I463,'2026-01-09_taxon-match'!$A$2:$N$81,10,FALSE),IF(_xlpm.x=0,"",_xlpm.x)))</f>
        <v>Molgulidae</v>
      </c>
      <c r="S463" s="46" t="str">
        <f>IF($I463="","",_xlfn.LET(_xlpm.x,VLOOKUP($I463,'2026-01-09_taxon-match'!$A$2:$N$81,11,FALSE),IF(_xlpm.x=0,"",_xlpm.x)))</f>
        <v>Molgula</v>
      </c>
      <c r="T463" s="46" t="str">
        <f>IF($I463="","",_xlfn.LET(_xlpm.x,VLOOKUP($I463,'2026-01-09_taxon-match'!$A$2:$N$81,13,FALSE),IF(_xlpm.x=0,"",_xlpm.x)))</f>
        <v/>
      </c>
      <c r="U463" s="46">
        <v>1</v>
      </c>
      <c r="V463" s="46" t="s">
        <v>58</v>
      </c>
      <c r="W463" s="46" t="s">
        <v>28</v>
      </c>
      <c r="Y463" s="46" t="str">
        <f>IF(V463="","",_xlfn.LET(_xlpm.x,VLOOKUP(V463,'Drop-down_menus'!$D$2:$E$13,2,FALSE),IF(_xlpm.x=0,"",_xlpm.x)))</f>
        <v>https://orcid.org/0000-0002-9708-1761</v>
      </c>
      <c r="Z463" s="46" t="str">
        <f>IF(W463="","",_xlfn.LET(_xlpm.x,VLOOKUP(W463,'Drop-down_menus'!$D$2:$E$13,2,FALSE),IF(_xlpm.x=0,"",_xlpm.x)))</f>
        <v>https://orcid.org/0000-0002-9037-7623</v>
      </c>
      <c r="AA463" s="46" t="str">
        <f>IF(X463="","",_xlfn.LET(_xlpm.x,VLOOKUP(X463,'Drop-down_menus'!$D$2:$E$13,2,FALSE),IF(_xlpm.x=0,"",_xlpm.x)))</f>
        <v/>
      </c>
      <c r="AB463" s="14" t="s">
        <v>236</v>
      </c>
      <c r="AC463" s="14" t="s">
        <v>233</v>
      </c>
      <c r="AE463" s="46" t="s">
        <v>28</v>
      </c>
      <c r="AF463" s="46" t="s">
        <v>42</v>
      </c>
      <c r="AG463" s="46" t="str">
        <f>IF(AE463="","",_xlfn.LET(_xlpm.x,VLOOKUP(AE463,'Drop-down_menus'!$D$2:$E$13,2,FALSE),IF(_xlpm.x=0,"",_xlpm.x)))</f>
        <v>https://orcid.org/0000-0002-9037-7623</v>
      </c>
      <c r="AH463" s="46" t="str">
        <f>IF(AF463="","",_xlfn.LET(_xlpm.x,VLOOKUP(AF463,'Drop-down_menus'!$D$2:$E$13,2,FALSE),IF(_xlpm.x=0,"",_xlpm.x)))</f>
        <v/>
      </c>
    </row>
    <row r="464" spans="2:34" ht="13.5" customHeight="1">
      <c r="B464" s="46">
        <v>351</v>
      </c>
      <c r="C464" s="46" t="s">
        <v>100</v>
      </c>
      <c r="D464" s="46" t="b">
        <f>COUNTIF(Events!$B$2:$B$171, C464) &gt; 0</f>
        <v>1</v>
      </c>
      <c r="G464" s="46" t="s">
        <v>1202</v>
      </c>
      <c r="I464" s="46" t="s">
        <v>1338</v>
      </c>
      <c r="J464" s="46" t="str">
        <f>IF(I464="","",_xlfn.LET(_xlpm.x,VLOOKUP(I464,'2026-01-09_taxon-match'!$A$2:$N$81,4,FALSE),IF(_xlpm.x=0,"",_xlpm.x)))</f>
        <v>Polynoidae</v>
      </c>
      <c r="K464" s="46" t="s">
        <v>1318</v>
      </c>
      <c r="L464" s="46" t="str">
        <f>IF(I464="","",_xlfn.LET(_xlpm.x,VLOOKUP(I464,'2026-01-09_taxon-match'!$A$2:$N$81,3,FALSE),IF(_xlpm.x=0,"",_xlpm.x)))</f>
        <v>urn:lsid:marinespecies.org:taxname:939</v>
      </c>
      <c r="M464" s="46" t="str">
        <f>IF($I464="","",_xlfn.LET(_xlpm.x,VLOOKUP($I464,'2026-01-09_taxon-match'!$A$2:$N$81,5,FALSE),IF(_xlpm.x=0,"",_xlpm.x)))</f>
        <v>Kinberg, 1856</v>
      </c>
      <c r="N464" s="46" t="str">
        <f>IF($I464="","",_xlfn.LET(_xlpm.x,VLOOKUP($I464,'2026-01-09_taxon-match'!$A$2:$N$81,6,FALSE),IF(_xlpm.x=0,"",_xlpm.x)))</f>
        <v>Animalia</v>
      </c>
      <c r="O464" s="46" t="str">
        <f>IF($I464="","",_xlfn.LET(_xlpm.x,VLOOKUP($I464,'2026-01-09_taxon-match'!$A$2:$N$81,7,FALSE),IF(_xlpm.x=0,"",_xlpm.x)))</f>
        <v>Annelida</v>
      </c>
      <c r="P464" s="46" t="str">
        <f>IF($I464="","",_xlfn.LET(_xlpm.x,VLOOKUP($I464,'2026-01-09_taxon-match'!$A$2:$N$81,8,FALSE),IF(_xlpm.x=0,"",_xlpm.x)))</f>
        <v>Polychaeta</v>
      </c>
      <c r="Q464" s="46" t="str">
        <f>IF($I464="","",_xlfn.LET(_xlpm.x,VLOOKUP($I464,'2026-01-09_taxon-match'!$A$2:$N$81,9,FALSE),IF(_xlpm.x=0,"",_xlpm.x)))</f>
        <v>Phyllodocida</v>
      </c>
      <c r="R464" s="46" t="str">
        <f>IF($I464="","",_xlfn.LET(_xlpm.x,VLOOKUP($I464,'2026-01-09_taxon-match'!$A$2:$N$81,10,FALSE),IF(_xlpm.x=0,"",_xlpm.x)))</f>
        <v>Polynoidae</v>
      </c>
      <c r="S464" s="46" t="str">
        <f>IF($I464="","",_xlfn.LET(_xlpm.x,VLOOKUP($I464,'2026-01-09_taxon-match'!$A$2:$N$81,11,FALSE),IF(_xlpm.x=0,"",_xlpm.x)))</f>
        <v/>
      </c>
      <c r="T464" s="46" t="str">
        <f>IF($I464="","",_xlfn.LET(_xlpm.x,VLOOKUP($I464,'2026-01-09_taxon-match'!$A$2:$N$81,13,FALSE),IF(_xlpm.x=0,"",_xlpm.x)))</f>
        <v/>
      </c>
      <c r="U464" s="46">
        <v>1</v>
      </c>
      <c r="V464" s="2" t="s">
        <v>58</v>
      </c>
      <c r="Y464" s="46" t="str">
        <f>IF(V464="","",_xlfn.LET(_xlpm.x,VLOOKUP(V464,'Drop-down_menus'!$D$2:$E$13,2,FALSE),IF(_xlpm.x=0,"",_xlpm.x)))</f>
        <v>https://orcid.org/0000-0002-9708-1761</v>
      </c>
      <c r="Z464" s="46" t="str">
        <f>IF(W464="","",_xlfn.LET(_xlpm.x,VLOOKUP(W464,'Drop-down_menus'!$D$2:$E$13,2,FALSE),IF(_xlpm.x=0,"",_xlpm.x)))</f>
        <v/>
      </c>
      <c r="AA464" s="46" t="str">
        <f>IF(X464="","",_xlfn.LET(_xlpm.x,VLOOKUP(X464,'Drop-down_menus'!$D$2:$E$13,2,FALSE),IF(_xlpm.x=0,"",_xlpm.x)))</f>
        <v/>
      </c>
      <c r="AB464" s="46" t="s">
        <v>1252</v>
      </c>
      <c r="AC464" s="46" t="s">
        <v>1255</v>
      </c>
    </row>
    <row r="465" spans="2:34" ht="13.5" customHeight="1">
      <c r="B465" s="46">
        <v>351</v>
      </c>
      <c r="C465" s="46" t="s">
        <v>100</v>
      </c>
      <c r="D465" s="46" t="b">
        <f>COUNTIF(Events!$B$2:$B$171, C465) &gt; 0</f>
        <v>1</v>
      </c>
      <c r="G465" s="46" t="s">
        <v>1202</v>
      </c>
      <c r="I465" s="46" t="s">
        <v>1338</v>
      </c>
      <c r="J465" s="46" t="str">
        <f>IF(I465="","",_xlfn.LET(_xlpm.x,VLOOKUP(I465,'2026-01-09_taxon-match'!$A$2:$N$81,4,FALSE),IF(_xlpm.x=0,"",_xlpm.x)))</f>
        <v>Polynoidae</v>
      </c>
      <c r="K465" s="46" t="s">
        <v>1318</v>
      </c>
      <c r="L465" s="46" t="str">
        <f>IF(I465="","",_xlfn.LET(_xlpm.x,VLOOKUP(I465,'2026-01-09_taxon-match'!$A$2:$N$81,3,FALSE),IF(_xlpm.x=0,"",_xlpm.x)))</f>
        <v>urn:lsid:marinespecies.org:taxname:939</v>
      </c>
      <c r="M465" s="46" t="str">
        <f>IF($I465="","",_xlfn.LET(_xlpm.x,VLOOKUP($I465,'2026-01-09_taxon-match'!$A$2:$N$81,5,FALSE),IF(_xlpm.x=0,"",_xlpm.x)))</f>
        <v>Kinberg, 1856</v>
      </c>
      <c r="N465" s="46" t="str">
        <f>IF($I465="","",_xlfn.LET(_xlpm.x,VLOOKUP($I465,'2026-01-09_taxon-match'!$A$2:$N$81,6,FALSE),IF(_xlpm.x=0,"",_xlpm.x)))</f>
        <v>Animalia</v>
      </c>
      <c r="O465" s="46" t="str">
        <f>IF($I465="","",_xlfn.LET(_xlpm.x,VLOOKUP($I465,'2026-01-09_taxon-match'!$A$2:$N$81,7,FALSE),IF(_xlpm.x=0,"",_xlpm.x)))</f>
        <v>Annelida</v>
      </c>
      <c r="P465" s="46" t="str">
        <f>IF($I465="","",_xlfn.LET(_xlpm.x,VLOOKUP($I465,'2026-01-09_taxon-match'!$A$2:$N$81,8,FALSE),IF(_xlpm.x=0,"",_xlpm.x)))</f>
        <v>Polychaeta</v>
      </c>
      <c r="Q465" s="46" t="str">
        <f>IF($I465="","",_xlfn.LET(_xlpm.x,VLOOKUP($I465,'2026-01-09_taxon-match'!$A$2:$N$81,9,FALSE),IF(_xlpm.x=0,"",_xlpm.x)))</f>
        <v>Phyllodocida</v>
      </c>
      <c r="R465" s="46" t="str">
        <f>IF($I465="","",_xlfn.LET(_xlpm.x,VLOOKUP($I465,'2026-01-09_taxon-match'!$A$2:$N$81,10,FALSE),IF(_xlpm.x=0,"",_xlpm.x)))</f>
        <v>Polynoidae</v>
      </c>
      <c r="S465" s="46" t="str">
        <f>IF($I465="","",_xlfn.LET(_xlpm.x,VLOOKUP($I465,'2026-01-09_taxon-match'!$A$2:$N$81,11,FALSE),IF(_xlpm.x=0,"",_xlpm.x)))</f>
        <v/>
      </c>
      <c r="T465" s="46" t="str">
        <f>IF($I465="","",_xlfn.LET(_xlpm.x,VLOOKUP($I465,'2026-01-09_taxon-match'!$A$2:$N$81,13,FALSE),IF(_xlpm.x=0,"",_xlpm.x)))</f>
        <v/>
      </c>
      <c r="U465" s="46">
        <v>1</v>
      </c>
      <c r="V465" s="2" t="s">
        <v>58</v>
      </c>
      <c r="Y465" s="46" t="str">
        <f>IF(V465="","",_xlfn.LET(_xlpm.x,VLOOKUP(V465,'Drop-down_menus'!$D$2:$E$13,2,FALSE),IF(_xlpm.x=0,"",_xlpm.x)))</f>
        <v>https://orcid.org/0000-0002-9708-1761</v>
      </c>
      <c r="Z465" s="46" t="str">
        <f>IF(W465="","",_xlfn.LET(_xlpm.x,VLOOKUP(W465,'Drop-down_menus'!$D$2:$E$13,2,FALSE),IF(_xlpm.x=0,"",_xlpm.x)))</f>
        <v/>
      </c>
      <c r="AA465" s="46" t="str">
        <f>IF(X465="","",_xlfn.LET(_xlpm.x,VLOOKUP(X465,'Drop-down_menus'!$D$2:$E$13,2,FALSE),IF(_xlpm.x=0,"",_xlpm.x)))</f>
        <v/>
      </c>
      <c r="AB465" s="46" t="s">
        <v>300</v>
      </c>
      <c r="AC465" s="46" t="s">
        <v>1255</v>
      </c>
    </row>
    <row r="466" spans="2:34" ht="13.5" customHeight="1">
      <c r="B466" s="46">
        <v>352</v>
      </c>
      <c r="C466" s="46" t="s">
        <v>100</v>
      </c>
      <c r="D466" s="46" t="b">
        <f>COUNTIF(Events!$B$2:$B$171, C466) &gt; 0</f>
        <v>1</v>
      </c>
      <c r="G466" s="46" t="s">
        <v>1212</v>
      </c>
      <c r="I466" s="46" t="s">
        <v>315</v>
      </c>
      <c r="J466" s="46" t="str">
        <f>IF(I466="","",_xlfn.LET(_xlpm.x,VLOOKUP(I466,'2026-01-09_taxon-match'!$A$2:$N$81,4,FALSE),IF(_xlpm.x=0,"",_xlpm.x)))</f>
        <v>Cnemidocarpa verrucosa</v>
      </c>
      <c r="L466" s="46" t="str">
        <f>IF(I466="","",_xlfn.LET(_xlpm.x,VLOOKUP(I466,'2026-01-09_taxon-match'!$A$2:$N$81,3,FALSE),IF(_xlpm.x=0,"",_xlpm.x)))</f>
        <v>urn:lsid:marinespecies.org:taxname:173893</v>
      </c>
      <c r="M466" s="46" t="str">
        <f>IF($I466="","",_xlfn.LET(_xlpm.x,VLOOKUP($I466,'2026-01-09_taxon-match'!$A$2:$N$81,5,FALSE),IF(_xlpm.x=0,"",_xlpm.x)))</f>
        <v>(Lesson, 1830)</v>
      </c>
      <c r="N466" s="46" t="str">
        <f>IF($I466="","",_xlfn.LET(_xlpm.x,VLOOKUP($I466,'2026-01-09_taxon-match'!$A$2:$N$81,6,FALSE),IF(_xlpm.x=0,"",_xlpm.x)))</f>
        <v>Animalia</v>
      </c>
      <c r="O466" s="46" t="str">
        <f>IF($I466="","",_xlfn.LET(_xlpm.x,VLOOKUP($I466,'2026-01-09_taxon-match'!$A$2:$N$81,7,FALSE),IF(_xlpm.x=0,"",_xlpm.x)))</f>
        <v>Chordata</v>
      </c>
      <c r="P466" s="46" t="str">
        <f>IF($I466="","",_xlfn.LET(_xlpm.x,VLOOKUP($I466,'2026-01-09_taxon-match'!$A$2:$N$81,8,FALSE),IF(_xlpm.x=0,"",_xlpm.x)))</f>
        <v>Ascidiacea</v>
      </c>
      <c r="Q466" s="46" t="str">
        <f>IF($I466="","",_xlfn.LET(_xlpm.x,VLOOKUP($I466,'2026-01-09_taxon-match'!$A$2:$N$81,9,FALSE),IF(_xlpm.x=0,"",_xlpm.x)))</f>
        <v>Stolidobranchia</v>
      </c>
      <c r="R466" s="46" t="str">
        <f>IF($I466="","",_xlfn.LET(_xlpm.x,VLOOKUP($I466,'2026-01-09_taxon-match'!$A$2:$N$81,10,FALSE),IF(_xlpm.x=0,"",_xlpm.x)))</f>
        <v>Styelidae</v>
      </c>
      <c r="S466" s="46" t="str">
        <f>IF($I466="","",_xlfn.LET(_xlpm.x,VLOOKUP($I466,'2026-01-09_taxon-match'!$A$2:$N$81,11,FALSE),IF(_xlpm.x=0,"",_xlpm.x)))</f>
        <v>Cnemidocarpa</v>
      </c>
      <c r="T466" s="46" t="str">
        <f>IF($I466="","",_xlfn.LET(_xlpm.x,VLOOKUP($I466,'2026-01-09_taxon-match'!$A$2:$N$81,13,FALSE),IF(_xlpm.x=0,"",_xlpm.x)))</f>
        <v>verrucosa</v>
      </c>
      <c r="U466" s="46">
        <v>1</v>
      </c>
      <c r="V466" s="2" t="s">
        <v>58</v>
      </c>
      <c r="Y466" s="46" t="str">
        <f>IF(V466="","",_xlfn.LET(_xlpm.x,VLOOKUP(V466,'Drop-down_menus'!$D$2:$E$13,2,FALSE),IF(_xlpm.x=0,"",_xlpm.x)))</f>
        <v>https://orcid.org/0000-0002-9708-1761</v>
      </c>
      <c r="Z466" s="46" t="str">
        <f>IF(W466="","",_xlfn.LET(_xlpm.x,VLOOKUP(W466,'Drop-down_menus'!$D$2:$E$13,2,FALSE),IF(_xlpm.x=0,"",_xlpm.x)))</f>
        <v/>
      </c>
      <c r="AA466" s="46" t="str">
        <f>IF(X466="","",_xlfn.LET(_xlpm.x,VLOOKUP(X466,'Drop-down_menus'!$D$2:$E$13,2,FALSE),IF(_xlpm.x=0,"",_xlpm.x)))</f>
        <v/>
      </c>
      <c r="AB466" s="46" t="s">
        <v>1252</v>
      </c>
      <c r="AC466" s="46" t="s">
        <v>1255</v>
      </c>
    </row>
    <row r="467" spans="2:34" ht="13.5" customHeight="1">
      <c r="B467" s="46">
        <v>352</v>
      </c>
      <c r="C467" s="46" t="s">
        <v>100</v>
      </c>
      <c r="D467" s="46" t="b">
        <f>COUNTIF(Events!$B$2:$B$171, C467) &gt; 0</f>
        <v>1</v>
      </c>
      <c r="G467" s="46" t="s">
        <v>1212</v>
      </c>
      <c r="I467" s="46" t="s">
        <v>315</v>
      </c>
      <c r="J467" s="46" t="str">
        <f>IF(I467="","",_xlfn.LET(_xlpm.x,VLOOKUP(I467,'2026-01-09_taxon-match'!$A$2:$N$81,4,FALSE),IF(_xlpm.x=0,"",_xlpm.x)))</f>
        <v>Cnemidocarpa verrucosa</v>
      </c>
      <c r="L467" s="46" t="str">
        <f>IF(I467="","",_xlfn.LET(_xlpm.x,VLOOKUP(I467,'2026-01-09_taxon-match'!$A$2:$N$81,3,FALSE),IF(_xlpm.x=0,"",_xlpm.x)))</f>
        <v>urn:lsid:marinespecies.org:taxname:173893</v>
      </c>
      <c r="M467" s="46" t="str">
        <f>IF($I467="","",_xlfn.LET(_xlpm.x,VLOOKUP($I467,'2026-01-09_taxon-match'!$A$2:$N$81,5,FALSE),IF(_xlpm.x=0,"",_xlpm.x)))</f>
        <v>(Lesson, 1830)</v>
      </c>
      <c r="N467" s="46" t="str">
        <f>IF($I467="","",_xlfn.LET(_xlpm.x,VLOOKUP($I467,'2026-01-09_taxon-match'!$A$2:$N$81,6,FALSE),IF(_xlpm.x=0,"",_xlpm.x)))</f>
        <v>Animalia</v>
      </c>
      <c r="O467" s="46" t="str">
        <f>IF($I467="","",_xlfn.LET(_xlpm.x,VLOOKUP($I467,'2026-01-09_taxon-match'!$A$2:$N$81,7,FALSE),IF(_xlpm.x=0,"",_xlpm.x)))</f>
        <v>Chordata</v>
      </c>
      <c r="P467" s="46" t="str">
        <f>IF($I467="","",_xlfn.LET(_xlpm.x,VLOOKUP($I467,'2026-01-09_taxon-match'!$A$2:$N$81,8,FALSE),IF(_xlpm.x=0,"",_xlpm.x)))</f>
        <v>Ascidiacea</v>
      </c>
      <c r="Q467" s="46" t="str">
        <f>IF($I467="","",_xlfn.LET(_xlpm.x,VLOOKUP($I467,'2026-01-09_taxon-match'!$A$2:$N$81,9,FALSE),IF(_xlpm.x=0,"",_xlpm.x)))</f>
        <v>Stolidobranchia</v>
      </c>
      <c r="R467" s="46" t="str">
        <f>IF($I467="","",_xlfn.LET(_xlpm.x,VLOOKUP($I467,'2026-01-09_taxon-match'!$A$2:$N$81,10,FALSE),IF(_xlpm.x=0,"",_xlpm.x)))</f>
        <v>Styelidae</v>
      </c>
      <c r="S467" s="46" t="str">
        <f>IF($I467="","",_xlfn.LET(_xlpm.x,VLOOKUP($I467,'2026-01-09_taxon-match'!$A$2:$N$81,11,FALSE),IF(_xlpm.x=0,"",_xlpm.x)))</f>
        <v>Cnemidocarpa</v>
      </c>
      <c r="T467" s="46" t="str">
        <f>IF($I467="","",_xlfn.LET(_xlpm.x,VLOOKUP($I467,'2026-01-09_taxon-match'!$A$2:$N$81,13,FALSE),IF(_xlpm.x=0,"",_xlpm.x)))</f>
        <v>verrucosa</v>
      </c>
      <c r="U467" s="46">
        <v>1</v>
      </c>
      <c r="V467" s="2" t="s">
        <v>58</v>
      </c>
      <c r="Y467" s="46" t="str">
        <f>IF(V467="","",_xlfn.LET(_xlpm.x,VLOOKUP(V467,'Drop-down_menus'!$D$2:$E$13,2,FALSE),IF(_xlpm.x=0,"",_xlpm.x)))</f>
        <v>https://orcid.org/0000-0002-9708-1761</v>
      </c>
      <c r="Z467" s="46" t="str">
        <f>IF(W467="","",_xlfn.LET(_xlpm.x,VLOOKUP(W467,'Drop-down_menus'!$D$2:$E$13,2,FALSE),IF(_xlpm.x=0,"",_xlpm.x)))</f>
        <v/>
      </c>
      <c r="AA467" s="46" t="str">
        <f>IF(X467="","",_xlfn.LET(_xlpm.x,VLOOKUP(X467,'Drop-down_menus'!$D$2:$E$13,2,FALSE),IF(_xlpm.x=0,"",_xlpm.x)))</f>
        <v/>
      </c>
      <c r="AB467" s="46" t="s">
        <v>1253</v>
      </c>
      <c r="AC467" s="46" t="s">
        <v>1256</v>
      </c>
    </row>
    <row r="468" spans="2:34" ht="13.5" customHeight="1">
      <c r="B468" s="46">
        <v>352</v>
      </c>
      <c r="C468" s="46" t="s">
        <v>100</v>
      </c>
      <c r="D468" s="46" t="b">
        <f>COUNTIF(Events!$B$2:$B$171, C468) &gt; 0</f>
        <v>1</v>
      </c>
      <c r="G468" s="46" t="s">
        <v>1212</v>
      </c>
      <c r="I468" s="46" t="s">
        <v>315</v>
      </c>
      <c r="J468" s="46" t="str">
        <f>IF(I468="","",_xlfn.LET(_xlpm.x,VLOOKUP(I468,'2026-01-09_taxon-match'!$A$2:$N$81,4,FALSE),IF(_xlpm.x=0,"",_xlpm.x)))</f>
        <v>Cnemidocarpa verrucosa</v>
      </c>
      <c r="L468" s="46" t="str">
        <f>IF(I468="","",_xlfn.LET(_xlpm.x,VLOOKUP(I468,'2026-01-09_taxon-match'!$A$2:$N$81,3,FALSE),IF(_xlpm.x=0,"",_xlpm.x)))</f>
        <v>urn:lsid:marinespecies.org:taxname:173893</v>
      </c>
      <c r="M468" s="46" t="str">
        <f>IF($I468="","",_xlfn.LET(_xlpm.x,VLOOKUP($I468,'2026-01-09_taxon-match'!$A$2:$N$81,5,FALSE),IF(_xlpm.x=0,"",_xlpm.x)))</f>
        <v>(Lesson, 1830)</v>
      </c>
      <c r="N468" s="46" t="str">
        <f>IF($I468="","",_xlfn.LET(_xlpm.x,VLOOKUP($I468,'2026-01-09_taxon-match'!$A$2:$N$81,6,FALSE),IF(_xlpm.x=0,"",_xlpm.x)))</f>
        <v>Animalia</v>
      </c>
      <c r="O468" s="46" t="str">
        <f>IF($I468="","",_xlfn.LET(_xlpm.x,VLOOKUP($I468,'2026-01-09_taxon-match'!$A$2:$N$81,7,FALSE),IF(_xlpm.x=0,"",_xlpm.x)))</f>
        <v>Chordata</v>
      </c>
      <c r="P468" s="46" t="str">
        <f>IF($I468="","",_xlfn.LET(_xlpm.x,VLOOKUP($I468,'2026-01-09_taxon-match'!$A$2:$N$81,8,FALSE),IF(_xlpm.x=0,"",_xlpm.x)))</f>
        <v>Ascidiacea</v>
      </c>
      <c r="Q468" s="46" t="str">
        <f>IF($I468="","",_xlfn.LET(_xlpm.x,VLOOKUP($I468,'2026-01-09_taxon-match'!$A$2:$N$81,9,FALSE),IF(_xlpm.x=0,"",_xlpm.x)))</f>
        <v>Stolidobranchia</v>
      </c>
      <c r="R468" s="46" t="str">
        <f>IF($I468="","",_xlfn.LET(_xlpm.x,VLOOKUP($I468,'2026-01-09_taxon-match'!$A$2:$N$81,10,FALSE),IF(_xlpm.x=0,"",_xlpm.x)))</f>
        <v>Styelidae</v>
      </c>
      <c r="S468" s="46" t="str">
        <f>IF($I468="","",_xlfn.LET(_xlpm.x,VLOOKUP($I468,'2026-01-09_taxon-match'!$A$2:$N$81,11,FALSE),IF(_xlpm.x=0,"",_xlpm.x)))</f>
        <v>Cnemidocarpa</v>
      </c>
      <c r="T468" s="46" t="str">
        <f>IF($I468="","",_xlfn.LET(_xlpm.x,VLOOKUP($I468,'2026-01-09_taxon-match'!$A$2:$N$81,13,FALSE),IF(_xlpm.x=0,"",_xlpm.x)))</f>
        <v>verrucosa</v>
      </c>
      <c r="U468" s="46">
        <v>1</v>
      </c>
      <c r="V468" s="2" t="s">
        <v>58</v>
      </c>
      <c r="Y468" s="46" t="str">
        <f>IF(V468="","",_xlfn.LET(_xlpm.x,VLOOKUP(V468,'Drop-down_menus'!$D$2:$E$13,2,FALSE),IF(_xlpm.x=0,"",_xlpm.x)))</f>
        <v>https://orcid.org/0000-0002-9708-1761</v>
      </c>
      <c r="Z468" s="46" t="str">
        <f>IF(W468="","",_xlfn.LET(_xlpm.x,VLOOKUP(W468,'Drop-down_menus'!$D$2:$E$13,2,FALSE),IF(_xlpm.x=0,"",_xlpm.x)))</f>
        <v/>
      </c>
      <c r="AA468" s="46" t="str">
        <f>IF(X468="","",_xlfn.LET(_xlpm.x,VLOOKUP(X468,'Drop-down_menus'!$D$2:$E$13,2,FALSE),IF(_xlpm.x=0,"",_xlpm.x)))</f>
        <v/>
      </c>
      <c r="AB468" s="46" t="s">
        <v>300</v>
      </c>
      <c r="AC468" s="46" t="s">
        <v>1255</v>
      </c>
    </row>
    <row r="469" spans="2:34" ht="13.5" customHeight="1">
      <c r="B469" s="46">
        <v>352</v>
      </c>
      <c r="C469" s="46" t="s">
        <v>100</v>
      </c>
      <c r="D469" s="46" t="b">
        <f>COUNTIF(Events!$B$2:$B$171, C469) &gt; 0</f>
        <v>1</v>
      </c>
      <c r="E469" s="46" t="s">
        <v>169</v>
      </c>
      <c r="G469" s="46" t="s">
        <v>272</v>
      </c>
      <c r="I469" s="46" t="s">
        <v>315</v>
      </c>
      <c r="J469" s="46" t="str">
        <f>IF(I469="","",_xlfn.LET(_xlpm.x,VLOOKUP(I469,'2026-01-09_taxon-match'!$A$2:$N$81,4,FALSE),IF(_xlpm.x=0,"",_xlpm.x)))</f>
        <v>Cnemidocarpa verrucosa</v>
      </c>
      <c r="L469" s="46" t="str">
        <f>IF(I469="","",_xlfn.LET(_xlpm.x,VLOOKUP(I469,'2026-01-09_taxon-match'!$A$2:$N$81,3,FALSE),IF(_xlpm.x=0,"",_xlpm.x)))</f>
        <v>urn:lsid:marinespecies.org:taxname:173893</v>
      </c>
      <c r="M469" s="46" t="str">
        <f>IF($I469="","",_xlfn.LET(_xlpm.x,VLOOKUP($I469,'2026-01-09_taxon-match'!$A$2:$N$81,5,FALSE),IF(_xlpm.x=0,"",_xlpm.x)))</f>
        <v>(Lesson, 1830)</v>
      </c>
      <c r="N469" s="46" t="str">
        <f>IF($I469="","",_xlfn.LET(_xlpm.x,VLOOKUP($I469,'2026-01-09_taxon-match'!$A$2:$N$81,6,FALSE),IF(_xlpm.x=0,"",_xlpm.x)))</f>
        <v>Animalia</v>
      </c>
      <c r="O469" s="46" t="str">
        <f>IF($I469="","",_xlfn.LET(_xlpm.x,VLOOKUP($I469,'2026-01-09_taxon-match'!$A$2:$N$81,7,FALSE),IF(_xlpm.x=0,"",_xlpm.x)))</f>
        <v>Chordata</v>
      </c>
      <c r="P469" s="46" t="str">
        <f>IF($I469="","",_xlfn.LET(_xlpm.x,VLOOKUP($I469,'2026-01-09_taxon-match'!$A$2:$N$81,8,FALSE),IF(_xlpm.x=0,"",_xlpm.x)))</f>
        <v>Ascidiacea</v>
      </c>
      <c r="Q469" s="46" t="str">
        <f>IF($I469="","",_xlfn.LET(_xlpm.x,VLOOKUP($I469,'2026-01-09_taxon-match'!$A$2:$N$81,9,FALSE),IF(_xlpm.x=0,"",_xlpm.x)))</f>
        <v>Stolidobranchia</v>
      </c>
      <c r="R469" s="46" t="str">
        <f>IF($I469="","",_xlfn.LET(_xlpm.x,VLOOKUP($I469,'2026-01-09_taxon-match'!$A$2:$N$81,10,FALSE),IF(_xlpm.x=0,"",_xlpm.x)))</f>
        <v>Styelidae</v>
      </c>
      <c r="S469" s="46" t="str">
        <f>IF($I469="","",_xlfn.LET(_xlpm.x,VLOOKUP($I469,'2026-01-09_taxon-match'!$A$2:$N$81,11,FALSE),IF(_xlpm.x=0,"",_xlpm.x)))</f>
        <v>Cnemidocarpa</v>
      </c>
      <c r="T469" s="46" t="str">
        <f>IF($I469="","",_xlfn.LET(_xlpm.x,VLOOKUP($I469,'2026-01-09_taxon-match'!$A$2:$N$81,13,FALSE),IF(_xlpm.x=0,"",_xlpm.x)))</f>
        <v>verrucosa</v>
      </c>
      <c r="U469" s="46">
        <v>1</v>
      </c>
      <c r="V469" s="46" t="s">
        <v>58</v>
      </c>
      <c r="W469" s="46" t="s">
        <v>28</v>
      </c>
      <c r="Y469" s="46" t="str">
        <f>IF(V469="","",_xlfn.LET(_xlpm.x,VLOOKUP(V469,'Drop-down_menus'!$D$2:$E$13,2,FALSE),IF(_xlpm.x=0,"",_xlpm.x)))</f>
        <v>https://orcid.org/0000-0002-9708-1761</v>
      </c>
      <c r="Z469" s="46" t="str">
        <f>IF(W469="","",_xlfn.LET(_xlpm.x,VLOOKUP(W469,'Drop-down_menus'!$D$2:$E$13,2,FALSE),IF(_xlpm.x=0,"",_xlpm.x)))</f>
        <v>https://orcid.org/0000-0002-9037-7623</v>
      </c>
      <c r="AA469" s="46" t="str">
        <f>IF(X469="","",_xlfn.LET(_xlpm.x,VLOOKUP(X469,'Drop-down_menus'!$D$2:$E$13,2,FALSE),IF(_xlpm.x=0,"",_xlpm.x)))</f>
        <v/>
      </c>
      <c r="AB469" s="14" t="s">
        <v>236</v>
      </c>
      <c r="AC469" s="14" t="s">
        <v>233</v>
      </c>
      <c r="AE469" s="46" t="s">
        <v>28</v>
      </c>
      <c r="AF469" s="46" t="s">
        <v>42</v>
      </c>
      <c r="AG469" s="46" t="str">
        <f>IF(AE469="","",_xlfn.LET(_xlpm.x,VLOOKUP(AE469,'Drop-down_menus'!$D$2:$E$13,2,FALSE),IF(_xlpm.x=0,"",_xlpm.x)))</f>
        <v>https://orcid.org/0000-0002-9037-7623</v>
      </c>
      <c r="AH469" s="46" t="str">
        <f>IF(AF469="","",_xlfn.LET(_xlpm.x,VLOOKUP(AF469,'Drop-down_menus'!$D$2:$E$13,2,FALSE),IF(_xlpm.x=0,"",_xlpm.x)))</f>
        <v/>
      </c>
    </row>
    <row r="470" spans="2:34" ht="13.5" customHeight="1">
      <c r="B470" s="46">
        <v>353</v>
      </c>
      <c r="C470" s="46" t="s">
        <v>100</v>
      </c>
      <c r="D470" s="46" t="b">
        <f>COUNTIF(Events!$B$2:$B$171, C470) &gt; 0</f>
        <v>1</v>
      </c>
      <c r="G470" s="46" t="s">
        <v>1212</v>
      </c>
      <c r="I470" s="46" t="s">
        <v>315</v>
      </c>
      <c r="J470" s="46" t="str">
        <f>IF(I470="","",_xlfn.LET(_xlpm.x,VLOOKUP(I470,'2026-01-09_taxon-match'!$A$2:$N$81,4,FALSE),IF(_xlpm.x=0,"",_xlpm.x)))</f>
        <v>Cnemidocarpa verrucosa</v>
      </c>
      <c r="L470" s="46" t="str">
        <f>IF(I470="","",_xlfn.LET(_xlpm.x,VLOOKUP(I470,'2026-01-09_taxon-match'!$A$2:$N$81,3,FALSE),IF(_xlpm.x=0,"",_xlpm.x)))</f>
        <v>urn:lsid:marinespecies.org:taxname:173893</v>
      </c>
      <c r="M470" s="46" t="str">
        <f>IF($I470="","",_xlfn.LET(_xlpm.x,VLOOKUP($I470,'2026-01-09_taxon-match'!$A$2:$N$81,5,FALSE),IF(_xlpm.x=0,"",_xlpm.x)))</f>
        <v>(Lesson, 1830)</v>
      </c>
      <c r="N470" s="46" t="str">
        <f>IF($I470="","",_xlfn.LET(_xlpm.x,VLOOKUP($I470,'2026-01-09_taxon-match'!$A$2:$N$81,6,FALSE),IF(_xlpm.x=0,"",_xlpm.x)))</f>
        <v>Animalia</v>
      </c>
      <c r="O470" s="46" t="str">
        <f>IF($I470="","",_xlfn.LET(_xlpm.x,VLOOKUP($I470,'2026-01-09_taxon-match'!$A$2:$N$81,7,FALSE),IF(_xlpm.x=0,"",_xlpm.x)))</f>
        <v>Chordata</v>
      </c>
      <c r="P470" s="46" t="str">
        <f>IF($I470="","",_xlfn.LET(_xlpm.x,VLOOKUP($I470,'2026-01-09_taxon-match'!$A$2:$N$81,8,FALSE),IF(_xlpm.x=0,"",_xlpm.x)))</f>
        <v>Ascidiacea</v>
      </c>
      <c r="Q470" s="46" t="str">
        <f>IF($I470="","",_xlfn.LET(_xlpm.x,VLOOKUP($I470,'2026-01-09_taxon-match'!$A$2:$N$81,9,FALSE),IF(_xlpm.x=0,"",_xlpm.x)))</f>
        <v>Stolidobranchia</v>
      </c>
      <c r="R470" s="46" t="str">
        <f>IF($I470="","",_xlfn.LET(_xlpm.x,VLOOKUP($I470,'2026-01-09_taxon-match'!$A$2:$N$81,10,FALSE),IF(_xlpm.x=0,"",_xlpm.x)))</f>
        <v>Styelidae</v>
      </c>
      <c r="S470" s="46" t="str">
        <f>IF($I470="","",_xlfn.LET(_xlpm.x,VLOOKUP($I470,'2026-01-09_taxon-match'!$A$2:$N$81,11,FALSE),IF(_xlpm.x=0,"",_xlpm.x)))</f>
        <v>Cnemidocarpa</v>
      </c>
      <c r="T470" s="46" t="str">
        <f>IF($I470="","",_xlfn.LET(_xlpm.x,VLOOKUP($I470,'2026-01-09_taxon-match'!$A$2:$N$81,13,FALSE),IF(_xlpm.x=0,"",_xlpm.x)))</f>
        <v>verrucosa</v>
      </c>
      <c r="U470" s="46">
        <v>1</v>
      </c>
      <c r="V470" s="2" t="s">
        <v>58</v>
      </c>
      <c r="Y470" s="46" t="str">
        <f>IF(V470="","",_xlfn.LET(_xlpm.x,VLOOKUP(V470,'Drop-down_menus'!$D$2:$E$13,2,FALSE),IF(_xlpm.x=0,"",_xlpm.x)))</f>
        <v>https://orcid.org/0000-0002-9708-1761</v>
      </c>
      <c r="Z470" s="46" t="str">
        <f>IF(W470="","",_xlfn.LET(_xlpm.x,VLOOKUP(W470,'Drop-down_menus'!$D$2:$E$13,2,FALSE),IF(_xlpm.x=0,"",_xlpm.x)))</f>
        <v/>
      </c>
      <c r="AA470" s="46" t="str">
        <f>IF(X470="","",_xlfn.LET(_xlpm.x,VLOOKUP(X470,'Drop-down_menus'!$D$2:$E$13,2,FALSE),IF(_xlpm.x=0,"",_xlpm.x)))</f>
        <v/>
      </c>
      <c r="AB470" s="46" t="s">
        <v>1252</v>
      </c>
      <c r="AC470" s="46" t="s">
        <v>1255</v>
      </c>
    </row>
    <row r="471" spans="2:34" ht="13.5" customHeight="1">
      <c r="B471" s="46">
        <v>353</v>
      </c>
      <c r="C471" s="46" t="s">
        <v>100</v>
      </c>
      <c r="D471" s="46" t="b">
        <f>COUNTIF(Events!$B$2:$B$171, C471) &gt; 0</f>
        <v>1</v>
      </c>
      <c r="G471" s="46" t="s">
        <v>1212</v>
      </c>
      <c r="I471" s="46" t="s">
        <v>315</v>
      </c>
      <c r="J471" s="46" t="str">
        <f>IF(I471="","",_xlfn.LET(_xlpm.x,VLOOKUP(I471,'2026-01-09_taxon-match'!$A$2:$N$81,4,FALSE),IF(_xlpm.x=0,"",_xlpm.x)))</f>
        <v>Cnemidocarpa verrucosa</v>
      </c>
      <c r="L471" s="46" t="str">
        <f>IF(I471="","",_xlfn.LET(_xlpm.x,VLOOKUP(I471,'2026-01-09_taxon-match'!$A$2:$N$81,3,FALSE),IF(_xlpm.x=0,"",_xlpm.x)))</f>
        <v>urn:lsid:marinespecies.org:taxname:173893</v>
      </c>
      <c r="M471" s="46" t="str">
        <f>IF($I471="","",_xlfn.LET(_xlpm.x,VLOOKUP($I471,'2026-01-09_taxon-match'!$A$2:$N$81,5,FALSE),IF(_xlpm.x=0,"",_xlpm.x)))</f>
        <v>(Lesson, 1830)</v>
      </c>
      <c r="N471" s="46" t="str">
        <f>IF($I471="","",_xlfn.LET(_xlpm.x,VLOOKUP($I471,'2026-01-09_taxon-match'!$A$2:$N$81,6,FALSE),IF(_xlpm.x=0,"",_xlpm.x)))</f>
        <v>Animalia</v>
      </c>
      <c r="O471" s="46" t="str">
        <f>IF($I471="","",_xlfn.LET(_xlpm.x,VLOOKUP($I471,'2026-01-09_taxon-match'!$A$2:$N$81,7,FALSE),IF(_xlpm.x=0,"",_xlpm.x)))</f>
        <v>Chordata</v>
      </c>
      <c r="P471" s="46" t="str">
        <f>IF($I471="","",_xlfn.LET(_xlpm.x,VLOOKUP($I471,'2026-01-09_taxon-match'!$A$2:$N$81,8,FALSE),IF(_xlpm.x=0,"",_xlpm.x)))</f>
        <v>Ascidiacea</v>
      </c>
      <c r="Q471" s="46" t="str">
        <f>IF($I471="","",_xlfn.LET(_xlpm.x,VLOOKUP($I471,'2026-01-09_taxon-match'!$A$2:$N$81,9,FALSE),IF(_xlpm.x=0,"",_xlpm.x)))</f>
        <v>Stolidobranchia</v>
      </c>
      <c r="R471" s="46" t="str">
        <f>IF($I471="","",_xlfn.LET(_xlpm.x,VLOOKUP($I471,'2026-01-09_taxon-match'!$A$2:$N$81,10,FALSE),IF(_xlpm.x=0,"",_xlpm.x)))</f>
        <v>Styelidae</v>
      </c>
      <c r="S471" s="46" t="str">
        <f>IF($I471="","",_xlfn.LET(_xlpm.x,VLOOKUP($I471,'2026-01-09_taxon-match'!$A$2:$N$81,11,FALSE),IF(_xlpm.x=0,"",_xlpm.x)))</f>
        <v>Cnemidocarpa</v>
      </c>
      <c r="T471" s="46" t="str">
        <f>IF($I471="","",_xlfn.LET(_xlpm.x,VLOOKUP($I471,'2026-01-09_taxon-match'!$A$2:$N$81,13,FALSE),IF(_xlpm.x=0,"",_xlpm.x)))</f>
        <v>verrucosa</v>
      </c>
      <c r="U471" s="46">
        <v>1</v>
      </c>
      <c r="V471" s="2" t="s">
        <v>58</v>
      </c>
      <c r="Y471" s="46" t="str">
        <f>IF(V471="","",_xlfn.LET(_xlpm.x,VLOOKUP(V471,'Drop-down_menus'!$D$2:$E$13,2,FALSE),IF(_xlpm.x=0,"",_xlpm.x)))</f>
        <v>https://orcid.org/0000-0002-9708-1761</v>
      </c>
      <c r="Z471" s="46" t="str">
        <f>IF(W471="","",_xlfn.LET(_xlpm.x,VLOOKUP(W471,'Drop-down_menus'!$D$2:$E$13,2,FALSE),IF(_xlpm.x=0,"",_xlpm.x)))</f>
        <v/>
      </c>
      <c r="AA471" s="46" t="str">
        <f>IF(X471="","",_xlfn.LET(_xlpm.x,VLOOKUP(X471,'Drop-down_menus'!$D$2:$E$13,2,FALSE),IF(_xlpm.x=0,"",_xlpm.x)))</f>
        <v/>
      </c>
      <c r="AB471" s="46" t="s">
        <v>1253</v>
      </c>
      <c r="AC471" s="46" t="s">
        <v>1256</v>
      </c>
    </row>
    <row r="472" spans="2:34" ht="13.5" customHeight="1">
      <c r="B472" s="46">
        <v>353</v>
      </c>
      <c r="C472" s="46" t="s">
        <v>100</v>
      </c>
      <c r="D472" s="46" t="b">
        <f>COUNTIF(Events!$B$2:$B$171, C472) &gt; 0</f>
        <v>1</v>
      </c>
      <c r="G472" s="46" t="s">
        <v>1212</v>
      </c>
      <c r="I472" s="46" t="s">
        <v>315</v>
      </c>
      <c r="J472" s="46" t="str">
        <f>IF(I472="","",_xlfn.LET(_xlpm.x,VLOOKUP(I472,'2026-01-09_taxon-match'!$A$2:$N$81,4,FALSE),IF(_xlpm.x=0,"",_xlpm.x)))</f>
        <v>Cnemidocarpa verrucosa</v>
      </c>
      <c r="L472" s="46" t="str">
        <f>IF(I472="","",_xlfn.LET(_xlpm.x,VLOOKUP(I472,'2026-01-09_taxon-match'!$A$2:$N$81,3,FALSE),IF(_xlpm.x=0,"",_xlpm.x)))</f>
        <v>urn:lsid:marinespecies.org:taxname:173893</v>
      </c>
      <c r="M472" s="46" t="str">
        <f>IF($I472="","",_xlfn.LET(_xlpm.x,VLOOKUP($I472,'2026-01-09_taxon-match'!$A$2:$N$81,5,FALSE),IF(_xlpm.x=0,"",_xlpm.x)))</f>
        <v>(Lesson, 1830)</v>
      </c>
      <c r="N472" s="46" t="str">
        <f>IF($I472="","",_xlfn.LET(_xlpm.x,VLOOKUP($I472,'2026-01-09_taxon-match'!$A$2:$N$81,6,FALSE),IF(_xlpm.x=0,"",_xlpm.x)))</f>
        <v>Animalia</v>
      </c>
      <c r="O472" s="46" t="str">
        <f>IF($I472="","",_xlfn.LET(_xlpm.x,VLOOKUP($I472,'2026-01-09_taxon-match'!$A$2:$N$81,7,FALSE),IF(_xlpm.x=0,"",_xlpm.x)))</f>
        <v>Chordata</v>
      </c>
      <c r="P472" s="46" t="str">
        <f>IF($I472="","",_xlfn.LET(_xlpm.x,VLOOKUP($I472,'2026-01-09_taxon-match'!$A$2:$N$81,8,FALSE),IF(_xlpm.x=0,"",_xlpm.x)))</f>
        <v>Ascidiacea</v>
      </c>
      <c r="Q472" s="46" t="str">
        <f>IF($I472="","",_xlfn.LET(_xlpm.x,VLOOKUP($I472,'2026-01-09_taxon-match'!$A$2:$N$81,9,FALSE),IF(_xlpm.x=0,"",_xlpm.x)))</f>
        <v>Stolidobranchia</v>
      </c>
      <c r="R472" s="46" t="str">
        <f>IF($I472="","",_xlfn.LET(_xlpm.x,VLOOKUP($I472,'2026-01-09_taxon-match'!$A$2:$N$81,10,FALSE),IF(_xlpm.x=0,"",_xlpm.x)))</f>
        <v>Styelidae</v>
      </c>
      <c r="S472" s="46" t="str">
        <f>IF($I472="","",_xlfn.LET(_xlpm.x,VLOOKUP($I472,'2026-01-09_taxon-match'!$A$2:$N$81,11,FALSE),IF(_xlpm.x=0,"",_xlpm.x)))</f>
        <v>Cnemidocarpa</v>
      </c>
      <c r="T472" s="46" t="str">
        <f>IF($I472="","",_xlfn.LET(_xlpm.x,VLOOKUP($I472,'2026-01-09_taxon-match'!$A$2:$N$81,13,FALSE),IF(_xlpm.x=0,"",_xlpm.x)))</f>
        <v>verrucosa</v>
      </c>
      <c r="U472" s="46">
        <v>1</v>
      </c>
      <c r="V472" s="2" t="s">
        <v>58</v>
      </c>
      <c r="Y472" s="46" t="str">
        <f>IF(V472="","",_xlfn.LET(_xlpm.x,VLOOKUP(V472,'Drop-down_menus'!$D$2:$E$13,2,FALSE),IF(_xlpm.x=0,"",_xlpm.x)))</f>
        <v>https://orcid.org/0000-0002-9708-1761</v>
      </c>
      <c r="Z472" s="46" t="str">
        <f>IF(W472="","",_xlfn.LET(_xlpm.x,VLOOKUP(W472,'Drop-down_menus'!$D$2:$E$13,2,FALSE),IF(_xlpm.x=0,"",_xlpm.x)))</f>
        <v/>
      </c>
      <c r="AA472" s="46" t="str">
        <f>IF(X472="","",_xlfn.LET(_xlpm.x,VLOOKUP(X472,'Drop-down_menus'!$D$2:$E$13,2,FALSE),IF(_xlpm.x=0,"",_xlpm.x)))</f>
        <v/>
      </c>
      <c r="AB472" s="46" t="s">
        <v>300</v>
      </c>
      <c r="AC472" s="46" t="s">
        <v>1255</v>
      </c>
    </row>
    <row r="473" spans="2:34" ht="13.5" customHeight="1">
      <c r="B473" s="46">
        <v>353</v>
      </c>
      <c r="C473" s="46" t="s">
        <v>100</v>
      </c>
      <c r="D473" s="46" t="b">
        <f>COUNTIF(Events!$B$2:$B$171, C473) &gt; 0</f>
        <v>1</v>
      </c>
      <c r="E473" s="46" t="s">
        <v>169</v>
      </c>
      <c r="G473" s="46" t="s">
        <v>272</v>
      </c>
      <c r="I473" s="46" t="s">
        <v>315</v>
      </c>
      <c r="J473" s="46" t="str">
        <f>IF(I473="","",_xlfn.LET(_xlpm.x,VLOOKUP(I473,'2026-01-09_taxon-match'!$A$2:$N$81,4,FALSE),IF(_xlpm.x=0,"",_xlpm.x)))</f>
        <v>Cnemidocarpa verrucosa</v>
      </c>
      <c r="L473" s="46" t="str">
        <f>IF(I473="","",_xlfn.LET(_xlpm.x,VLOOKUP(I473,'2026-01-09_taxon-match'!$A$2:$N$81,3,FALSE),IF(_xlpm.x=0,"",_xlpm.x)))</f>
        <v>urn:lsid:marinespecies.org:taxname:173893</v>
      </c>
      <c r="M473" s="46" t="str">
        <f>IF($I473="","",_xlfn.LET(_xlpm.x,VLOOKUP($I473,'2026-01-09_taxon-match'!$A$2:$N$81,5,FALSE),IF(_xlpm.x=0,"",_xlpm.x)))</f>
        <v>(Lesson, 1830)</v>
      </c>
      <c r="N473" s="46" t="str">
        <f>IF($I473="","",_xlfn.LET(_xlpm.x,VLOOKUP($I473,'2026-01-09_taxon-match'!$A$2:$N$81,6,FALSE),IF(_xlpm.x=0,"",_xlpm.x)))</f>
        <v>Animalia</v>
      </c>
      <c r="O473" s="46" t="str">
        <f>IF($I473="","",_xlfn.LET(_xlpm.x,VLOOKUP($I473,'2026-01-09_taxon-match'!$A$2:$N$81,7,FALSE),IF(_xlpm.x=0,"",_xlpm.x)))</f>
        <v>Chordata</v>
      </c>
      <c r="P473" s="46" t="str">
        <f>IF($I473="","",_xlfn.LET(_xlpm.x,VLOOKUP($I473,'2026-01-09_taxon-match'!$A$2:$N$81,8,FALSE),IF(_xlpm.x=0,"",_xlpm.x)))</f>
        <v>Ascidiacea</v>
      </c>
      <c r="Q473" s="46" t="str">
        <f>IF($I473="","",_xlfn.LET(_xlpm.x,VLOOKUP($I473,'2026-01-09_taxon-match'!$A$2:$N$81,9,FALSE),IF(_xlpm.x=0,"",_xlpm.x)))</f>
        <v>Stolidobranchia</v>
      </c>
      <c r="R473" s="46" t="str">
        <f>IF($I473="","",_xlfn.LET(_xlpm.x,VLOOKUP($I473,'2026-01-09_taxon-match'!$A$2:$N$81,10,FALSE),IF(_xlpm.x=0,"",_xlpm.x)))</f>
        <v>Styelidae</v>
      </c>
      <c r="S473" s="46" t="str">
        <f>IF($I473="","",_xlfn.LET(_xlpm.x,VLOOKUP($I473,'2026-01-09_taxon-match'!$A$2:$N$81,11,FALSE),IF(_xlpm.x=0,"",_xlpm.x)))</f>
        <v>Cnemidocarpa</v>
      </c>
      <c r="T473" s="46" t="str">
        <f>IF($I473="","",_xlfn.LET(_xlpm.x,VLOOKUP($I473,'2026-01-09_taxon-match'!$A$2:$N$81,13,FALSE),IF(_xlpm.x=0,"",_xlpm.x)))</f>
        <v>verrucosa</v>
      </c>
      <c r="U473" s="46">
        <v>1</v>
      </c>
      <c r="V473" s="46" t="s">
        <v>58</v>
      </c>
      <c r="W473" s="46" t="s">
        <v>28</v>
      </c>
      <c r="Y473" s="46" t="str">
        <f>IF(V473="","",_xlfn.LET(_xlpm.x,VLOOKUP(V473,'Drop-down_menus'!$D$2:$E$13,2,FALSE),IF(_xlpm.x=0,"",_xlpm.x)))</f>
        <v>https://orcid.org/0000-0002-9708-1761</v>
      </c>
      <c r="Z473" s="46" t="str">
        <f>IF(W473="","",_xlfn.LET(_xlpm.x,VLOOKUP(W473,'Drop-down_menus'!$D$2:$E$13,2,FALSE),IF(_xlpm.x=0,"",_xlpm.x)))</f>
        <v>https://orcid.org/0000-0002-9037-7623</v>
      </c>
      <c r="AA473" s="46" t="str">
        <f>IF(X473="","",_xlfn.LET(_xlpm.x,VLOOKUP(X473,'Drop-down_menus'!$D$2:$E$13,2,FALSE),IF(_xlpm.x=0,"",_xlpm.x)))</f>
        <v/>
      </c>
      <c r="AB473" s="14" t="s">
        <v>236</v>
      </c>
      <c r="AC473" s="14" t="s">
        <v>233</v>
      </c>
      <c r="AE473" s="46" t="s">
        <v>28</v>
      </c>
      <c r="AF473" s="46" t="s">
        <v>42</v>
      </c>
      <c r="AG473" s="46" t="str">
        <f>IF(AE473="","",_xlfn.LET(_xlpm.x,VLOOKUP(AE473,'Drop-down_menus'!$D$2:$E$13,2,FALSE),IF(_xlpm.x=0,"",_xlpm.x)))</f>
        <v>https://orcid.org/0000-0002-9037-7623</v>
      </c>
      <c r="AH473" s="46" t="str">
        <f>IF(AF473="","",_xlfn.LET(_xlpm.x,VLOOKUP(AF473,'Drop-down_menus'!$D$2:$E$13,2,FALSE),IF(_xlpm.x=0,"",_xlpm.x)))</f>
        <v/>
      </c>
    </row>
    <row r="474" spans="2:34" ht="13.5" customHeight="1">
      <c r="B474" s="46">
        <v>354</v>
      </c>
      <c r="C474" s="46" t="s">
        <v>100</v>
      </c>
      <c r="D474" s="46" t="b">
        <f>COUNTIF(Events!$B$2:$B$171, C474) &gt; 0</f>
        <v>1</v>
      </c>
      <c r="G474" s="46" t="s">
        <v>1214</v>
      </c>
      <c r="I474" s="46" t="s">
        <v>1521</v>
      </c>
      <c r="J474" s="46" t="str">
        <f>IF(I474="","",_xlfn.LET(_xlpm.x,VLOOKUP(I474,'2026-01-09_taxon-match'!$A$2:$N$81,4,FALSE),IF(_xlpm.x=0,"",_xlpm.x)))</f>
        <v>Corella antarctica</v>
      </c>
      <c r="L474" s="46" t="str">
        <f>IF(I474="","",_xlfn.LET(_xlpm.x,VLOOKUP(I474,'2026-01-09_taxon-match'!$A$2:$N$81,3,FALSE),IF(_xlpm.x=0,"",_xlpm.x)))</f>
        <v>urn:lsid:marinespecies.org:taxname:252638</v>
      </c>
      <c r="M474" s="46" t="str">
        <f>IF($I474="","",_xlfn.LET(_xlpm.x,VLOOKUP($I474,'2026-01-09_taxon-match'!$A$2:$N$81,5,FALSE),IF(_xlpm.x=0,"",_xlpm.x)))</f>
        <v>Sluiter, 1905</v>
      </c>
      <c r="N474" s="46" t="str">
        <f>IF($I474="","",_xlfn.LET(_xlpm.x,VLOOKUP($I474,'2026-01-09_taxon-match'!$A$2:$N$81,6,FALSE),IF(_xlpm.x=0,"",_xlpm.x)))</f>
        <v>Animalia</v>
      </c>
      <c r="O474" s="46" t="str">
        <f>IF($I474="","",_xlfn.LET(_xlpm.x,VLOOKUP($I474,'2026-01-09_taxon-match'!$A$2:$N$81,7,FALSE),IF(_xlpm.x=0,"",_xlpm.x)))</f>
        <v>Chordata</v>
      </c>
      <c r="P474" s="46" t="str">
        <f>IF($I474="","",_xlfn.LET(_xlpm.x,VLOOKUP($I474,'2026-01-09_taxon-match'!$A$2:$N$81,8,FALSE),IF(_xlpm.x=0,"",_xlpm.x)))</f>
        <v>Ascidiacea</v>
      </c>
      <c r="Q474" s="46" t="str">
        <f>IF($I474="","",_xlfn.LET(_xlpm.x,VLOOKUP($I474,'2026-01-09_taxon-match'!$A$2:$N$81,9,FALSE),IF(_xlpm.x=0,"",_xlpm.x)))</f>
        <v>Phlebobranchia</v>
      </c>
      <c r="R474" s="46" t="str">
        <f>IF($I474="","",_xlfn.LET(_xlpm.x,VLOOKUP($I474,'2026-01-09_taxon-match'!$A$2:$N$81,10,FALSE),IF(_xlpm.x=0,"",_xlpm.x)))</f>
        <v>Corellidae</v>
      </c>
      <c r="S474" s="46" t="str">
        <f>IF($I474="","",_xlfn.LET(_xlpm.x,VLOOKUP($I474,'2026-01-09_taxon-match'!$A$2:$N$81,11,FALSE),IF(_xlpm.x=0,"",_xlpm.x)))</f>
        <v>Corella</v>
      </c>
      <c r="T474" s="46" t="str">
        <f>IF($I474="","",_xlfn.LET(_xlpm.x,VLOOKUP($I474,'2026-01-09_taxon-match'!$A$2:$N$81,13,FALSE),IF(_xlpm.x=0,"",_xlpm.x)))</f>
        <v>antarctica</v>
      </c>
      <c r="U474" s="46">
        <v>1</v>
      </c>
      <c r="V474" s="2" t="s">
        <v>58</v>
      </c>
      <c r="Y474" s="46" t="str">
        <f>IF(V474="","",_xlfn.LET(_xlpm.x,VLOOKUP(V474,'Drop-down_menus'!$D$2:$E$13,2,FALSE),IF(_xlpm.x=0,"",_xlpm.x)))</f>
        <v>https://orcid.org/0000-0002-9708-1761</v>
      </c>
      <c r="Z474" s="46" t="str">
        <f>IF(W474="","",_xlfn.LET(_xlpm.x,VLOOKUP(W474,'Drop-down_menus'!$D$2:$E$13,2,FALSE),IF(_xlpm.x=0,"",_xlpm.x)))</f>
        <v/>
      </c>
      <c r="AA474" s="46" t="str">
        <f>IF(X474="","",_xlfn.LET(_xlpm.x,VLOOKUP(X474,'Drop-down_menus'!$D$2:$E$13,2,FALSE),IF(_xlpm.x=0,"",_xlpm.x)))</f>
        <v/>
      </c>
      <c r="AB474" s="46" t="s">
        <v>1252</v>
      </c>
      <c r="AC474" s="46" t="s">
        <v>1255</v>
      </c>
    </row>
    <row r="475" spans="2:34" ht="13.5" customHeight="1">
      <c r="B475" s="46">
        <v>354</v>
      </c>
      <c r="C475" s="46" t="s">
        <v>100</v>
      </c>
      <c r="D475" s="46" t="b">
        <f>COUNTIF(Events!$B$2:$B$171, C475) &gt; 0</f>
        <v>1</v>
      </c>
      <c r="G475" s="46" t="s">
        <v>1214</v>
      </c>
      <c r="I475" s="46" t="s">
        <v>1521</v>
      </c>
      <c r="J475" s="46" t="str">
        <f>IF(I475="","",_xlfn.LET(_xlpm.x,VLOOKUP(I475,'2026-01-09_taxon-match'!$A$2:$N$81,4,FALSE),IF(_xlpm.x=0,"",_xlpm.x)))</f>
        <v>Corella antarctica</v>
      </c>
      <c r="L475" s="46" t="str">
        <f>IF(I475="","",_xlfn.LET(_xlpm.x,VLOOKUP(I475,'2026-01-09_taxon-match'!$A$2:$N$81,3,FALSE),IF(_xlpm.x=0,"",_xlpm.x)))</f>
        <v>urn:lsid:marinespecies.org:taxname:252638</v>
      </c>
      <c r="M475" s="46" t="str">
        <f>IF($I475="","",_xlfn.LET(_xlpm.x,VLOOKUP($I475,'2026-01-09_taxon-match'!$A$2:$N$81,5,FALSE),IF(_xlpm.x=0,"",_xlpm.x)))</f>
        <v>Sluiter, 1905</v>
      </c>
      <c r="N475" s="46" t="str">
        <f>IF($I475="","",_xlfn.LET(_xlpm.x,VLOOKUP($I475,'2026-01-09_taxon-match'!$A$2:$N$81,6,FALSE),IF(_xlpm.x=0,"",_xlpm.x)))</f>
        <v>Animalia</v>
      </c>
      <c r="O475" s="46" t="str">
        <f>IF($I475="","",_xlfn.LET(_xlpm.x,VLOOKUP($I475,'2026-01-09_taxon-match'!$A$2:$N$81,7,FALSE),IF(_xlpm.x=0,"",_xlpm.x)))</f>
        <v>Chordata</v>
      </c>
      <c r="P475" s="46" t="str">
        <f>IF($I475="","",_xlfn.LET(_xlpm.x,VLOOKUP($I475,'2026-01-09_taxon-match'!$A$2:$N$81,8,FALSE),IF(_xlpm.x=0,"",_xlpm.x)))</f>
        <v>Ascidiacea</v>
      </c>
      <c r="Q475" s="46" t="str">
        <f>IF($I475="","",_xlfn.LET(_xlpm.x,VLOOKUP($I475,'2026-01-09_taxon-match'!$A$2:$N$81,9,FALSE),IF(_xlpm.x=0,"",_xlpm.x)))</f>
        <v>Phlebobranchia</v>
      </c>
      <c r="R475" s="46" t="str">
        <f>IF($I475="","",_xlfn.LET(_xlpm.x,VLOOKUP($I475,'2026-01-09_taxon-match'!$A$2:$N$81,10,FALSE),IF(_xlpm.x=0,"",_xlpm.x)))</f>
        <v>Corellidae</v>
      </c>
      <c r="S475" s="46" t="str">
        <f>IF($I475="","",_xlfn.LET(_xlpm.x,VLOOKUP($I475,'2026-01-09_taxon-match'!$A$2:$N$81,11,FALSE),IF(_xlpm.x=0,"",_xlpm.x)))</f>
        <v>Corella</v>
      </c>
      <c r="T475" s="46" t="str">
        <f>IF($I475="","",_xlfn.LET(_xlpm.x,VLOOKUP($I475,'2026-01-09_taxon-match'!$A$2:$N$81,13,FALSE),IF(_xlpm.x=0,"",_xlpm.x)))</f>
        <v>antarctica</v>
      </c>
      <c r="U475" s="46">
        <v>1</v>
      </c>
      <c r="V475" s="2" t="s">
        <v>58</v>
      </c>
      <c r="Y475" s="46" t="str">
        <f>IF(V475="","",_xlfn.LET(_xlpm.x,VLOOKUP(V475,'Drop-down_menus'!$D$2:$E$13,2,FALSE),IF(_xlpm.x=0,"",_xlpm.x)))</f>
        <v>https://orcid.org/0000-0002-9708-1761</v>
      </c>
      <c r="Z475" s="46" t="str">
        <f>IF(W475="","",_xlfn.LET(_xlpm.x,VLOOKUP(W475,'Drop-down_menus'!$D$2:$E$13,2,FALSE),IF(_xlpm.x=0,"",_xlpm.x)))</f>
        <v/>
      </c>
      <c r="AA475" s="46" t="str">
        <f>IF(X475="","",_xlfn.LET(_xlpm.x,VLOOKUP(X475,'Drop-down_menus'!$D$2:$E$13,2,FALSE),IF(_xlpm.x=0,"",_xlpm.x)))</f>
        <v/>
      </c>
      <c r="AB475" s="46" t="s">
        <v>1253</v>
      </c>
      <c r="AC475" s="46" t="s">
        <v>1256</v>
      </c>
    </row>
    <row r="476" spans="2:34" ht="13.5" customHeight="1">
      <c r="B476" s="46">
        <v>354</v>
      </c>
      <c r="C476" s="46" t="s">
        <v>100</v>
      </c>
      <c r="D476" s="46" t="b">
        <f>COUNTIF(Events!$B$2:$B$171, C476) &gt; 0</f>
        <v>1</v>
      </c>
      <c r="G476" s="46" t="s">
        <v>1214</v>
      </c>
      <c r="I476" s="46" t="s">
        <v>1521</v>
      </c>
      <c r="J476" s="46" t="str">
        <f>IF(I476="","",_xlfn.LET(_xlpm.x,VLOOKUP(I476,'2026-01-09_taxon-match'!$A$2:$N$81,4,FALSE),IF(_xlpm.x=0,"",_xlpm.x)))</f>
        <v>Corella antarctica</v>
      </c>
      <c r="L476" s="46" t="str">
        <f>IF(I476="","",_xlfn.LET(_xlpm.x,VLOOKUP(I476,'2026-01-09_taxon-match'!$A$2:$N$81,3,FALSE),IF(_xlpm.x=0,"",_xlpm.x)))</f>
        <v>urn:lsid:marinespecies.org:taxname:252638</v>
      </c>
      <c r="M476" s="46" t="str">
        <f>IF($I476="","",_xlfn.LET(_xlpm.x,VLOOKUP($I476,'2026-01-09_taxon-match'!$A$2:$N$81,5,FALSE),IF(_xlpm.x=0,"",_xlpm.x)))</f>
        <v>Sluiter, 1905</v>
      </c>
      <c r="N476" s="46" t="str">
        <f>IF($I476="","",_xlfn.LET(_xlpm.x,VLOOKUP($I476,'2026-01-09_taxon-match'!$A$2:$N$81,6,FALSE),IF(_xlpm.x=0,"",_xlpm.x)))</f>
        <v>Animalia</v>
      </c>
      <c r="O476" s="46" t="str">
        <f>IF($I476="","",_xlfn.LET(_xlpm.x,VLOOKUP($I476,'2026-01-09_taxon-match'!$A$2:$N$81,7,FALSE),IF(_xlpm.x=0,"",_xlpm.x)))</f>
        <v>Chordata</v>
      </c>
      <c r="P476" s="46" t="str">
        <f>IF($I476="","",_xlfn.LET(_xlpm.x,VLOOKUP($I476,'2026-01-09_taxon-match'!$A$2:$N$81,8,FALSE),IF(_xlpm.x=0,"",_xlpm.x)))</f>
        <v>Ascidiacea</v>
      </c>
      <c r="Q476" s="46" t="str">
        <f>IF($I476="","",_xlfn.LET(_xlpm.x,VLOOKUP($I476,'2026-01-09_taxon-match'!$A$2:$N$81,9,FALSE),IF(_xlpm.x=0,"",_xlpm.x)))</f>
        <v>Phlebobranchia</v>
      </c>
      <c r="R476" s="46" t="str">
        <f>IF($I476="","",_xlfn.LET(_xlpm.x,VLOOKUP($I476,'2026-01-09_taxon-match'!$A$2:$N$81,10,FALSE),IF(_xlpm.x=0,"",_xlpm.x)))</f>
        <v>Corellidae</v>
      </c>
      <c r="S476" s="46" t="str">
        <f>IF($I476="","",_xlfn.LET(_xlpm.x,VLOOKUP($I476,'2026-01-09_taxon-match'!$A$2:$N$81,11,FALSE),IF(_xlpm.x=0,"",_xlpm.x)))</f>
        <v>Corella</v>
      </c>
      <c r="T476" s="46" t="str">
        <f>IF($I476="","",_xlfn.LET(_xlpm.x,VLOOKUP($I476,'2026-01-09_taxon-match'!$A$2:$N$81,13,FALSE),IF(_xlpm.x=0,"",_xlpm.x)))</f>
        <v>antarctica</v>
      </c>
      <c r="U476" s="46">
        <v>1</v>
      </c>
      <c r="V476" s="2" t="s">
        <v>58</v>
      </c>
      <c r="Y476" s="46" t="str">
        <f>IF(V476="","",_xlfn.LET(_xlpm.x,VLOOKUP(V476,'Drop-down_menus'!$D$2:$E$13,2,FALSE),IF(_xlpm.x=0,"",_xlpm.x)))</f>
        <v>https://orcid.org/0000-0002-9708-1761</v>
      </c>
      <c r="Z476" s="46" t="str">
        <f>IF(W476="","",_xlfn.LET(_xlpm.x,VLOOKUP(W476,'Drop-down_menus'!$D$2:$E$13,2,FALSE),IF(_xlpm.x=0,"",_xlpm.x)))</f>
        <v/>
      </c>
      <c r="AA476" s="46" t="str">
        <f>IF(X476="","",_xlfn.LET(_xlpm.x,VLOOKUP(X476,'Drop-down_menus'!$D$2:$E$13,2,FALSE),IF(_xlpm.x=0,"",_xlpm.x)))</f>
        <v/>
      </c>
      <c r="AB476" s="46" t="s">
        <v>300</v>
      </c>
      <c r="AC476" s="46" t="s">
        <v>1255</v>
      </c>
    </row>
    <row r="477" spans="2:34" ht="13.5" customHeight="1">
      <c r="B477" s="46">
        <v>354</v>
      </c>
      <c r="C477" s="46" t="s">
        <v>100</v>
      </c>
      <c r="D477" s="46" t="b">
        <f>COUNTIF(Events!$B$2:$B$171, C477) &gt; 0</f>
        <v>1</v>
      </c>
      <c r="E477" s="46" t="s">
        <v>169</v>
      </c>
      <c r="G477" s="46" t="s">
        <v>272</v>
      </c>
      <c r="I477" s="46" t="s">
        <v>315</v>
      </c>
      <c r="J477" s="46" t="str">
        <f>IF(I477="","",_xlfn.LET(_xlpm.x,VLOOKUP(I477,'2026-01-09_taxon-match'!$A$2:$N$81,4,FALSE),IF(_xlpm.x=0,"",_xlpm.x)))</f>
        <v>Cnemidocarpa verrucosa</v>
      </c>
      <c r="L477" s="46" t="str">
        <f>IF(I477="","",_xlfn.LET(_xlpm.x,VLOOKUP(I477,'2026-01-09_taxon-match'!$A$2:$N$81,3,FALSE),IF(_xlpm.x=0,"",_xlpm.x)))</f>
        <v>urn:lsid:marinespecies.org:taxname:173893</v>
      </c>
      <c r="M477" s="46" t="str">
        <f>IF($I477="","",_xlfn.LET(_xlpm.x,VLOOKUP($I477,'2026-01-09_taxon-match'!$A$2:$N$81,5,FALSE),IF(_xlpm.x=0,"",_xlpm.x)))</f>
        <v>(Lesson, 1830)</v>
      </c>
      <c r="N477" s="46" t="str">
        <f>IF($I477="","",_xlfn.LET(_xlpm.x,VLOOKUP($I477,'2026-01-09_taxon-match'!$A$2:$N$81,6,FALSE),IF(_xlpm.x=0,"",_xlpm.x)))</f>
        <v>Animalia</v>
      </c>
      <c r="O477" s="46" t="str">
        <f>IF($I477="","",_xlfn.LET(_xlpm.x,VLOOKUP($I477,'2026-01-09_taxon-match'!$A$2:$N$81,7,FALSE),IF(_xlpm.x=0,"",_xlpm.x)))</f>
        <v>Chordata</v>
      </c>
      <c r="P477" s="46" t="str">
        <f>IF($I477="","",_xlfn.LET(_xlpm.x,VLOOKUP($I477,'2026-01-09_taxon-match'!$A$2:$N$81,8,FALSE),IF(_xlpm.x=0,"",_xlpm.x)))</f>
        <v>Ascidiacea</v>
      </c>
      <c r="Q477" s="46" t="str">
        <f>IF($I477="","",_xlfn.LET(_xlpm.x,VLOOKUP($I477,'2026-01-09_taxon-match'!$A$2:$N$81,9,FALSE),IF(_xlpm.x=0,"",_xlpm.x)))</f>
        <v>Stolidobranchia</v>
      </c>
      <c r="R477" s="46" t="str">
        <f>IF($I477="","",_xlfn.LET(_xlpm.x,VLOOKUP($I477,'2026-01-09_taxon-match'!$A$2:$N$81,10,FALSE),IF(_xlpm.x=0,"",_xlpm.x)))</f>
        <v>Styelidae</v>
      </c>
      <c r="S477" s="46" t="str">
        <f>IF($I477="","",_xlfn.LET(_xlpm.x,VLOOKUP($I477,'2026-01-09_taxon-match'!$A$2:$N$81,11,FALSE),IF(_xlpm.x=0,"",_xlpm.x)))</f>
        <v>Cnemidocarpa</v>
      </c>
      <c r="T477" s="46" t="str">
        <f>IF($I477="","",_xlfn.LET(_xlpm.x,VLOOKUP($I477,'2026-01-09_taxon-match'!$A$2:$N$81,13,FALSE),IF(_xlpm.x=0,"",_xlpm.x)))</f>
        <v>verrucosa</v>
      </c>
      <c r="U477" s="46">
        <v>1</v>
      </c>
      <c r="V477" s="46" t="s">
        <v>58</v>
      </c>
      <c r="W477" s="46" t="s">
        <v>28</v>
      </c>
      <c r="Y477" s="46" t="str">
        <f>IF(V477="","",_xlfn.LET(_xlpm.x,VLOOKUP(V477,'Drop-down_menus'!$D$2:$E$13,2,FALSE),IF(_xlpm.x=0,"",_xlpm.x)))</f>
        <v>https://orcid.org/0000-0002-9708-1761</v>
      </c>
      <c r="Z477" s="46" t="str">
        <f>IF(W477="","",_xlfn.LET(_xlpm.x,VLOOKUP(W477,'Drop-down_menus'!$D$2:$E$13,2,FALSE),IF(_xlpm.x=0,"",_xlpm.x)))</f>
        <v>https://orcid.org/0000-0002-9037-7623</v>
      </c>
      <c r="AA477" s="46" t="str">
        <f>IF(X477="","",_xlfn.LET(_xlpm.x,VLOOKUP(X477,'Drop-down_menus'!$D$2:$E$13,2,FALSE),IF(_xlpm.x=0,"",_xlpm.x)))</f>
        <v/>
      </c>
      <c r="AB477" s="14" t="s">
        <v>236</v>
      </c>
      <c r="AC477" s="14" t="s">
        <v>233</v>
      </c>
      <c r="AE477" s="46" t="s">
        <v>28</v>
      </c>
      <c r="AF477" s="46" t="s">
        <v>42</v>
      </c>
      <c r="AG477" s="46" t="str">
        <f>IF(AE477="","",_xlfn.LET(_xlpm.x,VLOOKUP(AE477,'Drop-down_menus'!$D$2:$E$13,2,FALSE),IF(_xlpm.x=0,"",_xlpm.x)))</f>
        <v>https://orcid.org/0000-0002-9037-7623</v>
      </c>
      <c r="AH477" s="46" t="str">
        <f>IF(AF477="","",_xlfn.LET(_xlpm.x,VLOOKUP(AF477,'Drop-down_menus'!$D$2:$E$13,2,FALSE),IF(_xlpm.x=0,"",_xlpm.x)))</f>
        <v/>
      </c>
    </row>
    <row r="478" spans="2:34" ht="13.5" customHeight="1">
      <c r="B478" s="46">
        <v>355</v>
      </c>
      <c r="C478" s="46" t="s">
        <v>100</v>
      </c>
      <c r="D478" s="46" t="b">
        <f>COUNTIF(Events!$B$2:$B$171, C478) &gt; 0</f>
        <v>1</v>
      </c>
      <c r="G478" s="46" t="s">
        <v>1214</v>
      </c>
      <c r="I478" s="46" t="s">
        <v>1521</v>
      </c>
      <c r="J478" s="46" t="str">
        <f>IF(I478="","",_xlfn.LET(_xlpm.x,VLOOKUP(I478,'2026-01-09_taxon-match'!$A$2:$N$81,4,FALSE),IF(_xlpm.x=0,"",_xlpm.x)))</f>
        <v>Corella antarctica</v>
      </c>
      <c r="L478" s="46" t="str">
        <f>IF(I478="","",_xlfn.LET(_xlpm.x,VLOOKUP(I478,'2026-01-09_taxon-match'!$A$2:$N$81,3,FALSE),IF(_xlpm.x=0,"",_xlpm.x)))</f>
        <v>urn:lsid:marinespecies.org:taxname:252638</v>
      </c>
      <c r="M478" s="46" t="str">
        <f>IF($I478="","",_xlfn.LET(_xlpm.x,VLOOKUP($I478,'2026-01-09_taxon-match'!$A$2:$N$81,5,FALSE),IF(_xlpm.x=0,"",_xlpm.x)))</f>
        <v>Sluiter, 1905</v>
      </c>
      <c r="N478" s="46" t="str">
        <f>IF($I478="","",_xlfn.LET(_xlpm.x,VLOOKUP($I478,'2026-01-09_taxon-match'!$A$2:$N$81,6,FALSE),IF(_xlpm.x=0,"",_xlpm.x)))</f>
        <v>Animalia</v>
      </c>
      <c r="O478" s="46" t="str">
        <f>IF($I478="","",_xlfn.LET(_xlpm.x,VLOOKUP($I478,'2026-01-09_taxon-match'!$A$2:$N$81,7,FALSE),IF(_xlpm.x=0,"",_xlpm.x)))</f>
        <v>Chordata</v>
      </c>
      <c r="P478" s="46" t="str">
        <f>IF($I478="","",_xlfn.LET(_xlpm.x,VLOOKUP($I478,'2026-01-09_taxon-match'!$A$2:$N$81,8,FALSE),IF(_xlpm.x=0,"",_xlpm.x)))</f>
        <v>Ascidiacea</v>
      </c>
      <c r="Q478" s="46" t="str">
        <f>IF($I478="","",_xlfn.LET(_xlpm.x,VLOOKUP($I478,'2026-01-09_taxon-match'!$A$2:$N$81,9,FALSE),IF(_xlpm.x=0,"",_xlpm.x)))</f>
        <v>Phlebobranchia</v>
      </c>
      <c r="R478" s="46" t="str">
        <f>IF($I478="","",_xlfn.LET(_xlpm.x,VLOOKUP($I478,'2026-01-09_taxon-match'!$A$2:$N$81,10,FALSE),IF(_xlpm.x=0,"",_xlpm.x)))</f>
        <v>Corellidae</v>
      </c>
      <c r="S478" s="46" t="str">
        <f>IF($I478="","",_xlfn.LET(_xlpm.x,VLOOKUP($I478,'2026-01-09_taxon-match'!$A$2:$N$81,11,FALSE),IF(_xlpm.x=0,"",_xlpm.x)))</f>
        <v>Corella</v>
      </c>
      <c r="T478" s="46" t="str">
        <f>IF($I478="","",_xlfn.LET(_xlpm.x,VLOOKUP($I478,'2026-01-09_taxon-match'!$A$2:$N$81,13,FALSE),IF(_xlpm.x=0,"",_xlpm.x)))</f>
        <v>antarctica</v>
      </c>
      <c r="U478" s="46">
        <v>1</v>
      </c>
      <c r="V478" s="2" t="s">
        <v>58</v>
      </c>
      <c r="Y478" s="46" t="str">
        <f>IF(V478="","",_xlfn.LET(_xlpm.x,VLOOKUP(V478,'Drop-down_menus'!$D$2:$E$13,2,FALSE),IF(_xlpm.x=0,"",_xlpm.x)))</f>
        <v>https://orcid.org/0000-0002-9708-1761</v>
      </c>
      <c r="Z478" s="46" t="str">
        <f>IF(W478="","",_xlfn.LET(_xlpm.x,VLOOKUP(W478,'Drop-down_menus'!$D$2:$E$13,2,FALSE),IF(_xlpm.x=0,"",_xlpm.x)))</f>
        <v/>
      </c>
      <c r="AA478" s="46" t="str">
        <f>IF(X478="","",_xlfn.LET(_xlpm.x,VLOOKUP(X478,'Drop-down_menus'!$D$2:$E$13,2,FALSE),IF(_xlpm.x=0,"",_xlpm.x)))</f>
        <v/>
      </c>
      <c r="AB478" s="46" t="s">
        <v>1252</v>
      </c>
      <c r="AC478" s="46" t="s">
        <v>1255</v>
      </c>
    </row>
    <row r="479" spans="2:34" ht="13.5" customHeight="1">
      <c r="B479" s="46">
        <v>355</v>
      </c>
      <c r="C479" s="46" t="s">
        <v>100</v>
      </c>
      <c r="D479" s="46" t="b">
        <f>COUNTIF(Events!$B$2:$B$171, C479) &gt; 0</f>
        <v>1</v>
      </c>
      <c r="G479" s="46" t="s">
        <v>1214</v>
      </c>
      <c r="I479" s="46" t="s">
        <v>1521</v>
      </c>
      <c r="J479" s="46" t="str">
        <f>IF(I479="","",_xlfn.LET(_xlpm.x,VLOOKUP(I479,'2026-01-09_taxon-match'!$A$2:$N$81,4,FALSE),IF(_xlpm.x=0,"",_xlpm.x)))</f>
        <v>Corella antarctica</v>
      </c>
      <c r="L479" s="46" t="str">
        <f>IF(I479="","",_xlfn.LET(_xlpm.x,VLOOKUP(I479,'2026-01-09_taxon-match'!$A$2:$N$81,3,FALSE),IF(_xlpm.x=0,"",_xlpm.x)))</f>
        <v>urn:lsid:marinespecies.org:taxname:252638</v>
      </c>
      <c r="M479" s="46" t="str">
        <f>IF($I479="","",_xlfn.LET(_xlpm.x,VLOOKUP($I479,'2026-01-09_taxon-match'!$A$2:$N$81,5,FALSE),IF(_xlpm.x=0,"",_xlpm.x)))</f>
        <v>Sluiter, 1905</v>
      </c>
      <c r="N479" s="46" t="str">
        <f>IF($I479="","",_xlfn.LET(_xlpm.x,VLOOKUP($I479,'2026-01-09_taxon-match'!$A$2:$N$81,6,FALSE),IF(_xlpm.x=0,"",_xlpm.x)))</f>
        <v>Animalia</v>
      </c>
      <c r="O479" s="46" t="str">
        <f>IF($I479="","",_xlfn.LET(_xlpm.x,VLOOKUP($I479,'2026-01-09_taxon-match'!$A$2:$N$81,7,FALSE),IF(_xlpm.x=0,"",_xlpm.x)))</f>
        <v>Chordata</v>
      </c>
      <c r="P479" s="46" t="str">
        <f>IF($I479="","",_xlfn.LET(_xlpm.x,VLOOKUP($I479,'2026-01-09_taxon-match'!$A$2:$N$81,8,FALSE),IF(_xlpm.x=0,"",_xlpm.x)))</f>
        <v>Ascidiacea</v>
      </c>
      <c r="Q479" s="46" t="str">
        <f>IF($I479="","",_xlfn.LET(_xlpm.x,VLOOKUP($I479,'2026-01-09_taxon-match'!$A$2:$N$81,9,FALSE),IF(_xlpm.x=0,"",_xlpm.x)))</f>
        <v>Phlebobranchia</v>
      </c>
      <c r="R479" s="46" t="str">
        <f>IF($I479="","",_xlfn.LET(_xlpm.x,VLOOKUP($I479,'2026-01-09_taxon-match'!$A$2:$N$81,10,FALSE),IF(_xlpm.x=0,"",_xlpm.x)))</f>
        <v>Corellidae</v>
      </c>
      <c r="S479" s="46" t="str">
        <f>IF($I479="","",_xlfn.LET(_xlpm.x,VLOOKUP($I479,'2026-01-09_taxon-match'!$A$2:$N$81,11,FALSE),IF(_xlpm.x=0,"",_xlpm.x)))</f>
        <v>Corella</v>
      </c>
      <c r="T479" s="46" t="str">
        <f>IF($I479="","",_xlfn.LET(_xlpm.x,VLOOKUP($I479,'2026-01-09_taxon-match'!$A$2:$N$81,13,FALSE),IF(_xlpm.x=0,"",_xlpm.x)))</f>
        <v>antarctica</v>
      </c>
      <c r="U479" s="46">
        <v>1</v>
      </c>
      <c r="V479" s="2" t="s">
        <v>58</v>
      </c>
      <c r="Y479" s="46" t="str">
        <f>IF(V479="","",_xlfn.LET(_xlpm.x,VLOOKUP(V479,'Drop-down_menus'!$D$2:$E$13,2,FALSE),IF(_xlpm.x=0,"",_xlpm.x)))</f>
        <v>https://orcid.org/0000-0002-9708-1761</v>
      </c>
      <c r="Z479" s="46" t="str">
        <f>IF(W479="","",_xlfn.LET(_xlpm.x,VLOOKUP(W479,'Drop-down_menus'!$D$2:$E$13,2,FALSE),IF(_xlpm.x=0,"",_xlpm.x)))</f>
        <v/>
      </c>
      <c r="AA479" s="46" t="str">
        <f>IF(X479="","",_xlfn.LET(_xlpm.x,VLOOKUP(X479,'Drop-down_menus'!$D$2:$E$13,2,FALSE),IF(_xlpm.x=0,"",_xlpm.x)))</f>
        <v/>
      </c>
      <c r="AB479" s="46" t="s">
        <v>1253</v>
      </c>
      <c r="AC479" s="46" t="s">
        <v>1256</v>
      </c>
    </row>
    <row r="480" spans="2:34" ht="13.5" customHeight="1">
      <c r="B480" s="46">
        <v>355</v>
      </c>
      <c r="C480" s="46" t="s">
        <v>100</v>
      </c>
      <c r="D480" s="46" t="b">
        <f>COUNTIF(Events!$B$2:$B$171, C480) &gt; 0</f>
        <v>1</v>
      </c>
      <c r="G480" s="46" t="s">
        <v>1214</v>
      </c>
      <c r="I480" s="46" t="s">
        <v>1521</v>
      </c>
      <c r="J480" s="46" t="str">
        <f>IF(I480="","",_xlfn.LET(_xlpm.x,VLOOKUP(I480,'2026-01-09_taxon-match'!$A$2:$N$81,4,FALSE),IF(_xlpm.x=0,"",_xlpm.x)))</f>
        <v>Corella antarctica</v>
      </c>
      <c r="L480" s="46" t="str">
        <f>IF(I480="","",_xlfn.LET(_xlpm.x,VLOOKUP(I480,'2026-01-09_taxon-match'!$A$2:$N$81,3,FALSE),IF(_xlpm.x=0,"",_xlpm.x)))</f>
        <v>urn:lsid:marinespecies.org:taxname:252638</v>
      </c>
      <c r="M480" s="46" t="str">
        <f>IF($I480="","",_xlfn.LET(_xlpm.x,VLOOKUP($I480,'2026-01-09_taxon-match'!$A$2:$N$81,5,FALSE),IF(_xlpm.x=0,"",_xlpm.x)))</f>
        <v>Sluiter, 1905</v>
      </c>
      <c r="N480" s="46" t="str">
        <f>IF($I480="","",_xlfn.LET(_xlpm.x,VLOOKUP($I480,'2026-01-09_taxon-match'!$A$2:$N$81,6,FALSE),IF(_xlpm.x=0,"",_xlpm.x)))</f>
        <v>Animalia</v>
      </c>
      <c r="O480" s="46" t="str">
        <f>IF($I480="","",_xlfn.LET(_xlpm.x,VLOOKUP($I480,'2026-01-09_taxon-match'!$A$2:$N$81,7,FALSE),IF(_xlpm.x=0,"",_xlpm.x)))</f>
        <v>Chordata</v>
      </c>
      <c r="P480" s="46" t="str">
        <f>IF($I480="","",_xlfn.LET(_xlpm.x,VLOOKUP($I480,'2026-01-09_taxon-match'!$A$2:$N$81,8,FALSE),IF(_xlpm.x=0,"",_xlpm.x)))</f>
        <v>Ascidiacea</v>
      </c>
      <c r="Q480" s="46" t="str">
        <f>IF($I480="","",_xlfn.LET(_xlpm.x,VLOOKUP($I480,'2026-01-09_taxon-match'!$A$2:$N$81,9,FALSE),IF(_xlpm.x=0,"",_xlpm.x)))</f>
        <v>Phlebobranchia</v>
      </c>
      <c r="R480" s="46" t="str">
        <f>IF($I480="","",_xlfn.LET(_xlpm.x,VLOOKUP($I480,'2026-01-09_taxon-match'!$A$2:$N$81,10,FALSE),IF(_xlpm.x=0,"",_xlpm.x)))</f>
        <v>Corellidae</v>
      </c>
      <c r="S480" s="46" t="str">
        <f>IF($I480="","",_xlfn.LET(_xlpm.x,VLOOKUP($I480,'2026-01-09_taxon-match'!$A$2:$N$81,11,FALSE),IF(_xlpm.x=0,"",_xlpm.x)))</f>
        <v>Corella</v>
      </c>
      <c r="T480" s="46" t="str">
        <f>IF($I480="","",_xlfn.LET(_xlpm.x,VLOOKUP($I480,'2026-01-09_taxon-match'!$A$2:$N$81,13,FALSE),IF(_xlpm.x=0,"",_xlpm.x)))</f>
        <v>antarctica</v>
      </c>
      <c r="U480" s="46">
        <v>1</v>
      </c>
      <c r="V480" s="2" t="s">
        <v>58</v>
      </c>
      <c r="Y480" s="46" t="str">
        <f>IF(V480="","",_xlfn.LET(_xlpm.x,VLOOKUP(V480,'Drop-down_menus'!$D$2:$E$13,2,FALSE),IF(_xlpm.x=0,"",_xlpm.x)))</f>
        <v>https://orcid.org/0000-0002-9708-1761</v>
      </c>
      <c r="Z480" s="46" t="str">
        <f>IF(W480="","",_xlfn.LET(_xlpm.x,VLOOKUP(W480,'Drop-down_menus'!$D$2:$E$13,2,FALSE),IF(_xlpm.x=0,"",_xlpm.x)))</f>
        <v/>
      </c>
      <c r="AA480" s="46" t="str">
        <f>IF(X480="","",_xlfn.LET(_xlpm.x,VLOOKUP(X480,'Drop-down_menus'!$D$2:$E$13,2,FALSE),IF(_xlpm.x=0,"",_xlpm.x)))</f>
        <v/>
      </c>
      <c r="AB480" s="46" t="s">
        <v>300</v>
      </c>
      <c r="AC480" s="46" t="s">
        <v>1255</v>
      </c>
    </row>
    <row r="481" spans="2:34" ht="13.5" customHeight="1">
      <c r="B481" s="46">
        <v>355</v>
      </c>
      <c r="C481" s="46" t="s">
        <v>100</v>
      </c>
      <c r="D481" s="46" t="b">
        <f>COUNTIF(Events!$B$2:$B$171, C481) &gt; 0</f>
        <v>1</v>
      </c>
      <c r="E481" s="46" t="s">
        <v>169</v>
      </c>
      <c r="G481" s="46" t="s">
        <v>272</v>
      </c>
      <c r="I481" s="46" t="s">
        <v>315</v>
      </c>
      <c r="J481" s="46" t="str">
        <f>IF(I481="","",_xlfn.LET(_xlpm.x,VLOOKUP(I481,'2026-01-09_taxon-match'!$A$2:$N$81,4,FALSE),IF(_xlpm.x=0,"",_xlpm.x)))</f>
        <v>Cnemidocarpa verrucosa</v>
      </c>
      <c r="L481" s="46" t="str">
        <f>IF(I481="","",_xlfn.LET(_xlpm.x,VLOOKUP(I481,'2026-01-09_taxon-match'!$A$2:$N$81,3,FALSE),IF(_xlpm.x=0,"",_xlpm.x)))</f>
        <v>urn:lsid:marinespecies.org:taxname:173893</v>
      </c>
      <c r="M481" s="46" t="str">
        <f>IF($I481="","",_xlfn.LET(_xlpm.x,VLOOKUP($I481,'2026-01-09_taxon-match'!$A$2:$N$81,5,FALSE),IF(_xlpm.x=0,"",_xlpm.x)))</f>
        <v>(Lesson, 1830)</v>
      </c>
      <c r="N481" s="46" t="str">
        <f>IF($I481="","",_xlfn.LET(_xlpm.x,VLOOKUP($I481,'2026-01-09_taxon-match'!$A$2:$N$81,6,FALSE),IF(_xlpm.x=0,"",_xlpm.x)))</f>
        <v>Animalia</v>
      </c>
      <c r="O481" s="46" t="str">
        <f>IF($I481="","",_xlfn.LET(_xlpm.x,VLOOKUP($I481,'2026-01-09_taxon-match'!$A$2:$N$81,7,FALSE),IF(_xlpm.x=0,"",_xlpm.x)))</f>
        <v>Chordata</v>
      </c>
      <c r="P481" s="46" t="str">
        <f>IF($I481="","",_xlfn.LET(_xlpm.x,VLOOKUP($I481,'2026-01-09_taxon-match'!$A$2:$N$81,8,FALSE),IF(_xlpm.x=0,"",_xlpm.x)))</f>
        <v>Ascidiacea</v>
      </c>
      <c r="Q481" s="46" t="str">
        <f>IF($I481="","",_xlfn.LET(_xlpm.x,VLOOKUP($I481,'2026-01-09_taxon-match'!$A$2:$N$81,9,FALSE),IF(_xlpm.x=0,"",_xlpm.x)))</f>
        <v>Stolidobranchia</v>
      </c>
      <c r="R481" s="46" t="str">
        <f>IF($I481="","",_xlfn.LET(_xlpm.x,VLOOKUP($I481,'2026-01-09_taxon-match'!$A$2:$N$81,10,FALSE),IF(_xlpm.x=0,"",_xlpm.x)))</f>
        <v>Styelidae</v>
      </c>
      <c r="S481" s="46" t="str">
        <f>IF($I481="","",_xlfn.LET(_xlpm.x,VLOOKUP($I481,'2026-01-09_taxon-match'!$A$2:$N$81,11,FALSE),IF(_xlpm.x=0,"",_xlpm.x)))</f>
        <v>Cnemidocarpa</v>
      </c>
      <c r="T481" s="46" t="str">
        <f>IF($I481="","",_xlfn.LET(_xlpm.x,VLOOKUP($I481,'2026-01-09_taxon-match'!$A$2:$N$81,13,FALSE),IF(_xlpm.x=0,"",_xlpm.x)))</f>
        <v>verrucosa</v>
      </c>
      <c r="U481" s="46">
        <v>1</v>
      </c>
      <c r="V481" s="46" t="s">
        <v>58</v>
      </c>
      <c r="W481" s="46" t="s">
        <v>28</v>
      </c>
      <c r="Y481" s="46" t="str">
        <f>IF(V481="","",_xlfn.LET(_xlpm.x,VLOOKUP(V481,'Drop-down_menus'!$D$2:$E$13,2,FALSE),IF(_xlpm.x=0,"",_xlpm.x)))</f>
        <v>https://orcid.org/0000-0002-9708-1761</v>
      </c>
      <c r="Z481" s="46" t="str">
        <f>IF(W481="","",_xlfn.LET(_xlpm.x,VLOOKUP(W481,'Drop-down_menus'!$D$2:$E$13,2,FALSE),IF(_xlpm.x=0,"",_xlpm.x)))</f>
        <v>https://orcid.org/0000-0002-9037-7623</v>
      </c>
      <c r="AA481" s="46" t="str">
        <f>IF(X481="","",_xlfn.LET(_xlpm.x,VLOOKUP(X481,'Drop-down_menus'!$D$2:$E$13,2,FALSE),IF(_xlpm.x=0,"",_xlpm.x)))</f>
        <v/>
      </c>
      <c r="AB481" s="14" t="s">
        <v>236</v>
      </c>
      <c r="AC481" s="14" t="s">
        <v>233</v>
      </c>
      <c r="AE481" s="46" t="s">
        <v>28</v>
      </c>
      <c r="AF481" s="46" t="s">
        <v>42</v>
      </c>
      <c r="AG481" s="46" t="str">
        <f>IF(AE481="","",_xlfn.LET(_xlpm.x,VLOOKUP(AE481,'Drop-down_menus'!$D$2:$E$13,2,FALSE),IF(_xlpm.x=0,"",_xlpm.x)))</f>
        <v>https://orcid.org/0000-0002-9037-7623</v>
      </c>
      <c r="AH481" s="46" t="str">
        <f>IF(AF481="","",_xlfn.LET(_xlpm.x,VLOOKUP(AF481,'Drop-down_menus'!$D$2:$E$13,2,FALSE),IF(_xlpm.x=0,"",_xlpm.x)))</f>
        <v/>
      </c>
    </row>
    <row r="482" spans="2:34" ht="13.5" customHeight="1">
      <c r="B482" s="46">
        <v>356</v>
      </c>
      <c r="C482" s="46" t="s">
        <v>100</v>
      </c>
      <c r="D482" s="46" t="b">
        <f>COUNTIF(Events!$B$2:$B$171, C482) &gt; 0</f>
        <v>1</v>
      </c>
      <c r="G482" s="46" t="s">
        <v>1214</v>
      </c>
      <c r="I482" s="46" t="s">
        <v>1521</v>
      </c>
      <c r="J482" s="46" t="str">
        <f>IF(I482="","",_xlfn.LET(_xlpm.x,VLOOKUP(I482,'2026-01-09_taxon-match'!$A$2:$N$81,4,FALSE),IF(_xlpm.x=0,"",_xlpm.x)))</f>
        <v>Corella antarctica</v>
      </c>
      <c r="L482" s="46" t="str">
        <f>IF(I482="","",_xlfn.LET(_xlpm.x,VLOOKUP(I482,'2026-01-09_taxon-match'!$A$2:$N$81,3,FALSE),IF(_xlpm.x=0,"",_xlpm.x)))</f>
        <v>urn:lsid:marinespecies.org:taxname:252638</v>
      </c>
      <c r="M482" s="46" t="str">
        <f>IF($I482="","",_xlfn.LET(_xlpm.x,VLOOKUP($I482,'2026-01-09_taxon-match'!$A$2:$N$81,5,FALSE),IF(_xlpm.x=0,"",_xlpm.x)))</f>
        <v>Sluiter, 1905</v>
      </c>
      <c r="N482" s="46" t="str">
        <f>IF($I482="","",_xlfn.LET(_xlpm.x,VLOOKUP($I482,'2026-01-09_taxon-match'!$A$2:$N$81,6,FALSE),IF(_xlpm.x=0,"",_xlpm.x)))</f>
        <v>Animalia</v>
      </c>
      <c r="O482" s="46" t="str">
        <f>IF($I482="","",_xlfn.LET(_xlpm.x,VLOOKUP($I482,'2026-01-09_taxon-match'!$A$2:$N$81,7,FALSE),IF(_xlpm.x=0,"",_xlpm.x)))</f>
        <v>Chordata</v>
      </c>
      <c r="P482" s="46" t="str">
        <f>IF($I482="","",_xlfn.LET(_xlpm.x,VLOOKUP($I482,'2026-01-09_taxon-match'!$A$2:$N$81,8,FALSE),IF(_xlpm.x=0,"",_xlpm.x)))</f>
        <v>Ascidiacea</v>
      </c>
      <c r="Q482" s="46" t="str">
        <f>IF($I482="","",_xlfn.LET(_xlpm.x,VLOOKUP($I482,'2026-01-09_taxon-match'!$A$2:$N$81,9,FALSE),IF(_xlpm.x=0,"",_xlpm.x)))</f>
        <v>Phlebobranchia</v>
      </c>
      <c r="R482" s="46" t="str">
        <f>IF($I482="","",_xlfn.LET(_xlpm.x,VLOOKUP($I482,'2026-01-09_taxon-match'!$A$2:$N$81,10,FALSE),IF(_xlpm.x=0,"",_xlpm.x)))</f>
        <v>Corellidae</v>
      </c>
      <c r="S482" s="46" t="str">
        <f>IF($I482="","",_xlfn.LET(_xlpm.x,VLOOKUP($I482,'2026-01-09_taxon-match'!$A$2:$N$81,11,FALSE),IF(_xlpm.x=0,"",_xlpm.x)))</f>
        <v>Corella</v>
      </c>
      <c r="T482" s="46" t="str">
        <f>IF($I482="","",_xlfn.LET(_xlpm.x,VLOOKUP($I482,'2026-01-09_taxon-match'!$A$2:$N$81,13,FALSE),IF(_xlpm.x=0,"",_xlpm.x)))</f>
        <v>antarctica</v>
      </c>
      <c r="U482" s="46">
        <v>1</v>
      </c>
      <c r="V482" s="2" t="s">
        <v>58</v>
      </c>
      <c r="Y482" s="46" t="str">
        <f>IF(V482="","",_xlfn.LET(_xlpm.x,VLOOKUP(V482,'Drop-down_menus'!$D$2:$E$13,2,FALSE),IF(_xlpm.x=0,"",_xlpm.x)))</f>
        <v>https://orcid.org/0000-0002-9708-1761</v>
      </c>
      <c r="Z482" s="46" t="str">
        <f>IF(W482="","",_xlfn.LET(_xlpm.x,VLOOKUP(W482,'Drop-down_menus'!$D$2:$E$13,2,FALSE),IF(_xlpm.x=0,"",_xlpm.x)))</f>
        <v/>
      </c>
      <c r="AA482" s="46" t="str">
        <f>IF(X482="","",_xlfn.LET(_xlpm.x,VLOOKUP(X482,'Drop-down_menus'!$D$2:$E$13,2,FALSE),IF(_xlpm.x=0,"",_xlpm.x)))</f>
        <v/>
      </c>
      <c r="AB482" s="46" t="s">
        <v>1252</v>
      </c>
      <c r="AC482" s="46" t="s">
        <v>1255</v>
      </c>
    </row>
    <row r="483" spans="2:34" ht="13.5" customHeight="1">
      <c r="B483" s="46">
        <v>356</v>
      </c>
      <c r="C483" s="46" t="s">
        <v>100</v>
      </c>
      <c r="D483" s="46" t="b">
        <f>COUNTIF(Events!$B$2:$B$171, C483) &gt; 0</f>
        <v>1</v>
      </c>
      <c r="G483" s="46" t="s">
        <v>1214</v>
      </c>
      <c r="I483" s="46" t="s">
        <v>1521</v>
      </c>
      <c r="J483" s="46" t="str">
        <f>IF(I483="","",_xlfn.LET(_xlpm.x,VLOOKUP(I483,'2026-01-09_taxon-match'!$A$2:$N$81,4,FALSE),IF(_xlpm.x=0,"",_xlpm.x)))</f>
        <v>Corella antarctica</v>
      </c>
      <c r="L483" s="46" t="str">
        <f>IF(I483="","",_xlfn.LET(_xlpm.x,VLOOKUP(I483,'2026-01-09_taxon-match'!$A$2:$N$81,3,FALSE),IF(_xlpm.x=0,"",_xlpm.x)))</f>
        <v>urn:lsid:marinespecies.org:taxname:252638</v>
      </c>
      <c r="M483" s="46" t="str">
        <f>IF($I483="","",_xlfn.LET(_xlpm.x,VLOOKUP($I483,'2026-01-09_taxon-match'!$A$2:$N$81,5,FALSE),IF(_xlpm.x=0,"",_xlpm.x)))</f>
        <v>Sluiter, 1905</v>
      </c>
      <c r="N483" s="46" t="str">
        <f>IF($I483="","",_xlfn.LET(_xlpm.x,VLOOKUP($I483,'2026-01-09_taxon-match'!$A$2:$N$81,6,FALSE),IF(_xlpm.x=0,"",_xlpm.x)))</f>
        <v>Animalia</v>
      </c>
      <c r="O483" s="46" t="str">
        <f>IF($I483="","",_xlfn.LET(_xlpm.x,VLOOKUP($I483,'2026-01-09_taxon-match'!$A$2:$N$81,7,FALSE),IF(_xlpm.x=0,"",_xlpm.x)))</f>
        <v>Chordata</v>
      </c>
      <c r="P483" s="46" t="str">
        <f>IF($I483="","",_xlfn.LET(_xlpm.x,VLOOKUP($I483,'2026-01-09_taxon-match'!$A$2:$N$81,8,FALSE),IF(_xlpm.x=0,"",_xlpm.x)))</f>
        <v>Ascidiacea</v>
      </c>
      <c r="Q483" s="46" t="str">
        <f>IF($I483="","",_xlfn.LET(_xlpm.x,VLOOKUP($I483,'2026-01-09_taxon-match'!$A$2:$N$81,9,FALSE),IF(_xlpm.x=0,"",_xlpm.x)))</f>
        <v>Phlebobranchia</v>
      </c>
      <c r="R483" s="46" t="str">
        <f>IF($I483="","",_xlfn.LET(_xlpm.x,VLOOKUP($I483,'2026-01-09_taxon-match'!$A$2:$N$81,10,FALSE),IF(_xlpm.x=0,"",_xlpm.x)))</f>
        <v>Corellidae</v>
      </c>
      <c r="S483" s="46" t="str">
        <f>IF($I483="","",_xlfn.LET(_xlpm.x,VLOOKUP($I483,'2026-01-09_taxon-match'!$A$2:$N$81,11,FALSE),IF(_xlpm.x=0,"",_xlpm.x)))</f>
        <v>Corella</v>
      </c>
      <c r="T483" s="46" t="str">
        <f>IF($I483="","",_xlfn.LET(_xlpm.x,VLOOKUP($I483,'2026-01-09_taxon-match'!$A$2:$N$81,13,FALSE),IF(_xlpm.x=0,"",_xlpm.x)))</f>
        <v>antarctica</v>
      </c>
      <c r="U483" s="46">
        <v>1</v>
      </c>
      <c r="V483" s="2" t="s">
        <v>58</v>
      </c>
      <c r="Y483" s="46" t="str">
        <f>IF(V483="","",_xlfn.LET(_xlpm.x,VLOOKUP(V483,'Drop-down_menus'!$D$2:$E$13,2,FALSE),IF(_xlpm.x=0,"",_xlpm.x)))</f>
        <v>https://orcid.org/0000-0002-9708-1761</v>
      </c>
      <c r="Z483" s="46" t="str">
        <f>IF(W483="","",_xlfn.LET(_xlpm.x,VLOOKUP(W483,'Drop-down_menus'!$D$2:$E$13,2,FALSE),IF(_xlpm.x=0,"",_xlpm.x)))</f>
        <v/>
      </c>
      <c r="AA483" s="46" t="str">
        <f>IF(X483="","",_xlfn.LET(_xlpm.x,VLOOKUP(X483,'Drop-down_menus'!$D$2:$E$13,2,FALSE),IF(_xlpm.x=0,"",_xlpm.x)))</f>
        <v/>
      </c>
      <c r="AB483" s="46" t="s">
        <v>1253</v>
      </c>
      <c r="AC483" s="46" t="s">
        <v>1256</v>
      </c>
    </row>
    <row r="484" spans="2:34" ht="13.5" customHeight="1">
      <c r="B484" s="46">
        <v>356</v>
      </c>
      <c r="C484" s="46" t="s">
        <v>100</v>
      </c>
      <c r="D484" s="46" t="b">
        <f>COUNTIF(Events!$B$2:$B$171, C484) &gt; 0</f>
        <v>1</v>
      </c>
      <c r="G484" s="46" t="s">
        <v>1214</v>
      </c>
      <c r="I484" s="46" t="s">
        <v>1521</v>
      </c>
      <c r="J484" s="46" t="str">
        <f>IF(I484="","",_xlfn.LET(_xlpm.x,VLOOKUP(I484,'2026-01-09_taxon-match'!$A$2:$N$81,4,FALSE),IF(_xlpm.x=0,"",_xlpm.x)))</f>
        <v>Corella antarctica</v>
      </c>
      <c r="L484" s="46" t="str">
        <f>IF(I484="","",_xlfn.LET(_xlpm.x,VLOOKUP(I484,'2026-01-09_taxon-match'!$A$2:$N$81,3,FALSE),IF(_xlpm.x=0,"",_xlpm.x)))</f>
        <v>urn:lsid:marinespecies.org:taxname:252638</v>
      </c>
      <c r="M484" s="46" t="str">
        <f>IF($I484="","",_xlfn.LET(_xlpm.x,VLOOKUP($I484,'2026-01-09_taxon-match'!$A$2:$N$81,5,FALSE),IF(_xlpm.x=0,"",_xlpm.x)))</f>
        <v>Sluiter, 1905</v>
      </c>
      <c r="N484" s="46" t="str">
        <f>IF($I484="","",_xlfn.LET(_xlpm.x,VLOOKUP($I484,'2026-01-09_taxon-match'!$A$2:$N$81,6,FALSE),IF(_xlpm.x=0,"",_xlpm.x)))</f>
        <v>Animalia</v>
      </c>
      <c r="O484" s="46" t="str">
        <f>IF($I484="","",_xlfn.LET(_xlpm.x,VLOOKUP($I484,'2026-01-09_taxon-match'!$A$2:$N$81,7,FALSE),IF(_xlpm.x=0,"",_xlpm.x)))</f>
        <v>Chordata</v>
      </c>
      <c r="P484" s="46" t="str">
        <f>IF($I484="","",_xlfn.LET(_xlpm.x,VLOOKUP($I484,'2026-01-09_taxon-match'!$A$2:$N$81,8,FALSE),IF(_xlpm.x=0,"",_xlpm.x)))</f>
        <v>Ascidiacea</v>
      </c>
      <c r="Q484" s="46" t="str">
        <f>IF($I484="","",_xlfn.LET(_xlpm.x,VLOOKUP($I484,'2026-01-09_taxon-match'!$A$2:$N$81,9,FALSE),IF(_xlpm.x=0,"",_xlpm.x)))</f>
        <v>Phlebobranchia</v>
      </c>
      <c r="R484" s="46" t="str">
        <f>IF($I484="","",_xlfn.LET(_xlpm.x,VLOOKUP($I484,'2026-01-09_taxon-match'!$A$2:$N$81,10,FALSE),IF(_xlpm.x=0,"",_xlpm.x)))</f>
        <v>Corellidae</v>
      </c>
      <c r="S484" s="46" t="str">
        <f>IF($I484="","",_xlfn.LET(_xlpm.x,VLOOKUP($I484,'2026-01-09_taxon-match'!$A$2:$N$81,11,FALSE),IF(_xlpm.x=0,"",_xlpm.x)))</f>
        <v>Corella</v>
      </c>
      <c r="T484" s="46" t="str">
        <f>IF($I484="","",_xlfn.LET(_xlpm.x,VLOOKUP($I484,'2026-01-09_taxon-match'!$A$2:$N$81,13,FALSE),IF(_xlpm.x=0,"",_xlpm.x)))</f>
        <v>antarctica</v>
      </c>
      <c r="U484" s="46">
        <v>1</v>
      </c>
      <c r="V484" s="2" t="s">
        <v>58</v>
      </c>
      <c r="Y484" s="46" t="str">
        <f>IF(V484="","",_xlfn.LET(_xlpm.x,VLOOKUP(V484,'Drop-down_menus'!$D$2:$E$13,2,FALSE),IF(_xlpm.x=0,"",_xlpm.x)))</f>
        <v>https://orcid.org/0000-0002-9708-1761</v>
      </c>
      <c r="Z484" s="46" t="str">
        <f>IF(W484="","",_xlfn.LET(_xlpm.x,VLOOKUP(W484,'Drop-down_menus'!$D$2:$E$13,2,FALSE),IF(_xlpm.x=0,"",_xlpm.x)))</f>
        <v/>
      </c>
      <c r="AA484" s="46" t="str">
        <f>IF(X484="","",_xlfn.LET(_xlpm.x,VLOOKUP(X484,'Drop-down_menus'!$D$2:$E$13,2,FALSE),IF(_xlpm.x=0,"",_xlpm.x)))</f>
        <v/>
      </c>
      <c r="AB484" s="46" t="s">
        <v>300</v>
      </c>
      <c r="AC484" s="46" t="s">
        <v>1255</v>
      </c>
    </row>
    <row r="485" spans="2:34" ht="13.5" customHeight="1">
      <c r="B485" s="46">
        <v>356</v>
      </c>
      <c r="C485" s="46" t="s">
        <v>100</v>
      </c>
      <c r="D485" s="46" t="b">
        <f>COUNTIF(Events!$B$2:$B$171, C485) &gt; 0</f>
        <v>1</v>
      </c>
      <c r="E485" s="46" t="s">
        <v>169</v>
      </c>
      <c r="G485" s="46" t="s">
        <v>272</v>
      </c>
      <c r="I485" s="46" t="s">
        <v>315</v>
      </c>
      <c r="J485" s="46" t="str">
        <f>IF(I485="","",_xlfn.LET(_xlpm.x,VLOOKUP(I485,'2026-01-09_taxon-match'!$A$2:$N$81,4,FALSE),IF(_xlpm.x=0,"",_xlpm.x)))</f>
        <v>Cnemidocarpa verrucosa</v>
      </c>
      <c r="L485" s="46" t="str">
        <f>IF(I485="","",_xlfn.LET(_xlpm.x,VLOOKUP(I485,'2026-01-09_taxon-match'!$A$2:$N$81,3,FALSE),IF(_xlpm.x=0,"",_xlpm.x)))</f>
        <v>urn:lsid:marinespecies.org:taxname:173893</v>
      </c>
      <c r="M485" s="46" t="str">
        <f>IF($I485="","",_xlfn.LET(_xlpm.x,VLOOKUP($I485,'2026-01-09_taxon-match'!$A$2:$N$81,5,FALSE),IF(_xlpm.x=0,"",_xlpm.x)))</f>
        <v>(Lesson, 1830)</v>
      </c>
      <c r="N485" s="46" t="str">
        <f>IF($I485="","",_xlfn.LET(_xlpm.x,VLOOKUP($I485,'2026-01-09_taxon-match'!$A$2:$N$81,6,FALSE),IF(_xlpm.x=0,"",_xlpm.x)))</f>
        <v>Animalia</v>
      </c>
      <c r="O485" s="46" t="str">
        <f>IF($I485="","",_xlfn.LET(_xlpm.x,VLOOKUP($I485,'2026-01-09_taxon-match'!$A$2:$N$81,7,FALSE),IF(_xlpm.x=0,"",_xlpm.x)))</f>
        <v>Chordata</v>
      </c>
      <c r="P485" s="46" t="str">
        <f>IF($I485="","",_xlfn.LET(_xlpm.x,VLOOKUP($I485,'2026-01-09_taxon-match'!$A$2:$N$81,8,FALSE),IF(_xlpm.x=0,"",_xlpm.x)))</f>
        <v>Ascidiacea</v>
      </c>
      <c r="Q485" s="46" t="str">
        <f>IF($I485="","",_xlfn.LET(_xlpm.x,VLOOKUP($I485,'2026-01-09_taxon-match'!$A$2:$N$81,9,FALSE),IF(_xlpm.x=0,"",_xlpm.x)))</f>
        <v>Stolidobranchia</v>
      </c>
      <c r="R485" s="46" t="str">
        <f>IF($I485="","",_xlfn.LET(_xlpm.x,VLOOKUP($I485,'2026-01-09_taxon-match'!$A$2:$N$81,10,FALSE),IF(_xlpm.x=0,"",_xlpm.x)))</f>
        <v>Styelidae</v>
      </c>
      <c r="S485" s="46" t="str">
        <f>IF($I485="","",_xlfn.LET(_xlpm.x,VLOOKUP($I485,'2026-01-09_taxon-match'!$A$2:$N$81,11,FALSE),IF(_xlpm.x=0,"",_xlpm.x)))</f>
        <v>Cnemidocarpa</v>
      </c>
      <c r="T485" s="46" t="str">
        <f>IF($I485="","",_xlfn.LET(_xlpm.x,VLOOKUP($I485,'2026-01-09_taxon-match'!$A$2:$N$81,13,FALSE),IF(_xlpm.x=0,"",_xlpm.x)))</f>
        <v>verrucosa</v>
      </c>
      <c r="U485" s="46">
        <v>1</v>
      </c>
      <c r="V485" s="46" t="s">
        <v>58</v>
      </c>
      <c r="W485" s="46" t="s">
        <v>28</v>
      </c>
      <c r="Y485" s="46" t="str">
        <f>IF(V485="","",_xlfn.LET(_xlpm.x,VLOOKUP(V485,'Drop-down_menus'!$D$2:$E$13,2,FALSE),IF(_xlpm.x=0,"",_xlpm.x)))</f>
        <v>https://orcid.org/0000-0002-9708-1761</v>
      </c>
      <c r="Z485" s="46" t="str">
        <f>IF(W485="","",_xlfn.LET(_xlpm.x,VLOOKUP(W485,'Drop-down_menus'!$D$2:$E$13,2,FALSE),IF(_xlpm.x=0,"",_xlpm.x)))</f>
        <v>https://orcid.org/0000-0002-9037-7623</v>
      </c>
      <c r="AA485" s="46" t="str">
        <f>IF(X485="","",_xlfn.LET(_xlpm.x,VLOOKUP(X485,'Drop-down_menus'!$D$2:$E$13,2,FALSE),IF(_xlpm.x=0,"",_xlpm.x)))</f>
        <v/>
      </c>
      <c r="AB485" s="14" t="s">
        <v>236</v>
      </c>
      <c r="AC485" s="14" t="s">
        <v>233</v>
      </c>
      <c r="AE485" s="46" t="s">
        <v>28</v>
      </c>
      <c r="AF485" s="46" t="s">
        <v>42</v>
      </c>
      <c r="AG485" s="46" t="str">
        <f>IF(AE485="","",_xlfn.LET(_xlpm.x,VLOOKUP(AE485,'Drop-down_menus'!$D$2:$E$13,2,FALSE),IF(_xlpm.x=0,"",_xlpm.x)))</f>
        <v>https://orcid.org/0000-0002-9037-7623</v>
      </c>
      <c r="AH485" s="46" t="str">
        <f>IF(AF485="","",_xlfn.LET(_xlpm.x,VLOOKUP(AF485,'Drop-down_menus'!$D$2:$E$13,2,FALSE),IF(_xlpm.x=0,"",_xlpm.x)))</f>
        <v/>
      </c>
    </row>
    <row r="486" spans="2:34" ht="13.5" customHeight="1">
      <c r="B486" s="46">
        <v>357</v>
      </c>
      <c r="C486" s="46" t="s">
        <v>100</v>
      </c>
      <c r="D486" s="46" t="b">
        <f>COUNTIF(Events!$B$2:$B$171, C486) &gt; 0</f>
        <v>1</v>
      </c>
      <c r="G486" s="46" t="s">
        <v>1214</v>
      </c>
      <c r="I486" s="46" t="s">
        <v>1521</v>
      </c>
      <c r="J486" s="46" t="str">
        <f>IF(I486="","",_xlfn.LET(_xlpm.x,VLOOKUP(I486,'2026-01-09_taxon-match'!$A$2:$N$81,4,FALSE),IF(_xlpm.x=0,"",_xlpm.x)))</f>
        <v>Corella antarctica</v>
      </c>
      <c r="L486" s="46" t="str">
        <f>IF(I486="","",_xlfn.LET(_xlpm.x,VLOOKUP(I486,'2026-01-09_taxon-match'!$A$2:$N$81,3,FALSE),IF(_xlpm.x=0,"",_xlpm.x)))</f>
        <v>urn:lsid:marinespecies.org:taxname:252638</v>
      </c>
      <c r="M486" s="46" t="str">
        <f>IF($I486="","",_xlfn.LET(_xlpm.x,VLOOKUP($I486,'2026-01-09_taxon-match'!$A$2:$N$81,5,FALSE),IF(_xlpm.x=0,"",_xlpm.x)))</f>
        <v>Sluiter, 1905</v>
      </c>
      <c r="N486" s="46" t="str">
        <f>IF($I486="","",_xlfn.LET(_xlpm.x,VLOOKUP($I486,'2026-01-09_taxon-match'!$A$2:$N$81,6,FALSE),IF(_xlpm.x=0,"",_xlpm.x)))</f>
        <v>Animalia</v>
      </c>
      <c r="O486" s="46" t="str">
        <f>IF($I486="","",_xlfn.LET(_xlpm.x,VLOOKUP($I486,'2026-01-09_taxon-match'!$A$2:$N$81,7,FALSE),IF(_xlpm.x=0,"",_xlpm.x)))</f>
        <v>Chordata</v>
      </c>
      <c r="P486" s="46" t="str">
        <f>IF($I486="","",_xlfn.LET(_xlpm.x,VLOOKUP($I486,'2026-01-09_taxon-match'!$A$2:$N$81,8,FALSE),IF(_xlpm.x=0,"",_xlpm.x)))</f>
        <v>Ascidiacea</v>
      </c>
      <c r="Q486" s="46" t="str">
        <f>IF($I486="","",_xlfn.LET(_xlpm.x,VLOOKUP($I486,'2026-01-09_taxon-match'!$A$2:$N$81,9,FALSE),IF(_xlpm.x=0,"",_xlpm.x)))</f>
        <v>Phlebobranchia</v>
      </c>
      <c r="R486" s="46" t="str">
        <f>IF($I486="","",_xlfn.LET(_xlpm.x,VLOOKUP($I486,'2026-01-09_taxon-match'!$A$2:$N$81,10,FALSE),IF(_xlpm.x=0,"",_xlpm.x)))</f>
        <v>Corellidae</v>
      </c>
      <c r="S486" s="46" t="str">
        <f>IF($I486="","",_xlfn.LET(_xlpm.x,VLOOKUP($I486,'2026-01-09_taxon-match'!$A$2:$N$81,11,FALSE),IF(_xlpm.x=0,"",_xlpm.x)))</f>
        <v>Corella</v>
      </c>
      <c r="T486" s="46" t="str">
        <f>IF($I486="","",_xlfn.LET(_xlpm.x,VLOOKUP($I486,'2026-01-09_taxon-match'!$A$2:$N$81,13,FALSE),IF(_xlpm.x=0,"",_xlpm.x)))</f>
        <v>antarctica</v>
      </c>
      <c r="U486" s="46">
        <v>1</v>
      </c>
      <c r="V486" s="2" t="s">
        <v>58</v>
      </c>
      <c r="Y486" s="46" t="str">
        <f>IF(V486="","",_xlfn.LET(_xlpm.x,VLOOKUP(V486,'Drop-down_menus'!$D$2:$E$13,2,FALSE),IF(_xlpm.x=0,"",_xlpm.x)))</f>
        <v>https://orcid.org/0000-0002-9708-1761</v>
      </c>
      <c r="Z486" s="46" t="str">
        <f>IF(W486="","",_xlfn.LET(_xlpm.x,VLOOKUP(W486,'Drop-down_menus'!$D$2:$E$13,2,FALSE),IF(_xlpm.x=0,"",_xlpm.x)))</f>
        <v/>
      </c>
      <c r="AA486" s="46" t="str">
        <f>IF(X486="","",_xlfn.LET(_xlpm.x,VLOOKUP(X486,'Drop-down_menus'!$D$2:$E$13,2,FALSE),IF(_xlpm.x=0,"",_xlpm.x)))</f>
        <v/>
      </c>
      <c r="AB486" s="46" t="s">
        <v>1252</v>
      </c>
      <c r="AC486" s="46" t="s">
        <v>1255</v>
      </c>
    </row>
    <row r="487" spans="2:34" ht="13.5" customHeight="1">
      <c r="B487" s="46">
        <v>357</v>
      </c>
      <c r="C487" s="46" t="s">
        <v>100</v>
      </c>
      <c r="D487" s="46" t="b">
        <f>COUNTIF(Events!$B$2:$B$171, C487) &gt; 0</f>
        <v>1</v>
      </c>
      <c r="G487" s="46" t="s">
        <v>1214</v>
      </c>
      <c r="I487" s="46" t="s">
        <v>1521</v>
      </c>
      <c r="J487" s="46" t="str">
        <f>IF(I487="","",_xlfn.LET(_xlpm.x,VLOOKUP(I487,'2026-01-09_taxon-match'!$A$2:$N$81,4,FALSE),IF(_xlpm.x=0,"",_xlpm.x)))</f>
        <v>Corella antarctica</v>
      </c>
      <c r="L487" s="46" t="str">
        <f>IF(I487="","",_xlfn.LET(_xlpm.x,VLOOKUP(I487,'2026-01-09_taxon-match'!$A$2:$N$81,3,FALSE),IF(_xlpm.x=0,"",_xlpm.x)))</f>
        <v>urn:lsid:marinespecies.org:taxname:252638</v>
      </c>
      <c r="M487" s="46" t="str">
        <f>IF($I487="","",_xlfn.LET(_xlpm.x,VLOOKUP($I487,'2026-01-09_taxon-match'!$A$2:$N$81,5,FALSE),IF(_xlpm.x=0,"",_xlpm.x)))</f>
        <v>Sluiter, 1905</v>
      </c>
      <c r="N487" s="46" t="str">
        <f>IF($I487="","",_xlfn.LET(_xlpm.x,VLOOKUP($I487,'2026-01-09_taxon-match'!$A$2:$N$81,6,FALSE),IF(_xlpm.x=0,"",_xlpm.x)))</f>
        <v>Animalia</v>
      </c>
      <c r="O487" s="46" t="str">
        <f>IF($I487="","",_xlfn.LET(_xlpm.x,VLOOKUP($I487,'2026-01-09_taxon-match'!$A$2:$N$81,7,FALSE),IF(_xlpm.x=0,"",_xlpm.x)))</f>
        <v>Chordata</v>
      </c>
      <c r="P487" s="46" t="str">
        <f>IF($I487="","",_xlfn.LET(_xlpm.x,VLOOKUP($I487,'2026-01-09_taxon-match'!$A$2:$N$81,8,FALSE),IF(_xlpm.x=0,"",_xlpm.x)))</f>
        <v>Ascidiacea</v>
      </c>
      <c r="Q487" s="46" t="str">
        <f>IF($I487="","",_xlfn.LET(_xlpm.x,VLOOKUP($I487,'2026-01-09_taxon-match'!$A$2:$N$81,9,FALSE),IF(_xlpm.x=0,"",_xlpm.x)))</f>
        <v>Phlebobranchia</v>
      </c>
      <c r="R487" s="46" t="str">
        <f>IF($I487="","",_xlfn.LET(_xlpm.x,VLOOKUP($I487,'2026-01-09_taxon-match'!$A$2:$N$81,10,FALSE),IF(_xlpm.x=0,"",_xlpm.x)))</f>
        <v>Corellidae</v>
      </c>
      <c r="S487" s="46" t="str">
        <f>IF($I487="","",_xlfn.LET(_xlpm.x,VLOOKUP($I487,'2026-01-09_taxon-match'!$A$2:$N$81,11,FALSE),IF(_xlpm.x=0,"",_xlpm.x)))</f>
        <v>Corella</v>
      </c>
      <c r="T487" s="46" t="str">
        <f>IF($I487="","",_xlfn.LET(_xlpm.x,VLOOKUP($I487,'2026-01-09_taxon-match'!$A$2:$N$81,13,FALSE),IF(_xlpm.x=0,"",_xlpm.x)))</f>
        <v>antarctica</v>
      </c>
      <c r="U487" s="46">
        <v>1</v>
      </c>
      <c r="V487" s="2" t="s">
        <v>58</v>
      </c>
      <c r="Y487" s="46" t="str">
        <f>IF(V487="","",_xlfn.LET(_xlpm.x,VLOOKUP(V487,'Drop-down_menus'!$D$2:$E$13,2,FALSE),IF(_xlpm.x=0,"",_xlpm.x)))</f>
        <v>https://orcid.org/0000-0002-9708-1761</v>
      </c>
      <c r="Z487" s="46" t="str">
        <f>IF(W487="","",_xlfn.LET(_xlpm.x,VLOOKUP(W487,'Drop-down_menus'!$D$2:$E$13,2,FALSE),IF(_xlpm.x=0,"",_xlpm.x)))</f>
        <v/>
      </c>
      <c r="AA487" s="46" t="str">
        <f>IF(X487="","",_xlfn.LET(_xlpm.x,VLOOKUP(X487,'Drop-down_menus'!$D$2:$E$13,2,FALSE),IF(_xlpm.x=0,"",_xlpm.x)))</f>
        <v/>
      </c>
      <c r="AB487" s="46" t="s">
        <v>1253</v>
      </c>
      <c r="AC487" s="46" t="s">
        <v>1256</v>
      </c>
    </row>
    <row r="488" spans="2:34" ht="13.5" customHeight="1">
      <c r="B488" s="46">
        <v>357</v>
      </c>
      <c r="C488" s="46" t="s">
        <v>100</v>
      </c>
      <c r="D488" s="46" t="b">
        <f>COUNTIF(Events!$B$2:$B$171, C488) &gt; 0</f>
        <v>1</v>
      </c>
      <c r="G488" s="46" t="s">
        <v>1214</v>
      </c>
      <c r="I488" s="46" t="s">
        <v>1521</v>
      </c>
      <c r="J488" s="46" t="str">
        <f>IF(I488="","",_xlfn.LET(_xlpm.x,VLOOKUP(I488,'2026-01-09_taxon-match'!$A$2:$N$81,4,FALSE),IF(_xlpm.x=0,"",_xlpm.x)))</f>
        <v>Corella antarctica</v>
      </c>
      <c r="L488" s="46" t="str">
        <f>IF(I488="","",_xlfn.LET(_xlpm.x,VLOOKUP(I488,'2026-01-09_taxon-match'!$A$2:$N$81,3,FALSE),IF(_xlpm.x=0,"",_xlpm.x)))</f>
        <v>urn:lsid:marinespecies.org:taxname:252638</v>
      </c>
      <c r="M488" s="46" t="str">
        <f>IF($I488="","",_xlfn.LET(_xlpm.x,VLOOKUP($I488,'2026-01-09_taxon-match'!$A$2:$N$81,5,FALSE),IF(_xlpm.x=0,"",_xlpm.x)))</f>
        <v>Sluiter, 1905</v>
      </c>
      <c r="N488" s="46" t="str">
        <f>IF($I488="","",_xlfn.LET(_xlpm.x,VLOOKUP($I488,'2026-01-09_taxon-match'!$A$2:$N$81,6,FALSE),IF(_xlpm.x=0,"",_xlpm.x)))</f>
        <v>Animalia</v>
      </c>
      <c r="O488" s="46" t="str">
        <f>IF($I488="","",_xlfn.LET(_xlpm.x,VLOOKUP($I488,'2026-01-09_taxon-match'!$A$2:$N$81,7,FALSE),IF(_xlpm.x=0,"",_xlpm.x)))</f>
        <v>Chordata</v>
      </c>
      <c r="P488" s="46" t="str">
        <f>IF($I488="","",_xlfn.LET(_xlpm.x,VLOOKUP($I488,'2026-01-09_taxon-match'!$A$2:$N$81,8,FALSE),IF(_xlpm.x=0,"",_xlpm.x)))</f>
        <v>Ascidiacea</v>
      </c>
      <c r="Q488" s="46" t="str">
        <f>IF($I488="","",_xlfn.LET(_xlpm.x,VLOOKUP($I488,'2026-01-09_taxon-match'!$A$2:$N$81,9,FALSE),IF(_xlpm.x=0,"",_xlpm.x)))</f>
        <v>Phlebobranchia</v>
      </c>
      <c r="R488" s="46" t="str">
        <f>IF($I488="","",_xlfn.LET(_xlpm.x,VLOOKUP($I488,'2026-01-09_taxon-match'!$A$2:$N$81,10,FALSE),IF(_xlpm.x=0,"",_xlpm.x)))</f>
        <v>Corellidae</v>
      </c>
      <c r="S488" s="46" t="str">
        <f>IF($I488="","",_xlfn.LET(_xlpm.x,VLOOKUP($I488,'2026-01-09_taxon-match'!$A$2:$N$81,11,FALSE),IF(_xlpm.x=0,"",_xlpm.x)))</f>
        <v>Corella</v>
      </c>
      <c r="T488" s="46" t="str">
        <f>IF($I488="","",_xlfn.LET(_xlpm.x,VLOOKUP($I488,'2026-01-09_taxon-match'!$A$2:$N$81,13,FALSE),IF(_xlpm.x=0,"",_xlpm.x)))</f>
        <v>antarctica</v>
      </c>
      <c r="U488" s="46">
        <v>1</v>
      </c>
      <c r="V488" s="2" t="s">
        <v>58</v>
      </c>
      <c r="Y488" s="46" t="str">
        <f>IF(V488="","",_xlfn.LET(_xlpm.x,VLOOKUP(V488,'Drop-down_menus'!$D$2:$E$13,2,FALSE),IF(_xlpm.x=0,"",_xlpm.x)))</f>
        <v>https://orcid.org/0000-0002-9708-1761</v>
      </c>
      <c r="Z488" s="46" t="str">
        <f>IF(W488="","",_xlfn.LET(_xlpm.x,VLOOKUP(W488,'Drop-down_menus'!$D$2:$E$13,2,FALSE),IF(_xlpm.x=0,"",_xlpm.x)))</f>
        <v/>
      </c>
      <c r="AA488" s="46" t="str">
        <f>IF(X488="","",_xlfn.LET(_xlpm.x,VLOOKUP(X488,'Drop-down_menus'!$D$2:$E$13,2,FALSE),IF(_xlpm.x=0,"",_xlpm.x)))</f>
        <v/>
      </c>
      <c r="AB488" s="46" t="s">
        <v>300</v>
      </c>
      <c r="AC488" s="46" t="s">
        <v>1255</v>
      </c>
    </row>
    <row r="489" spans="2:34" ht="13.5" customHeight="1">
      <c r="B489" s="46">
        <v>357</v>
      </c>
      <c r="C489" s="46" t="s">
        <v>100</v>
      </c>
      <c r="D489" s="46" t="b">
        <f>COUNTIF(Events!$B$2:$B$171, C489) &gt; 0</f>
        <v>1</v>
      </c>
      <c r="E489" s="46" t="s">
        <v>169</v>
      </c>
      <c r="G489" s="46" t="s">
        <v>272</v>
      </c>
      <c r="I489" s="46" t="s">
        <v>315</v>
      </c>
      <c r="J489" s="46" t="str">
        <f>IF(I489="","",_xlfn.LET(_xlpm.x,VLOOKUP(I489,'2026-01-09_taxon-match'!$A$2:$N$81,4,FALSE),IF(_xlpm.x=0,"",_xlpm.x)))</f>
        <v>Cnemidocarpa verrucosa</v>
      </c>
      <c r="L489" s="46" t="str">
        <f>IF(I489="","",_xlfn.LET(_xlpm.x,VLOOKUP(I489,'2026-01-09_taxon-match'!$A$2:$N$81,3,FALSE),IF(_xlpm.x=0,"",_xlpm.x)))</f>
        <v>urn:lsid:marinespecies.org:taxname:173893</v>
      </c>
      <c r="M489" s="46" t="str">
        <f>IF($I489="","",_xlfn.LET(_xlpm.x,VLOOKUP($I489,'2026-01-09_taxon-match'!$A$2:$N$81,5,FALSE),IF(_xlpm.x=0,"",_xlpm.x)))</f>
        <v>(Lesson, 1830)</v>
      </c>
      <c r="N489" s="46" t="str">
        <f>IF($I489="","",_xlfn.LET(_xlpm.x,VLOOKUP($I489,'2026-01-09_taxon-match'!$A$2:$N$81,6,FALSE),IF(_xlpm.x=0,"",_xlpm.x)))</f>
        <v>Animalia</v>
      </c>
      <c r="O489" s="46" t="str">
        <f>IF($I489="","",_xlfn.LET(_xlpm.x,VLOOKUP($I489,'2026-01-09_taxon-match'!$A$2:$N$81,7,FALSE),IF(_xlpm.x=0,"",_xlpm.x)))</f>
        <v>Chordata</v>
      </c>
      <c r="P489" s="46" t="str">
        <f>IF($I489="","",_xlfn.LET(_xlpm.x,VLOOKUP($I489,'2026-01-09_taxon-match'!$A$2:$N$81,8,FALSE),IF(_xlpm.x=0,"",_xlpm.x)))</f>
        <v>Ascidiacea</v>
      </c>
      <c r="Q489" s="46" t="str">
        <f>IF($I489="","",_xlfn.LET(_xlpm.x,VLOOKUP($I489,'2026-01-09_taxon-match'!$A$2:$N$81,9,FALSE),IF(_xlpm.x=0,"",_xlpm.x)))</f>
        <v>Stolidobranchia</v>
      </c>
      <c r="R489" s="46" t="str">
        <f>IF($I489="","",_xlfn.LET(_xlpm.x,VLOOKUP($I489,'2026-01-09_taxon-match'!$A$2:$N$81,10,FALSE),IF(_xlpm.x=0,"",_xlpm.x)))</f>
        <v>Styelidae</v>
      </c>
      <c r="S489" s="46" t="str">
        <f>IF($I489="","",_xlfn.LET(_xlpm.x,VLOOKUP($I489,'2026-01-09_taxon-match'!$A$2:$N$81,11,FALSE),IF(_xlpm.x=0,"",_xlpm.x)))</f>
        <v>Cnemidocarpa</v>
      </c>
      <c r="T489" s="46" t="str">
        <f>IF($I489="","",_xlfn.LET(_xlpm.x,VLOOKUP($I489,'2026-01-09_taxon-match'!$A$2:$N$81,13,FALSE),IF(_xlpm.x=0,"",_xlpm.x)))</f>
        <v>verrucosa</v>
      </c>
      <c r="U489" s="46">
        <v>1</v>
      </c>
      <c r="V489" s="46" t="s">
        <v>58</v>
      </c>
      <c r="W489" s="46" t="s">
        <v>28</v>
      </c>
      <c r="Y489" s="46" t="str">
        <f>IF(V489="","",_xlfn.LET(_xlpm.x,VLOOKUP(V489,'Drop-down_menus'!$D$2:$E$13,2,FALSE),IF(_xlpm.x=0,"",_xlpm.x)))</f>
        <v>https://orcid.org/0000-0002-9708-1761</v>
      </c>
      <c r="Z489" s="46" t="str">
        <f>IF(W489="","",_xlfn.LET(_xlpm.x,VLOOKUP(W489,'Drop-down_menus'!$D$2:$E$13,2,FALSE),IF(_xlpm.x=0,"",_xlpm.x)))</f>
        <v>https://orcid.org/0000-0002-9037-7623</v>
      </c>
      <c r="AA489" s="46" t="str">
        <f>IF(X489="","",_xlfn.LET(_xlpm.x,VLOOKUP(X489,'Drop-down_menus'!$D$2:$E$13,2,FALSE),IF(_xlpm.x=0,"",_xlpm.x)))</f>
        <v/>
      </c>
      <c r="AB489" s="14" t="s">
        <v>236</v>
      </c>
      <c r="AC489" s="14" t="s">
        <v>233</v>
      </c>
      <c r="AE489" s="46" t="s">
        <v>28</v>
      </c>
      <c r="AF489" s="46" t="s">
        <v>42</v>
      </c>
      <c r="AG489" s="46" t="str">
        <f>IF(AE489="","",_xlfn.LET(_xlpm.x,VLOOKUP(AE489,'Drop-down_menus'!$D$2:$E$13,2,FALSE),IF(_xlpm.x=0,"",_xlpm.x)))</f>
        <v>https://orcid.org/0000-0002-9037-7623</v>
      </c>
      <c r="AH489" s="46" t="str">
        <f>IF(AF489="","",_xlfn.LET(_xlpm.x,VLOOKUP(AF489,'Drop-down_menus'!$D$2:$E$13,2,FALSE),IF(_xlpm.x=0,"",_xlpm.x)))</f>
        <v/>
      </c>
    </row>
    <row r="490" spans="2:34" ht="13.5" customHeight="1">
      <c r="B490" s="46">
        <v>358</v>
      </c>
      <c r="C490" s="46" t="s">
        <v>100</v>
      </c>
      <c r="D490" s="46" t="b">
        <f>COUNTIF(Events!$B$2:$B$171, C490) &gt; 0</f>
        <v>1</v>
      </c>
      <c r="G490" s="46" t="s">
        <v>1214</v>
      </c>
      <c r="I490" s="46" t="s">
        <v>1521</v>
      </c>
      <c r="J490" s="46" t="str">
        <f>IF(I490="","",_xlfn.LET(_xlpm.x,VLOOKUP(I490,'2026-01-09_taxon-match'!$A$2:$N$81,4,FALSE),IF(_xlpm.x=0,"",_xlpm.x)))</f>
        <v>Corella antarctica</v>
      </c>
      <c r="L490" s="46" t="str">
        <f>IF(I490="","",_xlfn.LET(_xlpm.x,VLOOKUP(I490,'2026-01-09_taxon-match'!$A$2:$N$81,3,FALSE),IF(_xlpm.x=0,"",_xlpm.x)))</f>
        <v>urn:lsid:marinespecies.org:taxname:252638</v>
      </c>
      <c r="M490" s="46" t="str">
        <f>IF($I490="","",_xlfn.LET(_xlpm.x,VLOOKUP($I490,'2026-01-09_taxon-match'!$A$2:$N$81,5,FALSE),IF(_xlpm.x=0,"",_xlpm.x)))</f>
        <v>Sluiter, 1905</v>
      </c>
      <c r="N490" s="46" t="str">
        <f>IF($I490="","",_xlfn.LET(_xlpm.x,VLOOKUP($I490,'2026-01-09_taxon-match'!$A$2:$N$81,6,FALSE),IF(_xlpm.x=0,"",_xlpm.x)))</f>
        <v>Animalia</v>
      </c>
      <c r="O490" s="46" t="str">
        <f>IF($I490="","",_xlfn.LET(_xlpm.x,VLOOKUP($I490,'2026-01-09_taxon-match'!$A$2:$N$81,7,FALSE),IF(_xlpm.x=0,"",_xlpm.x)))</f>
        <v>Chordata</v>
      </c>
      <c r="P490" s="46" t="str">
        <f>IF($I490="","",_xlfn.LET(_xlpm.x,VLOOKUP($I490,'2026-01-09_taxon-match'!$A$2:$N$81,8,FALSE),IF(_xlpm.x=0,"",_xlpm.x)))</f>
        <v>Ascidiacea</v>
      </c>
      <c r="Q490" s="46" t="str">
        <f>IF($I490="","",_xlfn.LET(_xlpm.x,VLOOKUP($I490,'2026-01-09_taxon-match'!$A$2:$N$81,9,FALSE),IF(_xlpm.x=0,"",_xlpm.x)))</f>
        <v>Phlebobranchia</v>
      </c>
      <c r="R490" s="46" t="str">
        <f>IF($I490="","",_xlfn.LET(_xlpm.x,VLOOKUP($I490,'2026-01-09_taxon-match'!$A$2:$N$81,10,FALSE),IF(_xlpm.x=0,"",_xlpm.x)))</f>
        <v>Corellidae</v>
      </c>
      <c r="S490" s="46" t="str">
        <f>IF($I490="","",_xlfn.LET(_xlpm.x,VLOOKUP($I490,'2026-01-09_taxon-match'!$A$2:$N$81,11,FALSE),IF(_xlpm.x=0,"",_xlpm.x)))</f>
        <v>Corella</v>
      </c>
      <c r="T490" s="46" t="str">
        <f>IF($I490="","",_xlfn.LET(_xlpm.x,VLOOKUP($I490,'2026-01-09_taxon-match'!$A$2:$N$81,13,FALSE),IF(_xlpm.x=0,"",_xlpm.x)))</f>
        <v>antarctica</v>
      </c>
      <c r="U490" s="46">
        <v>1</v>
      </c>
      <c r="V490" s="2" t="s">
        <v>58</v>
      </c>
      <c r="Y490" s="46" t="str">
        <f>IF(V490="","",_xlfn.LET(_xlpm.x,VLOOKUP(V490,'Drop-down_menus'!$D$2:$E$13,2,FALSE),IF(_xlpm.x=0,"",_xlpm.x)))</f>
        <v>https://orcid.org/0000-0002-9708-1761</v>
      </c>
      <c r="Z490" s="46" t="str">
        <f>IF(W490="","",_xlfn.LET(_xlpm.x,VLOOKUP(W490,'Drop-down_menus'!$D$2:$E$13,2,FALSE),IF(_xlpm.x=0,"",_xlpm.x)))</f>
        <v/>
      </c>
      <c r="AA490" s="46" t="str">
        <f>IF(X490="","",_xlfn.LET(_xlpm.x,VLOOKUP(X490,'Drop-down_menus'!$D$2:$E$13,2,FALSE),IF(_xlpm.x=0,"",_xlpm.x)))</f>
        <v/>
      </c>
      <c r="AB490" s="46" t="s">
        <v>1252</v>
      </c>
      <c r="AC490" s="46" t="s">
        <v>1255</v>
      </c>
    </row>
    <row r="491" spans="2:34" ht="13.5" customHeight="1">
      <c r="B491" s="46">
        <v>358</v>
      </c>
      <c r="C491" s="46" t="s">
        <v>100</v>
      </c>
      <c r="D491" s="46" t="b">
        <f>COUNTIF(Events!$B$2:$B$171, C491) &gt; 0</f>
        <v>1</v>
      </c>
      <c r="G491" s="46" t="s">
        <v>1214</v>
      </c>
      <c r="I491" s="46" t="s">
        <v>1521</v>
      </c>
      <c r="J491" s="46" t="str">
        <f>IF(I491="","",_xlfn.LET(_xlpm.x,VLOOKUP(I491,'2026-01-09_taxon-match'!$A$2:$N$81,4,FALSE),IF(_xlpm.x=0,"",_xlpm.x)))</f>
        <v>Corella antarctica</v>
      </c>
      <c r="L491" s="46" t="str">
        <f>IF(I491="","",_xlfn.LET(_xlpm.x,VLOOKUP(I491,'2026-01-09_taxon-match'!$A$2:$N$81,3,FALSE),IF(_xlpm.x=0,"",_xlpm.x)))</f>
        <v>urn:lsid:marinespecies.org:taxname:252638</v>
      </c>
      <c r="M491" s="46" t="str">
        <f>IF($I491="","",_xlfn.LET(_xlpm.x,VLOOKUP($I491,'2026-01-09_taxon-match'!$A$2:$N$81,5,FALSE),IF(_xlpm.x=0,"",_xlpm.x)))</f>
        <v>Sluiter, 1905</v>
      </c>
      <c r="N491" s="46" t="str">
        <f>IF($I491="","",_xlfn.LET(_xlpm.x,VLOOKUP($I491,'2026-01-09_taxon-match'!$A$2:$N$81,6,FALSE),IF(_xlpm.x=0,"",_xlpm.x)))</f>
        <v>Animalia</v>
      </c>
      <c r="O491" s="46" t="str">
        <f>IF($I491="","",_xlfn.LET(_xlpm.x,VLOOKUP($I491,'2026-01-09_taxon-match'!$A$2:$N$81,7,FALSE),IF(_xlpm.x=0,"",_xlpm.x)))</f>
        <v>Chordata</v>
      </c>
      <c r="P491" s="46" t="str">
        <f>IF($I491="","",_xlfn.LET(_xlpm.x,VLOOKUP($I491,'2026-01-09_taxon-match'!$A$2:$N$81,8,FALSE),IF(_xlpm.x=0,"",_xlpm.x)))</f>
        <v>Ascidiacea</v>
      </c>
      <c r="Q491" s="46" t="str">
        <f>IF($I491="","",_xlfn.LET(_xlpm.x,VLOOKUP($I491,'2026-01-09_taxon-match'!$A$2:$N$81,9,FALSE),IF(_xlpm.x=0,"",_xlpm.x)))</f>
        <v>Phlebobranchia</v>
      </c>
      <c r="R491" s="46" t="str">
        <f>IF($I491="","",_xlfn.LET(_xlpm.x,VLOOKUP($I491,'2026-01-09_taxon-match'!$A$2:$N$81,10,FALSE),IF(_xlpm.x=0,"",_xlpm.x)))</f>
        <v>Corellidae</v>
      </c>
      <c r="S491" s="46" t="str">
        <f>IF($I491="","",_xlfn.LET(_xlpm.x,VLOOKUP($I491,'2026-01-09_taxon-match'!$A$2:$N$81,11,FALSE),IF(_xlpm.x=0,"",_xlpm.x)))</f>
        <v>Corella</v>
      </c>
      <c r="T491" s="46" t="str">
        <f>IF($I491="","",_xlfn.LET(_xlpm.x,VLOOKUP($I491,'2026-01-09_taxon-match'!$A$2:$N$81,13,FALSE),IF(_xlpm.x=0,"",_xlpm.x)))</f>
        <v>antarctica</v>
      </c>
      <c r="U491" s="46">
        <v>1</v>
      </c>
      <c r="V491" s="2" t="s">
        <v>58</v>
      </c>
      <c r="Y491" s="46" t="str">
        <f>IF(V491="","",_xlfn.LET(_xlpm.x,VLOOKUP(V491,'Drop-down_menus'!$D$2:$E$13,2,FALSE),IF(_xlpm.x=0,"",_xlpm.x)))</f>
        <v>https://orcid.org/0000-0002-9708-1761</v>
      </c>
      <c r="Z491" s="46" t="str">
        <f>IF(W491="","",_xlfn.LET(_xlpm.x,VLOOKUP(W491,'Drop-down_menus'!$D$2:$E$13,2,FALSE),IF(_xlpm.x=0,"",_xlpm.x)))</f>
        <v/>
      </c>
      <c r="AA491" s="46" t="str">
        <f>IF(X491="","",_xlfn.LET(_xlpm.x,VLOOKUP(X491,'Drop-down_menus'!$D$2:$E$13,2,FALSE),IF(_xlpm.x=0,"",_xlpm.x)))</f>
        <v/>
      </c>
      <c r="AB491" s="46" t="s">
        <v>1253</v>
      </c>
      <c r="AC491" s="46" t="s">
        <v>1256</v>
      </c>
    </row>
    <row r="492" spans="2:34" ht="13.5" customHeight="1">
      <c r="B492" s="46">
        <v>358</v>
      </c>
      <c r="C492" s="46" t="s">
        <v>100</v>
      </c>
      <c r="D492" s="46" t="b">
        <f>COUNTIF(Events!$B$2:$B$171, C492) &gt; 0</f>
        <v>1</v>
      </c>
      <c r="G492" s="46" t="s">
        <v>1214</v>
      </c>
      <c r="I492" s="46" t="s">
        <v>1521</v>
      </c>
      <c r="J492" s="46" t="str">
        <f>IF(I492="","",_xlfn.LET(_xlpm.x,VLOOKUP(I492,'2026-01-09_taxon-match'!$A$2:$N$81,4,FALSE),IF(_xlpm.x=0,"",_xlpm.x)))</f>
        <v>Corella antarctica</v>
      </c>
      <c r="L492" s="46" t="str">
        <f>IF(I492="","",_xlfn.LET(_xlpm.x,VLOOKUP(I492,'2026-01-09_taxon-match'!$A$2:$N$81,3,FALSE),IF(_xlpm.x=0,"",_xlpm.x)))</f>
        <v>urn:lsid:marinespecies.org:taxname:252638</v>
      </c>
      <c r="M492" s="46" t="str">
        <f>IF($I492="","",_xlfn.LET(_xlpm.x,VLOOKUP($I492,'2026-01-09_taxon-match'!$A$2:$N$81,5,FALSE),IF(_xlpm.x=0,"",_xlpm.x)))</f>
        <v>Sluiter, 1905</v>
      </c>
      <c r="N492" s="46" t="str">
        <f>IF($I492="","",_xlfn.LET(_xlpm.x,VLOOKUP($I492,'2026-01-09_taxon-match'!$A$2:$N$81,6,FALSE),IF(_xlpm.x=0,"",_xlpm.x)))</f>
        <v>Animalia</v>
      </c>
      <c r="O492" s="46" t="str">
        <f>IF($I492="","",_xlfn.LET(_xlpm.x,VLOOKUP($I492,'2026-01-09_taxon-match'!$A$2:$N$81,7,FALSE),IF(_xlpm.x=0,"",_xlpm.x)))</f>
        <v>Chordata</v>
      </c>
      <c r="P492" s="46" t="str">
        <f>IF($I492="","",_xlfn.LET(_xlpm.x,VLOOKUP($I492,'2026-01-09_taxon-match'!$A$2:$N$81,8,FALSE),IF(_xlpm.x=0,"",_xlpm.x)))</f>
        <v>Ascidiacea</v>
      </c>
      <c r="Q492" s="46" t="str">
        <f>IF($I492="","",_xlfn.LET(_xlpm.x,VLOOKUP($I492,'2026-01-09_taxon-match'!$A$2:$N$81,9,FALSE),IF(_xlpm.x=0,"",_xlpm.x)))</f>
        <v>Phlebobranchia</v>
      </c>
      <c r="R492" s="46" t="str">
        <f>IF($I492="","",_xlfn.LET(_xlpm.x,VLOOKUP($I492,'2026-01-09_taxon-match'!$A$2:$N$81,10,FALSE),IF(_xlpm.x=0,"",_xlpm.x)))</f>
        <v>Corellidae</v>
      </c>
      <c r="S492" s="46" t="str">
        <f>IF($I492="","",_xlfn.LET(_xlpm.x,VLOOKUP($I492,'2026-01-09_taxon-match'!$A$2:$N$81,11,FALSE),IF(_xlpm.x=0,"",_xlpm.x)))</f>
        <v>Corella</v>
      </c>
      <c r="T492" s="46" t="str">
        <f>IF($I492="","",_xlfn.LET(_xlpm.x,VLOOKUP($I492,'2026-01-09_taxon-match'!$A$2:$N$81,13,FALSE),IF(_xlpm.x=0,"",_xlpm.x)))</f>
        <v>antarctica</v>
      </c>
      <c r="U492" s="46">
        <v>1</v>
      </c>
      <c r="V492" s="2" t="s">
        <v>58</v>
      </c>
      <c r="Y492" s="46" t="str">
        <f>IF(V492="","",_xlfn.LET(_xlpm.x,VLOOKUP(V492,'Drop-down_menus'!$D$2:$E$13,2,FALSE),IF(_xlpm.x=0,"",_xlpm.x)))</f>
        <v>https://orcid.org/0000-0002-9708-1761</v>
      </c>
      <c r="Z492" s="46" t="str">
        <f>IF(W492="","",_xlfn.LET(_xlpm.x,VLOOKUP(W492,'Drop-down_menus'!$D$2:$E$13,2,FALSE),IF(_xlpm.x=0,"",_xlpm.x)))</f>
        <v/>
      </c>
      <c r="AA492" s="46" t="str">
        <f>IF(X492="","",_xlfn.LET(_xlpm.x,VLOOKUP(X492,'Drop-down_menus'!$D$2:$E$13,2,FALSE),IF(_xlpm.x=0,"",_xlpm.x)))</f>
        <v/>
      </c>
      <c r="AB492" s="46" t="s">
        <v>300</v>
      </c>
      <c r="AC492" s="46" t="s">
        <v>1255</v>
      </c>
    </row>
    <row r="493" spans="2:34" ht="13.5" customHeight="1">
      <c r="B493" s="46">
        <v>358</v>
      </c>
      <c r="C493" s="46" t="s">
        <v>100</v>
      </c>
      <c r="D493" s="46" t="b">
        <f>COUNTIF(Events!$B$2:$B$171, C493) &gt; 0</f>
        <v>1</v>
      </c>
      <c r="E493" s="46" t="s">
        <v>169</v>
      </c>
      <c r="G493" s="46" t="s">
        <v>272</v>
      </c>
      <c r="I493" s="46" t="s">
        <v>315</v>
      </c>
      <c r="J493" s="46" t="str">
        <f>IF(I493="","",_xlfn.LET(_xlpm.x,VLOOKUP(I493,'2026-01-09_taxon-match'!$A$2:$N$81,4,FALSE),IF(_xlpm.x=0,"",_xlpm.x)))</f>
        <v>Cnemidocarpa verrucosa</v>
      </c>
      <c r="L493" s="46" t="str">
        <f>IF(I493="","",_xlfn.LET(_xlpm.x,VLOOKUP(I493,'2026-01-09_taxon-match'!$A$2:$N$81,3,FALSE),IF(_xlpm.x=0,"",_xlpm.x)))</f>
        <v>urn:lsid:marinespecies.org:taxname:173893</v>
      </c>
      <c r="M493" s="46" t="str">
        <f>IF($I493="","",_xlfn.LET(_xlpm.x,VLOOKUP($I493,'2026-01-09_taxon-match'!$A$2:$N$81,5,FALSE),IF(_xlpm.x=0,"",_xlpm.x)))</f>
        <v>(Lesson, 1830)</v>
      </c>
      <c r="N493" s="46" t="str">
        <f>IF($I493="","",_xlfn.LET(_xlpm.x,VLOOKUP($I493,'2026-01-09_taxon-match'!$A$2:$N$81,6,FALSE),IF(_xlpm.x=0,"",_xlpm.x)))</f>
        <v>Animalia</v>
      </c>
      <c r="O493" s="46" t="str">
        <f>IF($I493="","",_xlfn.LET(_xlpm.x,VLOOKUP($I493,'2026-01-09_taxon-match'!$A$2:$N$81,7,FALSE),IF(_xlpm.x=0,"",_xlpm.x)))</f>
        <v>Chordata</v>
      </c>
      <c r="P493" s="46" t="str">
        <f>IF($I493="","",_xlfn.LET(_xlpm.x,VLOOKUP($I493,'2026-01-09_taxon-match'!$A$2:$N$81,8,FALSE),IF(_xlpm.x=0,"",_xlpm.x)))</f>
        <v>Ascidiacea</v>
      </c>
      <c r="Q493" s="46" t="str">
        <f>IF($I493="","",_xlfn.LET(_xlpm.x,VLOOKUP($I493,'2026-01-09_taxon-match'!$A$2:$N$81,9,FALSE),IF(_xlpm.x=0,"",_xlpm.x)))</f>
        <v>Stolidobranchia</v>
      </c>
      <c r="R493" s="46" t="str">
        <f>IF($I493="","",_xlfn.LET(_xlpm.x,VLOOKUP($I493,'2026-01-09_taxon-match'!$A$2:$N$81,10,FALSE),IF(_xlpm.x=0,"",_xlpm.x)))</f>
        <v>Styelidae</v>
      </c>
      <c r="S493" s="46" t="str">
        <f>IF($I493="","",_xlfn.LET(_xlpm.x,VLOOKUP($I493,'2026-01-09_taxon-match'!$A$2:$N$81,11,FALSE),IF(_xlpm.x=0,"",_xlpm.x)))</f>
        <v>Cnemidocarpa</v>
      </c>
      <c r="T493" s="46" t="str">
        <f>IF($I493="","",_xlfn.LET(_xlpm.x,VLOOKUP($I493,'2026-01-09_taxon-match'!$A$2:$N$81,13,FALSE),IF(_xlpm.x=0,"",_xlpm.x)))</f>
        <v>verrucosa</v>
      </c>
      <c r="U493" s="46">
        <v>1</v>
      </c>
      <c r="V493" s="46" t="s">
        <v>58</v>
      </c>
      <c r="W493" s="46" t="s">
        <v>28</v>
      </c>
      <c r="Y493" s="46" t="str">
        <f>IF(V493="","",_xlfn.LET(_xlpm.x,VLOOKUP(V493,'Drop-down_menus'!$D$2:$E$13,2,FALSE),IF(_xlpm.x=0,"",_xlpm.x)))</f>
        <v>https://orcid.org/0000-0002-9708-1761</v>
      </c>
      <c r="Z493" s="46" t="str">
        <f>IF(W493="","",_xlfn.LET(_xlpm.x,VLOOKUP(W493,'Drop-down_menus'!$D$2:$E$13,2,FALSE),IF(_xlpm.x=0,"",_xlpm.x)))</f>
        <v>https://orcid.org/0000-0002-9037-7623</v>
      </c>
      <c r="AA493" s="46" t="str">
        <f>IF(X493="","",_xlfn.LET(_xlpm.x,VLOOKUP(X493,'Drop-down_menus'!$D$2:$E$13,2,FALSE),IF(_xlpm.x=0,"",_xlpm.x)))</f>
        <v/>
      </c>
      <c r="AB493" s="14" t="s">
        <v>236</v>
      </c>
      <c r="AC493" s="14" t="s">
        <v>233</v>
      </c>
      <c r="AE493" s="46" t="s">
        <v>28</v>
      </c>
      <c r="AF493" s="46" t="s">
        <v>42</v>
      </c>
      <c r="AG493" s="46" t="str">
        <f>IF(AE493="","",_xlfn.LET(_xlpm.x,VLOOKUP(AE493,'Drop-down_menus'!$D$2:$E$13,2,FALSE),IF(_xlpm.x=0,"",_xlpm.x)))</f>
        <v>https://orcid.org/0000-0002-9037-7623</v>
      </c>
      <c r="AH493" s="46" t="str">
        <f>IF(AF493="","",_xlfn.LET(_xlpm.x,VLOOKUP(AF493,'Drop-down_menus'!$D$2:$E$13,2,FALSE),IF(_xlpm.x=0,"",_xlpm.x)))</f>
        <v/>
      </c>
    </row>
    <row r="494" spans="2:34" ht="13.5" customHeight="1">
      <c r="B494" s="46">
        <v>359</v>
      </c>
      <c r="C494" s="46" t="s">
        <v>100</v>
      </c>
      <c r="D494" s="46" t="b">
        <f>COUNTIF(Events!$B$2:$B$171, C494) &gt; 0</f>
        <v>1</v>
      </c>
      <c r="G494" s="46" t="s">
        <v>1214</v>
      </c>
      <c r="I494" s="46" t="s">
        <v>1521</v>
      </c>
      <c r="J494" s="46" t="str">
        <f>IF(I494="","",_xlfn.LET(_xlpm.x,VLOOKUP(I494,'2026-01-09_taxon-match'!$A$2:$N$81,4,FALSE),IF(_xlpm.x=0,"",_xlpm.x)))</f>
        <v>Corella antarctica</v>
      </c>
      <c r="L494" s="46" t="str">
        <f>IF(I494="","",_xlfn.LET(_xlpm.x,VLOOKUP(I494,'2026-01-09_taxon-match'!$A$2:$N$81,3,FALSE),IF(_xlpm.x=0,"",_xlpm.x)))</f>
        <v>urn:lsid:marinespecies.org:taxname:252638</v>
      </c>
      <c r="M494" s="46" t="str">
        <f>IF($I494="","",_xlfn.LET(_xlpm.x,VLOOKUP($I494,'2026-01-09_taxon-match'!$A$2:$N$81,5,FALSE),IF(_xlpm.x=0,"",_xlpm.x)))</f>
        <v>Sluiter, 1905</v>
      </c>
      <c r="N494" s="46" t="str">
        <f>IF($I494="","",_xlfn.LET(_xlpm.x,VLOOKUP($I494,'2026-01-09_taxon-match'!$A$2:$N$81,6,FALSE),IF(_xlpm.x=0,"",_xlpm.x)))</f>
        <v>Animalia</v>
      </c>
      <c r="O494" s="46" t="str">
        <f>IF($I494="","",_xlfn.LET(_xlpm.x,VLOOKUP($I494,'2026-01-09_taxon-match'!$A$2:$N$81,7,FALSE),IF(_xlpm.x=0,"",_xlpm.x)))</f>
        <v>Chordata</v>
      </c>
      <c r="P494" s="46" t="str">
        <f>IF($I494="","",_xlfn.LET(_xlpm.x,VLOOKUP($I494,'2026-01-09_taxon-match'!$A$2:$N$81,8,FALSE),IF(_xlpm.x=0,"",_xlpm.x)))</f>
        <v>Ascidiacea</v>
      </c>
      <c r="Q494" s="46" t="str">
        <f>IF($I494="","",_xlfn.LET(_xlpm.x,VLOOKUP($I494,'2026-01-09_taxon-match'!$A$2:$N$81,9,FALSE),IF(_xlpm.x=0,"",_xlpm.x)))</f>
        <v>Phlebobranchia</v>
      </c>
      <c r="R494" s="46" t="str">
        <f>IF($I494="","",_xlfn.LET(_xlpm.x,VLOOKUP($I494,'2026-01-09_taxon-match'!$A$2:$N$81,10,FALSE),IF(_xlpm.x=0,"",_xlpm.x)))</f>
        <v>Corellidae</v>
      </c>
      <c r="S494" s="46" t="str">
        <f>IF($I494="","",_xlfn.LET(_xlpm.x,VLOOKUP($I494,'2026-01-09_taxon-match'!$A$2:$N$81,11,FALSE),IF(_xlpm.x=0,"",_xlpm.x)))</f>
        <v>Corella</v>
      </c>
      <c r="T494" s="46" t="str">
        <f>IF($I494="","",_xlfn.LET(_xlpm.x,VLOOKUP($I494,'2026-01-09_taxon-match'!$A$2:$N$81,13,FALSE),IF(_xlpm.x=0,"",_xlpm.x)))</f>
        <v>antarctica</v>
      </c>
      <c r="U494" s="46">
        <v>1</v>
      </c>
      <c r="V494" s="2" t="s">
        <v>58</v>
      </c>
      <c r="Y494" s="46" t="str">
        <f>IF(V494="","",_xlfn.LET(_xlpm.x,VLOOKUP(V494,'Drop-down_menus'!$D$2:$E$13,2,FALSE),IF(_xlpm.x=0,"",_xlpm.x)))</f>
        <v>https://orcid.org/0000-0002-9708-1761</v>
      </c>
      <c r="Z494" s="46" t="str">
        <f>IF(W494="","",_xlfn.LET(_xlpm.x,VLOOKUP(W494,'Drop-down_menus'!$D$2:$E$13,2,FALSE),IF(_xlpm.x=0,"",_xlpm.x)))</f>
        <v/>
      </c>
      <c r="AA494" s="46" t="str">
        <f>IF(X494="","",_xlfn.LET(_xlpm.x,VLOOKUP(X494,'Drop-down_menus'!$D$2:$E$13,2,FALSE),IF(_xlpm.x=0,"",_xlpm.x)))</f>
        <v/>
      </c>
      <c r="AB494" s="46" t="s">
        <v>1252</v>
      </c>
      <c r="AC494" s="46" t="s">
        <v>1255</v>
      </c>
    </row>
    <row r="495" spans="2:34" ht="13.5" customHeight="1">
      <c r="B495" s="46">
        <v>359</v>
      </c>
      <c r="C495" s="46" t="s">
        <v>100</v>
      </c>
      <c r="D495" s="46" t="b">
        <f>COUNTIF(Events!$B$2:$B$171, C495) &gt; 0</f>
        <v>1</v>
      </c>
      <c r="G495" s="46" t="s">
        <v>1214</v>
      </c>
      <c r="I495" s="46" t="s">
        <v>1521</v>
      </c>
      <c r="J495" s="46" t="str">
        <f>IF(I495="","",_xlfn.LET(_xlpm.x,VLOOKUP(I495,'2026-01-09_taxon-match'!$A$2:$N$81,4,FALSE),IF(_xlpm.x=0,"",_xlpm.x)))</f>
        <v>Corella antarctica</v>
      </c>
      <c r="L495" s="46" t="str">
        <f>IF(I495="","",_xlfn.LET(_xlpm.x,VLOOKUP(I495,'2026-01-09_taxon-match'!$A$2:$N$81,3,FALSE),IF(_xlpm.x=0,"",_xlpm.x)))</f>
        <v>urn:lsid:marinespecies.org:taxname:252638</v>
      </c>
      <c r="M495" s="46" t="str">
        <f>IF($I495="","",_xlfn.LET(_xlpm.x,VLOOKUP($I495,'2026-01-09_taxon-match'!$A$2:$N$81,5,FALSE),IF(_xlpm.x=0,"",_xlpm.x)))</f>
        <v>Sluiter, 1905</v>
      </c>
      <c r="N495" s="46" t="str">
        <f>IF($I495="","",_xlfn.LET(_xlpm.x,VLOOKUP($I495,'2026-01-09_taxon-match'!$A$2:$N$81,6,FALSE),IF(_xlpm.x=0,"",_xlpm.x)))</f>
        <v>Animalia</v>
      </c>
      <c r="O495" s="46" t="str">
        <f>IF($I495="","",_xlfn.LET(_xlpm.x,VLOOKUP($I495,'2026-01-09_taxon-match'!$A$2:$N$81,7,FALSE),IF(_xlpm.x=0,"",_xlpm.x)))</f>
        <v>Chordata</v>
      </c>
      <c r="P495" s="46" t="str">
        <f>IF($I495="","",_xlfn.LET(_xlpm.x,VLOOKUP($I495,'2026-01-09_taxon-match'!$A$2:$N$81,8,FALSE),IF(_xlpm.x=0,"",_xlpm.x)))</f>
        <v>Ascidiacea</v>
      </c>
      <c r="Q495" s="46" t="str">
        <f>IF($I495="","",_xlfn.LET(_xlpm.x,VLOOKUP($I495,'2026-01-09_taxon-match'!$A$2:$N$81,9,FALSE),IF(_xlpm.x=0,"",_xlpm.x)))</f>
        <v>Phlebobranchia</v>
      </c>
      <c r="R495" s="46" t="str">
        <f>IF($I495="","",_xlfn.LET(_xlpm.x,VLOOKUP($I495,'2026-01-09_taxon-match'!$A$2:$N$81,10,FALSE),IF(_xlpm.x=0,"",_xlpm.x)))</f>
        <v>Corellidae</v>
      </c>
      <c r="S495" s="46" t="str">
        <f>IF($I495="","",_xlfn.LET(_xlpm.x,VLOOKUP($I495,'2026-01-09_taxon-match'!$A$2:$N$81,11,FALSE),IF(_xlpm.x=0,"",_xlpm.x)))</f>
        <v>Corella</v>
      </c>
      <c r="T495" s="46" t="str">
        <f>IF($I495="","",_xlfn.LET(_xlpm.x,VLOOKUP($I495,'2026-01-09_taxon-match'!$A$2:$N$81,13,FALSE),IF(_xlpm.x=0,"",_xlpm.x)))</f>
        <v>antarctica</v>
      </c>
      <c r="U495" s="46">
        <v>1</v>
      </c>
      <c r="V495" s="2" t="s">
        <v>58</v>
      </c>
      <c r="Y495" s="46" t="str">
        <f>IF(V495="","",_xlfn.LET(_xlpm.x,VLOOKUP(V495,'Drop-down_menus'!$D$2:$E$13,2,FALSE),IF(_xlpm.x=0,"",_xlpm.x)))</f>
        <v>https://orcid.org/0000-0002-9708-1761</v>
      </c>
      <c r="Z495" s="46" t="str">
        <f>IF(W495="","",_xlfn.LET(_xlpm.x,VLOOKUP(W495,'Drop-down_menus'!$D$2:$E$13,2,FALSE),IF(_xlpm.x=0,"",_xlpm.x)))</f>
        <v/>
      </c>
      <c r="AA495" s="46" t="str">
        <f>IF(X495="","",_xlfn.LET(_xlpm.x,VLOOKUP(X495,'Drop-down_menus'!$D$2:$E$13,2,FALSE),IF(_xlpm.x=0,"",_xlpm.x)))</f>
        <v/>
      </c>
      <c r="AB495" s="46" t="s">
        <v>1253</v>
      </c>
      <c r="AC495" s="46" t="s">
        <v>1256</v>
      </c>
    </row>
    <row r="496" spans="2:34" ht="13.5" customHeight="1">
      <c r="B496" s="46">
        <v>359</v>
      </c>
      <c r="C496" s="46" t="s">
        <v>100</v>
      </c>
      <c r="D496" s="46" t="b">
        <f>COUNTIF(Events!$B$2:$B$171, C496) &gt; 0</f>
        <v>1</v>
      </c>
      <c r="G496" s="46" t="s">
        <v>1214</v>
      </c>
      <c r="I496" s="46" t="s">
        <v>1521</v>
      </c>
      <c r="J496" s="46" t="str">
        <f>IF(I496="","",_xlfn.LET(_xlpm.x,VLOOKUP(I496,'2026-01-09_taxon-match'!$A$2:$N$81,4,FALSE),IF(_xlpm.x=0,"",_xlpm.x)))</f>
        <v>Corella antarctica</v>
      </c>
      <c r="L496" s="46" t="str">
        <f>IF(I496="","",_xlfn.LET(_xlpm.x,VLOOKUP(I496,'2026-01-09_taxon-match'!$A$2:$N$81,3,FALSE),IF(_xlpm.x=0,"",_xlpm.x)))</f>
        <v>urn:lsid:marinespecies.org:taxname:252638</v>
      </c>
      <c r="M496" s="46" t="str">
        <f>IF($I496="","",_xlfn.LET(_xlpm.x,VLOOKUP($I496,'2026-01-09_taxon-match'!$A$2:$N$81,5,FALSE),IF(_xlpm.x=0,"",_xlpm.x)))</f>
        <v>Sluiter, 1905</v>
      </c>
      <c r="N496" s="46" t="str">
        <f>IF($I496="","",_xlfn.LET(_xlpm.x,VLOOKUP($I496,'2026-01-09_taxon-match'!$A$2:$N$81,6,FALSE),IF(_xlpm.x=0,"",_xlpm.x)))</f>
        <v>Animalia</v>
      </c>
      <c r="O496" s="46" t="str">
        <f>IF($I496="","",_xlfn.LET(_xlpm.x,VLOOKUP($I496,'2026-01-09_taxon-match'!$A$2:$N$81,7,FALSE),IF(_xlpm.x=0,"",_xlpm.x)))</f>
        <v>Chordata</v>
      </c>
      <c r="P496" s="46" t="str">
        <f>IF($I496="","",_xlfn.LET(_xlpm.x,VLOOKUP($I496,'2026-01-09_taxon-match'!$A$2:$N$81,8,FALSE),IF(_xlpm.x=0,"",_xlpm.x)))</f>
        <v>Ascidiacea</v>
      </c>
      <c r="Q496" s="46" t="str">
        <f>IF($I496="","",_xlfn.LET(_xlpm.x,VLOOKUP($I496,'2026-01-09_taxon-match'!$A$2:$N$81,9,FALSE),IF(_xlpm.x=0,"",_xlpm.x)))</f>
        <v>Phlebobranchia</v>
      </c>
      <c r="R496" s="46" t="str">
        <f>IF($I496="","",_xlfn.LET(_xlpm.x,VLOOKUP($I496,'2026-01-09_taxon-match'!$A$2:$N$81,10,FALSE),IF(_xlpm.x=0,"",_xlpm.x)))</f>
        <v>Corellidae</v>
      </c>
      <c r="S496" s="46" t="str">
        <f>IF($I496="","",_xlfn.LET(_xlpm.x,VLOOKUP($I496,'2026-01-09_taxon-match'!$A$2:$N$81,11,FALSE),IF(_xlpm.x=0,"",_xlpm.x)))</f>
        <v>Corella</v>
      </c>
      <c r="T496" s="46" t="str">
        <f>IF($I496="","",_xlfn.LET(_xlpm.x,VLOOKUP($I496,'2026-01-09_taxon-match'!$A$2:$N$81,13,FALSE),IF(_xlpm.x=0,"",_xlpm.x)))</f>
        <v>antarctica</v>
      </c>
      <c r="U496" s="46">
        <v>1</v>
      </c>
      <c r="V496" s="2" t="s">
        <v>58</v>
      </c>
      <c r="Y496" s="46" t="str">
        <f>IF(V496="","",_xlfn.LET(_xlpm.x,VLOOKUP(V496,'Drop-down_menus'!$D$2:$E$13,2,FALSE),IF(_xlpm.x=0,"",_xlpm.x)))</f>
        <v>https://orcid.org/0000-0002-9708-1761</v>
      </c>
      <c r="Z496" s="46" t="str">
        <f>IF(W496="","",_xlfn.LET(_xlpm.x,VLOOKUP(W496,'Drop-down_menus'!$D$2:$E$13,2,FALSE),IF(_xlpm.x=0,"",_xlpm.x)))</f>
        <v/>
      </c>
      <c r="AA496" s="46" t="str">
        <f>IF(X496="","",_xlfn.LET(_xlpm.x,VLOOKUP(X496,'Drop-down_menus'!$D$2:$E$13,2,FALSE),IF(_xlpm.x=0,"",_xlpm.x)))</f>
        <v/>
      </c>
      <c r="AB496" s="46" t="s">
        <v>300</v>
      </c>
      <c r="AC496" s="46" t="s">
        <v>1255</v>
      </c>
    </row>
    <row r="497" spans="2:34" ht="13.5" customHeight="1">
      <c r="B497" s="46">
        <v>359</v>
      </c>
      <c r="C497" s="46" t="s">
        <v>100</v>
      </c>
      <c r="D497" s="46" t="b">
        <f>COUNTIF(Events!$B$2:$B$171, C497) &gt; 0</f>
        <v>1</v>
      </c>
      <c r="E497" s="46" t="s">
        <v>169</v>
      </c>
      <c r="G497" s="46" t="s">
        <v>272</v>
      </c>
      <c r="I497" s="46" t="s">
        <v>315</v>
      </c>
      <c r="J497" s="46" t="str">
        <f>IF(I497="","",_xlfn.LET(_xlpm.x,VLOOKUP(I497,'2026-01-09_taxon-match'!$A$2:$N$81,4,FALSE),IF(_xlpm.x=0,"",_xlpm.x)))</f>
        <v>Cnemidocarpa verrucosa</v>
      </c>
      <c r="L497" s="46" t="str">
        <f>IF(I497="","",_xlfn.LET(_xlpm.x,VLOOKUP(I497,'2026-01-09_taxon-match'!$A$2:$N$81,3,FALSE),IF(_xlpm.x=0,"",_xlpm.x)))</f>
        <v>urn:lsid:marinespecies.org:taxname:173893</v>
      </c>
      <c r="M497" s="46" t="str">
        <f>IF($I497="","",_xlfn.LET(_xlpm.x,VLOOKUP($I497,'2026-01-09_taxon-match'!$A$2:$N$81,5,FALSE),IF(_xlpm.x=0,"",_xlpm.x)))</f>
        <v>(Lesson, 1830)</v>
      </c>
      <c r="N497" s="46" t="str">
        <f>IF($I497="","",_xlfn.LET(_xlpm.x,VLOOKUP($I497,'2026-01-09_taxon-match'!$A$2:$N$81,6,FALSE),IF(_xlpm.x=0,"",_xlpm.x)))</f>
        <v>Animalia</v>
      </c>
      <c r="O497" s="46" t="str">
        <f>IF($I497="","",_xlfn.LET(_xlpm.x,VLOOKUP($I497,'2026-01-09_taxon-match'!$A$2:$N$81,7,FALSE),IF(_xlpm.x=0,"",_xlpm.x)))</f>
        <v>Chordata</v>
      </c>
      <c r="P497" s="46" t="str">
        <f>IF($I497="","",_xlfn.LET(_xlpm.x,VLOOKUP($I497,'2026-01-09_taxon-match'!$A$2:$N$81,8,FALSE),IF(_xlpm.x=0,"",_xlpm.x)))</f>
        <v>Ascidiacea</v>
      </c>
      <c r="Q497" s="46" t="str">
        <f>IF($I497="","",_xlfn.LET(_xlpm.x,VLOOKUP($I497,'2026-01-09_taxon-match'!$A$2:$N$81,9,FALSE),IF(_xlpm.x=0,"",_xlpm.x)))</f>
        <v>Stolidobranchia</v>
      </c>
      <c r="R497" s="46" t="str">
        <f>IF($I497="","",_xlfn.LET(_xlpm.x,VLOOKUP($I497,'2026-01-09_taxon-match'!$A$2:$N$81,10,FALSE),IF(_xlpm.x=0,"",_xlpm.x)))</f>
        <v>Styelidae</v>
      </c>
      <c r="S497" s="46" t="str">
        <f>IF($I497="","",_xlfn.LET(_xlpm.x,VLOOKUP($I497,'2026-01-09_taxon-match'!$A$2:$N$81,11,FALSE),IF(_xlpm.x=0,"",_xlpm.x)))</f>
        <v>Cnemidocarpa</v>
      </c>
      <c r="T497" s="46" t="str">
        <f>IF($I497="","",_xlfn.LET(_xlpm.x,VLOOKUP($I497,'2026-01-09_taxon-match'!$A$2:$N$81,13,FALSE),IF(_xlpm.x=0,"",_xlpm.x)))</f>
        <v>verrucosa</v>
      </c>
      <c r="U497" s="46">
        <v>1</v>
      </c>
      <c r="V497" s="46" t="s">
        <v>58</v>
      </c>
      <c r="W497" s="46" t="s">
        <v>28</v>
      </c>
      <c r="Y497" s="46" t="str">
        <f>IF(V497="","",_xlfn.LET(_xlpm.x,VLOOKUP(V497,'Drop-down_menus'!$D$2:$E$13,2,FALSE),IF(_xlpm.x=0,"",_xlpm.x)))</f>
        <v>https://orcid.org/0000-0002-9708-1761</v>
      </c>
      <c r="Z497" s="46" t="str">
        <f>IF(W497="","",_xlfn.LET(_xlpm.x,VLOOKUP(W497,'Drop-down_menus'!$D$2:$E$13,2,FALSE),IF(_xlpm.x=0,"",_xlpm.x)))</f>
        <v>https://orcid.org/0000-0002-9037-7623</v>
      </c>
      <c r="AA497" s="46" t="str">
        <f>IF(X497="","",_xlfn.LET(_xlpm.x,VLOOKUP(X497,'Drop-down_menus'!$D$2:$E$13,2,FALSE),IF(_xlpm.x=0,"",_xlpm.x)))</f>
        <v/>
      </c>
      <c r="AB497" s="14" t="s">
        <v>236</v>
      </c>
      <c r="AC497" s="14" t="s">
        <v>233</v>
      </c>
      <c r="AE497" s="46" t="s">
        <v>28</v>
      </c>
      <c r="AF497" s="46" t="s">
        <v>42</v>
      </c>
      <c r="AG497" s="46" t="str">
        <f>IF(AE497="","",_xlfn.LET(_xlpm.x,VLOOKUP(AE497,'Drop-down_menus'!$D$2:$E$13,2,FALSE),IF(_xlpm.x=0,"",_xlpm.x)))</f>
        <v>https://orcid.org/0000-0002-9037-7623</v>
      </c>
      <c r="AH497" s="46" t="str">
        <f>IF(AF497="","",_xlfn.LET(_xlpm.x,VLOOKUP(AF497,'Drop-down_menus'!$D$2:$E$13,2,FALSE),IF(_xlpm.x=0,"",_xlpm.x)))</f>
        <v/>
      </c>
    </row>
    <row r="498" spans="2:34" ht="13.5" customHeight="1">
      <c r="B498" s="46">
        <v>360</v>
      </c>
      <c r="C498" s="46" t="s">
        <v>100</v>
      </c>
      <c r="D498" s="46" t="b">
        <f>COUNTIF(Events!$B$2:$B$171, C498) &gt; 0</f>
        <v>1</v>
      </c>
      <c r="G498" s="46" t="s">
        <v>1215</v>
      </c>
      <c r="I498" s="46" t="s">
        <v>273</v>
      </c>
      <c r="J498" s="46" t="str">
        <f>IF(I498="","",_xlfn.LET(_xlpm.x,VLOOKUP(I498,'2026-01-09_taxon-match'!$A$2:$N$81,4,FALSE),IF(_xlpm.x=0,"",_xlpm.x)))</f>
        <v>Trematocarpus antarcticus</v>
      </c>
      <c r="L498" s="46" t="str">
        <f>IF(I498="","",_xlfn.LET(_xlpm.x,VLOOKUP(I498,'2026-01-09_taxon-match'!$A$2:$N$81,3,FALSE),IF(_xlpm.x=0,"",_xlpm.x)))</f>
        <v>urn:lsid:marinespecies.org:taxname:377122</v>
      </c>
      <c r="M498" s="46" t="str">
        <f>IF($I498="","",_xlfn.LET(_xlpm.x,VLOOKUP($I498,'2026-01-09_taxon-match'!$A$2:$N$81,5,FALSE),IF(_xlpm.x=0,"",_xlpm.x)))</f>
        <v>(Hariot) Fredericq &amp; R.L.Moe, 2009</v>
      </c>
      <c r="N498" s="46" t="str">
        <f>IF($I498="","",_xlfn.LET(_xlpm.x,VLOOKUP($I498,'2026-01-09_taxon-match'!$A$2:$N$81,6,FALSE),IF(_xlpm.x=0,"",_xlpm.x)))</f>
        <v>Plantae</v>
      </c>
      <c r="O498" s="46" t="str">
        <f>IF($I498="","",_xlfn.LET(_xlpm.x,VLOOKUP($I498,'2026-01-09_taxon-match'!$A$2:$N$81,7,FALSE),IF(_xlpm.x=0,"",_xlpm.x)))</f>
        <v>Rhodophyta</v>
      </c>
      <c r="P498" s="46" t="str">
        <f>IF($I498="","",_xlfn.LET(_xlpm.x,VLOOKUP($I498,'2026-01-09_taxon-match'!$A$2:$N$81,8,FALSE),IF(_xlpm.x=0,"",_xlpm.x)))</f>
        <v>Florideophyceae</v>
      </c>
      <c r="Q498" s="46" t="str">
        <f>IF($I498="","",_xlfn.LET(_xlpm.x,VLOOKUP($I498,'2026-01-09_taxon-match'!$A$2:$N$81,9,FALSE),IF(_xlpm.x=0,"",_xlpm.x)))</f>
        <v>Plocamiales</v>
      </c>
      <c r="R498" s="46" t="str">
        <f>IF($I498="","",_xlfn.LET(_xlpm.x,VLOOKUP($I498,'2026-01-09_taxon-match'!$A$2:$N$81,10,FALSE),IF(_xlpm.x=0,"",_xlpm.x)))</f>
        <v>Sarcodiaceae</v>
      </c>
      <c r="S498" s="46" t="str">
        <f>IF($I498="","",_xlfn.LET(_xlpm.x,VLOOKUP($I498,'2026-01-09_taxon-match'!$A$2:$N$81,11,FALSE),IF(_xlpm.x=0,"",_xlpm.x)))</f>
        <v>Trematocarpus</v>
      </c>
      <c r="T498" s="46" t="str">
        <f>IF($I498="","",_xlfn.LET(_xlpm.x,VLOOKUP($I498,'2026-01-09_taxon-match'!$A$2:$N$81,13,FALSE),IF(_xlpm.x=0,"",_xlpm.x)))</f>
        <v>antarcticus</v>
      </c>
      <c r="U498" s="46">
        <v>1</v>
      </c>
      <c r="V498" t="s">
        <v>43</v>
      </c>
      <c r="Y498" s="46" t="str">
        <f>IF(V498="","",_xlfn.LET(_xlpm.x,VLOOKUP(V498,'Drop-down_menus'!$D$2:$E$13,2,FALSE),IF(_xlpm.x=0,"",_xlpm.x)))</f>
        <v>https://orcid.org/0000-0002-0981-7442</v>
      </c>
      <c r="Z498" s="46" t="str">
        <f>IF(W498="","",_xlfn.LET(_xlpm.x,VLOOKUP(W498,'Drop-down_menus'!$D$2:$E$13,2,FALSE),IF(_xlpm.x=0,"",_xlpm.x)))</f>
        <v/>
      </c>
      <c r="AA498" s="46" t="str">
        <f>IF(X498="","",_xlfn.LET(_xlpm.x,VLOOKUP(X498,'Drop-down_menus'!$D$2:$E$13,2,FALSE),IF(_xlpm.x=0,"",_xlpm.x)))</f>
        <v/>
      </c>
      <c r="AB498" s="46" t="s">
        <v>1252</v>
      </c>
      <c r="AC498" s="46" t="s">
        <v>1255</v>
      </c>
    </row>
    <row r="499" spans="2:34" ht="13.5" customHeight="1">
      <c r="B499" s="46">
        <v>360</v>
      </c>
      <c r="C499" s="46" t="s">
        <v>100</v>
      </c>
      <c r="D499" s="46" t="b">
        <f>COUNTIF(Events!$B$2:$B$171, C499) &gt; 0</f>
        <v>1</v>
      </c>
      <c r="G499" s="46" t="s">
        <v>1215</v>
      </c>
      <c r="I499" s="46" t="s">
        <v>273</v>
      </c>
      <c r="J499" s="46" t="str">
        <f>IF(I499="","",_xlfn.LET(_xlpm.x,VLOOKUP(I499,'2026-01-09_taxon-match'!$A$2:$N$81,4,FALSE),IF(_xlpm.x=0,"",_xlpm.x)))</f>
        <v>Trematocarpus antarcticus</v>
      </c>
      <c r="L499" s="46" t="str">
        <f>IF(I499="","",_xlfn.LET(_xlpm.x,VLOOKUP(I499,'2026-01-09_taxon-match'!$A$2:$N$81,3,FALSE),IF(_xlpm.x=0,"",_xlpm.x)))</f>
        <v>urn:lsid:marinespecies.org:taxname:377122</v>
      </c>
      <c r="M499" s="46" t="str">
        <f>IF($I499="","",_xlfn.LET(_xlpm.x,VLOOKUP($I499,'2026-01-09_taxon-match'!$A$2:$N$81,5,FALSE),IF(_xlpm.x=0,"",_xlpm.x)))</f>
        <v>(Hariot) Fredericq &amp; R.L.Moe, 2009</v>
      </c>
      <c r="N499" s="46" t="str">
        <f>IF($I499="","",_xlfn.LET(_xlpm.x,VLOOKUP($I499,'2026-01-09_taxon-match'!$A$2:$N$81,6,FALSE),IF(_xlpm.x=0,"",_xlpm.x)))</f>
        <v>Plantae</v>
      </c>
      <c r="O499" s="46" t="str">
        <f>IF($I499="","",_xlfn.LET(_xlpm.x,VLOOKUP($I499,'2026-01-09_taxon-match'!$A$2:$N$81,7,FALSE),IF(_xlpm.x=0,"",_xlpm.x)))</f>
        <v>Rhodophyta</v>
      </c>
      <c r="P499" s="46" t="str">
        <f>IF($I499="","",_xlfn.LET(_xlpm.x,VLOOKUP($I499,'2026-01-09_taxon-match'!$A$2:$N$81,8,FALSE),IF(_xlpm.x=0,"",_xlpm.x)))</f>
        <v>Florideophyceae</v>
      </c>
      <c r="Q499" s="46" t="str">
        <f>IF($I499="","",_xlfn.LET(_xlpm.x,VLOOKUP($I499,'2026-01-09_taxon-match'!$A$2:$N$81,9,FALSE),IF(_xlpm.x=0,"",_xlpm.x)))</f>
        <v>Plocamiales</v>
      </c>
      <c r="R499" s="46" t="str">
        <f>IF($I499="","",_xlfn.LET(_xlpm.x,VLOOKUP($I499,'2026-01-09_taxon-match'!$A$2:$N$81,10,FALSE),IF(_xlpm.x=0,"",_xlpm.x)))</f>
        <v>Sarcodiaceae</v>
      </c>
      <c r="S499" s="46" t="str">
        <f>IF($I499="","",_xlfn.LET(_xlpm.x,VLOOKUP($I499,'2026-01-09_taxon-match'!$A$2:$N$81,11,FALSE),IF(_xlpm.x=0,"",_xlpm.x)))</f>
        <v>Trematocarpus</v>
      </c>
      <c r="T499" s="46" t="str">
        <f>IF($I499="","",_xlfn.LET(_xlpm.x,VLOOKUP($I499,'2026-01-09_taxon-match'!$A$2:$N$81,13,FALSE),IF(_xlpm.x=0,"",_xlpm.x)))</f>
        <v>antarcticus</v>
      </c>
      <c r="U499" s="46">
        <v>1</v>
      </c>
      <c r="V499" t="s">
        <v>43</v>
      </c>
      <c r="Y499" s="46" t="str">
        <f>IF(V499="","",_xlfn.LET(_xlpm.x,VLOOKUP(V499,'Drop-down_menus'!$D$2:$E$13,2,FALSE),IF(_xlpm.x=0,"",_xlpm.x)))</f>
        <v>https://orcid.org/0000-0002-0981-7442</v>
      </c>
      <c r="Z499" s="46" t="str">
        <f>IF(W499="","",_xlfn.LET(_xlpm.x,VLOOKUP(W499,'Drop-down_menus'!$D$2:$E$13,2,FALSE),IF(_xlpm.x=0,"",_xlpm.x)))</f>
        <v/>
      </c>
      <c r="AA499" s="46" t="str">
        <f>IF(X499="","",_xlfn.LET(_xlpm.x,VLOOKUP(X499,'Drop-down_menus'!$D$2:$E$13,2,FALSE),IF(_xlpm.x=0,"",_xlpm.x)))</f>
        <v/>
      </c>
      <c r="AB499" s="46" t="s">
        <v>300</v>
      </c>
      <c r="AC499" s="46" t="s">
        <v>1255</v>
      </c>
    </row>
    <row r="500" spans="2:34" ht="13.5" customHeight="1">
      <c r="B500" s="46">
        <v>361</v>
      </c>
      <c r="C500" s="46" t="s">
        <v>100</v>
      </c>
      <c r="D500" s="46" t="b">
        <f>COUNTIF(Events!$B$2:$B$171, C500) &gt; 0</f>
        <v>1</v>
      </c>
      <c r="G500" s="46" t="s">
        <v>1215</v>
      </c>
      <c r="I500" s="46" t="s">
        <v>273</v>
      </c>
      <c r="J500" s="46" t="str">
        <f>IF(I500="","",_xlfn.LET(_xlpm.x,VLOOKUP(I500,'2026-01-09_taxon-match'!$A$2:$N$81,4,FALSE),IF(_xlpm.x=0,"",_xlpm.x)))</f>
        <v>Trematocarpus antarcticus</v>
      </c>
      <c r="L500" s="46" t="str">
        <f>IF(I500="","",_xlfn.LET(_xlpm.x,VLOOKUP(I500,'2026-01-09_taxon-match'!$A$2:$N$81,3,FALSE),IF(_xlpm.x=0,"",_xlpm.x)))</f>
        <v>urn:lsid:marinespecies.org:taxname:377122</v>
      </c>
      <c r="M500" s="46" t="str">
        <f>IF($I500="","",_xlfn.LET(_xlpm.x,VLOOKUP($I500,'2026-01-09_taxon-match'!$A$2:$N$81,5,FALSE),IF(_xlpm.x=0,"",_xlpm.x)))</f>
        <v>(Hariot) Fredericq &amp; R.L.Moe, 2009</v>
      </c>
      <c r="N500" s="46" t="str">
        <f>IF($I500="","",_xlfn.LET(_xlpm.x,VLOOKUP($I500,'2026-01-09_taxon-match'!$A$2:$N$81,6,FALSE),IF(_xlpm.x=0,"",_xlpm.x)))</f>
        <v>Plantae</v>
      </c>
      <c r="O500" s="46" t="str">
        <f>IF($I500="","",_xlfn.LET(_xlpm.x,VLOOKUP($I500,'2026-01-09_taxon-match'!$A$2:$N$81,7,FALSE),IF(_xlpm.x=0,"",_xlpm.x)))</f>
        <v>Rhodophyta</v>
      </c>
      <c r="P500" s="46" t="str">
        <f>IF($I500="","",_xlfn.LET(_xlpm.x,VLOOKUP($I500,'2026-01-09_taxon-match'!$A$2:$N$81,8,FALSE),IF(_xlpm.x=0,"",_xlpm.x)))</f>
        <v>Florideophyceae</v>
      </c>
      <c r="Q500" s="46" t="str">
        <f>IF($I500="","",_xlfn.LET(_xlpm.x,VLOOKUP($I500,'2026-01-09_taxon-match'!$A$2:$N$81,9,FALSE),IF(_xlpm.x=0,"",_xlpm.x)))</f>
        <v>Plocamiales</v>
      </c>
      <c r="R500" s="46" t="str">
        <f>IF($I500="","",_xlfn.LET(_xlpm.x,VLOOKUP($I500,'2026-01-09_taxon-match'!$A$2:$N$81,10,FALSE),IF(_xlpm.x=0,"",_xlpm.x)))</f>
        <v>Sarcodiaceae</v>
      </c>
      <c r="S500" s="46" t="str">
        <f>IF($I500="","",_xlfn.LET(_xlpm.x,VLOOKUP($I500,'2026-01-09_taxon-match'!$A$2:$N$81,11,FALSE),IF(_xlpm.x=0,"",_xlpm.x)))</f>
        <v>Trematocarpus</v>
      </c>
      <c r="T500" s="46" t="str">
        <f>IF($I500="","",_xlfn.LET(_xlpm.x,VLOOKUP($I500,'2026-01-09_taxon-match'!$A$2:$N$81,13,FALSE),IF(_xlpm.x=0,"",_xlpm.x)))</f>
        <v>antarcticus</v>
      </c>
      <c r="U500" s="46">
        <v>1</v>
      </c>
      <c r="V500" t="s">
        <v>43</v>
      </c>
      <c r="Y500" s="46" t="str">
        <f>IF(V500="","",_xlfn.LET(_xlpm.x,VLOOKUP(V500,'Drop-down_menus'!$D$2:$E$13,2,FALSE),IF(_xlpm.x=0,"",_xlpm.x)))</f>
        <v>https://orcid.org/0000-0002-0981-7442</v>
      </c>
      <c r="Z500" s="46" t="str">
        <f>IF(W500="","",_xlfn.LET(_xlpm.x,VLOOKUP(W500,'Drop-down_menus'!$D$2:$E$13,2,FALSE),IF(_xlpm.x=0,"",_xlpm.x)))</f>
        <v/>
      </c>
      <c r="AA500" s="46" t="str">
        <f>IF(X500="","",_xlfn.LET(_xlpm.x,VLOOKUP(X500,'Drop-down_menus'!$D$2:$E$13,2,FALSE),IF(_xlpm.x=0,"",_xlpm.x)))</f>
        <v/>
      </c>
      <c r="AB500" s="46" t="s">
        <v>1252</v>
      </c>
      <c r="AC500" s="46" t="s">
        <v>1255</v>
      </c>
    </row>
    <row r="501" spans="2:34" ht="13.5" customHeight="1">
      <c r="B501" s="46">
        <v>361</v>
      </c>
      <c r="C501" s="46" t="s">
        <v>100</v>
      </c>
      <c r="D501" s="46" t="b">
        <f>COUNTIF(Events!$B$2:$B$171, C501) &gt; 0</f>
        <v>1</v>
      </c>
      <c r="G501" s="46" t="s">
        <v>1215</v>
      </c>
      <c r="I501" s="46" t="s">
        <v>273</v>
      </c>
      <c r="J501" s="46" t="str">
        <f>IF(I501="","",_xlfn.LET(_xlpm.x,VLOOKUP(I501,'2026-01-09_taxon-match'!$A$2:$N$81,4,FALSE),IF(_xlpm.x=0,"",_xlpm.x)))</f>
        <v>Trematocarpus antarcticus</v>
      </c>
      <c r="L501" s="46" t="str">
        <f>IF(I501="","",_xlfn.LET(_xlpm.x,VLOOKUP(I501,'2026-01-09_taxon-match'!$A$2:$N$81,3,FALSE),IF(_xlpm.x=0,"",_xlpm.x)))</f>
        <v>urn:lsid:marinespecies.org:taxname:377122</v>
      </c>
      <c r="M501" s="46" t="str">
        <f>IF($I501="","",_xlfn.LET(_xlpm.x,VLOOKUP($I501,'2026-01-09_taxon-match'!$A$2:$N$81,5,FALSE),IF(_xlpm.x=0,"",_xlpm.x)))</f>
        <v>(Hariot) Fredericq &amp; R.L.Moe, 2009</v>
      </c>
      <c r="N501" s="46" t="str">
        <f>IF($I501="","",_xlfn.LET(_xlpm.x,VLOOKUP($I501,'2026-01-09_taxon-match'!$A$2:$N$81,6,FALSE),IF(_xlpm.x=0,"",_xlpm.x)))</f>
        <v>Plantae</v>
      </c>
      <c r="O501" s="46" t="str">
        <f>IF($I501="","",_xlfn.LET(_xlpm.x,VLOOKUP($I501,'2026-01-09_taxon-match'!$A$2:$N$81,7,FALSE),IF(_xlpm.x=0,"",_xlpm.x)))</f>
        <v>Rhodophyta</v>
      </c>
      <c r="P501" s="46" t="str">
        <f>IF($I501="","",_xlfn.LET(_xlpm.x,VLOOKUP($I501,'2026-01-09_taxon-match'!$A$2:$N$81,8,FALSE),IF(_xlpm.x=0,"",_xlpm.x)))</f>
        <v>Florideophyceae</v>
      </c>
      <c r="Q501" s="46" t="str">
        <f>IF($I501="","",_xlfn.LET(_xlpm.x,VLOOKUP($I501,'2026-01-09_taxon-match'!$A$2:$N$81,9,FALSE),IF(_xlpm.x=0,"",_xlpm.x)))</f>
        <v>Plocamiales</v>
      </c>
      <c r="R501" s="46" t="str">
        <f>IF($I501="","",_xlfn.LET(_xlpm.x,VLOOKUP($I501,'2026-01-09_taxon-match'!$A$2:$N$81,10,FALSE),IF(_xlpm.x=0,"",_xlpm.x)))</f>
        <v>Sarcodiaceae</v>
      </c>
      <c r="S501" s="46" t="str">
        <f>IF($I501="","",_xlfn.LET(_xlpm.x,VLOOKUP($I501,'2026-01-09_taxon-match'!$A$2:$N$81,11,FALSE),IF(_xlpm.x=0,"",_xlpm.x)))</f>
        <v>Trematocarpus</v>
      </c>
      <c r="T501" s="46" t="str">
        <f>IF($I501="","",_xlfn.LET(_xlpm.x,VLOOKUP($I501,'2026-01-09_taxon-match'!$A$2:$N$81,13,FALSE),IF(_xlpm.x=0,"",_xlpm.x)))</f>
        <v>antarcticus</v>
      </c>
      <c r="U501" s="46">
        <v>1</v>
      </c>
      <c r="V501" t="s">
        <v>43</v>
      </c>
      <c r="Y501" s="46" t="str">
        <f>IF(V501="","",_xlfn.LET(_xlpm.x,VLOOKUP(V501,'Drop-down_menus'!$D$2:$E$13,2,FALSE),IF(_xlpm.x=0,"",_xlpm.x)))</f>
        <v>https://orcid.org/0000-0002-0981-7442</v>
      </c>
      <c r="Z501" s="46" t="str">
        <f>IF(W501="","",_xlfn.LET(_xlpm.x,VLOOKUP(W501,'Drop-down_menus'!$D$2:$E$13,2,FALSE),IF(_xlpm.x=0,"",_xlpm.x)))</f>
        <v/>
      </c>
      <c r="AA501" s="46" t="str">
        <f>IF(X501="","",_xlfn.LET(_xlpm.x,VLOOKUP(X501,'Drop-down_menus'!$D$2:$E$13,2,FALSE),IF(_xlpm.x=0,"",_xlpm.x)))</f>
        <v/>
      </c>
      <c r="AB501" s="46" t="s">
        <v>300</v>
      </c>
      <c r="AC501" s="46" t="s">
        <v>1255</v>
      </c>
    </row>
    <row r="502" spans="2:34" ht="13.5" customHeight="1">
      <c r="B502" s="46">
        <v>362</v>
      </c>
      <c r="C502" s="46" t="s">
        <v>100</v>
      </c>
      <c r="D502" s="46" t="b">
        <f>COUNTIF(Events!$B$2:$B$171, C502) &gt; 0</f>
        <v>1</v>
      </c>
      <c r="G502" s="46" t="s">
        <v>1215</v>
      </c>
      <c r="I502" s="46" t="s">
        <v>273</v>
      </c>
      <c r="J502" s="46" t="str">
        <f>IF(I502="","",_xlfn.LET(_xlpm.x,VLOOKUP(I502,'2026-01-09_taxon-match'!$A$2:$N$81,4,FALSE),IF(_xlpm.x=0,"",_xlpm.x)))</f>
        <v>Trematocarpus antarcticus</v>
      </c>
      <c r="L502" s="46" t="str">
        <f>IF(I502="","",_xlfn.LET(_xlpm.x,VLOOKUP(I502,'2026-01-09_taxon-match'!$A$2:$N$81,3,FALSE),IF(_xlpm.x=0,"",_xlpm.x)))</f>
        <v>urn:lsid:marinespecies.org:taxname:377122</v>
      </c>
      <c r="M502" s="46" t="str">
        <f>IF($I502="","",_xlfn.LET(_xlpm.x,VLOOKUP($I502,'2026-01-09_taxon-match'!$A$2:$N$81,5,FALSE),IF(_xlpm.x=0,"",_xlpm.x)))</f>
        <v>(Hariot) Fredericq &amp; R.L.Moe, 2009</v>
      </c>
      <c r="N502" s="46" t="str">
        <f>IF($I502="","",_xlfn.LET(_xlpm.x,VLOOKUP($I502,'2026-01-09_taxon-match'!$A$2:$N$81,6,FALSE),IF(_xlpm.x=0,"",_xlpm.x)))</f>
        <v>Plantae</v>
      </c>
      <c r="O502" s="46" t="str">
        <f>IF($I502="","",_xlfn.LET(_xlpm.x,VLOOKUP($I502,'2026-01-09_taxon-match'!$A$2:$N$81,7,FALSE),IF(_xlpm.x=0,"",_xlpm.x)))</f>
        <v>Rhodophyta</v>
      </c>
      <c r="P502" s="46" t="str">
        <f>IF($I502="","",_xlfn.LET(_xlpm.x,VLOOKUP($I502,'2026-01-09_taxon-match'!$A$2:$N$81,8,FALSE),IF(_xlpm.x=0,"",_xlpm.x)))</f>
        <v>Florideophyceae</v>
      </c>
      <c r="Q502" s="46" t="str">
        <f>IF($I502="","",_xlfn.LET(_xlpm.x,VLOOKUP($I502,'2026-01-09_taxon-match'!$A$2:$N$81,9,FALSE),IF(_xlpm.x=0,"",_xlpm.x)))</f>
        <v>Plocamiales</v>
      </c>
      <c r="R502" s="46" t="str">
        <f>IF($I502="","",_xlfn.LET(_xlpm.x,VLOOKUP($I502,'2026-01-09_taxon-match'!$A$2:$N$81,10,FALSE),IF(_xlpm.x=0,"",_xlpm.x)))</f>
        <v>Sarcodiaceae</v>
      </c>
      <c r="S502" s="46" t="str">
        <f>IF($I502="","",_xlfn.LET(_xlpm.x,VLOOKUP($I502,'2026-01-09_taxon-match'!$A$2:$N$81,11,FALSE),IF(_xlpm.x=0,"",_xlpm.x)))</f>
        <v>Trematocarpus</v>
      </c>
      <c r="T502" s="46" t="str">
        <f>IF($I502="","",_xlfn.LET(_xlpm.x,VLOOKUP($I502,'2026-01-09_taxon-match'!$A$2:$N$81,13,FALSE),IF(_xlpm.x=0,"",_xlpm.x)))</f>
        <v>antarcticus</v>
      </c>
      <c r="U502" s="46">
        <v>1</v>
      </c>
      <c r="V502" t="s">
        <v>43</v>
      </c>
      <c r="Y502" s="46" t="str">
        <f>IF(V502="","",_xlfn.LET(_xlpm.x,VLOOKUP(V502,'Drop-down_menus'!$D$2:$E$13,2,FALSE),IF(_xlpm.x=0,"",_xlpm.x)))</f>
        <v>https://orcid.org/0000-0002-0981-7442</v>
      </c>
      <c r="Z502" s="46" t="str">
        <f>IF(W502="","",_xlfn.LET(_xlpm.x,VLOOKUP(W502,'Drop-down_menus'!$D$2:$E$13,2,FALSE),IF(_xlpm.x=0,"",_xlpm.x)))</f>
        <v/>
      </c>
      <c r="AA502" s="46" t="str">
        <f>IF(X502="","",_xlfn.LET(_xlpm.x,VLOOKUP(X502,'Drop-down_menus'!$D$2:$E$13,2,FALSE),IF(_xlpm.x=0,"",_xlpm.x)))</f>
        <v/>
      </c>
      <c r="AB502" s="46" t="s">
        <v>1252</v>
      </c>
      <c r="AC502" s="46" t="s">
        <v>1255</v>
      </c>
    </row>
    <row r="503" spans="2:34" ht="13.5" customHeight="1">
      <c r="B503" s="46">
        <v>362</v>
      </c>
      <c r="C503" s="46" t="s">
        <v>100</v>
      </c>
      <c r="D503" s="46" t="b">
        <f>COUNTIF(Events!$B$2:$B$171, C503) &gt; 0</f>
        <v>1</v>
      </c>
      <c r="G503" s="46" t="s">
        <v>1215</v>
      </c>
      <c r="I503" s="46" t="s">
        <v>273</v>
      </c>
      <c r="J503" s="46" t="str">
        <f>IF(I503="","",_xlfn.LET(_xlpm.x,VLOOKUP(I503,'2026-01-09_taxon-match'!$A$2:$N$81,4,FALSE),IF(_xlpm.x=0,"",_xlpm.x)))</f>
        <v>Trematocarpus antarcticus</v>
      </c>
      <c r="L503" s="46" t="str">
        <f>IF(I503="","",_xlfn.LET(_xlpm.x,VLOOKUP(I503,'2026-01-09_taxon-match'!$A$2:$N$81,3,FALSE),IF(_xlpm.x=0,"",_xlpm.x)))</f>
        <v>urn:lsid:marinespecies.org:taxname:377122</v>
      </c>
      <c r="M503" s="46" t="str">
        <f>IF($I503="","",_xlfn.LET(_xlpm.x,VLOOKUP($I503,'2026-01-09_taxon-match'!$A$2:$N$81,5,FALSE),IF(_xlpm.x=0,"",_xlpm.x)))</f>
        <v>(Hariot) Fredericq &amp; R.L.Moe, 2009</v>
      </c>
      <c r="N503" s="46" t="str">
        <f>IF($I503="","",_xlfn.LET(_xlpm.x,VLOOKUP($I503,'2026-01-09_taxon-match'!$A$2:$N$81,6,FALSE),IF(_xlpm.x=0,"",_xlpm.x)))</f>
        <v>Plantae</v>
      </c>
      <c r="O503" s="46" t="str">
        <f>IF($I503="","",_xlfn.LET(_xlpm.x,VLOOKUP($I503,'2026-01-09_taxon-match'!$A$2:$N$81,7,FALSE),IF(_xlpm.x=0,"",_xlpm.x)))</f>
        <v>Rhodophyta</v>
      </c>
      <c r="P503" s="46" t="str">
        <f>IF($I503="","",_xlfn.LET(_xlpm.x,VLOOKUP($I503,'2026-01-09_taxon-match'!$A$2:$N$81,8,FALSE),IF(_xlpm.x=0,"",_xlpm.x)))</f>
        <v>Florideophyceae</v>
      </c>
      <c r="Q503" s="46" t="str">
        <f>IF($I503="","",_xlfn.LET(_xlpm.x,VLOOKUP($I503,'2026-01-09_taxon-match'!$A$2:$N$81,9,FALSE),IF(_xlpm.x=0,"",_xlpm.x)))</f>
        <v>Plocamiales</v>
      </c>
      <c r="R503" s="46" t="str">
        <f>IF($I503="","",_xlfn.LET(_xlpm.x,VLOOKUP($I503,'2026-01-09_taxon-match'!$A$2:$N$81,10,FALSE),IF(_xlpm.x=0,"",_xlpm.x)))</f>
        <v>Sarcodiaceae</v>
      </c>
      <c r="S503" s="46" t="str">
        <f>IF($I503="","",_xlfn.LET(_xlpm.x,VLOOKUP($I503,'2026-01-09_taxon-match'!$A$2:$N$81,11,FALSE),IF(_xlpm.x=0,"",_xlpm.x)))</f>
        <v>Trematocarpus</v>
      </c>
      <c r="T503" s="46" t="str">
        <f>IF($I503="","",_xlfn.LET(_xlpm.x,VLOOKUP($I503,'2026-01-09_taxon-match'!$A$2:$N$81,13,FALSE),IF(_xlpm.x=0,"",_xlpm.x)))</f>
        <v>antarcticus</v>
      </c>
      <c r="U503" s="46">
        <v>1</v>
      </c>
      <c r="V503" t="s">
        <v>43</v>
      </c>
      <c r="Y503" s="46" t="str">
        <f>IF(V503="","",_xlfn.LET(_xlpm.x,VLOOKUP(V503,'Drop-down_menus'!$D$2:$E$13,2,FALSE),IF(_xlpm.x=0,"",_xlpm.x)))</f>
        <v>https://orcid.org/0000-0002-0981-7442</v>
      </c>
      <c r="Z503" s="46" t="str">
        <f>IF(W503="","",_xlfn.LET(_xlpm.x,VLOOKUP(W503,'Drop-down_menus'!$D$2:$E$13,2,FALSE),IF(_xlpm.x=0,"",_xlpm.x)))</f>
        <v/>
      </c>
      <c r="AA503" s="46" t="str">
        <f>IF(X503="","",_xlfn.LET(_xlpm.x,VLOOKUP(X503,'Drop-down_menus'!$D$2:$E$13,2,FALSE),IF(_xlpm.x=0,"",_xlpm.x)))</f>
        <v/>
      </c>
      <c r="AB503" s="46" t="s">
        <v>300</v>
      </c>
      <c r="AC503" s="46" t="s">
        <v>1255</v>
      </c>
    </row>
    <row r="504" spans="2:34" ht="13.5" customHeight="1">
      <c r="B504" s="46">
        <v>363</v>
      </c>
      <c r="C504" s="46" t="s">
        <v>100</v>
      </c>
      <c r="D504" s="46" t="b">
        <f>COUNTIF(Events!$B$2:$B$171, C504) &gt; 0</f>
        <v>1</v>
      </c>
      <c r="G504" s="46" t="s">
        <v>1215</v>
      </c>
      <c r="I504" s="46" t="s">
        <v>273</v>
      </c>
      <c r="J504" s="46" t="str">
        <f>IF(I504="","",_xlfn.LET(_xlpm.x,VLOOKUP(I504,'2026-01-09_taxon-match'!$A$2:$N$81,4,FALSE),IF(_xlpm.x=0,"",_xlpm.x)))</f>
        <v>Trematocarpus antarcticus</v>
      </c>
      <c r="L504" s="46" t="str">
        <f>IF(I504="","",_xlfn.LET(_xlpm.x,VLOOKUP(I504,'2026-01-09_taxon-match'!$A$2:$N$81,3,FALSE),IF(_xlpm.x=0,"",_xlpm.x)))</f>
        <v>urn:lsid:marinespecies.org:taxname:377122</v>
      </c>
      <c r="M504" s="46" t="str">
        <f>IF($I504="","",_xlfn.LET(_xlpm.x,VLOOKUP($I504,'2026-01-09_taxon-match'!$A$2:$N$81,5,FALSE),IF(_xlpm.x=0,"",_xlpm.x)))</f>
        <v>(Hariot) Fredericq &amp; R.L.Moe, 2009</v>
      </c>
      <c r="N504" s="46" t="str">
        <f>IF($I504="","",_xlfn.LET(_xlpm.x,VLOOKUP($I504,'2026-01-09_taxon-match'!$A$2:$N$81,6,FALSE),IF(_xlpm.x=0,"",_xlpm.x)))</f>
        <v>Plantae</v>
      </c>
      <c r="O504" s="46" t="str">
        <f>IF($I504="","",_xlfn.LET(_xlpm.x,VLOOKUP($I504,'2026-01-09_taxon-match'!$A$2:$N$81,7,FALSE),IF(_xlpm.x=0,"",_xlpm.x)))</f>
        <v>Rhodophyta</v>
      </c>
      <c r="P504" s="46" t="str">
        <f>IF($I504="","",_xlfn.LET(_xlpm.x,VLOOKUP($I504,'2026-01-09_taxon-match'!$A$2:$N$81,8,FALSE),IF(_xlpm.x=0,"",_xlpm.x)))</f>
        <v>Florideophyceae</v>
      </c>
      <c r="Q504" s="46" t="str">
        <f>IF($I504="","",_xlfn.LET(_xlpm.x,VLOOKUP($I504,'2026-01-09_taxon-match'!$A$2:$N$81,9,FALSE),IF(_xlpm.x=0,"",_xlpm.x)))</f>
        <v>Plocamiales</v>
      </c>
      <c r="R504" s="46" t="str">
        <f>IF($I504="","",_xlfn.LET(_xlpm.x,VLOOKUP($I504,'2026-01-09_taxon-match'!$A$2:$N$81,10,FALSE),IF(_xlpm.x=0,"",_xlpm.x)))</f>
        <v>Sarcodiaceae</v>
      </c>
      <c r="S504" s="46" t="str">
        <f>IF($I504="","",_xlfn.LET(_xlpm.x,VLOOKUP($I504,'2026-01-09_taxon-match'!$A$2:$N$81,11,FALSE),IF(_xlpm.x=0,"",_xlpm.x)))</f>
        <v>Trematocarpus</v>
      </c>
      <c r="T504" s="46" t="str">
        <f>IF($I504="","",_xlfn.LET(_xlpm.x,VLOOKUP($I504,'2026-01-09_taxon-match'!$A$2:$N$81,13,FALSE),IF(_xlpm.x=0,"",_xlpm.x)))</f>
        <v>antarcticus</v>
      </c>
      <c r="U504" s="46">
        <v>1</v>
      </c>
      <c r="V504" t="s">
        <v>43</v>
      </c>
      <c r="Y504" s="46" t="str">
        <f>IF(V504="","",_xlfn.LET(_xlpm.x,VLOOKUP(V504,'Drop-down_menus'!$D$2:$E$13,2,FALSE),IF(_xlpm.x=0,"",_xlpm.x)))</f>
        <v>https://orcid.org/0000-0002-0981-7442</v>
      </c>
      <c r="Z504" s="46" t="str">
        <f>IF(W504="","",_xlfn.LET(_xlpm.x,VLOOKUP(W504,'Drop-down_menus'!$D$2:$E$13,2,FALSE),IF(_xlpm.x=0,"",_xlpm.x)))</f>
        <v/>
      </c>
      <c r="AA504" s="46" t="str">
        <f>IF(X504="","",_xlfn.LET(_xlpm.x,VLOOKUP(X504,'Drop-down_menus'!$D$2:$E$13,2,FALSE),IF(_xlpm.x=0,"",_xlpm.x)))</f>
        <v/>
      </c>
      <c r="AB504" s="46" t="s">
        <v>1126</v>
      </c>
      <c r="AC504" s="46" t="s">
        <v>241</v>
      </c>
      <c r="AD504" s="46" t="s">
        <v>1265</v>
      </c>
    </row>
    <row r="505" spans="2:34" ht="13.5" customHeight="1">
      <c r="B505" s="46">
        <v>363</v>
      </c>
      <c r="C505" s="46" t="s">
        <v>100</v>
      </c>
      <c r="D505" s="46" t="b">
        <f>COUNTIF(Events!$B$2:$B$171, C505) &gt; 0</f>
        <v>1</v>
      </c>
      <c r="E505" s="46" t="s">
        <v>169</v>
      </c>
      <c r="G505" s="46" t="s">
        <v>273</v>
      </c>
      <c r="I505" s="46" t="s">
        <v>273</v>
      </c>
      <c r="J505" s="46" t="str">
        <f>IF(I505="","",_xlfn.LET(_xlpm.x,VLOOKUP(I505,'2026-01-09_taxon-match'!$A$2:$N$81,4,FALSE),IF(_xlpm.x=0,"",_xlpm.x)))</f>
        <v>Trematocarpus antarcticus</v>
      </c>
      <c r="L505" s="46" t="str">
        <f>IF(I505="","",_xlfn.LET(_xlpm.x,VLOOKUP(I505,'2026-01-09_taxon-match'!$A$2:$N$81,3,FALSE),IF(_xlpm.x=0,"",_xlpm.x)))</f>
        <v>urn:lsid:marinespecies.org:taxname:377122</v>
      </c>
      <c r="M505" s="46" t="str">
        <f>IF($I505="","",_xlfn.LET(_xlpm.x,VLOOKUP($I505,'2026-01-09_taxon-match'!$A$2:$N$81,5,FALSE),IF(_xlpm.x=0,"",_xlpm.x)))</f>
        <v>(Hariot) Fredericq &amp; R.L.Moe, 2009</v>
      </c>
      <c r="N505" s="46" t="str">
        <f>IF($I505="","",_xlfn.LET(_xlpm.x,VLOOKUP($I505,'2026-01-09_taxon-match'!$A$2:$N$81,6,FALSE),IF(_xlpm.x=0,"",_xlpm.x)))</f>
        <v>Plantae</v>
      </c>
      <c r="O505" s="46" t="str">
        <f>IF($I505="","",_xlfn.LET(_xlpm.x,VLOOKUP($I505,'2026-01-09_taxon-match'!$A$2:$N$81,7,FALSE),IF(_xlpm.x=0,"",_xlpm.x)))</f>
        <v>Rhodophyta</v>
      </c>
      <c r="P505" s="46" t="str">
        <f>IF($I505="","",_xlfn.LET(_xlpm.x,VLOOKUP($I505,'2026-01-09_taxon-match'!$A$2:$N$81,8,FALSE),IF(_xlpm.x=0,"",_xlpm.x)))</f>
        <v>Florideophyceae</v>
      </c>
      <c r="Q505" s="46" t="str">
        <f>IF($I505="","",_xlfn.LET(_xlpm.x,VLOOKUP($I505,'2026-01-09_taxon-match'!$A$2:$N$81,9,FALSE),IF(_xlpm.x=0,"",_xlpm.x)))</f>
        <v>Plocamiales</v>
      </c>
      <c r="R505" s="46" t="str">
        <f>IF($I505="","",_xlfn.LET(_xlpm.x,VLOOKUP($I505,'2026-01-09_taxon-match'!$A$2:$N$81,10,FALSE),IF(_xlpm.x=0,"",_xlpm.x)))</f>
        <v>Sarcodiaceae</v>
      </c>
      <c r="S505" s="46" t="str">
        <f>IF($I505="","",_xlfn.LET(_xlpm.x,VLOOKUP($I505,'2026-01-09_taxon-match'!$A$2:$N$81,11,FALSE),IF(_xlpm.x=0,"",_xlpm.x)))</f>
        <v>Trematocarpus</v>
      </c>
      <c r="T505" s="46" t="str">
        <f>IF($I505="","",_xlfn.LET(_xlpm.x,VLOOKUP($I505,'2026-01-09_taxon-match'!$A$2:$N$81,13,FALSE),IF(_xlpm.x=0,"",_xlpm.x)))</f>
        <v>antarcticus</v>
      </c>
      <c r="U505" s="46" t="s">
        <v>244</v>
      </c>
      <c r="V505" s="46" t="s">
        <v>58</v>
      </c>
      <c r="W505" s="46" t="s">
        <v>28</v>
      </c>
      <c r="Y505" s="46" t="str">
        <f>IF(V505="","",_xlfn.LET(_xlpm.x,VLOOKUP(V505,'Drop-down_menus'!$D$2:$E$13,2,FALSE),IF(_xlpm.x=0,"",_xlpm.x)))</f>
        <v>https://orcid.org/0000-0002-9708-1761</v>
      </c>
      <c r="Z505" s="46" t="str">
        <f>IF(W505="","",_xlfn.LET(_xlpm.x,VLOOKUP(W505,'Drop-down_menus'!$D$2:$E$13,2,FALSE),IF(_xlpm.x=0,"",_xlpm.x)))</f>
        <v>https://orcid.org/0000-0002-9037-7623</v>
      </c>
      <c r="AA505" s="46" t="str">
        <f>IF(X505="","",_xlfn.LET(_xlpm.x,VLOOKUP(X505,'Drop-down_menus'!$D$2:$E$13,2,FALSE),IF(_xlpm.x=0,"",_xlpm.x)))</f>
        <v/>
      </c>
      <c r="AB505" s="14" t="s">
        <v>223</v>
      </c>
      <c r="AC505" s="14" t="s">
        <v>241</v>
      </c>
      <c r="AE505" s="46" t="s">
        <v>28</v>
      </c>
      <c r="AF505" s="46" t="s">
        <v>42</v>
      </c>
      <c r="AG505" s="46" t="str">
        <f>IF(AE505="","",_xlfn.LET(_xlpm.x,VLOOKUP(AE505,'Drop-down_menus'!$D$2:$E$13,2,FALSE),IF(_xlpm.x=0,"",_xlpm.x)))</f>
        <v>https://orcid.org/0000-0002-9037-7623</v>
      </c>
      <c r="AH505" s="46" t="str">
        <f>IF(AF505="","",_xlfn.LET(_xlpm.x,VLOOKUP(AF505,'Drop-down_menus'!$D$2:$E$13,2,FALSE),IF(_xlpm.x=0,"",_xlpm.x)))</f>
        <v/>
      </c>
    </row>
    <row r="506" spans="2:34" ht="13.5" customHeight="1">
      <c r="B506" s="46">
        <v>364</v>
      </c>
      <c r="C506" s="46" t="s">
        <v>100</v>
      </c>
      <c r="D506" s="46" t="b">
        <f>COUNTIF(Events!$B$2:$B$171, C506) &gt; 0</f>
        <v>1</v>
      </c>
      <c r="G506" s="46" t="s">
        <v>1216</v>
      </c>
      <c r="I506" s="46" t="s">
        <v>274</v>
      </c>
      <c r="J506" s="46" t="str">
        <f>IF(I506="","",_xlfn.LET(_xlpm.x,VLOOKUP(I506,'2026-01-09_taxon-match'!$A$2:$N$81,4,FALSE),IF(_xlpm.x=0,"",_xlpm.x)))</f>
        <v>Rhodophyta</v>
      </c>
      <c r="K506" s="46" t="s">
        <v>1318</v>
      </c>
      <c r="L506" s="46" t="str">
        <f>IF(I506="","",_xlfn.LET(_xlpm.x,VLOOKUP(I506,'2026-01-09_taxon-match'!$A$2:$N$81,3,FALSE),IF(_xlpm.x=0,"",_xlpm.x)))</f>
        <v>urn:lsid:marinespecies.org:taxname:852</v>
      </c>
      <c r="M506" s="46" t="str">
        <f>IF($I506="","",_xlfn.LET(_xlpm.x,VLOOKUP($I506,'2026-01-09_taxon-match'!$A$2:$N$81,5,FALSE),IF(_xlpm.x=0,"",_xlpm.x)))</f>
        <v>Wettstein, 1901</v>
      </c>
      <c r="N506" s="46" t="str">
        <f>IF($I506="","",_xlfn.LET(_xlpm.x,VLOOKUP($I506,'2026-01-09_taxon-match'!$A$2:$N$81,6,FALSE),IF(_xlpm.x=0,"",_xlpm.x)))</f>
        <v>Plantae</v>
      </c>
      <c r="O506" s="46" t="str">
        <f>IF($I506="","",_xlfn.LET(_xlpm.x,VLOOKUP($I506,'2026-01-09_taxon-match'!$A$2:$N$81,7,FALSE),IF(_xlpm.x=0,"",_xlpm.x)))</f>
        <v>Rhodophyta</v>
      </c>
      <c r="P506" s="46" t="str">
        <f>IF($I506="","",_xlfn.LET(_xlpm.x,VLOOKUP($I506,'2026-01-09_taxon-match'!$A$2:$N$81,8,FALSE),IF(_xlpm.x=0,"",_xlpm.x)))</f>
        <v/>
      </c>
      <c r="Q506" s="46" t="str">
        <f>IF($I506="","",_xlfn.LET(_xlpm.x,VLOOKUP($I506,'2026-01-09_taxon-match'!$A$2:$N$81,9,FALSE),IF(_xlpm.x=0,"",_xlpm.x)))</f>
        <v/>
      </c>
      <c r="R506" s="46" t="str">
        <f>IF($I506="","",_xlfn.LET(_xlpm.x,VLOOKUP($I506,'2026-01-09_taxon-match'!$A$2:$N$81,10,FALSE),IF(_xlpm.x=0,"",_xlpm.x)))</f>
        <v/>
      </c>
      <c r="S506" s="46" t="str">
        <f>IF($I506="","",_xlfn.LET(_xlpm.x,VLOOKUP($I506,'2026-01-09_taxon-match'!$A$2:$N$81,11,FALSE),IF(_xlpm.x=0,"",_xlpm.x)))</f>
        <v/>
      </c>
      <c r="T506" s="46" t="str">
        <f>IF($I506="","",_xlfn.LET(_xlpm.x,VLOOKUP($I506,'2026-01-09_taxon-match'!$A$2:$N$81,13,FALSE),IF(_xlpm.x=0,"",_xlpm.x)))</f>
        <v/>
      </c>
      <c r="U506" s="46">
        <v>1</v>
      </c>
      <c r="V506" t="s">
        <v>43</v>
      </c>
      <c r="Y506" s="46" t="str">
        <f>IF(V506="","",_xlfn.LET(_xlpm.x,VLOOKUP(V506,'Drop-down_menus'!$D$2:$E$13,2,FALSE),IF(_xlpm.x=0,"",_xlpm.x)))</f>
        <v>https://orcid.org/0000-0002-0981-7442</v>
      </c>
      <c r="Z506" s="46" t="str">
        <f>IF(W506="","",_xlfn.LET(_xlpm.x,VLOOKUP(W506,'Drop-down_menus'!$D$2:$E$13,2,FALSE),IF(_xlpm.x=0,"",_xlpm.x)))</f>
        <v/>
      </c>
      <c r="AA506" s="46" t="str">
        <f>IF(X506="","",_xlfn.LET(_xlpm.x,VLOOKUP(X506,'Drop-down_menus'!$D$2:$E$13,2,FALSE),IF(_xlpm.x=0,"",_xlpm.x)))</f>
        <v/>
      </c>
      <c r="AB506" s="46" t="s">
        <v>1126</v>
      </c>
      <c r="AC506" s="46" t="s">
        <v>241</v>
      </c>
    </row>
    <row r="507" spans="2:34" ht="13.5" customHeight="1">
      <c r="B507" s="46">
        <v>364</v>
      </c>
      <c r="C507" s="46" t="s">
        <v>100</v>
      </c>
      <c r="D507" s="46" t="b">
        <f>COUNTIF(Events!$B$2:$B$171, C507) &gt; 0</f>
        <v>1</v>
      </c>
      <c r="E507" s="46" t="s">
        <v>169</v>
      </c>
      <c r="G507" s="46" t="s">
        <v>274</v>
      </c>
      <c r="I507" s="46" t="s">
        <v>274</v>
      </c>
      <c r="J507" s="46" t="str">
        <f>IF(I507="","",_xlfn.LET(_xlpm.x,VLOOKUP(I507,'2026-01-09_taxon-match'!$A$2:$N$81,4,FALSE),IF(_xlpm.x=0,"",_xlpm.x)))</f>
        <v>Rhodophyta</v>
      </c>
      <c r="L507" s="46" t="str">
        <f>IF(I507="","",_xlfn.LET(_xlpm.x,VLOOKUP(I507,'2026-01-09_taxon-match'!$A$2:$N$81,3,FALSE),IF(_xlpm.x=0,"",_xlpm.x)))</f>
        <v>urn:lsid:marinespecies.org:taxname:852</v>
      </c>
      <c r="M507" s="46" t="str">
        <f>IF($I507="","",_xlfn.LET(_xlpm.x,VLOOKUP($I507,'2026-01-09_taxon-match'!$A$2:$N$81,5,FALSE),IF(_xlpm.x=0,"",_xlpm.x)))</f>
        <v>Wettstein, 1901</v>
      </c>
      <c r="N507" s="46" t="str">
        <f>IF($I507="","",_xlfn.LET(_xlpm.x,VLOOKUP($I507,'2026-01-09_taxon-match'!$A$2:$N$81,6,FALSE),IF(_xlpm.x=0,"",_xlpm.x)))</f>
        <v>Plantae</v>
      </c>
      <c r="O507" s="46" t="str">
        <f>IF($I507="","",_xlfn.LET(_xlpm.x,VLOOKUP($I507,'2026-01-09_taxon-match'!$A$2:$N$81,7,FALSE),IF(_xlpm.x=0,"",_xlpm.x)))</f>
        <v>Rhodophyta</v>
      </c>
      <c r="P507" s="46" t="str">
        <f>IF($I507="","",_xlfn.LET(_xlpm.x,VLOOKUP($I507,'2026-01-09_taxon-match'!$A$2:$N$81,8,FALSE),IF(_xlpm.x=0,"",_xlpm.x)))</f>
        <v/>
      </c>
      <c r="Q507" s="46" t="str">
        <f>IF($I507="","",_xlfn.LET(_xlpm.x,VLOOKUP($I507,'2026-01-09_taxon-match'!$A$2:$N$81,9,FALSE),IF(_xlpm.x=0,"",_xlpm.x)))</f>
        <v/>
      </c>
      <c r="R507" s="46" t="str">
        <f>IF($I507="","",_xlfn.LET(_xlpm.x,VLOOKUP($I507,'2026-01-09_taxon-match'!$A$2:$N$81,10,FALSE),IF(_xlpm.x=0,"",_xlpm.x)))</f>
        <v/>
      </c>
      <c r="S507" s="46" t="str">
        <f>IF($I507="","",_xlfn.LET(_xlpm.x,VLOOKUP($I507,'2026-01-09_taxon-match'!$A$2:$N$81,11,FALSE),IF(_xlpm.x=0,"",_xlpm.x)))</f>
        <v/>
      </c>
      <c r="T507" s="46" t="str">
        <f>IF($I507="","",_xlfn.LET(_xlpm.x,VLOOKUP($I507,'2026-01-09_taxon-match'!$A$2:$N$81,13,FALSE),IF(_xlpm.x=0,"",_xlpm.x)))</f>
        <v/>
      </c>
      <c r="U507" s="46">
        <v>1</v>
      </c>
      <c r="V507" s="46" t="s">
        <v>58</v>
      </c>
      <c r="Y507" s="46" t="str">
        <f>IF(V507="","",_xlfn.LET(_xlpm.x,VLOOKUP(V507,'Drop-down_menus'!$D$2:$E$13,2,FALSE),IF(_xlpm.x=0,"",_xlpm.x)))</f>
        <v>https://orcid.org/0000-0002-9708-1761</v>
      </c>
      <c r="Z507" s="46" t="str">
        <f>IF(W507="","",_xlfn.LET(_xlpm.x,VLOOKUP(W507,'Drop-down_menus'!$D$2:$E$13,2,FALSE),IF(_xlpm.x=0,"",_xlpm.x)))</f>
        <v/>
      </c>
      <c r="AA507" s="46" t="str">
        <f>IF(X507="","",_xlfn.LET(_xlpm.x,VLOOKUP(X507,'Drop-down_menus'!$D$2:$E$13,2,FALSE),IF(_xlpm.x=0,"",_xlpm.x)))</f>
        <v/>
      </c>
      <c r="AB507" s="14" t="s">
        <v>223</v>
      </c>
      <c r="AC507" s="14" t="s">
        <v>241</v>
      </c>
      <c r="AE507" s="46" t="s">
        <v>28</v>
      </c>
      <c r="AF507" s="46" t="s">
        <v>42</v>
      </c>
      <c r="AG507" s="46" t="str">
        <f>IF(AE507="","",_xlfn.LET(_xlpm.x,VLOOKUP(AE507,'Drop-down_menus'!$D$2:$E$13,2,FALSE),IF(_xlpm.x=0,"",_xlpm.x)))</f>
        <v>https://orcid.org/0000-0002-9037-7623</v>
      </c>
      <c r="AH507" s="46" t="str">
        <f>IF(AF507="","",_xlfn.LET(_xlpm.x,VLOOKUP(AF507,'Drop-down_menus'!$D$2:$E$13,2,FALSE),IF(_xlpm.x=0,"",_xlpm.x)))</f>
        <v/>
      </c>
    </row>
    <row r="508" spans="2:34" ht="13.5" customHeight="1">
      <c r="B508" s="46">
        <v>368</v>
      </c>
      <c r="C508" s="46" t="s">
        <v>113</v>
      </c>
      <c r="D508" s="46" t="b">
        <f>COUNTIF(Events!$B$2:$B$171, C508) &gt; 0</f>
        <v>1</v>
      </c>
      <c r="E508" s="46" t="s">
        <v>163</v>
      </c>
      <c r="F508" s="46" t="s">
        <v>1077</v>
      </c>
      <c r="J508" s="46" t="str">
        <f>IF(I508="","",_xlfn.LET(_xlpm.x,VLOOKUP(I508,'2026-01-09_taxon-match'!$A$2:$N$81,4,FALSE),IF(_xlpm.x=0,"",_xlpm.x)))</f>
        <v/>
      </c>
      <c r="L508" s="46" t="str">
        <f>IF(I508="","",_xlfn.LET(_xlpm.x,VLOOKUP(I508,'2026-01-09_taxon-match'!$A$2:$N$81,3,FALSE),IF(_xlpm.x=0,"",_xlpm.x)))</f>
        <v/>
      </c>
      <c r="M508" s="46" t="str">
        <f>IF($I508="","",_xlfn.LET(_xlpm.x,VLOOKUP($I508,'2026-01-09_taxon-match'!$A$2:$N$81,5,FALSE),IF(_xlpm.x=0,"",_xlpm.x)))</f>
        <v/>
      </c>
      <c r="N508" s="46" t="str">
        <f>IF($I508="","",_xlfn.LET(_xlpm.x,VLOOKUP($I508,'2026-01-09_taxon-match'!$A$2:$N$81,6,FALSE),IF(_xlpm.x=0,"",_xlpm.x)))</f>
        <v/>
      </c>
      <c r="O508" s="46" t="str">
        <f>IF($I508="","",_xlfn.LET(_xlpm.x,VLOOKUP($I508,'2026-01-09_taxon-match'!$A$2:$N$81,7,FALSE),IF(_xlpm.x=0,"",_xlpm.x)))</f>
        <v/>
      </c>
      <c r="P508" s="46" t="str">
        <f>IF($I508="","",_xlfn.LET(_xlpm.x,VLOOKUP($I508,'2026-01-09_taxon-match'!$A$2:$N$81,8,FALSE),IF(_xlpm.x=0,"",_xlpm.x)))</f>
        <v/>
      </c>
      <c r="Q508" s="46" t="str">
        <f>IF($I508="","",_xlfn.LET(_xlpm.x,VLOOKUP($I508,'2026-01-09_taxon-match'!$A$2:$N$81,9,FALSE),IF(_xlpm.x=0,"",_xlpm.x)))</f>
        <v/>
      </c>
      <c r="R508" s="46" t="str">
        <f>IF($I508="","",_xlfn.LET(_xlpm.x,VLOOKUP($I508,'2026-01-09_taxon-match'!$A$2:$N$81,10,FALSE),IF(_xlpm.x=0,"",_xlpm.x)))</f>
        <v/>
      </c>
      <c r="S508" s="46" t="str">
        <f>IF($I508="","",_xlfn.LET(_xlpm.x,VLOOKUP($I508,'2026-01-09_taxon-match'!$A$2:$N$81,11,FALSE),IF(_xlpm.x=0,"",_xlpm.x)))</f>
        <v/>
      </c>
      <c r="T508" s="46" t="str">
        <f>IF($I508="","",_xlfn.LET(_xlpm.x,VLOOKUP($I508,'2026-01-09_taxon-match'!$A$2:$N$81,13,FALSE),IF(_xlpm.x=0,"",_xlpm.x)))</f>
        <v/>
      </c>
      <c r="V508" s="46" t="s">
        <v>28</v>
      </c>
      <c r="Y508" s="46" t="str">
        <f>IF(V508="","",_xlfn.LET(_xlpm.x,VLOOKUP(V508,'Drop-down_menus'!$D$2:$E$13,2,FALSE),IF(_xlpm.x=0,"",_xlpm.x)))</f>
        <v>https://orcid.org/0000-0002-9037-7623</v>
      </c>
      <c r="Z508" s="46" t="str">
        <f>IF(W508="","",_xlfn.LET(_xlpm.x,VLOOKUP(W508,'Drop-down_menus'!$D$2:$E$13,2,FALSE),IF(_xlpm.x=0,"",_xlpm.x)))</f>
        <v/>
      </c>
      <c r="AA508" s="46" t="str">
        <f>IF(X508="","",_xlfn.LET(_xlpm.x,VLOOKUP(X508,'Drop-down_menus'!$D$2:$E$13,2,FALSE),IF(_xlpm.x=0,"",_xlpm.x)))</f>
        <v/>
      </c>
      <c r="AB508" s="14"/>
      <c r="AC508" s="14" t="s">
        <v>1094</v>
      </c>
      <c r="AD508" s="46" t="s">
        <v>1095</v>
      </c>
      <c r="AE508" s="46" t="s">
        <v>28</v>
      </c>
      <c r="AF508" s="46" t="s">
        <v>42</v>
      </c>
      <c r="AG508" s="46" t="str">
        <f>IF(AE508="","",_xlfn.LET(_xlpm.x,VLOOKUP(AE508,'Drop-down_menus'!$D$2:$E$13,2,FALSE),IF(_xlpm.x=0,"",_xlpm.x)))</f>
        <v>https://orcid.org/0000-0002-9037-7623</v>
      </c>
      <c r="AH508" s="46" t="str">
        <f>IF(AF508="","",_xlfn.LET(_xlpm.x,VLOOKUP(AF508,'Drop-down_menus'!$D$2:$E$13,2,FALSE),IF(_xlpm.x=0,"",_xlpm.x)))</f>
        <v/>
      </c>
    </row>
    <row r="509" spans="2:34" ht="13.5" customHeight="1">
      <c r="B509">
        <v>369</v>
      </c>
      <c r="C509" t="s">
        <v>115</v>
      </c>
      <c r="D509" s="46" t="b">
        <f>COUNTIF(Events!$B$2:$B$171, C509) &gt; 0</f>
        <v>1</v>
      </c>
      <c r="E509" s="2" t="s">
        <v>169</v>
      </c>
      <c r="G509" s="46" t="s">
        <v>177</v>
      </c>
      <c r="I509" s="46" t="s">
        <v>177</v>
      </c>
      <c r="J509" s="46" t="str">
        <f>IF(I509="","",_xlfn.LET(_xlpm.x,VLOOKUP(I509,'2026-01-09_taxon-match'!$A$2:$N$81,4,FALSE),IF(_xlpm.x=0,"",_xlpm.x)))</f>
        <v>Sterechinus neumayeri</v>
      </c>
      <c r="L509" s="46" t="str">
        <f>IF(I509="","",_xlfn.LET(_xlpm.x,VLOOKUP(I509,'2026-01-09_taxon-match'!$A$2:$N$81,3,FALSE),IF(_xlpm.x=0,"",_xlpm.x)))</f>
        <v>urn:lsid:marinespecies.org:taxname:160831</v>
      </c>
      <c r="M509" s="46" t="str">
        <f>IF($I509="","",_xlfn.LET(_xlpm.x,VLOOKUP($I509,'2026-01-09_taxon-match'!$A$2:$N$81,5,FALSE),IF(_xlpm.x=0,"",_xlpm.x)))</f>
        <v>(Meissner, 1900)</v>
      </c>
      <c r="N509" s="46" t="str">
        <f>IF($I509="","",_xlfn.LET(_xlpm.x,VLOOKUP($I509,'2026-01-09_taxon-match'!$A$2:$N$81,6,FALSE),IF(_xlpm.x=0,"",_xlpm.x)))</f>
        <v>Animalia</v>
      </c>
      <c r="O509" s="46" t="str">
        <f>IF($I509="","",_xlfn.LET(_xlpm.x,VLOOKUP($I509,'2026-01-09_taxon-match'!$A$2:$N$81,7,FALSE),IF(_xlpm.x=0,"",_xlpm.x)))</f>
        <v>Echinodermata</v>
      </c>
      <c r="P509" s="46" t="str">
        <f>IF($I509="","",_xlfn.LET(_xlpm.x,VLOOKUP($I509,'2026-01-09_taxon-match'!$A$2:$N$81,8,FALSE),IF(_xlpm.x=0,"",_xlpm.x)))</f>
        <v>Echinoidea</v>
      </c>
      <c r="Q509" s="46" t="str">
        <f>IF($I509="","",_xlfn.LET(_xlpm.x,VLOOKUP($I509,'2026-01-09_taxon-match'!$A$2:$N$81,9,FALSE),IF(_xlpm.x=0,"",_xlpm.x)))</f>
        <v>Camarodonta</v>
      </c>
      <c r="R509" s="46" t="str">
        <f>IF($I509="","",_xlfn.LET(_xlpm.x,VLOOKUP($I509,'2026-01-09_taxon-match'!$A$2:$N$81,10,FALSE),IF(_xlpm.x=0,"",_xlpm.x)))</f>
        <v>Echinidae</v>
      </c>
      <c r="S509" s="46" t="str">
        <f>IF($I509="","",_xlfn.LET(_xlpm.x,VLOOKUP($I509,'2026-01-09_taxon-match'!$A$2:$N$81,11,FALSE),IF(_xlpm.x=0,"",_xlpm.x)))</f>
        <v>Sterechinus</v>
      </c>
      <c r="T509" s="46" t="str">
        <f>IF($I509="","",_xlfn.LET(_xlpm.x,VLOOKUP($I509,'2026-01-09_taxon-match'!$A$2:$N$81,13,FALSE),IF(_xlpm.x=0,"",_xlpm.x)))</f>
        <v>neumayeri</v>
      </c>
      <c r="V509" s="46" t="s">
        <v>43</v>
      </c>
      <c r="W509" s="46" t="s">
        <v>28</v>
      </c>
      <c r="X509" s="46" t="s">
        <v>32</v>
      </c>
      <c r="Y509" s="46" t="str">
        <f>IF(V509="","",_xlfn.LET(_xlpm.x,VLOOKUP(V509,'Drop-down_menus'!$D$2:$E$13,2,FALSE),IF(_xlpm.x=0,"",_xlpm.x)))</f>
        <v>https://orcid.org/0000-0002-0981-7442</v>
      </c>
      <c r="Z509" s="46" t="str">
        <f>IF(W509="","",_xlfn.LET(_xlpm.x,VLOOKUP(W509,'Drop-down_menus'!$D$2:$E$13,2,FALSE),IF(_xlpm.x=0,"",_xlpm.x)))</f>
        <v>https://orcid.org/0000-0002-9037-7623</v>
      </c>
      <c r="AA509" s="46" t="str">
        <f>IF(X509="","",_xlfn.LET(_xlpm.x,VLOOKUP(X509,'Drop-down_menus'!$D$2:$E$13,2,FALSE),IF(_xlpm.x=0,"",_xlpm.x)))</f>
        <v>https://orcid.org/0000-0001-5748-602X</v>
      </c>
    </row>
    <row r="510" spans="2:34" ht="13.5" customHeight="1">
      <c r="B510">
        <v>370</v>
      </c>
      <c r="C510" t="s">
        <v>115</v>
      </c>
      <c r="D510" s="46" t="b">
        <f>COUNTIF(Events!$B$2:$B$171, C510) &gt; 0</f>
        <v>1</v>
      </c>
      <c r="E510" s="2" t="s">
        <v>169</v>
      </c>
      <c r="G510" s="46" t="s">
        <v>177</v>
      </c>
      <c r="I510" s="46" t="s">
        <v>177</v>
      </c>
      <c r="J510" s="46" t="str">
        <f>IF(I510="","",_xlfn.LET(_xlpm.x,VLOOKUP(I510,'2026-01-09_taxon-match'!$A$2:$N$81,4,FALSE),IF(_xlpm.x=0,"",_xlpm.x)))</f>
        <v>Sterechinus neumayeri</v>
      </c>
      <c r="L510" s="46" t="str">
        <f>IF(I510="","",_xlfn.LET(_xlpm.x,VLOOKUP(I510,'2026-01-09_taxon-match'!$A$2:$N$81,3,FALSE),IF(_xlpm.x=0,"",_xlpm.x)))</f>
        <v>urn:lsid:marinespecies.org:taxname:160831</v>
      </c>
      <c r="M510" s="46" t="str">
        <f>IF($I510="","",_xlfn.LET(_xlpm.x,VLOOKUP($I510,'2026-01-09_taxon-match'!$A$2:$N$81,5,FALSE),IF(_xlpm.x=0,"",_xlpm.x)))</f>
        <v>(Meissner, 1900)</v>
      </c>
      <c r="N510" s="46" t="str">
        <f>IF($I510="","",_xlfn.LET(_xlpm.x,VLOOKUP($I510,'2026-01-09_taxon-match'!$A$2:$N$81,6,FALSE),IF(_xlpm.x=0,"",_xlpm.x)))</f>
        <v>Animalia</v>
      </c>
      <c r="O510" s="46" t="str">
        <f>IF($I510="","",_xlfn.LET(_xlpm.x,VLOOKUP($I510,'2026-01-09_taxon-match'!$A$2:$N$81,7,FALSE),IF(_xlpm.x=0,"",_xlpm.x)))</f>
        <v>Echinodermata</v>
      </c>
      <c r="P510" s="46" t="str">
        <f>IF($I510="","",_xlfn.LET(_xlpm.x,VLOOKUP($I510,'2026-01-09_taxon-match'!$A$2:$N$81,8,FALSE),IF(_xlpm.x=0,"",_xlpm.x)))</f>
        <v>Echinoidea</v>
      </c>
      <c r="Q510" s="46" t="str">
        <f>IF($I510="","",_xlfn.LET(_xlpm.x,VLOOKUP($I510,'2026-01-09_taxon-match'!$A$2:$N$81,9,FALSE),IF(_xlpm.x=0,"",_xlpm.x)))</f>
        <v>Camarodonta</v>
      </c>
      <c r="R510" s="46" t="str">
        <f>IF($I510="","",_xlfn.LET(_xlpm.x,VLOOKUP($I510,'2026-01-09_taxon-match'!$A$2:$N$81,10,FALSE),IF(_xlpm.x=0,"",_xlpm.x)))</f>
        <v>Echinidae</v>
      </c>
      <c r="S510" s="46" t="str">
        <f>IF($I510="","",_xlfn.LET(_xlpm.x,VLOOKUP($I510,'2026-01-09_taxon-match'!$A$2:$N$81,11,FALSE),IF(_xlpm.x=0,"",_xlpm.x)))</f>
        <v>Sterechinus</v>
      </c>
      <c r="T510" s="46" t="str">
        <f>IF($I510="","",_xlfn.LET(_xlpm.x,VLOOKUP($I510,'2026-01-09_taxon-match'!$A$2:$N$81,13,FALSE),IF(_xlpm.x=0,"",_xlpm.x)))</f>
        <v>neumayeri</v>
      </c>
      <c r="V510" s="46" t="s">
        <v>43</v>
      </c>
      <c r="W510" s="46" t="s">
        <v>28</v>
      </c>
      <c r="X510" s="46" t="s">
        <v>32</v>
      </c>
      <c r="Y510" s="46" t="str">
        <f>IF(V510="","",_xlfn.LET(_xlpm.x,VLOOKUP(V510,'Drop-down_menus'!$D$2:$E$13,2,FALSE),IF(_xlpm.x=0,"",_xlpm.x)))</f>
        <v>https://orcid.org/0000-0002-0981-7442</v>
      </c>
      <c r="Z510" s="46" t="str">
        <f>IF(W510="","",_xlfn.LET(_xlpm.x,VLOOKUP(W510,'Drop-down_menus'!$D$2:$E$13,2,FALSE),IF(_xlpm.x=0,"",_xlpm.x)))</f>
        <v>https://orcid.org/0000-0002-9037-7623</v>
      </c>
      <c r="AA510" s="46" t="str">
        <f>IF(X510="","",_xlfn.LET(_xlpm.x,VLOOKUP(X510,'Drop-down_menus'!$D$2:$E$13,2,FALSE),IF(_xlpm.x=0,"",_xlpm.x)))</f>
        <v>https://orcid.org/0000-0001-5748-602X</v>
      </c>
    </row>
    <row r="511" spans="2:34" ht="13.5" customHeight="1">
      <c r="B511">
        <v>371</v>
      </c>
      <c r="C511" t="s">
        <v>115</v>
      </c>
      <c r="D511" s="46" t="b">
        <f>COUNTIF(Events!$B$2:$B$171, C511) &gt; 0</f>
        <v>1</v>
      </c>
      <c r="E511" s="2" t="s">
        <v>169</v>
      </c>
      <c r="G511" s="46" t="s">
        <v>177</v>
      </c>
      <c r="I511" s="46" t="s">
        <v>177</v>
      </c>
      <c r="J511" s="46" t="str">
        <f>IF(I511="","",_xlfn.LET(_xlpm.x,VLOOKUP(I511,'2026-01-09_taxon-match'!$A$2:$N$81,4,FALSE),IF(_xlpm.x=0,"",_xlpm.x)))</f>
        <v>Sterechinus neumayeri</v>
      </c>
      <c r="L511" s="46" t="str">
        <f>IF(I511="","",_xlfn.LET(_xlpm.x,VLOOKUP(I511,'2026-01-09_taxon-match'!$A$2:$N$81,3,FALSE),IF(_xlpm.x=0,"",_xlpm.x)))</f>
        <v>urn:lsid:marinespecies.org:taxname:160831</v>
      </c>
      <c r="M511" s="46" t="str">
        <f>IF($I511="","",_xlfn.LET(_xlpm.x,VLOOKUP($I511,'2026-01-09_taxon-match'!$A$2:$N$81,5,FALSE),IF(_xlpm.x=0,"",_xlpm.x)))</f>
        <v>(Meissner, 1900)</v>
      </c>
      <c r="N511" s="46" t="str">
        <f>IF($I511="","",_xlfn.LET(_xlpm.x,VLOOKUP($I511,'2026-01-09_taxon-match'!$A$2:$N$81,6,FALSE),IF(_xlpm.x=0,"",_xlpm.x)))</f>
        <v>Animalia</v>
      </c>
      <c r="O511" s="46" t="str">
        <f>IF($I511="","",_xlfn.LET(_xlpm.x,VLOOKUP($I511,'2026-01-09_taxon-match'!$A$2:$N$81,7,FALSE),IF(_xlpm.x=0,"",_xlpm.x)))</f>
        <v>Echinodermata</v>
      </c>
      <c r="P511" s="46" t="str">
        <f>IF($I511="","",_xlfn.LET(_xlpm.x,VLOOKUP($I511,'2026-01-09_taxon-match'!$A$2:$N$81,8,FALSE),IF(_xlpm.x=0,"",_xlpm.x)))</f>
        <v>Echinoidea</v>
      </c>
      <c r="Q511" s="46" t="str">
        <f>IF($I511="","",_xlfn.LET(_xlpm.x,VLOOKUP($I511,'2026-01-09_taxon-match'!$A$2:$N$81,9,FALSE),IF(_xlpm.x=0,"",_xlpm.x)))</f>
        <v>Camarodonta</v>
      </c>
      <c r="R511" s="46" t="str">
        <f>IF($I511="","",_xlfn.LET(_xlpm.x,VLOOKUP($I511,'2026-01-09_taxon-match'!$A$2:$N$81,10,FALSE),IF(_xlpm.x=0,"",_xlpm.x)))</f>
        <v>Echinidae</v>
      </c>
      <c r="S511" s="46" t="str">
        <f>IF($I511="","",_xlfn.LET(_xlpm.x,VLOOKUP($I511,'2026-01-09_taxon-match'!$A$2:$N$81,11,FALSE),IF(_xlpm.x=0,"",_xlpm.x)))</f>
        <v>Sterechinus</v>
      </c>
      <c r="T511" s="46" t="str">
        <f>IF($I511="","",_xlfn.LET(_xlpm.x,VLOOKUP($I511,'2026-01-09_taxon-match'!$A$2:$N$81,13,FALSE),IF(_xlpm.x=0,"",_xlpm.x)))</f>
        <v>neumayeri</v>
      </c>
      <c r="V511" s="46" t="s">
        <v>43</v>
      </c>
      <c r="W511" s="46" t="s">
        <v>28</v>
      </c>
      <c r="X511" s="46" t="s">
        <v>32</v>
      </c>
      <c r="Y511" s="46" t="str">
        <f>IF(V511="","",_xlfn.LET(_xlpm.x,VLOOKUP(V511,'Drop-down_menus'!$D$2:$E$13,2,FALSE),IF(_xlpm.x=0,"",_xlpm.x)))</f>
        <v>https://orcid.org/0000-0002-0981-7442</v>
      </c>
      <c r="Z511" s="46" t="str">
        <f>IF(W511="","",_xlfn.LET(_xlpm.x,VLOOKUP(W511,'Drop-down_menus'!$D$2:$E$13,2,FALSE),IF(_xlpm.x=0,"",_xlpm.x)))</f>
        <v>https://orcid.org/0000-0002-9037-7623</v>
      </c>
      <c r="AA511" s="46" t="str">
        <f>IF(X511="","",_xlfn.LET(_xlpm.x,VLOOKUP(X511,'Drop-down_menus'!$D$2:$E$13,2,FALSE),IF(_xlpm.x=0,"",_xlpm.x)))</f>
        <v>https://orcid.org/0000-0001-5748-602X</v>
      </c>
    </row>
    <row r="512" spans="2:34" ht="13.5" customHeight="1">
      <c r="B512">
        <v>372</v>
      </c>
      <c r="C512" t="s">
        <v>115</v>
      </c>
      <c r="D512" s="46" t="b">
        <f>COUNTIF(Events!$B$2:$B$171, C512) &gt; 0</f>
        <v>1</v>
      </c>
      <c r="E512" s="2" t="s">
        <v>169</v>
      </c>
      <c r="G512" s="46" t="s">
        <v>177</v>
      </c>
      <c r="I512" s="46" t="s">
        <v>177</v>
      </c>
      <c r="J512" s="46" t="str">
        <f>IF(I512="","",_xlfn.LET(_xlpm.x,VLOOKUP(I512,'2026-01-09_taxon-match'!$A$2:$N$81,4,FALSE),IF(_xlpm.x=0,"",_xlpm.x)))</f>
        <v>Sterechinus neumayeri</v>
      </c>
      <c r="L512" s="46" t="str">
        <f>IF(I512="","",_xlfn.LET(_xlpm.x,VLOOKUP(I512,'2026-01-09_taxon-match'!$A$2:$N$81,3,FALSE),IF(_xlpm.x=0,"",_xlpm.x)))</f>
        <v>urn:lsid:marinespecies.org:taxname:160831</v>
      </c>
      <c r="M512" s="46" t="str">
        <f>IF($I512="","",_xlfn.LET(_xlpm.x,VLOOKUP($I512,'2026-01-09_taxon-match'!$A$2:$N$81,5,FALSE),IF(_xlpm.x=0,"",_xlpm.x)))</f>
        <v>(Meissner, 1900)</v>
      </c>
      <c r="N512" s="46" t="str">
        <f>IF($I512="","",_xlfn.LET(_xlpm.x,VLOOKUP($I512,'2026-01-09_taxon-match'!$A$2:$N$81,6,FALSE),IF(_xlpm.x=0,"",_xlpm.x)))</f>
        <v>Animalia</v>
      </c>
      <c r="O512" s="46" t="str">
        <f>IF($I512="","",_xlfn.LET(_xlpm.x,VLOOKUP($I512,'2026-01-09_taxon-match'!$A$2:$N$81,7,FALSE),IF(_xlpm.x=0,"",_xlpm.x)))</f>
        <v>Echinodermata</v>
      </c>
      <c r="P512" s="46" t="str">
        <f>IF($I512="","",_xlfn.LET(_xlpm.x,VLOOKUP($I512,'2026-01-09_taxon-match'!$A$2:$N$81,8,FALSE),IF(_xlpm.x=0,"",_xlpm.x)))</f>
        <v>Echinoidea</v>
      </c>
      <c r="Q512" s="46" t="str">
        <f>IF($I512="","",_xlfn.LET(_xlpm.x,VLOOKUP($I512,'2026-01-09_taxon-match'!$A$2:$N$81,9,FALSE),IF(_xlpm.x=0,"",_xlpm.x)))</f>
        <v>Camarodonta</v>
      </c>
      <c r="R512" s="46" t="str">
        <f>IF($I512="","",_xlfn.LET(_xlpm.x,VLOOKUP($I512,'2026-01-09_taxon-match'!$A$2:$N$81,10,FALSE),IF(_xlpm.x=0,"",_xlpm.x)))</f>
        <v>Echinidae</v>
      </c>
      <c r="S512" s="46" t="str">
        <f>IF($I512="","",_xlfn.LET(_xlpm.x,VLOOKUP($I512,'2026-01-09_taxon-match'!$A$2:$N$81,11,FALSE),IF(_xlpm.x=0,"",_xlpm.x)))</f>
        <v>Sterechinus</v>
      </c>
      <c r="T512" s="46" t="str">
        <f>IF($I512="","",_xlfn.LET(_xlpm.x,VLOOKUP($I512,'2026-01-09_taxon-match'!$A$2:$N$81,13,FALSE),IF(_xlpm.x=0,"",_xlpm.x)))</f>
        <v>neumayeri</v>
      </c>
      <c r="V512" s="46" t="s">
        <v>43</v>
      </c>
      <c r="W512" s="46" t="s">
        <v>28</v>
      </c>
      <c r="X512" s="46" t="s">
        <v>32</v>
      </c>
      <c r="Y512" s="46" t="str">
        <f>IF(V512="","",_xlfn.LET(_xlpm.x,VLOOKUP(V512,'Drop-down_menus'!$D$2:$E$13,2,FALSE),IF(_xlpm.x=0,"",_xlpm.x)))</f>
        <v>https://orcid.org/0000-0002-0981-7442</v>
      </c>
      <c r="Z512" s="46" t="str">
        <f>IF(W512="","",_xlfn.LET(_xlpm.x,VLOOKUP(W512,'Drop-down_menus'!$D$2:$E$13,2,FALSE),IF(_xlpm.x=0,"",_xlpm.x)))</f>
        <v>https://orcid.org/0000-0002-9037-7623</v>
      </c>
      <c r="AA512" s="46" t="str">
        <f>IF(X512="","",_xlfn.LET(_xlpm.x,VLOOKUP(X512,'Drop-down_menus'!$D$2:$E$13,2,FALSE),IF(_xlpm.x=0,"",_xlpm.x)))</f>
        <v>https://orcid.org/0000-0001-5748-602X</v>
      </c>
    </row>
    <row r="513" spans="2:27" ht="13.5" customHeight="1">
      <c r="B513">
        <v>373</v>
      </c>
      <c r="C513" t="s">
        <v>115</v>
      </c>
      <c r="D513" s="46" t="b">
        <f>COUNTIF(Events!$B$2:$B$171, C513) &gt; 0</f>
        <v>1</v>
      </c>
      <c r="E513" s="2" t="s">
        <v>169</v>
      </c>
      <c r="G513" s="46" t="s">
        <v>177</v>
      </c>
      <c r="I513" s="46" t="s">
        <v>177</v>
      </c>
      <c r="J513" s="46" t="str">
        <f>IF(I513="","",_xlfn.LET(_xlpm.x,VLOOKUP(I513,'2026-01-09_taxon-match'!$A$2:$N$81,4,FALSE),IF(_xlpm.x=0,"",_xlpm.x)))</f>
        <v>Sterechinus neumayeri</v>
      </c>
      <c r="L513" s="46" t="str">
        <f>IF(I513="","",_xlfn.LET(_xlpm.x,VLOOKUP(I513,'2026-01-09_taxon-match'!$A$2:$N$81,3,FALSE),IF(_xlpm.x=0,"",_xlpm.x)))</f>
        <v>urn:lsid:marinespecies.org:taxname:160831</v>
      </c>
      <c r="M513" s="46" t="str">
        <f>IF($I513="","",_xlfn.LET(_xlpm.x,VLOOKUP($I513,'2026-01-09_taxon-match'!$A$2:$N$81,5,FALSE),IF(_xlpm.x=0,"",_xlpm.x)))</f>
        <v>(Meissner, 1900)</v>
      </c>
      <c r="N513" s="46" t="str">
        <f>IF($I513="","",_xlfn.LET(_xlpm.x,VLOOKUP($I513,'2026-01-09_taxon-match'!$A$2:$N$81,6,FALSE),IF(_xlpm.x=0,"",_xlpm.x)))</f>
        <v>Animalia</v>
      </c>
      <c r="O513" s="46" t="str">
        <f>IF($I513="","",_xlfn.LET(_xlpm.x,VLOOKUP($I513,'2026-01-09_taxon-match'!$A$2:$N$81,7,FALSE),IF(_xlpm.x=0,"",_xlpm.x)))</f>
        <v>Echinodermata</v>
      </c>
      <c r="P513" s="46" t="str">
        <f>IF($I513="","",_xlfn.LET(_xlpm.x,VLOOKUP($I513,'2026-01-09_taxon-match'!$A$2:$N$81,8,FALSE),IF(_xlpm.x=0,"",_xlpm.x)))</f>
        <v>Echinoidea</v>
      </c>
      <c r="Q513" s="46" t="str">
        <f>IF($I513="","",_xlfn.LET(_xlpm.x,VLOOKUP($I513,'2026-01-09_taxon-match'!$A$2:$N$81,9,FALSE),IF(_xlpm.x=0,"",_xlpm.x)))</f>
        <v>Camarodonta</v>
      </c>
      <c r="R513" s="46" t="str">
        <f>IF($I513="","",_xlfn.LET(_xlpm.x,VLOOKUP($I513,'2026-01-09_taxon-match'!$A$2:$N$81,10,FALSE),IF(_xlpm.x=0,"",_xlpm.x)))</f>
        <v>Echinidae</v>
      </c>
      <c r="S513" s="46" t="str">
        <f>IF($I513="","",_xlfn.LET(_xlpm.x,VLOOKUP($I513,'2026-01-09_taxon-match'!$A$2:$N$81,11,FALSE),IF(_xlpm.x=0,"",_xlpm.x)))</f>
        <v>Sterechinus</v>
      </c>
      <c r="T513" s="46" t="str">
        <f>IF($I513="","",_xlfn.LET(_xlpm.x,VLOOKUP($I513,'2026-01-09_taxon-match'!$A$2:$N$81,13,FALSE),IF(_xlpm.x=0,"",_xlpm.x)))</f>
        <v>neumayeri</v>
      </c>
      <c r="V513" s="46" t="s">
        <v>43</v>
      </c>
      <c r="W513" s="46" t="s">
        <v>28</v>
      </c>
      <c r="X513" s="46" t="s">
        <v>32</v>
      </c>
      <c r="Y513" s="46" t="str">
        <f>IF(V513="","",_xlfn.LET(_xlpm.x,VLOOKUP(V513,'Drop-down_menus'!$D$2:$E$13,2,FALSE),IF(_xlpm.x=0,"",_xlpm.x)))</f>
        <v>https://orcid.org/0000-0002-0981-7442</v>
      </c>
      <c r="Z513" s="46" t="str">
        <f>IF(W513="","",_xlfn.LET(_xlpm.x,VLOOKUP(W513,'Drop-down_menus'!$D$2:$E$13,2,FALSE),IF(_xlpm.x=0,"",_xlpm.x)))</f>
        <v>https://orcid.org/0000-0002-9037-7623</v>
      </c>
      <c r="AA513" s="46" t="str">
        <f>IF(X513="","",_xlfn.LET(_xlpm.x,VLOOKUP(X513,'Drop-down_menus'!$D$2:$E$13,2,FALSE),IF(_xlpm.x=0,"",_xlpm.x)))</f>
        <v>https://orcid.org/0000-0001-5748-602X</v>
      </c>
    </row>
    <row r="514" spans="2:27" ht="13.5" customHeight="1">
      <c r="B514">
        <v>374</v>
      </c>
      <c r="C514" t="s">
        <v>115</v>
      </c>
      <c r="D514" s="46" t="b">
        <f>COUNTIF(Events!$B$2:$B$171, C514) &gt; 0</f>
        <v>1</v>
      </c>
      <c r="E514" s="2" t="s">
        <v>169</v>
      </c>
      <c r="G514" s="46" t="s">
        <v>177</v>
      </c>
      <c r="I514" s="46" t="s">
        <v>177</v>
      </c>
      <c r="J514" s="46" t="str">
        <f>IF(I514="","",_xlfn.LET(_xlpm.x,VLOOKUP(I514,'2026-01-09_taxon-match'!$A$2:$N$81,4,FALSE),IF(_xlpm.x=0,"",_xlpm.x)))</f>
        <v>Sterechinus neumayeri</v>
      </c>
      <c r="L514" s="46" t="str">
        <f>IF(I514="","",_xlfn.LET(_xlpm.x,VLOOKUP(I514,'2026-01-09_taxon-match'!$A$2:$N$81,3,FALSE),IF(_xlpm.x=0,"",_xlpm.x)))</f>
        <v>urn:lsid:marinespecies.org:taxname:160831</v>
      </c>
      <c r="M514" s="46" t="str">
        <f>IF($I514="","",_xlfn.LET(_xlpm.x,VLOOKUP($I514,'2026-01-09_taxon-match'!$A$2:$N$81,5,FALSE),IF(_xlpm.x=0,"",_xlpm.x)))</f>
        <v>(Meissner, 1900)</v>
      </c>
      <c r="N514" s="46" t="str">
        <f>IF($I514="","",_xlfn.LET(_xlpm.x,VLOOKUP($I514,'2026-01-09_taxon-match'!$A$2:$N$81,6,FALSE),IF(_xlpm.x=0,"",_xlpm.x)))</f>
        <v>Animalia</v>
      </c>
      <c r="O514" s="46" t="str">
        <f>IF($I514="","",_xlfn.LET(_xlpm.x,VLOOKUP($I514,'2026-01-09_taxon-match'!$A$2:$N$81,7,FALSE),IF(_xlpm.x=0,"",_xlpm.x)))</f>
        <v>Echinodermata</v>
      </c>
      <c r="P514" s="46" t="str">
        <f>IF($I514="","",_xlfn.LET(_xlpm.x,VLOOKUP($I514,'2026-01-09_taxon-match'!$A$2:$N$81,8,FALSE),IF(_xlpm.x=0,"",_xlpm.x)))</f>
        <v>Echinoidea</v>
      </c>
      <c r="Q514" s="46" t="str">
        <f>IF($I514="","",_xlfn.LET(_xlpm.x,VLOOKUP($I514,'2026-01-09_taxon-match'!$A$2:$N$81,9,FALSE),IF(_xlpm.x=0,"",_xlpm.x)))</f>
        <v>Camarodonta</v>
      </c>
      <c r="R514" s="46" t="str">
        <f>IF($I514="","",_xlfn.LET(_xlpm.x,VLOOKUP($I514,'2026-01-09_taxon-match'!$A$2:$N$81,10,FALSE),IF(_xlpm.x=0,"",_xlpm.x)))</f>
        <v>Echinidae</v>
      </c>
      <c r="S514" s="46" t="str">
        <f>IF($I514="","",_xlfn.LET(_xlpm.x,VLOOKUP($I514,'2026-01-09_taxon-match'!$A$2:$N$81,11,FALSE),IF(_xlpm.x=0,"",_xlpm.x)))</f>
        <v>Sterechinus</v>
      </c>
      <c r="T514" s="46" t="str">
        <f>IF($I514="","",_xlfn.LET(_xlpm.x,VLOOKUP($I514,'2026-01-09_taxon-match'!$A$2:$N$81,13,FALSE),IF(_xlpm.x=0,"",_xlpm.x)))</f>
        <v>neumayeri</v>
      </c>
      <c r="V514" s="46" t="s">
        <v>43</v>
      </c>
      <c r="W514" s="46" t="s">
        <v>28</v>
      </c>
      <c r="X514" s="46" t="s">
        <v>32</v>
      </c>
      <c r="Y514" s="46" t="str">
        <f>IF(V514="","",_xlfn.LET(_xlpm.x,VLOOKUP(V514,'Drop-down_menus'!$D$2:$E$13,2,FALSE),IF(_xlpm.x=0,"",_xlpm.x)))</f>
        <v>https://orcid.org/0000-0002-0981-7442</v>
      </c>
      <c r="Z514" s="46" t="str">
        <f>IF(W514="","",_xlfn.LET(_xlpm.x,VLOOKUP(W514,'Drop-down_menus'!$D$2:$E$13,2,FALSE),IF(_xlpm.x=0,"",_xlpm.x)))</f>
        <v>https://orcid.org/0000-0002-9037-7623</v>
      </c>
      <c r="AA514" s="46" t="str">
        <f>IF(X514="","",_xlfn.LET(_xlpm.x,VLOOKUP(X514,'Drop-down_menus'!$D$2:$E$13,2,FALSE),IF(_xlpm.x=0,"",_xlpm.x)))</f>
        <v>https://orcid.org/0000-0001-5748-602X</v>
      </c>
    </row>
    <row r="515" spans="2:27" ht="13.5" customHeight="1">
      <c r="B515">
        <v>375</v>
      </c>
      <c r="C515" t="s">
        <v>115</v>
      </c>
      <c r="D515" s="46" t="b">
        <f>COUNTIF(Events!$B$2:$B$171, C515) &gt; 0</f>
        <v>1</v>
      </c>
      <c r="E515" s="2" t="s">
        <v>169</v>
      </c>
      <c r="G515" s="46" t="s">
        <v>177</v>
      </c>
      <c r="I515" s="46" t="s">
        <v>177</v>
      </c>
      <c r="J515" s="46" t="str">
        <f>IF(I515="","",_xlfn.LET(_xlpm.x,VLOOKUP(I515,'2026-01-09_taxon-match'!$A$2:$N$81,4,FALSE),IF(_xlpm.x=0,"",_xlpm.x)))</f>
        <v>Sterechinus neumayeri</v>
      </c>
      <c r="L515" s="46" t="str">
        <f>IF(I515="","",_xlfn.LET(_xlpm.x,VLOOKUP(I515,'2026-01-09_taxon-match'!$A$2:$N$81,3,FALSE),IF(_xlpm.x=0,"",_xlpm.x)))</f>
        <v>urn:lsid:marinespecies.org:taxname:160831</v>
      </c>
      <c r="M515" s="46" t="str">
        <f>IF($I515="","",_xlfn.LET(_xlpm.x,VLOOKUP($I515,'2026-01-09_taxon-match'!$A$2:$N$81,5,FALSE),IF(_xlpm.x=0,"",_xlpm.x)))</f>
        <v>(Meissner, 1900)</v>
      </c>
      <c r="N515" s="46" t="str">
        <f>IF($I515="","",_xlfn.LET(_xlpm.x,VLOOKUP($I515,'2026-01-09_taxon-match'!$A$2:$N$81,6,FALSE),IF(_xlpm.x=0,"",_xlpm.x)))</f>
        <v>Animalia</v>
      </c>
      <c r="O515" s="46" t="str">
        <f>IF($I515="","",_xlfn.LET(_xlpm.x,VLOOKUP($I515,'2026-01-09_taxon-match'!$A$2:$N$81,7,FALSE),IF(_xlpm.x=0,"",_xlpm.x)))</f>
        <v>Echinodermata</v>
      </c>
      <c r="P515" s="46" t="str">
        <f>IF($I515="","",_xlfn.LET(_xlpm.x,VLOOKUP($I515,'2026-01-09_taxon-match'!$A$2:$N$81,8,FALSE),IF(_xlpm.x=0,"",_xlpm.x)))</f>
        <v>Echinoidea</v>
      </c>
      <c r="Q515" s="46" t="str">
        <f>IF($I515="","",_xlfn.LET(_xlpm.x,VLOOKUP($I515,'2026-01-09_taxon-match'!$A$2:$N$81,9,FALSE),IF(_xlpm.x=0,"",_xlpm.x)))</f>
        <v>Camarodonta</v>
      </c>
      <c r="R515" s="46" t="str">
        <f>IF($I515="","",_xlfn.LET(_xlpm.x,VLOOKUP($I515,'2026-01-09_taxon-match'!$A$2:$N$81,10,FALSE),IF(_xlpm.x=0,"",_xlpm.x)))</f>
        <v>Echinidae</v>
      </c>
      <c r="S515" s="46" t="str">
        <f>IF($I515="","",_xlfn.LET(_xlpm.x,VLOOKUP($I515,'2026-01-09_taxon-match'!$A$2:$N$81,11,FALSE),IF(_xlpm.x=0,"",_xlpm.x)))</f>
        <v>Sterechinus</v>
      </c>
      <c r="T515" s="46" t="str">
        <f>IF($I515="","",_xlfn.LET(_xlpm.x,VLOOKUP($I515,'2026-01-09_taxon-match'!$A$2:$N$81,13,FALSE),IF(_xlpm.x=0,"",_xlpm.x)))</f>
        <v>neumayeri</v>
      </c>
      <c r="V515" s="46" t="s">
        <v>43</v>
      </c>
      <c r="W515" s="46" t="s">
        <v>28</v>
      </c>
      <c r="X515" s="46" t="s">
        <v>32</v>
      </c>
      <c r="Y515" s="46" t="str">
        <f>IF(V515="","",_xlfn.LET(_xlpm.x,VLOOKUP(V515,'Drop-down_menus'!$D$2:$E$13,2,FALSE),IF(_xlpm.x=0,"",_xlpm.x)))</f>
        <v>https://orcid.org/0000-0002-0981-7442</v>
      </c>
      <c r="Z515" s="46" t="str">
        <f>IF(W515="","",_xlfn.LET(_xlpm.x,VLOOKUP(W515,'Drop-down_menus'!$D$2:$E$13,2,FALSE),IF(_xlpm.x=0,"",_xlpm.x)))</f>
        <v>https://orcid.org/0000-0002-9037-7623</v>
      </c>
      <c r="AA515" s="46" t="str">
        <f>IF(X515="","",_xlfn.LET(_xlpm.x,VLOOKUP(X515,'Drop-down_menus'!$D$2:$E$13,2,FALSE),IF(_xlpm.x=0,"",_xlpm.x)))</f>
        <v>https://orcid.org/0000-0001-5748-602X</v>
      </c>
    </row>
    <row r="516" spans="2:27" ht="13.5" customHeight="1">
      <c r="B516">
        <v>376</v>
      </c>
      <c r="C516" t="s">
        <v>115</v>
      </c>
      <c r="D516" s="46" t="b">
        <f>COUNTIF(Events!$B$2:$B$171, C516) &gt; 0</f>
        <v>1</v>
      </c>
      <c r="E516" s="2" t="s">
        <v>169</v>
      </c>
      <c r="G516" s="46" t="s">
        <v>177</v>
      </c>
      <c r="I516" s="46" t="s">
        <v>177</v>
      </c>
      <c r="J516" s="46" t="str">
        <f>IF(I516="","",_xlfn.LET(_xlpm.x,VLOOKUP(I516,'2026-01-09_taxon-match'!$A$2:$N$81,4,FALSE),IF(_xlpm.x=0,"",_xlpm.x)))</f>
        <v>Sterechinus neumayeri</v>
      </c>
      <c r="L516" s="46" t="str">
        <f>IF(I516="","",_xlfn.LET(_xlpm.x,VLOOKUP(I516,'2026-01-09_taxon-match'!$A$2:$N$81,3,FALSE),IF(_xlpm.x=0,"",_xlpm.x)))</f>
        <v>urn:lsid:marinespecies.org:taxname:160831</v>
      </c>
      <c r="M516" s="46" t="str">
        <f>IF($I516="","",_xlfn.LET(_xlpm.x,VLOOKUP($I516,'2026-01-09_taxon-match'!$A$2:$N$81,5,FALSE),IF(_xlpm.x=0,"",_xlpm.x)))</f>
        <v>(Meissner, 1900)</v>
      </c>
      <c r="N516" s="46" t="str">
        <f>IF($I516="","",_xlfn.LET(_xlpm.x,VLOOKUP($I516,'2026-01-09_taxon-match'!$A$2:$N$81,6,FALSE),IF(_xlpm.x=0,"",_xlpm.x)))</f>
        <v>Animalia</v>
      </c>
      <c r="O516" s="46" t="str">
        <f>IF($I516="","",_xlfn.LET(_xlpm.x,VLOOKUP($I516,'2026-01-09_taxon-match'!$A$2:$N$81,7,FALSE),IF(_xlpm.x=0,"",_xlpm.x)))</f>
        <v>Echinodermata</v>
      </c>
      <c r="P516" s="46" t="str">
        <f>IF($I516="","",_xlfn.LET(_xlpm.x,VLOOKUP($I516,'2026-01-09_taxon-match'!$A$2:$N$81,8,FALSE),IF(_xlpm.x=0,"",_xlpm.x)))</f>
        <v>Echinoidea</v>
      </c>
      <c r="Q516" s="46" t="str">
        <f>IF($I516="","",_xlfn.LET(_xlpm.x,VLOOKUP($I516,'2026-01-09_taxon-match'!$A$2:$N$81,9,FALSE),IF(_xlpm.x=0,"",_xlpm.x)))</f>
        <v>Camarodonta</v>
      </c>
      <c r="R516" s="46" t="str">
        <f>IF($I516="","",_xlfn.LET(_xlpm.x,VLOOKUP($I516,'2026-01-09_taxon-match'!$A$2:$N$81,10,FALSE),IF(_xlpm.x=0,"",_xlpm.x)))</f>
        <v>Echinidae</v>
      </c>
      <c r="S516" s="46" t="str">
        <f>IF($I516="","",_xlfn.LET(_xlpm.x,VLOOKUP($I516,'2026-01-09_taxon-match'!$A$2:$N$81,11,FALSE),IF(_xlpm.x=0,"",_xlpm.x)))</f>
        <v>Sterechinus</v>
      </c>
      <c r="T516" s="46" t="str">
        <f>IF($I516="","",_xlfn.LET(_xlpm.x,VLOOKUP($I516,'2026-01-09_taxon-match'!$A$2:$N$81,13,FALSE),IF(_xlpm.x=0,"",_xlpm.x)))</f>
        <v>neumayeri</v>
      </c>
      <c r="V516" s="46" t="s">
        <v>43</v>
      </c>
      <c r="W516" s="46" t="s">
        <v>28</v>
      </c>
      <c r="X516" s="46" t="s">
        <v>32</v>
      </c>
      <c r="Y516" s="46" t="str">
        <f>IF(V516="","",_xlfn.LET(_xlpm.x,VLOOKUP(V516,'Drop-down_menus'!$D$2:$E$13,2,FALSE),IF(_xlpm.x=0,"",_xlpm.x)))</f>
        <v>https://orcid.org/0000-0002-0981-7442</v>
      </c>
      <c r="Z516" s="46" t="str">
        <f>IF(W516="","",_xlfn.LET(_xlpm.x,VLOOKUP(W516,'Drop-down_menus'!$D$2:$E$13,2,FALSE),IF(_xlpm.x=0,"",_xlpm.x)))</f>
        <v>https://orcid.org/0000-0002-9037-7623</v>
      </c>
      <c r="AA516" s="46" t="str">
        <f>IF(X516="","",_xlfn.LET(_xlpm.x,VLOOKUP(X516,'Drop-down_menus'!$D$2:$E$13,2,FALSE),IF(_xlpm.x=0,"",_xlpm.x)))</f>
        <v>https://orcid.org/0000-0001-5748-602X</v>
      </c>
    </row>
    <row r="517" spans="2:27" ht="13.5" customHeight="1">
      <c r="B517">
        <v>377</v>
      </c>
      <c r="C517" t="s">
        <v>115</v>
      </c>
      <c r="D517" s="46" t="b">
        <f>COUNTIF(Events!$B$2:$B$171, C517) &gt; 0</f>
        <v>1</v>
      </c>
      <c r="E517" s="2" t="s">
        <v>169</v>
      </c>
      <c r="G517" s="46" t="s">
        <v>177</v>
      </c>
      <c r="I517" s="46" t="s">
        <v>177</v>
      </c>
      <c r="J517" s="46" t="str">
        <f>IF(I517="","",_xlfn.LET(_xlpm.x,VLOOKUP(I517,'2026-01-09_taxon-match'!$A$2:$N$81,4,FALSE),IF(_xlpm.x=0,"",_xlpm.x)))</f>
        <v>Sterechinus neumayeri</v>
      </c>
      <c r="L517" s="46" t="str">
        <f>IF(I517="","",_xlfn.LET(_xlpm.x,VLOOKUP(I517,'2026-01-09_taxon-match'!$A$2:$N$81,3,FALSE),IF(_xlpm.x=0,"",_xlpm.x)))</f>
        <v>urn:lsid:marinespecies.org:taxname:160831</v>
      </c>
      <c r="M517" s="46" t="str">
        <f>IF($I517="","",_xlfn.LET(_xlpm.x,VLOOKUP($I517,'2026-01-09_taxon-match'!$A$2:$N$81,5,FALSE),IF(_xlpm.x=0,"",_xlpm.x)))</f>
        <v>(Meissner, 1900)</v>
      </c>
      <c r="N517" s="46" t="str">
        <f>IF($I517="","",_xlfn.LET(_xlpm.x,VLOOKUP($I517,'2026-01-09_taxon-match'!$A$2:$N$81,6,FALSE),IF(_xlpm.x=0,"",_xlpm.x)))</f>
        <v>Animalia</v>
      </c>
      <c r="O517" s="46" t="str">
        <f>IF($I517="","",_xlfn.LET(_xlpm.x,VLOOKUP($I517,'2026-01-09_taxon-match'!$A$2:$N$81,7,FALSE),IF(_xlpm.x=0,"",_xlpm.x)))</f>
        <v>Echinodermata</v>
      </c>
      <c r="P517" s="46" t="str">
        <f>IF($I517="","",_xlfn.LET(_xlpm.x,VLOOKUP($I517,'2026-01-09_taxon-match'!$A$2:$N$81,8,FALSE),IF(_xlpm.x=0,"",_xlpm.x)))</f>
        <v>Echinoidea</v>
      </c>
      <c r="Q517" s="46" t="str">
        <f>IF($I517="","",_xlfn.LET(_xlpm.x,VLOOKUP($I517,'2026-01-09_taxon-match'!$A$2:$N$81,9,FALSE),IF(_xlpm.x=0,"",_xlpm.x)))</f>
        <v>Camarodonta</v>
      </c>
      <c r="R517" s="46" t="str">
        <f>IF($I517="","",_xlfn.LET(_xlpm.x,VLOOKUP($I517,'2026-01-09_taxon-match'!$A$2:$N$81,10,FALSE),IF(_xlpm.x=0,"",_xlpm.x)))</f>
        <v>Echinidae</v>
      </c>
      <c r="S517" s="46" t="str">
        <f>IF($I517="","",_xlfn.LET(_xlpm.x,VLOOKUP($I517,'2026-01-09_taxon-match'!$A$2:$N$81,11,FALSE),IF(_xlpm.x=0,"",_xlpm.x)))</f>
        <v>Sterechinus</v>
      </c>
      <c r="T517" s="46" t="str">
        <f>IF($I517="","",_xlfn.LET(_xlpm.x,VLOOKUP($I517,'2026-01-09_taxon-match'!$A$2:$N$81,13,FALSE),IF(_xlpm.x=0,"",_xlpm.x)))</f>
        <v>neumayeri</v>
      </c>
      <c r="V517" s="46" t="s">
        <v>43</v>
      </c>
      <c r="W517" s="46" t="s">
        <v>28</v>
      </c>
      <c r="X517" s="46" t="s">
        <v>32</v>
      </c>
      <c r="Y517" s="46" t="str">
        <f>IF(V517="","",_xlfn.LET(_xlpm.x,VLOOKUP(V517,'Drop-down_menus'!$D$2:$E$13,2,FALSE),IF(_xlpm.x=0,"",_xlpm.x)))</f>
        <v>https://orcid.org/0000-0002-0981-7442</v>
      </c>
      <c r="Z517" s="46" t="str">
        <f>IF(W517="","",_xlfn.LET(_xlpm.x,VLOOKUP(W517,'Drop-down_menus'!$D$2:$E$13,2,FALSE),IF(_xlpm.x=0,"",_xlpm.x)))</f>
        <v>https://orcid.org/0000-0002-9037-7623</v>
      </c>
      <c r="AA517" s="46" t="str">
        <f>IF(X517="","",_xlfn.LET(_xlpm.x,VLOOKUP(X517,'Drop-down_menus'!$D$2:$E$13,2,FALSE),IF(_xlpm.x=0,"",_xlpm.x)))</f>
        <v>https://orcid.org/0000-0001-5748-602X</v>
      </c>
    </row>
    <row r="518" spans="2:27" ht="13.5" customHeight="1">
      <c r="B518">
        <v>378</v>
      </c>
      <c r="C518" t="s">
        <v>115</v>
      </c>
      <c r="D518" s="46" t="b">
        <f>COUNTIF(Events!$B$2:$B$171, C518) &gt; 0</f>
        <v>1</v>
      </c>
      <c r="E518" s="2" t="s">
        <v>169</v>
      </c>
      <c r="G518" s="46" t="s">
        <v>177</v>
      </c>
      <c r="I518" s="46" t="s">
        <v>177</v>
      </c>
      <c r="J518" s="46" t="str">
        <f>IF(I518="","",_xlfn.LET(_xlpm.x,VLOOKUP(I518,'2026-01-09_taxon-match'!$A$2:$N$81,4,FALSE),IF(_xlpm.x=0,"",_xlpm.x)))</f>
        <v>Sterechinus neumayeri</v>
      </c>
      <c r="L518" s="46" t="str">
        <f>IF(I518="","",_xlfn.LET(_xlpm.x,VLOOKUP(I518,'2026-01-09_taxon-match'!$A$2:$N$81,3,FALSE),IF(_xlpm.x=0,"",_xlpm.x)))</f>
        <v>urn:lsid:marinespecies.org:taxname:160831</v>
      </c>
      <c r="M518" s="46" t="str">
        <f>IF($I518="","",_xlfn.LET(_xlpm.x,VLOOKUP($I518,'2026-01-09_taxon-match'!$A$2:$N$81,5,FALSE),IF(_xlpm.x=0,"",_xlpm.x)))</f>
        <v>(Meissner, 1900)</v>
      </c>
      <c r="N518" s="46" t="str">
        <f>IF($I518="","",_xlfn.LET(_xlpm.x,VLOOKUP($I518,'2026-01-09_taxon-match'!$A$2:$N$81,6,FALSE),IF(_xlpm.x=0,"",_xlpm.x)))</f>
        <v>Animalia</v>
      </c>
      <c r="O518" s="46" t="str">
        <f>IF($I518="","",_xlfn.LET(_xlpm.x,VLOOKUP($I518,'2026-01-09_taxon-match'!$A$2:$N$81,7,FALSE),IF(_xlpm.x=0,"",_xlpm.x)))</f>
        <v>Echinodermata</v>
      </c>
      <c r="P518" s="46" t="str">
        <f>IF($I518="","",_xlfn.LET(_xlpm.x,VLOOKUP($I518,'2026-01-09_taxon-match'!$A$2:$N$81,8,FALSE),IF(_xlpm.x=0,"",_xlpm.x)))</f>
        <v>Echinoidea</v>
      </c>
      <c r="Q518" s="46" t="str">
        <f>IF($I518="","",_xlfn.LET(_xlpm.x,VLOOKUP($I518,'2026-01-09_taxon-match'!$A$2:$N$81,9,FALSE),IF(_xlpm.x=0,"",_xlpm.x)))</f>
        <v>Camarodonta</v>
      </c>
      <c r="R518" s="46" t="str">
        <f>IF($I518="","",_xlfn.LET(_xlpm.x,VLOOKUP($I518,'2026-01-09_taxon-match'!$A$2:$N$81,10,FALSE),IF(_xlpm.x=0,"",_xlpm.x)))</f>
        <v>Echinidae</v>
      </c>
      <c r="S518" s="46" t="str">
        <f>IF($I518="","",_xlfn.LET(_xlpm.x,VLOOKUP($I518,'2026-01-09_taxon-match'!$A$2:$N$81,11,FALSE),IF(_xlpm.x=0,"",_xlpm.x)))</f>
        <v>Sterechinus</v>
      </c>
      <c r="T518" s="46" t="str">
        <f>IF($I518="","",_xlfn.LET(_xlpm.x,VLOOKUP($I518,'2026-01-09_taxon-match'!$A$2:$N$81,13,FALSE),IF(_xlpm.x=0,"",_xlpm.x)))</f>
        <v>neumayeri</v>
      </c>
      <c r="V518" s="46" t="s">
        <v>43</v>
      </c>
      <c r="W518" s="46" t="s">
        <v>28</v>
      </c>
      <c r="X518" s="46" t="s">
        <v>32</v>
      </c>
      <c r="Y518" s="46" t="str">
        <f>IF(V518="","",_xlfn.LET(_xlpm.x,VLOOKUP(V518,'Drop-down_menus'!$D$2:$E$13,2,FALSE),IF(_xlpm.x=0,"",_xlpm.x)))</f>
        <v>https://orcid.org/0000-0002-0981-7442</v>
      </c>
      <c r="Z518" s="46" t="str">
        <f>IF(W518="","",_xlfn.LET(_xlpm.x,VLOOKUP(W518,'Drop-down_menus'!$D$2:$E$13,2,FALSE),IF(_xlpm.x=0,"",_xlpm.x)))</f>
        <v>https://orcid.org/0000-0002-9037-7623</v>
      </c>
      <c r="AA518" s="46" t="str">
        <f>IF(X518="","",_xlfn.LET(_xlpm.x,VLOOKUP(X518,'Drop-down_menus'!$D$2:$E$13,2,FALSE),IF(_xlpm.x=0,"",_xlpm.x)))</f>
        <v>https://orcid.org/0000-0001-5748-602X</v>
      </c>
    </row>
    <row r="519" spans="2:27" ht="13.5" customHeight="1">
      <c r="B519">
        <v>379</v>
      </c>
      <c r="C519" t="s">
        <v>115</v>
      </c>
      <c r="D519" s="46" t="b">
        <f>COUNTIF(Events!$B$2:$B$171, C519) &gt; 0</f>
        <v>1</v>
      </c>
      <c r="E519" s="2" t="s">
        <v>169</v>
      </c>
      <c r="G519" s="46" t="s">
        <v>177</v>
      </c>
      <c r="I519" s="46" t="s">
        <v>177</v>
      </c>
      <c r="J519" s="46" t="str">
        <f>IF(I519="","",_xlfn.LET(_xlpm.x,VLOOKUP(I519,'2026-01-09_taxon-match'!$A$2:$N$81,4,FALSE),IF(_xlpm.x=0,"",_xlpm.x)))</f>
        <v>Sterechinus neumayeri</v>
      </c>
      <c r="L519" s="46" t="str">
        <f>IF(I519="","",_xlfn.LET(_xlpm.x,VLOOKUP(I519,'2026-01-09_taxon-match'!$A$2:$N$81,3,FALSE),IF(_xlpm.x=0,"",_xlpm.x)))</f>
        <v>urn:lsid:marinespecies.org:taxname:160831</v>
      </c>
      <c r="M519" s="46" t="str">
        <f>IF($I519="","",_xlfn.LET(_xlpm.x,VLOOKUP($I519,'2026-01-09_taxon-match'!$A$2:$N$81,5,FALSE),IF(_xlpm.x=0,"",_xlpm.x)))</f>
        <v>(Meissner, 1900)</v>
      </c>
      <c r="N519" s="46" t="str">
        <f>IF($I519="","",_xlfn.LET(_xlpm.x,VLOOKUP($I519,'2026-01-09_taxon-match'!$A$2:$N$81,6,FALSE),IF(_xlpm.x=0,"",_xlpm.x)))</f>
        <v>Animalia</v>
      </c>
      <c r="O519" s="46" t="str">
        <f>IF($I519="","",_xlfn.LET(_xlpm.x,VLOOKUP($I519,'2026-01-09_taxon-match'!$A$2:$N$81,7,FALSE),IF(_xlpm.x=0,"",_xlpm.x)))</f>
        <v>Echinodermata</v>
      </c>
      <c r="P519" s="46" t="str">
        <f>IF($I519="","",_xlfn.LET(_xlpm.x,VLOOKUP($I519,'2026-01-09_taxon-match'!$A$2:$N$81,8,FALSE),IF(_xlpm.x=0,"",_xlpm.x)))</f>
        <v>Echinoidea</v>
      </c>
      <c r="Q519" s="46" t="str">
        <f>IF($I519="","",_xlfn.LET(_xlpm.x,VLOOKUP($I519,'2026-01-09_taxon-match'!$A$2:$N$81,9,FALSE),IF(_xlpm.x=0,"",_xlpm.x)))</f>
        <v>Camarodonta</v>
      </c>
      <c r="R519" s="46" t="str">
        <f>IF($I519="","",_xlfn.LET(_xlpm.x,VLOOKUP($I519,'2026-01-09_taxon-match'!$A$2:$N$81,10,FALSE),IF(_xlpm.x=0,"",_xlpm.x)))</f>
        <v>Echinidae</v>
      </c>
      <c r="S519" s="46" t="str">
        <f>IF($I519="","",_xlfn.LET(_xlpm.x,VLOOKUP($I519,'2026-01-09_taxon-match'!$A$2:$N$81,11,FALSE),IF(_xlpm.x=0,"",_xlpm.x)))</f>
        <v>Sterechinus</v>
      </c>
      <c r="T519" s="46" t="str">
        <f>IF($I519="","",_xlfn.LET(_xlpm.x,VLOOKUP($I519,'2026-01-09_taxon-match'!$A$2:$N$81,13,FALSE),IF(_xlpm.x=0,"",_xlpm.x)))</f>
        <v>neumayeri</v>
      </c>
      <c r="V519" s="46" t="s">
        <v>43</v>
      </c>
      <c r="W519" s="46" t="s">
        <v>28</v>
      </c>
      <c r="X519" s="46" t="s">
        <v>32</v>
      </c>
      <c r="Y519" s="46" t="str">
        <f>IF(V519="","",_xlfn.LET(_xlpm.x,VLOOKUP(V519,'Drop-down_menus'!$D$2:$E$13,2,FALSE),IF(_xlpm.x=0,"",_xlpm.x)))</f>
        <v>https://orcid.org/0000-0002-0981-7442</v>
      </c>
      <c r="Z519" s="46" t="str">
        <f>IF(W519="","",_xlfn.LET(_xlpm.x,VLOOKUP(W519,'Drop-down_menus'!$D$2:$E$13,2,FALSE),IF(_xlpm.x=0,"",_xlpm.x)))</f>
        <v>https://orcid.org/0000-0002-9037-7623</v>
      </c>
      <c r="AA519" s="46" t="str">
        <f>IF(X519="","",_xlfn.LET(_xlpm.x,VLOOKUP(X519,'Drop-down_menus'!$D$2:$E$13,2,FALSE),IF(_xlpm.x=0,"",_xlpm.x)))</f>
        <v>https://orcid.org/0000-0001-5748-602X</v>
      </c>
    </row>
    <row r="520" spans="2:27" ht="13.5" customHeight="1">
      <c r="B520">
        <v>380</v>
      </c>
      <c r="C520" t="s">
        <v>115</v>
      </c>
      <c r="D520" s="46" t="b">
        <f>COUNTIF(Events!$B$2:$B$171, C520) &gt; 0</f>
        <v>1</v>
      </c>
      <c r="E520" s="2" t="s">
        <v>169</v>
      </c>
      <c r="G520" s="46" t="s">
        <v>177</v>
      </c>
      <c r="I520" s="46" t="s">
        <v>177</v>
      </c>
      <c r="J520" s="46" t="str">
        <f>IF(I520="","",_xlfn.LET(_xlpm.x,VLOOKUP(I520,'2026-01-09_taxon-match'!$A$2:$N$81,4,FALSE),IF(_xlpm.x=0,"",_xlpm.x)))</f>
        <v>Sterechinus neumayeri</v>
      </c>
      <c r="L520" s="46" t="str">
        <f>IF(I520="","",_xlfn.LET(_xlpm.x,VLOOKUP(I520,'2026-01-09_taxon-match'!$A$2:$N$81,3,FALSE),IF(_xlpm.x=0,"",_xlpm.x)))</f>
        <v>urn:lsid:marinespecies.org:taxname:160831</v>
      </c>
      <c r="M520" s="46" t="str">
        <f>IF($I520="","",_xlfn.LET(_xlpm.x,VLOOKUP($I520,'2026-01-09_taxon-match'!$A$2:$N$81,5,FALSE),IF(_xlpm.x=0,"",_xlpm.x)))</f>
        <v>(Meissner, 1900)</v>
      </c>
      <c r="N520" s="46" t="str">
        <f>IF($I520="","",_xlfn.LET(_xlpm.x,VLOOKUP($I520,'2026-01-09_taxon-match'!$A$2:$N$81,6,FALSE),IF(_xlpm.x=0,"",_xlpm.x)))</f>
        <v>Animalia</v>
      </c>
      <c r="O520" s="46" t="str">
        <f>IF($I520="","",_xlfn.LET(_xlpm.x,VLOOKUP($I520,'2026-01-09_taxon-match'!$A$2:$N$81,7,FALSE),IF(_xlpm.x=0,"",_xlpm.x)))</f>
        <v>Echinodermata</v>
      </c>
      <c r="P520" s="46" t="str">
        <f>IF($I520="","",_xlfn.LET(_xlpm.x,VLOOKUP($I520,'2026-01-09_taxon-match'!$A$2:$N$81,8,FALSE),IF(_xlpm.x=0,"",_xlpm.x)))</f>
        <v>Echinoidea</v>
      </c>
      <c r="Q520" s="46" t="str">
        <f>IF($I520="","",_xlfn.LET(_xlpm.x,VLOOKUP($I520,'2026-01-09_taxon-match'!$A$2:$N$81,9,FALSE),IF(_xlpm.x=0,"",_xlpm.x)))</f>
        <v>Camarodonta</v>
      </c>
      <c r="R520" s="46" t="str">
        <f>IF($I520="","",_xlfn.LET(_xlpm.x,VLOOKUP($I520,'2026-01-09_taxon-match'!$A$2:$N$81,10,FALSE),IF(_xlpm.x=0,"",_xlpm.x)))</f>
        <v>Echinidae</v>
      </c>
      <c r="S520" s="46" t="str">
        <f>IF($I520="","",_xlfn.LET(_xlpm.x,VLOOKUP($I520,'2026-01-09_taxon-match'!$A$2:$N$81,11,FALSE),IF(_xlpm.x=0,"",_xlpm.x)))</f>
        <v>Sterechinus</v>
      </c>
      <c r="T520" s="46" t="str">
        <f>IF($I520="","",_xlfn.LET(_xlpm.x,VLOOKUP($I520,'2026-01-09_taxon-match'!$A$2:$N$81,13,FALSE),IF(_xlpm.x=0,"",_xlpm.x)))</f>
        <v>neumayeri</v>
      </c>
      <c r="V520" s="46" t="s">
        <v>43</v>
      </c>
      <c r="W520" s="46" t="s">
        <v>28</v>
      </c>
      <c r="X520" s="46" t="s">
        <v>32</v>
      </c>
      <c r="Y520" s="46" t="str">
        <f>IF(V520="","",_xlfn.LET(_xlpm.x,VLOOKUP(V520,'Drop-down_menus'!$D$2:$E$13,2,FALSE),IF(_xlpm.x=0,"",_xlpm.x)))</f>
        <v>https://orcid.org/0000-0002-0981-7442</v>
      </c>
      <c r="Z520" s="46" t="str">
        <f>IF(W520="","",_xlfn.LET(_xlpm.x,VLOOKUP(W520,'Drop-down_menus'!$D$2:$E$13,2,FALSE),IF(_xlpm.x=0,"",_xlpm.x)))</f>
        <v>https://orcid.org/0000-0002-9037-7623</v>
      </c>
      <c r="AA520" s="46" t="str">
        <f>IF(X520="","",_xlfn.LET(_xlpm.x,VLOOKUP(X520,'Drop-down_menus'!$D$2:$E$13,2,FALSE),IF(_xlpm.x=0,"",_xlpm.x)))</f>
        <v>https://orcid.org/0000-0001-5748-602X</v>
      </c>
    </row>
    <row r="521" spans="2:27" ht="13.5" customHeight="1">
      <c r="B521">
        <v>381</v>
      </c>
      <c r="C521" t="s">
        <v>115</v>
      </c>
      <c r="D521" s="46" t="b">
        <f>COUNTIF(Events!$B$2:$B$171, C521) &gt; 0</f>
        <v>1</v>
      </c>
      <c r="E521" s="2" t="s">
        <v>169</v>
      </c>
      <c r="G521" s="46" t="s">
        <v>177</v>
      </c>
      <c r="I521" s="46" t="s">
        <v>177</v>
      </c>
      <c r="J521" s="46" t="str">
        <f>IF(I521="","",_xlfn.LET(_xlpm.x,VLOOKUP(I521,'2026-01-09_taxon-match'!$A$2:$N$81,4,FALSE),IF(_xlpm.x=0,"",_xlpm.x)))</f>
        <v>Sterechinus neumayeri</v>
      </c>
      <c r="L521" s="46" t="str">
        <f>IF(I521="","",_xlfn.LET(_xlpm.x,VLOOKUP(I521,'2026-01-09_taxon-match'!$A$2:$N$81,3,FALSE),IF(_xlpm.x=0,"",_xlpm.x)))</f>
        <v>urn:lsid:marinespecies.org:taxname:160831</v>
      </c>
      <c r="M521" s="46" t="str">
        <f>IF($I521="","",_xlfn.LET(_xlpm.x,VLOOKUP($I521,'2026-01-09_taxon-match'!$A$2:$N$81,5,FALSE),IF(_xlpm.x=0,"",_xlpm.x)))</f>
        <v>(Meissner, 1900)</v>
      </c>
      <c r="N521" s="46" t="str">
        <f>IF($I521="","",_xlfn.LET(_xlpm.x,VLOOKUP($I521,'2026-01-09_taxon-match'!$A$2:$N$81,6,FALSE),IF(_xlpm.x=0,"",_xlpm.x)))</f>
        <v>Animalia</v>
      </c>
      <c r="O521" s="46" t="str">
        <f>IF($I521="","",_xlfn.LET(_xlpm.x,VLOOKUP($I521,'2026-01-09_taxon-match'!$A$2:$N$81,7,FALSE),IF(_xlpm.x=0,"",_xlpm.x)))</f>
        <v>Echinodermata</v>
      </c>
      <c r="P521" s="46" t="str">
        <f>IF($I521="","",_xlfn.LET(_xlpm.x,VLOOKUP($I521,'2026-01-09_taxon-match'!$A$2:$N$81,8,FALSE),IF(_xlpm.x=0,"",_xlpm.x)))</f>
        <v>Echinoidea</v>
      </c>
      <c r="Q521" s="46" t="str">
        <f>IF($I521="","",_xlfn.LET(_xlpm.x,VLOOKUP($I521,'2026-01-09_taxon-match'!$A$2:$N$81,9,FALSE),IF(_xlpm.x=0,"",_xlpm.x)))</f>
        <v>Camarodonta</v>
      </c>
      <c r="R521" s="46" t="str">
        <f>IF($I521="","",_xlfn.LET(_xlpm.x,VLOOKUP($I521,'2026-01-09_taxon-match'!$A$2:$N$81,10,FALSE),IF(_xlpm.x=0,"",_xlpm.x)))</f>
        <v>Echinidae</v>
      </c>
      <c r="S521" s="46" t="str">
        <f>IF($I521="","",_xlfn.LET(_xlpm.x,VLOOKUP($I521,'2026-01-09_taxon-match'!$A$2:$N$81,11,FALSE),IF(_xlpm.x=0,"",_xlpm.x)))</f>
        <v>Sterechinus</v>
      </c>
      <c r="T521" s="46" t="str">
        <f>IF($I521="","",_xlfn.LET(_xlpm.x,VLOOKUP($I521,'2026-01-09_taxon-match'!$A$2:$N$81,13,FALSE),IF(_xlpm.x=0,"",_xlpm.x)))</f>
        <v>neumayeri</v>
      </c>
      <c r="V521" s="46" t="s">
        <v>43</v>
      </c>
      <c r="W521" s="46" t="s">
        <v>28</v>
      </c>
      <c r="X521" s="46" t="s">
        <v>32</v>
      </c>
      <c r="Y521" s="46" t="str">
        <f>IF(V521="","",_xlfn.LET(_xlpm.x,VLOOKUP(V521,'Drop-down_menus'!$D$2:$E$13,2,FALSE),IF(_xlpm.x=0,"",_xlpm.x)))</f>
        <v>https://orcid.org/0000-0002-0981-7442</v>
      </c>
      <c r="Z521" s="46" t="str">
        <f>IF(W521="","",_xlfn.LET(_xlpm.x,VLOOKUP(W521,'Drop-down_menus'!$D$2:$E$13,2,FALSE),IF(_xlpm.x=0,"",_xlpm.x)))</f>
        <v>https://orcid.org/0000-0002-9037-7623</v>
      </c>
      <c r="AA521" s="46" t="str">
        <f>IF(X521="","",_xlfn.LET(_xlpm.x,VLOOKUP(X521,'Drop-down_menus'!$D$2:$E$13,2,FALSE),IF(_xlpm.x=0,"",_xlpm.x)))</f>
        <v>https://orcid.org/0000-0001-5748-602X</v>
      </c>
    </row>
    <row r="522" spans="2:27" ht="13.5" customHeight="1">
      <c r="B522">
        <v>382</v>
      </c>
      <c r="C522" t="s">
        <v>115</v>
      </c>
      <c r="D522" s="46" t="b">
        <f>COUNTIF(Events!$B$2:$B$171, C522) &gt; 0</f>
        <v>1</v>
      </c>
      <c r="E522" s="2" t="s">
        <v>169</v>
      </c>
      <c r="G522" s="46" t="s">
        <v>177</v>
      </c>
      <c r="I522" s="46" t="s">
        <v>177</v>
      </c>
      <c r="J522" s="46" t="str">
        <f>IF(I522="","",_xlfn.LET(_xlpm.x,VLOOKUP(I522,'2026-01-09_taxon-match'!$A$2:$N$81,4,FALSE),IF(_xlpm.x=0,"",_xlpm.x)))</f>
        <v>Sterechinus neumayeri</v>
      </c>
      <c r="L522" s="46" t="str">
        <f>IF(I522="","",_xlfn.LET(_xlpm.x,VLOOKUP(I522,'2026-01-09_taxon-match'!$A$2:$N$81,3,FALSE),IF(_xlpm.x=0,"",_xlpm.x)))</f>
        <v>urn:lsid:marinespecies.org:taxname:160831</v>
      </c>
      <c r="M522" s="46" t="str">
        <f>IF($I522="","",_xlfn.LET(_xlpm.x,VLOOKUP($I522,'2026-01-09_taxon-match'!$A$2:$N$81,5,FALSE),IF(_xlpm.x=0,"",_xlpm.x)))</f>
        <v>(Meissner, 1900)</v>
      </c>
      <c r="N522" s="46" t="str">
        <f>IF($I522="","",_xlfn.LET(_xlpm.x,VLOOKUP($I522,'2026-01-09_taxon-match'!$A$2:$N$81,6,FALSE),IF(_xlpm.x=0,"",_xlpm.x)))</f>
        <v>Animalia</v>
      </c>
      <c r="O522" s="46" t="str">
        <f>IF($I522="","",_xlfn.LET(_xlpm.x,VLOOKUP($I522,'2026-01-09_taxon-match'!$A$2:$N$81,7,FALSE),IF(_xlpm.x=0,"",_xlpm.x)))</f>
        <v>Echinodermata</v>
      </c>
      <c r="P522" s="46" t="str">
        <f>IF($I522="","",_xlfn.LET(_xlpm.x,VLOOKUP($I522,'2026-01-09_taxon-match'!$A$2:$N$81,8,FALSE),IF(_xlpm.x=0,"",_xlpm.x)))</f>
        <v>Echinoidea</v>
      </c>
      <c r="Q522" s="46" t="str">
        <f>IF($I522="","",_xlfn.LET(_xlpm.x,VLOOKUP($I522,'2026-01-09_taxon-match'!$A$2:$N$81,9,FALSE),IF(_xlpm.x=0,"",_xlpm.x)))</f>
        <v>Camarodonta</v>
      </c>
      <c r="R522" s="46" t="str">
        <f>IF($I522="","",_xlfn.LET(_xlpm.x,VLOOKUP($I522,'2026-01-09_taxon-match'!$A$2:$N$81,10,FALSE),IF(_xlpm.x=0,"",_xlpm.x)))</f>
        <v>Echinidae</v>
      </c>
      <c r="S522" s="46" t="str">
        <f>IF($I522="","",_xlfn.LET(_xlpm.x,VLOOKUP($I522,'2026-01-09_taxon-match'!$A$2:$N$81,11,FALSE),IF(_xlpm.x=0,"",_xlpm.x)))</f>
        <v>Sterechinus</v>
      </c>
      <c r="T522" s="46" t="str">
        <f>IF($I522="","",_xlfn.LET(_xlpm.x,VLOOKUP($I522,'2026-01-09_taxon-match'!$A$2:$N$81,13,FALSE),IF(_xlpm.x=0,"",_xlpm.x)))</f>
        <v>neumayeri</v>
      </c>
      <c r="V522" s="46" t="s">
        <v>43</v>
      </c>
      <c r="W522" s="46" t="s">
        <v>28</v>
      </c>
      <c r="X522" s="46" t="s">
        <v>32</v>
      </c>
      <c r="Y522" s="46" t="str">
        <f>IF(V522="","",_xlfn.LET(_xlpm.x,VLOOKUP(V522,'Drop-down_menus'!$D$2:$E$13,2,FALSE),IF(_xlpm.x=0,"",_xlpm.x)))</f>
        <v>https://orcid.org/0000-0002-0981-7442</v>
      </c>
      <c r="Z522" s="46" t="str">
        <f>IF(W522="","",_xlfn.LET(_xlpm.x,VLOOKUP(W522,'Drop-down_menus'!$D$2:$E$13,2,FALSE),IF(_xlpm.x=0,"",_xlpm.x)))</f>
        <v>https://orcid.org/0000-0002-9037-7623</v>
      </c>
      <c r="AA522" s="46" t="str">
        <f>IF(X522="","",_xlfn.LET(_xlpm.x,VLOOKUP(X522,'Drop-down_menus'!$D$2:$E$13,2,FALSE),IF(_xlpm.x=0,"",_xlpm.x)))</f>
        <v>https://orcid.org/0000-0001-5748-602X</v>
      </c>
    </row>
    <row r="523" spans="2:27" ht="13.5" customHeight="1">
      <c r="B523">
        <v>383</v>
      </c>
      <c r="C523" t="s">
        <v>115</v>
      </c>
      <c r="D523" s="46" t="b">
        <f>COUNTIF(Events!$B$2:$B$171, C523) &gt; 0</f>
        <v>1</v>
      </c>
      <c r="E523" s="2" t="s">
        <v>169</v>
      </c>
      <c r="G523" s="46" t="s">
        <v>177</v>
      </c>
      <c r="I523" s="46" t="s">
        <v>177</v>
      </c>
      <c r="J523" s="46" t="str">
        <f>IF(I523="","",_xlfn.LET(_xlpm.x,VLOOKUP(I523,'2026-01-09_taxon-match'!$A$2:$N$81,4,FALSE),IF(_xlpm.x=0,"",_xlpm.x)))</f>
        <v>Sterechinus neumayeri</v>
      </c>
      <c r="L523" s="46" t="str">
        <f>IF(I523="","",_xlfn.LET(_xlpm.x,VLOOKUP(I523,'2026-01-09_taxon-match'!$A$2:$N$81,3,FALSE),IF(_xlpm.x=0,"",_xlpm.x)))</f>
        <v>urn:lsid:marinespecies.org:taxname:160831</v>
      </c>
      <c r="M523" s="46" t="str">
        <f>IF($I523="","",_xlfn.LET(_xlpm.x,VLOOKUP($I523,'2026-01-09_taxon-match'!$A$2:$N$81,5,FALSE),IF(_xlpm.x=0,"",_xlpm.x)))</f>
        <v>(Meissner, 1900)</v>
      </c>
      <c r="N523" s="46" t="str">
        <f>IF($I523="","",_xlfn.LET(_xlpm.x,VLOOKUP($I523,'2026-01-09_taxon-match'!$A$2:$N$81,6,FALSE),IF(_xlpm.x=0,"",_xlpm.x)))</f>
        <v>Animalia</v>
      </c>
      <c r="O523" s="46" t="str">
        <f>IF($I523="","",_xlfn.LET(_xlpm.x,VLOOKUP($I523,'2026-01-09_taxon-match'!$A$2:$N$81,7,FALSE),IF(_xlpm.x=0,"",_xlpm.x)))</f>
        <v>Echinodermata</v>
      </c>
      <c r="P523" s="46" t="str">
        <f>IF($I523="","",_xlfn.LET(_xlpm.x,VLOOKUP($I523,'2026-01-09_taxon-match'!$A$2:$N$81,8,FALSE),IF(_xlpm.x=0,"",_xlpm.x)))</f>
        <v>Echinoidea</v>
      </c>
      <c r="Q523" s="46" t="str">
        <f>IF($I523="","",_xlfn.LET(_xlpm.x,VLOOKUP($I523,'2026-01-09_taxon-match'!$A$2:$N$81,9,FALSE),IF(_xlpm.x=0,"",_xlpm.x)))</f>
        <v>Camarodonta</v>
      </c>
      <c r="R523" s="46" t="str">
        <f>IF($I523="","",_xlfn.LET(_xlpm.x,VLOOKUP($I523,'2026-01-09_taxon-match'!$A$2:$N$81,10,FALSE),IF(_xlpm.x=0,"",_xlpm.x)))</f>
        <v>Echinidae</v>
      </c>
      <c r="S523" s="46" t="str">
        <f>IF($I523="","",_xlfn.LET(_xlpm.x,VLOOKUP($I523,'2026-01-09_taxon-match'!$A$2:$N$81,11,FALSE),IF(_xlpm.x=0,"",_xlpm.x)))</f>
        <v>Sterechinus</v>
      </c>
      <c r="T523" s="46" t="str">
        <f>IF($I523="","",_xlfn.LET(_xlpm.x,VLOOKUP($I523,'2026-01-09_taxon-match'!$A$2:$N$81,13,FALSE),IF(_xlpm.x=0,"",_xlpm.x)))</f>
        <v>neumayeri</v>
      </c>
      <c r="V523" s="46" t="s">
        <v>43</v>
      </c>
      <c r="W523" s="46" t="s">
        <v>28</v>
      </c>
      <c r="X523" s="46" t="s">
        <v>32</v>
      </c>
      <c r="Y523" s="46" t="str">
        <f>IF(V523="","",_xlfn.LET(_xlpm.x,VLOOKUP(V523,'Drop-down_menus'!$D$2:$E$13,2,FALSE),IF(_xlpm.x=0,"",_xlpm.x)))</f>
        <v>https://orcid.org/0000-0002-0981-7442</v>
      </c>
      <c r="Z523" s="46" t="str">
        <f>IF(W523="","",_xlfn.LET(_xlpm.x,VLOOKUP(W523,'Drop-down_menus'!$D$2:$E$13,2,FALSE),IF(_xlpm.x=0,"",_xlpm.x)))</f>
        <v>https://orcid.org/0000-0002-9037-7623</v>
      </c>
      <c r="AA523" s="46" t="str">
        <f>IF(X523="","",_xlfn.LET(_xlpm.x,VLOOKUP(X523,'Drop-down_menus'!$D$2:$E$13,2,FALSE),IF(_xlpm.x=0,"",_xlpm.x)))</f>
        <v>https://orcid.org/0000-0001-5748-602X</v>
      </c>
    </row>
    <row r="524" spans="2:27" ht="13.5" customHeight="1">
      <c r="B524">
        <v>384</v>
      </c>
      <c r="C524" t="s">
        <v>115</v>
      </c>
      <c r="D524" s="46" t="b">
        <f>COUNTIF(Events!$B$2:$B$171, C524) &gt; 0</f>
        <v>1</v>
      </c>
      <c r="E524" s="2" t="s">
        <v>169</v>
      </c>
      <c r="G524" s="46" t="s">
        <v>177</v>
      </c>
      <c r="I524" s="46" t="s">
        <v>177</v>
      </c>
      <c r="J524" s="46" t="str">
        <f>IF(I524="","",_xlfn.LET(_xlpm.x,VLOOKUP(I524,'2026-01-09_taxon-match'!$A$2:$N$81,4,FALSE),IF(_xlpm.x=0,"",_xlpm.x)))</f>
        <v>Sterechinus neumayeri</v>
      </c>
      <c r="L524" s="46" t="str">
        <f>IF(I524="","",_xlfn.LET(_xlpm.x,VLOOKUP(I524,'2026-01-09_taxon-match'!$A$2:$N$81,3,FALSE),IF(_xlpm.x=0,"",_xlpm.x)))</f>
        <v>urn:lsid:marinespecies.org:taxname:160831</v>
      </c>
      <c r="M524" s="46" t="str">
        <f>IF($I524="","",_xlfn.LET(_xlpm.x,VLOOKUP($I524,'2026-01-09_taxon-match'!$A$2:$N$81,5,FALSE),IF(_xlpm.x=0,"",_xlpm.x)))</f>
        <v>(Meissner, 1900)</v>
      </c>
      <c r="N524" s="46" t="str">
        <f>IF($I524="","",_xlfn.LET(_xlpm.x,VLOOKUP($I524,'2026-01-09_taxon-match'!$A$2:$N$81,6,FALSE),IF(_xlpm.x=0,"",_xlpm.x)))</f>
        <v>Animalia</v>
      </c>
      <c r="O524" s="46" t="str">
        <f>IF($I524="","",_xlfn.LET(_xlpm.x,VLOOKUP($I524,'2026-01-09_taxon-match'!$A$2:$N$81,7,FALSE),IF(_xlpm.x=0,"",_xlpm.x)))</f>
        <v>Echinodermata</v>
      </c>
      <c r="P524" s="46" t="str">
        <f>IF($I524="","",_xlfn.LET(_xlpm.x,VLOOKUP($I524,'2026-01-09_taxon-match'!$A$2:$N$81,8,FALSE),IF(_xlpm.x=0,"",_xlpm.x)))</f>
        <v>Echinoidea</v>
      </c>
      <c r="Q524" s="46" t="str">
        <f>IF($I524="","",_xlfn.LET(_xlpm.x,VLOOKUP($I524,'2026-01-09_taxon-match'!$A$2:$N$81,9,FALSE),IF(_xlpm.x=0,"",_xlpm.x)))</f>
        <v>Camarodonta</v>
      </c>
      <c r="R524" s="46" t="str">
        <f>IF($I524="","",_xlfn.LET(_xlpm.x,VLOOKUP($I524,'2026-01-09_taxon-match'!$A$2:$N$81,10,FALSE),IF(_xlpm.x=0,"",_xlpm.x)))</f>
        <v>Echinidae</v>
      </c>
      <c r="S524" s="46" t="str">
        <f>IF($I524="","",_xlfn.LET(_xlpm.x,VLOOKUP($I524,'2026-01-09_taxon-match'!$A$2:$N$81,11,FALSE),IF(_xlpm.x=0,"",_xlpm.x)))</f>
        <v>Sterechinus</v>
      </c>
      <c r="T524" s="46" t="str">
        <f>IF($I524="","",_xlfn.LET(_xlpm.x,VLOOKUP($I524,'2026-01-09_taxon-match'!$A$2:$N$81,13,FALSE),IF(_xlpm.x=0,"",_xlpm.x)))</f>
        <v>neumayeri</v>
      </c>
      <c r="V524" s="46" t="s">
        <v>43</v>
      </c>
      <c r="W524" s="46" t="s">
        <v>28</v>
      </c>
      <c r="X524" s="46" t="s">
        <v>32</v>
      </c>
      <c r="Y524" s="46" t="str">
        <f>IF(V524="","",_xlfn.LET(_xlpm.x,VLOOKUP(V524,'Drop-down_menus'!$D$2:$E$13,2,FALSE),IF(_xlpm.x=0,"",_xlpm.x)))</f>
        <v>https://orcid.org/0000-0002-0981-7442</v>
      </c>
      <c r="Z524" s="46" t="str">
        <f>IF(W524="","",_xlfn.LET(_xlpm.x,VLOOKUP(W524,'Drop-down_menus'!$D$2:$E$13,2,FALSE),IF(_xlpm.x=0,"",_xlpm.x)))</f>
        <v>https://orcid.org/0000-0002-9037-7623</v>
      </c>
      <c r="AA524" s="46" t="str">
        <f>IF(X524="","",_xlfn.LET(_xlpm.x,VLOOKUP(X524,'Drop-down_menus'!$D$2:$E$13,2,FALSE),IF(_xlpm.x=0,"",_xlpm.x)))</f>
        <v>https://orcid.org/0000-0001-5748-602X</v>
      </c>
    </row>
    <row r="525" spans="2:27" ht="13.5" customHeight="1">
      <c r="B525">
        <v>385</v>
      </c>
      <c r="C525" t="s">
        <v>115</v>
      </c>
      <c r="D525" s="46" t="b">
        <f>COUNTIF(Events!$B$2:$B$171, C525) &gt; 0</f>
        <v>1</v>
      </c>
      <c r="E525" s="2" t="s">
        <v>169</v>
      </c>
      <c r="G525" s="46" t="s">
        <v>177</v>
      </c>
      <c r="I525" s="46" t="s">
        <v>177</v>
      </c>
      <c r="J525" s="46" t="str">
        <f>IF(I525="","",_xlfn.LET(_xlpm.x,VLOOKUP(I525,'2026-01-09_taxon-match'!$A$2:$N$81,4,FALSE),IF(_xlpm.x=0,"",_xlpm.x)))</f>
        <v>Sterechinus neumayeri</v>
      </c>
      <c r="L525" s="46" t="str">
        <f>IF(I525="","",_xlfn.LET(_xlpm.x,VLOOKUP(I525,'2026-01-09_taxon-match'!$A$2:$N$81,3,FALSE),IF(_xlpm.x=0,"",_xlpm.x)))</f>
        <v>urn:lsid:marinespecies.org:taxname:160831</v>
      </c>
      <c r="M525" s="46" t="str">
        <f>IF($I525="","",_xlfn.LET(_xlpm.x,VLOOKUP($I525,'2026-01-09_taxon-match'!$A$2:$N$81,5,FALSE),IF(_xlpm.x=0,"",_xlpm.x)))</f>
        <v>(Meissner, 1900)</v>
      </c>
      <c r="N525" s="46" t="str">
        <f>IF($I525="","",_xlfn.LET(_xlpm.x,VLOOKUP($I525,'2026-01-09_taxon-match'!$A$2:$N$81,6,FALSE),IF(_xlpm.x=0,"",_xlpm.x)))</f>
        <v>Animalia</v>
      </c>
      <c r="O525" s="46" t="str">
        <f>IF($I525="","",_xlfn.LET(_xlpm.x,VLOOKUP($I525,'2026-01-09_taxon-match'!$A$2:$N$81,7,FALSE),IF(_xlpm.x=0,"",_xlpm.x)))</f>
        <v>Echinodermata</v>
      </c>
      <c r="P525" s="46" t="str">
        <f>IF($I525="","",_xlfn.LET(_xlpm.x,VLOOKUP($I525,'2026-01-09_taxon-match'!$A$2:$N$81,8,FALSE),IF(_xlpm.x=0,"",_xlpm.x)))</f>
        <v>Echinoidea</v>
      </c>
      <c r="Q525" s="46" t="str">
        <f>IF($I525="","",_xlfn.LET(_xlpm.x,VLOOKUP($I525,'2026-01-09_taxon-match'!$A$2:$N$81,9,FALSE),IF(_xlpm.x=0,"",_xlpm.x)))</f>
        <v>Camarodonta</v>
      </c>
      <c r="R525" s="46" t="str">
        <f>IF($I525="","",_xlfn.LET(_xlpm.x,VLOOKUP($I525,'2026-01-09_taxon-match'!$A$2:$N$81,10,FALSE),IF(_xlpm.x=0,"",_xlpm.x)))</f>
        <v>Echinidae</v>
      </c>
      <c r="S525" s="46" t="str">
        <f>IF($I525="","",_xlfn.LET(_xlpm.x,VLOOKUP($I525,'2026-01-09_taxon-match'!$A$2:$N$81,11,FALSE),IF(_xlpm.x=0,"",_xlpm.x)))</f>
        <v>Sterechinus</v>
      </c>
      <c r="T525" s="46" t="str">
        <f>IF($I525="","",_xlfn.LET(_xlpm.x,VLOOKUP($I525,'2026-01-09_taxon-match'!$A$2:$N$81,13,FALSE),IF(_xlpm.x=0,"",_xlpm.x)))</f>
        <v>neumayeri</v>
      </c>
      <c r="V525" s="46" t="s">
        <v>43</v>
      </c>
      <c r="W525" s="46" t="s">
        <v>28</v>
      </c>
      <c r="X525" s="46" t="s">
        <v>32</v>
      </c>
      <c r="Y525" s="46" t="str">
        <f>IF(V525="","",_xlfn.LET(_xlpm.x,VLOOKUP(V525,'Drop-down_menus'!$D$2:$E$13,2,FALSE),IF(_xlpm.x=0,"",_xlpm.x)))</f>
        <v>https://orcid.org/0000-0002-0981-7442</v>
      </c>
      <c r="Z525" s="46" t="str">
        <f>IF(W525="","",_xlfn.LET(_xlpm.x,VLOOKUP(W525,'Drop-down_menus'!$D$2:$E$13,2,FALSE),IF(_xlpm.x=0,"",_xlpm.x)))</f>
        <v>https://orcid.org/0000-0002-9037-7623</v>
      </c>
      <c r="AA525" s="46" t="str">
        <f>IF(X525="","",_xlfn.LET(_xlpm.x,VLOOKUP(X525,'Drop-down_menus'!$D$2:$E$13,2,FALSE),IF(_xlpm.x=0,"",_xlpm.x)))</f>
        <v>https://orcid.org/0000-0001-5748-602X</v>
      </c>
    </row>
    <row r="526" spans="2:27" ht="13.5" customHeight="1">
      <c r="B526">
        <v>386</v>
      </c>
      <c r="C526" t="s">
        <v>115</v>
      </c>
      <c r="D526" s="46" t="b">
        <f>COUNTIF(Events!$B$2:$B$171, C526) &gt; 0</f>
        <v>1</v>
      </c>
      <c r="E526" s="2" t="s">
        <v>169</v>
      </c>
      <c r="G526" s="46" t="s">
        <v>177</v>
      </c>
      <c r="I526" s="46" t="s">
        <v>177</v>
      </c>
      <c r="J526" s="46" t="str">
        <f>IF(I526="","",_xlfn.LET(_xlpm.x,VLOOKUP(I526,'2026-01-09_taxon-match'!$A$2:$N$81,4,FALSE),IF(_xlpm.x=0,"",_xlpm.x)))</f>
        <v>Sterechinus neumayeri</v>
      </c>
      <c r="L526" s="46" t="str">
        <f>IF(I526="","",_xlfn.LET(_xlpm.x,VLOOKUP(I526,'2026-01-09_taxon-match'!$A$2:$N$81,3,FALSE),IF(_xlpm.x=0,"",_xlpm.x)))</f>
        <v>urn:lsid:marinespecies.org:taxname:160831</v>
      </c>
      <c r="M526" s="46" t="str">
        <f>IF($I526="","",_xlfn.LET(_xlpm.x,VLOOKUP($I526,'2026-01-09_taxon-match'!$A$2:$N$81,5,FALSE),IF(_xlpm.x=0,"",_xlpm.x)))</f>
        <v>(Meissner, 1900)</v>
      </c>
      <c r="N526" s="46" t="str">
        <f>IF($I526="","",_xlfn.LET(_xlpm.x,VLOOKUP($I526,'2026-01-09_taxon-match'!$A$2:$N$81,6,FALSE),IF(_xlpm.x=0,"",_xlpm.x)))</f>
        <v>Animalia</v>
      </c>
      <c r="O526" s="46" t="str">
        <f>IF($I526="","",_xlfn.LET(_xlpm.x,VLOOKUP($I526,'2026-01-09_taxon-match'!$A$2:$N$81,7,FALSE),IF(_xlpm.x=0,"",_xlpm.x)))</f>
        <v>Echinodermata</v>
      </c>
      <c r="P526" s="46" t="str">
        <f>IF($I526="","",_xlfn.LET(_xlpm.x,VLOOKUP($I526,'2026-01-09_taxon-match'!$A$2:$N$81,8,FALSE),IF(_xlpm.x=0,"",_xlpm.x)))</f>
        <v>Echinoidea</v>
      </c>
      <c r="Q526" s="46" t="str">
        <f>IF($I526="","",_xlfn.LET(_xlpm.x,VLOOKUP($I526,'2026-01-09_taxon-match'!$A$2:$N$81,9,FALSE),IF(_xlpm.x=0,"",_xlpm.x)))</f>
        <v>Camarodonta</v>
      </c>
      <c r="R526" s="46" t="str">
        <f>IF($I526="","",_xlfn.LET(_xlpm.x,VLOOKUP($I526,'2026-01-09_taxon-match'!$A$2:$N$81,10,FALSE),IF(_xlpm.x=0,"",_xlpm.x)))</f>
        <v>Echinidae</v>
      </c>
      <c r="S526" s="46" t="str">
        <f>IF($I526="","",_xlfn.LET(_xlpm.x,VLOOKUP($I526,'2026-01-09_taxon-match'!$A$2:$N$81,11,FALSE),IF(_xlpm.x=0,"",_xlpm.x)))</f>
        <v>Sterechinus</v>
      </c>
      <c r="T526" s="46" t="str">
        <f>IF($I526="","",_xlfn.LET(_xlpm.x,VLOOKUP($I526,'2026-01-09_taxon-match'!$A$2:$N$81,13,FALSE),IF(_xlpm.x=0,"",_xlpm.x)))</f>
        <v>neumayeri</v>
      </c>
      <c r="V526" s="46" t="s">
        <v>43</v>
      </c>
      <c r="W526" s="46" t="s">
        <v>28</v>
      </c>
      <c r="X526" s="46" t="s">
        <v>32</v>
      </c>
      <c r="Y526" s="46" t="str">
        <f>IF(V526="","",_xlfn.LET(_xlpm.x,VLOOKUP(V526,'Drop-down_menus'!$D$2:$E$13,2,FALSE),IF(_xlpm.x=0,"",_xlpm.x)))</f>
        <v>https://orcid.org/0000-0002-0981-7442</v>
      </c>
      <c r="Z526" s="46" t="str">
        <f>IF(W526="","",_xlfn.LET(_xlpm.x,VLOOKUP(W526,'Drop-down_menus'!$D$2:$E$13,2,FALSE),IF(_xlpm.x=0,"",_xlpm.x)))</f>
        <v>https://orcid.org/0000-0002-9037-7623</v>
      </c>
      <c r="AA526" s="46" t="str">
        <f>IF(X526="","",_xlfn.LET(_xlpm.x,VLOOKUP(X526,'Drop-down_menus'!$D$2:$E$13,2,FALSE),IF(_xlpm.x=0,"",_xlpm.x)))</f>
        <v>https://orcid.org/0000-0001-5748-602X</v>
      </c>
    </row>
    <row r="527" spans="2:27" ht="13.5" customHeight="1">
      <c r="B527">
        <v>387</v>
      </c>
      <c r="C527" t="s">
        <v>115</v>
      </c>
      <c r="D527" s="46" t="b">
        <f>COUNTIF(Events!$B$2:$B$171, C527) &gt; 0</f>
        <v>1</v>
      </c>
      <c r="E527" s="2" t="s">
        <v>169</v>
      </c>
      <c r="G527" s="46" t="s">
        <v>177</v>
      </c>
      <c r="I527" s="46" t="s">
        <v>177</v>
      </c>
      <c r="J527" s="46" t="str">
        <f>IF(I527="","",_xlfn.LET(_xlpm.x,VLOOKUP(I527,'2026-01-09_taxon-match'!$A$2:$N$81,4,FALSE),IF(_xlpm.x=0,"",_xlpm.x)))</f>
        <v>Sterechinus neumayeri</v>
      </c>
      <c r="L527" s="46" t="str">
        <f>IF(I527="","",_xlfn.LET(_xlpm.x,VLOOKUP(I527,'2026-01-09_taxon-match'!$A$2:$N$81,3,FALSE),IF(_xlpm.x=0,"",_xlpm.x)))</f>
        <v>urn:lsid:marinespecies.org:taxname:160831</v>
      </c>
      <c r="M527" s="46" t="str">
        <f>IF($I527="","",_xlfn.LET(_xlpm.x,VLOOKUP($I527,'2026-01-09_taxon-match'!$A$2:$N$81,5,FALSE),IF(_xlpm.x=0,"",_xlpm.x)))</f>
        <v>(Meissner, 1900)</v>
      </c>
      <c r="N527" s="46" t="str">
        <f>IF($I527="","",_xlfn.LET(_xlpm.x,VLOOKUP($I527,'2026-01-09_taxon-match'!$A$2:$N$81,6,FALSE),IF(_xlpm.x=0,"",_xlpm.x)))</f>
        <v>Animalia</v>
      </c>
      <c r="O527" s="46" t="str">
        <f>IF($I527="","",_xlfn.LET(_xlpm.x,VLOOKUP($I527,'2026-01-09_taxon-match'!$A$2:$N$81,7,FALSE),IF(_xlpm.x=0,"",_xlpm.x)))</f>
        <v>Echinodermata</v>
      </c>
      <c r="P527" s="46" t="str">
        <f>IF($I527="","",_xlfn.LET(_xlpm.x,VLOOKUP($I527,'2026-01-09_taxon-match'!$A$2:$N$81,8,FALSE),IF(_xlpm.x=0,"",_xlpm.x)))</f>
        <v>Echinoidea</v>
      </c>
      <c r="Q527" s="46" t="str">
        <f>IF($I527="","",_xlfn.LET(_xlpm.x,VLOOKUP($I527,'2026-01-09_taxon-match'!$A$2:$N$81,9,FALSE),IF(_xlpm.x=0,"",_xlpm.x)))</f>
        <v>Camarodonta</v>
      </c>
      <c r="R527" s="46" t="str">
        <f>IF($I527="","",_xlfn.LET(_xlpm.x,VLOOKUP($I527,'2026-01-09_taxon-match'!$A$2:$N$81,10,FALSE),IF(_xlpm.x=0,"",_xlpm.x)))</f>
        <v>Echinidae</v>
      </c>
      <c r="S527" s="46" t="str">
        <f>IF($I527="","",_xlfn.LET(_xlpm.x,VLOOKUP($I527,'2026-01-09_taxon-match'!$A$2:$N$81,11,FALSE),IF(_xlpm.x=0,"",_xlpm.x)))</f>
        <v>Sterechinus</v>
      </c>
      <c r="T527" s="46" t="str">
        <f>IF($I527="","",_xlfn.LET(_xlpm.x,VLOOKUP($I527,'2026-01-09_taxon-match'!$A$2:$N$81,13,FALSE),IF(_xlpm.x=0,"",_xlpm.x)))</f>
        <v>neumayeri</v>
      </c>
      <c r="V527" s="46" t="s">
        <v>43</v>
      </c>
      <c r="W527" s="46" t="s">
        <v>28</v>
      </c>
      <c r="X527" s="46" t="s">
        <v>32</v>
      </c>
      <c r="Y527" s="46" t="str">
        <f>IF(V527="","",_xlfn.LET(_xlpm.x,VLOOKUP(V527,'Drop-down_menus'!$D$2:$E$13,2,FALSE),IF(_xlpm.x=0,"",_xlpm.x)))</f>
        <v>https://orcid.org/0000-0002-0981-7442</v>
      </c>
      <c r="Z527" s="46" t="str">
        <f>IF(W527="","",_xlfn.LET(_xlpm.x,VLOOKUP(W527,'Drop-down_menus'!$D$2:$E$13,2,FALSE),IF(_xlpm.x=0,"",_xlpm.x)))</f>
        <v>https://orcid.org/0000-0002-9037-7623</v>
      </c>
      <c r="AA527" s="46" t="str">
        <f>IF(X527="","",_xlfn.LET(_xlpm.x,VLOOKUP(X527,'Drop-down_menus'!$D$2:$E$13,2,FALSE),IF(_xlpm.x=0,"",_xlpm.x)))</f>
        <v>https://orcid.org/0000-0001-5748-602X</v>
      </c>
    </row>
    <row r="528" spans="2:27" ht="13.5" customHeight="1">
      <c r="B528">
        <v>388</v>
      </c>
      <c r="C528" t="s">
        <v>115</v>
      </c>
      <c r="D528" s="46" t="b">
        <f>COUNTIF(Events!$B$2:$B$171, C528) &gt; 0</f>
        <v>1</v>
      </c>
      <c r="E528" s="2" t="s">
        <v>169</v>
      </c>
      <c r="G528" s="46" t="s">
        <v>177</v>
      </c>
      <c r="I528" s="46" t="s">
        <v>177</v>
      </c>
      <c r="J528" s="46" t="str">
        <f>IF(I528="","",_xlfn.LET(_xlpm.x,VLOOKUP(I528,'2026-01-09_taxon-match'!$A$2:$N$81,4,FALSE),IF(_xlpm.x=0,"",_xlpm.x)))</f>
        <v>Sterechinus neumayeri</v>
      </c>
      <c r="L528" s="46" t="str">
        <f>IF(I528="","",_xlfn.LET(_xlpm.x,VLOOKUP(I528,'2026-01-09_taxon-match'!$A$2:$N$81,3,FALSE),IF(_xlpm.x=0,"",_xlpm.x)))</f>
        <v>urn:lsid:marinespecies.org:taxname:160831</v>
      </c>
      <c r="M528" s="46" t="str">
        <f>IF($I528="","",_xlfn.LET(_xlpm.x,VLOOKUP($I528,'2026-01-09_taxon-match'!$A$2:$N$81,5,FALSE),IF(_xlpm.x=0,"",_xlpm.x)))</f>
        <v>(Meissner, 1900)</v>
      </c>
      <c r="N528" s="46" t="str">
        <f>IF($I528="","",_xlfn.LET(_xlpm.x,VLOOKUP($I528,'2026-01-09_taxon-match'!$A$2:$N$81,6,FALSE),IF(_xlpm.x=0,"",_xlpm.x)))</f>
        <v>Animalia</v>
      </c>
      <c r="O528" s="46" t="str">
        <f>IF($I528="","",_xlfn.LET(_xlpm.x,VLOOKUP($I528,'2026-01-09_taxon-match'!$A$2:$N$81,7,FALSE),IF(_xlpm.x=0,"",_xlpm.x)))</f>
        <v>Echinodermata</v>
      </c>
      <c r="P528" s="46" t="str">
        <f>IF($I528="","",_xlfn.LET(_xlpm.x,VLOOKUP($I528,'2026-01-09_taxon-match'!$A$2:$N$81,8,FALSE),IF(_xlpm.x=0,"",_xlpm.x)))</f>
        <v>Echinoidea</v>
      </c>
      <c r="Q528" s="46" t="str">
        <f>IF($I528="","",_xlfn.LET(_xlpm.x,VLOOKUP($I528,'2026-01-09_taxon-match'!$A$2:$N$81,9,FALSE),IF(_xlpm.x=0,"",_xlpm.x)))</f>
        <v>Camarodonta</v>
      </c>
      <c r="R528" s="46" t="str">
        <f>IF($I528="","",_xlfn.LET(_xlpm.x,VLOOKUP($I528,'2026-01-09_taxon-match'!$A$2:$N$81,10,FALSE),IF(_xlpm.x=0,"",_xlpm.x)))</f>
        <v>Echinidae</v>
      </c>
      <c r="S528" s="46" t="str">
        <f>IF($I528="","",_xlfn.LET(_xlpm.x,VLOOKUP($I528,'2026-01-09_taxon-match'!$A$2:$N$81,11,FALSE),IF(_xlpm.x=0,"",_xlpm.x)))</f>
        <v>Sterechinus</v>
      </c>
      <c r="T528" s="46" t="str">
        <f>IF($I528="","",_xlfn.LET(_xlpm.x,VLOOKUP($I528,'2026-01-09_taxon-match'!$A$2:$N$81,13,FALSE),IF(_xlpm.x=0,"",_xlpm.x)))</f>
        <v>neumayeri</v>
      </c>
      <c r="V528" s="46" t="s">
        <v>43</v>
      </c>
      <c r="W528" s="46" t="s">
        <v>28</v>
      </c>
      <c r="X528" s="46" t="s">
        <v>32</v>
      </c>
      <c r="Y528" s="46" t="str">
        <f>IF(V528="","",_xlfn.LET(_xlpm.x,VLOOKUP(V528,'Drop-down_menus'!$D$2:$E$13,2,FALSE),IF(_xlpm.x=0,"",_xlpm.x)))</f>
        <v>https://orcid.org/0000-0002-0981-7442</v>
      </c>
      <c r="Z528" s="46" t="str">
        <f>IF(W528="","",_xlfn.LET(_xlpm.x,VLOOKUP(W528,'Drop-down_menus'!$D$2:$E$13,2,FALSE),IF(_xlpm.x=0,"",_xlpm.x)))</f>
        <v>https://orcid.org/0000-0002-9037-7623</v>
      </c>
      <c r="AA528" s="46" t="str">
        <f>IF(X528="","",_xlfn.LET(_xlpm.x,VLOOKUP(X528,'Drop-down_menus'!$D$2:$E$13,2,FALSE),IF(_xlpm.x=0,"",_xlpm.x)))</f>
        <v>https://orcid.org/0000-0001-5748-602X</v>
      </c>
    </row>
    <row r="529" spans="1:35" ht="13.5" customHeight="1">
      <c r="B529">
        <v>389</v>
      </c>
      <c r="C529" t="s">
        <v>115</v>
      </c>
      <c r="D529" s="46" t="b">
        <f>COUNTIF(Events!$B$2:$B$171, C529) &gt; 0</f>
        <v>1</v>
      </c>
      <c r="E529" s="2" t="s">
        <v>169</v>
      </c>
      <c r="G529" s="46" t="s">
        <v>177</v>
      </c>
      <c r="I529" s="46" t="s">
        <v>177</v>
      </c>
      <c r="J529" s="46" t="str">
        <f>IF(I529="","",_xlfn.LET(_xlpm.x,VLOOKUP(I529,'2026-01-09_taxon-match'!$A$2:$N$81,4,FALSE),IF(_xlpm.x=0,"",_xlpm.x)))</f>
        <v>Sterechinus neumayeri</v>
      </c>
      <c r="L529" s="46" t="str">
        <f>IF(I529="","",_xlfn.LET(_xlpm.x,VLOOKUP(I529,'2026-01-09_taxon-match'!$A$2:$N$81,3,FALSE),IF(_xlpm.x=0,"",_xlpm.x)))</f>
        <v>urn:lsid:marinespecies.org:taxname:160831</v>
      </c>
      <c r="M529" s="46" t="str">
        <f>IF($I529="","",_xlfn.LET(_xlpm.x,VLOOKUP($I529,'2026-01-09_taxon-match'!$A$2:$N$81,5,FALSE),IF(_xlpm.x=0,"",_xlpm.x)))</f>
        <v>(Meissner, 1900)</v>
      </c>
      <c r="N529" s="46" t="str">
        <f>IF($I529="","",_xlfn.LET(_xlpm.x,VLOOKUP($I529,'2026-01-09_taxon-match'!$A$2:$N$81,6,FALSE),IF(_xlpm.x=0,"",_xlpm.x)))</f>
        <v>Animalia</v>
      </c>
      <c r="O529" s="46" t="str">
        <f>IF($I529="","",_xlfn.LET(_xlpm.x,VLOOKUP($I529,'2026-01-09_taxon-match'!$A$2:$N$81,7,FALSE),IF(_xlpm.x=0,"",_xlpm.x)))</f>
        <v>Echinodermata</v>
      </c>
      <c r="P529" s="46" t="str">
        <f>IF($I529="","",_xlfn.LET(_xlpm.x,VLOOKUP($I529,'2026-01-09_taxon-match'!$A$2:$N$81,8,FALSE),IF(_xlpm.x=0,"",_xlpm.x)))</f>
        <v>Echinoidea</v>
      </c>
      <c r="Q529" s="46" t="str">
        <f>IF($I529="","",_xlfn.LET(_xlpm.x,VLOOKUP($I529,'2026-01-09_taxon-match'!$A$2:$N$81,9,FALSE),IF(_xlpm.x=0,"",_xlpm.x)))</f>
        <v>Camarodonta</v>
      </c>
      <c r="R529" s="46" t="str">
        <f>IF($I529="","",_xlfn.LET(_xlpm.x,VLOOKUP($I529,'2026-01-09_taxon-match'!$A$2:$N$81,10,FALSE),IF(_xlpm.x=0,"",_xlpm.x)))</f>
        <v>Echinidae</v>
      </c>
      <c r="S529" s="46" t="str">
        <f>IF($I529="","",_xlfn.LET(_xlpm.x,VLOOKUP($I529,'2026-01-09_taxon-match'!$A$2:$N$81,11,FALSE),IF(_xlpm.x=0,"",_xlpm.x)))</f>
        <v>Sterechinus</v>
      </c>
      <c r="T529" s="46" t="str">
        <f>IF($I529="","",_xlfn.LET(_xlpm.x,VLOOKUP($I529,'2026-01-09_taxon-match'!$A$2:$N$81,13,FALSE),IF(_xlpm.x=0,"",_xlpm.x)))</f>
        <v>neumayeri</v>
      </c>
      <c r="V529" s="46" t="s">
        <v>43</v>
      </c>
      <c r="W529" s="46" t="s">
        <v>28</v>
      </c>
      <c r="X529" s="46" t="s">
        <v>32</v>
      </c>
      <c r="Y529" s="46" t="str">
        <f>IF(V529="","",_xlfn.LET(_xlpm.x,VLOOKUP(V529,'Drop-down_menus'!$D$2:$E$13,2,FALSE),IF(_xlpm.x=0,"",_xlpm.x)))</f>
        <v>https://orcid.org/0000-0002-0981-7442</v>
      </c>
      <c r="Z529" s="46" t="str">
        <f>IF(W529="","",_xlfn.LET(_xlpm.x,VLOOKUP(W529,'Drop-down_menus'!$D$2:$E$13,2,FALSE),IF(_xlpm.x=0,"",_xlpm.x)))</f>
        <v>https://orcid.org/0000-0002-9037-7623</v>
      </c>
      <c r="AA529" s="46" t="str">
        <f>IF(X529="","",_xlfn.LET(_xlpm.x,VLOOKUP(X529,'Drop-down_menus'!$D$2:$E$13,2,FALSE),IF(_xlpm.x=0,"",_xlpm.x)))</f>
        <v>https://orcid.org/0000-0001-5748-602X</v>
      </c>
    </row>
    <row r="530" spans="1:35" ht="13.5" customHeight="1">
      <c r="B530">
        <v>390</v>
      </c>
      <c r="C530" t="s">
        <v>115</v>
      </c>
      <c r="D530" s="46" t="b">
        <f>COUNTIF(Events!$B$2:$B$171, C530) &gt; 0</f>
        <v>1</v>
      </c>
      <c r="E530" s="2" t="s">
        <v>169</v>
      </c>
      <c r="G530" s="46" t="s">
        <v>177</v>
      </c>
      <c r="I530" s="46" t="s">
        <v>177</v>
      </c>
      <c r="J530" s="46" t="str">
        <f>IF(I530="","",_xlfn.LET(_xlpm.x,VLOOKUP(I530,'2026-01-09_taxon-match'!$A$2:$N$81,4,FALSE),IF(_xlpm.x=0,"",_xlpm.x)))</f>
        <v>Sterechinus neumayeri</v>
      </c>
      <c r="L530" s="46" t="str">
        <f>IF(I530="","",_xlfn.LET(_xlpm.x,VLOOKUP(I530,'2026-01-09_taxon-match'!$A$2:$N$81,3,FALSE),IF(_xlpm.x=0,"",_xlpm.x)))</f>
        <v>urn:lsid:marinespecies.org:taxname:160831</v>
      </c>
      <c r="M530" s="46" t="str">
        <f>IF($I530="","",_xlfn.LET(_xlpm.x,VLOOKUP($I530,'2026-01-09_taxon-match'!$A$2:$N$81,5,FALSE),IF(_xlpm.x=0,"",_xlpm.x)))</f>
        <v>(Meissner, 1900)</v>
      </c>
      <c r="N530" s="46" t="str">
        <f>IF($I530="","",_xlfn.LET(_xlpm.x,VLOOKUP($I530,'2026-01-09_taxon-match'!$A$2:$N$81,6,FALSE),IF(_xlpm.x=0,"",_xlpm.x)))</f>
        <v>Animalia</v>
      </c>
      <c r="O530" s="46" t="str">
        <f>IF($I530="","",_xlfn.LET(_xlpm.x,VLOOKUP($I530,'2026-01-09_taxon-match'!$A$2:$N$81,7,FALSE),IF(_xlpm.x=0,"",_xlpm.x)))</f>
        <v>Echinodermata</v>
      </c>
      <c r="P530" s="46" t="str">
        <f>IF($I530="","",_xlfn.LET(_xlpm.x,VLOOKUP($I530,'2026-01-09_taxon-match'!$A$2:$N$81,8,FALSE),IF(_xlpm.x=0,"",_xlpm.x)))</f>
        <v>Echinoidea</v>
      </c>
      <c r="Q530" s="46" t="str">
        <f>IF($I530="","",_xlfn.LET(_xlpm.x,VLOOKUP($I530,'2026-01-09_taxon-match'!$A$2:$N$81,9,FALSE),IF(_xlpm.x=0,"",_xlpm.x)))</f>
        <v>Camarodonta</v>
      </c>
      <c r="R530" s="46" t="str">
        <f>IF($I530="","",_xlfn.LET(_xlpm.x,VLOOKUP($I530,'2026-01-09_taxon-match'!$A$2:$N$81,10,FALSE),IF(_xlpm.x=0,"",_xlpm.x)))</f>
        <v>Echinidae</v>
      </c>
      <c r="S530" s="46" t="str">
        <f>IF($I530="","",_xlfn.LET(_xlpm.x,VLOOKUP($I530,'2026-01-09_taxon-match'!$A$2:$N$81,11,FALSE),IF(_xlpm.x=0,"",_xlpm.x)))</f>
        <v>Sterechinus</v>
      </c>
      <c r="T530" s="46" t="str">
        <f>IF($I530="","",_xlfn.LET(_xlpm.x,VLOOKUP($I530,'2026-01-09_taxon-match'!$A$2:$N$81,13,FALSE),IF(_xlpm.x=0,"",_xlpm.x)))</f>
        <v>neumayeri</v>
      </c>
      <c r="V530" s="46" t="s">
        <v>43</v>
      </c>
      <c r="W530" s="46" t="s">
        <v>28</v>
      </c>
      <c r="X530" s="46" t="s">
        <v>32</v>
      </c>
      <c r="Y530" s="46" t="str">
        <f>IF(V530="","",_xlfn.LET(_xlpm.x,VLOOKUP(V530,'Drop-down_menus'!$D$2:$E$13,2,FALSE),IF(_xlpm.x=0,"",_xlpm.x)))</f>
        <v>https://orcid.org/0000-0002-0981-7442</v>
      </c>
      <c r="Z530" s="46" t="str">
        <f>IF(W530="","",_xlfn.LET(_xlpm.x,VLOOKUP(W530,'Drop-down_menus'!$D$2:$E$13,2,FALSE),IF(_xlpm.x=0,"",_xlpm.x)))</f>
        <v>https://orcid.org/0000-0002-9037-7623</v>
      </c>
      <c r="AA530" s="46" t="str">
        <f>IF(X530="","",_xlfn.LET(_xlpm.x,VLOOKUP(X530,'Drop-down_menus'!$D$2:$E$13,2,FALSE),IF(_xlpm.x=0,"",_xlpm.x)))</f>
        <v>https://orcid.org/0000-0001-5748-602X</v>
      </c>
    </row>
    <row r="531" spans="1:35" ht="13.5" customHeight="1">
      <c r="B531">
        <v>391</v>
      </c>
      <c r="C531" t="s">
        <v>115</v>
      </c>
      <c r="D531" s="46" t="b">
        <f>COUNTIF(Events!$B$2:$B$171, C531) &gt; 0</f>
        <v>1</v>
      </c>
      <c r="E531" s="2" t="s">
        <v>169</v>
      </c>
      <c r="G531" s="46" t="s">
        <v>177</v>
      </c>
      <c r="I531" s="46" t="s">
        <v>177</v>
      </c>
      <c r="J531" s="46" t="str">
        <f>IF(I531="","",_xlfn.LET(_xlpm.x,VLOOKUP(I531,'2026-01-09_taxon-match'!$A$2:$N$81,4,FALSE),IF(_xlpm.x=0,"",_xlpm.x)))</f>
        <v>Sterechinus neumayeri</v>
      </c>
      <c r="L531" s="46" t="str">
        <f>IF(I531="","",_xlfn.LET(_xlpm.x,VLOOKUP(I531,'2026-01-09_taxon-match'!$A$2:$N$81,3,FALSE),IF(_xlpm.x=0,"",_xlpm.x)))</f>
        <v>urn:lsid:marinespecies.org:taxname:160831</v>
      </c>
      <c r="M531" s="46" t="str">
        <f>IF($I531="","",_xlfn.LET(_xlpm.x,VLOOKUP($I531,'2026-01-09_taxon-match'!$A$2:$N$81,5,FALSE),IF(_xlpm.x=0,"",_xlpm.x)))</f>
        <v>(Meissner, 1900)</v>
      </c>
      <c r="N531" s="46" t="str">
        <f>IF($I531="","",_xlfn.LET(_xlpm.x,VLOOKUP($I531,'2026-01-09_taxon-match'!$A$2:$N$81,6,FALSE),IF(_xlpm.x=0,"",_xlpm.x)))</f>
        <v>Animalia</v>
      </c>
      <c r="O531" s="46" t="str">
        <f>IF($I531="","",_xlfn.LET(_xlpm.x,VLOOKUP($I531,'2026-01-09_taxon-match'!$A$2:$N$81,7,FALSE),IF(_xlpm.x=0,"",_xlpm.x)))</f>
        <v>Echinodermata</v>
      </c>
      <c r="P531" s="46" t="str">
        <f>IF($I531="","",_xlfn.LET(_xlpm.x,VLOOKUP($I531,'2026-01-09_taxon-match'!$A$2:$N$81,8,FALSE),IF(_xlpm.x=0,"",_xlpm.x)))</f>
        <v>Echinoidea</v>
      </c>
      <c r="Q531" s="46" t="str">
        <f>IF($I531="","",_xlfn.LET(_xlpm.x,VLOOKUP($I531,'2026-01-09_taxon-match'!$A$2:$N$81,9,FALSE),IF(_xlpm.x=0,"",_xlpm.x)))</f>
        <v>Camarodonta</v>
      </c>
      <c r="R531" s="46" t="str">
        <f>IF($I531="","",_xlfn.LET(_xlpm.x,VLOOKUP($I531,'2026-01-09_taxon-match'!$A$2:$N$81,10,FALSE),IF(_xlpm.x=0,"",_xlpm.x)))</f>
        <v>Echinidae</v>
      </c>
      <c r="S531" s="46" t="str">
        <f>IF($I531="","",_xlfn.LET(_xlpm.x,VLOOKUP($I531,'2026-01-09_taxon-match'!$A$2:$N$81,11,FALSE),IF(_xlpm.x=0,"",_xlpm.x)))</f>
        <v>Sterechinus</v>
      </c>
      <c r="T531" s="46" t="str">
        <f>IF($I531="","",_xlfn.LET(_xlpm.x,VLOOKUP($I531,'2026-01-09_taxon-match'!$A$2:$N$81,13,FALSE),IF(_xlpm.x=0,"",_xlpm.x)))</f>
        <v>neumayeri</v>
      </c>
      <c r="V531" s="46" t="s">
        <v>43</v>
      </c>
      <c r="W531" s="46" t="s">
        <v>28</v>
      </c>
      <c r="X531" s="46" t="s">
        <v>32</v>
      </c>
      <c r="Y531" s="46" t="str">
        <f>IF(V531="","",_xlfn.LET(_xlpm.x,VLOOKUP(V531,'Drop-down_menus'!$D$2:$E$13,2,FALSE),IF(_xlpm.x=0,"",_xlpm.x)))</f>
        <v>https://orcid.org/0000-0002-0981-7442</v>
      </c>
      <c r="Z531" s="46" t="str">
        <f>IF(W531="","",_xlfn.LET(_xlpm.x,VLOOKUP(W531,'Drop-down_menus'!$D$2:$E$13,2,FALSE),IF(_xlpm.x=0,"",_xlpm.x)))</f>
        <v>https://orcid.org/0000-0002-9037-7623</v>
      </c>
      <c r="AA531" s="46" t="str">
        <f>IF(X531="","",_xlfn.LET(_xlpm.x,VLOOKUP(X531,'Drop-down_menus'!$D$2:$E$13,2,FALSE),IF(_xlpm.x=0,"",_xlpm.x)))</f>
        <v>https://orcid.org/0000-0001-5748-602X</v>
      </c>
    </row>
    <row r="532" spans="1:35" ht="13.5" customHeight="1">
      <c r="B532">
        <v>392</v>
      </c>
      <c r="C532" t="s">
        <v>115</v>
      </c>
      <c r="D532" s="46" t="b">
        <f>COUNTIF(Events!$B$2:$B$171, C532) &gt; 0</f>
        <v>1</v>
      </c>
      <c r="E532" s="2" t="s">
        <v>169</v>
      </c>
      <c r="G532" s="46" t="s">
        <v>177</v>
      </c>
      <c r="I532" s="46" t="s">
        <v>177</v>
      </c>
      <c r="J532" s="46" t="str">
        <f>IF(I532="","",_xlfn.LET(_xlpm.x,VLOOKUP(I532,'2026-01-09_taxon-match'!$A$2:$N$81,4,FALSE),IF(_xlpm.x=0,"",_xlpm.x)))</f>
        <v>Sterechinus neumayeri</v>
      </c>
      <c r="L532" s="46" t="str">
        <f>IF(I532="","",_xlfn.LET(_xlpm.x,VLOOKUP(I532,'2026-01-09_taxon-match'!$A$2:$N$81,3,FALSE),IF(_xlpm.x=0,"",_xlpm.x)))</f>
        <v>urn:lsid:marinespecies.org:taxname:160831</v>
      </c>
      <c r="M532" s="46" t="str">
        <f>IF($I532="","",_xlfn.LET(_xlpm.x,VLOOKUP($I532,'2026-01-09_taxon-match'!$A$2:$N$81,5,FALSE),IF(_xlpm.x=0,"",_xlpm.x)))</f>
        <v>(Meissner, 1900)</v>
      </c>
      <c r="N532" s="46" t="str">
        <f>IF($I532="","",_xlfn.LET(_xlpm.x,VLOOKUP($I532,'2026-01-09_taxon-match'!$A$2:$N$81,6,FALSE),IF(_xlpm.x=0,"",_xlpm.x)))</f>
        <v>Animalia</v>
      </c>
      <c r="O532" s="46" t="str">
        <f>IF($I532="","",_xlfn.LET(_xlpm.x,VLOOKUP($I532,'2026-01-09_taxon-match'!$A$2:$N$81,7,FALSE),IF(_xlpm.x=0,"",_xlpm.x)))</f>
        <v>Echinodermata</v>
      </c>
      <c r="P532" s="46" t="str">
        <f>IF($I532="","",_xlfn.LET(_xlpm.x,VLOOKUP($I532,'2026-01-09_taxon-match'!$A$2:$N$81,8,FALSE),IF(_xlpm.x=0,"",_xlpm.x)))</f>
        <v>Echinoidea</v>
      </c>
      <c r="Q532" s="46" t="str">
        <f>IF($I532="","",_xlfn.LET(_xlpm.x,VLOOKUP($I532,'2026-01-09_taxon-match'!$A$2:$N$81,9,FALSE),IF(_xlpm.x=0,"",_xlpm.x)))</f>
        <v>Camarodonta</v>
      </c>
      <c r="R532" s="46" t="str">
        <f>IF($I532="","",_xlfn.LET(_xlpm.x,VLOOKUP($I532,'2026-01-09_taxon-match'!$A$2:$N$81,10,FALSE),IF(_xlpm.x=0,"",_xlpm.x)))</f>
        <v>Echinidae</v>
      </c>
      <c r="S532" s="46" t="str">
        <f>IF($I532="","",_xlfn.LET(_xlpm.x,VLOOKUP($I532,'2026-01-09_taxon-match'!$A$2:$N$81,11,FALSE),IF(_xlpm.x=0,"",_xlpm.x)))</f>
        <v>Sterechinus</v>
      </c>
      <c r="T532" s="46" t="str">
        <f>IF($I532="","",_xlfn.LET(_xlpm.x,VLOOKUP($I532,'2026-01-09_taxon-match'!$A$2:$N$81,13,FALSE),IF(_xlpm.x=0,"",_xlpm.x)))</f>
        <v>neumayeri</v>
      </c>
      <c r="V532" s="46" t="s">
        <v>43</v>
      </c>
      <c r="W532" s="46" t="s">
        <v>28</v>
      </c>
      <c r="X532" s="46" t="s">
        <v>32</v>
      </c>
      <c r="Y532" s="46" t="str">
        <f>IF(V532="","",_xlfn.LET(_xlpm.x,VLOOKUP(V532,'Drop-down_menus'!$D$2:$E$13,2,FALSE),IF(_xlpm.x=0,"",_xlpm.x)))</f>
        <v>https://orcid.org/0000-0002-0981-7442</v>
      </c>
      <c r="Z532" s="46" t="str">
        <f>IF(W532="","",_xlfn.LET(_xlpm.x,VLOOKUP(W532,'Drop-down_menus'!$D$2:$E$13,2,FALSE),IF(_xlpm.x=0,"",_xlpm.x)))</f>
        <v>https://orcid.org/0000-0002-9037-7623</v>
      </c>
      <c r="AA532" s="46" t="str">
        <f>IF(X532="","",_xlfn.LET(_xlpm.x,VLOOKUP(X532,'Drop-down_menus'!$D$2:$E$13,2,FALSE),IF(_xlpm.x=0,"",_xlpm.x)))</f>
        <v>https://orcid.org/0000-0001-5748-602X</v>
      </c>
    </row>
    <row r="533" spans="1:35" ht="13.5" customHeight="1">
      <c r="B533">
        <v>393</v>
      </c>
      <c r="C533" t="s">
        <v>115</v>
      </c>
      <c r="D533" s="46" t="b">
        <f>COUNTIF(Events!$B$2:$B$171, C533) &gt; 0</f>
        <v>1</v>
      </c>
      <c r="E533" s="2" t="s">
        <v>169</v>
      </c>
      <c r="G533" s="46" t="s">
        <v>177</v>
      </c>
      <c r="I533" s="46" t="s">
        <v>177</v>
      </c>
      <c r="J533" s="46" t="str">
        <f>IF(I533="","",_xlfn.LET(_xlpm.x,VLOOKUP(I533,'2026-01-09_taxon-match'!$A$2:$N$81,4,FALSE),IF(_xlpm.x=0,"",_xlpm.x)))</f>
        <v>Sterechinus neumayeri</v>
      </c>
      <c r="L533" s="46" t="str">
        <f>IF(I533="","",_xlfn.LET(_xlpm.x,VLOOKUP(I533,'2026-01-09_taxon-match'!$A$2:$N$81,3,FALSE),IF(_xlpm.x=0,"",_xlpm.x)))</f>
        <v>urn:lsid:marinespecies.org:taxname:160831</v>
      </c>
      <c r="M533" s="46" t="str">
        <f>IF($I533="","",_xlfn.LET(_xlpm.x,VLOOKUP($I533,'2026-01-09_taxon-match'!$A$2:$N$81,5,FALSE),IF(_xlpm.x=0,"",_xlpm.x)))</f>
        <v>(Meissner, 1900)</v>
      </c>
      <c r="N533" s="46" t="str">
        <f>IF($I533="","",_xlfn.LET(_xlpm.x,VLOOKUP($I533,'2026-01-09_taxon-match'!$A$2:$N$81,6,FALSE),IF(_xlpm.x=0,"",_xlpm.x)))</f>
        <v>Animalia</v>
      </c>
      <c r="O533" s="46" t="str">
        <f>IF($I533="","",_xlfn.LET(_xlpm.x,VLOOKUP($I533,'2026-01-09_taxon-match'!$A$2:$N$81,7,FALSE),IF(_xlpm.x=0,"",_xlpm.x)))</f>
        <v>Echinodermata</v>
      </c>
      <c r="P533" s="46" t="str">
        <f>IF($I533="","",_xlfn.LET(_xlpm.x,VLOOKUP($I533,'2026-01-09_taxon-match'!$A$2:$N$81,8,FALSE),IF(_xlpm.x=0,"",_xlpm.x)))</f>
        <v>Echinoidea</v>
      </c>
      <c r="Q533" s="46" t="str">
        <f>IF($I533="","",_xlfn.LET(_xlpm.x,VLOOKUP($I533,'2026-01-09_taxon-match'!$A$2:$N$81,9,FALSE),IF(_xlpm.x=0,"",_xlpm.x)))</f>
        <v>Camarodonta</v>
      </c>
      <c r="R533" s="46" t="str">
        <f>IF($I533="","",_xlfn.LET(_xlpm.x,VLOOKUP($I533,'2026-01-09_taxon-match'!$A$2:$N$81,10,FALSE),IF(_xlpm.x=0,"",_xlpm.x)))</f>
        <v>Echinidae</v>
      </c>
      <c r="S533" s="46" t="str">
        <f>IF($I533="","",_xlfn.LET(_xlpm.x,VLOOKUP($I533,'2026-01-09_taxon-match'!$A$2:$N$81,11,FALSE),IF(_xlpm.x=0,"",_xlpm.x)))</f>
        <v>Sterechinus</v>
      </c>
      <c r="T533" s="46" t="str">
        <f>IF($I533="","",_xlfn.LET(_xlpm.x,VLOOKUP($I533,'2026-01-09_taxon-match'!$A$2:$N$81,13,FALSE),IF(_xlpm.x=0,"",_xlpm.x)))</f>
        <v>neumayeri</v>
      </c>
      <c r="V533" s="46" t="s">
        <v>43</v>
      </c>
      <c r="W533" s="46" t="s">
        <v>28</v>
      </c>
      <c r="X533" s="46" t="s">
        <v>32</v>
      </c>
      <c r="Y533" s="46" t="str">
        <f>IF(V533="","",_xlfn.LET(_xlpm.x,VLOOKUP(V533,'Drop-down_menus'!$D$2:$E$13,2,FALSE),IF(_xlpm.x=0,"",_xlpm.x)))</f>
        <v>https://orcid.org/0000-0002-0981-7442</v>
      </c>
      <c r="Z533" s="46" t="str">
        <f>IF(W533="","",_xlfn.LET(_xlpm.x,VLOOKUP(W533,'Drop-down_menus'!$D$2:$E$13,2,FALSE),IF(_xlpm.x=0,"",_xlpm.x)))</f>
        <v>https://orcid.org/0000-0002-9037-7623</v>
      </c>
      <c r="AA533" s="46" t="str">
        <f>IF(X533="","",_xlfn.LET(_xlpm.x,VLOOKUP(X533,'Drop-down_menus'!$D$2:$E$13,2,FALSE),IF(_xlpm.x=0,"",_xlpm.x)))</f>
        <v>https://orcid.org/0000-0001-5748-602X</v>
      </c>
    </row>
    <row r="534" spans="1:35" ht="13.5" customHeight="1">
      <c r="B534">
        <v>395</v>
      </c>
      <c r="C534" t="s">
        <v>115</v>
      </c>
      <c r="D534" s="46" t="b">
        <f>COUNTIF(Events!$B$2:$B$171, C534) &gt; 0</f>
        <v>1</v>
      </c>
      <c r="E534" s="46" t="s">
        <v>1103</v>
      </c>
      <c r="G534" t="s">
        <v>1096</v>
      </c>
      <c r="H534"/>
      <c r="I534"/>
      <c r="J534" s="46" t="str">
        <f>IF(I534="","",_xlfn.LET(_xlpm.x,VLOOKUP(I534,'2026-01-09_taxon-match'!$A$2:$N$81,4,FALSE),IF(_xlpm.x=0,"",_xlpm.x)))</f>
        <v/>
      </c>
      <c r="K534"/>
      <c r="L534" s="46" t="str">
        <f>IF(I534="","",_xlfn.LET(_xlpm.x,VLOOKUP(I534,'2026-01-09_taxon-match'!$A$2:$N$81,3,FALSE),IF(_xlpm.x=0,"",_xlpm.x)))</f>
        <v/>
      </c>
      <c r="M534" s="46" t="str">
        <f>IF($I534="","",_xlfn.LET(_xlpm.x,VLOOKUP($I534,'2026-01-09_taxon-match'!$A$2:$N$81,5,FALSE),IF(_xlpm.x=0,"",_xlpm.x)))</f>
        <v/>
      </c>
      <c r="N534" s="46" t="str">
        <f>IF($I534="","",_xlfn.LET(_xlpm.x,VLOOKUP($I534,'2026-01-09_taxon-match'!$A$2:$N$81,6,FALSE),IF(_xlpm.x=0,"",_xlpm.x)))</f>
        <v/>
      </c>
      <c r="O534" s="46" t="str">
        <f>IF($I534="","",_xlfn.LET(_xlpm.x,VLOOKUP($I534,'2026-01-09_taxon-match'!$A$2:$N$81,7,FALSE),IF(_xlpm.x=0,"",_xlpm.x)))</f>
        <v/>
      </c>
      <c r="P534" s="46" t="str">
        <f>IF($I534="","",_xlfn.LET(_xlpm.x,VLOOKUP($I534,'2026-01-09_taxon-match'!$A$2:$N$81,8,FALSE),IF(_xlpm.x=0,"",_xlpm.x)))</f>
        <v/>
      </c>
      <c r="Q534" s="46" t="str">
        <f>IF($I534="","",_xlfn.LET(_xlpm.x,VLOOKUP($I534,'2026-01-09_taxon-match'!$A$2:$N$81,9,FALSE),IF(_xlpm.x=0,"",_xlpm.x)))</f>
        <v/>
      </c>
      <c r="R534" s="46" t="str">
        <f>IF($I534="","",_xlfn.LET(_xlpm.x,VLOOKUP($I534,'2026-01-09_taxon-match'!$A$2:$N$81,10,FALSE),IF(_xlpm.x=0,"",_xlpm.x)))</f>
        <v/>
      </c>
      <c r="S534" s="46" t="str">
        <f>IF($I534="","",_xlfn.LET(_xlpm.x,VLOOKUP($I534,'2026-01-09_taxon-match'!$A$2:$N$81,11,FALSE),IF(_xlpm.x=0,"",_xlpm.x)))</f>
        <v/>
      </c>
      <c r="T534" s="46" t="str">
        <f>IF($I534="","",_xlfn.LET(_xlpm.x,VLOOKUP($I534,'2026-01-09_taxon-match'!$A$2:$N$81,13,FALSE),IF(_xlpm.x=0,"",_xlpm.x)))</f>
        <v/>
      </c>
      <c r="Y534" s="46" t="str">
        <f>IF(V534="","",_xlfn.LET(_xlpm.x,VLOOKUP(V534,'Drop-down_menus'!$D$2:$E$13,2,FALSE),IF(_xlpm.x=0,"",_xlpm.x)))</f>
        <v/>
      </c>
      <c r="Z534" s="46" t="str">
        <f>IF(W534="","",_xlfn.LET(_xlpm.x,VLOOKUP(W534,'Drop-down_menus'!$D$2:$E$13,2,FALSE),IF(_xlpm.x=0,"",_xlpm.x)))</f>
        <v/>
      </c>
      <c r="AA534" s="46" t="str">
        <f>IF(X534="","",_xlfn.LET(_xlpm.x,VLOOKUP(X534,'Drop-down_menus'!$D$2:$E$13,2,FALSE),IF(_xlpm.x=0,"",_xlpm.x)))</f>
        <v/>
      </c>
    </row>
    <row r="535" spans="1:35" ht="13.5" customHeight="1">
      <c r="B535">
        <v>396</v>
      </c>
      <c r="C535" t="s">
        <v>115</v>
      </c>
      <c r="D535" s="46" t="b">
        <f>COUNTIF(Events!$B$2:$B$171, C535) &gt; 0</f>
        <v>1</v>
      </c>
      <c r="E535" s="46" t="s">
        <v>1103</v>
      </c>
      <c r="G535" t="s">
        <v>1097</v>
      </c>
      <c r="H535"/>
      <c r="I535"/>
      <c r="J535" s="46" t="str">
        <f>IF(I535="","",_xlfn.LET(_xlpm.x,VLOOKUP(I535,'2026-01-09_taxon-match'!$A$2:$N$81,4,FALSE),IF(_xlpm.x=0,"",_xlpm.x)))</f>
        <v/>
      </c>
      <c r="K535"/>
      <c r="L535" s="46" t="str">
        <f>IF(I535="","",_xlfn.LET(_xlpm.x,VLOOKUP(I535,'2026-01-09_taxon-match'!$A$2:$N$81,3,FALSE),IF(_xlpm.x=0,"",_xlpm.x)))</f>
        <v/>
      </c>
      <c r="M535" s="46" t="str">
        <f>IF($I535="","",_xlfn.LET(_xlpm.x,VLOOKUP($I535,'2026-01-09_taxon-match'!$A$2:$N$81,5,FALSE),IF(_xlpm.x=0,"",_xlpm.x)))</f>
        <v/>
      </c>
      <c r="N535" s="46" t="str">
        <f>IF($I535="","",_xlfn.LET(_xlpm.x,VLOOKUP($I535,'2026-01-09_taxon-match'!$A$2:$N$81,6,FALSE),IF(_xlpm.x=0,"",_xlpm.x)))</f>
        <v/>
      </c>
      <c r="O535" s="46" t="str">
        <f>IF($I535="","",_xlfn.LET(_xlpm.x,VLOOKUP($I535,'2026-01-09_taxon-match'!$A$2:$N$81,7,FALSE),IF(_xlpm.x=0,"",_xlpm.x)))</f>
        <v/>
      </c>
      <c r="P535" s="46" t="str">
        <f>IF($I535="","",_xlfn.LET(_xlpm.x,VLOOKUP($I535,'2026-01-09_taxon-match'!$A$2:$N$81,8,FALSE),IF(_xlpm.x=0,"",_xlpm.x)))</f>
        <v/>
      </c>
      <c r="Q535" s="46" t="str">
        <f>IF($I535="","",_xlfn.LET(_xlpm.x,VLOOKUP($I535,'2026-01-09_taxon-match'!$A$2:$N$81,9,FALSE),IF(_xlpm.x=0,"",_xlpm.x)))</f>
        <v/>
      </c>
      <c r="R535" s="46" t="str">
        <f>IF($I535="","",_xlfn.LET(_xlpm.x,VLOOKUP($I535,'2026-01-09_taxon-match'!$A$2:$N$81,10,FALSE),IF(_xlpm.x=0,"",_xlpm.x)))</f>
        <v/>
      </c>
      <c r="S535" s="46" t="str">
        <f>IF($I535="","",_xlfn.LET(_xlpm.x,VLOOKUP($I535,'2026-01-09_taxon-match'!$A$2:$N$81,11,FALSE),IF(_xlpm.x=0,"",_xlpm.x)))</f>
        <v/>
      </c>
      <c r="T535" s="46" t="str">
        <f>IF($I535="","",_xlfn.LET(_xlpm.x,VLOOKUP($I535,'2026-01-09_taxon-match'!$A$2:$N$81,13,FALSE),IF(_xlpm.x=0,"",_xlpm.x)))</f>
        <v/>
      </c>
      <c r="Y535" s="46" t="str">
        <f>IF(V535="","",_xlfn.LET(_xlpm.x,VLOOKUP(V535,'Drop-down_menus'!$D$2:$E$13,2,FALSE),IF(_xlpm.x=0,"",_xlpm.x)))</f>
        <v/>
      </c>
      <c r="Z535" s="46" t="str">
        <f>IF(W535="","",_xlfn.LET(_xlpm.x,VLOOKUP(W535,'Drop-down_menus'!$D$2:$E$13,2,FALSE),IF(_xlpm.x=0,"",_xlpm.x)))</f>
        <v/>
      </c>
      <c r="AA535" s="46" t="str">
        <f>IF(X535="","",_xlfn.LET(_xlpm.x,VLOOKUP(X535,'Drop-down_menus'!$D$2:$E$13,2,FALSE),IF(_xlpm.x=0,"",_xlpm.x)))</f>
        <v/>
      </c>
    </row>
    <row r="536" spans="1:35" ht="13.5" customHeight="1">
      <c r="B536">
        <v>397</v>
      </c>
      <c r="C536" t="s">
        <v>115</v>
      </c>
      <c r="D536" s="46" t="b">
        <f>COUNTIF(Events!$B$2:$B$171, C536) &gt; 0</f>
        <v>1</v>
      </c>
      <c r="E536" s="46" t="s">
        <v>1103</v>
      </c>
      <c r="G536" t="s">
        <v>1098</v>
      </c>
      <c r="H536"/>
      <c r="I536"/>
      <c r="J536" s="46" t="str">
        <f>IF(I536="","",_xlfn.LET(_xlpm.x,VLOOKUP(I536,'2026-01-09_taxon-match'!$A$2:$N$81,4,FALSE),IF(_xlpm.x=0,"",_xlpm.x)))</f>
        <v/>
      </c>
      <c r="K536"/>
      <c r="L536" s="46" t="str">
        <f>IF(I536="","",_xlfn.LET(_xlpm.x,VLOOKUP(I536,'2026-01-09_taxon-match'!$A$2:$N$81,3,FALSE),IF(_xlpm.x=0,"",_xlpm.x)))</f>
        <v/>
      </c>
      <c r="M536" s="46" t="str">
        <f>IF($I536="","",_xlfn.LET(_xlpm.x,VLOOKUP($I536,'2026-01-09_taxon-match'!$A$2:$N$81,5,FALSE),IF(_xlpm.x=0,"",_xlpm.x)))</f>
        <v/>
      </c>
      <c r="N536" s="46" t="str">
        <f>IF($I536="","",_xlfn.LET(_xlpm.x,VLOOKUP($I536,'2026-01-09_taxon-match'!$A$2:$N$81,6,FALSE),IF(_xlpm.x=0,"",_xlpm.x)))</f>
        <v/>
      </c>
      <c r="O536" s="46" t="str">
        <f>IF($I536="","",_xlfn.LET(_xlpm.x,VLOOKUP($I536,'2026-01-09_taxon-match'!$A$2:$N$81,7,FALSE),IF(_xlpm.x=0,"",_xlpm.x)))</f>
        <v/>
      </c>
      <c r="P536" s="46" t="str">
        <f>IF($I536="","",_xlfn.LET(_xlpm.x,VLOOKUP($I536,'2026-01-09_taxon-match'!$A$2:$N$81,8,FALSE),IF(_xlpm.x=0,"",_xlpm.x)))</f>
        <v/>
      </c>
      <c r="Q536" s="46" t="str">
        <f>IF($I536="","",_xlfn.LET(_xlpm.x,VLOOKUP($I536,'2026-01-09_taxon-match'!$A$2:$N$81,9,FALSE),IF(_xlpm.x=0,"",_xlpm.x)))</f>
        <v/>
      </c>
      <c r="R536" s="46" t="str">
        <f>IF($I536="","",_xlfn.LET(_xlpm.x,VLOOKUP($I536,'2026-01-09_taxon-match'!$A$2:$N$81,10,FALSE),IF(_xlpm.x=0,"",_xlpm.x)))</f>
        <v/>
      </c>
      <c r="S536" s="46" t="str">
        <f>IF($I536="","",_xlfn.LET(_xlpm.x,VLOOKUP($I536,'2026-01-09_taxon-match'!$A$2:$N$81,11,FALSE),IF(_xlpm.x=0,"",_xlpm.x)))</f>
        <v/>
      </c>
      <c r="T536" s="46" t="str">
        <f>IF($I536="","",_xlfn.LET(_xlpm.x,VLOOKUP($I536,'2026-01-09_taxon-match'!$A$2:$N$81,13,FALSE),IF(_xlpm.x=0,"",_xlpm.x)))</f>
        <v/>
      </c>
      <c r="Y536" s="46" t="str">
        <f>IF(V536="","",_xlfn.LET(_xlpm.x,VLOOKUP(V536,'Drop-down_menus'!$D$2:$E$13,2,FALSE),IF(_xlpm.x=0,"",_xlpm.x)))</f>
        <v/>
      </c>
      <c r="Z536" s="46" t="str">
        <f>IF(W536="","",_xlfn.LET(_xlpm.x,VLOOKUP(W536,'Drop-down_menus'!$D$2:$E$13,2,FALSE),IF(_xlpm.x=0,"",_xlpm.x)))</f>
        <v/>
      </c>
      <c r="AA536" s="46" t="str">
        <f>IF(X536="","",_xlfn.LET(_xlpm.x,VLOOKUP(X536,'Drop-down_menus'!$D$2:$E$13,2,FALSE),IF(_xlpm.x=0,"",_xlpm.x)))</f>
        <v/>
      </c>
    </row>
    <row r="537" spans="1:35" ht="13.5" customHeight="1">
      <c r="B537">
        <v>398</v>
      </c>
      <c r="C537" t="s">
        <v>115</v>
      </c>
      <c r="D537" s="46" t="b">
        <f>COUNTIF(Events!$B$2:$B$171, C537) &gt; 0</f>
        <v>1</v>
      </c>
      <c r="E537" s="46" t="s">
        <v>1103</v>
      </c>
      <c r="G537" t="s">
        <v>1099</v>
      </c>
      <c r="H537"/>
      <c r="I537"/>
      <c r="J537" s="46" t="str">
        <f>IF(I537="","",_xlfn.LET(_xlpm.x,VLOOKUP(I537,'2026-01-09_taxon-match'!$A$2:$N$81,4,FALSE),IF(_xlpm.x=0,"",_xlpm.x)))</f>
        <v/>
      </c>
      <c r="K537"/>
      <c r="L537" s="46" t="str">
        <f>IF(I537="","",_xlfn.LET(_xlpm.x,VLOOKUP(I537,'2026-01-09_taxon-match'!$A$2:$N$81,3,FALSE),IF(_xlpm.x=0,"",_xlpm.x)))</f>
        <v/>
      </c>
      <c r="M537" s="46" t="str">
        <f>IF($I537="","",_xlfn.LET(_xlpm.x,VLOOKUP($I537,'2026-01-09_taxon-match'!$A$2:$N$81,5,FALSE),IF(_xlpm.x=0,"",_xlpm.x)))</f>
        <v/>
      </c>
      <c r="N537" s="46" t="str">
        <f>IF($I537="","",_xlfn.LET(_xlpm.x,VLOOKUP($I537,'2026-01-09_taxon-match'!$A$2:$N$81,6,FALSE),IF(_xlpm.x=0,"",_xlpm.x)))</f>
        <v/>
      </c>
      <c r="O537" s="46" t="str">
        <f>IF($I537="","",_xlfn.LET(_xlpm.x,VLOOKUP($I537,'2026-01-09_taxon-match'!$A$2:$N$81,7,FALSE),IF(_xlpm.x=0,"",_xlpm.x)))</f>
        <v/>
      </c>
      <c r="P537" s="46" t="str">
        <f>IF($I537="","",_xlfn.LET(_xlpm.x,VLOOKUP($I537,'2026-01-09_taxon-match'!$A$2:$N$81,8,FALSE),IF(_xlpm.x=0,"",_xlpm.x)))</f>
        <v/>
      </c>
      <c r="Q537" s="46" t="str">
        <f>IF($I537="","",_xlfn.LET(_xlpm.x,VLOOKUP($I537,'2026-01-09_taxon-match'!$A$2:$N$81,9,FALSE),IF(_xlpm.x=0,"",_xlpm.x)))</f>
        <v/>
      </c>
      <c r="R537" s="46" t="str">
        <f>IF($I537="","",_xlfn.LET(_xlpm.x,VLOOKUP($I537,'2026-01-09_taxon-match'!$A$2:$N$81,10,FALSE),IF(_xlpm.x=0,"",_xlpm.x)))</f>
        <v/>
      </c>
      <c r="S537" s="46" t="str">
        <f>IF($I537="","",_xlfn.LET(_xlpm.x,VLOOKUP($I537,'2026-01-09_taxon-match'!$A$2:$N$81,11,FALSE),IF(_xlpm.x=0,"",_xlpm.x)))</f>
        <v/>
      </c>
      <c r="T537" s="46" t="str">
        <f>IF($I537="","",_xlfn.LET(_xlpm.x,VLOOKUP($I537,'2026-01-09_taxon-match'!$A$2:$N$81,13,FALSE),IF(_xlpm.x=0,"",_xlpm.x)))</f>
        <v/>
      </c>
      <c r="Y537" s="46" t="str">
        <f>IF(V537="","",_xlfn.LET(_xlpm.x,VLOOKUP(V537,'Drop-down_menus'!$D$2:$E$13,2,FALSE),IF(_xlpm.x=0,"",_xlpm.x)))</f>
        <v/>
      </c>
      <c r="Z537" s="46" t="str">
        <f>IF(W537="","",_xlfn.LET(_xlpm.x,VLOOKUP(W537,'Drop-down_menus'!$D$2:$E$13,2,FALSE),IF(_xlpm.x=0,"",_xlpm.x)))</f>
        <v/>
      </c>
      <c r="AA537" s="46" t="str">
        <f>IF(X537="","",_xlfn.LET(_xlpm.x,VLOOKUP(X537,'Drop-down_menus'!$D$2:$E$13,2,FALSE),IF(_xlpm.x=0,"",_xlpm.x)))</f>
        <v/>
      </c>
    </row>
    <row r="538" spans="1:35" ht="13.5" customHeight="1">
      <c r="B538">
        <v>399</v>
      </c>
      <c r="C538" t="s">
        <v>115</v>
      </c>
      <c r="D538" s="46" t="b">
        <f>COUNTIF(Events!$B$2:$B$171, C538) &gt; 0</f>
        <v>1</v>
      </c>
      <c r="E538" s="46" t="s">
        <v>1103</v>
      </c>
      <c r="G538" t="s">
        <v>1100</v>
      </c>
      <c r="H538"/>
      <c r="I538"/>
      <c r="J538" s="46" t="str">
        <f>IF(I538="","",_xlfn.LET(_xlpm.x,VLOOKUP(I538,'2026-01-09_taxon-match'!$A$2:$N$81,4,FALSE),IF(_xlpm.x=0,"",_xlpm.x)))</f>
        <v/>
      </c>
      <c r="K538"/>
      <c r="L538" s="46" t="str">
        <f>IF(I538="","",_xlfn.LET(_xlpm.x,VLOOKUP(I538,'2026-01-09_taxon-match'!$A$2:$N$81,3,FALSE),IF(_xlpm.x=0,"",_xlpm.x)))</f>
        <v/>
      </c>
      <c r="M538" s="46" t="str">
        <f>IF($I538="","",_xlfn.LET(_xlpm.x,VLOOKUP($I538,'2026-01-09_taxon-match'!$A$2:$N$81,5,FALSE),IF(_xlpm.x=0,"",_xlpm.x)))</f>
        <v/>
      </c>
      <c r="N538" s="46" t="str">
        <f>IF($I538="","",_xlfn.LET(_xlpm.x,VLOOKUP($I538,'2026-01-09_taxon-match'!$A$2:$N$81,6,FALSE),IF(_xlpm.x=0,"",_xlpm.x)))</f>
        <v/>
      </c>
      <c r="O538" s="46" t="str">
        <f>IF($I538="","",_xlfn.LET(_xlpm.x,VLOOKUP($I538,'2026-01-09_taxon-match'!$A$2:$N$81,7,FALSE),IF(_xlpm.x=0,"",_xlpm.x)))</f>
        <v/>
      </c>
      <c r="P538" s="46" t="str">
        <f>IF($I538="","",_xlfn.LET(_xlpm.x,VLOOKUP($I538,'2026-01-09_taxon-match'!$A$2:$N$81,8,FALSE),IF(_xlpm.x=0,"",_xlpm.x)))</f>
        <v/>
      </c>
      <c r="Q538" s="46" t="str">
        <f>IF($I538="","",_xlfn.LET(_xlpm.x,VLOOKUP($I538,'2026-01-09_taxon-match'!$A$2:$N$81,9,FALSE),IF(_xlpm.x=0,"",_xlpm.x)))</f>
        <v/>
      </c>
      <c r="R538" s="46" t="str">
        <f>IF($I538="","",_xlfn.LET(_xlpm.x,VLOOKUP($I538,'2026-01-09_taxon-match'!$A$2:$N$81,10,FALSE),IF(_xlpm.x=0,"",_xlpm.x)))</f>
        <v/>
      </c>
      <c r="S538" s="46" t="str">
        <f>IF($I538="","",_xlfn.LET(_xlpm.x,VLOOKUP($I538,'2026-01-09_taxon-match'!$A$2:$N$81,11,FALSE),IF(_xlpm.x=0,"",_xlpm.x)))</f>
        <v/>
      </c>
      <c r="T538" s="46" t="str">
        <f>IF($I538="","",_xlfn.LET(_xlpm.x,VLOOKUP($I538,'2026-01-09_taxon-match'!$A$2:$N$81,13,FALSE),IF(_xlpm.x=0,"",_xlpm.x)))</f>
        <v/>
      </c>
      <c r="Y538" s="46" t="str">
        <f>IF(V538="","",_xlfn.LET(_xlpm.x,VLOOKUP(V538,'Drop-down_menus'!$D$2:$E$13,2,FALSE),IF(_xlpm.x=0,"",_xlpm.x)))</f>
        <v/>
      </c>
      <c r="Z538" s="46" t="str">
        <f>IF(W538="","",_xlfn.LET(_xlpm.x,VLOOKUP(W538,'Drop-down_menus'!$D$2:$E$13,2,FALSE),IF(_xlpm.x=0,"",_xlpm.x)))</f>
        <v/>
      </c>
      <c r="AA538" s="46" t="str">
        <f>IF(X538="","",_xlfn.LET(_xlpm.x,VLOOKUP(X538,'Drop-down_menus'!$D$2:$E$13,2,FALSE),IF(_xlpm.x=0,"",_xlpm.x)))</f>
        <v/>
      </c>
    </row>
    <row r="539" spans="1:35" ht="13.5" customHeight="1">
      <c r="B539">
        <v>400</v>
      </c>
      <c r="C539" t="s">
        <v>115</v>
      </c>
      <c r="D539" s="46" t="b">
        <f>COUNTIF(Events!$B$2:$B$171, C539) &gt; 0</f>
        <v>1</v>
      </c>
      <c r="E539" s="46" t="s">
        <v>1103</v>
      </c>
      <c r="G539" t="s">
        <v>1101</v>
      </c>
      <c r="H539"/>
      <c r="I539"/>
      <c r="J539" s="46" t="str">
        <f>IF(I539="","",_xlfn.LET(_xlpm.x,VLOOKUP(I539,'2026-01-09_taxon-match'!$A$2:$N$81,4,FALSE),IF(_xlpm.x=0,"",_xlpm.x)))</f>
        <v/>
      </c>
      <c r="K539"/>
      <c r="L539" s="46" t="str">
        <f>IF(I539="","",_xlfn.LET(_xlpm.x,VLOOKUP(I539,'2026-01-09_taxon-match'!$A$2:$N$81,3,FALSE),IF(_xlpm.x=0,"",_xlpm.x)))</f>
        <v/>
      </c>
      <c r="M539" s="46" t="str">
        <f>IF($I539="","",_xlfn.LET(_xlpm.x,VLOOKUP($I539,'2026-01-09_taxon-match'!$A$2:$N$81,5,FALSE),IF(_xlpm.x=0,"",_xlpm.x)))</f>
        <v/>
      </c>
      <c r="N539" s="46" t="str">
        <f>IF($I539="","",_xlfn.LET(_xlpm.x,VLOOKUP($I539,'2026-01-09_taxon-match'!$A$2:$N$81,6,FALSE),IF(_xlpm.x=0,"",_xlpm.x)))</f>
        <v/>
      </c>
      <c r="O539" s="46" t="str">
        <f>IF($I539="","",_xlfn.LET(_xlpm.x,VLOOKUP($I539,'2026-01-09_taxon-match'!$A$2:$N$81,7,FALSE),IF(_xlpm.x=0,"",_xlpm.x)))</f>
        <v/>
      </c>
      <c r="P539" s="46" t="str">
        <f>IF($I539="","",_xlfn.LET(_xlpm.x,VLOOKUP($I539,'2026-01-09_taxon-match'!$A$2:$N$81,8,FALSE),IF(_xlpm.x=0,"",_xlpm.x)))</f>
        <v/>
      </c>
      <c r="Q539" s="46" t="str">
        <f>IF($I539="","",_xlfn.LET(_xlpm.x,VLOOKUP($I539,'2026-01-09_taxon-match'!$A$2:$N$81,9,FALSE),IF(_xlpm.x=0,"",_xlpm.x)))</f>
        <v/>
      </c>
      <c r="R539" s="46" t="str">
        <f>IF($I539="","",_xlfn.LET(_xlpm.x,VLOOKUP($I539,'2026-01-09_taxon-match'!$A$2:$N$81,10,FALSE),IF(_xlpm.x=0,"",_xlpm.x)))</f>
        <v/>
      </c>
      <c r="S539" s="46" t="str">
        <f>IF($I539="","",_xlfn.LET(_xlpm.x,VLOOKUP($I539,'2026-01-09_taxon-match'!$A$2:$N$81,11,FALSE),IF(_xlpm.x=0,"",_xlpm.x)))</f>
        <v/>
      </c>
      <c r="T539" s="46" t="str">
        <f>IF($I539="","",_xlfn.LET(_xlpm.x,VLOOKUP($I539,'2026-01-09_taxon-match'!$A$2:$N$81,13,FALSE),IF(_xlpm.x=0,"",_xlpm.x)))</f>
        <v/>
      </c>
      <c r="Y539" s="46" t="str">
        <f>IF(V539="","",_xlfn.LET(_xlpm.x,VLOOKUP(V539,'Drop-down_menus'!$D$2:$E$13,2,FALSE),IF(_xlpm.x=0,"",_xlpm.x)))</f>
        <v/>
      </c>
      <c r="Z539" s="46" t="str">
        <f>IF(W539="","",_xlfn.LET(_xlpm.x,VLOOKUP(W539,'Drop-down_menus'!$D$2:$E$13,2,FALSE),IF(_xlpm.x=0,"",_xlpm.x)))</f>
        <v/>
      </c>
      <c r="AA539" s="46" t="str">
        <f>IF(X539="","",_xlfn.LET(_xlpm.x,VLOOKUP(X539,'Drop-down_menus'!$D$2:$E$13,2,FALSE),IF(_xlpm.x=0,"",_xlpm.x)))</f>
        <v/>
      </c>
    </row>
    <row r="540" spans="1:35" ht="13.5" customHeight="1">
      <c r="B540">
        <v>401</v>
      </c>
      <c r="C540" t="s">
        <v>115</v>
      </c>
      <c r="D540" s="46" t="b">
        <f>COUNTIF(Events!$B$2:$B$171, C540) &gt; 0</f>
        <v>1</v>
      </c>
      <c r="E540" s="46" t="s">
        <v>1103</v>
      </c>
      <c r="G540" t="s">
        <v>1102</v>
      </c>
      <c r="H540"/>
      <c r="I540"/>
      <c r="J540" s="46" t="str">
        <f>IF(I540="","",_xlfn.LET(_xlpm.x,VLOOKUP(I540,'2026-01-09_taxon-match'!$A$2:$N$81,4,FALSE),IF(_xlpm.x=0,"",_xlpm.x)))</f>
        <v/>
      </c>
      <c r="K540"/>
      <c r="L540" s="46" t="str">
        <f>IF(I540="","",_xlfn.LET(_xlpm.x,VLOOKUP(I540,'2026-01-09_taxon-match'!$A$2:$N$81,3,FALSE),IF(_xlpm.x=0,"",_xlpm.x)))</f>
        <v/>
      </c>
      <c r="M540" s="46" t="str">
        <f>IF($I540="","",_xlfn.LET(_xlpm.x,VLOOKUP($I540,'2026-01-09_taxon-match'!$A$2:$N$81,5,FALSE),IF(_xlpm.x=0,"",_xlpm.x)))</f>
        <v/>
      </c>
      <c r="N540" s="46" t="str">
        <f>IF($I540="","",_xlfn.LET(_xlpm.x,VLOOKUP($I540,'2026-01-09_taxon-match'!$A$2:$N$81,6,FALSE),IF(_xlpm.x=0,"",_xlpm.x)))</f>
        <v/>
      </c>
      <c r="O540" s="46" t="str">
        <f>IF($I540="","",_xlfn.LET(_xlpm.x,VLOOKUP($I540,'2026-01-09_taxon-match'!$A$2:$N$81,7,FALSE),IF(_xlpm.x=0,"",_xlpm.x)))</f>
        <v/>
      </c>
      <c r="P540" s="46" t="str">
        <f>IF($I540="","",_xlfn.LET(_xlpm.x,VLOOKUP($I540,'2026-01-09_taxon-match'!$A$2:$N$81,8,FALSE),IF(_xlpm.x=0,"",_xlpm.x)))</f>
        <v/>
      </c>
      <c r="Q540" s="46" t="str">
        <f>IF($I540="","",_xlfn.LET(_xlpm.x,VLOOKUP($I540,'2026-01-09_taxon-match'!$A$2:$N$81,9,FALSE),IF(_xlpm.x=0,"",_xlpm.x)))</f>
        <v/>
      </c>
      <c r="R540" s="46" t="str">
        <f>IF($I540="","",_xlfn.LET(_xlpm.x,VLOOKUP($I540,'2026-01-09_taxon-match'!$A$2:$N$81,10,FALSE),IF(_xlpm.x=0,"",_xlpm.x)))</f>
        <v/>
      </c>
      <c r="S540" s="46" t="str">
        <f>IF($I540="","",_xlfn.LET(_xlpm.x,VLOOKUP($I540,'2026-01-09_taxon-match'!$A$2:$N$81,11,FALSE),IF(_xlpm.x=0,"",_xlpm.x)))</f>
        <v/>
      </c>
      <c r="T540" s="46" t="str">
        <f>IF($I540="","",_xlfn.LET(_xlpm.x,VLOOKUP($I540,'2026-01-09_taxon-match'!$A$2:$N$81,13,FALSE),IF(_xlpm.x=0,"",_xlpm.x)))</f>
        <v/>
      </c>
      <c r="Y540" s="46" t="str">
        <f>IF(V540="","",_xlfn.LET(_xlpm.x,VLOOKUP(V540,'Drop-down_menus'!$D$2:$E$13,2,FALSE),IF(_xlpm.x=0,"",_xlpm.x)))</f>
        <v/>
      </c>
      <c r="Z540" s="46" t="str">
        <f>IF(W540="","",_xlfn.LET(_xlpm.x,VLOOKUP(W540,'Drop-down_menus'!$D$2:$E$13,2,FALSE),IF(_xlpm.x=0,"",_xlpm.x)))</f>
        <v/>
      </c>
      <c r="AA540" s="46" t="str">
        <f>IF(X540="","",_xlfn.LET(_xlpm.x,VLOOKUP(X540,'Drop-down_menus'!$D$2:$E$13,2,FALSE),IF(_xlpm.x=0,"",_xlpm.x)))</f>
        <v/>
      </c>
    </row>
    <row r="541" spans="1:35" ht="13.5" customHeight="1">
      <c r="B541">
        <v>402</v>
      </c>
      <c r="C541" t="s">
        <v>115</v>
      </c>
      <c r="D541" s="46" t="b">
        <f>COUNTIF(Events!$B$2:$B$171, C541) &gt; 0</f>
        <v>1</v>
      </c>
      <c r="E541" t="s">
        <v>215</v>
      </c>
      <c r="J541" s="46" t="str">
        <f>IF(I541="","",_xlfn.LET(_xlpm.x,VLOOKUP(I541,'2026-01-09_taxon-match'!$A$2:$N$81,4,FALSE),IF(_xlpm.x=0,"",_xlpm.x)))</f>
        <v/>
      </c>
      <c r="L541" s="46" t="str">
        <f>IF(I541="","",_xlfn.LET(_xlpm.x,VLOOKUP(I541,'2026-01-09_taxon-match'!$A$2:$N$81,3,FALSE),IF(_xlpm.x=0,"",_xlpm.x)))</f>
        <v/>
      </c>
      <c r="M541" s="46" t="str">
        <f>IF($I541="","",_xlfn.LET(_xlpm.x,VLOOKUP($I541,'2026-01-09_taxon-match'!$A$2:$N$81,5,FALSE),IF(_xlpm.x=0,"",_xlpm.x)))</f>
        <v/>
      </c>
      <c r="N541" s="46" t="str">
        <f>IF($I541="","",_xlfn.LET(_xlpm.x,VLOOKUP($I541,'2026-01-09_taxon-match'!$A$2:$N$81,6,FALSE),IF(_xlpm.x=0,"",_xlpm.x)))</f>
        <v/>
      </c>
      <c r="O541" s="46" t="str">
        <f>IF($I541="","",_xlfn.LET(_xlpm.x,VLOOKUP($I541,'2026-01-09_taxon-match'!$A$2:$N$81,7,FALSE),IF(_xlpm.x=0,"",_xlpm.x)))</f>
        <v/>
      </c>
      <c r="P541" s="46" t="str">
        <f>IF($I541="","",_xlfn.LET(_xlpm.x,VLOOKUP($I541,'2026-01-09_taxon-match'!$A$2:$N$81,8,FALSE),IF(_xlpm.x=0,"",_xlpm.x)))</f>
        <v/>
      </c>
      <c r="Q541" s="46" t="str">
        <f>IF($I541="","",_xlfn.LET(_xlpm.x,VLOOKUP($I541,'2026-01-09_taxon-match'!$A$2:$N$81,9,FALSE),IF(_xlpm.x=0,"",_xlpm.x)))</f>
        <v/>
      </c>
      <c r="R541" s="46" t="str">
        <f>IF($I541="","",_xlfn.LET(_xlpm.x,VLOOKUP($I541,'2026-01-09_taxon-match'!$A$2:$N$81,10,FALSE),IF(_xlpm.x=0,"",_xlpm.x)))</f>
        <v/>
      </c>
      <c r="S541" s="46" t="str">
        <f>IF($I541="","",_xlfn.LET(_xlpm.x,VLOOKUP($I541,'2026-01-09_taxon-match'!$A$2:$N$81,11,FALSE),IF(_xlpm.x=0,"",_xlpm.x)))</f>
        <v/>
      </c>
      <c r="T541" s="46" t="str">
        <f>IF($I541="","",_xlfn.LET(_xlpm.x,VLOOKUP($I541,'2026-01-09_taxon-match'!$A$2:$N$81,13,FALSE),IF(_xlpm.x=0,"",_xlpm.x)))</f>
        <v/>
      </c>
      <c r="Y541" s="46" t="str">
        <f>IF(V541="","",_xlfn.LET(_xlpm.x,VLOOKUP(V541,'Drop-down_menus'!$D$2:$E$13,2,FALSE),IF(_xlpm.x=0,"",_xlpm.x)))</f>
        <v/>
      </c>
      <c r="Z541" s="46" t="str">
        <f>IF(W541="","",_xlfn.LET(_xlpm.x,VLOOKUP(W541,'Drop-down_menus'!$D$2:$E$13,2,FALSE),IF(_xlpm.x=0,"",_xlpm.x)))</f>
        <v/>
      </c>
      <c r="AA541" s="46" t="str">
        <f>IF(X541="","",_xlfn.LET(_xlpm.x,VLOOKUP(X541,'Drop-down_menus'!$D$2:$E$13,2,FALSE),IF(_xlpm.x=0,"",_xlpm.x)))</f>
        <v/>
      </c>
    </row>
    <row r="542" spans="1:35" s="47" customFormat="1" ht="13.5" customHeight="1">
      <c r="A542" s="46"/>
      <c r="B542">
        <v>403</v>
      </c>
      <c r="C542" t="s">
        <v>115</v>
      </c>
      <c r="D542" s="46" t="b">
        <f>COUNTIF(Events!$B$2:$B$171, C542) &gt; 0</f>
        <v>1</v>
      </c>
      <c r="E542" t="s">
        <v>215</v>
      </c>
      <c r="F542" s="46"/>
      <c r="G542" s="46"/>
      <c r="H542" s="46"/>
      <c r="I542" s="46"/>
      <c r="J542" s="46" t="str">
        <f>IF(I542="","",_xlfn.LET(_xlpm.x,VLOOKUP(I542,'2026-01-09_taxon-match'!$A$2:$N$81,4,FALSE),IF(_xlpm.x=0,"",_xlpm.x)))</f>
        <v/>
      </c>
      <c r="K542" s="46"/>
      <c r="L542" s="46" t="str">
        <f>IF(I542="","",_xlfn.LET(_xlpm.x,VLOOKUP(I542,'2026-01-09_taxon-match'!$A$2:$N$81,3,FALSE),IF(_xlpm.x=0,"",_xlpm.x)))</f>
        <v/>
      </c>
      <c r="M542" s="46" t="str">
        <f>IF($I542="","",_xlfn.LET(_xlpm.x,VLOOKUP($I542,'2026-01-09_taxon-match'!$A$2:$N$81,5,FALSE),IF(_xlpm.x=0,"",_xlpm.x)))</f>
        <v/>
      </c>
      <c r="N542" s="46" t="str">
        <f>IF($I542="","",_xlfn.LET(_xlpm.x,VLOOKUP($I542,'2026-01-09_taxon-match'!$A$2:$N$81,6,FALSE),IF(_xlpm.x=0,"",_xlpm.x)))</f>
        <v/>
      </c>
      <c r="O542" s="46" t="str">
        <f>IF($I542="","",_xlfn.LET(_xlpm.x,VLOOKUP($I542,'2026-01-09_taxon-match'!$A$2:$N$81,7,FALSE),IF(_xlpm.x=0,"",_xlpm.x)))</f>
        <v/>
      </c>
      <c r="P542" s="46" t="str">
        <f>IF($I542="","",_xlfn.LET(_xlpm.x,VLOOKUP($I542,'2026-01-09_taxon-match'!$A$2:$N$81,8,FALSE),IF(_xlpm.x=0,"",_xlpm.x)))</f>
        <v/>
      </c>
      <c r="Q542" s="46" t="str">
        <f>IF($I542="","",_xlfn.LET(_xlpm.x,VLOOKUP($I542,'2026-01-09_taxon-match'!$A$2:$N$81,9,FALSE),IF(_xlpm.x=0,"",_xlpm.x)))</f>
        <v/>
      </c>
      <c r="R542" s="46" t="str">
        <f>IF($I542="","",_xlfn.LET(_xlpm.x,VLOOKUP($I542,'2026-01-09_taxon-match'!$A$2:$N$81,10,FALSE),IF(_xlpm.x=0,"",_xlpm.x)))</f>
        <v/>
      </c>
      <c r="S542" s="46" t="str">
        <f>IF($I542="","",_xlfn.LET(_xlpm.x,VLOOKUP($I542,'2026-01-09_taxon-match'!$A$2:$N$81,11,FALSE),IF(_xlpm.x=0,"",_xlpm.x)))</f>
        <v/>
      </c>
      <c r="T542" s="46" t="str">
        <f>IF($I542="","",_xlfn.LET(_xlpm.x,VLOOKUP($I542,'2026-01-09_taxon-match'!$A$2:$N$81,13,FALSE),IF(_xlpm.x=0,"",_xlpm.x)))</f>
        <v/>
      </c>
      <c r="U542" s="46"/>
      <c r="V542" s="46"/>
      <c r="W542" s="46"/>
      <c r="X542" s="46"/>
      <c r="Y542" s="46" t="str">
        <f>IF(V542="","",_xlfn.LET(_xlpm.x,VLOOKUP(V542,'Drop-down_menus'!$D$2:$E$13,2,FALSE),IF(_xlpm.x=0,"",_xlpm.x)))</f>
        <v/>
      </c>
      <c r="Z542" s="46" t="str">
        <f>IF(W542="","",_xlfn.LET(_xlpm.x,VLOOKUP(W542,'Drop-down_menus'!$D$2:$E$13,2,FALSE),IF(_xlpm.x=0,"",_xlpm.x)))</f>
        <v/>
      </c>
      <c r="AA542" s="46" t="str">
        <f>IF(X542="","",_xlfn.LET(_xlpm.x,VLOOKUP(X542,'Drop-down_menus'!$D$2:$E$13,2,FALSE),IF(_xlpm.x=0,"",_xlpm.x)))</f>
        <v/>
      </c>
      <c r="AB542" s="46"/>
      <c r="AC542" s="46"/>
      <c r="AD542" s="46"/>
      <c r="AE542" s="46"/>
      <c r="AF542" s="46"/>
      <c r="AG542" s="46"/>
      <c r="AH542" s="46"/>
      <c r="AI542" s="46"/>
    </row>
    <row r="543" spans="1:35" s="47" customFormat="1" ht="13.5" customHeight="1">
      <c r="A543" s="46"/>
      <c r="B543">
        <v>404</v>
      </c>
      <c r="C543" t="s">
        <v>115</v>
      </c>
      <c r="D543" s="46" t="b">
        <f>COUNTIF(Events!$B$2:$B$171, C543) &gt; 0</f>
        <v>1</v>
      </c>
      <c r="E543" t="s">
        <v>215</v>
      </c>
      <c r="F543" s="46"/>
      <c r="G543" s="46"/>
      <c r="H543" s="46"/>
      <c r="I543" s="46"/>
      <c r="J543" s="46" t="str">
        <f>IF(I543="","",_xlfn.LET(_xlpm.x,VLOOKUP(I543,'2026-01-09_taxon-match'!$A$2:$N$81,4,FALSE),IF(_xlpm.x=0,"",_xlpm.x)))</f>
        <v/>
      </c>
      <c r="K543" s="46"/>
      <c r="L543" s="46" t="str">
        <f>IF(I543="","",_xlfn.LET(_xlpm.x,VLOOKUP(I543,'2026-01-09_taxon-match'!$A$2:$N$81,3,FALSE),IF(_xlpm.x=0,"",_xlpm.x)))</f>
        <v/>
      </c>
      <c r="M543" s="46" t="str">
        <f>IF($I543="","",_xlfn.LET(_xlpm.x,VLOOKUP($I543,'2026-01-09_taxon-match'!$A$2:$N$81,5,FALSE),IF(_xlpm.x=0,"",_xlpm.x)))</f>
        <v/>
      </c>
      <c r="N543" s="46" t="str">
        <f>IF($I543="","",_xlfn.LET(_xlpm.x,VLOOKUP($I543,'2026-01-09_taxon-match'!$A$2:$N$81,6,FALSE),IF(_xlpm.x=0,"",_xlpm.x)))</f>
        <v/>
      </c>
      <c r="O543" s="46" t="str">
        <f>IF($I543="","",_xlfn.LET(_xlpm.x,VLOOKUP($I543,'2026-01-09_taxon-match'!$A$2:$N$81,7,FALSE),IF(_xlpm.x=0,"",_xlpm.x)))</f>
        <v/>
      </c>
      <c r="P543" s="46" t="str">
        <f>IF($I543="","",_xlfn.LET(_xlpm.x,VLOOKUP($I543,'2026-01-09_taxon-match'!$A$2:$N$81,8,FALSE),IF(_xlpm.x=0,"",_xlpm.x)))</f>
        <v/>
      </c>
      <c r="Q543" s="46" t="str">
        <f>IF($I543="","",_xlfn.LET(_xlpm.x,VLOOKUP($I543,'2026-01-09_taxon-match'!$A$2:$N$81,9,FALSE),IF(_xlpm.x=0,"",_xlpm.x)))</f>
        <v/>
      </c>
      <c r="R543" s="46" t="str">
        <f>IF($I543="","",_xlfn.LET(_xlpm.x,VLOOKUP($I543,'2026-01-09_taxon-match'!$A$2:$N$81,10,FALSE),IF(_xlpm.x=0,"",_xlpm.x)))</f>
        <v/>
      </c>
      <c r="S543" s="46" t="str">
        <f>IF($I543="","",_xlfn.LET(_xlpm.x,VLOOKUP($I543,'2026-01-09_taxon-match'!$A$2:$N$81,11,FALSE),IF(_xlpm.x=0,"",_xlpm.x)))</f>
        <v/>
      </c>
      <c r="T543" s="46" t="str">
        <f>IF($I543="","",_xlfn.LET(_xlpm.x,VLOOKUP($I543,'2026-01-09_taxon-match'!$A$2:$N$81,13,FALSE),IF(_xlpm.x=0,"",_xlpm.x)))</f>
        <v/>
      </c>
      <c r="U543" s="46"/>
      <c r="V543" s="46"/>
      <c r="W543" s="46"/>
      <c r="X543" s="46"/>
      <c r="Y543" s="46" t="str">
        <f>IF(V543="","",_xlfn.LET(_xlpm.x,VLOOKUP(V543,'Drop-down_menus'!$D$2:$E$13,2,FALSE),IF(_xlpm.x=0,"",_xlpm.x)))</f>
        <v/>
      </c>
      <c r="Z543" s="46" t="str">
        <f>IF(W543="","",_xlfn.LET(_xlpm.x,VLOOKUP(W543,'Drop-down_menus'!$D$2:$E$13,2,FALSE),IF(_xlpm.x=0,"",_xlpm.x)))</f>
        <v/>
      </c>
      <c r="AA543" s="46" t="str">
        <f>IF(X543="","",_xlfn.LET(_xlpm.x,VLOOKUP(X543,'Drop-down_menus'!$D$2:$E$13,2,FALSE),IF(_xlpm.x=0,"",_xlpm.x)))</f>
        <v/>
      </c>
      <c r="AB543" s="46"/>
      <c r="AC543" s="46"/>
      <c r="AD543" s="46"/>
      <c r="AE543" s="46"/>
      <c r="AF543" s="46"/>
      <c r="AG543" s="46"/>
      <c r="AH543" s="46"/>
      <c r="AI543" s="46"/>
    </row>
    <row r="544" spans="1:35" s="47" customFormat="1" ht="13.5" customHeight="1">
      <c r="A544" s="46"/>
      <c r="B544">
        <v>405</v>
      </c>
      <c r="C544" t="s">
        <v>115</v>
      </c>
      <c r="D544" s="46" t="b">
        <f>COUNTIF(Events!$B$2:$B$171, C544) &gt; 0</f>
        <v>1</v>
      </c>
      <c r="E544" t="s">
        <v>215</v>
      </c>
      <c r="F544" s="46"/>
      <c r="G544" s="46"/>
      <c r="H544" s="46"/>
      <c r="I544" s="46"/>
      <c r="J544" s="46" t="str">
        <f>IF(I544="","",_xlfn.LET(_xlpm.x,VLOOKUP(I544,'2026-01-09_taxon-match'!$A$2:$N$81,4,FALSE),IF(_xlpm.x=0,"",_xlpm.x)))</f>
        <v/>
      </c>
      <c r="K544" s="46"/>
      <c r="L544" s="46" t="str">
        <f>IF(I544="","",_xlfn.LET(_xlpm.x,VLOOKUP(I544,'2026-01-09_taxon-match'!$A$2:$N$81,3,FALSE),IF(_xlpm.x=0,"",_xlpm.x)))</f>
        <v/>
      </c>
      <c r="M544" s="46" t="str">
        <f>IF($I544="","",_xlfn.LET(_xlpm.x,VLOOKUP($I544,'2026-01-09_taxon-match'!$A$2:$N$81,5,FALSE),IF(_xlpm.x=0,"",_xlpm.x)))</f>
        <v/>
      </c>
      <c r="N544" s="46" t="str">
        <f>IF($I544="","",_xlfn.LET(_xlpm.x,VLOOKUP($I544,'2026-01-09_taxon-match'!$A$2:$N$81,6,FALSE),IF(_xlpm.x=0,"",_xlpm.x)))</f>
        <v/>
      </c>
      <c r="O544" s="46" t="str">
        <f>IF($I544="","",_xlfn.LET(_xlpm.x,VLOOKUP($I544,'2026-01-09_taxon-match'!$A$2:$N$81,7,FALSE),IF(_xlpm.x=0,"",_xlpm.x)))</f>
        <v/>
      </c>
      <c r="P544" s="46" t="str">
        <f>IF($I544="","",_xlfn.LET(_xlpm.x,VLOOKUP($I544,'2026-01-09_taxon-match'!$A$2:$N$81,8,FALSE),IF(_xlpm.x=0,"",_xlpm.x)))</f>
        <v/>
      </c>
      <c r="Q544" s="46" t="str">
        <f>IF($I544="","",_xlfn.LET(_xlpm.x,VLOOKUP($I544,'2026-01-09_taxon-match'!$A$2:$N$81,9,FALSE),IF(_xlpm.x=0,"",_xlpm.x)))</f>
        <v/>
      </c>
      <c r="R544" s="46" t="str">
        <f>IF($I544="","",_xlfn.LET(_xlpm.x,VLOOKUP($I544,'2026-01-09_taxon-match'!$A$2:$N$81,10,FALSE),IF(_xlpm.x=0,"",_xlpm.x)))</f>
        <v/>
      </c>
      <c r="S544" s="46" t="str">
        <f>IF($I544="","",_xlfn.LET(_xlpm.x,VLOOKUP($I544,'2026-01-09_taxon-match'!$A$2:$N$81,11,FALSE),IF(_xlpm.x=0,"",_xlpm.x)))</f>
        <v/>
      </c>
      <c r="T544" s="46" t="str">
        <f>IF($I544="","",_xlfn.LET(_xlpm.x,VLOOKUP($I544,'2026-01-09_taxon-match'!$A$2:$N$81,13,FALSE),IF(_xlpm.x=0,"",_xlpm.x)))</f>
        <v/>
      </c>
      <c r="U544" s="46"/>
      <c r="V544" s="46"/>
      <c r="W544" s="46"/>
      <c r="X544" s="46"/>
      <c r="Y544" s="46" t="str">
        <f>IF(V544="","",_xlfn.LET(_xlpm.x,VLOOKUP(V544,'Drop-down_menus'!$D$2:$E$13,2,FALSE),IF(_xlpm.x=0,"",_xlpm.x)))</f>
        <v/>
      </c>
      <c r="Z544" s="46" t="str">
        <f>IF(W544="","",_xlfn.LET(_xlpm.x,VLOOKUP(W544,'Drop-down_menus'!$D$2:$E$13,2,FALSE),IF(_xlpm.x=0,"",_xlpm.x)))</f>
        <v/>
      </c>
      <c r="AA544" s="46" t="str">
        <f>IF(X544="","",_xlfn.LET(_xlpm.x,VLOOKUP(X544,'Drop-down_menus'!$D$2:$E$13,2,FALSE),IF(_xlpm.x=0,"",_xlpm.x)))</f>
        <v/>
      </c>
      <c r="AB544" s="46"/>
      <c r="AC544" s="46"/>
      <c r="AD544" s="46"/>
      <c r="AE544" s="46"/>
      <c r="AF544" s="46"/>
      <c r="AG544" s="46"/>
      <c r="AH544" s="46"/>
      <c r="AI544" s="46"/>
    </row>
    <row r="545" spans="1:35" s="47" customFormat="1" ht="13.5" customHeight="1">
      <c r="A545" s="46"/>
      <c r="B545">
        <v>406</v>
      </c>
      <c r="C545" t="s">
        <v>115</v>
      </c>
      <c r="D545" s="46" t="b">
        <f>COUNTIF(Events!$B$2:$B$171, C545) &gt; 0</f>
        <v>1</v>
      </c>
      <c r="E545" t="s">
        <v>215</v>
      </c>
      <c r="F545" s="46"/>
      <c r="G545" s="46"/>
      <c r="H545" s="46"/>
      <c r="I545" s="46"/>
      <c r="J545" s="46" t="str">
        <f>IF(I545="","",_xlfn.LET(_xlpm.x,VLOOKUP(I545,'2026-01-09_taxon-match'!$A$2:$N$81,4,FALSE),IF(_xlpm.x=0,"",_xlpm.x)))</f>
        <v/>
      </c>
      <c r="K545" s="46"/>
      <c r="L545" s="46" t="str">
        <f>IF(I545="","",_xlfn.LET(_xlpm.x,VLOOKUP(I545,'2026-01-09_taxon-match'!$A$2:$N$81,3,FALSE),IF(_xlpm.x=0,"",_xlpm.x)))</f>
        <v/>
      </c>
      <c r="M545" s="46" t="str">
        <f>IF($I545="","",_xlfn.LET(_xlpm.x,VLOOKUP($I545,'2026-01-09_taxon-match'!$A$2:$N$81,5,FALSE),IF(_xlpm.x=0,"",_xlpm.x)))</f>
        <v/>
      </c>
      <c r="N545" s="46" t="str">
        <f>IF($I545="","",_xlfn.LET(_xlpm.x,VLOOKUP($I545,'2026-01-09_taxon-match'!$A$2:$N$81,6,FALSE),IF(_xlpm.x=0,"",_xlpm.x)))</f>
        <v/>
      </c>
      <c r="O545" s="46" t="str">
        <f>IF($I545="","",_xlfn.LET(_xlpm.x,VLOOKUP($I545,'2026-01-09_taxon-match'!$A$2:$N$81,7,FALSE),IF(_xlpm.x=0,"",_xlpm.x)))</f>
        <v/>
      </c>
      <c r="P545" s="46" t="str">
        <f>IF($I545="","",_xlfn.LET(_xlpm.x,VLOOKUP($I545,'2026-01-09_taxon-match'!$A$2:$N$81,8,FALSE),IF(_xlpm.x=0,"",_xlpm.x)))</f>
        <v/>
      </c>
      <c r="Q545" s="46" t="str">
        <f>IF($I545="","",_xlfn.LET(_xlpm.x,VLOOKUP($I545,'2026-01-09_taxon-match'!$A$2:$N$81,9,FALSE),IF(_xlpm.x=0,"",_xlpm.x)))</f>
        <v/>
      </c>
      <c r="R545" s="46" t="str">
        <f>IF($I545="","",_xlfn.LET(_xlpm.x,VLOOKUP($I545,'2026-01-09_taxon-match'!$A$2:$N$81,10,FALSE),IF(_xlpm.x=0,"",_xlpm.x)))</f>
        <v/>
      </c>
      <c r="S545" s="46" t="str">
        <f>IF($I545="","",_xlfn.LET(_xlpm.x,VLOOKUP($I545,'2026-01-09_taxon-match'!$A$2:$N$81,11,FALSE),IF(_xlpm.x=0,"",_xlpm.x)))</f>
        <v/>
      </c>
      <c r="T545" s="46" t="str">
        <f>IF($I545="","",_xlfn.LET(_xlpm.x,VLOOKUP($I545,'2026-01-09_taxon-match'!$A$2:$N$81,13,FALSE),IF(_xlpm.x=0,"",_xlpm.x)))</f>
        <v/>
      </c>
      <c r="U545" s="46"/>
      <c r="V545" s="46"/>
      <c r="W545" s="46"/>
      <c r="X545" s="46"/>
      <c r="Y545" s="46" t="str">
        <f>IF(V545="","",_xlfn.LET(_xlpm.x,VLOOKUP(V545,'Drop-down_menus'!$D$2:$E$13,2,FALSE),IF(_xlpm.x=0,"",_xlpm.x)))</f>
        <v/>
      </c>
      <c r="Z545" s="46" t="str">
        <f>IF(W545="","",_xlfn.LET(_xlpm.x,VLOOKUP(W545,'Drop-down_menus'!$D$2:$E$13,2,FALSE),IF(_xlpm.x=0,"",_xlpm.x)))</f>
        <v/>
      </c>
      <c r="AA545" s="46" t="str">
        <f>IF(X545="","",_xlfn.LET(_xlpm.x,VLOOKUP(X545,'Drop-down_menus'!$D$2:$E$13,2,FALSE),IF(_xlpm.x=0,"",_xlpm.x)))</f>
        <v/>
      </c>
      <c r="AB545" s="46"/>
      <c r="AC545" s="46"/>
      <c r="AD545" s="46"/>
      <c r="AE545" s="46"/>
      <c r="AF545" s="46"/>
      <c r="AG545" s="46"/>
      <c r="AH545" s="46"/>
      <c r="AI545" s="46"/>
    </row>
    <row r="546" spans="1:35" s="47" customFormat="1" ht="13.5" customHeight="1">
      <c r="A546" s="46"/>
      <c r="B546" s="46">
        <v>416</v>
      </c>
      <c r="C546" s="46" t="s">
        <v>117</v>
      </c>
      <c r="D546" s="46" t="b">
        <f>COUNTIF(Events!$B$2:$B$171, C546) &gt; 0</f>
        <v>1</v>
      </c>
      <c r="E546" s="46" t="s">
        <v>163</v>
      </c>
      <c r="F546" s="46"/>
      <c r="G546" s="46"/>
      <c r="H546" s="46"/>
      <c r="I546" s="46"/>
      <c r="J546" s="46" t="str">
        <f>IF(I546="","",_xlfn.LET(_xlpm.x,VLOOKUP(I546,'2026-01-09_taxon-match'!$A$2:$N$81,4,FALSE),IF(_xlpm.x=0,"",_xlpm.x)))</f>
        <v/>
      </c>
      <c r="K546" s="46"/>
      <c r="L546" s="46" t="str">
        <f>IF(I546="","",_xlfn.LET(_xlpm.x,VLOOKUP(I546,'2026-01-09_taxon-match'!$A$2:$N$81,3,FALSE),IF(_xlpm.x=0,"",_xlpm.x)))</f>
        <v/>
      </c>
      <c r="M546" s="46" t="str">
        <f>IF($I546="","",_xlfn.LET(_xlpm.x,VLOOKUP($I546,'2026-01-09_taxon-match'!$A$2:$N$81,5,FALSE),IF(_xlpm.x=0,"",_xlpm.x)))</f>
        <v/>
      </c>
      <c r="N546" s="46" t="str">
        <f>IF($I546="","",_xlfn.LET(_xlpm.x,VLOOKUP($I546,'2026-01-09_taxon-match'!$A$2:$N$81,6,FALSE),IF(_xlpm.x=0,"",_xlpm.x)))</f>
        <v/>
      </c>
      <c r="O546" s="46" t="str">
        <f>IF($I546="","",_xlfn.LET(_xlpm.x,VLOOKUP($I546,'2026-01-09_taxon-match'!$A$2:$N$81,7,FALSE),IF(_xlpm.x=0,"",_xlpm.x)))</f>
        <v/>
      </c>
      <c r="P546" s="46" t="str">
        <f>IF($I546="","",_xlfn.LET(_xlpm.x,VLOOKUP($I546,'2026-01-09_taxon-match'!$A$2:$N$81,8,FALSE),IF(_xlpm.x=0,"",_xlpm.x)))</f>
        <v/>
      </c>
      <c r="Q546" s="46" t="str">
        <f>IF($I546="","",_xlfn.LET(_xlpm.x,VLOOKUP($I546,'2026-01-09_taxon-match'!$A$2:$N$81,9,FALSE),IF(_xlpm.x=0,"",_xlpm.x)))</f>
        <v/>
      </c>
      <c r="R546" s="46" t="str">
        <f>IF($I546="","",_xlfn.LET(_xlpm.x,VLOOKUP($I546,'2026-01-09_taxon-match'!$A$2:$N$81,10,FALSE),IF(_xlpm.x=0,"",_xlpm.x)))</f>
        <v/>
      </c>
      <c r="S546" s="46" t="str">
        <f>IF($I546="","",_xlfn.LET(_xlpm.x,VLOOKUP($I546,'2026-01-09_taxon-match'!$A$2:$N$81,11,FALSE),IF(_xlpm.x=0,"",_xlpm.x)))</f>
        <v/>
      </c>
      <c r="T546" s="46" t="str">
        <f>IF($I546="","",_xlfn.LET(_xlpm.x,VLOOKUP($I546,'2026-01-09_taxon-match'!$A$2:$N$81,13,FALSE),IF(_xlpm.x=0,"",_xlpm.x)))</f>
        <v/>
      </c>
      <c r="U546" s="46"/>
      <c r="V546" t="s">
        <v>39</v>
      </c>
      <c r="W546" s="2" t="s">
        <v>46</v>
      </c>
      <c r="X546" s="46"/>
      <c r="Y546" s="46" t="str">
        <f>IF(V546="","",_xlfn.LET(_xlpm.x,VLOOKUP(V546,'Drop-down_menus'!$D$2:$E$13,2,FALSE),IF(_xlpm.x=0,"",_xlpm.x)))</f>
        <v>https://orcid.org/0009-0002-6669-2911</v>
      </c>
      <c r="Z546" s="46" t="str">
        <f>IF(W546="","",_xlfn.LET(_xlpm.x,VLOOKUP(W546,'Drop-down_menus'!$D$2:$E$13,2,FALSE),IF(_xlpm.x=0,"",_xlpm.x)))</f>
        <v>https://orcid.org/0000-0003-0502-8101</v>
      </c>
      <c r="AA546" s="46" t="str">
        <f>IF(X546="","",_xlfn.LET(_xlpm.x,VLOOKUP(X546,'Drop-down_menus'!$D$2:$E$13,2,FALSE),IF(_xlpm.x=0,"",_xlpm.x)))</f>
        <v/>
      </c>
      <c r="AB546" s="14"/>
      <c r="AC546" s="14" t="s">
        <v>197</v>
      </c>
      <c r="AD546" s="46"/>
      <c r="AE546" s="46" t="s">
        <v>28</v>
      </c>
      <c r="AF546" s="46" t="s">
        <v>42</v>
      </c>
      <c r="AG546" s="46" t="str">
        <f>IF(AE546="","",_xlfn.LET(_xlpm.x,VLOOKUP(AE546,'Drop-down_menus'!$D$2:$E$13,2,FALSE),IF(_xlpm.x=0,"",_xlpm.x)))</f>
        <v>https://orcid.org/0000-0002-9037-7623</v>
      </c>
      <c r="AH546" s="46" t="str">
        <f>IF(AF546="","",_xlfn.LET(_xlpm.x,VLOOKUP(AF546,'Drop-down_menus'!$D$2:$E$13,2,FALSE),IF(_xlpm.x=0,"",_xlpm.x)))</f>
        <v/>
      </c>
      <c r="AI546" s="46"/>
    </row>
    <row r="547" spans="1:35" s="47" customFormat="1" ht="13.5" customHeight="1">
      <c r="A547" s="46"/>
      <c r="B547" s="46">
        <v>417</v>
      </c>
      <c r="C547" s="46" t="s">
        <v>118</v>
      </c>
      <c r="D547" s="46" t="b">
        <f>COUNTIF(Events!$B$2:$B$171, C547) &gt; 0</f>
        <v>1</v>
      </c>
      <c r="E547" s="46" t="s">
        <v>215</v>
      </c>
      <c r="F547" s="46" t="s">
        <v>216</v>
      </c>
      <c r="G547" s="46"/>
      <c r="H547" s="46"/>
      <c r="I547" s="46"/>
      <c r="J547" s="46" t="str">
        <f>IF(I547="","",_xlfn.LET(_xlpm.x,VLOOKUP(I547,'2026-01-09_taxon-match'!$A$2:$N$81,4,FALSE),IF(_xlpm.x=0,"",_xlpm.x)))</f>
        <v/>
      </c>
      <c r="K547" s="46"/>
      <c r="L547" s="46" t="str">
        <f>IF(I547="","",_xlfn.LET(_xlpm.x,VLOOKUP(I547,'2026-01-09_taxon-match'!$A$2:$N$81,3,FALSE),IF(_xlpm.x=0,"",_xlpm.x)))</f>
        <v/>
      </c>
      <c r="M547" s="46" t="str">
        <f>IF($I547="","",_xlfn.LET(_xlpm.x,VLOOKUP($I547,'2026-01-09_taxon-match'!$A$2:$N$81,5,FALSE),IF(_xlpm.x=0,"",_xlpm.x)))</f>
        <v/>
      </c>
      <c r="N547" s="46" t="str">
        <f>IF($I547="","",_xlfn.LET(_xlpm.x,VLOOKUP($I547,'2026-01-09_taxon-match'!$A$2:$N$81,6,FALSE),IF(_xlpm.x=0,"",_xlpm.x)))</f>
        <v/>
      </c>
      <c r="O547" s="46" t="str">
        <f>IF($I547="","",_xlfn.LET(_xlpm.x,VLOOKUP($I547,'2026-01-09_taxon-match'!$A$2:$N$81,7,FALSE),IF(_xlpm.x=0,"",_xlpm.x)))</f>
        <v/>
      </c>
      <c r="P547" s="46" t="str">
        <f>IF($I547="","",_xlfn.LET(_xlpm.x,VLOOKUP($I547,'2026-01-09_taxon-match'!$A$2:$N$81,8,FALSE),IF(_xlpm.x=0,"",_xlpm.x)))</f>
        <v/>
      </c>
      <c r="Q547" s="46" t="str">
        <f>IF($I547="","",_xlfn.LET(_xlpm.x,VLOOKUP($I547,'2026-01-09_taxon-match'!$A$2:$N$81,9,FALSE),IF(_xlpm.x=0,"",_xlpm.x)))</f>
        <v/>
      </c>
      <c r="R547" s="46" t="str">
        <f>IF($I547="","",_xlfn.LET(_xlpm.x,VLOOKUP($I547,'2026-01-09_taxon-match'!$A$2:$N$81,10,FALSE),IF(_xlpm.x=0,"",_xlpm.x)))</f>
        <v/>
      </c>
      <c r="S547" s="46" t="str">
        <f>IF($I547="","",_xlfn.LET(_xlpm.x,VLOOKUP($I547,'2026-01-09_taxon-match'!$A$2:$N$81,11,FALSE),IF(_xlpm.x=0,"",_xlpm.x)))</f>
        <v/>
      </c>
      <c r="T547" s="46" t="str">
        <f>IF($I547="","",_xlfn.LET(_xlpm.x,VLOOKUP($I547,'2026-01-09_taxon-match'!$A$2:$N$81,13,FALSE),IF(_xlpm.x=0,"",_xlpm.x)))</f>
        <v/>
      </c>
      <c r="U547" s="46"/>
      <c r="V547" t="s">
        <v>39</v>
      </c>
      <c r="W547" t="s">
        <v>46</v>
      </c>
      <c r="X547" s="46"/>
      <c r="Y547" s="46" t="str">
        <f>IF(V547="","",_xlfn.LET(_xlpm.x,VLOOKUP(V547,'Drop-down_menus'!$D$2:$E$13,2,FALSE),IF(_xlpm.x=0,"",_xlpm.x)))</f>
        <v>https://orcid.org/0009-0002-6669-2911</v>
      </c>
      <c r="Z547" s="46" t="str">
        <f>IF(W547="","",_xlfn.LET(_xlpm.x,VLOOKUP(W547,'Drop-down_menus'!$D$2:$E$13,2,FALSE),IF(_xlpm.x=0,"",_xlpm.x)))</f>
        <v>https://orcid.org/0000-0003-0502-8101</v>
      </c>
      <c r="AA547" s="46" t="str">
        <f>IF(X547="","",_xlfn.LET(_xlpm.x,VLOOKUP(X547,'Drop-down_menus'!$D$2:$E$13,2,FALSE),IF(_xlpm.x=0,"",_xlpm.x)))</f>
        <v/>
      </c>
      <c r="AB547" s="14"/>
      <c r="AC547" s="14" t="s">
        <v>275</v>
      </c>
      <c r="AD547" s="46" t="s">
        <v>276</v>
      </c>
      <c r="AE547" s="46" t="s">
        <v>28</v>
      </c>
      <c r="AF547" s="46" t="s">
        <v>42</v>
      </c>
      <c r="AG547" s="46" t="str">
        <f>IF(AE547="","",_xlfn.LET(_xlpm.x,VLOOKUP(AE547,'Drop-down_menus'!$D$2:$E$13,2,FALSE),IF(_xlpm.x=0,"",_xlpm.x)))</f>
        <v>https://orcid.org/0000-0002-9037-7623</v>
      </c>
      <c r="AH547" s="46" t="str">
        <f>IF(AF547="","",_xlfn.LET(_xlpm.x,VLOOKUP(AF547,'Drop-down_menus'!$D$2:$E$13,2,FALSE),IF(_xlpm.x=0,"",_xlpm.x)))</f>
        <v/>
      </c>
      <c r="AI547" s="46"/>
    </row>
    <row r="548" spans="1:35" s="47" customFormat="1" ht="13.5" customHeight="1">
      <c r="A548" s="46"/>
      <c r="B548" s="46">
        <v>418</v>
      </c>
      <c r="C548" s="46" t="s">
        <v>118</v>
      </c>
      <c r="D548" s="46" t="b">
        <f>COUNTIF(Events!$B$2:$B$171, C548) &gt; 0</f>
        <v>1</v>
      </c>
      <c r="E548" s="46" t="s">
        <v>215</v>
      </c>
      <c r="F548" s="46" t="s">
        <v>216</v>
      </c>
      <c r="G548" s="46"/>
      <c r="H548" s="46"/>
      <c r="I548" s="46"/>
      <c r="J548" s="46" t="str">
        <f>IF(I548="","",_xlfn.LET(_xlpm.x,VLOOKUP(I548,'2026-01-09_taxon-match'!$A$2:$N$81,4,FALSE),IF(_xlpm.x=0,"",_xlpm.x)))</f>
        <v/>
      </c>
      <c r="K548" s="46"/>
      <c r="L548" s="46" t="str">
        <f>IF(I548="","",_xlfn.LET(_xlpm.x,VLOOKUP(I548,'2026-01-09_taxon-match'!$A$2:$N$81,3,FALSE),IF(_xlpm.x=0,"",_xlpm.x)))</f>
        <v/>
      </c>
      <c r="M548" s="46" t="str">
        <f>IF($I548="","",_xlfn.LET(_xlpm.x,VLOOKUP($I548,'2026-01-09_taxon-match'!$A$2:$N$81,5,FALSE),IF(_xlpm.x=0,"",_xlpm.x)))</f>
        <v/>
      </c>
      <c r="N548" s="46" t="str">
        <f>IF($I548="","",_xlfn.LET(_xlpm.x,VLOOKUP($I548,'2026-01-09_taxon-match'!$A$2:$N$81,6,FALSE),IF(_xlpm.x=0,"",_xlpm.x)))</f>
        <v/>
      </c>
      <c r="O548" s="46" t="str">
        <f>IF($I548="","",_xlfn.LET(_xlpm.x,VLOOKUP($I548,'2026-01-09_taxon-match'!$A$2:$N$81,7,FALSE),IF(_xlpm.x=0,"",_xlpm.x)))</f>
        <v/>
      </c>
      <c r="P548" s="46" t="str">
        <f>IF($I548="","",_xlfn.LET(_xlpm.x,VLOOKUP($I548,'2026-01-09_taxon-match'!$A$2:$N$81,8,FALSE),IF(_xlpm.x=0,"",_xlpm.x)))</f>
        <v/>
      </c>
      <c r="Q548" s="46" t="str">
        <f>IF($I548="","",_xlfn.LET(_xlpm.x,VLOOKUP($I548,'2026-01-09_taxon-match'!$A$2:$N$81,9,FALSE),IF(_xlpm.x=0,"",_xlpm.x)))</f>
        <v/>
      </c>
      <c r="R548" s="46" t="str">
        <f>IF($I548="","",_xlfn.LET(_xlpm.x,VLOOKUP($I548,'2026-01-09_taxon-match'!$A$2:$N$81,10,FALSE),IF(_xlpm.x=0,"",_xlpm.x)))</f>
        <v/>
      </c>
      <c r="S548" s="46" t="str">
        <f>IF($I548="","",_xlfn.LET(_xlpm.x,VLOOKUP($I548,'2026-01-09_taxon-match'!$A$2:$N$81,11,FALSE),IF(_xlpm.x=0,"",_xlpm.x)))</f>
        <v/>
      </c>
      <c r="T548" s="46" t="str">
        <f>IF($I548="","",_xlfn.LET(_xlpm.x,VLOOKUP($I548,'2026-01-09_taxon-match'!$A$2:$N$81,13,FALSE),IF(_xlpm.x=0,"",_xlpm.x)))</f>
        <v/>
      </c>
      <c r="U548" s="46"/>
      <c r="V548" t="s">
        <v>39</v>
      </c>
      <c r="W548" t="s">
        <v>46</v>
      </c>
      <c r="X548" s="46"/>
      <c r="Y548" s="46" t="str">
        <f>IF(V548="","",_xlfn.LET(_xlpm.x,VLOOKUP(V548,'Drop-down_menus'!$D$2:$E$13,2,FALSE),IF(_xlpm.x=0,"",_xlpm.x)))</f>
        <v>https://orcid.org/0009-0002-6669-2911</v>
      </c>
      <c r="Z548" s="46" t="str">
        <f>IF(W548="","",_xlfn.LET(_xlpm.x,VLOOKUP(W548,'Drop-down_menus'!$D$2:$E$13,2,FALSE),IF(_xlpm.x=0,"",_xlpm.x)))</f>
        <v>https://orcid.org/0000-0003-0502-8101</v>
      </c>
      <c r="AA548" s="46" t="str">
        <f>IF(X548="","",_xlfn.LET(_xlpm.x,VLOOKUP(X548,'Drop-down_menus'!$D$2:$E$13,2,FALSE),IF(_xlpm.x=0,"",_xlpm.x)))</f>
        <v/>
      </c>
      <c r="AB548" s="14"/>
      <c r="AC548" s="14" t="s">
        <v>275</v>
      </c>
      <c r="AD548" s="46" t="s">
        <v>276</v>
      </c>
      <c r="AE548" s="46" t="s">
        <v>28</v>
      </c>
      <c r="AF548" s="46" t="s">
        <v>42</v>
      </c>
      <c r="AG548" s="46" t="str">
        <f>IF(AE548="","",_xlfn.LET(_xlpm.x,VLOOKUP(AE548,'Drop-down_menus'!$D$2:$E$13,2,FALSE),IF(_xlpm.x=0,"",_xlpm.x)))</f>
        <v>https://orcid.org/0000-0002-9037-7623</v>
      </c>
      <c r="AH548" s="46" t="str">
        <f>IF(AF548="","",_xlfn.LET(_xlpm.x,VLOOKUP(AF548,'Drop-down_menus'!$D$2:$E$13,2,FALSE),IF(_xlpm.x=0,"",_xlpm.x)))</f>
        <v/>
      </c>
      <c r="AI548" s="46"/>
    </row>
    <row r="549" spans="1:35" s="47" customFormat="1" ht="13.5" customHeight="1">
      <c r="A549" s="46"/>
      <c r="B549" s="46">
        <v>419</v>
      </c>
      <c r="C549" s="46" t="s">
        <v>118</v>
      </c>
      <c r="D549" s="46" t="b">
        <f>COUNTIF(Events!$B$2:$B$171, C549) &gt; 0</f>
        <v>1</v>
      </c>
      <c r="E549" s="46" t="s">
        <v>215</v>
      </c>
      <c r="F549" s="46" t="s">
        <v>218</v>
      </c>
      <c r="G549" s="46"/>
      <c r="H549" s="46"/>
      <c r="I549" s="46"/>
      <c r="J549" s="46" t="str">
        <f>IF(I549="","",_xlfn.LET(_xlpm.x,VLOOKUP(I549,'2026-01-09_taxon-match'!$A$2:$N$81,4,FALSE),IF(_xlpm.x=0,"",_xlpm.x)))</f>
        <v/>
      </c>
      <c r="K549" s="46"/>
      <c r="L549" s="46" t="str">
        <f>IF(I549="","",_xlfn.LET(_xlpm.x,VLOOKUP(I549,'2026-01-09_taxon-match'!$A$2:$N$81,3,FALSE),IF(_xlpm.x=0,"",_xlpm.x)))</f>
        <v/>
      </c>
      <c r="M549" s="46" t="str">
        <f>IF($I549="","",_xlfn.LET(_xlpm.x,VLOOKUP($I549,'2026-01-09_taxon-match'!$A$2:$N$81,5,FALSE),IF(_xlpm.x=0,"",_xlpm.x)))</f>
        <v/>
      </c>
      <c r="N549" s="46" t="str">
        <f>IF($I549="","",_xlfn.LET(_xlpm.x,VLOOKUP($I549,'2026-01-09_taxon-match'!$A$2:$N$81,6,FALSE),IF(_xlpm.x=0,"",_xlpm.x)))</f>
        <v/>
      </c>
      <c r="O549" s="46" t="str">
        <f>IF($I549="","",_xlfn.LET(_xlpm.x,VLOOKUP($I549,'2026-01-09_taxon-match'!$A$2:$N$81,7,FALSE),IF(_xlpm.x=0,"",_xlpm.x)))</f>
        <v/>
      </c>
      <c r="P549" s="46" t="str">
        <f>IF($I549="","",_xlfn.LET(_xlpm.x,VLOOKUP($I549,'2026-01-09_taxon-match'!$A$2:$N$81,8,FALSE),IF(_xlpm.x=0,"",_xlpm.x)))</f>
        <v/>
      </c>
      <c r="Q549" s="46" t="str">
        <f>IF($I549="","",_xlfn.LET(_xlpm.x,VLOOKUP($I549,'2026-01-09_taxon-match'!$A$2:$N$81,9,FALSE),IF(_xlpm.x=0,"",_xlpm.x)))</f>
        <v/>
      </c>
      <c r="R549" s="46" t="str">
        <f>IF($I549="","",_xlfn.LET(_xlpm.x,VLOOKUP($I549,'2026-01-09_taxon-match'!$A$2:$N$81,10,FALSE),IF(_xlpm.x=0,"",_xlpm.x)))</f>
        <v/>
      </c>
      <c r="S549" s="46" t="str">
        <f>IF($I549="","",_xlfn.LET(_xlpm.x,VLOOKUP($I549,'2026-01-09_taxon-match'!$A$2:$N$81,11,FALSE),IF(_xlpm.x=0,"",_xlpm.x)))</f>
        <v/>
      </c>
      <c r="T549" s="46" t="str">
        <f>IF($I549="","",_xlfn.LET(_xlpm.x,VLOOKUP($I549,'2026-01-09_taxon-match'!$A$2:$N$81,13,FALSE),IF(_xlpm.x=0,"",_xlpm.x)))</f>
        <v/>
      </c>
      <c r="U549" s="46"/>
      <c r="V549" t="s">
        <v>39</v>
      </c>
      <c r="W549" t="s">
        <v>46</v>
      </c>
      <c r="X549" s="46"/>
      <c r="Y549" s="46" t="str">
        <f>IF(V549="","",_xlfn.LET(_xlpm.x,VLOOKUP(V549,'Drop-down_menus'!$D$2:$E$13,2,FALSE),IF(_xlpm.x=0,"",_xlpm.x)))</f>
        <v>https://orcid.org/0009-0002-6669-2911</v>
      </c>
      <c r="Z549" s="46" t="str">
        <f>IF(W549="","",_xlfn.LET(_xlpm.x,VLOOKUP(W549,'Drop-down_menus'!$D$2:$E$13,2,FALSE),IF(_xlpm.x=0,"",_xlpm.x)))</f>
        <v>https://orcid.org/0000-0003-0502-8101</v>
      </c>
      <c r="AA549" s="46" t="str">
        <f>IF(X549="","",_xlfn.LET(_xlpm.x,VLOOKUP(X549,'Drop-down_menus'!$D$2:$E$13,2,FALSE),IF(_xlpm.x=0,"",_xlpm.x)))</f>
        <v/>
      </c>
      <c r="AB549" s="14"/>
      <c r="AC549" s="14" t="s">
        <v>275</v>
      </c>
      <c r="AD549" s="46" t="s">
        <v>276</v>
      </c>
      <c r="AE549" s="46" t="s">
        <v>28</v>
      </c>
      <c r="AF549" s="46" t="s">
        <v>42</v>
      </c>
      <c r="AG549" s="46" t="str">
        <f>IF(AE549="","",_xlfn.LET(_xlpm.x,VLOOKUP(AE549,'Drop-down_menus'!$D$2:$E$13,2,FALSE),IF(_xlpm.x=0,"",_xlpm.x)))</f>
        <v>https://orcid.org/0000-0002-9037-7623</v>
      </c>
      <c r="AH549" s="46" t="str">
        <f>IF(AF549="","",_xlfn.LET(_xlpm.x,VLOOKUP(AF549,'Drop-down_menus'!$D$2:$E$13,2,FALSE),IF(_xlpm.x=0,"",_xlpm.x)))</f>
        <v/>
      </c>
      <c r="AI549" s="46"/>
    </row>
    <row r="550" spans="1:35" s="47" customFormat="1" ht="13.5" customHeight="1">
      <c r="A550" s="46"/>
      <c r="B550" s="46">
        <v>420</v>
      </c>
      <c r="C550" s="46" t="s">
        <v>118</v>
      </c>
      <c r="D550" s="46" t="b">
        <f>COUNTIF(Events!$B$2:$B$171, C550) &gt; 0</f>
        <v>1</v>
      </c>
      <c r="E550" s="46" t="s">
        <v>215</v>
      </c>
      <c r="F550" s="46" t="s">
        <v>218</v>
      </c>
      <c r="G550" s="46"/>
      <c r="H550" s="46"/>
      <c r="I550" s="46"/>
      <c r="J550" s="46" t="str">
        <f>IF(I550="","",_xlfn.LET(_xlpm.x,VLOOKUP(I550,'2026-01-09_taxon-match'!$A$2:$N$81,4,FALSE),IF(_xlpm.x=0,"",_xlpm.x)))</f>
        <v/>
      </c>
      <c r="K550" s="46"/>
      <c r="L550" s="46" t="str">
        <f>IF(I550="","",_xlfn.LET(_xlpm.x,VLOOKUP(I550,'2026-01-09_taxon-match'!$A$2:$N$81,3,FALSE),IF(_xlpm.x=0,"",_xlpm.x)))</f>
        <v/>
      </c>
      <c r="M550" s="46" t="str">
        <f>IF($I550="","",_xlfn.LET(_xlpm.x,VLOOKUP($I550,'2026-01-09_taxon-match'!$A$2:$N$81,5,FALSE),IF(_xlpm.x=0,"",_xlpm.x)))</f>
        <v/>
      </c>
      <c r="N550" s="46" t="str">
        <f>IF($I550="","",_xlfn.LET(_xlpm.x,VLOOKUP($I550,'2026-01-09_taxon-match'!$A$2:$N$81,6,FALSE),IF(_xlpm.x=0,"",_xlpm.x)))</f>
        <v/>
      </c>
      <c r="O550" s="46" t="str">
        <f>IF($I550="","",_xlfn.LET(_xlpm.x,VLOOKUP($I550,'2026-01-09_taxon-match'!$A$2:$N$81,7,FALSE),IF(_xlpm.x=0,"",_xlpm.x)))</f>
        <v/>
      </c>
      <c r="P550" s="46" t="str">
        <f>IF($I550="","",_xlfn.LET(_xlpm.x,VLOOKUP($I550,'2026-01-09_taxon-match'!$A$2:$N$81,8,FALSE),IF(_xlpm.x=0,"",_xlpm.x)))</f>
        <v/>
      </c>
      <c r="Q550" s="46" t="str">
        <f>IF($I550="","",_xlfn.LET(_xlpm.x,VLOOKUP($I550,'2026-01-09_taxon-match'!$A$2:$N$81,9,FALSE),IF(_xlpm.x=0,"",_xlpm.x)))</f>
        <v/>
      </c>
      <c r="R550" s="46" t="str">
        <f>IF($I550="","",_xlfn.LET(_xlpm.x,VLOOKUP($I550,'2026-01-09_taxon-match'!$A$2:$N$81,10,FALSE),IF(_xlpm.x=0,"",_xlpm.x)))</f>
        <v/>
      </c>
      <c r="S550" s="46" t="str">
        <f>IF($I550="","",_xlfn.LET(_xlpm.x,VLOOKUP($I550,'2026-01-09_taxon-match'!$A$2:$N$81,11,FALSE),IF(_xlpm.x=0,"",_xlpm.x)))</f>
        <v/>
      </c>
      <c r="T550" s="46" t="str">
        <f>IF($I550="","",_xlfn.LET(_xlpm.x,VLOOKUP($I550,'2026-01-09_taxon-match'!$A$2:$N$81,13,FALSE),IF(_xlpm.x=0,"",_xlpm.x)))</f>
        <v/>
      </c>
      <c r="U550" s="46"/>
      <c r="V550" t="s">
        <v>39</v>
      </c>
      <c r="W550" t="s">
        <v>46</v>
      </c>
      <c r="X550" s="46"/>
      <c r="Y550" s="46" t="str">
        <f>IF(V550="","",_xlfn.LET(_xlpm.x,VLOOKUP(V550,'Drop-down_menus'!$D$2:$E$13,2,FALSE),IF(_xlpm.x=0,"",_xlpm.x)))</f>
        <v>https://orcid.org/0009-0002-6669-2911</v>
      </c>
      <c r="Z550" s="46" t="str">
        <f>IF(W550="","",_xlfn.LET(_xlpm.x,VLOOKUP(W550,'Drop-down_menus'!$D$2:$E$13,2,FALSE),IF(_xlpm.x=0,"",_xlpm.x)))</f>
        <v>https://orcid.org/0000-0003-0502-8101</v>
      </c>
      <c r="AA550" s="46" t="str">
        <f>IF(X550="","",_xlfn.LET(_xlpm.x,VLOOKUP(X550,'Drop-down_menus'!$D$2:$E$13,2,FALSE),IF(_xlpm.x=0,"",_xlpm.x)))</f>
        <v/>
      </c>
      <c r="AB550" s="14"/>
      <c r="AC550" s="14" t="s">
        <v>275</v>
      </c>
      <c r="AD550" s="46" t="s">
        <v>276</v>
      </c>
      <c r="AE550" s="46" t="s">
        <v>28</v>
      </c>
      <c r="AF550" s="46" t="s">
        <v>42</v>
      </c>
      <c r="AG550" s="46" t="str">
        <f>IF(AE550="","",_xlfn.LET(_xlpm.x,VLOOKUP(AE550,'Drop-down_menus'!$D$2:$E$13,2,FALSE),IF(_xlpm.x=0,"",_xlpm.x)))</f>
        <v>https://orcid.org/0000-0002-9037-7623</v>
      </c>
      <c r="AH550" s="46" t="str">
        <f>IF(AF550="","",_xlfn.LET(_xlpm.x,VLOOKUP(AF550,'Drop-down_menus'!$D$2:$E$13,2,FALSE),IF(_xlpm.x=0,"",_xlpm.x)))</f>
        <v/>
      </c>
      <c r="AI550" s="46"/>
    </row>
    <row r="551" spans="1:35" s="47" customFormat="1" ht="13.5" customHeight="1">
      <c r="A551" s="46"/>
      <c r="B551" s="46">
        <v>421</v>
      </c>
      <c r="C551" s="46" t="s">
        <v>118</v>
      </c>
      <c r="D551" s="46" t="b">
        <f>COUNTIF(Events!$B$2:$B$171, C551) &gt; 0</f>
        <v>1</v>
      </c>
      <c r="E551" s="46" t="s">
        <v>215</v>
      </c>
      <c r="F551" s="46" t="s">
        <v>255</v>
      </c>
      <c r="G551" s="46"/>
      <c r="H551" s="46"/>
      <c r="I551" s="46"/>
      <c r="J551" s="46" t="str">
        <f>IF(I551="","",_xlfn.LET(_xlpm.x,VLOOKUP(I551,'2026-01-09_taxon-match'!$A$2:$N$81,4,FALSE),IF(_xlpm.x=0,"",_xlpm.x)))</f>
        <v/>
      </c>
      <c r="K551" s="46"/>
      <c r="L551" s="46" t="str">
        <f>IF(I551="","",_xlfn.LET(_xlpm.x,VLOOKUP(I551,'2026-01-09_taxon-match'!$A$2:$N$81,3,FALSE),IF(_xlpm.x=0,"",_xlpm.x)))</f>
        <v/>
      </c>
      <c r="M551" s="46" t="str">
        <f>IF($I551="","",_xlfn.LET(_xlpm.x,VLOOKUP($I551,'2026-01-09_taxon-match'!$A$2:$N$81,5,FALSE),IF(_xlpm.x=0,"",_xlpm.x)))</f>
        <v/>
      </c>
      <c r="N551" s="46" t="str">
        <f>IF($I551="","",_xlfn.LET(_xlpm.x,VLOOKUP($I551,'2026-01-09_taxon-match'!$A$2:$N$81,6,FALSE),IF(_xlpm.x=0,"",_xlpm.x)))</f>
        <v/>
      </c>
      <c r="O551" s="46" t="str">
        <f>IF($I551="","",_xlfn.LET(_xlpm.x,VLOOKUP($I551,'2026-01-09_taxon-match'!$A$2:$N$81,7,FALSE),IF(_xlpm.x=0,"",_xlpm.x)))</f>
        <v/>
      </c>
      <c r="P551" s="46" t="str">
        <f>IF($I551="","",_xlfn.LET(_xlpm.x,VLOOKUP($I551,'2026-01-09_taxon-match'!$A$2:$N$81,8,FALSE),IF(_xlpm.x=0,"",_xlpm.x)))</f>
        <v/>
      </c>
      <c r="Q551" s="46" t="str">
        <f>IF($I551="","",_xlfn.LET(_xlpm.x,VLOOKUP($I551,'2026-01-09_taxon-match'!$A$2:$N$81,9,FALSE),IF(_xlpm.x=0,"",_xlpm.x)))</f>
        <v/>
      </c>
      <c r="R551" s="46" t="str">
        <f>IF($I551="","",_xlfn.LET(_xlpm.x,VLOOKUP($I551,'2026-01-09_taxon-match'!$A$2:$N$81,10,FALSE),IF(_xlpm.x=0,"",_xlpm.x)))</f>
        <v/>
      </c>
      <c r="S551" s="46" t="str">
        <f>IF($I551="","",_xlfn.LET(_xlpm.x,VLOOKUP($I551,'2026-01-09_taxon-match'!$A$2:$N$81,11,FALSE),IF(_xlpm.x=0,"",_xlpm.x)))</f>
        <v/>
      </c>
      <c r="T551" s="46" t="str">
        <f>IF($I551="","",_xlfn.LET(_xlpm.x,VLOOKUP($I551,'2026-01-09_taxon-match'!$A$2:$N$81,13,FALSE),IF(_xlpm.x=0,"",_xlpm.x)))</f>
        <v/>
      </c>
      <c r="U551" s="46"/>
      <c r="V551" t="s">
        <v>39</v>
      </c>
      <c r="W551" t="s">
        <v>46</v>
      </c>
      <c r="X551" s="46"/>
      <c r="Y551" s="46" t="str">
        <f>IF(V551="","",_xlfn.LET(_xlpm.x,VLOOKUP(V551,'Drop-down_menus'!$D$2:$E$13,2,FALSE),IF(_xlpm.x=0,"",_xlpm.x)))</f>
        <v>https://orcid.org/0009-0002-6669-2911</v>
      </c>
      <c r="Z551" s="46" t="str">
        <f>IF(W551="","",_xlfn.LET(_xlpm.x,VLOOKUP(W551,'Drop-down_menus'!$D$2:$E$13,2,FALSE),IF(_xlpm.x=0,"",_xlpm.x)))</f>
        <v>https://orcid.org/0000-0003-0502-8101</v>
      </c>
      <c r="AA551" s="46" t="str">
        <f>IF(X551="","",_xlfn.LET(_xlpm.x,VLOOKUP(X551,'Drop-down_menus'!$D$2:$E$13,2,FALSE),IF(_xlpm.x=0,"",_xlpm.x)))</f>
        <v/>
      </c>
      <c r="AB551" s="14"/>
      <c r="AC551" s="14" t="s">
        <v>277</v>
      </c>
      <c r="AD551" s="46" t="s">
        <v>276</v>
      </c>
      <c r="AE551" s="46" t="s">
        <v>28</v>
      </c>
      <c r="AF551" s="46" t="s">
        <v>42</v>
      </c>
      <c r="AG551" s="46" t="str">
        <f>IF(AE551="","",_xlfn.LET(_xlpm.x,VLOOKUP(AE551,'Drop-down_menus'!$D$2:$E$13,2,FALSE),IF(_xlpm.x=0,"",_xlpm.x)))</f>
        <v>https://orcid.org/0000-0002-9037-7623</v>
      </c>
      <c r="AH551" s="46" t="str">
        <f>IF(AF551="","",_xlfn.LET(_xlpm.x,VLOOKUP(AF551,'Drop-down_menus'!$D$2:$E$13,2,FALSE),IF(_xlpm.x=0,"",_xlpm.x)))</f>
        <v/>
      </c>
      <c r="AI551" s="46"/>
    </row>
    <row r="552" spans="1:35" s="47" customFormat="1" ht="13.5" customHeight="1">
      <c r="A552" s="46"/>
      <c r="B552" s="46">
        <v>422</v>
      </c>
      <c r="C552" s="46" t="s">
        <v>118</v>
      </c>
      <c r="D552" s="46" t="b">
        <f>COUNTIF(Events!$B$2:$B$171, C552) &gt; 0</f>
        <v>1</v>
      </c>
      <c r="E552" s="46" t="s">
        <v>215</v>
      </c>
      <c r="F552" s="15" t="s">
        <v>1082</v>
      </c>
      <c r="G552" s="46"/>
      <c r="H552" s="46"/>
      <c r="I552" s="46"/>
      <c r="J552" s="46" t="str">
        <f>IF(I552="","",_xlfn.LET(_xlpm.x,VLOOKUP(I552,'2026-01-09_taxon-match'!$A$2:$N$81,4,FALSE),IF(_xlpm.x=0,"",_xlpm.x)))</f>
        <v/>
      </c>
      <c r="K552" s="46"/>
      <c r="L552" s="46" t="str">
        <f>IF(I552="","",_xlfn.LET(_xlpm.x,VLOOKUP(I552,'2026-01-09_taxon-match'!$A$2:$N$81,3,FALSE),IF(_xlpm.x=0,"",_xlpm.x)))</f>
        <v/>
      </c>
      <c r="M552" s="46" t="str">
        <f>IF($I552="","",_xlfn.LET(_xlpm.x,VLOOKUP($I552,'2026-01-09_taxon-match'!$A$2:$N$81,5,FALSE),IF(_xlpm.x=0,"",_xlpm.x)))</f>
        <v/>
      </c>
      <c r="N552" s="46" t="str">
        <f>IF($I552="","",_xlfn.LET(_xlpm.x,VLOOKUP($I552,'2026-01-09_taxon-match'!$A$2:$N$81,6,FALSE),IF(_xlpm.x=0,"",_xlpm.x)))</f>
        <v/>
      </c>
      <c r="O552" s="46" t="str">
        <f>IF($I552="","",_xlfn.LET(_xlpm.x,VLOOKUP($I552,'2026-01-09_taxon-match'!$A$2:$N$81,7,FALSE),IF(_xlpm.x=0,"",_xlpm.x)))</f>
        <v/>
      </c>
      <c r="P552" s="46" t="str">
        <f>IF($I552="","",_xlfn.LET(_xlpm.x,VLOOKUP($I552,'2026-01-09_taxon-match'!$A$2:$N$81,8,FALSE),IF(_xlpm.x=0,"",_xlpm.x)))</f>
        <v/>
      </c>
      <c r="Q552" s="46" t="str">
        <f>IF($I552="","",_xlfn.LET(_xlpm.x,VLOOKUP($I552,'2026-01-09_taxon-match'!$A$2:$N$81,9,FALSE),IF(_xlpm.x=0,"",_xlpm.x)))</f>
        <v/>
      </c>
      <c r="R552" s="46" t="str">
        <f>IF($I552="","",_xlfn.LET(_xlpm.x,VLOOKUP($I552,'2026-01-09_taxon-match'!$A$2:$N$81,10,FALSE),IF(_xlpm.x=0,"",_xlpm.x)))</f>
        <v/>
      </c>
      <c r="S552" s="46" t="str">
        <f>IF($I552="","",_xlfn.LET(_xlpm.x,VLOOKUP($I552,'2026-01-09_taxon-match'!$A$2:$N$81,11,FALSE),IF(_xlpm.x=0,"",_xlpm.x)))</f>
        <v/>
      </c>
      <c r="T552" s="46" t="str">
        <f>IF($I552="","",_xlfn.LET(_xlpm.x,VLOOKUP($I552,'2026-01-09_taxon-match'!$A$2:$N$81,13,FALSE),IF(_xlpm.x=0,"",_xlpm.x)))</f>
        <v/>
      </c>
      <c r="U552" s="46"/>
      <c r="V552" t="s">
        <v>39</v>
      </c>
      <c r="W552" t="s">
        <v>46</v>
      </c>
      <c r="X552" s="46"/>
      <c r="Y552" s="46" t="str">
        <f>IF(V552="","",_xlfn.LET(_xlpm.x,VLOOKUP(V552,'Drop-down_menus'!$D$2:$E$13,2,FALSE),IF(_xlpm.x=0,"",_xlpm.x)))</f>
        <v>https://orcid.org/0009-0002-6669-2911</v>
      </c>
      <c r="Z552" s="46" t="str">
        <f>IF(W552="","",_xlfn.LET(_xlpm.x,VLOOKUP(W552,'Drop-down_menus'!$D$2:$E$13,2,FALSE),IF(_xlpm.x=0,"",_xlpm.x)))</f>
        <v>https://orcid.org/0000-0003-0502-8101</v>
      </c>
      <c r="AA552" s="46" t="str">
        <f>IF(X552="","",_xlfn.LET(_xlpm.x,VLOOKUP(X552,'Drop-down_menus'!$D$2:$E$13,2,FALSE),IF(_xlpm.x=0,"",_xlpm.x)))</f>
        <v/>
      </c>
      <c r="AB552" s="14"/>
      <c r="AC552" s="14" t="s">
        <v>277</v>
      </c>
      <c r="AD552" s="46" t="s">
        <v>276</v>
      </c>
      <c r="AE552" s="46" t="s">
        <v>28</v>
      </c>
      <c r="AF552" s="46" t="s">
        <v>42</v>
      </c>
      <c r="AG552" s="46" t="str">
        <f>IF(AE552="","",_xlfn.LET(_xlpm.x,VLOOKUP(AE552,'Drop-down_menus'!$D$2:$E$13,2,FALSE),IF(_xlpm.x=0,"",_xlpm.x)))</f>
        <v>https://orcid.org/0000-0002-9037-7623</v>
      </c>
      <c r="AH552" s="46" t="str">
        <f>IF(AF552="","",_xlfn.LET(_xlpm.x,VLOOKUP(AF552,'Drop-down_menus'!$D$2:$E$13,2,FALSE),IF(_xlpm.x=0,"",_xlpm.x)))</f>
        <v/>
      </c>
      <c r="AI552" s="46"/>
    </row>
    <row r="553" spans="1:35" s="47" customFormat="1" ht="13.5" customHeight="1">
      <c r="A553" s="46"/>
      <c r="B553" s="46">
        <v>423</v>
      </c>
      <c r="C553" s="46" t="s">
        <v>118</v>
      </c>
      <c r="D553" s="46" t="b">
        <f>COUNTIF(Events!$B$2:$B$171, C553) &gt; 0</f>
        <v>1</v>
      </c>
      <c r="E553" s="46" t="s">
        <v>215</v>
      </c>
      <c r="F553" s="46" t="s">
        <v>219</v>
      </c>
      <c r="G553" s="46"/>
      <c r="H553" s="46"/>
      <c r="I553" s="46"/>
      <c r="J553" s="46" t="str">
        <f>IF(I553="","",_xlfn.LET(_xlpm.x,VLOOKUP(I553,'2026-01-09_taxon-match'!$A$2:$N$81,4,FALSE),IF(_xlpm.x=0,"",_xlpm.x)))</f>
        <v/>
      </c>
      <c r="K553" s="46"/>
      <c r="L553" s="46" t="str">
        <f>IF(I553="","",_xlfn.LET(_xlpm.x,VLOOKUP(I553,'2026-01-09_taxon-match'!$A$2:$N$81,3,FALSE),IF(_xlpm.x=0,"",_xlpm.x)))</f>
        <v/>
      </c>
      <c r="M553" s="46" t="str">
        <f>IF($I553="","",_xlfn.LET(_xlpm.x,VLOOKUP($I553,'2026-01-09_taxon-match'!$A$2:$N$81,5,FALSE),IF(_xlpm.x=0,"",_xlpm.x)))</f>
        <v/>
      </c>
      <c r="N553" s="46" t="str">
        <f>IF($I553="","",_xlfn.LET(_xlpm.x,VLOOKUP($I553,'2026-01-09_taxon-match'!$A$2:$N$81,6,FALSE),IF(_xlpm.x=0,"",_xlpm.x)))</f>
        <v/>
      </c>
      <c r="O553" s="46" t="str">
        <f>IF($I553="","",_xlfn.LET(_xlpm.x,VLOOKUP($I553,'2026-01-09_taxon-match'!$A$2:$N$81,7,FALSE),IF(_xlpm.x=0,"",_xlpm.x)))</f>
        <v/>
      </c>
      <c r="P553" s="46" t="str">
        <f>IF($I553="","",_xlfn.LET(_xlpm.x,VLOOKUP($I553,'2026-01-09_taxon-match'!$A$2:$N$81,8,FALSE),IF(_xlpm.x=0,"",_xlpm.x)))</f>
        <v/>
      </c>
      <c r="Q553" s="46" t="str">
        <f>IF($I553="","",_xlfn.LET(_xlpm.x,VLOOKUP($I553,'2026-01-09_taxon-match'!$A$2:$N$81,9,FALSE),IF(_xlpm.x=0,"",_xlpm.x)))</f>
        <v/>
      </c>
      <c r="R553" s="46" t="str">
        <f>IF($I553="","",_xlfn.LET(_xlpm.x,VLOOKUP($I553,'2026-01-09_taxon-match'!$A$2:$N$81,10,FALSE),IF(_xlpm.x=0,"",_xlpm.x)))</f>
        <v/>
      </c>
      <c r="S553" s="46" t="str">
        <f>IF($I553="","",_xlfn.LET(_xlpm.x,VLOOKUP($I553,'2026-01-09_taxon-match'!$A$2:$N$81,11,FALSE),IF(_xlpm.x=0,"",_xlpm.x)))</f>
        <v/>
      </c>
      <c r="T553" s="46" t="str">
        <f>IF($I553="","",_xlfn.LET(_xlpm.x,VLOOKUP($I553,'2026-01-09_taxon-match'!$A$2:$N$81,13,FALSE),IF(_xlpm.x=0,"",_xlpm.x)))</f>
        <v/>
      </c>
      <c r="U553" s="46"/>
      <c r="V553" t="s">
        <v>39</v>
      </c>
      <c r="W553" t="s">
        <v>46</v>
      </c>
      <c r="X553" s="46"/>
      <c r="Y553" s="46" t="str">
        <f>IF(V553="","",_xlfn.LET(_xlpm.x,VLOOKUP(V553,'Drop-down_menus'!$D$2:$E$13,2,FALSE),IF(_xlpm.x=0,"",_xlpm.x)))</f>
        <v>https://orcid.org/0009-0002-6669-2911</v>
      </c>
      <c r="Z553" s="46" t="str">
        <f>IF(W553="","",_xlfn.LET(_xlpm.x,VLOOKUP(W553,'Drop-down_menus'!$D$2:$E$13,2,FALSE),IF(_xlpm.x=0,"",_xlpm.x)))</f>
        <v>https://orcid.org/0000-0003-0502-8101</v>
      </c>
      <c r="AA553" s="46" t="str">
        <f>IF(X553="","",_xlfn.LET(_xlpm.x,VLOOKUP(X553,'Drop-down_menus'!$D$2:$E$13,2,FALSE),IF(_xlpm.x=0,"",_xlpm.x)))</f>
        <v/>
      </c>
      <c r="AB553" s="14"/>
      <c r="AC553" s="14" t="s">
        <v>277</v>
      </c>
      <c r="AD553" s="46" t="s">
        <v>276</v>
      </c>
      <c r="AE553" s="46" t="s">
        <v>28</v>
      </c>
      <c r="AF553" s="46" t="s">
        <v>42</v>
      </c>
      <c r="AG553" s="46" t="str">
        <f>IF(AE553="","",_xlfn.LET(_xlpm.x,VLOOKUP(AE553,'Drop-down_menus'!$D$2:$E$13,2,FALSE),IF(_xlpm.x=0,"",_xlpm.x)))</f>
        <v>https://orcid.org/0000-0002-9037-7623</v>
      </c>
      <c r="AH553" s="46" t="str">
        <f>IF(AF553="","",_xlfn.LET(_xlpm.x,VLOOKUP(AF553,'Drop-down_menus'!$D$2:$E$13,2,FALSE),IF(_xlpm.x=0,"",_xlpm.x)))</f>
        <v/>
      </c>
      <c r="AI553" s="46"/>
    </row>
    <row r="554" spans="1:35" s="47" customFormat="1" ht="13.5" customHeight="1">
      <c r="A554" s="46"/>
      <c r="B554" s="46">
        <v>424</v>
      </c>
      <c r="C554" s="46" t="s">
        <v>118</v>
      </c>
      <c r="D554" s="46" t="b">
        <f>COUNTIF(Events!$B$2:$B$171, C554) &gt; 0</f>
        <v>1</v>
      </c>
      <c r="E554" s="46" t="s">
        <v>215</v>
      </c>
      <c r="F554" s="46" t="s">
        <v>260</v>
      </c>
      <c r="G554" s="46"/>
      <c r="H554" s="46"/>
      <c r="I554" s="46"/>
      <c r="J554" s="46" t="str">
        <f>IF(I554="","",_xlfn.LET(_xlpm.x,VLOOKUP(I554,'2026-01-09_taxon-match'!$A$2:$N$81,4,FALSE),IF(_xlpm.x=0,"",_xlpm.x)))</f>
        <v/>
      </c>
      <c r="K554" s="46"/>
      <c r="L554" s="46" t="str">
        <f>IF(I554="","",_xlfn.LET(_xlpm.x,VLOOKUP(I554,'2026-01-09_taxon-match'!$A$2:$N$81,3,FALSE),IF(_xlpm.x=0,"",_xlpm.x)))</f>
        <v/>
      </c>
      <c r="M554" s="46" t="str">
        <f>IF($I554="","",_xlfn.LET(_xlpm.x,VLOOKUP($I554,'2026-01-09_taxon-match'!$A$2:$N$81,5,FALSE),IF(_xlpm.x=0,"",_xlpm.x)))</f>
        <v/>
      </c>
      <c r="N554" s="46" t="str">
        <f>IF($I554="","",_xlfn.LET(_xlpm.x,VLOOKUP($I554,'2026-01-09_taxon-match'!$A$2:$N$81,6,FALSE),IF(_xlpm.x=0,"",_xlpm.x)))</f>
        <v/>
      </c>
      <c r="O554" s="46" t="str">
        <f>IF($I554="","",_xlfn.LET(_xlpm.x,VLOOKUP($I554,'2026-01-09_taxon-match'!$A$2:$N$81,7,FALSE),IF(_xlpm.x=0,"",_xlpm.x)))</f>
        <v/>
      </c>
      <c r="P554" s="46" t="str">
        <f>IF($I554="","",_xlfn.LET(_xlpm.x,VLOOKUP($I554,'2026-01-09_taxon-match'!$A$2:$N$81,8,FALSE),IF(_xlpm.x=0,"",_xlpm.x)))</f>
        <v/>
      </c>
      <c r="Q554" s="46" t="str">
        <f>IF($I554="","",_xlfn.LET(_xlpm.x,VLOOKUP($I554,'2026-01-09_taxon-match'!$A$2:$N$81,9,FALSE),IF(_xlpm.x=0,"",_xlpm.x)))</f>
        <v/>
      </c>
      <c r="R554" s="46" t="str">
        <f>IF($I554="","",_xlfn.LET(_xlpm.x,VLOOKUP($I554,'2026-01-09_taxon-match'!$A$2:$N$81,10,FALSE),IF(_xlpm.x=0,"",_xlpm.x)))</f>
        <v/>
      </c>
      <c r="S554" s="46" t="str">
        <f>IF($I554="","",_xlfn.LET(_xlpm.x,VLOOKUP($I554,'2026-01-09_taxon-match'!$A$2:$N$81,11,FALSE),IF(_xlpm.x=0,"",_xlpm.x)))</f>
        <v/>
      </c>
      <c r="T554" s="46" t="str">
        <f>IF($I554="","",_xlfn.LET(_xlpm.x,VLOOKUP($I554,'2026-01-09_taxon-match'!$A$2:$N$81,13,FALSE),IF(_xlpm.x=0,"",_xlpm.x)))</f>
        <v/>
      </c>
      <c r="U554" s="46"/>
      <c r="V554" t="s">
        <v>39</v>
      </c>
      <c r="W554" t="s">
        <v>46</v>
      </c>
      <c r="X554" s="46"/>
      <c r="Y554" s="46" t="str">
        <f>IF(V554="","",_xlfn.LET(_xlpm.x,VLOOKUP(V554,'Drop-down_menus'!$D$2:$E$13,2,FALSE),IF(_xlpm.x=0,"",_xlpm.x)))</f>
        <v>https://orcid.org/0009-0002-6669-2911</v>
      </c>
      <c r="Z554" s="46" t="str">
        <f>IF(W554="","",_xlfn.LET(_xlpm.x,VLOOKUP(W554,'Drop-down_menus'!$D$2:$E$13,2,FALSE),IF(_xlpm.x=0,"",_xlpm.x)))</f>
        <v>https://orcid.org/0000-0003-0502-8101</v>
      </c>
      <c r="AA554" s="46" t="str">
        <f>IF(X554="","",_xlfn.LET(_xlpm.x,VLOOKUP(X554,'Drop-down_menus'!$D$2:$E$13,2,FALSE),IF(_xlpm.x=0,"",_xlpm.x)))</f>
        <v/>
      </c>
      <c r="AB554" s="14"/>
      <c r="AC554" s="14" t="s">
        <v>278</v>
      </c>
      <c r="AD554" s="46" t="s">
        <v>276</v>
      </c>
      <c r="AE554" s="46" t="s">
        <v>28</v>
      </c>
      <c r="AF554" s="46" t="s">
        <v>42</v>
      </c>
      <c r="AG554" s="46" t="str">
        <f>IF(AE554="","",_xlfn.LET(_xlpm.x,VLOOKUP(AE554,'Drop-down_menus'!$D$2:$E$13,2,FALSE),IF(_xlpm.x=0,"",_xlpm.x)))</f>
        <v>https://orcid.org/0000-0002-9037-7623</v>
      </c>
      <c r="AH554" s="46" t="str">
        <f>IF(AF554="","",_xlfn.LET(_xlpm.x,VLOOKUP(AF554,'Drop-down_menus'!$D$2:$E$13,2,FALSE),IF(_xlpm.x=0,"",_xlpm.x)))</f>
        <v/>
      </c>
      <c r="AI554" s="46"/>
    </row>
    <row r="555" spans="1:35" s="47" customFormat="1" ht="13.5" customHeight="1">
      <c r="A555" s="46"/>
      <c r="B555" s="46">
        <v>425</v>
      </c>
      <c r="C555" s="46" t="s">
        <v>118</v>
      </c>
      <c r="D555" s="46" t="b">
        <f>COUNTIF(Events!$B$2:$B$171, C555) &gt; 0</f>
        <v>1</v>
      </c>
      <c r="E555" s="46" t="s">
        <v>215</v>
      </c>
      <c r="F555" s="46" t="s">
        <v>1076</v>
      </c>
      <c r="G555" s="46"/>
      <c r="H555" s="46"/>
      <c r="I555" s="46"/>
      <c r="J555" s="46" t="str">
        <f>IF(I555="","",_xlfn.LET(_xlpm.x,VLOOKUP(I555,'2026-01-09_taxon-match'!$A$2:$N$81,4,FALSE),IF(_xlpm.x=0,"",_xlpm.x)))</f>
        <v/>
      </c>
      <c r="K555" s="46"/>
      <c r="L555" s="46" t="str">
        <f>IF(I555="","",_xlfn.LET(_xlpm.x,VLOOKUP(I555,'2026-01-09_taxon-match'!$A$2:$N$81,3,FALSE),IF(_xlpm.x=0,"",_xlpm.x)))</f>
        <v/>
      </c>
      <c r="M555" s="46" t="str">
        <f>IF($I555="","",_xlfn.LET(_xlpm.x,VLOOKUP($I555,'2026-01-09_taxon-match'!$A$2:$N$81,5,FALSE),IF(_xlpm.x=0,"",_xlpm.x)))</f>
        <v/>
      </c>
      <c r="N555" s="46" t="str">
        <f>IF($I555="","",_xlfn.LET(_xlpm.x,VLOOKUP($I555,'2026-01-09_taxon-match'!$A$2:$N$81,6,FALSE),IF(_xlpm.x=0,"",_xlpm.x)))</f>
        <v/>
      </c>
      <c r="O555" s="46" t="str">
        <f>IF($I555="","",_xlfn.LET(_xlpm.x,VLOOKUP($I555,'2026-01-09_taxon-match'!$A$2:$N$81,7,FALSE),IF(_xlpm.x=0,"",_xlpm.x)))</f>
        <v/>
      </c>
      <c r="P555" s="46" t="str">
        <f>IF($I555="","",_xlfn.LET(_xlpm.x,VLOOKUP($I555,'2026-01-09_taxon-match'!$A$2:$N$81,8,FALSE),IF(_xlpm.x=0,"",_xlpm.x)))</f>
        <v/>
      </c>
      <c r="Q555" s="46" t="str">
        <f>IF($I555="","",_xlfn.LET(_xlpm.x,VLOOKUP($I555,'2026-01-09_taxon-match'!$A$2:$N$81,9,FALSE),IF(_xlpm.x=0,"",_xlpm.x)))</f>
        <v/>
      </c>
      <c r="R555" s="46" t="str">
        <f>IF($I555="","",_xlfn.LET(_xlpm.x,VLOOKUP($I555,'2026-01-09_taxon-match'!$A$2:$N$81,10,FALSE),IF(_xlpm.x=0,"",_xlpm.x)))</f>
        <v/>
      </c>
      <c r="S555" s="46" t="str">
        <f>IF($I555="","",_xlfn.LET(_xlpm.x,VLOOKUP($I555,'2026-01-09_taxon-match'!$A$2:$N$81,11,FALSE),IF(_xlpm.x=0,"",_xlpm.x)))</f>
        <v/>
      </c>
      <c r="T555" s="46" t="str">
        <f>IF($I555="","",_xlfn.LET(_xlpm.x,VLOOKUP($I555,'2026-01-09_taxon-match'!$A$2:$N$81,13,FALSE),IF(_xlpm.x=0,"",_xlpm.x)))</f>
        <v/>
      </c>
      <c r="U555" s="46"/>
      <c r="V555" t="s">
        <v>39</v>
      </c>
      <c r="W555" t="s">
        <v>46</v>
      </c>
      <c r="X555" s="46"/>
      <c r="Y555" s="46" t="str">
        <f>IF(V555="","",_xlfn.LET(_xlpm.x,VLOOKUP(V555,'Drop-down_menus'!$D$2:$E$13,2,FALSE),IF(_xlpm.x=0,"",_xlpm.x)))</f>
        <v>https://orcid.org/0009-0002-6669-2911</v>
      </c>
      <c r="Z555" s="46" t="str">
        <f>IF(W555="","",_xlfn.LET(_xlpm.x,VLOOKUP(W555,'Drop-down_menus'!$D$2:$E$13,2,FALSE),IF(_xlpm.x=0,"",_xlpm.x)))</f>
        <v>https://orcid.org/0000-0003-0502-8101</v>
      </c>
      <c r="AA555" s="46" t="str">
        <f>IF(X555="","",_xlfn.LET(_xlpm.x,VLOOKUP(X555,'Drop-down_menus'!$D$2:$E$13,2,FALSE),IF(_xlpm.x=0,"",_xlpm.x)))</f>
        <v/>
      </c>
      <c r="AB555" s="14"/>
      <c r="AC555" s="14" t="s">
        <v>278</v>
      </c>
      <c r="AD555" s="46" t="s">
        <v>276</v>
      </c>
      <c r="AE555" s="46" t="s">
        <v>28</v>
      </c>
      <c r="AF555" s="46" t="s">
        <v>42</v>
      </c>
      <c r="AG555" s="46" t="str">
        <f>IF(AE555="","",_xlfn.LET(_xlpm.x,VLOOKUP(AE555,'Drop-down_menus'!$D$2:$E$13,2,FALSE),IF(_xlpm.x=0,"",_xlpm.x)))</f>
        <v>https://orcid.org/0000-0002-9037-7623</v>
      </c>
      <c r="AH555" s="46" t="str">
        <f>IF(AF555="","",_xlfn.LET(_xlpm.x,VLOOKUP(AF555,'Drop-down_menus'!$D$2:$E$13,2,FALSE),IF(_xlpm.x=0,"",_xlpm.x)))</f>
        <v/>
      </c>
      <c r="AI555" s="46"/>
    </row>
    <row r="556" spans="1:35" s="47" customFormat="1" ht="13.5" customHeight="1">
      <c r="A556" s="46"/>
      <c r="B556" s="46">
        <v>426</v>
      </c>
      <c r="C556" s="46" t="s">
        <v>118</v>
      </c>
      <c r="D556" s="46" t="b">
        <f>COUNTIF(Events!$B$2:$B$171, C556) &gt; 0</f>
        <v>1</v>
      </c>
      <c r="E556" s="46" t="s">
        <v>215</v>
      </c>
      <c r="F556" s="46" t="s">
        <v>216</v>
      </c>
      <c r="G556" s="46"/>
      <c r="H556" s="46"/>
      <c r="I556" s="46"/>
      <c r="J556" s="46" t="str">
        <f>IF(I556="","",_xlfn.LET(_xlpm.x,VLOOKUP(I556,'2026-01-09_taxon-match'!$A$2:$N$81,4,FALSE),IF(_xlpm.x=0,"",_xlpm.x)))</f>
        <v/>
      </c>
      <c r="K556" s="46"/>
      <c r="L556" s="46" t="str">
        <f>IF(I556="","",_xlfn.LET(_xlpm.x,VLOOKUP(I556,'2026-01-09_taxon-match'!$A$2:$N$81,3,FALSE),IF(_xlpm.x=0,"",_xlpm.x)))</f>
        <v/>
      </c>
      <c r="M556" s="46" t="str">
        <f>IF($I556="","",_xlfn.LET(_xlpm.x,VLOOKUP($I556,'2026-01-09_taxon-match'!$A$2:$N$81,5,FALSE),IF(_xlpm.x=0,"",_xlpm.x)))</f>
        <v/>
      </c>
      <c r="N556" s="46" t="str">
        <f>IF($I556="","",_xlfn.LET(_xlpm.x,VLOOKUP($I556,'2026-01-09_taxon-match'!$A$2:$N$81,6,FALSE),IF(_xlpm.x=0,"",_xlpm.x)))</f>
        <v/>
      </c>
      <c r="O556" s="46" t="str">
        <f>IF($I556="","",_xlfn.LET(_xlpm.x,VLOOKUP($I556,'2026-01-09_taxon-match'!$A$2:$N$81,7,FALSE),IF(_xlpm.x=0,"",_xlpm.x)))</f>
        <v/>
      </c>
      <c r="P556" s="46" t="str">
        <f>IF($I556="","",_xlfn.LET(_xlpm.x,VLOOKUP($I556,'2026-01-09_taxon-match'!$A$2:$N$81,8,FALSE),IF(_xlpm.x=0,"",_xlpm.x)))</f>
        <v/>
      </c>
      <c r="Q556" s="46" t="str">
        <f>IF($I556="","",_xlfn.LET(_xlpm.x,VLOOKUP($I556,'2026-01-09_taxon-match'!$A$2:$N$81,9,FALSE),IF(_xlpm.x=0,"",_xlpm.x)))</f>
        <v/>
      </c>
      <c r="R556" s="46" t="str">
        <f>IF($I556="","",_xlfn.LET(_xlpm.x,VLOOKUP($I556,'2026-01-09_taxon-match'!$A$2:$N$81,10,FALSE),IF(_xlpm.x=0,"",_xlpm.x)))</f>
        <v/>
      </c>
      <c r="S556" s="46" t="str">
        <f>IF($I556="","",_xlfn.LET(_xlpm.x,VLOOKUP($I556,'2026-01-09_taxon-match'!$A$2:$N$81,11,FALSE),IF(_xlpm.x=0,"",_xlpm.x)))</f>
        <v/>
      </c>
      <c r="T556" s="46" t="str">
        <f>IF($I556="","",_xlfn.LET(_xlpm.x,VLOOKUP($I556,'2026-01-09_taxon-match'!$A$2:$N$81,13,FALSE),IF(_xlpm.x=0,"",_xlpm.x)))</f>
        <v/>
      </c>
      <c r="U556" s="46"/>
      <c r="V556" t="s">
        <v>39</v>
      </c>
      <c r="W556" t="s">
        <v>46</v>
      </c>
      <c r="X556" s="46"/>
      <c r="Y556" s="46" t="str">
        <f>IF(V556="","",_xlfn.LET(_xlpm.x,VLOOKUP(V556,'Drop-down_menus'!$D$2:$E$13,2,FALSE),IF(_xlpm.x=0,"",_xlpm.x)))</f>
        <v>https://orcid.org/0009-0002-6669-2911</v>
      </c>
      <c r="Z556" s="46" t="str">
        <f>IF(W556="","",_xlfn.LET(_xlpm.x,VLOOKUP(W556,'Drop-down_menus'!$D$2:$E$13,2,FALSE),IF(_xlpm.x=0,"",_xlpm.x)))</f>
        <v>https://orcid.org/0000-0003-0502-8101</v>
      </c>
      <c r="AA556" s="46" t="str">
        <f>IF(X556="","",_xlfn.LET(_xlpm.x,VLOOKUP(X556,'Drop-down_menus'!$D$2:$E$13,2,FALSE),IF(_xlpm.x=0,"",_xlpm.x)))</f>
        <v/>
      </c>
      <c r="AB556" s="14"/>
      <c r="AC556" s="14" t="s">
        <v>275</v>
      </c>
      <c r="AD556" s="46" t="s">
        <v>279</v>
      </c>
      <c r="AE556" s="46" t="s">
        <v>28</v>
      </c>
      <c r="AF556" s="46" t="s">
        <v>42</v>
      </c>
      <c r="AG556" s="46" t="str">
        <f>IF(AE556="","",_xlfn.LET(_xlpm.x,VLOOKUP(AE556,'Drop-down_menus'!$D$2:$E$13,2,FALSE),IF(_xlpm.x=0,"",_xlpm.x)))</f>
        <v>https://orcid.org/0000-0002-9037-7623</v>
      </c>
      <c r="AH556" s="46" t="str">
        <f>IF(AF556="","",_xlfn.LET(_xlpm.x,VLOOKUP(AF556,'Drop-down_menus'!$D$2:$E$13,2,FALSE),IF(_xlpm.x=0,"",_xlpm.x)))</f>
        <v/>
      </c>
      <c r="AI556" s="46"/>
    </row>
    <row r="557" spans="1:35" s="47" customFormat="1" ht="13.5" customHeight="1">
      <c r="A557" s="46"/>
      <c r="B557" s="46">
        <v>427</v>
      </c>
      <c r="C557" s="46" t="s">
        <v>118</v>
      </c>
      <c r="D557" s="46" t="b">
        <f>COUNTIF(Events!$B$2:$B$171, C557) &gt; 0</f>
        <v>1</v>
      </c>
      <c r="E557" s="46" t="s">
        <v>215</v>
      </c>
      <c r="F557" s="46" t="s">
        <v>216</v>
      </c>
      <c r="G557" s="46"/>
      <c r="H557" s="46"/>
      <c r="I557" s="46"/>
      <c r="J557" s="46" t="str">
        <f>IF(I557="","",_xlfn.LET(_xlpm.x,VLOOKUP(I557,'2026-01-09_taxon-match'!$A$2:$N$81,4,FALSE),IF(_xlpm.x=0,"",_xlpm.x)))</f>
        <v/>
      </c>
      <c r="K557" s="46"/>
      <c r="L557" s="46" t="str">
        <f>IF(I557="","",_xlfn.LET(_xlpm.x,VLOOKUP(I557,'2026-01-09_taxon-match'!$A$2:$N$81,3,FALSE),IF(_xlpm.x=0,"",_xlpm.x)))</f>
        <v/>
      </c>
      <c r="M557" s="46" t="str">
        <f>IF($I557="","",_xlfn.LET(_xlpm.x,VLOOKUP($I557,'2026-01-09_taxon-match'!$A$2:$N$81,5,FALSE),IF(_xlpm.x=0,"",_xlpm.x)))</f>
        <v/>
      </c>
      <c r="N557" s="46" t="str">
        <f>IF($I557="","",_xlfn.LET(_xlpm.x,VLOOKUP($I557,'2026-01-09_taxon-match'!$A$2:$N$81,6,FALSE),IF(_xlpm.x=0,"",_xlpm.x)))</f>
        <v/>
      </c>
      <c r="O557" s="46" t="str">
        <f>IF($I557="","",_xlfn.LET(_xlpm.x,VLOOKUP($I557,'2026-01-09_taxon-match'!$A$2:$N$81,7,FALSE),IF(_xlpm.x=0,"",_xlpm.x)))</f>
        <v/>
      </c>
      <c r="P557" s="46" t="str">
        <f>IF($I557="","",_xlfn.LET(_xlpm.x,VLOOKUP($I557,'2026-01-09_taxon-match'!$A$2:$N$81,8,FALSE),IF(_xlpm.x=0,"",_xlpm.x)))</f>
        <v/>
      </c>
      <c r="Q557" s="46" t="str">
        <f>IF($I557="","",_xlfn.LET(_xlpm.x,VLOOKUP($I557,'2026-01-09_taxon-match'!$A$2:$N$81,9,FALSE),IF(_xlpm.x=0,"",_xlpm.x)))</f>
        <v/>
      </c>
      <c r="R557" s="46" t="str">
        <f>IF($I557="","",_xlfn.LET(_xlpm.x,VLOOKUP($I557,'2026-01-09_taxon-match'!$A$2:$N$81,10,FALSE),IF(_xlpm.x=0,"",_xlpm.x)))</f>
        <v/>
      </c>
      <c r="S557" s="46" t="str">
        <f>IF($I557="","",_xlfn.LET(_xlpm.x,VLOOKUP($I557,'2026-01-09_taxon-match'!$A$2:$N$81,11,FALSE),IF(_xlpm.x=0,"",_xlpm.x)))</f>
        <v/>
      </c>
      <c r="T557" s="46" t="str">
        <f>IF($I557="","",_xlfn.LET(_xlpm.x,VLOOKUP($I557,'2026-01-09_taxon-match'!$A$2:$N$81,13,FALSE),IF(_xlpm.x=0,"",_xlpm.x)))</f>
        <v/>
      </c>
      <c r="U557" s="46"/>
      <c r="V557" t="s">
        <v>39</v>
      </c>
      <c r="W557" t="s">
        <v>46</v>
      </c>
      <c r="X557" s="46"/>
      <c r="Y557" s="46" t="str">
        <f>IF(V557="","",_xlfn.LET(_xlpm.x,VLOOKUP(V557,'Drop-down_menus'!$D$2:$E$13,2,FALSE),IF(_xlpm.x=0,"",_xlpm.x)))</f>
        <v>https://orcid.org/0009-0002-6669-2911</v>
      </c>
      <c r="Z557" s="46" t="str">
        <f>IF(W557="","",_xlfn.LET(_xlpm.x,VLOOKUP(W557,'Drop-down_menus'!$D$2:$E$13,2,FALSE),IF(_xlpm.x=0,"",_xlpm.x)))</f>
        <v>https://orcid.org/0000-0003-0502-8101</v>
      </c>
      <c r="AA557" s="46" t="str">
        <f>IF(X557="","",_xlfn.LET(_xlpm.x,VLOOKUP(X557,'Drop-down_menus'!$D$2:$E$13,2,FALSE),IF(_xlpm.x=0,"",_xlpm.x)))</f>
        <v/>
      </c>
      <c r="AB557" s="14"/>
      <c r="AC557" s="14" t="s">
        <v>275</v>
      </c>
      <c r="AD557" s="46" t="s">
        <v>280</v>
      </c>
      <c r="AE557" s="46" t="s">
        <v>28</v>
      </c>
      <c r="AF557" s="46" t="s">
        <v>42</v>
      </c>
      <c r="AG557" s="46" t="str">
        <f>IF(AE557="","",_xlfn.LET(_xlpm.x,VLOOKUP(AE557,'Drop-down_menus'!$D$2:$E$13,2,FALSE),IF(_xlpm.x=0,"",_xlpm.x)))</f>
        <v>https://orcid.org/0000-0002-9037-7623</v>
      </c>
      <c r="AH557" s="46" t="str">
        <f>IF(AF557="","",_xlfn.LET(_xlpm.x,VLOOKUP(AF557,'Drop-down_menus'!$D$2:$E$13,2,FALSE),IF(_xlpm.x=0,"",_xlpm.x)))</f>
        <v/>
      </c>
      <c r="AI557" s="46"/>
    </row>
    <row r="558" spans="1:35" ht="13.5" customHeight="1">
      <c r="B558" s="46">
        <v>428</v>
      </c>
      <c r="C558" s="46" t="s">
        <v>118</v>
      </c>
      <c r="D558" s="46" t="b">
        <f>COUNTIF(Events!$B$2:$B$171, C558) &gt; 0</f>
        <v>1</v>
      </c>
      <c r="E558" s="46" t="s">
        <v>215</v>
      </c>
      <c r="F558" s="46" t="s">
        <v>218</v>
      </c>
      <c r="J558" s="46" t="str">
        <f>IF(I558="","",_xlfn.LET(_xlpm.x,VLOOKUP(I558,'2026-01-09_taxon-match'!$A$2:$N$81,4,FALSE),IF(_xlpm.x=0,"",_xlpm.x)))</f>
        <v/>
      </c>
      <c r="L558" s="46" t="str">
        <f>IF(I558="","",_xlfn.LET(_xlpm.x,VLOOKUP(I558,'2026-01-09_taxon-match'!$A$2:$N$81,3,FALSE),IF(_xlpm.x=0,"",_xlpm.x)))</f>
        <v/>
      </c>
      <c r="M558" s="46" t="str">
        <f>IF($I558="","",_xlfn.LET(_xlpm.x,VLOOKUP($I558,'2026-01-09_taxon-match'!$A$2:$N$81,5,FALSE),IF(_xlpm.x=0,"",_xlpm.x)))</f>
        <v/>
      </c>
      <c r="N558" s="46" t="str">
        <f>IF($I558="","",_xlfn.LET(_xlpm.x,VLOOKUP($I558,'2026-01-09_taxon-match'!$A$2:$N$81,6,FALSE),IF(_xlpm.x=0,"",_xlpm.x)))</f>
        <v/>
      </c>
      <c r="O558" s="46" t="str">
        <f>IF($I558="","",_xlfn.LET(_xlpm.x,VLOOKUP($I558,'2026-01-09_taxon-match'!$A$2:$N$81,7,FALSE),IF(_xlpm.x=0,"",_xlpm.x)))</f>
        <v/>
      </c>
      <c r="P558" s="46" t="str">
        <f>IF($I558="","",_xlfn.LET(_xlpm.x,VLOOKUP($I558,'2026-01-09_taxon-match'!$A$2:$N$81,8,FALSE),IF(_xlpm.x=0,"",_xlpm.x)))</f>
        <v/>
      </c>
      <c r="Q558" s="46" t="str">
        <f>IF($I558="","",_xlfn.LET(_xlpm.x,VLOOKUP($I558,'2026-01-09_taxon-match'!$A$2:$N$81,9,FALSE),IF(_xlpm.x=0,"",_xlpm.x)))</f>
        <v/>
      </c>
      <c r="R558" s="46" t="str">
        <f>IF($I558="","",_xlfn.LET(_xlpm.x,VLOOKUP($I558,'2026-01-09_taxon-match'!$A$2:$N$81,10,FALSE),IF(_xlpm.x=0,"",_xlpm.x)))</f>
        <v/>
      </c>
      <c r="S558" s="46" t="str">
        <f>IF($I558="","",_xlfn.LET(_xlpm.x,VLOOKUP($I558,'2026-01-09_taxon-match'!$A$2:$N$81,11,FALSE),IF(_xlpm.x=0,"",_xlpm.x)))</f>
        <v/>
      </c>
      <c r="T558" s="46" t="str">
        <f>IF($I558="","",_xlfn.LET(_xlpm.x,VLOOKUP($I558,'2026-01-09_taxon-match'!$A$2:$N$81,13,FALSE),IF(_xlpm.x=0,"",_xlpm.x)))</f>
        <v/>
      </c>
      <c r="V558" t="s">
        <v>39</v>
      </c>
      <c r="W558" t="s">
        <v>46</v>
      </c>
      <c r="Y558" s="46" t="str">
        <f>IF(V558="","",_xlfn.LET(_xlpm.x,VLOOKUP(V558,'Drop-down_menus'!$D$2:$E$13,2,FALSE),IF(_xlpm.x=0,"",_xlpm.x)))</f>
        <v>https://orcid.org/0009-0002-6669-2911</v>
      </c>
      <c r="Z558" s="46" t="str">
        <f>IF(W558="","",_xlfn.LET(_xlpm.x,VLOOKUP(W558,'Drop-down_menus'!$D$2:$E$13,2,FALSE),IF(_xlpm.x=0,"",_xlpm.x)))</f>
        <v>https://orcid.org/0000-0003-0502-8101</v>
      </c>
      <c r="AA558" s="46" t="str">
        <f>IF(X558="","",_xlfn.LET(_xlpm.x,VLOOKUP(X558,'Drop-down_menus'!$D$2:$E$13,2,FALSE),IF(_xlpm.x=0,"",_xlpm.x)))</f>
        <v/>
      </c>
      <c r="AB558" s="14"/>
      <c r="AC558" s="14" t="s">
        <v>275</v>
      </c>
      <c r="AD558" s="46" t="s">
        <v>279</v>
      </c>
      <c r="AE558" s="46" t="s">
        <v>28</v>
      </c>
      <c r="AF558" s="46" t="s">
        <v>42</v>
      </c>
      <c r="AG558" s="46" t="str">
        <f>IF(AE558="","",_xlfn.LET(_xlpm.x,VLOOKUP(AE558,'Drop-down_menus'!$D$2:$E$13,2,FALSE),IF(_xlpm.x=0,"",_xlpm.x)))</f>
        <v>https://orcid.org/0000-0002-9037-7623</v>
      </c>
      <c r="AH558" s="46" t="str">
        <f>IF(AF558="","",_xlfn.LET(_xlpm.x,VLOOKUP(AF558,'Drop-down_menus'!$D$2:$E$13,2,FALSE),IF(_xlpm.x=0,"",_xlpm.x)))</f>
        <v/>
      </c>
    </row>
    <row r="559" spans="1:35" ht="13.5" customHeight="1">
      <c r="B559" s="46">
        <v>429</v>
      </c>
      <c r="C559" s="46" t="s">
        <v>118</v>
      </c>
      <c r="D559" s="46" t="b">
        <f>COUNTIF(Events!$B$2:$B$171, C559) &gt; 0</f>
        <v>1</v>
      </c>
      <c r="E559" s="46" t="s">
        <v>215</v>
      </c>
      <c r="F559" s="46" t="s">
        <v>218</v>
      </c>
      <c r="J559" s="46" t="str">
        <f>IF(I559="","",_xlfn.LET(_xlpm.x,VLOOKUP(I559,'2026-01-09_taxon-match'!$A$2:$N$81,4,FALSE),IF(_xlpm.x=0,"",_xlpm.x)))</f>
        <v/>
      </c>
      <c r="L559" s="46" t="str">
        <f>IF(I559="","",_xlfn.LET(_xlpm.x,VLOOKUP(I559,'2026-01-09_taxon-match'!$A$2:$N$81,3,FALSE),IF(_xlpm.x=0,"",_xlpm.x)))</f>
        <v/>
      </c>
      <c r="M559" s="46" t="str">
        <f>IF($I559="","",_xlfn.LET(_xlpm.x,VLOOKUP($I559,'2026-01-09_taxon-match'!$A$2:$N$81,5,FALSE),IF(_xlpm.x=0,"",_xlpm.x)))</f>
        <v/>
      </c>
      <c r="N559" s="46" t="str">
        <f>IF($I559="","",_xlfn.LET(_xlpm.x,VLOOKUP($I559,'2026-01-09_taxon-match'!$A$2:$N$81,6,FALSE),IF(_xlpm.x=0,"",_xlpm.x)))</f>
        <v/>
      </c>
      <c r="O559" s="46" t="str">
        <f>IF($I559="","",_xlfn.LET(_xlpm.x,VLOOKUP($I559,'2026-01-09_taxon-match'!$A$2:$N$81,7,FALSE),IF(_xlpm.x=0,"",_xlpm.x)))</f>
        <v/>
      </c>
      <c r="P559" s="46" t="str">
        <f>IF($I559="","",_xlfn.LET(_xlpm.x,VLOOKUP($I559,'2026-01-09_taxon-match'!$A$2:$N$81,8,FALSE),IF(_xlpm.x=0,"",_xlpm.x)))</f>
        <v/>
      </c>
      <c r="Q559" s="46" t="str">
        <f>IF($I559="","",_xlfn.LET(_xlpm.x,VLOOKUP($I559,'2026-01-09_taxon-match'!$A$2:$N$81,9,FALSE),IF(_xlpm.x=0,"",_xlpm.x)))</f>
        <v/>
      </c>
      <c r="R559" s="46" t="str">
        <f>IF($I559="","",_xlfn.LET(_xlpm.x,VLOOKUP($I559,'2026-01-09_taxon-match'!$A$2:$N$81,10,FALSE),IF(_xlpm.x=0,"",_xlpm.x)))</f>
        <v/>
      </c>
      <c r="S559" s="46" t="str">
        <f>IF($I559="","",_xlfn.LET(_xlpm.x,VLOOKUP($I559,'2026-01-09_taxon-match'!$A$2:$N$81,11,FALSE),IF(_xlpm.x=0,"",_xlpm.x)))</f>
        <v/>
      </c>
      <c r="T559" s="46" t="str">
        <f>IF($I559="","",_xlfn.LET(_xlpm.x,VLOOKUP($I559,'2026-01-09_taxon-match'!$A$2:$N$81,13,FALSE),IF(_xlpm.x=0,"",_xlpm.x)))</f>
        <v/>
      </c>
      <c r="V559" t="s">
        <v>39</v>
      </c>
      <c r="W559" t="s">
        <v>46</v>
      </c>
      <c r="Y559" s="46" t="str">
        <f>IF(V559="","",_xlfn.LET(_xlpm.x,VLOOKUP(V559,'Drop-down_menus'!$D$2:$E$13,2,FALSE),IF(_xlpm.x=0,"",_xlpm.x)))</f>
        <v>https://orcid.org/0009-0002-6669-2911</v>
      </c>
      <c r="Z559" s="46" t="str">
        <f>IF(W559="","",_xlfn.LET(_xlpm.x,VLOOKUP(W559,'Drop-down_menus'!$D$2:$E$13,2,FALSE),IF(_xlpm.x=0,"",_xlpm.x)))</f>
        <v>https://orcid.org/0000-0003-0502-8101</v>
      </c>
      <c r="AA559" s="46" t="str">
        <f>IF(X559="","",_xlfn.LET(_xlpm.x,VLOOKUP(X559,'Drop-down_menus'!$D$2:$E$13,2,FALSE),IF(_xlpm.x=0,"",_xlpm.x)))</f>
        <v/>
      </c>
      <c r="AB559" s="14"/>
      <c r="AC559" s="14" t="s">
        <v>275</v>
      </c>
      <c r="AD559" s="46" t="s">
        <v>279</v>
      </c>
      <c r="AE559" s="46" t="s">
        <v>28</v>
      </c>
      <c r="AF559" s="46" t="s">
        <v>42</v>
      </c>
      <c r="AG559" s="46" t="str">
        <f>IF(AE559="","",_xlfn.LET(_xlpm.x,VLOOKUP(AE559,'Drop-down_menus'!$D$2:$E$13,2,FALSE),IF(_xlpm.x=0,"",_xlpm.x)))</f>
        <v>https://orcid.org/0000-0002-9037-7623</v>
      </c>
      <c r="AH559" s="46" t="str">
        <f>IF(AF559="","",_xlfn.LET(_xlpm.x,VLOOKUP(AF559,'Drop-down_menus'!$D$2:$E$13,2,FALSE),IF(_xlpm.x=0,"",_xlpm.x)))</f>
        <v/>
      </c>
    </row>
    <row r="560" spans="1:35" ht="13.5" customHeight="1">
      <c r="B560" s="46">
        <v>430</v>
      </c>
      <c r="C560" s="46" t="s">
        <v>118</v>
      </c>
      <c r="D560" s="46" t="b">
        <f>COUNTIF(Events!$B$2:$B$171, C560) &gt; 0</f>
        <v>1</v>
      </c>
      <c r="E560" s="46" t="s">
        <v>215</v>
      </c>
      <c r="F560" s="46" t="s">
        <v>255</v>
      </c>
      <c r="J560" s="46" t="str">
        <f>IF(I560="","",_xlfn.LET(_xlpm.x,VLOOKUP(I560,'2026-01-09_taxon-match'!$A$2:$N$81,4,FALSE),IF(_xlpm.x=0,"",_xlpm.x)))</f>
        <v/>
      </c>
      <c r="L560" s="46" t="str">
        <f>IF(I560="","",_xlfn.LET(_xlpm.x,VLOOKUP(I560,'2026-01-09_taxon-match'!$A$2:$N$81,3,FALSE),IF(_xlpm.x=0,"",_xlpm.x)))</f>
        <v/>
      </c>
      <c r="M560" s="46" t="str">
        <f>IF($I560="","",_xlfn.LET(_xlpm.x,VLOOKUP($I560,'2026-01-09_taxon-match'!$A$2:$N$81,5,FALSE),IF(_xlpm.x=0,"",_xlpm.x)))</f>
        <v/>
      </c>
      <c r="N560" s="46" t="str">
        <f>IF($I560="","",_xlfn.LET(_xlpm.x,VLOOKUP($I560,'2026-01-09_taxon-match'!$A$2:$N$81,6,FALSE),IF(_xlpm.x=0,"",_xlpm.x)))</f>
        <v/>
      </c>
      <c r="O560" s="46" t="str">
        <f>IF($I560="","",_xlfn.LET(_xlpm.x,VLOOKUP($I560,'2026-01-09_taxon-match'!$A$2:$N$81,7,FALSE),IF(_xlpm.x=0,"",_xlpm.x)))</f>
        <v/>
      </c>
      <c r="P560" s="46" t="str">
        <f>IF($I560="","",_xlfn.LET(_xlpm.x,VLOOKUP($I560,'2026-01-09_taxon-match'!$A$2:$N$81,8,FALSE),IF(_xlpm.x=0,"",_xlpm.x)))</f>
        <v/>
      </c>
      <c r="Q560" s="46" t="str">
        <f>IF($I560="","",_xlfn.LET(_xlpm.x,VLOOKUP($I560,'2026-01-09_taxon-match'!$A$2:$N$81,9,FALSE),IF(_xlpm.x=0,"",_xlpm.x)))</f>
        <v/>
      </c>
      <c r="R560" s="46" t="str">
        <f>IF($I560="","",_xlfn.LET(_xlpm.x,VLOOKUP($I560,'2026-01-09_taxon-match'!$A$2:$N$81,10,FALSE),IF(_xlpm.x=0,"",_xlpm.x)))</f>
        <v/>
      </c>
      <c r="S560" s="46" t="str">
        <f>IF($I560="","",_xlfn.LET(_xlpm.x,VLOOKUP($I560,'2026-01-09_taxon-match'!$A$2:$N$81,11,FALSE),IF(_xlpm.x=0,"",_xlpm.x)))</f>
        <v/>
      </c>
      <c r="T560" s="46" t="str">
        <f>IF($I560="","",_xlfn.LET(_xlpm.x,VLOOKUP($I560,'2026-01-09_taxon-match'!$A$2:$N$81,13,FALSE),IF(_xlpm.x=0,"",_xlpm.x)))</f>
        <v/>
      </c>
      <c r="V560" t="s">
        <v>39</v>
      </c>
      <c r="W560" t="s">
        <v>46</v>
      </c>
      <c r="Y560" s="46" t="str">
        <f>IF(V560="","",_xlfn.LET(_xlpm.x,VLOOKUP(V560,'Drop-down_menus'!$D$2:$E$13,2,FALSE),IF(_xlpm.x=0,"",_xlpm.x)))</f>
        <v>https://orcid.org/0009-0002-6669-2911</v>
      </c>
      <c r="Z560" s="46" t="str">
        <f>IF(W560="","",_xlfn.LET(_xlpm.x,VLOOKUP(W560,'Drop-down_menus'!$D$2:$E$13,2,FALSE),IF(_xlpm.x=0,"",_xlpm.x)))</f>
        <v>https://orcid.org/0000-0003-0502-8101</v>
      </c>
      <c r="AA560" s="46" t="str">
        <f>IF(X560="","",_xlfn.LET(_xlpm.x,VLOOKUP(X560,'Drop-down_menus'!$D$2:$E$13,2,FALSE),IF(_xlpm.x=0,"",_xlpm.x)))</f>
        <v/>
      </c>
      <c r="AB560" s="14"/>
      <c r="AC560" s="14" t="s">
        <v>277</v>
      </c>
      <c r="AD560" s="46" t="s">
        <v>279</v>
      </c>
      <c r="AE560" s="46" t="s">
        <v>28</v>
      </c>
      <c r="AF560" s="46" t="s">
        <v>42</v>
      </c>
      <c r="AG560" s="46" t="str">
        <f>IF(AE560="","",_xlfn.LET(_xlpm.x,VLOOKUP(AE560,'Drop-down_menus'!$D$2:$E$13,2,FALSE),IF(_xlpm.x=0,"",_xlpm.x)))</f>
        <v>https://orcid.org/0000-0002-9037-7623</v>
      </c>
      <c r="AH560" s="46" t="str">
        <f>IF(AF560="","",_xlfn.LET(_xlpm.x,VLOOKUP(AF560,'Drop-down_menus'!$D$2:$E$13,2,FALSE),IF(_xlpm.x=0,"",_xlpm.x)))</f>
        <v/>
      </c>
    </row>
    <row r="561" spans="2:34" ht="13.5" customHeight="1">
      <c r="B561" s="46">
        <v>431</v>
      </c>
      <c r="C561" s="46" t="s">
        <v>118</v>
      </c>
      <c r="D561" s="46" t="b">
        <f>COUNTIF(Events!$B$2:$B$171, C561) &gt; 0</f>
        <v>1</v>
      </c>
      <c r="E561" s="46" t="s">
        <v>215</v>
      </c>
      <c r="F561" s="15" t="s">
        <v>1082</v>
      </c>
      <c r="J561" s="46" t="str">
        <f>IF(I561="","",_xlfn.LET(_xlpm.x,VLOOKUP(I561,'2026-01-09_taxon-match'!$A$2:$N$81,4,FALSE),IF(_xlpm.x=0,"",_xlpm.x)))</f>
        <v/>
      </c>
      <c r="L561" s="46" t="str">
        <f>IF(I561="","",_xlfn.LET(_xlpm.x,VLOOKUP(I561,'2026-01-09_taxon-match'!$A$2:$N$81,3,FALSE),IF(_xlpm.x=0,"",_xlpm.x)))</f>
        <v/>
      </c>
      <c r="M561" s="46" t="str">
        <f>IF($I561="","",_xlfn.LET(_xlpm.x,VLOOKUP($I561,'2026-01-09_taxon-match'!$A$2:$N$81,5,FALSE),IF(_xlpm.x=0,"",_xlpm.x)))</f>
        <v/>
      </c>
      <c r="N561" s="46" t="str">
        <f>IF($I561="","",_xlfn.LET(_xlpm.x,VLOOKUP($I561,'2026-01-09_taxon-match'!$A$2:$N$81,6,FALSE),IF(_xlpm.x=0,"",_xlpm.x)))</f>
        <v/>
      </c>
      <c r="O561" s="46" t="str">
        <f>IF($I561="","",_xlfn.LET(_xlpm.x,VLOOKUP($I561,'2026-01-09_taxon-match'!$A$2:$N$81,7,FALSE),IF(_xlpm.x=0,"",_xlpm.x)))</f>
        <v/>
      </c>
      <c r="P561" s="46" t="str">
        <f>IF($I561="","",_xlfn.LET(_xlpm.x,VLOOKUP($I561,'2026-01-09_taxon-match'!$A$2:$N$81,8,FALSE),IF(_xlpm.x=0,"",_xlpm.x)))</f>
        <v/>
      </c>
      <c r="Q561" s="46" t="str">
        <f>IF($I561="","",_xlfn.LET(_xlpm.x,VLOOKUP($I561,'2026-01-09_taxon-match'!$A$2:$N$81,9,FALSE),IF(_xlpm.x=0,"",_xlpm.x)))</f>
        <v/>
      </c>
      <c r="R561" s="46" t="str">
        <f>IF($I561="","",_xlfn.LET(_xlpm.x,VLOOKUP($I561,'2026-01-09_taxon-match'!$A$2:$N$81,10,FALSE),IF(_xlpm.x=0,"",_xlpm.x)))</f>
        <v/>
      </c>
      <c r="S561" s="46" t="str">
        <f>IF($I561="","",_xlfn.LET(_xlpm.x,VLOOKUP($I561,'2026-01-09_taxon-match'!$A$2:$N$81,11,FALSE),IF(_xlpm.x=0,"",_xlpm.x)))</f>
        <v/>
      </c>
      <c r="T561" s="46" t="str">
        <f>IF($I561="","",_xlfn.LET(_xlpm.x,VLOOKUP($I561,'2026-01-09_taxon-match'!$A$2:$N$81,13,FALSE),IF(_xlpm.x=0,"",_xlpm.x)))</f>
        <v/>
      </c>
      <c r="V561" t="s">
        <v>39</v>
      </c>
      <c r="W561" t="s">
        <v>46</v>
      </c>
      <c r="Y561" s="46" t="str">
        <f>IF(V561="","",_xlfn.LET(_xlpm.x,VLOOKUP(V561,'Drop-down_menus'!$D$2:$E$13,2,FALSE),IF(_xlpm.x=0,"",_xlpm.x)))</f>
        <v>https://orcid.org/0009-0002-6669-2911</v>
      </c>
      <c r="Z561" s="46" t="str">
        <f>IF(W561="","",_xlfn.LET(_xlpm.x,VLOOKUP(W561,'Drop-down_menus'!$D$2:$E$13,2,FALSE),IF(_xlpm.x=0,"",_xlpm.x)))</f>
        <v>https://orcid.org/0000-0003-0502-8101</v>
      </c>
      <c r="AA561" s="46" t="str">
        <f>IF(X561="","",_xlfn.LET(_xlpm.x,VLOOKUP(X561,'Drop-down_menus'!$D$2:$E$13,2,FALSE),IF(_xlpm.x=0,"",_xlpm.x)))</f>
        <v/>
      </c>
      <c r="AB561" s="14"/>
      <c r="AC561" s="14" t="s">
        <v>277</v>
      </c>
      <c r="AD561" s="46" t="s">
        <v>279</v>
      </c>
      <c r="AE561" s="46" t="s">
        <v>28</v>
      </c>
      <c r="AF561" s="46" t="s">
        <v>42</v>
      </c>
      <c r="AG561" s="46" t="str">
        <f>IF(AE561="","",_xlfn.LET(_xlpm.x,VLOOKUP(AE561,'Drop-down_menus'!$D$2:$E$13,2,FALSE),IF(_xlpm.x=0,"",_xlpm.x)))</f>
        <v>https://orcid.org/0000-0002-9037-7623</v>
      </c>
      <c r="AH561" s="46" t="str">
        <f>IF(AF561="","",_xlfn.LET(_xlpm.x,VLOOKUP(AF561,'Drop-down_menus'!$D$2:$E$13,2,FALSE),IF(_xlpm.x=0,"",_xlpm.x)))</f>
        <v/>
      </c>
    </row>
    <row r="562" spans="2:34" ht="13.5" customHeight="1">
      <c r="B562" s="46">
        <v>432</v>
      </c>
      <c r="C562" s="46" t="s">
        <v>118</v>
      </c>
      <c r="D562" s="46" t="b">
        <f>COUNTIF(Events!$B$2:$B$171, C562) &gt; 0</f>
        <v>1</v>
      </c>
      <c r="E562" s="46" t="s">
        <v>215</v>
      </c>
      <c r="F562" s="46" t="s">
        <v>219</v>
      </c>
      <c r="J562" s="46" t="str">
        <f>IF(I562="","",_xlfn.LET(_xlpm.x,VLOOKUP(I562,'2026-01-09_taxon-match'!$A$2:$N$81,4,FALSE),IF(_xlpm.x=0,"",_xlpm.x)))</f>
        <v/>
      </c>
      <c r="L562" s="46" t="str">
        <f>IF(I562="","",_xlfn.LET(_xlpm.x,VLOOKUP(I562,'2026-01-09_taxon-match'!$A$2:$N$81,3,FALSE),IF(_xlpm.x=0,"",_xlpm.x)))</f>
        <v/>
      </c>
      <c r="M562" s="46" t="str">
        <f>IF($I562="","",_xlfn.LET(_xlpm.x,VLOOKUP($I562,'2026-01-09_taxon-match'!$A$2:$N$81,5,FALSE),IF(_xlpm.x=0,"",_xlpm.x)))</f>
        <v/>
      </c>
      <c r="N562" s="46" t="str">
        <f>IF($I562="","",_xlfn.LET(_xlpm.x,VLOOKUP($I562,'2026-01-09_taxon-match'!$A$2:$N$81,6,FALSE),IF(_xlpm.x=0,"",_xlpm.x)))</f>
        <v/>
      </c>
      <c r="O562" s="46" t="str">
        <f>IF($I562="","",_xlfn.LET(_xlpm.x,VLOOKUP($I562,'2026-01-09_taxon-match'!$A$2:$N$81,7,FALSE),IF(_xlpm.x=0,"",_xlpm.x)))</f>
        <v/>
      </c>
      <c r="P562" s="46" t="str">
        <f>IF($I562="","",_xlfn.LET(_xlpm.x,VLOOKUP($I562,'2026-01-09_taxon-match'!$A$2:$N$81,8,FALSE),IF(_xlpm.x=0,"",_xlpm.x)))</f>
        <v/>
      </c>
      <c r="Q562" s="46" t="str">
        <f>IF($I562="","",_xlfn.LET(_xlpm.x,VLOOKUP($I562,'2026-01-09_taxon-match'!$A$2:$N$81,9,FALSE),IF(_xlpm.x=0,"",_xlpm.x)))</f>
        <v/>
      </c>
      <c r="R562" s="46" t="str">
        <f>IF($I562="","",_xlfn.LET(_xlpm.x,VLOOKUP($I562,'2026-01-09_taxon-match'!$A$2:$N$81,10,FALSE),IF(_xlpm.x=0,"",_xlpm.x)))</f>
        <v/>
      </c>
      <c r="S562" s="46" t="str">
        <f>IF($I562="","",_xlfn.LET(_xlpm.x,VLOOKUP($I562,'2026-01-09_taxon-match'!$A$2:$N$81,11,FALSE),IF(_xlpm.x=0,"",_xlpm.x)))</f>
        <v/>
      </c>
      <c r="T562" s="46" t="str">
        <f>IF($I562="","",_xlfn.LET(_xlpm.x,VLOOKUP($I562,'2026-01-09_taxon-match'!$A$2:$N$81,13,FALSE),IF(_xlpm.x=0,"",_xlpm.x)))</f>
        <v/>
      </c>
      <c r="V562" t="s">
        <v>39</v>
      </c>
      <c r="W562" t="s">
        <v>46</v>
      </c>
      <c r="Y562" s="46" t="str">
        <f>IF(V562="","",_xlfn.LET(_xlpm.x,VLOOKUP(V562,'Drop-down_menus'!$D$2:$E$13,2,FALSE),IF(_xlpm.x=0,"",_xlpm.x)))</f>
        <v>https://orcid.org/0009-0002-6669-2911</v>
      </c>
      <c r="Z562" s="46" t="str">
        <f>IF(W562="","",_xlfn.LET(_xlpm.x,VLOOKUP(W562,'Drop-down_menus'!$D$2:$E$13,2,FALSE),IF(_xlpm.x=0,"",_xlpm.x)))</f>
        <v>https://orcid.org/0000-0003-0502-8101</v>
      </c>
      <c r="AA562" s="46" t="str">
        <f>IF(X562="","",_xlfn.LET(_xlpm.x,VLOOKUP(X562,'Drop-down_menus'!$D$2:$E$13,2,FALSE),IF(_xlpm.x=0,"",_xlpm.x)))</f>
        <v/>
      </c>
      <c r="AB562" s="14"/>
      <c r="AC562" s="14" t="s">
        <v>277</v>
      </c>
      <c r="AD562" s="46" t="s">
        <v>279</v>
      </c>
      <c r="AE562" s="46" t="s">
        <v>28</v>
      </c>
      <c r="AF562" s="46" t="s">
        <v>42</v>
      </c>
      <c r="AG562" s="46" t="str">
        <f>IF(AE562="","",_xlfn.LET(_xlpm.x,VLOOKUP(AE562,'Drop-down_menus'!$D$2:$E$13,2,FALSE),IF(_xlpm.x=0,"",_xlpm.x)))</f>
        <v>https://orcid.org/0000-0002-9037-7623</v>
      </c>
      <c r="AH562" s="46" t="str">
        <f>IF(AF562="","",_xlfn.LET(_xlpm.x,VLOOKUP(AF562,'Drop-down_menus'!$D$2:$E$13,2,FALSE),IF(_xlpm.x=0,"",_xlpm.x)))</f>
        <v/>
      </c>
    </row>
    <row r="563" spans="2:34" ht="13.5" customHeight="1">
      <c r="B563" s="46">
        <v>433</v>
      </c>
      <c r="C563" s="46" t="s">
        <v>118</v>
      </c>
      <c r="D563" s="46" t="b">
        <f>COUNTIF(Events!$B$2:$B$171, C563) &gt; 0</f>
        <v>1</v>
      </c>
      <c r="E563" s="46" t="s">
        <v>215</v>
      </c>
      <c r="F563" s="46" t="s">
        <v>260</v>
      </c>
      <c r="J563" s="46" t="str">
        <f>IF(I563="","",_xlfn.LET(_xlpm.x,VLOOKUP(I563,'2026-01-09_taxon-match'!$A$2:$N$81,4,FALSE),IF(_xlpm.x=0,"",_xlpm.x)))</f>
        <v/>
      </c>
      <c r="L563" s="46" t="str">
        <f>IF(I563="","",_xlfn.LET(_xlpm.x,VLOOKUP(I563,'2026-01-09_taxon-match'!$A$2:$N$81,3,FALSE),IF(_xlpm.x=0,"",_xlpm.x)))</f>
        <v/>
      </c>
      <c r="M563" s="46" t="str">
        <f>IF($I563="","",_xlfn.LET(_xlpm.x,VLOOKUP($I563,'2026-01-09_taxon-match'!$A$2:$N$81,5,FALSE),IF(_xlpm.x=0,"",_xlpm.x)))</f>
        <v/>
      </c>
      <c r="N563" s="46" t="str">
        <f>IF($I563="","",_xlfn.LET(_xlpm.x,VLOOKUP($I563,'2026-01-09_taxon-match'!$A$2:$N$81,6,FALSE),IF(_xlpm.x=0,"",_xlpm.x)))</f>
        <v/>
      </c>
      <c r="O563" s="46" t="str">
        <f>IF($I563="","",_xlfn.LET(_xlpm.x,VLOOKUP($I563,'2026-01-09_taxon-match'!$A$2:$N$81,7,FALSE),IF(_xlpm.x=0,"",_xlpm.x)))</f>
        <v/>
      </c>
      <c r="P563" s="46" t="str">
        <f>IF($I563="","",_xlfn.LET(_xlpm.x,VLOOKUP($I563,'2026-01-09_taxon-match'!$A$2:$N$81,8,FALSE),IF(_xlpm.x=0,"",_xlpm.x)))</f>
        <v/>
      </c>
      <c r="Q563" s="46" t="str">
        <f>IF($I563="","",_xlfn.LET(_xlpm.x,VLOOKUP($I563,'2026-01-09_taxon-match'!$A$2:$N$81,9,FALSE),IF(_xlpm.x=0,"",_xlpm.x)))</f>
        <v/>
      </c>
      <c r="R563" s="46" t="str">
        <f>IF($I563="","",_xlfn.LET(_xlpm.x,VLOOKUP($I563,'2026-01-09_taxon-match'!$A$2:$N$81,10,FALSE),IF(_xlpm.x=0,"",_xlpm.x)))</f>
        <v/>
      </c>
      <c r="S563" s="46" t="str">
        <f>IF($I563="","",_xlfn.LET(_xlpm.x,VLOOKUP($I563,'2026-01-09_taxon-match'!$A$2:$N$81,11,FALSE),IF(_xlpm.x=0,"",_xlpm.x)))</f>
        <v/>
      </c>
      <c r="T563" s="46" t="str">
        <f>IF($I563="","",_xlfn.LET(_xlpm.x,VLOOKUP($I563,'2026-01-09_taxon-match'!$A$2:$N$81,13,FALSE),IF(_xlpm.x=0,"",_xlpm.x)))</f>
        <v/>
      </c>
      <c r="V563" t="s">
        <v>39</v>
      </c>
      <c r="W563" t="s">
        <v>46</v>
      </c>
      <c r="Y563" s="46" t="str">
        <f>IF(V563="","",_xlfn.LET(_xlpm.x,VLOOKUP(V563,'Drop-down_menus'!$D$2:$E$13,2,FALSE),IF(_xlpm.x=0,"",_xlpm.x)))</f>
        <v>https://orcid.org/0009-0002-6669-2911</v>
      </c>
      <c r="Z563" s="46" t="str">
        <f>IF(W563="","",_xlfn.LET(_xlpm.x,VLOOKUP(W563,'Drop-down_menus'!$D$2:$E$13,2,FALSE),IF(_xlpm.x=0,"",_xlpm.x)))</f>
        <v>https://orcid.org/0000-0003-0502-8101</v>
      </c>
      <c r="AA563" s="46" t="str">
        <f>IF(X563="","",_xlfn.LET(_xlpm.x,VLOOKUP(X563,'Drop-down_menus'!$D$2:$E$13,2,FALSE),IF(_xlpm.x=0,"",_xlpm.x)))</f>
        <v/>
      </c>
      <c r="AB563" s="14"/>
      <c r="AC563" s="14" t="s">
        <v>278</v>
      </c>
      <c r="AD563" s="46" t="s">
        <v>279</v>
      </c>
      <c r="AE563" s="46" t="s">
        <v>28</v>
      </c>
      <c r="AF563" s="46" t="s">
        <v>42</v>
      </c>
      <c r="AG563" s="46" t="str">
        <f>IF(AE563="","",_xlfn.LET(_xlpm.x,VLOOKUP(AE563,'Drop-down_menus'!$D$2:$E$13,2,FALSE),IF(_xlpm.x=0,"",_xlpm.x)))</f>
        <v>https://orcid.org/0000-0002-9037-7623</v>
      </c>
      <c r="AH563" s="46" t="str">
        <f>IF(AF563="","",_xlfn.LET(_xlpm.x,VLOOKUP(AF563,'Drop-down_menus'!$D$2:$E$13,2,FALSE),IF(_xlpm.x=0,"",_xlpm.x)))</f>
        <v/>
      </c>
    </row>
    <row r="564" spans="2:34" ht="13.5" customHeight="1">
      <c r="B564" s="46">
        <v>434</v>
      </c>
      <c r="C564" s="46" t="s">
        <v>118</v>
      </c>
      <c r="D564" s="46" t="b">
        <f>COUNTIF(Events!$B$2:$B$171, C564) &gt; 0</f>
        <v>1</v>
      </c>
      <c r="E564" s="46" t="s">
        <v>215</v>
      </c>
      <c r="F564" s="46" t="s">
        <v>1076</v>
      </c>
      <c r="J564" s="46" t="str">
        <f>IF(I564="","",_xlfn.LET(_xlpm.x,VLOOKUP(I564,'2026-01-09_taxon-match'!$A$2:$N$81,4,FALSE),IF(_xlpm.x=0,"",_xlpm.x)))</f>
        <v/>
      </c>
      <c r="L564" s="46" t="str">
        <f>IF(I564="","",_xlfn.LET(_xlpm.x,VLOOKUP(I564,'2026-01-09_taxon-match'!$A$2:$N$81,3,FALSE),IF(_xlpm.x=0,"",_xlpm.x)))</f>
        <v/>
      </c>
      <c r="M564" s="46" t="str">
        <f>IF($I564="","",_xlfn.LET(_xlpm.x,VLOOKUP($I564,'2026-01-09_taxon-match'!$A$2:$N$81,5,FALSE),IF(_xlpm.x=0,"",_xlpm.x)))</f>
        <v/>
      </c>
      <c r="N564" s="46" t="str">
        <f>IF($I564="","",_xlfn.LET(_xlpm.x,VLOOKUP($I564,'2026-01-09_taxon-match'!$A$2:$N$81,6,FALSE),IF(_xlpm.x=0,"",_xlpm.x)))</f>
        <v/>
      </c>
      <c r="O564" s="46" t="str">
        <f>IF($I564="","",_xlfn.LET(_xlpm.x,VLOOKUP($I564,'2026-01-09_taxon-match'!$A$2:$N$81,7,FALSE),IF(_xlpm.x=0,"",_xlpm.x)))</f>
        <v/>
      </c>
      <c r="P564" s="46" t="str">
        <f>IF($I564="","",_xlfn.LET(_xlpm.x,VLOOKUP($I564,'2026-01-09_taxon-match'!$A$2:$N$81,8,FALSE),IF(_xlpm.x=0,"",_xlpm.x)))</f>
        <v/>
      </c>
      <c r="Q564" s="46" t="str">
        <f>IF($I564="","",_xlfn.LET(_xlpm.x,VLOOKUP($I564,'2026-01-09_taxon-match'!$A$2:$N$81,9,FALSE),IF(_xlpm.x=0,"",_xlpm.x)))</f>
        <v/>
      </c>
      <c r="R564" s="46" t="str">
        <f>IF($I564="","",_xlfn.LET(_xlpm.x,VLOOKUP($I564,'2026-01-09_taxon-match'!$A$2:$N$81,10,FALSE),IF(_xlpm.x=0,"",_xlpm.x)))</f>
        <v/>
      </c>
      <c r="S564" s="46" t="str">
        <f>IF($I564="","",_xlfn.LET(_xlpm.x,VLOOKUP($I564,'2026-01-09_taxon-match'!$A$2:$N$81,11,FALSE),IF(_xlpm.x=0,"",_xlpm.x)))</f>
        <v/>
      </c>
      <c r="T564" s="46" t="str">
        <f>IF($I564="","",_xlfn.LET(_xlpm.x,VLOOKUP($I564,'2026-01-09_taxon-match'!$A$2:$N$81,13,FALSE),IF(_xlpm.x=0,"",_xlpm.x)))</f>
        <v/>
      </c>
      <c r="V564" t="s">
        <v>39</v>
      </c>
      <c r="W564" t="s">
        <v>46</v>
      </c>
      <c r="Y564" s="46" t="str">
        <f>IF(V564="","",_xlfn.LET(_xlpm.x,VLOOKUP(V564,'Drop-down_menus'!$D$2:$E$13,2,FALSE),IF(_xlpm.x=0,"",_xlpm.x)))</f>
        <v>https://orcid.org/0009-0002-6669-2911</v>
      </c>
      <c r="Z564" s="46" t="str">
        <f>IF(W564="","",_xlfn.LET(_xlpm.x,VLOOKUP(W564,'Drop-down_menus'!$D$2:$E$13,2,FALSE),IF(_xlpm.x=0,"",_xlpm.x)))</f>
        <v>https://orcid.org/0000-0003-0502-8101</v>
      </c>
      <c r="AA564" s="46" t="str">
        <f>IF(X564="","",_xlfn.LET(_xlpm.x,VLOOKUP(X564,'Drop-down_menus'!$D$2:$E$13,2,FALSE),IF(_xlpm.x=0,"",_xlpm.x)))</f>
        <v/>
      </c>
      <c r="AB564" s="14"/>
      <c r="AC564" s="14" t="s">
        <v>278</v>
      </c>
      <c r="AD564" s="46" t="s">
        <v>279</v>
      </c>
      <c r="AE564" s="46" t="s">
        <v>28</v>
      </c>
      <c r="AF564" s="46" t="s">
        <v>42</v>
      </c>
      <c r="AG564" s="46" t="str">
        <f>IF(AE564="","",_xlfn.LET(_xlpm.x,VLOOKUP(AE564,'Drop-down_menus'!$D$2:$E$13,2,FALSE),IF(_xlpm.x=0,"",_xlpm.x)))</f>
        <v>https://orcid.org/0000-0002-9037-7623</v>
      </c>
      <c r="AH564" s="46" t="str">
        <f>IF(AF564="","",_xlfn.LET(_xlpm.x,VLOOKUP(AF564,'Drop-down_menus'!$D$2:$E$13,2,FALSE),IF(_xlpm.x=0,"",_xlpm.x)))</f>
        <v/>
      </c>
    </row>
    <row r="565" spans="2:34" ht="13.5" customHeight="1">
      <c r="B565" s="46">
        <v>435</v>
      </c>
      <c r="C565" s="46" t="s">
        <v>118</v>
      </c>
      <c r="D565" s="46" t="b">
        <f>COUNTIF(Events!$B$2:$B$171, C565) &gt; 0</f>
        <v>1</v>
      </c>
      <c r="E565" s="46" t="s">
        <v>215</v>
      </c>
      <c r="F565" s="46" t="s">
        <v>216</v>
      </c>
      <c r="J565" s="46" t="str">
        <f>IF(I565="","",_xlfn.LET(_xlpm.x,VLOOKUP(I565,'2026-01-09_taxon-match'!$A$2:$N$81,4,FALSE),IF(_xlpm.x=0,"",_xlpm.x)))</f>
        <v/>
      </c>
      <c r="L565" s="46" t="str">
        <f>IF(I565="","",_xlfn.LET(_xlpm.x,VLOOKUP(I565,'2026-01-09_taxon-match'!$A$2:$N$81,3,FALSE),IF(_xlpm.x=0,"",_xlpm.x)))</f>
        <v/>
      </c>
      <c r="M565" s="46" t="str">
        <f>IF($I565="","",_xlfn.LET(_xlpm.x,VLOOKUP($I565,'2026-01-09_taxon-match'!$A$2:$N$81,5,FALSE),IF(_xlpm.x=0,"",_xlpm.x)))</f>
        <v/>
      </c>
      <c r="N565" s="46" t="str">
        <f>IF($I565="","",_xlfn.LET(_xlpm.x,VLOOKUP($I565,'2026-01-09_taxon-match'!$A$2:$N$81,6,FALSE),IF(_xlpm.x=0,"",_xlpm.x)))</f>
        <v/>
      </c>
      <c r="O565" s="46" t="str">
        <f>IF($I565="","",_xlfn.LET(_xlpm.x,VLOOKUP($I565,'2026-01-09_taxon-match'!$A$2:$N$81,7,FALSE),IF(_xlpm.x=0,"",_xlpm.x)))</f>
        <v/>
      </c>
      <c r="P565" s="46" t="str">
        <f>IF($I565="","",_xlfn.LET(_xlpm.x,VLOOKUP($I565,'2026-01-09_taxon-match'!$A$2:$N$81,8,FALSE),IF(_xlpm.x=0,"",_xlpm.x)))</f>
        <v/>
      </c>
      <c r="Q565" s="46" t="str">
        <f>IF($I565="","",_xlfn.LET(_xlpm.x,VLOOKUP($I565,'2026-01-09_taxon-match'!$A$2:$N$81,9,FALSE),IF(_xlpm.x=0,"",_xlpm.x)))</f>
        <v/>
      </c>
      <c r="R565" s="46" t="str">
        <f>IF($I565="","",_xlfn.LET(_xlpm.x,VLOOKUP($I565,'2026-01-09_taxon-match'!$A$2:$N$81,10,FALSE),IF(_xlpm.x=0,"",_xlpm.x)))</f>
        <v/>
      </c>
      <c r="S565" s="46" t="str">
        <f>IF($I565="","",_xlfn.LET(_xlpm.x,VLOOKUP($I565,'2026-01-09_taxon-match'!$A$2:$N$81,11,FALSE),IF(_xlpm.x=0,"",_xlpm.x)))</f>
        <v/>
      </c>
      <c r="T565" s="46" t="str">
        <f>IF($I565="","",_xlfn.LET(_xlpm.x,VLOOKUP($I565,'2026-01-09_taxon-match'!$A$2:$N$81,13,FALSE),IF(_xlpm.x=0,"",_xlpm.x)))</f>
        <v/>
      </c>
      <c r="V565" t="s">
        <v>39</v>
      </c>
      <c r="W565" t="s">
        <v>46</v>
      </c>
      <c r="Y565" s="46" t="str">
        <f>IF(V565="","",_xlfn.LET(_xlpm.x,VLOOKUP(V565,'Drop-down_menus'!$D$2:$E$13,2,FALSE),IF(_xlpm.x=0,"",_xlpm.x)))</f>
        <v>https://orcid.org/0009-0002-6669-2911</v>
      </c>
      <c r="Z565" s="46" t="str">
        <f>IF(W565="","",_xlfn.LET(_xlpm.x,VLOOKUP(W565,'Drop-down_menus'!$D$2:$E$13,2,FALSE),IF(_xlpm.x=0,"",_xlpm.x)))</f>
        <v>https://orcid.org/0000-0003-0502-8101</v>
      </c>
      <c r="AA565" s="46" t="str">
        <f>IF(X565="","",_xlfn.LET(_xlpm.x,VLOOKUP(X565,'Drop-down_menus'!$D$2:$E$13,2,FALSE),IF(_xlpm.x=0,"",_xlpm.x)))</f>
        <v/>
      </c>
      <c r="AB565" s="14"/>
      <c r="AC565" s="14" t="s">
        <v>275</v>
      </c>
      <c r="AD565" s="46" t="s">
        <v>281</v>
      </c>
      <c r="AE565" s="46" t="s">
        <v>28</v>
      </c>
      <c r="AF565" s="46" t="s">
        <v>42</v>
      </c>
      <c r="AG565" s="46" t="str">
        <f>IF(AE565="","",_xlfn.LET(_xlpm.x,VLOOKUP(AE565,'Drop-down_menus'!$D$2:$E$13,2,FALSE),IF(_xlpm.x=0,"",_xlpm.x)))</f>
        <v>https://orcid.org/0000-0002-9037-7623</v>
      </c>
      <c r="AH565" s="46" t="str">
        <f>IF(AF565="","",_xlfn.LET(_xlpm.x,VLOOKUP(AF565,'Drop-down_menus'!$D$2:$E$13,2,FALSE),IF(_xlpm.x=0,"",_xlpm.x)))</f>
        <v/>
      </c>
    </row>
    <row r="566" spans="2:34" ht="13.5" customHeight="1">
      <c r="B566" s="46">
        <v>436</v>
      </c>
      <c r="C566" s="46" t="s">
        <v>118</v>
      </c>
      <c r="D566" s="46" t="b">
        <f>COUNTIF(Events!$B$2:$B$171, C566) &gt; 0</f>
        <v>1</v>
      </c>
      <c r="E566" s="46" t="s">
        <v>215</v>
      </c>
      <c r="F566" s="46" t="s">
        <v>216</v>
      </c>
      <c r="J566" s="46" t="str">
        <f>IF(I566="","",_xlfn.LET(_xlpm.x,VLOOKUP(I566,'2026-01-09_taxon-match'!$A$2:$N$81,4,FALSE),IF(_xlpm.x=0,"",_xlpm.x)))</f>
        <v/>
      </c>
      <c r="L566" s="46" t="str">
        <f>IF(I566="","",_xlfn.LET(_xlpm.x,VLOOKUP(I566,'2026-01-09_taxon-match'!$A$2:$N$81,3,FALSE),IF(_xlpm.x=0,"",_xlpm.x)))</f>
        <v/>
      </c>
      <c r="M566" s="46" t="str">
        <f>IF($I566="","",_xlfn.LET(_xlpm.x,VLOOKUP($I566,'2026-01-09_taxon-match'!$A$2:$N$81,5,FALSE),IF(_xlpm.x=0,"",_xlpm.x)))</f>
        <v/>
      </c>
      <c r="N566" s="46" t="str">
        <f>IF($I566="","",_xlfn.LET(_xlpm.x,VLOOKUP($I566,'2026-01-09_taxon-match'!$A$2:$N$81,6,FALSE),IF(_xlpm.x=0,"",_xlpm.x)))</f>
        <v/>
      </c>
      <c r="O566" s="46" t="str">
        <f>IF($I566="","",_xlfn.LET(_xlpm.x,VLOOKUP($I566,'2026-01-09_taxon-match'!$A$2:$N$81,7,FALSE),IF(_xlpm.x=0,"",_xlpm.x)))</f>
        <v/>
      </c>
      <c r="P566" s="46" t="str">
        <f>IF($I566="","",_xlfn.LET(_xlpm.x,VLOOKUP($I566,'2026-01-09_taxon-match'!$A$2:$N$81,8,FALSE),IF(_xlpm.x=0,"",_xlpm.x)))</f>
        <v/>
      </c>
      <c r="Q566" s="46" t="str">
        <f>IF($I566="","",_xlfn.LET(_xlpm.x,VLOOKUP($I566,'2026-01-09_taxon-match'!$A$2:$N$81,9,FALSE),IF(_xlpm.x=0,"",_xlpm.x)))</f>
        <v/>
      </c>
      <c r="R566" s="46" t="str">
        <f>IF($I566="","",_xlfn.LET(_xlpm.x,VLOOKUP($I566,'2026-01-09_taxon-match'!$A$2:$N$81,10,FALSE),IF(_xlpm.x=0,"",_xlpm.x)))</f>
        <v/>
      </c>
      <c r="S566" s="46" t="str">
        <f>IF($I566="","",_xlfn.LET(_xlpm.x,VLOOKUP($I566,'2026-01-09_taxon-match'!$A$2:$N$81,11,FALSE),IF(_xlpm.x=0,"",_xlpm.x)))</f>
        <v/>
      </c>
      <c r="T566" s="46" t="str">
        <f>IF($I566="","",_xlfn.LET(_xlpm.x,VLOOKUP($I566,'2026-01-09_taxon-match'!$A$2:$N$81,13,FALSE),IF(_xlpm.x=0,"",_xlpm.x)))</f>
        <v/>
      </c>
      <c r="V566" t="s">
        <v>39</v>
      </c>
      <c r="W566" t="s">
        <v>46</v>
      </c>
      <c r="Y566" s="46" t="str">
        <f>IF(V566="","",_xlfn.LET(_xlpm.x,VLOOKUP(V566,'Drop-down_menus'!$D$2:$E$13,2,FALSE),IF(_xlpm.x=0,"",_xlpm.x)))</f>
        <v>https://orcid.org/0009-0002-6669-2911</v>
      </c>
      <c r="Z566" s="46" t="str">
        <f>IF(W566="","",_xlfn.LET(_xlpm.x,VLOOKUP(W566,'Drop-down_menus'!$D$2:$E$13,2,FALSE),IF(_xlpm.x=0,"",_xlpm.x)))</f>
        <v>https://orcid.org/0000-0003-0502-8101</v>
      </c>
      <c r="AA566" s="46" t="str">
        <f>IF(X566="","",_xlfn.LET(_xlpm.x,VLOOKUP(X566,'Drop-down_menus'!$D$2:$E$13,2,FALSE),IF(_xlpm.x=0,"",_xlpm.x)))</f>
        <v/>
      </c>
      <c r="AB566" s="14"/>
      <c r="AC566" s="14" t="s">
        <v>275</v>
      </c>
      <c r="AD566" s="46" t="s">
        <v>281</v>
      </c>
      <c r="AE566" s="46" t="s">
        <v>28</v>
      </c>
      <c r="AF566" s="46" t="s">
        <v>42</v>
      </c>
      <c r="AG566" s="46" t="str">
        <f>IF(AE566="","",_xlfn.LET(_xlpm.x,VLOOKUP(AE566,'Drop-down_menus'!$D$2:$E$13,2,FALSE),IF(_xlpm.x=0,"",_xlpm.x)))</f>
        <v>https://orcid.org/0000-0002-9037-7623</v>
      </c>
      <c r="AH566" s="46" t="str">
        <f>IF(AF566="","",_xlfn.LET(_xlpm.x,VLOOKUP(AF566,'Drop-down_menus'!$D$2:$E$13,2,FALSE),IF(_xlpm.x=0,"",_xlpm.x)))</f>
        <v/>
      </c>
    </row>
    <row r="567" spans="2:34" ht="13.5" customHeight="1">
      <c r="B567" s="46">
        <v>437</v>
      </c>
      <c r="C567" s="46" t="s">
        <v>118</v>
      </c>
      <c r="D567" s="46" t="b">
        <f>COUNTIF(Events!$B$2:$B$171, C567) &gt; 0</f>
        <v>1</v>
      </c>
      <c r="E567" s="46" t="s">
        <v>215</v>
      </c>
      <c r="F567" s="46" t="s">
        <v>218</v>
      </c>
      <c r="J567" s="46" t="str">
        <f>IF(I567="","",_xlfn.LET(_xlpm.x,VLOOKUP(I567,'2026-01-09_taxon-match'!$A$2:$N$81,4,FALSE),IF(_xlpm.x=0,"",_xlpm.x)))</f>
        <v/>
      </c>
      <c r="L567" s="46" t="str">
        <f>IF(I567="","",_xlfn.LET(_xlpm.x,VLOOKUP(I567,'2026-01-09_taxon-match'!$A$2:$N$81,3,FALSE),IF(_xlpm.x=0,"",_xlpm.x)))</f>
        <v/>
      </c>
      <c r="M567" s="46" t="str">
        <f>IF($I567="","",_xlfn.LET(_xlpm.x,VLOOKUP($I567,'2026-01-09_taxon-match'!$A$2:$N$81,5,FALSE),IF(_xlpm.x=0,"",_xlpm.x)))</f>
        <v/>
      </c>
      <c r="N567" s="46" t="str">
        <f>IF($I567="","",_xlfn.LET(_xlpm.x,VLOOKUP($I567,'2026-01-09_taxon-match'!$A$2:$N$81,6,FALSE),IF(_xlpm.x=0,"",_xlpm.x)))</f>
        <v/>
      </c>
      <c r="O567" s="46" t="str">
        <f>IF($I567="","",_xlfn.LET(_xlpm.x,VLOOKUP($I567,'2026-01-09_taxon-match'!$A$2:$N$81,7,FALSE),IF(_xlpm.x=0,"",_xlpm.x)))</f>
        <v/>
      </c>
      <c r="P567" s="46" t="str">
        <f>IF($I567="","",_xlfn.LET(_xlpm.x,VLOOKUP($I567,'2026-01-09_taxon-match'!$A$2:$N$81,8,FALSE),IF(_xlpm.x=0,"",_xlpm.x)))</f>
        <v/>
      </c>
      <c r="Q567" s="46" t="str">
        <f>IF($I567="","",_xlfn.LET(_xlpm.x,VLOOKUP($I567,'2026-01-09_taxon-match'!$A$2:$N$81,9,FALSE),IF(_xlpm.x=0,"",_xlpm.x)))</f>
        <v/>
      </c>
      <c r="R567" s="46" t="str">
        <f>IF($I567="","",_xlfn.LET(_xlpm.x,VLOOKUP($I567,'2026-01-09_taxon-match'!$A$2:$N$81,10,FALSE),IF(_xlpm.x=0,"",_xlpm.x)))</f>
        <v/>
      </c>
      <c r="S567" s="46" t="str">
        <f>IF($I567="","",_xlfn.LET(_xlpm.x,VLOOKUP($I567,'2026-01-09_taxon-match'!$A$2:$N$81,11,FALSE),IF(_xlpm.x=0,"",_xlpm.x)))</f>
        <v/>
      </c>
      <c r="T567" s="46" t="str">
        <f>IF($I567="","",_xlfn.LET(_xlpm.x,VLOOKUP($I567,'2026-01-09_taxon-match'!$A$2:$N$81,13,FALSE),IF(_xlpm.x=0,"",_xlpm.x)))</f>
        <v/>
      </c>
      <c r="V567" t="s">
        <v>39</v>
      </c>
      <c r="W567" t="s">
        <v>46</v>
      </c>
      <c r="Y567" s="46" t="str">
        <f>IF(V567="","",_xlfn.LET(_xlpm.x,VLOOKUP(V567,'Drop-down_menus'!$D$2:$E$13,2,FALSE),IF(_xlpm.x=0,"",_xlpm.x)))</f>
        <v>https://orcid.org/0009-0002-6669-2911</v>
      </c>
      <c r="Z567" s="46" t="str">
        <f>IF(W567="","",_xlfn.LET(_xlpm.x,VLOOKUP(W567,'Drop-down_menus'!$D$2:$E$13,2,FALSE),IF(_xlpm.x=0,"",_xlpm.x)))</f>
        <v>https://orcid.org/0000-0003-0502-8101</v>
      </c>
      <c r="AA567" s="46" t="str">
        <f>IF(X567="","",_xlfn.LET(_xlpm.x,VLOOKUP(X567,'Drop-down_menus'!$D$2:$E$13,2,FALSE),IF(_xlpm.x=0,"",_xlpm.x)))</f>
        <v/>
      </c>
      <c r="AB567" s="14"/>
      <c r="AC567" s="14" t="s">
        <v>275</v>
      </c>
      <c r="AD567" s="46" t="s">
        <v>281</v>
      </c>
      <c r="AE567" s="46" t="s">
        <v>28</v>
      </c>
      <c r="AF567" s="46" t="s">
        <v>42</v>
      </c>
      <c r="AG567" s="46" t="str">
        <f>IF(AE567="","",_xlfn.LET(_xlpm.x,VLOOKUP(AE567,'Drop-down_menus'!$D$2:$E$13,2,FALSE),IF(_xlpm.x=0,"",_xlpm.x)))</f>
        <v>https://orcid.org/0000-0002-9037-7623</v>
      </c>
      <c r="AH567" s="46" t="str">
        <f>IF(AF567="","",_xlfn.LET(_xlpm.x,VLOOKUP(AF567,'Drop-down_menus'!$D$2:$E$13,2,FALSE),IF(_xlpm.x=0,"",_xlpm.x)))</f>
        <v/>
      </c>
    </row>
    <row r="568" spans="2:34" ht="13.5" customHeight="1">
      <c r="B568" s="46">
        <v>438</v>
      </c>
      <c r="C568" s="46" t="s">
        <v>118</v>
      </c>
      <c r="D568" s="46" t="b">
        <f>COUNTIF(Events!$B$2:$B$171, C568) &gt; 0</f>
        <v>1</v>
      </c>
      <c r="E568" s="46" t="s">
        <v>215</v>
      </c>
      <c r="F568" s="46" t="s">
        <v>218</v>
      </c>
      <c r="J568" s="46" t="str">
        <f>IF(I568="","",_xlfn.LET(_xlpm.x,VLOOKUP(I568,'2026-01-09_taxon-match'!$A$2:$N$81,4,FALSE),IF(_xlpm.x=0,"",_xlpm.x)))</f>
        <v/>
      </c>
      <c r="L568" s="46" t="str">
        <f>IF(I568="","",_xlfn.LET(_xlpm.x,VLOOKUP(I568,'2026-01-09_taxon-match'!$A$2:$N$81,3,FALSE),IF(_xlpm.x=0,"",_xlpm.x)))</f>
        <v/>
      </c>
      <c r="M568" s="46" t="str">
        <f>IF($I568="","",_xlfn.LET(_xlpm.x,VLOOKUP($I568,'2026-01-09_taxon-match'!$A$2:$N$81,5,FALSE),IF(_xlpm.x=0,"",_xlpm.x)))</f>
        <v/>
      </c>
      <c r="N568" s="46" t="str">
        <f>IF($I568="","",_xlfn.LET(_xlpm.x,VLOOKUP($I568,'2026-01-09_taxon-match'!$A$2:$N$81,6,FALSE),IF(_xlpm.x=0,"",_xlpm.x)))</f>
        <v/>
      </c>
      <c r="O568" s="46" t="str">
        <f>IF($I568="","",_xlfn.LET(_xlpm.x,VLOOKUP($I568,'2026-01-09_taxon-match'!$A$2:$N$81,7,FALSE),IF(_xlpm.x=0,"",_xlpm.x)))</f>
        <v/>
      </c>
      <c r="P568" s="46" t="str">
        <f>IF($I568="","",_xlfn.LET(_xlpm.x,VLOOKUP($I568,'2026-01-09_taxon-match'!$A$2:$N$81,8,FALSE),IF(_xlpm.x=0,"",_xlpm.x)))</f>
        <v/>
      </c>
      <c r="Q568" s="46" t="str">
        <f>IF($I568="","",_xlfn.LET(_xlpm.x,VLOOKUP($I568,'2026-01-09_taxon-match'!$A$2:$N$81,9,FALSE),IF(_xlpm.x=0,"",_xlpm.x)))</f>
        <v/>
      </c>
      <c r="R568" s="46" t="str">
        <f>IF($I568="","",_xlfn.LET(_xlpm.x,VLOOKUP($I568,'2026-01-09_taxon-match'!$A$2:$N$81,10,FALSE),IF(_xlpm.x=0,"",_xlpm.x)))</f>
        <v/>
      </c>
      <c r="S568" s="46" t="str">
        <f>IF($I568="","",_xlfn.LET(_xlpm.x,VLOOKUP($I568,'2026-01-09_taxon-match'!$A$2:$N$81,11,FALSE),IF(_xlpm.x=0,"",_xlpm.x)))</f>
        <v/>
      </c>
      <c r="T568" s="46" t="str">
        <f>IF($I568="","",_xlfn.LET(_xlpm.x,VLOOKUP($I568,'2026-01-09_taxon-match'!$A$2:$N$81,13,FALSE),IF(_xlpm.x=0,"",_xlpm.x)))</f>
        <v/>
      </c>
      <c r="V568" t="s">
        <v>39</v>
      </c>
      <c r="W568" t="s">
        <v>46</v>
      </c>
      <c r="Y568" s="46" t="str">
        <f>IF(V568="","",_xlfn.LET(_xlpm.x,VLOOKUP(V568,'Drop-down_menus'!$D$2:$E$13,2,FALSE),IF(_xlpm.x=0,"",_xlpm.x)))</f>
        <v>https://orcid.org/0009-0002-6669-2911</v>
      </c>
      <c r="Z568" s="46" t="str">
        <f>IF(W568="","",_xlfn.LET(_xlpm.x,VLOOKUP(W568,'Drop-down_menus'!$D$2:$E$13,2,FALSE),IF(_xlpm.x=0,"",_xlpm.x)))</f>
        <v>https://orcid.org/0000-0003-0502-8101</v>
      </c>
      <c r="AA568" s="46" t="str">
        <f>IF(X568="","",_xlfn.LET(_xlpm.x,VLOOKUP(X568,'Drop-down_menus'!$D$2:$E$13,2,FALSE),IF(_xlpm.x=0,"",_xlpm.x)))</f>
        <v/>
      </c>
      <c r="AB568" s="14"/>
      <c r="AC568" s="14" t="s">
        <v>275</v>
      </c>
      <c r="AD568" s="46" t="s">
        <v>281</v>
      </c>
      <c r="AE568" s="46" t="s">
        <v>28</v>
      </c>
      <c r="AF568" s="46" t="s">
        <v>42</v>
      </c>
      <c r="AG568" s="46" t="str">
        <f>IF(AE568="","",_xlfn.LET(_xlpm.x,VLOOKUP(AE568,'Drop-down_menus'!$D$2:$E$13,2,FALSE),IF(_xlpm.x=0,"",_xlpm.x)))</f>
        <v>https://orcid.org/0000-0002-9037-7623</v>
      </c>
      <c r="AH568" s="46" t="str">
        <f>IF(AF568="","",_xlfn.LET(_xlpm.x,VLOOKUP(AF568,'Drop-down_menus'!$D$2:$E$13,2,FALSE),IF(_xlpm.x=0,"",_xlpm.x)))</f>
        <v/>
      </c>
    </row>
    <row r="569" spans="2:34" ht="13.5" customHeight="1">
      <c r="B569" s="46">
        <v>439</v>
      </c>
      <c r="C569" s="46" t="s">
        <v>118</v>
      </c>
      <c r="D569" s="46" t="b">
        <f>COUNTIF(Events!$B$2:$B$171, C569) &gt; 0</f>
        <v>1</v>
      </c>
      <c r="E569" s="46" t="s">
        <v>215</v>
      </c>
      <c r="F569" s="46" t="s">
        <v>255</v>
      </c>
      <c r="J569" s="46" t="str">
        <f>IF(I569="","",_xlfn.LET(_xlpm.x,VLOOKUP(I569,'2026-01-09_taxon-match'!$A$2:$N$81,4,FALSE),IF(_xlpm.x=0,"",_xlpm.x)))</f>
        <v/>
      </c>
      <c r="L569" s="46" t="str">
        <f>IF(I569="","",_xlfn.LET(_xlpm.x,VLOOKUP(I569,'2026-01-09_taxon-match'!$A$2:$N$81,3,FALSE),IF(_xlpm.x=0,"",_xlpm.x)))</f>
        <v/>
      </c>
      <c r="M569" s="46" t="str">
        <f>IF($I569="","",_xlfn.LET(_xlpm.x,VLOOKUP($I569,'2026-01-09_taxon-match'!$A$2:$N$81,5,FALSE),IF(_xlpm.x=0,"",_xlpm.x)))</f>
        <v/>
      </c>
      <c r="N569" s="46" t="str">
        <f>IF($I569="","",_xlfn.LET(_xlpm.x,VLOOKUP($I569,'2026-01-09_taxon-match'!$A$2:$N$81,6,FALSE),IF(_xlpm.x=0,"",_xlpm.x)))</f>
        <v/>
      </c>
      <c r="O569" s="46" t="str">
        <f>IF($I569="","",_xlfn.LET(_xlpm.x,VLOOKUP($I569,'2026-01-09_taxon-match'!$A$2:$N$81,7,FALSE),IF(_xlpm.x=0,"",_xlpm.x)))</f>
        <v/>
      </c>
      <c r="P569" s="46" t="str">
        <f>IF($I569="","",_xlfn.LET(_xlpm.x,VLOOKUP($I569,'2026-01-09_taxon-match'!$A$2:$N$81,8,FALSE),IF(_xlpm.x=0,"",_xlpm.x)))</f>
        <v/>
      </c>
      <c r="Q569" s="46" t="str">
        <f>IF($I569="","",_xlfn.LET(_xlpm.x,VLOOKUP($I569,'2026-01-09_taxon-match'!$A$2:$N$81,9,FALSE),IF(_xlpm.x=0,"",_xlpm.x)))</f>
        <v/>
      </c>
      <c r="R569" s="46" t="str">
        <f>IF($I569="","",_xlfn.LET(_xlpm.x,VLOOKUP($I569,'2026-01-09_taxon-match'!$A$2:$N$81,10,FALSE),IF(_xlpm.x=0,"",_xlpm.x)))</f>
        <v/>
      </c>
      <c r="S569" s="46" t="str">
        <f>IF($I569="","",_xlfn.LET(_xlpm.x,VLOOKUP($I569,'2026-01-09_taxon-match'!$A$2:$N$81,11,FALSE),IF(_xlpm.x=0,"",_xlpm.x)))</f>
        <v/>
      </c>
      <c r="T569" s="46" t="str">
        <f>IF($I569="","",_xlfn.LET(_xlpm.x,VLOOKUP($I569,'2026-01-09_taxon-match'!$A$2:$N$81,13,FALSE),IF(_xlpm.x=0,"",_xlpm.x)))</f>
        <v/>
      </c>
      <c r="V569" t="s">
        <v>39</v>
      </c>
      <c r="W569" t="s">
        <v>46</v>
      </c>
      <c r="Y569" s="46" t="str">
        <f>IF(V569="","",_xlfn.LET(_xlpm.x,VLOOKUP(V569,'Drop-down_menus'!$D$2:$E$13,2,FALSE),IF(_xlpm.x=0,"",_xlpm.x)))</f>
        <v>https://orcid.org/0009-0002-6669-2911</v>
      </c>
      <c r="Z569" s="46" t="str">
        <f>IF(W569="","",_xlfn.LET(_xlpm.x,VLOOKUP(W569,'Drop-down_menus'!$D$2:$E$13,2,FALSE),IF(_xlpm.x=0,"",_xlpm.x)))</f>
        <v>https://orcid.org/0000-0003-0502-8101</v>
      </c>
      <c r="AA569" s="46" t="str">
        <f>IF(X569="","",_xlfn.LET(_xlpm.x,VLOOKUP(X569,'Drop-down_menus'!$D$2:$E$13,2,FALSE),IF(_xlpm.x=0,"",_xlpm.x)))</f>
        <v/>
      </c>
      <c r="AB569" s="14"/>
      <c r="AC569" s="14" t="s">
        <v>277</v>
      </c>
      <c r="AD569" s="46" t="s">
        <v>281</v>
      </c>
      <c r="AE569" s="46" t="s">
        <v>28</v>
      </c>
      <c r="AF569" s="46" t="s">
        <v>42</v>
      </c>
      <c r="AG569" s="46" t="str">
        <f>IF(AE569="","",_xlfn.LET(_xlpm.x,VLOOKUP(AE569,'Drop-down_menus'!$D$2:$E$13,2,FALSE),IF(_xlpm.x=0,"",_xlpm.x)))</f>
        <v>https://orcid.org/0000-0002-9037-7623</v>
      </c>
      <c r="AH569" s="46" t="str">
        <f>IF(AF569="","",_xlfn.LET(_xlpm.x,VLOOKUP(AF569,'Drop-down_menus'!$D$2:$E$13,2,FALSE),IF(_xlpm.x=0,"",_xlpm.x)))</f>
        <v/>
      </c>
    </row>
    <row r="570" spans="2:34" ht="13.5" customHeight="1">
      <c r="B570" s="46">
        <v>440</v>
      </c>
      <c r="C570" s="46" t="s">
        <v>118</v>
      </c>
      <c r="D570" s="46" t="b">
        <f>COUNTIF(Events!$B$2:$B$171, C570) &gt; 0</f>
        <v>1</v>
      </c>
      <c r="E570" s="46" t="s">
        <v>215</v>
      </c>
      <c r="F570" s="15" t="s">
        <v>1082</v>
      </c>
      <c r="J570" s="46" t="str">
        <f>IF(I570="","",_xlfn.LET(_xlpm.x,VLOOKUP(I570,'2026-01-09_taxon-match'!$A$2:$N$81,4,FALSE),IF(_xlpm.x=0,"",_xlpm.x)))</f>
        <v/>
      </c>
      <c r="L570" s="46" t="str">
        <f>IF(I570="","",_xlfn.LET(_xlpm.x,VLOOKUP(I570,'2026-01-09_taxon-match'!$A$2:$N$81,3,FALSE),IF(_xlpm.x=0,"",_xlpm.x)))</f>
        <v/>
      </c>
      <c r="M570" s="46" t="str">
        <f>IF($I570="","",_xlfn.LET(_xlpm.x,VLOOKUP($I570,'2026-01-09_taxon-match'!$A$2:$N$81,5,FALSE),IF(_xlpm.x=0,"",_xlpm.x)))</f>
        <v/>
      </c>
      <c r="N570" s="46" t="str">
        <f>IF($I570="","",_xlfn.LET(_xlpm.x,VLOOKUP($I570,'2026-01-09_taxon-match'!$A$2:$N$81,6,FALSE),IF(_xlpm.x=0,"",_xlpm.x)))</f>
        <v/>
      </c>
      <c r="O570" s="46" t="str">
        <f>IF($I570="","",_xlfn.LET(_xlpm.x,VLOOKUP($I570,'2026-01-09_taxon-match'!$A$2:$N$81,7,FALSE),IF(_xlpm.x=0,"",_xlpm.x)))</f>
        <v/>
      </c>
      <c r="P570" s="46" t="str">
        <f>IF($I570="","",_xlfn.LET(_xlpm.x,VLOOKUP($I570,'2026-01-09_taxon-match'!$A$2:$N$81,8,FALSE),IF(_xlpm.x=0,"",_xlpm.x)))</f>
        <v/>
      </c>
      <c r="Q570" s="46" t="str">
        <f>IF($I570="","",_xlfn.LET(_xlpm.x,VLOOKUP($I570,'2026-01-09_taxon-match'!$A$2:$N$81,9,FALSE),IF(_xlpm.x=0,"",_xlpm.x)))</f>
        <v/>
      </c>
      <c r="R570" s="46" t="str">
        <f>IF($I570="","",_xlfn.LET(_xlpm.x,VLOOKUP($I570,'2026-01-09_taxon-match'!$A$2:$N$81,10,FALSE),IF(_xlpm.x=0,"",_xlpm.x)))</f>
        <v/>
      </c>
      <c r="S570" s="46" t="str">
        <f>IF($I570="","",_xlfn.LET(_xlpm.x,VLOOKUP($I570,'2026-01-09_taxon-match'!$A$2:$N$81,11,FALSE),IF(_xlpm.x=0,"",_xlpm.x)))</f>
        <v/>
      </c>
      <c r="T570" s="46" t="str">
        <f>IF($I570="","",_xlfn.LET(_xlpm.x,VLOOKUP($I570,'2026-01-09_taxon-match'!$A$2:$N$81,13,FALSE),IF(_xlpm.x=0,"",_xlpm.x)))</f>
        <v/>
      </c>
      <c r="V570" t="s">
        <v>39</v>
      </c>
      <c r="W570" t="s">
        <v>46</v>
      </c>
      <c r="Y570" s="46" t="str">
        <f>IF(V570="","",_xlfn.LET(_xlpm.x,VLOOKUP(V570,'Drop-down_menus'!$D$2:$E$13,2,FALSE),IF(_xlpm.x=0,"",_xlpm.x)))</f>
        <v>https://orcid.org/0009-0002-6669-2911</v>
      </c>
      <c r="Z570" s="46" t="str">
        <f>IF(W570="","",_xlfn.LET(_xlpm.x,VLOOKUP(W570,'Drop-down_menus'!$D$2:$E$13,2,FALSE),IF(_xlpm.x=0,"",_xlpm.x)))</f>
        <v>https://orcid.org/0000-0003-0502-8101</v>
      </c>
      <c r="AA570" s="46" t="str">
        <f>IF(X570="","",_xlfn.LET(_xlpm.x,VLOOKUP(X570,'Drop-down_menus'!$D$2:$E$13,2,FALSE),IF(_xlpm.x=0,"",_xlpm.x)))</f>
        <v/>
      </c>
      <c r="AB570" s="14"/>
      <c r="AC570" s="14" t="s">
        <v>277</v>
      </c>
      <c r="AD570" s="46" t="s">
        <v>281</v>
      </c>
      <c r="AE570" s="46" t="s">
        <v>28</v>
      </c>
      <c r="AF570" s="46" t="s">
        <v>42</v>
      </c>
      <c r="AG570" s="46" t="str">
        <f>IF(AE570="","",_xlfn.LET(_xlpm.x,VLOOKUP(AE570,'Drop-down_menus'!$D$2:$E$13,2,FALSE),IF(_xlpm.x=0,"",_xlpm.x)))</f>
        <v>https://orcid.org/0000-0002-9037-7623</v>
      </c>
      <c r="AH570" s="46" t="str">
        <f>IF(AF570="","",_xlfn.LET(_xlpm.x,VLOOKUP(AF570,'Drop-down_menus'!$D$2:$E$13,2,FALSE),IF(_xlpm.x=0,"",_xlpm.x)))</f>
        <v/>
      </c>
    </row>
    <row r="571" spans="2:34" ht="13.5" customHeight="1">
      <c r="B571" s="46">
        <v>441</v>
      </c>
      <c r="C571" s="46" t="s">
        <v>118</v>
      </c>
      <c r="D571" s="46" t="b">
        <f>COUNTIF(Events!$B$2:$B$171, C571) &gt; 0</f>
        <v>1</v>
      </c>
      <c r="E571" s="46" t="s">
        <v>215</v>
      </c>
      <c r="F571" s="46" t="s">
        <v>219</v>
      </c>
      <c r="J571" s="46" t="str">
        <f>IF(I571="","",_xlfn.LET(_xlpm.x,VLOOKUP(I571,'2026-01-09_taxon-match'!$A$2:$N$81,4,FALSE),IF(_xlpm.x=0,"",_xlpm.x)))</f>
        <v/>
      </c>
      <c r="L571" s="46" t="str">
        <f>IF(I571="","",_xlfn.LET(_xlpm.x,VLOOKUP(I571,'2026-01-09_taxon-match'!$A$2:$N$81,3,FALSE),IF(_xlpm.x=0,"",_xlpm.x)))</f>
        <v/>
      </c>
      <c r="M571" s="46" t="str">
        <f>IF($I571="","",_xlfn.LET(_xlpm.x,VLOOKUP($I571,'2026-01-09_taxon-match'!$A$2:$N$81,5,FALSE),IF(_xlpm.x=0,"",_xlpm.x)))</f>
        <v/>
      </c>
      <c r="N571" s="46" t="str">
        <f>IF($I571="","",_xlfn.LET(_xlpm.x,VLOOKUP($I571,'2026-01-09_taxon-match'!$A$2:$N$81,6,FALSE),IF(_xlpm.x=0,"",_xlpm.x)))</f>
        <v/>
      </c>
      <c r="O571" s="46" t="str">
        <f>IF($I571="","",_xlfn.LET(_xlpm.x,VLOOKUP($I571,'2026-01-09_taxon-match'!$A$2:$N$81,7,FALSE),IF(_xlpm.x=0,"",_xlpm.x)))</f>
        <v/>
      </c>
      <c r="P571" s="46" t="str">
        <f>IF($I571="","",_xlfn.LET(_xlpm.x,VLOOKUP($I571,'2026-01-09_taxon-match'!$A$2:$N$81,8,FALSE),IF(_xlpm.x=0,"",_xlpm.x)))</f>
        <v/>
      </c>
      <c r="Q571" s="46" t="str">
        <f>IF($I571="","",_xlfn.LET(_xlpm.x,VLOOKUP($I571,'2026-01-09_taxon-match'!$A$2:$N$81,9,FALSE),IF(_xlpm.x=0,"",_xlpm.x)))</f>
        <v/>
      </c>
      <c r="R571" s="46" t="str">
        <f>IF($I571="","",_xlfn.LET(_xlpm.x,VLOOKUP($I571,'2026-01-09_taxon-match'!$A$2:$N$81,10,FALSE),IF(_xlpm.x=0,"",_xlpm.x)))</f>
        <v/>
      </c>
      <c r="S571" s="46" t="str">
        <f>IF($I571="","",_xlfn.LET(_xlpm.x,VLOOKUP($I571,'2026-01-09_taxon-match'!$A$2:$N$81,11,FALSE),IF(_xlpm.x=0,"",_xlpm.x)))</f>
        <v/>
      </c>
      <c r="T571" s="46" t="str">
        <f>IF($I571="","",_xlfn.LET(_xlpm.x,VLOOKUP($I571,'2026-01-09_taxon-match'!$A$2:$N$81,13,FALSE),IF(_xlpm.x=0,"",_xlpm.x)))</f>
        <v/>
      </c>
      <c r="V571" t="s">
        <v>39</v>
      </c>
      <c r="W571" t="s">
        <v>46</v>
      </c>
      <c r="Y571" s="46" t="str">
        <f>IF(V571="","",_xlfn.LET(_xlpm.x,VLOOKUP(V571,'Drop-down_menus'!$D$2:$E$13,2,FALSE),IF(_xlpm.x=0,"",_xlpm.x)))</f>
        <v>https://orcid.org/0009-0002-6669-2911</v>
      </c>
      <c r="Z571" s="46" t="str">
        <f>IF(W571="","",_xlfn.LET(_xlpm.x,VLOOKUP(W571,'Drop-down_menus'!$D$2:$E$13,2,FALSE),IF(_xlpm.x=0,"",_xlpm.x)))</f>
        <v>https://orcid.org/0000-0003-0502-8101</v>
      </c>
      <c r="AA571" s="46" t="str">
        <f>IF(X571="","",_xlfn.LET(_xlpm.x,VLOOKUP(X571,'Drop-down_menus'!$D$2:$E$13,2,FALSE),IF(_xlpm.x=0,"",_xlpm.x)))</f>
        <v/>
      </c>
      <c r="AB571" s="14"/>
      <c r="AC571" s="14" t="s">
        <v>277</v>
      </c>
      <c r="AD571" s="46" t="s">
        <v>281</v>
      </c>
      <c r="AE571" s="46" t="s">
        <v>28</v>
      </c>
      <c r="AF571" s="46" t="s">
        <v>42</v>
      </c>
      <c r="AG571" s="46" t="str">
        <f>IF(AE571="","",_xlfn.LET(_xlpm.x,VLOOKUP(AE571,'Drop-down_menus'!$D$2:$E$13,2,FALSE),IF(_xlpm.x=0,"",_xlpm.x)))</f>
        <v>https://orcid.org/0000-0002-9037-7623</v>
      </c>
      <c r="AH571" s="46" t="str">
        <f>IF(AF571="","",_xlfn.LET(_xlpm.x,VLOOKUP(AF571,'Drop-down_menus'!$D$2:$E$13,2,FALSE),IF(_xlpm.x=0,"",_xlpm.x)))</f>
        <v/>
      </c>
    </row>
    <row r="572" spans="2:34" ht="13.5" customHeight="1">
      <c r="B572" s="46">
        <v>442</v>
      </c>
      <c r="C572" s="46" t="s">
        <v>118</v>
      </c>
      <c r="D572" s="46" t="b">
        <f>COUNTIF(Events!$B$2:$B$171, C572) &gt; 0</f>
        <v>1</v>
      </c>
      <c r="E572" s="46" t="s">
        <v>215</v>
      </c>
      <c r="F572" s="46" t="s">
        <v>260</v>
      </c>
      <c r="J572" s="46" t="str">
        <f>IF(I572="","",_xlfn.LET(_xlpm.x,VLOOKUP(I572,'2026-01-09_taxon-match'!$A$2:$N$81,4,FALSE),IF(_xlpm.x=0,"",_xlpm.x)))</f>
        <v/>
      </c>
      <c r="L572" s="46" t="str">
        <f>IF(I572="","",_xlfn.LET(_xlpm.x,VLOOKUP(I572,'2026-01-09_taxon-match'!$A$2:$N$81,3,FALSE),IF(_xlpm.x=0,"",_xlpm.x)))</f>
        <v/>
      </c>
      <c r="M572" s="46" t="str">
        <f>IF($I572="","",_xlfn.LET(_xlpm.x,VLOOKUP($I572,'2026-01-09_taxon-match'!$A$2:$N$81,5,FALSE),IF(_xlpm.x=0,"",_xlpm.x)))</f>
        <v/>
      </c>
      <c r="N572" s="46" t="str">
        <f>IF($I572="","",_xlfn.LET(_xlpm.x,VLOOKUP($I572,'2026-01-09_taxon-match'!$A$2:$N$81,6,FALSE),IF(_xlpm.x=0,"",_xlpm.x)))</f>
        <v/>
      </c>
      <c r="O572" s="46" t="str">
        <f>IF($I572="","",_xlfn.LET(_xlpm.x,VLOOKUP($I572,'2026-01-09_taxon-match'!$A$2:$N$81,7,FALSE),IF(_xlpm.x=0,"",_xlpm.x)))</f>
        <v/>
      </c>
      <c r="P572" s="46" t="str">
        <f>IF($I572="","",_xlfn.LET(_xlpm.x,VLOOKUP($I572,'2026-01-09_taxon-match'!$A$2:$N$81,8,FALSE),IF(_xlpm.x=0,"",_xlpm.x)))</f>
        <v/>
      </c>
      <c r="Q572" s="46" t="str">
        <f>IF($I572="","",_xlfn.LET(_xlpm.x,VLOOKUP($I572,'2026-01-09_taxon-match'!$A$2:$N$81,9,FALSE),IF(_xlpm.x=0,"",_xlpm.x)))</f>
        <v/>
      </c>
      <c r="R572" s="46" t="str">
        <f>IF($I572="","",_xlfn.LET(_xlpm.x,VLOOKUP($I572,'2026-01-09_taxon-match'!$A$2:$N$81,10,FALSE),IF(_xlpm.x=0,"",_xlpm.x)))</f>
        <v/>
      </c>
      <c r="S572" s="46" t="str">
        <f>IF($I572="","",_xlfn.LET(_xlpm.x,VLOOKUP($I572,'2026-01-09_taxon-match'!$A$2:$N$81,11,FALSE),IF(_xlpm.x=0,"",_xlpm.x)))</f>
        <v/>
      </c>
      <c r="T572" s="46" t="str">
        <f>IF($I572="","",_xlfn.LET(_xlpm.x,VLOOKUP($I572,'2026-01-09_taxon-match'!$A$2:$N$81,13,FALSE),IF(_xlpm.x=0,"",_xlpm.x)))</f>
        <v/>
      </c>
      <c r="V572" t="s">
        <v>39</v>
      </c>
      <c r="W572" t="s">
        <v>46</v>
      </c>
      <c r="Y572" s="46" t="str">
        <f>IF(V572="","",_xlfn.LET(_xlpm.x,VLOOKUP(V572,'Drop-down_menus'!$D$2:$E$13,2,FALSE),IF(_xlpm.x=0,"",_xlpm.x)))</f>
        <v>https://orcid.org/0009-0002-6669-2911</v>
      </c>
      <c r="Z572" s="46" t="str">
        <f>IF(W572="","",_xlfn.LET(_xlpm.x,VLOOKUP(W572,'Drop-down_menus'!$D$2:$E$13,2,FALSE),IF(_xlpm.x=0,"",_xlpm.x)))</f>
        <v>https://orcid.org/0000-0003-0502-8101</v>
      </c>
      <c r="AA572" s="46" t="str">
        <f>IF(X572="","",_xlfn.LET(_xlpm.x,VLOOKUP(X572,'Drop-down_menus'!$D$2:$E$13,2,FALSE),IF(_xlpm.x=0,"",_xlpm.x)))</f>
        <v/>
      </c>
      <c r="AB572" s="14"/>
      <c r="AC572" s="14" t="s">
        <v>278</v>
      </c>
      <c r="AD572" s="46" t="s">
        <v>281</v>
      </c>
      <c r="AE572" s="46" t="s">
        <v>28</v>
      </c>
      <c r="AF572" s="46" t="s">
        <v>42</v>
      </c>
      <c r="AG572" s="46" t="str">
        <f>IF(AE572="","",_xlfn.LET(_xlpm.x,VLOOKUP(AE572,'Drop-down_menus'!$D$2:$E$13,2,FALSE),IF(_xlpm.x=0,"",_xlpm.x)))</f>
        <v>https://orcid.org/0000-0002-9037-7623</v>
      </c>
      <c r="AH572" s="46" t="str">
        <f>IF(AF572="","",_xlfn.LET(_xlpm.x,VLOOKUP(AF572,'Drop-down_menus'!$D$2:$E$13,2,FALSE),IF(_xlpm.x=0,"",_xlpm.x)))</f>
        <v/>
      </c>
    </row>
    <row r="573" spans="2:34" ht="13.5" customHeight="1">
      <c r="B573" s="46">
        <v>443</v>
      </c>
      <c r="C573" s="46" t="s">
        <v>118</v>
      </c>
      <c r="D573" s="46" t="b">
        <f>COUNTIF(Events!$B$2:$B$171, C573) &gt; 0</f>
        <v>1</v>
      </c>
      <c r="E573" s="46" t="s">
        <v>215</v>
      </c>
      <c r="F573" s="46" t="s">
        <v>1076</v>
      </c>
      <c r="J573" s="46" t="str">
        <f>IF(I573="","",_xlfn.LET(_xlpm.x,VLOOKUP(I573,'2026-01-09_taxon-match'!$A$2:$N$81,4,FALSE),IF(_xlpm.x=0,"",_xlpm.x)))</f>
        <v/>
      </c>
      <c r="L573" s="46" t="str">
        <f>IF(I573="","",_xlfn.LET(_xlpm.x,VLOOKUP(I573,'2026-01-09_taxon-match'!$A$2:$N$81,3,FALSE),IF(_xlpm.x=0,"",_xlpm.x)))</f>
        <v/>
      </c>
      <c r="M573" s="46" t="str">
        <f>IF($I573="","",_xlfn.LET(_xlpm.x,VLOOKUP($I573,'2026-01-09_taxon-match'!$A$2:$N$81,5,FALSE),IF(_xlpm.x=0,"",_xlpm.x)))</f>
        <v/>
      </c>
      <c r="N573" s="46" t="str">
        <f>IF($I573="","",_xlfn.LET(_xlpm.x,VLOOKUP($I573,'2026-01-09_taxon-match'!$A$2:$N$81,6,FALSE),IF(_xlpm.x=0,"",_xlpm.x)))</f>
        <v/>
      </c>
      <c r="O573" s="46" t="str">
        <f>IF($I573="","",_xlfn.LET(_xlpm.x,VLOOKUP($I573,'2026-01-09_taxon-match'!$A$2:$N$81,7,FALSE),IF(_xlpm.x=0,"",_xlpm.x)))</f>
        <v/>
      </c>
      <c r="P573" s="46" t="str">
        <f>IF($I573="","",_xlfn.LET(_xlpm.x,VLOOKUP($I573,'2026-01-09_taxon-match'!$A$2:$N$81,8,FALSE),IF(_xlpm.x=0,"",_xlpm.x)))</f>
        <v/>
      </c>
      <c r="Q573" s="46" t="str">
        <f>IF($I573="","",_xlfn.LET(_xlpm.x,VLOOKUP($I573,'2026-01-09_taxon-match'!$A$2:$N$81,9,FALSE),IF(_xlpm.x=0,"",_xlpm.x)))</f>
        <v/>
      </c>
      <c r="R573" s="46" t="str">
        <f>IF($I573="","",_xlfn.LET(_xlpm.x,VLOOKUP($I573,'2026-01-09_taxon-match'!$A$2:$N$81,10,FALSE),IF(_xlpm.x=0,"",_xlpm.x)))</f>
        <v/>
      </c>
      <c r="S573" s="46" t="str">
        <f>IF($I573="","",_xlfn.LET(_xlpm.x,VLOOKUP($I573,'2026-01-09_taxon-match'!$A$2:$N$81,11,FALSE),IF(_xlpm.x=0,"",_xlpm.x)))</f>
        <v/>
      </c>
      <c r="T573" s="46" t="str">
        <f>IF($I573="","",_xlfn.LET(_xlpm.x,VLOOKUP($I573,'2026-01-09_taxon-match'!$A$2:$N$81,13,FALSE),IF(_xlpm.x=0,"",_xlpm.x)))</f>
        <v/>
      </c>
      <c r="V573" t="s">
        <v>39</v>
      </c>
      <c r="W573" t="s">
        <v>46</v>
      </c>
      <c r="Y573" s="46" t="str">
        <f>IF(V573="","",_xlfn.LET(_xlpm.x,VLOOKUP(V573,'Drop-down_menus'!$D$2:$E$13,2,FALSE),IF(_xlpm.x=0,"",_xlpm.x)))</f>
        <v>https://orcid.org/0009-0002-6669-2911</v>
      </c>
      <c r="Z573" s="46" t="str">
        <f>IF(W573="","",_xlfn.LET(_xlpm.x,VLOOKUP(W573,'Drop-down_menus'!$D$2:$E$13,2,FALSE),IF(_xlpm.x=0,"",_xlpm.x)))</f>
        <v>https://orcid.org/0000-0003-0502-8101</v>
      </c>
      <c r="AA573" s="46" t="str">
        <f>IF(X573="","",_xlfn.LET(_xlpm.x,VLOOKUP(X573,'Drop-down_menus'!$D$2:$E$13,2,FALSE),IF(_xlpm.x=0,"",_xlpm.x)))</f>
        <v/>
      </c>
      <c r="AB573" s="14"/>
      <c r="AC573" s="14" t="s">
        <v>278</v>
      </c>
      <c r="AD573" s="46" t="s">
        <v>281</v>
      </c>
      <c r="AE573" s="46" t="s">
        <v>28</v>
      </c>
      <c r="AF573" s="46" t="s">
        <v>42</v>
      </c>
      <c r="AG573" s="46" t="str">
        <f>IF(AE573="","",_xlfn.LET(_xlpm.x,VLOOKUP(AE573,'Drop-down_menus'!$D$2:$E$13,2,FALSE),IF(_xlpm.x=0,"",_xlpm.x)))</f>
        <v>https://orcid.org/0000-0002-9037-7623</v>
      </c>
      <c r="AH573" s="46" t="str">
        <f>IF(AF573="","",_xlfn.LET(_xlpm.x,VLOOKUP(AF573,'Drop-down_menus'!$D$2:$E$13,2,FALSE),IF(_xlpm.x=0,"",_xlpm.x)))</f>
        <v/>
      </c>
    </row>
    <row r="574" spans="2:34" ht="13.5" customHeight="1">
      <c r="B574" s="46">
        <v>462</v>
      </c>
      <c r="C574" s="46" t="s">
        <v>119</v>
      </c>
      <c r="D574" s="46" t="b">
        <f>COUNTIF(Events!$B$2:$B$171, C574) &gt; 0</f>
        <v>1</v>
      </c>
      <c r="E574" s="48" t="s">
        <v>164</v>
      </c>
      <c r="F574" s="48" t="s">
        <v>246</v>
      </c>
      <c r="G574" s="48"/>
      <c r="H574" s="48"/>
      <c r="I574" s="48"/>
      <c r="J574" s="46" t="str">
        <f>IF(I574="","",_xlfn.LET(_xlpm.x,VLOOKUP(I574,'2026-01-09_taxon-match'!$A$2:$N$81,4,FALSE),IF(_xlpm.x=0,"",_xlpm.x)))</f>
        <v/>
      </c>
      <c r="K574" s="48"/>
      <c r="L574" s="46" t="str">
        <f>IF(I574="","",_xlfn.LET(_xlpm.x,VLOOKUP(I574,'2026-01-09_taxon-match'!$A$2:$N$81,3,FALSE),IF(_xlpm.x=0,"",_xlpm.x)))</f>
        <v/>
      </c>
      <c r="M574" s="46" t="str">
        <f>IF($I574="","",_xlfn.LET(_xlpm.x,VLOOKUP($I574,'2026-01-09_taxon-match'!$A$2:$N$81,5,FALSE),IF(_xlpm.x=0,"",_xlpm.x)))</f>
        <v/>
      </c>
      <c r="N574" s="46" t="str">
        <f>IF($I574="","",_xlfn.LET(_xlpm.x,VLOOKUP($I574,'2026-01-09_taxon-match'!$A$2:$N$81,6,FALSE),IF(_xlpm.x=0,"",_xlpm.x)))</f>
        <v/>
      </c>
      <c r="O574" s="46" t="str">
        <f>IF($I574="","",_xlfn.LET(_xlpm.x,VLOOKUP($I574,'2026-01-09_taxon-match'!$A$2:$N$81,7,FALSE),IF(_xlpm.x=0,"",_xlpm.x)))</f>
        <v/>
      </c>
      <c r="P574" s="46" t="str">
        <f>IF($I574="","",_xlfn.LET(_xlpm.x,VLOOKUP($I574,'2026-01-09_taxon-match'!$A$2:$N$81,8,FALSE),IF(_xlpm.x=0,"",_xlpm.x)))</f>
        <v/>
      </c>
      <c r="Q574" s="46" t="str">
        <f>IF($I574="","",_xlfn.LET(_xlpm.x,VLOOKUP($I574,'2026-01-09_taxon-match'!$A$2:$N$81,9,FALSE),IF(_xlpm.x=0,"",_xlpm.x)))</f>
        <v/>
      </c>
      <c r="R574" s="46" t="str">
        <f>IF($I574="","",_xlfn.LET(_xlpm.x,VLOOKUP($I574,'2026-01-09_taxon-match'!$A$2:$N$81,10,FALSE),IF(_xlpm.x=0,"",_xlpm.x)))</f>
        <v/>
      </c>
      <c r="S574" s="46" t="str">
        <f>IF($I574="","",_xlfn.LET(_xlpm.x,VLOOKUP($I574,'2026-01-09_taxon-match'!$A$2:$N$81,11,FALSE),IF(_xlpm.x=0,"",_xlpm.x)))</f>
        <v/>
      </c>
      <c r="T574" s="46" t="str">
        <f>IF($I574="","",_xlfn.LET(_xlpm.x,VLOOKUP($I574,'2026-01-09_taxon-match'!$A$2:$N$81,13,FALSE),IF(_xlpm.x=0,"",_xlpm.x)))</f>
        <v/>
      </c>
      <c r="U574" s="48"/>
      <c r="V574" s="48" t="s">
        <v>32</v>
      </c>
      <c r="W574" s="48" t="s">
        <v>28</v>
      </c>
      <c r="X574" s="48"/>
      <c r="Y574" s="46" t="str">
        <f>IF(V574="","",_xlfn.LET(_xlpm.x,VLOOKUP(V574,'Drop-down_menus'!$D$2:$E$13,2,FALSE),IF(_xlpm.x=0,"",_xlpm.x)))</f>
        <v>https://orcid.org/0000-0001-5748-602X</v>
      </c>
      <c r="Z574" s="46" t="str">
        <f>IF(W574="","",_xlfn.LET(_xlpm.x,VLOOKUP(W574,'Drop-down_menus'!$D$2:$E$13,2,FALSE),IF(_xlpm.x=0,"",_xlpm.x)))</f>
        <v>https://orcid.org/0000-0002-9037-7623</v>
      </c>
      <c r="AA574" s="46" t="str">
        <f>IF(X574="","",_xlfn.LET(_xlpm.x,VLOOKUP(X574,'Drop-down_menus'!$D$2:$E$13,2,FALSE),IF(_xlpm.x=0,"",_xlpm.x)))</f>
        <v/>
      </c>
      <c r="AB574" s="49"/>
      <c r="AC574" s="49"/>
      <c r="AD574" s="48" t="s">
        <v>282</v>
      </c>
      <c r="AE574" s="46" t="s">
        <v>28</v>
      </c>
      <c r="AF574" s="46" t="s">
        <v>42</v>
      </c>
      <c r="AG574" s="46" t="str">
        <f>IF(AE574="","",_xlfn.LET(_xlpm.x,VLOOKUP(AE574,'Drop-down_menus'!$D$2:$E$13,2,FALSE),IF(_xlpm.x=0,"",_xlpm.x)))</f>
        <v>https://orcid.org/0000-0002-9037-7623</v>
      </c>
      <c r="AH574" s="46" t="str">
        <f>IF(AF574="","",_xlfn.LET(_xlpm.x,VLOOKUP(AF574,'Drop-down_menus'!$D$2:$E$13,2,FALSE),IF(_xlpm.x=0,"",_xlpm.x)))</f>
        <v/>
      </c>
    </row>
    <row r="575" spans="2:34" ht="13.5" customHeight="1">
      <c r="B575" s="46">
        <v>463</v>
      </c>
      <c r="C575" s="46" t="s">
        <v>119</v>
      </c>
      <c r="D575" s="46" t="b">
        <f>COUNTIF(Events!$B$2:$B$171, C575) &gt; 0</f>
        <v>1</v>
      </c>
      <c r="E575" s="48" t="s">
        <v>164</v>
      </c>
      <c r="F575" s="48" t="s">
        <v>246</v>
      </c>
      <c r="G575" s="48"/>
      <c r="H575" s="48"/>
      <c r="I575" s="48"/>
      <c r="J575" s="46" t="str">
        <f>IF(I575="","",_xlfn.LET(_xlpm.x,VLOOKUP(I575,'2026-01-09_taxon-match'!$A$2:$N$81,4,FALSE),IF(_xlpm.x=0,"",_xlpm.x)))</f>
        <v/>
      </c>
      <c r="K575" s="48"/>
      <c r="L575" s="46" t="str">
        <f>IF(I575="","",_xlfn.LET(_xlpm.x,VLOOKUP(I575,'2026-01-09_taxon-match'!$A$2:$N$81,3,FALSE),IF(_xlpm.x=0,"",_xlpm.x)))</f>
        <v/>
      </c>
      <c r="M575" s="46" t="str">
        <f>IF($I575="","",_xlfn.LET(_xlpm.x,VLOOKUP($I575,'2026-01-09_taxon-match'!$A$2:$N$81,5,FALSE),IF(_xlpm.x=0,"",_xlpm.x)))</f>
        <v/>
      </c>
      <c r="N575" s="46" t="str">
        <f>IF($I575="","",_xlfn.LET(_xlpm.x,VLOOKUP($I575,'2026-01-09_taxon-match'!$A$2:$N$81,6,FALSE),IF(_xlpm.x=0,"",_xlpm.x)))</f>
        <v/>
      </c>
      <c r="O575" s="46" t="str">
        <f>IF($I575="","",_xlfn.LET(_xlpm.x,VLOOKUP($I575,'2026-01-09_taxon-match'!$A$2:$N$81,7,FALSE),IF(_xlpm.x=0,"",_xlpm.x)))</f>
        <v/>
      </c>
      <c r="P575" s="46" t="str">
        <f>IF($I575="","",_xlfn.LET(_xlpm.x,VLOOKUP($I575,'2026-01-09_taxon-match'!$A$2:$N$81,8,FALSE),IF(_xlpm.x=0,"",_xlpm.x)))</f>
        <v/>
      </c>
      <c r="Q575" s="46" t="str">
        <f>IF($I575="","",_xlfn.LET(_xlpm.x,VLOOKUP($I575,'2026-01-09_taxon-match'!$A$2:$N$81,9,FALSE),IF(_xlpm.x=0,"",_xlpm.x)))</f>
        <v/>
      </c>
      <c r="R575" s="46" t="str">
        <f>IF($I575="","",_xlfn.LET(_xlpm.x,VLOOKUP($I575,'2026-01-09_taxon-match'!$A$2:$N$81,10,FALSE),IF(_xlpm.x=0,"",_xlpm.x)))</f>
        <v/>
      </c>
      <c r="S575" s="46" t="str">
        <f>IF($I575="","",_xlfn.LET(_xlpm.x,VLOOKUP($I575,'2026-01-09_taxon-match'!$A$2:$N$81,11,FALSE),IF(_xlpm.x=0,"",_xlpm.x)))</f>
        <v/>
      </c>
      <c r="T575" s="46" t="str">
        <f>IF($I575="","",_xlfn.LET(_xlpm.x,VLOOKUP($I575,'2026-01-09_taxon-match'!$A$2:$N$81,13,FALSE),IF(_xlpm.x=0,"",_xlpm.x)))</f>
        <v/>
      </c>
      <c r="U575" s="48"/>
      <c r="V575" s="48" t="s">
        <v>32</v>
      </c>
      <c r="W575" s="48" t="s">
        <v>28</v>
      </c>
      <c r="X575" s="48"/>
      <c r="Y575" s="46" t="str">
        <f>IF(V575="","",_xlfn.LET(_xlpm.x,VLOOKUP(V575,'Drop-down_menus'!$D$2:$E$13,2,FALSE),IF(_xlpm.x=0,"",_xlpm.x)))</f>
        <v>https://orcid.org/0000-0001-5748-602X</v>
      </c>
      <c r="Z575" s="46" t="str">
        <f>IF(W575="","",_xlfn.LET(_xlpm.x,VLOOKUP(W575,'Drop-down_menus'!$D$2:$E$13,2,FALSE),IF(_xlpm.x=0,"",_xlpm.x)))</f>
        <v>https://orcid.org/0000-0002-9037-7623</v>
      </c>
      <c r="AA575" s="46" t="str">
        <f>IF(X575="","",_xlfn.LET(_xlpm.x,VLOOKUP(X575,'Drop-down_menus'!$D$2:$E$13,2,FALSE),IF(_xlpm.x=0,"",_xlpm.x)))</f>
        <v/>
      </c>
      <c r="AB575" s="49"/>
      <c r="AC575" s="49"/>
      <c r="AD575" s="48" t="s">
        <v>247</v>
      </c>
      <c r="AE575" s="46" t="s">
        <v>28</v>
      </c>
      <c r="AF575" s="46" t="s">
        <v>42</v>
      </c>
      <c r="AG575" s="46" t="str">
        <f>IF(AE575="","",_xlfn.LET(_xlpm.x,VLOOKUP(AE575,'Drop-down_menus'!$D$2:$E$13,2,FALSE),IF(_xlpm.x=0,"",_xlpm.x)))</f>
        <v>https://orcid.org/0000-0002-9037-7623</v>
      </c>
      <c r="AH575" s="46" t="str">
        <f>IF(AF575="","",_xlfn.LET(_xlpm.x,VLOOKUP(AF575,'Drop-down_menus'!$D$2:$E$13,2,FALSE),IF(_xlpm.x=0,"",_xlpm.x)))</f>
        <v/>
      </c>
    </row>
    <row r="576" spans="2:34" ht="13.5" customHeight="1">
      <c r="B576" s="46">
        <v>464</v>
      </c>
      <c r="C576" s="46" t="s">
        <v>119</v>
      </c>
      <c r="D576" s="46" t="b">
        <f>COUNTIF(Events!$B$2:$B$171, C576) &gt; 0</f>
        <v>1</v>
      </c>
      <c r="E576" s="48" t="s">
        <v>164</v>
      </c>
      <c r="F576" s="48" t="s">
        <v>283</v>
      </c>
      <c r="G576" s="48"/>
      <c r="H576" s="48"/>
      <c r="I576" s="48"/>
      <c r="J576" s="46" t="str">
        <f>IF(I576="","",_xlfn.LET(_xlpm.x,VLOOKUP(I576,'2026-01-09_taxon-match'!$A$2:$N$81,4,FALSE),IF(_xlpm.x=0,"",_xlpm.x)))</f>
        <v/>
      </c>
      <c r="K576" s="48"/>
      <c r="L576" s="46" t="str">
        <f>IF(I576="","",_xlfn.LET(_xlpm.x,VLOOKUP(I576,'2026-01-09_taxon-match'!$A$2:$N$81,3,FALSE),IF(_xlpm.x=0,"",_xlpm.x)))</f>
        <v/>
      </c>
      <c r="M576" s="46" t="str">
        <f>IF($I576="","",_xlfn.LET(_xlpm.x,VLOOKUP($I576,'2026-01-09_taxon-match'!$A$2:$N$81,5,FALSE),IF(_xlpm.x=0,"",_xlpm.x)))</f>
        <v/>
      </c>
      <c r="N576" s="46" t="str">
        <f>IF($I576="","",_xlfn.LET(_xlpm.x,VLOOKUP($I576,'2026-01-09_taxon-match'!$A$2:$N$81,6,FALSE),IF(_xlpm.x=0,"",_xlpm.x)))</f>
        <v/>
      </c>
      <c r="O576" s="46" t="str">
        <f>IF($I576="","",_xlfn.LET(_xlpm.x,VLOOKUP($I576,'2026-01-09_taxon-match'!$A$2:$N$81,7,FALSE),IF(_xlpm.x=0,"",_xlpm.x)))</f>
        <v/>
      </c>
      <c r="P576" s="46" t="str">
        <f>IF($I576="","",_xlfn.LET(_xlpm.x,VLOOKUP($I576,'2026-01-09_taxon-match'!$A$2:$N$81,8,FALSE),IF(_xlpm.x=0,"",_xlpm.x)))</f>
        <v/>
      </c>
      <c r="Q576" s="46" t="str">
        <f>IF($I576="","",_xlfn.LET(_xlpm.x,VLOOKUP($I576,'2026-01-09_taxon-match'!$A$2:$N$81,9,FALSE),IF(_xlpm.x=0,"",_xlpm.x)))</f>
        <v/>
      </c>
      <c r="R576" s="46" t="str">
        <f>IF($I576="","",_xlfn.LET(_xlpm.x,VLOOKUP($I576,'2026-01-09_taxon-match'!$A$2:$N$81,10,FALSE),IF(_xlpm.x=0,"",_xlpm.x)))</f>
        <v/>
      </c>
      <c r="S576" s="46" t="str">
        <f>IF($I576="","",_xlfn.LET(_xlpm.x,VLOOKUP($I576,'2026-01-09_taxon-match'!$A$2:$N$81,11,FALSE),IF(_xlpm.x=0,"",_xlpm.x)))</f>
        <v/>
      </c>
      <c r="T576" s="46" t="str">
        <f>IF($I576="","",_xlfn.LET(_xlpm.x,VLOOKUP($I576,'2026-01-09_taxon-match'!$A$2:$N$81,13,FALSE),IF(_xlpm.x=0,"",_xlpm.x)))</f>
        <v/>
      </c>
      <c r="U576" s="48"/>
      <c r="V576" s="48" t="s">
        <v>32</v>
      </c>
      <c r="W576" s="48" t="s">
        <v>28</v>
      </c>
      <c r="X576" s="48"/>
      <c r="Y576" s="46" t="str">
        <f>IF(V576="","",_xlfn.LET(_xlpm.x,VLOOKUP(V576,'Drop-down_menus'!$D$2:$E$13,2,FALSE),IF(_xlpm.x=0,"",_xlpm.x)))</f>
        <v>https://orcid.org/0000-0001-5748-602X</v>
      </c>
      <c r="Z576" s="46" t="str">
        <f>IF(W576="","",_xlfn.LET(_xlpm.x,VLOOKUP(W576,'Drop-down_menus'!$D$2:$E$13,2,FALSE),IF(_xlpm.x=0,"",_xlpm.x)))</f>
        <v>https://orcid.org/0000-0002-9037-7623</v>
      </c>
      <c r="AA576" s="46" t="str">
        <f>IF(X576="","",_xlfn.LET(_xlpm.x,VLOOKUP(X576,'Drop-down_menus'!$D$2:$E$13,2,FALSE),IF(_xlpm.x=0,"",_xlpm.x)))</f>
        <v/>
      </c>
      <c r="AB576" s="49"/>
      <c r="AC576" s="49"/>
      <c r="AD576" s="48"/>
      <c r="AE576" s="46" t="s">
        <v>28</v>
      </c>
      <c r="AF576" s="46" t="s">
        <v>42</v>
      </c>
      <c r="AG576" s="46" t="str">
        <f>IF(AE576="","",_xlfn.LET(_xlpm.x,VLOOKUP(AE576,'Drop-down_menus'!$D$2:$E$13,2,FALSE),IF(_xlpm.x=0,"",_xlpm.x)))</f>
        <v>https://orcid.org/0000-0002-9037-7623</v>
      </c>
      <c r="AH576" s="46" t="str">
        <f>IF(AF576="","",_xlfn.LET(_xlpm.x,VLOOKUP(AF576,'Drop-down_menus'!$D$2:$E$13,2,FALSE),IF(_xlpm.x=0,"",_xlpm.x)))</f>
        <v/>
      </c>
    </row>
    <row r="577" spans="2:35" ht="13.5" customHeight="1">
      <c r="B577" s="46">
        <v>466</v>
      </c>
      <c r="C577" s="46" t="s">
        <v>120</v>
      </c>
      <c r="D577" s="46" t="b">
        <f>COUNTIF(Events!$B$2:$B$171, C577) &gt; 0</f>
        <v>1</v>
      </c>
      <c r="E577" s="46" t="s">
        <v>284</v>
      </c>
      <c r="J577" s="46" t="str">
        <f>IF(I577="","",_xlfn.LET(_xlpm.x,VLOOKUP(I577,'2026-01-09_taxon-match'!$A$2:$N$81,4,FALSE),IF(_xlpm.x=0,"",_xlpm.x)))</f>
        <v/>
      </c>
      <c r="L577" s="46" t="str">
        <f>IF(I577="","",_xlfn.LET(_xlpm.x,VLOOKUP(I577,'2026-01-09_taxon-match'!$A$2:$N$81,3,FALSE),IF(_xlpm.x=0,"",_xlpm.x)))</f>
        <v/>
      </c>
      <c r="M577" s="46" t="str">
        <f>IF($I577="","",_xlfn.LET(_xlpm.x,VLOOKUP($I577,'2026-01-09_taxon-match'!$A$2:$N$81,5,FALSE),IF(_xlpm.x=0,"",_xlpm.x)))</f>
        <v/>
      </c>
      <c r="N577" s="46" t="str">
        <f>IF($I577="","",_xlfn.LET(_xlpm.x,VLOOKUP($I577,'2026-01-09_taxon-match'!$A$2:$N$81,6,FALSE),IF(_xlpm.x=0,"",_xlpm.x)))</f>
        <v/>
      </c>
      <c r="O577" s="46" t="str">
        <f>IF($I577="","",_xlfn.LET(_xlpm.x,VLOOKUP($I577,'2026-01-09_taxon-match'!$A$2:$N$81,7,FALSE),IF(_xlpm.x=0,"",_xlpm.x)))</f>
        <v/>
      </c>
      <c r="P577" s="46" t="str">
        <f>IF($I577="","",_xlfn.LET(_xlpm.x,VLOOKUP($I577,'2026-01-09_taxon-match'!$A$2:$N$81,8,FALSE),IF(_xlpm.x=0,"",_xlpm.x)))</f>
        <v/>
      </c>
      <c r="Q577" s="46" t="str">
        <f>IF($I577="","",_xlfn.LET(_xlpm.x,VLOOKUP($I577,'2026-01-09_taxon-match'!$A$2:$N$81,9,FALSE),IF(_xlpm.x=0,"",_xlpm.x)))</f>
        <v/>
      </c>
      <c r="R577" s="46" t="str">
        <f>IF($I577="","",_xlfn.LET(_xlpm.x,VLOOKUP($I577,'2026-01-09_taxon-match'!$A$2:$N$81,10,FALSE),IF(_xlpm.x=0,"",_xlpm.x)))</f>
        <v/>
      </c>
      <c r="S577" s="46" t="str">
        <f>IF($I577="","",_xlfn.LET(_xlpm.x,VLOOKUP($I577,'2026-01-09_taxon-match'!$A$2:$N$81,11,FALSE),IF(_xlpm.x=0,"",_xlpm.x)))</f>
        <v/>
      </c>
      <c r="T577" s="46" t="str">
        <f>IF($I577="","",_xlfn.LET(_xlpm.x,VLOOKUP($I577,'2026-01-09_taxon-match'!$A$2:$N$81,13,FALSE),IF(_xlpm.x=0,"",_xlpm.x)))</f>
        <v/>
      </c>
      <c r="V577" t="s">
        <v>39</v>
      </c>
      <c r="W577" t="s">
        <v>46</v>
      </c>
      <c r="Y577" s="46" t="str">
        <f>IF(V577="","",_xlfn.LET(_xlpm.x,VLOOKUP(V577,'Drop-down_menus'!$D$2:$E$13,2,FALSE),IF(_xlpm.x=0,"",_xlpm.x)))</f>
        <v>https://orcid.org/0009-0002-6669-2911</v>
      </c>
      <c r="Z577" s="46" t="str">
        <f>IF(W577="","",_xlfn.LET(_xlpm.x,VLOOKUP(W577,'Drop-down_menus'!$D$2:$E$13,2,FALSE),IF(_xlpm.x=0,"",_xlpm.x)))</f>
        <v>https://orcid.org/0000-0003-0502-8101</v>
      </c>
      <c r="AA577" s="46" t="str">
        <f>IF(X577="","",_xlfn.LET(_xlpm.x,VLOOKUP(X577,'Drop-down_menus'!$D$2:$E$13,2,FALSE),IF(_xlpm.x=0,"",_xlpm.x)))</f>
        <v/>
      </c>
      <c r="AB577" s="14" t="s">
        <v>223</v>
      </c>
      <c r="AC577" s="14" t="s">
        <v>241</v>
      </c>
      <c r="AE577" s="46" t="s">
        <v>28</v>
      </c>
      <c r="AF577" s="46" t="s">
        <v>42</v>
      </c>
      <c r="AG577" s="46" t="str">
        <f>IF(AE577="","",_xlfn.LET(_xlpm.x,VLOOKUP(AE577,'Drop-down_menus'!$D$2:$E$13,2,FALSE),IF(_xlpm.x=0,"",_xlpm.x)))</f>
        <v>https://orcid.org/0000-0002-9037-7623</v>
      </c>
      <c r="AH577" s="46" t="str">
        <f>IF(AF577="","",_xlfn.LET(_xlpm.x,VLOOKUP(AF577,'Drop-down_menus'!$D$2:$E$13,2,FALSE),IF(_xlpm.x=0,"",_xlpm.x)))</f>
        <v/>
      </c>
    </row>
    <row r="578" spans="2:35" ht="13.5" customHeight="1">
      <c r="B578" s="46">
        <v>467</v>
      </c>
      <c r="C578" s="46" t="s">
        <v>120</v>
      </c>
      <c r="D578" s="46" t="b">
        <f>COUNTIF(Events!$B$2:$B$171, C578) &gt; 0</f>
        <v>1</v>
      </c>
      <c r="E578" s="46" t="s">
        <v>284</v>
      </c>
      <c r="J578" s="46" t="str">
        <f>IF(I578="","",_xlfn.LET(_xlpm.x,VLOOKUP(I578,'2026-01-09_taxon-match'!$A$2:$N$81,4,FALSE),IF(_xlpm.x=0,"",_xlpm.x)))</f>
        <v/>
      </c>
      <c r="L578" s="46" t="str">
        <f>IF(I578="","",_xlfn.LET(_xlpm.x,VLOOKUP(I578,'2026-01-09_taxon-match'!$A$2:$N$81,3,FALSE),IF(_xlpm.x=0,"",_xlpm.x)))</f>
        <v/>
      </c>
      <c r="M578" s="46" t="str">
        <f>IF($I578="","",_xlfn.LET(_xlpm.x,VLOOKUP($I578,'2026-01-09_taxon-match'!$A$2:$N$81,5,FALSE),IF(_xlpm.x=0,"",_xlpm.x)))</f>
        <v/>
      </c>
      <c r="N578" s="46" t="str">
        <f>IF($I578="","",_xlfn.LET(_xlpm.x,VLOOKUP($I578,'2026-01-09_taxon-match'!$A$2:$N$81,6,FALSE),IF(_xlpm.x=0,"",_xlpm.x)))</f>
        <v/>
      </c>
      <c r="O578" s="46" t="str">
        <f>IF($I578="","",_xlfn.LET(_xlpm.x,VLOOKUP($I578,'2026-01-09_taxon-match'!$A$2:$N$81,7,FALSE),IF(_xlpm.x=0,"",_xlpm.x)))</f>
        <v/>
      </c>
      <c r="P578" s="46" t="str">
        <f>IF($I578="","",_xlfn.LET(_xlpm.x,VLOOKUP($I578,'2026-01-09_taxon-match'!$A$2:$N$81,8,FALSE),IF(_xlpm.x=0,"",_xlpm.x)))</f>
        <v/>
      </c>
      <c r="Q578" s="46" t="str">
        <f>IF($I578="","",_xlfn.LET(_xlpm.x,VLOOKUP($I578,'2026-01-09_taxon-match'!$A$2:$N$81,9,FALSE),IF(_xlpm.x=0,"",_xlpm.x)))</f>
        <v/>
      </c>
      <c r="R578" s="46" t="str">
        <f>IF($I578="","",_xlfn.LET(_xlpm.x,VLOOKUP($I578,'2026-01-09_taxon-match'!$A$2:$N$81,10,FALSE),IF(_xlpm.x=0,"",_xlpm.x)))</f>
        <v/>
      </c>
      <c r="S578" s="46" t="str">
        <f>IF($I578="","",_xlfn.LET(_xlpm.x,VLOOKUP($I578,'2026-01-09_taxon-match'!$A$2:$N$81,11,FALSE),IF(_xlpm.x=0,"",_xlpm.x)))</f>
        <v/>
      </c>
      <c r="T578" s="46" t="str">
        <f>IF($I578="","",_xlfn.LET(_xlpm.x,VLOOKUP($I578,'2026-01-09_taxon-match'!$A$2:$N$81,13,FALSE),IF(_xlpm.x=0,"",_xlpm.x)))</f>
        <v/>
      </c>
      <c r="V578" t="s">
        <v>39</v>
      </c>
      <c r="W578" t="s">
        <v>46</v>
      </c>
      <c r="Y578" s="46" t="str">
        <f>IF(V578="","",_xlfn.LET(_xlpm.x,VLOOKUP(V578,'Drop-down_menus'!$D$2:$E$13,2,FALSE),IF(_xlpm.x=0,"",_xlpm.x)))</f>
        <v>https://orcid.org/0009-0002-6669-2911</v>
      </c>
      <c r="Z578" s="46" t="str">
        <f>IF(W578="","",_xlfn.LET(_xlpm.x,VLOOKUP(W578,'Drop-down_menus'!$D$2:$E$13,2,FALSE),IF(_xlpm.x=0,"",_xlpm.x)))</f>
        <v>https://orcid.org/0000-0003-0502-8101</v>
      </c>
      <c r="AA578" s="46" t="str">
        <f>IF(X578="","",_xlfn.LET(_xlpm.x,VLOOKUP(X578,'Drop-down_menus'!$D$2:$E$13,2,FALSE),IF(_xlpm.x=0,"",_xlpm.x)))</f>
        <v/>
      </c>
      <c r="AB578" s="14" t="s">
        <v>223</v>
      </c>
      <c r="AC578" s="14" t="s">
        <v>241</v>
      </c>
      <c r="AE578" s="46" t="s">
        <v>28</v>
      </c>
      <c r="AF578" s="46" t="s">
        <v>42</v>
      </c>
      <c r="AG578" s="46" t="str">
        <f>IF(AE578="","",_xlfn.LET(_xlpm.x,VLOOKUP(AE578,'Drop-down_menus'!$D$2:$E$13,2,FALSE),IF(_xlpm.x=0,"",_xlpm.x)))</f>
        <v>https://orcid.org/0000-0002-9037-7623</v>
      </c>
      <c r="AH578" s="46" t="str">
        <f>IF(AF578="","",_xlfn.LET(_xlpm.x,VLOOKUP(AF578,'Drop-down_menus'!$D$2:$E$13,2,FALSE),IF(_xlpm.x=0,"",_xlpm.x)))</f>
        <v/>
      </c>
    </row>
    <row r="579" spans="2:35" ht="13.5" customHeight="1">
      <c r="B579" s="46">
        <v>468</v>
      </c>
      <c r="C579" s="46" t="s">
        <v>120</v>
      </c>
      <c r="D579" s="46" t="b">
        <f>COUNTIF(Events!$B$2:$B$171, C579) &gt; 0</f>
        <v>1</v>
      </c>
      <c r="E579" s="46" t="s">
        <v>284</v>
      </c>
      <c r="J579" s="46" t="str">
        <f>IF(I579="","",_xlfn.LET(_xlpm.x,VLOOKUP(I579,'2026-01-09_taxon-match'!$A$2:$N$81,4,FALSE),IF(_xlpm.x=0,"",_xlpm.x)))</f>
        <v/>
      </c>
      <c r="L579" s="46" t="str">
        <f>IF(I579="","",_xlfn.LET(_xlpm.x,VLOOKUP(I579,'2026-01-09_taxon-match'!$A$2:$N$81,3,FALSE),IF(_xlpm.x=0,"",_xlpm.x)))</f>
        <v/>
      </c>
      <c r="M579" s="46" t="str">
        <f>IF($I579="","",_xlfn.LET(_xlpm.x,VLOOKUP($I579,'2026-01-09_taxon-match'!$A$2:$N$81,5,FALSE),IF(_xlpm.x=0,"",_xlpm.x)))</f>
        <v/>
      </c>
      <c r="N579" s="46" t="str">
        <f>IF($I579="","",_xlfn.LET(_xlpm.x,VLOOKUP($I579,'2026-01-09_taxon-match'!$A$2:$N$81,6,FALSE),IF(_xlpm.x=0,"",_xlpm.x)))</f>
        <v/>
      </c>
      <c r="O579" s="46" t="str">
        <f>IF($I579="","",_xlfn.LET(_xlpm.x,VLOOKUP($I579,'2026-01-09_taxon-match'!$A$2:$N$81,7,FALSE),IF(_xlpm.x=0,"",_xlpm.x)))</f>
        <v/>
      </c>
      <c r="P579" s="46" t="str">
        <f>IF($I579="","",_xlfn.LET(_xlpm.x,VLOOKUP($I579,'2026-01-09_taxon-match'!$A$2:$N$81,8,FALSE),IF(_xlpm.x=0,"",_xlpm.x)))</f>
        <v/>
      </c>
      <c r="Q579" s="46" t="str">
        <f>IF($I579="","",_xlfn.LET(_xlpm.x,VLOOKUP($I579,'2026-01-09_taxon-match'!$A$2:$N$81,9,FALSE),IF(_xlpm.x=0,"",_xlpm.x)))</f>
        <v/>
      </c>
      <c r="R579" s="46" t="str">
        <f>IF($I579="","",_xlfn.LET(_xlpm.x,VLOOKUP($I579,'2026-01-09_taxon-match'!$A$2:$N$81,10,FALSE),IF(_xlpm.x=0,"",_xlpm.x)))</f>
        <v/>
      </c>
      <c r="S579" s="46" t="str">
        <f>IF($I579="","",_xlfn.LET(_xlpm.x,VLOOKUP($I579,'2026-01-09_taxon-match'!$A$2:$N$81,11,FALSE),IF(_xlpm.x=0,"",_xlpm.x)))</f>
        <v/>
      </c>
      <c r="T579" s="46" t="str">
        <f>IF($I579="","",_xlfn.LET(_xlpm.x,VLOOKUP($I579,'2026-01-09_taxon-match'!$A$2:$N$81,13,FALSE),IF(_xlpm.x=0,"",_xlpm.x)))</f>
        <v/>
      </c>
      <c r="V579" t="s">
        <v>39</v>
      </c>
      <c r="W579" t="s">
        <v>46</v>
      </c>
      <c r="Y579" s="46" t="str">
        <f>IF(V579="","",_xlfn.LET(_xlpm.x,VLOOKUP(V579,'Drop-down_menus'!$D$2:$E$13,2,FALSE),IF(_xlpm.x=0,"",_xlpm.x)))</f>
        <v>https://orcid.org/0009-0002-6669-2911</v>
      </c>
      <c r="Z579" s="46" t="str">
        <f>IF(W579="","",_xlfn.LET(_xlpm.x,VLOOKUP(W579,'Drop-down_menus'!$D$2:$E$13,2,FALSE),IF(_xlpm.x=0,"",_xlpm.x)))</f>
        <v>https://orcid.org/0000-0003-0502-8101</v>
      </c>
      <c r="AA579" s="46" t="str">
        <f>IF(X579="","",_xlfn.LET(_xlpm.x,VLOOKUP(X579,'Drop-down_menus'!$D$2:$E$13,2,FALSE),IF(_xlpm.x=0,"",_xlpm.x)))</f>
        <v/>
      </c>
      <c r="AB579" s="14" t="s">
        <v>223</v>
      </c>
      <c r="AC579" s="14" t="s">
        <v>241</v>
      </c>
      <c r="AE579" s="46" t="s">
        <v>28</v>
      </c>
      <c r="AF579" s="46" t="s">
        <v>42</v>
      </c>
      <c r="AG579" s="46" t="str">
        <f>IF(AE579="","",_xlfn.LET(_xlpm.x,VLOOKUP(AE579,'Drop-down_menus'!$D$2:$E$13,2,FALSE),IF(_xlpm.x=0,"",_xlpm.x)))</f>
        <v>https://orcid.org/0000-0002-9037-7623</v>
      </c>
      <c r="AH579" s="46" t="str">
        <f>IF(AF579="","",_xlfn.LET(_xlpm.x,VLOOKUP(AF579,'Drop-down_menus'!$D$2:$E$13,2,FALSE),IF(_xlpm.x=0,"",_xlpm.x)))</f>
        <v/>
      </c>
    </row>
    <row r="580" spans="2:35" ht="13.5" customHeight="1">
      <c r="B580" s="46">
        <v>472</v>
      </c>
      <c r="C580" s="46" t="s">
        <v>121</v>
      </c>
      <c r="D580" s="46" t="b">
        <f>COUNTIF(Events!$B$2:$B$171, C580) &gt; 0</f>
        <v>1</v>
      </c>
      <c r="E580" s="46" t="s">
        <v>169</v>
      </c>
      <c r="G580" s="46" t="s">
        <v>285</v>
      </c>
      <c r="I580" s="46" t="s">
        <v>285</v>
      </c>
      <c r="J580" s="46" t="str">
        <f>IF(I580="","",_xlfn.LET(_xlpm.x,VLOOKUP(I580,'2026-01-09_taxon-match'!$A$2:$N$81,4,FALSE),IF(_xlpm.x=0,"",_xlpm.x)))</f>
        <v>Crinoidea</v>
      </c>
      <c r="L580" s="46" t="str">
        <f>IF(I580="","",_xlfn.LET(_xlpm.x,VLOOKUP(I580,'2026-01-09_taxon-match'!$A$2:$N$81,3,FALSE),IF(_xlpm.x=0,"",_xlpm.x)))</f>
        <v>urn:lsid:marinespecies.org:taxname:123081</v>
      </c>
      <c r="M580" s="46" t="str">
        <f>IF($I580="","",_xlfn.LET(_xlpm.x,VLOOKUP($I580,'2026-01-09_taxon-match'!$A$2:$N$81,5,FALSE),IF(_xlpm.x=0,"",_xlpm.x)))</f>
        <v>Miller, 1821</v>
      </c>
      <c r="N580" s="46" t="str">
        <f>IF($I580="","",_xlfn.LET(_xlpm.x,VLOOKUP($I580,'2026-01-09_taxon-match'!$A$2:$N$81,6,FALSE),IF(_xlpm.x=0,"",_xlpm.x)))</f>
        <v>Animalia</v>
      </c>
      <c r="O580" s="46" t="str">
        <f>IF($I580="","",_xlfn.LET(_xlpm.x,VLOOKUP($I580,'2026-01-09_taxon-match'!$A$2:$N$81,7,FALSE),IF(_xlpm.x=0,"",_xlpm.x)))</f>
        <v>Echinodermata</v>
      </c>
      <c r="P580" s="46" t="str">
        <f>IF($I580="","",_xlfn.LET(_xlpm.x,VLOOKUP($I580,'2026-01-09_taxon-match'!$A$2:$N$81,8,FALSE),IF(_xlpm.x=0,"",_xlpm.x)))</f>
        <v>Crinoidea</v>
      </c>
      <c r="Q580" s="46" t="str">
        <f>IF($I580="","",_xlfn.LET(_xlpm.x,VLOOKUP($I580,'2026-01-09_taxon-match'!$A$2:$N$81,9,FALSE),IF(_xlpm.x=0,"",_xlpm.x)))</f>
        <v/>
      </c>
      <c r="R580" s="46" t="str">
        <f>IF($I580="","",_xlfn.LET(_xlpm.x,VLOOKUP($I580,'2026-01-09_taxon-match'!$A$2:$N$81,10,FALSE),IF(_xlpm.x=0,"",_xlpm.x)))</f>
        <v/>
      </c>
      <c r="S580" s="46" t="str">
        <f>IF($I580="","",_xlfn.LET(_xlpm.x,VLOOKUP($I580,'2026-01-09_taxon-match'!$A$2:$N$81,11,FALSE),IF(_xlpm.x=0,"",_xlpm.x)))</f>
        <v/>
      </c>
      <c r="T580" s="46" t="str">
        <f>IF($I580="","",_xlfn.LET(_xlpm.x,VLOOKUP($I580,'2026-01-09_taxon-match'!$A$2:$N$81,13,FALSE),IF(_xlpm.x=0,"",_xlpm.x)))</f>
        <v/>
      </c>
      <c r="U580" s="46">
        <v>1</v>
      </c>
      <c r="V580" s="46" t="s">
        <v>42</v>
      </c>
      <c r="Y580" s="46" t="str">
        <f>IF(V580="","",_xlfn.LET(_xlpm.x,VLOOKUP(V580,'Drop-down_menus'!$D$2:$E$13,2,FALSE),IF(_xlpm.x=0,"",_xlpm.x)))</f>
        <v/>
      </c>
      <c r="Z580" s="46" t="str">
        <f>IF(W580="","",_xlfn.LET(_xlpm.x,VLOOKUP(W580,'Drop-down_menus'!$D$2:$E$13,2,FALSE),IF(_xlpm.x=0,"",_xlpm.x)))</f>
        <v/>
      </c>
      <c r="AA580" s="46" t="str">
        <f>IF(X580="","",_xlfn.LET(_xlpm.x,VLOOKUP(X580,'Drop-down_menus'!$D$2:$E$13,2,FALSE),IF(_xlpm.x=0,"",_xlpm.x)))</f>
        <v/>
      </c>
      <c r="AB580" s="14" t="s">
        <v>174</v>
      </c>
      <c r="AC580" s="14" t="s">
        <v>173</v>
      </c>
      <c r="AE580" s="46" t="s">
        <v>28</v>
      </c>
      <c r="AF580" s="46" t="s">
        <v>42</v>
      </c>
      <c r="AG580" s="46" t="str">
        <f>IF(AE580="","",_xlfn.LET(_xlpm.x,VLOOKUP(AE580,'Drop-down_menus'!$D$2:$E$13,2,FALSE),IF(_xlpm.x=0,"",_xlpm.x)))</f>
        <v>https://orcid.org/0000-0002-9037-7623</v>
      </c>
      <c r="AH580" s="46" t="str">
        <f>IF(AF580="","",_xlfn.LET(_xlpm.x,VLOOKUP(AF580,'Drop-down_menus'!$D$2:$E$13,2,FALSE),IF(_xlpm.x=0,"",_xlpm.x)))</f>
        <v/>
      </c>
    </row>
    <row r="581" spans="2:35" ht="13.5" customHeight="1">
      <c r="B581" s="46">
        <v>473</v>
      </c>
      <c r="C581" s="46" t="s">
        <v>121</v>
      </c>
      <c r="D581" s="46" t="b">
        <f>COUNTIF(Events!$B$2:$B$171, C581) &gt; 0</f>
        <v>1</v>
      </c>
      <c r="E581" s="46" t="s">
        <v>169</v>
      </c>
      <c r="G581" s="46" t="s">
        <v>251</v>
      </c>
      <c r="I581" s="46" t="s">
        <v>1323</v>
      </c>
      <c r="J581" s="46" t="str">
        <f>IF(I581="","",_xlfn.LET(_xlpm.x,VLOOKUP(I581,'2026-01-09_taxon-match'!$A$2:$N$81,4,FALSE),IF(_xlpm.x=0,"",_xlpm.x)))</f>
        <v>Animalia</v>
      </c>
      <c r="L581" s="46" t="str">
        <f>IF(I581="","",_xlfn.LET(_xlpm.x,VLOOKUP(I581,'2026-01-09_taxon-match'!$A$2:$N$81,3,FALSE),IF(_xlpm.x=0,"",_xlpm.x)))</f>
        <v>urn:lsid:marinespecies.org:taxname:2</v>
      </c>
      <c r="M581" s="46" t="str">
        <f>IF($I581="","",_xlfn.LET(_xlpm.x,VLOOKUP($I581,'2026-01-09_taxon-match'!$A$2:$N$81,5,FALSE),IF(_xlpm.x=0,"",_xlpm.x)))</f>
        <v/>
      </c>
      <c r="N581" s="46" t="str">
        <f>IF($I581="","",_xlfn.LET(_xlpm.x,VLOOKUP($I581,'2026-01-09_taxon-match'!$A$2:$N$81,6,FALSE),IF(_xlpm.x=0,"",_xlpm.x)))</f>
        <v>Animalia</v>
      </c>
      <c r="O581" s="46" t="str">
        <f>IF($I581="","",_xlfn.LET(_xlpm.x,VLOOKUP($I581,'2026-01-09_taxon-match'!$A$2:$N$81,7,FALSE),IF(_xlpm.x=0,"",_xlpm.x)))</f>
        <v/>
      </c>
      <c r="P581" s="46" t="str">
        <f>IF($I581="","",_xlfn.LET(_xlpm.x,VLOOKUP($I581,'2026-01-09_taxon-match'!$A$2:$N$81,8,FALSE),IF(_xlpm.x=0,"",_xlpm.x)))</f>
        <v/>
      </c>
      <c r="Q581" s="46" t="str">
        <f>IF($I581="","",_xlfn.LET(_xlpm.x,VLOOKUP($I581,'2026-01-09_taxon-match'!$A$2:$N$81,9,FALSE),IF(_xlpm.x=0,"",_xlpm.x)))</f>
        <v/>
      </c>
      <c r="R581" s="46" t="str">
        <f>IF($I581="","",_xlfn.LET(_xlpm.x,VLOOKUP($I581,'2026-01-09_taxon-match'!$A$2:$N$81,10,FALSE),IF(_xlpm.x=0,"",_xlpm.x)))</f>
        <v/>
      </c>
      <c r="S581" s="46" t="str">
        <f>IF($I581="","",_xlfn.LET(_xlpm.x,VLOOKUP($I581,'2026-01-09_taxon-match'!$A$2:$N$81,11,FALSE),IF(_xlpm.x=0,"",_xlpm.x)))</f>
        <v/>
      </c>
      <c r="T581" s="46" t="str">
        <f>IF($I581="","",_xlfn.LET(_xlpm.x,VLOOKUP($I581,'2026-01-09_taxon-match'!$A$2:$N$81,13,FALSE),IF(_xlpm.x=0,"",_xlpm.x)))</f>
        <v/>
      </c>
      <c r="U581" s="46">
        <v>1000</v>
      </c>
      <c r="V581" s="46" t="s">
        <v>42</v>
      </c>
      <c r="Y581" s="46" t="str">
        <f>IF(V581="","",_xlfn.LET(_xlpm.x,VLOOKUP(V581,'Drop-down_menus'!$D$2:$E$13,2,FALSE),IF(_xlpm.x=0,"",_xlpm.x)))</f>
        <v/>
      </c>
      <c r="Z581" s="46" t="str">
        <f>IF(W581="","",_xlfn.LET(_xlpm.x,VLOOKUP(W581,'Drop-down_menus'!$D$2:$E$13,2,FALSE),IF(_xlpm.x=0,"",_xlpm.x)))</f>
        <v/>
      </c>
      <c r="AA581" s="46" t="str">
        <f>IF(X581="","",_xlfn.LET(_xlpm.x,VLOOKUP(X581,'Drop-down_menus'!$D$2:$E$13,2,FALSE),IF(_xlpm.x=0,"",_xlpm.x)))</f>
        <v/>
      </c>
      <c r="AB581" s="14" t="s">
        <v>174</v>
      </c>
      <c r="AC581" s="14" t="s">
        <v>173</v>
      </c>
      <c r="AE581" s="46" t="s">
        <v>28</v>
      </c>
      <c r="AF581" s="46" t="s">
        <v>42</v>
      </c>
      <c r="AG581" s="46" t="str">
        <f>IF(AE581="","",_xlfn.LET(_xlpm.x,VLOOKUP(AE581,'Drop-down_menus'!$D$2:$E$13,2,FALSE),IF(_xlpm.x=0,"",_xlpm.x)))</f>
        <v>https://orcid.org/0000-0002-9037-7623</v>
      </c>
      <c r="AH581" s="46" t="str">
        <f>IF(AF581="","",_xlfn.LET(_xlpm.x,VLOOKUP(AF581,'Drop-down_menus'!$D$2:$E$13,2,FALSE),IF(_xlpm.x=0,"",_xlpm.x)))</f>
        <v/>
      </c>
      <c r="AI581" s="47"/>
    </row>
    <row r="582" spans="2:35" ht="13.5" customHeight="1">
      <c r="B582" s="46">
        <v>474</v>
      </c>
      <c r="C582" s="46" t="s">
        <v>121</v>
      </c>
      <c r="D582" s="46" t="b">
        <f>COUNTIF(Events!$B$2:$B$171, C582) &gt; 0</f>
        <v>1</v>
      </c>
      <c r="E582" s="46" t="s">
        <v>169</v>
      </c>
      <c r="G582" s="46" t="s">
        <v>286</v>
      </c>
      <c r="I582" s="46" t="s">
        <v>286</v>
      </c>
      <c r="J582" s="46" t="str">
        <f>IF(I582="","",_xlfn.LET(_xlpm.x,VLOOKUP(I582,'2026-01-09_taxon-match'!$A$2:$N$81,4,FALSE),IF(_xlpm.x=0,"",_xlpm.x)))</f>
        <v>Holothuroidea</v>
      </c>
      <c r="L582" s="46" t="str">
        <f>IF(I582="","",_xlfn.LET(_xlpm.x,VLOOKUP(I582,'2026-01-09_taxon-match'!$A$2:$N$81,3,FALSE),IF(_xlpm.x=0,"",_xlpm.x)))</f>
        <v>urn:lsid:marinespecies.org:taxname:123083</v>
      </c>
      <c r="M582" s="46" t="str">
        <f>IF($I582="","",_xlfn.LET(_xlpm.x,VLOOKUP($I582,'2026-01-09_taxon-match'!$A$2:$N$81,5,FALSE),IF(_xlpm.x=0,"",_xlpm.x)))</f>
        <v>de Blainville, 1834</v>
      </c>
      <c r="N582" s="46" t="str">
        <f>IF($I582="","",_xlfn.LET(_xlpm.x,VLOOKUP($I582,'2026-01-09_taxon-match'!$A$2:$N$81,6,FALSE),IF(_xlpm.x=0,"",_xlpm.x)))</f>
        <v>Animalia</v>
      </c>
      <c r="O582" s="46" t="str">
        <f>IF($I582="","",_xlfn.LET(_xlpm.x,VLOOKUP($I582,'2026-01-09_taxon-match'!$A$2:$N$81,7,FALSE),IF(_xlpm.x=0,"",_xlpm.x)))</f>
        <v>Echinodermata</v>
      </c>
      <c r="P582" s="46" t="str">
        <f>IF($I582="","",_xlfn.LET(_xlpm.x,VLOOKUP($I582,'2026-01-09_taxon-match'!$A$2:$N$81,8,FALSE),IF(_xlpm.x=0,"",_xlpm.x)))</f>
        <v>Holothuroidea</v>
      </c>
      <c r="Q582" s="46" t="str">
        <f>IF($I582="","",_xlfn.LET(_xlpm.x,VLOOKUP($I582,'2026-01-09_taxon-match'!$A$2:$N$81,9,FALSE),IF(_xlpm.x=0,"",_xlpm.x)))</f>
        <v/>
      </c>
      <c r="R582" s="46" t="str">
        <f>IF($I582="","",_xlfn.LET(_xlpm.x,VLOOKUP($I582,'2026-01-09_taxon-match'!$A$2:$N$81,10,FALSE),IF(_xlpm.x=0,"",_xlpm.x)))</f>
        <v/>
      </c>
      <c r="S582" s="46" t="str">
        <f>IF($I582="","",_xlfn.LET(_xlpm.x,VLOOKUP($I582,'2026-01-09_taxon-match'!$A$2:$N$81,11,FALSE),IF(_xlpm.x=0,"",_xlpm.x)))</f>
        <v/>
      </c>
      <c r="T582" s="46" t="str">
        <f>IF($I582="","",_xlfn.LET(_xlpm.x,VLOOKUP($I582,'2026-01-09_taxon-match'!$A$2:$N$81,13,FALSE),IF(_xlpm.x=0,"",_xlpm.x)))</f>
        <v/>
      </c>
      <c r="U582" s="46">
        <v>2</v>
      </c>
      <c r="V582" s="46" t="s">
        <v>42</v>
      </c>
      <c r="Y582" s="46" t="str">
        <f>IF(V582="","",_xlfn.LET(_xlpm.x,VLOOKUP(V582,'Drop-down_menus'!$D$2:$E$13,2,FALSE),IF(_xlpm.x=0,"",_xlpm.x)))</f>
        <v/>
      </c>
      <c r="Z582" s="46" t="str">
        <f>IF(W582="","",_xlfn.LET(_xlpm.x,VLOOKUP(W582,'Drop-down_menus'!$D$2:$E$13,2,FALSE),IF(_xlpm.x=0,"",_xlpm.x)))</f>
        <v/>
      </c>
      <c r="AA582" s="46" t="str">
        <f>IF(X582="","",_xlfn.LET(_xlpm.x,VLOOKUP(X582,'Drop-down_menus'!$D$2:$E$13,2,FALSE),IF(_xlpm.x=0,"",_xlpm.x)))</f>
        <v/>
      </c>
      <c r="AB582" s="14" t="s">
        <v>174</v>
      </c>
      <c r="AC582" s="14" t="s">
        <v>173</v>
      </c>
      <c r="AE582" s="46" t="s">
        <v>28</v>
      </c>
      <c r="AF582" s="46" t="s">
        <v>42</v>
      </c>
      <c r="AG582" s="46" t="str">
        <f>IF(AE582="","",_xlfn.LET(_xlpm.x,VLOOKUP(AE582,'Drop-down_menus'!$D$2:$E$13,2,FALSE),IF(_xlpm.x=0,"",_xlpm.x)))</f>
        <v>https://orcid.org/0000-0002-9037-7623</v>
      </c>
      <c r="AH582" s="46" t="str">
        <f>IF(AF582="","",_xlfn.LET(_xlpm.x,VLOOKUP(AF582,'Drop-down_menus'!$D$2:$E$13,2,FALSE),IF(_xlpm.x=0,"",_xlpm.x)))</f>
        <v/>
      </c>
    </row>
    <row r="583" spans="2:35" ht="13.5" customHeight="1">
      <c r="B583" s="46">
        <v>475</v>
      </c>
      <c r="C583" s="46" t="s">
        <v>121</v>
      </c>
      <c r="D583" s="46" t="b">
        <f>COUNTIF(Events!$B$2:$B$171, C583) &gt; 0</f>
        <v>1</v>
      </c>
      <c r="E583" s="46" t="s">
        <v>169</v>
      </c>
      <c r="G583" s="46" t="s">
        <v>251</v>
      </c>
      <c r="I583" s="46" t="s">
        <v>1323</v>
      </c>
      <c r="J583" s="46" t="str">
        <f>IF(I583="","",_xlfn.LET(_xlpm.x,VLOOKUP(I583,'2026-01-09_taxon-match'!$A$2:$N$81,4,FALSE),IF(_xlpm.x=0,"",_xlpm.x)))</f>
        <v>Animalia</v>
      </c>
      <c r="L583" s="46" t="str">
        <f>IF(I583="","",_xlfn.LET(_xlpm.x,VLOOKUP(I583,'2026-01-09_taxon-match'!$A$2:$N$81,3,FALSE),IF(_xlpm.x=0,"",_xlpm.x)))</f>
        <v>urn:lsid:marinespecies.org:taxname:2</v>
      </c>
      <c r="M583" s="46" t="str">
        <f>IF($I583="","",_xlfn.LET(_xlpm.x,VLOOKUP($I583,'2026-01-09_taxon-match'!$A$2:$N$81,5,FALSE),IF(_xlpm.x=0,"",_xlpm.x)))</f>
        <v/>
      </c>
      <c r="N583" s="46" t="str">
        <f>IF($I583="","",_xlfn.LET(_xlpm.x,VLOOKUP($I583,'2026-01-09_taxon-match'!$A$2:$N$81,6,FALSE),IF(_xlpm.x=0,"",_xlpm.x)))</f>
        <v>Animalia</v>
      </c>
      <c r="O583" s="46" t="str">
        <f>IF($I583="","",_xlfn.LET(_xlpm.x,VLOOKUP($I583,'2026-01-09_taxon-match'!$A$2:$N$81,7,FALSE),IF(_xlpm.x=0,"",_xlpm.x)))</f>
        <v/>
      </c>
      <c r="P583" s="46" t="str">
        <f>IF($I583="","",_xlfn.LET(_xlpm.x,VLOOKUP($I583,'2026-01-09_taxon-match'!$A$2:$N$81,8,FALSE),IF(_xlpm.x=0,"",_xlpm.x)))</f>
        <v/>
      </c>
      <c r="Q583" s="46" t="str">
        <f>IF($I583="","",_xlfn.LET(_xlpm.x,VLOOKUP($I583,'2026-01-09_taxon-match'!$A$2:$N$81,9,FALSE),IF(_xlpm.x=0,"",_xlpm.x)))</f>
        <v/>
      </c>
      <c r="R583" s="46" t="str">
        <f>IF($I583="","",_xlfn.LET(_xlpm.x,VLOOKUP($I583,'2026-01-09_taxon-match'!$A$2:$N$81,10,FALSE),IF(_xlpm.x=0,"",_xlpm.x)))</f>
        <v/>
      </c>
      <c r="S583" s="46" t="str">
        <f>IF($I583="","",_xlfn.LET(_xlpm.x,VLOOKUP($I583,'2026-01-09_taxon-match'!$A$2:$N$81,11,FALSE),IF(_xlpm.x=0,"",_xlpm.x)))</f>
        <v/>
      </c>
      <c r="T583" s="46" t="str">
        <f>IF($I583="","",_xlfn.LET(_xlpm.x,VLOOKUP($I583,'2026-01-09_taxon-match'!$A$2:$N$81,13,FALSE),IF(_xlpm.x=0,"",_xlpm.x)))</f>
        <v/>
      </c>
      <c r="U583" s="46">
        <v>50</v>
      </c>
      <c r="V583" s="46" t="s">
        <v>42</v>
      </c>
      <c r="Y583" s="46" t="str">
        <f>IF(V583="","",_xlfn.LET(_xlpm.x,VLOOKUP(V583,'Drop-down_menus'!$D$2:$E$13,2,FALSE),IF(_xlpm.x=0,"",_xlpm.x)))</f>
        <v/>
      </c>
      <c r="Z583" s="46" t="str">
        <f>IF(W583="","",_xlfn.LET(_xlpm.x,VLOOKUP(W583,'Drop-down_menus'!$D$2:$E$13,2,FALSE),IF(_xlpm.x=0,"",_xlpm.x)))</f>
        <v/>
      </c>
      <c r="AA583" s="46" t="str">
        <f>IF(X583="","",_xlfn.LET(_xlpm.x,VLOOKUP(X583,'Drop-down_menus'!$D$2:$E$13,2,FALSE),IF(_xlpm.x=0,"",_xlpm.x)))</f>
        <v/>
      </c>
      <c r="AB583" s="14" t="s">
        <v>174</v>
      </c>
      <c r="AC583" s="14" t="s">
        <v>173</v>
      </c>
      <c r="AD583" s="46" t="s">
        <v>287</v>
      </c>
      <c r="AE583" s="46" t="s">
        <v>28</v>
      </c>
      <c r="AF583" s="46" t="s">
        <v>42</v>
      </c>
      <c r="AG583" s="46" t="str">
        <f>IF(AE583="","",_xlfn.LET(_xlpm.x,VLOOKUP(AE583,'Drop-down_menus'!$D$2:$E$13,2,FALSE),IF(_xlpm.x=0,"",_xlpm.x)))</f>
        <v>https://orcid.org/0000-0002-9037-7623</v>
      </c>
      <c r="AH583" s="46" t="str">
        <f>IF(AF583="","",_xlfn.LET(_xlpm.x,VLOOKUP(AF583,'Drop-down_menus'!$D$2:$E$13,2,FALSE),IF(_xlpm.x=0,"",_xlpm.x)))</f>
        <v/>
      </c>
    </row>
    <row r="584" spans="2:35" ht="13.5" customHeight="1">
      <c r="B584" s="46">
        <v>490</v>
      </c>
      <c r="C584" s="46" t="s">
        <v>116</v>
      </c>
      <c r="D584" s="46" t="b">
        <f>COUNTIF(Events!$B$2:$B$171, C584) &gt; 0</f>
        <v>1</v>
      </c>
      <c r="E584" s="46" t="s">
        <v>196</v>
      </c>
      <c r="J584" s="46" t="str">
        <f>IF(I584="","",_xlfn.LET(_xlpm.x,VLOOKUP(I584,'2026-01-09_taxon-match'!$A$2:$N$81,4,FALSE),IF(_xlpm.x=0,"",_xlpm.x)))</f>
        <v/>
      </c>
      <c r="L584" s="46" t="str">
        <f>IF(I584="","",_xlfn.LET(_xlpm.x,VLOOKUP(I584,'2026-01-09_taxon-match'!$A$2:$N$81,3,FALSE),IF(_xlpm.x=0,"",_xlpm.x)))</f>
        <v/>
      </c>
      <c r="M584" s="46" t="str">
        <f>IF($I584="","",_xlfn.LET(_xlpm.x,VLOOKUP($I584,'2026-01-09_taxon-match'!$A$2:$N$81,5,FALSE),IF(_xlpm.x=0,"",_xlpm.x)))</f>
        <v/>
      </c>
      <c r="N584" s="46" t="str">
        <f>IF($I584="","",_xlfn.LET(_xlpm.x,VLOOKUP($I584,'2026-01-09_taxon-match'!$A$2:$N$81,6,FALSE),IF(_xlpm.x=0,"",_xlpm.x)))</f>
        <v/>
      </c>
      <c r="O584" s="46" t="str">
        <f>IF($I584="","",_xlfn.LET(_xlpm.x,VLOOKUP($I584,'2026-01-09_taxon-match'!$A$2:$N$81,7,FALSE),IF(_xlpm.x=0,"",_xlpm.x)))</f>
        <v/>
      </c>
      <c r="P584" s="46" t="str">
        <f>IF($I584="","",_xlfn.LET(_xlpm.x,VLOOKUP($I584,'2026-01-09_taxon-match'!$A$2:$N$81,8,FALSE),IF(_xlpm.x=0,"",_xlpm.x)))</f>
        <v/>
      </c>
      <c r="Q584" s="46" t="str">
        <f>IF($I584="","",_xlfn.LET(_xlpm.x,VLOOKUP($I584,'2026-01-09_taxon-match'!$A$2:$N$81,9,FALSE),IF(_xlpm.x=0,"",_xlpm.x)))</f>
        <v/>
      </c>
      <c r="R584" s="46" t="str">
        <f>IF($I584="","",_xlfn.LET(_xlpm.x,VLOOKUP($I584,'2026-01-09_taxon-match'!$A$2:$N$81,10,FALSE),IF(_xlpm.x=0,"",_xlpm.x)))</f>
        <v/>
      </c>
      <c r="S584" s="46" t="str">
        <f>IF($I584="","",_xlfn.LET(_xlpm.x,VLOOKUP($I584,'2026-01-09_taxon-match'!$A$2:$N$81,11,FALSE),IF(_xlpm.x=0,"",_xlpm.x)))</f>
        <v/>
      </c>
      <c r="T584" s="46" t="str">
        <f>IF($I584="","",_xlfn.LET(_xlpm.x,VLOOKUP($I584,'2026-01-09_taxon-match'!$A$2:$N$81,13,FALSE),IF(_xlpm.x=0,"",_xlpm.x)))</f>
        <v/>
      </c>
      <c r="V584" s="46" t="s">
        <v>54</v>
      </c>
      <c r="W584" s="46" t="s">
        <v>221</v>
      </c>
      <c r="Y584" s="46" t="str">
        <f>IF(V584="","",_xlfn.LET(_xlpm.x,VLOOKUP(V584,'Drop-down_menus'!$D$2:$E$13,2,FALSE),IF(_xlpm.x=0,"",_xlpm.x)))</f>
        <v>https://orcid.org/0000-0002-8971-8195</v>
      </c>
      <c r="Z584" s="46" t="str">
        <f>IF(W584="","",_xlfn.LET(_xlpm.x,VLOOKUP(W584,'Drop-down_menus'!$D$2:$E$13,2,FALSE),IF(_xlpm.x=0,"",_xlpm.x)))</f>
        <v>https://orcid.org/0000-0002-5199-9817</v>
      </c>
      <c r="AA584" s="46" t="str">
        <f>IF(X584="","",_xlfn.LET(_xlpm.x,VLOOKUP(X584,'Drop-down_menus'!$D$2:$E$13,2,FALSE),IF(_xlpm.x=0,"",_xlpm.x)))</f>
        <v/>
      </c>
      <c r="AB584" s="40"/>
      <c r="AC584" s="40"/>
      <c r="AD584" s="46" t="s">
        <v>288</v>
      </c>
      <c r="AE584" s="46" t="s">
        <v>28</v>
      </c>
      <c r="AF584" s="46" t="s">
        <v>42</v>
      </c>
      <c r="AG584" s="46" t="str">
        <f>IF(AE584="","",_xlfn.LET(_xlpm.x,VLOOKUP(AE584,'Drop-down_menus'!$D$2:$E$13,2,FALSE),IF(_xlpm.x=0,"",_xlpm.x)))</f>
        <v>https://orcid.org/0000-0002-9037-7623</v>
      </c>
      <c r="AH584" s="46" t="str">
        <f>IF(AF584="","",_xlfn.LET(_xlpm.x,VLOOKUP(AF584,'Drop-down_menus'!$D$2:$E$13,2,FALSE),IF(_xlpm.x=0,"",_xlpm.x)))</f>
        <v/>
      </c>
    </row>
    <row r="585" spans="2:35" ht="13.5" customHeight="1">
      <c r="B585" s="46">
        <v>491</v>
      </c>
      <c r="C585" s="46" t="s">
        <v>116</v>
      </c>
      <c r="D585" s="46" t="b">
        <f>COUNTIF(Events!$B$2:$B$171, C585) &gt; 0</f>
        <v>1</v>
      </c>
      <c r="E585" s="46" t="s">
        <v>196</v>
      </c>
      <c r="J585" s="46" t="str">
        <f>IF(I585="","",_xlfn.LET(_xlpm.x,VLOOKUP(I585,'2026-01-09_taxon-match'!$A$2:$N$81,4,FALSE),IF(_xlpm.x=0,"",_xlpm.x)))</f>
        <v/>
      </c>
      <c r="L585" s="46" t="str">
        <f>IF(I585="","",_xlfn.LET(_xlpm.x,VLOOKUP(I585,'2026-01-09_taxon-match'!$A$2:$N$81,3,FALSE),IF(_xlpm.x=0,"",_xlpm.x)))</f>
        <v/>
      </c>
      <c r="M585" s="46" t="str">
        <f>IF($I585="","",_xlfn.LET(_xlpm.x,VLOOKUP($I585,'2026-01-09_taxon-match'!$A$2:$N$81,5,FALSE),IF(_xlpm.x=0,"",_xlpm.x)))</f>
        <v/>
      </c>
      <c r="N585" s="46" t="str">
        <f>IF($I585="","",_xlfn.LET(_xlpm.x,VLOOKUP($I585,'2026-01-09_taxon-match'!$A$2:$N$81,6,FALSE),IF(_xlpm.x=0,"",_xlpm.x)))</f>
        <v/>
      </c>
      <c r="O585" s="46" t="str">
        <f>IF($I585="","",_xlfn.LET(_xlpm.x,VLOOKUP($I585,'2026-01-09_taxon-match'!$A$2:$N$81,7,FALSE),IF(_xlpm.x=0,"",_xlpm.x)))</f>
        <v/>
      </c>
      <c r="P585" s="46" t="str">
        <f>IF($I585="","",_xlfn.LET(_xlpm.x,VLOOKUP($I585,'2026-01-09_taxon-match'!$A$2:$N$81,8,FALSE),IF(_xlpm.x=0,"",_xlpm.x)))</f>
        <v/>
      </c>
      <c r="Q585" s="46" t="str">
        <f>IF($I585="","",_xlfn.LET(_xlpm.x,VLOOKUP($I585,'2026-01-09_taxon-match'!$A$2:$N$81,9,FALSE),IF(_xlpm.x=0,"",_xlpm.x)))</f>
        <v/>
      </c>
      <c r="R585" s="46" t="str">
        <f>IF($I585="","",_xlfn.LET(_xlpm.x,VLOOKUP($I585,'2026-01-09_taxon-match'!$A$2:$N$81,10,FALSE),IF(_xlpm.x=0,"",_xlpm.x)))</f>
        <v/>
      </c>
      <c r="S585" s="46" t="str">
        <f>IF($I585="","",_xlfn.LET(_xlpm.x,VLOOKUP($I585,'2026-01-09_taxon-match'!$A$2:$N$81,11,FALSE),IF(_xlpm.x=0,"",_xlpm.x)))</f>
        <v/>
      </c>
      <c r="T585" s="46" t="str">
        <f>IF($I585="","",_xlfn.LET(_xlpm.x,VLOOKUP($I585,'2026-01-09_taxon-match'!$A$2:$N$81,13,FALSE),IF(_xlpm.x=0,"",_xlpm.x)))</f>
        <v/>
      </c>
      <c r="V585" s="46" t="s">
        <v>54</v>
      </c>
      <c r="W585" s="46" t="s">
        <v>221</v>
      </c>
      <c r="Y585" s="46" t="str">
        <f>IF(V585="","",_xlfn.LET(_xlpm.x,VLOOKUP(V585,'Drop-down_menus'!$D$2:$E$13,2,FALSE),IF(_xlpm.x=0,"",_xlpm.x)))</f>
        <v>https://orcid.org/0000-0002-8971-8195</v>
      </c>
      <c r="Z585" s="46" t="str">
        <f>IF(W585="","",_xlfn.LET(_xlpm.x,VLOOKUP(W585,'Drop-down_menus'!$D$2:$E$13,2,FALSE),IF(_xlpm.x=0,"",_xlpm.x)))</f>
        <v>https://orcid.org/0000-0002-5199-9817</v>
      </c>
      <c r="AA585" s="46" t="str">
        <f>IF(X585="","",_xlfn.LET(_xlpm.x,VLOOKUP(X585,'Drop-down_menus'!$D$2:$E$13,2,FALSE),IF(_xlpm.x=0,"",_xlpm.x)))</f>
        <v/>
      </c>
      <c r="AB585" s="40"/>
      <c r="AC585" s="40"/>
      <c r="AD585" s="46" t="s">
        <v>288</v>
      </c>
      <c r="AE585" s="46" t="s">
        <v>28</v>
      </c>
      <c r="AF585" s="46" t="s">
        <v>42</v>
      </c>
      <c r="AG585" s="46" t="str">
        <f>IF(AE585="","",_xlfn.LET(_xlpm.x,VLOOKUP(AE585,'Drop-down_menus'!$D$2:$E$13,2,FALSE),IF(_xlpm.x=0,"",_xlpm.x)))</f>
        <v>https://orcid.org/0000-0002-9037-7623</v>
      </c>
      <c r="AH585" s="46" t="str">
        <f>IF(AF585="","",_xlfn.LET(_xlpm.x,VLOOKUP(AF585,'Drop-down_menus'!$D$2:$E$13,2,FALSE),IF(_xlpm.x=0,"",_xlpm.x)))</f>
        <v/>
      </c>
    </row>
    <row r="586" spans="2:35" ht="13.5" customHeight="1">
      <c r="B586" s="46">
        <v>492</v>
      </c>
      <c r="C586" s="46" t="s">
        <v>116</v>
      </c>
      <c r="D586" s="46" t="b">
        <f>COUNTIF(Events!$B$2:$B$171, C586) &gt; 0</f>
        <v>1</v>
      </c>
      <c r="E586" s="46" t="s">
        <v>196</v>
      </c>
      <c r="J586" s="46" t="str">
        <f>IF(I586="","",_xlfn.LET(_xlpm.x,VLOOKUP(I586,'2026-01-09_taxon-match'!$A$2:$N$81,4,FALSE),IF(_xlpm.x=0,"",_xlpm.x)))</f>
        <v/>
      </c>
      <c r="L586" s="46" t="str">
        <f>IF(I586="","",_xlfn.LET(_xlpm.x,VLOOKUP(I586,'2026-01-09_taxon-match'!$A$2:$N$81,3,FALSE),IF(_xlpm.x=0,"",_xlpm.x)))</f>
        <v/>
      </c>
      <c r="M586" s="46" t="str">
        <f>IF($I586="","",_xlfn.LET(_xlpm.x,VLOOKUP($I586,'2026-01-09_taxon-match'!$A$2:$N$81,5,FALSE),IF(_xlpm.x=0,"",_xlpm.x)))</f>
        <v/>
      </c>
      <c r="N586" s="46" t="str">
        <f>IF($I586="","",_xlfn.LET(_xlpm.x,VLOOKUP($I586,'2026-01-09_taxon-match'!$A$2:$N$81,6,FALSE),IF(_xlpm.x=0,"",_xlpm.x)))</f>
        <v/>
      </c>
      <c r="O586" s="46" t="str">
        <f>IF($I586="","",_xlfn.LET(_xlpm.x,VLOOKUP($I586,'2026-01-09_taxon-match'!$A$2:$N$81,7,FALSE),IF(_xlpm.x=0,"",_xlpm.x)))</f>
        <v/>
      </c>
      <c r="P586" s="46" t="str">
        <f>IF($I586="","",_xlfn.LET(_xlpm.x,VLOOKUP($I586,'2026-01-09_taxon-match'!$A$2:$N$81,8,FALSE),IF(_xlpm.x=0,"",_xlpm.x)))</f>
        <v/>
      </c>
      <c r="Q586" s="46" t="str">
        <f>IF($I586="","",_xlfn.LET(_xlpm.x,VLOOKUP($I586,'2026-01-09_taxon-match'!$A$2:$N$81,9,FALSE),IF(_xlpm.x=0,"",_xlpm.x)))</f>
        <v/>
      </c>
      <c r="R586" s="46" t="str">
        <f>IF($I586="","",_xlfn.LET(_xlpm.x,VLOOKUP($I586,'2026-01-09_taxon-match'!$A$2:$N$81,10,FALSE),IF(_xlpm.x=0,"",_xlpm.x)))</f>
        <v/>
      </c>
      <c r="S586" s="46" t="str">
        <f>IF($I586="","",_xlfn.LET(_xlpm.x,VLOOKUP($I586,'2026-01-09_taxon-match'!$A$2:$N$81,11,FALSE),IF(_xlpm.x=0,"",_xlpm.x)))</f>
        <v/>
      </c>
      <c r="T586" s="46" t="str">
        <f>IF($I586="","",_xlfn.LET(_xlpm.x,VLOOKUP($I586,'2026-01-09_taxon-match'!$A$2:$N$81,13,FALSE),IF(_xlpm.x=0,"",_xlpm.x)))</f>
        <v/>
      </c>
      <c r="V586" s="46" t="s">
        <v>54</v>
      </c>
      <c r="W586" s="46" t="s">
        <v>221</v>
      </c>
      <c r="Y586" s="46" t="str">
        <f>IF(V586="","",_xlfn.LET(_xlpm.x,VLOOKUP(V586,'Drop-down_menus'!$D$2:$E$13,2,FALSE),IF(_xlpm.x=0,"",_xlpm.x)))</f>
        <v>https://orcid.org/0000-0002-8971-8195</v>
      </c>
      <c r="Z586" s="46" t="str">
        <f>IF(W586="","",_xlfn.LET(_xlpm.x,VLOOKUP(W586,'Drop-down_menus'!$D$2:$E$13,2,FALSE),IF(_xlpm.x=0,"",_xlpm.x)))</f>
        <v>https://orcid.org/0000-0002-5199-9817</v>
      </c>
      <c r="AA586" s="46" t="str">
        <f>IF(X586="","",_xlfn.LET(_xlpm.x,VLOOKUP(X586,'Drop-down_menus'!$D$2:$E$13,2,FALSE),IF(_xlpm.x=0,"",_xlpm.x)))</f>
        <v/>
      </c>
      <c r="AB586" s="40"/>
      <c r="AC586" s="40"/>
      <c r="AD586" s="46" t="s">
        <v>288</v>
      </c>
      <c r="AE586" s="46" t="s">
        <v>28</v>
      </c>
      <c r="AF586" s="46" t="s">
        <v>42</v>
      </c>
      <c r="AG586" s="46" t="str">
        <f>IF(AE586="","",_xlfn.LET(_xlpm.x,VLOOKUP(AE586,'Drop-down_menus'!$D$2:$E$13,2,FALSE),IF(_xlpm.x=0,"",_xlpm.x)))</f>
        <v>https://orcid.org/0000-0002-9037-7623</v>
      </c>
      <c r="AH586" s="46" t="str">
        <f>IF(AF586="","",_xlfn.LET(_xlpm.x,VLOOKUP(AF586,'Drop-down_menus'!$D$2:$E$13,2,FALSE),IF(_xlpm.x=0,"",_xlpm.x)))</f>
        <v/>
      </c>
    </row>
    <row r="587" spans="2:35" ht="13.5" customHeight="1">
      <c r="B587" s="46">
        <v>493</v>
      </c>
      <c r="C587" s="46" t="s">
        <v>116</v>
      </c>
      <c r="D587" s="46" t="b">
        <f>COUNTIF(Events!$B$2:$B$171, C587) &gt; 0</f>
        <v>1</v>
      </c>
      <c r="E587" s="46" t="s">
        <v>196</v>
      </c>
      <c r="J587" s="46" t="str">
        <f>IF(I587="","",_xlfn.LET(_xlpm.x,VLOOKUP(I587,'2026-01-09_taxon-match'!$A$2:$N$81,4,FALSE),IF(_xlpm.x=0,"",_xlpm.x)))</f>
        <v/>
      </c>
      <c r="L587" s="46" t="str">
        <f>IF(I587="","",_xlfn.LET(_xlpm.x,VLOOKUP(I587,'2026-01-09_taxon-match'!$A$2:$N$81,3,FALSE),IF(_xlpm.x=0,"",_xlpm.x)))</f>
        <v/>
      </c>
      <c r="M587" s="46" t="str">
        <f>IF($I587="","",_xlfn.LET(_xlpm.x,VLOOKUP($I587,'2026-01-09_taxon-match'!$A$2:$N$81,5,FALSE),IF(_xlpm.x=0,"",_xlpm.x)))</f>
        <v/>
      </c>
      <c r="N587" s="46" t="str">
        <f>IF($I587="","",_xlfn.LET(_xlpm.x,VLOOKUP($I587,'2026-01-09_taxon-match'!$A$2:$N$81,6,FALSE),IF(_xlpm.x=0,"",_xlpm.x)))</f>
        <v/>
      </c>
      <c r="O587" s="46" t="str">
        <f>IF($I587="","",_xlfn.LET(_xlpm.x,VLOOKUP($I587,'2026-01-09_taxon-match'!$A$2:$N$81,7,FALSE),IF(_xlpm.x=0,"",_xlpm.x)))</f>
        <v/>
      </c>
      <c r="P587" s="46" t="str">
        <f>IF($I587="","",_xlfn.LET(_xlpm.x,VLOOKUP($I587,'2026-01-09_taxon-match'!$A$2:$N$81,8,FALSE),IF(_xlpm.x=0,"",_xlpm.x)))</f>
        <v/>
      </c>
      <c r="Q587" s="46" t="str">
        <f>IF($I587="","",_xlfn.LET(_xlpm.x,VLOOKUP($I587,'2026-01-09_taxon-match'!$A$2:$N$81,9,FALSE),IF(_xlpm.x=0,"",_xlpm.x)))</f>
        <v/>
      </c>
      <c r="R587" s="46" t="str">
        <f>IF($I587="","",_xlfn.LET(_xlpm.x,VLOOKUP($I587,'2026-01-09_taxon-match'!$A$2:$N$81,10,FALSE),IF(_xlpm.x=0,"",_xlpm.x)))</f>
        <v/>
      </c>
      <c r="S587" s="46" t="str">
        <f>IF($I587="","",_xlfn.LET(_xlpm.x,VLOOKUP($I587,'2026-01-09_taxon-match'!$A$2:$N$81,11,FALSE),IF(_xlpm.x=0,"",_xlpm.x)))</f>
        <v/>
      </c>
      <c r="T587" s="46" t="str">
        <f>IF($I587="","",_xlfn.LET(_xlpm.x,VLOOKUP($I587,'2026-01-09_taxon-match'!$A$2:$N$81,13,FALSE),IF(_xlpm.x=0,"",_xlpm.x)))</f>
        <v/>
      </c>
      <c r="V587" s="46" t="s">
        <v>54</v>
      </c>
      <c r="Y587" s="46" t="str">
        <f>IF(V587="","",_xlfn.LET(_xlpm.x,VLOOKUP(V587,'Drop-down_menus'!$D$2:$E$13,2,FALSE),IF(_xlpm.x=0,"",_xlpm.x)))</f>
        <v>https://orcid.org/0000-0002-8971-8195</v>
      </c>
      <c r="Z587" s="46" t="str">
        <f>IF(W587="","",_xlfn.LET(_xlpm.x,VLOOKUP(W587,'Drop-down_menus'!$D$2:$E$13,2,FALSE),IF(_xlpm.x=0,"",_xlpm.x)))</f>
        <v/>
      </c>
      <c r="AA587" s="46" t="str">
        <f>IF(X587="","",_xlfn.LET(_xlpm.x,VLOOKUP(X587,'Drop-down_menus'!$D$2:$E$13,2,FALSE),IF(_xlpm.x=0,"",_xlpm.x)))</f>
        <v/>
      </c>
      <c r="AB587" s="14" t="s">
        <v>223</v>
      </c>
      <c r="AC587" s="14" t="s">
        <v>289</v>
      </c>
      <c r="AD587" s="46" t="s">
        <v>225</v>
      </c>
      <c r="AE587" s="46" t="s">
        <v>28</v>
      </c>
      <c r="AF587" s="46" t="s">
        <v>42</v>
      </c>
      <c r="AG587" s="46" t="str">
        <f>IF(AE587="","",_xlfn.LET(_xlpm.x,VLOOKUP(AE587,'Drop-down_menus'!$D$2:$E$13,2,FALSE),IF(_xlpm.x=0,"",_xlpm.x)))</f>
        <v>https://orcid.org/0000-0002-9037-7623</v>
      </c>
      <c r="AH587" s="46" t="str">
        <f>IF(AF587="","",_xlfn.LET(_xlpm.x,VLOOKUP(AF587,'Drop-down_menus'!$D$2:$E$13,2,FALSE),IF(_xlpm.x=0,"",_xlpm.x)))</f>
        <v/>
      </c>
    </row>
    <row r="588" spans="2:35" ht="13.5" customHeight="1">
      <c r="B588" s="46">
        <v>494</v>
      </c>
      <c r="C588" s="46" t="s">
        <v>116</v>
      </c>
      <c r="D588" s="46" t="b">
        <f>COUNTIF(Events!$B$2:$B$171, C588) &gt; 0</f>
        <v>1</v>
      </c>
      <c r="E588" s="46" t="s">
        <v>196</v>
      </c>
      <c r="J588" s="46" t="str">
        <f>IF(I588="","",_xlfn.LET(_xlpm.x,VLOOKUP(I588,'2026-01-09_taxon-match'!$A$2:$N$81,4,FALSE),IF(_xlpm.x=0,"",_xlpm.x)))</f>
        <v/>
      </c>
      <c r="L588" s="46" t="str">
        <f>IF(I588="","",_xlfn.LET(_xlpm.x,VLOOKUP(I588,'2026-01-09_taxon-match'!$A$2:$N$81,3,FALSE),IF(_xlpm.x=0,"",_xlpm.x)))</f>
        <v/>
      </c>
      <c r="M588" s="46" t="str">
        <f>IF($I588="","",_xlfn.LET(_xlpm.x,VLOOKUP($I588,'2026-01-09_taxon-match'!$A$2:$N$81,5,FALSE),IF(_xlpm.x=0,"",_xlpm.x)))</f>
        <v/>
      </c>
      <c r="N588" s="46" t="str">
        <f>IF($I588="","",_xlfn.LET(_xlpm.x,VLOOKUP($I588,'2026-01-09_taxon-match'!$A$2:$N$81,6,FALSE),IF(_xlpm.x=0,"",_xlpm.x)))</f>
        <v/>
      </c>
      <c r="O588" s="46" t="str">
        <f>IF($I588="","",_xlfn.LET(_xlpm.x,VLOOKUP($I588,'2026-01-09_taxon-match'!$A$2:$N$81,7,FALSE),IF(_xlpm.x=0,"",_xlpm.x)))</f>
        <v/>
      </c>
      <c r="P588" s="46" t="str">
        <f>IF($I588="","",_xlfn.LET(_xlpm.x,VLOOKUP($I588,'2026-01-09_taxon-match'!$A$2:$N$81,8,FALSE),IF(_xlpm.x=0,"",_xlpm.x)))</f>
        <v/>
      </c>
      <c r="Q588" s="46" t="str">
        <f>IF($I588="","",_xlfn.LET(_xlpm.x,VLOOKUP($I588,'2026-01-09_taxon-match'!$A$2:$N$81,9,FALSE),IF(_xlpm.x=0,"",_xlpm.x)))</f>
        <v/>
      </c>
      <c r="R588" s="46" t="str">
        <f>IF($I588="","",_xlfn.LET(_xlpm.x,VLOOKUP($I588,'2026-01-09_taxon-match'!$A$2:$N$81,10,FALSE),IF(_xlpm.x=0,"",_xlpm.x)))</f>
        <v/>
      </c>
      <c r="S588" s="46" t="str">
        <f>IF($I588="","",_xlfn.LET(_xlpm.x,VLOOKUP($I588,'2026-01-09_taxon-match'!$A$2:$N$81,11,FALSE),IF(_xlpm.x=0,"",_xlpm.x)))</f>
        <v/>
      </c>
      <c r="T588" s="46" t="str">
        <f>IF($I588="","",_xlfn.LET(_xlpm.x,VLOOKUP($I588,'2026-01-09_taxon-match'!$A$2:$N$81,13,FALSE),IF(_xlpm.x=0,"",_xlpm.x)))</f>
        <v/>
      </c>
      <c r="V588" s="46" t="s">
        <v>54</v>
      </c>
      <c r="Y588" s="46" t="str">
        <f>IF(V588="","",_xlfn.LET(_xlpm.x,VLOOKUP(V588,'Drop-down_menus'!$D$2:$E$13,2,FALSE),IF(_xlpm.x=0,"",_xlpm.x)))</f>
        <v>https://orcid.org/0000-0002-8971-8195</v>
      </c>
      <c r="Z588" s="46" t="str">
        <f>IF(W588="","",_xlfn.LET(_xlpm.x,VLOOKUP(W588,'Drop-down_menus'!$D$2:$E$13,2,FALSE),IF(_xlpm.x=0,"",_xlpm.x)))</f>
        <v/>
      </c>
      <c r="AA588" s="46" t="str">
        <f>IF(X588="","",_xlfn.LET(_xlpm.x,VLOOKUP(X588,'Drop-down_menus'!$D$2:$E$13,2,FALSE),IF(_xlpm.x=0,"",_xlpm.x)))</f>
        <v/>
      </c>
      <c r="AB588" s="14" t="s">
        <v>223</v>
      </c>
      <c r="AC588" s="14" t="s">
        <v>289</v>
      </c>
      <c r="AD588" s="46" t="s">
        <v>225</v>
      </c>
      <c r="AE588" s="46" t="s">
        <v>28</v>
      </c>
      <c r="AF588" s="46" t="s">
        <v>42</v>
      </c>
      <c r="AG588" s="46" t="str">
        <f>IF(AE588="","",_xlfn.LET(_xlpm.x,VLOOKUP(AE588,'Drop-down_menus'!$D$2:$E$13,2,FALSE),IF(_xlpm.x=0,"",_xlpm.x)))</f>
        <v>https://orcid.org/0000-0002-9037-7623</v>
      </c>
      <c r="AH588" s="46" t="str">
        <f>IF(AF588="","",_xlfn.LET(_xlpm.x,VLOOKUP(AF588,'Drop-down_menus'!$D$2:$E$13,2,FALSE),IF(_xlpm.x=0,"",_xlpm.x)))</f>
        <v/>
      </c>
    </row>
    <row r="589" spans="2:35" ht="13.5" customHeight="1">
      <c r="B589" s="46">
        <v>495</v>
      </c>
      <c r="C589" s="46" t="s">
        <v>116</v>
      </c>
      <c r="D589" s="46" t="b">
        <f>COUNTIF(Events!$B$2:$B$171, C589) &gt; 0</f>
        <v>1</v>
      </c>
      <c r="E589" s="46" t="s">
        <v>196</v>
      </c>
      <c r="J589" s="46" t="str">
        <f>IF(I589="","",_xlfn.LET(_xlpm.x,VLOOKUP(I589,'2026-01-09_taxon-match'!$A$2:$N$81,4,FALSE),IF(_xlpm.x=0,"",_xlpm.x)))</f>
        <v/>
      </c>
      <c r="L589" s="46" t="str">
        <f>IF(I589="","",_xlfn.LET(_xlpm.x,VLOOKUP(I589,'2026-01-09_taxon-match'!$A$2:$N$81,3,FALSE),IF(_xlpm.x=0,"",_xlpm.x)))</f>
        <v/>
      </c>
      <c r="M589" s="46" t="str">
        <f>IF($I589="","",_xlfn.LET(_xlpm.x,VLOOKUP($I589,'2026-01-09_taxon-match'!$A$2:$N$81,5,FALSE),IF(_xlpm.x=0,"",_xlpm.x)))</f>
        <v/>
      </c>
      <c r="N589" s="46" t="str">
        <f>IF($I589="","",_xlfn.LET(_xlpm.x,VLOOKUP($I589,'2026-01-09_taxon-match'!$A$2:$N$81,6,FALSE),IF(_xlpm.x=0,"",_xlpm.x)))</f>
        <v/>
      </c>
      <c r="O589" s="46" t="str">
        <f>IF($I589="","",_xlfn.LET(_xlpm.x,VLOOKUP($I589,'2026-01-09_taxon-match'!$A$2:$N$81,7,FALSE),IF(_xlpm.x=0,"",_xlpm.x)))</f>
        <v/>
      </c>
      <c r="P589" s="46" t="str">
        <f>IF($I589="","",_xlfn.LET(_xlpm.x,VLOOKUP($I589,'2026-01-09_taxon-match'!$A$2:$N$81,8,FALSE),IF(_xlpm.x=0,"",_xlpm.x)))</f>
        <v/>
      </c>
      <c r="Q589" s="46" t="str">
        <f>IF($I589="","",_xlfn.LET(_xlpm.x,VLOOKUP($I589,'2026-01-09_taxon-match'!$A$2:$N$81,9,FALSE),IF(_xlpm.x=0,"",_xlpm.x)))</f>
        <v/>
      </c>
      <c r="R589" s="46" t="str">
        <f>IF($I589="","",_xlfn.LET(_xlpm.x,VLOOKUP($I589,'2026-01-09_taxon-match'!$A$2:$N$81,10,FALSE),IF(_xlpm.x=0,"",_xlpm.x)))</f>
        <v/>
      </c>
      <c r="S589" s="46" t="str">
        <f>IF($I589="","",_xlfn.LET(_xlpm.x,VLOOKUP($I589,'2026-01-09_taxon-match'!$A$2:$N$81,11,FALSE),IF(_xlpm.x=0,"",_xlpm.x)))</f>
        <v/>
      </c>
      <c r="T589" s="46" t="str">
        <f>IF($I589="","",_xlfn.LET(_xlpm.x,VLOOKUP($I589,'2026-01-09_taxon-match'!$A$2:$N$81,13,FALSE),IF(_xlpm.x=0,"",_xlpm.x)))</f>
        <v/>
      </c>
      <c r="V589" s="46" t="s">
        <v>54</v>
      </c>
      <c r="Y589" s="46" t="str">
        <f>IF(V589="","",_xlfn.LET(_xlpm.x,VLOOKUP(V589,'Drop-down_menus'!$D$2:$E$13,2,FALSE),IF(_xlpm.x=0,"",_xlpm.x)))</f>
        <v>https://orcid.org/0000-0002-8971-8195</v>
      </c>
      <c r="Z589" s="46" t="str">
        <f>IF(W589="","",_xlfn.LET(_xlpm.x,VLOOKUP(W589,'Drop-down_menus'!$D$2:$E$13,2,FALSE),IF(_xlpm.x=0,"",_xlpm.x)))</f>
        <v/>
      </c>
      <c r="AA589" s="46" t="str">
        <f>IF(X589="","",_xlfn.LET(_xlpm.x,VLOOKUP(X589,'Drop-down_menus'!$D$2:$E$13,2,FALSE),IF(_xlpm.x=0,"",_xlpm.x)))</f>
        <v/>
      </c>
      <c r="AB589" s="14" t="s">
        <v>223</v>
      </c>
      <c r="AC589" s="14" t="s">
        <v>289</v>
      </c>
      <c r="AD589" s="46" t="s">
        <v>225</v>
      </c>
      <c r="AE589" s="46" t="s">
        <v>28</v>
      </c>
      <c r="AF589" s="46" t="s">
        <v>42</v>
      </c>
      <c r="AG589" s="46" t="str">
        <f>IF(AE589="","",_xlfn.LET(_xlpm.x,VLOOKUP(AE589,'Drop-down_menus'!$D$2:$E$13,2,FALSE),IF(_xlpm.x=0,"",_xlpm.x)))</f>
        <v>https://orcid.org/0000-0002-9037-7623</v>
      </c>
      <c r="AH589" s="46" t="str">
        <f>IF(AF589="","",_xlfn.LET(_xlpm.x,VLOOKUP(AF589,'Drop-down_menus'!$D$2:$E$13,2,FALSE),IF(_xlpm.x=0,"",_xlpm.x)))</f>
        <v/>
      </c>
    </row>
    <row r="590" spans="2:35" ht="13.5" customHeight="1">
      <c r="B590" s="46">
        <v>496</v>
      </c>
      <c r="C590" s="46" t="s">
        <v>116</v>
      </c>
      <c r="D590" s="46" t="b">
        <f>COUNTIF(Events!$B$2:$B$171, C590) &gt; 0</f>
        <v>1</v>
      </c>
      <c r="E590" s="46" t="s">
        <v>196</v>
      </c>
      <c r="J590" s="46" t="str">
        <f>IF(I590="","",_xlfn.LET(_xlpm.x,VLOOKUP(I590,'2026-01-09_taxon-match'!$A$2:$N$81,4,FALSE),IF(_xlpm.x=0,"",_xlpm.x)))</f>
        <v/>
      </c>
      <c r="L590" s="46" t="str">
        <f>IF(I590="","",_xlfn.LET(_xlpm.x,VLOOKUP(I590,'2026-01-09_taxon-match'!$A$2:$N$81,3,FALSE),IF(_xlpm.x=0,"",_xlpm.x)))</f>
        <v/>
      </c>
      <c r="M590" s="46" t="str">
        <f>IF($I590="","",_xlfn.LET(_xlpm.x,VLOOKUP($I590,'2026-01-09_taxon-match'!$A$2:$N$81,5,FALSE),IF(_xlpm.x=0,"",_xlpm.x)))</f>
        <v/>
      </c>
      <c r="N590" s="46" t="str">
        <f>IF($I590="","",_xlfn.LET(_xlpm.x,VLOOKUP($I590,'2026-01-09_taxon-match'!$A$2:$N$81,6,FALSE),IF(_xlpm.x=0,"",_xlpm.x)))</f>
        <v/>
      </c>
      <c r="O590" s="46" t="str">
        <f>IF($I590="","",_xlfn.LET(_xlpm.x,VLOOKUP($I590,'2026-01-09_taxon-match'!$A$2:$N$81,7,FALSE),IF(_xlpm.x=0,"",_xlpm.x)))</f>
        <v/>
      </c>
      <c r="P590" s="46" t="str">
        <f>IF($I590="","",_xlfn.LET(_xlpm.x,VLOOKUP($I590,'2026-01-09_taxon-match'!$A$2:$N$81,8,FALSE),IF(_xlpm.x=0,"",_xlpm.x)))</f>
        <v/>
      </c>
      <c r="Q590" s="46" t="str">
        <f>IF($I590="","",_xlfn.LET(_xlpm.x,VLOOKUP($I590,'2026-01-09_taxon-match'!$A$2:$N$81,9,FALSE),IF(_xlpm.x=0,"",_xlpm.x)))</f>
        <v/>
      </c>
      <c r="R590" s="46" t="str">
        <f>IF($I590="","",_xlfn.LET(_xlpm.x,VLOOKUP($I590,'2026-01-09_taxon-match'!$A$2:$N$81,10,FALSE),IF(_xlpm.x=0,"",_xlpm.x)))</f>
        <v/>
      </c>
      <c r="S590" s="46" t="str">
        <f>IF($I590="","",_xlfn.LET(_xlpm.x,VLOOKUP($I590,'2026-01-09_taxon-match'!$A$2:$N$81,11,FALSE),IF(_xlpm.x=0,"",_xlpm.x)))</f>
        <v/>
      </c>
      <c r="T590" s="46" t="str">
        <f>IF($I590="","",_xlfn.LET(_xlpm.x,VLOOKUP($I590,'2026-01-09_taxon-match'!$A$2:$N$81,13,FALSE),IF(_xlpm.x=0,"",_xlpm.x)))</f>
        <v/>
      </c>
      <c r="V590" s="46" t="s">
        <v>54</v>
      </c>
      <c r="Y590" s="46" t="str">
        <f>IF(V590="","",_xlfn.LET(_xlpm.x,VLOOKUP(V590,'Drop-down_menus'!$D$2:$E$13,2,FALSE),IF(_xlpm.x=0,"",_xlpm.x)))</f>
        <v>https://orcid.org/0000-0002-8971-8195</v>
      </c>
      <c r="Z590" s="46" t="str">
        <f>IF(W590="","",_xlfn.LET(_xlpm.x,VLOOKUP(W590,'Drop-down_menus'!$D$2:$E$13,2,FALSE),IF(_xlpm.x=0,"",_xlpm.x)))</f>
        <v/>
      </c>
      <c r="AA590" s="46" t="str">
        <f>IF(X590="","",_xlfn.LET(_xlpm.x,VLOOKUP(X590,'Drop-down_menus'!$D$2:$E$13,2,FALSE),IF(_xlpm.x=0,"",_xlpm.x)))</f>
        <v/>
      </c>
      <c r="AB590" s="14" t="s">
        <v>223</v>
      </c>
      <c r="AC590" s="14" t="s">
        <v>290</v>
      </c>
      <c r="AD590" s="46" t="s">
        <v>291</v>
      </c>
      <c r="AE590" s="46" t="s">
        <v>28</v>
      </c>
      <c r="AF590" s="46" t="s">
        <v>42</v>
      </c>
      <c r="AG590" s="46" t="str">
        <f>IF(AE590="","",_xlfn.LET(_xlpm.x,VLOOKUP(AE590,'Drop-down_menus'!$D$2:$E$13,2,FALSE),IF(_xlpm.x=0,"",_xlpm.x)))</f>
        <v>https://orcid.org/0000-0002-9037-7623</v>
      </c>
      <c r="AH590" s="46" t="str">
        <f>IF(AF590="","",_xlfn.LET(_xlpm.x,VLOOKUP(AF590,'Drop-down_menus'!$D$2:$E$13,2,FALSE),IF(_xlpm.x=0,"",_xlpm.x)))</f>
        <v/>
      </c>
    </row>
    <row r="591" spans="2:35" ht="13.5" customHeight="1">
      <c r="B591" s="46">
        <v>497</v>
      </c>
      <c r="C591" s="46" t="s">
        <v>116</v>
      </c>
      <c r="D591" s="46" t="b">
        <f>COUNTIF(Events!$B$2:$B$171, C591) &gt; 0</f>
        <v>1</v>
      </c>
      <c r="E591" s="46" t="s">
        <v>196</v>
      </c>
      <c r="J591" s="46" t="str">
        <f>IF(I591="","",_xlfn.LET(_xlpm.x,VLOOKUP(I591,'2026-01-09_taxon-match'!$A$2:$N$81,4,FALSE),IF(_xlpm.x=0,"",_xlpm.x)))</f>
        <v/>
      </c>
      <c r="L591" s="46" t="str">
        <f>IF(I591="","",_xlfn.LET(_xlpm.x,VLOOKUP(I591,'2026-01-09_taxon-match'!$A$2:$N$81,3,FALSE),IF(_xlpm.x=0,"",_xlpm.x)))</f>
        <v/>
      </c>
      <c r="M591" s="46" t="str">
        <f>IF($I591="","",_xlfn.LET(_xlpm.x,VLOOKUP($I591,'2026-01-09_taxon-match'!$A$2:$N$81,5,FALSE),IF(_xlpm.x=0,"",_xlpm.x)))</f>
        <v/>
      </c>
      <c r="N591" s="46" t="str">
        <f>IF($I591="","",_xlfn.LET(_xlpm.x,VLOOKUP($I591,'2026-01-09_taxon-match'!$A$2:$N$81,6,FALSE),IF(_xlpm.x=0,"",_xlpm.x)))</f>
        <v/>
      </c>
      <c r="O591" s="46" t="str">
        <f>IF($I591="","",_xlfn.LET(_xlpm.x,VLOOKUP($I591,'2026-01-09_taxon-match'!$A$2:$N$81,7,FALSE),IF(_xlpm.x=0,"",_xlpm.x)))</f>
        <v/>
      </c>
      <c r="P591" s="46" t="str">
        <f>IF($I591="","",_xlfn.LET(_xlpm.x,VLOOKUP($I591,'2026-01-09_taxon-match'!$A$2:$N$81,8,FALSE),IF(_xlpm.x=0,"",_xlpm.x)))</f>
        <v/>
      </c>
      <c r="Q591" s="46" t="str">
        <f>IF($I591="","",_xlfn.LET(_xlpm.x,VLOOKUP($I591,'2026-01-09_taxon-match'!$A$2:$N$81,9,FALSE),IF(_xlpm.x=0,"",_xlpm.x)))</f>
        <v/>
      </c>
      <c r="R591" s="46" t="str">
        <f>IF($I591="","",_xlfn.LET(_xlpm.x,VLOOKUP($I591,'2026-01-09_taxon-match'!$A$2:$N$81,10,FALSE),IF(_xlpm.x=0,"",_xlpm.x)))</f>
        <v/>
      </c>
      <c r="S591" s="46" t="str">
        <f>IF($I591="","",_xlfn.LET(_xlpm.x,VLOOKUP($I591,'2026-01-09_taxon-match'!$A$2:$N$81,11,FALSE),IF(_xlpm.x=0,"",_xlpm.x)))</f>
        <v/>
      </c>
      <c r="T591" s="46" t="str">
        <f>IF($I591="","",_xlfn.LET(_xlpm.x,VLOOKUP($I591,'2026-01-09_taxon-match'!$A$2:$N$81,13,FALSE),IF(_xlpm.x=0,"",_xlpm.x)))</f>
        <v/>
      </c>
      <c r="V591" s="46" t="s">
        <v>54</v>
      </c>
      <c r="Y591" s="46" t="str">
        <f>IF(V591="","",_xlfn.LET(_xlpm.x,VLOOKUP(V591,'Drop-down_menus'!$D$2:$E$13,2,FALSE),IF(_xlpm.x=0,"",_xlpm.x)))</f>
        <v>https://orcid.org/0000-0002-8971-8195</v>
      </c>
      <c r="Z591" s="46" t="str">
        <f>IF(W591="","",_xlfn.LET(_xlpm.x,VLOOKUP(W591,'Drop-down_menus'!$D$2:$E$13,2,FALSE),IF(_xlpm.x=0,"",_xlpm.x)))</f>
        <v/>
      </c>
      <c r="AA591" s="46" t="str">
        <f>IF(X591="","",_xlfn.LET(_xlpm.x,VLOOKUP(X591,'Drop-down_menus'!$D$2:$E$13,2,FALSE),IF(_xlpm.x=0,"",_xlpm.x)))</f>
        <v/>
      </c>
      <c r="AB591" s="14" t="s">
        <v>223</v>
      </c>
      <c r="AC591" s="14" t="s">
        <v>290</v>
      </c>
      <c r="AD591" s="46" t="s">
        <v>291</v>
      </c>
      <c r="AE591" s="46" t="s">
        <v>28</v>
      </c>
      <c r="AF591" s="46" t="s">
        <v>42</v>
      </c>
      <c r="AG591" s="46" t="str">
        <f>IF(AE591="","",_xlfn.LET(_xlpm.x,VLOOKUP(AE591,'Drop-down_menus'!$D$2:$E$13,2,FALSE),IF(_xlpm.x=0,"",_xlpm.x)))</f>
        <v>https://orcid.org/0000-0002-9037-7623</v>
      </c>
      <c r="AH591" s="46" t="str">
        <f>IF(AF591="","",_xlfn.LET(_xlpm.x,VLOOKUP(AF591,'Drop-down_menus'!$D$2:$E$13,2,FALSE),IF(_xlpm.x=0,"",_xlpm.x)))</f>
        <v/>
      </c>
    </row>
    <row r="592" spans="2:35" ht="13.5" customHeight="1">
      <c r="B592" s="46">
        <v>498</v>
      </c>
      <c r="C592" s="46" t="s">
        <v>116</v>
      </c>
      <c r="D592" s="46" t="b">
        <f>COUNTIF(Events!$B$2:$B$171, C592) &gt; 0</f>
        <v>1</v>
      </c>
      <c r="E592" s="46" t="s">
        <v>196</v>
      </c>
      <c r="J592" s="46" t="str">
        <f>IF(I592="","",_xlfn.LET(_xlpm.x,VLOOKUP(I592,'2026-01-09_taxon-match'!$A$2:$N$81,4,FALSE),IF(_xlpm.x=0,"",_xlpm.x)))</f>
        <v/>
      </c>
      <c r="L592" s="46" t="str">
        <f>IF(I592="","",_xlfn.LET(_xlpm.x,VLOOKUP(I592,'2026-01-09_taxon-match'!$A$2:$N$81,3,FALSE),IF(_xlpm.x=0,"",_xlpm.x)))</f>
        <v/>
      </c>
      <c r="M592" s="46" t="str">
        <f>IF($I592="","",_xlfn.LET(_xlpm.x,VLOOKUP($I592,'2026-01-09_taxon-match'!$A$2:$N$81,5,FALSE),IF(_xlpm.x=0,"",_xlpm.x)))</f>
        <v/>
      </c>
      <c r="N592" s="46" t="str">
        <f>IF($I592="","",_xlfn.LET(_xlpm.x,VLOOKUP($I592,'2026-01-09_taxon-match'!$A$2:$N$81,6,FALSE),IF(_xlpm.x=0,"",_xlpm.x)))</f>
        <v/>
      </c>
      <c r="O592" s="46" t="str">
        <f>IF($I592="","",_xlfn.LET(_xlpm.x,VLOOKUP($I592,'2026-01-09_taxon-match'!$A$2:$N$81,7,FALSE),IF(_xlpm.x=0,"",_xlpm.x)))</f>
        <v/>
      </c>
      <c r="P592" s="46" t="str">
        <f>IF($I592="","",_xlfn.LET(_xlpm.x,VLOOKUP($I592,'2026-01-09_taxon-match'!$A$2:$N$81,8,FALSE),IF(_xlpm.x=0,"",_xlpm.x)))</f>
        <v/>
      </c>
      <c r="Q592" s="46" t="str">
        <f>IF($I592="","",_xlfn.LET(_xlpm.x,VLOOKUP($I592,'2026-01-09_taxon-match'!$A$2:$N$81,9,FALSE),IF(_xlpm.x=0,"",_xlpm.x)))</f>
        <v/>
      </c>
      <c r="R592" s="46" t="str">
        <f>IF($I592="","",_xlfn.LET(_xlpm.x,VLOOKUP($I592,'2026-01-09_taxon-match'!$A$2:$N$81,10,FALSE),IF(_xlpm.x=0,"",_xlpm.x)))</f>
        <v/>
      </c>
      <c r="S592" s="46" t="str">
        <f>IF($I592="","",_xlfn.LET(_xlpm.x,VLOOKUP($I592,'2026-01-09_taxon-match'!$A$2:$N$81,11,FALSE),IF(_xlpm.x=0,"",_xlpm.x)))</f>
        <v/>
      </c>
      <c r="T592" s="46" t="str">
        <f>IF($I592="","",_xlfn.LET(_xlpm.x,VLOOKUP($I592,'2026-01-09_taxon-match'!$A$2:$N$81,13,FALSE),IF(_xlpm.x=0,"",_xlpm.x)))</f>
        <v/>
      </c>
      <c r="V592" s="46" t="s">
        <v>54</v>
      </c>
      <c r="Y592" s="46" t="str">
        <f>IF(V592="","",_xlfn.LET(_xlpm.x,VLOOKUP(V592,'Drop-down_menus'!$D$2:$E$13,2,FALSE),IF(_xlpm.x=0,"",_xlpm.x)))</f>
        <v>https://orcid.org/0000-0002-8971-8195</v>
      </c>
      <c r="Z592" s="46" t="str">
        <f>IF(W592="","",_xlfn.LET(_xlpm.x,VLOOKUP(W592,'Drop-down_menus'!$D$2:$E$13,2,FALSE),IF(_xlpm.x=0,"",_xlpm.x)))</f>
        <v/>
      </c>
      <c r="AA592" s="46" t="str">
        <f>IF(X592="","",_xlfn.LET(_xlpm.x,VLOOKUP(X592,'Drop-down_menus'!$D$2:$E$13,2,FALSE),IF(_xlpm.x=0,"",_xlpm.x)))</f>
        <v/>
      </c>
      <c r="AB592" s="14" t="s">
        <v>223</v>
      </c>
      <c r="AC592" s="14" t="s">
        <v>290</v>
      </c>
      <c r="AD592" s="46" t="s">
        <v>291</v>
      </c>
      <c r="AE592" s="46" t="s">
        <v>28</v>
      </c>
      <c r="AF592" s="46" t="s">
        <v>42</v>
      </c>
      <c r="AG592" s="46" t="str">
        <f>IF(AE592="","",_xlfn.LET(_xlpm.x,VLOOKUP(AE592,'Drop-down_menus'!$D$2:$E$13,2,FALSE),IF(_xlpm.x=0,"",_xlpm.x)))</f>
        <v>https://orcid.org/0000-0002-9037-7623</v>
      </c>
      <c r="AH592" s="46" t="str">
        <f>IF(AF592="","",_xlfn.LET(_xlpm.x,VLOOKUP(AF592,'Drop-down_menus'!$D$2:$E$13,2,FALSE),IF(_xlpm.x=0,"",_xlpm.x)))</f>
        <v/>
      </c>
    </row>
    <row r="593" spans="2:34" ht="13.5" customHeight="1">
      <c r="B593" s="46">
        <v>499</v>
      </c>
      <c r="C593" s="46" t="s">
        <v>116</v>
      </c>
      <c r="D593" s="46" t="b">
        <f>COUNTIF(Events!$B$2:$B$171, C593) &gt; 0</f>
        <v>1</v>
      </c>
      <c r="E593" s="46" t="s">
        <v>196</v>
      </c>
      <c r="J593" s="46" t="str">
        <f>IF(I593="","",_xlfn.LET(_xlpm.x,VLOOKUP(I593,'2026-01-09_taxon-match'!$A$2:$N$81,4,FALSE),IF(_xlpm.x=0,"",_xlpm.x)))</f>
        <v/>
      </c>
      <c r="L593" s="46" t="str">
        <f>IF(I593="","",_xlfn.LET(_xlpm.x,VLOOKUP(I593,'2026-01-09_taxon-match'!$A$2:$N$81,3,FALSE),IF(_xlpm.x=0,"",_xlpm.x)))</f>
        <v/>
      </c>
      <c r="M593" s="46" t="str">
        <f>IF($I593="","",_xlfn.LET(_xlpm.x,VLOOKUP($I593,'2026-01-09_taxon-match'!$A$2:$N$81,5,FALSE),IF(_xlpm.x=0,"",_xlpm.x)))</f>
        <v/>
      </c>
      <c r="N593" s="46" t="str">
        <f>IF($I593="","",_xlfn.LET(_xlpm.x,VLOOKUP($I593,'2026-01-09_taxon-match'!$A$2:$N$81,6,FALSE),IF(_xlpm.x=0,"",_xlpm.x)))</f>
        <v/>
      </c>
      <c r="O593" s="46" t="str">
        <f>IF($I593="","",_xlfn.LET(_xlpm.x,VLOOKUP($I593,'2026-01-09_taxon-match'!$A$2:$N$81,7,FALSE),IF(_xlpm.x=0,"",_xlpm.x)))</f>
        <v/>
      </c>
      <c r="P593" s="46" t="str">
        <f>IF($I593="","",_xlfn.LET(_xlpm.x,VLOOKUP($I593,'2026-01-09_taxon-match'!$A$2:$N$81,8,FALSE),IF(_xlpm.x=0,"",_xlpm.x)))</f>
        <v/>
      </c>
      <c r="Q593" s="46" t="str">
        <f>IF($I593="","",_xlfn.LET(_xlpm.x,VLOOKUP($I593,'2026-01-09_taxon-match'!$A$2:$N$81,9,FALSE),IF(_xlpm.x=0,"",_xlpm.x)))</f>
        <v/>
      </c>
      <c r="R593" s="46" t="str">
        <f>IF($I593="","",_xlfn.LET(_xlpm.x,VLOOKUP($I593,'2026-01-09_taxon-match'!$A$2:$N$81,10,FALSE),IF(_xlpm.x=0,"",_xlpm.x)))</f>
        <v/>
      </c>
      <c r="S593" s="46" t="str">
        <f>IF($I593="","",_xlfn.LET(_xlpm.x,VLOOKUP($I593,'2026-01-09_taxon-match'!$A$2:$N$81,11,FALSE),IF(_xlpm.x=0,"",_xlpm.x)))</f>
        <v/>
      </c>
      <c r="T593" s="46" t="str">
        <f>IF($I593="","",_xlfn.LET(_xlpm.x,VLOOKUP($I593,'2026-01-09_taxon-match'!$A$2:$N$81,13,FALSE),IF(_xlpm.x=0,"",_xlpm.x)))</f>
        <v/>
      </c>
      <c r="V593" s="46" t="s">
        <v>54</v>
      </c>
      <c r="Y593" s="46" t="str">
        <f>IF(V593="","",_xlfn.LET(_xlpm.x,VLOOKUP(V593,'Drop-down_menus'!$D$2:$E$13,2,FALSE),IF(_xlpm.x=0,"",_xlpm.x)))</f>
        <v>https://orcid.org/0000-0002-8971-8195</v>
      </c>
      <c r="Z593" s="46" t="str">
        <f>IF(W593="","",_xlfn.LET(_xlpm.x,VLOOKUP(W593,'Drop-down_menus'!$D$2:$E$13,2,FALSE),IF(_xlpm.x=0,"",_xlpm.x)))</f>
        <v/>
      </c>
      <c r="AA593" s="46" t="str">
        <f>IF(X593="","",_xlfn.LET(_xlpm.x,VLOOKUP(X593,'Drop-down_menus'!$D$2:$E$13,2,FALSE),IF(_xlpm.x=0,"",_xlpm.x)))</f>
        <v/>
      </c>
      <c r="AB593" s="14" t="s">
        <v>223</v>
      </c>
      <c r="AC593" s="14" t="s">
        <v>290</v>
      </c>
      <c r="AD593" s="46" t="s">
        <v>291</v>
      </c>
      <c r="AE593" s="46" t="s">
        <v>28</v>
      </c>
      <c r="AF593" s="46" t="s">
        <v>42</v>
      </c>
      <c r="AG593" s="46" t="str">
        <f>IF(AE593="","",_xlfn.LET(_xlpm.x,VLOOKUP(AE593,'Drop-down_menus'!$D$2:$E$13,2,FALSE),IF(_xlpm.x=0,"",_xlpm.x)))</f>
        <v>https://orcid.org/0000-0002-9037-7623</v>
      </c>
      <c r="AH593" s="46" t="str">
        <f>IF(AF593="","",_xlfn.LET(_xlpm.x,VLOOKUP(AF593,'Drop-down_menus'!$D$2:$E$13,2,FALSE),IF(_xlpm.x=0,"",_xlpm.x)))</f>
        <v/>
      </c>
    </row>
    <row r="594" spans="2:34" ht="13.5" customHeight="1">
      <c r="B594" s="46">
        <v>505</v>
      </c>
      <c r="C594" s="46" t="s">
        <v>116</v>
      </c>
      <c r="D594" s="46" t="b">
        <f>COUNTIF(Events!$B$2:$B$171, C594) &gt; 0</f>
        <v>1</v>
      </c>
      <c r="E594" s="46" t="s">
        <v>196</v>
      </c>
      <c r="J594" s="46" t="str">
        <f>IF(I594="","",_xlfn.LET(_xlpm.x,VLOOKUP(I594,'2026-01-09_taxon-match'!$A$2:$N$81,4,FALSE),IF(_xlpm.x=0,"",_xlpm.x)))</f>
        <v/>
      </c>
      <c r="L594" s="46" t="str">
        <f>IF(I594="","",_xlfn.LET(_xlpm.x,VLOOKUP(I594,'2026-01-09_taxon-match'!$A$2:$N$81,3,FALSE),IF(_xlpm.x=0,"",_xlpm.x)))</f>
        <v/>
      </c>
      <c r="M594" s="46" t="str">
        <f>IF($I594="","",_xlfn.LET(_xlpm.x,VLOOKUP($I594,'2026-01-09_taxon-match'!$A$2:$N$81,5,FALSE),IF(_xlpm.x=0,"",_xlpm.x)))</f>
        <v/>
      </c>
      <c r="N594" s="46" t="str">
        <f>IF($I594="","",_xlfn.LET(_xlpm.x,VLOOKUP($I594,'2026-01-09_taxon-match'!$A$2:$N$81,6,FALSE),IF(_xlpm.x=0,"",_xlpm.x)))</f>
        <v/>
      </c>
      <c r="O594" s="46" t="str">
        <f>IF($I594="","",_xlfn.LET(_xlpm.x,VLOOKUP($I594,'2026-01-09_taxon-match'!$A$2:$N$81,7,FALSE),IF(_xlpm.x=0,"",_xlpm.x)))</f>
        <v/>
      </c>
      <c r="P594" s="46" t="str">
        <f>IF($I594="","",_xlfn.LET(_xlpm.x,VLOOKUP($I594,'2026-01-09_taxon-match'!$A$2:$N$81,8,FALSE),IF(_xlpm.x=0,"",_xlpm.x)))</f>
        <v/>
      </c>
      <c r="Q594" s="46" t="str">
        <f>IF($I594="","",_xlfn.LET(_xlpm.x,VLOOKUP($I594,'2026-01-09_taxon-match'!$A$2:$N$81,9,FALSE),IF(_xlpm.x=0,"",_xlpm.x)))</f>
        <v/>
      </c>
      <c r="R594" s="46" t="str">
        <f>IF($I594="","",_xlfn.LET(_xlpm.x,VLOOKUP($I594,'2026-01-09_taxon-match'!$A$2:$N$81,10,FALSE),IF(_xlpm.x=0,"",_xlpm.x)))</f>
        <v/>
      </c>
      <c r="S594" s="46" t="str">
        <f>IF($I594="","",_xlfn.LET(_xlpm.x,VLOOKUP($I594,'2026-01-09_taxon-match'!$A$2:$N$81,11,FALSE),IF(_xlpm.x=0,"",_xlpm.x)))</f>
        <v/>
      </c>
      <c r="T594" s="46" t="str">
        <f>IF($I594="","",_xlfn.LET(_xlpm.x,VLOOKUP($I594,'2026-01-09_taxon-match'!$A$2:$N$81,13,FALSE),IF(_xlpm.x=0,"",_xlpm.x)))</f>
        <v/>
      </c>
      <c r="V594" s="46" t="s">
        <v>54</v>
      </c>
      <c r="Y594" s="46" t="str">
        <f>IF(V594="","",_xlfn.LET(_xlpm.x,VLOOKUP(V594,'Drop-down_menus'!$D$2:$E$13,2,FALSE),IF(_xlpm.x=0,"",_xlpm.x)))</f>
        <v>https://orcid.org/0000-0002-8971-8195</v>
      </c>
      <c r="Z594" s="46" t="str">
        <f>IF(W594="","",_xlfn.LET(_xlpm.x,VLOOKUP(W594,'Drop-down_menus'!$D$2:$E$13,2,FALSE),IF(_xlpm.x=0,"",_xlpm.x)))</f>
        <v/>
      </c>
      <c r="AA594" s="46" t="str">
        <f>IF(X594="","",_xlfn.LET(_xlpm.x,VLOOKUP(X594,'Drop-down_menus'!$D$2:$E$13,2,FALSE),IF(_xlpm.x=0,"",_xlpm.x)))</f>
        <v/>
      </c>
      <c r="AB594" s="14" t="s">
        <v>292</v>
      </c>
      <c r="AC594" s="14" t="s">
        <v>182</v>
      </c>
      <c r="AD594" s="47" t="s">
        <v>293</v>
      </c>
      <c r="AE594" s="46" t="s">
        <v>28</v>
      </c>
      <c r="AF594" s="46" t="s">
        <v>42</v>
      </c>
      <c r="AG594" s="46" t="str">
        <f>IF(AE594="","",_xlfn.LET(_xlpm.x,VLOOKUP(AE594,'Drop-down_menus'!$D$2:$E$13,2,FALSE),IF(_xlpm.x=0,"",_xlpm.x)))</f>
        <v>https://orcid.org/0000-0002-9037-7623</v>
      </c>
      <c r="AH594" s="46" t="str">
        <f>IF(AF594="","",_xlfn.LET(_xlpm.x,VLOOKUP(AF594,'Drop-down_menus'!$D$2:$E$13,2,FALSE),IF(_xlpm.x=0,"",_xlpm.x)))</f>
        <v/>
      </c>
    </row>
    <row r="595" spans="2:34" ht="13.5" customHeight="1">
      <c r="B595" s="46">
        <v>506</v>
      </c>
      <c r="C595" s="46" t="s">
        <v>116</v>
      </c>
      <c r="D595" s="46" t="b">
        <f>COUNTIF(Events!$B$2:$B$171, C595) &gt; 0</f>
        <v>1</v>
      </c>
      <c r="E595" s="46" t="s">
        <v>196</v>
      </c>
      <c r="J595" s="46" t="str">
        <f>IF(I595="","",_xlfn.LET(_xlpm.x,VLOOKUP(I595,'2026-01-09_taxon-match'!$A$2:$N$81,4,FALSE),IF(_xlpm.x=0,"",_xlpm.x)))</f>
        <v/>
      </c>
      <c r="L595" s="46" t="str">
        <f>IF(I595="","",_xlfn.LET(_xlpm.x,VLOOKUP(I595,'2026-01-09_taxon-match'!$A$2:$N$81,3,FALSE),IF(_xlpm.x=0,"",_xlpm.x)))</f>
        <v/>
      </c>
      <c r="M595" s="46" t="str">
        <f>IF($I595="","",_xlfn.LET(_xlpm.x,VLOOKUP($I595,'2026-01-09_taxon-match'!$A$2:$N$81,5,FALSE),IF(_xlpm.x=0,"",_xlpm.x)))</f>
        <v/>
      </c>
      <c r="N595" s="46" t="str">
        <f>IF($I595="","",_xlfn.LET(_xlpm.x,VLOOKUP($I595,'2026-01-09_taxon-match'!$A$2:$N$81,6,FALSE),IF(_xlpm.x=0,"",_xlpm.x)))</f>
        <v/>
      </c>
      <c r="O595" s="46" t="str">
        <f>IF($I595="","",_xlfn.LET(_xlpm.x,VLOOKUP($I595,'2026-01-09_taxon-match'!$A$2:$N$81,7,FALSE),IF(_xlpm.x=0,"",_xlpm.x)))</f>
        <v/>
      </c>
      <c r="P595" s="46" t="str">
        <f>IF($I595="","",_xlfn.LET(_xlpm.x,VLOOKUP($I595,'2026-01-09_taxon-match'!$A$2:$N$81,8,FALSE),IF(_xlpm.x=0,"",_xlpm.x)))</f>
        <v/>
      </c>
      <c r="Q595" s="46" t="str">
        <f>IF($I595="","",_xlfn.LET(_xlpm.x,VLOOKUP($I595,'2026-01-09_taxon-match'!$A$2:$N$81,9,FALSE),IF(_xlpm.x=0,"",_xlpm.x)))</f>
        <v/>
      </c>
      <c r="R595" s="46" t="str">
        <f>IF($I595="","",_xlfn.LET(_xlpm.x,VLOOKUP($I595,'2026-01-09_taxon-match'!$A$2:$N$81,10,FALSE),IF(_xlpm.x=0,"",_xlpm.x)))</f>
        <v/>
      </c>
      <c r="S595" s="46" t="str">
        <f>IF($I595="","",_xlfn.LET(_xlpm.x,VLOOKUP($I595,'2026-01-09_taxon-match'!$A$2:$N$81,11,FALSE),IF(_xlpm.x=0,"",_xlpm.x)))</f>
        <v/>
      </c>
      <c r="T595" s="46" t="str">
        <f>IF($I595="","",_xlfn.LET(_xlpm.x,VLOOKUP($I595,'2026-01-09_taxon-match'!$A$2:$N$81,13,FALSE),IF(_xlpm.x=0,"",_xlpm.x)))</f>
        <v/>
      </c>
      <c r="V595" s="46" t="s">
        <v>54</v>
      </c>
      <c r="Y595" s="46" t="str">
        <f>IF(V595="","",_xlfn.LET(_xlpm.x,VLOOKUP(V595,'Drop-down_menus'!$D$2:$E$13,2,FALSE),IF(_xlpm.x=0,"",_xlpm.x)))</f>
        <v>https://orcid.org/0000-0002-8971-8195</v>
      </c>
      <c r="Z595" s="46" t="str">
        <f>IF(W595="","",_xlfn.LET(_xlpm.x,VLOOKUP(W595,'Drop-down_menus'!$D$2:$E$13,2,FALSE),IF(_xlpm.x=0,"",_xlpm.x)))</f>
        <v/>
      </c>
      <c r="AA595" s="46" t="str">
        <f>IF(X595="","",_xlfn.LET(_xlpm.x,VLOOKUP(X595,'Drop-down_menus'!$D$2:$E$13,2,FALSE),IF(_xlpm.x=0,"",_xlpm.x)))</f>
        <v/>
      </c>
      <c r="AB595" s="14" t="s">
        <v>292</v>
      </c>
      <c r="AC595" s="14" t="s">
        <v>182</v>
      </c>
      <c r="AD595" s="47" t="s">
        <v>293</v>
      </c>
      <c r="AE595" s="46" t="s">
        <v>28</v>
      </c>
      <c r="AF595" s="46" t="s">
        <v>42</v>
      </c>
      <c r="AG595" s="46" t="str">
        <f>IF(AE595="","",_xlfn.LET(_xlpm.x,VLOOKUP(AE595,'Drop-down_menus'!$D$2:$E$13,2,FALSE),IF(_xlpm.x=0,"",_xlpm.x)))</f>
        <v>https://orcid.org/0000-0002-9037-7623</v>
      </c>
      <c r="AH595" s="46" t="str">
        <f>IF(AF595="","",_xlfn.LET(_xlpm.x,VLOOKUP(AF595,'Drop-down_menus'!$D$2:$E$13,2,FALSE),IF(_xlpm.x=0,"",_xlpm.x)))</f>
        <v/>
      </c>
    </row>
    <row r="596" spans="2:34" ht="13.5" customHeight="1">
      <c r="B596" s="46">
        <v>507</v>
      </c>
      <c r="C596" s="46" t="s">
        <v>121</v>
      </c>
      <c r="D596" s="46" t="b">
        <f>COUNTIF(Events!$B$2:$B$171, C596) &gt; 0</f>
        <v>1</v>
      </c>
      <c r="E596" s="46" t="s">
        <v>169</v>
      </c>
      <c r="F596" s="46" t="s">
        <v>170</v>
      </c>
      <c r="G596" s="46" t="s">
        <v>184</v>
      </c>
      <c r="I596" s="46" t="s">
        <v>184</v>
      </c>
      <c r="J596" s="46" t="str">
        <f>IF(I596="","",_xlfn.LET(_xlpm.x,VLOOKUP(I596,'2026-01-09_taxon-match'!$A$2:$N$81,4,FALSE),IF(_xlpm.x=0,"",_xlpm.x)))</f>
        <v>Tunicata</v>
      </c>
      <c r="L596" s="46" t="str">
        <f>IF(I596="","",_xlfn.LET(_xlpm.x,VLOOKUP(I596,'2026-01-09_taxon-match'!$A$2:$N$81,3,FALSE),IF(_xlpm.x=0,"",_xlpm.x)))</f>
        <v>urn:lsid:marinespecies.org:taxname:146420</v>
      </c>
      <c r="M596" s="46" t="str">
        <f>IF($I596="","",_xlfn.LET(_xlpm.x,VLOOKUP($I596,'2026-01-09_taxon-match'!$A$2:$N$81,5,FALSE),IF(_xlpm.x=0,"",_xlpm.x)))</f>
        <v>Lamarck, 1816</v>
      </c>
      <c r="N596" s="46" t="str">
        <f>IF($I596="","",_xlfn.LET(_xlpm.x,VLOOKUP($I596,'2026-01-09_taxon-match'!$A$2:$N$81,6,FALSE),IF(_xlpm.x=0,"",_xlpm.x)))</f>
        <v>Animalia</v>
      </c>
      <c r="O596" s="46" t="str">
        <f>IF($I596="","",_xlfn.LET(_xlpm.x,VLOOKUP($I596,'2026-01-09_taxon-match'!$A$2:$N$81,7,FALSE),IF(_xlpm.x=0,"",_xlpm.x)))</f>
        <v>Chordata</v>
      </c>
      <c r="P596" s="46" t="str">
        <f>IF($I596="","",_xlfn.LET(_xlpm.x,VLOOKUP($I596,'2026-01-09_taxon-match'!$A$2:$N$81,8,FALSE),IF(_xlpm.x=0,"",_xlpm.x)))</f>
        <v/>
      </c>
      <c r="Q596" s="46" t="str">
        <f>IF($I596="","",_xlfn.LET(_xlpm.x,VLOOKUP($I596,'2026-01-09_taxon-match'!$A$2:$N$81,9,FALSE),IF(_xlpm.x=0,"",_xlpm.x)))</f>
        <v/>
      </c>
      <c r="R596" s="46" t="str">
        <f>IF($I596="","",_xlfn.LET(_xlpm.x,VLOOKUP($I596,'2026-01-09_taxon-match'!$A$2:$N$81,10,FALSE),IF(_xlpm.x=0,"",_xlpm.x)))</f>
        <v/>
      </c>
      <c r="S596" s="46" t="str">
        <f>IF($I596="","",_xlfn.LET(_xlpm.x,VLOOKUP($I596,'2026-01-09_taxon-match'!$A$2:$N$81,11,FALSE),IF(_xlpm.x=0,"",_xlpm.x)))</f>
        <v/>
      </c>
      <c r="T596" s="46" t="str">
        <f>IF($I596="","",_xlfn.LET(_xlpm.x,VLOOKUP($I596,'2026-01-09_taxon-match'!$A$2:$N$81,13,FALSE),IF(_xlpm.x=0,"",_xlpm.x)))</f>
        <v/>
      </c>
      <c r="U596" s="46">
        <v>8</v>
      </c>
      <c r="V596" s="46" t="s">
        <v>42</v>
      </c>
      <c r="Y596" s="46" t="str">
        <f>IF(V596="","",_xlfn.LET(_xlpm.x,VLOOKUP(V596,'Drop-down_menus'!$D$2:$E$13,2,FALSE),IF(_xlpm.x=0,"",_xlpm.x)))</f>
        <v/>
      </c>
      <c r="Z596" s="46" t="str">
        <f>IF(W596="","",_xlfn.LET(_xlpm.x,VLOOKUP(W596,'Drop-down_menus'!$D$2:$E$13,2,FALSE),IF(_xlpm.x=0,"",_xlpm.x)))</f>
        <v/>
      </c>
      <c r="AA596" s="46" t="str">
        <f>IF(X596="","",_xlfn.LET(_xlpm.x,VLOOKUP(X596,'Drop-down_menus'!$D$2:$E$13,2,FALSE),IF(_xlpm.x=0,"",_xlpm.x)))</f>
        <v/>
      </c>
      <c r="AB596" s="14" t="s">
        <v>174</v>
      </c>
      <c r="AC596" s="14" t="s">
        <v>175</v>
      </c>
      <c r="AE596" s="46" t="s">
        <v>28</v>
      </c>
      <c r="AF596" s="46" t="s">
        <v>42</v>
      </c>
      <c r="AG596" s="46" t="str">
        <f>IF(AE596="","",_xlfn.LET(_xlpm.x,VLOOKUP(AE596,'Drop-down_menus'!$D$2:$E$13,2,FALSE),IF(_xlpm.x=0,"",_xlpm.x)))</f>
        <v>https://orcid.org/0000-0002-9037-7623</v>
      </c>
      <c r="AH596" s="46" t="str">
        <f>IF(AF596="","",_xlfn.LET(_xlpm.x,VLOOKUP(AF596,'Drop-down_menus'!$D$2:$E$13,2,FALSE),IF(_xlpm.x=0,"",_xlpm.x)))</f>
        <v/>
      </c>
    </row>
    <row r="597" spans="2:34" ht="13.5" customHeight="1">
      <c r="B597" s="46">
        <v>508</v>
      </c>
      <c r="C597" s="46" t="s">
        <v>121</v>
      </c>
      <c r="D597" s="46" t="b">
        <f>COUNTIF(Events!$B$2:$B$171, C597) &gt; 0</f>
        <v>1</v>
      </c>
      <c r="E597" s="46" t="s">
        <v>169</v>
      </c>
      <c r="F597" s="46" t="s">
        <v>170</v>
      </c>
      <c r="G597" s="46" t="s">
        <v>294</v>
      </c>
      <c r="I597" s="46" t="s">
        <v>294</v>
      </c>
      <c r="J597" s="46" t="str">
        <f>IF(I597="","",_xlfn.LET(_xlpm.x,VLOOKUP(I597,'2026-01-09_taxon-match'!$A$2:$N$81,4,FALSE),IF(_xlpm.x=0,"",_xlpm.x)))</f>
        <v>Asteroidea</v>
      </c>
      <c r="L597" s="46" t="str">
        <f>IF(I597="","",_xlfn.LET(_xlpm.x,VLOOKUP(I597,'2026-01-09_taxon-match'!$A$2:$N$81,3,FALSE),IF(_xlpm.x=0,"",_xlpm.x)))</f>
        <v>urn:lsid:marinespecies.org:taxname:123080</v>
      </c>
      <c r="M597" s="46" t="str">
        <f>IF($I597="","",_xlfn.LET(_xlpm.x,VLOOKUP($I597,'2026-01-09_taxon-match'!$A$2:$N$81,5,FALSE),IF(_xlpm.x=0,"",_xlpm.x)))</f>
        <v>de Blainville, 1830</v>
      </c>
      <c r="N597" s="46" t="str">
        <f>IF($I597="","",_xlfn.LET(_xlpm.x,VLOOKUP($I597,'2026-01-09_taxon-match'!$A$2:$N$81,6,FALSE),IF(_xlpm.x=0,"",_xlpm.x)))</f>
        <v>Animalia</v>
      </c>
      <c r="O597" s="46" t="str">
        <f>IF($I597="","",_xlfn.LET(_xlpm.x,VLOOKUP($I597,'2026-01-09_taxon-match'!$A$2:$N$81,7,FALSE),IF(_xlpm.x=0,"",_xlpm.x)))</f>
        <v>Echinodermata</v>
      </c>
      <c r="P597" s="46" t="str">
        <f>IF($I597="","",_xlfn.LET(_xlpm.x,VLOOKUP($I597,'2026-01-09_taxon-match'!$A$2:$N$81,8,FALSE),IF(_xlpm.x=0,"",_xlpm.x)))</f>
        <v>Asteroidea</v>
      </c>
      <c r="Q597" s="46" t="str">
        <f>IF($I597="","",_xlfn.LET(_xlpm.x,VLOOKUP($I597,'2026-01-09_taxon-match'!$A$2:$N$81,9,FALSE),IF(_xlpm.x=0,"",_xlpm.x)))</f>
        <v/>
      </c>
      <c r="R597" s="46" t="str">
        <f>IF($I597="","",_xlfn.LET(_xlpm.x,VLOOKUP($I597,'2026-01-09_taxon-match'!$A$2:$N$81,10,FALSE),IF(_xlpm.x=0,"",_xlpm.x)))</f>
        <v/>
      </c>
      <c r="S597" s="46" t="str">
        <f>IF($I597="","",_xlfn.LET(_xlpm.x,VLOOKUP($I597,'2026-01-09_taxon-match'!$A$2:$N$81,11,FALSE),IF(_xlpm.x=0,"",_xlpm.x)))</f>
        <v/>
      </c>
      <c r="T597" s="46" t="str">
        <f>IF($I597="","",_xlfn.LET(_xlpm.x,VLOOKUP($I597,'2026-01-09_taxon-match'!$A$2:$N$81,13,FALSE),IF(_xlpm.x=0,"",_xlpm.x)))</f>
        <v/>
      </c>
      <c r="U597" s="46">
        <v>2</v>
      </c>
      <c r="V597" s="46" t="s">
        <v>42</v>
      </c>
      <c r="Y597" s="46" t="str">
        <f>IF(V597="","",_xlfn.LET(_xlpm.x,VLOOKUP(V597,'Drop-down_menus'!$D$2:$E$13,2,FALSE),IF(_xlpm.x=0,"",_xlpm.x)))</f>
        <v/>
      </c>
      <c r="Z597" s="46" t="str">
        <f>IF(W597="","",_xlfn.LET(_xlpm.x,VLOOKUP(W597,'Drop-down_menus'!$D$2:$E$13,2,FALSE),IF(_xlpm.x=0,"",_xlpm.x)))</f>
        <v/>
      </c>
      <c r="AA597" s="46" t="str">
        <f>IF(X597="","",_xlfn.LET(_xlpm.x,VLOOKUP(X597,'Drop-down_menus'!$D$2:$E$13,2,FALSE),IF(_xlpm.x=0,"",_xlpm.x)))</f>
        <v/>
      </c>
      <c r="AB597" s="14" t="s">
        <v>174</v>
      </c>
      <c r="AC597" s="14" t="s">
        <v>175</v>
      </c>
      <c r="AE597" s="46" t="s">
        <v>28</v>
      </c>
      <c r="AF597" s="46" t="s">
        <v>42</v>
      </c>
      <c r="AG597" s="46" t="str">
        <f>IF(AE597="","",_xlfn.LET(_xlpm.x,VLOOKUP(AE597,'Drop-down_menus'!$D$2:$E$13,2,FALSE),IF(_xlpm.x=0,"",_xlpm.x)))</f>
        <v>https://orcid.org/0000-0002-9037-7623</v>
      </c>
      <c r="AH597" s="46" t="str">
        <f>IF(AF597="","",_xlfn.LET(_xlpm.x,VLOOKUP(AF597,'Drop-down_menus'!$D$2:$E$13,2,FALSE),IF(_xlpm.x=0,"",_xlpm.x)))</f>
        <v/>
      </c>
    </row>
    <row r="598" spans="2:34" ht="13.5" customHeight="1">
      <c r="B598" s="46">
        <v>509</v>
      </c>
      <c r="C598" s="46" t="s">
        <v>121</v>
      </c>
      <c r="D598" s="46" t="b">
        <f>COUNTIF(Events!$B$2:$B$171, C598) &gt; 0</f>
        <v>1</v>
      </c>
      <c r="E598" s="46" t="s">
        <v>169</v>
      </c>
      <c r="F598" s="46" t="s">
        <v>170</v>
      </c>
      <c r="G598" s="46" t="s">
        <v>295</v>
      </c>
      <c r="I598" s="46" t="s">
        <v>295</v>
      </c>
      <c r="J598" s="46" t="str">
        <f>IF(I598="","",_xlfn.LET(_xlpm.x,VLOOKUP(I598,'2026-01-09_taxon-match'!$A$2:$N$81,4,FALSE),IF(_xlpm.x=0,"",_xlpm.x)))</f>
        <v>Bryozoa</v>
      </c>
      <c r="L598" s="46" t="str">
        <f>IF(I598="","",_xlfn.LET(_xlpm.x,VLOOKUP(I598,'2026-01-09_taxon-match'!$A$2:$N$81,3,FALSE),IF(_xlpm.x=0,"",_xlpm.x)))</f>
        <v>urn:lsid:marinespecies.org:taxname:146142</v>
      </c>
      <c r="M598" s="46" t="str">
        <f>IF($I598="","",_xlfn.LET(_xlpm.x,VLOOKUP($I598,'2026-01-09_taxon-match'!$A$2:$N$81,5,FALSE),IF(_xlpm.x=0,"",_xlpm.x)))</f>
        <v/>
      </c>
      <c r="N598" s="46" t="str">
        <f>IF($I598="","",_xlfn.LET(_xlpm.x,VLOOKUP($I598,'2026-01-09_taxon-match'!$A$2:$N$81,6,FALSE),IF(_xlpm.x=0,"",_xlpm.x)))</f>
        <v>Animalia</v>
      </c>
      <c r="O598" s="46" t="str">
        <f>IF($I598="","",_xlfn.LET(_xlpm.x,VLOOKUP($I598,'2026-01-09_taxon-match'!$A$2:$N$81,7,FALSE),IF(_xlpm.x=0,"",_xlpm.x)))</f>
        <v>Bryozoa</v>
      </c>
      <c r="P598" s="46" t="str">
        <f>IF($I598="","",_xlfn.LET(_xlpm.x,VLOOKUP($I598,'2026-01-09_taxon-match'!$A$2:$N$81,8,FALSE),IF(_xlpm.x=0,"",_xlpm.x)))</f>
        <v/>
      </c>
      <c r="Q598" s="46" t="str">
        <f>IF($I598="","",_xlfn.LET(_xlpm.x,VLOOKUP($I598,'2026-01-09_taxon-match'!$A$2:$N$81,9,FALSE),IF(_xlpm.x=0,"",_xlpm.x)))</f>
        <v/>
      </c>
      <c r="R598" s="46" t="str">
        <f>IF($I598="","",_xlfn.LET(_xlpm.x,VLOOKUP($I598,'2026-01-09_taxon-match'!$A$2:$N$81,10,FALSE),IF(_xlpm.x=0,"",_xlpm.x)))</f>
        <v/>
      </c>
      <c r="S598" s="46" t="str">
        <f>IF($I598="","",_xlfn.LET(_xlpm.x,VLOOKUP($I598,'2026-01-09_taxon-match'!$A$2:$N$81,11,FALSE),IF(_xlpm.x=0,"",_xlpm.x)))</f>
        <v/>
      </c>
      <c r="T598" s="46" t="str">
        <f>IF($I598="","",_xlfn.LET(_xlpm.x,VLOOKUP($I598,'2026-01-09_taxon-match'!$A$2:$N$81,13,FALSE),IF(_xlpm.x=0,"",_xlpm.x)))</f>
        <v/>
      </c>
      <c r="U598" s="46">
        <v>1</v>
      </c>
      <c r="V598" s="46" t="s">
        <v>42</v>
      </c>
      <c r="Y598" s="46" t="str">
        <f>IF(V598="","",_xlfn.LET(_xlpm.x,VLOOKUP(V598,'Drop-down_menus'!$D$2:$E$13,2,FALSE),IF(_xlpm.x=0,"",_xlpm.x)))</f>
        <v/>
      </c>
      <c r="Z598" s="46" t="str">
        <f>IF(W598="","",_xlfn.LET(_xlpm.x,VLOOKUP(W598,'Drop-down_menus'!$D$2:$E$13,2,FALSE),IF(_xlpm.x=0,"",_xlpm.x)))</f>
        <v/>
      </c>
      <c r="AA598" s="46" t="str">
        <f>IF(X598="","",_xlfn.LET(_xlpm.x,VLOOKUP(X598,'Drop-down_menus'!$D$2:$E$13,2,FALSE),IF(_xlpm.x=0,"",_xlpm.x)))</f>
        <v/>
      </c>
      <c r="AB598" s="14" t="s">
        <v>174</v>
      </c>
      <c r="AC598" s="14" t="s">
        <v>175</v>
      </c>
      <c r="AE598" s="46" t="s">
        <v>28</v>
      </c>
      <c r="AF598" s="46" t="s">
        <v>42</v>
      </c>
      <c r="AG598" s="46" t="str">
        <f>IF(AE598="","",_xlfn.LET(_xlpm.x,VLOOKUP(AE598,'Drop-down_menus'!$D$2:$E$13,2,FALSE),IF(_xlpm.x=0,"",_xlpm.x)))</f>
        <v>https://orcid.org/0000-0002-9037-7623</v>
      </c>
      <c r="AH598" s="46" t="str">
        <f>IF(AF598="","",_xlfn.LET(_xlpm.x,VLOOKUP(AF598,'Drop-down_menus'!$D$2:$E$13,2,FALSE),IF(_xlpm.x=0,"",_xlpm.x)))</f>
        <v/>
      </c>
    </row>
    <row r="599" spans="2:34" ht="13.5" customHeight="1">
      <c r="B599" s="46">
        <v>510</v>
      </c>
      <c r="C599" s="46" t="s">
        <v>121</v>
      </c>
      <c r="D599" s="46" t="b">
        <f>COUNTIF(Events!$B$2:$B$171, C599) &gt; 0</f>
        <v>1</v>
      </c>
      <c r="E599" s="46" t="s">
        <v>169</v>
      </c>
      <c r="F599" s="46" t="s">
        <v>170</v>
      </c>
      <c r="G599" s="46" t="s">
        <v>295</v>
      </c>
      <c r="I599" s="46" t="s">
        <v>295</v>
      </c>
      <c r="J599" s="46" t="str">
        <f>IF(I599="","",_xlfn.LET(_xlpm.x,VLOOKUP(I599,'2026-01-09_taxon-match'!$A$2:$N$81,4,FALSE),IF(_xlpm.x=0,"",_xlpm.x)))</f>
        <v>Bryozoa</v>
      </c>
      <c r="L599" s="46" t="str">
        <f>IF(I599="","",_xlfn.LET(_xlpm.x,VLOOKUP(I599,'2026-01-09_taxon-match'!$A$2:$N$81,3,FALSE),IF(_xlpm.x=0,"",_xlpm.x)))</f>
        <v>urn:lsid:marinespecies.org:taxname:146142</v>
      </c>
      <c r="M599" s="46" t="str">
        <f>IF($I599="","",_xlfn.LET(_xlpm.x,VLOOKUP($I599,'2026-01-09_taxon-match'!$A$2:$N$81,5,FALSE),IF(_xlpm.x=0,"",_xlpm.x)))</f>
        <v/>
      </c>
      <c r="N599" s="46" t="str">
        <f>IF($I599="","",_xlfn.LET(_xlpm.x,VLOOKUP($I599,'2026-01-09_taxon-match'!$A$2:$N$81,6,FALSE),IF(_xlpm.x=0,"",_xlpm.x)))</f>
        <v>Animalia</v>
      </c>
      <c r="O599" s="46" t="str">
        <f>IF($I599="","",_xlfn.LET(_xlpm.x,VLOOKUP($I599,'2026-01-09_taxon-match'!$A$2:$N$81,7,FALSE),IF(_xlpm.x=0,"",_xlpm.x)))</f>
        <v>Bryozoa</v>
      </c>
      <c r="P599" s="46" t="str">
        <f>IF($I599="","",_xlfn.LET(_xlpm.x,VLOOKUP($I599,'2026-01-09_taxon-match'!$A$2:$N$81,8,FALSE),IF(_xlpm.x=0,"",_xlpm.x)))</f>
        <v/>
      </c>
      <c r="Q599" s="46" t="str">
        <f>IF($I599="","",_xlfn.LET(_xlpm.x,VLOOKUP($I599,'2026-01-09_taxon-match'!$A$2:$N$81,9,FALSE),IF(_xlpm.x=0,"",_xlpm.x)))</f>
        <v/>
      </c>
      <c r="R599" s="46" t="str">
        <f>IF($I599="","",_xlfn.LET(_xlpm.x,VLOOKUP($I599,'2026-01-09_taxon-match'!$A$2:$N$81,10,FALSE),IF(_xlpm.x=0,"",_xlpm.x)))</f>
        <v/>
      </c>
      <c r="S599" s="46" t="str">
        <f>IF($I599="","",_xlfn.LET(_xlpm.x,VLOOKUP($I599,'2026-01-09_taxon-match'!$A$2:$N$81,11,FALSE),IF(_xlpm.x=0,"",_xlpm.x)))</f>
        <v/>
      </c>
      <c r="T599" s="46" t="str">
        <f>IF($I599="","",_xlfn.LET(_xlpm.x,VLOOKUP($I599,'2026-01-09_taxon-match'!$A$2:$N$81,13,FALSE),IF(_xlpm.x=0,"",_xlpm.x)))</f>
        <v/>
      </c>
      <c r="U599" s="46">
        <v>20</v>
      </c>
      <c r="V599" s="46" t="s">
        <v>42</v>
      </c>
      <c r="Y599" s="46" t="str">
        <f>IF(V599="","",_xlfn.LET(_xlpm.x,VLOOKUP(V599,'Drop-down_menus'!$D$2:$E$13,2,FALSE),IF(_xlpm.x=0,"",_xlpm.x)))</f>
        <v/>
      </c>
      <c r="Z599" s="46" t="str">
        <f>IF(W599="","",_xlfn.LET(_xlpm.x,VLOOKUP(W599,'Drop-down_menus'!$D$2:$E$13,2,FALSE),IF(_xlpm.x=0,"",_xlpm.x)))</f>
        <v/>
      </c>
      <c r="AA599" s="46" t="str">
        <f>IF(X599="","",_xlfn.LET(_xlpm.x,VLOOKUP(X599,'Drop-down_menus'!$D$2:$E$13,2,FALSE),IF(_xlpm.x=0,"",_xlpm.x)))</f>
        <v/>
      </c>
      <c r="AB599" s="14" t="s">
        <v>174</v>
      </c>
      <c r="AC599" s="14" t="s">
        <v>175</v>
      </c>
      <c r="AE599" s="46" t="s">
        <v>28</v>
      </c>
      <c r="AF599" s="46" t="s">
        <v>42</v>
      </c>
      <c r="AG599" s="46" t="str">
        <f>IF(AE599="","",_xlfn.LET(_xlpm.x,VLOOKUP(AE599,'Drop-down_menus'!$D$2:$E$13,2,FALSE),IF(_xlpm.x=0,"",_xlpm.x)))</f>
        <v>https://orcid.org/0000-0002-9037-7623</v>
      </c>
      <c r="AH599" s="46" t="str">
        <f>IF(AF599="","",_xlfn.LET(_xlpm.x,VLOOKUP(AF599,'Drop-down_menus'!$D$2:$E$13,2,FALSE),IF(_xlpm.x=0,"",_xlpm.x)))</f>
        <v/>
      </c>
    </row>
    <row r="600" spans="2:34" ht="13.5" customHeight="1">
      <c r="B600" s="46">
        <v>511</v>
      </c>
      <c r="C600" s="46" t="s">
        <v>121</v>
      </c>
      <c r="D600" s="46" t="b">
        <f>COUNTIF(Events!$B$2:$B$171, C600) &gt; 0</f>
        <v>1</v>
      </c>
      <c r="E600" s="46" t="s">
        <v>169</v>
      </c>
      <c r="F600" s="46" t="s">
        <v>170</v>
      </c>
      <c r="G600" s="46" t="s">
        <v>296</v>
      </c>
      <c r="J600" s="46" t="str">
        <f>IF(I600="","",_xlfn.LET(_xlpm.x,VLOOKUP(I600,'2026-01-09_taxon-match'!$A$2:$N$81,4,FALSE),IF(_xlpm.x=0,"",_xlpm.x)))</f>
        <v/>
      </c>
      <c r="L600" s="46" t="str">
        <f>IF(I600="","",_xlfn.LET(_xlpm.x,VLOOKUP(I600,'2026-01-09_taxon-match'!$A$2:$N$81,3,FALSE),IF(_xlpm.x=0,"",_xlpm.x)))</f>
        <v/>
      </c>
      <c r="M600" s="46" t="str">
        <f>IF($I600="","",_xlfn.LET(_xlpm.x,VLOOKUP($I600,'2026-01-09_taxon-match'!$A$2:$N$81,5,FALSE),IF(_xlpm.x=0,"",_xlpm.x)))</f>
        <v/>
      </c>
      <c r="N600" s="46" t="str">
        <f>IF($I600="","",_xlfn.LET(_xlpm.x,VLOOKUP($I600,'2026-01-09_taxon-match'!$A$2:$N$81,6,FALSE),IF(_xlpm.x=0,"",_xlpm.x)))</f>
        <v/>
      </c>
      <c r="O600" s="46" t="str">
        <f>IF($I600="","",_xlfn.LET(_xlpm.x,VLOOKUP($I600,'2026-01-09_taxon-match'!$A$2:$N$81,7,FALSE),IF(_xlpm.x=0,"",_xlpm.x)))</f>
        <v/>
      </c>
      <c r="P600" s="46" t="str">
        <f>IF($I600="","",_xlfn.LET(_xlpm.x,VLOOKUP($I600,'2026-01-09_taxon-match'!$A$2:$N$81,8,FALSE),IF(_xlpm.x=0,"",_xlpm.x)))</f>
        <v/>
      </c>
      <c r="Q600" s="46" t="str">
        <f>IF($I600="","",_xlfn.LET(_xlpm.x,VLOOKUP($I600,'2026-01-09_taxon-match'!$A$2:$N$81,9,FALSE),IF(_xlpm.x=0,"",_xlpm.x)))</f>
        <v/>
      </c>
      <c r="R600" s="46" t="str">
        <f>IF($I600="","",_xlfn.LET(_xlpm.x,VLOOKUP($I600,'2026-01-09_taxon-match'!$A$2:$N$81,10,FALSE),IF(_xlpm.x=0,"",_xlpm.x)))</f>
        <v/>
      </c>
      <c r="S600" s="46" t="str">
        <f>IF($I600="","",_xlfn.LET(_xlpm.x,VLOOKUP($I600,'2026-01-09_taxon-match'!$A$2:$N$81,11,FALSE),IF(_xlpm.x=0,"",_xlpm.x)))</f>
        <v/>
      </c>
      <c r="T600" s="46" t="str">
        <f>IF($I600="","",_xlfn.LET(_xlpm.x,VLOOKUP($I600,'2026-01-09_taxon-match'!$A$2:$N$81,13,FALSE),IF(_xlpm.x=0,"",_xlpm.x)))</f>
        <v/>
      </c>
      <c r="U600" s="46">
        <v>1</v>
      </c>
      <c r="V600" s="46" t="s">
        <v>42</v>
      </c>
      <c r="Y600" s="46" t="str">
        <f>IF(V600="","",_xlfn.LET(_xlpm.x,VLOOKUP(V600,'Drop-down_menus'!$D$2:$E$13,2,FALSE),IF(_xlpm.x=0,"",_xlpm.x)))</f>
        <v/>
      </c>
      <c r="Z600" s="46" t="str">
        <f>IF(W600="","",_xlfn.LET(_xlpm.x,VLOOKUP(W600,'Drop-down_menus'!$D$2:$E$13,2,FALSE),IF(_xlpm.x=0,"",_xlpm.x)))</f>
        <v/>
      </c>
      <c r="AA600" s="46" t="str">
        <f>IF(X600="","",_xlfn.LET(_xlpm.x,VLOOKUP(X600,'Drop-down_menus'!$D$2:$E$13,2,FALSE),IF(_xlpm.x=0,"",_xlpm.x)))</f>
        <v/>
      </c>
      <c r="AB600" s="14" t="s">
        <v>174</v>
      </c>
      <c r="AC600" s="14" t="s">
        <v>175</v>
      </c>
      <c r="AE600" s="46" t="s">
        <v>28</v>
      </c>
      <c r="AF600" s="46" t="s">
        <v>42</v>
      </c>
      <c r="AG600" s="46" t="str">
        <f>IF(AE600="","",_xlfn.LET(_xlpm.x,VLOOKUP(AE600,'Drop-down_menus'!$D$2:$E$13,2,FALSE),IF(_xlpm.x=0,"",_xlpm.x)))</f>
        <v>https://orcid.org/0000-0002-9037-7623</v>
      </c>
      <c r="AH600" s="46" t="str">
        <f>IF(AF600="","",_xlfn.LET(_xlpm.x,VLOOKUP(AF600,'Drop-down_menus'!$D$2:$E$13,2,FALSE),IF(_xlpm.x=0,"",_xlpm.x)))</f>
        <v/>
      </c>
    </row>
    <row r="601" spans="2:34" ht="13.5" customHeight="1">
      <c r="B601" s="46">
        <v>512</v>
      </c>
      <c r="C601" s="46" t="s">
        <v>121</v>
      </c>
      <c r="D601" s="46" t="b">
        <f>COUNTIF(Events!$B$2:$B$171, C601) &gt; 0</f>
        <v>1</v>
      </c>
      <c r="E601" s="46" t="s">
        <v>169</v>
      </c>
      <c r="F601" s="46" t="s">
        <v>170</v>
      </c>
      <c r="G601" s="46" t="s">
        <v>295</v>
      </c>
      <c r="I601" s="46" t="s">
        <v>295</v>
      </c>
      <c r="J601" s="46" t="str">
        <f>IF(I601="","",_xlfn.LET(_xlpm.x,VLOOKUP(I601,'2026-01-09_taxon-match'!$A$2:$N$81,4,FALSE),IF(_xlpm.x=0,"",_xlpm.x)))</f>
        <v>Bryozoa</v>
      </c>
      <c r="L601" s="46" t="str">
        <f>IF(I601="","",_xlfn.LET(_xlpm.x,VLOOKUP(I601,'2026-01-09_taxon-match'!$A$2:$N$81,3,FALSE),IF(_xlpm.x=0,"",_xlpm.x)))</f>
        <v>urn:lsid:marinespecies.org:taxname:146142</v>
      </c>
      <c r="M601" s="46" t="str">
        <f>IF($I601="","",_xlfn.LET(_xlpm.x,VLOOKUP($I601,'2026-01-09_taxon-match'!$A$2:$N$81,5,FALSE),IF(_xlpm.x=0,"",_xlpm.x)))</f>
        <v/>
      </c>
      <c r="N601" s="46" t="str">
        <f>IF($I601="","",_xlfn.LET(_xlpm.x,VLOOKUP($I601,'2026-01-09_taxon-match'!$A$2:$N$81,6,FALSE),IF(_xlpm.x=0,"",_xlpm.x)))</f>
        <v>Animalia</v>
      </c>
      <c r="O601" s="46" t="str">
        <f>IF($I601="","",_xlfn.LET(_xlpm.x,VLOOKUP($I601,'2026-01-09_taxon-match'!$A$2:$N$81,7,FALSE),IF(_xlpm.x=0,"",_xlpm.x)))</f>
        <v>Bryozoa</v>
      </c>
      <c r="P601" s="46" t="str">
        <f>IF($I601="","",_xlfn.LET(_xlpm.x,VLOOKUP($I601,'2026-01-09_taxon-match'!$A$2:$N$81,8,FALSE),IF(_xlpm.x=0,"",_xlpm.x)))</f>
        <v/>
      </c>
      <c r="Q601" s="46" t="str">
        <f>IF($I601="","",_xlfn.LET(_xlpm.x,VLOOKUP($I601,'2026-01-09_taxon-match'!$A$2:$N$81,9,FALSE),IF(_xlpm.x=0,"",_xlpm.x)))</f>
        <v/>
      </c>
      <c r="R601" s="46" t="str">
        <f>IF($I601="","",_xlfn.LET(_xlpm.x,VLOOKUP($I601,'2026-01-09_taxon-match'!$A$2:$N$81,10,FALSE),IF(_xlpm.x=0,"",_xlpm.x)))</f>
        <v/>
      </c>
      <c r="S601" s="46" t="str">
        <f>IF($I601="","",_xlfn.LET(_xlpm.x,VLOOKUP($I601,'2026-01-09_taxon-match'!$A$2:$N$81,11,FALSE),IF(_xlpm.x=0,"",_xlpm.x)))</f>
        <v/>
      </c>
      <c r="T601" s="46" t="str">
        <f>IF($I601="","",_xlfn.LET(_xlpm.x,VLOOKUP($I601,'2026-01-09_taxon-match'!$A$2:$N$81,13,FALSE),IF(_xlpm.x=0,"",_xlpm.x)))</f>
        <v/>
      </c>
      <c r="U601" s="46">
        <v>1</v>
      </c>
      <c r="V601" s="46" t="s">
        <v>42</v>
      </c>
      <c r="Y601" s="46" t="str">
        <f>IF(V601="","",_xlfn.LET(_xlpm.x,VLOOKUP(V601,'Drop-down_menus'!$D$2:$E$13,2,FALSE),IF(_xlpm.x=0,"",_xlpm.x)))</f>
        <v/>
      </c>
      <c r="Z601" s="46" t="str">
        <f>IF(W601="","",_xlfn.LET(_xlpm.x,VLOOKUP(W601,'Drop-down_menus'!$D$2:$E$13,2,FALSE),IF(_xlpm.x=0,"",_xlpm.x)))</f>
        <v/>
      </c>
      <c r="AA601" s="46" t="str">
        <f>IF(X601="","",_xlfn.LET(_xlpm.x,VLOOKUP(X601,'Drop-down_menus'!$D$2:$E$13,2,FALSE),IF(_xlpm.x=0,"",_xlpm.x)))</f>
        <v/>
      </c>
      <c r="AB601" s="14" t="s">
        <v>174</v>
      </c>
      <c r="AC601" s="14" t="s">
        <v>175</v>
      </c>
      <c r="AE601" s="46" t="s">
        <v>28</v>
      </c>
      <c r="AF601" s="46" t="s">
        <v>42</v>
      </c>
      <c r="AG601" s="46" t="str">
        <f>IF(AE601="","",_xlfn.LET(_xlpm.x,VLOOKUP(AE601,'Drop-down_menus'!$D$2:$E$13,2,FALSE),IF(_xlpm.x=0,"",_xlpm.x)))</f>
        <v>https://orcid.org/0000-0002-9037-7623</v>
      </c>
      <c r="AH601" s="46" t="str">
        <f>IF(AF601="","",_xlfn.LET(_xlpm.x,VLOOKUP(AF601,'Drop-down_menus'!$D$2:$E$13,2,FALSE),IF(_xlpm.x=0,"",_xlpm.x)))</f>
        <v/>
      </c>
    </row>
    <row r="602" spans="2:34" ht="13.5" customHeight="1">
      <c r="B602" s="46">
        <v>513</v>
      </c>
      <c r="C602" s="46" t="s">
        <v>114</v>
      </c>
      <c r="D602" s="46" t="b">
        <f>COUNTIF(Events!$B$2:$B$171, C602) &gt; 0</f>
        <v>1</v>
      </c>
      <c r="E602" s="46" t="s">
        <v>163</v>
      </c>
      <c r="F602" s="46" t="s">
        <v>1077</v>
      </c>
      <c r="J602" s="46" t="str">
        <f>IF(I602="","",_xlfn.LET(_xlpm.x,VLOOKUP(I602,'2026-01-09_taxon-match'!$A$2:$N$81,4,FALSE),IF(_xlpm.x=0,"",_xlpm.x)))</f>
        <v/>
      </c>
      <c r="L602" s="46" t="str">
        <f>IF(I602="","",_xlfn.LET(_xlpm.x,VLOOKUP(I602,'2026-01-09_taxon-match'!$A$2:$N$81,3,FALSE),IF(_xlpm.x=0,"",_xlpm.x)))</f>
        <v/>
      </c>
      <c r="M602" s="46" t="str">
        <f>IF($I602="","",_xlfn.LET(_xlpm.x,VLOOKUP($I602,'2026-01-09_taxon-match'!$A$2:$N$81,5,FALSE),IF(_xlpm.x=0,"",_xlpm.x)))</f>
        <v/>
      </c>
      <c r="N602" s="46" t="str">
        <f>IF($I602="","",_xlfn.LET(_xlpm.x,VLOOKUP($I602,'2026-01-09_taxon-match'!$A$2:$N$81,6,FALSE),IF(_xlpm.x=0,"",_xlpm.x)))</f>
        <v/>
      </c>
      <c r="O602" s="46" t="str">
        <f>IF($I602="","",_xlfn.LET(_xlpm.x,VLOOKUP($I602,'2026-01-09_taxon-match'!$A$2:$N$81,7,FALSE),IF(_xlpm.x=0,"",_xlpm.x)))</f>
        <v/>
      </c>
      <c r="P602" s="46" t="str">
        <f>IF($I602="","",_xlfn.LET(_xlpm.x,VLOOKUP($I602,'2026-01-09_taxon-match'!$A$2:$N$81,8,FALSE),IF(_xlpm.x=0,"",_xlpm.x)))</f>
        <v/>
      </c>
      <c r="Q602" s="46" t="str">
        <f>IF($I602="","",_xlfn.LET(_xlpm.x,VLOOKUP($I602,'2026-01-09_taxon-match'!$A$2:$N$81,9,FALSE),IF(_xlpm.x=0,"",_xlpm.x)))</f>
        <v/>
      </c>
      <c r="R602" s="46" t="str">
        <f>IF($I602="","",_xlfn.LET(_xlpm.x,VLOOKUP($I602,'2026-01-09_taxon-match'!$A$2:$N$81,10,FALSE),IF(_xlpm.x=0,"",_xlpm.x)))</f>
        <v/>
      </c>
      <c r="S602" s="46" t="str">
        <f>IF($I602="","",_xlfn.LET(_xlpm.x,VLOOKUP($I602,'2026-01-09_taxon-match'!$A$2:$N$81,11,FALSE),IF(_xlpm.x=0,"",_xlpm.x)))</f>
        <v/>
      </c>
      <c r="T602" s="46" t="str">
        <f>IF($I602="","",_xlfn.LET(_xlpm.x,VLOOKUP($I602,'2026-01-09_taxon-match'!$A$2:$N$81,13,FALSE),IF(_xlpm.x=0,"",_xlpm.x)))</f>
        <v/>
      </c>
      <c r="V602" s="46" t="s">
        <v>28</v>
      </c>
      <c r="Y602" s="46" t="str">
        <f>IF(V602="","",_xlfn.LET(_xlpm.x,VLOOKUP(V602,'Drop-down_menus'!$D$2:$E$13,2,FALSE),IF(_xlpm.x=0,"",_xlpm.x)))</f>
        <v>https://orcid.org/0000-0002-9037-7623</v>
      </c>
      <c r="Z602" s="46" t="str">
        <f>IF(W602="","",_xlfn.LET(_xlpm.x,VLOOKUP(W602,'Drop-down_menus'!$D$2:$E$13,2,FALSE),IF(_xlpm.x=0,"",_xlpm.x)))</f>
        <v/>
      </c>
      <c r="AA602" s="46" t="str">
        <f>IF(X602="","",_xlfn.LET(_xlpm.x,VLOOKUP(X602,'Drop-down_menus'!$D$2:$E$13,2,FALSE),IF(_xlpm.x=0,"",_xlpm.x)))</f>
        <v/>
      </c>
      <c r="AB602" s="14"/>
      <c r="AC602" s="14" t="s">
        <v>1094</v>
      </c>
      <c r="AD602" s="46" t="s">
        <v>1095</v>
      </c>
      <c r="AE602" s="46" t="s">
        <v>28</v>
      </c>
      <c r="AG602" s="46" t="str">
        <f>IF(AE602="","",_xlfn.LET(_xlpm.x,VLOOKUP(AE602,'Drop-down_menus'!$D$2:$E$13,2,FALSE),IF(_xlpm.x=0,"",_xlpm.x)))</f>
        <v>https://orcid.org/0000-0002-9037-7623</v>
      </c>
      <c r="AH602" s="46" t="str">
        <f>IF(AF602="","",_xlfn.LET(_xlpm.x,VLOOKUP(AF602,'Drop-down_menus'!$D$2:$E$13,2,FALSE),IF(_xlpm.x=0,"",_xlpm.x)))</f>
        <v/>
      </c>
    </row>
    <row r="603" spans="2:34" ht="13.5" customHeight="1">
      <c r="B603" s="46">
        <v>514</v>
      </c>
      <c r="C603" s="46" t="s">
        <v>108</v>
      </c>
      <c r="D603" s="46" t="b">
        <f>COUNTIF(Events!$B$2:$B$171, C603) &gt; 0</f>
        <v>1</v>
      </c>
      <c r="E603" s="46" t="s">
        <v>215</v>
      </c>
      <c r="F603" s="46" t="s">
        <v>216</v>
      </c>
      <c r="J603" s="46" t="str">
        <f>IF(I603="","",_xlfn.LET(_xlpm.x,VLOOKUP(I603,'2026-01-09_taxon-match'!$A$2:$N$81,4,FALSE),IF(_xlpm.x=0,"",_xlpm.x)))</f>
        <v/>
      </c>
      <c r="L603" s="46" t="str">
        <f>IF(I603="","",_xlfn.LET(_xlpm.x,VLOOKUP(I603,'2026-01-09_taxon-match'!$A$2:$N$81,3,FALSE),IF(_xlpm.x=0,"",_xlpm.x)))</f>
        <v/>
      </c>
      <c r="M603" s="46" t="str">
        <f>IF($I603="","",_xlfn.LET(_xlpm.x,VLOOKUP($I603,'2026-01-09_taxon-match'!$A$2:$N$81,5,FALSE),IF(_xlpm.x=0,"",_xlpm.x)))</f>
        <v/>
      </c>
      <c r="N603" s="46" t="str">
        <f>IF($I603="","",_xlfn.LET(_xlpm.x,VLOOKUP($I603,'2026-01-09_taxon-match'!$A$2:$N$81,6,FALSE),IF(_xlpm.x=0,"",_xlpm.x)))</f>
        <v/>
      </c>
      <c r="O603" s="46" t="str">
        <f>IF($I603="","",_xlfn.LET(_xlpm.x,VLOOKUP($I603,'2026-01-09_taxon-match'!$A$2:$N$81,7,FALSE),IF(_xlpm.x=0,"",_xlpm.x)))</f>
        <v/>
      </c>
      <c r="P603" s="46" t="str">
        <f>IF($I603="","",_xlfn.LET(_xlpm.x,VLOOKUP($I603,'2026-01-09_taxon-match'!$A$2:$N$81,8,FALSE),IF(_xlpm.x=0,"",_xlpm.x)))</f>
        <v/>
      </c>
      <c r="Q603" s="46" t="str">
        <f>IF($I603="","",_xlfn.LET(_xlpm.x,VLOOKUP($I603,'2026-01-09_taxon-match'!$A$2:$N$81,9,FALSE),IF(_xlpm.x=0,"",_xlpm.x)))</f>
        <v/>
      </c>
      <c r="R603" s="46" t="str">
        <f>IF($I603="","",_xlfn.LET(_xlpm.x,VLOOKUP($I603,'2026-01-09_taxon-match'!$A$2:$N$81,10,FALSE),IF(_xlpm.x=0,"",_xlpm.x)))</f>
        <v/>
      </c>
      <c r="S603" s="46" t="str">
        <f>IF($I603="","",_xlfn.LET(_xlpm.x,VLOOKUP($I603,'2026-01-09_taxon-match'!$A$2:$N$81,11,FALSE),IF(_xlpm.x=0,"",_xlpm.x)))</f>
        <v/>
      </c>
      <c r="T603" s="46" t="str">
        <f>IF($I603="","",_xlfn.LET(_xlpm.x,VLOOKUP($I603,'2026-01-09_taxon-match'!$A$2:$N$81,13,FALSE),IF(_xlpm.x=0,"",_xlpm.x)))</f>
        <v/>
      </c>
      <c r="V603" t="s">
        <v>39</v>
      </c>
      <c r="W603" t="s">
        <v>46</v>
      </c>
      <c r="Y603" s="46" t="str">
        <f>IF(V603="","",_xlfn.LET(_xlpm.x,VLOOKUP(V603,'Drop-down_menus'!$D$2:$E$13,2,FALSE),IF(_xlpm.x=0,"",_xlpm.x)))</f>
        <v>https://orcid.org/0009-0002-6669-2911</v>
      </c>
      <c r="Z603" s="46" t="str">
        <f>IF(W603="","",_xlfn.LET(_xlpm.x,VLOOKUP(W603,'Drop-down_menus'!$D$2:$E$13,2,FALSE),IF(_xlpm.x=0,"",_xlpm.x)))</f>
        <v>https://orcid.org/0000-0003-0502-8101</v>
      </c>
      <c r="AA603" s="46" t="str">
        <f>IF(X603="","",_xlfn.LET(_xlpm.x,VLOOKUP(X603,'Drop-down_menus'!$D$2:$E$13,2,FALSE),IF(_xlpm.x=0,"",_xlpm.x)))</f>
        <v/>
      </c>
      <c r="AB603" s="14"/>
      <c r="AC603" s="14" t="s">
        <v>275</v>
      </c>
    </row>
    <row r="604" spans="2:34" ht="13.5" customHeight="1">
      <c r="B604" s="46">
        <v>515</v>
      </c>
      <c r="C604" s="46" t="s">
        <v>108</v>
      </c>
      <c r="D604" s="46" t="b">
        <f>COUNTIF(Events!$B$2:$B$171, C604) &gt; 0</f>
        <v>1</v>
      </c>
      <c r="E604" s="46" t="s">
        <v>215</v>
      </c>
      <c r="F604" s="46" t="s">
        <v>216</v>
      </c>
      <c r="J604" s="46" t="str">
        <f>IF(I604="","",_xlfn.LET(_xlpm.x,VLOOKUP(I604,'2026-01-09_taxon-match'!$A$2:$N$81,4,FALSE),IF(_xlpm.x=0,"",_xlpm.x)))</f>
        <v/>
      </c>
      <c r="L604" s="46" t="str">
        <f>IF(I604="","",_xlfn.LET(_xlpm.x,VLOOKUP(I604,'2026-01-09_taxon-match'!$A$2:$N$81,3,FALSE),IF(_xlpm.x=0,"",_xlpm.x)))</f>
        <v/>
      </c>
      <c r="M604" s="46" t="str">
        <f>IF($I604="","",_xlfn.LET(_xlpm.x,VLOOKUP($I604,'2026-01-09_taxon-match'!$A$2:$N$81,5,FALSE),IF(_xlpm.x=0,"",_xlpm.x)))</f>
        <v/>
      </c>
      <c r="N604" s="46" t="str">
        <f>IF($I604="","",_xlfn.LET(_xlpm.x,VLOOKUP($I604,'2026-01-09_taxon-match'!$A$2:$N$81,6,FALSE),IF(_xlpm.x=0,"",_xlpm.x)))</f>
        <v/>
      </c>
      <c r="O604" s="46" t="str">
        <f>IF($I604="","",_xlfn.LET(_xlpm.x,VLOOKUP($I604,'2026-01-09_taxon-match'!$A$2:$N$81,7,FALSE),IF(_xlpm.x=0,"",_xlpm.x)))</f>
        <v/>
      </c>
      <c r="P604" s="46" t="str">
        <f>IF($I604="","",_xlfn.LET(_xlpm.x,VLOOKUP($I604,'2026-01-09_taxon-match'!$A$2:$N$81,8,FALSE),IF(_xlpm.x=0,"",_xlpm.x)))</f>
        <v/>
      </c>
      <c r="Q604" s="46" t="str">
        <f>IF($I604="","",_xlfn.LET(_xlpm.x,VLOOKUP($I604,'2026-01-09_taxon-match'!$A$2:$N$81,9,FALSE),IF(_xlpm.x=0,"",_xlpm.x)))</f>
        <v/>
      </c>
      <c r="R604" s="46" t="str">
        <f>IF($I604="","",_xlfn.LET(_xlpm.x,VLOOKUP($I604,'2026-01-09_taxon-match'!$A$2:$N$81,10,FALSE),IF(_xlpm.x=0,"",_xlpm.x)))</f>
        <v/>
      </c>
      <c r="S604" s="46" t="str">
        <f>IF($I604="","",_xlfn.LET(_xlpm.x,VLOOKUP($I604,'2026-01-09_taxon-match'!$A$2:$N$81,11,FALSE),IF(_xlpm.x=0,"",_xlpm.x)))</f>
        <v/>
      </c>
      <c r="T604" s="46" t="str">
        <f>IF($I604="","",_xlfn.LET(_xlpm.x,VLOOKUP($I604,'2026-01-09_taxon-match'!$A$2:$N$81,13,FALSE),IF(_xlpm.x=0,"",_xlpm.x)))</f>
        <v/>
      </c>
      <c r="V604" t="s">
        <v>39</v>
      </c>
      <c r="W604" t="s">
        <v>46</v>
      </c>
      <c r="Y604" s="46" t="str">
        <f>IF(V604="","",_xlfn.LET(_xlpm.x,VLOOKUP(V604,'Drop-down_menus'!$D$2:$E$13,2,FALSE),IF(_xlpm.x=0,"",_xlpm.x)))</f>
        <v>https://orcid.org/0009-0002-6669-2911</v>
      </c>
      <c r="Z604" s="46" t="str">
        <f>IF(W604="","",_xlfn.LET(_xlpm.x,VLOOKUP(W604,'Drop-down_menus'!$D$2:$E$13,2,FALSE),IF(_xlpm.x=0,"",_xlpm.x)))</f>
        <v>https://orcid.org/0000-0003-0502-8101</v>
      </c>
      <c r="AA604" s="46" t="str">
        <f>IF(X604="","",_xlfn.LET(_xlpm.x,VLOOKUP(X604,'Drop-down_menus'!$D$2:$E$13,2,FALSE),IF(_xlpm.x=0,"",_xlpm.x)))</f>
        <v/>
      </c>
      <c r="AB604" s="14"/>
      <c r="AC604" s="14" t="s">
        <v>275</v>
      </c>
    </row>
    <row r="605" spans="2:34" ht="13.5" customHeight="1">
      <c r="B605" s="46">
        <v>516</v>
      </c>
      <c r="C605" s="46" t="s">
        <v>108</v>
      </c>
      <c r="D605" s="46" t="b">
        <f>COUNTIF(Events!$B$2:$B$171, C605) &gt; 0</f>
        <v>1</v>
      </c>
      <c r="E605" s="46" t="s">
        <v>215</v>
      </c>
      <c r="F605" s="46" t="s">
        <v>218</v>
      </c>
      <c r="J605" s="46" t="str">
        <f>IF(I605="","",_xlfn.LET(_xlpm.x,VLOOKUP(I605,'2026-01-09_taxon-match'!$A$2:$N$81,4,FALSE),IF(_xlpm.x=0,"",_xlpm.x)))</f>
        <v/>
      </c>
      <c r="L605" s="46" t="str">
        <f>IF(I605="","",_xlfn.LET(_xlpm.x,VLOOKUP(I605,'2026-01-09_taxon-match'!$A$2:$N$81,3,FALSE),IF(_xlpm.x=0,"",_xlpm.x)))</f>
        <v/>
      </c>
      <c r="M605" s="46" t="str">
        <f>IF($I605="","",_xlfn.LET(_xlpm.x,VLOOKUP($I605,'2026-01-09_taxon-match'!$A$2:$N$81,5,FALSE),IF(_xlpm.x=0,"",_xlpm.x)))</f>
        <v/>
      </c>
      <c r="N605" s="46" t="str">
        <f>IF($I605="","",_xlfn.LET(_xlpm.x,VLOOKUP($I605,'2026-01-09_taxon-match'!$A$2:$N$81,6,FALSE),IF(_xlpm.x=0,"",_xlpm.x)))</f>
        <v/>
      </c>
      <c r="O605" s="46" t="str">
        <f>IF($I605="","",_xlfn.LET(_xlpm.x,VLOOKUP($I605,'2026-01-09_taxon-match'!$A$2:$N$81,7,FALSE),IF(_xlpm.x=0,"",_xlpm.x)))</f>
        <v/>
      </c>
      <c r="P605" s="46" t="str">
        <f>IF($I605="","",_xlfn.LET(_xlpm.x,VLOOKUP($I605,'2026-01-09_taxon-match'!$A$2:$N$81,8,FALSE),IF(_xlpm.x=0,"",_xlpm.x)))</f>
        <v/>
      </c>
      <c r="Q605" s="46" t="str">
        <f>IF($I605="","",_xlfn.LET(_xlpm.x,VLOOKUP($I605,'2026-01-09_taxon-match'!$A$2:$N$81,9,FALSE),IF(_xlpm.x=0,"",_xlpm.x)))</f>
        <v/>
      </c>
      <c r="R605" s="46" t="str">
        <f>IF($I605="","",_xlfn.LET(_xlpm.x,VLOOKUP($I605,'2026-01-09_taxon-match'!$A$2:$N$81,10,FALSE),IF(_xlpm.x=0,"",_xlpm.x)))</f>
        <v/>
      </c>
      <c r="S605" s="46" t="str">
        <f>IF($I605="","",_xlfn.LET(_xlpm.x,VLOOKUP($I605,'2026-01-09_taxon-match'!$A$2:$N$81,11,FALSE),IF(_xlpm.x=0,"",_xlpm.x)))</f>
        <v/>
      </c>
      <c r="T605" s="46" t="str">
        <f>IF($I605="","",_xlfn.LET(_xlpm.x,VLOOKUP($I605,'2026-01-09_taxon-match'!$A$2:$N$81,13,FALSE),IF(_xlpm.x=0,"",_xlpm.x)))</f>
        <v/>
      </c>
      <c r="V605" t="s">
        <v>39</v>
      </c>
      <c r="W605" t="s">
        <v>46</v>
      </c>
      <c r="Y605" s="46" t="str">
        <f>IF(V605="","",_xlfn.LET(_xlpm.x,VLOOKUP(V605,'Drop-down_menus'!$D$2:$E$13,2,FALSE),IF(_xlpm.x=0,"",_xlpm.x)))</f>
        <v>https://orcid.org/0009-0002-6669-2911</v>
      </c>
      <c r="Z605" s="46" t="str">
        <f>IF(W605="","",_xlfn.LET(_xlpm.x,VLOOKUP(W605,'Drop-down_menus'!$D$2:$E$13,2,FALSE),IF(_xlpm.x=0,"",_xlpm.x)))</f>
        <v>https://orcid.org/0000-0003-0502-8101</v>
      </c>
      <c r="AA605" s="46" t="str">
        <f>IF(X605="","",_xlfn.LET(_xlpm.x,VLOOKUP(X605,'Drop-down_menus'!$D$2:$E$13,2,FALSE),IF(_xlpm.x=0,"",_xlpm.x)))</f>
        <v/>
      </c>
      <c r="AB605" s="14"/>
      <c r="AC605" s="14" t="s">
        <v>275</v>
      </c>
    </row>
    <row r="606" spans="2:34" ht="13.5" customHeight="1">
      <c r="B606" s="46">
        <v>517</v>
      </c>
      <c r="C606" s="46" t="s">
        <v>108</v>
      </c>
      <c r="D606" s="46" t="b">
        <f>COUNTIF(Events!$B$2:$B$171, C606) &gt; 0</f>
        <v>1</v>
      </c>
      <c r="E606" s="46" t="s">
        <v>215</v>
      </c>
      <c r="F606" s="46" t="s">
        <v>218</v>
      </c>
      <c r="J606" s="46" t="str">
        <f>IF(I606="","",_xlfn.LET(_xlpm.x,VLOOKUP(I606,'2026-01-09_taxon-match'!$A$2:$N$81,4,FALSE),IF(_xlpm.x=0,"",_xlpm.x)))</f>
        <v/>
      </c>
      <c r="L606" s="46" t="str">
        <f>IF(I606="","",_xlfn.LET(_xlpm.x,VLOOKUP(I606,'2026-01-09_taxon-match'!$A$2:$N$81,3,FALSE),IF(_xlpm.x=0,"",_xlpm.x)))</f>
        <v/>
      </c>
      <c r="M606" s="46" t="str">
        <f>IF($I606="","",_xlfn.LET(_xlpm.x,VLOOKUP($I606,'2026-01-09_taxon-match'!$A$2:$N$81,5,FALSE),IF(_xlpm.x=0,"",_xlpm.x)))</f>
        <v/>
      </c>
      <c r="N606" s="46" t="str">
        <f>IF($I606="","",_xlfn.LET(_xlpm.x,VLOOKUP($I606,'2026-01-09_taxon-match'!$A$2:$N$81,6,FALSE),IF(_xlpm.x=0,"",_xlpm.x)))</f>
        <v/>
      </c>
      <c r="O606" s="46" t="str">
        <f>IF($I606="","",_xlfn.LET(_xlpm.x,VLOOKUP($I606,'2026-01-09_taxon-match'!$A$2:$N$81,7,FALSE),IF(_xlpm.x=0,"",_xlpm.x)))</f>
        <v/>
      </c>
      <c r="P606" s="46" t="str">
        <f>IF($I606="","",_xlfn.LET(_xlpm.x,VLOOKUP($I606,'2026-01-09_taxon-match'!$A$2:$N$81,8,FALSE),IF(_xlpm.x=0,"",_xlpm.x)))</f>
        <v/>
      </c>
      <c r="Q606" s="46" t="str">
        <f>IF($I606="","",_xlfn.LET(_xlpm.x,VLOOKUP($I606,'2026-01-09_taxon-match'!$A$2:$N$81,9,FALSE),IF(_xlpm.x=0,"",_xlpm.x)))</f>
        <v/>
      </c>
      <c r="R606" s="46" t="str">
        <f>IF($I606="","",_xlfn.LET(_xlpm.x,VLOOKUP($I606,'2026-01-09_taxon-match'!$A$2:$N$81,10,FALSE),IF(_xlpm.x=0,"",_xlpm.x)))</f>
        <v/>
      </c>
      <c r="S606" s="46" t="str">
        <f>IF($I606="","",_xlfn.LET(_xlpm.x,VLOOKUP($I606,'2026-01-09_taxon-match'!$A$2:$N$81,11,FALSE),IF(_xlpm.x=0,"",_xlpm.x)))</f>
        <v/>
      </c>
      <c r="T606" s="46" t="str">
        <f>IF($I606="","",_xlfn.LET(_xlpm.x,VLOOKUP($I606,'2026-01-09_taxon-match'!$A$2:$N$81,13,FALSE),IF(_xlpm.x=0,"",_xlpm.x)))</f>
        <v/>
      </c>
      <c r="V606" t="s">
        <v>39</v>
      </c>
      <c r="W606" t="s">
        <v>46</v>
      </c>
      <c r="Y606" s="46" t="str">
        <f>IF(V606="","",_xlfn.LET(_xlpm.x,VLOOKUP(V606,'Drop-down_menus'!$D$2:$E$13,2,FALSE),IF(_xlpm.x=0,"",_xlpm.x)))</f>
        <v>https://orcid.org/0009-0002-6669-2911</v>
      </c>
      <c r="Z606" s="46" t="str">
        <f>IF(W606="","",_xlfn.LET(_xlpm.x,VLOOKUP(W606,'Drop-down_menus'!$D$2:$E$13,2,FALSE),IF(_xlpm.x=0,"",_xlpm.x)))</f>
        <v>https://orcid.org/0000-0003-0502-8101</v>
      </c>
      <c r="AA606" s="46" t="str">
        <f>IF(X606="","",_xlfn.LET(_xlpm.x,VLOOKUP(X606,'Drop-down_menus'!$D$2:$E$13,2,FALSE),IF(_xlpm.x=0,"",_xlpm.x)))</f>
        <v/>
      </c>
      <c r="AB606" s="14"/>
      <c r="AC606" s="14" t="s">
        <v>275</v>
      </c>
    </row>
    <row r="607" spans="2:34" ht="13.5" customHeight="1">
      <c r="B607" s="46">
        <v>518</v>
      </c>
      <c r="C607" s="46" t="s">
        <v>108</v>
      </c>
      <c r="D607" s="46" t="b">
        <f>COUNTIF(Events!$B$2:$B$171, C607) &gt; 0</f>
        <v>1</v>
      </c>
      <c r="E607" s="46" t="s">
        <v>215</v>
      </c>
      <c r="F607" s="46" t="s">
        <v>219</v>
      </c>
      <c r="J607" s="46" t="str">
        <f>IF(I607="","",_xlfn.LET(_xlpm.x,VLOOKUP(I607,'2026-01-09_taxon-match'!$A$2:$N$81,4,FALSE),IF(_xlpm.x=0,"",_xlpm.x)))</f>
        <v/>
      </c>
      <c r="L607" s="46" t="str">
        <f>IF(I607="","",_xlfn.LET(_xlpm.x,VLOOKUP(I607,'2026-01-09_taxon-match'!$A$2:$N$81,3,FALSE),IF(_xlpm.x=0,"",_xlpm.x)))</f>
        <v/>
      </c>
      <c r="M607" s="46" t="str">
        <f>IF($I607="","",_xlfn.LET(_xlpm.x,VLOOKUP($I607,'2026-01-09_taxon-match'!$A$2:$N$81,5,FALSE),IF(_xlpm.x=0,"",_xlpm.x)))</f>
        <v/>
      </c>
      <c r="N607" s="46" t="str">
        <f>IF($I607="","",_xlfn.LET(_xlpm.x,VLOOKUP($I607,'2026-01-09_taxon-match'!$A$2:$N$81,6,FALSE),IF(_xlpm.x=0,"",_xlpm.x)))</f>
        <v/>
      </c>
      <c r="O607" s="46" t="str">
        <f>IF($I607="","",_xlfn.LET(_xlpm.x,VLOOKUP($I607,'2026-01-09_taxon-match'!$A$2:$N$81,7,FALSE),IF(_xlpm.x=0,"",_xlpm.x)))</f>
        <v/>
      </c>
      <c r="P607" s="46" t="str">
        <f>IF($I607="","",_xlfn.LET(_xlpm.x,VLOOKUP($I607,'2026-01-09_taxon-match'!$A$2:$N$81,8,FALSE),IF(_xlpm.x=0,"",_xlpm.x)))</f>
        <v/>
      </c>
      <c r="Q607" s="46" t="str">
        <f>IF($I607="","",_xlfn.LET(_xlpm.x,VLOOKUP($I607,'2026-01-09_taxon-match'!$A$2:$N$81,9,FALSE),IF(_xlpm.x=0,"",_xlpm.x)))</f>
        <v/>
      </c>
      <c r="R607" s="46" t="str">
        <f>IF($I607="","",_xlfn.LET(_xlpm.x,VLOOKUP($I607,'2026-01-09_taxon-match'!$A$2:$N$81,10,FALSE),IF(_xlpm.x=0,"",_xlpm.x)))</f>
        <v/>
      </c>
      <c r="S607" s="46" t="str">
        <f>IF($I607="","",_xlfn.LET(_xlpm.x,VLOOKUP($I607,'2026-01-09_taxon-match'!$A$2:$N$81,11,FALSE),IF(_xlpm.x=0,"",_xlpm.x)))</f>
        <v/>
      </c>
      <c r="T607" s="46" t="str">
        <f>IF($I607="","",_xlfn.LET(_xlpm.x,VLOOKUP($I607,'2026-01-09_taxon-match'!$A$2:$N$81,13,FALSE),IF(_xlpm.x=0,"",_xlpm.x)))</f>
        <v/>
      </c>
      <c r="V607" t="s">
        <v>39</v>
      </c>
      <c r="W607" t="s">
        <v>46</v>
      </c>
      <c r="Y607" s="46" t="str">
        <f>IF(V607="","",_xlfn.LET(_xlpm.x,VLOOKUP(V607,'Drop-down_menus'!$D$2:$E$13,2,FALSE),IF(_xlpm.x=0,"",_xlpm.x)))</f>
        <v>https://orcid.org/0009-0002-6669-2911</v>
      </c>
      <c r="Z607" s="46" t="str">
        <f>IF(W607="","",_xlfn.LET(_xlpm.x,VLOOKUP(W607,'Drop-down_menus'!$D$2:$E$13,2,FALSE),IF(_xlpm.x=0,"",_xlpm.x)))</f>
        <v>https://orcid.org/0000-0003-0502-8101</v>
      </c>
      <c r="AA607" s="46" t="str">
        <f>IF(X607="","",_xlfn.LET(_xlpm.x,VLOOKUP(X607,'Drop-down_menus'!$D$2:$E$13,2,FALSE),IF(_xlpm.x=0,"",_xlpm.x)))</f>
        <v/>
      </c>
      <c r="AB607" s="14"/>
      <c r="AC607" s="14" t="s">
        <v>297</v>
      </c>
    </row>
    <row r="608" spans="2:34" ht="13.5" customHeight="1">
      <c r="B608" s="46">
        <v>519</v>
      </c>
      <c r="C608" s="46" t="s">
        <v>109</v>
      </c>
      <c r="D608" s="46" t="b">
        <f>COUNTIF(Events!$B$2:$B$171, C608) &gt; 0</f>
        <v>1</v>
      </c>
      <c r="E608" s="46" t="s">
        <v>215</v>
      </c>
      <c r="F608" s="46" t="s">
        <v>216</v>
      </c>
      <c r="J608" s="46" t="str">
        <f>IF(I608="","",_xlfn.LET(_xlpm.x,VLOOKUP(I608,'2026-01-09_taxon-match'!$A$2:$N$81,4,FALSE),IF(_xlpm.x=0,"",_xlpm.x)))</f>
        <v/>
      </c>
      <c r="L608" s="46" t="str">
        <f>IF(I608="","",_xlfn.LET(_xlpm.x,VLOOKUP(I608,'2026-01-09_taxon-match'!$A$2:$N$81,3,FALSE),IF(_xlpm.x=0,"",_xlpm.x)))</f>
        <v/>
      </c>
      <c r="M608" s="46" t="str">
        <f>IF($I608="","",_xlfn.LET(_xlpm.x,VLOOKUP($I608,'2026-01-09_taxon-match'!$A$2:$N$81,5,FALSE),IF(_xlpm.x=0,"",_xlpm.x)))</f>
        <v/>
      </c>
      <c r="N608" s="46" t="str">
        <f>IF($I608="","",_xlfn.LET(_xlpm.x,VLOOKUP($I608,'2026-01-09_taxon-match'!$A$2:$N$81,6,FALSE),IF(_xlpm.x=0,"",_xlpm.x)))</f>
        <v/>
      </c>
      <c r="O608" s="46" t="str">
        <f>IF($I608="","",_xlfn.LET(_xlpm.x,VLOOKUP($I608,'2026-01-09_taxon-match'!$A$2:$N$81,7,FALSE),IF(_xlpm.x=0,"",_xlpm.x)))</f>
        <v/>
      </c>
      <c r="P608" s="46" t="str">
        <f>IF($I608="","",_xlfn.LET(_xlpm.x,VLOOKUP($I608,'2026-01-09_taxon-match'!$A$2:$N$81,8,FALSE),IF(_xlpm.x=0,"",_xlpm.x)))</f>
        <v/>
      </c>
      <c r="Q608" s="46" t="str">
        <f>IF($I608="","",_xlfn.LET(_xlpm.x,VLOOKUP($I608,'2026-01-09_taxon-match'!$A$2:$N$81,9,FALSE),IF(_xlpm.x=0,"",_xlpm.x)))</f>
        <v/>
      </c>
      <c r="R608" s="46" t="str">
        <f>IF($I608="","",_xlfn.LET(_xlpm.x,VLOOKUP($I608,'2026-01-09_taxon-match'!$A$2:$N$81,10,FALSE),IF(_xlpm.x=0,"",_xlpm.x)))</f>
        <v/>
      </c>
      <c r="S608" s="46" t="str">
        <f>IF($I608="","",_xlfn.LET(_xlpm.x,VLOOKUP($I608,'2026-01-09_taxon-match'!$A$2:$N$81,11,FALSE),IF(_xlpm.x=0,"",_xlpm.x)))</f>
        <v/>
      </c>
      <c r="T608" s="46" t="str">
        <f>IF($I608="","",_xlfn.LET(_xlpm.x,VLOOKUP($I608,'2026-01-09_taxon-match'!$A$2:$N$81,13,FALSE),IF(_xlpm.x=0,"",_xlpm.x)))</f>
        <v/>
      </c>
      <c r="V608" t="s">
        <v>39</v>
      </c>
      <c r="W608" t="s">
        <v>46</v>
      </c>
      <c r="Y608" s="46" t="str">
        <f>IF(V608="","",_xlfn.LET(_xlpm.x,VLOOKUP(V608,'Drop-down_menus'!$D$2:$E$13,2,FALSE),IF(_xlpm.x=0,"",_xlpm.x)))</f>
        <v>https://orcid.org/0009-0002-6669-2911</v>
      </c>
      <c r="Z608" s="46" t="str">
        <f>IF(W608="","",_xlfn.LET(_xlpm.x,VLOOKUP(W608,'Drop-down_menus'!$D$2:$E$13,2,FALSE),IF(_xlpm.x=0,"",_xlpm.x)))</f>
        <v>https://orcid.org/0000-0003-0502-8101</v>
      </c>
      <c r="AA608" s="46" t="str">
        <f>IF(X608="","",_xlfn.LET(_xlpm.x,VLOOKUP(X608,'Drop-down_menus'!$D$2:$E$13,2,FALSE),IF(_xlpm.x=0,"",_xlpm.x)))</f>
        <v/>
      </c>
      <c r="AB608" s="14"/>
      <c r="AC608" s="14" t="s">
        <v>275</v>
      </c>
    </row>
    <row r="609" spans="2:29" ht="13.5" customHeight="1">
      <c r="B609" s="46">
        <v>520</v>
      </c>
      <c r="C609" s="46" t="s">
        <v>109</v>
      </c>
      <c r="D609" s="46" t="b">
        <f>COUNTIF(Events!$B$2:$B$171, C609) &gt; 0</f>
        <v>1</v>
      </c>
      <c r="E609" s="46" t="s">
        <v>215</v>
      </c>
      <c r="F609" s="46" t="s">
        <v>216</v>
      </c>
      <c r="J609" s="46" t="str">
        <f>IF(I609="","",_xlfn.LET(_xlpm.x,VLOOKUP(I609,'2026-01-09_taxon-match'!$A$2:$N$81,4,FALSE),IF(_xlpm.x=0,"",_xlpm.x)))</f>
        <v/>
      </c>
      <c r="L609" s="46" t="str">
        <f>IF(I609="","",_xlfn.LET(_xlpm.x,VLOOKUP(I609,'2026-01-09_taxon-match'!$A$2:$N$81,3,FALSE),IF(_xlpm.x=0,"",_xlpm.x)))</f>
        <v/>
      </c>
      <c r="M609" s="46" t="str">
        <f>IF($I609="","",_xlfn.LET(_xlpm.x,VLOOKUP($I609,'2026-01-09_taxon-match'!$A$2:$N$81,5,FALSE),IF(_xlpm.x=0,"",_xlpm.x)))</f>
        <v/>
      </c>
      <c r="N609" s="46" t="str">
        <f>IF($I609="","",_xlfn.LET(_xlpm.x,VLOOKUP($I609,'2026-01-09_taxon-match'!$A$2:$N$81,6,FALSE),IF(_xlpm.x=0,"",_xlpm.x)))</f>
        <v/>
      </c>
      <c r="O609" s="46" t="str">
        <f>IF($I609="","",_xlfn.LET(_xlpm.x,VLOOKUP($I609,'2026-01-09_taxon-match'!$A$2:$N$81,7,FALSE),IF(_xlpm.x=0,"",_xlpm.x)))</f>
        <v/>
      </c>
      <c r="P609" s="46" t="str">
        <f>IF($I609="","",_xlfn.LET(_xlpm.x,VLOOKUP($I609,'2026-01-09_taxon-match'!$A$2:$N$81,8,FALSE),IF(_xlpm.x=0,"",_xlpm.x)))</f>
        <v/>
      </c>
      <c r="Q609" s="46" t="str">
        <f>IF($I609="","",_xlfn.LET(_xlpm.x,VLOOKUP($I609,'2026-01-09_taxon-match'!$A$2:$N$81,9,FALSE),IF(_xlpm.x=0,"",_xlpm.x)))</f>
        <v/>
      </c>
      <c r="R609" s="46" t="str">
        <f>IF($I609="","",_xlfn.LET(_xlpm.x,VLOOKUP($I609,'2026-01-09_taxon-match'!$A$2:$N$81,10,FALSE),IF(_xlpm.x=0,"",_xlpm.x)))</f>
        <v/>
      </c>
      <c r="S609" s="46" t="str">
        <f>IF($I609="","",_xlfn.LET(_xlpm.x,VLOOKUP($I609,'2026-01-09_taxon-match'!$A$2:$N$81,11,FALSE),IF(_xlpm.x=0,"",_xlpm.x)))</f>
        <v/>
      </c>
      <c r="T609" s="46" t="str">
        <f>IF($I609="","",_xlfn.LET(_xlpm.x,VLOOKUP($I609,'2026-01-09_taxon-match'!$A$2:$N$81,13,FALSE),IF(_xlpm.x=0,"",_xlpm.x)))</f>
        <v/>
      </c>
      <c r="V609" t="s">
        <v>39</v>
      </c>
      <c r="W609" t="s">
        <v>46</v>
      </c>
      <c r="Y609" s="46" t="str">
        <f>IF(V609="","",_xlfn.LET(_xlpm.x,VLOOKUP(V609,'Drop-down_menus'!$D$2:$E$13,2,FALSE),IF(_xlpm.x=0,"",_xlpm.x)))</f>
        <v>https://orcid.org/0009-0002-6669-2911</v>
      </c>
      <c r="Z609" s="46" t="str">
        <f>IF(W609="","",_xlfn.LET(_xlpm.x,VLOOKUP(W609,'Drop-down_menus'!$D$2:$E$13,2,FALSE),IF(_xlpm.x=0,"",_xlpm.x)))</f>
        <v>https://orcid.org/0000-0003-0502-8101</v>
      </c>
      <c r="AA609" s="46" t="str">
        <f>IF(X609="","",_xlfn.LET(_xlpm.x,VLOOKUP(X609,'Drop-down_menus'!$D$2:$E$13,2,FALSE),IF(_xlpm.x=0,"",_xlpm.x)))</f>
        <v/>
      </c>
      <c r="AB609" s="14"/>
      <c r="AC609" s="14" t="s">
        <v>275</v>
      </c>
    </row>
    <row r="610" spans="2:29" ht="13.5" customHeight="1">
      <c r="B610" s="46">
        <v>521</v>
      </c>
      <c r="C610" s="46" t="s">
        <v>109</v>
      </c>
      <c r="D610" s="46" t="b">
        <f>COUNTIF(Events!$B$2:$B$171, C610) &gt; 0</f>
        <v>1</v>
      </c>
      <c r="E610" s="46" t="s">
        <v>215</v>
      </c>
      <c r="F610" s="46" t="s">
        <v>218</v>
      </c>
      <c r="J610" s="46" t="str">
        <f>IF(I610="","",_xlfn.LET(_xlpm.x,VLOOKUP(I610,'2026-01-09_taxon-match'!$A$2:$N$81,4,FALSE),IF(_xlpm.x=0,"",_xlpm.x)))</f>
        <v/>
      </c>
      <c r="L610" s="46" t="str">
        <f>IF(I610="","",_xlfn.LET(_xlpm.x,VLOOKUP(I610,'2026-01-09_taxon-match'!$A$2:$N$81,3,FALSE),IF(_xlpm.x=0,"",_xlpm.x)))</f>
        <v/>
      </c>
      <c r="M610" s="46" t="str">
        <f>IF($I610="","",_xlfn.LET(_xlpm.x,VLOOKUP($I610,'2026-01-09_taxon-match'!$A$2:$N$81,5,FALSE),IF(_xlpm.x=0,"",_xlpm.x)))</f>
        <v/>
      </c>
      <c r="N610" s="46" t="str">
        <f>IF($I610="","",_xlfn.LET(_xlpm.x,VLOOKUP($I610,'2026-01-09_taxon-match'!$A$2:$N$81,6,FALSE),IF(_xlpm.x=0,"",_xlpm.x)))</f>
        <v/>
      </c>
      <c r="O610" s="46" t="str">
        <f>IF($I610="","",_xlfn.LET(_xlpm.x,VLOOKUP($I610,'2026-01-09_taxon-match'!$A$2:$N$81,7,FALSE),IF(_xlpm.x=0,"",_xlpm.x)))</f>
        <v/>
      </c>
      <c r="P610" s="46" t="str">
        <f>IF($I610="","",_xlfn.LET(_xlpm.x,VLOOKUP($I610,'2026-01-09_taxon-match'!$A$2:$N$81,8,FALSE),IF(_xlpm.x=0,"",_xlpm.x)))</f>
        <v/>
      </c>
      <c r="Q610" s="46" t="str">
        <f>IF($I610="","",_xlfn.LET(_xlpm.x,VLOOKUP($I610,'2026-01-09_taxon-match'!$A$2:$N$81,9,FALSE),IF(_xlpm.x=0,"",_xlpm.x)))</f>
        <v/>
      </c>
      <c r="R610" s="46" t="str">
        <f>IF($I610="","",_xlfn.LET(_xlpm.x,VLOOKUP($I610,'2026-01-09_taxon-match'!$A$2:$N$81,10,FALSE),IF(_xlpm.x=0,"",_xlpm.x)))</f>
        <v/>
      </c>
      <c r="S610" s="46" t="str">
        <f>IF($I610="","",_xlfn.LET(_xlpm.x,VLOOKUP($I610,'2026-01-09_taxon-match'!$A$2:$N$81,11,FALSE),IF(_xlpm.x=0,"",_xlpm.x)))</f>
        <v/>
      </c>
      <c r="T610" s="46" t="str">
        <f>IF($I610="","",_xlfn.LET(_xlpm.x,VLOOKUP($I610,'2026-01-09_taxon-match'!$A$2:$N$81,13,FALSE),IF(_xlpm.x=0,"",_xlpm.x)))</f>
        <v/>
      </c>
      <c r="V610" t="s">
        <v>39</v>
      </c>
      <c r="W610" t="s">
        <v>46</v>
      </c>
      <c r="Y610" s="46" t="str">
        <f>IF(V610="","",_xlfn.LET(_xlpm.x,VLOOKUP(V610,'Drop-down_menus'!$D$2:$E$13,2,FALSE),IF(_xlpm.x=0,"",_xlpm.x)))</f>
        <v>https://orcid.org/0009-0002-6669-2911</v>
      </c>
      <c r="Z610" s="46" t="str">
        <f>IF(W610="","",_xlfn.LET(_xlpm.x,VLOOKUP(W610,'Drop-down_menus'!$D$2:$E$13,2,FALSE),IF(_xlpm.x=0,"",_xlpm.x)))</f>
        <v>https://orcid.org/0000-0003-0502-8101</v>
      </c>
      <c r="AA610" s="46" t="str">
        <f>IF(X610="","",_xlfn.LET(_xlpm.x,VLOOKUP(X610,'Drop-down_menus'!$D$2:$E$13,2,FALSE),IF(_xlpm.x=0,"",_xlpm.x)))</f>
        <v/>
      </c>
      <c r="AB610" s="14"/>
      <c r="AC610" s="14" t="s">
        <v>275</v>
      </c>
    </row>
    <row r="611" spans="2:29" ht="13.5" customHeight="1">
      <c r="B611" s="46">
        <v>522</v>
      </c>
      <c r="C611" s="46" t="s">
        <v>109</v>
      </c>
      <c r="D611" s="46" t="b">
        <f>COUNTIF(Events!$B$2:$B$171, C611) &gt; 0</f>
        <v>1</v>
      </c>
      <c r="E611" s="46" t="s">
        <v>215</v>
      </c>
      <c r="F611" s="46" t="s">
        <v>218</v>
      </c>
      <c r="J611" s="46" t="str">
        <f>IF(I611="","",_xlfn.LET(_xlpm.x,VLOOKUP(I611,'2026-01-09_taxon-match'!$A$2:$N$81,4,FALSE),IF(_xlpm.x=0,"",_xlpm.x)))</f>
        <v/>
      </c>
      <c r="L611" s="46" t="str">
        <f>IF(I611="","",_xlfn.LET(_xlpm.x,VLOOKUP(I611,'2026-01-09_taxon-match'!$A$2:$N$81,3,FALSE),IF(_xlpm.x=0,"",_xlpm.x)))</f>
        <v/>
      </c>
      <c r="M611" s="46" t="str">
        <f>IF($I611="","",_xlfn.LET(_xlpm.x,VLOOKUP($I611,'2026-01-09_taxon-match'!$A$2:$N$81,5,FALSE),IF(_xlpm.x=0,"",_xlpm.x)))</f>
        <v/>
      </c>
      <c r="N611" s="46" t="str">
        <f>IF($I611="","",_xlfn.LET(_xlpm.x,VLOOKUP($I611,'2026-01-09_taxon-match'!$A$2:$N$81,6,FALSE),IF(_xlpm.x=0,"",_xlpm.x)))</f>
        <v/>
      </c>
      <c r="O611" s="46" t="str">
        <f>IF($I611="","",_xlfn.LET(_xlpm.x,VLOOKUP($I611,'2026-01-09_taxon-match'!$A$2:$N$81,7,FALSE),IF(_xlpm.x=0,"",_xlpm.x)))</f>
        <v/>
      </c>
      <c r="P611" s="46" t="str">
        <f>IF($I611="","",_xlfn.LET(_xlpm.x,VLOOKUP($I611,'2026-01-09_taxon-match'!$A$2:$N$81,8,FALSE),IF(_xlpm.x=0,"",_xlpm.x)))</f>
        <v/>
      </c>
      <c r="Q611" s="46" t="str">
        <f>IF($I611="","",_xlfn.LET(_xlpm.x,VLOOKUP($I611,'2026-01-09_taxon-match'!$A$2:$N$81,9,FALSE),IF(_xlpm.x=0,"",_xlpm.x)))</f>
        <v/>
      </c>
      <c r="R611" s="46" t="str">
        <f>IF($I611="","",_xlfn.LET(_xlpm.x,VLOOKUP($I611,'2026-01-09_taxon-match'!$A$2:$N$81,10,FALSE),IF(_xlpm.x=0,"",_xlpm.x)))</f>
        <v/>
      </c>
      <c r="S611" s="46" t="str">
        <f>IF($I611="","",_xlfn.LET(_xlpm.x,VLOOKUP($I611,'2026-01-09_taxon-match'!$A$2:$N$81,11,FALSE),IF(_xlpm.x=0,"",_xlpm.x)))</f>
        <v/>
      </c>
      <c r="T611" s="46" t="str">
        <f>IF($I611="","",_xlfn.LET(_xlpm.x,VLOOKUP($I611,'2026-01-09_taxon-match'!$A$2:$N$81,13,FALSE),IF(_xlpm.x=0,"",_xlpm.x)))</f>
        <v/>
      </c>
      <c r="V611" t="s">
        <v>39</v>
      </c>
      <c r="W611" t="s">
        <v>46</v>
      </c>
      <c r="Y611" s="46" t="str">
        <f>IF(V611="","",_xlfn.LET(_xlpm.x,VLOOKUP(V611,'Drop-down_menus'!$D$2:$E$13,2,FALSE),IF(_xlpm.x=0,"",_xlpm.x)))</f>
        <v>https://orcid.org/0009-0002-6669-2911</v>
      </c>
      <c r="Z611" s="46" t="str">
        <f>IF(W611="","",_xlfn.LET(_xlpm.x,VLOOKUP(W611,'Drop-down_menus'!$D$2:$E$13,2,FALSE),IF(_xlpm.x=0,"",_xlpm.x)))</f>
        <v>https://orcid.org/0000-0003-0502-8101</v>
      </c>
      <c r="AA611" s="46" t="str">
        <f>IF(X611="","",_xlfn.LET(_xlpm.x,VLOOKUP(X611,'Drop-down_menus'!$D$2:$E$13,2,FALSE),IF(_xlpm.x=0,"",_xlpm.x)))</f>
        <v/>
      </c>
      <c r="AB611" s="14"/>
      <c r="AC611" s="14" t="s">
        <v>275</v>
      </c>
    </row>
    <row r="612" spans="2:29" ht="13.5" customHeight="1">
      <c r="B612" s="46">
        <v>523</v>
      </c>
      <c r="C612" s="46" t="s">
        <v>109</v>
      </c>
      <c r="D612" s="46" t="b">
        <f>COUNTIF(Events!$B$2:$B$171, C612) &gt; 0</f>
        <v>1</v>
      </c>
      <c r="E612" s="46" t="s">
        <v>215</v>
      </c>
      <c r="F612" s="46" t="s">
        <v>219</v>
      </c>
      <c r="J612" s="46" t="str">
        <f>IF(I612="","",_xlfn.LET(_xlpm.x,VLOOKUP(I612,'2026-01-09_taxon-match'!$A$2:$N$81,4,FALSE),IF(_xlpm.x=0,"",_xlpm.x)))</f>
        <v/>
      </c>
      <c r="L612" s="46" t="str">
        <f>IF(I612="","",_xlfn.LET(_xlpm.x,VLOOKUP(I612,'2026-01-09_taxon-match'!$A$2:$N$81,3,FALSE),IF(_xlpm.x=0,"",_xlpm.x)))</f>
        <v/>
      </c>
      <c r="M612" s="46" t="str">
        <f>IF($I612="","",_xlfn.LET(_xlpm.x,VLOOKUP($I612,'2026-01-09_taxon-match'!$A$2:$N$81,5,FALSE),IF(_xlpm.x=0,"",_xlpm.x)))</f>
        <v/>
      </c>
      <c r="N612" s="46" t="str">
        <f>IF($I612="","",_xlfn.LET(_xlpm.x,VLOOKUP($I612,'2026-01-09_taxon-match'!$A$2:$N$81,6,FALSE),IF(_xlpm.x=0,"",_xlpm.x)))</f>
        <v/>
      </c>
      <c r="O612" s="46" t="str">
        <f>IF($I612="","",_xlfn.LET(_xlpm.x,VLOOKUP($I612,'2026-01-09_taxon-match'!$A$2:$N$81,7,FALSE),IF(_xlpm.x=0,"",_xlpm.x)))</f>
        <v/>
      </c>
      <c r="P612" s="46" t="str">
        <f>IF($I612="","",_xlfn.LET(_xlpm.x,VLOOKUP($I612,'2026-01-09_taxon-match'!$A$2:$N$81,8,FALSE),IF(_xlpm.x=0,"",_xlpm.x)))</f>
        <v/>
      </c>
      <c r="Q612" s="46" t="str">
        <f>IF($I612="","",_xlfn.LET(_xlpm.x,VLOOKUP($I612,'2026-01-09_taxon-match'!$A$2:$N$81,9,FALSE),IF(_xlpm.x=0,"",_xlpm.x)))</f>
        <v/>
      </c>
      <c r="R612" s="46" t="str">
        <f>IF($I612="","",_xlfn.LET(_xlpm.x,VLOOKUP($I612,'2026-01-09_taxon-match'!$A$2:$N$81,10,FALSE),IF(_xlpm.x=0,"",_xlpm.x)))</f>
        <v/>
      </c>
      <c r="S612" s="46" t="str">
        <f>IF($I612="","",_xlfn.LET(_xlpm.x,VLOOKUP($I612,'2026-01-09_taxon-match'!$A$2:$N$81,11,FALSE),IF(_xlpm.x=0,"",_xlpm.x)))</f>
        <v/>
      </c>
      <c r="T612" s="46" t="str">
        <f>IF($I612="","",_xlfn.LET(_xlpm.x,VLOOKUP($I612,'2026-01-09_taxon-match'!$A$2:$N$81,13,FALSE),IF(_xlpm.x=0,"",_xlpm.x)))</f>
        <v/>
      </c>
      <c r="V612" t="s">
        <v>39</v>
      </c>
      <c r="W612" t="s">
        <v>46</v>
      </c>
      <c r="Y612" s="46" t="str">
        <f>IF(V612="","",_xlfn.LET(_xlpm.x,VLOOKUP(V612,'Drop-down_menus'!$D$2:$E$13,2,FALSE),IF(_xlpm.x=0,"",_xlpm.x)))</f>
        <v>https://orcid.org/0009-0002-6669-2911</v>
      </c>
      <c r="Z612" s="46" t="str">
        <f>IF(W612="","",_xlfn.LET(_xlpm.x,VLOOKUP(W612,'Drop-down_menus'!$D$2:$E$13,2,FALSE),IF(_xlpm.x=0,"",_xlpm.x)))</f>
        <v>https://orcid.org/0000-0003-0502-8101</v>
      </c>
      <c r="AA612" s="46" t="str">
        <f>IF(X612="","",_xlfn.LET(_xlpm.x,VLOOKUP(X612,'Drop-down_menus'!$D$2:$E$13,2,FALSE),IF(_xlpm.x=0,"",_xlpm.x)))</f>
        <v/>
      </c>
      <c r="AB612" s="14"/>
      <c r="AC612" s="14" t="s">
        <v>297</v>
      </c>
    </row>
    <row r="613" spans="2:29" ht="13.5" customHeight="1">
      <c r="B613" s="46">
        <v>524</v>
      </c>
      <c r="C613" s="46" t="s">
        <v>110</v>
      </c>
      <c r="D613" s="46" t="b">
        <f>COUNTIF(Events!$B$2:$B$171, C613) &gt; 0</f>
        <v>1</v>
      </c>
      <c r="E613" s="46" t="s">
        <v>215</v>
      </c>
      <c r="F613" s="46" t="s">
        <v>216</v>
      </c>
      <c r="J613" s="46" t="str">
        <f>IF(I613="","",_xlfn.LET(_xlpm.x,VLOOKUP(I613,'2026-01-09_taxon-match'!$A$2:$N$81,4,FALSE),IF(_xlpm.x=0,"",_xlpm.x)))</f>
        <v/>
      </c>
      <c r="L613" s="46" t="str">
        <f>IF(I613="","",_xlfn.LET(_xlpm.x,VLOOKUP(I613,'2026-01-09_taxon-match'!$A$2:$N$81,3,FALSE),IF(_xlpm.x=0,"",_xlpm.x)))</f>
        <v/>
      </c>
      <c r="M613" s="46" t="str">
        <f>IF($I613="","",_xlfn.LET(_xlpm.x,VLOOKUP($I613,'2026-01-09_taxon-match'!$A$2:$N$81,5,FALSE),IF(_xlpm.x=0,"",_xlpm.x)))</f>
        <v/>
      </c>
      <c r="N613" s="46" t="str">
        <f>IF($I613="","",_xlfn.LET(_xlpm.x,VLOOKUP($I613,'2026-01-09_taxon-match'!$A$2:$N$81,6,FALSE),IF(_xlpm.x=0,"",_xlpm.x)))</f>
        <v/>
      </c>
      <c r="O613" s="46" t="str">
        <f>IF($I613="","",_xlfn.LET(_xlpm.x,VLOOKUP($I613,'2026-01-09_taxon-match'!$A$2:$N$81,7,FALSE),IF(_xlpm.x=0,"",_xlpm.x)))</f>
        <v/>
      </c>
      <c r="P613" s="46" t="str">
        <f>IF($I613="","",_xlfn.LET(_xlpm.x,VLOOKUP($I613,'2026-01-09_taxon-match'!$A$2:$N$81,8,FALSE),IF(_xlpm.x=0,"",_xlpm.x)))</f>
        <v/>
      </c>
      <c r="Q613" s="46" t="str">
        <f>IF($I613="","",_xlfn.LET(_xlpm.x,VLOOKUP($I613,'2026-01-09_taxon-match'!$A$2:$N$81,9,FALSE),IF(_xlpm.x=0,"",_xlpm.x)))</f>
        <v/>
      </c>
      <c r="R613" s="46" t="str">
        <f>IF($I613="","",_xlfn.LET(_xlpm.x,VLOOKUP($I613,'2026-01-09_taxon-match'!$A$2:$N$81,10,FALSE),IF(_xlpm.x=0,"",_xlpm.x)))</f>
        <v/>
      </c>
      <c r="S613" s="46" t="str">
        <f>IF($I613="","",_xlfn.LET(_xlpm.x,VLOOKUP($I613,'2026-01-09_taxon-match'!$A$2:$N$81,11,FALSE),IF(_xlpm.x=0,"",_xlpm.x)))</f>
        <v/>
      </c>
      <c r="T613" s="46" t="str">
        <f>IF($I613="","",_xlfn.LET(_xlpm.x,VLOOKUP($I613,'2026-01-09_taxon-match'!$A$2:$N$81,13,FALSE),IF(_xlpm.x=0,"",_xlpm.x)))</f>
        <v/>
      </c>
      <c r="V613" t="s">
        <v>39</v>
      </c>
      <c r="W613" t="s">
        <v>46</v>
      </c>
      <c r="Y613" s="46" t="str">
        <f>IF(V613="","",_xlfn.LET(_xlpm.x,VLOOKUP(V613,'Drop-down_menus'!$D$2:$E$13,2,FALSE),IF(_xlpm.x=0,"",_xlpm.x)))</f>
        <v>https://orcid.org/0009-0002-6669-2911</v>
      </c>
      <c r="Z613" s="46" t="str">
        <f>IF(W613="","",_xlfn.LET(_xlpm.x,VLOOKUP(W613,'Drop-down_menus'!$D$2:$E$13,2,FALSE),IF(_xlpm.x=0,"",_xlpm.x)))</f>
        <v>https://orcid.org/0000-0003-0502-8101</v>
      </c>
      <c r="AA613" s="46" t="str">
        <f>IF(X613="","",_xlfn.LET(_xlpm.x,VLOOKUP(X613,'Drop-down_menus'!$D$2:$E$13,2,FALSE),IF(_xlpm.x=0,"",_xlpm.x)))</f>
        <v/>
      </c>
      <c r="AB613" s="14"/>
      <c r="AC613" s="14" t="s">
        <v>275</v>
      </c>
    </row>
    <row r="614" spans="2:29" ht="13.5" customHeight="1">
      <c r="B614" s="46">
        <v>525</v>
      </c>
      <c r="C614" s="46" t="s">
        <v>110</v>
      </c>
      <c r="D614" s="46" t="b">
        <f>COUNTIF(Events!$B$2:$B$171, C614) &gt; 0</f>
        <v>1</v>
      </c>
      <c r="E614" s="46" t="s">
        <v>215</v>
      </c>
      <c r="F614" s="46" t="s">
        <v>216</v>
      </c>
      <c r="J614" s="46" t="str">
        <f>IF(I614="","",_xlfn.LET(_xlpm.x,VLOOKUP(I614,'2026-01-09_taxon-match'!$A$2:$N$81,4,FALSE),IF(_xlpm.x=0,"",_xlpm.x)))</f>
        <v/>
      </c>
      <c r="L614" s="46" t="str">
        <f>IF(I614="","",_xlfn.LET(_xlpm.x,VLOOKUP(I614,'2026-01-09_taxon-match'!$A$2:$N$81,3,FALSE),IF(_xlpm.x=0,"",_xlpm.x)))</f>
        <v/>
      </c>
      <c r="M614" s="46" t="str">
        <f>IF($I614="","",_xlfn.LET(_xlpm.x,VLOOKUP($I614,'2026-01-09_taxon-match'!$A$2:$N$81,5,FALSE),IF(_xlpm.x=0,"",_xlpm.x)))</f>
        <v/>
      </c>
      <c r="N614" s="46" t="str">
        <f>IF($I614="","",_xlfn.LET(_xlpm.x,VLOOKUP($I614,'2026-01-09_taxon-match'!$A$2:$N$81,6,FALSE),IF(_xlpm.x=0,"",_xlpm.x)))</f>
        <v/>
      </c>
      <c r="O614" s="46" t="str">
        <f>IF($I614="","",_xlfn.LET(_xlpm.x,VLOOKUP($I614,'2026-01-09_taxon-match'!$A$2:$N$81,7,FALSE),IF(_xlpm.x=0,"",_xlpm.x)))</f>
        <v/>
      </c>
      <c r="P614" s="46" t="str">
        <f>IF($I614="","",_xlfn.LET(_xlpm.x,VLOOKUP($I614,'2026-01-09_taxon-match'!$A$2:$N$81,8,FALSE),IF(_xlpm.x=0,"",_xlpm.x)))</f>
        <v/>
      </c>
      <c r="Q614" s="46" t="str">
        <f>IF($I614="","",_xlfn.LET(_xlpm.x,VLOOKUP($I614,'2026-01-09_taxon-match'!$A$2:$N$81,9,FALSE),IF(_xlpm.x=0,"",_xlpm.x)))</f>
        <v/>
      </c>
      <c r="R614" s="46" t="str">
        <f>IF($I614="","",_xlfn.LET(_xlpm.x,VLOOKUP($I614,'2026-01-09_taxon-match'!$A$2:$N$81,10,FALSE),IF(_xlpm.x=0,"",_xlpm.x)))</f>
        <v/>
      </c>
      <c r="S614" s="46" t="str">
        <f>IF($I614="","",_xlfn.LET(_xlpm.x,VLOOKUP($I614,'2026-01-09_taxon-match'!$A$2:$N$81,11,FALSE),IF(_xlpm.x=0,"",_xlpm.x)))</f>
        <v/>
      </c>
      <c r="T614" s="46" t="str">
        <f>IF($I614="","",_xlfn.LET(_xlpm.x,VLOOKUP($I614,'2026-01-09_taxon-match'!$A$2:$N$81,13,FALSE),IF(_xlpm.x=0,"",_xlpm.x)))</f>
        <v/>
      </c>
      <c r="V614" t="s">
        <v>39</v>
      </c>
      <c r="W614" t="s">
        <v>46</v>
      </c>
      <c r="Y614" s="46" t="str">
        <f>IF(V614="","",_xlfn.LET(_xlpm.x,VLOOKUP(V614,'Drop-down_menus'!$D$2:$E$13,2,FALSE),IF(_xlpm.x=0,"",_xlpm.x)))</f>
        <v>https://orcid.org/0009-0002-6669-2911</v>
      </c>
      <c r="Z614" s="46" t="str">
        <f>IF(W614="","",_xlfn.LET(_xlpm.x,VLOOKUP(W614,'Drop-down_menus'!$D$2:$E$13,2,FALSE),IF(_xlpm.x=0,"",_xlpm.x)))</f>
        <v>https://orcid.org/0000-0003-0502-8101</v>
      </c>
      <c r="AA614" s="46" t="str">
        <f>IF(X614="","",_xlfn.LET(_xlpm.x,VLOOKUP(X614,'Drop-down_menus'!$D$2:$E$13,2,FALSE),IF(_xlpm.x=0,"",_xlpm.x)))</f>
        <v/>
      </c>
      <c r="AB614" s="14"/>
      <c r="AC614" s="14" t="s">
        <v>275</v>
      </c>
    </row>
    <row r="615" spans="2:29" ht="13.5" customHeight="1">
      <c r="B615" s="46">
        <v>526</v>
      </c>
      <c r="C615" s="46" t="s">
        <v>110</v>
      </c>
      <c r="D615" s="46" t="b">
        <f>COUNTIF(Events!$B$2:$B$171, C615) &gt; 0</f>
        <v>1</v>
      </c>
      <c r="E615" s="46" t="s">
        <v>215</v>
      </c>
      <c r="F615" s="46" t="s">
        <v>218</v>
      </c>
      <c r="J615" s="46" t="str">
        <f>IF(I615="","",_xlfn.LET(_xlpm.x,VLOOKUP(I615,'2026-01-09_taxon-match'!$A$2:$N$81,4,FALSE),IF(_xlpm.x=0,"",_xlpm.x)))</f>
        <v/>
      </c>
      <c r="L615" s="46" t="str">
        <f>IF(I615="","",_xlfn.LET(_xlpm.x,VLOOKUP(I615,'2026-01-09_taxon-match'!$A$2:$N$81,3,FALSE),IF(_xlpm.x=0,"",_xlpm.x)))</f>
        <v/>
      </c>
      <c r="M615" s="46" t="str">
        <f>IF($I615="","",_xlfn.LET(_xlpm.x,VLOOKUP($I615,'2026-01-09_taxon-match'!$A$2:$N$81,5,FALSE),IF(_xlpm.x=0,"",_xlpm.x)))</f>
        <v/>
      </c>
      <c r="N615" s="46" t="str">
        <f>IF($I615="","",_xlfn.LET(_xlpm.x,VLOOKUP($I615,'2026-01-09_taxon-match'!$A$2:$N$81,6,FALSE),IF(_xlpm.x=0,"",_xlpm.x)))</f>
        <v/>
      </c>
      <c r="O615" s="46" t="str">
        <f>IF($I615="","",_xlfn.LET(_xlpm.x,VLOOKUP($I615,'2026-01-09_taxon-match'!$A$2:$N$81,7,FALSE),IF(_xlpm.x=0,"",_xlpm.x)))</f>
        <v/>
      </c>
      <c r="P615" s="46" t="str">
        <f>IF($I615="","",_xlfn.LET(_xlpm.x,VLOOKUP($I615,'2026-01-09_taxon-match'!$A$2:$N$81,8,FALSE),IF(_xlpm.x=0,"",_xlpm.x)))</f>
        <v/>
      </c>
      <c r="Q615" s="46" t="str">
        <f>IF($I615="","",_xlfn.LET(_xlpm.x,VLOOKUP($I615,'2026-01-09_taxon-match'!$A$2:$N$81,9,FALSE),IF(_xlpm.x=0,"",_xlpm.x)))</f>
        <v/>
      </c>
      <c r="R615" s="46" t="str">
        <f>IF($I615="","",_xlfn.LET(_xlpm.x,VLOOKUP($I615,'2026-01-09_taxon-match'!$A$2:$N$81,10,FALSE),IF(_xlpm.x=0,"",_xlpm.x)))</f>
        <v/>
      </c>
      <c r="S615" s="46" t="str">
        <f>IF($I615="","",_xlfn.LET(_xlpm.x,VLOOKUP($I615,'2026-01-09_taxon-match'!$A$2:$N$81,11,FALSE),IF(_xlpm.x=0,"",_xlpm.x)))</f>
        <v/>
      </c>
      <c r="T615" s="46" t="str">
        <f>IF($I615="","",_xlfn.LET(_xlpm.x,VLOOKUP($I615,'2026-01-09_taxon-match'!$A$2:$N$81,13,FALSE),IF(_xlpm.x=0,"",_xlpm.x)))</f>
        <v/>
      </c>
      <c r="V615" t="s">
        <v>39</v>
      </c>
      <c r="W615" t="s">
        <v>46</v>
      </c>
      <c r="Y615" s="46" t="str">
        <f>IF(V615="","",_xlfn.LET(_xlpm.x,VLOOKUP(V615,'Drop-down_menus'!$D$2:$E$13,2,FALSE),IF(_xlpm.x=0,"",_xlpm.x)))</f>
        <v>https://orcid.org/0009-0002-6669-2911</v>
      </c>
      <c r="Z615" s="46" t="str">
        <f>IF(W615="","",_xlfn.LET(_xlpm.x,VLOOKUP(W615,'Drop-down_menus'!$D$2:$E$13,2,FALSE),IF(_xlpm.x=0,"",_xlpm.x)))</f>
        <v>https://orcid.org/0000-0003-0502-8101</v>
      </c>
      <c r="AA615" s="46" t="str">
        <f>IF(X615="","",_xlfn.LET(_xlpm.x,VLOOKUP(X615,'Drop-down_menus'!$D$2:$E$13,2,FALSE),IF(_xlpm.x=0,"",_xlpm.x)))</f>
        <v/>
      </c>
      <c r="AB615" s="14"/>
      <c r="AC615" s="14" t="s">
        <v>275</v>
      </c>
    </row>
    <row r="616" spans="2:29" ht="13.5" customHeight="1">
      <c r="B616" s="46">
        <v>527</v>
      </c>
      <c r="C616" s="46" t="s">
        <v>110</v>
      </c>
      <c r="D616" s="46" t="b">
        <f>COUNTIF(Events!$B$2:$B$171, C616) &gt; 0</f>
        <v>1</v>
      </c>
      <c r="E616" s="46" t="s">
        <v>215</v>
      </c>
      <c r="F616" s="46" t="s">
        <v>218</v>
      </c>
      <c r="J616" s="46" t="str">
        <f>IF(I616="","",_xlfn.LET(_xlpm.x,VLOOKUP(I616,'2026-01-09_taxon-match'!$A$2:$N$81,4,FALSE),IF(_xlpm.x=0,"",_xlpm.x)))</f>
        <v/>
      </c>
      <c r="L616" s="46" t="str">
        <f>IF(I616="","",_xlfn.LET(_xlpm.x,VLOOKUP(I616,'2026-01-09_taxon-match'!$A$2:$N$81,3,FALSE),IF(_xlpm.x=0,"",_xlpm.x)))</f>
        <v/>
      </c>
      <c r="M616" s="46" t="str">
        <f>IF($I616="","",_xlfn.LET(_xlpm.x,VLOOKUP($I616,'2026-01-09_taxon-match'!$A$2:$N$81,5,FALSE),IF(_xlpm.x=0,"",_xlpm.x)))</f>
        <v/>
      </c>
      <c r="N616" s="46" t="str">
        <f>IF($I616="","",_xlfn.LET(_xlpm.x,VLOOKUP($I616,'2026-01-09_taxon-match'!$A$2:$N$81,6,FALSE),IF(_xlpm.x=0,"",_xlpm.x)))</f>
        <v/>
      </c>
      <c r="O616" s="46" t="str">
        <f>IF($I616="","",_xlfn.LET(_xlpm.x,VLOOKUP($I616,'2026-01-09_taxon-match'!$A$2:$N$81,7,FALSE),IF(_xlpm.x=0,"",_xlpm.x)))</f>
        <v/>
      </c>
      <c r="P616" s="46" t="str">
        <f>IF($I616="","",_xlfn.LET(_xlpm.x,VLOOKUP($I616,'2026-01-09_taxon-match'!$A$2:$N$81,8,FALSE),IF(_xlpm.x=0,"",_xlpm.x)))</f>
        <v/>
      </c>
      <c r="Q616" s="46" t="str">
        <f>IF($I616="","",_xlfn.LET(_xlpm.x,VLOOKUP($I616,'2026-01-09_taxon-match'!$A$2:$N$81,9,FALSE),IF(_xlpm.x=0,"",_xlpm.x)))</f>
        <v/>
      </c>
      <c r="R616" s="46" t="str">
        <f>IF($I616="","",_xlfn.LET(_xlpm.x,VLOOKUP($I616,'2026-01-09_taxon-match'!$A$2:$N$81,10,FALSE),IF(_xlpm.x=0,"",_xlpm.x)))</f>
        <v/>
      </c>
      <c r="S616" s="46" t="str">
        <f>IF($I616="","",_xlfn.LET(_xlpm.x,VLOOKUP($I616,'2026-01-09_taxon-match'!$A$2:$N$81,11,FALSE),IF(_xlpm.x=0,"",_xlpm.x)))</f>
        <v/>
      </c>
      <c r="T616" s="46" t="str">
        <f>IF($I616="","",_xlfn.LET(_xlpm.x,VLOOKUP($I616,'2026-01-09_taxon-match'!$A$2:$N$81,13,FALSE),IF(_xlpm.x=0,"",_xlpm.x)))</f>
        <v/>
      </c>
      <c r="V616" t="s">
        <v>39</v>
      </c>
      <c r="W616" t="s">
        <v>46</v>
      </c>
      <c r="Y616" s="46" t="str">
        <f>IF(V616="","",_xlfn.LET(_xlpm.x,VLOOKUP(V616,'Drop-down_menus'!$D$2:$E$13,2,FALSE),IF(_xlpm.x=0,"",_xlpm.x)))</f>
        <v>https://orcid.org/0009-0002-6669-2911</v>
      </c>
      <c r="Z616" s="46" t="str">
        <f>IF(W616="","",_xlfn.LET(_xlpm.x,VLOOKUP(W616,'Drop-down_menus'!$D$2:$E$13,2,FALSE),IF(_xlpm.x=0,"",_xlpm.x)))</f>
        <v>https://orcid.org/0000-0003-0502-8101</v>
      </c>
      <c r="AA616" s="46" t="str">
        <f>IF(X616="","",_xlfn.LET(_xlpm.x,VLOOKUP(X616,'Drop-down_menus'!$D$2:$E$13,2,FALSE),IF(_xlpm.x=0,"",_xlpm.x)))</f>
        <v/>
      </c>
      <c r="AB616" s="14"/>
      <c r="AC616" s="14" t="s">
        <v>275</v>
      </c>
    </row>
    <row r="617" spans="2:29" ht="13.5" customHeight="1">
      <c r="B617" s="46">
        <v>528</v>
      </c>
      <c r="C617" s="46" t="s">
        <v>110</v>
      </c>
      <c r="D617" s="46" t="b">
        <f>COUNTIF(Events!$B$2:$B$171, C617) &gt; 0</f>
        <v>1</v>
      </c>
      <c r="E617" s="46" t="s">
        <v>215</v>
      </c>
      <c r="F617" s="46" t="s">
        <v>219</v>
      </c>
      <c r="J617" s="46" t="str">
        <f>IF(I617="","",_xlfn.LET(_xlpm.x,VLOOKUP(I617,'2026-01-09_taxon-match'!$A$2:$N$81,4,FALSE),IF(_xlpm.x=0,"",_xlpm.x)))</f>
        <v/>
      </c>
      <c r="L617" s="46" t="str">
        <f>IF(I617="","",_xlfn.LET(_xlpm.x,VLOOKUP(I617,'2026-01-09_taxon-match'!$A$2:$N$81,3,FALSE),IF(_xlpm.x=0,"",_xlpm.x)))</f>
        <v/>
      </c>
      <c r="M617" s="46" t="str">
        <f>IF($I617="","",_xlfn.LET(_xlpm.x,VLOOKUP($I617,'2026-01-09_taxon-match'!$A$2:$N$81,5,FALSE),IF(_xlpm.x=0,"",_xlpm.x)))</f>
        <v/>
      </c>
      <c r="N617" s="46" t="str">
        <f>IF($I617="","",_xlfn.LET(_xlpm.x,VLOOKUP($I617,'2026-01-09_taxon-match'!$A$2:$N$81,6,FALSE),IF(_xlpm.x=0,"",_xlpm.x)))</f>
        <v/>
      </c>
      <c r="O617" s="46" t="str">
        <f>IF($I617="","",_xlfn.LET(_xlpm.x,VLOOKUP($I617,'2026-01-09_taxon-match'!$A$2:$N$81,7,FALSE),IF(_xlpm.x=0,"",_xlpm.x)))</f>
        <v/>
      </c>
      <c r="P617" s="46" t="str">
        <f>IF($I617="","",_xlfn.LET(_xlpm.x,VLOOKUP($I617,'2026-01-09_taxon-match'!$A$2:$N$81,8,FALSE),IF(_xlpm.x=0,"",_xlpm.x)))</f>
        <v/>
      </c>
      <c r="Q617" s="46" t="str">
        <f>IF($I617="","",_xlfn.LET(_xlpm.x,VLOOKUP($I617,'2026-01-09_taxon-match'!$A$2:$N$81,9,FALSE),IF(_xlpm.x=0,"",_xlpm.x)))</f>
        <v/>
      </c>
      <c r="R617" s="46" t="str">
        <f>IF($I617="","",_xlfn.LET(_xlpm.x,VLOOKUP($I617,'2026-01-09_taxon-match'!$A$2:$N$81,10,FALSE),IF(_xlpm.x=0,"",_xlpm.x)))</f>
        <v/>
      </c>
      <c r="S617" s="46" t="str">
        <f>IF($I617="","",_xlfn.LET(_xlpm.x,VLOOKUP($I617,'2026-01-09_taxon-match'!$A$2:$N$81,11,FALSE),IF(_xlpm.x=0,"",_xlpm.x)))</f>
        <v/>
      </c>
      <c r="T617" s="46" t="str">
        <f>IF($I617="","",_xlfn.LET(_xlpm.x,VLOOKUP($I617,'2026-01-09_taxon-match'!$A$2:$N$81,13,FALSE),IF(_xlpm.x=0,"",_xlpm.x)))</f>
        <v/>
      </c>
      <c r="V617" t="s">
        <v>39</v>
      </c>
      <c r="W617" t="s">
        <v>46</v>
      </c>
      <c r="Y617" s="46" t="str">
        <f>IF(V617="","",_xlfn.LET(_xlpm.x,VLOOKUP(V617,'Drop-down_menus'!$D$2:$E$13,2,FALSE),IF(_xlpm.x=0,"",_xlpm.x)))</f>
        <v>https://orcid.org/0009-0002-6669-2911</v>
      </c>
      <c r="Z617" s="46" t="str">
        <f>IF(W617="","",_xlfn.LET(_xlpm.x,VLOOKUP(W617,'Drop-down_menus'!$D$2:$E$13,2,FALSE),IF(_xlpm.x=0,"",_xlpm.x)))</f>
        <v>https://orcid.org/0000-0003-0502-8101</v>
      </c>
      <c r="AA617" s="46" t="str">
        <f>IF(X617="","",_xlfn.LET(_xlpm.x,VLOOKUP(X617,'Drop-down_menus'!$D$2:$E$13,2,FALSE),IF(_xlpm.x=0,"",_xlpm.x)))</f>
        <v/>
      </c>
      <c r="AB617" s="14"/>
      <c r="AC617" s="14" t="s">
        <v>297</v>
      </c>
    </row>
    <row r="618" spans="2:29" ht="13.5" customHeight="1">
      <c r="B618" s="46">
        <v>529</v>
      </c>
      <c r="C618" s="46" t="s">
        <v>111</v>
      </c>
      <c r="D618" s="46" t="b">
        <f>COUNTIF(Events!$B$2:$B$171, C618) &gt; 0</f>
        <v>1</v>
      </c>
      <c r="E618" s="46" t="s">
        <v>215</v>
      </c>
      <c r="F618" s="46" t="s">
        <v>216</v>
      </c>
      <c r="J618" s="46" t="str">
        <f>IF(I618="","",_xlfn.LET(_xlpm.x,VLOOKUP(I618,'2026-01-09_taxon-match'!$A$2:$N$81,4,FALSE),IF(_xlpm.x=0,"",_xlpm.x)))</f>
        <v/>
      </c>
      <c r="L618" s="46" t="str">
        <f>IF(I618="","",_xlfn.LET(_xlpm.x,VLOOKUP(I618,'2026-01-09_taxon-match'!$A$2:$N$81,3,FALSE),IF(_xlpm.x=0,"",_xlpm.x)))</f>
        <v/>
      </c>
      <c r="M618" s="46" t="str">
        <f>IF($I618="","",_xlfn.LET(_xlpm.x,VLOOKUP($I618,'2026-01-09_taxon-match'!$A$2:$N$81,5,FALSE),IF(_xlpm.x=0,"",_xlpm.x)))</f>
        <v/>
      </c>
      <c r="N618" s="46" t="str">
        <f>IF($I618="","",_xlfn.LET(_xlpm.x,VLOOKUP($I618,'2026-01-09_taxon-match'!$A$2:$N$81,6,FALSE),IF(_xlpm.x=0,"",_xlpm.x)))</f>
        <v/>
      </c>
      <c r="O618" s="46" t="str">
        <f>IF($I618="","",_xlfn.LET(_xlpm.x,VLOOKUP($I618,'2026-01-09_taxon-match'!$A$2:$N$81,7,FALSE),IF(_xlpm.x=0,"",_xlpm.x)))</f>
        <v/>
      </c>
      <c r="P618" s="46" t="str">
        <f>IF($I618="","",_xlfn.LET(_xlpm.x,VLOOKUP($I618,'2026-01-09_taxon-match'!$A$2:$N$81,8,FALSE),IF(_xlpm.x=0,"",_xlpm.x)))</f>
        <v/>
      </c>
      <c r="Q618" s="46" t="str">
        <f>IF($I618="","",_xlfn.LET(_xlpm.x,VLOOKUP($I618,'2026-01-09_taxon-match'!$A$2:$N$81,9,FALSE),IF(_xlpm.x=0,"",_xlpm.x)))</f>
        <v/>
      </c>
      <c r="R618" s="46" t="str">
        <f>IF($I618="","",_xlfn.LET(_xlpm.x,VLOOKUP($I618,'2026-01-09_taxon-match'!$A$2:$N$81,10,FALSE),IF(_xlpm.x=0,"",_xlpm.x)))</f>
        <v/>
      </c>
      <c r="S618" s="46" t="str">
        <f>IF($I618="","",_xlfn.LET(_xlpm.x,VLOOKUP($I618,'2026-01-09_taxon-match'!$A$2:$N$81,11,FALSE),IF(_xlpm.x=0,"",_xlpm.x)))</f>
        <v/>
      </c>
      <c r="T618" s="46" t="str">
        <f>IF($I618="","",_xlfn.LET(_xlpm.x,VLOOKUP($I618,'2026-01-09_taxon-match'!$A$2:$N$81,13,FALSE),IF(_xlpm.x=0,"",_xlpm.x)))</f>
        <v/>
      </c>
      <c r="V618" t="s">
        <v>39</v>
      </c>
      <c r="W618" t="s">
        <v>46</v>
      </c>
      <c r="Y618" s="46" t="str">
        <f>IF(V618="","",_xlfn.LET(_xlpm.x,VLOOKUP(V618,'Drop-down_menus'!$D$2:$E$13,2,FALSE),IF(_xlpm.x=0,"",_xlpm.x)))</f>
        <v>https://orcid.org/0009-0002-6669-2911</v>
      </c>
      <c r="Z618" s="46" t="str">
        <f>IF(W618="","",_xlfn.LET(_xlpm.x,VLOOKUP(W618,'Drop-down_menus'!$D$2:$E$13,2,FALSE),IF(_xlpm.x=0,"",_xlpm.x)))</f>
        <v>https://orcid.org/0000-0003-0502-8101</v>
      </c>
      <c r="AA618" s="46" t="str">
        <f>IF(X618="","",_xlfn.LET(_xlpm.x,VLOOKUP(X618,'Drop-down_menus'!$D$2:$E$13,2,FALSE),IF(_xlpm.x=0,"",_xlpm.x)))</f>
        <v/>
      </c>
      <c r="AB618" s="14"/>
      <c r="AC618" s="14" t="s">
        <v>275</v>
      </c>
    </row>
    <row r="619" spans="2:29" ht="13.5" customHeight="1">
      <c r="B619" s="46">
        <v>530</v>
      </c>
      <c r="C619" s="46" t="s">
        <v>111</v>
      </c>
      <c r="D619" s="46" t="b">
        <f>COUNTIF(Events!$B$2:$B$171, C619) &gt; 0</f>
        <v>1</v>
      </c>
      <c r="E619" s="46" t="s">
        <v>215</v>
      </c>
      <c r="F619" s="46" t="s">
        <v>216</v>
      </c>
      <c r="J619" s="46" t="str">
        <f>IF(I619="","",_xlfn.LET(_xlpm.x,VLOOKUP(I619,'2026-01-09_taxon-match'!$A$2:$N$81,4,FALSE),IF(_xlpm.x=0,"",_xlpm.x)))</f>
        <v/>
      </c>
      <c r="L619" s="46" t="str">
        <f>IF(I619="","",_xlfn.LET(_xlpm.x,VLOOKUP(I619,'2026-01-09_taxon-match'!$A$2:$N$81,3,FALSE),IF(_xlpm.x=0,"",_xlpm.x)))</f>
        <v/>
      </c>
      <c r="M619" s="46" t="str">
        <f>IF($I619="","",_xlfn.LET(_xlpm.x,VLOOKUP($I619,'2026-01-09_taxon-match'!$A$2:$N$81,5,FALSE),IF(_xlpm.x=0,"",_xlpm.x)))</f>
        <v/>
      </c>
      <c r="N619" s="46" t="str">
        <f>IF($I619="","",_xlfn.LET(_xlpm.x,VLOOKUP($I619,'2026-01-09_taxon-match'!$A$2:$N$81,6,FALSE),IF(_xlpm.x=0,"",_xlpm.x)))</f>
        <v/>
      </c>
      <c r="O619" s="46" t="str">
        <f>IF($I619="","",_xlfn.LET(_xlpm.x,VLOOKUP($I619,'2026-01-09_taxon-match'!$A$2:$N$81,7,FALSE),IF(_xlpm.x=0,"",_xlpm.x)))</f>
        <v/>
      </c>
      <c r="P619" s="46" t="str">
        <f>IF($I619="","",_xlfn.LET(_xlpm.x,VLOOKUP($I619,'2026-01-09_taxon-match'!$A$2:$N$81,8,FALSE),IF(_xlpm.x=0,"",_xlpm.x)))</f>
        <v/>
      </c>
      <c r="Q619" s="46" t="str">
        <f>IF($I619="","",_xlfn.LET(_xlpm.x,VLOOKUP($I619,'2026-01-09_taxon-match'!$A$2:$N$81,9,FALSE),IF(_xlpm.x=0,"",_xlpm.x)))</f>
        <v/>
      </c>
      <c r="R619" s="46" t="str">
        <f>IF($I619="","",_xlfn.LET(_xlpm.x,VLOOKUP($I619,'2026-01-09_taxon-match'!$A$2:$N$81,10,FALSE),IF(_xlpm.x=0,"",_xlpm.x)))</f>
        <v/>
      </c>
      <c r="S619" s="46" t="str">
        <f>IF($I619="","",_xlfn.LET(_xlpm.x,VLOOKUP($I619,'2026-01-09_taxon-match'!$A$2:$N$81,11,FALSE),IF(_xlpm.x=0,"",_xlpm.x)))</f>
        <v/>
      </c>
      <c r="T619" s="46" t="str">
        <f>IF($I619="","",_xlfn.LET(_xlpm.x,VLOOKUP($I619,'2026-01-09_taxon-match'!$A$2:$N$81,13,FALSE),IF(_xlpm.x=0,"",_xlpm.x)))</f>
        <v/>
      </c>
      <c r="V619" t="s">
        <v>39</v>
      </c>
      <c r="W619" t="s">
        <v>46</v>
      </c>
      <c r="Y619" s="46" t="str">
        <f>IF(V619="","",_xlfn.LET(_xlpm.x,VLOOKUP(V619,'Drop-down_menus'!$D$2:$E$13,2,FALSE),IF(_xlpm.x=0,"",_xlpm.x)))</f>
        <v>https://orcid.org/0009-0002-6669-2911</v>
      </c>
      <c r="Z619" s="46" t="str">
        <f>IF(W619="","",_xlfn.LET(_xlpm.x,VLOOKUP(W619,'Drop-down_menus'!$D$2:$E$13,2,FALSE),IF(_xlpm.x=0,"",_xlpm.x)))</f>
        <v>https://orcid.org/0000-0003-0502-8101</v>
      </c>
      <c r="AA619" s="46" t="str">
        <f>IF(X619="","",_xlfn.LET(_xlpm.x,VLOOKUP(X619,'Drop-down_menus'!$D$2:$E$13,2,FALSE),IF(_xlpm.x=0,"",_xlpm.x)))</f>
        <v/>
      </c>
      <c r="AB619" s="14"/>
      <c r="AC619" s="14" t="s">
        <v>275</v>
      </c>
    </row>
    <row r="620" spans="2:29" ht="13.5" customHeight="1">
      <c r="B620" s="46">
        <v>531</v>
      </c>
      <c r="C620" s="46" t="s">
        <v>111</v>
      </c>
      <c r="D620" s="46" t="b">
        <f>COUNTIF(Events!$B$2:$B$171, C620) &gt; 0</f>
        <v>1</v>
      </c>
      <c r="E620" s="46" t="s">
        <v>215</v>
      </c>
      <c r="F620" s="46" t="s">
        <v>218</v>
      </c>
      <c r="J620" s="46" t="str">
        <f>IF(I620="","",_xlfn.LET(_xlpm.x,VLOOKUP(I620,'2026-01-09_taxon-match'!$A$2:$N$81,4,FALSE),IF(_xlpm.x=0,"",_xlpm.x)))</f>
        <v/>
      </c>
      <c r="L620" s="46" t="str">
        <f>IF(I620="","",_xlfn.LET(_xlpm.x,VLOOKUP(I620,'2026-01-09_taxon-match'!$A$2:$N$81,3,FALSE),IF(_xlpm.x=0,"",_xlpm.x)))</f>
        <v/>
      </c>
      <c r="M620" s="46" t="str">
        <f>IF($I620="","",_xlfn.LET(_xlpm.x,VLOOKUP($I620,'2026-01-09_taxon-match'!$A$2:$N$81,5,FALSE),IF(_xlpm.x=0,"",_xlpm.x)))</f>
        <v/>
      </c>
      <c r="N620" s="46" t="str">
        <f>IF($I620="","",_xlfn.LET(_xlpm.x,VLOOKUP($I620,'2026-01-09_taxon-match'!$A$2:$N$81,6,FALSE),IF(_xlpm.x=0,"",_xlpm.x)))</f>
        <v/>
      </c>
      <c r="O620" s="46" t="str">
        <f>IF($I620="","",_xlfn.LET(_xlpm.x,VLOOKUP($I620,'2026-01-09_taxon-match'!$A$2:$N$81,7,FALSE),IF(_xlpm.x=0,"",_xlpm.x)))</f>
        <v/>
      </c>
      <c r="P620" s="46" t="str">
        <f>IF($I620="","",_xlfn.LET(_xlpm.x,VLOOKUP($I620,'2026-01-09_taxon-match'!$A$2:$N$81,8,FALSE),IF(_xlpm.x=0,"",_xlpm.x)))</f>
        <v/>
      </c>
      <c r="Q620" s="46" t="str">
        <f>IF($I620="","",_xlfn.LET(_xlpm.x,VLOOKUP($I620,'2026-01-09_taxon-match'!$A$2:$N$81,9,FALSE),IF(_xlpm.x=0,"",_xlpm.x)))</f>
        <v/>
      </c>
      <c r="R620" s="46" t="str">
        <f>IF($I620="","",_xlfn.LET(_xlpm.x,VLOOKUP($I620,'2026-01-09_taxon-match'!$A$2:$N$81,10,FALSE),IF(_xlpm.x=0,"",_xlpm.x)))</f>
        <v/>
      </c>
      <c r="S620" s="46" t="str">
        <f>IF($I620="","",_xlfn.LET(_xlpm.x,VLOOKUP($I620,'2026-01-09_taxon-match'!$A$2:$N$81,11,FALSE),IF(_xlpm.x=0,"",_xlpm.x)))</f>
        <v/>
      </c>
      <c r="T620" s="46" t="str">
        <f>IF($I620="","",_xlfn.LET(_xlpm.x,VLOOKUP($I620,'2026-01-09_taxon-match'!$A$2:$N$81,13,FALSE),IF(_xlpm.x=0,"",_xlpm.x)))</f>
        <v/>
      </c>
      <c r="V620" t="s">
        <v>39</v>
      </c>
      <c r="W620" t="s">
        <v>46</v>
      </c>
      <c r="Y620" s="46" t="str">
        <f>IF(V620="","",_xlfn.LET(_xlpm.x,VLOOKUP(V620,'Drop-down_menus'!$D$2:$E$13,2,FALSE),IF(_xlpm.x=0,"",_xlpm.x)))</f>
        <v>https://orcid.org/0009-0002-6669-2911</v>
      </c>
      <c r="Z620" s="46" t="str">
        <f>IF(W620="","",_xlfn.LET(_xlpm.x,VLOOKUP(W620,'Drop-down_menus'!$D$2:$E$13,2,FALSE),IF(_xlpm.x=0,"",_xlpm.x)))</f>
        <v>https://orcid.org/0000-0003-0502-8101</v>
      </c>
      <c r="AA620" s="46" t="str">
        <f>IF(X620="","",_xlfn.LET(_xlpm.x,VLOOKUP(X620,'Drop-down_menus'!$D$2:$E$13,2,FALSE),IF(_xlpm.x=0,"",_xlpm.x)))</f>
        <v/>
      </c>
      <c r="AB620" s="14"/>
      <c r="AC620" s="14" t="s">
        <v>275</v>
      </c>
    </row>
    <row r="621" spans="2:29" ht="13.5" customHeight="1">
      <c r="B621" s="46">
        <v>532</v>
      </c>
      <c r="C621" s="46" t="s">
        <v>111</v>
      </c>
      <c r="D621" s="46" t="b">
        <f>COUNTIF(Events!$B$2:$B$171, C621) &gt; 0</f>
        <v>1</v>
      </c>
      <c r="E621" s="46" t="s">
        <v>215</v>
      </c>
      <c r="F621" s="46" t="s">
        <v>218</v>
      </c>
      <c r="J621" s="46" t="str">
        <f>IF(I621="","",_xlfn.LET(_xlpm.x,VLOOKUP(I621,'2026-01-09_taxon-match'!$A$2:$N$81,4,FALSE),IF(_xlpm.x=0,"",_xlpm.x)))</f>
        <v/>
      </c>
      <c r="L621" s="46" t="str">
        <f>IF(I621="","",_xlfn.LET(_xlpm.x,VLOOKUP(I621,'2026-01-09_taxon-match'!$A$2:$N$81,3,FALSE),IF(_xlpm.x=0,"",_xlpm.x)))</f>
        <v/>
      </c>
      <c r="M621" s="46" t="str">
        <f>IF($I621="","",_xlfn.LET(_xlpm.x,VLOOKUP($I621,'2026-01-09_taxon-match'!$A$2:$N$81,5,FALSE),IF(_xlpm.x=0,"",_xlpm.x)))</f>
        <v/>
      </c>
      <c r="N621" s="46" t="str">
        <f>IF($I621="","",_xlfn.LET(_xlpm.x,VLOOKUP($I621,'2026-01-09_taxon-match'!$A$2:$N$81,6,FALSE),IF(_xlpm.x=0,"",_xlpm.x)))</f>
        <v/>
      </c>
      <c r="O621" s="46" t="str">
        <f>IF($I621="","",_xlfn.LET(_xlpm.x,VLOOKUP($I621,'2026-01-09_taxon-match'!$A$2:$N$81,7,FALSE),IF(_xlpm.x=0,"",_xlpm.x)))</f>
        <v/>
      </c>
      <c r="P621" s="46" t="str">
        <f>IF($I621="","",_xlfn.LET(_xlpm.x,VLOOKUP($I621,'2026-01-09_taxon-match'!$A$2:$N$81,8,FALSE),IF(_xlpm.x=0,"",_xlpm.x)))</f>
        <v/>
      </c>
      <c r="Q621" s="46" t="str">
        <f>IF($I621="","",_xlfn.LET(_xlpm.x,VLOOKUP($I621,'2026-01-09_taxon-match'!$A$2:$N$81,9,FALSE),IF(_xlpm.x=0,"",_xlpm.x)))</f>
        <v/>
      </c>
      <c r="R621" s="46" t="str">
        <f>IF($I621="","",_xlfn.LET(_xlpm.x,VLOOKUP($I621,'2026-01-09_taxon-match'!$A$2:$N$81,10,FALSE),IF(_xlpm.x=0,"",_xlpm.x)))</f>
        <v/>
      </c>
      <c r="S621" s="46" t="str">
        <f>IF($I621="","",_xlfn.LET(_xlpm.x,VLOOKUP($I621,'2026-01-09_taxon-match'!$A$2:$N$81,11,FALSE),IF(_xlpm.x=0,"",_xlpm.x)))</f>
        <v/>
      </c>
      <c r="T621" s="46" t="str">
        <f>IF($I621="","",_xlfn.LET(_xlpm.x,VLOOKUP($I621,'2026-01-09_taxon-match'!$A$2:$N$81,13,FALSE),IF(_xlpm.x=0,"",_xlpm.x)))</f>
        <v/>
      </c>
      <c r="V621" t="s">
        <v>39</v>
      </c>
      <c r="W621" t="s">
        <v>46</v>
      </c>
      <c r="Y621" s="46" t="str">
        <f>IF(V621="","",_xlfn.LET(_xlpm.x,VLOOKUP(V621,'Drop-down_menus'!$D$2:$E$13,2,FALSE),IF(_xlpm.x=0,"",_xlpm.x)))</f>
        <v>https://orcid.org/0009-0002-6669-2911</v>
      </c>
      <c r="Z621" s="46" t="str">
        <f>IF(W621="","",_xlfn.LET(_xlpm.x,VLOOKUP(W621,'Drop-down_menus'!$D$2:$E$13,2,FALSE),IF(_xlpm.x=0,"",_xlpm.x)))</f>
        <v>https://orcid.org/0000-0003-0502-8101</v>
      </c>
      <c r="AA621" s="46" t="str">
        <f>IF(X621="","",_xlfn.LET(_xlpm.x,VLOOKUP(X621,'Drop-down_menus'!$D$2:$E$13,2,FALSE),IF(_xlpm.x=0,"",_xlpm.x)))</f>
        <v/>
      </c>
      <c r="AB621" s="14"/>
      <c r="AC621" s="14" t="s">
        <v>275</v>
      </c>
    </row>
    <row r="622" spans="2:29" ht="13.5" customHeight="1">
      <c r="B622" s="46">
        <v>533</v>
      </c>
      <c r="C622" s="46" t="s">
        <v>111</v>
      </c>
      <c r="D622" s="46" t="b">
        <f>COUNTIF(Events!$B$2:$B$171, C622) &gt; 0</f>
        <v>1</v>
      </c>
      <c r="E622" s="46" t="s">
        <v>215</v>
      </c>
      <c r="F622" s="46" t="s">
        <v>219</v>
      </c>
      <c r="J622" s="46" t="str">
        <f>IF(I622="","",_xlfn.LET(_xlpm.x,VLOOKUP(I622,'2026-01-09_taxon-match'!$A$2:$N$81,4,FALSE),IF(_xlpm.x=0,"",_xlpm.x)))</f>
        <v/>
      </c>
      <c r="L622" s="46" t="str">
        <f>IF(I622="","",_xlfn.LET(_xlpm.x,VLOOKUP(I622,'2026-01-09_taxon-match'!$A$2:$N$81,3,FALSE),IF(_xlpm.x=0,"",_xlpm.x)))</f>
        <v/>
      </c>
      <c r="M622" s="46" t="str">
        <f>IF($I622="","",_xlfn.LET(_xlpm.x,VLOOKUP($I622,'2026-01-09_taxon-match'!$A$2:$N$81,5,FALSE),IF(_xlpm.x=0,"",_xlpm.x)))</f>
        <v/>
      </c>
      <c r="N622" s="46" t="str">
        <f>IF($I622="","",_xlfn.LET(_xlpm.x,VLOOKUP($I622,'2026-01-09_taxon-match'!$A$2:$N$81,6,FALSE),IF(_xlpm.x=0,"",_xlpm.x)))</f>
        <v/>
      </c>
      <c r="O622" s="46" t="str">
        <f>IF($I622="","",_xlfn.LET(_xlpm.x,VLOOKUP($I622,'2026-01-09_taxon-match'!$A$2:$N$81,7,FALSE),IF(_xlpm.x=0,"",_xlpm.x)))</f>
        <v/>
      </c>
      <c r="P622" s="46" t="str">
        <f>IF($I622="","",_xlfn.LET(_xlpm.x,VLOOKUP($I622,'2026-01-09_taxon-match'!$A$2:$N$81,8,FALSE),IF(_xlpm.x=0,"",_xlpm.x)))</f>
        <v/>
      </c>
      <c r="Q622" s="46" t="str">
        <f>IF($I622="","",_xlfn.LET(_xlpm.x,VLOOKUP($I622,'2026-01-09_taxon-match'!$A$2:$N$81,9,FALSE),IF(_xlpm.x=0,"",_xlpm.x)))</f>
        <v/>
      </c>
      <c r="R622" s="46" t="str">
        <f>IF($I622="","",_xlfn.LET(_xlpm.x,VLOOKUP($I622,'2026-01-09_taxon-match'!$A$2:$N$81,10,FALSE),IF(_xlpm.x=0,"",_xlpm.x)))</f>
        <v/>
      </c>
      <c r="S622" s="46" t="str">
        <f>IF($I622="","",_xlfn.LET(_xlpm.x,VLOOKUP($I622,'2026-01-09_taxon-match'!$A$2:$N$81,11,FALSE),IF(_xlpm.x=0,"",_xlpm.x)))</f>
        <v/>
      </c>
      <c r="T622" s="46" t="str">
        <f>IF($I622="","",_xlfn.LET(_xlpm.x,VLOOKUP($I622,'2026-01-09_taxon-match'!$A$2:$N$81,13,FALSE),IF(_xlpm.x=0,"",_xlpm.x)))</f>
        <v/>
      </c>
      <c r="V622" t="s">
        <v>39</v>
      </c>
      <c r="W622" t="s">
        <v>46</v>
      </c>
      <c r="Y622" s="46" t="str">
        <f>IF(V622="","",_xlfn.LET(_xlpm.x,VLOOKUP(V622,'Drop-down_menus'!$D$2:$E$13,2,FALSE),IF(_xlpm.x=0,"",_xlpm.x)))</f>
        <v>https://orcid.org/0009-0002-6669-2911</v>
      </c>
      <c r="Z622" s="46" t="str">
        <f>IF(W622="","",_xlfn.LET(_xlpm.x,VLOOKUP(W622,'Drop-down_menus'!$D$2:$E$13,2,FALSE),IF(_xlpm.x=0,"",_xlpm.x)))</f>
        <v>https://orcid.org/0000-0003-0502-8101</v>
      </c>
      <c r="AA622" s="46" t="str">
        <f>IF(X622="","",_xlfn.LET(_xlpm.x,VLOOKUP(X622,'Drop-down_menus'!$D$2:$E$13,2,FALSE),IF(_xlpm.x=0,"",_xlpm.x)))</f>
        <v/>
      </c>
      <c r="AB622" s="14"/>
      <c r="AC622" s="14" t="s">
        <v>297</v>
      </c>
    </row>
    <row r="623" spans="2:29" ht="13.5" customHeight="1">
      <c r="B623" s="46">
        <v>534</v>
      </c>
      <c r="C623" s="46" t="s">
        <v>112</v>
      </c>
      <c r="D623" s="46" t="b">
        <f>COUNTIF(Events!$B$2:$B$171, C623) &gt; 0</f>
        <v>1</v>
      </c>
      <c r="E623" s="46" t="s">
        <v>215</v>
      </c>
      <c r="F623" s="46" t="s">
        <v>216</v>
      </c>
      <c r="J623" s="46" t="str">
        <f>IF(I623="","",_xlfn.LET(_xlpm.x,VLOOKUP(I623,'2026-01-09_taxon-match'!$A$2:$N$81,4,FALSE),IF(_xlpm.x=0,"",_xlpm.x)))</f>
        <v/>
      </c>
      <c r="L623" s="46" t="str">
        <f>IF(I623="","",_xlfn.LET(_xlpm.x,VLOOKUP(I623,'2026-01-09_taxon-match'!$A$2:$N$81,3,FALSE),IF(_xlpm.x=0,"",_xlpm.x)))</f>
        <v/>
      </c>
      <c r="M623" s="46" t="str">
        <f>IF($I623="","",_xlfn.LET(_xlpm.x,VLOOKUP($I623,'2026-01-09_taxon-match'!$A$2:$N$81,5,FALSE),IF(_xlpm.x=0,"",_xlpm.x)))</f>
        <v/>
      </c>
      <c r="N623" s="46" t="str">
        <f>IF($I623="","",_xlfn.LET(_xlpm.x,VLOOKUP($I623,'2026-01-09_taxon-match'!$A$2:$N$81,6,FALSE),IF(_xlpm.x=0,"",_xlpm.x)))</f>
        <v/>
      </c>
      <c r="O623" s="46" t="str">
        <f>IF($I623="","",_xlfn.LET(_xlpm.x,VLOOKUP($I623,'2026-01-09_taxon-match'!$A$2:$N$81,7,FALSE),IF(_xlpm.x=0,"",_xlpm.x)))</f>
        <v/>
      </c>
      <c r="P623" s="46" t="str">
        <f>IF($I623="","",_xlfn.LET(_xlpm.x,VLOOKUP($I623,'2026-01-09_taxon-match'!$A$2:$N$81,8,FALSE),IF(_xlpm.x=0,"",_xlpm.x)))</f>
        <v/>
      </c>
      <c r="Q623" s="46" t="str">
        <f>IF($I623="","",_xlfn.LET(_xlpm.x,VLOOKUP($I623,'2026-01-09_taxon-match'!$A$2:$N$81,9,FALSE),IF(_xlpm.x=0,"",_xlpm.x)))</f>
        <v/>
      </c>
      <c r="R623" s="46" t="str">
        <f>IF($I623="","",_xlfn.LET(_xlpm.x,VLOOKUP($I623,'2026-01-09_taxon-match'!$A$2:$N$81,10,FALSE),IF(_xlpm.x=0,"",_xlpm.x)))</f>
        <v/>
      </c>
      <c r="S623" s="46" t="str">
        <f>IF($I623="","",_xlfn.LET(_xlpm.x,VLOOKUP($I623,'2026-01-09_taxon-match'!$A$2:$N$81,11,FALSE),IF(_xlpm.x=0,"",_xlpm.x)))</f>
        <v/>
      </c>
      <c r="T623" s="46" t="str">
        <f>IF($I623="","",_xlfn.LET(_xlpm.x,VLOOKUP($I623,'2026-01-09_taxon-match'!$A$2:$N$81,13,FALSE),IF(_xlpm.x=0,"",_xlpm.x)))</f>
        <v/>
      </c>
      <c r="V623" t="s">
        <v>39</v>
      </c>
      <c r="W623" t="s">
        <v>46</v>
      </c>
      <c r="Y623" s="46" t="str">
        <f>IF(V623="","",_xlfn.LET(_xlpm.x,VLOOKUP(V623,'Drop-down_menus'!$D$2:$E$13,2,FALSE),IF(_xlpm.x=0,"",_xlpm.x)))</f>
        <v>https://orcid.org/0009-0002-6669-2911</v>
      </c>
      <c r="Z623" s="46" t="str">
        <f>IF(W623="","",_xlfn.LET(_xlpm.x,VLOOKUP(W623,'Drop-down_menus'!$D$2:$E$13,2,FALSE),IF(_xlpm.x=0,"",_xlpm.x)))</f>
        <v>https://orcid.org/0000-0003-0502-8101</v>
      </c>
      <c r="AA623" s="46" t="str">
        <f>IF(X623="","",_xlfn.LET(_xlpm.x,VLOOKUP(X623,'Drop-down_menus'!$D$2:$E$13,2,FALSE),IF(_xlpm.x=0,"",_xlpm.x)))</f>
        <v/>
      </c>
      <c r="AB623" s="14"/>
      <c r="AC623" s="14" t="s">
        <v>275</v>
      </c>
    </row>
    <row r="624" spans="2:29" ht="13.5" customHeight="1">
      <c r="B624" s="46">
        <v>535</v>
      </c>
      <c r="C624" s="46" t="s">
        <v>112</v>
      </c>
      <c r="D624" s="46" t="b">
        <f>COUNTIF(Events!$B$2:$B$171, C624) &gt; 0</f>
        <v>1</v>
      </c>
      <c r="E624" s="46" t="s">
        <v>215</v>
      </c>
      <c r="F624" s="46" t="s">
        <v>216</v>
      </c>
      <c r="J624" s="46" t="str">
        <f>IF(I624="","",_xlfn.LET(_xlpm.x,VLOOKUP(I624,'2026-01-09_taxon-match'!$A$2:$N$81,4,FALSE),IF(_xlpm.x=0,"",_xlpm.x)))</f>
        <v/>
      </c>
      <c r="L624" s="46" t="str">
        <f>IF(I624="","",_xlfn.LET(_xlpm.x,VLOOKUP(I624,'2026-01-09_taxon-match'!$A$2:$N$81,3,FALSE),IF(_xlpm.x=0,"",_xlpm.x)))</f>
        <v/>
      </c>
      <c r="M624" s="46" t="str">
        <f>IF($I624="","",_xlfn.LET(_xlpm.x,VLOOKUP($I624,'2026-01-09_taxon-match'!$A$2:$N$81,5,FALSE),IF(_xlpm.x=0,"",_xlpm.x)))</f>
        <v/>
      </c>
      <c r="N624" s="46" t="str">
        <f>IF($I624="","",_xlfn.LET(_xlpm.x,VLOOKUP($I624,'2026-01-09_taxon-match'!$A$2:$N$81,6,FALSE),IF(_xlpm.x=0,"",_xlpm.x)))</f>
        <v/>
      </c>
      <c r="O624" s="46" t="str">
        <f>IF($I624="","",_xlfn.LET(_xlpm.x,VLOOKUP($I624,'2026-01-09_taxon-match'!$A$2:$N$81,7,FALSE),IF(_xlpm.x=0,"",_xlpm.x)))</f>
        <v/>
      </c>
      <c r="P624" s="46" t="str">
        <f>IF($I624="","",_xlfn.LET(_xlpm.x,VLOOKUP($I624,'2026-01-09_taxon-match'!$A$2:$N$81,8,FALSE),IF(_xlpm.x=0,"",_xlpm.x)))</f>
        <v/>
      </c>
      <c r="Q624" s="46" t="str">
        <f>IF($I624="","",_xlfn.LET(_xlpm.x,VLOOKUP($I624,'2026-01-09_taxon-match'!$A$2:$N$81,9,FALSE),IF(_xlpm.x=0,"",_xlpm.x)))</f>
        <v/>
      </c>
      <c r="R624" s="46" t="str">
        <f>IF($I624="","",_xlfn.LET(_xlpm.x,VLOOKUP($I624,'2026-01-09_taxon-match'!$A$2:$N$81,10,FALSE),IF(_xlpm.x=0,"",_xlpm.x)))</f>
        <v/>
      </c>
      <c r="S624" s="46" t="str">
        <f>IF($I624="","",_xlfn.LET(_xlpm.x,VLOOKUP($I624,'2026-01-09_taxon-match'!$A$2:$N$81,11,FALSE),IF(_xlpm.x=0,"",_xlpm.x)))</f>
        <v/>
      </c>
      <c r="T624" s="46" t="str">
        <f>IF($I624="","",_xlfn.LET(_xlpm.x,VLOOKUP($I624,'2026-01-09_taxon-match'!$A$2:$N$81,13,FALSE),IF(_xlpm.x=0,"",_xlpm.x)))</f>
        <v/>
      </c>
      <c r="V624" t="s">
        <v>39</v>
      </c>
      <c r="W624" t="s">
        <v>46</v>
      </c>
      <c r="Y624" s="46" t="str">
        <f>IF(V624="","",_xlfn.LET(_xlpm.x,VLOOKUP(V624,'Drop-down_menus'!$D$2:$E$13,2,FALSE),IF(_xlpm.x=0,"",_xlpm.x)))</f>
        <v>https://orcid.org/0009-0002-6669-2911</v>
      </c>
      <c r="Z624" s="46" t="str">
        <f>IF(W624="","",_xlfn.LET(_xlpm.x,VLOOKUP(W624,'Drop-down_menus'!$D$2:$E$13,2,FALSE),IF(_xlpm.x=0,"",_xlpm.x)))</f>
        <v>https://orcid.org/0000-0003-0502-8101</v>
      </c>
      <c r="AA624" s="46" t="str">
        <f>IF(X624="","",_xlfn.LET(_xlpm.x,VLOOKUP(X624,'Drop-down_menus'!$D$2:$E$13,2,FALSE),IF(_xlpm.x=0,"",_xlpm.x)))</f>
        <v/>
      </c>
      <c r="AB624" s="14"/>
      <c r="AC624" s="14" t="s">
        <v>275</v>
      </c>
    </row>
    <row r="625" spans="2:34" ht="13.5" customHeight="1">
      <c r="B625" s="46">
        <v>536</v>
      </c>
      <c r="C625" s="46" t="s">
        <v>112</v>
      </c>
      <c r="D625" s="46" t="b">
        <f>COUNTIF(Events!$B$2:$B$171, C625) &gt; 0</f>
        <v>1</v>
      </c>
      <c r="E625" s="46" t="s">
        <v>215</v>
      </c>
      <c r="F625" s="46" t="s">
        <v>218</v>
      </c>
      <c r="J625" s="46" t="str">
        <f>IF(I625="","",_xlfn.LET(_xlpm.x,VLOOKUP(I625,'2026-01-09_taxon-match'!$A$2:$N$81,4,FALSE),IF(_xlpm.x=0,"",_xlpm.x)))</f>
        <v/>
      </c>
      <c r="L625" s="46" t="str">
        <f>IF(I625="","",_xlfn.LET(_xlpm.x,VLOOKUP(I625,'2026-01-09_taxon-match'!$A$2:$N$81,3,FALSE),IF(_xlpm.x=0,"",_xlpm.x)))</f>
        <v/>
      </c>
      <c r="M625" s="46" t="str">
        <f>IF($I625="","",_xlfn.LET(_xlpm.x,VLOOKUP($I625,'2026-01-09_taxon-match'!$A$2:$N$81,5,FALSE),IF(_xlpm.x=0,"",_xlpm.x)))</f>
        <v/>
      </c>
      <c r="N625" s="46" t="str">
        <f>IF($I625="","",_xlfn.LET(_xlpm.x,VLOOKUP($I625,'2026-01-09_taxon-match'!$A$2:$N$81,6,FALSE),IF(_xlpm.x=0,"",_xlpm.x)))</f>
        <v/>
      </c>
      <c r="O625" s="46" t="str">
        <f>IF($I625="","",_xlfn.LET(_xlpm.x,VLOOKUP($I625,'2026-01-09_taxon-match'!$A$2:$N$81,7,FALSE),IF(_xlpm.x=0,"",_xlpm.x)))</f>
        <v/>
      </c>
      <c r="P625" s="46" t="str">
        <f>IF($I625="","",_xlfn.LET(_xlpm.x,VLOOKUP($I625,'2026-01-09_taxon-match'!$A$2:$N$81,8,FALSE),IF(_xlpm.x=0,"",_xlpm.x)))</f>
        <v/>
      </c>
      <c r="Q625" s="46" t="str">
        <f>IF($I625="","",_xlfn.LET(_xlpm.x,VLOOKUP($I625,'2026-01-09_taxon-match'!$A$2:$N$81,9,FALSE),IF(_xlpm.x=0,"",_xlpm.x)))</f>
        <v/>
      </c>
      <c r="R625" s="46" t="str">
        <f>IF($I625="","",_xlfn.LET(_xlpm.x,VLOOKUP($I625,'2026-01-09_taxon-match'!$A$2:$N$81,10,FALSE),IF(_xlpm.x=0,"",_xlpm.x)))</f>
        <v/>
      </c>
      <c r="S625" s="46" t="str">
        <f>IF($I625="","",_xlfn.LET(_xlpm.x,VLOOKUP($I625,'2026-01-09_taxon-match'!$A$2:$N$81,11,FALSE),IF(_xlpm.x=0,"",_xlpm.x)))</f>
        <v/>
      </c>
      <c r="T625" s="46" t="str">
        <f>IF($I625="","",_xlfn.LET(_xlpm.x,VLOOKUP($I625,'2026-01-09_taxon-match'!$A$2:$N$81,13,FALSE),IF(_xlpm.x=0,"",_xlpm.x)))</f>
        <v/>
      </c>
      <c r="V625" t="s">
        <v>39</v>
      </c>
      <c r="W625" t="s">
        <v>46</v>
      </c>
      <c r="Y625" s="46" t="str">
        <f>IF(V625="","",_xlfn.LET(_xlpm.x,VLOOKUP(V625,'Drop-down_menus'!$D$2:$E$13,2,FALSE),IF(_xlpm.x=0,"",_xlpm.x)))</f>
        <v>https://orcid.org/0009-0002-6669-2911</v>
      </c>
      <c r="Z625" s="46" t="str">
        <f>IF(W625="","",_xlfn.LET(_xlpm.x,VLOOKUP(W625,'Drop-down_menus'!$D$2:$E$13,2,FALSE),IF(_xlpm.x=0,"",_xlpm.x)))</f>
        <v>https://orcid.org/0000-0003-0502-8101</v>
      </c>
      <c r="AA625" s="46" t="str">
        <f>IF(X625="","",_xlfn.LET(_xlpm.x,VLOOKUP(X625,'Drop-down_menus'!$D$2:$E$13,2,FALSE),IF(_xlpm.x=0,"",_xlpm.x)))</f>
        <v/>
      </c>
      <c r="AB625" s="14"/>
      <c r="AC625" s="14" t="s">
        <v>275</v>
      </c>
    </row>
    <row r="626" spans="2:34" ht="13.5" customHeight="1">
      <c r="B626" s="46">
        <v>537</v>
      </c>
      <c r="C626" s="46" t="s">
        <v>112</v>
      </c>
      <c r="D626" s="46" t="b">
        <f>COUNTIF(Events!$B$2:$B$171, C626) &gt; 0</f>
        <v>1</v>
      </c>
      <c r="E626" s="46" t="s">
        <v>215</v>
      </c>
      <c r="F626" s="46" t="s">
        <v>218</v>
      </c>
      <c r="J626" s="46" t="str">
        <f>IF(I626="","",_xlfn.LET(_xlpm.x,VLOOKUP(I626,'2026-01-09_taxon-match'!$A$2:$N$81,4,FALSE),IF(_xlpm.x=0,"",_xlpm.x)))</f>
        <v/>
      </c>
      <c r="L626" s="46" t="str">
        <f>IF(I626="","",_xlfn.LET(_xlpm.x,VLOOKUP(I626,'2026-01-09_taxon-match'!$A$2:$N$81,3,FALSE),IF(_xlpm.x=0,"",_xlpm.x)))</f>
        <v/>
      </c>
      <c r="M626" s="46" t="str">
        <f>IF($I626="","",_xlfn.LET(_xlpm.x,VLOOKUP($I626,'2026-01-09_taxon-match'!$A$2:$N$81,5,FALSE),IF(_xlpm.x=0,"",_xlpm.x)))</f>
        <v/>
      </c>
      <c r="N626" s="46" t="str">
        <f>IF($I626="","",_xlfn.LET(_xlpm.x,VLOOKUP($I626,'2026-01-09_taxon-match'!$A$2:$N$81,6,FALSE),IF(_xlpm.x=0,"",_xlpm.x)))</f>
        <v/>
      </c>
      <c r="O626" s="46" t="str">
        <f>IF($I626="","",_xlfn.LET(_xlpm.x,VLOOKUP($I626,'2026-01-09_taxon-match'!$A$2:$N$81,7,FALSE),IF(_xlpm.x=0,"",_xlpm.x)))</f>
        <v/>
      </c>
      <c r="P626" s="46" t="str">
        <f>IF($I626="","",_xlfn.LET(_xlpm.x,VLOOKUP($I626,'2026-01-09_taxon-match'!$A$2:$N$81,8,FALSE),IF(_xlpm.x=0,"",_xlpm.x)))</f>
        <v/>
      </c>
      <c r="Q626" s="46" t="str">
        <f>IF($I626="","",_xlfn.LET(_xlpm.x,VLOOKUP($I626,'2026-01-09_taxon-match'!$A$2:$N$81,9,FALSE),IF(_xlpm.x=0,"",_xlpm.x)))</f>
        <v/>
      </c>
      <c r="R626" s="46" t="str">
        <f>IF($I626="","",_xlfn.LET(_xlpm.x,VLOOKUP($I626,'2026-01-09_taxon-match'!$A$2:$N$81,10,FALSE),IF(_xlpm.x=0,"",_xlpm.x)))</f>
        <v/>
      </c>
      <c r="S626" s="46" t="str">
        <f>IF($I626="","",_xlfn.LET(_xlpm.x,VLOOKUP($I626,'2026-01-09_taxon-match'!$A$2:$N$81,11,FALSE),IF(_xlpm.x=0,"",_xlpm.x)))</f>
        <v/>
      </c>
      <c r="T626" s="46" t="str">
        <f>IF($I626="","",_xlfn.LET(_xlpm.x,VLOOKUP($I626,'2026-01-09_taxon-match'!$A$2:$N$81,13,FALSE),IF(_xlpm.x=0,"",_xlpm.x)))</f>
        <v/>
      </c>
      <c r="V626" t="s">
        <v>39</v>
      </c>
      <c r="W626" t="s">
        <v>46</v>
      </c>
      <c r="Y626" s="46" t="str">
        <f>IF(V626="","",_xlfn.LET(_xlpm.x,VLOOKUP(V626,'Drop-down_menus'!$D$2:$E$13,2,FALSE),IF(_xlpm.x=0,"",_xlpm.x)))</f>
        <v>https://orcid.org/0009-0002-6669-2911</v>
      </c>
      <c r="Z626" s="46" t="str">
        <f>IF(W626="","",_xlfn.LET(_xlpm.x,VLOOKUP(W626,'Drop-down_menus'!$D$2:$E$13,2,FALSE),IF(_xlpm.x=0,"",_xlpm.x)))</f>
        <v>https://orcid.org/0000-0003-0502-8101</v>
      </c>
      <c r="AA626" s="46" t="str">
        <f>IF(X626="","",_xlfn.LET(_xlpm.x,VLOOKUP(X626,'Drop-down_menus'!$D$2:$E$13,2,FALSE),IF(_xlpm.x=0,"",_xlpm.x)))</f>
        <v/>
      </c>
      <c r="AB626" s="14"/>
      <c r="AC626" s="14" t="s">
        <v>275</v>
      </c>
    </row>
    <row r="627" spans="2:34" ht="13.5" customHeight="1">
      <c r="B627" s="46">
        <v>538</v>
      </c>
      <c r="C627" s="46" t="s">
        <v>112</v>
      </c>
      <c r="D627" s="46" t="b">
        <f>COUNTIF(Events!$B$2:$B$171, C627) &gt; 0</f>
        <v>1</v>
      </c>
      <c r="E627" s="46" t="s">
        <v>215</v>
      </c>
      <c r="F627" s="46" t="s">
        <v>219</v>
      </c>
      <c r="J627" s="46" t="str">
        <f>IF(I627="","",_xlfn.LET(_xlpm.x,VLOOKUP(I627,'2026-01-09_taxon-match'!$A$2:$N$81,4,FALSE),IF(_xlpm.x=0,"",_xlpm.x)))</f>
        <v/>
      </c>
      <c r="L627" s="46" t="str">
        <f>IF(I627="","",_xlfn.LET(_xlpm.x,VLOOKUP(I627,'2026-01-09_taxon-match'!$A$2:$N$81,3,FALSE),IF(_xlpm.x=0,"",_xlpm.x)))</f>
        <v/>
      </c>
      <c r="M627" s="46" t="str">
        <f>IF($I627="","",_xlfn.LET(_xlpm.x,VLOOKUP($I627,'2026-01-09_taxon-match'!$A$2:$N$81,5,FALSE),IF(_xlpm.x=0,"",_xlpm.x)))</f>
        <v/>
      </c>
      <c r="N627" s="46" t="str">
        <f>IF($I627="","",_xlfn.LET(_xlpm.x,VLOOKUP($I627,'2026-01-09_taxon-match'!$A$2:$N$81,6,FALSE),IF(_xlpm.x=0,"",_xlpm.x)))</f>
        <v/>
      </c>
      <c r="O627" s="46" t="str">
        <f>IF($I627="","",_xlfn.LET(_xlpm.x,VLOOKUP($I627,'2026-01-09_taxon-match'!$A$2:$N$81,7,FALSE),IF(_xlpm.x=0,"",_xlpm.x)))</f>
        <v/>
      </c>
      <c r="P627" s="46" t="str">
        <f>IF($I627="","",_xlfn.LET(_xlpm.x,VLOOKUP($I627,'2026-01-09_taxon-match'!$A$2:$N$81,8,FALSE),IF(_xlpm.x=0,"",_xlpm.x)))</f>
        <v/>
      </c>
      <c r="Q627" s="46" t="str">
        <f>IF($I627="","",_xlfn.LET(_xlpm.x,VLOOKUP($I627,'2026-01-09_taxon-match'!$A$2:$N$81,9,FALSE),IF(_xlpm.x=0,"",_xlpm.x)))</f>
        <v/>
      </c>
      <c r="R627" s="46" t="str">
        <f>IF($I627="","",_xlfn.LET(_xlpm.x,VLOOKUP($I627,'2026-01-09_taxon-match'!$A$2:$N$81,10,FALSE),IF(_xlpm.x=0,"",_xlpm.x)))</f>
        <v/>
      </c>
      <c r="S627" s="46" t="str">
        <f>IF($I627="","",_xlfn.LET(_xlpm.x,VLOOKUP($I627,'2026-01-09_taxon-match'!$A$2:$N$81,11,FALSE),IF(_xlpm.x=0,"",_xlpm.x)))</f>
        <v/>
      </c>
      <c r="T627" s="46" t="str">
        <f>IF($I627="","",_xlfn.LET(_xlpm.x,VLOOKUP($I627,'2026-01-09_taxon-match'!$A$2:$N$81,13,FALSE),IF(_xlpm.x=0,"",_xlpm.x)))</f>
        <v/>
      </c>
      <c r="V627" t="s">
        <v>39</v>
      </c>
      <c r="W627" t="s">
        <v>46</v>
      </c>
      <c r="Y627" s="46" t="str">
        <f>IF(V627="","",_xlfn.LET(_xlpm.x,VLOOKUP(V627,'Drop-down_menus'!$D$2:$E$13,2,FALSE),IF(_xlpm.x=0,"",_xlpm.x)))</f>
        <v>https://orcid.org/0009-0002-6669-2911</v>
      </c>
      <c r="Z627" s="46" t="str">
        <f>IF(W627="","",_xlfn.LET(_xlpm.x,VLOOKUP(W627,'Drop-down_menus'!$D$2:$E$13,2,FALSE),IF(_xlpm.x=0,"",_xlpm.x)))</f>
        <v>https://orcid.org/0000-0003-0502-8101</v>
      </c>
      <c r="AA627" s="46" t="str">
        <f>IF(X627="","",_xlfn.LET(_xlpm.x,VLOOKUP(X627,'Drop-down_menus'!$D$2:$E$13,2,FALSE),IF(_xlpm.x=0,"",_xlpm.x)))</f>
        <v/>
      </c>
      <c r="AB627" s="14"/>
      <c r="AC627" s="14" t="s">
        <v>297</v>
      </c>
    </row>
    <row r="628" spans="2:34" ht="13.5" customHeight="1">
      <c r="B628" s="46">
        <v>539</v>
      </c>
      <c r="C628" s="46" t="s">
        <v>875</v>
      </c>
      <c r="D628" s="46" t="b">
        <f>COUNTIF(Events!$B$2:$B$171, C628) &gt; 0</f>
        <v>1</v>
      </c>
      <c r="E628" s="46" t="s">
        <v>163</v>
      </c>
      <c r="F628" s="46" t="s">
        <v>1077</v>
      </c>
      <c r="J628" s="46" t="str">
        <f>IF(I628="","",_xlfn.LET(_xlpm.x,VLOOKUP(I628,'2026-01-09_taxon-match'!$A$2:$N$81,4,FALSE),IF(_xlpm.x=0,"",_xlpm.x)))</f>
        <v/>
      </c>
      <c r="L628" s="46" t="str">
        <f>IF(I628="","",_xlfn.LET(_xlpm.x,VLOOKUP(I628,'2026-01-09_taxon-match'!$A$2:$N$81,3,FALSE),IF(_xlpm.x=0,"",_xlpm.x)))</f>
        <v/>
      </c>
      <c r="M628" s="46" t="str">
        <f>IF($I628="","",_xlfn.LET(_xlpm.x,VLOOKUP($I628,'2026-01-09_taxon-match'!$A$2:$N$81,5,FALSE),IF(_xlpm.x=0,"",_xlpm.x)))</f>
        <v/>
      </c>
      <c r="N628" s="46" t="str">
        <f>IF($I628="","",_xlfn.LET(_xlpm.x,VLOOKUP($I628,'2026-01-09_taxon-match'!$A$2:$N$81,6,FALSE),IF(_xlpm.x=0,"",_xlpm.x)))</f>
        <v/>
      </c>
      <c r="O628" s="46" t="str">
        <f>IF($I628="","",_xlfn.LET(_xlpm.x,VLOOKUP($I628,'2026-01-09_taxon-match'!$A$2:$N$81,7,FALSE),IF(_xlpm.x=0,"",_xlpm.x)))</f>
        <v/>
      </c>
      <c r="P628" s="46" t="str">
        <f>IF($I628="","",_xlfn.LET(_xlpm.x,VLOOKUP($I628,'2026-01-09_taxon-match'!$A$2:$N$81,8,FALSE),IF(_xlpm.x=0,"",_xlpm.x)))</f>
        <v/>
      </c>
      <c r="Q628" s="46" t="str">
        <f>IF($I628="","",_xlfn.LET(_xlpm.x,VLOOKUP($I628,'2026-01-09_taxon-match'!$A$2:$N$81,9,FALSE),IF(_xlpm.x=0,"",_xlpm.x)))</f>
        <v/>
      </c>
      <c r="R628" s="46" t="str">
        <f>IF($I628="","",_xlfn.LET(_xlpm.x,VLOOKUP($I628,'2026-01-09_taxon-match'!$A$2:$N$81,10,FALSE),IF(_xlpm.x=0,"",_xlpm.x)))</f>
        <v/>
      </c>
      <c r="S628" s="46" t="str">
        <f>IF($I628="","",_xlfn.LET(_xlpm.x,VLOOKUP($I628,'2026-01-09_taxon-match'!$A$2:$N$81,11,FALSE),IF(_xlpm.x=0,"",_xlpm.x)))</f>
        <v/>
      </c>
      <c r="T628" s="46" t="str">
        <f>IF($I628="","",_xlfn.LET(_xlpm.x,VLOOKUP($I628,'2026-01-09_taxon-match'!$A$2:$N$81,13,FALSE),IF(_xlpm.x=0,"",_xlpm.x)))</f>
        <v/>
      </c>
      <c r="V628" s="46" t="s">
        <v>28</v>
      </c>
      <c r="Y628" s="46" t="str">
        <f>IF(V628="","",_xlfn.LET(_xlpm.x,VLOOKUP(V628,'Drop-down_menus'!$D$2:$E$13,2,FALSE),IF(_xlpm.x=0,"",_xlpm.x)))</f>
        <v>https://orcid.org/0000-0002-9037-7623</v>
      </c>
      <c r="Z628" s="46" t="str">
        <f>IF(W628="","",_xlfn.LET(_xlpm.x,VLOOKUP(W628,'Drop-down_menus'!$D$2:$E$13,2,FALSE),IF(_xlpm.x=0,"",_xlpm.x)))</f>
        <v/>
      </c>
      <c r="AA628" s="46" t="str">
        <f>IF(X628="","",_xlfn.LET(_xlpm.x,VLOOKUP(X628,'Drop-down_menus'!$D$2:$E$13,2,FALSE),IF(_xlpm.x=0,"",_xlpm.x)))</f>
        <v/>
      </c>
      <c r="AB628" s="14"/>
      <c r="AC628" s="14" t="s">
        <v>1094</v>
      </c>
      <c r="AD628" s="46" t="s">
        <v>1095</v>
      </c>
      <c r="AE628" s="46" t="s">
        <v>28</v>
      </c>
      <c r="AG628" s="46" t="str">
        <f>IF(AE628="","",_xlfn.LET(_xlpm.x,VLOOKUP(AE628,'Drop-down_menus'!$D$2:$E$13,2,FALSE),IF(_xlpm.x=0,"",_xlpm.x)))</f>
        <v>https://orcid.org/0000-0002-9037-7623</v>
      </c>
      <c r="AH628" s="46" t="str">
        <f>IF(AF628="","",_xlfn.LET(_xlpm.x,VLOOKUP(AF628,'Drop-down_menus'!$D$2:$E$13,2,FALSE),IF(_xlpm.x=0,"",_xlpm.x)))</f>
        <v/>
      </c>
    </row>
    <row r="629" spans="2:34" ht="13.5" customHeight="1">
      <c r="B629" s="46">
        <v>540</v>
      </c>
      <c r="C629" s="46" t="s">
        <v>887</v>
      </c>
      <c r="D629" s="46" t="b">
        <f>COUNTIF(Events!$B$2:$B$171, C629) &gt; 0</f>
        <v>1</v>
      </c>
      <c r="E629" s="46" t="s">
        <v>163</v>
      </c>
      <c r="F629" s="46" t="s">
        <v>1077</v>
      </c>
      <c r="J629" s="46" t="str">
        <f>IF(I629="","",_xlfn.LET(_xlpm.x,VLOOKUP(I629,'2026-01-09_taxon-match'!$A$2:$N$81,4,FALSE),IF(_xlpm.x=0,"",_xlpm.x)))</f>
        <v/>
      </c>
      <c r="L629" s="46" t="str">
        <f>IF(I629="","",_xlfn.LET(_xlpm.x,VLOOKUP(I629,'2026-01-09_taxon-match'!$A$2:$N$81,3,FALSE),IF(_xlpm.x=0,"",_xlpm.x)))</f>
        <v/>
      </c>
      <c r="M629" s="46" t="str">
        <f>IF($I629="","",_xlfn.LET(_xlpm.x,VLOOKUP($I629,'2026-01-09_taxon-match'!$A$2:$N$81,5,FALSE),IF(_xlpm.x=0,"",_xlpm.x)))</f>
        <v/>
      </c>
      <c r="N629" s="46" t="str">
        <f>IF($I629="","",_xlfn.LET(_xlpm.x,VLOOKUP($I629,'2026-01-09_taxon-match'!$A$2:$N$81,6,FALSE),IF(_xlpm.x=0,"",_xlpm.x)))</f>
        <v/>
      </c>
      <c r="O629" s="46" t="str">
        <f>IF($I629="","",_xlfn.LET(_xlpm.x,VLOOKUP($I629,'2026-01-09_taxon-match'!$A$2:$N$81,7,FALSE),IF(_xlpm.x=0,"",_xlpm.x)))</f>
        <v/>
      </c>
      <c r="P629" s="46" t="str">
        <f>IF($I629="","",_xlfn.LET(_xlpm.x,VLOOKUP($I629,'2026-01-09_taxon-match'!$A$2:$N$81,8,FALSE),IF(_xlpm.x=0,"",_xlpm.x)))</f>
        <v/>
      </c>
      <c r="Q629" s="46" t="str">
        <f>IF($I629="","",_xlfn.LET(_xlpm.x,VLOOKUP($I629,'2026-01-09_taxon-match'!$A$2:$N$81,9,FALSE),IF(_xlpm.x=0,"",_xlpm.x)))</f>
        <v/>
      </c>
      <c r="R629" s="46" t="str">
        <f>IF($I629="","",_xlfn.LET(_xlpm.x,VLOOKUP($I629,'2026-01-09_taxon-match'!$A$2:$N$81,10,FALSE),IF(_xlpm.x=0,"",_xlpm.x)))</f>
        <v/>
      </c>
      <c r="S629" s="46" t="str">
        <f>IF($I629="","",_xlfn.LET(_xlpm.x,VLOOKUP($I629,'2026-01-09_taxon-match'!$A$2:$N$81,11,FALSE),IF(_xlpm.x=0,"",_xlpm.x)))</f>
        <v/>
      </c>
      <c r="T629" s="46" t="str">
        <f>IF($I629="","",_xlfn.LET(_xlpm.x,VLOOKUP($I629,'2026-01-09_taxon-match'!$A$2:$N$81,13,FALSE),IF(_xlpm.x=0,"",_xlpm.x)))</f>
        <v/>
      </c>
      <c r="V629" s="46" t="s">
        <v>28</v>
      </c>
      <c r="Y629" s="46" t="str">
        <f>IF(V629="","",_xlfn.LET(_xlpm.x,VLOOKUP(V629,'Drop-down_menus'!$D$2:$E$13,2,FALSE),IF(_xlpm.x=0,"",_xlpm.x)))</f>
        <v>https://orcid.org/0000-0002-9037-7623</v>
      </c>
      <c r="Z629" s="46" t="str">
        <f>IF(W629="","",_xlfn.LET(_xlpm.x,VLOOKUP(W629,'Drop-down_menus'!$D$2:$E$13,2,FALSE),IF(_xlpm.x=0,"",_xlpm.x)))</f>
        <v/>
      </c>
      <c r="AA629" s="46" t="str">
        <f>IF(X629="","",_xlfn.LET(_xlpm.x,VLOOKUP(X629,'Drop-down_menus'!$D$2:$E$13,2,FALSE),IF(_xlpm.x=0,"",_xlpm.x)))</f>
        <v/>
      </c>
      <c r="AB629" s="14"/>
      <c r="AC629" s="14" t="s">
        <v>1094</v>
      </c>
      <c r="AD629" s="46" t="s">
        <v>1095</v>
      </c>
      <c r="AE629" s="46" t="s">
        <v>28</v>
      </c>
      <c r="AG629" s="46" t="str">
        <f>IF(AE629="","",_xlfn.LET(_xlpm.x,VLOOKUP(AE629,'Drop-down_menus'!$D$2:$E$13,2,FALSE),IF(_xlpm.x=0,"",_xlpm.x)))</f>
        <v>https://orcid.org/0000-0002-9037-7623</v>
      </c>
      <c r="AH629" s="46" t="str">
        <f>IF(AF629="","",_xlfn.LET(_xlpm.x,VLOOKUP(AF629,'Drop-down_menus'!$D$2:$E$13,2,FALSE),IF(_xlpm.x=0,"",_xlpm.x)))</f>
        <v/>
      </c>
    </row>
    <row r="630" spans="2:34" ht="13.5" customHeight="1">
      <c r="B630" s="46">
        <v>561</v>
      </c>
      <c r="C630" s="46" t="s">
        <v>123</v>
      </c>
      <c r="D630" s="46" t="b">
        <f>COUNTIF(Events!$B$2:$B$171, C630) &gt; 0</f>
        <v>1</v>
      </c>
      <c r="G630" s="46" t="s">
        <v>1212</v>
      </c>
      <c r="I630" s="46" t="s">
        <v>315</v>
      </c>
      <c r="J630" s="46" t="str">
        <f>IF(I630="","",_xlfn.LET(_xlpm.x,VLOOKUP(I630,'2026-01-09_taxon-match'!$A$2:$N$81,4,FALSE),IF(_xlpm.x=0,"",_xlpm.x)))</f>
        <v>Cnemidocarpa verrucosa</v>
      </c>
      <c r="L630" s="46" t="str">
        <f>IF(I630="","",_xlfn.LET(_xlpm.x,VLOOKUP(I630,'2026-01-09_taxon-match'!$A$2:$N$81,3,FALSE),IF(_xlpm.x=0,"",_xlpm.x)))</f>
        <v>urn:lsid:marinespecies.org:taxname:173893</v>
      </c>
      <c r="M630" s="46" t="str">
        <f>IF($I630="","",_xlfn.LET(_xlpm.x,VLOOKUP($I630,'2026-01-09_taxon-match'!$A$2:$N$81,5,FALSE),IF(_xlpm.x=0,"",_xlpm.x)))</f>
        <v>(Lesson, 1830)</v>
      </c>
      <c r="N630" s="46" t="str">
        <f>IF($I630="","",_xlfn.LET(_xlpm.x,VLOOKUP($I630,'2026-01-09_taxon-match'!$A$2:$N$81,6,FALSE),IF(_xlpm.x=0,"",_xlpm.x)))</f>
        <v>Animalia</v>
      </c>
      <c r="O630" s="46" t="str">
        <f>IF($I630="","",_xlfn.LET(_xlpm.x,VLOOKUP($I630,'2026-01-09_taxon-match'!$A$2:$N$81,7,FALSE),IF(_xlpm.x=0,"",_xlpm.x)))</f>
        <v>Chordata</v>
      </c>
      <c r="P630" s="46" t="str">
        <f>IF($I630="","",_xlfn.LET(_xlpm.x,VLOOKUP($I630,'2026-01-09_taxon-match'!$A$2:$N$81,8,FALSE),IF(_xlpm.x=0,"",_xlpm.x)))</f>
        <v>Ascidiacea</v>
      </c>
      <c r="Q630" s="46" t="str">
        <f>IF($I630="","",_xlfn.LET(_xlpm.x,VLOOKUP($I630,'2026-01-09_taxon-match'!$A$2:$N$81,9,FALSE),IF(_xlpm.x=0,"",_xlpm.x)))</f>
        <v>Stolidobranchia</v>
      </c>
      <c r="R630" s="46" t="str">
        <f>IF($I630="","",_xlfn.LET(_xlpm.x,VLOOKUP($I630,'2026-01-09_taxon-match'!$A$2:$N$81,10,FALSE),IF(_xlpm.x=0,"",_xlpm.x)))</f>
        <v>Styelidae</v>
      </c>
      <c r="S630" s="46" t="str">
        <f>IF($I630="","",_xlfn.LET(_xlpm.x,VLOOKUP($I630,'2026-01-09_taxon-match'!$A$2:$N$81,11,FALSE),IF(_xlpm.x=0,"",_xlpm.x)))</f>
        <v>Cnemidocarpa</v>
      </c>
      <c r="T630" s="46" t="str">
        <f>IF($I630="","",_xlfn.LET(_xlpm.x,VLOOKUP($I630,'2026-01-09_taxon-match'!$A$2:$N$81,13,FALSE),IF(_xlpm.x=0,"",_xlpm.x)))</f>
        <v>verrucosa</v>
      </c>
      <c r="U630" s="46">
        <v>1</v>
      </c>
      <c r="V630" s="2" t="s">
        <v>58</v>
      </c>
      <c r="Y630" s="46" t="str">
        <f>IF(V630="","",_xlfn.LET(_xlpm.x,VLOOKUP(V630,'Drop-down_menus'!$D$2:$E$13,2,FALSE),IF(_xlpm.x=0,"",_xlpm.x)))</f>
        <v>https://orcid.org/0000-0002-9708-1761</v>
      </c>
      <c r="Z630" s="46" t="str">
        <f>IF(W630="","",_xlfn.LET(_xlpm.x,VLOOKUP(W630,'Drop-down_menus'!$D$2:$E$13,2,FALSE),IF(_xlpm.x=0,"",_xlpm.x)))</f>
        <v/>
      </c>
      <c r="AA630" s="46" t="str">
        <f>IF(X630="","",_xlfn.LET(_xlpm.x,VLOOKUP(X630,'Drop-down_menus'!$D$2:$E$13,2,FALSE),IF(_xlpm.x=0,"",_xlpm.x)))</f>
        <v/>
      </c>
      <c r="AB630" s="46" t="s">
        <v>300</v>
      </c>
      <c r="AC630" s="46" t="s">
        <v>1255</v>
      </c>
    </row>
    <row r="631" spans="2:34" ht="13.5" customHeight="1">
      <c r="B631" s="46">
        <v>561</v>
      </c>
      <c r="C631" s="46" t="s">
        <v>123</v>
      </c>
      <c r="D631" s="46" t="b">
        <f>COUNTIF(Events!$B$2:$B$171, C631) &gt; 0</f>
        <v>1</v>
      </c>
      <c r="F631" s="46" t="s">
        <v>298</v>
      </c>
      <c r="G631" s="46" t="s">
        <v>299</v>
      </c>
      <c r="I631" s="46" t="s">
        <v>315</v>
      </c>
      <c r="J631" s="46" t="str">
        <f>IF(I631="","",_xlfn.LET(_xlpm.x,VLOOKUP(I631,'2026-01-09_taxon-match'!$A$2:$N$81,4,FALSE),IF(_xlpm.x=0,"",_xlpm.x)))</f>
        <v>Cnemidocarpa verrucosa</v>
      </c>
      <c r="L631" s="46" t="str">
        <f>IF(I631="","",_xlfn.LET(_xlpm.x,VLOOKUP(I631,'2026-01-09_taxon-match'!$A$2:$N$81,3,FALSE),IF(_xlpm.x=0,"",_xlpm.x)))</f>
        <v>urn:lsid:marinespecies.org:taxname:173893</v>
      </c>
      <c r="M631" s="46" t="str">
        <f>IF($I631="","",_xlfn.LET(_xlpm.x,VLOOKUP($I631,'2026-01-09_taxon-match'!$A$2:$N$81,5,FALSE),IF(_xlpm.x=0,"",_xlpm.x)))</f>
        <v>(Lesson, 1830)</v>
      </c>
      <c r="N631" s="46" t="str">
        <f>IF($I631="","",_xlfn.LET(_xlpm.x,VLOOKUP($I631,'2026-01-09_taxon-match'!$A$2:$N$81,6,FALSE),IF(_xlpm.x=0,"",_xlpm.x)))</f>
        <v>Animalia</v>
      </c>
      <c r="O631" s="46" t="str">
        <f>IF($I631="","",_xlfn.LET(_xlpm.x,VLOOKUP($I631,'2026-01-09_taxon-match'!$A$2:$N$81,7,FALSE),IF(_xlpm.x=0,"",_xlpm.x)))</f>
        <v>Chordata</v>
      </c>
      <c r="P631" s="46" t="str">
        <f>IF($I631="","",_xlfn.LET(_xlpm.x,VLOOKUP($I631,'2026-01-09_taxon-match'!$A$2:$N$81,8,FALSE),IF(_xlpm.x=0,"",_xlpm.x)))</f>
        <v>Ascidiacea</v>
      </c>
      <c r="Q631" s="46" t="str">
        <f>IF($I631="","",_xlfn.LET(_xlpm.x,VLOOKUP($I631,'2026-01-09_taxon-match'!$A$2:$N$81,9,FALSE),IF(_xlpm.x=0,"",_xlpm.x)))</f>
        <v>Stolidobranchia</v>
      </c>
      <c r="R631" s="46" t="str">
        <f>IF($I631="","",_xlfn.LET(_xlpm.x,VLOOKUP($I631,'2026-01-09_taxon-match'!$A$2:$N$81,10,FALSE),IF(_xlpm.x=0,"",_xlpm.x)))</f>
        <v>Styelidae</v>
      </c>
      <c r="S631" s="46" t="str">
        <f>IF($I631="","",_xlfn.LET(_xlpm.x,VLOOKUP($I631,'2026-01-09_taxon-match'!$A$2:$N$81,11,FALSE),IF(_xlpm.x=0,"",_xlpm.x)))</f>
        <v>Cnemidocarpa</v>
      </c>
      <c r="T631" s="46" t="str">
        <f>IF($I631="","",_xlfn.LET(_xlpm.x,VLOOKUP($I631,'2026-01-09_taxon-match'!$A$2:$N$81,13,FALSE),IF(_xlpm.x=0,"",_xlpm.x)))</f>
        <v>verrucosa</v>
      </c>
      <c r="U631" s="46">
        <v>1</v>
      </c>
      <c r="V631" s="46" t="s">
        <v>58</v>
      </c>
      <c r="Y631" s="46" t="str">
        <f>IF(V631="","",_xlfn.LET(_xlpm.x,VLOOKUP(V631,'Drop-down_menus'!$D$2:$E$13,2,FALSE),IF(_xlpm.x=0,"",_xlpm.x)))</f>
        <v>https://orcid.org/0000-0002-9708-1761</v>
      </c>
      <c r="Z631" s="46" t="str">
        <f>IF(W631="","",_xlfn.LET(_xlpm.x,VLOOKUP(W631,'Drop-down_menus'!$D$2:$E$13,2,FALSE),IF(_xlpm.x=0,"",_xlpm.x)))</f>
        <v/>
      </c>
      <c r="AA631" s="46" t="str">
        <f>IF(X631="","",_xlfn.LET(_xlpm.x,VLOOKUP(X631,'Drop-down_menus'!$D$2:$E$13,2,FALSE),IF(_xlpm.x=0,"",_xlpm.x)))</f>
        <v/>
      </c>
      <c r="AB631" s="14" t="s">
        <v>300</v>
      </c>
      <c r="AC631" s="14" t="s">
        <v>301</v>
      </c>
    </row>
    <row r="632" spans="2:34" ht="13.5" customHeight="1">
      <c r="B632" s="46">
        <v>562</v>
      </c>
      <c r="C632" s="46" t="s">
        <v>123</v>
      </c>
      <c r="D632" s="46" t="b">
        <f>COUNTIF(Events!$B$2:$B$171, C632) &gt; 0</f>
        <v>1</v>
      </c>
      <c r="G632" s="46" t="s">
        <v>1212</v>
      </c>
      <c r="I632" s="46" t="s">
        <v>315</v>
      </c>
      <c r="J632" s="46" t="str">
        <f>IF(I632="","",_xlfn.LET(_xlpm.x,VLOOKUP(I632,'2026-01-09_taxon-match'!$A$2:$N$81,4,FALSE),IF(_xlpm.x=0,"",_xlpm.x)))</f>
        <v>Cnemidocarpa verrucosa</v>
      </c>
      <c r="L632" s="46" t="str">
        <f>IF(I632="","",_xlfn.LET(_xlpm.x,VLOOKUP(I632,'2026-01-09_taxon-match'!$A$2:$N$81,3,FALSE),IF(_xlpm.x=0,"",_xlpm.x)))</f>
        <v>urn:lsid:marinespecies.org:taxname:173893</v>
      </c>
      <c r="M632" s="46" t="str">
        <f>IF($I632="","",_xlfn.LET(_xlpm.x,VLOOKUP($I632,'2026-01-09_taxon-match'!$A$2:$N$81,5,FALSE),IF(_xlpm.x=0,"",_xlpm.x)))</f>
        <v>(Lesson, 1830)</v>
      </c>
      <c r="N632" s="46" t="str">
        <f>IF($I632="","",_xlfn.LET(_xlpm.x,VLOOKUP($I632,'2026-01-09_taxon-match'!$A$2:$N$81,6,FALSE),IF(_xlpm.x=0,"",_xlpm.x)))</f>
        <v>Animalia</v>
      </c>
      <c r="O632" s="46" t="str">
        <f>IF($I632="","",_xlfn.LET(_xlpm.x,VLOOKUP($I632,'2026-01-09_taxon-match'!$A$2:$N$81,7,FALSE),IF(_xlpm.x=0,"",_xlpm.x)))</f>
        <v>Chordata</v>
      </c>
      <c r="P632" s="46" t="str">
        <f>IF($I632="","",_xlfn.LET(_xlpm.x,VLOOKUP($I632,'2026-01-09_taxon-match'!$A$2:$N$81,8,FALSE),IF(_xlpm.x=0,"",_xlpm.x)))</f>
        <v>Ascidiacea</v>
      </c>
      <c r="Q632" s="46" t="str">
        <f>IF($I632="","",_xlfn.LET(_xlpm.x,VLOOKUP($I632,'2026-01-09_taxon-match'!$A$2:$N$81,9,FALSE),IF(_xlpm.x=0,"",_xlpm.x)))</f>
        <v>Stolidobranchia</v>
      </c>
      <c r="R632" s="46" t="str">
        <f>IF($I632="","",_xlfn.LET(_xlpm.x,VLOOKUP($I632,'2026-01-09_taxon-match'!$A$2:$N$81,10,FALSE),IF(_xlpm.x=0,"",_xlpm.x)))</f>
        <v>Styelidae</v>
      </c>
      <c r="S632" s="46" t="str">
        <f>IF($I632="","",_xlfn.LET(_xlpm.x,VLOOKUP($I632,'2026-01-09_taxon-match'!$A$2:$N$81,11,FALSE),IF(_xlpm.x=0,"",_xlpm.x)))</f>
        <v>Cnemidocarpa</v>
      </c>
      <c r="T632" s="46" t="str">
        <f>IF($I632="","",_xlfn.LET(_xlpm.x,VLOOKUP($I632,'2026-01-09_taxon-match'!$A$2:$N$81,13,FALSE),IF(_xlpm.x=0,"",_xlpm.x)))</f>
        <v>verrucosa</v>
      </c>
      <c r="U632" s="46">
        <v>1</v>
      </c>
      <c r="V632" s="2" t="s">
        <v>58</v>
      </c>
      <c r="Y632" s="46" t="str">
        <f>IF(V632="","",_xlfn.LET(_xlpm.x,VLOOKUP(V632,'Drop-down_menus'!$D$2:$E$13,2,FALSE),IF(_xlpm.x=0,"",_xlpm.x)))</f>
        <v>https://orcid.org/0000-0002-9708-1761</v>
      </c>
      <c r="Z632" s="46" t="str">
        <f>IF(W632="","",_xlfn.LET(_xlpm.x,VLOOKUP(W632,'Drop-down_menus'!$D$2:$E$13,2,FALSE),IF(_xlpm.x=0,"",_xlpm.x)))</f>
        <v/>
      </c>
      <c r="AA632" s="46" t="str">
        <f>IF(X632="","",_xlfn.LET(_xlpm.x,VLOOKUP(X632,'Drop-down_menus'!$D$2:$E$13,2,FALSE),IF(_xlpm.x=0,"",_xlpm.x)))</f>
        <v/>
      </c>
      <c r="AB632" s="46" t="s">
        <v>300</v>
      </c>
      <c r="AC632" s="46" t="s">
        <v>1255</v>
      </c>
    </row>
    <row r="633" spans="2:34" ht="13.5" customHeight="1">
      <c r="B633" s="46">
        <v>562</v>
      </c>
      <c r="C633" s="46" t="s">
        <v>123</v>
      </c>
      <c r="D633" s="46" t="b">
        <f>COUNTIF(Events!$B$2:$B$171, C633) &gt; 0</f>
        <v>1</v>
      </c>
      <c r="F633" s="46" t="s">
        <v>298</v>
      </c>
      <c r="G633" s="46" t="s">
        <v>299</v>
      </c>
      <c r="I633" s="46" t="s">
        <v>315</v>
      </c>
      <c r="J633" s="46" t="str">
        <f>IF(I633="","",_xlfn.LET(_xlpm.x,VLOOKUP(I633,'2026-01-09_taxon-match'!$A$2:$N$81,4,FALSE),IF(_xlpm.x=0,"",_xlpm.x)))</f>
        <v>Cnemidocarpa verrucosa</v>
      </c>
      <c r="L633" s="46" t="str">
        <f>IF(I633="","",_xlfn.LET(_xlpm.x,VLOOKUP(I633,'2026-01-09_taxon-match'!$A$2:$N$81,3,FALSE),IF(_xlpm.x=0,"",_xlpm.x)))</f>
        <v>urn:lsid:marinespecies.org:taxname:173893</v>
      </c>
      <c r="M633" s="46" t="str">
        <f>IF($I633="","",_xlfn.LET(_xlpm.x,VLOOKUP($I633,'2026-01-09_taxon-match'!$A$2:$N$81,5,FALSE),IF(_xlpm.x=0,"",_xlpm.x)))</f>
        <v>(Lesson, 1830)</v>
      </c>
      <c r="N633" s="46" t="str">
        <f>IF($I633="","",_xlfn.LET(_xlpm.x,VLOOKUP($I633,'2026-01-09_taxon-match'!$A$2:$N$81,6,FALSE),IF(_xlpm.x=0,"",_xlpm.x)))</f>
        <v>Animalia</v>
      </c>
      <c r="O633" s="46" t="str">
        <f>IF($I633="","",_xlfn.LET(_xlpm.x,VLOOKUP($I633,'2026-01-09_taxon-match'!$A$2:$N$81,7,FALSE),IF(_xlpm.x=0,"",_xlpm.x)))</f>
        <v>Chordata</v>
      </c>
      <c r="P633" s="46" t="str">
        <f>IF($I633="","",_xlfn.LET(_xlpm.x,VLOOKUP($I633,'2026-01-09_taxon-match'!$A$2:$N$81,8,FALSE),IF(_xlpm.x=0,"",_xlpm.x)))</f>
        <v>Ascidiacea</v>
      </c>
      <c r="Q633" s="46" t="str">
        <f>IF($I633="","",_xlfn.LET(_xlpm.x,VLOOKUP($I633,'2026-01-09_taxon-match'!$A$2:$N$81,9,FALSE),IF(_xlpm.x=0,"",_xlpm.x)))</f>
        <v>Stolidobranchia</v>
      </c>
      <c r="R633" s="46" t="str">
        <f>IF($I633="","",_xlfn.LET(_xlpm.x,VLOOKUP($I633,'2026-01-09_taxon-match'!$A$2:$N$81,10,FALSE),IF(_xlpm.x=0,"",_xlpm.x)))</f>
        <v>Styelidae</v>
      </c>
      <c r="S633" s="46" t="str">
        <f>IF($I633="","",_xlfn.LET(_xlpm.x,VLOOKUP($I633,'2026-01-09_taxon-match'!$A$2:$N$81,11,FALSE),IF(_xlpm.x=0,"",_xlpm.x)))</f>
        <v>Cnemidocarpa</v>
      </c>
      <c r="T633" s="46" t="str">
        <f>IF($I633="","",_xlfn.LET(_xlpm.x,VLOOKUP($I633,'2026-01-09_taxon-match'!$A$2:$N$81,13,FALSE),IF(_xlpm.x=0,"",_xlpm.x)))</f>
        <v>verrucosa</v>
      </c>
      <c r="U633" s="46">
        <v>1</v>
      </c>
      <c r="V633" s="46" t="s">
        <v>58</v>
      </c>
      <c r="Y633" s="46" t="str">
        <f>IF(V633="","",_xlfn.LET(_xlpm.x,VLOOKUP(V633,'Drop-down_menus'!$D$2:$E$13,2,FALSE),IF(_xlpm.x=0,"",_xlpm.x)))</f>
        <v>https://orcid.org/0000-0002-9708-1761</v>
      </c>
      <c r="Z633" s="46" t="str">
        <f>IF(W633="","",_xlfn.LET(_xlpm.x,VLOOKUP(W633,'Drop-down_menus'!$D$2:$E$13,2,FALSE),IF(_xlpm.x=0,"",_xlpm.x)))</f>
        <v/>
      </c>
      <c r="AA633" s="46" t="str">
        <f>IF(X633="","",_xlfn.LET(_xlpm.x,VLOOKUP(X633,'Drop-down_menus'!$D$2:$E$13,2,FALSE),IF(_xlpm.x=0,"",_xlpm.x)))</f>
        <v/>
      </c>
      <c r="AB633" s="14" t="s">
        <v>300</v>
      </c>
      <c r="AC633" s="14" t="s">
        <v>301</v>
      </c>
    </row>
    <row r="634" spans="2:34" ht="13.5" customHeight="1">
      <c r="B634" s="46">
        <v>563</v>
      </c>
      <c r="C634" s="46" t="s">
        <v>123</v>
      </c>
      <c r="D634" s="46" t="b">
        <f>COUNTIF(Events!$B$2:$B$171, C634) &gt; 0</f>
        <v>1</v>
      </c>
      <c r="G634" s="46" t="s">
        <v>1212</v>
      </c>
      <c r="I634" s="46" t="s">
        <v>315</v>
      </c>
      <c r="J634" s="46" t="str">
        <f>IF(I634="","",_xlfn.LET(_xlpm.x,VLOOKUP(I634,'2026-01-09_taxon-match'!$A$2:$N$81,4,FALSE),IF(_xlpm.x=0,"",_xlpm.x)))</f>
        <v>Cnemidocarpa verrucosa</v>
      </c>
      <c r="L634" s="46" t="str">
        <f>IF(I634="","",_xlfn.LET(_xlpm.x,VLOOKUP(I634,'2026-01-09_taxon-match'!$A$2:$N$81,3,FALSE),IF(_xlpm.x=0,"",_xlpm.x)))</f>
        <v>urn:lsid:marinespecies.org:taxname:173893</v>
      </c>
      <c r="M634" s="46" t="str">
        <f>IF($I634="","",_xlfn.LET(_xlpm.x,VLOOKUP($I634,'2026-01-09_taxon-match'!$A$2:$N$81,5,FALSE),IF(_xlpm.x=0,"",_xlpm.x)))</f>
        <v>(Lesson, 1830)</v>
      </c>
      <c r="N634" s="46" t="str">
        <f>IF($I634="","",_xlfn.LET(_xlpm.x,VLOOKUP($I634,'2026-01-09_taxon-match'!$A$2:$N$81,6,FALSE),IF(_xlpm.x=0,"",_xlpm.x)))</f>
        <v>Animalia</v>
      </c>
      <c r="O634" s="46" t="str">
        <f>IF($I634="","",_xlfn.LET(_xlpm.x,VLOOKUP($I634,'2026-01-09_taxon-match'!$A$2:$N$81,7,FALSE),IF(_xlpm.x=0,"",_xlpm.x)))</f>
        <v>Chordata</v>
      </c>
      <c r="P634" s="46" t="str">
        <f>IF($I634="","",_xlfn.LET(_xlpm.x,VLOOKUP($I634,'2026-01-09_taxon-match'!$A$2:$N$81,8,FALSE),IF(_xlpm.x=0,"",_xlpm.x)))</f>
        <v>Ascidiacea</v>
      </c>
      <c r="Q634" s="46" t="str">
        <f>IF($I634="","",_xlfn.LET(_xlpm.x,VLOOKUP($I634,'2026-01-09_taxon-match'!$A$2:$N$81,9,FALSE),IF(_xlpm.x=0,"",_xlpm.x)))</f>
        <v>Stolidobranchia</v>
      </c>
      <c r="R634" s="46" t="str">
        <f>IF($I634="","",_xlfn.LET(_xlpm.x,VLOOKUP($I634,'2026-01-09_taxon-match'!$A$2:$N$81,10,FALSE),IF(_xlpm.x=0,"",_xlpm.x)))</f>
        <v>Styelidae</v>
      </c>
      <c r="S634" s="46" t="str">
        <f>IF($I634="","",_xlfn.LET(_xlpm.x,VLOOKUP($I634,'2026-01-09_taxon-match'!$A$2:$N$81,11,FALSE),IF(_xlpm.x=0,"",_xlpm.x)))</f>
        <v>Cnemidocarpa</v>
      </c>
      <c r="T634" s="46" t="str">
        <f>IF($I634="","",_xlfn.LET(_xlpm.x,VLOOKUP($I634,'2026-01-09_taxon-match'!$A$2:$N$81,13,FALSE),IF(_xlpm.x=0,"",_xlpm.x)))</f>
        <v>verrucosa</v>
      </c>
      <c r="U634" s="46">
        <v>1</v>
      </c>
      <c r="V634" s="2" t="s">
        <v>58</v>
      </c>
      <c r="Y634" s="46" t="str">
        <f>IF(V634="","",_xlfn.LET(_xlpm.x,VLOOKUP(V634,'Drop-down_menus'!$D$2:$E$13,2,FALSE),IF(_xlpm.x=0,"",_xlpm.x)))</f>
        <v>https://orcid.org/0000-0002-9708-1761</v>
      </c>
      <c r="Z634" s="46" t="str">
        <f>IF(W634="","",_xlfn.LET(_xlpm.x,VLOOKUP(W634,'Drop-down_menus'!$D$2:$E$13,2,FALSE),IF(_xlpm.x=0,"",_xlpm.x)))</f>
        <v/>
      </c>
      <c r="AA634" s="46" t="str">
        <f>IF(X634="","",_xlfn.LET(_xlpm.x,VLOOKUP(X634,'Drop-down_menus'!$D$2:$E$13,2,FALSE),IF(_xlpm.x=0,"",_xlpm.x)))</f>
        <v/>
      </c>
      <c r="AB634" s="46" t="s">
        <v>300</v>
      </c>
      <c r="AC634" s="46" t="s">
        <v>1255</v>
      </c>
    </row>
    <row r="635" spans="2:34" ht="13.5" customHeight="1">
      <c r="B635" s="46">
        <v>563</v>
      </c>
      <c r="C635" s="46" t="s">
        <v>123</v>
      </c>
      <c r="D635" s="46" t="b">
        <f>COUNTIF(Events!$B$2:$B$171, C635) &gt; 0</f>
        <v>1</v>
      </c>
      <c r="F635" s="46" t="s">
        <v>298</v>
      </c>
      <c r="G635" s="46" t="s">
        <v>299</v>
      </c>
      <c r="I635" s="46" t="s">
        <v>315</v>
      </c>
      <c r="J635" s="46" t="str">
        <f>IF(I635="","",_xlfn.LET(_xlpm.x,VLOOKUP(I635,'2026-01-09_taxon-match'!$A$2:$N$81,4,FALSE),IF(_xlpm.x=0,"",_xlpm.x)))</f>
        <v>Cnemidocarpa verrucosa</v>
      </c>
      <c r="L635" s="46" t="str">
        <f>IF(I635="","",_xlfn.LET(_xlpm.x,VLOOKUP(I635,'2026-01-09_taxon-match'!$A$2:$N$81,3,FALSE),IF(_xlpm.x=0,"",_xlpm.x)))</f>
        <v>urn:lsid:marinespecies.org:taxname:173893</v>
      </c>
      <c r="M635" s="46" t="str">
        <f>IF($I635="","",_xlfn.LET(_xlpm.x,VLOOKUP($I635,'2026-01-09_taxon-match'!$A$2:$N$81,5,FALSE),IF(_xlpm.x=0,"",_xlpm.x)))</f>
        <v>(Lesson, 1830)</v>
      </c>
      <c r="N635" s="46" t="str">
        <f>IF($I635="","",_xlfn.LET(_xlpm.x,VLOOKUP($I635,'2026-01-09_taxon-match'!$A$2:$N$81,6,FALSE),IF(_xlpm.x=0,"",_xlpm.x)))</f>
        <v>Animalia</v>
      </c>
      <c r="O635" s="46" t="str">
        <f>IF($I635="","",_xlfn.LET(_xlpm.x,VLOOKUP($I635,'2026-01-09_taxon-match'!$A$2:$N$81,7,FALSE),IF(_xlpm.x=0,"",_xlpm.x)))</f>
        <v>Chordata</v>
      </c>
      <c r="P635" s="46" t="str">
        <f>IF($I635="","",_xlfn.LET(_xlpm.x,VLOOKUP($I635,'2026-01-09_taxon-match'!$A$2:$N$81,8,FALSE),IF(_xlpm.x=0,"",_xlpm.x)))</f>
        <v>Ascidiacea</v>
      </c>
      <c r="Q635" s="46" t="str">
        <f>IF($I635="","",_xlfn.LET(_xlpm.x,VLOOKUP($I635,'2026-01-09_taxon-match'!$A$2:$N$81,9,FALSE),IF(_xlpm.x=0,"",_xlpm.x)))</f>
        <v>Stolidobranchia</v>
      </c>
      <c r="R635" s="46" t="str">
        <f>IF($I635="","",_xlfn.LET(_xlpm.x,VLOOKUP($I635,'2026-01-09_taxon-match'!$A$2:$N$81,10,FALSE),IF(_xlpm.x=0,"",_xlpm.x)))</f>
        <v>Styelidae</v>
      </c>
      <c r="S635" s="46" t="str">
        <f>IF($I635="","",_xlfn.LET(_xlpm.x,VLOOKUP($I635,'2026-01-09_taxon-match'!$A$2:$N$81,11,FALSE),IF(_xlpm.x=0,"",_xlpm.x)))</f>
        <v>Cnemidocarpa</v>
      </c>
      <c r="T635" s="46" t="str">
        <f>IF($I635="","",_xlfn.LET(_xlpm.x,VLOOKUP($I635,'2026-01-09_taxon-match'!$A$2:$N$81,13,FALSE),IF(_xlpm.x=0,"",_xlpm.x)))</f>
        <v>verrucosa</v>
      </c>
      <c r="U635" s="46">
        <v>1</v>
      </c>
      <c r="V635" s="46" t="s">
        <v>58</v>
      </c>
      <c r="Y635" s="46" t="str">
        <f>IF(V635="","",_xlfn.LET(_xlpm.x,VLOOKUP(V635,'Drop-down_menus'!$D$2:$E$13,2,FALSE),IF(_xlpm.x=0,"",_xlpm.x)))</f>
        <v>https://orcid.org/0000-0002-9708-1761</v>
      </c>
      <c r="Z635" s="46" t="str">
        <f>IF(W635="","",_xlfn.LET(_xlpm.x,VLOOKUP(W635,'Drop-down_menus'!$D$2:$E$13,2,FALSE),IF(_xlpm.x=0,"",_xlpm.x)))</f>
        <v/>
      </c>
      <c r="AA635" s="46" t="str">
        <f>IF(X635="","",_xlfn.LET(_xlpm.x,VLOOKUP(X635,'Drop-down_menus'!$D$2:$E$13,2,FALSE),IF(_xlpm.x=0,"",_xlpm.x)))</f>
        <v/>
      </c>
      <c r="AB635" s="14" t="s">
        <v>300</v>
      </c>
      <c r="AC635" s="14" t="s">
        <v>301</v>
      </c>
    </row>
    <row r="636" spans="2:34" ht="13.5" customHeight="1">
      <c r="B636" s="46">
        <v>564</v>
      </c>
      <c r="C636" s="46" t="s">
        <v>123</v>
      </c>
      <c r="D636" s="46" t="b">
        <f>COUNTIF(Events!$B$2:$B$171, C636) &gt; 0</f>
        <v>1</v>
      </c>
      <c r="G636" s="46" t="s">
        <v>302</v>
      </c>
      <c r="I636" s="46" t="s">
        <v>302</v>
      </c>
      <c r="J636" s="46" t="str">
        <f>IF(I636="","",_xlfn.LET(_xlpm.x,VLOOKUP(I636,'2026-01-09_taxon-match'!$A$2:$N$81,4,FALSE),IF(_xlpm.x=0,"",_xlpm.x)))</f>
        <v>Psilaster charcoti</v>
      </c>
      <c r="L636" s="46" t="str">
        <f>IF(I636="","",_xlfn.LET(_xlpm.x,VLOOKUP(I636,'2026-01-09_taxon-match'!$A$2:$N$81,3,FALSE),IF(_xlpm.x=0,"",_xlpm.x)))</f>
        <v>urn:lsid:marinespecies.org:taxname:234948</v>
      </c>
      <c r="M636" s="46" t="str">
        <f>IF($I636="","",_xlfn.LET(_xlpm.x,VLOOKUP($I636,'2026-01-09_taxon-match'!$A$2:$N$81,5,FALSE),IF(_xlpm.x=0,"",_xlpm.x)))</f>
        <v>(Koehler, 1906)</v>
      </c>
      <c r="N636" s="46" t="str">
        <f>IF($I636="","",_xlfn.LET(_xlpm.x,VLOOKUP($I636,'2026-01-09_taxon-match'!$A$2:$N$81,6,FALSE),IF(_xlpm.x=0,"",_xlpm.x)))</f>
        <v>Animalia</v>
      </c>
      <c r="O636" s="46" t="str">
        <f>IF($I636="","",_xlfn.LET(_xlpm.x,VLOOKUP($I636,'2026-01-09_taxon-match'!$A$2:$N$81,7,FALSE),IF(_xlpm.x=0,"",_xlpm.x)))</f>
        <v>Echinodermata</v>
      </c>
      <c r="P636" s="46" t="str">
        <f>IF($I636="","",_xlfn.LET(_xlpm.x,VLOOKUP($I636,'2026-01-09_taxon-match'!$A$2:$N$81,8,FALSE),IF(_xlpm.x=0,"",_xlpm.x)))</f>
        <v>Asteroidea</v>
      </c>
      <c r="Q636" s="46" t="str">
        <f>IF($I636="","",_xlfn.LET(_xlpm.x,VLOOKUP($I636,'2026-01-09_taxon-match'!$A$2:$N$81,9,FALSE),IF(_xlpm.x=0,"",_xlpm.x)))</f>
        <v>Paxillosida</v>
      </c>
      <c r="R636" s="46" t="str">
        <f>IF($I636="","",_xlfn.LET(_xlpm.x,VLOOKUP($I636,'2026-01-09_taxon-match'!$A$2:$N$81,10,FALSE),IF(_xlpm.x=0,"",_xlpm.x)))</f>
        <v>Astropectinidae</v>
      </c>
      <c r="S636" s="46" t="str">
        <f>IF($I636="","",_xlfn.LET(_xlpm.x,VLOOKUP($I636,'2026-01-09_taxon-match'!$A$2:$N$81,11,FALSE),IF(_xlpm.x=0,"",_xlpm.x)))</f>
        <v>Psilaster</v>
      </c>
      <c r="T636" s="46" t="str">
        <f>IF($I636="","",_xlfn.LET(_xlpm.x,VLOOKUP($I636,'2026-01-09_taxon-match'!$A$2:$N$81,13,FALSE),IF(_xlpm.x=0,"",_xlpm.x)))</f>
        <v>charcoti</v>
      </c>
      <c r="U636" s="46">
        <v>1</v>
      </c>
      <c r="V636" t="s">
        <v>43</v>
      </c>
      <c r="Y636" s="46" t="str">
        <f>IF(V636="","",_xlfn.LET(_xlpm.x,VLOOKUP(V636,'Drop-down_menus'!$D$2:$E$13,2,FALSE),IF(_xlpm.x=0,"",_xlpm.x)))</f>
        <v>https://orcid.org/0000-0002-0981-7442</v>
      </c>
      <c r="Z636" s="46" t="str">
        <f>IF(W636="","",_xlfn.LET(_xlpm.x,VLOOKUP(W636,'Drop-down_menus'!$D$2:$E$13,2,FALSE),IF(_xlpm.x=0,"",_xlpm.x)))</f>
        <v/>
      </c>
      <c r="AA636" s="46" t="str">
        <f>IF(X636="","",_xlfn.LET(_xlpm.x,VLOOKUP(X636,'Drop-down_menus'!$D$2:$E$13,2,FALSE),IF(_xlpm.x=0,"",_xlpm.x)))</f>
        <v/>
      </c>
      <c r="AB636" s="46" t="s">
        <v>300</v>
      </c>
      <c r="AC636" s="46" t="s">
        <v>1255</v>
      </c>
    </row>
    <row r="637" spans="2:34" ht="13.5" customHeight="1">
      <c r="B637" s="46">
        <v>564</v>
      </c>
      <c r="C637" s="46" t="s">
        <v>123</v>
      </c>
      <c r="D637" s="46" t="b">
        <f>COUNTIF(Events!$B$2:$B$171, C637) &gt; 0</f>
        <v>1</v>
      </c>
      <c r="F637" s="46" t="s">
        <v>298</v>
      </c>
      <c r="G637" s="46" t="s">
        <v>302</v>
      </c>
      <c r="I637" s="46" t="s">
        <v>302</v>
      </c>
      <c r="J637" s="46" t="str">
        <f>IF(I637="","",_xlfn.LET(_xlpm.x,VLOOKUP(I637,'2026-01-09_taxon-match'!$A$2:$N$81,4,FALSE),IF(_xlpm.x=0,"",_xlpm.x)))</f>
        <v>Psilaster charcoti</v>
      </c>
      <c r="L637" s="46" t="str">
        <f>IF(I637="","",_xlfn.LET(_xlpm.x,VLOOKUP(I637,'2026-01-09_taxon-match'!$A$2:$N$81,3,FALSE),IF(_xlpm.x=0,"",_xlpm.x)))</f>
        <v>urn:lsid:marinespecies.org:taxname:234948</v>
      </c>
      <c r="M637" s="46" t="str">
        <f>IF($I637="","",_xlfn.LET(_xlpm.x,VLOOKUP($I637,'2026-01-09_taxon-match'!$A$2:$N$81,5,FALSE),IF(_xlpm.x=0,"",_xlpm.x)))</f>
        <v>(Koehler, 1906)</v>
      </c>
      <c r="N637" s="46" t="str">
        <f>IF($I637="","",_xlfn.LET(_xlpm.x,VLOOKUP($I637,'2026-01-09_taxon-match'!$A$2:$N$81,6,FALSE),IF(_xlpm.x=0,"",_xlpm.x)))</f>
        <v>Animalia</v>
      </c>
      <c r="O637" s="46" t="str">
        <f>IF($I637="","",_xlfn.LET(_xlpm.x,VLOOKUP($I637,'2026-01-09_taxon-match'!$A$2:$N$81,7,FALSE),IF(_xlpm.x=0,"",_xlpm.x)))</f>
        <v>Echinodermata</v>
      </c>
      <c r="P637" s="46" t="str">
        <f>IF($I637="","",_xlfn.LET(_xlpm.x,VLOOKUP($I637,'2026-01-09_taxon-match'!$A$2:$N$81,8,FALSE),IF(_xlpm.x=0,"",_xlpm.x)))</f>
        <v>Asteroidea</v>
      </c>
      <c r="Q637" s="46" t="str">
        <f>IF($I637="","",_xlfn.LET(_xlpm.x,VLOOKUP($I637,'2026-01-09_taxon-match'!$A$2:$N$81,9,FALSE),IF(_xlpm.x=0,"",_xlpm.x)))</f>
        <v>Paxillosida</v>
      </c>
      <c r="R637" s="46" t="str">
        <f>IF($I637="","",_xlfn.LET(_xlpm.x,VLOOKUP($I637,'2026-01-09_taxon-match'!$A$2:$N$81,10,FALSE),IF(_xlpm.x=0,"",_xlpm.x)))</f>
        <v>Astropectinidae</v>
      </c>
      <c r="S637" s="46" t="str">
        <f>IF($I637="","",_xlfn.LET(_xlpm.x,VLOOKUP($I637,'2026-01-09_taxon-match'!$A$2:$N$81,11,FALSE),IF(_xlpm.x=0,"",_xlpm.x)))</f>
        <v>Psilaster</v>
      </c>
      <c r="T637" s="46" t="str">
        <f>IF($I637="","",_xlfn.LET(_xlpm.x,VLOOKUP($I637,'2026-01-09_taxon-match'!$A$2:$N$81,13,FALSE),IF(_xlpm.x=0,"",_xlpm.x)))</f>
        <v>charcoti</v>
      </c>
      <c r="U637" s="46">
        <v>1</v>
      </c>
      <c r="V637" s="46" t="s">
        <v>43</v>
      </c>
      <c r="Y637" s="46" t="str">
        <f>IF(V637="","",_xlfn.LET(_xlpm.x,VLOOKUP(V637,'Drop-down_menus'!$D$2:$E$13,2,FALSE),IF(_xlpm.x=0,"",_xlpm.x)))</f>
        <v>https://orcid.org/0000-0002-0981-7442</v>
      </c>
      <c r="Z637" s="46" t="str">
        <f>IF(W637="","",_xlfn.LET(_xlpm.x,VLOOKUP(W637,'Drop-down_menus'!$D$2:$E$13,2,FALSE),IF(_xlpm.x=0,"",_xlpm.x)))</f>
        <v/>
      </c>
      <c r="AA637" s="46" t="str">
        <f>IF(X637="","",_xlfn.LET(_xlpm.x,VLOOKUP(X637,'Drop-down_menus'!$D$2:$E$13,2,FALSE),IF(_xlpm.x=0,"",_xlpm.x)))</f>
        <v/>
      </c>
      <c r="AB637" s="14" t="s">
        <v>300</v>
      </c>
      <c r="AC637" s="14" t="s">
        <v>301</v>
      </c>
    </row>
    <row r="638" spans="2:34" ht="13.5" customHeight="1">
      <c r="B638" s="46">
        <v>565</v>
      </c>
      <c r="C638" s="46" t="s">
        <v>123</v>
      </c>
      <c r="D638" s="46" t="b">
        <f>COUNTIF(Events!$B$2:$B$171, C638) &gt; 0</f>
        <v>1</v>
      </c>
      <c r="G638" s="46" t="s">
        <v>1213</v>
      </c>
      <c r="I638" s="46" t="s">
        <v>178</v>
      </c>
      <c r="J638" s="46" t="str">
        <f>IF(I638="","",_xlfn.LET(_xlpm.x,VLOOKUP(I638,'2026-01-09_taxon-match'!$A$2:$N$81,4,FALSE),IF(_xlpm.x=0,"",_xlpm.x)))</f>
        <v>Parborlasia corrugatus</v>
      </c>
      <c r="L638" s="46" t="str">
        <f>IF(I638="","",_xlfn.LET(_xlpm.x,VLOOKUP(I638,'2026-01-09_taxon-match'!$A$2:$N$81,3,FALSE),IF(_xlpm.x=0,"",_xlpm.x)))</f>
        <v>urn:lsid:marinespecies.org:taxname:1776775</v>
      </c>
      <c r="M638" s="46" t="str">
        <f>IF($I638="","",_xlfn.LET(_xlpm.x,VLOOKUP($I638,'2026-01-09_taxon-match'!$A$2:$N$81,5,FALSE),IF(_xlpm.x=0,"",_xlpm.x)))</f>
        <v>(McIntosh, 1876)</v>
      </c>
      <c r="N638" s="46" t="str">
        <f>IF($I638="","",_xlfn.LET(_xlpm.x,VLOOKUP($I638,'2026-01-09_taxon-match'!$A$2:$N$81,6,FALSE),IF(_xlpm.x=0,"",_xlpm.x)))</f>
        <v>Animalia</v>
      </c>
      <c r="O638" s="46" t="str">
        <f>IF($I638="","",_xlfn.LET(_xlpm.x,VLOOKUP($I638,'2026-01-09_taxon-match'!$A$2:$N$81,7,FALSE),IF(_xlpm.x=0,"",_xlpm.x)))</f>
        <v>Nemertea</v>
      </c>
      <c r="P638" s="46" t="str">
        <f>IF($I638="","",_xlfn.LET(_xlpm.x,VLOOKUP($I638,'2026-01-09_taxon-match'!$A$2:$N$81,8,FALSE),IF(_xlpm.x=0,"",_xlpm.x)))</f>
        <v>Pilidiophora</v>
      </c>
      <c r="Q638" s="46" t="str">
        <f>IF($I638="","",_xlfn.LET(_xlpm.x,VLOOKUP($I638,'2026-01-09_taxon-match'!$A$2:$N$81,9,FALSE),IF(_xlpm.x=0,"",_xlpm.x)))</f>
        <v>Heteronemertea</v>
      </c>
      <c r="R638" s="46" t="str">
        <f>IF($I638="","",_xlfn.LET(_xlpm.x,VLOOKUP($I638,'2026-01-09_taxon-match'!$A$2:$N$81,10,FALSE),IF(_xlpm.x=0,"",_xlpm.x)))</f>
        <v>Lineidae</v>
      </c>
      <c r="S638" s="46" t="str">
        <f>IF($I638="","",_xlfn.LET(_xlpm.x,VLOOKUP($I638,'2026-01-09_taxon-match'!$A$2:$N$81,11,FALSE),IF(_xlpm.x=0,"",_xlpm.x)))</f>
        <v>Parborlasia</v>
      </c>
      <c r="T638" s="46" t="str">
        <f>IF($I638="","",_xlfn.LET(_xlpm.x,VLOOKUP($I638,'2026-01-09_taxon-match'!$A$2:$N$81,13,FALSE),IF(_xlpm.x=0,"",_xlpm.x)))</f>
        <v>corrugatus</v>
      </c>
      <c r="U638" s="46">
        <v>1</v>
      </c>
      <c r="V638" s="2" t="s">
        <v>58</v>
      </c>
      <c r="Y638" s="46" t="str">
        <f>IF(V638="","",_xlfn.LET(_xlpm.x,VLOOKUP(V638,'Drop-down_menus'!$D$2:$E$13,2,FALSE),IF(_xlpm.x=0,"",_xlpm.x)))</f>
        <v>https://orcid.org/0000-0002-9708-1761</v>
      </c>
      <c r="Z638" s="46" t="str">
        <f>IF(W638="","",_xlfn.LET(_xlpm.x,VLOOKUP(W638,'Drop-down_menus'!$D$2:$E$13,2,FALSE),IF(_xlpm.x=0,"",_xlpm.x)))</f>
        <v/>
      </c>
      <c r="AA638" s="46" t="str">
        <f>IF(X638="","",_xlfn.LET(_xlpm.x,VLOOKUP(X638,'Drop-down_menus'!$D$2:$E$13,2,FALSE),IF(_xlpm.x=0,"",_xlpm.x)))</f>
        <v/>
      </c>
      <c r="AB638" s="46" t="s">
        <v>300</v>
      </c>
      <c r="AC638" s="46" t="s">
        <v>1255</v>
      </c>
    </row>
    <row r="639" spans="2:34" ht="13.5" customHeight="1">
      <c r="B639" s="46">
        <v>565</v>
      </c>
      <c r="C639" s="46" t="s">
        <v>123</v>
      </c>
      <c r="D639" s="46" t="b">
        <f>COUNTIF(Events!$B$2:$B$171, C639) &gt; 0</f>
        <v>1</v>
      </c>
      <c r="F639" s="46" t="s">
        <v>298</v>
      </c>
      <c r="G639" s="46" t="s">
        <v>178</v>
      </c>
      <c r="I639" s="46" t="s">
        <v>178</v>
      </c>
      <c r="J639" s="46" t="str">
        <f>IF(I639="","",_xlfn.LET(_xlpm.x,VLOOKUP(I639,'2026-01-09_taxon-match'!$A$2:$N$81,4,FALSE),IF(_xlpm.x=0,"",_xlpm.x)))</f>
        <v>Parborlasia corrugatus</v>
      </c>
      <c r="L639" s="46" t="str">
        <f>IF(I639="","",_xlfn.LET(_xlpm.x,VLOOKUP(I639,'2026-01-09_taxon-match'!$A$2:$N$81,3,FALSE),IF(_xlpm.x=0,"",_xlpm.x)))</f>
        <v>urn:lsid:marinespecies.org:taxname:1776775</v>
      </c>
      <c r="M639" s="46" t="str">
        <f>IF($I639="","",_xlfn.LET(_xlpm.x,VLOOKUP($I639,'2026-01-09_taxon-match'!$A$2:$N$81,5,FALSE),IF(_xlpm.x=0,"",_xlpm.x)))</f>
        <v>(McIntosh, 1876)</v>
      </c>
      <c r="N639" s="46" t="str">
        <f>IF($I639="","",_xlfn.LET(_xlpm.x,VLOOKUP($I639,'2026-01-09_taxon-match'!$A$2:$N$81,6,FALSE),IF(_xlpm.x=0,"",_xlpm.x)))</f>
        <v>Animalia</v>
      </c>
      <c r="O639" s="46" t="str">
        <f>IF($I639="","",_xlfn.LET(_xlpm.x,VLOOKUP($I639,'2026-01-09_taxon-match'!$A$2:$N$81,7,FALSE),IF(_xlpm.x=0,"",_xlpm.x)))</f>
        <v>Nemertea</v>
      </c>
      <c r="P639" s="46" t="str">
        <f>IF($I639="","",_xlfn.LET(_xlpm.x,VLOOKUP($I639,'2026-01-09_taxon-match'!$A$2:$N$81,8,FALSE),IF(_xlpm.x=0,"",_xlpm.x)))</f>
        <v>Pilidiophora</v>
      </c>
      <c r="Q639" s="46" t="str">
        <f>IF($I639="","",_xlfn.LET(_xlpm.x,VLOOKUP($I639,'2026-01-09_taxon-match'!$A$2:$N$81,9,FALSE),IF(_xlpm.x=0,"",_xlpm.x)))</f>
        <v>Heteronemertea</v>
      </c>
      <c r="R639" s="46" t="str">
        <f>IF($I639="","",_xlfn.LET(_xlpm.x,VLOOKUP($I639,'2026-01-09_taxon-match'!$A$2:$N$81,10,FALSE),IF(_xlpm.x=0,"",_xlpm.x)))</f>
        <v>Lineidae</v>
      </c>
      <c r="S639" s="46" t="str">
        <f>IF($I639="","",_xlfn.LET(_xlpm.x,VLOOKUP($I639,'2026-01-09_taxon-match'!$A$2:$N$81,11,FALSE),IF(_xlpm.x=0,"",_xlpm.x)))</f>
        <v>Parborlasia</v>
      </c>
      <c r="T639" s="46" t="str">
        <f>IF($I639="","",_xlfn.LET(_xlpm.x,VLOOKUP($I639,'2026-01-09_taxon-match'!$A$2:$N$81,13,FALSE),IF(_xlpm.x=0,"",_xlpm.x)))</f>
        <v>corrugatus</v>
      </c>
      <c r="U639" s="46">
        <v>1</v>
      </c>
      <c r="V639" s="46" t="s">
        <v>58</v>
      </c>
      <c r="Y639" s="46" t="str">
        <f>IF(V639="","",_xlfn.LET(_xlpm.x,VLOOKUP(V639,'Drop-down_menus'!$D$2:$E$13,2,FALSE),IF(_xlpm.x=0,"",_xlpm.x)))</f>
        <v>https://orcid.org/0000-0002-9708-1761</v>
      </c>
      <c r="Z639" s="46" t="str">
        <f>IF(W639="","",_xlfn.LET(_xlpm.x,VLOOKUP(W639,'Drop-down_menus'!$D$2:$E$13,2,FALSE),IF(_xlpm.x=0,"",_xlpm.x)))</f>
        <v/>
      </c>
      <c r="AA639" s="46" t="str">
        <f>IF(X639="","",_xlfn.LET(_xlpm.x,VLOOKUP(X639,'Drop-down_menus'!$D$2:$E$13,2,FALSE),IF(_xlpm.x=0,"",_xlpm.x)))</f>
        <v/>
      </c>
      <c r="AB639" s="14" t="s">
        <v>300</v>
      </c>
      <c r="AC639" s="14" t="s">
        <v>301</v>
      </c>
    </row>
    <row r="640" spans="2:34" ht="13.5" customHeight="1">
      <c r="B640" s="46">
        <v>566</v>
      </c>
      <c r="C640" s="46" t="s">
        <v>123</v>
      </c>
      <c r="D640" s="46" t="b">
        <f>COUNTIF(Events!$B$2:$B$171, C640) &gt; 0</f>
        <v>1</v>
      </c>
      <c r="G640" s="46" t="s">
        <v>1217</v>
      </c>
      <c r="I640" s="46" t="s">
        <v>1217</v>
      </c>
      <c r="J640" s="46" t="str">
        <f>IF(I640="","",_xlfn.LET(_xlpm.x,VLOOKUP(I640,'2026-01-09_taxon-match'!$A$2:$N$81,4,FALSE),IF(_xlpm.x=0,"",_xlpm.x)))</f>
        <v>Homaxinella balfourensis</v>
      </c>
      <c r="L640" s="46" t="str">
        <f>IF(I640="","",_xlfn.LET(_xlpm.x,VLOOKUP(I640,'2026-01-09_taxon-match'!$A$2:$N$81,3,FALSE),IF(_xlpm.x=0,"",_xlpm.x)))</f>
        <v>urn:lsid:marinespecies.org:taxname:170758</v>
      </c>
      <c r="M640" s="46" t="str">
        <f>IF($I640="","",_xlfn.LET(_xlpm.x,VLOOKUP($I640,'2026-01-09_taxon-match'!$A$2:$N$81,5,FALSE),IF(_xlpm.x=0,"",_xlpm.x)))</f>
        <v>(Ridley &amp; Dendy, 1886)</v>
      </c>
      <c r="N640" s="46" t="str">
        <f>IF($I640="","",_xlfn.LET(_xlpm.x,VLOOKUP($I640,'2026-01-09_taxon-match'!$A$2:$N$81,6,FALSE),IF(_xlpm.x=0,"",_xlpm.x)))</f>
        <v>Animalia</v>
      </c>
      <c r="O640" s="46" t="str">
        <f>IF($I640="","",_xlfn.LET(_xlpm.x,VLOOKUP($I640,'2026-01-09_taxon-match'!$A$2:$N$81,7,FALSE),IF(_xlpm.x=0,"",_xlpm.x)))</f>
        <v>Porifera</v>
      </c>
      <c r="P640" s="46" t="str">
        <f>IF($I640="","",_xlfn.LET(_xlpm.x,VLOOKUP($I640,'2026-01-09_taxon-match'!$A$2:$N$81,8,FALSE),IF(_xlpm.x=0,"",_xlpm.x)))</f>
        <v>Demospongiae</v>
      </c>
      <c r="Q640" s="46" t="str">
        <f>IF($I640="","",_xlfn.LET(_xlpm.x,VLOOKUP($I640,'2026-01-09_taxon-match'!$A$2:$N$81,9,FALSE),IF(_xlpm.x=0,"",_xlpm.x)))</f>
        <v>Suberitida</v>
      </c>
      <c r="R640" s="46" t="str">
        <f>IF($I640="","",_xlfn.LET(_xlpm.x,VLOOKUP($I640,'2026-01-09_taxon-match'!$A$2:$N$81,10,FALSE),IF(_xlpm.x=0,"",_xlpm.x)))</f>
        <v>Suberitidae</v>
      </c>
      <c r="S640" s="46" t="str">
        <f>IF($I640="","",_xlfn.LET(_xlpm.x,VLOOKUP($I640,'2026-01-09_taxon-match'!$A$2:$N$81,11,FALSE),IF(_xlpm.x=0,"",_xlpm.x)))</f>
        <v>Homaxinella</v>
      </c>
      <c r="T640" s="46" t="str">
        <f>IF($I640="","",_xlfn.LET(_xlpm.x,VLOOKUP($I640,'2026-01-09_taxon-match'!$A$2:$N$81,13,FALSE),IF(_xlpm.x=0,"",_xlpm.x)))</f>
        <v>balfourensis</v>
      </c>
      <c r="U640" s="46">
        <v>1</v>
      </c>
      <c r="V640" s="15" t="s">
        <v>32</v>
      </c>
      <c r="Y640" s="46" t="str">
        <f>IF(V640="","",_xlfn.LET(_xlpm.x,VLOOKUP(V640,'Drop-down_menus'!$D$2:$E$13,2,FALSE),IF(_xlpm.x=0,"",_xlpm.x)))</f>
        <v>https://orcid.org/0000-0001-5748-602X</v>
      </c>
      <c r="Z640" s="46" t="str">
        <f>IF(W640="","",_xlfn.LET(_xlpm.x,VLOOKUP(W640,'Drop-down_menus'!$D$2:$E$13,2,FALSE),IF(_xlpm.x=0,"",_xlpm.x)))</f>
        <v/>
      </c>
      <c r="AA640" s="46" t="str">
        <f>IF(X640="","",_xlfn.LET(_xlpm.x,VLOOKUP(X640,'Drop-down_menus'!$D$2:$E$13,2,FALSE),IF(_xlpm.x=0,"",_xlpm.x)))</f>
        <v/>
      </c>
      <c r="AB640" s="46" t="s">
        <v>300</v>
      </c>
      <c r="AC640" s="46" t="s">
        <v>1255</v>
      </c>
    </row>
    <row r="641" spans="1:35" ht="13.5" customHeight="1">
      <c r="B641" s="46">
        <v>566</v>
      </c>
      <c r="C641" s="46" t="s">
        <v>123</v>
      </c>
      <c r="D641" s="46" t="b">
        <f>COUNTIF(Events!$B$2:$B$171, C641) &gt; 0</f>
        <v>1</v>
      </c>
      <c r="F641" s="46" t="s">
        <v>298</v>
      </c>
      <c r="G641" s="46" t="s">
        <v>303</v>
      </c>
      <c r="I641" s="46" t="s">
        <v>1217</v>
      </c>
      <c r="J641" s="46" t="str">
        <f>IF(I641="","",_xlfn.LET(_xlpm.x,VLOOKUP(I641,'2026-01-09_taxon-match'!$A$2:$N$81,4,FALSE),IF(_xlpm.x=0,"",_xlpm.x)))</f>
        <v>Homaxinella balfourensis</v>
      </c>
      <c r="L641" s="46" t="str">
        <f>IF(I641="","",_xlfn.LET(_xlpm.x,VLOOKUP(I641,'2026-01-09_taxon-match'!$A$2:$N$81,3,FALSE),IF(_xlpm.x=0,"",_xlpm.x)))</f>
        <v>urn:lsid:marinespecies.org:taxname:170758</v>
      </c>
      <c r="M641" s="46" t="str">
        <f>IF($I641="","",_xlfn.LET(_xlpm.x,VLOOKUP($I641,'2026-01-09_taxon-match'!$A$2:$N$81,5,FALSE),IF(_xlpm.x=0,"",_xlpm.x)))</f>
        <v>(Ridley &amp; Dendy, 1886)</v>
      </c>
      <c r="N641" s="46" t="str">
        <f>IF($I641="","",_xlfn.LET(_xlpm.x,VLOOKUP($I641,'2026-01-09_taxon-match'!$A$2:$N$81,6,FALSE),IF(_xlpm.x=0,"",_xlpm.x)))</f>
        <v>Animalia</v>
      </c>
      <c r="O641" s="46" t="str">
        <f>IF($I641="","",_xlfn.LET(_xlpm.x,VLOOKUP($I641,'2026-01-09_taxon-match'!$A$2:$N$81,7,FALSE),IF(_xlpm.x=0,"",_xlpm.x)))</f>
        <v>Porifera</v>
      </c>
      <c r="P641" s="46" t="str">
        <f>IF($I641="","",_xlfn.LET(_xlpm.x,VLOOKUP($I641,'2026-01-09_taxon-match'!$A$2:$N$81,8,FALSE),IF(_xlpm.x=0,"",_xlpm.x)))</f>
        <v>Demospongiae</v>
      </c>
      <c r="Q641" s="46" t="str">
        <f>IF($I641="","",_xlfn.LET(_xlpm.x,VLOOKUP($I641,'2026-01-09_taxon-match'!$A$2:$N$81,9,FALSE),IF(_xlpm.x=0,"",_xlpm.x)))</f>
        <v>Suberitida</v>
      </c>
      <c r="R641" s="46" t="str">
        <f>IF($I641="","",_xlfn.LET(_xlpm.x,VLOOKUP($I641,'2026-01-09_taxon-match'!$A$2:$N$81,10,FALSE),IF(_xlpm.x=0,"",_xlpm.x)))</f>
        <v>Suberitidae</v>
      </c>
      <c r="S641" s="46" t="str">
        <f>IF($I641="","",_xlfn.LET(_xlpm.x,VLOOKUP($I641,'2026-01-09_taxon-match'!$A$2:$N$81,11,FALSE),IF(_xlpm.x=0,"",_xlpm.x)))</f>
        <v>Homaxinella</v>
      </c>
      <c r="T641" s="46" t="str">
        <f>IF($I641="","",_xlfn.LET(_xlpm.x,VLOOKUP($I641,'2026-01-09_taxon-match'!$A$2:$N$81,13,FALSE),IF(_xlpm.x=0,"",_xlpm.x)))</f>
        <v>balfourensis</v>
      </c>
      <c r="U641" s="46">
        <v>1</v>
      </c>
      <c r="V641" s="46" t="s">
        <v>58</v>
      </c>
      <c r="Y641" s="46" t="str">
        <f>IF(V641="","",_xlfn.LET(_xlpm.x,VLOOKUP(V641,'Drop-down_menus'!$D$2:$E$13,2,FALSE),IF(_xlpm.x=0,"",_xlpm.x)))</f>
        <v>https://orcid.org/0000-0002-9708-1761</v>
      </c>
      <c r="Z641" s="46" t="str">
        <f>IF(W641="","",_xlfn.LET(_xlpm.x,VLOOKUP(W641,'Drop-down_menus'!$D$2:$E$13,2,FALSE),IF(_xlpm.x=0,"",_xlpm.x)))</f>
        <v/>
      </c>
      <c r="AA641" s="46" t="str">
        <f>IF(X641="","",_xlfn.LET(_xlpm.x,VLOOKUP(X641,'Drop-down_menus'!$D$2:$E$13,2,FALSE),IF(_xlpm.x=0,"",_xlpm.x)))</f>
        <v/>
      </c>
      <c r="AB641" s="14" t="s">
        <v>300</v>
      </c>
      <c r="AC641" s="14" t="s">
        <v>301</v>
      </c>
    </row>
    <row r="642" spans="1:35" ht="13.5" customHeight="1">
      <c r="B642" s="46">
        <v>567</v>
      </c>
      <c r="C642" s="46" t="s">
        <v>123</v>
      </c>
      <c r="D642" s="46" t="b">
        <f>COUNTIF(Events!$B$2:$B$171, C642) &gt; 0</f>
        <v>1</v>
      </c>
      <c r="G642" s="46" t="s">
        <v>1218</v>
      </c>
      <c r="I642" s="46" t="s">
        <v>304</v>
      </c>
      <c r="J642" s="46" t="str">
        <f>IF(I642="","",_xlfn.LET(_xlpm.x,VLOOKUP(I642,'2026-01-09_taxon-match'!$A$2:$N$81,4,FALSE),IF(_xlpm.x=0,"",_xlpm.x)))</f>
        <v>Porifera</v>
      </c>
      <c r="K642" s="46" t="s">
        <v>1318</v>
      </c>
      <c r="L642" s="46" t="str">
        <f>IF(I642="","",_xlfn.LET(_xlpm.x,VLOOKUP(I642,'2026-01-09_taxon-match'!$A$2:$N$81,3,FALSE),IF(_xlpm.x=0,"",_xlpm.x)))</f>
        <v>urn:lsid:marinespecies.org:taxname:558</v>
      </c>
      <c r="M642" s="46" t="str">
        <f>IF($I642="","",_xlfn.LET(_xlpm.x,VLOOKUP($I642,'2026-01-09_taxon-match'!$A$2:$N$81,5,FALSE),IF(_xlpm.x=0,"",_xlpm.x)))</f>
        <v>Grant, 1836</v>
      </c>
      <c r="N642" s="46" t="str">
        <f>IF($I642="","",_xlfn.LET(_xlpm.x,VLOOKUP($I642,'2026-01-09_taxon-match'!$A$2:$N$81,6,FALSE),IF(_xlpm.x=0,"",_xlpm.x)))</f>
        <v>Animalia</v>
      </c>
      <c r="O642" s="46" t="str">
        <f>IF($I642="","",_xlfn.LET(_xlpm.x,VLOOKUP($I642,'2026-01-09_taxon-match'!$A$2:$N$81,7,FALSE),IF(_xlpm.x=0,"",_xlpm.x)))</f>
        <v>Porifera</v>
      </c>
      <c r="P642" s="46" t="str">
        <f>IF($I642="","",_xlfn.LET(_xlpm.x,VLOOKUP($I642,'2026-01-09_taxon-match'!$A$2:$N$81,8,FALSE),IF(_xlpm.x=0,"",_xlpm.x)))</f>
        <v/>
      </c>
      <c r="Q642" s="46" t="str">
        <f>IF($I642="","",_xlfn.LET(_xlpm.x,VLOOKUP($I642,'2026-01-09_taxon-match'!$A$2:$N$81,9,FALSE),IF(_xlpm.x=0,"",_xlpm.x)))</f>
        <v/>
      </c>
      <c r="R642" s="46" t="str">
        <f>IF($I642="","",_xlfn.LET(_xlpm.x,VLOOKUP($I642,'2026-01-09_taxon-match'!$A$2:$N$81,10,FALSE),IF(_xlpm.x=0,"",_xlpm.x)))</f>
        <v/>
      </c>
      <c r="S642" s="46" t="str">
        <f>IF($I642="","",_xlfn.LET(_xlpm.x,VLOOKUP($I642,'2026-01-09_taxon-match'!$A$2:$N$81,11,FALSE),IF(_xlpm.x=0,"",_xlpm.x)))</f>
        <v/>
      </c>
      <c r="T642" s="46" t="str">
        <f>IF($I642="","",_xlfn.LET(_xlpm.x,VLOOKUP($I642,'2026-01-09_taxon-match'!$A$2:$N$81,13,FALSE),IF(_xlpm.x=0,"",_xlpm.x)))</f>
        <v/>
      </c>
      <c r="U642" s="46">
        <v>1</v>
      </c>
      <c r="V642" s="2" t="s">
        <v>58</v>
      </c>
      <c r="Y642" s="46" t="str">
        <f>IF(V642="","",_xlfn.LET(_xlpm.x,VLOOKUP(V642,'Drop-down_menus'!$D$2:$E$13,2,FALSE),IF(_xlpm.x=0,"",_xlpm.x)))</f>
        <v>https://orcid.org/0000-0002-9708-1761</v>
      </c>
      <c r="Z642" s="46" t="str">
        <f>IF(W642="","",_xlfn.LET(_xlpm.x,VLOOKUP(W642,'Drop-down_menus'!$D$2:$E$13,2,FALSE),IF(_xlpm.x=0,"",_xlpm.x)))</f>
        <v/>
      </c>
      <c r="AA642" s="46" t="str">
        <f>IF(X642="","",_xlfn.LET(_xlpm.x,VLOOKUP(X642,'Drop-down_menus'!$D$2:$E$13,2,FALSE),IF(_xlpm.x=0,"",_xlpm.x)))</f>
        <v/>
      </c>
      <c r="AB642" s="46" t="s">
        <v>300</v>
      </c>
      <c r="AC642" s="46" t="s">
        <v>1255</v>
      </c>
    </row>
    <row r="643" spans="1:35" ht="13.5" customHeight="1">
      <c r="B643" s="46">
        <v>567</v>
      </c>
      <c r="C643" s="46" t="s">
        <v>123</v>
      </c>
      <c r="D643" s="46" t="b">
        <f>COUNTIF(Events!$B$2:$B$171, C643) &gt; 0</f>
        <v>1</v>
      </c>
      <c r="F643" s="46" t="s">
        <v>298</v>
      </c>
      <c r="G643" s="46" t="s">
        <v>304</v>
      </c>
      <c r="I643" s="46" t="s">
        <v>304</v>
      </c>
      <c r="J643" s="46" t="str">
        <f>IF(I643="","",_xlfn.LET(_xlpm.x,VLOOKUP(I643,'2026-01-09_taxon-match'!$A$2:$N$81,4,FALSE),IF(_xlpm.x=0,"",_xlpm.x)))</f>
        <v>Porifera</v>
      </c>
      <c r="L643" s="46" t="str">
        <f>IF(I643="","",_xlfn.LET(_xlpm.x,VLOOKUP(I643,'2026-01-09_taxon-match'!$A$2:$N$81,3,FALSE),IF(_xlpm.x=0,"",_xlpm.x)))</f>
        <v>urn:lsid:marinespecies.org:taxname:558</v>
      </c>
      <c r="M643" s="46" t="str">
        <f>IF($I643="","",_xlfn.LET(_xlpm.x,VLOOKUP($I643,'2026-01-09_taxon-match'!$A$2:$N$81,5,FALSE),IF(_xlpm.x=0,"",_xlpm.x)))</f>
        <v>Grant, 1836</v>
      </c>
      <c r="N643" s="46" t="str">
        <f>IF($I643="","",_xlfn.LET(_xlpm.x,VLOOKUP($I643,'2026-01-09_taxon-match'!$A$2:$N$81,6,FALSE),IF(_xlpm.x=0,"",_xlpm.x)))</f>
        <v>Animalia</v>
      </c>
      <c r="O643" s="46" t="str">
        <f>IF($I643="","",_xlfn.LET(_xlpm.x,VLOOKUP($I643,'2026-01-09_taxon-match'!$A$2:$N$81,7,FALSE),IF(_xlpm.x=0,"",_xlpm.x)))</f>
        <v>Porifera</v>
      </c>
      <c r="P643" s="46" t="str">
        <f>IF($I643="","",_xlfn.LET(_xlpm.x,VLOOKUP($I643,'2026-01-09_taxon-match'!$A$2:$N$81,8,FALSE),IF(_xlpm.x=0,"",_xlpm.x)))</f>
        <v/>
      </c>
      <c r="Q643" s="46" t="str">
        <f>IF($I643="","",_xlfn.LET(_xlpm.x,VLOOKUP($I643,'2026-01-09_taxon-match'!$A$2:$N$81,9,FALSE),IF(_xlpm.x=0,"",_xlpm.x)))</f>
        <v/>
      </c>
      <c r="R643" s="46" t="str">
        <f>IF($I643="","",_xlfn.LET(_xlpm.x,VLOOKUP($I643,'2026-01-09_taxon-match'!$A$2:$N$81,10,FALSE),IF(_xlpm.x=0,"",_xlpm.x)))</f>
        <v/>
      </c>
      <c r="S643" s="46" t="str">
        <f>IF($I643="","",_xlfn.LET(_xlpm.x,VLOOKUP($I643,'2026-01-09_taxon-match'!$A$2:$N$81,11,FALSE),IF(_xlpm.x=0,"",_xlpm.x)))</f>
        <v/>
      </c>
      <c r="T643" s="46" t="str">
        <f>IF($I643="","",_xlfn.LET(_xlpm.x,VLOOKUP($I643,'2026-01-09_taxon-match'!$A$2:$N$81,13,FALSE),IF(_xlpm.x=0,"",_xlpm.x)))</f>
        <v/>
      </c>
      <c r="U643" s="46">
        <v>1</v>
      </c>
      <c r="V643" s="46" t="s">
        <v>58</v>
      </c>
      <c r="Y643" s="46" t="str">
        <f>IF(V643="","",_xlfn.LET(_xlpm.x,VLOOKUP(V643,'Drop-down_menus'!$D$2:$E$13,2,FALSE),IF(_xlpm.x=0,"",_xlpm.x)))</f>
        <v>https://orcid.org/0000-0002-9708-1761</v>
      </c>
      <c r="Z643" s="46" t="str">
        <f>IF(W643="","",_xlfn.LET(_xlpm.x,VLOOKUP(W643,'Drop-down_menus'!$D$2:$E$13,2,FALSE),IF(_xlpm.x=0,"",_xlpm.x)))</f>
        <v/>
      </c>
      <c r="AA643" s="46" t="str">
        <f>IF(X643="","",_xlfn.LET(_xlpm.x,VLOOKUP(X643,'Drop-down_menus'!$D$2:$E$13,2,FALSE),IF(_xlpm.x=0,"",_xlpm.x)))</f>
        <v/>
      </c>
      <c r="AB643" s="14" t="s">
        <v>300</v>
      </c>
      <c r="AC643" s="14" t="s">
        <v>301</v>
      </c>
    </row>
    <row r="644" spans="1:35" ht="13.5" customHeight="1">
      <c r="B644" s="46">
        <v>568</v>
      </c>
      <c r="C644" s="46" t="s">
        <v>123</v>
      </c>
      <c r="D644" s="46" t="b">
        <f>COUNTIF(Events!$B$2:$B$171, C644) &gt; 0</f>
        <v>1</v>
      </c>
      <c r="G644" s="46" t="s">
        <v>1201</v>
      </c>
      <c r="I644" s="46" t="s">
        <v>232</v>
      </c>
      <c r="J644" s="46" t="str">
        <f>IF(I644="","",_xlfn.LET(_xlpm.x,VLOOKUP(I644,'2026-01-09_taxon-match'!$A$2:$N$81,4,FALSE),IF(_xlpm.x=0,"",_xlpm.x)))</f>
        <v>Terebellidae</v>
      </c>
      <c r="K644" s="46" t="s">
        <v>1318</v>
      </c>
      <c r="L644" s="46" t="str">
        <f>IF(I644="","",_xlfn.LET(_xlpm.x,VLOOKUP(I644,'2026-01-09_taxon-match'!$A$2:$N$81,3,FALSE),IF(_xlpm.x=0,"",_xlpm.x)))</f>
        <v/>
      </c>
      <c r="M644" s="46" t="str">
        <f>IF($I644="","",_xlfn.LET(_xlpm.x,VLOOKUP($I644,'2026-01-09_taxon-match'!$A$2:$N$81,5,FALSE),IF(_xlpm.x=0,"",_xlpm.x)))</f>
        <v/>
      </c>
      <c r="N644" s="46" t="str">
        <f>IF($I644="","",_xlfn.LET(_xlpm.x,VLOOKUP($I644,'2026-01-09_taxon-match'!$A$2:$N$81,6,FALSE),IF(_xlpm.x=0,"",_xlpm.x)))</f>
        <v/>
      </c>
      <c r="O644" s="46" t="str">
        <f>IF($I644="","",_xlfn.LET(_xlpm.x,VLOOKUP($I644,'2026-01-09_taxon-match'!$A$2:$N$81,7,FALSE),IF(_xlpm.x=0,"",_xlpm.x)))</f>
        <v/>
      </c>
      <c r="P644" s="46" t="str">
        <f>IF($I644="","",_xlfn.LET(_xlpm.x,VLOOKUP($I644,'2026-01-09_taxon-match'!$A$2:$N$81,8,FALSE),IF(_xlpm.x=0,"",_xlpm.x)))</f>
        <v/>
      </c>
      <c r="Q644" s="46" t="str">
        <f>IF($I644="","",_xlfn.LET(_xlpm.x,VLOOKUP($I644,'2026-01-09_taxon-match'!$A$2:$N$81,9,FALSE),IF(_xlpm.x=0,"",_xlpm.x)))</f>
        <v/>
      </c>
      <c r="R644" s="46" t="str">
        <f>IF($I644="","",_xlfn.LET(_xlpm.x,VLOOKUP($I644,'2026-01-09_taxon-match'!$A$2:$N$81,10,FALSE),IF(_xlpm.x=0,"",_xlpm.x)))</f>
        <v/>
      </c>
      <c r="S644" s="46" t="str">
        <f>IF($I644="","",_xlfn.LET(_xlpm.x,VLOOKUP($I644,'2026-01-09_taxon-match'!$A$2:$N$81,11,FALSE),IF(_xlpm.x=0,"",_xlpm.x)))</f>
        <v/>
      </c>
      <c r="T644" s="46" t="str">
        <f>IF($I644="","",_xlfn.LET(_xlpm.x,VLOOKUP($I644,'2026-01-09_taxon-match'!$A$2:$N$81,13,FALSE),IF(_xlpm.x=0,"",_xlpm.x)))</f>
        <v/>
      </c>
      <c r="U644" s="46">
        <v>1</v>
      </c>
      <c r="V644" t="s">
        <v>43</v>
      </c>
      <c r="Y644" s="46" t="str">
        <f>IF(V644="","",_xlfn.LET(_xlpm.x,VLOOKUP(V644,'Drop-down_menus'!$D$2:$E$13,2,FALSE),IF(_xlpm.x=0,"",_xlpm.x)))</f>
        <v>https://orcid.org/0000-0002-0981-7442</v>
      </c>
      <c r="Z644" s="46" t="str">
        <f>IF(W644="","",_xlfn.LET(_xlpm.x,VLOOKUP(W644,'Drop-down_menus'!$D$2:$E$13,2,FALSE),IF(_xlpm.x=0,"",_xlpm.x)))</f>
        <v/>
      </c>
      <c r="AA644" s="46" t="str">
        <f>IF(X644="","",_xlfn.LET(_xlpm.x,VLOOKUP(X644,'Drop-down_menus'!$D$2:$E$13,2,FALSE),IF(_xlpm.x=0,"",_xlpm.x)))</f>
        <v/>
      </c>
      <c r="AB644" s="46" t="s">
        <v>300</v>
      </c>
      <c r="AC644" s="46" t="s">
        <v>1255</v>
      </c>
    </row>
    <row r="645" spans="1:35" ht="13.5" customHeight="1">
      <c r="B645" s="46">
        <v>568</v>
      </c>
      <c r="C645" s="46" t="s">
        <v>123</v>
      </c>
      <c r="D645" s="46" t="b">
        <f>COUNTIF(Events!$B$2:$B$171, C645) &gt; 0</f>
        <v>1</v>
      </c>
      <c r="F645" s="46" t="s">
        <v>298</v>
      </c>
      <c r="G645" s="46" t="s">
        <v>232</v>
      </c>
      <c r="I645" s="46" t="s">
        <v>232</v>
      </c>
      <c r="J645" s="46" t="str">
        <f>IF(I645="","",_xlfn.LET(_xlpm.x,VLOOKUP(I645,'2026-01-09_taxon-match'!$A$2:$N$81,4,FALSE),IF(_xlpm.x=0,"",_xlpm.x)))</f>
        <v>Terebellidae</v>
      </c>
      <c r="L645" s="46" t="str">
        <f>IF(I645="","",_xlfn.LET(_xlpm.x,VLOOKUP(I645,'2026-01-09_taxon-match'!$A$2:$N$81,3,FALSE),IF(_xlpm.x=0,"",_xlpm.x)))</f>
        <v/>
      </c>
      <c r="M645" s="46" t="str">
        <f>IF($I645="","",_xlfn.LET(_xlpm.x,VLOOKUP($I645,'2026-01-09_taxon-match'!$A$2:$N$81,5,FALSE),IF(_xlpm.x=0,"",_xlpm.x)))</f>
        <v/>
      </c>
      <c r="N645" s="46" t="str">
        <f>IF($I645="","",_xlfn.LET(_xlpm.x,VLOOKUP($I645,'2026-01-09_taxon-match'!$A$2:$N$81,6,FALSE),IF(_xlpm.x=0,"",_xlpm.x)))</f>
        <v/>
      </c>
      <c r="O645" s="46" t="str">
        <f>IF($I645="","",_xlfn.LET(_xlpm.x,VLOOKUP($I645,'2026-01-09_taxon-match'!$A$2:$N$81,7,FALSE),IF(_xlpm.x=0,"",_xlpm.x)))</f>
        <v/>
      </c>
      <c r="P645" s="46" t="str">
        <f>IF($I645="","",_xlfn.LET(_xlpm.x,VLOOKUP($I645,'2026-01-09_taxon-match'!$A$2:$N$81,8,FALSE),IF(_xlpm.x=0,"",_xlpm.x)))</f>
        <v/>
      </c>
      <c r="Q645" s="46" t="str">
        <f>IF($I645="","",_xlfn.LET(_xlpm.x,VLOOKUP($I645,'2026-01-09_taxon-match'!$A$2:$N$81,9,FALSE),IF(_xlpm.x=0,"",_xlpm.x)))</f>
        <v/>
      </c>
      <c r="R645" s="46" t="str">
        <f>IF($I645="","",_xlfn.LET(_xlpm.x,VLOOKUP($I645,'2026-01-09_taxon-match'!$A$2:$N$81,10,FALSE),IF(_xlpm.x=0,"",_xlpm.x)))</f>
        <v/>
      </c>
      <c r="S645" s="46" t="str">
        <f>IF($I645="","",_xlfn.LET(_xlpm.x,VLOOKUP($I645,'2026-01-09_taxon-match'!$A$2:$N$81,11,FALSE),IF(_xlpm.x=0,"",_xlpm.x)))</f>
        <v/>
      </c>
      <c r="T645" s="46" t="str">
        <f>IF($I645="","",_xlfn.LET(_xlpm.x,VLOOKUP($I645,'2026-01-09_taxon-match'!$A$2:$N$81,13,FALSE),IF(_xlpm.x=0,"",_xlpm.x)))</f>
        <v/>
      </c>
      <c r="U645" s="46">
        <v>1</v>
      </c>
      <c r="V645" s="46" t="s">
        <v>58</v>
      </c>
      <c r="Y645" s="46" t="str">
        <f>IF(V645="","",_xlfn.LET(_xlpm.x,VLOOKUP(V645,'Drop-down_menus'!$D$2:$E$13,2,FALSE),IF(_xlpm.x=0,"",_xlpm.x)))</f>
        <v>https://orcid.org/0000-0002-9708-1761</v>
      </c>
      <c r="Z645" s="46" t="str">
        <f>IF(W645="","",_xlfn.LET(_xlpm.x,VLOOKUP(W645,'Drop-down_menus'!$D$2:$E$13,2,FALSE),IF(_xlpm.x=0,"",_xlpm.x)))</f>
        <v/>
      </c>
      <c r="AA645" s="46" t="str">
        <f>IF(X645="","",_xlfn.LET(_xlpm.x,VLOOKUP(X645,'Drop-down_menus'!$D$2:$E$13,2,FALSE),IF(_xlpm.x=0,"",_xlpm.x)))</f>
        <v/>
      </c>
      <c r="AB645" s="14" t="s">
        <v>300</v>
      </c>
      <c r="AC645" s="14" t="s">
        <v>301</v>
      </c>
    </row>
    <row r="646" spans="1:35" ht="13.5" customHeight="1">
      <c r="B646" s="46">
        <v>569</v>
      </c>
      <c r="C646" s="46" t="s">
        <v>123</v>
      </c>
      <c r="D646" s="46" t="b">
        <f>COUNTIF(Events!$B$2:$B$171, C646) &gt; 0</f>
        <v>1</v>
      </c>
      <c r="G646" s="46" t="s">
        <v>1219</v>
      </c>
      <c r="I646" s="2" t="s">
        <v>305</v>
      </c>
      <c r="J646" s="46" t="str">
        <f>IF(I646="","",_xlfn.LET(_xlpm.x,VLOOKUP(I646,'2026-01-09_taxon-match'!$A$2:$N$81,4,FALSE),IF(_xlpm.x=0,"",_xlpm.x)))</f>
        <v>Serolidae</v>
      </c>
      <c r="K646" s="46" t="s">
        <v>1318</v>
      </c>
      <c r="L646" s="46" t="str">
        <f>IF(I646="","",_xlfn.LET(_xlpm.x,VLOOKUP(I646,'2026-01-09_taxon-match'!$A$2:$N$81,3,FALSE),IF(_xlpm.x=0,"",_xlpm.x)))</f>
        <v>urn:lsid:marinespecies.org:taxname:118276</v>
      </c>
      <c r="M646" s="46" t="str">
        <f>IF($I646="","",_xlfn.LET(_xlpm.x,VLOOKUP($I646,'2026-01-09_taxon-match'!$A$2:$N$81,5,FALSE),IF(_xlpm.x=0,"",_xlpm.x)))</f>
        <v>Dana, 1852</v>
      </c>
      <c r="N646" s="46" t="str">
        <f>IF($I646="","",_xlfn.LET(_xlpm.x,VLOOKUP($I646,'2026-01-09_taxon-match'!$A$2:$N$81,6,FALSE),IF(_xlpm.x=0,"",_xlpm.x)))</f>
        <v>Animalia</v>
      </c>
      <c r="O646" s="46" t="str">
        <f>IF($I646="","",_xlfn.LET(_xlpm.x,VLOOKUP($I646,'2026-01-09_taxon-match'!$A$2:$N$81,7,FALSE),IF(_xlpm.x=0,"",_xlpm.x)))</f>
        <v>Arthropoda</v>
      </c>
      <c r="P646" s="46" t="str">
        <f>IF($I646="","",_xlfn.LET(_xlpm.x,VLOOKUP($I646,'2026-01-09_taxon-match'!$A$2:$N$81,8,FALSE),IF(_xlpm.x=0,"",_xlpm.x)))</f>
        <v>Malacostraca</v>
      </c>
      <c r="Q646" s="46" t="str">
        <f>IF($I646="","",_xlfn.LET(_xlpm.x,VLOOKUP($I646,'2026-01-09_taxon-match'!$A$2:$N$81,9,FALSE),IF(_xlpm.x=0,"",_xlpm.x)))</f>
        <v>Isopoda</v>
      </c>
      <c r="R646" s="46" t="str">
        <f>IF($I646="","",_xlfn.LET(_xlpm.x,VLOOKUP($I646,'2026-01-09_taxon-match'!$A$2:$N$81,10,FALSE),IF(_xlpm.x=0,"",_xlpm.x)))</f>
        <v>Serolidae</v>
      </c>
      <c r="S646" s="46" t="str">
        <f>IF($I646="","",_xlfn.LET(_xlpm.x,VLOOKUP($I646,'2026-01-09_taxon-match'!$A$2:$N$81,11,FALSE),IF(_xlpm.x=0,"",_xlpm.x)))</f>
        <v/>
      </c>
      <c r="T646" s="46" t="str">
        <f>IF($I646="","",_xlfn.LET(_xlpm.x,VLOOKUP($I646,'2026-01-09_taxon-match'!$A$2:$N$81,13,FALSE),IF(_xlpm.x=0,"",_xlpm.x)))</f>
        <v/>
      </c>
      <c r="U646" s="46">
        <v>1</v>
      </c>
      <c r="V646" t="s">
        <v>43</v>
      </c>
      <c r="Y646" s="46" t="str">
        <f>IF(V646="","",_xlfn.LET(_xlpm.x,VLOOKUP(V646,'Drop-down_menus'!$D$2:$E$13,2,FALSE),IF(_xlpm.x=0,"",_xlpm.x)))</f>
        <v>https://orcid.org/0000-0002-0981-7442</v>
      </c>
      <c r="Z646" s="46" t="str">
        <f>IF(W646="","",_xlfn.LET(_xlpm.x,VLOOKUP(W646,'Drop-down_menus'!$D$2:$E$13,2,FALSE),IF(_xlpm.x=0,"",_xlpm.x)))</f>
        <v/>
      </c>
      <c r="AA646" s="46" t="str">
        <f>IF(X646="","",_xlfn.LET(_xlpm.x,VLOOKUP(X646,'Drop-down_menus'!$D$2:$E$13,2,FALSE),IF(_xlpm.x=0,"",_xlpm.x)))</f>
        <v/>
      </c>
      <c r="AB646" s="46" t="s">
        <v>300</v>
      </c>
      <c r="AC646" s="46" t="s">
        <v>1255</v>
      </c>
    </row>
    <row r="647" spans="1:35" ht="13.5" customHeight="1">
      <c r="B647" s="46">
        <v>569</v>
      </c>
      <c r="C647" s="46" t="s">
        <v>123</v>
      </c>
      <c r="D647" s="46" t="b">
        <f>COUNTIF(Events!$B$2:$B$171, C647) &gt; 0</f>
        <v>1</v>
      </c>
      <c r="F647" s="46" t="s">
        <v>298</v>
      </c>
      <c r="G647" s="46" t="s">
        <v>305</v>
      </c>
      <c r="I647" s="2" t="s">
        <v>305</v>
      </c>
      <c r="J647" s="46" t="str">
        <f>IF(I647="","",_xlfn.LET(_xlpm.x,VLOOKUP(I647,'2026-01-09_taxon-match'!$A$2:$N$81,4,FALSE),IF(_xlpm.x=0,"",_xlpm.x)))</f>
        <v>Serolidae</v>
      </c>
      <c r="L647" s="46" t="str">
        <f>IF(I647="","",_xlfn.LET(_xlpm.x,VLOOKUP(I647,'2026-01-09_taxon-match'!$A$2:$N$81,3,FALSE),IF(_xlpm.x=0,"",_xlpm.x)))</f>
        <v>urn:lsid:marinespecies.org:taxname:118276</v>
      </c>
      <c r="M647" s="46" t="str">
        <f>IF($I647="","",_xlfn.LET(_xlpm.x,VLOOKUP($I647,'2026-01-09_taxon-match'!$A$2:$N$81,5,FALSE),IF(_xlpm.x=0,"",_xlpm.x)))</f>
        <v>Dana, 1852</v>
      </c>
      <c r="N647" s="46" t="str">
        <f>IF($I647="","",_xlfn.LET(_xlpm.x,VLOOKUP($I647,'2026-01-09_taxon-match'!$A$2:$N$81,6,FALSE),IF(_xlpm.x=0,"",_xlpm.x)))</f>
        <v>Animalia</v>
      </c>
      <c r="O647" s="46" t="str">
        <f>IF($I647="","",_xlfn.LET(_xlpm.x,VLOOKUP($I647,'2026-01-09_taxon-match'!$A$2:$N$81,7,FALSE),IF(_xlpm.x=0,"",_xlpm.x)))</f>
        <v>Arthropoda</v>
      </c>
      <c r="P647" s="46" t="str">
        <f>IF($I647="","",_xlfn.LET(_xlpm.x,VLOOKUP($I647,'2026-01-09_taxon-match'!$A$2:$N$81,8,FALSE),IF(_xlpm.x=0,"",_xlpm.x)))</f>
        <v>Malacostraca</v>
      </c>
      <c r="Q647" s="46" t="str">
        <f>IF($I647="","",_xlfn.LET(_xlpm.x,VLOOKUP($I647,'2026-01-09_taxon-match'!$A$2:$N$81,9,FALSE),IF(_xlpm.x=0,"",_xlpm.x)))</f>
        <v>Isopoda</v>
      </c>
      <c r="R647" s="46" t="str">
        <f>IF($I647="","",_xlfn.LET(_xlpm.x,VLOOKUP($I647,'2026-01-09_taxon-match'!$A$2:$N$81,10,FALSE),IF(_xlpm.x=0,"",_xlpm.x)))</f>
        <v>Serolidae</v>
      </c>
      <c r="S647" s="46" t="str">
        <f>IF($I647="","",_xlfn.LET(_xlpm.x,VLOOKUP($I647,'2026-01-09_taxon-match'!$A$2:$N$81,11,FALSE),IF(_xlpm.x=0,"",_xlpm.x)))</f>
        <v/>
      </c>
      <c r="T647" s="46" t="str">
        <f>IF($I647="","",_xlfn.LET(_xlpm.x,VLOOKUP($I647,'2026-01-09_taxon-match'!$A$2:$N$81,13,FALSE),IF(_xlpm.x=0,"",_xlpm.x)))</f>
        <v/>
      </c>
      <c r="U647" s="46">
        <v>1</v>
      </c>
      <c r="V647" s="46" t="s">
        <v>58</v>
      </c>
      <c r="Y647" s="46" t="str">
        <f>IF(V647="","",_xlfn.LET(_xlpm.x,VLOOKUP(V647,'Drop-down_menus'!$D$2:$E$13,2,FALSE),IF(_xlpm.x=0,"",_xlpm.x)))</f>
        <v>https://orcid.org/0000-0002-9708-1761</v>
      </c>
      <c r="Z647" s="46" t="str">
        <f>IF(W647="","",_xlfn.LET(_xlpm.x,VLOOKUP(W647,'Drop-down_menus'!$D$2:$E$13,2,FALSE),IF(_xlpm.x=0,"",_xlpm.x)))</f>
        <v/>
      </c>
      <c r="AA647" s="46" t="str">
        <f>IF(X647="","",_xlfn.LET(_xlpm.x,VLOOKUP(X647,'Drop-down_menus'!$D$2:$E$13,2,FALSE),IF(_xlpm.x=0,"",_xlpm.x)))</f>
        <v/>
      </c>
      <c r="AB647" s="14" t="s">
        <v>300</v>
      </c>
      <c r="AC647" s="14" t="s">
        <v>301</v>
      </c>
    </row>
    <row r="648" spans="1:35" ht="13.5" customHeight="1">
      <c r="B648" s="46">
        <v>570</v>
      </c>
      <c r="C648" s="46" t="s">
        <v>123</v>
      </c>
      <c r="D648" s="46" t="b">
        <f>COUNTIF(Events!$B$2:$B$171, C648) &gt; 0</f>
        <v>1</v>
      </c>
      <c r="G648" s="46" t="s">
        <v>1219</v>
      </c>
      <c r="I648" s="2" t="s">
        <v>305</v>
      </c>
      <c r="J648" s="46" t="str">
        <f>IF(I648="","",_xlfn.LET(_xlpm.x,VLOOKUP(I648,'2026-01-09_taxon-match'!$A$2:$N$81,4,FALSE),IF(_xlpm.x=0,"",_xlpm.x)))</f>
        <v>Serolidae</v>
      </c>
      <c r="K648" s="46" t="s">
        <v>1318</v>
      </c>
      <c r="L648" s="46" t="str">
        <f>IF(I648="","",_xlfn.LET(_xlpm.x,VLOOKUP(I648,'2026-01-09_taxon-match'!$A$2:$N$81,3,FALSE),IF(_xlpm.x=0,"",_xlpm.x)))</f>
        <v>urn:lsid:marinespecies.org:taxname:118276</v>
      </c>
      <c r="M648" s="46" t="str">
        <f>IF($I648="","",_xlfn.LET(_xlpm.x,VLOOKUP($I648,'2026-01-09_taxon-match'!$A$2:$N$81,5,FALSE),IF(_xlpm.x=0,"",_xlpm.x)))</f>
        <v>Dana, 1852</v>
      </c>
      <c r="N648" s="46" t="str">
        <f>IF($I648="","",_xlfn.LET(_xlpm.x,VLOOKUP($I648,'2026-01-09_taxon-match'!$A$2:$N$81,6,FALSE),IF(_xlpm.x=0,"",_xlpm.x)))</f>
        <v>Animalia</v>
      </c>
      <c r="O648" s="46" t="str">
        <f>IF($I648="","",_xlfn.LET(_xlpm.x,VLOOKUP($I648,'2026-01-09_taxon-match'!$A$2:$N$81,7,FALSE),IF(_xlpm.x=0,"",_xlpm.x)))</f>
        <v>Arthropoda</v>
      </c>
      <c r="P648" s="46" t="str">
        <f>IF($I648="","",_xlfn.LET(_xlpm.x,VLOOKUP($I648,'2026-01-09_taxon-match'!$A$2:$N$81,8,FALSE),IF(_xlpm.x=0,"",_xlpm.x)))</f>
        <v>Malacostraca</v>
      </c>
      <c r="Q648" s="46" t="str">
        <f>IF($I648="","",_xlfn.LET(_xlpm.x,VLOOKUP($I648,'2026-01-09_taxon-match'!$A$2:$N$81,9,FALSE),IF(_xlpm.x=0,"",_xlpm.x)))</f>
        <v>Isopoda</v>
      </c>
      <c r="R648" s="46" t="str">
        <f>IF($I648="","",_xlfn.LET(_xlpm.x,VLOOKUP($I648,'2026-01-09_taxon-match'!$A$2:$N$81,10,FALSE),IF(_xlpm.x=0,"",_xlpm.x)))</f>
        <v>Serolidae</v>
      </c>
      <c r="S648" s="46" t="str">
        <f>IF($I648="","",_xlfn.LET(_xlpm.x,VLOOKUP($I648,'2026-01-09_taxon-match'!$A$2:$N$81,11,FALSE),IF(_xlpm.x=0,"",_xlpm.x)))</f>
        <v/>
      </c>
      <c r="T648" s="46" t="str">
        <f>IF($I648="","",_xlfn.LET(_xlpm.x,VLOOKUP($I648,'2026-01-09_taxon-match'!$A$2:$N$81,13,FALSE),IF(_xlpm.x=0,"",_xlpm.x)))</f>
        <v/>
      </c>
      <c r="U648" s="46">
        <v>1</v>
      </c>
      <c r="V648" t="s">
        <v>43</v>
      </c>
      <c r="Y648" s="46" t="str">
        <f>IF(V648="","",_xlfn.LET(_xlpm.x,VLOOKUP(V648,'Drop-down_menus'!$D$2:$E$13,2,FALSE),IF(_xlpm.x=0,"",_xlpm.x)))</f>
        <v>https://orcid.org/0000-0002-0981-7442</v>
      </c>
      <c r="Z648" s="46" t="str">
        <f>IF(W648="","",_xlfn.LET(_xlpm.x,VLOOKUP(W648,'Drop-down_menus'!$D$2:$E$13,2,FALSE),IF(_xlpm.x=0,"",_xlpm.x)))</f>
        <v/>
      </c>
      <c r="AA648" s="46" t="str">
        <f>IF(X648="","",_xlfn.LET(_xlpm.x,VLOOKUP(X648,'Drop-down_menus'!$D$2:$E$13,2,FALSE),IF(_xlpm.x=0,"",_xlpm.x)))</f>
        <v/>
      </c>
      <c r="AB648" s="46" t="s">
        <v>300</v>
      </c>
      <c r="AC648" s="46" t="s">
        <v>1255</v>
      </c>
    </row>
    <row r="649" spans="1:35" ht="13.5" customHeight="1">
      <c r="B649" s="46">
        <v>570</v>
      </c>
      <c r="C649" s="46" t="s">
        <v>123</v>
      </c>
      <c r="D649" s="46" t="b">
        <f>COUNTIF(Events!$B$2:$B$171, C649) &gt; 0</f>
        <v>1</v>
      </c>
      <c r="F649" s="46" t="s">
        <v>298</v>
      </c>
      <c r="G649" s="46" t="s">
        <v>305</v>
      </c>
      <c r="I649" s="2" t="s">
        <v>305</v>
      </c>
      <c r="J649" s="46" t="str">
        <f>IF(I649="","",_xlfn.LET(_xlpm.x,VLOOKUP(I649,'2026-01-09_taxon-match'!$A$2:$N$81,4,FALSE),IF(_xlpm.x=0,"",_xlpm.x)))</f>
        <v>Serolidae</v>
      </c>
      <c r="L649" s="46" t="str">
        <f>IF(I649="","",_xlfn.LET(_xlpm.x,VLOOKUP(I649,'2026-01-09_taxon-match'!$A$2:$N$81,3,FALSE),IF(_xlpm.x=0,"",_xlpm.x)))</f>
        <v>urn:lsid:marinespecies.org:taxname:118276</v>
      </c>
      <c r="M649" s="46" t="str">
        <f>IF($I649="","",_xlfn.LET(_xlpm.x,VLOOKUP($I649,'2026-01-09_taxon-match'!$A$2:$N$81,5,FALSE),IF(_xlpm.x=0,"",_xlpm.x)))</f>
        <v>Dana, 1852</v>
      </c>
      <c r="N649" s="46" t="str">
        <f>IF($I649="","",_xlfn.LET(_xlpm.x,VLOOKUP($I649,'2026-01-09_taxon-match'!$A$2:$N$81,6,FALSE),IF(_xlpm.x=0,"",_xlpm.x)))</f>
        <v>Animalia</v>
      </c>
      <c r="O649" s="46" t="str">
        <f>IF($I649="","",_xlfn.LET(_xlpm.x,VLOOKUP($I649,'2026-01-09_taxon-match'!$A$2:$N$81,7,FALSE),IF(_xlpm.x=0,"",_xlpm.x)))</f>
        <v>Arthropoda</v>
      </c>
      <c r="P649" s="46" t="str">
        <f>IF($I649="","",_xlfn.LET(_xlpm.x,VLOOKUP($I649,'2026-01-09_taxon-match'!$A$2:$N$81,8,FALSE),IF(_xlpm.x=0,"",_xlpm.x)))</f>
        <v>Malacostraca</v>
      </c>
      <c r="Q649" s="46" t="str">
        <f>IF($I649="","",_xlfn.LET(_xlpm.x,VLOOKUP($I649,'2026-01-09_taxon-match'!$A$2:$N$81,9,FALSE),IF(_xlpm.x=0,"",_xlpm.x)))</f>
        <v>Isopoda</v>
      </c>
      <c r="R649" s="46" t="str">
        <f>IF($I649="","",_xlfn.LET(_xlpm.x,VLOOKUP($I649,'2026-01-09_taxon-match'!$A$2:$N$81,10,FALSE),IF(_xlpm.x=0,"",_xlpm.x)))</f>
        <v>Serolidae</v>
      </c>
      <c r="S649" s="46" t="str">
        <f>IF($I649="","",_xlfn.LET(_xlpm.x,VLOOKUP($I649,'2026-01-09_taxon-match'!$A$2:$N$81,11,FALSE),IF(_xlpm.x=0,"",_xlpm.x)))</f>
        <v/>
      </c>
      <c r="T649" s="46" t="str">
        <f>IF($I649="","",_xlfn.LET(_xlpm.x,VLOOKUP($I649,'2026-01-09_taxon-match'!$A$2:$N$81,13,FALSE),IF(_xlpm.x=0,"",_xlpm.x)))</f>
        <v/>
      </c>
      <c r="U649" s="46">
        <v>1</v>
      </c>
      <c r="V649" s="46" t="s">
        <v>58</v>
      </c>
      <c r="Y649" s="46" t="str">
        <f>IF(V649="","",_xlfn.LET(_xlpm.x,VLOOKUP(V649,'Drop-down_menus'!$D$2:$E$13,2,FALSE),IF(_xlpm.x=0,"",_xlpm.x)))</f>
        <v>https://orcid.org/0000-0002-9708-1761</v>
      </c>
      <c r="Z649" s="46" t="str">
        <f>IF(W649="","",_xlfn.LET(_xlpm.x,VLOOKUP(W649,'Drop-down_menus'!$D$2:$E$13,2,FALSE),IF(_xlpm.x=0,"",_xlpm.x)))</f>
        <v/>
      </c>
      <c r="AA649" s="46" t="str">
        <f>IF(X649="","",_xlfn.LET(_xlpm.x,VLOOKUP(X649,'Drop-down_menus'!$D$2:$E$13,2,FALSE),IF(_xlpm.x=0,"",_xlpm.x)))</f>
        <v/>
      </c>
      <c r="AB649" s="14" t="s">
        <v>300</v>
      </c>
      <c r="AC649" s="14" t="s">
        <v>301</v>
      </c>
    </row>
    <row r="650" spans="1:35" ht="13.5" customHeight="1">
      <c r="B650" s="46">
        <v>571</v>
      </c>
      <c r="C650" s="46" t="s">
        <v>123</v>
      </c>
      <c r="D650" s="46" t="b">
        <f>COUNTIF(Events!$B$2:$B$171, C650) &gt; 0</f>
        <v>1</v>
      </c>
      <c r="G650" s="46" t="s">
        <v>1208</v>
      </c>
      <c r="I650" s="46" t="s">
        <v>1208</v>
      </c>
      <c r="J650" s="46" t="str">
        <f>IF(I650="","",_xlfn.LET(_xlpm.x,VLOOKUP(I650,'2026-01-09_taxon-match'!$A$2:$N$81,4,FALSE),IF(_xlpm.x=0,"",_xlpm.x)))</f>
        <v>Nacella concinna</v>
      </c>
      <c r="L650" s="46" t="str">
        <f>IF(I650="","",_xlfn.LET(_xlpm.x,VLOOKUP(I650,'2026-01-09_taxon-match'!$A$2:$N$81,3,FALSE),IF(_xlpm.x=0,"",_xlpm.x)))</f>
        <v>urn:lsid:marinespecies.org:taxname:197296</v>
      </c>
      <c r="M650" s="46" t="str">
        <f>IF($I650="","",_xlfn.LET(_xlpm.x,VLOOKUP($I650,'2026-01-09_taxon-match'!$A$2:$N$81,5,FALSE),IF(_xlpm.x=0,"",_xlpm.x)))</f>
        <v>(Strebel, 1908)</v>
      </c>
      <c r="N650" s="46" t="str">
        <f>IF($I650="","",_xlfn.LET(_xlpm.x,VLOOKUP($I650,'2026-01-09_taxon-match'!$A$2:$N$81,6,FALSE),IF(_xlpm.x=0,"",_xlpm.x)))</f>
        <v>Animalia</v>
      </c>
      <c r="O650" s="46" t="str">
        <f>IF($I650="","",_xlfn.LET(_xlpm.x,VLOOKUP($I650,'2026-01-09_taxon-match'!$A$2:$N$81,7,FALSE),IF(_xlpm.x=0,"",_xlpm.x)))</f>
        <v>Mollusca</v>
      </c>
      <c r="P650" s="46" t="str">
        <f>IF($I650="","",_xlfn.LET(_xlpm.x,VLOOKUP($I650,'2026-01-09_taxon-match'!$A$2:$N$81,8,FALSE),IF(_xlpm.x=0,"",_xlpm.x)))</f>
        <v>Gastropoda</v>
      </c>
      <c r="Q650" s="46" t="str">
        <f>IF($I650="","",_xlfn.LET(_xlpm.x,VLOOKUP($I650,'2026-01-09_taxon-match'!$A$2:$N$81,9,FALSE),IF(_xlpm.x=0,"",_xlpm.x)))</f>
        <v>Nacellida</v>
      </c>
      <c r="R650" s="46" t="str">
        <f>IF($I650="","",_xlfn.LET(_xlpm.x,VLOOKUP($I650,'2026-01-09_taxon-match'!$A$2:$N$81,10,FALSE),IF(_xlpm.x=0,"",_xlpm.x)))</f>
        <v>Nacellidae</v>
      </c>
      <c r="S650" s="46" t="str">
        <f>IF($I650="","",_xlfn.LET(_xlpm.x,VLOOKUP($I650,'2026-01-09_taxon-match'!$A$2:$N$81,11,FALSE),IF(_xlpm.x=0,"",_xlpm.x)))</f>
        <v>Nacella</v>
      </c>
      <c r="T650" s="46" t="str">
        <f>IF($I650="","",_xlfn.LET(_xlpm.x,VLOOKUP($I650,'2026-01-09_taxon-match'!$A$2:$N$81,13,FALSE),IF(_xlpm.x=0,"",_xlpm.x)))</f>
        <v>concinna</v>
      </c>
      <c r="U650" s="46">
        <v>1</v>
      </c>
      <c r="V650" s="2" t="s">
        <v>58</v>
      </c>
      <c r="Y650" s="46" t="str">
        <f>IF(V650="","",_xlfn.LET(_xlpm.x,VLOOKUP(V650,'Drop-down_menus'!$D$2:$E$13,2,FALSE),IF(_xlpm.x=0,"",_xlpm.x)))</f>
        <v>https://orcid.org/0000-0002-9708-1761</v>
      </c>
      <c r="Z650" s="46" t="str">
        <f>IF(W650="","",_xlfn.LET(_xlpm.x,VLOOKUP(W650,'Drop-down_menus'!$D$2:$E$13,2,FALSE),IF(_xlpm.x=0,"",_xlpm.x)))</f>
        <v/>
      </c>
      <c r="AA650" s="46" t="str">
        <f>IF(X650="","",_xlfn.LET(_xlpm.x,VLOOKUP(X650,'Drop-down_menus'!$D$2:$E$13,2,FALSE),IF(_xlpm.x=0,"",_xlpm.x)))</f>
        <v/>
      </c>
      <c r="AB650" s="46" t="s">
        <v>300</v>
      </c>
      <c r="AC650" s="46" t="s">
        <v>1255</v>
      </c>
    </row>
    <row r="651" spans="1:35" ht="13.5" customHeight="1">
      <c r="B651" s="46">
        <v>571</v>
      </c>
      <c r="C651" s="46" t="s">
        <v>123</v>
      </c>
      <c r="D651" s="46" t="b">
        <f>COUNTIF(Events!$B$2:$B$171, C651) &gt; 0</f>
        <v>1</v>
      </c>
      <c r="F651" s="46" t="s">
        <v>298</v>
      </c>
      <c r="G651" s="46" t="s">
        <v>237</v>
      </c>
      <c r="I651" s="46" t="s">
        <v>1208</v>
      </c>
      <c r="J651" s="46" t="str">
        <f>IF(I651="","",_xlfn.LET(_xlpm.x,VLOOKUP(I651,'2026-01-09_taxon-match'!$A$2:$N$81,4,FALSE),IF(_xlpm.x=0,"",_xlpm.x)))</f>
        <v>Nacella concinna</v>
      </c>
      <c r="L651" s="46" t="str">
        <f>IF(I651="","",_xlfn.LET(_xlpm.x,VLOOKUP(I651,'2026-01-09_taxon-match'!$A$2:$N$81,3,FALSE),IF(_xlpm.x=0,"",_xlpm.x)))</f>
        <v>urn:lsid:marinespecies.org:taxname:197296</v>
      </c>
      <c r="M651" s="46" t="str">
        <f>IF($I651="","",_xlfn.LET(_xlpm.x,VLOOKUP($I651,'2026-01-09_taxon-match'!$A$2:$N$81,5,FALSE),IF(_xlpm.x=0,"",_xlpm.x)))</f>
        <v>(Strebel, 1908)</v>
      </c>
      <c r="N651" s="46" t="str">
        <f>IF($I651="","",_xlfn.LET(_xlpm.x,VLOOKUP($I651,'2026-01-09_taxon-match'!$A$2:$N$81,6,FALSE),IF(_xlpm.x=0,"",_xlpm.x)))</f>
        <v>Animalia</v>
      </c>
      <c r="O651" s="46" t="str">
        <f>IF($I651="","",_xlfn.LET(_xlpm.x,VLOOKUP($I651,'2026-01-09_taxon-match'!$A$2:$N$81,7,FALSE),IF(_xlpm.x=0,"",_xlpm.x)))</f>
        <v>Mollusca</v>
      </c>
      <c r="P651" s="46" t="str">
        <f>IF($I651="","",_xlfn.LET(_xlpm.x,VLOOKUP($I651,'2026-01-09_taxon-match'!$A$2:$N$81,8,FALSE),IF(_xlpm.x=0,"",_xlpm.x)))</f>
        <v>Gastropoda</v>
      </c>
      <c r="Q651" s="46" t="str">
        <f>IF($I651="","",_xlfn.LET(_xlpm.x,VLOOKUP($I651,'2026-01-09_taxon-match'!$A$2:$N$81,9,FALSE),IF(_xlpm.x=0,"",_xlpm.x)))</f>
        <v>Nacellida</v>
      </c>
      <c r="R651" s="46" t="str">
        <f>IF($I651="","",_xlfn.LET(_xlpm.x,VLOOKUP($I651,'2026-01-09_taxon-match'!$A$2:$N$81,10,FALSE),IF(_xlpm.x=0,"",_xlpm.x)))</f>
        <v>Nacellidae</v>
      </c>
      <c r="S651" s="46" t="str">
        <f>IF($I651="","",_xlfn.LET(_xlpm.x,VLOOKUP($I651,'2026-01-09_taxon-match'!$A$2:$N$81,11,FALSE),IF(_xlpm.x=0,"",_xlpm.x)))</f>
        <v>Nacella</v>
      </c>
      <c r="T651" s="46" t="str">
        <f>IF($I651="","",_xlfn.LET(_xlpm.x,VLOOKUP($I651,'2026-01-09_taxon-match'!$A$2:$N$81,13,FALSE),IF(_xlpm.x=0,"",_xlpm.x)))</f>
        <v>concinna</v>
      </c>
      <c r="U651" s="46">
        <v>1</v>
      </c>
      <c r="V651" s="46" t="s">
        <v>58</v>
      </c>
      <c r="Y651" s="46" t="str">
        <f>IF(V651="","",_xlfn.LET(_xlpm.x,VLOOKUP(V651,'Drop-down_menus'!$D$2:$E$13,2,FALSE),IF(_xlpm.x=0,"",_xlpm.x)))</f>
        <v>https://orcid.org/0000-0002-9708-1761</v>
      </c>
      <c r="Z651" s="46" t="str">
        <f>IF(W651="","",_xlfn.LET(_xlpm.x,VLOOKUP(W651,'Drop-down_menus'!$D$2:$E$13,2,FALSE),IF(_xlpm.x=0,"",_xlpm.x)))</f>
        <v/>
      </c>
      <c r="AA651" s="46" t="str">
        <f>IF(X651="","",_xlfn.LET(_xlpm.x,VLOOKUP(X651,'Drop-down_menus'!$D$2:$E$13,2,FALSE),IF(_xlpm.x=0,"",_xlpm.x)))</f>
        <v/>
      </c>
      <c r="AB651" s="14" t="s">
        <v>300</v>
      </c>
      <c r="AC651" s="14" t="s">
        <v>301</v>
      </c>
    </row>
    <row r="652" spans="1:35" ht="13.5" customHeight="1">
      <c r="A652" s="47"/>
      <c r="B652" s="47">
        <v>572</v>
      </c>
      <c r="C652" s="47" t="s">
        <v>125</v>
      </c>
      <c r="D652" s="46" t="b">
        <f>COUNTIF(Events!$B$2:$B$171, C652) &gt; 0</f>
        <v>1</v>
      </c>
      <c r="E652" s="50" t="s">
        <v>164</v>
      </c>
      <c r="F652" s="50" t="s">
        <v>246</v>
      </c>
      <c r="G652" s="50"/>
      <c r="H652" s="50"/>
      <c r="I652" s="50"/>
      <c r="J652" s="46" t="str">
        <f>IF(I652="","",_xlfn.LET(_xlpm.x,VLOOKUP(I652,'2026-01-09_taxon-match'!$A$2:$N$81,4,FALSE),IF(_xlpm.x=0,"",_xlpm.x)))</f>
        <v/>
      </c>
      <c r="K652" s="50"/>
      <c r="L652" s="46" t="str">
        <f>IF(I652="","",_xlfn.LET(_xlpm.x,VLOOKUP(I652,'2026-01-09_taxon-match'!$A$2:$N$81,3,FALSE),IF(_xlpm.x=0,"",_xlpm.x)))</f>
        <v/>
      </c>
      <c r="M652" s="46" t="str">
        <f>IF($I652="","",_xlfn.LET(_xlpm.x,VLOOKUP($I652,'2026-01-09_taxon-match'!$A$2:$N$81,5,FALSE),IF(_xlpm.x=0,"",_xlpm.x)))</f>
        <v/>
      </c>
      <c r="N652" s="46" t="str">
        <f>IF($I652="","",_xlfn.LET(_xlpm.x,VLOOKUP($I652,'2026-01-09_taxon-match'!$A$2:$N$81,6,FALSE),IF(_xlpm.x=0,"",_xlpm.x)))</f>
        <v/>
      </c>
      <c r="O652" s="46" t="str">
        <f>IF($I652="","",_xlfn.LET(_xlpm.x,VLOOKUP($I652,'2026-01-09_taxon-match'!$A$2:$N$81,7,FALSE),IF(_xlpm.x=0,"",_xlpm.x)))</f>
        <v/>
      </c>
      <c r="P652" s="46" t="str">
        <f>IF($I652="","",_xlfn.LET(_xlpm.x,VLOOKUP($I652,'2026-01-09_taxon-match'!$A$2:$N$81,8,FALSE),IF(_xlpm.x=0,"",_xlpm.x)))</f>
        <v/>
      </c>
      <c r="Q652" s="46" t="str">
        <f>IF($I652="","",_xlfn.LET(_xlpm.x,VLOOKUP($I652,'2026-01-09_taxon-match'!$A$2:$N$81,9,FALSE),IF(_xlpm.x=0,"",_xlpm.x)))</f>
        <v/>
      </c>
      <c r="R652" s="46" t="str">
        <f>IF($I652="","",_xlfn.LET(_xlpm.x,VLOOKUP($I652,'2026-01-09_taxon-match'!$A$2:$N$81,10,FALSE),IF(_xlpm.x=0,"",_xlpm.x)))</f>
        <v/>
      </c>
      <c r="S652" s="46" t="str">
        <f>IF($I652="","",_xlfn.LET(_xlpm.x,VLOOKUP($I652,'2026-01-09_taxon-match'!$A$2:$N$81,11,FALSE),IF(_xlpm.x=0,"",_xlpm.x)))</f>
        <v/>
      </c>
      <c r="T652" s="46" t="str">
        <f>IF($I652="","",_xlfn.LET(_xlpm.x,VLOOKUP($I652,'2026-01-09_taxon-match'!$A$2:$N$81,13,FALSE),IF(_xlpm.x=0,"",_xlpm.x)))</f>
        <v/>
      </c>
      <c r="U652" s="50"/>
      <c r="V652" s="50" t="s">
        <v>32</v>
      </c>
      <c r="W652" s="50" t="s">
        <v>42</v>
      </c>
      <c r="X652" s="50"/>
      <c r="Y652" s="46" t="str">
        <f>IF(V652="","",_xlfn.LET(_xlpm.x,VLOOKUP(V652,'Drop-down_menus'!$D$2:$E$13,2,FALSE),IF(_xlpm.x=0,"",_xlpm.x)))</f>
        <v>https://orcid.org/0000-0001-5748-602X</v>
      </c>
      <c r="Z652" s="46" t="str">
        <f>IF(W652="","",_xlfn.LET(_xlpm.x,VLOOKUP(W652,'Drop-down_menus'!$D$2:$E$13,2,FALSE),IF(_xlpm.x=0,"",_xlpm.x)))</f>
        <v/>
      </c>
      <c r="AA652" s="46" t="str">
        <f>IF(X652="","",_xlfn.LET(_xlpm.x,VLOOKUP(X652,'Drop-down_menus'!$D$2:$E$13,2,FALSE),IF(_xlpm.x=0,"",_xlpm.x)))</f>
        <v/>
      </c>
      <c r="AB652" s="51"/>
      <c r="AC652" s="40" t="s">
        <v>166</v>
      </c>
      <c r="AD652" s="50" t="s">
        <v>306</v>
      </c>
      <c r="AE652" s="47"/>
      <c r="AF652" s="47"/>
      <c r="AG652" s="47"/>
      <c r="AH652" s="47"/>
      <c r="AI652" s="47"/>
    </row>
    <row r="653" spans="1:35" ht="13.5" customHeight="1">
      <c r="B653" s="46">
        <v>572</v>
      </c>
      <c r="C653" s="46" t="s">
        <v>123</v>
      </c>
      <c r="D653" s="46" t="b">
        <f>COUNTIF(Events!$B$2:$B$171, C653) &gt; 0</f>
        <v>1</v>
      </c>
      <c r="G653" s="46" t="s">
        <v>1199</v>
      </c>
      <c r="I653" s="46" t="s">
        <v>238</v>
      </c>
      <c r="J653" s="46" t="str">
        <f>IF(I653="","",_xlfn.LET(_xlpm.x,VLOOKUP(I653,'2026-01-09_taxon-match'!$A$2:$N$81,4,FALSE),IF(_xlpm.x=0,"",_xlpm.x)))</f>
        <v>Desmarestia</v>
      </c>
      <c r="K653" s="46" t="s">
        <v>1318</v>
      </c>
      <c r="L653" s="46" t="str">
        <f>IF(I653="","",_xlfn.LET(_xlpm.x,VLOOKUP(I653,'2026-01-09_taxon-match'!$A$2:$N$81,3,FALSE),IF(_xlpm.x=0,"",_xlpm.x)))</f>
        <v/>
      </c>
      <c r="M653" s="46" t="str">
        <f>IF($I653="","",_xlfn.LET(_xlpm.x,VLOOKUP($I653,'2026-01-09_taxon-match'!$A$2:$N$81,5,FALSE),IF(_xlpm.x=0,"",_xlpm.x)))</f>
        <v/>
      </c>
      <c r="N653" s="46" t="str">
        <f>IF($I653="","",_xlfn.LET(_xlpm.x,VLOOKUP($I653,'2026-01-09_taxon-match'!$A$2:$N$81,6,FALSE),IF(_xlpm.x=0,"",_xlpm.x)))</f>
        <v/>
      </c>
      <c r="O653" s="46" t="str">
        <f>IF($I653="","",_xlfn.LET(_xlpm.x,VLOOKUP($I653,'2026-01-09_taxon-match'!$A$2:$N$81,7,FALSE),IF(_xlpm.x=0,"",_xlpm.x)))</f>
        <v/>
      </c>
      <c r="P653" s="46" t="str">
        <f>IF($I653="","",_xlfn.LET(_xlpm.x,VLOOKUP($I653,'2026-01-09_taxon-match'!$A$2:$N$81,8,FALSE),IF(_xlpm.x=0,"",_xlpm.x)))</f>
        <v/>
      </c>
      <c r="Q653" s="46" t="str">
        <f>IF($I653="","",_xlfn.LET(_xlpm.x,VLOOKUP($I653,'2026-01-09_taxon-match'!$A$2:$N$81,9,FALSE),IF(_xlpm.x=0,"",_xlpm.x)))</f>
        <v/>
      </c>
      <c r="R653" s="46" t="str">
        <f>IF($I653="","",_xlfn.LET(_xlpm.x,VLOOKUP($I653,'2026-01-09_taxon-match'!$A$2:$N$81,10,FALSE),IF(_xlpm.x=0,"",_xlpm.x)))</f>
        <v/>
      </c>
      <c r="S653" s="46" t="str">
        <f>IF($I653="","",_xlfn.LET(_xlpm.x,VLOOKUP($I653,'2026-01-09_taxon-match'!$A$2:$N$81,11,FALSE),IF(_xlpm.x=0,"",_xlpm.x)))</f>
        <v/>
      </c>
      <c r="T653" s="46" t="str">
        <f>IF($I653="","",_xlfn.LET(_xlpm.x,VLOOKUP($I653,'2026-01-09_taxon-match'!$A$2:$N$81,13,FALSE),IF(_xlpm.x=0,"",_xlpm.x)))</f>
        <v/>
      </c>
      <c r="U653" s="46">
        <v>1</v>
      </c>
      <c r="V653" s="2" t="s">
        <v>58</v>
      </c>
      <c r="Y653" s="46" t="str">
        <f>IF(V653="","",_xlfn.LET(_xlpm.x,VLOOKUP(V653,'Drop-down_menus'!$D$2:$E$13,2,FALSE),IF(_xlpm.x=0,"",_xlpm.x)))</f>
        <v>https://orcid.org/0000-0002-9708-1761</v>
      </c>
      <c r="Z653" s="46" t="str">
        <f>IF(W653="","",_xlfn.LET(_xlpm.x,VLOOKUP(W653,'Drop-down_menus'!$D$2:$E$13,2,FALSE),IF(_xlpm.x=0,"",_xlpm.x)))</f>
        <v/>
      </c>
      <c r="AA653" s="46" t="str">
        <f>IF(X653="","",_xlfn.LET(_xlpm.x,VLOOKUP(X653,'Drop-down_menus'!$D$2:$E$13,2,FALSE),IF(_xlpm.x=0,"",_xlpm.x)))</f>
        <v/>
      </c>
      <c r="AB653" s="46" t="s">
        <v>300</v>
      </c>
      <c r="AC653" s="46" t="s">
        <v>1255</v>
      </c>
    </row>
    <row r="654" spans="1:35" ht="13.5" customHeight="1">
      <c r="A654" s="47"/>
      <c r="B654" s="47">
        <v>572</v>
      </c>
      <c r="C654" s="47" t="s">
        <v>123</v>
      </c>
      <c r="D654" s="46" t="b">
        <f>COUNTIF(Events!$B$2:$B$171, C654) &gt; 0</f>
        <v>1</v>
      </c>
      <c r="E654" s="47" t="s">
        <v>169</v>
      </c>
      <c r="F654" s="47" t="s">
        <v>298</v>
      </c>
      <c r="G654" s="47" t="s">
        <v>238</v>
      </c>
      <c r="H654" s="47"/>
      <c r="I654" s="46" t="s">
        <v>238</v>
      </c>
      <c r="J654" s="46" t="str">
        <f>IF(I654="","",_xlfn.LET(_xlpm.x,VLOOKUP(I654,'2026-01-09_taxon-match'!$A$2:$N$81,4,FALSE),IF(_xlpm.x=0,"",_xlpm.x)))</f>
        <v>Desmarestia</v>
      </c>
      <c r="K654" s="47"/>
      <c r="L654" s="46" t="str">
        <f>IF(I654="","",_xlfn.LET(_xlpm.x,VLOOKUP(I654,'2026-01-09_taxon-match'!$A$2:$N$81,3,FALSE),IF(_xlpm.x=0,"",_xlpm.x)))</f>
        <v/>
      </c>
      <c r="M654" s="46" t="str">
        <f>IF($I654="","",_xlfn.LET(_xlpm.x,VLOOKUP($I654,'2026-01-09_taxon-match'!$A$2:$N$81,5,FALSE),IF(_xlpm.x=0,"",_xlpm.x)))</f>
        <v/>
      </c>
      <c r="N654" s="46" t="str">
        <f>IF($I654="","",_xlfn.LET(_xlpm.x,VLOOKUP($I654,'2026-01-09_taxon-match'!$A$2:$N$81,6,FALSE),IF(_xlpm.x=0,"",_xlpm.x)))</f>
        <v/>
      </c>
      <c r="O654" s="46" t="str">
        <f>IF($I654="","",_xlfn.LET(_xlpm.x,VLOOKUP($I654,'2026-01-09_taxon-match'!$A$2:$N$81,7,FALSE),IF(_xlpm.x=0,"",_xlpm.x)))</f>
        <v/>
      </c>
      <c r="P654" s="46" t="str">
        <f>IF($I654="","",_xlfn.LET(_xlpm.x,VLOOKUP($I654,'2026-01-09_taxon-match'!$A$2:$N$81,8,FALSE),IF(_xlpm.x=0,"",_xlpm.x)))</f>
        <v/>
      </c>
      <c r="Q654" s="46" t="str">
        <f>IF($I654="","",_xlfn.LET(_xlpm.x,VLOOKUP($I654,'2026-01-09_taxon-match'!$A$2:$N$81,9,FALSE),IF(_xlpm.x=0,"",_xlpm.x)))</f>
        <v/>
      </c>
      <c r="R654" s="46" t="str">
        <f>IF($I654="","",_xlfn.LET(_xlpm.x,VLOOKUP($I654,'2026-01-09_taxon-match'!$A$2:$N$81,10,FALSE),IF(_xlpm.x=0,"",_xlpm.x)))</f>
        <v/>
      </c>
      <c r="S654" s="46" t="str">
        <f>IF($I654="","",_xlfn.LET(_xlpm.x,VLOOKUP($I654,'2026-01-09_taxon-match'!$A$2:$N$81,11,FALSE),IF(_xlpm.x=0,"",_xlpm.x)))</f>
        <v/>
      </c>
      <c r="T654" s="46" t="str">
        <f>IF($I654="","",_xlfn.LET(_xlpm.x,VLOOKUP($I654,'2026-01-09_taxon-match'!$A$2:$N$81,13,FALSE),IF(_xlpm.x=0,"",_xlpm.x)))</f>
        <v/>
      </c>
      <c r="U654" s="47">
        <v>1</v>
      </c>
      <c r="V654" s="47" t="s">
        <v>58</v>
      </c>
      <c r="W654" s="47"/>
      <c r="X654" s="47"/>
      <c r="Y654" s="46" t="str">
        <f>IF(V654="","",_xlfn.LET(_xlpm.x,VLOOKUP(V654,'Drop-down_menus'!$D$2:$E$13,2,FALSE),IF(_xlpm.x=0,"",_xlpm.x)))</f>
        <v>https://orcid.org/0000-0002-9708-1761</v>
      </c>
      <c r="Z654" s="46" t="str">
        <f>IF(W654="","",_xlfn.LET(_xlpm.x,VLOOKUP(W654,'Drop-down_menus'!$D$2:$E$13,2,FALSE),IF(_xlpm.x=0,"",_xlpm.x)))</f>
        <v/>
      </c>
      <c r="AA654" s="46" t="str">
        <f>IF(X654="","",_xlfn.LET(_xlpm.x,VLOOKUP(X654,'Drop-down_menus'!$D$2:$E$13,2,FALSE),IF(_xlpm.x=0,"",_xlpm.x)))</f>
        <v/>
      </c>
      <c r="AB654" s="40" t="s">
        <v>300</v>
      </c>
      <c r="AC654" s="40" t="s">
        <v>301</v>
      </c>
      <c r="AD654" s="50"/>
      <c r="AE654" s="47"/>
      <c r="AF654" s="47"/>
      <c r="AG654" s="47"/>
      <c r="AH654" s="47"/>
      <c r="AI654" s="47"/>
    </row>
    <row r="655" spans="1:35" ht="13.5" customHeight="1">
      <c r="A655" s="47"/>
      <c r="B655" s="47">
        <v>573</v>
      </c>
      <c r="C655" s="47" t="s">
        <v>129</v>
      </c>
      <c r="D655" s="46" t="b">
        <f>COUNTIF(Events!$B$2:$B$171, C655) &gt; 0</f>
        <v>1</v>
      </c>
      <c r="E655" s="50" t="s">
        <v>164</v>
      </c>
      <c r="F655" s="50" t="s">
        <v>246</v>
      </c>
      <c r="G655" s="50"/>
      <c r="H655" s="50"/>
      <c r="I655" s="50"/>
      <c r="J655" s="46" t="str">
        <f>IF(I655="","",_xlfn.LET(_xlpm.x,VLOOKUP(I655,'2026-01-09_taxon-match'!$A$2:$N$81,4,FALSE),IF(_xlpm.x=0,"",_xlpm.x)))</f>
        <v/>
      </c>
      <c r="K655" s="50"/>
      <c r="L655" s="46" t="str">
        <f>IF(I655="","",_xlfn.LET(_xlpm.x,VLOOKUP(I655,'2026-01-09_taxon-match'!$A$2:$N$81,3,FALSE),IF(_xlpm.x=0,"",_xlpm.x)))</f>
        <v/>
      </c>
      <c r="M655" s="46" t="str">
        <f>IF($I655="","",_xlfn.LET(_xlpm.x,VLOOKUP($I655,'2026-01-09_taxon-match'!$A$2:$N$81,5,FALSE),IF(_xlpm.x=0,"",_xlpm.x)))</f>
        <v/>
      </c>
      <c r="N655" s="46" t="str">
        <f>IF($I655="","",_xlfn.LET(_xlpm.x,VLOOKUP($I655,'2026-01-09_taxon-match'!$A$2:$N$81,6,FALSE),IF(_xlpm.x=0,"",_xlpm.x)))</f>
        <v/>
      </c>
      <c r="O655" s="46" t="str">
        <f>IF($I655="","",_xlfn.LET(_xlpm.x,VLOOKUP($I655,'2026-01-09_taxon-match'!$A$2:$N$81,7,FALSE),IF(_xlpm.x=0,"",_xlpm.x)))</f>
        <v/>
      </c>
      <c r="P655" s="46" t="str">
        <f>IF($I655="","",_xlfn.LET(_xlpm.x,VLOOKUP($I655,'2026-01-09_taxon-match'!$A$2:$N$81,8,FALSE),IF(_xlpm.x=0,"",_xlpm.x)))</f>
        <v/>
      </c>
      <c r="Q655" s="46" t="str">
        <f>IF($I655="","",_xlfn.LET(_xlpm.x,VLOOKUP($I655,'2026-01-09_taxon-match'!$A$2:$N$81,9,FALSE),IF(_xlpm.x=0,"",_xlpm.x)))</f>
        <v/>
      </c>
      <c r="R655" s="46" t="str">
        <f>IF($I655="","",_xlfn.LET(_xlpm.x,VLOOKUP($I655,'2026-01-09_taxon-match'!$A$2:$N$81,10,FALSE),IF(_xlpm.x=0,"",_xlpm.x)))</f>
        <v/>
      </c>
      <c r="S655" s="46" t="str">
        <f>IF($I655="","",_xlfn.LET(_xlpm.x,VLOOKUP($I655,'2026-01-09_taxon-match'!$A$2:$N$81,11,FALSE),IF(_xlpm.x=0,"",_xlpm.x)))</f>
        <v/>
      </c>
      <c r="T655" s="46" t="str">
        <f>IF($I655="","",_xlfn.LET(_xlpm.x,VLOOKUP($I655,'2026-01-09_taxon-match'!$A$2:$N$81,13,FALSE),IF(_xlpm.x=0,"",_xlpm.x)))</f>
        <v/>
      </c>
      <c r="U655" s="50"/>
      <c r="V655" s="50" t="s">
        <v>32</v>
      </c>
      <c r="W655" s="50" t="s">
        <v>42</v>
      </c>
      <c r="X655" s="50"/>
      <c r="Y655" s="46" t="str">
        <f>IF(V655="","",_xlfn.LET(_xlpm.x,VLOOKUP(V655,'Drop-down_menus'!$D$2:$E$13,2,FALSE),IF(_xlpm.x=0,"",_xlpm.x)))</f>
        <v>https://orcid.org/0000-0001-5748-602X</v>
      </c>
      <c r="Z655" s="46" t="str">
        <f>IF(W655="","",_xlfn.LET(_xlpm.x,VLOOKUP(W655,'Drop-down_menus'!$D$2:$E$13,2,FALSE),IF(_xlpm.x=0,"",_xlpm.x)))</f>
        <v/>
      </c>
      <c r="AA655" s="46" t="str">
        <f>IF(X655="","",_xlfn.LET(_xlpm.x,VLOOKUP(X655,'Drop-down_menus'!$D$2:$E$13,2,FALSE),IF(_xlpm.x=0,"",_xlpm.x)))</f>
        <v/>
      </c>
      <c r="AB655" s="51"/>
      <c r="AC655" s="40" t="s">
        <v>166</v>
      </c>
      <c r="AD655" s="50" t="s">
        <v>306</v>
      </c>
      <c r="AE655" s="47"/>
      <c r="AF655" s="47"/>
      <c r="AG655" s="47"/>
      <c r="AH655" s="47"/>
      <c r="AI655" s="47"/>
    </row>
    <row r="656" spans="1:35" ht="13.5" customHeight="1">
      <c r="B656" s="46">
        <v>573</v>
      </c>
      <c r="C656" s="46" t="s">
        <v>123</v>
      </c>
      <c r="D656" s="46" t="b">
        <f>COUNTIF(Events!$B$2:$B$171, C656) &gt; 0</f>
        <v>1</v>
      </c>
      <c r="G656" s="46" t="s">
        <v>1220</v>
      </c>
      <c r="I656" s="46" t="s">
        <v>1220</v>
      </c>
      <c r="J656" s="46" t="str">
        <f>IF(I656="","",_xlfn.LET(_xlpm.x,VLOOKUP(I656,'2026-01-09_taxon-match'!$A$2:$N$81,4,FALSE),IF(_xlpm.x=0,"",_xlpm.x)))</f>
        <v>Iridaea cordata</v>
      </c>
      <c r="L656" s="46" t="str">
        <f>IF(I656="","",_xlfn.LET(_xlpm.x,VLOOKUP(I656,'2026-01-09_taxon-match'!$A$2:$N$81,3,FALSE),IF(_xlpm.x=0,"",_xlpm.x)))</f>
        <v>urn:lsid:marinespecies.org:taxname:325522</v>
      </c>
      <c r="M656" s="46" t="str">
        <f>IF($I656="","",_xlfn.LET(_xlpm.x,VLOOKUP($I656,'2026-01-09_taxon-match'!$A$2:$N$81,5,FALSE),IF(_xlpm.x=0,"",_xlpm.x)))</f>
        <v>(Turner) Bory, 1826</v>
      </c>
      <c r="N656" s="46" t="str">
        <f>IF($I656="","",_xlfn.LET(_xlpm.x,VLOOKUP($I656,'2026-01-09_taxon-match'!$A$2:$N$81,6,FALSE),IF(_xlpm.x=0,"",_xlpm.x)))</f>
        <v>Plantae</v>
      </c>
      <c r="O656" s="46" t="str">
        <f>IF($I656="","",_xlfn.LET(_xlpm.x,VLOOKUP($I656,'2026-01-09_taxon-match'!$A$2:$N$81,7,FALSE),IF(_xlpm.x=0,"",_xlpm.x)))</f>
        <v>Rhodophyta</v>
      </c>
      <c r="P656" s="46" t="str">
        <f>IF($I656="","",_xlfn.LET(_xlpm.x,VLOOKUP($I656,'2026-01-09_taxon-match'!$A$2:$N$81,8,FALSE),IF(_xlpm.x=0,"",_xlpm.x)))</f>
        <v>Florideophyceae</v>
      </c>
      <c r="Q656" s="46" t="str">
        <f>IF($I656="","",_xlfn.LET(_xlpm.x,VLOOKUP($I656,'2026-01-09_taxon-match'!$A$2:$N$81,9,FALSE),IF(_xlpm.x=0,"",_xlpm.x)))</f>
        <v>Gigartinales</v>
      </c>
      <c r="R656" s="46" t="str">
        <f>IF($I656="","",_xlfn.LET(_xlpm.x,VLOOKUP($I656,'2026-01-09_taxon-match'!$A$2:$N$81,10,FALSE),IF(_xlpm.x=0,"",_xlpm.x)))</f>
        <v>Gigartinaceae</v>
      </c>
      <c r="S656" s="46" t="str">
        <f>IF($I656="","",_xlfn.LET(_xlpm.x,VLOOKUP($I656,'2026-01-09_taxon-match'!$A$2:$N$81,11,FALSE),IF(_xlpm.x=0,"",_xlpm.x)))</f>
        <v>Iridaea</v>
      </c>
      <c r="T656" s="46" t="str">
        <f>IF($I656="","",_xlfn.LET(_xlpm.x,VLOOKUP($I656,'2026-01-09_taxon-match'!$A$2:$N$81,13,FALSE),IF(_xlpm.x=0,"",_xlpm.x)))</f>
        <v>cordata</v>
      </c>
      <c r="U656" s="46">
        <v>1</v>
      </c>
      <c r="V656" s="2" t="s">
        <v>58</v>
      </c>
      <c r="Y656" s="46" t="str">
        <f>IF(V656="","",_xlfn.LET(_xlpm.x,VLOOKUP(V656,'Drop-down_menus'!$D$2:$E$13,2,FALSE),IF(_xlpm.x=0,"",_xlpm.x)))</f>
        <v>https://orcid.org/0000-0002-9708-1761</v>
      </c>
      <c r="Z656" s="46" t="str">
        <f>IF(W656="","",_xlfn.LET(_xlpm.x,VLOOKUP(W656,'Drop-down_menus'!$D$2:$E$13,2,FALSE),IF(_xlpm.x=0,"",_xlpm.x)))</f>
        <v/>
      </c>
      <c r="AA656" s="46" t="str">
        <f>IF(X656="","",_xlfn.LET(_xlpm.x,VLOOKUP(X656,'Drop-down_menus'!$D$2:$E$13,2,FALSE),IF(_xlpm.x=0,"",_xlpm.x)))</f>
        <v/>
      </c>
      <c r="AB656" s="46" t="s">
        <v>300</v>
      </c>
      <c r="AC656" s="46" t="s">
        <v>1255</v>
      </c>
    </row>
    <row r="657" spans="1:35" ht="13.5" customHeight="1">
      <c r="A657" s="47"/>
      <c r="B657" s="47">
        <v>573</v>
      </c>
      <c r="C657" s="47" t="s">
        <v>123</v>
      </c>
      <c r="D657" s="46" t="b">
        <f>COUNTIF(Events!$B$2:$B$171, C657) &gt; 0</f>
        <v>1</v>
      </c>
      <c r="E657" s="47" t="s">
        <v>169</v>
      </c>
      <c r="F657" s="47" t="s">
        <v>298</v>
      </c>
      <c r="G657" s="47" t="s">
        <v>307</v>
      </c>
      <c r="H657" s="47"/>
      <c r="I657" s="46" t="s">
        <v>1220</v>
      </c>
      <c r="J657" s="46" t="str">
        <f>IF(I657="","",_xlfn.LET(_xlpm.x,VLOOKUP(I657,'2026-01-09_taxon-match'!$A$2:$N$81,4,FALSE),IF(_xlpm.x=0,"",_xlpm.x)))</f>
        <v>Iridaea cordata</v>
      </c>
      <c r="K657" s="47"/>
      <c r="L657" s="46" t="str">
        <f>IF(I657="","",_xlfn.LET(_xlpm.x,VLOOKUP(I657,'2026-01-09_taxon-match'!$A$2:$N$81,3,FALSE),IF(_xlpm.x=0,"",_xlpm.x)))</f>
        <v>urn:lsid:marinespecies.org:taxname:325522</v>
      </c>
      <c r="M657" s="46" t="str">
        <f>IF($I657="","",_xlfn.LET(_xlpm.x,VLOOKUP($I657,'2026-01-09_taxon-match'!$A$2:$N$81,5,FALSE),IF(_xlpm.x=0,"",_xlpm.x)))</f>
        <v>(Turner) Bory, 1826</v>
      </c>
      <c r="N657" s="46" t="str">
        <f>IF($I657="","",_xlfn.LET(_xlpm.x,VLOOKUP($I657,'2026-01-09_taxon-match'!$A$2:$N$81,6,FALSE),IF(_xlpm.x=0,"",_xlpm.x)))</f>
        <v>Plantae</v>
      </c>
      <c r="O657" s="46" t="str">
        <f>IF($I657="","",_xlfn.LET(_xlpm.x,VLOOKUP($I657,'2026-01-09_taxon-match'!$A$2:$N$81,7,FALSE),IF(_xlpm.x=0,"",_xlpm.x)))</f>
        <v>Rhodophyta</v>
      </c>
      <c r="P657" s="46" t="str">
        <f>IF($I657="","",_xlfn.LET(_xlpm.x,VLOOKUP($I657,'2026-01-09_taxon-match'!$A$2:$N$81,8,FALSE),IF(_xlpm.x=0,"",_xlpm.x)))</f>
        <v>Florideophyceae</v>
      </c>
      <c r="Q657" s="46" t="str">
        <f>IF($I657="","",_xlfn.LET(_xlpm.x,VLOOKUP($I657,'2026-01-09_taxon-match'!$A$2:$N$81,9,FALSE),IF(_xlpm.x=0,"",_xlpm.x)))</f>
        <v>Gigartinales</v>
      </c>
      <c r="R657" s="46" t="str">
        <f>IF($I657="","",_xlfn.LET(_xlpm.x,VLOOKUP($I657,'2026-01-09_taxon-match'!$A$2:$N$81,10,FALSE),IF(_xlpm.x=0,"",_xlpm.x)))</f>
        <v>Gigartinaceae</v>
      </c>
      <c r="S657" s="46" t="str">
        <f>IF($I657="","",_xlfn.LET(_xlpm.x,VLOOKUP($I657,'2026-01-09_taxon-match'!$A$2:$N$81,11,FALSE),IF(_xlpm.x=0,"",_xlpm.x)))</f>
        <v>Iridaea</v>
      </c>
      <c r="T657" s="46" t="str">
        <f>IF($I657="","",_xlfn.LET(_xlpm.x,VLOOKUP($I657,'2026-01-09_taxon-match'!$A$2:$N$81,13,FALSE),IF(_xlpm.x=0,"",_xlpm.x)))</f>
        <v>cordata</v>
      </c>
      <c r="U657" s="47">
        <v>1</v>
      </c>
      <c r="V657" s="47" t="s">
        <v>58</v>
      </c>
      <c r="W657" s="47"/>
      <c r="X657" s="47"/>
      <c r="Y657" s="46" t="str">
        <f>IF(V657="","",_xlfn.LET(_xlpm.x,VLOOKUP(V657,'Drop-down_menus'!$D$2:$E$13,2,FALSE),IF(_xlpm.x=0,"",_xlpm.x)))</f>
        <v>https://orcid.org/0000-0002-9708-1761</v>
      </c>
      <c r="Z657" s="46" t="str">
        <f>IF(W657="","",_xlfn.LET(_xlpm.x,VLOOKUP(W657,'Drop-down_menus'!$D$2:$E$13,2,FALSE),IF(_xlpm.x=0,"",_xlpm.x)))</f>
        <v/>
      </c>
      <c r="AA657" s="46" t="str">
        <f>IF(X657="","",_xlfn.LET(_xlpm.x,VLOOKUP(X657,'Drop-down_menus'!$D$2:$E$13,2,FALSE),IF(_xlpm.x=0,"",_xlpm.x)))</f>
        <v/>
      </c>
      <c r="AB657" s="40" t="s">
        <v>300</v>
      </c>
      <c r="AC657" s="40" t="s">
        <v>301</v>
      </c>
      <c r="AD657" s="50"/>
      <c r="AE657" s="47"/>
      <c r="AF657" s="47"/>
      <c r="AG657" s="47"/>
      <c r="AH657" s="47"/>
      <c r="AI657" s="47"/>
    </row>
    <row r="658" spans="1:35" ht="13.5" customHeight="1">
      <c r="A658" s="47"/>
      <c r="B658" s="47">
        <v>574</v>
      </c>
      <c r="C658" s="47" t="s">
        <v>129</v>
      </c>
      <c r="D658" s="46" t="b">
        <f>COUNTIF(Events!$B$2:$B$171, C658) &gt; 0</f>
        <v>1</v>
      </c>
      <c r="E658" s="50" t="s">
        <v>164</v>
      </c>
      <c r="F658" s="50" t="s">
        <v>246</v>
      </c>
      <c r="G658" s="50"/>
      <c r="H658" s="50"/>
      <c r="I658" s="50"/>
      <c r="J658" s="46" t="str">
        <f>IF(I658="","",_xlfn.LET(_xlpm.x,VLOOKUP(I658,'2026-01-09_taxon-match'!$A$2:$N$81,4,FALSE),IF(_xlpm.x=0,"",_xlpm.x)))</f>
        <v/>
      </c>
      <c r="K658" s="50"/>
      <c r="L658" s="46" t="str">
        <f>IF(I658="","",_xlfn.LET(_xlpm.x,VLOOKUP(I658,'2026-01-09_taxon-match'!$A$2:$N$81,3,FALSE),IF(_xlpm.x=0,"",_xlpm.x)))</f>
        <v/>
      </c>
      <c r="M658" s="46" t="str">
        <f>IF($I658="","",_xlfn.LET(_xlpm.x,VLOOKUP($I658,'2026-01-09_taxon-match'!$A$2:$N$81,5,FALSE),IF(_xlpm.x=0,"",_xlpm.x)))</f>
        <v/>
      </c>
      <c r="N658" s="46" t="str">
        <f>IF($I658="","",_xlfn.LET(_xlpm.x,VLOOKUP($I658,'2026-01-09_taxon-match'!$A$2:$N$81,6,FALSE),IF(_xlpm.x=0,"",_xlpm.x)))</f>
        <v/>
      </c>
      <c r="O658" s="46" t="str">
        <f>IF($I658="","",_xlfn.LET(_xlpm.x,VLOOKUP($I658,'2026-01-09_taxon-match'!$A$2:$N$81,7,FALSE),IF(_xlpm.x=0,"",_xlpm.x)))</f>
        <v/>
      </c>
      <c r="P658" s="46" t="str">
        <f>IF($I658="","",_xlfn.LET(_xlpm.x,VLOOKUP($I658,'2026-01-09_taxon-match'!$A$2:$N$81,8,FALSE),IF(_xlpm.x=0,"",_xlpm.x)))</f>
        <v/>
      </c>
      <c r="Q658" s="46" t="str">
        <f>IF($I658="","",_xlfn.LET(_xlpm.x,VLOOKUP($I658,'2026-01-09_taxon-match'!$A$2:$N$81,9,FALSE),IF(_xlpm.x=0,"",_xlpm.x)))</f>
        <v/>
      </c>
      <c r="R658" s="46" t="str">
        <f>IF($I658="","",_xlfn.LET(_xlpm.x,VLOOKUP($I658,'2026-01-09_taxon-match'!$A$2:$N$81,10,FALSE),IF(_xlpm.x=0,"",_xlpm.x)))</f>
        <v/>
      </c>
      <c r="S658" s="46" t="str">
        <f>IF($I658="","",_xlfn.LET(_xlpm.x,VLOOKUP($I658,'2026-01-09_taxon-match'!$A$2:$N$81,11,FALSE),IF(_xlpm.x=0,"",_xlpm.x)))</f>
        <v/>
      </c>
      <c r="T658" s="46" t="str">
        <f>IF($I658="","",_xlfn.LET(_xlpm.x,VLOOKUP($I658,'2026-01-09_taxon-match'!$A$2:$N$81,13,FALSE),IF(_xlpm.x=0,"",_xlpm.x)))</f>
        <v/>
      </c>
      <c r="U658" s="50"/>
      <c r="V658" s="50" t="s">
        <v>32</v>
      </c>
      <c r="W658" s="50" t="s">
        <v>42</v>
      </c>
      <c r="X658" s="50"/>
      <c r="Y658" s="46" t="str">
        <f>IF(V658="","",_xlfn.LET(_xlpm.x,VLOOKUP(V658,'Drop-down_menus'!$D$2:$E$13,2,FALSE),IF(_xlpm.x=0,"",_xlpm.x)))</f>
        <v>https://orcid.org/0000-0001-5748-602X</v>
      </c>
      <c r="Z658" s="46" t="str">
        <f>IF(W658="","",_xlfn.LET(_xlpm.x,VLOOKUP(W658,'Drop-down_menus'!$D$2:$E$13,2,FALSE),IF(_xlpm.x=0,"",_xlpm.x)))</f>
        <v/>
      </c>
      <c r="AA658" s="46" t="str">
        <f>IF(X658="","",_xlfn.LET(_xlpm.x,VLOOKUP(X658,'Drop-down_menus'!$D$2:$E$13,2,FALSE),IF(_xlpm.x=0,"",_xlpm.x)))</f>
        <v/>
      </c>
      <c r="AB658" s="51"/>
      <c r="AC658" s="40" t="s">
        <v>166</v>
      </c>
      <c r="AD658" s="50" t="s">
        <v>240</v>
      </c>
      <c r="AE658" s="47"/>
      <c r="AF658" s="47"/>
      <c r="AG658" s="47"/>
      <c r="AH658" s="47"/>
      <c r="AI658" s="47"/>
    </row>
    <row r="659" spans="1:35" ht="13.5" customHeight="1">
      <c r="B659" s="46">
        <v>574</v>
      </c>
      <c r="C659" s="46" t="s">
        <v>123</v>
      </c>
      <c r="D659" s="46" t="b">
        <f>COUNTIF(Events!$B$2:$B$171, C659) &gt; 0</f>
        <v>1</v>
      </c>
      <c r="G659" s="46" t="s">
        <v>1221</v>
      </c>
      <c r="I659" s="2" t="s">
        <v>308</v>
      </c>
      <c r="J659" s="46" t="str">
        <f>IF(I659="","",_xlfn.LET(_xlpm.x,VLOOKUP(I659,'2026-01-09_taxon-match'!$A$2:$N$81,4,FALSE),IF(_xlpm.x=0,"",_xlpm.x)))</f>
        <v>Margarella</v>
      </c>
      <c r="K659" s="46" t="s">
        <v>1318</v>
      </c>
      <c r="L659" s="46" t="str">
        <f>IF(I659="","",_xlfn.LET(_xlpm.x,VLOOKUP(I659,'2026-01-09_taxon-match'!$A$2:$N$81,3,FALSE),IF(_xlpm.x=0,"",_xlpm.x)))</f>
        <v>urn:lsid:marinespecies.org:taxname:196989</v>
      </c>
      <c r="M659" s="46" t="str">
        <f>IF($I659="","",_xlfn.LET(_xlpm.x,VLOOKUP($I659,'2026-01-09_taxon-match'!$A$2:$N$81,5,FALSE),IF(_xlpm.x=0,"",_xlpm.x)))</f>
        <v>Thiele, 1893</v>
      </c>
      <c r="N659" s="46" t="str">
        <f>IF($I659="","",_xlfn.LET(_xlpm.x,VLOOKUP($I659,'2026-01-09_taxon-match'!$A$2:$N$81,6,FALSE),IF(_xlpm.x=0,"",_xlpm.x)))</f>
        <v>Animalia</v>
      </c>
      <c r="O659" s="46" t="str">
        <f>IF($I659="","",_xlfn.LET(_xlpm.x,VLOOKUP($I659,'2026-01-09_taxon-match'!$A$2:$N$81,7,FALSE),IF(_xlpm.x=0,"",_xlpm.x)))</f>
        <v>Mollusca</v>
      </c>
      <c r="P659" s="46" t="str">
        <f>IF($I659="","",_xlfn.LET(_xlpm.x,VLOOKUP($I659,'2026-01-09_taxon-match'!$A$2:$N$81,8,FALSE),IF(_xlpm.x=0,"",_xlpm.x)))</f>
        <v>Gastropoda</v>
      </c>
      <c r="Q659" s="46" t="str">
        <f>IF($I659="","",_xlfn.LET(_xlpm.x,VLOOKUP($I659,'2026-01-09_taxon-match'!$A$2:$N$81,9,FALSE),IF(_xlpm.x=0,"",_xlpm.x)))</f>
        <v>Trochida</v>
      </c>
      <c r="R659" s="46" t="str">
        <f>IF($I659="","",_xlfn.LET(_xlpm.x,VLOOKUP($I659,'2026-01-09_taxon-match'!$A$2:$N$81,10,FALSE),IF(_xlpm.x=0,"",_xlpm.x)))</f>
        <v>Calliostomatidae</v>
      </c>
      <c r="S659" s="46" t="str">
        <f>IF($I659="","",_xlfn.LET(_xlpm.x,VLOOKUP($I659,'2026-01-09_taxon-match'!$A$2:$N$81,11,FALSE),IF(_xlpm.x=0,"",_xlpm.x)))</f>
        <v>Margarella</v>
      </c>
      <c r="T659" s="46" t="str">
        <f>IF($I659="","",_xlfn.LET(_xlpm.x,VLOOKUP($I659,'2026-01-09_taxon-match'!$A$2:$N$81,13,FALSE),IF(_xlpm.x=0,"",_xlpm.x)))</f>
        <v/>
      </c>
      <c r="U659" s="46">
        <v>1</v>
      </c>
      <c r="V659" s="2" t="s">
        <v>58</v>
      </c>
      <c r="Y659" s="46" t="str">
        <f>IF(V659="","",_xlfn.LET(_xlpm.x,VLOOKUP(V659,'Drop-down_menus'!$D$2:$E$13,2,FALSE),IF(_xlpm.x=0,"",_xlpm.x)))</f>
        <v>https://orcid.org/0000-0002-9708-1761</v>
      </c>
      <c r="Z659" s="46" t="str">
        <f>IF(W659="","",_xlfn.LET(_xlpm.x,VLOOKUP(W659,'Drop-down_menus'!$D$2:$E$13,2,FALSE),IF(_xlpm.x=0,"",_xlpm.x)))</f>
        <v/>
      </c>
      <c r="AA659" s="46" t="str">
        <f>IF(X659="","",_xlfn.LET(_xlpm.x,VLOOKUP(X659,'Drop-down_menus'!$D$2:$E$13,2,FALSE),IF(_xlpm.x=0,"",_xlpm.x)))</f>
        <v/>
      </c>
      <c r="AB659" s="46" t="s">
        <v>300</v>
      </c>
      <c r="AC659" s="46" t="s">
        <v>1255</v>
      </c>
    </row>
    <row r="660" spans="1:35" ht="13.5" customHeight="1">
      <c r="A660" s="47"/>
      <c r="B660" s="47">
        <v>574</v>
      </c>
      <c r="C660" s="47" t="s">
        <v>123</v>
      </c>
      <c r="D660" s="46" t="b">
        <f>COUNTIF(Events!$B$2:$B$171, C660) &gt; 0</f>
        <v>1</v>
      </c>
      <c r="E660" s="47" t="s">
        <v>169</v>
      </c>
      <c r="F660" s="47" t="s">
        <v>298</v>
      </c>
      <c r="G660" s="47" t="s">
        <v>308</v>
      </c>
      <c r="H660" s="47"/>
      <c r="I660" s="2" t="s">
        <v>308</v>
      </c>
      <c r="J660" s="46" t="str">
        <f>IF(I660="","",_xlfn.LET(_xlpm.x,VLOOKUP(I660,'2026-01-09_taxon-match'!$A$2:$N$81,4,FALSE),IF(_xlpm.x=0,"",_xlpm.x)))</f>
        <v>Margarella</v>
      </c>
      <c r="K660" s="47"/>
      <c r="L660" s="46" t="str">
        <f>IF(I660="","",_xlfn.LET(_xlpm.x,VLOOKUP(I660,'2026-01-09_taxon-match'!$A$2:$N$81,3,FALSE),IF(_xlpm.x=0,"",_xlpm.x)))</f>
        <v>urn:lsid:marinespecies.org:taxname:196989</v>
      </c>
      <c r="M660" s="46" t="str">
        <f>IF($I660="","",_xlfn.LET(_xlpm.x,VLOOKUP($I660,'2026-01-09_taxon-match'!$A$2:$N$81,5,FALSE),IF(_xlpm.x=0,"",_xlpm.x)))</f>
        <v>Thiele, 1893</v>
      </c>
      <c r="N660" s="46" t="str">
        <f>IF($I660="","",_xlfn.LET(_xlpm.x,VLOOKUP($I660,'2026-01-09_taxon-match'!$A$2:$N$81,6,FALSE),IF(_xlpm.x=0,"",_xlpm.x)))</f>
        <v>Animalia</v>
      </c>
      <c r="O660" s="46" t="str">
        <f>IF($I660="","",_xlfn.LET(_xlpm.x,VLOOKUP($I660,'2026-01-09_taxon-match'!$A$2:$N$81,7,FALSE),IF(_xlpm.x=0,"",_xlpm.x)))</f>
        <v>Mollusca</v>
      </c>
      <c r="P660" s="46" t="str">
        <f>IF($I660="","",_xlfn.LET(_xlpm.x,VLOOKUP($I660,'2026-01-09_taxon-match'!$A$2:$N$81,8,FALSE),IF(_xlpm.x=0,"",_xlpm.x)))</f>
        <v>Gastropoda</v>
      </c>
      <c r="Q660" s="46" t="str">
        <f>IF($I660="","",_xlfn.LET(_xlpm.x,VLOOKUP($I660,'2026-01-09_taxon-match'!$A$2:$N$81,9,FALSE),IF(_xlpm.x=0,"",_xlpm.x)))</f>
        <v>Trochida</v>
      </c>
      <c r="R660" s="46" t="str">
        <f>IF($I660="","",_xlfn.LET(_xlpm.x,VLOOKUP($I660,'2026-01-09_taxon-match'!$A$2:$N$81,10,FALSE),IF(_xlpm.x=0,"",_xlpm.x)))</f>
        <v>Calliostomatidae</v>
      </c>
      <c r="S660" s="46" t="str">
        <f>IF($I660="","",_xlfn.LET(_xlpm.x,VLOOKUP($I660,'2026-01-09_taxon-match'!$A$2:$N$81,11,FALSE),IF(_xlpm.x=0,"",_xlpm.x)))</f>
        <v>Margarella</v>
      </c>
      <c r="T660" s="46" t="str">
        <f>IF($I660="","",_xlfn.LET(_xlpm.x,VLOOKUP($I660,'2026-01-09_taxon-match'!$A$2:$N$81,13,FALSE),IF(_xlpm.x=0,"",_xlpm.x)))</f>
        <v/>
      </c>
      <c r="U660" s="47">
        <v>1</v>
      </c>
      <c r="V660" s="47" t="s">
        <v>58</v>
      </c>
      <c r="W660" s="47"/>
      <c r="X660" s="47"/>
      <c r="Y660" s="46" t="str">
        <f>IF(V660="","",_xlfn.LET(_xlpm.x,VLOOKUP(V660,'Drop-down_menus'!$D$2:$E$13,2,FALSE),IF(_xlpm.x=0,"",_xlpm.x)))</f>
        <v>https://orcid.org/0000-0002-9708-1761</v>
      </c>
      <c r="Z660" s="46" t="str">
        <f>IF(W660="","",_xlfn.LET(_xlpm.x,VLOOKUP(W660,'Drop-down_menus'!$D$2:$E$13,2,FALSE),IF(_xlpm.x=0,"",_xlpm.x)))</f>
        <v/>
      </c>
      <c r="AA660" s="46" t="str">
        <f>IF(X660="","",_xlfn.LET(_xlpm.x,VLOOKUP(X660,'Drop-down_menus'!$D$2:$E$13,2,FALSE),IF(_xlpm.x=0,"",_xlpm.x)))</f>
        <v/>
      </c>
      <c r="AB660" s="40" t="s">
        <v>300</v>
      </c>
      <c r="AC660" s="40" t="s">
        <v>301</v>
      </c>
      <c r="AD660" s="50"/>
      <c r="AE660" s="47"/>
      <c r="AF660" s="47"/>
      <c r="AG660" s="47"/>
      <c r="AH660" s="47"/>
      <c r="AI660" s="47"/>
    </row>
    <row r="661" spans="1:35" ht="13.5" customHeight="1">
      <c r="A661" s="47"/>
      <c r="B661" s="47">
        <v>575</v>
      </c>
      <c r="C661" s="47" t="s">
        <v>130</v>
      </c>
      <c r="D661" s="46" t="b">
        <f>COUNTIF(Events!$B$2:$B$171, C661) &gt; 0</f>
        <v>1</v>
      </c>
      <c r="E661" s="47"/>
      <c r="F661" s="47"/>
      <c r="G661" s="47" t="s">
        <v>251</v>
      </c>
      <c r="H661" s="47"/>
      <c r="I661" s="46" t="s">
        <v>1323</v>
      </c>
      <c r="J661" s="46" t="str">
        <f>IF(I661="","",_xlfn.LET(_xlpm.x,VLOOKUP(I661,'2026-01-09_taxon-match'!$A$2:$N$81,4,FALSE),IF(_xlpm.x=0,"",_xlpm.x)))</f>
        <v>Animalia</v>
      </c>
      <c r="K661" s="47"/>
      <c r="L661" s="46" t="str">
        <f>IF(I661="","",_xlfn.LET(_xlpm.x,VLOOKUP(I661,'2026-01-09_taxon-match'!$A$2:$N$81,3,FALSE),IF(_xlpm.x=0,"",_xlpm.x)))</f>
        <v>urn:lsid:marinespecies.org:taxname:2</v>
      </c>
      <c r="M661" s="46" t="str">
        <f>IF($I661="","",_xlfn.LET(_xlpm.x,VLOOKUP($I661,'2026-01-09_taxon-match'!$A$2:$N$81,5,FALSE),IF(_xlpm.x=0,"",_xlpm.x)))</f>
        <v/>
      </c>
      <c r="N661" s="46" t="str">
        <f>IF($I661="","",_xlfn.LET(_xlpm.x,VLOOKUP($I661,'2026-01-09_taxon-match'!$A$2:$N$81,6,FALSE),IF(_xlpm.x=0,"",_xlpm.x)))</f>
        <v>Animalia</v>
      </c>
      <c r="O661" s="46" t="str">
        <f>IF($I661="","",_xlfn.LET(_xlpm.x,VLOOKUP($I661,'2026-01-09_taxon-match'!$A$2:$N$81,7,FALSE),IF(_xlpm.x=0,"",_xlpm.x)))</f>
        <v/>
      </c>
      <c r="P661" s="46" t="str">
        <f>IF($I661="","",_xlfn.LET(_xlpm.x,VLOOKUP($I661,'2026-01-09_taxon-match'!$A$2:$N$81,8,FALSE),IF(_xlpm.x=0,"",_xlpm.x)))</f>
        <v/>
      </c>
      <c r="Q661" s="46" t="str">
        <f>IF($I661="","",_xlfn.LET(_xlpm.x,VLOOKUP($I661,'2026-01-09_taxon-match'!$A$2:$N$81,9,FALSE),IF(_xlpm.x=0,"",_xlpm.x)))</f>
        <v/>
      </c>
      <c r="R661" s="46" t="str">
        <f>IF($I661="","",_xlfn.LET(_xlpm.x,VLOOKUP($I661,'2026-01-09_taxon-match'!$A$2:$N$81,10,FALSE),IF(_xlpm.x=0,"",_xlpm.x)))</f>
        <v/>
      </c>
      <c r="S661" s="46" t="str">
        <f>IF($I661="","",_xlfn.LET(_xlpm.x,VLOOKUP($I661,'2026-01-09_taxon-match'!$A$2:$N$81,11,FALSE),IF(_xlpm.x=0,"",_xlpm.x)))</f>
        <v/>
      </c>
      <c r="T661" s="46" t="str">
        <f>IF($I661="","",_xlfn.LET(_xlpm.x,VLOOKUP($I661,'2026-01-09_taxon-match'!$A$2:$N$81,13,FALSE),IF(_xlpm.x=0,"",_xlpm.x)))</f>
        <v/>
      </c>
      <c r="U661" s="47">
        <v>500</v>
      </c>
      <c r="V661" s="47" t="s">
        <v>42</v>
      </c>
      <c r="W661" s="47"/>
      <c r="X661" s="47"/>
      <c r="Y661" s="46" t="str">
        <f>IF(V661="","",_xlfn.LET(_xlpm.x,VLOOKUP(V661,'Drop-down_menus'!$D$2:$E$13,2,FALSE),IF(_xlpm.x=0,"",_xlpm.x)))</f>
        <v/>
      </c>
      <c r="Z661" s="46" t="str">
        <f>IF(W661="","",_xlfn.LET(_xlpm.x,VLOOKUP(W661,'Drop-down_menus'!$D$2:$E$13,2,FALSE),IF(_xlpm.x=0,"",_xlpm.x)))</f>
        <v/>
      </c>
      <c r="AA661" s="46" t="str">
        <f>IF(X661="","",_xlfn.LET(_xlpm.x,VLOOKUP(X661,'Drop-down_menus'!$D$2:$E$13,2,FALSE),IF(_xlpm.x=0,"",_xlpm.x)))</f>
        <v/>
      </c>
      <c r="AB661" s="40" t="s">
        <v>172</v>
      </c>
      <c r="AC661" s="40" t="s">
        <v>173</v>
      </c>
      <c r="AD661" s="47"/>
      <c r="AE661" s="47"/>
      <c r="AF661" s="47"/>
      <c r="AG661" s="47"/>
      <c r="AH661" s="47"/>
      <c r="AI661" s="47"/>
    </row>
    <row r="662" spans="1:35" ht="13.5" customHeight="1">
      <c r="B662" s="46">
        <v>575</v>
      </c>
      <c r="C662" s="46" t="s">
        <v>123</v>
      </c>
      <c r="D662" s="46" t="b">
        <f>COUNTIF(Events!$B$2:$B$171, C662) &gt; 0</f>
        <v>1</v>
      </c>
      <c r="G662" s="46" t="s">
        <v>1221</v>
      </c>
      <c r="I662" s="2" t="s">
        <v>308</v>
      </c>
      <c r="J662" s="46" t="str">
        <f>IF(I662="","",_xlfn.LET(_xlpm.x,VLOOKUP(I662,'2026-01-09_taxon-match'!$A$2:$N$81,4,FALSE),IF(_xlpm.x=0,"",_xlpm.x)))</f>
        <v>Margarella</v>
      </c>
      <c r="K662" s="46" t="s">
        <v>1318</v>
      </c>
      <c r="L662" s="46" t="str">
        <f>IF(I662="","",_xlfn.LET(_xlpm.x,VLOOKUP(I662,'2026-01-09_taxon-match'!$A$2:$N$81,3,FALSE),IF(_xlpm.x=0,"",_xlpm.x)))</f>
        <v>urn:lsid:marinespecies.org:taxname:196989</v>
      </c>
      <c r="M662" s="46" t="str">
        <f>IF($I662="","",_xlfn.LET(_xlpm.x,VLOOKUP($I662,'2026-01-09_taxon-match'!$A$2:$N$81,5,FALSE),IF(_xlpm.x=0,"",_xlpm.x)))</f>
        <v>Thiele, 1893</v>
      </c>
      <c r="N662" s="46" t="str">
        <f>IF($I662="","",_xlfn.LET(_xlpm.x,VLOOKUP($I662,'2026-01-09_taxon-match'!$A$2:$N$81,6,FALSE),IF(_xlpm.x=0,"",_xlpm.x)))</f>
        <v>Animalia</v>
      </c>
      <c r="O662" s="46" t="str">
        <f>IF($I662="","",_xlfn.LET(_xlpm.x,VLOOKUP($I662,'2026-01-09_taxon-match'!$A$2:$N$81,7,FALSE),IF(_xlpm.x=0,"",_xlpm.x)))</f>
        <v>Mollusca</v>
      </c>
      <c r="P662" s="46" t="str">
        <f>IF($I662="","",_xlfn.LET(_xlpm.x,VLOOKUP($I662,'2026-01-09_taxon-match'!$A$2:$N$81,8,FALSE),IF(_xlpm.x=0,"",_xlpm.x)))</f>
        <v>Gastropoda</v>
      </c>
      <c r="Q662" s="46" t="str">
        <f>IF($I662="","",_xlfn.LET(_xlpm.x,VLOOKUP($I662,'2026-01-09_taxon-match'!$A$2:$N$81,9,FALSE),IF(_xlpm.x=0,"",_xlpm.x)))</f>
        <v>Trochida</v>
      </c>
      <c r="R662" s="46" t="str">
        <f>IF($I662="","",_xlfn.LET(_xlpm.x,VLOOKUP($I662,'2026-01-09_taxon-match'!$A$2:$N$81,10,FALSE),IF(_xlpm.x=0,"",_xlpm.x)))</f>
        <v>Calliostomatidae</v>
      </c>
      <c r="S662" s="46" t="str">
        <f>IF($I662="","",_xlfn.LET(_xlpm.x,VLOOKUP($I662,'2026-01-09_taxon-match'!$A$2:$N$81,11,FALSE),IF(_xlpm.x=0,"",_xlpm.x)))</f>
        <v>Margarella</v>
      </c>
      <c r="T662" s="46" t="str">
        <f>IF($I662="","",_xlfn.LET(_xlpm.x,VLOOKUP($I662,'2026-01-09_taxon-match'!$A$2:$N$81,13,FALSE),IF(_xlpm.x=0,"",_xlpm.x)))</f>
        <v/>
      </c>
      <c r="U662" s="46">
        <v>1</v>
      </c>
      <c r="V662" s="2" t="s">
        <v>58</v>
      </c>
      <c r="Y662" s="46" t="str">
        <f>IF(V662="","",_xlfn.LET(_xlpm.x,VLOOKUP(V662,'Drop-down_menus'!$D$2:$E$13,2,FALSE),IF(_xlpm.x=0,"",_xlpm.x)))</f>
        <v>https://orcid.org/0000-0002-9708-1761</v>
      </c>
      <c r="Z662" s="46" t="str">
        <f>IF(W662="","",_xlfn.LET(_xlpm.x,VLOOKUP(W662,'Drop-down_menus'!$D$2:$E$13,2,FALSE),IF(_xlpm.x=0,"",_xlpm.x)))</f>
        <v/>
      </c>
      <c r="AA662" s="46" t="str">
        <f>IF(X662="","",_xlfn.LET(_xlpm.x,VLOOKUP(X662,'Drop-down_menus'!$D$2:$E$13,2,FALSE),IF(_xlpm.x=0,"",_xlpm.x)))</f>
        <v/>
      </c>
      <c r="AB662" s="46" t="s">
        <v>300</v>
      </c>
      <c r="AC662" s="46" t="s">
        <v>1255</v>
      </c>
    </row>
    <row r="663" spans="1:35" ht="13.5" customHeight="1">
      <c r="A663" s="47"/>
      <c r="B663" s="47">
        <v>575</v>
      </c>
      <c r="C663" s="47" t="s">
        <v>123</v>
      </c>
      <c r="D663" s="46" t="b">
        <f>COUNTIF(Events!$B$2:$B$171, C663) &gt; 0</f>
        <v>1</v>
      </c>
      <c r="E663" s="47" t="s">
        <v>169</v>
      </c>
      <c r="F663" s="47" t="s">
        <v>298</v>
      </c>
      <c r="G663" s="47" t="s">
        <v>308</v>
      </c>
      <c r="H663" s="47"/>
      <c r="I663" s="2" t="s">
        <v>308</v>
      </c>
      <c r="J663" s="46" t="str">
        <f>IF(I663="","",_xlfn.LET(_xlpm.x,VLOOKUP(I663,'2026-01-09_taxon-match'!$A$2:$N$81,4,FALSE),IF(_xlpm.x=0,"",_xlpm.x)))</f>
        <v>Margarella</v>
      </c>
      <c r="K663" s="47"/>
      <c r="L663" s="46" t="str">
        <f>IF(I663="","",_xlfn.LET(_xlpm.x,VLOOKUP(I663,'2026-01-09_taxon-match'!$A$2:$N$81,3,FALSE),IF(_xlpm.x=0,"",_xlpm.x)))</f>
        <v>urn:lsid:marinespecies.org:taxname:196989</v>
      </c>
      <c r="M663" s="46" t="str">
        <f>IF($I663="","",_xlfn.LET(_xlpm.x,VLOOKUP($I663,'2026-01-09_taxon-match'!$A$2:$N$81,5,FALSE),IF(_xlpm.x=0,"",_xlpm.x)))</f>
        <v>Thiele, 1893</v>
      </c>
      <c r="N663" s="46" t="str">
        <f>IF($I663="","",_xlfn.LET(_xlpm.x,VLOOKUP($I663,'2026-01-09_taxon-match'!$A$2:$N$81,6,FALSE),IF(_xlpm.x=0,"",_xlpm.x)))</f>
        <v>Animalia</v>
      </c>
      <c r="O663" s="46" t="str">
        <f>IF($I663="","",_xlfn.LET(_xlpm.x,VLOOKUP($I663,'2026-01-09_taxon-match'!$A$2:$N$81,7,FALSE),IF(_xlpm.x=0,"",_xlpm.x)))</f>
        <v>Mollusca</v>
      </c>
      <c r="P663" s="46" t="str">
        <f>IF($I663="","",_xlfn.LET(_xlpm.x,VLOOKUP($I663,'2026-01-09_taxon-match'!$A$2:$N$81,8,FALSE),IF(_xlpm.x=0,"",_xlpm.x)))</f>
        <v>Gastropoda</v>
      </c>
      <c r="Q663" s="46" t="str">
        <f>IF($I663="","",_xlfn.LET(_xlpm.x,VLOOKUP($I663,'2026-01-09_taxon-match'!$A$2:$N$81,9,FALSE),IF(_xlpm.x=0,"",_xlpm.x)))</f>
        <v>Trochida</v>
      </c>
      <c r="R663" s="46" t="str">
        <f>IF($I663="","",_xlfn.LET(_xlpm.x,VLOOKUP($I663,'2026-01-09_taxon-match'!$A$2:$N$81,10,FALSE),IF(_xlpm.x=0,"",_xlpm.x)))</f>
        <v>Calliostomatidae</v>
      </c>
      <c r="S663" s="46" t="str">
        <f>IF($I663="","",_xlfn.LET(_xlpm.x,VLOOKUP($I663,'2026-01-09_taxon-match'!$A$2:$N$81,11,FALSE),IF(_xlpm.x=0,"",_xlpm.x)))</f>
        <v>Margarella</v>
      </c>
      <c r="T663" s="46" t="str">
        <f>IF($I663="","",_xlfn.LET(_xlpm.x,VLOOKUP($I663,'2026-01-09_taxon-match'!$A$2:$N$81,13,FALSE),IF(_xlpm.x=0,"",_xlpm.x)))</f>
        <v/>
      </c>
      <c r="U663" s="47">
        <v>1</v>
      </c>
      <c r="V663" s="47" t="s">
        <v>58</v>
      </c>
      <c r="W663" s="47"/>
      <c r="X663" s="47"/>
      <c r="Y663" s="46" t="str">
        <f>IF(V663="","",_xlfn.LET(_xlpm.x,VLOOKUP(V663,'Drop-down_menus'!$D$2:$E$13,2,FALSE),IF(_xlpm.x=0,"",_xlpm.x)))</f>
        <v>https://orcid.org/0000-0002-9708-1761</v>
      </c>
      <c r="Z663" s="46" t="str">
        <f>IF(W663="","",_xlfn.LET(_xlpm.x,VLOOKUP(W663,'Drop-down_menus'!$D$2:$E$13,2,FALSE),IF(_xlpm.x=0,"",_xlpm.x)))</f>
        <v/>
      </c>
      <c r="AA663" s="46" t="str">
        <f>IF(X663="","",_xlfn.LET(_xlpm.x,VLOOKUP(X663,'Drop-down_menus'!$D$2:$E$13,2,FALSE),IF(_xlpm.x=0,"",_xlpm.x)))</f>
        <v/>
      </c>
      <c r="AB663" s="40" t="s">
        <v>300</v>
      </c>
      <c r="AC663" s="40" t="s">
        <v>301</v>
      </c>
      <c r="AD663" s="50"/>
      <c r="AE663" s="47"/>
      <c r="AF663" s="47"/>
      <c r="AG663" s="47"/>
      <c r="AH663" s="47"/>
      <c r="AI663" s="47"/>
    </row>
    <row r="664" spans="1:35" ht="13.5" customHeight="1">
      <c r="A664" s="47"/>
      <c r="B664" s="47">
        <v>576</v>
      </c>
      <c r="C664" s="47" t="s">
        <v>130</v>
      </c>
      <c r="D664" s="46" t="b">
        <f>COUNTIF(Events!$B$2:$B$171, C664) &gt; 0</f>
        <v>1</v>
      </c>
      <c r="E664" s="47"/>
      <c r="F664" s="47"/>
      <c r="G664" s="47" t="s">
        <v>251</v>
      </c>
      <c r="H664" s="47"/>
      <c r="I664" s="46" t="s">
        <v>1323</v>
      </c>
      <c r="J664" s="46" t="str">
        <f>IF(I664="","",_xlfn.LET(_xlpm.x,VLOOKUP(I664,'2026-01-09_taxon-match'!$A$2:$N$81,4,FALSE),IF(_xlpm.x=0,"",_xlpm.x)))</f>
        <v>Animalia</v>
      </c>
      <c r="K664" s="47"/>
      <c r="L664" s="46" t="str">
        <f>IF(I664="","",_xlfn.LET(_xlpm.x,VLOOKUP(I664,'2026-01-09_taxon-match'!$A$2:$N$81,3,FALSE),IF(_xlpm.x=0,"",_xlpm.x)))</f>
        <v>urn:lsid:marinespecies.org:taxname:2</v>
      </c>
      <c r="M664" s="46" t="str">
        <f>IF($I664="","",_xlfn.LET(_xlpm.x,VLOOKUP($I664,'2026-01-09_taxon-match'!$A$2:$N$81,5,FALSE),IF(_xlpm.x=0,"",_xlpm.x)))</f>
        <v/>
      </c>
      <c r="N664" s="46" t="str">
        <f>IF($I664="","",_xlfn.LET(_xlpm.x,VLOOKUP($I664,'2026-01-09_taxon-match'!$A$2:$N$81,6,FALSE),IF(_xlpm.x=0,"",_xlpm.x)))</f>
        <v>Animalia</v>
      </c>
      <c r="O664" s="46" t="str">
        <f>IF($I664="","",_xlfn.LET(_xlpm.x,VLOOKUP($I664,'2026-01-09_taxon-match'!$A$2:$N$81,7,FALSE),IF(_xlpm.x=0,"",_xlpm.x)))</f>
        <v/>
      </c>
      <c r="P664" s="46" t="str">
        <f>IF($I664="","",_xlfn.LET(_xlpm.x,VLOOKUP($I664,'2026-01-09_taxon-match'!$A$2:$N$81,8,FALSE),IF(_xlpm.x=0,"",_xlpm.x)))</f>
        <v/>
      </c>
      <c r="Q664" s="46" t="str">
        <f>IF($I664="","",_xlfn.LET(_xlpm.x,VLOOKUP($I664,'2026-01-09_taxon-match'!$A$2:$N$81,9,FALSE),IF(_xlpm.x=0,"",_xlpm.x)))</f>
        <v/>
      </c>
      <c r="R664" s="46" t="str">
        <f>IF($I664="","",_xlfn.LET(_xlpm.x,VLOOKUP($I664,'2026-01-09_taxon-match'!$A$2:$N$81,10,FALSE),IF(_xlpm.x=0,"",_xlpm.x)))</f>
        <v/>
      </c>
      <c r="S664" s="46" t="str">
        <f>IF($I664="","",_xlfn.LET(_xlpm.x,VLOOKUP($I664,'2026-01-09_taxon-match'!$A$2:$N$81,11,FALSE),IF(_xlpm.x=0,"",_xlpm.x)))</f>
        <v/>
      </c>
      <c r="T664" s="46" t="str">
        <f>IF($I664="","",_xlfn.LET(_xlpm.x,VLOOKUP($I664,'2026-01-09_taxon-match'!$A$2:$N$81,13,FALSE),IF(_xlpm.x=0,"",_xlpm.x)))</f>
        <v/>
      </c>
      <c r="U664" s="47">
        <v>500</v>
      </c>
      <c r="V664" s="47" t="s">
        <v>42</v>
      </c>
      <c r="W664" s="47"/>
      <c r="X664" s="47"/>
      <c r="Y664" s="46" t="str">
        <f>IF(V664="","",_xlfn.LET(_xlpm.x,VLOOKUP(V664,'Drop-down_menus'!$D$2:$E$13,2,FALSE),IF(_xlpm.x=0,"",_xlpm.x)))</f>
        <v/>
      </c>
      <c r="Z664" s="46" t="str">
        <f>IF(W664="","",_xlfn.LET(_xlpm.x,VLOOKUP(W664,'Drop-down_menus'!$D$2:$E$13,2,FALSE),IF(_xlpm.x=0,"",_xlpm.x)))</f>
        <v/>
      </c>
      <c r="AA664" s="46" t="str">
        <f>IF(X664="","",_xlfn.LET(_xlpm.x,VLOOKUP(X664,'Drop-down_menus'!$D$2:$E$13,2,FALSE),IF(_xlpm.x=0,"",_xlpm.x)))</f>
        <v/>
      </c>
      <c r="AB664" s="40" t="s">
        <v>172</v>
      </c>
      <c r="AC664" s="40" t="s">
        <v>173</v>
      </c>
      <c r="AD664" s="47"/>
      <c r="AE664" s="47"/>
      <c r="AF664" s="47"/>
      <c r="AG664" s="47"/>
      <c r="AH664" s="47"/>
      <c r="AI664" s="47"/>
    </row>
    <row r="665" spans="1:35" ht="13.5" customHeight="1">
      <c r="B665" s="46">
        <v>576</v>
      </c>
      <c r="C665" s="46" t="s">
        <v>123</v>
      </c>
      <c r="D665" s="46" t="b">
        <f>COUNTIF(Events!$B$2:$B$171, C665) &gt; 0</f>
        <v>1</v>
      </c>
      <c r="G665" s="46" t="s">
        <v>1212</v>
      </c>
      <c r="I665" s="46" t="s">
        <v>315</v>
      </c>
      <c r="J665" s="46" t="str">
        <f>IF(I665="","",_xlfn.LET(_xlpm.x,VLOOKUP(I665,'2026-01-09_taxon-match'!$A$2:$N$81,4,FALSE),IF(_xlpm.x=0,"",_xlpm.x)))</f>
        <v>Cnemidocarpa verrucosa</v>
      </c>
      <c r="L665" s="46" t="str">
        <f>IF(I665="","",_xlfn.LET(_xlpm.x,VLOOKUP(I665,'2026-01-09_taxon-match'!$A$2:$N$81,3,FALSE),IF(_xlpm.x=0,"",_xlpm.x)))</f>
        <v>urn:lsid:marinespecies.org:taxname:173893</v>
      </c>
      <c r="M665" s="46" t="str">
        <f>IF($I665="","",_xlfn.LET(_xlpm.x,VLOOKUP($I665,'2026-01-09_taxon-match'!$A$2:$N$81,5,FALSE),IF(_xlpm.x=0,"",_xlpm.x)))</f>
        <v>(Lesson, 1830)</v>
      </c>
      <c r="N665" s="46" t="str">
        <f>IF($I665="","",_xlfn.LET(_xlpm.x,VLOOKUP($I665,'2026-01-09_taxon-match'!$A$2:$N$81,6,FALSE),IF(_xlpm.x=0,"",_xlpm.x)))</f>
        <v>Animalia</v>
      </c>
      <c r="O665" s="46" t="str">
        <f>IF($I665="","",_xlfn.LET(_xlpm.x,VLOOKUP($I665,'2026-01-09_taxon-match'!$A$2:$N$81,7,FALSE),IF(_xlpm.x=0,"",_xlpm.x)))</f>
        <v>Chordata</v>
      </c>
      <c r="P665" s="46" t="str">
        <f>IF($I665="","",_xlfn.LET(_xlpm.x,VLOOKUP($I665,'2026-01-09_taxon-match'!$A$2:$N$81,8,FALSE),IF(_xlpm.x=0,"",_xlpm.x)))</f>
        <v>Ascidiacea</v>
      </c>
      <c r="Q665" s="46" t="str">
        <f>IF($I665="","",_xlfn.LET(_xlpm.x,VLOOKUP($I665,'2026-01-09_taxon-match'!$A$2:$N$81,9,FALSE),IF(_xlpm.x=0,"",_xlpm.x)))</f>
        <v>Stolidobranchia</v>
      </c>
      <c r="R665" s="46" t="str">
        <f>IF($I665="","",_xlfn.LET(_xlpm.x,VLOOKUP($I665,'2026-01-09_taxon-match'!$A$2:$N$81,10,FALSE),IF(_xlpm.x=0,"",_xlpm.x)))</f>
        <v>Styelidae</v>
      </c>
      <c r="S665" s="46" t="str">
        <f>IF($I665="","",_xlfn.LET(_xlpm.x,VLOOKUP($I665,'2026-01-09_taxon-match'!$A$2:$N$81,11,FALSE),IF(_xlpm.x=0,"",_xlpm.x)))</f>
        <v>Cnemidocarpa</v>
      </c>
      <c r="T665" s="46" t="str">
        <f>IF($I665="","",_xlfn.LET(_xlpm.x,VLOOKUP($I665,'2026-01-09_taxon-match'!$A$2:$N$81,13,FALSE),IF(_xlpm.x=0,"",_xlpm.x)))</f>
        <v>verrucosa</v>
      </c>
      <c r="U665" s="46">
        <v>1</v>
      </c>
      <c r="V665" s="2" t="s">
        <v>58</v>
      </c>
      <c r="Y665" s="46" t="str">
        <f>IF(V665="","",_xlfn.LET(_xlpm.x,VLOOKUP(V665,'Drop-down_menus'!$D$2:$E$13,2,FALSE),IF(_xlpm.x=0,"",_xlpm.x)))</f>
        <v>https://orcid.org/0000-0002-9708-1761</v>
      </c>
      <c r="Z665" s="46" t="str">
        <f>IF(W665="","",_xlfn.LET(_xlpm.x,VLOOKUP(W665,'Drop-down_menus'!$D$2:$E$13,2,FALSE),IF(_xlpm.x=0,"",_xlpm.x)))</f>
        <v/>
      </c>
      <c r="AA665" s="46" t="str">
        <f>IF(X665="","",_xlfn.LET(_xlpm.x,VLOOKUP(X665,'Drop-down_menus'!$D$2:$E$13,2,FALSE),IF(_xlpm.x=0,"",_xlpm.x)))</f>
        <v/>
      </c>
      <c r="AB665" s="46" t="s">
        <v>300</v>
      </c>
      <c r="AC665" s="46" t="s">
        <v>1255</v>
      </c>
    </row>
    <row r="666" spans="1:35" ht="13.5" customHeight="1">
      <c r="A666" s="47"/>
      <c r="B666" s="47">
        <v>576</v>
      </c>
      <c r="C666" s="47" t="s">
        <v>123</v>
      </c>
      <c r="D666" s="46" t="b">
        <f>COUNTIF(Events!$B$2:$B$171, C666) &gt; 0</f>
        <v>1</v>
      </c>
      <c r="E666" s="47" t="s">
        <v>169</v>
      </c>
      <c r="F666" s="47" t="s">
        <v>298</v>
      </c>
      <c r="G666" s="47" t="s">
        <v>299</v>
      </c>
      <c r="H666" s="47"/>
      <c r="I666" s="46" t="s">
        <v>315</v>
      </c>
      <c r="J666" s="46" t="str">
        <f>IF(I666="","",_xlfn.LET(_xlpm.x,VLOOKUP(I666,'2026-01-09_taxon-match'!$A$2:$N$81,4,FALSE),IF(_xlpm.x=0,"",_xlpm.x)))</f>
        <v>Cnemidocarpa verrucosa</v>
      </c>
      <c r="K666" s="47"/>
      <c r="L666" s="46" t="str">
        <f>IF(I666="","",_xlfn.LET(_xlpm.x,VLOOKUP(I666,'2026-01-09_taxon-match'!$A$2:$N$81,3,FALSE),IF(_xlpm.x=0,"",_xlpm.x)))</f>
        <v>urn:lsid:marinespecies.org:taxname:173893</v>
      </c>
      <c r="M666" s="46" t="str">
        <f>IF($I666="","",_xlfn.LET(_xlpm.x,VLOOKUP($I666,'2026-01-09_taxon-match'!$A$2:$N$81,5,FALSE),IF(_xlpm.x=0,"",_xlpm.x)))</f>
        <v>(Lesson, 1830)</v>
      </c>
      <c r="N666" s="46" t="str">
        <f>IF($I666="","",_xlfn.LET(_xlpm.x,VLOOKUP($I666,'2026-01-09_taxon-match'!$A$2:$N$81,6,FALSE),IF(_xlpm.x=0,"",_xlpm.x)))</f>
        <v>Animalia</v>
      </c>
      <c r="O666" s="46" t="str">
        <f>IF($I666="","",_xlfn.LET(_xlpm.x,VLOOKUP($I666,'2026-01-09_taxon-match'!$A$2:$N$81,7,FALSE),IF(_xlpm.x=0,"",_xlpm.x)))</f>
        <v>Chordata</v>
      </c>
      <c r="P666" s="46" t="str">
        <f>IF($I666="","",_xlfn.LET(_xlpm.x,VLOOKUP($I666,'2026-01-09_taxon-match'!$A$2:$N$81,8,FALSE),IF(_xlpm.x=0,"",_xlpm.x)))</f>
        <v>Ascidiacea</v>
      </c>
      <c r="Q666" s="46" t="str">
        <f>IF($I666="","",_xlfn.LET(_xlpm.x,VLOOKUP($I666,'2026-01-09_taxon-match'!$A$2:$N$81,9,FALSE),IF(_xlpm.x=0,"",_xlpm.x)))</f>
        <v>Stolidobranchia</v>
      </c>
      <c r="R666" s="46" t="str">
        <f>IF($I666="","",_xlfn.LET(_xlpm.x,VLOOKUP($I666,'2026-01-09_taxon-match'!$A$2:$N$81,10,FALSE),IF(_xlpm.x=0,"",_xlpm.x)))</f>
        <v>Styelidae</v>
      </c>
      <c r="S666" s="46" t="str">
        <f>IF($I666="","",_xlfn.LET(_xlpm.x,VLOOKUP($I666,'2026-01-09_taxon-match'!$A$2:$N$81,11,FALSE),IF(_xlpm.x=0,"",_xlpm.x)))</f>
        <v>Cnemidocarpa</v>
      </c>
      <c r="T666" s="46" t="str">
        <f>IF($I666="","",_xlfn.LET(_xlpm.x,VLOOKUP($I666,'2026-01-09_taxon-match'!$A$2:$N$81,13,FALSE),IF(_xlpm.x=0,"",_xlpm.x)))</f>
        <v>verrucosa</v>
      </c>
      <c r="U666" s="47">
        <v>1</v>
      </c>
      <c r="V666" s="47" t="s">
        <v>58</v>
      </c>
      <c r="W666" s="47"/>
      <c r="X666" s="47"/>
      <c r="Y666" s="46" t="str">
        <f>IF(V666="","",_xlfn.LET(_xlpm.x,VLOOKUP(V666,'Drop-down_menus'!$D$2:$E$13,2,FALSE),IF(_xlpm.x=0,"",_xlpm.x)))</f>
        <v>https://orcid.org/0000-0002-9708-1761</v>
      </c>
      <c r="Z666" s="46" t="str">
        <f>IF(W666="","",_xlfn.LET(_xlpm.x,VLOOKUP(W666,'Drop-down_menus'!$D$2:$E$13,2,FALSE),IF(_xlpm.x=0,"",_xlpm.x)))</f>
        <v/>
      </c>
      <c r="AA666" s="46" t="str">
        <f>IF(X666="","",_xlfn.LET(_xlpm.x,VLOOKUP(X666,'Drop-down_menus'!$D$2:$E$13,2,FALSE),IF(_xlpm.x=0,"",_xlpm.x)))</f>
        <v/>
      </c>
      <c r="AB666" s="40" t="s">
        <v>300</v>
      </c>
      <c r="AC666" s="40" t="s">
        <v>301</v>
      </c>
      <c r="AD666" s="50"/>
      <c r="AE666" s="47"/>
      <c r="AF666" s="47"/>
      <c r="AG666" s="47"/>
      <c r="AH666" s="47"/>
      <c r="AI666" s="47"/>
    </row>
    <row r="667" spans="1:35" ht="13.5" customHeight="1">
      <c r="A667" s="47"/>
      <c r="B667" s="47">
        <v>577</v>
      </c>
      <c r="C667" s="47" t="s">
        <v>130</v>
      </c>
      <c r="D667" s="46" t="b">
        <f>COUNTIF(Events!$B$2:$B$171, C667) &gt; 0</f>
        <v>1</v>
      </c>
      <c r="E667" s="47"/>
      <c r="F667" s="47"/>
      <c r="G667" s="47" t="s">
        <v>304</v>
      </c>
      <c r="H667" s="47"/>
      <c r="I667" s="46" t="s">
        <v>304</v>
      </c>
      <c r="J667" s="46" t="str">
        <f>IF(I667="","",_xlfn.LET(_xlpm.x,VLOOKUP(I667,'2026-01-09_taxon-match'!$A$2:$N$81,4,FALSE),IF(_xlpm.x=0,"",_xlpm.x)))</f>
        <v>Porifera</v>
      </c>
      <c r="K667" s="47"/>
      <c r="L667" s="46" t="str">
        <f>IF(I667="","",_xlfn.LET(_xlpm.x,VLOOKUP(I667,'2026-01-09_taxon-match'!$A$2:$N$81,3,FALSE),IF(_xlpm.x=0,"",_xlpm.x)))</f>
        <v>urn:lsid:marinespecies.org:taxname:558</v>
      </c>
      <c r="M667" s="46" t="str">
        <f>IF($I667="","",_xlfn.LET(_xlpm.x,VLOOKUP($I667,'2026-01-09_taxon-match'!$A$2:$N$81,5,FALSE),IF(_xlpm.x=0,"",_xlpm.x)))</f>
        <v>Grant, 1836</v>
      </c>
      <c r="N667" s="46" t="str">
        <f>IF($I667="","",_xlfn.LET(_xlpm.x,VLOOKUP($I667,'2026-01-09_taxon-match'!$A$2:$N$81,6,FALSE),IF(_xlpm.x=0,"",_xlpm.x)))</f>
        <v>Animalia</v>
      </c>
      <c r="O667" s="46" t="str">
        <f>IF($I667="","",_xlfn.LET(_xlpm.x,VLOOKUP($I667,'2026-01-09_taxon-match'!$A$2:$N$81,7,FALSE),IF(_xlpm.x=0,"",_xlpm.x)))</f>
        <v>Porifera</v>
      </c>
      <c r="P667" s="46" t="str">
        <f>IF($I667="","",_xlfn.LET(_xlpm.x,VLOOKUP($I667,'2026-01-09_taxon-match'!$A$2:$N$81,8,FALSE),IF(_xlpm.x=0,"",_xlpm.x)))</f>
        <v/>
      </c>
      <c r="Q667" s="46" t="str">
        <f>IF($I667="","",_xlfn.LET(_xlpm.x,VLOOKUP($I667,'2026-01-09_taxon-match'!$A$2:$N$81,9,FALSE),IF(_xlpm.x=0,"",_xlpm.x)))</f>
        <v/>
      </c>
      <c r="R667" s="46" t="str">
        <f>IF($I667="","",_xlfn.LET(_xlpm.x,VLOOKUP($I667,'2026-01-09_taxon-match'!$A$2:$N$81,10,FALSE),IF(_xlpm.x=0,"",_xlpm.x)))</f>
        <v/>
      </c>
      <c r="S667" s="46" t="str">
        <f>IF($I667="","",_xlfn.LET(_xlpm.x,VLOOKUP($I667,'2026-01-09_taxon-match'!$A$2:$N$81,11,FALSE),IF(_xlpm.x=0,"",_xlpm.x)))</f>
        <v/>
      </c>
      <c r="T667" s="46" t="str">
        <f>IF($I667="","",_xlfn.LET(_xlpm.x,VLOOKUP($I667,'2026-01-09_taxon-match'!$A$2:$N$81,13,FALSE),IF(_xlpm.x=0,"",_xlpm.x)))</f>
        <v/>
      </c>
      <c r="U667" s="47">
        <v>10</v>
      </c>
      <c r="V667" s="47" t="s">
        <v>42</v>
      </c>
      <c r="W667" s="47"/>
      <c r="X667" s="47"/>
      <c r="Y667" s="46" t="str">
        <f>IF(V667="","",_xlfn.LET(_xlpm.x,VLOOKUP(V667,'Drop-down_menus'!$D$2:$E$13,2,FALSE),IF(_xlpm.x=0,"",_xlpm.x)))</f>
        <v/>
      </c>
      <c r="Z667" s="46" t="str">
        <f>IF(W667="","",_xlfn.LET(_xlpm.x,VLOOKUP(W667,'Drop-down_menus'!$D$2:$E$13,2,FALSE),IF(_xlpm.x=0,"",_xlpm.x)))</f>
        <v/>
      </c>
      <c r="AA667" s="46" t="str">
        <f>IF(X667="","",_xlfn.LET(_xlpm.x,VLOOKUP(X667,'Drop-down_menus'!$D$2:$E$13,2,FALSE),IF(_xlpm.x=0,"",_xlpm.x)))</f>
        <v/>
      </c>
      <c r="AB667" s="40" t="s">
        <v>172</v>
      </c>
      <c r="AC667" s="40" t="s">
        <v>175</v>
      </c>
      <c r="AD667" s="47"/>
      <c r="AE667" s="47"/>
      <c r="AF667" s="47"/>
      <c r="AG667" s="47"/>
      <c r="AH667" s="47"/>
      <c r="AI667" s="47"/>
    </row>
    <row r="668" spans="1:35" ht="13.5" customHeight="1">
      <c r="B668" s="46">
        <v>577</v>
      </c>
      <c r="C668" s="46" t="s">
        <v>123</v>
      </c>
      <c r="D668" s="46" t="b">
        <f>COUNTIF(Events!$B$2:$B$171, C668) &gt; 0</f>
        <v>1</v>
      </c>
      <c r="G668" s="46" t="s">
        <v>1217</v>
      </c>
      <c r="I668" s="46" t="s">
        <v>1217</v>
      </c>
      <c r="J668" s="46" t="str">
        <f>IF(I668="","",_xlfn.LET(_xlpm.x,VLOOKUP(I668,'2026-01-09_taxon-match'!$A$2:$N$81,4,FALSE),IF(_xlpm.x=0,"",_xlpm.x)))</f>
        <v>Homaxinella balfourensis</v>
      </c>
      <c r="L668" s="46" t="str">
        <f>IF(I668="","",_xlfn.LET(_xlpm.x,VLOOKUP(I668,'2026-01-09_taxon-match'!$A$2:$N$81,3,FALSE),IF(_xlpm.x=0,"",_xlpm.x)))</f>
        <v>urn:lsid:marinespecies.org:taxname:170758</v>
      </c>
      <c r="M668" s="46" t="str">
        <f>IF($I668="","",_xlfn.LET(_xlpm.x,VLOOKUP($I668,'2026-01-09_taxon-match'!$A$2:$N$81,5,FALSE),IF(_xlpm.x=0,"",_xlpm.x)))</f>
        <v>(Ridley &amp; Dendy, 1886)</v>
      </c>
      <c r="N668" s="46" t="str">
        <f>IF($I668="","",_xlfn.LET(_xlpm.x,VLOOKUP($I668,'2026-01-09_taxon-match'!$A$2:$N$81,6,FALSE),IF(_xlpm.x=0,"",_xlpm.x)))</f>
        <v>Animalia</v>
      </c>
      <c r="O668" s="46" t="str">
        <f>IF($I668="","",_xlfn.LET(_xlpm.x,VLOOKUP($I668,'2026-01-09_taxon-match'!$A$2:$N$81,7,FALSE),IF(_xlpm.x=0,"",_xlpm.x)))</f>
        <v>Porifera</v>
      </c>
      <c r="P668" s="46" t="str">
        <f>IF($I668="","",_xlfn.LET(_xlpm.x,VLOOKUP($I668,'2026-01-09_taxon-match'!$A$2:$N$81,8,FALSE),IF(_xlpm.x=0,"",_xlpm.x)))</f>
        <v>Demospongiae</v>
      </c>
      <c r="Q668" s="46" t="str">
        <f>IF($I668="","",_xlfn.LET(_xlpm.x,VLOOKUP($I668,'2026-01-09_taxon-match'!$A$2:$N$81,9,FALSE),IF(_xlpm.x=0,"",_xlpm.x)))</f>
        <v>Suberitida</v>
      </c>
      <c r="R668" s="46" t="str">
        <f>IF($I668="","",_xlfn.LET(_xlpm.x,VLOOKUP($I668,'2026-01-09_taxon-match'!$A$2:$N$81,10,FALSE),IF(_xlpm.x=0,"",_xlpm.x)))</f>
        <v>Suberitidae</v>
      </c>
      <c r="S668" s="46" t="str">
        <f>IF($I668="","",_xlfn.LET(_xlpm.x,VLOOKUP($I668,'2026-01-09_taxon-match'!$A$2:$N$81,11,FALSE),IF(_xlpm.x=0,"",_xlpm.x)))</f>
        <v>Homaxinella</v>
      </c>
      <c r="T668" s="46" t="str">
        <f>IF($I668="","",_xlfn.LET(_xlpm.x,VLOOKUP($I668,'2026-01-09_taxon-match'!$A$2:$N$81,13,FALSE),IF(_xlpm.x=0,"",_xlpm.x)))</f>
        <v>balfourensis</v>
      </c>
      <c r="U668" s="46">
        <v>1</v>
      </c>
      <c r="V668" s="15" t="s">
        <v>32</v>
      </c>
      <c r="Y668" s="46" t="str">
        <f>IF(V668="","",_xlfn.LET(_xlpm.x,VLOOKUP(V668,'Drop-down_menus'!$D$2:$E$13,2,FALSE),IF(_xlpm.x=0,"",_xlpm.x)))</f>
        <v>https://orcid.org/0000-0001-5748-602X</v>
      </c>
      <c r="Z668" s="46" t="str">
        <f>IF(W668="","",_xlfn.LET(_xlpm.x,VLOOKUP(W668,'Drop-down_menus'!$D$2:$E$13,2,FALSE),IF(_xlpm.x=0,"",_xlpm.x)))</f>
        <v/>
      </c>
      <c r="AA668" s="46" t="str">
        <f>IF(X668="","",_xlfn.LET(_xlpm.x,VLOOKUP(X668,'Drop-down_menus'!$D$2:$E$13,2,FALSE),IF(_xlpm.x=0,"",_xlpm.x)))</f>
        <v/>
      </c>
      <c r="AB668" s="46" t="s">
        <v>300</v>
      </c>
      <c r="AC668" s="46" t="s">
        <v>1255</v>
      </c>
    </row>
    <row r="669" spans="1:35" ht="13.5" customHeight="1">
      <c r="A669" s="47"/>
      <c r="B669" s="47">
        <v>577</v>
      </c>
      <c r="C669" s="47" t="s">
        <v>123</v>
      </c>
      <c r="D669" s="46" t="b">
        <f>COUNTIF(Events!$B$2:$B$171, C669) &gt; 0</f>
        <v>1</v>
      </c>
      <c r="E669" s="47" t="s">
        <v>169</v>
      </c>
      <c r="F669" s="47" t="s">
        <v>298</v>
      </c>
      <c r="G669" s="47" t="s">
        <v>303</v>
      </c>
      <c r="H669" s="47"/>
      <c r="I669" s="46" t="s">
        <v>1217</v>
      </c>
      <c r="J669" s="46" t="str">
        <f>IF(I669="","",_xlfn.LET(_xlpm.x,VLOOKUP(I669,'2026-01-09_taxon-match'!$A$2:$N$81,4,FALSE),IF(_xlpm.x=0,"",_xlpm.x)))</f>
        <v>Homaxinella balfourensis</v>
      </c>
      <c r="K669" s="47"/>
      <c r="L669" s="46" t="str">
        <f>IF(I669="","",_xlfn.LET(_xlpm.x,VLOOKUP(I669,'2026-01-09_taxon-match'!$A$2:$N$81,3,FALSE),IF(_xlpm.x=0,"",_xlpm.x)))</f>
        <v>urn:lsid:marinespecies.org:taxname:170758</v>
      </c>
      <c r="M669" s="46" t="str">
        <f>IF($I669="","",_xlfn.LET(_xlpm.x,VLOOKUP($I669,'2026-01-09_taxon-match'!$A$2:$N$81,5,FALSE),IF(_xlpm.x=0,"",_xlpm.x)))</f>
        <v>(Ridley &amp; Dendy, 1886)</v>
      </c>
      <c r="N669" s="46" t="str">
        <f>IF($I669="","",_xlfn.LET(_xlpm.x,VLOOKUP($I669,'2026-01-09_taxon-match'!$A$2:$N$81,6,FALSE),IF(_xlpm.x=0,"",_xlpm.x)))</f>
        <v>Animalia</v>
      </c>
      <c r="O669" s="46" t="str">
        <f>IF($I669="","",_xlfn.LET(_xlpm.x,VLOOKUP($I669,'2026-01-09_taxon-match'!$A$2:$N$81,7,FALSE),IF(_xlpm.x=0,"",_xlpm.x)))</f>
        <v>Porifera</v>
      </c>
      <c r="P669" s="46" t="str">
        <f>IF($I669="","",_xlfn.LET(_xlpm.x,VLOOKUP($I669,'2026-01-09_taxon-match'!$A$2:$N$81,8,FALSE),IF(_xlpm.x=0,"",_xlpm.x)))</f>
        <v>Demospongiae</v>
      </c>
      <c r="Q669" s="46" t="str">
        <f>IF($I669="","",_xlfn.LET(_xlpm.x,VLOOKUP($I669,'2026-01-09_taxon-match'!$A$2:$N$81,9,FALSE),IF(_xlpm.x=0,"",_xlpm.x)))</f>
        <v>Suberitida</v>
      </c>
      <c r="R669" s="46" t="str">
        <f>IF($I669="","",_xlfn.LET(_xlpm.x,VLOOKUP($I669,'2026-01-09_taxon-match'!$A$2:$N$81,10,FALSE),IF(_xlpm.x=0,"",_xlpm.x)))</f>
        <v>Suberitidae</v>
      </c>
      <c r="S669" s="46" t="str">
        <f>IF($I669="","",_xlfn.LET(_xlpm.x,VLOOKUP($I669,'2026-01-09_taxon-match'!$A$2:$N$81,11,FALSE),IF(_xlpm.x=0,"",_xlpm.x)))</f>
        <v>Homaxinella</v>
      </c>
      <c r="T669" s="46" t="str">
        <f>IF($I669="","",_xlfn.LET(_xlpm.x,VLOOKUP($I669,'2026-01-09_taxon-match'!$A$2:$N$81,13,FALSE),IF(_xlpm.x=0,"",_xlpm.x)))</f>
        <v>balfourensis</v>
      </c>
      <c r="U669" s="47">
        <v>1</v>
      </c>
      <c r="V669" s="47" t="s">
        <v>58</v>
      </c>
      <c r="W669" s="47"/>
      <c r="X669" s="47"/>
      <c r="Y669" s="46" t="str">
        <f>IF(V669="","",_xlfn.LET(_xlpm.x,VLOOKUP(V669,'Drop-down_menus'!$D$2:$E$13,2,FALSE),IF(_xlpm.x=0,"",_xlpm.x)))</f>
        <v>https://orcid.org/0000-0002-9708-1761</v>
      </c>
      <c r="Z669" s="46" t="str">
        <f>IF(W669="","",_xlfn.LET(_xlpm.x,VLOOKUP(W669,'Drop-down_menus'!$D$2:$E$13,2,FALSE),IF(_xlpm.x=0,"",_xlpm.x)))</f>
        <v/>
      </c>
      <c r="AA669" s="46" t="str">
        <f>IF(X669="","",_xlfn.LET(_xlpm.x,VLOOKUP(X669,'Drop-down_menus'!$D$2:$E$13,2,FALSE),IF(_xlpm.x=0,"",_xlpm.x)))</f>
        <v/>
      </c>
      <c r="AB669" s="40" t="s">
        <v>300</v>
      </c>
      <c r="AC669" s="40" t="s">
        <v>301</v>
      </c>
      <c r="AD669" s="50"/>
      <c r="AE669" s="47"/>
      <c r="AF669" s="47"/>
      <c r="AG669" s="47"/>
      <c r="AH669" s="47"/>
      <c r="AI669" s="47"/>
    </row>
    <row r="670" spans="1:35" ht="13.5" customHeight="1">
      <c r="A670" s="47"/>
      <c r="B670" s="47">
        <v>578</v>
      </c>
      <c r="C670" s="47" t="s">
        <v>130</v>
      </c>
      <c r="D670" s="46" t="b">
        <f>COUNTIF(Events!$B$2:$B$171, C670) &gt; 0</f>
        <v>1</v>
      </c>
      <c r="E670" s="47"/>
      <c r="F670" s="47"/>
      <c r="G670" s="47" t="s">
        <v>237</v>
      </c>
      <c r="H670" s="47"/>
      <c r="I670" s="46" t="s">
        <v>1208</v>
      </c>
      <c r="J670" s="46" t="str">
        <f>IF(I670="","",_xlfn.LET(_xlpm.x,VLOOKUP(I670,'2026-01-09_taxon-match'!$A$2:$N$81,4,FALSE),IF(_xlpm.x=0,"",_xlpm.x)))</f>
        <v>Nacella concinna</v>
      </c>
      <c r="K670" s="47"/>
      <c r="L670" s="46" t="str">
        <f>IF(I670="","",_xlfn.LET(_xlpm.x,VLOOKUP(I670,'2026-01-09_taxon-match'!$A$2:$N$81,3,FALSE),IF(_xlpm.x=0,"",_xlpm.x)))</f>
        <v>urn:lsid:marinespecies.org:taxname:197296</v>
      </c>
      <c r="M670" s="46" t="str">
        <f>IF($I670="","",_xlfn.LET(_xlpm.x,VLOOKUP($I670,'2026-01-09_taxon-match'!$A$2:$N$81,5,FALSE),IF(_xlpm.x=0,"",_xlpm.x)))</f>
        <v>(Strebel, 1908)</v>
      </c>
      <c r="N670" s="46" t="str">
        <f>IF($I670="","",_xlfn.LET(_xlpm.x,VLOOKUP($I670,'2026-01-09_taxon-match'!$A$2:$N$81,6,FALSE),IF(_xlpm.x=0,"",_xlpm.x)))</f>
        <v>Animalia</v>
      </c>
      <c r="O670" s="46" t="str">
        <f>IF($I670="","",_xlfn.LET(_xlpm.x,VLOOKUP($I670,'2026-01-09_taxon-match'!$A$2:$N$81,7,FALSE),IF(_xlpm.x=0,"",_xlpm.x)))</f>
        <v>Mollusca</v>
      </c>
      <c r="P670" s="46" t="str">
        <f>IF($I670="","",_xlfn.LET(_xlpm.x,VLOOKUP($I670,'2026-01-09_taxon-match'!$A$2:$N$81,8,FALSE),IF(_xlpm.x=0,"",_xlpm.x)))</f>
        <v>Gastropoda</v>
      </c>
      <c r="Q670" s="46" t="str">
        <f>IF($I670="","",_xlfn.LET(_xlpm.x,VLOOKUP($I670,'2026-01-09_taxon-match'!$A$2:$N$81,9,FALSE),IF(_xlpm.x=0,"",_xlpm.x)))</f>
        <v>Nacellida</v>
      </c>
      <c r="R670" s="46" t="str">
        <f>IF($I670="","",_xlfn.LET(_xlpm.x,VLOOKUP($I670,'2026-01-09_taxon-match'!$A$2:$N$81,10,FALSE),IF(_xlpm.x=0,"",_xlpm.x)))</f>
        <v>Nacellidae</v>
      </c>
      <c r="S670" s="46" t="str">
        <f>IF($I670="","",_xlfn.LET(_xlpm.x,VLOOKUP($I670,'2026-01-09_taxon-match'!$A$2:$N$81,11,FALSE),IF(_xlpm.x=0,"",_xlpm.x)))</f>
        <v>Nacella</v>
      </c>
      <c r="T670" s="46" t="str">
        <f>IF($I670="","",_xlfn.LET(_xlpm.x,VLOOKUP($I670,'2026-01-09_taxon-match'!$A$2:$N$81,13,FALSE),IF(_xlpm.x=0,"",_xlpm.x)))</f>
        <v>concinna</v>
      </c>
      <c r="U670" s="47">
        <v>8</v>
      </c>
      <c r="V670" s="47" t="s">
        <v>42</v>
      </c>
      <c r="W670" s="47"/>
      <c r="X670" s="47"/>
      <c r="Y670" s="46" t="str">
        <f>IF(V670="","",_xlfn.LET(_xlpm.x,VLOOKUP(V670,'Drop-down_menus'!$D$2:$E$13,2,FALSE),IF(_xlpm.x=0,"",_xlpm.x)))</f>
        <v/>
      </c>
      <c r="Z670" s="46" t="str">
        <f>IF(W670="","",_xlfn.LET(_xlpm.x,VLOOKUP(W670,'Drop-down_menus'!$D$2:$E$13,2,FALSE),IF(_xlpm.x=0,"",_xlpm.x)))</f>
        <v/>
      </c>
      <c r="AA670" s="46" t="str">
        <f>IF(X670="","",_xlfn.LET(_xlpm.x,VLOOKUP(X670,'Drop-down_menus'!$D$2:$E$13,2,FALSE),IF(_xlpm.x=0,"",_xlpm.x)))</f>
        <v/>
      </c>
      <c r="AB670" s="40" t="s">
        <v>172</v>
      </c>
      <c r="AC670" s="40" t="s">
        <v>175</v>
      </c>
      <c r="AD670" s="47"/>
      <c r="AE670" s="47"/>
      <c r="AF670" s="47"/>
      <c r="AG670" s="47"/>
      <c r="AH670" s="47"/>
      <c r="AI670" s="47"/>
    </row>
    <row r="671" spans="1:35" ht="13.5" customHeight="1">
      <c r="B671" s="46">
        <v>578</v>
      </c>
      <c r="C671" s="46" t="s">
        <v>123</v>
      </c>
      <c r="D671" s="46" t="b">
        <f>COUNTIF(Events!$B$2:$B$171, C671) &gt; 0</f>
        <v>1</v>
      </c>
      <c r="G671" s="46" t="s">
        <v>1218</v>
      </c>
      <c r="I671" s="46" t="s">
        <v>304</v>
      </c>
      <c r="J671" s="46" t="str">
        <f>IF(I671="","",_xlfn.LET(_xlpm.x,VLOOKUP(I671,'2026-01-09_taxon-match'!$A$2:$N$81,4,FALSE),IF(_xlpm.x=0,"",_xlpm.x)))</f>
        <v>Porifera</v>
      </c>
      <c r="K671" s="46" t="s">
        <v>1318</v>
      </c>
      <c r="L671" s="46" t="str">
        <f>IF(I671="","",_xlfn.LET(_xlpm.x,VLOOKUP(I671,'2026-01-09_taxon-match'!$A$2:$N$81,3,FALSE),IF(_xlpm.x=0,"",_xlpm.x)))</f>
        <v>urn:lsid:marinespecies.org:taxname:558</v>
      </c>
      <c r="M671" s="46" t="str">
        <f>IF($I671="","",_xlfn.LET(_xlpm.x,VLOOKUP($I671,'2026-01-09_taxon-match'!$A$2:$N$81,5,FALSE),IF(_xlpm.x=0,"",_xlpm.x)))</f>
        <v>Grant, 1836</v>
      </c>
      <c r="N671" s="46" t="str">
        <f>IF($I671="","",_xlfn.LET(_xlpm.x,VLOOKUP($I671,'2026-01-09_taxon-match'!$A$2:$N$81,6,FALSE),IF(_xlpm.x=0,"",_xlpm.x)))</f>
        <v>Animalia</v>
      </c>
      <c r="O671" s="46" t="str">
        <f>IF($I671="","",_xlfn.LET(_xlpm.x,VLOOKUP($I671,'2026-01-09_taxon-match'!$A$2:$N$81,7,FALSE),IF(_xlpm.x=0,"",_xlpm.x)))</f>
        <v>Porifera</v>
      </c>
      <c r="P671" s="46" t="str">
        <f>IF($I671="","",_xlfn.LET(_xlpm.x,VLOOKUP($I671,'2026-01-09_taxon-match'!$A$2:$N$81,8,FALSE),IF(_xlpm.x=0,"",_xlpm.x)))</f>
        <v/>
      </c>
      <c r="Q671" s="46" t="str">
        <f>IF($I671="","",_xlfn.LET(_xlpm.x,VLOOKUP($I671,'2026-01-09_taxon-match'!$A$2:$N$81,9,FALSE),IF(_xlpm.x=0,"",_xlpm.x)))</f>
        <v/>
      </c>
      <c r="R671" s="46" t="str">
        <f>IF($I671="","",_xlfn.LET(_xlpm.x,VLOOKUP($I671,'2026-01-09_taxon-match'!$A$2:$N$81,10,FALSE),IF(_xlpm.x=0,"",_xlpm.x)))</f>
        <v/>
      </c>
      <c r="S671" s="46" t="str">
        <f>IF($I671="","",_xlfn.LET(_xlpm.x,VLOOKUP($I671,'2026-01-09_taxon-match'!$A$2:$N$81,11,FALSE),IF(_xlpm.x=0,"",_xlpm.x)))</f>
        <v/>
      </c>
      <c r="T671" s="46" t="str">
        <f>IF($I671="","",_xlfn.LET(_xlpm.x,VLOOKUP($I671,'2026-01-09_taxon-match'!$A$2:$N$81,13,FALSE),IF(_xlpm.x=0,"",_xlpm.x)))</f>
        <v/>
      </c>
      <c r="U671" s="46">
        <v>1</v>
      </c>
      <c r="V671" s="2" t="s">
        <v>58</v>
      </c>
      <c r="Y671" s="46" t="str">
        <f>IF(V671="","",_xlfn.LET(_xlpm.x,VLOOKUP(V671,'Drop-down_menus'!$D$2:$E$13,2,FALSE),IF(_xlpm.x=0,"",_xlpm.x)))</f>
        <v>https://orcid.org/0000-0002-9708-1761</v>
      </c>
      <c r="Z671" s="46" t="str">
        <f>IF(W671="","",_xlfn.LET(_xlpm.x,VLOOKUP(W671,'Drop-down_menus'!$D$2:$E$13,2,FALSE),IF(_xlpm.x=0,"",_xlpm.x)))</f>
        <v/>
      </c>
      <c r="AA671" s="46" t="str">
        <f>IF(X671="","",_xlfn.LET(_xlpm.x,VLOOKUP(X671,'Drop-down_menus'!$D$2:$E$13,2,FALSE),IF(_xlpm.x=0,"",_xlpm.x)))</f>
        <v/>
      </c>
      <c r="AB671" s="46" t="s">
        <v>300</v>
      </c>
      <c r="AC671" s="46" t="s">
        <v>1255</v>
      </c>
    </row>
    <row r="672" spans="1:35" ht="13.5" customHeight="1">
      <c r="A672" s="47"/>
      <c r="B672" s="47">
        <v>578</v>
      </c>
      <c r="C672" s="47" t="s">
        <v>123</v>
      </c>
      <c r="D672" s="46" t="b">
        <f>COUNTIF(Events!$B$2:$B$171, C672) &gt; 0</f>
        <v>1</v>
      </c>
      <c r="E672" s="47" t="s">
        <v>169</v>
      </c>
      <c r="F672" s="47" t="s">
        <v>298</v>
      </c>
      <c r="G672" s="47"/>
      <c r="H672" s="47"/>
      <c r="I672" s="47"/>
      <c r="J672" s="46" t="str">
        <f>IF(I672="","",_xlfn.LET(_xlpm.x,VLOOKUP(I672,'2026-01-09_taxon-match'!$A$2:$N$81,4,FALSE),IF(_xlpm.x=0,"",_xlpm.x)))</f>
        <v/>
      </c>
      <c r="K672" s="47"/>
      <c r="L672" s="46" t="str">
        <f>IF(I672="","",_xlfn.LET(_xlpm.x,VLOOKUP(I672,'2026-01-09_taxon-match'!$A$2:$N$81,3,FALSE),IF(_xlpm.x=0,"",_xlpm.x)))</f>
        <v/>
      </c>
      <c r="M672" s="46" t="str">
        <f>IF($I672="","",_xlfn.LET(_xlpm.x,VLOOKUP($I672,'2026-01-09_taxon-match'!$A$2:$N$81,5,FALSE),IF(_xlpm.x=0,"",_xlpm.x)))</f>
        <v/>
      </c>
      <c r="N672" s="46" t="str">
        <f>IF($I672="","",_xlfn.LET(_xlpm.x,VLOOKUP($I672,'2026-01-09_taxon-match'!$A$2:$N$81,6,FALSE),IF(_xlpm.x=0,"",_xlpm.x)))</f>
        <v/>
      </c>
      <c r="O672" s="46" t="str">
        <f>IF($I672="","",_xlfn.LET(_xlpm.x,VLOOKUP($I672,'2026-01-09_taxon-match'!$A$2:$N$81,7,FALSE),IF(_xlpm.x=0,"",_xlpm.x)))</f>
        <v/>
      </c>
      <c r="P672" s="46" t="str">
        <f>IF($I672="","",_xlfn.LET(_xlpm.x,VLOOKUP($I672,'2026-01-09_taxon-match'!$A$2:$N$81,8,FALSE),IF(_xlpm.x=0,"",_xlpm.x)))</f>
        <v/>
      </c>
      <c r="Q672" s="46" t="str">
        <f>IF($I672="","",_xlfn.LET(_xlpm.x,VLOOKUP($I672,'2026-01-09_taxon-match'!$A$2:$N$81,9,FALSE),IF(_xlpm.x=0,"",_xlpm.x)))</f>
        <v/>
      </c>
      <c r="R672" s="46" t="str">
        <f>IF($I672="","",_xlfn.LET(_xlpm.x,VLOOKUP($I672,'2026-01-09_taxon-match'!$A$2:$N$81,10,FALSE),IF(_xlpm.x=0,"",_xlpm.x)))</f>
        <v/>
      </c>
      <c r="S672" s="46" t="str">
        <f>IF($I672="","",_xlfn.LET(_xlpm.x,VLOOKUP($I672,'2026-01-09_taxon-match'!$A$2:$N$81,11,FALSE),IF(_xlpm.x=0,"",_xlpm.x)))</f>
        <v/>
      </c>
      <c r="T672" s="46" t="str">
        <f>IF($I672="","",_xlfn.LET(_xlpm.x,VLOOKUP($I672,'2026-01-09_taxon-match'!$A$2:$N$81,13,FALSE),IF(_xlpm.x=0,"",_xlpm.x)))</f>
        <v/>
      </c>
      <c r="U672" s="47">
        <v>1</v>
      </c>
      <c r="V672" s="47" t="s">
        <v>58</v>
      </c>
      <c r="W672" s="47"/>
      <c r="X672" s="47"/>
      <c r="Y672" s="46" t="str">
        <f>IF(V672="","",_xlfn.LET(_xlpm.x,VLOOKUP(V672,'Drop-down_menus'!$D$2:$E$13,2,FALSE),IF(_xlpm.x=0,"",_xlpm.x)))</f>
        <v>https://orcid.org/0000-0002-9708-1761</v>
      </c>
      <c r="Z672" s="46" t="str">
        <f>IF(W672="","",_xlfn.LET(_xlpm.x,VLOOKUP(W672,'Drop-down_menus'!$D$2:$E$13,2,FALSE),IF(_xlpm.x=0,"",_xlpm.x)))</f>
        <v/>
      </c>
      <c r="AA672" s="46" t="str">
        <f>IF(X672="","",_xlfn.LET(_xlpm.x,VLOOKUP(X672,'Drop-down_menus'!$D$2:$E$13,2,FALSE),IF(_xlpm.x=0,"",_xlpm.x)))</f>
        <v/>
      </c>
      <c r="AB672" s="40" t="s">
        <v>300</v>
      </c>
      <c r="AC672" s="40" t="s">
        <v>301</v>
      </c>
      <c r="AD672" s="50"/>
      <c r="AE672" s="47"/>
      <c r="AF672" s="47"/>
      <c r="AG672" s="47"/>
      <c r="AH672" s="47"/>
      <c r="AI672" s="47"/>
    </row>
    <row r="673" spans="1:35" ht="13.5" customHeight="1">
      <c r="A673" s="47"/>
      <c r="B673" s="47">
        <v>579</v>
      </c>
      <c r="C673" s="47" t="s">
        <v>130</v>
      </c>
      <c r="D673" s="46" t="b">
        <f>COUNTIF(Events!$B$2:$B$171, C673) &gt; 0</f>
        <v>1</v>
      </c>
      <c r="E673" s="47"/>
      <c r="F673" s="47"/>
      <c r="G673" s="47" t="s">
        <v>177</v>
      </c>
      <c r="H673" s="47"/>
      <c r="I673" s="46" t="s">
        <v>177</v>
      </c>
      <c r="J673" s="46" t="str">
        <f>IF(I673="","",_xlfn.LET(_xlpm.x,VLOOKUP(I673,'2026-01-09_taxon-match'!$A$2:$N$81,4,FALSE),IF(_xlpm.x=0,"",_xlpm.x)))</f>
        <v>Sterechinus neumayeri</v>
      </c>
      <c r="K673" s="47"/>
      <c r="L673" s="46" t="str">
        <f>IF(I673="","",_xlfn.LET(_xlpm.x,VLOOKUP(I673,'2026-01-09_taxon-match'!$A$2:$N$81,3,FALSE),IF(_xlpm.x=0,"",_xlpm.x)))</f>
        <v>urn:lsid:marinespecies.org:taxname:160831</v>
      </c>
      <c r="M673" s="46" t="str">
        <f>IF($I673="","",_xlfn.LET(_xlpm.x,VLOOKUP($I673,'2026-01-09_taxon-match'!$A$2:$N$81,5,FALSE),IF(_xlpm.x=0,"",_xlpm.x)))</f>
        <v>(Meissner, 1900)</v>
      </c>
      <c r="N673" s="46" t="str">
        <f>IF($I673="","",_xlfn.LET(_xlpm.x,VLOOKUP($I673,'2026-01-09_taxon-match'!$A$2:$N$81,6,FALSE),IF(_xlpm.x=0,"",_xlpm.x)))</f>
        <v>Animalia</v>
      </c>
      <c r="O673" s="46" t="str">
        <f>IF($I673="","",_xlfn.LET(_xlpm.x,VLOOKUP($I673,'2026-01-09_taxon-match'!$A$2:$N$81,7,FALSE),IF(_xlpm.x=0,"",_xlpm.x)))</f>
        <v>Echinodermata</v>
      </c>
      <c r="P673" s="46" t="str">
        <f>IF($I673="","",_xlfn.LET(_xlpm.x,VLOOKUP($I673,'2026-01-09_taxon-match'!$A$2:$N$81,8,FALSE),IF(_xlpm.x=0,"",_xlpm.x)))</f>
        <v>Echinoidea</v>
      </c>
      <c r="Q673" s="46" t="str">
        <f>IF($I673="","",_xlfn.LET(_xlpm.x,VLOOKUP($I673,'2026-01-09_taxon-match'!$A$2:$N$81,9,FALSE),IF(_xlpm.x=0,"",_xlpm.x)))</f>
        <v>Camarodonta</v>
      </c>
      <c r="R673" s="46" t="str">
        <f>IF($I673="","",_xlfn.LET(_xlpm.x,VLOOKUP($I673,'2026-01-09_taxon-match'!$A$2:$N$81,10,FALSE),IF(_xlpm.x=0,"",_xlpm.x)))</f>
        <v>Echinidae</v>
      </c>
      <c r="S673" s="46" t="str">
        <f>IF($I673="","",_xlfn.LET(_xlpm.x,VLOOKUP($I673,'2026-01-09_taxon-match'!$A$2:$N$81,11,FALSE),IF(_xlpm.x=0,"",_xlpm.x)))</f>
        <v>Sterechinus</v>
      </c>
      <c r="T673" s="46" t="str">
        <f>IF($I673="","",_xlfn.LET(_xlpm.x,VLOOKUP($I673,'2026-01-09_taxon-match'!$A$2:$N$81,13,FALSE),IF(_xlpm.x=0,"",_xlpm.x)))</f>
        <v>neumayeri</v>
      </c>
      <c r="U673" s="47">
        <v>1</v>
      </c>
      <c r="V673" s="47" t="s">
        <v>42</v>
      </c>
      <c r="W673" s="47"/>
      <c r="X673" s="47"/>
      <c r="Y673" s="46" t="str">
        <f>IF(V673="","",_xlfn.LET(_xlpm.x,VLOOKUP(V673,'Drop-down_menus'!$D$2:$E$13,2,FALSE),IF(_xlpm.x=0,"",_xlpm.x)))</f>
        <v/>
      </c>
      <c r="Z673" s="46" t="str">
        <f>IF(W673="","",_xlfn.LET(_xlpm.x,VLOOKUP(W673,'Drop-down_menus'!$D$2:$E$13,2,FALSE),IF(_xlpm.x=0,"",_xlpm.x)))</f>
        <v/>
      </c>
      <c r="AA673" s="46" t="str">
        <f>IF(X673="","",_xlfn.LET(_xlpm.x,VLOOKUP(X673,'Drop-down_menus'!$D$2:$E$13,2,FALSE),IF(_xlpm.x=0,"",_xlpm.x)))</f>
        <v/>
      </c>
      <c r="AB673" s="40" t="s">
        <v>172</v>
      </c>
      <c r="AC673" s="40" t="s">
        <v>309</v>
      </c>
      <c r="AD673" s="47"/>
      <c r="AE673" s="47"/>
      <c r="AF673" s="47"/>
      <c r="AG673" s="47"/>
      <c r="AH673" s="47"/>
      <c r="AI673" s="47"/>
    </row>
    <row r="674" spans="1:35" ht="13.5" customHeight="1">
      <c r="B674" s="46">
        <v>579</v>
      </c>
      <c r="C674" s="46" t="s">
        <v>123</v>
      </c>
      <c r="D674" s="46" t="b">
        <f>COUNTIF(Events!$B$2:$B$171, C674) &gt; 0</f>
        <v>1</v>
      </c>
      <c r="G674" s="46" t="s">
        <v>1202</v>
      </c>
      <c r="I674" s="46" t="s">
        <v>1338</v>
      </c>
      <c r="J674" s="46" t="str">
        <f>IF(I674="","",_xlfn.LET(_xlpm.x,VLOOKUP(I674,'2026-01-09_taxon-match'!$A$2:$N$81,4,FALSE),IF(_xlpm.x=0,"",_xlpm.x)))</f>
        <v>Polynoidae</v>
      </c>
      <c r="K674" s="46" t="s">
        <v>1318</v>
      </c>
      <c r="L674" s="46" t="str">
        <f>IF(I674="","",_xlfn.LET(_xlpm.x,VLOOKUP(I674,'2026-01-09_taxon-match'!$A$2:$N$81,3,FALSE),IF(_xlpm.x=0,"",_xlpm.x)))</f>
        <v>urn:lsid:marinespecies.org:taxname:939</v>
      </c>
      <c r="M674" s="46" t="str">
        <f>IF($I674="","",_xlfn.LET(_xlpm.x,VLOOKUP($I674,'2026-01-09_taxon-match'!$A$2:$N$81,5,FALSE),IF(_xlpm.x=0,"",_xlpm.x)))</f>
        <v>Kinberg, 1856</v>
      </c>
      <c r="N674" s="46" t="str">
        <f>IF($I674="","",_xlfn.LET(_xlpm.x,VLOOKUP($I674,'2026-01-09_taxon-match'!$A$2:$N$81,6,FALSE),IF(_xlpm.x=0,"",_xlpm.x)))</f>
        <v>Animalia</v>
      </c>
      <c r="O674" s="46" t="str">
        <f>IF($I674="","",_xlfn.LET(_xlpm.x,VLOOKUP($I674,'2026-01-09_taxon-match'!$A$2:$N$81,7,FALSE),IF(_xlpm.x=0,"",_xlpm.x)))</f>
        <v>Annelida</v>
      </c>
      <c r="P674" s="46" t="str">
        <f>IF($I674="","",_xlfn.LET(_xlpm.x,VLOOKUP($I674,'2026-01-09_taxon-match'!$A$2:$N$81,8,FALSE),IF(_xlpm.x=0,"",_xlpm.x)))</f>
        <v>Polychaeta</v>
      </c>
      <c r="Q674" s="46" t="str">
        <f>IF($I674="","",_xlfn.LET(_xlpm.x,VLOOKUP($I674,'2026-01-09_taxon-match'!$A$2:$N$81,9,FALSE),IF(_xlpm.x=0,"",_xlpm.x)))</f>
        <v>Phyllodocida</v>
      </c>
      <c r="R674" s="46" t="str">
        <f>IF($I674="","",_xlfn.LET(_xlpm.x,VLOOKUP($I674,'2026-01-09_taxon-match'!$A$2:$N$81,10,FALSE),IF(_xlpm.x=0,"",_xlpm.x)))</f>
        <v>Polynoidae</v>
      </c>
      <c r="S674" s="46" t="str">
        <f>IF($I674="","",_xlfn.LET(_xlpm.x,VLOOKUP($I674,'2026-01-09_taxon-match'!$A$2:$N$81,11,FALSE),IF(_xlpm.x=0,"",_xlpm.x)))</f>
        <v/>
      </c>
      <c r="T674" s="46" t="str">
        <f>IF($I674="","",_xlfn.LET(_xlpm.x,VLOOKUP($I674,'2026-01-09_taxon-match'!$A$2:$N$81,13,FALSE),IF(_xlpm.x=0,"",_xlpm.x)))</f>
        <v/>
      </c>
      <c r="U674" s="46">
        <v>1</v>
      </c>
      <c r="V674" s="2" t="s">
        <v>58</v>
      </c>
      <c r="Y674" s="46" t="str">
        <f>IF(V674="","",_xlfn.LET(_xlpm.x,VLOOKUP(V674,'Drop-down_menus'!$D$2:$E$13,2,FALSE),IF(_xlpm.x=0,"",_xlpm.x)))</f>
        <v>https://orcid.org/0000-0002-9708-1761</v>
      </c>
      <c r="Z674" s="46" t="str">
        <f>IF(W674="","",_xlfn.LET(_xlpm.x,VLOOKUP(W674,'Drop-down_menus'!$D$2:$E$13,2,FALSE),IF(_xlpm.x=0,"",_xlpm.x)))</f>
        <v/>
      </c>
      <c r="AA674" s="46" t="str">
        <f>IF(X674="","",_xlfn.LET(_xlpm.x,VLOOKUP(X674,'Drop-down_menus'!$D$2:$E$13,2,FALSE),IF(_xlpm.x=0,"",_xlpm.x)))</f>
        <v/>
      </c>
      <c r="AB674" s="46" t="s">
        <v>300</v>
      </c>
      <c r="AC674" s="46" t="s">
        <v>1255</v>
      </c>
    </row>
    <row r="675" spans="1:35" ht="13.5" customHeight="1">
      <c r="A675" s="47"/>
      <c r="B675" s="47">
        <v>579</v>
      </c>
      <c r="C675" s="47" t="s">
        <v>123</v>
      </c>
      <c r="D675" s="46" t="b">
        <f>COUNTIF(Events!$B$2:$B$171, C675) &gt; 0</f>
        <v>1</v>
      </c>
      <c r="E675" s="47" t="s">
        <v>169</v>
      </c>
      <c r="F675" s="47" t="s">
        <v>298</v>
      </c>
      <c r="G675" s="47" t="s">
        <v>304</v>
      </c>
      <c r="H675" s="47"/>
      <c r="I675" s="46" t="s">
        <v>304</v>
      </c>
      <c r="J675" s="46" t="str">
        <f>IF(I675="","",_xlfn.LET(_xlpm.x,VLOOKUP(I675,'2026-01-09_taxon-match'!$A$2:$N$81,4,FALSE),IF(_xlpm.x=0,"",_xlpm.x)))</f>
        <v>Porifera</v>
      </c>
      <c r="K675" s="47"/>
      <c r="L675" s="46" t="str">
        <f>IF(I675="","",_xlfn.LET(_xlpm.x,VLOOKUP(I675,'2026-01-09_taxon-match'!$A$2:$N$81,3,FALSE),IF(_xlpm.x=0,"",_xlpm.x)))</f>
        <v>urn:lsid:marinespecies.org:taxname:558</v>
      </c>
      <c r="M675" s="46" t="str">
        <f>IF($I675="","",_xlfn.LET(_xlpm.x,VLOOKUP($I675,'2026-01-09_taxon-match'!$A$2:$N$81,5,FALSE),IF(_xlpm.x=0,"",_xlpm.x)))</f>
        <v>Grant, 1836</v>
      </c>
      <c r="N675" s="46" t="str">
        <f>IF($I675="","",_xlfn.LET(_xlpm.x,VLOOKUP($I675,'2026-01-09_taxon-match'!$A$2:$N$81,6,FALSE),IF(_xlpm.x=0,"",_xlpm.x)))</f>
        <v>Animalia</v>
      </c>
      <c r="O675" s="46" t="str">
        <f>IF($I675="","",_xlfn.LET(_xlpm.x,VLOOKUP($I675,'2026-01-09_taxon-match'!$A$2:$N$81,7,FALSE),IF(_xlpm.x=0,"",_xlpm.x)))</f>
        <v>Porifera</v>
      </c>
      <c r="P675" s="46" t="str">
        <f>IF($I675="","",_xlfn.LET(_xlpm.x,VLOOKUP($I675,'2026-01-09_taxon-match'!$A$2:$N$81,8,FALSE),IF(_xlpm.x=0,"",_xlpm.x)))</f>
        <v/>
      </c>
      <c r="Q675" s="46" t="str">
        <f>IF($I675="","",_xlfn.LET(_xlpm.x,VLOOKUP($I675,'2026-01-09_taxon-match'!$A$2:$N$81,9,FALSE),IF(_xlpm.x=0,"",_xlpm.x)))</f>
        <v/>
      </c>
      <c r="R675" s="46" t="str">
        <f>IF($I675="","",_xlfn.LET(_xlpm.x,VLOOKUP($I675,'2026-01-09_taxon-match'!$A$2:$N$81,10,FALSE),IF(_xlpm.x=0,"",_xlpm.x)))</f>
        <v/>
      </c>
      <c r="S675" s="46" t="str">
        <f>IF($I675="","",_xlfn.LET(_xlpm.x,VLOOKUP($I675,'2026-01-09_taxon-match'!$A$2:$N$81,11,FALSE),IF(_xlpm.x=0,"",_xlpm.x)))</f>
        <v/>
      </c>
      <c r="T675" s="46" t="str">
        <f>IF($I675="","",_xlfn.LET(_xlpm.x,VLOOKUP($I675,'2026-01-09_taxon-match'!$A$2:$N$81,13,FALSE),IF(_xlpm.x=0,"",_xlpm.x)))</f>
        <v/>
      </c>
      <c r="U675" s="47">
        <v>1</v>
      </c>
      <c r="V675" s="47" t="s">
        <v>58</v>
      </c>
      <c r="W675" s="47"/>
      <c r="X675" s="47"/>
      <c r="Y675" s="46" t="str">
        <f>IF(V675="","",_xlfn.LET(_xlpm.x,VLOOKUP(V675,'Drop-down_menus'!$D$2:$E$13,2,FALSE),IF(_xlpm.x=0,"",_xlpm.x)))</f>
        <v>https://orcid.org/0000-0002-9708-1761</v>
      </c>
      <c r="Z675" s="46" t="str">
        <f>IF(W675="","",_xlfn.LET(_xlpm.x,VLOOKUP(W675,'Drop-down_menus'!$D$2:$E$13,2,FALSE),IF(_xlpm.x=0,"",_xlpm.x)))</f>
        <v/>
      </c>
      <c r="AA675" s="46" t="str">
        <f>IF(X675="","",_xlfn.LET(_xlpm.x,VLOOKUP(X675,'Drop-down_menus'!$D$2:$E$13,2,FALSE),IF(_xlpm.x=0,"",_xlpm.x)))</f>
        <v/>
      </c>
      <c r="AB675" s="40" t="s">
        <v>300</v>
      </c>
      <c r="AC675" s="40" t="s">
        <v>301</v>
      </c>
      <c r="AD675" s="50"/>
      <c r="AE675" s="47"/>
      <c r="AF675" s="47"/>
      <c r="AG675" s="47"/>
      <c r="AH675" s="47"/>
      <c r="AI675" s="47"/>
    </row>
    <row r="676" spans="1:35" ht="13.5" customHeight="1">
      <c r="B676" s="46">
        <v>580</v>
      </c>
      <c r="C676" s="46" t="s">
        <v>123</v>
      </c>
      <c r="D676" s="46" t="b">
        <f>COUNTIF(Events!$B$2:$B$171, C676) &gt; 0</f>
        <v>1</v>
      </c>
      <c r="G676" s="46" t="s">
        <v>1201</v>
      </c>
      <c r="I676" s="46" t="s">
        <v>232</v>
      </c>
      <c r="J676" s="46" t="str">
        <f>IF(I676="","",_xlfn.LET(_xlpm.x,VLOOKUP(I676,'2026-01-09_taxon-match'!$A$2:$N$81,4,FALSE),IF(_xlpm.x=0,"",_xlpm.x)))</f>
        <v>Terebellidae</v>
      </c>
      <c r="K676" s="46" t="s">
        <v>1318</v>
      </c>
      <c r="L676" s="46" t="str">
        <f>IF(I676="","",_xlfn.LET(_xlpm.x,VLOOKUP(I676,'2026-01-09_taxon-match'!$A$2:$N$81,3,FALSE),IF(_xlpm.x=0,"",_xlpm.x)))</f>
        <v/>
      </c>
      <c r="M676" s="46" t="str">
        <f>IF($I676="","",_xlfn.LET(_xlpm.x,VLOOKUP($I676,'2026-01-09_taxon-match'!$A$2:$N$81,5,FALSE),IF(_xlpm.x=0,"",_xlpm.x)))</f>
        <v/>
      </c>
      <c r="N676" s="46" t="str">
        <f>IF($I676="","",_xlfn.LET(_xlpm.x,VLOOKUP($I676,'2026-01-09_taxon-match'!$A$2:$N$81,6,FALSE),IF(_xlpm.x=0,"",_xlpm.x)))</f>
        <v/>
      </c>
      <c r="O676" s="46" t="str">
        <f>IF($I676="","",_xlfn.LET(_xlpm.x,VLOOKUP($I676,'2026-01-09_taxon-match'!$A$2:$N$81,7,FALSE),IF(_xlpm.x=0,"",_xlpm.x)))</f>
        <v/>
      </c>
      <c r="P676" s="46" t="str">
        <f>IF($I676="","",_xlfn.LET(_xlpm.x,VLOOKUP($I676,'2026-01-09_taxon-match'!$A$2:$N$81,8,FALSE),IF(_xlpm.x=0,"",_xlpm.x)))</f>
        <v/>
      </c>
      <c r="Q676" s="46" t="str">
        <f>IF($I676="","",_xlfn.LET(_xlpm.x,VLOOKUP($I676,'2026-01-09_taxon-match'!$A$2:$N$81,9,FALSE),IF(_xlpm.x=0,"",_xlpm.x)))</f>
        <v/>
      </c>
      <c r="R676" s="46" t="str">
        <f>IF($I676="","",_xlfn.LET(_xlpm.x,VLOOKUP($I676,'2026-01-09_taxon-match'!$A$2:$N$81,10,FALSE),IF(_xlpm.x=0,"",_xlpm.x)))</f>
        <v/>
      </c>
      <c r="S676" s="46" t="str">
        <f>IF($I676="","",_xlfn.LET(_xlpm.x,VLOOKUP($I676,'2026-01-09_taxon-match'!$A$2:$N$81,11,FALSE),IF(_xlpm.x=0,"",_xlpm.x)))</f>
        <v/>
      </c>
      <c r="T676" s="46" t="str">
        <f>IF($I676="","",_xlfn.LET(_xlpm.x,VLOOKUP($I676,'2026-01-09_taxon-match'!$A$2:$N$81,13,FALSE),IF(_xlpm.x=0,"",_xlpm.x)))</f>
        <v/>
      </c>
      <c r="U676" s="46">
        <v>1</v>
      </c>
      <c r="V676" t="s">
        <v>43</v>
      </c>
      <c r="Y676" s="46" t="str">
        <f>IF(V676="","",_xlfn.LET(_xlpm.x,VLOOKUP(V676,'Drop-down_menus'!$D$2:$E$13,2,FALSE),IF(_xlpm.x=0,"",_xlpm.x)))</f>
        <v>https://orcid.org/0000-0002-0981-7442</v>
      </c>
      <c r="Z676" s="46" t="str">
        <f>IF(W676="","",_xlfn.LET(_xlpm.x,VLOOKUP(W676,'Drop-down_menus'!$D$2:$E$13,2,FALSE),IF(_xlpm.x=0,"",_xlpm.x)))</f>
        <v/>
      </c>
      <c r="AA676" s="46" t="str">
        <f>IF(X676="","",_xlfn.LET(_xlpm.x,VLOOKUP(X676,'Drop-down_menus'!$D$2:$E$13,2,FALSE),IF(_xlpm.x=0,"",_xlpm.x)))</f>
        <v/>
      </c>
      <c r="AB676" s="46" t="s">
        <v>300</v>
      </c>
      <c r="AC676" s="46" t="s">
        <v>1255</v>
      </c>
    </row>
    <row r="677" spans="1:35" ht="13.5" customHeight="1">
      <c r="B677" s="46">
        <v>580</v>
      </c>
      <c r="C677" s="46" t="s">
        <v>123</v>
      </c>
      <c r="D677" s="46" t="b">
        <f>COUNTIF(Events!$B$2:$B$171, C677) &gt; 0</f>
        <v>1</v>
      </c>
      <c r="E677" s="46" t="s">
        <v>169</v>
      </c>
      <c r="F677" s="46" t="s">
        <v>298</v>
      </c>
      <c r="G677" s="46" t="s">
        <v>310</v>
      </c>
      <c r="I677" s="46" t="s">
        <v>1338</v>
      </c>
      <c r="J677" s="46" t="str">
        <f>IF(I677="","",_xlfn.LET(_xlpm.x,VLOOKUP(I677,'2026-01-09_taxon-match'!$A$2:$N$81,4,FALSE),IF(_xlpm.x=0,"",_xlpm.x)))</f>
        <v>Polynoidae</v>
      </c>
      <c r="L677" s="46" t="str">
        <f>IF(I677="","",_xlfn.LET(_xlpm.x,VLOOKUP(I677,'2026-01-09_taxon-match'!$A$2:$N$81,3,FALSE),IF(_xlpm.x=0,"",_xlpm.x)))</f>
        <v>urn:lsid:marinespecies.org:taxname:939</v>
      </c>
      <c r="M677" s="46" t="str">
        <f>IF($I677="","",_xlfn.LET(_xlpm.x,VLOOKUP($I677,'2026-01-09_taxon-match'!$A$2:$N$81,5,FALSE),IF(_xlpm.x=0,"",_xlpm.x)))</f>
        <v>Kinberg, 1856</v>
      </c>
      <c r="N677" s="46" t="str">
        <f>IF($I677="","",_xlfn.LET(_xlpm.x,VLOOKUP($I677,'2026-01-09_taxon-match'!$A$2:$N$81,6,FALSE),IF(_xlpm.x=0,"",_xlpm.x)))</f>
        <v>Animalia</v>
      </c>
      <c r="O677" s="46" t="str">
        <f>IF($I677="","",_xlfn.LET(_xlpm.x,VLOOKUP($I677,'2026-01-09_taxon-match'!$A$2:$N$81,7,FALSE),IF(_xlpm.x=0,"",_xlpm.x)))</f>
        <v>Annelida</v>
      </c>
      <c r="P677" s="46" t="str">
        <f>IF($I677="","",_xlfn.LET(_xlpm.x,VLOOKUP($I677,'2026-01-09_taxon-match'!$A$2:$N$81,8,FALSE),IF(_xlpm.x=0,"",_xlpm.x)))</f>
        <v>Polychaeta</v>
      </c>
      <c r="Q677" s="46" t="str">
        <f>IF($I677="","",_xlfn.LET(_xlpm.x,VLOOKUP($I677,'2026-01-09_taxon-match'!$A$2:$N$81,9,FALSE),IF(_xlpm.x=0,"",_xlpm.x)))</f>
        <v>Phyllodocida</v>
      </c>
      <c r="R677" s="46" t="str">
        <f>IF($I677="","",_xlfn.LET(_xlpm.x,VLOOKUP($I677,'2026-01-09_taxon-match'!$A$2:$N$81,10,FALSE),IF(_xlpm.x=0,"",_xlpm.x)))</f>
        <v>Polynoidae</v>
      </c>
      <c r="S677" s="46" t="str">
        <f>IF($I677="","",_xlfn.LET(_xlpm.x,VLOOKUP($I677,'2026-01-09_taxon-match'!$A$2:$N$81,11,FALSE),IF(_xlpm.x=0,"",_xlpm.x)))</f>
        <v/>
      </c>
      <c r="T677" s="46" t="str">
        <f>IF($I677="","",_xlfn.LET(_xlpm.x,VLOOKUP($I677,'2026-01-09_taxon-match'!$A$2:$N$81,13,FALSE),IF(_xlpm.x=0,"",_xlpm.x)))</f>
        <v/>
      </c>
      <c r="U677" s="46">
        <v>1</v>
      </c>
      <c r="V677" s="46" t="s">
        <v>58</v>
      </c>
      <c r="Y677" s="46" t="str">
        <f>IF(V677="","",_xlfn.LET(_xlpm.x,VLOOKUP(V677,'Drop-down_menus'!$D$2:$E$13,2,FALSE),IF(_xlpm.x=0,"",_xlpm.x)))</f>
        <v>https://orcid.org/0000-0002-9708-1761</v>
      </c>
      <c r="Z677" s="46" t="str">
        <f>IF(W677="","",_xlfn.LET(_xlpm.x,VLOOKUP(W677,'Drop-down_menus'!$D$2:$E$13,2,FALSE),IF(_xlpm.x=0,"",_xlpm.x)))</f>
        <v/>
      </c>
      <c r="AA677" s="46" t="str">
        <f>IF(X677="","",_xlfn.LET(_xlpm.x,VLOOKUP(X677,'Drop-down_menus'!$D$2:$E$13,2,FALSE),IF(_xlpm.x=0,"",_xlpm.x)))</f>
        <v/>
      </c>
      <c r="AB677" s="14" t="s">
        <v>300</v>
      </c>
      <c r="AC677" s="14" t="s">
        <v>301</v>
      </c>
      <c r="AD677" s="48"/>
    </row>
    <row r="678" spans="1:35" ht="13.5" customHeight="1">
      <c r="B678" s="46">
        <v>581</v>
      </c>
      <c r="C678" s="46" t="s">
        <v>129</v>
      </c>
      <c r="D678" s="46" t="b">
        <f>COUNTIF(Events!$B$2:$B$171, C678) &gt; 0</f>
        <v>1</v>
      </c>
      <c r="E678" s="48" t="s">
        <v>164</v>
      </c>
      <c r="F678" s="48" t="s">
        <v>246</v>
      </c>
      <c r="G678" s="48"/>
      <c r="H678" s="48"/>
      <c r="I678" s="48"/>
      <c r="J678" s="46" t="str">
        <f>IF(I678="","",_xlfn.LET(_xlpm.x,VLOOKUP(I678,'2026-01-09_taxon-match'!$A$2:$N$81,4,FALSE),IF(_xlpm.x=0,"",_xlpm.x)))</f>
        <v/>
      </c>
      <c r="K678" s="48"/>
      <c r="L678" s="46" t="str">
        <f>IF(I678="","",_xlfn.LET(_xlpm.x,VLOOKUP(I678,'2026-01-09_taxon-match'!$A$2:$N$81,3,FALSE),IF(_xlpm.x=0,"",_xlpm.x)))</f>
        <v/>
      </c>
      <c r="M678" s="46" t="str">
        <f>IF($I678="","",_xlfn.LET(_xlpm.x,VLOOKUP($I678,'2026-01-09_taxon-match'!$A$2:$N$81,5,FALSE),IF(_xlpm.x=0,"",_xlpm.x)))</f>
        <v/>
      </c>
      <c r="N678" s="46" t="str">
        <f>IF($I678="","",_xlfn.LET(_xlpm.x,VLOOKUP($I678,'2026-01-09_taxon-match'!$A$2:$N$81,6,FALSE),IF(_xlpm.x=0,"",_xlpm.x)))</f>
        <v/>
      </c>
      <c r="O678" s="46" t="str">
        <f>IF($I678="","",_xlfn.LET(_xlpm.x,VLOOKUP($I678,'2026-01-09_taxon-match'!$A$2:$N$81,7,FALSE),IF(_xlpm.x=0,"",_xlpm.x)))</f>
        <v/>
      </c>
      <c r="P678" s="46" t="str">
        <f>IF($I678="","",_xlfn.LET(_xlpm.x,VLOOKUP($I678,'2026-01-09_taxon-match'!$A$2:$N$81,8,FALSE),IF(_xlpm.x=0,"",_xlpm.x)))</f>
        <v/>
      </c>
      <c r="Q678" s="46" t="str">
        <f>IF($I678="","",_xlfn.LET(_xlpm.x,VLOOKUP($I678,'2026-01-09_taxon-match'!$A$2:$N$81,9,FALSE),IF(_xlpm.x=0,"",_xlpm.x)))</f>
        <v/>
      </c>
      <c r="R678" s="46" t="str">
        <f>IF($I678="","",_xlfn.LET(_xlpm.x,VLOOKUP($I678,'2026-01-09_taxon-match'!$A$2:$N$81,10,FALSE),IF(_xlpm.x=0,"",_xlpm.x)))</f>
        <v/>
      </c>
      <c r="S678" s="46" t="str">
        <f>IF($I678="","",_xlfn.LET(_xlpm.x,VLOOKUP($I678,'2026-01-09_taxon-match'!$A$2:$N$81,11,FALSE),IF(_xlpm.x=0,"",_xlpm.x)))</f>
        <v/>
      </c>
      <c r="T678" s="46" t="str">
        <f>IF($I678="","",_xlfn.LET(_xlpm.x,VLOOKUP($I678,'2026-01-09_taxon-match'!$A$2:$N$81,13,FALSE),IF(_xlpm.x=0,"",_xlpm.x)))</f>
        <v/>
      </c>
      <c r="U678" s="48"/>
      <c r="V678" s="48" t="s">
        <v>32</v>
      </c>
      <c r="W678" s="48" t="s">
        <v>42</v>
      </c>
      <c r="X678" s="48"/>
      <c r="Y678" s="46" t="str">
        <f>IF(V678="","",_xlfn.LET(_xlpm.x,VLOOKUP(V678,'Drop-down_menus'!$D$2:$E$13,2,FALSE),IF(_xlpm.x=0,"",_xlpm.x)))</f>
        <v>https://orcid.org/0000-0001-5748-602X</v>
      </c>
      <c r="Z678" s="46" t="str">
        <f>IF(W678="","",_xlfn.LET(_xlpm.x,VLOOKUP(W678,'Drop-down_menus'!$D$2:$E$13,2,FALSE),IF(_xlpm.x=0,"",_xlpm.x)))</f>
        <v/>
      </c>
      <c r="AA678" s="46" t="str">
        <f>IF(X678="","",_xlfn.LET(_xlpm.x,VLOOKUP(X678,'Drop-down_menus'!$D$2:$E$13,2,FALSE),IF(_xlpm.x=0,"",_xlpm.x)))</f>
        <v/>
      </c>
      <c r="AB678" s="49"/>
      <c r="AC678" s="49"/>
      <c r="AD678" s="48" t="s">
        <v>240</v>
      </c>
    </row>
    <row r="679" spans="1:35" ht="13.5" customHeight="1">
      <c r="B679" s="46">
        <v>581</v>
      </c>
      <c r="C679" s="46" t="s">
        <v>123</v>
      </c>
      <c r="D679" s="46" t="b">
        <f>COUNTIF(Events!$B$2:$B$171, C679) &gt; 0</f>
        <v>1</v>
      </c>
      <c r="G679" s="46" t="s">
        <v>1201</v>
      </c>
      <c r="I679" s="46" t="s">
        <v>232</v>
      </c>
      <c r="J679" s="46" t="str">
        <f>IF(I679="","",_xlfn.LET(_xlpm.x,VLOOKUP(I679,'2026-01-09_taxon-match'!$A$2:$N$81,4,FALSE),IF(_xlpm.x=0,"",_xlpm.x)))</f>
        <v>Terebellidae</v>
      </c>
      <c r="K679" s="46" t="s">
        <v>1318</v>
      </c>
      <c r="L679" s="46" t="str">
        <f>IF(I679="","",_xlfn.LET(_xlpm.x,VLOOKUP(I679,'2026-01-09_taxon-match'!$A$2:$N$81,3,FALSE),IF(_xlpm.x=0,"",_xlpm.x)))</f>
        <v/>
      </c>
      <c r="M679" s="46" t="str">
        <f>IF($I679="","",_xlfn.LET(_xlpm.x,VLOOKUP($I679,'2026-01-09_taxon-match'!$A$2:$N$81,5,FALSE),IF(_xlpm.x=0,"",_xlpm.x)))</f>
        <v/>
      </c>
      <c r="N679" s="46" t="str">
        <f>IF($I679="","",_xlfn.LET(_xlpm.x,VLOOKUP($I679,'2026-01-09_taxon-match'!$A$2:$N$81,6,FALSE),IF(_xlpm.x=0,"",_xlpm.x)))</f>
        <v/>
      </c>
      <c r="O679" s="46" t="str">
        <f>IF($I679="","",_xlfn.LET(_xlpm.x,VLOOKUP($I679,'2026-01-09_taxon-match'!$A$2:$N$81,7,FALSE),IF(_xlpm.x=0,"",_xlpm.x)))</f>
        <v/>
      </c>
      <c r="P679" s="46" t="str">
        <f>IF($I679="","",_xlfn.LET(_xlpm.x,VLOOKUP($I679,'2026-01-09_taxon-match'!$A$2:$N$81,8,FALSE),IF(_xlpm.x=0,"",_xlpm.x)))</f>
        <v/>
      </c>
      <c r="Q679" s="46" t="str">
        <f>IF($I679="","",_xlfn.LET(_xlpm.x,VLOOKUP($I679,'2026-01-09_taxon-match'!$A$2:$N$81,9,FALSE),IF(_xlpm.x=0,"",_xlpm.x)))</f>
        <v/>
      </c>
      <c r="R679" s="46" t="str">
        <f>IF($I679="","",_xlfn.LET(_xlpm.x,VLOOKUP($I679,'2026-01-09_taxon-match'!$A$2:$N$81,10,FALSE),IF(_xlpm.x=0,"",_xlpm.x)))</f>
        <v/>
      </c>
      <c r="S679" s="46" t="str">
        <f>IF($I679="","",_xlfn.LET(_xlpm.x,VLOOKUP($I679,'2026-01-09_taxon-match'!$A$2:$N$81,11,FALSE),IF(_xlpm.x=0,"",_xlpm.x)))</f>
        <v/>
      </c>
      <c r="T679" s="46" t="str">
        <f>IF($I679="","",_xlfn.LET(_xlpm.x,VLOOKUP($I679,'2026-01-09_taxon-match'!$A$2:$N$81,13,FALSE),IF(_xlpm.x=0,"",_xlpm.x)))</f>
        <v/>
      </c>
      <c r="U679" s="46">
        <v>1</v>
      </c>
      <c r="V679" t="s">
        <v>43</v>
      </c>
      <c r="Y679" s="46" t="str">
        <f>IF(V679="","",_xlfn.LET(_xlpm.x,VLOOKUP(V679,'Drop-down_menus'!$D$2:$E$13,2,FALSE),IF(_xlpm.x=0,"",_xlpm.x)))</f>
        <v>https://orcid.org/0000-0002-0981-7442</v>
      </c>
      <c r="Z679" s="46" t="str">
        <f>IF(W679="","",_xlfn.LET(_xlpm.x,VLOOKUP(W679,'Drop-down_menus'!$D$2:$E$13,2,FALSE),IF(_xlpm.x=0,"",_xlpm.x)))</f>
        <v/>
      </c>
      <c r="AA679" s="46" t="str">
        <f>IF(X679="","",_xlfn.LET(_xlpm.x,VLOOKUP(X679,'Drop-down_menus'!$D$2:$E$13,2,FALSE),IF(_xlpm.x=0,"",_xlpm.x)))</f>
        <v/>
      </c>
      <c r="AB679" s="46" t="s">
        <v>300</v>
      </c>
      <c r="AC679" s="46" t="s">
        <v>1255</v>
      </c>
    </row>
    <row r="680" spans="1:35" ht="13.5" customHeight="1">
      <c r="B680" s="46">
        <v>581</v>
      </c>
      <c r="C680" s="46" t="s">
        <v>123</v>
      </c>
      <c r="D680" s="46" t="b">
        <f>COUNTIF(Events!$B$2:$B$171, C680) &gt; 0</f>
        <v>1</v>
      </c>
      <c r="E680" s="46" t="s">
        <v>169</v>
      </c>
      <c r="F680" s="46" t="s">
        <v>298</v>
      </c>
      <c r="G680" s="46" t="s">
        <v>232</v>
      </c>
      <c r="I680" s="46" t="s">
        <v>232</v>
      </c>
      <c r="J680" s="46" t="str">
        <f>IF(I680="","",_xlfn.LET(_xlpm.x,VLOOKUP(I680,'2026-01-09_taxon-match'!$A$2:$N$81,4,FALSE),IF(_xlpm.x=0,"",_xlpm.x)))</f>
        <v>Terebellidae</v>
      </c>
      <c r="L680" s="46" t="str">
        <f>IF(I680="","",_xlfn.LET(_xlpm.x,VLOOKUP(I680,'2026-01-09_taxon-match'!$A$2:$N$81,3,FALSE),IF(_xlpm.x=0,"",_xlpm.x)))</f>
        <v/>
      </c>
      <c r="M680" s="46" t="str">
        <f>IF($I680="","",_xlfn.LET(_xlpm.x,VLOOKUP($I680,'2026-01-09_taxon-match'!$A$2:$N$81,5,FALSE),IF(_xlpm.x=0,"",_xlpm.x)))</f>
        <v/>
      </c>
      <c r="N680" s="46" t="str">
        <f>IF($I680="","",_xlfn.LET(_xlpm.x,VLOOKUP($I680,'2026-01-09_taxon-match'!$A$2:$N$81,6,FALSE),IF(_xlpm.x=0,"",_xlpm.x)))</f>
        <v/>
      </c>
      <c r="O680" s="46" t="str">
        <f>IF($I680="","",_xlfn.LET(_xlpm.x,VLOOKUP($I680,'2026-01-09_taxon-match'!$A$2:$N$81,7,FALSE),IF(_xlpm.x=0,"",_xlpm.x)))</f>
        <v/>
      </c>
      <c r="P680" s="46" t="str">
        <f>IF($I680="","",_xlfn.LET(_xlpm.x,VLOOKUP($I680,'2026-01-09_taxon-match'!$A$2:$N$81,8,FALSE),IF(_xlpm.x=0,"",_xlpm.x)))</f>
        <v/>
      </c>
      <c r="Q680" s="46" t="str">
        <f>IF($I680="","",_xlfn.LET(_xlpm.x,VLOOKUP($I680,'2026-01-09_taxon-match'!$A$2:$N$81,9,FALSE),IF(_xlpm.x=0,"",_xlpm.x)))</f>
        <v/>
      </c>
      <c r="R680" s="46" t="str">
        <f>IF($I680="","",_xlfn.LET(_xlpm.x,VLOOKUP($I680,'2026-01-09_taxon-match'!$A$2:$N$81,10,FALSE),IF(_xlpm.x=0,"",_xlpm.x)))</f>
        <v/>
      </c>
      <c r="S680" s="46" t="str">
        <f>IF($I680="","",_xlfn.LET(_xlpm.x,VLOOKUP($I680,'2026-01-09_taxon-match'!$A$2:$N$81,11,FALSE),IF(_xlpm.x=0,"",_xlpm.x)))</f>
        <v/>
      </c>
      <c r="T680" s="46" t="str">
        <f>IF($I680="","",_xlfn.LET(_xlpm.x,VLOOKUP($I680,'2026-01-09_taxon-match'!$A$2:$N$81,13,FALSE),IF(_xlpm.x=0,"",_xlpm.x)))</f>
        <v/>
      </c>
      <c r="U680" s="46">
        <v>1</v>
      </c>
      <c r="V680" s="46" t="s">
        <v>58</v>
      </c>
      <c r="Y680" s="46" t="str">
        <f>IF(V680="","",_xlfn.LET(_xlpm.x,VLOOKUP(V680,'Drop-down_menus'!$D$2:$E$13,2,FALSE),IF(_xlpm.x=0,"",_xlpm.x)))</f>
        <v>https://orcid.org/0000-0002-9708-1761</v>
      </c>
      <c r="Z680" s="46" t="str">
        <f>IF(W680="","",_xlfn.LET(_xlpm.x,VLOOKUP(W680,'Drop-down_menus'!$D$2:$E$13,2,FALSE),IF(_xlpm.x=0,"",_xlpm.x)))</f>
        <v/>
      </c>
      <c r="AA680" s="46" t="str">
        <f>IF(X680="","",_xlfn.LET(_xlpm.x,VLOOKUP(X680,'Drop-down_menus'!$D$2:$E$13,2,FALSE),IF(_xlpm.x=0,"",_xlpm.x)))</f>
        <v/>
      </c>
      <c r="AB680" s="14" t="s">
        <v>300</v>
      </c>
      <c r="AC680" s="14" t="s">
        <v>301</v>
      </c>
      <c r="AD680" s="48"/>
    </row>
    <row r="681" spans="1:35" ht="13.5" customHeight="1">
      <c r="B681" s="46">
        <v>582</v>
      </c>
      <c r="C681" s="46" t="s">
        <v>123</v>
      </c>
      <c r="D681" s="46" t="b">
        <f>COUNTIF(Events!$B$2:$B$171, C681) &gt; 0</f>
        <v>1</v>
      </c>
      <c r="G681" s="46" t="s">
        <v>1201</v>
      </c>
      <c r="I681" s="46" t="s">
        <v>232</v>
      </c>
      <c r="J681" s="46" t="str">
        <f>IF(I681="","",_xlfn.LET(_xlpm.x,VLOOKUP(I681,'2026-01-09_taxon-match'!$A$2:$N$81,4,FALSE),IF(_xlpm.x=0,"",_xlpm.x)))</f>
        <v>Terebellidae</v>
      </c>
      <c r="K681" s="46" t="s">
        <v>1318</v>
      </c>
      <c r="L681" s="46" t="str">
        <f>IF(I681="","",_xlfn.LET(_xlpm.x,VLOOKUP(I681,'2026-01-09_taxon-match'!$A$2:$N$81,3,FALSE),IF(_xlpm.x=0,"",_xlpm.x)))</f>
        <v/>
      </c>
      <c r="M681" s="46" t="str">
        <f>IF($I681="","",_xlfn.LET(_xlpm.x,VLOOKUP($I681,'2026-01-09_taxon-match'!$A$2:$N$81,5,FALSE),IF(_xlpm.x=0,"",_xlpm.x)))</f>
        <v/>
      </c>
      <c r="N681" s="46" t="str">
        <f>IF($I681="","",_xlfn.LET(_xlpm.x,VLOOKUP($I681,'2026-01-09_taxon-match'!$A$2:$N$81,6,FALSE),IF(_xlpm.x=0,"",_xlpm.x)))</f>
        <v/>
      </c>
      <c r="O681" s="46" t="str">
        <f>IF($I681="","",_xlfn.LET(_xlpm.x,VLOOKUP($I681,'2026-01-09_taxon-match'!$A$2:$N$81,7,FALSE),IF(_xlpm.x=0,"",_xlpm.x)))</f>
        <v/>
      </c>
      <c r="P681" s="46" t="str">
        <f>IF($I681="","",_xlfn.LET(_xlpm.x,VLOOKUP($I681,'2026-01-09_taxon-match'!$A$2:$N$81,8,FALSE),IF(_xlpm.x=0,"",_xlpm.x)))</f>
        <v/>
      </c>
      <c r="Q681" s="46" t="str">
        <f>IF($I681="","",_xlfn.LET(_xlpm.x,VLOOKUP($I681,'2026-01-09_taxon-match'!$A$2:$N$81,9,FALSE),IF(_xlpm.x=0,"",_xlpm.x)))</f>
        <v/>
      </c>
      <c r="R681" s="46" t="str">
        <f>IF($I681="","",_xlfn.LET(_xlpm.x,VLOOKUP($I681,'2026-01-09_taxon-match'!$A$2:$N$81,10,FALSE),IF(_xlpm.x=0,"",_xlpm.x)))</f>
        <v/>
      </c>
      <c r="S681" s="46" t="str">
        <f>IF($I681="","",_xlfn.LET(_xlpm.x,VLOOKUP($I681,'2026-01-09_taxon-match'!$A$2:$N$81,11,FALSE),IF(_xlpm.x=0,"",_xlpm.x)))</f>
        <v/>
      </c>
      <c r="T681" s="46" t="str">
        <f>IF($I681="","",_xlfn.LET(_xlpm.x,VLOOKUP($I681,'2026-01-09_taxon-match'!$A$2:$N$81,13,FALSE),IF(_xlpm.x=0,"",_xlpm.x)))</f>
        <v/>
      </c>
      <c r="U681" s="46">
        <v>1</v>
      </c>
      <c r="V681" t="s">
        <v>43</v>
      </c>
      <c r="Y681" s="46" t="str">
        <f>IF(V681="","",_xlfn.LET(_xlpm.x,VLOOKUP(V681,'Drop-down_menus'!$D$2:$E$13,2,FALSE),IF(_xlpm.x=0,"",_xlpm.x)))</f>
        <v>https://orcid.org/0000-0002-0981-7442</v>
      </c>
      <c r="Z681" s="46" t="str">
        <f>IF(W681="","",_xlfn.LET(_xlpm.x,VLOOKUP(W681,'Drop-down_menus'!$D$2:$E$13,2,FALSE),IF(_xlpm.x=0,"",_xlpm.x)))</f>
        <v/>
      </c>
      <c r="AA681" s="46" t="str">
        <f>IF(X681="","",_xlfn.LET(_xlpm.x,VLOOKUP(X681,'Drop-down_menus'!$D$2:$E$13,2,FALSE),IF(_xlpm.x=0,"",_xlpm.x)))</f>
        <v/>
      </c>
      <c r="AB681" s="46" t="s">
        <v>300</v>
      </c>
      <c r="AC681" s="46" t="s">
        <v>1255</v>
      </c>
    </row>
    <row r="682" spans="1:35" ht="13.5" customHeight="1">
      <c r="B682" s="46">
        <v>582</v>
      </c>
      <c r="C682" s="46" t="s">
        <v>123</v>
      </c>
      <c r="D682" s="46" t="b">
        <f>COUNTIF(Events!$B$2:$B$171, C682) &gt; 0</f>
        <v>1</v>
      </c>
      <c r="E682" s="46" t="s">
        <v>169</v>
      </c>
      <c r="F682" s="46" t="s">
        <v>298</v>
      </c>
      <c r="G682" s="46" t="s">
        <v>232</v>
      </c>
      <c r="I682" s="46" t="s">
        <v>232</v>
      </c>
      <c r="J682" s="46" t="str">
        <f>IF(I682="","",_xlfn.LET(_xlpm.x,VLOOKUP(I682,'2026-01-09_taxon-match'!$A$2:$N$81,4,FALSE),IF(_xlpm.x=0,"",_xlpm.x)))</f>
        <v>Terebellidae</v>
      </c>
      <c r="L682" s="46" t="str">
        <f>IF(I682="","",_xlfn.LET(_xlpm.x,VLOOKUP(I682,'2026-01-09_taxon-match'!$A$2:$N$81,3,FALSE),IF(_xlpm.x=0,"",_xlpm.x)))</f>
        <v/>
      </c>
      <c r="M682" s="46" t="str">
        <f>IF($I682="","",_xlfn.LET(_xlpm.x,VLOOKUP($I682,'2026-01-09_taxon-match'!$A$2:$N$81,5,FALSE),IF(_xlpm.x=0,"",_xlpm.x)))</f>
        <v/>
      </c>
      <c r="N682" s="46" t="str">
        <f>IF($I682="","",_xlfn.LET(_xlpm.x,VLOOKUP($I682,'2026-01-09_taxon-match'!$A$2:$N$81,6,FALSE),IF(_xlpm.x=0,"",_xlpm.x)))</f>
        <v/>
      </c>
      <c r="O682" s="46" t="str">
        <f>IF($I682="","",_xlfn.LET(_xlpm.x,VLOOKUP($I682,'2026-01-09_taxon-match'!$A$2:$N$81,7,FALSE),IF(_xlpm.x=0,"",_xlpm.x)))</f>
        <v/>
      </c>
      <c r="P682" s="46" t="str">
        <f>IF($I682="","",_xlfn.LET(_xlpm.x,VLOOKUP($I682,'2026-01-09_taxon-match'!$A$2:$N$81,8,FALSE),IF(_xlpm.x=0,"",_xlpm.x)))</f>
        <v/>
      </c>
      <c r="Q682" s="46" t="str">
        <f>IF($I682="","",_xlfn.LET(_xlpm.x,VLOOKUP($I682,'2026-01-09_taxon-match'!$A$2:$N$81,9,FALSE),IF(_xlpm.x=0,"",_xlpm.x)))</f>
        <v/>
      </c>
      <c r="R682" s="46" t="str">
        <f>IF($I682="","",_xlfn.LET(_xlpm.x,VLOOKUP($I682,'2026-01-09_taxon-match'!$A$2:$N$81,10,FALSE),IF(_xlpm.x=0,"",_xlpm.x)))</f>
        <v/>
      </c>
      <c r="S682" s="46" t="str">
        <f>IF($I682="","",_xlfn.LET(_xlpm.x,VLOOKUP($I682,'2026-01-09_taxon-match'!$A$2:$N$81,11,FALSE),IF(_xlpm.x=0,"",_xlpm.x)))</f>
        <v/>
      </c>
      <c r="T682" s="46" t="str">
        <f>IF($I682="","",_xlfn.LET(_xlpm.x,VLOOKUP($I682,'2026-01-09_taxon-match'!$A$2:$N$81,13,FALSE),IF(_xlpm.x=0,"",_xlpm.x)))</f>
        <v/>
      </c>
      <c r="U682" s="46">
        <v>1</v>
      </c>
      <c r="V682" s="46" t="s">
        <v>58</v>
      </c>
      <c r="Y682" s="46" t="str">
        <f>IF(V682="","",_xlfn.LET(_xlpm.x,VLOOKUP(V682,'Drop-down_menus'!$D$2:$E$13,2,FALSE),IF(_xlpm.x=0,"",_xlpm.x)))</f>
        <v>https://orcid.org/0000-0002-9708-1761</v>
      </c>
      <c r="Z682" s="46" t="str">
        <f>IF(W682="","",_xlfn.LET(_xlpm.x,VLOOKUP(W682,'Drop-down_menus'!$D$2:$E$13,2,FALSE),IF(_xlpm.x=0,"",_xlpm.x)))</f>
        <v/>
      </c>
      <c r="AA682" s="46" t="str">
        <f>IF(X682="","",_xlfn.LET(_xlpm.x,VLOOKUP(X682,'Drop-down_menus'!$D$2:$E$13,2,FALSE),IF(_xlpm.x=0,"",_xlpm.x)))</f>
        <v/>
      </c>
      <c r="AB682" s="14" t="s">
        <v>300</v>
      </c>
      <c r="AC682" s="14" t="s">
        <v>301</v>
      </c>
    </row>
    <row r="683" spans="1:35" ht="13.5" customHeight="1">
      <c r="B683" s="46">
        <v>583</v>
      </c>
      <c r="C683" s="46" t="s">
        <v>123</v>
      </c>
      <c r="D683" s="46" t="b">
        <f>COUNTIF(Events!$B$2:$B$171, C683) &gt; 0</f>
        <v>1</v>
      </c>
      <c r="G683" s="46" t="s">
        <v>1201</v>
      </c>
      <c r="I683" s="46" t="s">
        <v>232</v>
      </c>
      <c r="J683" s="46" t="str">
        <f>IF(I683="","",_xlfn.LET(_xlpm.x,VLOOKUP(I683,'2026-01-09_taxon-match'!$A$2:$N$81,4,FALSE),IF(_xlpm.x=0,"",_xlpm.x)))</f>
        <v>Terebellidae</v>
      </c>
      <c r="K683" s="46" t="s">
        <v>1318</v>
      </c>
      <c r="L683" s="46" t="str">
        <f>IF(I683="","",_xlfn.LET(_xlpm.x,VLOOKUP(I683,'2026-01-09_taxon-match'!$A$2:$N$81,3,FALSE),IF(_xlpm.x=0,"",_xlpm.x)))</f>
        <v/>
      </c>
      <c r="M683" s="46" t="str">
        <f>IF($I683="","",_xlfn.LET(_xlpm.x,VLOOKUP($I683,'2026-01-09_taxon-match'!$A$2:$N$81,5,FALSE),IF(_xlpm.x=0,"",_xlpm.x)))</f>
        <v/>
      </c>
      <c r="N683" s="46" t="str">
        <f>IF($I683="","",_xlfn.LET(_xlpm.x,VLOOKUP($I683,'2026-01-09_taxon-match'!$A$2:$N$81,6,FALSE),IF(_xlpm.x=0,"",_xlpm.x)))</f>
        <v/>
      </c>
      <c r="O683" s="46" t="str">
        <f>IF($I683="","",_xlfn.LET(_xlpm.x,VLOOKUP($I683,'2026-01-09_taxon-match'!$A$2:$N$81,7,FALSE),IF(_xlpm.x=0,"",_xlpm.x)))</f>
        <v/>
      </c>
      <c r="P683" s="46" t="str">
        <f>IF($I683="","",_xlfn.LET(_xlpm.x,VLOOKUP($I683,'2026-01-09_taxon-match'!$A$2:$N$81,8,FALSE),IF(_xlpm.x=0,"",_xlpm.x)))</f>
        <v/>
      </c>
      <c r="Q683" s="46" t="str">
        <f>IF($I683="","",_xlfn.LET(_xlpm.x,VLOOKUP($I683,'2026-01-09_taxon-match'!$A$2:$N$81,9,FALSE),IF(_xlpm.x=0,"",_xlpm.x)))</f>
        <v/>
      </c>
      <c r="R683" s="46" t="str">
        <f>IF($I683="","",_xlfn.LET(_xlpm.x,VLOOKUP($I683,'2026-01-09_taxon-match'!$A$2:$N$81,10,FALSE),IF(_xlpm.x=0,"",_xlpm.x)))</f>
        <v/>
      </c>
      <c r="S683" s="46" t="str">
        <f>IF($I683="","",_xlfn.LET(_xlpm.x,VLOOKUP($I683,'2026-01-09_taxon-match'!$A$2:$N$81,11,FALSE),IF(_xlpm.x=0,"",_xlpm.x)))</f>
        <v/>
      </c>
      <c r="T683" s="46" t="str">
        <f>IF($I683="","",_xlfn.LET(_xlpm.x,VLOOKUP($I683,'2026-01-09_taxon-match'!$A$2:$N$81,13,FALSE),IF(_xlpm.x=0,"",_xlpm.x)))</f>
        <v/>
      </c>
      <c r="U683" s="46">
        <v>1</v>
      </c>
      <c r="V683" t="s">
        <v>43</v>
      </c>
      <c r="Y683" s="46" t="str">
        <f>IF(V683="","",_xlfn.LET(_xlpm.x,VLOOKUP(V683,'Drop-down_menus'!$D$2:$E$13,2,FALSE),IF(_xlpm.x=0,"",_xlpm.x)))</f>
        <v>https://orcid.org/0000-0002-0981-7442</v>
      </c>
      <c r="Z683" s="46" t="str">
        <f>IF(W683="","",_xlfn.LET(_xlpm.x,VLOOKUP(W683,'Drop-down_menus'!$D$2:$E$13,2,FALSE),IF(_xlpm.x=0,"",_xlpm.x)))</f>
        <v/>
      </c>
      <c r="AA683" s="46" t="str">
        <f>IF(X683="","",_xlfn.LET(_xlpm.x,VLOOKUP(X683,'Drop-down_menus'!$D$2:$E$13,2,FALSE),IF(_xlpm.x=0,"",_xlpm.x)))</f>
        <v/>
      </c>
      <c r="AB683" s="46" t="s">
        <v>300</v>
      </c>
      <c r="AC683" s="46" t="s">
        <v>1255</v>
      </c>
    </row>
    <row r="684" spans="1:35" ht="13.5" customHeight="1">
      <c r="B684" s="46">
        <v>583</v>
      </c>
      <c r="C684" s="46" t="s">
        <v>123</v>
      </c>
      <c r="D684" s="46" t="b">
        <f>COUNTIF(Events!$B$2:$B$171, C684) &gt; 0</f>
        <v>1</v>
      </c>
      <c r="E684" s="46" t="s">
        <v>169</v>
      </c>
      <c r="F684" s="46" t="s">
        <v>298</v>
      </c>
      <c r="G684" s="46" t="s">
        <v>232</v>
      </c>
      <c r="I684" s="46" t="s">
        <v>232</v>
      </c>
      <c r="J684" s="46" t="str">
        <f>IF(I684="","",_xlfn.LET(_xlpm.x,VLOOKUP(I684,'2026-01-09_taxon-match'!$A$2:$N$81,4,FALSE),IF(_xlpm.x=0,"",_xlpm.x)))</f>
        <v>Terebellidae</v>
      </c>
      <c r="L684" s="46" t="str">
        <f>IF(I684="","",_xlfn.LET(_xlpm.x,VLOOKUP(I684,'2026-01-09_taxon-match'!$A$2:$N$81,3,FALSE),IF(_xlpm.x=0,"",_xlpm.x)))</f>
        <v/>
      </c>
      <c r="M684" s="46" t="str">
        <f>IF($I684="","",_xlfn.LET(_xlpm.x,VLOOKUP($I684,'2026-01-09_taxon-match'!$A$2:$N$81,5,FALSE),IF(_xlpm.x=0,"",_xlpm.x)))</f>
        <v/>
      </c>
      <c r="N684" s="46" t="str">
        <f>IF($I684="","",_xlfn.LET(_xlpm.x,VLOOKUP($I684,'2026-01-09_taxon-match'!$A$2:$N$81,6,FALSE),IF(_xlpm.x=0,"",_xlpm.x)))</f>
        <v/>
      </c>
      <c r="O684" s="46" t="str">
        <f>IF($I684="","",_xlfn.LET(_xlpm.x,VLOOKUP($I684,'2026-01-09_taxon-match'!$A$2:$N$81,7,FALSE),IF(_xlpm.x=0,"",_xlpm.x)))</f>
        <v/>
      </c>
      <c r="P684" s="46" t="str">
        <f>IF($I684="","",_xlfn.LET(_xlpm.x,VLOOKUP($I684,'2026-01-09_taxon-match'!$A$2:$N$81,8,FALSE),IF(_xlpm.x=0,"",_xlpm.x)))</f>
        <v/>
      </c>
      <c r="Q684" s="46" t="str">
        <f>IF($I684="","",_xlfn.LET(_xlpm.x,VLOOKUP($I684,'2026-01-09_taxon-match'!$A$2:$N$81,9,FALSE),IF(_xlpm.x=0,"",_xlpm.x)))</f>
        <v/>
      </c>
      <c r="R684" s="46" t="str">
        <f>IF($I684="","",_xlfn.LET(_xlpm.x,VLOOKUP($I684,'2026-01-09_taxon-match'!$A$2:$N$81,10,FALSE),IF(_xlpm.x=0,"",_xlpm.x)))</f>
        <v/>
      </c>
      <c r="S684" s="46" t="str">
        <f>IF($I684="","",_xlfn.LET(_xlpm.x,VLOOKUP($I684,'2026-01-09_taxon-match'!$A$2:$N$81,11,FALSE),IF(_xlpm.x=0,"",_xlpm.x)))</f>
        <v/>
      </c>
      <c r="T684" s="46" t="str">
        <f>IF($I684="","",_xlfn.LET(_xlpm.x,VLOOKUP($I684,'2026-01-09_taxon-match'!$A$2:$N$81,13,FALSE),IF(_xlpm.x=0,"",_xlpm.x)))</f>
        <v/>
      </c>
      <c r="U684" s="46">
        <v>1</v>
      </c>
      <c r="V684" s="46" t="s">
        <v>58</v>
      </c>
      <c r="Y684" s="46" t="str">
        <f>IF(V684="","",_xlfn.LET(_xlpm.x,VLOOKUP(V684,'Drop-down_menus'!$D$2:$E$13,2,FALSE),IF(_xlpm.x=0,"",_xlpm.x)))</f>
        <v>https://orcid.org/0000-0002-9708-1761</v>
      </c>
      <c r="Z684" s="46" t="str">
        <f>IF(W684="","",_xlfn.LET(_xlpm.x,VLOOKUP(W684,'Drop-down_menus'!$D$2:$E$13,2,FALSE),IF(_xlpm.x=0,"",_xlpm.x)))</f>
        <v/>
      </c>
      <c r="AA684" s="46" t="str">
        <f>IF(X684="","",_xlfn.LET(_xlpm.x,VLOOKUP(X684,'Drop-down_menus'!$D$2:$E$13,2,FALSE),IF(_xlpm.x=0,"",_xlpm.x)))</f>
        <v/>
      </c>
      <c r="AB684" s="14" t="s">
        <v>300</v>
      </c>
      <c r="AC684" s="14" t="s">
        <v>301</v>
      </c>
    </row>
    <row r="685" spans="1:35" ht="13.5" customHeight="1">
      <c r="B685" s="46">
        <v>584</v>
      </c>
      <c r="C685" s="46" t="s">
        <v>123</v>
      </c>
      <c r="D685" s="46" t="b">
        <f>COUNTIF(Events!$B$2:$B$171, C685) &gt; 0</f>
        <v>1</v>
      </c>
      <c r="G685" s="46" t="s">
        <v>1221</v>
      </c>
      <c r="I685" s="2" t="s">
        <v>308</v>
      </c>
      <c r="J685" s="46" t="str">
        <f>IF(I685="","",_xlfn.LET(_xlpm.x,VLOOKUP(I685,'2026-01-09_taxon-match'!$A$2:$N$81,4,FALSE),IF(_xlpm.x=0,"",_xlpm.x)))</f>
        <v>Margarella</v>
      </c>
      <c r="K685" s="46" t="s">
        <v>1318</v>
      </c>
      <c r="L685" s="46" t="str">
        <f>IF(I685="","",_xlfn.LET(_xlpm.x,VLOOKUP(I685,'2026-01-09_taxon-match'!$A$2:$N$81,3,FALSE),IF(_xlpm.x=0,"",_xlpm.x)))</f>
        <v>urn:lsid:marinespecies.org:taxname:196989</v>
      </c>
      <c r="M685" s="46" t="str">
        <f>IF($I685="","",_xlfn.LET(_xlpm.x,VLOOKUP($I685,'2026-01-09_taxon-match'!$A$2:$N$81,5,FALSE),IF(_xlpm.x=0,"",_xlpm.x)))</f>
        <v>Thiele, 1893</v>
      </c>
      <c r="N685" s="46" t="str">
        <f>IF($I685="","",_xlfn.LET(_xlpm.x,VLOOKUP($I685,'2026-01-09_taxon-match'!$A$2:$N$81,6,FALSE),IF(_xlpm.x=0,"",_xlpm.x)))</f>
        <v>Animalia</v>
      </c>
      <c r="O685" s="46" t="str">
        <f>IF($I685="","",_xlfn.LET(_xlpm.x,VLOOKUP($I685,'2026-01-09_taxon-match'!$A$2:$N$81,7,FALSE),IF(_xlpm.x=0,"",_xlpm.x)))</f>
        <v>Mollusca</v>
      </c>
      <c r="P685" s="46" t="str">
        <f>IF($I685="","",_xlfn.LET(_xlpm.x,VLOOKUP($I685,'2026-01-09_taxon-match'!$A$2:$N$81,8,FALSE),IF(_xlpm.x=0,"",_xlpm.x)))</f>
        <v>Gastropoda</v>
      </c>
      <c r="Q685" s="46" t="str">
        <f>IF($I685="","",_xlfn.LET(_xlpm.x,VLOOKUP($I685,'2026-01-09_taxon-match'!$A$2:$N$81,9,FALSE),IF(_xlpm.x=0,"",_xlpm.x)))</f>
        <v>Trochida</v>
      </c>
      <c r="R685" s="46" t="str">
        <f>IF($I685="","",_xlfn.LET(_xlpm.x,VLOOKUP($I685,'2026-01-09_taxon-match'!$A$2:$N$81,10,FALSE),IF(_xlpm.x=0,"",_xlpm.x)))</f>
        <v>Calliostomatidae</v>
      </c>
      <c r="S685" s="46" t="str">
        <f>IF($I685="","",_xlfn.LET(_xlpm.x,VLOOKUP($I685,'2026-01-09_taxon-match'!$A$2:$N$81,11,FALSE),IF(_xlpm.x=0,"",_xlpm.x)))</f>
        <v>Margarella</v>
      </c>
      <c r="T685" s="46" t="str">
        <f>IF($I685="","",_xlfn.LET(_xlpm.x,VLOOKUP($I685,'2026-01-09_taxon-match'!$A$2:$N$81,13,FALSE),IF(_xlpm.x=0,"",_xlpm.x)))</f>
        <v/>
      </c>
      <c r="U685" s="46">
        <v>1</v>
      </c>
      <c r="V685" s="2" t="s">
        <v>58</v>
      </c>
      <c r="Y685" s="46" t="str">
        <f>IF(V685="","",_xlfn.LET(_xlpm.x,VLOOKUP(V685,'Drop-down_menus'!$D$2:$E$13,2,FALSE),IF(_xlpm.x=0,"",_xlpm.x)))</f>
        <v>https://orcid.org/0000-0002-9708-1761</v>
      </c>
      <c r="Z685" s="46" t="str">
        <f>IF(W685="","",_xlfn.LET(_xlpm.x,VLOOKUP(W685,'Drop-down_menus'!$D$2:$E$13,2,FALSE),IF(_xlpm.x=0,"",_xlpm.x)))</f>
        <v/>
      </c>
      <c r="AA685" s="46" t="str">
        <f>IF(X685="","",_xlfn.LET(_xlpm.x,VLOOKUP(X685,'Drop-down_menus'!$D$2:$E$13,2,FALSE),IF(_xlpm.x=0,"",_xlpm.x)))</f>
        <v/>
      </c>
      <c r="AB685" s="46" t="s">
        <v>300</v>
      </c>
      <c r="AC685" s="46" t="s">
        <v>1255</v>
      </c>
    </row>
    <row r="686" spans="1:35" ht="13.5" customHeight="1">
      <c r="B686" s="46">
        <v>584</v>
      </c>
      <c r="C686" s="46" t="s">
        <v>123</v>
      </c>
      <c r="D686" s="46" t="b">
        <f>COUNTIF(Events!$B$2:$B$171, C686) &gt; 0</f>
        <v>1</v>
      </c>
      <c r="E686" s="46" t="s">
        <v>169</v>
      </c>
      <c r="F686" s="46" t="s">
        <v>298</v>
      </c>
      <c r="G686" s="46" t="s">
        <v>232</v>
      </c>
      <c r="I686" s="46" t="s">
        <v>232</v>
      </c>
      <c r="J686" s="46" t="str">
        <f>IF(I686="","",_xlfn.LET(_xlpm.x,VLOOKUP(I686,'2026-01-09_taxon-match'!$A$2:$N$81,4,FALSE),IF(_xlpm.x=0,"",_xlpm.x)))</f>
        <v>Terebellidae</v>
      </c>
      <c r="L686" s="46" t="str">
        <f>IF(I686="","",_xlfn.LET(_xlpm.x,VLOOKUP(I686,'2026-01-09_taxon-match'!$A$2:$N$81,3,FALSE),IF(_xlpm.x=0,"",_xlpm.x)))</f>
        <v/>
      </c>
      <c r="M686" s="46" t="str">
        <f>IF($I686="","",_xlfn.LET(_xlpm.x,VLOOKUP($I686,'2026-01-09_taxon-match'!$A$2:$N$81,5,FALSE),IF(_xlpm.x=0,"",_xlpm.x)))</f>
        <v/>
      </c>
      <c r="N686" s="46" t="str">
        <f>IF($I686="","",_xlfn.LET(_xlpm.x,VLOOKUP($I686,'2026-01-09_taxon-match'!$A$2:$N$81,6,FALSE),IF(_xlpm.x=0,"",_xlpm.x)))</f>
        <v/>
      </c>
      <c r="O686" s="46" t="str">
        <f>IF($I686="","",_xlfn.LET(_xlpm.x,VLOOKUP($I686,'2026-01-09_taxon-match'!$A$2:$N$81,7,FALSE),IF(_xlpm.x=0,"",_xlpm.x)))</f>
        <v/>
      </c>
      <c r="P686" s="46" t="str">
        <f>IF($I686="","",_xlfn.LET(_xlpm.x,VLOOKUP($I686,'2026-01-09_taxon-match'!$A$2:$N$81,8,FALSE),IF(_xlpm.x=0,"",_xlpm.x)))</f>
        <v/>
      </c>
      <c r="Q686" s="46" t="str">
        <f>IF($I686="","",_xlfn.LET(_xlpm.x,VLOOKUP($I686,'2026-01-09_taxon-match'!$A$2:$N$81,9,FALSE),IF(_xlpm.x=0,"",_xlpm.x)))</f>
        <v/>
      </c>
      <c r="R686" s="46" t="str">
        <f>IF($I686="","",_xlfn.LET(_xlpm.x,VLOOKUP($I686,'2026-01-09_taxon-match'!$A$2:$N$81,10,FALSE),IF(_xlpm.x=0,"",_xlpm.x)))</f>
        <v/>
      </c>
      <c r="S686" s="46" t="str">
        <f>IF($I686="","",_xlfn.LET(_xlpm.x,VLOOKUP($I686,'2026-01-09_taxon-match'!$A$2:$N$81,11,FALSE),IF(_xlpm.x=0,"",_xlpm.x)))</f>
        <v/>
      </c>
      <c r="T686" s="46" t="str">
        <f>IF($I686="","",_xlfn.LET(_xlpm.x,VLOOKUP($I686,'2026-01-09_taxon-match'!$A$2:$N$81,13,FALSE),IF(_xlpm.x=0,"",_xlpm.x)))</f>
        <v/>
      </c>
      <c r="U686" s="46">
        <v>1</v>
      </c>
      <c r="V686" s="46" t="s">
        <v>58</v>
      </c>
      <c r="Y686" s="46" t="str">
        <f>IF(V686="","",_xlfn.LET(_xlpm.x,VLOOKUP(V686,'Drop-down_menus'!$D$2:$E$13,2,FALSE),IF(_xlpm.x=0,"",_xlpm.x)))</f>
        <v>https://orcid.org/0000-0002-9708-1761</v>
      </c>
      <c r="Z686" s="46" t="str">
        <f>IF(W686="","",_xlfn.LET(_xlpm.x,VLOOKUP(W686,'Drop-down_menus'!$D$2:$E$13,2,FALSE),IF(_xlpm.x=0,"",_xlpm.x)))</f>
        <v/>
      </c>
      <c r="AA686" s="46" t="str">
        <f>IF(X686="","",_xlfn.LET(_xlpm.x,VLOOKUP(X686,'Drop-down_menus'!$D$2:$E$13,2,FALSE),IF(_xlpm.x=0,"",_xlpm.x)))</f>
        <v/>
      </c>
      <c r="AB686" s="14" t="s">
        <v>300</v>
      </c>
      <c r="AC686" s="14" t="s">
        <v>301</v>
      </c>
    </row>
    <row r="687" spans="1:35" ht="13.5" customHeight="1">
      <c r="B687" s="46">
        <v>585</v>
      </c>
      <c r="C687" s="46" t="s">
        <v>123</v>
      </c>
      <c r="D687" s="46" t="b">
        <f>COUNTIF(Events!$B$2:$B$171, C687) &gt; 0</f>
        <v>1</v>
      </c>
      <c r="G687" s="46" t="s">
        <v>1206</v>
      </c>
      <c r="I687" s="46" t="s">
        <v>311</v>
      </c>
      <c r="J687" s="46" t="str">
        <f>IF(I687="","",_xlfn.LET(_xlpm.x,VLOOKUP(I687,'2026-01-09_taxon-match'!$A$2:$N$81,4,FALSE),IF(_xlpm.x=0,"",_xlpm.x)))</f>
        <v>Isopoda</v>
      </c>
      <c r="K687" s="46" t="s">
        <v>1318</v>
      </c>
      <c r="L687" s="46" t="str">
        <f>IF(I687="","",_xlfn.LET(_xlpm.x,VLOOKUP(I687,'2026-01-09_taxon-match'!$A$2:$N$81,3,FALSE),IF(_xlpm.x=0,"",_xlpm.x)))</f>
        <v>urn:lsid:marinespecies.org:taxname:1131</v>
      </c>
      <c r="M687" s="46" t="str">
        <f>IF($I687="","",_xlfn.LET(_xlpm.x,VLOOKUP($I687,'2026-01-09_taxon-match'!$A$2:$N$81,5,FALSE),IF(_xlpm.x=0,"",_xlpm.x)))</f>
        <v>Latreille, 1816</v>
      </c>
      <c r="N687" s="46" t="str">
        <f>IF($I687="","",_xlfn.LET(_xlpm.x,VLOOKUP($I687,'2026-01-09_taxon-match'!$A$2:$N$81,6,FALSE),IF(_xlpm.x=0,"",_xlpm.x)))</f>
        <v>Animalia</v>
      </c>
      <c r="O687" s="46" t="str">
        <f>IF($I687="","",_xlfn.LET(_xlpm.x,VLOOKUP($I687,'2026-01-09_taxon-match'!$A$2:$N$81,7,FALSE),IF(_xlpm.x=0,"",_xlpm.x)))</f>
        <v>Arthropoda</v>
      </c>
      <c r="P687" s="46" t="str">
        <f>IF($I687="","",_xlfn.LET(_xlpm.x,VLOOKUP($I687,'2026-01-09_taxon-match'!$A$2:$N$81,8,FALSE),IF(_xlpm.x=0,"",_xlpm.x)))</f>
        <v>Malacostraca</v>
      </c>
      <c r="Q687" s="46" t="str">
        <f>IF($I687="","",_xlfn.LET(_xlpm.x,VLOOKUP($I687,'2026-01-09_taxon-match'!$A$2:$N$81,9,FALSE),IF(_xlpm.x=0,"",_xlpm.x)))</f>
        <v>Isopoda</v>
      </c>
      <c r="R687" s="46" t="str">
        <f>IF($I687="","",_xlfn.LET(_xlpm.x,VLOOKUP($I687,'2026-01-09_taxon-match'!$A$2:$N$81,10,FALSE),IF(_xlpm.x=0,"",_xlpm.x)))</f>
        <v/>
      </c>
      <c r="S687" s="46" t="str">
        <f>IF($I687="","",_xlfn.LET(_xlpm.x,VLOOKUP($I687,'2026-01-09_taxon-match'!$A$2:$N$81,11,FALSE),IF(_xlpm.x=0,"",_xlpm.x)))</f>
        <v/>
      </c>
      <c r="T687" s="46" t="str">
        <f>IF($I687="","",_xlfn.LET(_xlpm.x,VLOOKUP($I687,'2026-01-09_taxon-match'!$A$2:$N$81,13,FALSE),IF(_xlpm.x=0,"",_xlpm.x)))</f>
        <v/>
      </c>
      <c r="U687" s="46" t="s">
        <v>1251</v>
      </c>
      <c r="V687" s="2" t="s">
        <v>58</v>
      </c>
      <c r="Y687" s="46" t="str">
        <f>IF(V687="","",_xlfn.LET(_xlpm.x,VLOOKUP(V687,'Drop-down_menus'!$D$2:$E$13,2,FALSE),IF(_xlpm.x=0,"",_xlpm.x)))</f>
        <v>https://orcid.org/0000-0002-9708-1761</v>
      </c>
      <c r="Z687" s="46" t="str">
        <f>IF(W687="","",_xlfn.LET(_xlpm.x,VLOOKUP(W687,'Drop-down_menus'!$D$2:$E$13,2,FALSE),IF(_xlpm.x=0,"",_xlpm.x)))</f>
        <v/>
      </c>
      <c r="AA687" s="46" t="str">
        <f>IF(X687="","",_xlfn.LET(_xlpm.x,VLOOKUP(X687,'Drop-down_menus'!$D$2:$E$13,2,FALSE),IF(_xlpm.x=0,"",_xlpm.x)))</f>
        <v/>
      </c>
      <c r="AB687" s="46" t="s">
        <v>300</v>
      </c>
      <c r="AC687" s="46" t="s">
        <v>1255</v>
      </c>
    </row>
    <row r="688" spans="1:35" ht="13.5" customHeight="1">
      <c r="B688" s="46">
        <v>585</v>
      </c>
      <c r="C688" s="46" t="s">
        <v>123</v>
      </c>
      <c r="D688" s="46" t="b">
        <f>COUNTIF(Events!$B$2:$B$171, C688) &gt; 0</f>
        <v>1</v>
      </c>
      <c r="E688" s="46" t="s">
        <v>169</v>
      </c>
      <c r="F688" s="46" t="s">
        <v>298</v>
      </c>
      <c r="G688" s="46" t="s">
        <v>308</v>
      </c>
      <c r="I688" s="2" t="s">
        <v>308</v>
      </c>
      <c r="J688" s="46" t="str">
        <f>IF(I688="","",_xlfn.LET(_xlpm.x,VLOOKUP(I688,'2026-01-09_taxon-match'!$A$2:$N$81,4,FALSE),IF(_xlpm.x=0,"",_xlpm.x)))</f>
        <v>Margarella</v>
      </c>
      <c r="L688" s="46" t="str">
        <f>IF(I688="","",_xlfn.LET(_xlpm.x,VLOOKUP(I688,'2026-01-09_taxon-match'!$A$2:$N$81,3,FALSE),IF(_xlpm.x=0,"",_xlpm.x)))</f>
        <v>urn:lsid:marinespecies.org:taxname:196989</v>
      </c>
      <c r="M688" s="46" t="str">
        <f>IF($I688="","",_xlfn.LET(_xlpm.x,VLOOKUP($I688,'2026-01-09_taxon-match'!$A$2:$N$81,5,FALSE),IF(_xlpm.x=0,"",_xlpm.x)))</f>
        <v>Thiele, 1893</v>
      </c>
      <c r="N688" s="46" t="str">
        <f>IF($I688="","",_xlfn.LET(_xlpm.x,VLOOKUP($I688,'2026-01-09_taxon-match'!$A$2:$N$81,6,FALSE),IF(_xlpm.x=0,"",_xlpm.x)))</f>
        <v>Animalia</v>
      </c>
      <c r="O688" s="46" t="str">
        <f>IF($I688="","",_xlfn.LET(_xlpm.x,VLOOKUP($I688,'2026-01-09_taxon-match'!$A$2:$N$81,7,FALSE),IF(_xlpm.x=0,"",_xlpm.x)))</f>
        <v>Mollusca</v>
      </c>
      <c r="P688" s="46" t="str">
        <f>IF($I688="","",_xlfn.LET(_xlpm.x,VLOOKUP($I688,'2026-01-09_taxon-match'!$A$2:$N$81,8,FALSE),IF(_xlpm.x=0,"",_xlpm.x)))</f>
        <v>Gastropoda</v>
      </c>
      <c r="Q688" s="46" t="str">
        <f>IF($I688="","",_xlfn.LET(_xlpm.x,VLOOKUP($I688,'2026-01-09_taxon-match'!$A$2:$N$81,9,FALSE),IF(_xlpm.x=0,"",_xlpm.x)))</f>
        <v>Trochida</v>
      </c>
      <c r="R688" s="46" t="str">
        <f>IF($I688="","",_xlfn.LET(_xlpm.x,VLOOKUP($I688,'2026-01-09_taxon-match'!$A$2:$N$81,10,FALSE),IF(_xlpm.x=0,"",_xlpm.x)))</f>
        <v>Calliostomatidae</v>
      </c>
      <c r="S688" s="46" t="str">
        <f>IF($I688="","",_xlfn.LET(_xlpm.x,VLOOKUP($I688,'2026-01-09_taxon-match'!$A$2:$N$81,11,FALSE),IF(_xlpm.x=0,"",_xlpm.x)))</f>
        <v>Margarella</v>
      </c>
      <c r="T688" s="46" t="str">
        <f>IF($I688="","",_xlfn.LET(_xlpm.x,VLOOKUP($I688,'2026-01-09_taxon-match'!$A$2:$N$81,13,FALSE),IF(_xlpm.x=0,"",_xlpm.x)))</f>
        <v/>
      </c>
      <c r="U688" s="46">
        <v>1</v>
      </c>
      <c r="V688" s="46" t="s">
        <v>58</v>
      </c>
      <c r="Y688" s="46" t="str">
        <f>IF(V688="","",_xlfn.LET(_xlpm.x,VLOOKUP(V688,'Drop-down_menus'!$D$2:$E$13,2,FALSE),IF(_xlpm.x=0,"",_xlpm.x)))</f>
        <v>https://orcid.org/0000-0002-9708-1761</v>
      </c>
      <c r="Z688" s="46" t="str">
        <f>IF(W688="","",_xlfn.LET(_xlpm.x,VLOOKUP(W688,'Drop-down_menus'!$D$2:$E$13,2,FALSE),IF(_xlpm.x=0,"",_xlpm.x)))</f>
        <v/>
      </c>
      <c r="AA688" s="46" t="str">
        <f>IF(X688="","",_xlfn.LET(_xlpm.x,VLOOKUP(X688,'Drop-down_menus'!$D$2:$E$13,2,FALSE),IF(_xlpm.x=0,"",_xlpm.x)))</f>
        <v/>
      </c>
      <c r="AB688" s="14" t="s">
        <v>300</v>
      </c>
      <c r="AC688" s="14" t="s">
        <v>301</v>
      </c>
    </row>
    <row r="689" spans="2:29" ht="13.5" customHeight="1">
      <c r="B689" s="46">
        <v>586</v>
      </c>
      <c r="C689" s="46" t="s">
        <v>123</v>
      </c>
      <c r="D689" s="46" t="b">
        <f>COUNTIF(Events!$B$2:$B$171, C689) &gt; 0</f>
        <v>1</v>
      </c>
      <c r="G689" s="46" t="s">
        <v>1220</v>
      </c>
      <c r="I689" s="46" t="s">
        <v>1220</v>
      </c>
      <c r="J689" s="46" t="str">
        <f>IF(I689="","",_xlfn.LET(_xlpm.x,VLOOKUP(I689,'2026-01-09_taxon-match'!$A$2:$N$81,4,FALSE),IF(_xlpm.x=0,"",_xlpm.x)))</f>
        <v>Iridaea cordata</v>
      </c>
      <c r="L689" s="46" t="str">
        <f>IF(I689="","",_xlfn.LET(_xlpm.x,VLOOKUP(I689,'2026-01-09_taxon-match'!$A$2:$N$81,3,FALSE),IF(_xlpm.x=0,"",_xlpm.x)))</f>
        <v>urn:lsid:marinespecies.org:taxname:325522</v>
      </c>
      <c r="M689" s="46" t="str">
        <f>IF($I689="","",_xlfn.LET(_xlpm.x,VLOOKUP($I689,'2026-01-09_taxon-match'!$A$2:$N$81,5,FALSE),IF(_xlpm.x=0,"",_xlpm.x)))</f>
        <v>(Turner) Bory, 1826</v>
      </c>
      <c r="N689" s="46" t="str">
        <f>IF($I689="","",_xlfn.LET(_xlpm.x,VLOOKUP($I689,'2026-01-09_taxon-match'!$A$2:$N$81,6,FALSE),IF(_xlpm.x=0,"",_xlpm.x)))</f>
        <v>Plantae</v>
      </c>
      <c r="O689" s="46" t="str">
        <f>IF($I689="","",_xlfn.LET(_xlpm.x,VLOOKUP($I689,'2026-01-09_taxon-match'!$A$2:$N$81,7,FALSE),IF(_xlpm.x=0,"",_xlpm.x)))</f>
        <v>Rhodophyta</v>
      </c>
      <c r="P689" s="46" t="str">
        <f>IF($I689="","",_xlfn.LET(_xlpm.x,VLOOKUP($I689,'2026-01-09_taxon-match'!$A$2:$N$81,8,FALSE),IF(_xlpm.x=0,"",_xlpm.x)))</f>
        <v>Florideophyceae</v>
      </c>
      <c r="Q689" s="46" t="str">
        <f>IF($I689="","",_xlfn.LET(_xlpm.x,VLOOKUP($I689,'2026-01-09_taxon-match'!$A$2:$N$81,9,FALSE),IF(_xlpm.x=0,"",_xlpm.x)))</f>
        <v>Gigartinales</v>
      </c>
      <c r="R689" s="46" t="str">
        <f>IF($I689="","",_xlfn.LET(_xlpm.x,VLOOKUP($I689,'2026-01-09_taxon-match'!$A$2:$N$81,10,FALSE),IF(_xlpm.x=0,"",_xlpm.x)))</f>
        <v>Gigartinaceae</v>
      </c>
      <c r="S689" s="46" t="str">
        <f>IF($I689="","",_xlfn.LET(_xlpm.x,VLOOKUP($I689,'2026-01-09_taxon-match'!$A$2:$N$81,11,FALSE),IF(_xlpm.x=0,"",_xlpm.x)))</f>
        <v>Iridaea</v>
      </c>
      <c r="T689" s="46" t="str">
        <f>IF($I689="","",_xlfn.LET(_xlpm.x,VLOOKUP($I689,'2026-01-09_taxon-match'!$A$2:$N$81,13,FALSE),IF(_xlpm.x=0,"",_xlpm.x)))</f>
        <v>cordata</v>
      </c>
      <c r="U689" s="46">
        <v>1</v>
      </c>
      <c r="V689" s="2" t="s">
        <v>58</v>
      </c>
      <c r="Y689" s="46" t="str">
        <f>IF(V689="","",_xlfn.LET(_xlpm.x,VLOOKUP(V689,'Drop-down_menus'!$D$2:$E$13,2,FALSE),IF(_xlpm.x=0,"",_xlpm.x)))</f>
        <v>https://orcid.org/0000-0002-9708-1761</v>
      </c>
      <c r="Z689" s="46" t="str">
        <f>IF(W689="","",_xlfn.LET(_xlpm.x,VLOOKUP(W689,'Drop-down_menus'!$D$2:$E$13,2,FALSE),IF(_xlpm.x=0,"",_xlpm.x)))</f>
        <v/>
      </c>
      <c r="AA689" s="46" t="str">
        <f>IF(X689="","",_xlfn.LET(_xlpm.x,VLOOKUP(X689,'Drop-down_menus'!$D$2:$E$13,2,FALSE),IF(_xlpm.x=0,"",_xlpm.x)))</f>
        <v/>
      </c>
      <c r="AB689" s="46" t="s">
        <v>300</v>
      </c>
      <c r="AC689" s="46" t="s">
        <v>1255</v>
      </c>
    </row>
    <row r="690" spans="2:29" ht="13.5" customHeight="1">
      <c r="B690" s="46">
        <v>586</v>
      </c>
      <c r="C690" s="46" t="s">
        <v>123</v>
      </c>
      <c r="D690" s="46" t="b">
        <f>COUNTIF(Events!$B$2:$B$171, C690) &gt; 0</f>
        <v>1</v>
      </c>
      <c r="E690" s="46" t="s">
        <v>169</v>
      </c>
      <c r="F690" s="46" t="s">
        <v>298</v>
      </c>
      <c r="G690" s="46" t="s">
        <v>311</v>
      </c>
      <c r="I690" s="46" t="s">
        <v>311</v>
      </c>
      <c r="J690" s="46" t="str">
        <f>IF(I690="","",_xlfn.LET(_xlpm.x,VLOOKUP(I690,'2026-01-09_taxon-match'!$A$2:$N$81,4,FALSE),IF(_xlpm.x=0,"",_xlpm.x)))</f>
        <v>Isopoda</v>
      </c>
      <c r="L690" s="46" t="str">
        <f>IF(I690="","",_xlfn.LET(_xlpm.x,VLOOKUP(I690,'2026-01-09_taxon-match'!$A$2:$N$81,3,FALSE),IF(_xlpm.x=0,"",_xlpm.x)))</f>
        <v>urn:lsid:marinespecies.org:taxname:1131</v>
      </c>
      <c r="M690" s="46" t="str">
        <f>IF($I690="","",_xlfn.LET(_xlpm.x,VLOOKUP($I690,'2026-01-09_taxon-match'!$A$2:$N$81,5,FALSE),IF(_xlpm.x=0,"",_xlpm.x)))</f>
        <v>Latreille, 1816</v>
      </c>
      <c r="N690" s="46" t="str">
        <f>IF($I690="","",_xlfn.LET(_xlpm.x,VLOOKUP($I690,'2026-01-09_taxon-match'!$A$2:$N$81,6,FALSE),IF(_xlpm.x=0,"",_xlpm.x)))</f>
        <v>Animalia</v>
      </c>
      <c r="O690" s="46" t="str">
        <f>IF($I690="","",_xlfn.LET(_xlpm.x,VLOOKUP($I690,'2026-01-09_taxon-match'!$A$2:$N$81,7,FALSE),IF(_xlpm.x=0,"",_xlpm.x)))</f>
        <v>Arthropoda</v>
      </c>
      <c r="P690" s="46" t="str">
        <f>IF($I690="","",_xlfn.LET(_xlpm.x,VLOOKUP($I690,'2026-01-09_taxon-match'!$A$2:$N$81,8,FALSE),IF(_xlpm.x=0,"",_xlpm.x)))</f>
        <v>Malacostraca</v>
      </c>
      <c r="Q690" s="46" t="str">
        <f>IF($I690="","",_xlfn.LET(_xlpm.x,VLOOKUP($I690,'2026-01-09_taxon-match'!$A$2:$N$81,9,FALSE),IF(_xlpm.x=0,"",_xlpm.x)))</f>
        <v>Isopoda</v>
      </c>
      <c r="R690" s="46" t="str">
        <f>IF($I690="","",_xlfn.LET(_xlpm.x,VLOOKUP($I690,'2026-01-09_taxon-match'!$A$2:$N$81,10,FALSE),IF(_xlpm.x=0,"",_xlpm.x)))</f>
        <v/>
      </c>
      <c r="S690" s="46" t="str">
        <f>IF($I690="","",_xlfn.LET(_xlpm.x,VLOOKUP($I690,'2026-01-09_taxon-match'!$A$2:$N$81,11,FALSE),IF(_xlpm.x=0,"",_xlpm.x)))</f>
        <v/>
      </c>
      <c r="T690" s="46" t="str">
        <f>IF($I690="","",_xlfn.LET(_xlpm.x,VLOOKUP($I690,'2026-01-09_taxon-match'!$A$2:$N$81,13,FALSE),IF(_xlpm.x=0,"",_xlpm.x)))</f>
        <v/>
      </c>
      <c r="U690" s="46">
        <v>1</v>
      </c>
      <c r="V690" s="46" t="s">
        <v>58</v>
      </c>
      <c r="Y690" s="46" t="str">
        <f>IF(V690="","",_xlfn.LET(_xlpm.x,VLOOKUP(V690,'Drop-down_menus'!$D$2:$E$13,2,FALSE),IF(_xlpm.x=0,"",_xlpm.x)))</f>
        <v>https://orcid.org/0000-0002-9708-1761</v>
      </c>
      <c r="Z690" s="46" t="str">
        <f>IF(W690="","",_xlfn.LET(_xlpm.x,VLOOKUP(W690,'Drop-down_menus'!$D$2:$E$13,2,FALSE),IF(_xlpm.x=0,"",_xlpm.x)))</f>
        <v/>
      </c>
      <c r="AA690" s="46" t="str">
        <f>IF(X690="","",_xlfn.LET(_xlpm.x,VLOOKUP(X690,'Drop-down_menus'!$D$2:$E$13,2,FALSE),IF(_xlpm.x=0,"",_xlpm.x)))</f>
        <v/>
      </c>
      <c r="AB690" s="14" t="s">
        <v>300</v>
      </c>
      <c r="AC690" s="14" t="s">
        <v>301</v>
      </c>
    </row>
    <row r="691" spans="2:29" ht="13.5" customHeight="1">
      <c r="B691" s="46">
        <v>587</v>
      </c>
      <c r="C691" s="46" t="s">
        <v>123</v>
      </c>
      <c r="D691" s="46" t="b">
        <f>COUNTIF(Events!$B$2:$B$171, C691) &gt; 0</f>
        <v>1</v>
      </c>
      <c r="G691" s="46" t="s">
        <v>1218</v>
      </c>
      <c r="I691" s="46" t="s">
        <v>304</v>
      </c>
      <c r="J691" s="46" t="str">
        <f>IF(I691="","",_xlfn.LET(_xlpm.x,VLOOKUP(I691,'2026-01-09_taxon-match'!$A$2:$N$81,4,FALSE),IF(_xlpm.x=0,"",_xlpm.x)))</f>
        <v>Porifera</v>
      </c>
      <c r="K691" s="46" t="s">
        <v>1318</v>
      </c>
      <c r="L691" s="46" t="str">
        <f>IF(I691="","",_xlfn.LET(_xlpm.x,VLOOKUP(I691,'2026-01-09_taxon-match'!$A$2:$N$81,3,FALSE),IF(_xlpm.x=0,"",_xlpm.x)))</f>
        <v>urn:lsid:marinespecies.org:taxname:558</v>
      </c>
      <c r="M691" s="46" t="str">
        <f>IF($I691="","",_xlfn.LET(_xlpm.x,VLOOKUP($I691,'2026-01-09_taxon-match'!$A$2:$N$81,5,FALSE),IF(_xlpm.x=0,"",_xlpm.x)))</f>
        <v>Grant, 1836</v>
      </c>
      <c r="N691" s="46" t="str">
        <f>IF($I691="","",_xlfn.LET(_xlpm.x,VLOOKUP($I691,'2026-01-09_taxon-match'!$A$2:$N$81,6,FALSE),IF(_xlpm.x=0,"",_xlpm.x)))</f>
        <v>Animalia</v>
      </c>
      <c r="O691" s="46" t="str">
        <f>IF($I691="","",_xlfn.LET(_xlpm.x,VLOOKUP($I691,'2026-01-09_taxon-match'!$A$2:$N$81,7,FALSE),IF(_xlpm.x=0,"",_xlpm.x)))</f>
        <v>Porifera</v>
      </c>
      <c r="P691" s="46" t="str">
        <f>IF($I691="","",_xlfn.LET(_xlpm.x,VLOOKUP($I691,'2026-01-09_taxon-match'!$A$2:$N$81,8,FALSE),IF(_xlpm.x=0,"",_xlpm.x)))</f>
        <v/>
      </c>
      <c r="Q691" s="46" t="str">
        <f>IF($I691="","",_xlfn.LET(_xlpm.x,VLOOKUP($I691,'2026-01-09_taxon-match'!$A$2:$N$81,9,FALSE),IF(_xlpm.x=0,"",_xlpm.x)))</f>
        <v/>
      </c>
      <c r="R691" s="46" t="str">
        <f>IF($I691="","",_xlfn.LET(_xlpm.x,VLOOKUP($I691,'2026-01-09_taxon-match'!$A$2:$N$81,10,FALSE),IF(_xlpm.x=0,"",_xlpm.x)))</f>
        <v/>
      </c>
      <c r="S691" s="46" t="str">
        <f>IF($I691="","",_xlfn.LET(_xlpm.x,VLOOKUP($I691,'2026-01-09_taxon-match'!$A$2:$N$81,11,FALSE),IF(_xlpm.x=0,"",_xlpm.x)))</f>
        <v/>
      </c>
      <c r="T691" s="46" t="str">
        <f>IF($I691="","",_xlfn.LET(_xlpm.x,VLOOKUP($I691,'2026-01-09_taxon-match'!$A$2:$N$81,13,FALSE),IF(_xlpm.x=0,"",_xlpm.x)))</f>
        <v/>
      </c>
      <c r="U691" s="46">
        <v>1</v>
      </c>
      <c r="V691" s="2" t="s">
        <v>58</v>
      </c>
      <c r="Y691" s="46" t="str">
        <f>IF(V691="","",_xlfn.LET(_xlpm.x,VLOOKUP(V691,'Drop-down_menus'!$D$2:$E$13,2,FALSE),IF(_xlpm.x=0,"",_xlpm.x)))</f>
        <v>https://orcid.org/0000-0002-9708-1761</v>
      </c>
      <c r="Z691" s="46" t="str">
        <f>IF(W691="","",_xlfn.LET(_xlpm.x,VLOOKUP(W691,'Drop-down_menus'!$D$2:$E$13,2,FALSE),IF(_xlpm.x=0,"",_xlpm.x)))</f>
        <v/>
      </c>
      <c r="AA691" s="46" t="str">
        <f>IF(X691="","",_xlfn.LET(_xlpm.x,VLOOKUP(X691,'Drop-down_menus'!$D$2:$E$13,2,FALSE),IF(_xlpm.x=0,"",_xlpm.x)))</f>
        <v/>
      </c>
      <c r="AB691" s="46" t="s">
        <v>300</v>
      </c>
      <c r="AC691" s="46" t="s">
        <v>1255</v>
      </c>
    </row>
    <row r="692" spans="2:29" ht="13.5" customHeight="1">
      <c r="B692" s="46">
        <v>587</v>
      </c>
      <c r="C692" s="46" t="s">
        <v>123</v>
      </c>
      <c r="D692" s="46" t="b">
        <f>COUNTIF(Events!$B$2:$B$171, C692) &gt; 0</f>
        <v>1</v>
      </c>
      <c r="E692" s="46" t="s">
        <v>169</v>
      </c>
      <c r="F692" s="46" t="s">
        <v>298</v>
      </c>
      <c r="G692" s="46" t="s">
        <v>307</v>
      </c>
      <c r="I692" s="46" t="s">
        <v>1220</v>
      </c>
      <c r="J692" s="46" t="str">
        <f>IF(I692="","",_xlfn.LET(_xlpm.x,VLOOKUP(I692,'2026-01-09_taxon-match'!$A$2:$N$81,4,FALSE),IF(_xlpm.x=0,"",_xlpm.x)))</f>
        <v>Iridaea cordata</v>
      </c>
      <c r="L692" s="46" t="str">
        <f>IF(I692="","",_xlfn.LET(_xlpm.x,VLOOKUP(I692,'2026-01-09_taxon-match'!$A$2:$N$81,3,FALSE),IF(_xlpm.x=0,"",_xlpm.x)))</f>
        <v>urn:lsid:marinespecies.org:taxname:325522</v>
      </c>
      <c r="M692" s="46" t="str">
        <f>IF($I692="","",_xlfn.LET(_xlpm.x,VLOOKUP($I692,'2026-01-09_taxon-match'!$A$2:$N$81,5,FALSE),IF(_xlpm.x=0,"",_xlpm.x)))</f>
        <v>(Turner) Bory, 1826</v>
      </c>
      <c r="N692" s="46" t="str">
        <f>IF($I692="","",_xlfn.LET(_xlpm.x,VLOOKUP($I692,'2026-01-09_taxon-match'!$A$2:$N$81,6,FALSE),IF(_xlpm.x=0,"",_xlpm.x)))</f>
        <v>Plantae</v>
      </c>
      <c r="O692" s="46" t="str">
        <f>IF($I692="","",_xlfn.LET(_xlpm.x,VLOOKUP($I692,'2026-01-09_taxon-match'!$A$2:$N$81,7,FALSE),IF(_xlpm.x=0,"",_xlpm.x)))</f>
        <v>Rhodophyta</v>
      </c>
      <c r="P692" s="46" t="str">
        <f>IF($I692="","",_xlfn.LET(_xlpm.x,VLOOKUP($I692,'2026-01-09_taxon-match'!$A$2:$N$81,8,FALSE),IF(_xlpm.x=0,"",_xlpm.x)))</f>
        <v>Florideophyceae</v>
      </c>
      <c r="Q692" s="46" t="str">
        <f>IF($I692="","",_xlfn.LET(_xlpm.x,VLOOKUP($I692,'2026-01-09_taxon-match'!$A$2:$N$81,9,FALSE),IF(_xlpm.x=0,"",_xlpm.x)))</f>
        <v>Gigartinales</v>
      </c>
      <c r="R692" s="46" t="str">
        <f>IF($I692="","",_xlfn.LET(_xlpm.x,VLOOKUP($I692,'2026-01-09_taxon-match'!$A$2:$N$81,10,FALSE),IF(_xlpm.x=0,"",_xlpm.x)))</f>
        <v>Gigartinaceae</v>
      </c>
      <c r="S692" s="46" t="str">
        <f>IF($I692="","",_xlfn.LET(_xlpm.x,VLOOKUP($I692,'2026-01-09_taxon-match'!$A$2:$N$81,11,FALSE),IF(_xlpm.x=0,"",_xlpm.x)))</f>
        <v>Iridaea</v>
      </c>
      <c r="T692" s="46" t="str">
        <f>IF($I692="","",_xlfn.LET(_xlpm.x,VLOOKUP($I692,'2026-01-09_taxon-match'!$A$2:$N$81,13,FALSE),IF(_xlpm.x=0,"",_xlpm.x)))</f>
        <v>cordata</v>
      </c>
      <c r="U692" s="46">
        <v>1</v>
      </c>
      <c r="V692" s="46" t="s">
        <v>58</v>
      </c>
      <c r="Y692" s="46" t="str">
        <f>IF(V692="","",_xlfn.LET(_xlpm.x,VLOOKUP(V692,'Drop-down_menus'!$D$2:$E$13,2,FALSE),IF(_xlpm.x=0,"",_xlpm.x)))</f>
        <v>https://orcid.org/0000-0002-9708-1761</v>
      </c>
      <c r="Z692" s="46" t="str">
        <f>IF(W692="","",_xlfn.LET(_xlpm.x,VLOOKUP(W692,'Drop-down_menus'!$D$2:$E$13,2,FALSE),IF(_xlpm.x=0,"",_xlpm.x)))</f>
        <v/>
      </c>
      <c r="AA692" s="46" t="str">
        <f>IF(X692="","",_xlfn.LET(_xlpm.x,VLOOKUP(X692,'Drop-down_menus'!$D$2:$E$13,2,FALSE),IF(_xlpm.x=0,"",_xlpm.x)))</f>
        <v/>
      </c>
      <c r="AB692" s="14" t="s">
        <v>300</v>
      </c>
      <c r="AC692" s="14" t="s">
        <v>301</v>
      </c>
    </row>
    <row r="693" spans="2:29" ht="13.5" customHeight="1">
      <c r="B693" s="46">
        <v>588</v>
      </c>
      <c r="C693" s="46" t="s">
        <v>123</v>
      </c>
      <c r="D693" s="46" t="b">
        <f>COUNTIF(Events!$B$2:$B$171, C693) &gt; 0</f>
        <v>1</v>
      </c>
      <c r="G693" s="46" t="s">
        <v>1222</v>
      </c>
      <c r="I693" s="46" t="s">
        <v>1222</v>
      </c>
      <c r="J693" s="46" t="str">
        <f>IF(I693="","",_xlfn.LET(_xlpm.x,VLOOKUP(I693,'2026-01-09_taxon-match'!$A$2:$N$81,4,FALSE),IF(_xlpm.x=0,"",_xlpm.x)))</f>
        <v>Kirkpatrickia variolosa</v>
      </c>
      <c r="L693" s="46" t="str">
        <f>IF(I693="","",_xlfn.LET(_xlpm.x,VLOOKUP(I693,'2026-01-09_taxon-match'!$A$2:$N$81,3,FALSE),IF(_xlpm.x=0,"",_xlpm.x)))</f>
        <v>urn:lsid:marinespecies.org:taxname:169300</v>
      </c>
      <c r="M693" s="46" t="str">
        <f>IF($I693="","",_xlfn.LET(_xlpm.x,VLOOKUP($I693,'2026-01-09_taxon-match'!$A$2:$N$81,5,FALSE),IF(_xlpm.x=0,"",_xlpm.x)))</f>
        <v>(Kirkpatrick, 1907)</v>
      </c>
      <c r="N693" s="46" t="str">
        <f>IF($I693="","",_xlfn.LET(_xlpm.x,VLOOKUP($I693,'2026-01-09_taxon-match'!$A$2:$N$81,6,FALSE),IF(_xlpm.x=0,"",_xlpm.x)))</f>
        <v>Animalia</v>
      </c>
      <c r="O693" s="46" t="str">
        <f>IF($I693="","",_xlfn.LET(_xlpm.x,VLOOKUP($I693,'2026-01-09_taxon-match'!$A$2:$N$81,7,FALSE),IF(_xlpm.x=0,"",_xlpm.x)))</f>
        <v>Porifera</v>
      </c>
      <c r="P693" s="46" t="str">
        <f>IF($I693="","",_xlfn.LET(_xlpm.x,VLOOKUP($I693,'2026-01-09_taxon-match'!$A$2:$N$81,8,FALSE),IF(_xlpm.x=0,"",_xlpm.x)))</f>
        <v>Demospongiae</v>
      </c>
      <c r="Q693" s="46" t="str">
        <f>IF($I693="","",_xlfn.LET(_xlpm.x,VLOOKUP($I693,'2026-01-09_taxon-match'!$A$2:$N$81,9,FALSE),IF(_xlpm.x=0,"",_xlpm.x)))</f>
        <v>Poecilosclerida</v>
      </c>
      <c r="R693" s="46" t="str">
        <f>IF($I693="","",_xlfn.LET(_xlpm.x,VLOOKUP($I693,'2026-01-09_taxon-match'!$A$2:$N$81,10,FALSE),IF(_xlpm.x=0,"",_xlpm.x)))</f>
        <v>Hymedesmiidae</v>
      </c>
      <c r="S693" s="46" t="str">
        <f>IF($I693="","",_xlfn.LET(_xlpm.x,VLOOKUP($I693,'2026-01-09_taxon-match'!$A$2:$N$81,11,FALSE),IF(_xlpm.x=0,"",_xlpm.x)))</f>
        <v>Kirkpatrickia</v>
      </c>
      <c r="T693" s="46" t="str">
        <f>IF($I693="","",_xlfn.LET(_xlpm.x,VLOOKUP($I693,'2026-01-09_taxon-match'!$A$2:$N$81,13,FALSE),IF(_xlpm.x=0,"",_xlpm.x)))</f>
        <v>variolosa</v>
      </c>
      <c r="U693" s="46">
        <v>1</v>
      </c>
      <c r="V693" s="2" t="s">
        <v>58</v>
      </c>
      <c r="Y693" s="46" t="str">
        <f>IF(V693="","",_xlfn.LET(_xlpm.x,VLOOKUP(V693,'Drop-down_menus'!$D$2:$E$13,2,FALSE),IF(_xlpm.x=0,"",_xlpm.x)))</f>
        <v>https://orcid.org/0000-0002-9708-1761</v>
      </c>
      <c r="Z693" s="46" t="str">
        <f>IF(W693="","",_xlfn.LET(_xlpm.x,VLOOKUP(W693,'Drop-down_menus'!$D$2:$E$13,2,FALSE),IF(_xlpm.x=0,"",_xlpm.x)))</f>
        <v/>
      </c>
      <c r="AA693" s="46" t="str">
        <f>IF(X693="","",_xlfn.LET(_xlpm.x,VLOOKUP(X693,'Drop-down_menus'!$D$2:$E$13,2,FALSE),IF(_xlpm.x=0,"",_xlpm.x)))</f>
        <v/>
      </c>
      <c r="AB693" s="46" t="s">
        <v>300</v>
      </c>
      <c r="AC693" s="46" t="s">
        <v>1255</v>
      </c>
    </row>
    <row r="694" spans="2:29" ht="13.5" customHeight="1">
      <c r="B694" s="46">
        <v>588</v>
      </c>
      <c r="C694" s="46" t="s">
        <v>123</v>
      </c>
      <c r="D694" s="46" t="b">
        <f>COUNTIF(Events!$B$2:$B$171, C694) &gt; 0</f>
        <v>1</v>
      </c>
      <c r="E694" s="46" t="s">
        <v>169</v>
      </c>
      <c r="F694" s="46" t="s">
        <v>298</v>
      </c>
      <c r="G694" s="46" t="s">
        <v>304</v>
      </c>
      <c r="I694" s="2" t="s">
        <v>304</v>
      </c>
      <c r="J694" s="46" t="str">
        <f>IF(I694="","",_xlfn.LET(_xlpm.x,VLOOKUP(I694,'2026-01-09_taxon-match'!$A$2:$N$81,4,FALSE),IF(_xlpm.x=0,"",_xlpm.x)))</f>
        <v>Porifera</v>
      </c>
      <c r="L694" s="46" t="str">
        <f>IF(I694="","",_xlfn.LET(_xlpm.x,VLOOKUP(I694,'2026-01-09_taxon-match'!$A$2:$N$81,3,FALSE),IF(_xlpm.x=0,"",_xlpm.x)))</f>
        <v>urn:lsid:marinespecies.org:taxname:558</v>
      </c>
      <c r="M694" s="46" t="str">
        <f>IF($I694="","",_xlfn.LET(_xlpm.x,VLOOKUP($I694,'2026-01-09_taxon-match'!$A$2:$N$81,5,FALSE),IF(_xlpm.x=0,"",_xlpm.x)))</f>
        <v>Grant, 1836</v>
      </c>
      <c r="N694" s="46" t="str">
        <f>IF($I694="","",_xlfn.LET(_xlpm.x,VLOOKUP($I694,'2026-01-09_taxon-match'!$A$2:$N$81,6,FALSE),IF(_xlpm.x=0,"",_xlpm.x)))</f>
        <v>Animalia</v>
      </c>
      <c r="O694" s="46" t="str">
        <f>IF($I694="","",_xlfn.LET(_xlpm.x,VLOOKUP($I694,'2026-01-09_taxon-match'!$A$2:$N$81,7,FALSE),IF(_xlpm.x=0,"",_xlpm.x)))</f>
        <v>Porifera</v>
      </c>
      <c r="P694" s="46" t="str">
        <f>IF($I694="","",_xlfn.LET(_xlpm.x,VLOOKUP($I694,'2026-01-09_taxon-match'!$A$2:$N$81,8,FALSE),IF(_xlpm.x=0,"",_xlpm.x)))</f>
        <v/>
      </c>
      <c r="Q694" s="46" t="str">
        <f>IF($I694="","",_xlfn.LET(_xlpm.x,VLOOKUP($I694,'2026-01-09_taxon-match'!$A$2:$N$81,9,FALSE),IF(_xlpm.x=0,"",_xlpm.x)))</f>
        <v/>
      </c>
      <c r="R694" s="46" t="str">
        <f>IF($I694="","",_xlfn.LET(_xlpm.x,VLOOKUP($I694,'2026-01-09_taxon-match'!$A$2:$N$81,10,FALSE),IF(_xlpm.x=0,"",_xlpm.x)))</f>
        <v/>
      </c>
      <c r="S694" s="46" t="str">
        <f>IF($I694="","",_xlfn.LET(_xlpm.x,VLOOKUP($I694,'2026-01-09_taxon-match'!$A$2:$N$81,11,FALSE),IF(_xlpm.x=0,"",_xlpm.x)))</f>
        <v/>
      </c>
      <c r="T694" s="46" t="str">
        <f>IF($I694="","",_xlfn.LET(_xlpm.x,VLOOKUP($I694,'2026-01-09_taxon-match'!$A$2:$N$81,13,FALSE),IF(_xlpm.x=0,"",_xlpm.x)))</f>
        <v/>
      </c>
      <c r="U694" s="46">
        <v>1</v>
      </c>
      <c r="V694" s="46" t="s">
        <v>58</v>
      </c>
      <c r="Y694" s="46" t="str">
        <f>IF(V694="","",_xlfn.LET(_xlpm.x,VLOOKUP(V694,'Drop-down_menus'!$D$2:$E$13,2,FALSE),IF(_xlpm.x=0,"",_xlpm.x)))</f>
        <v>https://orcid.org/0000-0002-9708-1761</v>
      </c>
      <c r="Z694" s="46" t="str">
        <f>IF(W694="","",_xlfn.LET(_xlpm.x,VLOOKUP(W694,'Drop-down_menus'!$D$2:$E$13,2,FALSE),IF(_xlpm.x=0,"",_xlpm.x)))</f>
        <v/>
      </c>
      <c r="AA694" s="46" t="str">
        <f>IF(X694="","",_xlfn.LET(_xlpm.x,VLOOKUP(X694,'Drop-down_menus'!$D$2:$E$13,2,FALSE),IF(_xlpm.x=0,"",_xlpm.x)))</f>
        <v/>
      </c>
      <c r="AB694" s="14" t="s">
        <v>300</v>
      </c>
      <c r="AC694" s="14" t="s">
        <v>301</v>
      </c>
    </row>
    <row r="695" spans="2:29" ht="13.5" customHeight="1">
      <c r="B695" s="46">
        <v>589</v>
      </c>
      <c r="C695" s="46" t="s">
        <v>123</v>
      </c>
      <c r="D695" s="46" t="b">
        <f>COUNTIF(Events!$B$2:$B$171, C695) &gt; 0</f>
        <v>1</v>
      </c>
      <c r="G695" s="46" t="s">
        <v>1222</v>
      </c>
      <c r="I695" s="46" t="s">
        <v>1222</v>
      </c>
      <c r="J695" s="46" t="str">
        <f>IF(I695="","",_xlfn.LET(_xlpm.x,VLOOKUP(I695,'2026-01-09_taxon-match'!$A$2:$N$81,4,FALSE),IF(_xlpm.x=0,"",_xlpm.x)))</f>
        <v>Kirkpatrickia variolosa</v>
      </c>
      <c r="L695" s="46" t="str">
        <f>IF(I695="","",_xlfn.LET(_xlpm.x,VLOOKUP(I695,'2026-01-09_taxon-match'!$A$2:$N$81,3,FALSE),IF(_xlpm.x=0,"",_xlpm.x)))</f>
        <v>urn:lsid:marinespecies.org:taxname:169300</v>
      </c>
      <c r="M695" s="46" t="str">
        <f>IF($I695="","",_xlfn.LET(_xlpm.x,VLOOKUP($I695,'2026-01-09_taxon-match'!$A$2:$N$81,5,FALSE),IF(_xlpm.x=0,"",_xlpm.x)))</f>
        <v>(Kirkpatrick, 1907)</v>
      </c>
      <c r="N695" s="46" t="str">
        <f>IF($I695="","",_xlfn.LET(_xlpm.x,VLOOKUP($I695,'2026-01-09_taxon-match'!$A$2:$N$81,6,FALSE),IF(_xlpm.x=0,"",_xlpm.x)))</f>
        <v>Animalia</v>
      </c>
      <c r="O695" s="46" t="str">
        <f>IF($I695="","",_xlfn.LET(_xlpm.x,VLOOKUP($I695,'2026-01-09_taxon-match'!$A$2:$N$81,7,FALSE),IF(_xlpm.x=0,"",_xlpm.x)))</f>
        <v>Porifera</v>
      </c>
      <c r="P695" s="46" t="str">
        <f>IF($I695="","",_xlfn.LET(_xlpm.x,VLOOKUP($I695,'2026-01-09_taxon-match'!$A$2:$N$81,8,FALSE),IF(_xlpm.x=0,"",_xlpm.x)))</f>
        <v>Demospongiae</v>
      </c>
      <c r="Q695" s="46" t="str">
        <f>IF($I695="","",_xlfn.LET(_xlpm.x,VLOOKUP($I695,'2026-01-09_taxon-match'!$A$2:$N$81,9,FALSE),IF(_xlpm.x=0,"",_xlpm.x)))</f>
        <v>Poecilosclerida</v>
      </c>
      <c r="R695" s="46" t="str">
        <f>IF($I695="","",_xlfn.LET(_xlpm.x,VLOOKUP($I695,'2026-01-09_taxon-match'!$A$2:$N$81,10,FALSE),IF(_xlpm.x=0,"",_xlpm.x)))</f>
        <v>Hymedesmiidae</v>
      </c>
      <c r="S695" s="46" t="str">
        <f>IF($I695="","",_xlfn.LET(_xlpm.x,VLOOKUP($I695,'2026-01-09_taxon-match'!$A$2:$N$81,11,FALSE),IF(_xlpm.x=0,"",_xlpm.x)))</f>
        <v>Kirkpatrickia</v>
      </c>
      <c r="T695" s="46" t="str">
        <f>IF($I695="","",_xlfn.LET(_xlpm.x,VLOOKUP($I695,'2026-01-09_taxon-match'!$A$2:$N$81,13,FALSE),IF(_xlpm.x=0,"",_xlpm.x)))</f>
        <v>variolosa</v>
      </c>
      <c r="U695" s="46">
        <v>1</v>
      </c>
      <c r="V695" s="2" t="s">
        <v>58</v>
      </c>
      <c r="Y695" s="46" t="str">
        <f>IF(V695="","",_xlfn.LET(_xlpm.x,VLOOKUP(V695,'Drop-down_menus'!$D$2:$E$13,2,FALSE),IF(_xlpm.x=0,"",_xlpm.x)))</f>
        <v>https://orcid.org/0000-0002-9708-1761</v>
      </c>
      <c r="Z695" s="46" t="str">
        <f>IF(W695="","",_xlfn.LET(_xlpm.x,VLOOKUP(W695,'Drop-down_menus'!$D$2:$E$13,2,FALSE),IF(_xlpm.x=0,"",_xlpm.x)))</f>
        <v/>
      </c>
      <c r="AA695" s="46" t="str">
        <f>IF(X695="","",_xlfn.LET(_xlpm.x,VLOOKUP(X695,'Drop-down_menus'!$D$2:$E$13,2,FALSE),IF(_xlpm.x=0,"",_xlpm.x)))</f>
        <v/>
      </c>
      <c r="AB695" s="46" t="s">
        <v>300</v>
      </c>
      <c r="AC695" s="46" t="s">
        <v>1255</v>
      </c>
    </row>
    <row r="696" spans="2:29" ht="13.5" customHeight="1">
      <c r="B696" s="46">
        <v>589</v>
      </c>
      <c r="C696" s="46" t="s">
        <v>123</v>
      </c>
      <c r="D696" s="46" t="b">
        <f>COUNTIF(Events!$B$2:$B$171, C696) &gt; 0</f>
        <v>1</v>
      </c>
      <c r="E696" s="46" t="s">
        <v>169</v>
      </c>
      <c r="F696" s="46" t="s">
        <v>298</v>
      </c>
      <c r="G696" s="46" t="s">
        <v>299</v>
      </c>
      <c r="I696" s="46" t="s">
        <v>315</v>
      </c>
      <c r="J696" s="46" t="str">
        <f>IF(I696="","",_xlfn.LET(_xlpm.x,VLOOKUP(I696,'2026-01-09_taxon-match'!$A$2:$N$81,4,FALSE),IF(_xlpm.x=0,"",_xlpm.x)))</f>
        <v>Cnemidocarpa verrucosa</v>
      </c>
      <c r="L696" s="46" t="str">
        <f>IF(I696="","",_xlfn.LET(_xlpm.x,VLOOKUP(I696,'2026-01-09_taxon-match'!$A$2:$N$81,3,FALSE),IF(_xlpm.x=0,"",_xlpm.x)))</f>
        <v>urn:lsid:marinespecies.org:taxname:173893</v>
      </c>
      <c r="M696" s="46" t="str">
        <f>IF($I696="","",_xlfn.LET(_xlpm.x,VLOOKUP($I696,'2026-01-09_taxon-match'!$A$2:$N$81,5,FALSE),IF(_xlpm.x=0,"",_xlpm.x)))</f>
        <v>(Lesson, 1830)</v>
      </c>
      <c r="N696" s="46" t="str">
        <f>IF($I696="","",_xlfn.LET(_xlpm.x,VLOOKUP($I696,'2026-01-09_taxon-match'!$A$2:$N$81,6,FALSE),IF(_xlpm.x=0,"",_xlpm.x)))</f>
        <v>Animalia</v>
      </c>
      <c r="O696" s="46" t="str">
        <f>IF($I696="","",_xlfn.LET(_xlpm.x,VLOOKUP($I696,'2026-01-09_taxon-match'!$A$2:$N$81,7,FALSE),IF(_xlpm.x=0,"",_xlpm.x)))</f>
        <v>Chordata</v>
      </c>
      <c r="P696" s="46" t="str">
        <f>IF($I696="","",_xlfn.LET(_xlpm.x,VLOOKUP($I696,'2026-01-09_taxon-match'!$A$2:$N$81,8,FALSE),IF(_xlpm.x=0,"",_xlpm.x)))</f>
        <v>Ascidiacea</v>
      </c>
      <c r="Q696" s="46" t="str">
        <f>IF($I696="","",_xlfn.LET(_xlpm.x,VLOOKUP($I696,'2026-01-09_taxon-match'!$A$2:$N$81,9,FALSE),IF(_xlpm.x=0,"",_xlpm.x)))</f>
        <v>Stolidobranchia</v>
      </c>
      <c r="R696" s="46" t="str">
        <f>IF($I696="","",_xlfn.LET(_xlpm.x,VLOOKUP($I696,'2026-01-09_taxon-match'!$A$2:$N$81,10,FALSE),IF(_xlpm.x=0,"",_xlpm.x)))</f>
        <v>Styelidae</v>
      </c>
      <c r="S696" s="46" t="str">
        <f>IF($I696="","",_xlfn.LET(_xlpm.x,VLOOKUP($I696,'2026-01-09_taxon-match'!$A$2:$N$81,11,FALSE),IF(_xlpm.x=0,"",_xlpm.x)))</f>
        <v>Cnemidocarpa</v>
      </c>
      <c r="T696" s="46" t="str">
        <f>IF($I696="","",_xlfn.LET(_xlpm.x,VLOOKUP($I696,'2026-01-09_taxon-match'!$A$2:$N$81,13,FALSE),IF(_xlpm.x=0,"",_xlpm.x)))</f>
        <v>verrucosa</v>
      </c>
      <c r="U696" s="46">
        <v>1</v>
      </c>
      <c r="V696" s="46" t="s">
        <v>58</v>
      </c>
      <c r="Y696" s="46" t="str">
        <f>IF(V696="","",_xlfn.LET(_xlpm.x,VLOOKUP(V696,'Drop-down_menus'!$D$2:$E$13,2,FALSE),IF(_xlpm.x=0,"",_xlpm.x)))</f>
        <v>https://orcid.org/0000-0002-9708-1761</v>
      </c>
      <c r="Z696" s="46" t="str">
        <f>IF(W696="","",_xlfn.LET(_xlpm.x,VLOOKUP(W696,'Drop-down_menus'!$D$2:$E$13,2,FALSE),IF(_xlpm.x=0,"",_xlpm.x)))</f>
        <v/>
      </c>
      <c r="AA696" s="46" t="str">
        <f>IF(X696="","",_xlfn.LET(_xlpm.x,VLOOKUP(X696,'Drop-down_menus'!$D$2:$E$13,2,FALSE),IF(_xlpm.x=0,"",_xlpm.x)))</f>
        <v/>
      </c>
      <c r="AB696" s="14" t="s">
        <v>300</v>
      </c>
      <c r="AC696" s="14" t="s">
        <v>301</v>
      </c>
    </row>
    <row r="697" spans="2:29" ht="13.5" customHeight="1">
      <c r="B697" s="46">
        <v>590</v>
      </c>
      <c r="C697" s="46" t="s">
        <v>123</v>
      </c>
      <c r="D697" s="46" t="b">
        <f>COUNTIF(Events!$B$2:$B$171, C697) &gt; 0</f>
        <v>1</v>
      </c>
      <c r="G697" s="46" t="s">
        <v>1208</v>
      </c>
      <c r="I697" s="46" t="s">
        <v>1208</v>
      </c>
      <c r="J697" s="46" t="str">
        <f>IF(I697="","",_xlfn.LET(_xlpm.x,VLOOKUP(I697,'2026-01-09_taxon-match'!$A$2:$N$81,4,FALSE),IF(_xlpm.x=0,"",_xlpm.x)))</f>
        <v>Nacella concinna</v>
      </c>
      <c r="L697" s="46" t="str">
        <f>IF(I697="","",_xlfn.LET(_xlpm.x,VLOOKUP(I697,'2026-01-09_taxon-match'!$A$2:$N$81,3,FALSE),IF(_xlpm.x=0,"",_xlpm.x)))</f>
        <v>urn:lsid:marinespecies.org:taxname:197296</v>
      </c>
      <c r="M697" s="46" t="str">
        <f>IF($I697="","",_xlfn.LET(_xlpm.x,VLOOKUP($I697,'2026-01-09_taxon-match'!$A$2:$N$81,5,FALSE),IF(_xlpm.x=0,"",_xlpm.x)))</f>
        <v>(Strebel, 1908)</v>
      </c>
      <c r="N697" s="46" t="str">
        <f>IF($I697="","",_xlfn.LET(_xlpm.x,VLOOKUP($I697,'2026-01-09_taxon-match'!$A$2:$N$81,6,FALSE),IF(_xlpm.x=0,"",_xlpm.x)))</f>
        <v>Animalia</v>
      </c>
      <c r="O697" s="46" t="str">
        <f>IF($I697="","",_xlfn.LET(_xlpm.x,VLOOKUP($I697,'2026-01-09_taxon-match'!$A$2:$N$81,7,FALSE),IF(_xlpm.x=0,"",_xlpm.x)))</f>
        <v>Mollusca</v>
      </c>
      <c r="P697" s="46" t="str">
        <f>IF($I697="","",_xlfn.LET(_xlpm.x,VLOOKUP($I697,'2026-01-09_taxon-match'!$A$2:$N$81,8,FALSE),IF(_xlpm.x=0,"",_xlpm.x)))</f>
        <v>Gastropoda</v>
      </c>
      <c r="Q697" s="46" t="str">
        <f>IF($I697="","",_xlfn.LET(_xlpm.x,VLOOKUP($I697,'2026-01-09_taxon-match'!$A$2:$N$81,9,FALSE),IF(_xlpm.x=0,"",_xlpm.x)))</f>
        <v>Nacellida</v>
      </c>
      <c r="R697" s="46" t="str">
        <f>IF($I697="","",_xlfn.LET(_xlpm.x,VLOOKUP($I697,'2026-01-09_taxon-match'!$A$2:$N$81,10,FALSE),IF(_xlpm.x=0,"",_xlpm.x)))</f>
        <v>Nacellidae</v>
      </c>
      <c r="S697" s="46" t="str">
        <f>IF($I697="","",_xlfn.LET(_xlpm.x,VLOOKUP($I697,'2026-01-09_taxon-match'!$A$2:$N$81,11,FALSE),IF(_xlpm.x=0,"",_xlpm.x)))</f>
        <v>Nacella</v>
      </c>
      <c r="T697" s="46" t="str">
        <f>IF($I697="","",_xlfn.LET(_xlpm.x,VLOOKUP($I697,'2026-01-09_taxon-match'!$A$2:$N$81,13,FALSE),IF(_xlpm.x=0,"",_xlpm.x)))</f>
        <v>concinna</v>
      </c>
      <c r="U697" s="46">
        <v>1</v>
      </c>
      <c r="V697" s="2" t="s">
        <v>58</v>
      </c>
      <c r="Y697" s="46" t="str">
        <f>IF(V697="","",_xlfn.LET(_xlpm.x,VLOOKUP(V697,'Drop-down_menus'!$D$2:$E$13,2,FALSE),IF(_xlpm.x=0,"",_xlpm.x)))</f>
        <v>https://orcid.org/0000-0002-9708-1761</v>
      </c>
      <c r="Z697" s="46" t="str">
        <f>IF(W697="","",_xlfn.LET(_xlpm.x,VLOOKUP(W697,'Drop-down_menus'!$D$2:$E$13,2,FALSE),IF(_xlpm.x=0,"",_xlpm.x)))</f>
        <v/>
      </c>
      <c r="AA697" s="46" t="str">
        <f>IF(X697="","",_xlfn.LET(_xlpm.x,VLOOKUP(X697,'Drop-down_menus'!$D$2:$E$13,2,FALSE),IF(_xlpm.x=0,"",_xlpm.x)))</f>
        <v/>
      </c>
      <c r="AB697" s="46" t="s">
        <v>300</v>
      </c>
      <c r="AC697" s="46" t="s">
        <v>1255</v>
      </c>
    </row>
    <row r="698" spans="2:29" ht="13.5" customHeight="1">
      <c r="B698" s="46">
        <v>590</v>
      </c>
      <c r="C698" s="46" t="s">
        <v>123</v>
      </c>
      <c r="D698" s="46" t="b">
        <f>COUNTIF(Events!$B$2:$B$171, C698) &gt; 0</f>
        <v>1</v>
      </c>
      <c r="E698" s="46" t="s">
        <v>169</v>
      </c>
      <c r="F698" s="46" t="s">
        <v>298</v>
      </c>
      <c r="G698" s="46" t="s">
        <v>237</v>
      </c>
      <c r="I698" s="46" t="s">
        <v>1208</v>
      </c>
      <c r="J698" s="46" t="str">
        <f>IF(I698="","",_xlfn.LET(_xlpm.x,VLOOKUP(I698,'2026-01-09_taxon-match'!$A$2:$N$81,4,FALSE),IF(_xlpm.x=0,"",_xlpm.x)))</f>
        <v>Nacella concinna</v>
      </c>
      <c r="L698" s="46" t="str">
        <f>IF(I698="","",_xlfn.LET(_xlpm.x,VLOOKUP(I698,'2026-01-09_taxon-match'!$A$2:$N$81,3,FALSE),IF(_xlpm.x=0,"",_xlpm.x)))</f>
        <v>urn:lsid:marinespecies.org:taxname:197296</v>
      </c>
      <c r="M698" s="46" t="str">
        <f>IF($I698="","",_xlfn.LET(_xlpm.x,VLOOKUP($I698,'2026-01-09_taxon-match'!$A$2:$N$81,5,FALSE),IF(_xlpm.x=0,"",_xlpm.x)))</f>
        <v>(Strebel, 1908)</v>
      </c>
      <c r="N698" s="46" t="str">
        <f>IF($I698="","",_xlfn.LET(_xlpm.x,VLOOKUP($I698,'2026-01-09_taxon-match'!$A$2:$N$81,6,FALSE),IF(_xlpm.x=0,"",_xlpm.x)))</f>
        <v>Animalia</v>
      </c>
      <c r="O698" s="46" t="str">
        <f>IF($I698="","",_xlfn.LET(_xlpm.x,VLOOKUP($I698,'2026-01-09_taxon-match'!$A$2:$N$81,7,FALSE),IF(_xlpm.x=0,"",_xlpm.x)))</f>
        <v>Mollusca</v>
      </c>
      <c r="P698" s="46" t="str">
        <f>IF($I698="","",_xlfn.LET(_xlpm.x,VLOOKUP($I698,'2026-01-09_taxon-match'!$A$2:$N$81,8,FALSE),IF(_xlpm.x=0,"",_xlpm.x)))</f>
        <v>Gastropoda</v>
      </c>
      <c r="Q698" s="46" t="str">
        <f>IF($I698="","",_xlfn.LET(_xlpm.x,VLOOKUP($I698,'2026-01-09_taxon-match'!$A$2:$N$81,9,FALSE),IF(_xlpm.x=0,"",_xlpm.x)))</f>
        <v>Nacellida</v>
      </c>
      <c r="R698" s="46" t="str">
        <f>IF($I698="","",_xlfn.LET(_xlpm.x,VLOOKUP($I698,'2026-01-09_taxon-match'!$A$2:$N$81,10,FALSE),IF(_xlpm.x=0,"",_xlpm.x)))</f>
        <v>Nacellidae</v>
      </c>
      <c r="S698" s="46" t="str">
        <f>IF($I698="","",_xlfn.LET(_xlpm.x,VLOOKUP($I698,'2026-01-09_taxon-match'!$A$2:$N$81,11,FALSE),IF(_xlpm.x=0,"",_xlpm.x)))</f>
        <v>Nacella</v>
      </c>
      <c r="T698" s="46" t="str">
        <f>IF($I698="","",_xlfn.LET(_xlpm.x,VLOOKUP($I698,'2026-01-09_taxon-match'!$A$2:$N$81,13,FALSE),IF(_xlpm.x=0,"",_xlpm.x)))</f>
        <v>concinna</v>
      </c>
      <c r="U698" s="46">
        <v>1</v>
      </c>
      <c r="V698" s="46" t="s">
        <v>58</v>
      </c>
      <c r="Y698" s="46" t="str">
        <f>IF(V698="","",_xlfn.LET(_xlpm.x,VLOOKUP(V698,'Drop-down_menus'!$D$2:$E$13,2,FALSE),IF(_xlpm.x=0,"",_xlpm.x)))</f>
        <v>https://orcid.org/0000-0002-9708-1761</v>
      </c>
      <c r="Z698" s="46" t="str">
        <f>IF(W698="","",_xlfn.LET(_xlpm.x,VLOOKUP(W698,'Drop-down_menus'!$D$2:$E$13,2,FALSE),IF(_xlpm.x=0,"",_xlpm.x)))</f>
        <v/>
      </c>
      <c r="AA698" s="46" t="str">
        <f>IF(X698="","",_xlfn.LET(_xlpm.x,VLOOKUP(X698,'Drop-down_menus'!$D$2:$E$13,2,FALSE),IF(_xlpm.x=0,"",_xlpm.x)))</f>
        <v/>
      </c>
      <c r="AB698" s="14" t="s">
        <v>300</v>
      </c>
      <c r="AC698" s="14" t="s">
        <v>301</v>
      </c>
    </row>
    <row r="699" spans="2:29" ht="13.5" customHeight="1">
      <c r="B699" s="46">
        <v>591</v>
      </c>
      <c r="C699" s="46" t="s">
        <v>123</v>
      </c>
      <c r="D699" s="46" t="b">
        <f>COUNTIF(Events!$B$2:$B$171, C699) &gt; 0</f>
        <v>1</v>
      </c>
      <c r="G699" s="46" t="s">
        <v>1221</v>
      </c>
      <c r="I699" s="2" t="s">
        <v>308</v>
      </c>
      <c r="J699" s="46" t="str">
        <f>IF(I699="","",_xlfn.LET(_xlpm.x,VLOOKUP(I699,'2026-01-09_taxon-match'!$A$2:$N$81,4,FALSE),IF(_xlpm.x=0,"",_xlpm.x)))</f>
        <v>Margarella</v>
      </c>
      <c r="K699" s="46" t="s">
        <v>1318</v>
      </c>
      <c r="L699" s="46" t="str">
        <f>IF(I699="","",_xlfn.LET(_xlpm.x,VLOOKUP(I699,'2026-01-09_taxon-match'!$A$2:$N$81,3,FALSE),IF(_xlpm.x=0,"",_xlpm.x)))</f>
        <v>urn:lsid:marinespecies.org:taxname:196989</v>
      </c>
      <c r="M699" s="46" t="str">
        <f>IF($I699="","",_xlfn.LET(_xlpm.x,VLOOKUP($I699,'2026-01-09_taxon-match'!$A$2:$N$81,5,FALSE),IF(_xlpm.x=0,"",_xlpm.x)))</f>
        <v>Thiele, 1893</v>
      </c>
      <c r="N699" s="46" t="str">
        <f>IF($I699="","",_xlfn.LET(_xlpm.x,VLOOKUP($I699,'2026-01-09_taxon-match'!$A$2:$N$81,6,FALSE),IF(_xlpm.x=0,"",_xlpm.x)))</f>
        <v>Animalia</v>
      </c>
      <c r="O699" s="46" t="str">
        <f>IF($I699="","",_xlfn.LET(_xlpm.x,VLOOKUP($I699,'2026-01-09_taxon-match'!$A$2:$N$81,7,FALSE),IF(_xlpm.x=0,"",_xlpm.x)))</f>
        <v>Mollusca</v>
      </c>
      <c r="P699" s="46" t="str">
        <f>IF($I699="","",_xlfn.LET(_xlpm.x,VLOOKUP($I699,'2026-01-09_taxon-match'!$A$2:$N$81,8,FALSE),IF(_xlpm.x=0,"",_xlpm.x)))</f>
        <v>Gastropoda</v>
      </c>
      <c r="Q699" s="46" t="str">
        <f>IF($I699="","",_xlfn.LET(_xlpm.x,VLOOKUP($I699,'2026-01-09_taxon-match'!$A$2:$N$81,9,FALSE),IF(_xlpm.x=0,"",_xlpm.x)))</f>
        <v>Trochida</v>
      </c>
      <c r="R699" s="46" t="str">
        <f>IF($I699="","",_xlfn.LET(_xlpm.x,VLOOKUP($I699,'2026-01-09_taxon-match'!$A$2:$N$81,10,FALSE),IF(_xlpm.x=0,"",_xlpm.x)))</f>
        <v>Calliostomatidae</v>
      </c>
      <c r="S699" s="46" t="str">
        <f>IF($I699="","",_xlfn.LET(_xlpm.x,VLOOKUP($I699,'2026-01-09_taxon-match'!$A$2:$N$81,11,FALSE),IF(_xlpm.x=0,"",_xlpm.x)))</f>
        <v>Margarella</v>
      </c>
      <c r="T699" s="46" t="str">
        <f>IF($I699="","",_xlfn.LET(_xlpm.x,VLOOKUP($I699,'2026-01-09_taxon-match'!$A$2:$N$81,13,FALSE),IF(_xlpm.x=0,"",_xlpm.x)))</f>
        <v/>
      </c>
      <c r="U699" s="46">
        <v>1</v>
      </c>
      <c r="V699" s="2" t="s">
        <v>58</v>
      </c>
      <c r="Y699" s="46" t="str">
        <f>IF(V699="","",_xlfn.LET(_xlpm.x,VLOOKUP(V699,'Drop-down_menus'!$D$2:$E$13,2,FALSE),IF(_xlpm.x=0,"",_xlpm.x)))</f>
        <v>https://orcid.org/0000-0002-9708-1761</v>
      </c>
      <c r="Z699" s="46" t="str">
        <f>IF(W699="","",_xlfn.LET(_xlpm.x,VLOOKUP(W699,'Drop-down_menus'!$D$2:$E$13,2,FALSE),IF(_xlpm.x=0,"",_xlpm.x)))</f>
        <v/>
      </c>
      <c r="AA699" s="46" t="str">
        <f>IF(X699="","",_xlfn.LET(_xlpm.x,VLOOKUP(X699,'Drop-down_menus'!$D$2:$E$13,2,FALSE),IF(_xlpm.x=0,"",_xlpm.x)))</f>
        <v/>
      </c>
      <c r="AB699" s="46" t="s">
        <v>300</v>
      </c>
      <c r="AC699" s="46" t="s">
        <v>1255</v>
      </c>
    </row>
    <row r="700" spans="2:29" ht="13.5" customHeight="1">
      <c r="B700" s="46">
        <v>591</v>
      </c>
      <c r="C700" s="46" t="s">
        <v>123</v>
      </c>
      <c r="D700" s="46" t="b">
        <f>COUNTIF(Events!$B$2:$B$171, C700) &gt; 0</f>
        <v>1</v>
      </c>
      <c r="E700" s="46" t="s">
        <v>169</v>
      </c>
      <c r="F700" s="46" t="s">
        <v>298</v>
      </c>
      <c r="G700" s="46" t="s">
        <v>308</v>
      </c>
      <c r="I700" s="2" t="s">
        <v>308</v>
      </c>
      <c r="J700" s="46" t="str">
        <f>IF(I700="","",_xlfn.LET(_xlpm.x,VLOOKUP(I700,'2026-01-09_taxon-match'!$A$2:$N$81,4,FALSE),IF(_xlpm.x=0,"",_xlpm.x)))</f>
        <v>Margarella</v>
      </c>
      <c r="L700" s="46" t="str">
        <f>IF(I700="","",_xlfn.LET(_xlpm.x,VLOOKUP(I700,'2026-01-09_taxon-match'!$A$2:$N$81,3,FALSE),IF(_xlpm.x=0,"",_xlpm.x)))</f>
        <v>urn:lsid:marinespecies.org:taxname:196989</v>
      </c>
      <c r="M700" s="46" t="str">
        <f>IF($I700="","",_xlfn.LET(_xlpm.x,VLOOKUP($I700,'2026-01-09_taxon-match'!$A$2:$N$81,5,FALSE),IF(_xlpm.x=0,"",_xlpm.x)))</f>
        <v>Thiele, 1893</v>
      </c>
      <c r="N700" s="46" t="str">
        <f>IF($I700="","",_xlfn.LET(_xlpm.x,VLOOKUP($I700,'2026-01-09_taxon-match'!$A$2:$N$81,6,FALSE),IF(_xlpm.x=0,"",_xlpm.x)))</f>
        <v>Animalia</v>
      </c>
      <c r="O700" s="46" t="str">
        <f>IF($I700="","",_xlfn.LET(_xlpm.x,VLOOKUP($I700,'2026-01-09_taxon-match'!$A$2:$N$81,7,FALSE),IF(_xlpm.x=0,"",_xlpm.x)))</f>
        <v>Mollusca</v>
      </c>
      <c r="P700" s="46" t="str">
        <f>IF($I700="","",_xlfn.LET(_xlpm.x,VLOOKUP($I700,'2026-01-09_taxon-match'!$A$2:$N$81,8,FALSE),IF(_xlpm.x=0,"",_xlpm.x)))</f>
        <v>Gastropoda</v>
      </c>
      <c r="Q700" s="46" t="str">
        <f>IF($I700="","",_xlfn.LET(_xlpm.x,VLOOKUP($I700,'2026-01-09_taxon-match'!$A$2:$N$81,9,FALSE),IF(_xlpm.x=0,"",_xlpm.x)))</f>
        <v>Trochida</v>
      </c>
      <c r="R700" s="46" t="str">
        <f>IF($I700="","",_xlfn.LET(_xlpm.x,VLOOKUP($I700,'2026-01-09_taxon-match'!$A$2:$N$81,10,FALSE),IF(_xlpm.x=0,"",_xlpm.x)))</f>
        <v>Calliostomatidae</v>
      </c>
      <c r="S700" s="46" t="str">
        <f>IF($I700="","",_xlfn.LET(_xlpm.x,VLOOKUP($I700,'2026-01-09_taxon-match'!$A$2:$N$81,11,FALSE),IF(_xlpm.x=0,"",_xlpm.x)))</f>
        <v>Margarella</v>
      </c>
      <c r="T700" s="46" t="str">
        <f>IF($I700="","",_xlfn.LET(_xlpm.x,VLOOKUP($I700,'2026-01-09_taxon-match'!$A$2:$N$81,13,FALSE),IF(_xlpm.x=0,"",_xlpm.x)))</f>
        <v/>
      </c>
      <c r="U700" s="46">
        <v>1</v>
      </c>
      <c r="V700" s="46" t="s">
        <v>58</v>
      </c>
      <c r="Y700" s="46" t="str">
        <f>IF(V700="","",_xlfn.LET(_xlpm.x,VLOOKUP(V700,'Drop-down_menus'!$D$2:$E$13,2,FALSE),IF(_xlpm.x=0,"",_xlpm.x)))</f>
        <v>https://orcid.org/0000-0002-9708-1761</v>
      </c>
      <c r="Z700" s="46" t="str">
        <f>IF(W700="","",_xlfn.LET(_xlpm.x,VLOOKUP(W700,'Drop-down_menus'!$D$2:$E$13,2,FALSE),IF(_xlpm.x=0,"",_xlpm.x)))</f>
        <v/>
      </c>
      <c r="AA700" s="46" t="str">
        <f>IF(X700="","",_xlfn.LET(_xlpm.x,VLOOKUP(X700,'Drop-down_menus'!$D$2:$E$13,2,FALSE),IF(_xlpm.x=0,"",_xlpm.x)))</f>
        <v/>
      </c>
      <c r="AB700" s="14" t="s">
        <v>300</v>
      </c>
      <c r="AC700" s="14" t="s">
        <v>301</v>
      </c>
    </row>
    <row r="701" spans="2:29" ht="13.5" customHeight="1">
      <c r="B701" s="46">
        <v>592</v>
      </c>
      <c r="C701" s="46" t="s">
        <v>123</v>
      </c>
      <c r="D701" s="46" t="b">
        <f>COUNTIF(Events!$B$2:$B$171, C701) &gt; 0</f>
        <v>1</v>
      </c>
      <c r="G701" s="46" t="s">
        <v>1221</v>
      </c>
      <c r="I701" s="2" t="s">
        <v>308</v>
      </c>
      <c r="J701" s="46" t="str">
        <f>IF(I701="","",_xlfn.LET(_xlpm.x,VLOOKUP(I701,'2026-01-09_taxon-match'!$A$2:$N$81,4,FALSE),IF(_xlpm.x=0,"",_xlpm.x)))</f>
        <v>Margarella</v>
      </c>
      <c r="K701" s="46" t="s">
        <v>1318</v>
      </c>
      <c r="L701" s="46" t="str">
        <f>IF(I701="","",_xlfn.LET(_xlpm.x,VLOOKUP(I701,'2026-01-09_taxon-match'!$A$2:$N$81,3,FALSE),IF(_xlpm.x=0,"",_xlpm.x)))</f>
        <v>urn:lsid:marinespecies.org:taxname:196989</v>
      </c>
      <c r="M701" s="46" t="str">
        <f>IF($I701="","",_xlfn.LET(_xlpm.x,VLOOKUP($I701,'2026-01-09_taxon-match'!$A$2:$N$81,5,FALSE),IF(_xlpm.x=0,"",_xlpm.x)))</f>
        <v>Thiele, 1893</v>
      </c>
      <c r="N701" s="46" t="str">
        <f>IF($I701="","",_xlfn.LET(_xlpm.x,VLOOKUP($I701,'2026-01-09_taxon-match'!$A$2:$N$81,6,FALSE),IF(_xlpm.x=0,"",_xlpm.x)))</f>
        <v>Animalia</v>
      </c>
      <c r="O701" s="46" t="str">
        <f>IF($I701="","",_xlfn.LET(_xlpm.x,VLOOKUP($I701,'2026-01-09_taxon-match'!$A$2:$N$81,7,FALSE),IF(_xlpm.x=0,"",_xlpm.x)))</f>
        <v>Mollusca</v>
      </c>
      <c r="P701" s="46" t="str">
        <f>IF($I701="","",_xlfn.LET(_xlpm.x,VLOOKUP($I701,'2026-01-09_taxon-match'!$A$2:$N$81,8,FALSE),IF(_xlpm.x=0,"",_xlpm.x)))</f>
        <v>Gastropoda</v>
      </c>
      <c r="Q701" s="46" t="str">
        <f>IF($I701="","",_xlfn.LET(_xlpm.x,VLOOKUP($I701,'2026-01-09_taxon-match'!$A$2:$N$81,9,FALSE),IF(_xlpm.x=0,"",_xlpm.x)))</f>
        <v>Trochida</v>
      </c>
      <c r="R701" s="46" t="str">
        <f>IF($I701="","",_xlfn.LET(_xlpm.x,VLOOKUP($I701,'2026-01-09_taxon-match'!$A$2:$N$81,10,FALSE),IF(_xlpm.x=0,"",_xlpm.x)))</f>
        <v>Calliostomatidae</v>
      </c>
      <c r="S701" s="46" t="str">
        <f>IF($I701="","",_xlfn.LET(_xlpm.x,VLOOKUP($I701,'2026-01-09_taxon-match'!$A$2:$N$81,11,FALSE),IF(_xlpm.x=0,"",_xlpm.x)))</f>
        <v>Margarella</v>
      </c>
      <c r="T701" s="46" t="str">
        <f>IF($I701="","",_xlfn.LET(_xlpm.x,VLOOKUP($I701,'2026-01-09_taxon-match'!$A$2:$N$81,13,FALSE),IF(_xlpm.x=0,"",_xlpm.x)))</f>
        <v/>
      </c>
      <c r="U701" s="46">
        <v>1</v>
      </c>
      <c r="V701" s="2" t="s">
        <v>58</v>
      </c>
      <c r="Y701" s="46" t="str">
        <f>IF(V701="","",_xlfn.LET(_xlpm.x,VLOOKUP(V701,'Drop-down_menus'!$D$2:$E$13,2,FALSE),IF(_xlpm.x=0,"",_xlpm.x)))</f>
        <v>https://orcid.org/0000-0002-9708-1761</v>
      </c>
      <c r="Z701" s="46" t="str">
        <f>IF(W701="","",_xlfn.LET(_xlpm.x,VLOOKUP(W701,'Drop-down_menus'!$D$2:$E$13,2,FALSE),IF(_xlpm.x=0,"",_xlpm.x)))</f>
        <v/>
      </c>
      <c r="AA701" s="46" t="str">
        <f>IF(X701="","",_xlfn.LET(_xlpm.x,VLOOKUP(X701,'Drop-down_menus'!$D$2:$E$13,2,FALSE),IF(_xlpm.x=0,"",_xlpm.x)))</f>
        <v/>
      </c>
      <c r="AB701" s="46" t="s">
        <v>300</v>
      </c>
      <c r="AC701" s="46" t="s">
        <v>1255</v>
      </c>
    </row>
    <row r="702" spans="2:29" ht="13.5" customHeight="1">
      <c r="B702" s="46">
        <v>592</v>
      </c>
      <c r="C702" s="46" t="s">
        <v>123</v>
      </c>
      <c r="D702" s="46" t="b">
        <f>COUNTIF(Events!$B$2:$B$171, C702) &gt; 0</f>
        <v>1</v>
      </c>
      <c r="E702" s="46" t="s">
        <v>169</v>
      </c>
      <c r="F702" s="46" t="s">
        <v>298</v>
      </c>
      <c r="G702" s="46" t="s">
        <v>308</v>
      </c>
      <c r="I702" s="2" t="s">
        <v>308</v>
      </c>
      <c r="J702" s="46" t="str">
        <f>IF(I702="","",_xlfn.LET(_xlpm.x,VLOOKUP(I702,'2026-01-09_taxon-match'!$A$2:$N$81,4,FALSE),IF(_xlpm.x=0,"",_xlpm.x)))</f>
        <v>Margarella</v>
      </c>
      <c r="L702" s="46" t="str">
        <f>IF(I702="","",_xlfn.LET(_xlpm.x,VLOOKUP(I702,'2026-01-09_taxon-match'!$A$2:$N$81,3,FALSE),IF(_xlpm.x=0,"",_xlpm.x)))</f>
        <v>urn:lsid:marinespecies.org:taxname:196989</v>
      </c>
      <c r="M702" s="46" t="str">
        <f>IF($I702="","",_xlfn.LET(_xlpm.x,VLOOKUP($I702,'2026-01-09_taxon-match'!$A$2:$N$81,5,FALSE),IF(_xlpm.x=0,"",_xlpm.x)))</f>
        <v>Thiele, 1893</v>
      </c>
      <c r="N702" s="46" t="str">
        <f>IF($I702="","",_xlfn.LET(_xlpm.x,VLOOKUP($I702,'2026-01-09_taxon-match'!$A$2:$N$81,6,FALSE),IF(_xlpm.x=0,"",_xlpm.x)))</f>
        <v>Animalia</v>
      </c>
      <c r="O702" s="46" t="str">
        <f>IF($I702="","",_xlfn.LET(_xlpm.x,VLOOKUP($I702,'2026-01-09_taxon-match'!$A$2:$N$81,7,FALSE),IF(_xlpm.x=0,"",_xlpm.x)))</f>
        <v>Mollusca</v>
      </c>
      <c r="P702" s="46" t="str">
        <f>IF($I702="","",_xlfn.LET(_xlpm.x,VLOOKUP($I702,'2026-01-09_taxon-match'!$A$2:$N$81,8,FALSE),IF(_xlpm.x=0,"",_xlpm.x)))</f>
        <v>Gastropoda</v>
      </c>
      <c r="Q702" s="46" t="str">
        <f>IF($I702="","",_xlfn.LET(_xlpm.x,VLOOKUP($I702,'2026-01-09_taxon-match'!$A$2:$N$81,9,FALSE),IF(_xlpm.x=0,"",_xlpm.x)))</f>
        <v>Trochida</v>
      </c>
      <c r="R702" s="46" t="str">
        <f>IF($I702="","",_xlfn.LET(_xlpm.x,VLOOKUP($I702,'2026-01-09_taxon-match'!$A$2:$N$81,10,FALSE),IF(_xlpm.x=0,"",_xlpm.x)))</f>
        <v>Calliostomatidae</v>
      </c>
      <c r="S702" s="46" t="str">
        <f>IF($I702="","",_xlfn.LET(_xlpm.x,VLOOKUP($I702,'2026-01-09_taxon-match'!$A$2:$N$81,11,FALSE),IF(_xlpm.x=0,"",_xlpm.x)))</f>
        <v>Margarella</v>
      </c>
      <c r="T702" s="46" t="str">
        <f>IF($I702="","",_xlfn.LET(_xlpm.x,VLOOKUP($I702,'2026-01-09_taxon-match'!$A$2:$N$81,13,FALSE),IF(_xlpm.x=0,"",_xlpm.x)))</f>
        <v/>
      </c>
      <c r="U702" s="46">
        <v>1</v>
      </c>
      <c r="V702" s="46" t="s">
        <v>58</v>
      </c>
      <c r="Y702" s="46" t="str">
        <f>IF(V702="","",_xlfn.LET(_xlpm.x,VLOOKUP(V702,'Drop-down_menus'!$D$2:$E$13,2,FALSE),IF(_xlpm.x=0,"",_xlpm.x)))</f>
        <v>https://orcid.org/0000-0002-9708-1761</v>
      </c>
      <c r="Z702" s="46" t="str">
        <f>IF(W702="","",_xlfn.LET(_xlpm.x,VLOOKUP(W702,'Drop-down_menus'!$D$2:$E$13,2,FALSE),IF(_xlpm.x=0,"",_xlpm.x)))</f>
        <v/>
      </c>
      <c r="AA702" s="46" t="str">
        <f>IF(X702="","",_xlfn.LET(_xlpm.x,VLOOKUP(X702,'Drop-down_menus'!$D$2:$E$13,2,FALSE),IF(_xlpm.x=0,"",_xlpm.x)))</f>
        <v/>
      </c>
      <c r="AB702" s="14" t="s">
        <v>300</v>
      </c>
      <c r="AC702" s="14" t="s">
        <v>301</v>
      </c>
    </row>
    <row r="703" spans="2:29" ht="13.5" customHeight="1">
      <c r="B703" s="46">
        <v>593</v>
      </c>
      <c r="C703" s="46" t="s">
        <v>123</v>
      </c>
      <c r="D703" s="46" t="b">
        <f>COUNTIF(Events!$B$2:$B$171, C703) &gt; 0</f>
        <v>1</v>
      </c>
      <c r="G703" s="46" t="s">
        <v>1201</v>
      </c>
      <c r="I703" s="46" t="s">
        <v>232</v>
      </c>
      <c r="J703" s="46" t="str">
        <f>IF(I703="","",_xlfn.LET(_xlpm.x,VLOOKUP(I703,'2026-01-09_taxon-match'!$A$2:$N$81,4,FALSE),IF(_xlpm.x=0,"",_xlpm.x)))</f>
        <v>Terebellidae</v>
      </c>
      <c r="K703" s="46" t="s">
        <v>1318</v>
      </c>
      <c r="L703" s="46" t="str">
        <f>IF(I703="","",_xlfn.LET(_xlpm.x,VLOOKUP(I703,'2026-01-09_taxon-match'!$A$2:$N$81,3,FALSE),IF(_xlpm.x=0,"",_xlpm.x)))</f>
        <v/>
      </c>
      <c r="M703" s="46" t="str">
        <f>IF($I703="","",_xlfn.LET(_xlpm.x,VLOOKUP($I703,'2026-01-09_taxon-match'!$A$2:$N$81,5,FALSE),IF(_xlpm.x=0,"",_xlpm.x)))</f>
        <v/>
      </c>
      <c r="N703" s="46" t="str">
        <f>IF($I703="","",_xlfn.LET(_xlpm.x,VLOOKUP($I703,'2026-01-09_taxon-match'!$A$2:$N$81,6,FALSE),IF(_xlpm.x=0,"",_xlpm.x)))</f>
        <v/>
      </c>
      <c r="O703" s="46" t="str">
        <f>IF($I703="","",_xlfn.LET(_xlpm.x,VLOOKUP($I703,'2026-01-09_taxon-match'!$A$2:$N$81,7,FALSE),IF(_xlpm.x=0,"",_xlpm.x)))</f>
        <v/>
      </c>
      <c r="P703" s="46" t="str">
        <f>IF($I703="","",_xlfn.LET(_xlpm.x,VLOOKUP($I703,'2026-01-09_taxon-match'!$A$2:$N$81,8,FALSE),IF(_xlpm.x=0,"",_xlpm.x)))</f>
        <v/>
      </c>
      <c r="Q703" s="46" t="str">
        <f>IF($I703="","",_xlfn.LET(_xlpm.x,VLOOKUP($I703,'2026-01-09_taxon-match'!$A$2:$N$81,9,FALSE),IF(_xlpm.x=0,"",_xlpm.x)))</f>
        <v/>
      </c>
      <c r="R703" s="46" t="str">
        <f>IF($I703="","",_xlfn.LET(_xlpm.x,VLOOKUP($I703,'2026-01-09_taxon-match'!$A$2:$N$81,10,FALSE),IF(_xlpm.x=0,"",_xlpm.x)))</f>
        <v/>
      </c>
      <c r="S703" s="46" t="str">
        <f>IF($I703="","",_xlfn.LET(_xlpm.x,VLOOKUP($I703,'2026-01-09_taxon-match'!$A$2:$N$81,11,FALSE),IF(_xlpm.x=0,"",_xlpm.x)))</f>
        <v/>
      </c>
      <c r="T703" s="46" t="str">
        <f>IF($I703="","",_xlfn.LET(_xlpm.x,VLOOKUP($I703,'2026-01-09_taxon-match'!$A$2:$N$81,13,FALSE),IF(_xlpm.x=0,"",_xlpm.x)))</f>
        <v/>
      </c>
      <c r="U703" s="46">
        <v>1</v>
      </c>
      <c r="V703" t="s">
        <v>43</v>
      </c>
      <c r="Y703" s="46" t="str">
        <f>IF(V703="","",_xlfn.LET(_xlpm.x,VLOOKUP(V703,'Drop-down_menus'!$D$2:$E$13,2,FALSE),IF(_xlpm.x=0,"",_xlpm.x)))</f>
        <v>https://orcid.org/0000-0002-0981-7442</v>
      </c>
      <c r="Z703" s="46" t="str">
        <f>IF(W703="","",_xlfn.LET(_xlpm.x,VLOOKUP(W703,'Drop-down_menus'!$D$2:$E$13,2,FALSE),IF(_xlpm.x=0,"",_xlpm.x)))</f>
        <v/>
      </c>
      <c r="AA703" s="46" t="str">
        <f>IF(X703="","",_xlfn.LET(_xlpm.x,VLOOKUP(X703,'Drop-down_menus'!$D$2:$E$13,2,FALSE),IF(_xlpm.x=0,"",_xlpm.x)))</f>
        <v/>
      </c>
      <c r="AB703" s="46" t="s">
        <v>300</v>
      </c>
      <c r="AC703" s="46" t="s">
        <v>1255</v>
      </c>
    </row>
    <row r="704" spans="2:29" ht="13.5" customHeight="1">
      <c r="B704" s="46">
        <v>593</v>
      </c>
      <c r="C704" s="46" t="s">
        <v>123</v>
      </c>
      <c r="D704" s="46" t="b">
        <f>COUNTIF(Events!$B$2:$B$171, C704) &gt; 0</f>
        <v>1</v>
      </c>
      <c r="E704" s="46" t="s">
        <v>169</v>
      </c>
      <c r="F704" s="46" t="s">
        <v>298</v>
      </c>
      <c r="G704" s="46" t="s">
        <v>232</v>
      </c>
      <c r="I704" s="46" t="s">
        <v>232</v>
      </c>
      <c r="J704" s="46" t="str">
        <f>IF(I704="","",_xlfn.LET(_xlpm.x,VLOOKUP(I704,'2026-01-09_taxon-match'!$A$2:$N$81,4,FALSE),IF(_xlpm.x=0,"",_xlpm.x)))</f>
        <v>Terebellidae</v>
      </c>
      <c r="L704" s="46" t="str">
        <f>IF(I704="","",_xlfn.LET(_xlpm.x,VLOOKUP(I704,'2026-01-09_taxon-match'!$A$2:$N$81,3,FALSE),IF(_xlpm.x=0,"",_xlpm.x)))</f>
        <v/>
      </c>
      <c r="M704" s="46" t="str">
        <f>IF($I704="","",_xlfn.LET(_xlpm.x,VLOOKUP($I704,'2026-01-09_taxon-match'!$A$2:$N$81,5,FALSE),IF(_xlpm.x=0,"",_xlpm.x)))</f>
        <v/>
      </c>
      <c r="N704" s="46" t="str">
        <f>IF($I704="","",_xlfn.LET(_xlpm.x,VLOOKUP($I704,'2026-01-09_taxon-match'!$A$2:$N$81,6,FALSE),IF(_xlpm.x=0,"",_xlpm.x)))</f>
        <v/>
      </c>
      <c r="O704" s="46" t="str">
        <f>IF($I704="","",_xlfn.LET(_xlpm.x,VLOOKUP($I704,'2026-01-09_taxon-match'!$A$2:$N$81,7,FALSE),IF(_xlpm.x=0,"",_xlpm.x)))</f>
        <v/>
      </c>
      <c r="P704" s="46" t="str">
        <f>IF($I704="","",_xlfn.LET(_xlpm.x,VLOOKUP($I704,'2026-01-09_taxon-match'!$A$2:$N$81,8,FALSE),IF(_xlpm.x=0,"",_xlpm.x)))</f>
        <v/>
      </c>
      <c r="Q704" s="46" t="str">
        <f>IF($I704="","",_xlfn.LET(_xlpm.x,VLOOKUP($I704,'2026-01-09_taxon-match'!$A$2:$N$81,9,FALSE),IF(_xlpm.x=0,"",_xlpm.x)))</f>
        <v/>
      </c>
      <c r="R704" s="46" t="str">
        <f>IF($I704="","",_xlfn.LET(_xlpm.x,VLOOKUP($I704,'2026-01-09_taxon-match'!$A$2:$N$81,10,FALSE),IF(_xlpm.x=0,"",_xlpm.x)))</f>
        <v/>
      </c>
      <c r="S704" s="46" t="str">
        <f>IF($I704="","",_xlfn.LET(_xlpm.x,VLOOKUP($I704,'2026-01-09_taxon-match'!$A$2:$N$81,11,FALSE),IF(_xlpm.x=0,"",_xlpm.x)))</f>
        <v/>
      </c>
      <c r="T704" s="46" t="str">
        <f>IF($I704="","",_xlfn.LET(_xlpm.x,VLOOKUP($I704,'2026-01-09_taxon-match'!$A$2:$N$81,13,FALSE),IF(_xlpm.x=0,"",_xlpm.x)))</f>
        <v/>
      </c>
      <c r="U704" s="46">
        <v>1</v>
      </c>
      <c r="V704" s="46" t="s">
        <v>58</v>
      </c>
      <c r="Y704" s="46" t="str">
        <f>IF(V704="","",_xlfn.LET(_xlpm.x,VLOOKUP(V704,'Drop-down_menus'!$D$2:$E$13,2,FALSE),IF(_xlpm.x=0,"",_xlpm.x)))</f>
        <v>https://orcid.org/0000-0002-9708-1761</v>
      </c>
      <c r="Z704" s="46" t="str">
        <f>IF(W704="","",_xlfn.LET(_xlpm.x,VLOOKUP(W704,'Drop-down_menus'!$D$2:$E$13,2,FALSE),IF(_xlpm.x=0,"",_xlpm.x)))</f>
        <v/>
      </c>
      <c r="AA704" s="46" t="str">
        <f>IF(X704="","",_xlfn.LET(_xlpm.x,VLOOKUP(X704,'Drop-down_menus'!$D$2:$E$13,2,FALSE),IF(_xlpm.x=0,"",_xlpm.x)))</f>
        <v/>
      </c>
      <c r="AB704" s="14" t="s">
        <v>300</v>
      </c>
      <c r="AC704" s="14" t="s">
        <v>301</v>
      </c>
    </row>
    <row r="705" spans="2:29" ht="13.5" customHeight="1">
      <c r="B705" s="46">
        <v>594</v>
      </c>
      <c r="C705" s="46" t="s">
        <v>123</v>
      </c>
      <c r="D705" s="46" t="b">
        <f>COUNTIF(Events!$B$2:$B$171, C705) &gt; 0</f>
        <v>1</v>
      </c>
      <c r="G705" s="46" t="s">
        <v>1201</v>
      </c>
      <c r="I705" s="46" t="s">
        <v>232</v>
      </c>
      <c r="J705" s="46" t="str">
        <f>IF(I705="","",_xlfn.LET(_xlpm.x,VLOOKUP(I705,'2026-01-09_taxon-match'!$A$2:$N$81,4,FALSE),IF(_xlpm.x=0,"",_xlpm.x)))</f>
        <v>Terebellidae</v>
      </c>
      <c r="K705" s="46" t="s">
        <v>1318</v>
      </c>
      <c r="L705" s="46" t="str">
        <f>IF(I705="","",_xlfn.LET(_xlpm.x,VLOOKUP(I705,'2026-01-09_taxon-match'!$A$2:$N$81,3,FALSE),IF(_xlpm.x=0,"",_xlpm.x)))</f>
        <v/>
      </c>
      <c r="M705" s="46" t="str">
        <f>IF($I705="","",_xlfn.LET(_xlpm.x,VLOOKUP($I705,'2026-01-09_taxon-match'!$A$2:$N$81,5,FALSE),IF(_xlpm.x=0,"",_xlpm.x)))</f>
        <v/>
      </c>
      <c r="N705" s="46" t="str">
        <f>IF($I705="","",_xlfn.LET(_xlpm.x,VLOOKUP($I705,'2026-01-09_taxon-match'!$A$2:$N$81,6,FALSE),IF(_xlpm.x=0,"",_xlpm.x)))</f>
        <v/>
      </c>
      <c r="O705" s="46" t="str">
        <f>IF($I705="","",_xlfn.LET(_xlpm.x,VLOOKUP($I705,'2026-01-09_taxon-match'!$A$2:$N$81,7,FALSE),IF(_xlpm.x=0,"",_xlpm.x)))</f>
        <v/>
      </c>
      <c r="P705" s="46" t="str">
        <f>IF($I705="","",_xlfn.LET(_xlpm.x,VLOOKUP($I705,'2026-01-09_taxon-match'!$A$2:$N$81,8,FALSE),IF(_xlpm.x=0,"",_xlpm.x)))</f>
        <v/>
      </c>
      <c r="Q705" s="46" t="str">
        <f>IF($I705="","",_xlfn.LET(_xlpm.x,VLOOKUP($I705,'2026-01-09_taxon-match'!$A$2:$N$81,9,FALSE),IF(_xlpm.x=0,"",_xlpm.x)))</f>
        <v/>
      </c>
      <c r="R705" s="46" t="str">
        <f>IF($I705="","",_xlfn.LET(_xlpm.x,VLOOKUP($I705,'2026-01-09_taxon-match'!$A$2:$N$81,10,FALSE),IF(_xlpm.x=0,"",_xlpm.x)))</f>
        <v/>
      </c>
      <c r="S705" s="46" t="str">
        <f>IF($I705="","",_xlfn.LET(_xlpm.x,VLOOKUP($I705,'2026-01-09_taxon-match'!$A$2:$N$81,11,FALSE),IF(_xlpm.x=0,"",_xlpm.x)))</f>
        <v/>
      </c>
      <c r="T705" s="46" t="str">
        <f>IF($I705="","",_xlfn.LET(_xlpm.x,VLOOKUP($I705,'2026-01-09_taxon-match'!$A$2:$N$81,13,FALSE),IF(_xlpm.x=0,"",_xlpm.x)))</f>
        <v/>
      </c>
      <c r="U705" s="46">
        <v>1</v>
      </c>
      <c r="V705" t="s">
        <v>43</v>
      </c>
      <c r="Y705" s="46" t="str">
        <f>IF(V705="","",_xlfn.LET(_xlpm.x,VLOOKUP(V705,'Drop-down_menus'!$D$2:$E$13,2,FALSE),IF(_xlpm.x=0,"",_xlpm.x)))</f>
        <v>https://orcid.org/0000-0002-0981-7442</v>
      </c>
      <c r="Z705" s="46" t="str">
        <f>IF(W705="","",_xlfn.LET(_xlpm.x,VLOOKUP(W705,'Drop-down_menus'!$D$2:$E$13,2,FALSE),IF(_xlpm.x=0,"",_xlpm.x)))</f>
        <v/>
      </c>
      <c r="AA705" s="46" t="str">
        <f>IF(X705="","",_xlfn.LET(_xlpm.x,VLOOKUP(X705,'Drop-down_menus'!$D$2:$E$13,2,FALSE),IF(_xlpm.x=0,"",_xlpm.x)))</f>
        <v/>
      </c>
      <c r="AB705" s="46" t="s">
        <v>300</v>
      </c>
      <c r="AC705" s="46" t="s">
        <v>1255</v>
      </c>
    </row>
    <row r="706" spans="2:29" ht="13.5" customHeight="1">
      <c r="B706" s="46">
        <v>594</v>
      </c>
      <c r="C706" s="46" t="s">
        <v>123</v>
      </c>
      <c r="D706" s="46" t="b">
        <f>COUNTIF(Events!$B$2:$B$171, C706) &gt; 0</f>
        <v>1</v>
      </c>
      <c r="E706" s="46" t="s">
        <v>169</v>
      </c>
      <c r="F706" s="46" t="s">
        <v>298</v>
      </c>
      <c r="G706" s="46" t="s">
        <v>232</v>
      </c>
      <c r="I706" s="46" t="s">
        <v>232</v>
      </c>
      <c r="J706" s="46" t="str">
        <f>IF(I706="","",_xlfn.LET(_xlpm.x,VLOOKUP(I706,'2026-01-09_taxon-match'!$A$2:$N$81,4,FALSE),IF(_xlpm.x=0,"",_xlpm.x)))</f>
        <v>Terebellidae</v>
      </c>
      <c r="L706" s="46" t="str">
        <f>IF(I706="","",_xlfn.LET(_xlpm.x,VLOOKUP(I706,'2026-01-09_taxon-match'!$A$2:$N$81,3,FALSE),IF(_xlpm.x=0,"",_xlpm.x)))</f>
        <v/>
      </c>
      <c r="M706" s="46" t="str">
        <f>IF($I706="","",_xlfn.LET(_xlpm.x,VLOOKUP($I706,'2026-01-09_taxon-match'!$A$2:$N$81,5,FALSE),IF(_xlpm.x=0,"",_xlpm.x)))</f>
        <v/>
      </c>
      <c r="N706" s="46" t="str">
        <f>IF($I706="","",_xlfn.LET(_xlpm.x,VLOOKUP($I706,'2026-01-09_taxon-match'!$A$2:$N$81,6,FALSE),IF(_xlpm.x=0,"",_xlpm.x)))</f>
        <v/>
      </c>
      <c r="O706" s="46" t="str">
        <f>IF($I706="","",_xlfn.LET(_xlpm.x,VLOOKUP($I706,'2026-01-09_taxon-match'!$A$2:$N$81,7,FALSE),IF(_xlpm.x=0,"",_xlpm.x)))</f>
        <v/>
      </c>
      <c r="P706" s="46" t="str">
        <f>IF($I706="","",_xlfn.LET(_xlpm.x,VLOOKUP($I706,'2026-01-09_taxon-match'!$A$2:$N$81,8,FALSE),IF(_xlpm.x=0,"",_xlpm.x)))</f>
        <v/>
      </c>
      <c r="Q706" s="46" t="str">
        <f>IF($I706="","",_xlfn.LET(_xlpm.x,VLOOKUP($I706,'2026-01-09_taxon-match'!$A$2:$N$81,9,FALSE),IF(_xlpm.x=0,"",_xlpm.x)))</f>
        <v/>
      </c>
      <c r="R706" s="46" t="str">
        <f>IF($I706="","",_xlfn.LET(_xlpm.x,VLOOKUP($I706,'2026-01-09_taxon-match'!$A$2:$N$81,10,FALSE),IF(_xlpm.x=0,"",_xlpm.x)))</f>
        <v/>
      </c>
      <c r="S706" s="46" t="str">
        <f>IF($I706="","",_xlfn.LET(_xlpm.x,VLOOKUP($I706,'2026-01-09_taxon-match'!$A$2:$N$81,11,FALSE),IF(_xlpm.x=0,"",_xlpm.x)))</f>
        <v/>
      </c>
      <c r="T706" s="46" t="str">
        <f>IF($I706="","",_xlfn.LET(_xlpm.x,VLOOKUP($I706,'2026-01-09_taxon-match'!$A$2:$N$81,13,FALSE),IF(_xlpm.x=0,"",_xlpm.x)))</f>
        <v/>
      </c>
      <c r="U706" s="46">
        <v>1</v>
      </c>
      <c r="V706" s="46" t="s">
        <v>58</v>
      </c>
      <c r="Y706" s="46" t="str">
        <f>IF(V706="","",_xlfn.LET(_xlpm.x,VLOOKUP(V706,'Drop-down_menus'!$D$2:$E$13,2,FALSE),IF(_xlpm.x=0,"",_xlpm.x)))</f>
        <v>https://orcid.org/0000-0002-9708-1761</v>
      </c>
      <c r="Z706" s="46" t="str">
        <f>IF(W706="","",_xlfn.LET(_xlpm.x,VLOOKUP(W706,'Drop-down_menus'!$D$2:$E$13,2,FALSE),IF(_xlpm.x=0,"",_xlpm.x)))</f>
        <v/>
      </c>
      <c r="AA706" s="46" t="str">
        <f>IF(X706="","",_xlfn.LET(_xlpm.x,VLOOKUP(X706,'Drop-down_menus'!$D$2:$E$13,2,FALSE),IF(_xlpm.x=0,"",_xlpm.x)))</f>
        <v/>
      </c>
      <c r="AB706" s="14" t="s">
        <v>300</v>
      </c>
      <c r="AC706" s="14" t="s">
        <v>301</v>
      </c>
    </row>
    <row r="707" spans="2:29" ht="13.5" customHeight="1">
      <c r="B707" s="46">
        <v>595</v>
      </c>
      <c r="C707" s="46" t="s">
        <v>123</v>
      </c>
      <c r="D707" s="46" t="b">
        <f>COUNTIF(Events!$B$2:$B$171, C707) &gt; 0</f>
        <v>1</v>
      </c>
      <c r="G707" s="46" t="s">
        <v>1201</v>
      </c>
      <c r="I707" s="46" t="s">
        <v>232</v>
      </c>
      <c r="J707" s="46" t="str">
        <f>IF(I707="","",_xlfn.LET(_xlpm.x,VLOOKUP(I707,'2026-01-09_taxon-match'!$A$2:$N$81,4,FALSE),IF(_xlpm.x=0,"",_xlpm.x)))</f>
        <v>Terebellidae</v>
      </c>
      <c r="K707" s="46" t="s">
        <v>1318</v>
      </c>
      <c r="L707" s="46" t="str">
        <f>IF(I707="","",_xlfn.LET(_xlpm.x,VLOOKUP(I707,'2026-01-09_taxon-match'!$A$2:$N$81,3,FALSE),IF(_xlpm.x=0,"",_xlpm.x)))</f>
        <v/>
      </c>
      <c r="M707" s="46" t="str">
        <f>IF($I707="","",_xlfn.LET(_xlpm.x,VLOOKUP($I707,'2026-01-09_taxon-match'!$A$2:$N$81,5,FALSE),IF(_xlpm.x=0,"",_xlpm.x)))</f>
        <v/>
      </c>
      <c r="N707" s="46" t="str">
        <f>IF($I707="","",_xlfn.LET(_xlpm.x,VLOOKUP($I707,'2026-01-09_taxon-match'!$A$2:$N$81,6,FALSE),IF(_xlpm.x=0,"",_xlpm.x)))</f>
        <v/>
      </c>
      <c r="O707" s="46" t="str">
        <f>IF($I707="","",_xlfn.LET(_xlpm.x,VLOOKUP($I707,'2026-01-09_taxon-match'!$A$2:$N$81,7,FALSE),IF(_xlpm.x=0,"",_xlpm.x)))</f>
        <v/>
      </c>
      <c r="P707" s="46" t="str">
        <f>IF($I707="","",_xlfn.LET(_xlpm.x,VLOOKUP($I707,'2026-01-09_taxon-match'!$A$2:$N$81,8,FALSE),IF(_xlpm.x=0,"",_xlpm.x)))</f>
        <v/>
      </c>
      <c r="Q707" s="46" t="str">
        <f>IF($I707="","",_xlfn.LET(_xlpm.x,VLOOKUP($I707,'2026-01-09_taxon-match'!$A$2:$N$81,9,FALSE),IF(_xlpm.x=0,"",_xlpm.x)))</f>
        <v/>
      </c>
      <c r="R707" s="46" t="str">
        <f>IF($I707="","",_xlfn.LET(_xlpm.x,VLOOKUP($I707,'2026-01-09_taxon-match'!$A$2:$N$81,10,FALSE),IF(_xlpm.x=0,"",_xlpm.x)))</f>
        <v/>
      </c>
      <c r="S707" s="46" t="str">
        <f>IF($I707="","",_xlfn.LET(_xlpm.x,VLOOKUP($I707,'2026-01-09_taxon-match'!$A$2:$N$81,11,FALSE),IF(_xlpm.x=0,"",_xlpm.x)))</f>
        <v/>
      </c>
      <c r="T707" s="46" t="str">
        <f>IF($I707="","",_xlfn.LET(_xlpm.x,VLOOKUP($I707,'2026-01-09_taxon-match'!$A$2:$N$81,13,FALSE),IF(_xlpm.x=0,"",_xlpm.x)))</f>
        <v/>
      </c>
      <c r="U707" s="46">
        <v>1</v>
      </c>
      <c r="V707" t="s">
        <v>43</v>
      </c>
      <c r="Y707" s="46" t="str">
        <f>IF(V707="","",_xlfn.LET(_xlpm.x,VLOOKUP(V707,'Drop-down_menus'!$D$2:$E$13,2,FALSE),IF(_xlpm.x=0,"",_xlpm.x)))</f>
        <v>https://orcid.org/0000-0002-0981-7442</v>
      </c>
      <c r="Z707" s="46" t="str">
        <f>IF(W707="","",_xlfn.LET(_xlpm.x,VLOOKUP(W707,'Drop-down_menus'!$D$2:$E$13,2,FALSE),IF(_xlpm.x=0,"",_xlpm.x)))</f>
        <v/>
      </c>
      <c r="AA707" s="46" t="str">
        <f>IF(X707="","",_xlfn.LET(_xlpm.x,VLOOKUP(X707,'Drop-down_menus'!$D$2:$E$13,2,FALSE),IF(_xlpm.x=0,"",_xlpm.x)))</f>
        <v/>
      </c>
      <c r="AB707" s="46" t="s">
        <v>300</v>
      </c>
      <c r="AC707" s="46" t="s">
        <v>1255</v>
      </c>
    </row>
    <row r="708" spans="2:29" ht="13.5" customHeight="1">
      <c r="B708" s="46">
        <v>595</v>
      </c>
      <c r="C708" s="46" t="s">
        <v>123</v>
      </c>
      <c r="D708" s="46" t="b">
        <f>COUNTIF(Events!$B$2:$B$171, C708) &gt; 0</f>
        <v>1</v>
      </c>
      <c r="E708" s="46" t="s">
        <v>169</v>
      </c>
      <c r="F708" s="46" t="s">
        <v>298</v>
      </c>
      <c r="G708" s="46" t="s">
        <v>232</v>
      </c>
      <c r="I708" s="46" t="s">
        <v>232</v>
      </c>
      <c r="J708" s="46" t="str">
        <f>IF(I708="","",_xlfn.LET(_xlpm.x,VLOOKUP(I708,'2026-01-09_taxon-match'!$A$2:$N$81,4,FALSE),IF(_xlpm.x=0,"",_xlpm.x)))</f>
        <v>Terebellidae</v>
      </c>
      <c r="L708" s="46" t="str">
        <f>IF(I708="","",_xlfn.LET(_xlpm.x,VLOOKUP(I708,'2026-01-09_taxon-match'!$A$2:$N$81,3,FALSE),IF(_xlpm.x=0,"",_xlpm.x)))</f>
        <v/>
      </c>
      <c r="M708" s="46" t="str">
        <f>IF($I708="","",_xlfn.LET(_xlpm.x,VLOOKUP($I708,'2026-01-09_taxon-match'!$A$2:$N$81,5,FALSE),IF(_xlpm.x=0,"",_xlpm.x)))</f>
        <v/>
      </c>
      <c r="N708" s="46" t="str">
        <f>IF($I708="","",_xlfn.LET(_xlpm.x,VLOOKUP($I708,'2026-01-09_taxon-match'!$A$2:$N$81,6,FALSE),IF(_xlpm.x=0,"",_xlpm.x)))</f>
        <v/>
      </c>
      <c r="O708" s="46" t="str">
        <f>IF($I708="","",_xlfn.LET(_xlpm.x,VLOOKUP($I708,'2026-01-09_taxon-match'!$A$2:$N$81,7,FALSE),IF(_xlpm.x=0,"",_xlpm.x)))</f>
        <v/>
      </c>
      <c r="P708" s="46" t="str">
        <f>IF($I708="","",_xlfn.LET(_xlpm.x,VLOOKUP($I708,'2026-01-09_taxon-match'!$A$2:$N$81,8,FALSE),IF(_xlpm.x=0,"",_xlpm.x)))</f>
        <v/>
      </c>
      <c r="Q708" s="46" t="str">
        <f>IF($I708="","",_xlfn.LET(_xlpm.x,VLOOKUP($I708,'2026-01-09_taxon-match'!$A$2:$N$81,9,FALSE),IF(_xlpm.x=0,"",_xlpm.x)))</f>
        <v/>
      </c>
      <c r="R708" s="46" t="str">
        <f>IF($I708="","",_xlfn.LET(_xlpm.x,VLOOKUP($I708,'2026-01-09_taxon-match'!$A$2:$N$81,10,FALSE),IF(_xlpm.x=0,"",_xlpm.x)))</f>
        <v/>
      </c>
      <c r="S708" s="46" t="str">
        <f>IF($I708="","",_xlfn.LET(_xlpm.x,VLOOKUP($I708,'2026-01-09_taxon-match'!$A$2:$N$81,11,FALSE),IF(_xlpm.x=0,"",_xlpm.x)))</f>
        <v/>
      </c>
      <c r="T708" s="46" t="str">
        <f>IF($I708="","",_xlfn.LET(_xlpm.x,VLOOKUP($I708,'2026-01-09_taxon-match'!$A$2:$N$81,13,FALSE),IF(_xlpm.x=0,"",_xlpm.x)))</f>
        <v/>
      </c>
      <c r="U708" s="46">
        <v>1</v>
      </c>
      <c r="V708" s="46" t="s">
        <v>58</v>
      </c>
      <c r="Y708" s="46" t="str">
        <f>IF(V708="","",_xlfn.LET(_xlpm.x,VLOOKUP(V708,'Drop-down_menus'!$D$2:$E$13,2,FALSE),IF(_xlpm.x=0,"",_xlpm.x)))</f>
        <v>https://orcid.org/0000-0002-9708-1761</v>
      </c>
      <c r="Z708" s="46" t="str">
        <f>IF(W708="","",_xlfn.LET(_xlpm.x,VLOOKUP(W708,'Drop-down_menus'!$D$2:$E$13,2,FALSE),IF(_xlpm.x=0,"",_xlpm.x)))</f>
        <v/>
      </c>
      <c r="AA708" s="46" t="str">
        <f>IF(X708="","",_xlfn.LET(_xlpm.x,VLOOKUP(X708,'Drop-down_menus'!$D$2:$E$13,2,FALSE),IF(_xlpm.x=0,"",_xlpm.x)))</f>
        <v/>
      </c>
      <c r="AB708" s="14" t="s">
        <v>300</v>
      </c>
      <c r="AC708" s="14" t="s">
        <v>301</v>
      </c>
    </row>
    <row r="709" spans="2:29" ht="13.5" customHeight="1">
      <c r="B709" s="46">
        <v>596</v>
      </c>
      <c r="C709" s="46" t="s">
        <v>123</v>
      </c>
      <c r="D709" s="46" t="b">
        <f>COUNTIF(Events!$B$2:$B$171, C709) &gt; 0</f>
        <v>1</v>
      </c>
      <c r="G709" s="46" t="s">
        <v>1200</v>
      </c>
      <c r="I709" s="46" t="s">
        <v>509</v>
      </c>
      <c r="J709" s="46" t="str">
        <f>IF(I709="","",_xlfn.LET(_xlpm.x,VLOOKUP(I709,'2026-01-09_taxon-match'!$A$2:$N$81,4,FALSE),IF(_xlpm.x=0,"",_xlpm.x)))</f>
        <v>Nemertea</v>
      </c>
      <c r="K709" s="46" t="s">
        <v>1318</v>
      </c>
      <c r="L709" s="46" t="str">
        <f>IF(I709="","",_xlfn.LET(_xlpm.x,VLOOKUP(I709,'2026-01-09_taxon-match'!$A$2:$N$81,3,FALSE),IF(_xlpm.x=0,"",_xlpm.x)))</f>
        <v>urn:lsid:marinespecies.org:taxname:152391</v>
      </c>
      <c r="M709" s="46" t="str">
        <f>IF($I709="","",_xlfn.LET(_xlpm.x,VLOOKUP($I709,'2026-01-09_taxon-match'!$A$2:$N$81,5,FALSE),IF(_xlpm.x=0,"",_xlpm.x)))</f>
        <v/>
      </c>
      <c r="N709" s="46" t="str">
        <f>IF($I709="","",_xlfn.LET(_xlpm.x,VLOOKUP($I709,'2026-01-09_taxon-match'!$A$2:$N$81,6,FALSE),IF(_xlpm.x=0,"",_xlpm.x)))</f>
        <v>Animalia</v>
      </c>
      <c r="O709" s="46" t="str">
        <f>IF($I709="","",_xlfn.LET(_xlpm.x,VLOOKUP($I709,'2026-01-09_taxon-match'!$A$2:$N$81,7,FALSE),IF(_xlpm.x=0,"",_xlpm.x)))</f>
        <v>Nemertea</v>
      </c>
      <c r="P709" s="46" t="str">
        <f>IF($I709="","",_xlfn.LET(_xlpm.x,VLOOKUP($I709,'2026-01-09_taxon-match'!$A$2:$N$81,8,FALSE),IF(_xlpm.x=0,"",_xlpm.x)))</f>
        <v/>
      </c>
      <c r="Q709" s="46" t="str">
        <f>IF($I709="","",_xlfn.LET(_xlpm.x,VLOOKUP($I709,'2026-01-09_taxon-match'!$A$2:$N$81,9,FALSE),IF(_xlpm.x=0,"",_xlpm.x)))</f>
        <v/>
      </c>
      <c r="R709" s="46" t="str">
        <f>IF($I709="","",_xlfn.LET(_xlpm.x,VLOOKUP($I709,'2026-01-09_taxon-match'!$A$2:$N$81,10,FALSE),IF(_xlpm.x=0,"",_xlpm.x)))</f>
        <v/>
      </c>
      <c r="S709" s="46" t="str">
        <f>IF($I709="","",_xlfn.LET(_xlpm.x,VLOOKUP($I709,'2026-01-09_taxon-match'!$A$2:$N$81,11,FALSE),IF(_xlpm.x=0,"",_xlpm.x)))</f>
        <v/>
      </c>
      <c r="T709" s="46" t="str">
        <f>IF($I709="","",_xlfn.LET(_xlpm.x,VLOOKUP($I709,'2026-01-09_taxon-match'!$A$2:$N$81,13,FALSE),IF(_xlpm.x=0,"",_xlpm.x)))</f>
        <v/>
      </c>
      <c r="U709" s="46">
        <v>1</v>
      </c>
      <c r="V709" s="2" t="s">
        <v>58</v>
      </c>
      <c r="Y709" s="46" t="str">
        <f>IF(V709="","",_xlfn.LET(_xlpm.x,VLOOKUP(V709,'Drop-down_menus'!$D$2:$E$13,2,FALSE),IF(_xlpm.x=0,"",_xlpm.x)))</f>
        <v>https://orcid.org/0000-0002-9708-1761</v>
      </c>
      <c r="Z709" s="46" t="str">
        <f>IF(W709="","",_xlfn.LET(_xlpm.x,VLOOKUP(W709,'Drop-down_menus'!$D$2:$E$13,2,FALSE),IF(_xlpm.x=0,"",_xlpm.x)))</f>
        <v/>
      </c>
      <c r="AA709" s="46" t="str">
        <f>IF(X709="","",_xlfn.LET(_xlpm.x,VLOOKUP(X709,'Drop-down_menus'!$D$2:$E$13,2,FALSE),IF(_xlpm.x=0,"",_xlpm.x)))</f>
        <v/>
      </c>
      <c r="AB709" s="46" t="s">
        <v>300</v>
      </c>
      <c r="AC709" s="46" t="s">
        <v>1255</v>
      </c>
    </row>
    <row r="710" spans="2:29" ht="13.5" customHeight="1">
      <c r="B710" s="46">
        <v>596</v>
      </c>
      <c r="C710" s="46" t="s">
        <v>123</v>
      </c>
      <c r="D710" s="46" t="b">
        <f>COUNTIF(Events!$B$2:$B$171, C710) &gt; 0</f>
        <v>1</v>
      </c>
      <c r="E710" s="46" t="s">
        <v>169</v>
      </c>
      <c r="F710" s="46" t="s">
        <v>298</v>
      </c>
      <c r="G710" s="46" t="s">
        <v>312</v>
      </c>
      <c r="I710" s="46" t="s">
        <v>509</v>
      </c>
      <c r="J710" s="46" t="str">
        <f>IF(I710="","",_xlfn.LET(_xlpm.x,VLOOKUP(I710,'2026-01-09_taxon-match'!$A$2:$N$81,4,FALSE),IF(_xlpm.x=0,"",_xlpm.x)))</f>
        <v>Nemertea</v>
      </c>
      <c r="L710" s="46" t="str">
        <f>IF(I710="","",_xlfn.LET(_xlpm.x,VLOOKUP(I710,'2026-01-09_taxon-match'!$A$2:$N$81,3,FALSE),IF(_xlpm.x=0,"",_xlpm.x)))</f>
        <v>urn:lsid:marinespecies.org:taxname:152391</v>
      </c>
      <c r="M710" s="46" t="str">
        <f>IF($I710="","",_xlfn.LET(_xlpm.x,VLOOKUP($I710,'2026-01-09_taxon-match'!$A$2:$N$81,5,FALSE),IF(_xlpm.x=0,"",_xlpm.x)))</f>
        <v/>
      </c>
      <c r="N710" s="46" t="str">
        <f>IF($I710="","",_xlfn.LET(_xlpm.x,VLOOKUP($I710,'2026-01-09_taxon-match'!$A$2:$N$81,6,FALSE),IF(_xlpm.x=0,"",_xlpm.x)))</f>
        <v>Animalia</v>
      </c>
      <c r="O710" s="46" t="str">
        <f>IF($I710="","",_xlfn.LET(_xlpm.x,VLOOKUP($I710,'2026-01-09_taxon-match'!$A$2:$N$81,7,FALSE),IF(_xlpm.x=0,"",_xlpm.x)))</f>
        <v>Nemertea</v>
      </c>
      <c r="P710" s="46" t="str">
        <f>IF($I710="","",_xlfn.LET(_xlpm.x,VLOOKUP($I710,'2026-01-09_taxon-match'!$A$2:$N$81,8,FALSE),IF(_xlpm.x=0,"",_xlpm.x)))</f>
        <v/>
      </c>
      <c r="Q710" s="46" t="str">
        <f>IF($I710="","",_xlfn.LET(_xlpm.x,VLOOKUP($I710,'2026-01-09_taxon-match'!$A$2:$N$81,9,FALSE),IF(_xlpm.x=0,"",_xlpm.x)))</f>
        <v/>
      </c>
      <c r="R710" s="46" t="str">
        <f>IF($I710="","",_xlfn.LET(_xlpm.x,VLOOKUP($I710,'2026-01-09_taxon-match'!$A$2:$N$81,10,FALSE),IF(_xlpm.x=0,"",_xlpm.x)))</f>
        <v/>
      </c>
      <c r="S710" s="46" t="str">
        <f>IF($I710="","",_xlfn.LET(_xlpm.x,VLOOKUP($I710,'2026-01-09_taxon-match'!$A$2:$N$81,11,FALSE),IF(_xlpm.x=0,"",_xlpm.x)))</f>
        <v/>
      </c>
      <c r="T710" s="46" t="str">
        <f>IF($I710="","",_xlfn.LET(_xlpm.x,VLOOKUP($I710,'2026-01-09_taxon-match'!$A$2:$N$81,13,FALSE),IF(_xlpm.x=0,"",_xlpm.x)))</f>
        <v/>
      </c>
      <c r="U710" s="46">
        <v>1</v>
      </c>
      <c r="V710" s="46" t="s">
        <v>58</v>
      </c>
      <c r="Y710" s="46" t="str">
        <f>IF(V710="","",_xlfn.LET(_xlpm.x,VLOOKUP(V710,'Drop-down_menus'!$D$2:$E$13,2,FALSE),IF(_xlpm.x=0,"",_xlpm.x)))</f>
        <v>https://orcid.org/0000-0002-9708-1761</v>
      </c>
      <c r="Z710" s="46" t="str">
        <f>IF(W710="","",_xlfn.LET(_xlpm.x,VLOOKUP(W710,'Drop-down_menus'!$D$2:$E$13,2,FALSE),IF(_xlpm.x=0,"",_xlpm.x)))</f>
        <v/>
      </c>
      <c r="AA710" s="46" t="str">
        <f>IF(X710="","",_xlfn.LET(_xlpm.x,VLOOKUP(X710,'Drop-down_menus'!$D$2:$E$13,2,FALSE),IF(_xlpm.x=0,"",_xlpm.x)))</f>
        <v/>
      </c>
      <c r="AB710" s="14" t="s">
        <v>300</v>
      </c>
      <c r="AC710" s="14" t="s">
        <v>301</v>
      </c>
    </row>
    <row r="711" spans="2:29" ht="13.5" customHeight="1">
      <c r="B711" s="46">
        <v>597</v>
      </c>
      <c r="C711" s="46" t="s">
        <v>123</v>
      </c>
      <c r="D711" s="46" t="b">
        <f>COUNTIF(Events!$B$2:$B$171, C711) &gt; 0</f>
        <v>1</v>
      </c>
      <c r="G711" s="46" t="s">
        <v>1200</v>
      </c>
      <c r="I711" s="46" t="s">
        <v>509</v>
      </c>
      <c r="J711" s="46" t="str">
        <f>IF(I711="","",_xlfn.LET(_xlpm.x,VLOOKUP(I711,'2026-01-09_taxon-match'!$A$2:$N$81,4,FALSE),IF(_xlpm.x=0,"",_xlpm.x)))</f>
        <v>Nemertea</v>
      </c>
      <c r="K711" s="46" t="s">
        <v>1318</v>
      </c>
      <c r="L711" s="46" t="str">
        <f>IF(I711="","",_xlfn.LET(_xlpm.x,VLOOKUP(I711,'2026-01-09_taxon-match'!$A$2:$N$81,3,FALSE),IF(_xlpm.x=0,"",_xlpm.x)))</f>
        <v>urn:lsid:marinespecies.org:taxname:152391</v>
      </c>
      <c r="M711" s="46" t="str">
        <f>IF($I711="","",_xlfn.LET(_xlpm.x,VLOOKUP($I711,'2026-01-09_taxon-match'!$A$2:$N$81,5,FALSE),IF(_xlpm.x=0,"",_xlpm.x)))</f>
        <v/>
      </c>
      <c r="N711" s="46" t="str">
        <f>IF($I711="","",_xlfn.LET(_xlpm.x,VLOOKUP($I711,'2026-01-09_taxon-match'!$A$2:$N$81,6,FALSE),IF(_xlpm.x=0,"",_xlpm.x)))</f>
        <v>Animalia</v>
      </c>
      <c r="O711" s="46" t="str">
        <f>IF($I711="","",_xlfn.LET(_xlpm.x,VLOOKUP($I711,'2026-01-09_taxon-match'!$A$2:$N$81,7,FALSE),IF(_xlpm.x=0,"",_xlpm.x)))</f>
        <v>Nemertea</v>
      </c>
      <c r="P711" s="46" t="str">
        <f>IF($I711="","",_xlfn.LET(_xlpm.x,VLOOKUP($I711,'2026-01-09_taxon-match'!$A$2:$N$81,8,FALSE),IF(_xlpm.x=0,"",_xlpm.x)))</f>
        <v/>
      </c>
      <c r="Q711" s="46" t="str">
        <f>IF($I711="","",_xlfn.LET(_xlpm.x,VLOOKUP($I711,'2026-01-09_taxon-match'!$A$2:$N$81,9,FALSE),IF(_xlpm.x=0,"",_xlpm.x)))</f>
        <v/>
      </c>
      <c r="R711" s="46" t="str">
        <f>IF($I711="","",_xlfn.LET(_xlpm.x,VLOOKUP($I711,'2026-01-09_taxon-match'!$A$2:$N$81,10,FALSE),IF(_xlpm.x=0,"",_xlpm.x)))</f>
        <v/>
      </c>
      <c r="S711" s="46" t="str">
        <f>IF($I711="","",_xlfn.LET(_xlpm.x,VLOOKUP($I711,'2026-01-09_taxon-match'!$A$2:$N$81,11,FALSE),IF(_xlpm.x=0,"",_xlpm.x)))</f>
        <v/>
      </c>
      <c r="T711" s="46" t="str">
        <f>IF($I711="","",_xlfn.LET(_xlpm.x,VLOOKUP($I711,'2026-01-09_taxon-match'!$A$2:$N$81,13,FALSE),IF(_xlpm.x=0,"",_xlpm.x)))</f>
        <v/>
      </c>
      <c r="U711" s="46">
        <v>1</v>
      </c>
      <c r="V711" s="2" t="s">
        <v>58</v>
      </c>
      <c r="Y711" s="46" t="str">
        <f>IF(V711="","",_xlfn.LET(_xlpm.x,VLOOKUP(V711,'Drop-down_menus'!$D$2:$E$13,2,FALSE),IF(_xlpm.x=0,"",_xlpm.x)))</f>
        <v>https://orcid.org/0000-0002-9708-1761</v>
      </c>
      <c r="Z711" s="46" t="str">
        <f>IF(W711="","",_xlfn.LET(_xlpm.x,VLOOKUP(W711,'Drop-down_menus'!$D$2:$E$13,2,FALSE),IF(_xlpm.x=0,"",_xlpm.x)))</f>
        <v/>
      </c>
      <c r="AA711" s="46" t="str">
        <f>IF(X711="","",_xlfn.LET(_xlpm.x,VLOOKUP(X711,'Drop-down_menus'!$D$2:$E$13,2,FALSE),IF(_xlpm.x=0,"",_xlpm.x)))</f>
        <v/>
      </c>
      <c r="AB711" s="46" t="s">
        <v>300</v>
      </c>
      <c r="AC711" s="46" t="s">
        <v>1255</v>
      </c>
    </row>
    <row r="712" spans="2:29" ht="13.5" customHeight="1">
      <c r="B712" s="46">
        <v>597</v>
      </c>
      <c r="C712" s="46" t="s">
        <v>123</v>
      </c>
      <c r="D712" s="46" t="b">
        <f>COUNTIF(Events!$B$2:$B$171, C712) &gt; 0</f>
        <v>1</v>
      </c>
      <c r="E712" s="46" t="s">
        <v>169</v>
      </c>
      <c r="F712" s="46" t="s">
        <v>298</v>
      </c>
      <c r="G712" s="46" t="s">
        <v>312</v>
      </c>
      <c r="I712" s="46" t="s">
        <v>509</v>
      </c>
      <c r="J712" s="46" t="str">
        <f>IF(I712="","",_xlfn.LET(_xlpm.x,VLOOKUP(I712,'2026-01-09_taxon-match'!$A$2:$N$81,4,FALSE),IF(_xlpm.x=0,"",_xlpm.x)))</f>
        <v>Nemertea</v>
      </c>
      <c r="L712" s="46" t="str">
        <f>IF(I712="","",_xlfn.LET(_xlpm.x,VLOOKUP(I712,'2026-01-09_taxon-match'!$A$2:$N$81,3,FALSE),IF(_xlpm.x=0,"",_xlpm.x)))</f>
        <v>urn:lsid:marinespecies.org:taxname:152391</v>
      </c>
      <c r="M712" s="46" t="str">
        <f>IF($I712="","",_xlfn.LET(_xlpm.x,VLOOKUP($I712,'2026-01-09_taxon-match'!$A$2:$N$81,5,FALSE),IF(_xlpm.x=0,"",_xlpm.x)))</f>
        <v/>
      </c>
      <c r="N712" s="46" t="str">
        <f>IF($I712="","",_xlfn.LET(_xlpm.x,VLOOKUP($I712,'2026-01-09_taxon-match'!$A$2:$N$81,6,FALSE),IF(_xlpm.x=0,"",_xlpm.x)))</f>
        <v>Animalia</v>
      </c>
      <c r="O712" s="46" t="str">
        <f>IF($I712="","",_xlfn.LET(_xlpm.x,VLOOKUP($I712,'2026-01-09_taxon-match'!$A$2:$N$81,7,FALSE),IF(_xlpm.x=0,"",_xlpm.x)))</f>
        <v>Nemertea</v>
      </c>
      <c r="P712" s="46" t="str">
        <f>IF($I712="","",_xlfn.LET(_xlpm.x,VLOOKUP($I712,'2026-01-09_taxon-match'!$A$2:$N$81,8,FALSE),IF(_xlpm.x=0,"",_xlpm.x)))</f>
        <v/>
      </c>
      <c r="Q712" s="46" t="str">
        <f>IF($I712="","",_xlfn.LET(_xlpm.x,VLOOKUP($I712,'2026-01-09_taxon-match'!$A$2:$N$81,9,FALSE),IF(_xlpm.x=0,"",_xlpm.x)))</f>
        <v/>
      </c>
      <c r="R712" s="46" t="str">
        <f>IF($I712="","",_xlfn.LET(_xlpm.x,VLOOKUP($I712,'2026-01-09_taxon-match'!$A$2:$N$81,10,FALSE),IF(_xlpm.x=0,"",_xlpm.x)))</f>
        <v/>
      </c>
      <c r="S712" s="46" t="str">
        <f>IF($I712="","",_xlfn.LET(_xlpm.x,VLOOKUP($I712,'2026-01-09_taxon-match'!$A$2:$N$81,11,FALSE),IF(_xlpm.x=0,"",_xlpm.x)))</f>
        <v/>
      </c>
      <c r="T712" s="46" t="str">
        <f>IF($I712="","",_xlfn.LET(_xlpm.x,VLOOKUP($I712,'2026-01-09_taxon-match'!$A$2:$N$81,13,FALSE),IF(_xlpm.x=0,"",_xlpm.x)))</f>
        <v/>
      </c>
      <c r="U712" s="46">
        <v>1</v>
      </c>
      <c r="V712" s="46" t="s">
        <v>58</v>
      </c>
      <c r="Y712" s="46" t="str">
        <f>IF(V712="","",_xlfn.LET(_xlpm.x,VLOOKUP(V712,'Drop-down_menus'!$D$2:$E$13,2,FALSE),IF(_xlpm.x=0,"",_xlpm.x)))</f>
        <v>https://orcid.org/0000-0002-9708-1761</v>
      </c>
      <c r="Z712" s="46" t="str">
        <f>IF(W712="","",_xlfn.LET(_xlpm.x,VLOOKUP(W712,'Drop-down_menus'!$D$2:$E$13,2,FALSE),IF(_xlpm.x=0,"",_xlpm.x)))</f>
        <v/>
      </c>
      <c r="AA712" s="46" t="str">
        <f>IF(X712="","",_xlfn.LET(_xlpm.x,VLOOKUP(X712,'Drop-down_menus'!$D$2:$E$13,2,FALSE),IF(_xlpm.x=0,"",_xlpm.x)))</f>
        <v/>
      </c>
      <c r="AB712" s="14" t="s">
        <v>300</v>
      </c>
      <c r="AC712" s="14" t="s">
        <v>301</v>
      </c>
    </row>
    <row r="713" spans="2:29" ht="13.5" customHeight="1">
      <c r="B713" s="46">
        <v>598</v>
      </c>
      <c r="C713" s="46" t="s">
        <v>123</v>
      </c>
      <c r="D713" s="46" t="b">
        <f>COUNTIF(Events!$B$2:$B$171, C713) &gt; 0</f>
        <v>1</v>
      </c>
      <c r="G713" s="46" t="s">
        <v>1200</v>
      </c>
      <c r="I713" s="46" t="s">
        <v>509</v>
      </c>
      <c r="J713" s="46" t="str">
        <f>IF(I713="","",_xlfn.LET(_xlpm.x,VLOOKUP(I713,'2026-01-09_taxon-match'!$A$2:$N$81,4,FALSE),IF(_xlpm.x=0,"",_xlpm.x)))</f>
        <v>Nemertea</v>
      </c>
      <c r="K713" s="46" t="s">
        <v>1318</v>
      </c>
      <c r="L713" s="46" t="str">
        <f>IF(I713="","",_xlfn.LET(_xlpm.x,VLOOKUP(I713,'2026-01-09_taxon-match'!$A$2:$N$81,3,FALSE),IF(_xlpm.x=0,"",_xlpm.x)))</f>
        <v>urn:lsid:marinespecies.org:taxname:152391</v>
      </c>
      <c r="M713" s="46" t="str">
        <f>IF($I713="","",_xlfn.LET(_xlpm.x,VLOOKUP($I713,'2026-01-09_taxon-match'!$A$2:$N$81,5,FALSE),IF(_xlpm.x=0,"",_xlpm.x)))</f>
        <v/>
      </c>
      <c r="N713" s="46" t="str">
        <f>IF($I713="","",_xlfn.LET(_xlpm.x,VLOOKUP($I713,'2026-01-09_taxon-match'!$A$2:$N$81,6,FALSE),IF(_xlpm.x=0,"",_xlpm.x)))</f>
        <v>Animalia</v>
      </c>
      <c r="O713" s="46" t="str">
        <f>IF($I713="","",_xlfn.LET(_xlpm.x,VLOOKUP($I713,'2026-01-09_taxon-match'!$A$2:$N$81,7,FALSE),IF(_xlpm.x=0,"",_xlpm.x)))</f>
        <v>Nemertea</v>
      </c>
      <c r="P713" s="46" t="str">
        <f>IF($I713="","",_xlfn.LET(_xlpm.x,VLOOKUP($I713,'2026-01-09_taxon-match'!$A$2:$N$81,8,FALSE),IF(_xlpm.x=0,"",_xlpm.x)))</f>
        <v/>
      </c>
      <c r="Q713" s="46" t="str">
        <f>IF($I713="","",_xlfn.LET(_xlpm.x,VLOOKUP($I713,'2026-01-09_taxon-match'!$A$2:$N$81,9,FALSE),IF(_xlpm.x=0,"",_xlpm.x)))</f>
        <v/>
      </c>
      <c r="R713" s="46" t="str">
        <f>IF($I713="","",_xlfn.LET(_xlpm.x,VLOOKUP($I713,'2026-01-09_taxon-match'!$A$2:$N$81,10,FALSE),IF(_xlpm.x=0,"",_xlpm.x)))</f>
        <v/>
      </c>
      <c r="S713" s="46" t="str">
        <f>IF($I713="","",_xlfn.LET(_xlpm.x,VLOOKUP($I713,'2026-01-09_taxon-match'!$A$2:$N$81,11,FALSE),IF(_xlpm.x=0,"",_xlpm.x)))</f>
        <v/>
      </c>
      <c r="T713" s="46" t="str">
        <f>IF($I713="","",_xlfn.LET(_xlpm.x,VLOOKUP($I713,'2026-01-09_taxon-match'!$A$2:$N$81,13,FALSE),IF(_xlpm.x=0,"",_xlpm.x)))</f>
        <v/>
      </c>
      <c r="U713" s="46">
        <v>1</v>
      </c>
      <c r="V713" s="2" t="s">
        <v>58</v>
      </c>
      <c r="Y713" s="46" t="str">
        <f>IF(V713="","",_xlfn.LET(_xlpm.x,VLOOKUP(V713,'Drop-down_menus'!$D$2:$E$13,2,FALSE),IF(_xlpm.x=0,"",_xlpm.x)))</f>
        <v>https://orcid.org/0000-0002-9708-1761</v>
      </c>
      <c r="Z713" s="46" t="str">
        <f>IF(W713="","",_xlfn.LET(_xlpm.x,VLOOKUP(W713,'Drop-down_menus'!$D$2:$E$13,2,FALSE),IF(_xlpm.x=0,"",_xlpm.x)))</f>
        <v/>
      </c>
      <c r="AA713" s="46" t="str">
        <f>IF(X713="","",_xlfn.LET(_xlpm.x,VLOOKUP(X713,'Drop-down_menus'!$D$2:$E$13,2,FALSE),IF(_xlpm.x=0,"",_xlpm.x)))</f>
        <v/>
      </c>
      <c r="AB713" s="46" t="s">
        <v>300</v>
      </c>
      <c r="AC713" s="46" t="s">
        <v>1255</v>
      </c>
    </row>
    <row r="714" spans="2:29" ht="13.5" customHeight="1">
      <c r="B714" s="46">
        <v>598</v>
      </c>
      <c r="C714" s="46" t="s">
        <v>123</v>
      </c>
      <c r="D714" s="46" t="b">
        <f>COUNTIF(Events!$B$2:$B$171, C714) &gt; 0</f>
        <v>1</v>
      </c>
      <c r="E714" s="46" t="s">
        <v>169</v>
      </c>
      <c r="F714" s="46" t="s">
        <v>298</v>
      </c>
      <c r="G714" s="46" t="s">
        <v>312</v>
      </c>
      <c r="I714" s="46" t="s">
        <v>509</v>
      </c>
      <c r="J714" s="46" t="str">
        <f>IF(I714="","",_xlfn.LET(_xlpm.x,VLOOKUP(I714,'2026-01-09_taxon-match'!$A$2:$N$81,4,FALSE),IF(_xlpm.x=0,"",_xlpm.x)))</f>
        <v>Nemertea</v>
      </c>
      <c r="L714" s="46" t="str">
        <f>IF(I714="","",_xlfn.LET(_xlpm.x,VLOOKUP(I714,'2026-01-09_taxon-match'!$A$2:$N$81,3,FALSE),IF(_xlpm.x=0,"",_xlpm.x)))</f>
        <v>urn:lsid:marinespecies.org:taxname:152391</v>
      </c>
      <c r="M714" s="46" t="str">
        <f>IF($I714="","",_xlfn.LET(_xlpm.x,VLOOKUP($I714,'2026-01-09_taxon-match'!$A$2:$N$81,5,FALSE),IF(_xlpm.x=0,"",_xlpm.x)))</f>
        <v/>
      </c>
      <c r="N714" s="46" t="str">
        <f>IF($I714="","",_xlfn.LET(_xlpm.x,VLOOKUP($I714,'2026-01-09_taxon-match'!$A$2:$N$81,6,FALSE),IF(_xlpm.x=0,"",_xlpm.x)))</f>
        <v>Animalia</v>
      </c>
      <c r="O714" s="46" t="str">
        <f>IF($I714="","",_xlfn.LET(_xlpm.x,VLOOKUP($I714,'2026-01-09_taxon-match'!$A$2:$N$81,7,FALSE),IF(_xlpm.x=0,"",_xlpm.x)))</f>
        <v>Nemertea</v>
      </c>
      <c r="P714" s="46" t="str">
        <f>IF($I714="","",_xlfn.LET(_xlpm.x,VLOOKUP($I714,'2026-01-09_taxon-match'!$A$2:$N$81,8,FALSE),IF(_xlpm.x=0,"",_xlpm.x)))</f>
        <v/>
      </c>
      <c r="Q714" s="46" t="str">
        <f>IF($I714="","",_xlfn.LET(_xlpm.x,VLOOKUP($I714,'2026-01-09_taxon-match'!$A$2:$N$81,9,FALSE),IF(_xlpm.x=0,"",_xlpm.x)))</f>
        <v/>
      </c>
      <c r="R714" s="46" t="str">
        <f>IF($I714="","",_xlfn.LET(_xlpm.x,VLOOKUP($I714,'2026-01-09_taxon-match'!$A$2:$N$81,10,FALSE),IF(_xlpm.x=0,"",_xlpm.x)))</f>
        <v/>
      </c>
      <c r="S714" s="46" t="str">
        <f>IF($I714="","",_xlfn.LET(_xlpm.x,VLOOKUP($I714,'2026-01-09_taxon-match'!$A$2:$N$81,11,FALSE),IF(_xlpm.x=0,"",_xlpm.x)))</f>
        <v/>
      </c>
      <c r="T714" s="46" t="str">
        <f>IF($I714="","",_xlfn.LET(_xlpm.x,VLOOKUP($I714,'2026-01-09_taxon-match'!$A$2:$N$81,13,FALSE),IF(_xlpm.x=0,"",_xlpm.x)))</f>
        <v/>
      </c>
      <c r="U714" s="46">
        <v>1</v>
      </c>
      <c r="V714" s="46" t="s">
        <v>58</v>
      </c>
      <c r="Y714" s="46" t="str">
        <f>IF(V714="","",_xlfn.LET(_xlpm.x,VLOOKUP(V714,'Drop-down_menus'!$D$2:$E$13,2,FALSE),IF(_xlpm.x=0,"",_xlpm.x)))</f>
        <v>https://orcid.org/0000-0002-9708-1761</v>
      </c>
      <c r="Z714" s="46" t="str">
        <f>IF(W714="","",_xlfn.LET(_xlpm.x,VLOOKUP(W714,'Drop-down_menus'!$D$2:$E$13,2,FALSE),IF(_xlpm.x=0,"",_xlpm.x)))</f>
        <v/>
      </c>
      <c r="AA714" s="46" t="str">
        <f>IF(X714="","",_xlfn.LET(_xlpm.x,VLOOKUP(X714,'Drop-down_menus'!$D$2:$E$13,2,FALSE),IF(_xlpm.x=0,"",_xlpm.x)))</f>
        <v/>
      </c>
      <c r="AB714" s="14" t="s">
        <v>300</v>
      </c>
      <c r="AC714" s="14" t="s">
        <v>301</v>
      </c>
    </row>
    <row r="715" spans="2:29" ht="13.5" customHeight="1">
      <c r="B715" s="46">
        <v>599</v>
      </c>
      <c r="C715" s="46" t="s">
        <v>123</v>
      </c>
      <c r="D715" s="46" t="b">
        <f>COUNTIF(Events!$B$2:$B$171, C715) &gt; 0</f>
        <v>1</v>
      </c>
      <c r="G715" s="46" t="s">
        <v>1200</v>
      </c>
      <c r="I715" s="46" t="s">
        <v>509</v>
      </c>
      <c r="J715" s="46" t="str">
        <f>IF(I715="","",_xlfn.LET(_xlpm.x,VLOOKUP(I715,'2026-01-09_taxon-match'!$A$2:$N$81,4,FALSE),IF(_xlpm.x=0,"",_xlpm.x)))</f>
        <v>Nemertea</v>
      </c>
      <c r="K715" s="46" t="s">
        <v>1318</v>
      </c>
      <c r="L715" s="46" t="str">
        <f>IF(I715="","",_xlfn.LET(_xlpm.x,VLOOKUP(I715,'2026-01-09_taxon-match'!$A$2:$N$81,3,FALSE),IF(_xlpm.x=0,"",_xlpm.x)))</f>
        <v>urn:lsid:marinespecies.org:taxname:152391</v>
      </c>
      <c r="M715" s="46" t="str">
        <f>IF($I715="","",_xlfn.LET(_xlpm.x,VLOOKUP($I715,'2026-01-09_taxon-match'!$A$2:$N$81,5,FALSE),IF(_xlpm.x=0,"",_xlpm.x)))</f>
        <v/>
      </c>
      <c r="N715" s="46" t="str">
        <f>IF($I715="","",_xlfn.LET(_xlpm.x,VLOOKUP($I715,'2026-01-09_taxon-match'!$A$2:$N$81,6,FALSE),IF(_xlpm.x=0,"",_xlpm.x)))</f>
        <v>Animalia</v>
      </c>
      <c r="O715" s="46" t="str">
        <f>IF($I715="","",_xlfn.LET(_xlpm.x,VLOOKUP($I715,'2026-01-09_taxon-match'!$A$2:$N$81,7,FALSE),IF(_xlpm.x=0,"",_xlpm.x)))</f>
        <v>Nemertea</v>
      </c>
      <c r="P715" s="46" t="str">
        <f>IF($I715="","",_xlfn.LET(_xlpm.x,VLOOKUP($I715,'2026-01-09_taxon-match'!$A$2:$N$81,8,FALSE),IF(_xlpm.x=0,"",_xlpm.x)))</f>
        <v/>
      </c>
      <c r="Q715" s="46" t="str">
        <f>IF($I715="","",_xlfn.LET(_xlpm.x,VLOOKUP($I715,'2026-01-09_taxon-match'!$A$2:$N$81,9,FALSE),IF(_xlpm.x=0,"",_xlpm.x)))</f>
        <v/>
      </c>
      <c r="R715" s="46" t="str">
        <f>IF($I715="","",_xlfn.LET(_xlpm.x,VLOOKUP($I715,'2026-01-09_taxon-match'!$A$2:$N$81,10,FALSE),IF(_xlpm.x=0,"",_xlpm.x)))</f>
        <v/>
      </c>
      <c r="S715" s="46" t="str">
        <f>IF($I715="","",_xlfn.LET(_xlpm.x,VLOOKUP($I715,'2026-01-09_taxon-match'!$A$2:$N$81,11,FALSE),IF(_xlpm.x=0,"",_xlpm.x)))</f>
        <v/>
      </c>
      <c r="T715" s="46" t="str">
        <f>IF($I715="","",_xlfn.LET(_xlpm.x,VLOOKUP($I715,'2026-01-09_taxon-match'!$A$2:$N$81,13,FALSE),IF(_xlpm.x=0,"",_xlpm.x)))</f>
        <v/>
      </c>
      <c r="U715" s="46">
        <v>1</v>
      </c>
      <c r="V715" s="2" t="s">
        <v>58</v>
      </c>
      <c r="Y715" s="46" t="str">
        <f>IF(V715="","",_xlfn.LET(_xlpm.x,VLOOKUP(V715,'Drop-down_menus'!$D$2:$E$13,2,FALSE),IF(_xlpm.x=0,"",_xlpm.x)))</f>
        <v>https://orcid.org/0000-0002-9708-1761</v>
      </c>
      <c r="Z715" s="46" t="str">
        <f>IF(W715="","",_xlfn.LET(_xlpm.x,VLOOKUP(W715,'Drop-down_menus'!$D$2:$E$13,2,FALSE),IF(_xlpm.x=0,"",_xlpm.x)))</f>
        <v/>
      </c>
      <c r="AA715" s="46" t="str">
        <f>IF(X715="","",_xlfn.LET(_xlpm.x,VLOOKUP(X715,'Drop-down_menus'!$D$2:$E$13,2,FALSE),IF(_xlpm.x=0,"",_xlpm.x)))</f>
        <v/>
      </c>
      <c r="AB715" s="46" t="s">
        <v>300</v>
      </c>
      <c r="AC715" s="46" t="s">
        <v>1255</v>
      </c>
    </row>
    <row r="716" spans="2:29" ht="13.5" customHeight="1">
      <c r="B716" s="46">
        <v>599</v>
      </c>
      <c r="C716" s="46" t="s">
        <v>123</v>
      </c>
      <c r="D716" s="46" t="b">
        <f>COUNTIF(Events!$B$2:$B$171, C716) &gt; 0</f>
        <v>1</v>
      </c>
      <c r="E716" s="46" t="s">
        <v>169</v>
      </c>
      <c r="F716" s="46" t="s">
        <v>298</v>
      </c>
      <c r="G716" s="46" t="s">
        <v>312</v>
      </c>
      <c r="I716" s="46" t="s">
        <v>509</v>
      </c>
      <c r="J716" s="46" t="str">
        <f>IF(I716="","",_xlfn.LET(_xlpm.x,VLOOKUP(I716,'2026-01-09_taxon-match'!$A$2:$N$81,4,FALSE),IF(_xlpm.x=0,"",_xlpm.x)))</f>
        <v>Nemertea</v>
      </c>
      <c r="L716" s="46" t="str">
        <f>IF(I716="","",_xlfn.LET(_xlpm.x,VLOOKUP(I716,'2026-01-09_taxon-match'!$A$2:$N$81,3,FALSE),IF(_xlpm.x=0,"",_xlpm.x)))</f>
        <v>urn:lsid:marinespecies.org:taxname:152391</v>
      </c>
      <c r="M716" s="46" t="str">
        <f>IF($I716="","",_xlfn.LET(_xlpm.x,VLOOKUP($I716,'2026-01-09_taxon-match'!$A$2:$N$81,5,FALSE),IF(_xlpm.x=0,"",_xlpm.x)))</f>
        <v/>
      </c>
      <c r="N716" s="46" t="str">
        <f>IF($I716="","",_xlfn.LET(_xlpm.x,VLOOKUP($I716,'2026-01-09_taxon-match'!$A$2:$N$81,6,FALSE),IF(_xlpm.x=0,"",_xlpm.x)))</f>
        <v>Animalia</v>
      </c>
      <c r="O716" s="46" t="str">
        <f>IF($I716="","",_xlfn.LET(_xlpm.x,VLOOKUP($I716,'2026-01-09_taxon-match'!$A$2:$N$81,7,FALSE),IF(_xlpm.x=0,"",_xlpm.x)))</f>
        <v>Nemertea</v>
      </c>
      <c r="P716" s="46" t="str">
        <f>IF($I716="","",_xlfn.LET(_xlpm.x,VLOOKUP($I716,'2026-01-09_taxon-match'!$A$2:$N$81,8,FALSE),IF(_xlpm.x=0,"",_xlpm.x)))</f>
        <v/>
      </c>
      <c r="Q716" s="46" t="str">
        <f>IF($I716="","",_xlfn.LET(_xlpm.x,VLOOKUP($I716,'2026-01-09_taxon-match'!$A$2:$N$81,9,FALSE),IF(_xlpm.x=0,"",_xlpm.x)))</f>
        <v/>
      </c>
      <c r="R716" s="46" t="str">
        <f>IF($I716="","",_xlfn.LET(_xlpm.x,VLOOKUP($I716,'2026-01-09_taxon-match'!$A$2:$N$81,10,FALSE),IF(_xlpm.x=0,"",_xlpm.x)))</f>
        <v/>
      </c>
      <c r="S716" s="46" t="str">
        <f>IF($I716="","",_xlfn.LET(_xlpm.x,VLOOKUP($I716,'2026-01-09_taxon-match'!$A$2:$N$81,11,FALSE),IF(_xlpm.x=0,"",_xlpm.x)))</f>
        <v/>
      </c>
      <c r="T716" s="46" t="str">
        <f>IF($I716="","",_xlfn.LET(_xlpm.x,VLOOKUP($I716,'2026-01-09_taxon-match'!$A$2:$N$81,13,FALSE),IF(_xlpm.x=0,"",_xlpm.x)))</f>
        <v/>
      </c>
      <c r="U716" s="46">
        <v>1</v>
      </c>
      <c r="V716" s="46" t="s">
        <v>58</v>
      </c>
      <c r="Y716" s="46" t="str">
        <f>IF(V716="","",_xlfn.LET(_xlpm.x,VLOOKUP(V716,'Drop-down_menus'!$D$2:$E$13,2,FALSE),IF(_xlpm.x=0,"",_xlpm.x)))</f>
        <v>https://orcid.org/0000-0002-9708-1761</v>
      </c>
      <c r="Z716" s="46" t="str">
        <f>IF(W716="","",_xlfn.LET(_xlpm.x,VLOOKUP(W716,'Drop-down_menus'!$D$2:$E$13,2,FALSE),IF(_xlpm.x=0,"",_xlpm.x)))</f>
        <v/>
      </c>
      <c r="AA716" s="46" t="str">
        <f>IF(X716="","",_xlfn.LET(_xlpm.x,VLOOKUP(X716,'Drop-down_menus'!$D$2:$E$13,2,FALSE),IF(_xlpm.x=0,"",_xlpm.x)))</f>
        <v/>
      </c>
      <c r="AB716" s="14" t="s">
        <v>300</v>
      </c>
      <c r="AC716" s="14" t="s">
        <v>301</v>
      </c>
    </row>
    <row r="717" spans="2:29" ht="13.5" customHeight="1">
      <c r="B717" s="46">
        <v>600</v>
      </c>
      <c r="C717" s="46" t="s">
        <v>123</v>
      </c>
      <c r="D717" s="46" t="b">
        <f>COUNTIF(Events!$B$2:$B$171, C717) &gt; 0</f>
        <v>1</v>
      </c>
      <c r="G717" s="46" t="s">
        <v>1219</v>
      </c>
      <c r="I717" s="2" t="s">
        <v>305</v>
      </c>
      <c r="J717" s="46" t="str">
        <f>IF(I717="","",_xlfn.LET(_xlpm.x,VLOOKUP(I717,'2026-01-09_taxon-match'!$A$2:$N$81,4,FALSE),IF(_xlpm.x=0,"",_xlpm.x)))</f>
        <v>Serolidae</v>
      </c>
      <c r="K717" s="46" t="s">
        <v>1318</v>
      </c>
      <c r="L717" s="46" t="str">
        <f>IF(I717="","",_xlfn.LET(_xlpm.x,VLOOKUP(I717,'2026-01-09_taxon-match'!$A$2:$N$81,3,FALSE),IF(_xlpm.x=0,"",_xlpm.x)))</f>
        <v>urn:lsid:marinespecies.org:taxname:118276</v>
      </c>
      <c r="M717" s="46" t="str">
        <f>IF($I717="","",_xlfn.LET(_xlpm.x,VLOOKUP($I717,'2026-01-09_taxon-match'!$A$2:$N$81,5,FALSE),IF(_xlpm.x=0,"",_xlpm.x)))</f>
        <v>Dana, 1852</v>
      </c>
      <c r="N717" s="46" t="str">
        <f>IF($I717="","",_xlfn.LET(_xlpm.x,VLOOKUP($I717,'2026-01-09_taxon-match'!$A$2:$N$81,6,FALSE),IF(_xlpm.x=0,"",_xlpm.x)))</f>
        <v>Animalia</v>
      </c>
      <c r="O717" s="46" t="str">
        <f>IF($I717="","",_xlfn.LET(_xlpm.x,VLOOKUP($I717,'2026-01-09_taxon-match'!$A$2:$N$81,7,FALSE),IF(_xlpm.x=0,"",_xlpm.x)))</f>
        <v>Arthropoda</v>
      </c>
      <c r="P717" s="46" t="str">
        <f>IF($I717="","",_xlfn.LET(_xlpm.x,VLOOKUP($I717,'2026-01-09_taxon-match'!$A$2:$N$81,8,FALSE),IF(_xlpm.x=0,"",_xlpm.x)))</f>
        <v>Malacostraca</v>
      </c>
      <c r="Q717" s="46" t="str">
        <f>IF($I717="","",_xlfn.LET(_xlpm.x,VLOOKUP($I717,'2026-01-09_taxon-match'!$A$2:$N$81,9,FALSE),IF(_xlpm.x=0,"",_xlpm.x)))</f>
        <v>Isopoda</v>
      </c>
      <c r="R717" s="46" t="str">
        <f>IF($I717="","",_xlfn.LET(_xlpm.x,VLOOKUP($I717,'2026-01-09_taxon-match'!$A$2:$N$81,10,FALSE),IF(_xlpm.x=0,"",_xlpm.x)))</f>
        <v>Serolidae</v>
      </c>
      <c r="S717" s="46" t="str">
        <f>IF($I717="","",_xlfn.LET(_xlpm.x,VLOOKUP($I717,'2026-01-09_taxon-match'!$A$2:$N$81,11,FALSE),IF(_xlpm.x=0,"",_xlpm.x)))</f>
        <v/>
      </c>
      <c r="T717" s="46" t="str">
        <f>IF($I717="","",_xlfn.LET(_xlpm.x,VLOOKUP($I717,'2026-01-09_taxon-match'!$A$2:$N$81,13,FALSE),IF(_xlpm.x=0,"",_xlpm.x)))</f>
        <v/>
      </c>
      <c r="U717" s="46">
        <v>1</v>
      </c>
      <c r="V717" t="s">
        <v>43</v>
      </c>
      <c r="Y717" s="46" t="str">
        <f>IF(V717="","",_xlfn.LET(_xlpm.x,VLOOKUP(V717,'Drop-down_menus'!$D$2:$E$13,2,FALSE),IF(_xlpm.x=0,"",_xlpm.x)))</f>
        <v>https://orcid.org/0000-0002-0981-7442</v>
      </c>
      <c r="Z717" s="46" t="str">
        <f>IF(W717="","",_xlfn.LET(_xlpm.x,VLOOKUP(W717,'Drop-down_menus'!$D$2:$E$13,2,FALSE),IF(_xlpm.x=0,"",_xlpm.x)))</f>
        <v/>
      </c>
      <c r="AA717" s="46" t="str">
        <f>IF(X717="","",_xlfn.LET(_xlpm.x,VLOOKUP(X717,'Drop-down_menus'!$D$2:$E$13,2,FALSE),IF(_xlpm.x=0,"",_xlpm.x)))</f>
        <v/>
      </c>
      <c r="AB717" s="46" t="s">
        <v>300</v>
      </c>
      <c r="AC717" s="46" t="s">
        <v>1255</v>
      </c>
    </row>
    <row r="718" spans="2:29" ht="13.5" customHeight="1">
      <c r="B718" s="46">
        <v>600</v>
      </c>
      <c r="C718" s="46" t="s">
        <v>123</v>
      </c>
      <c r="D718" s="46" t="b">
        <f>COUNTIF(Events!$B$2:$B$171, C718) &gt; 0</f>
        <v>1</v>
      </c>
      <c r="E718" s="46" t="s">
        <v>169</v>
      </c>
      <c r="F718" s="46" t="s">
        <v>298</v>
      </c>
      <c r="G718" s="46" t="s">
        <v>305</v>
      </c>
      <c r="I718" s="2" t="s">
        <v>305</v>
      </c>
      <c r="J718" s="46" t="str">
        <f>IF(I718="","",_xlfn.LET(_xlpm.x,VLOOKUP(I718,'2026-01-09_taxon-match'!$A$2:$N$81,4,FALSE),IF(_xlpm.x=0,"",_xlpm.x)))</f>
        <v>Serolidae</v>
      </c>
      <c r="L718" s="46" t="str">
        <f>IF(I718="","",_xlfn.LET(_xlpm.x,VLOOKUP(I718,'2026-01-09_taxon-match'!$A$2:$N$81,3,FALSE),IF(_xlpm.x=0,"",_xlpm.x)))</f>
        <v>urn:lsid:marinespecies.org:taxname:118276</v>
      </c>
      <c r="M718" s="46" t="str">
        <f>IF($I718="","",_xlfn.LET(_xlpm.x,VLOOKUP($I718,'2026-01-09_taxon-match'!$A$2:$N$81,5,FALSE),IF(_xlpm.x=0,"",_xlpm.x)))</f>
        <v>Dana, 1852</v>
      </c>
      <c r="N718" s="46" t="str">
        <f>IF($I718="","",_xlfn.LET(_xlpm.x,VLOOKUP($I718,'2026-01-09_taxon-match'!$A$2:$N$81,6,FALSE),IF(_xlpm.x=0,"",_xlpm.x)))</f>
        <v>Animalia</v>
      </c>
      <c r="O718" s="46" t="str">
        <f>IF($I718="","",_xlfn.LET(_xlpm.x,VLOOKUP($I718,'2026-01-09_taxon-match'!$A$2:$N$81,7,FALSE),IF(_xlpm.x=0,"",_xlpm.x)))</f>
        <v>Arthropoda</v>
      </c>
      <c r="P718" s="46" t="str">
        <f>IF($I718="","",_xlfn.LET(_xlpm.x,VLOOKUP($I718,'2026-01-09_taxon-match'!$A$2:$N$81,8,FALSE),IF(_xlpm.x=0,"",_xlpm.x)))</f>
        <v>Malacostraca</v>
      </c>
      <c r="Q718" s="46" t="str">
        <f>IF($I718="","",_xlfn.LET(_xlpm.x,VLOOKUP($I718,'2026-01-09_taxon-match'!$A$2:$N$81,9,FALSE),IF(_xlpm.x=0,"",_xlpm.x)))</f>
        <v>Isopoda</v>
      </c>
      <c r="R718" s="46" t="str">
        <f>IF($I718="","",_xlfn.LET(_xlpm.x,VLOOKUP($I718,'2026-01-09_taxon-match'!$A$2:$N$81,10,FALSE),IF(_xlpm.x=0,"",_xlpm.x)))</f>
        <v>Serolidae</v>
      </c>
      <c r="S718" s="46" t="str">
        <f>IF($I718="","",_xlfn.LET(_xlpm.x,VLOOKUP($I718,'2026-01-09_taxon-match'!$A$2:$N$81,11,FALSE),IF(_xlpm.x=0,"",_xlpm.x)))</f>
        <v/>
      </c>
      <c r="T718" s="46" t="str">
        <f>IF($I718="","",_xlfn.LET(_xlpm.x,VLOOKUP($I718,'2026-01-09_taxon-match'!$A$2:$N$81,13,FALSE),IF(_xlpm.x=0,"",_xlpm.x)))</f>
        <v/>
      </c>
      <c r="U718" s="46">
        <v>1</v>
      </c>
      <c r="V718" s="46" t="s">
        <v>58</v>
      </c>
      <c r="Y718" s="46" t="str">
        <f>IF(V718="","",_xlfn.LET(_xlpm.x,VLOOKUP(V718,'Drop-down_menus'!$D$2:$E$13,2,FALSE),IF(_xlpm.x=0,"",_xlpm.x)))</f>
        <v>https://orcid.org/0000-0002-9708-1761</v>
      </c>
      <c r="Z718" s="46" t="str">
        <f>IF(W718="","",_xlfn.LET(_xlpm.x,VLOOKUP(W718,'Drop-down_menus'!$D$2:$E$13,2,FALSE),IF(_xlpm.x=0,"",_xlpm.x)))</f>
        <v/>
      </c>
      <c r="AA718" s="46" t="str">
        <f>IF(X718="","",_xlfn.LET(_xlpm.x,VLOOKUP(X718,'Drop-down_menus'!$D$2:$E$13,2,FALSE),IF(_xlpm.x=0,"",_xlpm.x)))</f>
        <v/>
      </c>
      <c r="AB718" s="14" t="s">
        <v>300</v>
      </c>
      <c r="AC718" s="14" t="s">
        <v>301</v>
      </c>
    </row>
    <row r="719" spans="2:29" ht="13.5" customHeight="1">
      <c r="B719" s="46">
        <v>601</v>
      </c>
      <c r="C719" s="46" t="s">
        <v>123</v>
      </c>
      <c r="D719" s="46" t="b">
        <f>COUNTIF(Events!$B$2:$B$171, C719) &gt; 0</f>
        <v>1</v>
      </c>
      <c r="G719" s="46" t="s">
        <v>1220</v>
      </c>
      <c r="I719" s="46" t="s">
        <v>1220</v>
      </c>
      <c r="J719" s="46" t="str">
        <f>IF(I719="","",_xlfn.LET(_xlpm.x,VLOOKUP(I719,'2026-01-09_taxon-match'!$A$2:$N$81,4,FALSE),IF(_xlpm.x=0,"",_xlpm.x)))</f>
        <v>Iridaea cordata</v>
      </c>
      <c r="L719" s="46" t="str">
        <f>IF(I719="","",_xlfn.LET(_xlpm.x,VLOOKUP(I719,'2026-01-09_taxon-match'!$A$2:$N$81,3,FALSE),IF(_xlpm.x=0,"",_xlpm.x)))</f>
        <v>urn:lsid:marinespecies.org:taxname:325522</v>
      </c>
      <c r="M719" s="46" t="str">
        <f>IF($I719="","",_xlfn.LET(_xlpm.x,VLOOKUP($I719,'2026-01-09_taxon-match'!$A$2:$N$81,5,FALSE),IF(_xlpm.x=0,"",_xlpm.x)))</f>
        <v>(Turner) Bory, 1826</v>
      </c>
      <c r="N719" s="46" t="str">
        <f>IF($I719="","",_xlfn.LET(_xlpm.x,VLOOKUP($I719,'2026-01-09_taxon-match'!$A$2:$N$81,6,FALSE),IF(_xlpm.x=0,"",_xlpm.x)))</f>
        <v>Plantae</v>
      </c>
      <c r="O719" s="46" t="str">
        <f>IF($I719="","",_xlfn.LET(_xlpm.x,VLOOKUP($I719,'2026-01-09_taxon-match'!$A$2:$N$81,7,FALSE),IF(_xlpm.x=0,"",_xlpm.x)))</f>
        <v>Rhodophyta</v>
      </c>
      <c r="P719" s="46" t="str">
        <f>IF($I719="","",_xlfn.LET(_xlpm.x,VLOOKUP($I719,'2026-01-09_taxon-match'!$A$2:$N$81,8,FALSE),IF(_xlpm.x=0,"",_xlpm.x)))</f>
        <v>Florideophyceae</v>
      </c>
      <c r="Q719" s="46" t="str">
        <f>IF($I719="","",_xlfn.LET(_xlpm.x,VLOOKUP($I719,'2026-01-09_taxon-match'!$A$2:$N$81,9,FALSE),IF(_xlpm.x=0,"",_xlpm.x)))</f>
        <v>Gigartinales</v>
      </c>
      <c r="R719" s="46" t="str">
        <f>IF($I719="","",_xlfn.LET(_xlpm.x,VLOOKUP($I719,'2026-01-09_taxon-match'!$A$2:$N$81,10,FALSE),IF(_xlpm.x=0,"",_xlpm.x)))</f>
        <v>Gigartinaceae</v>
      </c>
      <c r="S719" s="46" t="str">
        <f>IF($I719="","",_xlfn.LET(_xlpm.x,VLOOKUP($I719,'2026-01-09_taxon-match'!$A$2:$N$81,11,FALSE),IF(_xlpm.x=0,"",_xlpm.x)))</f>
        <v>Iridaea</v>
      </c>
      <c r="T719" s="46" t="str">
        <f>IF($I719="","",_xlfn.LET(_xlpm.x,VLOOKUP($I719,'2026-01-09_taxon-match'!$A$2:$N$81,13,FALSE),IF(_xlpm.x=0,"",_xlpm.x)))</f>
        <v>cordata</v>
      </c>
      <c r="U719" s="46">
        <v>1</v>
      </c>
      <c r="V719" s="2" t="s">
        <v>58</v>
      </c>
      <c r="Y719" s="46" t="str">
        <f>IF(V719="","",_xlfn.LET(_xlpm.x,VLOOKUP(V719,'Drop-down_menus'!$D$2:$E$13,2,FALSE),IF(_xlpm.x=0,"",_xlpm.x)))</f>
        <v>https://orcid.org/0000-0002-9708-1761</v>
      </c>
      <c r="Z719" s="46" t="str">
        <f>IF(W719="","",_xlfn.LET(_xlpm.x,VLOOKUP(W719,'Drop-down_menus'!$D$2:$E$13,2,FALSE),IF(_xlpm.x=0,"",_xlpm.x)))</f>
        <v/>
      </c>
      <c r="AA719" s="46" t="str">
        <f>IF(X719="","",_xlfn.LET(_xlpm.x,VLOOKUP(X719,'Drop-down_menus'!$D$2:$E$13,2,FALSE),IF(_xlpm.x=0,"",_xlpm.x)))</f>
        <v/>
      </c>
      <c r="AB719" s="46" t="s">
        <v>300</v>
      </c>
      <c r="AC719" s="46" t="s">
        <v>1255</v>
      </c>
    </row>
    <row r="720" spans="2:29" ht="13.5" customHeight="1">
      <c r="B720" s="46">
        <v>601</v>
      </c>
      <c r="C720" s="46" t="s">
        <v>123</v>
      </c>
      <c r="D720" s="46" t="b">
        <f>COUNTIF(Events!$B$2:$B$171, C720) &gt; 0</f>
        <v>1</v>
      </c>
      <c r="E720" s="46" t="s">
        <v>169</v>
      </c>
      <c r="F720" s="46" t="s">
        <v>298</v>
      </c>
      <c r="G720" s="46" t="s">
        <v>307</v>
      </c>
      <c r="I720" s="46" t="s">
        <v>1220</v>
      </c>
      <c r="J720" s="46" t="str">
        <f>IF(I720="","",_xlfn.LET(_xlpm.x,VLOOKUP(I720,'2026-01-09_taxon-match'!$A$2:$N$81,4,FALSE),IF(_xlpm.x=0,"",_xlpm.x)))</f>
        <v>Iridaea cordata</v>
      </c>
      <c r="L720" s="46" t="str">
        <f>IF(I720="","",_xlfn.LET(_xlpm.x,VLOOKUP(I720,'2026-01-09_taxon-match'!$A$2:$N$81,3,FALSE),IF(_xlpm.x=0,"",_xlpm.x)))</f>
        <v>urn:lsid:marinespecies.org:taxname:325522</v>
      </c>
      <c r="M720" s="46" t="str">
        <f>IF($I720="","",_xlfn.LET(_xlpm.x,VLOOKUP($I720,'2026-01-09_taxon-match'!$A$2:$N$81,5,FALSE),IF(_xlpm.x=0,"",_xlpm.x)))</f>
        <v>(Turner) Bory, 1826</v>
      </c>
      <c r="N720" s="46" t="str">
        <f>IF($I720="","",_xlfn.LET(_xlpm.x,VLOOKUP($I720,'2026-01-09_taxon-match'!$A$2:$N$81,6,FALSE),IF(_xlpm.x=0,"",_xlpm.x)))</f>
        <v>Plantae</v>
      </c>
      <c r="O720" s="46" t="str">
        <f>IF($I720="","",_xlfn.LET(_xlpm.x,VLOOKUP($I720,'2026-01-09_taxon-match'!$A$2:$N$81,7,FALSE),IF(_xlpm.x=0,"",_xlpm.x)))</f>
        <v>Rhodophyta</v>
      </c>
      <c r="P720" s="46" t="str">
        <f>IF($I720="","",_xlfn.LET(_xlpm.x,VLOOKUP($I720,'2026-01-09_taxon-match'!$A$2:$N$81,8,FALSE),IF(_xlpm.x=0,"",_xlpm.x)))</f>
        <v>Florideophyceae</v>
      </c>
      <c r="Q720" s="46" t="str">
        <f>IF($I720="","",_xlfn.LET(_xlpm.x,VLOOKUP($I720,'2026-01-09_taxon-match'!$A$2:$N$81,9,FALSE),IF(_xlpm.x=0,"",_xlpm.x)))</f>
        <v>Gigartinales</v>
      </c>
      <c r="R720" s="46" t="str">
        <f>IF($I720="","",_xlfn.LET(_xlpm.x,VLOOKUP($I720,'2026-01-09_taxon-match'!$A$2:$N$81,10,FALSE),IF(_xlpm.x=0,"",_xlpm.x)))</f>
        <v>Gigartinaceae</v>
      </c>
      <c r="S720" s="46" t="str">
        <f>IF($I720="","",_xlfn.LET(_xlpm.x,VLOOKUP($I720,'2026-01-09_taxon-match'!$A$2:$N$81,11,FALSE),IF(_xlpm.x=0,"",_xlpm.x)))</f>
        <v>Iridaea</v>
      </c>
      <c r="T720" s="46" t="str">
        <f>IF($I720="","",_xlfn.LET(_xlpm.x,VLOOKUP($I720,'2026-01-09_taxon-match'!$A$2:$N$81,13,FALSE),IF(_xlpm.x=0,"",_xlpm.x)))</f>
        <v>cordata</v>
      </c>
      <c r="U720" s="46">
        <v>1</v>
      </c>
      <c r="V720" s="46" t="s">
        <v>58</v>
      </c>
      <c r="Y720" s="46" t="str">
        <f>IF(V720="","",_xlfn.LET(_xlpm.x,VLOOKUP(V720,'Drop-down_menus'!$D$2:$E$13,2,FALSE),IF(_xlpm.x=0,"",_xlpm.x)))</f>
        <v>https://orcid.org/0000-0002-9708-1761</v>
      </c>
      <c r="Z720" s="46" t="str">
        <f>IF(W720="","",_xlfn.LET(_xlpm.x,VLOOKUP(W720,'Drop-down_menus'!$D$2:$E$13,2,FALSE),IF(_xlpm.x=0,"",_xlpm.x)))</f>
        <v/>
      </c>
      <c r="AA720" s="46" t="str">
        <f>IF(X720="","",_xlfn.LET(_xlpm.x,VLOOKUP(X720,'Drop-down_menus'!$D$2:$E$13,2,FALSE),IF(_xlpm.x=0,"",_xlpm.x)))</f>
        <v/>
      </c>
      <c r="AB720" s="14" t="s">
        <v>300</v>
      </c>
      <c r="AC720" s="14" t="s">
        <v>301</v>
      </c>
    </row>
    <row r="721" spans="2:29" ht="13.5" customHeight="1">
      <c r="B721" s="46">
        <v>602</v>
      </c>
      <c r="C721" s="46" t="s">
        <v>123</v>
      </c>
      <c r="D721" s="46" t="b">
        <f>COUNTIF(Events!$B$2:$B$171, C721) &gt; 0</f>
        <v>1</v>
      </c>
      <c r="G721" s="46" t="s">
        <v>1202</v>
      </c>
      <c r="I721" s="46" t="s">
        <v>1338</v>
      </c>
      <c r="J721" s="46" t="str">
        <f>IF(I721="","",_xlfn.LET(_xlpm.x,VLOOKUP(I721,'2026-01-09_taxon-match'!$A$2:$N$81,4,FALSE),IF(_xlpm.x=0,"",_xlpm.x)))</f>
        <v>Polynoidae</v>
      </c>
      <c r="K721" s="46" t="s">
        <v>1318</v>
      </c>
      <c r="L721" s="46" t="str">
        <f>IF(I721="","",_xlfn.LET(_xlpm.x,VLOOKUP(I721,'2026-01-09_taxon-match'!$A$2:$N$81,3,FALSE),IF(_xlpm.x=0,"",_xlpm.x)))</f>
        <v>urn:lsid:marinespecies.org:taxname:939</v>
      </c>
      <c r="M721" s="46" t="str">
        <f>IF($I721="","",_xlfn.LET(_xlpm.x,VLOOKUP($I721,'2026-01-09_taxon-match'!$A$2:$N$81,5,FALSE),IF(_xlpm.x=0,"",_xlpm.x)))</f>
        <v>Kinberg, 1856</v>
      </c>
      <c r="N721" s="46" t="str">
        <f>IF($I721="","",_xlfn.LET(_xlpm.x,VLOOKUP($I721,'2026-01-09_taxon-match'!$A$2:$N$81,6,FALSE),IF(_xlpm.x=0,"",_xlpm.x)))</f>
        <v>Animalia</v>
      </c>
      <c r="O721" s="46" t="str">
        <f>IF($I721="","",_xlfn.LET(_xlpm.x,VLOOKUP($I721,'2026-01-09_taxon-match'!$A$2:$N$81,7,FALSE),IF(_xlpm.x=0,"",_xlpm.x)))</f>
        <v>Annelida</v>
      </c>
      <c r="P721" s="46" t="str">
        <f>IF($I721="","",_xlfn.LET(_xlpm.x,VLOOKUP($I721,'2026-01-09_taxon-match'!$A$2:$N$81,8,FALSE),IF(_xlpm.x=0,"",_xlpm.x)))</f>
        <v>Polychaeta</v>
      </c>
      <c r="Q721" s="46" t="str">
        <f>IF($I721="","",_xlfn.LET(_xlpm.x,VLOOKUP($I721,'2026-01-09_taxon-match'!$A$2:$N$81,9,FALSE),IF(_xlpm.x=0,"",_xlpm.x)))</f>
        <v>Phyllodocida</v>
      </c>
      <c r="R721" s="46" t="str">
        <f>IF($I721="","",_xlfn.LET(_xlpm.x,VLOOKUP($I721,'2026-01-09_taxon-match'!$A$2:$N$81,10,FALSE),IF(_xlpm.x=0,"",_xlpm.x)))</f>
        <v>Polynoidae</v>
      </c>
      <c r="S721" s="46" t="str">
        <f>IF($I721="","",_xlfn.LET(_xlpm.x,VLOOKUP($I721,'2026-01-09_taxon-match'!$A$2:$N$81,11,FALSE),IF(_xlpm.x=0,"",_xlpm.x)))</f>
        <v/>
      </c>
      <c r="T721" s="46" t="str">
        <f>IF($I721="","",_xlfn.LET(_xlpm.x,VLOOKUP($I721,'2026-01-09_taxon-match'!$A$2:$N$81,13,FALSE),IF(_xlpm.x=0,"",_xlpm.x)))</f>
        <v/>
      </c>
      <c r="U721" s="46">
        <v>1</v>
      </c>
      <c r="V721" s="2" t="s">
        <v>58</v>
      </c>
      <c r="Y721" s="46" t="str">
        <f>IF(V721="","",_xlfn.LET(_xlpm.x,VLOOKUP(V721,'Drop-down_menus'!$D$2:$E$13,2,FALSE),IF(_xlpm.x=0,"",_xlpm.x)))</f>
        <v>https://orcid.org/0000-0002-9708-1761</v>
      </c>
      <c r="Z721" s="46" t="str">
        <f>IF(W721="","",_xlfn.LET(_xlpm.x,VLOOKUP(W721,'Drop-down_menus'!$D$2:$E$13,2,FALSE),IF(_xlpm.x=0,"",_xlpm.x)))</f>
        <v/>
      </c>
      <c r="AA721" s="46" t="str">
        <f>IF(X721="","",_xlfn.LET(_xlpm.x,VLOOKUP(X721,'Drop-down_menus'!$D$2:$E$13,2,FALSE),IF(_xlpm.x=0,"",_xlpm.x)))</f>
        <v/>
      </c>
      <c r="AB721" s="46" t="s">
        <v>300</v>
      </c>
      <c r="AC721" s="46" t="s">
        <v>1255</v>
      </c>
    </row>
    <row r="722" spans="2:29" ht="13.5" customHeight="1">
      <c r="B722" s="46">
        <v>602</v>
      </c>
      <c r="C722" s="46" t="s">
        <v>123</v>
      </c>
      <c r="D722" s="46" t="b">
        <f>COUNTIF(Events!$B$2:$B$171, C722) &gt; 0</f>
        <v>1</v>
      </c>
      <c r="E722" s="46" t="s">
        <v>169</v>
      </c>
      <c r="F722" s="46" t="s">
        <v>298</v>
      </c>
      <c r="G722" s="46" t="s">
        <v>310</v>
      </c>
      <c r="I722" s="46" t="s">
        <v>1338</v>
      </c>
      <c r="J722" s="46" t="str">
        <f>IF(I722="","",_xlfn.LET(_xlpm.x,VLOOKUP(I722,'2026-01-09_taxon-match'!$A$2:$N$81,4,FALSE),IF(_xlpm.x=0,"",_xlpm.x)))</f>
        <v>Polynoidae</v>
      </c>
      <c r="L722" s="46" t="str">
        <f>IF(I722="","",_xlfn.LET(_xlpm.x,VLOOKUP(I722,'2026-01-09_taxon-match'!$A$2:$N$81,3,FALSE),IF(_xlpm.x=0,"",_xlpm.x)))</f>
        <v>urn:lsid:marinespecies.org:taxname:939</v>
      </c>
      <c r="M722" s="46" t="str">
        <f>IF($I722="","",_xlfn.LET(_xlpm.x,VLOOKUP($I722,'2026-01-09_taxon-match'!$A$2:$N$81,5,FALSE),IF(_xlpm.x=0,"",_xlpm.x)))</f>
        <v>Kinberg, 1856</v>
      </c>
      <c r="N722" s="46" t="str">
        <f>IF($I722="","",_xlfn.LET(_xlpm.x,VLOOKUP($I722,'2026-01-09_taxon-match'!$A$2:$N$81,6,FALSE),IF(_xlpm.x=0,"",_xlpm.x)))</f>
        <v>Animalia</v>
      </c>
      <c r="O722" s="46" t="str">
        <f>IF($I722="","",_xlfn.LET(_xlpm.x,VLOOKUP($I722,'2026-01-09_taxon-match'!$A$2:$N$81,7,FALSE),IF(_xlpm.x=0,"",_xlpm.x)))</f>
        <v>Annelida</v>
      </c>
      <c r="P722" s="46" t="str">
        <f>IF($I722="","",_xlfn.LET(_xlpm.x,VLOOKUP($I722,'2026-01-09_taxon-match'!$A$2:$N$81,8,FALSE),IF(_xlpm.x=0,"",_xlpm.x)))</f>
        <v>Polychaeta</v>
      </c>
      <c r="Q722" s="46" t="str">
        <f>IF($I722="","",_xlfn.LET(_xlpm.x,VLOOKUP($I722,'2026-01-09_taxon-match'!$A$2:$N$81,9,FALSE),IF(_xlpm.x=0,"",_xlpm.x)))</f>
        <v>Phyllodocida</v>
      </c>
      <c r="R722" s="46" t="str">
        <f>IF($I722="","",_xlfn.LET(_xlpm.x,VLOOKUP($I722,'2026-01-09_taxon-match'!$A$2:$N$81,10,FALSE),IF(_xlpm.x=0,"",_xlpm.x)))</f>
        <v>Polynoidae</v>
      </c>
      <c r="S722" s="46" t="str">
        <f>IF($I722="","",_xlfn.LET(_xlpm.x,VLOOKUP($I722,'2026-01-09_taxon-match'!$A$2:$N$81,11,FALSE),IF(_xlpm.x=0,"",_xlpm.x)))</f>
        <v/>
      </c>
      <c r="T722" s="46" t="str">
        <f>IF($I722="","",_xlfn.LET(_xlpm.x,VLOOKUP($I722,'2026-01-09_taxon-match'!$A$2:$N$81,13,FALSE),IF(_xlpm.x=0,"",_xlpm.x)))</f>
        <v/>
      </c>
      <c r="U722" s="46">
        <v>1</v>
      </c>
      <c r="V722" s="46" t="s">
        <v>58</v>
      </c>
      <c r="Y722" s="46" t="str">
        <f>IF(V722="","",_xlfn.LET(_xlpm.x,VLOOKUP(V722,'Drop-down_menus'!$D$2:$E$13,2,FALSE),IF(_xlpm.x=0,"",_xlpm.x)))</f>
        <v>https://orcid.org/0000-0002-9708-1761</v>
      </c>
      <c r="Z722" s="46" t="str">
        <f>IF(W722="","",_xlfn.LET(_xlpm.x,VLOOKUP(W722,'Drop-down_menus'!$D$2:$E$13,2,FALSE),IF(_xlpm.x=0,"",_xlpm.x)))</f>
        <v/>
      </c>
      <c r="AA722" s="46" t="str">
        <f>IF(X722="","",_xlfn.LET(_xlpm.x,VLOOKUP(X722,'Drop-down_menus'!$D$2:$E$13,2,FALSE),IF(_xlpm.x=0,"",_xlpm.x)))</f>
        <v/>
      </c>
      <c r="AB722" s="14" t="s">
        <v>300</v>
      </c>
      <c r="AC722" s="14" t="s">
        <v>301</v>
      </c>
    </row>
    <row r="723" spans="2:29" ht="13.5" customHeight="1">
      <c r="B723" s="46">
        <v>603</v>
      </c>
      <c r="C723" s="46" t="s">
        <v>123</v>
      </c>
      <c r="D723" s="46" t="b">
        <f>COUNTIF(Events!$B$2:$B$171, C723) &gt; 0</f>
        <v>1</v>
      </c>
      <c r="G723" s="46" t="s">
        <v>1200</v>
      </c>
      <c r="I723" s="46" t="s">
        <v>509</v>
      </c>
      <c r="J723" s="46" t="str">
        <f>IF(I723="","",_xlfn.LET(_xlpm.x,VLOOKUP(I723,'2026-01-09_taxon-match'!$A$2:$N$81,4,FALSE),IF(_xlpm.x=0,"",_xlpm.x)))</f>
        <v>Nemertea</v>
      </c>
      <c r="K723" s="46" t="s">
        <v>1318</v>
      </c>
      <c r="L723" s="46" t="str">
        <f>IF(I723="","",_xlfn.LET(_xlpm.x,VLOOKUP(I723,'2026-01-09_taxon-match'!$A$2:$N$81,3,FALSE),IF(_xlpm.x=0,"",_xlpm.x)))</f>
        <v>urn:lsid:marinespecies.org:taxname:152391</v>
      </c>
      <c r="M723" s="46" t="str">
        <f>IF($I723="","",_xlfn.LET(_xlpm.x,VLOOKUP($I723,'2026-01-09_taxon-match'!$A$2:$N$81,5,FALSE),IF(_xlpm.x=0,"",_xlpm.x)))</f>
        <v/>
      </c>
      <c r="N723" s="46" t="str">
        <f>IF($I723="","",_xlfn.LET(_xlpm.x,VLOOKUP($I723,'2026-01-09_taxon-match'!$A$2:$N$81,6,FALSE),IF(_xlpm.x=0,"",_xlpm.x)))</f>
        <v>Animalia</v>
      </c>
      <c r="O723" s="46" t="str">
        <f>IF($I723="","",_xlfn.LET(_xlpm.x,VLOOKUP($I723,'2026-01-09_taxon-match'!$A$2:$N$81,7,FALSE),IF(_xlpm.x=0,"",_xlpm.x)))</f>
        <v>Nemertea</v>
      </c>
      <c r="P723" s="46" t="str">
        <f>IF($I723="","",_xlfn.LET(_xlpm.x,VLOOKUP($I723,'2026-01-09_taxon-match'!$A$2:$N$81,8,FALSE),IF(_xlpm.x=0,"",_xlpm.x)))</f>
        <v/>
      </c>
      <c r="Q723" s="46" t="str">
        <f>IF($I723="","",_xlfn.LET(_xlpm.x,VLOOKUP($I723,'2026-01-09_taxon-match'!$A$2:$N$81,9,FALSE),IF(_xlpm.x=0,"",_xlpm.x)))</f>
        <v/>
      </c>
      <c r="R723" s="46" t="str">
        <f>IF($I723="","",_xlfn.LET(_xlpm.x,VLOOKUP($I723,'2026-01-09_taxon-match'!$A$2:$N$81,10,FALSE),IF(_xlpm.x=0,"",_xlpm.x)))</f>
        <v/>
      </c>
      <c r="S723" s="46" t="str">
        <f>IF($I723="","",_xlfn.LET(_xlpm.x,VLOOKUP($I723,'2026-01-09_taxon-match'!$A$2:$N$81,11,FALSE),IF(_xlpm.x=0,"",_xlpm.x)))</f>
        <v/>
      </c>
      <c r="T723" s="46" t="str">
        <f>IF($I723="","",_xlfn.LET(_xlpm.x,VLOOKUP($I723,'2026-01-09_taxon-match'!$A$2:$N$81,13,FALSE),IF(_xlpm.x=0,"",_xlpm.x)))</f>
        <v/>
      </c>
      <c r="U723" s="46">
        <v>1</v>
      </c>
      <c r="V723" s="2" t="s">
        <v>58</v>
      </c>
      <c r="Y723" s="46" t="str">
        <f>IF(V723="","",_xlfn.LET(_xlpm.x,VLOOKUP(V723,'Drop-down_menus'!$D$2:$E$13,2,FALSE),IF(_xlpm.x=0,"",_xlpm.x)))</f>
        <v>https://orcid.org/0000-0002-9708-1761</v>
      </c>
      <c r="Z723" s="46" t="str">
        <f>IF(W723="","",_xlfn.LET(_xlpm.x,VLOOKUP(W723,'Drop-down_menus'!$D$2:$E$13,2,FALSE),IF(_xlpm.x=0,"",_xlpm.x)))</f>
        <v/>
      </c>
      <c r="AA723" s="46" t="str">
        <f>IF(X723="","",_xlfn.LET(_xlpm.x,VLOOKUP(X723,'Drop-down_menus'!$D$2:$E$13,2,FALSE),IF(_xlpm.x=0,"",_xlpm.x)))</f>
        <v/>
      </c>
      <c r="AB723" s="46" t="s">
        <v>300</v>
      </c>
      <c r="AC723" s="46" t="s">
        <v>1255</v>
      </c>
    </row>
    <row r="724" spans="2:29" ht="13.5" customHeight="1">
      <c r="B724" s="46">
        <v>603</v>
      </c>
      <c r="C724" s="46" t="s">
        <v>123</v>
      </c>
      <c r="D724" s="46" t="b">
        <f>COUNTIF(Events!$B$2:$B$171, C724) &gt; 0</f>
        <v>1</v>
      </c>
      <c r="E724" s="46" t="s">
        <v>169</v>
      </c>
      <c r="F724" s="46" t="s">
        <v>298</v>
      </c>
      <c r="G724" s="46" t="s">
        <v>312</v>
      </c>
      <c r="I724" s="46" t="s">
        <v>509</v>
      </c>
      <c r="J724" s="46" t="str">
        <f>IF(I724="","",_xlfn.LET(_xlpm.x,VLOOKUP(I724,'2026-01-09_taxon-match'!$A$2:$N$81,4,FALSE),IF(_xlpm.x=0,"",_xlpm.x)))</f>
        <v>Nemertea</v>
      </c>
      <c r="L724" s="46" t="str">
        <f>IF(I724="","",_xlfn.LET(_xlpm.x,VLOOKUP(I724,'2026-01-09_taxon-match'!$A$2:$N$81,3,FALSE),IF(_xlpm.x=0,"",_xlpm.x)))</f>
        <v>urn:lsid:marinespecies.org:taxname:152391</v>
      </c>
      <c r="M724" s="46" t="str">
        <f>IF($I724="","",_xlfn.LET(_xlpm.x,VLOOKUP($I724,'2026-01-09_taxon-match'!$A$2:$N$81,5,FALSE),IF(_xlpm.x=0,"",_xlpm.x)))</f>
        <v/>
      </c>
      <c r="N724" s="46" t="str">
        <f>IF($I724="","",_xlfn.LET(_xlpm.x,VLOOKUP($I724,'2026-01-09_taxon-match'!$A$2:$N$81,6,FALSE),IF(_xlpm.x=0,"",_xlpm.x)))</f>
        <v>Animalia</v>
      </c>
      <c r="O724" s="46" t="str">
        <f>IF($I724="","",_xlfn.LET(_xlpm.x,VLOOKUP($I724,'2026-01-09_taxon-match'!$A$2:$N$81,7,FALSE),IF(_xlpm.x=0,"",_xlpm.x)))</f>
        <v>Nemertea</v>
      </c>
      <c r="P724" s="46" t="str">
        <f>IF($I724="","",_xlfn.LET(_xlpm.x,VLOOKUP($I724,'2026-01-09_taxon-match'!$A$2:$N$81,8,FALSE),IF(_xlpm.x=0,"",_xlpm.x)))</f>
        <v/>
      </c>
      <c r="Q724" s="46" t="str">
        <f>IF($I724="","",_xlfn.LET(_xlpm.x,VLOOKUP($I724,'2026-01-09_taxon-match'!$A$2:$N$81,9,FALSE),IF(_xlpm.x=0,"",_xlpm.x)))</f>
        <v/>
      </c>
      <c r="R724" s="46" t="str">
        <f>IF($I724="","",_xlfn.LET(_xlpm.x,VLOOKUP($I724,'2026-01-09_taxon-match'!$A$2:$N$81,10,FALSE),IF(_xlpm.x=0,"",_xlpm.x)))</f>
        <v/>
      </c>
      <c r="S724" s="46" t="str">
        <f>IF($I724="","",_xlfn.LET(_xlpm.x,VLOOKUP($I724,'2026-01-09_taxon-match'!$A$2:$N$81,11,FALSE),IF(_xlpm.x=0,"",_xlpm.x)))</f>
        <v/>
      </c>
      <c r="T724" s="46" t="str">
        <f>IF($I724="","",_xlfn.LET(_xlpm.x,VLOOKUP($I724,'2026-01-09_taxon-match'!$A$2:$N$81,13,FALSE),IF(_xlpm.x=0,"",_xlpm.x)))</f>
        <v/>
      </c>
      <c r="U724" s="46">
        <v>1</v>
      </c>
      <c r="V724" s="46" t="s">
        <v>58</v>
      </c>
      <c r="Y724" s="46" t="str">
        <f>IF(V724="","",_xlfn.LET(_xlpm.x,VLOOKUP(V724,'Drop-down_menus'!$D$2:$E$13,2,FALSE),IF(_xlpm.x=0,"",_xlpm.x)))</f>
        <v>https://orcid.org/0000-0002-9708-1761</v>
      </c>
      <c r="Z724" s="46" t="str">
        <f>IF(W724="","",_xlfn.LET(_xlpm.x,VLOOKUP(W724,'Drop-down_menus'!$D$2:$E$13,2,FALSE),IF(_xlpm.x=0,"",_xlpm.x)))</f>
        <v/>
      </c>
      <c r="AA724" s="46" t="str">
        <f>IF(X724="","",_xlfn.LET(_xlpm.x,VLOOKUP(X724,'Drop-down_menus'!$D$2:$E$13,2,FALSE),IF(_xlpm.x=0,"",_xlpm.x)))</f>
        <v/>
      </c>
      <c r="AB724" s="14" t="s">
        <v>300</v>
      </c>
      <c r="AC724" s="14" t="s">
        <v>301</v>
      </c>
    </row>
    <row r="725" spans="2:29" ht="13.5" customHeight="1">
      <c r="B725" s="46">
        <v>604</v>
      </c>
      <c r="C725" s="46" t="s">
        <v>123</v>
      </c>
      <c r="D725" s="46" t="b">
        <f>COUNTIF(Events!$B$2:$B$171, C725) &gt; 0</f>
        <v>1</v>
      </c>
      <c r="G725" s="46" t="s">
        <v>1200</v>
      </c>
      <c r="I725" s="46" t="s">
        <v>509</v>
      </c>
      <c r="J725" s="46" t="str">
        <f>IF(I725="","",_xlfn.LET(_xlpm.x,VLOOKUP(I725,'2026-01-09_taxon-match'!$A$2:$N$81,4,FALSE),IF(_xlpm.x=0,"",_xlpm.x)))</f>
        <v>Nemertea</v>
      </c>
      <c r="K725" s="46" t="s">
        <v>1318</v>
      </c>
      <c r="L725" s="46" t="str">
        <f>IF(I725="","",_xlfn.LET(_xlpm.x,VLOOKUP(I725,'2026-01-09_taxon-match'!$A$2:$N$81,3,FALSE),IF(_xlpm.x=0,"",_xlpm.x)))</f>
        <v>urn:lsid:marinespecies.org:taxname:152391</v>
      </c>
      <c r="M725" s="46" t="str">
        <f>IF($I725="","",_xlfn.LET(_xlpm.x,VLOOKUP($I725,'2026-01-09_taxon-match'!$A$2:$N$81,5,FALSE),IF(_xlpm.x=0,"",_xlpm.x)))</f>
        <v/>
      </c>
      <c r="N725" s="46" t="str">
        <f>IF($I725="","",_xlfn.LET(_xlpm.x,VLOOKUP($I725,'2026-01-09_taxon-match'!$A$2:$N$81,6,FALSE),IF(_xlpm.x=0,"",_xlpm.x)))</f>
        <v>Animalia</v>
      </c>
      <c r="O725" s="46" t="str">
        <f>IF($I725="","",_xlfn.LET(_xlpm.x,VLOOKUP($I725,'2026-01-09_taxon-match'!$A$2:$N$81,7,FALSE),IF(_xlpm.x=0,"",_xlpm.x)))</f>
        <v>Nemertea</v>
      </c>
      <c r="P725" s="46" t="str">
        <f>IF($I725="","",_xlfn.LET(_xlpm.x,VLOOKUP($I725,'2026-01-09_taxon-match'!$A$2:$N$81,8,FALSE),IF(_xlpm.x=0,"",_xlpm.x)))</f>
        <v/>
      </c>
      <c r="Q725" s="46" t="str">
        <f>IF($I725="","",_xlfn.LET(_xlpm.x,VLOOKUP($I725,'2026-01-09_taxon-match'!$A$2:$N$81,9,FALSE),IF(_xlpm.x=0,"",_xlpm.x)))</f>
        <v/>
      </c>
      <c r="R725" s="46" t="str">
        <f>IF($I725="","",_xlfn.LET(_xlpm.x,VLOOKUP($I725,'2026-01-09_taxon-match'!$A$2:$N$81,10,FALSE),IF(_xlpm.x=0,"",_xlpm.x)))</f>
        <v/>
      </c>
      <c r="S725" s="46" t="str">
        <f>IF($I725="","",_xlfn.LET(_xlpm.x,VLOOKUP($I725,'2026-01-09_taxon-match'!$A$2:$N$81,11,FALSE),IF(_xlpm.x=0,"",_xlpm.x)))</f>
        <v/>
      </c>
      <c r="T725" s="46" t="str">
        <f>IF($I725="","",_xlfn.LET(_xlpm.x,VLOOKUP($I725,'2026-01-09_taxon-match'!$A$2:$N$81,13,FALSE),IF(_xlpm.x=0,"",_xlpm.x)))</f>
        <v/>
      </c>
      <c r="U725" s="46">
        <v>1</v>
      </c>
      <c r="V725" s="2" t="s">
        <v>58</v>
      </c>
      <c r="Y725" s="46" t="str">
        <f>IF(V725="","",_xlfn.LET(_xlpm.x,VLOOKUP(V725,'Drop-down_menus'!$D$2:$E$13,2,FALSE),IF(_xlpm.x=0,"",_xlpm.x)))</f>
        <v>https://orcid.org/0000-0002-9708-1761</v>
      </c>
      <c r="Z725" s="46" t="str">
        <f>IF(W725="","",_xlfn.LET(_xlpm.x,VLOOKUP(W725,'Drop-down_menus'!$D$2:$E$13,2,FALSE),IF(_xlpm.x=0,"",_xlpm.x)))</f>
        <v/>
      </c>
      <c r="AA725" s="46" t="str">
        <f>IF(X725="","",_xlfn.LET(_xlpm.x,VLOOKUP(X725,'Drop-down_menus'!$D$2:$E$13,2,FALSE),IF(_xlpm.x=0,"",_xlpm.x)))</f>
        <v/>
      </c>
      <c r="AB725" s="46" t="s">
        <v>300</v>
      </c>
      <c r="AC725" s="46" t="s">
        <v>1255</v>
      </c>
    </row>
    <row r="726" spans="2:29" ht="13.5" customHeight="1">
      <c r="B726" s="46">
        <v>604</v>
      </c>
      <c r="C726" s="46" t="s">
        <v>123</v>
      </c>
      <c r="D726" s="46" t="b">
        <f>COUNTIF(Events!$B$2:$B$171, C726) &gt; 0</f>
        <v>1</v>
      </c>
      <c r="E726" s="46" t="s">
        <v>169</v>
      </c>
      <c r="F726" s="46" t="s">
        <v>298</v>
      </c>
      <c r="G726" s="46" t="s">
        <v>312</v>
      </c>
      <c r="I726" s="46" t="s">
        <v>509</v>
      </c>
      <c r="J726" s="46" t="str">
        <f>IF(I726="","",_xlfn.LET(_xlpm.x,VLOOKUP(I726,'2026-01-09_taxon-match'!$A$2:$N$81,4,FALSE),IF(_xlpm.x=0,"",_xlpm.x)))</f>
        <v>Nemertea</v>
      </c>
      <c r="L726" s="46" t="str">
        <f>IF(I726="","",_xlfn.LET(_xlpm.x,VLOOKUP(I726,'2026-01-09_taxon-match'!$A$2:$N$81,3,FALSE),IF(_xlpm.x=0,"",_xlpm.x)))</f>
        <v>urn:lsid:marinespecies.org:taxname:152391</v>
      </c>
      <c r="M726" s="46" t="str">
        <f>IF($I726="","",_xlfn.LET(_xlpm.x,VLOOKUP($I726,'2026-01-09_taxon-match'!$A$2:$N$81,5,FALSE),IF(_xlpm.x=0,"",_xlpm.x)))</f>
        <v/>
      </c>
      <c r="N726" s="46" t="str">
        <f>IF($I726="","",_xlfn.LET(_xlpm.x,VLOOKUP($I726,'2026-01-09_taxon-match'!$A$2:$N$81,6,FALSE),IF(_xlpm.x=0,"",_xlpm.x)))</f>
        <v>Animalia</v>
      </c>
      <c r="O726" s="46" t="str">
        <f>IF($I726="","",_xlfn.LET(_xlpm.x,VLOOKUP($I726,'2026-01-09_taxon-match'!$A$2:$N$81,7,FALSE),IF(_xlpm.x=0,"",_xlpm.x)))</f>
        <v>Nemertea</v>
      </c>
      <c r="P726" s="46" t="str">
        <f>IF($I726="","",_xlfn.LET(_xlpm.x,VLOOKUP($I726,'2026-01-09_taxon-match'!$A$2:$N$81,8,FALSE),IF(_xlpm.x=0,"",_xlpm.x)))</f>
        <v/>
      </c>
      <c r="Q726" s="46" t="str">
        <f>IF($I726="","",_xlfn.LET(_xlpm.x,VLOOKUP($I726,'2026-01-09_taxon-match'!$A$2:$N$81,9,FALSE),IF(_xlpm.x=0,"",_xlpm.x)))</f>
        <v/>
      </c>
      <c r="R726" s="46" t="str">
        <f>IF($I726="","",_xlfn.LET(_xlpm.x,VLOOKUP($I726,'2026-01-09_taxon-match'!$A$2:$N$81,10,FALSE),IF(_xlpm.x=0,"",_xlpm.x)))</f>
        <v/>
      </c>
      <c r="S726" s="46" t="str">
        <f>IF($I726="","",_xlfn.LET(_xlpm.x,VLOOKUP($I726,'2026-01-09_taxon-match'!$A$2:$N$81,11,FALSE),IF(_xlpm.x=0,"",_xlpm.x)))</f>
        <v/>
      </c>
      <c r="T726" s="46" t="str">
        <f>IF($I726="","",_xlfn.LET(_xlpm.x,VLOOKUP($I726,'2026-01-09_taxon-match'!$A$2:$N$81,13,FALSE),IF(_xlpm.x=0,"",_xlpm.x)))</f>
        <v/>
      </c>
      <c r="U726" s="46">
        <v>1</v>
      </c>
      <c r="V726" s="46" t="s">
        <v>58</v>
      </c>
      <c r="Y726" s="46" t="str">
        <f>IF(V726="","",_xlfn.LET(_xlpm.x,VLOOKUP(V726,'Drop-down_menus'!$D$2:$E$13,2,FALSE),IF(_xlpm.x=0,"",_xlpm.x)))</f>
        <v>https://orcid.org/0000-0002-9708-1761</v>
      </c>
      <c r="Z726" s="46" t="str">
        <f>IF(W726="","",_xlfn.LET(_xlpm.x,VLOOKUP(W726,'Drop-down_menus'!$D$2:$E$13,2,FALSE),IF(_xlpm.x=0,"",_xlpm.x)))</f>
        <v/>
      </c>
      <c r="AA726" s="46" t="str">
        <f>IF(X726="","",_xlfn.LET(_xlpm.x,VLOOKUP(X726,'Drop-down_menus'!$D$2:$E$13,2,FALSE),IF(_xlpm.x=0,"",_xlpm.x)))</f>
        <v/>
      </c>
      <c r="AB726" s="14" t="s">
        <v>300</v>
      </c>
      <c r="AC726" s="14" t="s">
        <v>301</v>
      </c>
    </row>
    <row r="727" spans="2:29" ht="13.5" customHeight="1">
      <c r="B727" s="46">
        <v>605</v>
      </c>
      <c r="C727" s="46" t="s">
        <v>123</v>
      </c>
      <c r="D727" s="46" t="b">
        <f>COUNTIF(Events!$B$2:$B$171, C727) &gt; 0</f>
        <v>1</v>
      </c>
      <c r="G727" s="46" t="s">
        <v>1223</v>
      </c>
      <c r="I727" s="46" t="s">
        <v>313</v>
      </c>
      <c r="J727" s="46" t="str">
        <f>IF(I727="","",_xlfn.LET(_xlpm.x,VLOOKUP(I727,'2026-01-09_taxon-match'!$A$2:$N$81,4,FALSE),IF(_xlpm.x=0,"",_xlpm.x)))</f>
        <v>Hydrozoa</v>
      </c>
      <c r="K727" s="46" t="s">
        <v>1318</v>
      </c>
      <c r="L727" s="46" t="str">
        <f>IF(I727="","",_xlfn.LET(_xlpm.x,VLOOKUP(I727,'2026-01-09_taxon-match'!$A$2:$N$81,3,FALSE),IF(_xlpm.x=0,"",_xlpm.x)))</f>
        <v>urn:lsid:marinespecies.org:taxname:1337</v>
      </c>
      <c r="M727" s="46" t="str">
        <f>IF($I727="","",_xlfn.LET(_xlpm.x,VLOOKUP($I727,'2026-01-09_taxon-match'!$A$2:$N$81,5,FALSE),IF(_xlpm.x=0,"",_xlpm.x)))</f>
        <v>Owen, 1843</v>
      </c>
      <c r="N727" s="46" t="str">
        <f>IF($I727="","",_xlfn.LET(_xlpm.x,VLOOKUP($I727,'2026-01-09_taxon-match'!$A$2:$N$81,6,FALSE),IF(_xlpm.x=0,"",_xlpm.x)))</f>
        <v>Animalia</v>
      </c>
      <c r="O727" s="46" t="str">
        <f>IF($I727="","",_xlfn.LET(_xlpm.x,VLOOKUP($I727,'2026-01-09_taxon-match'!$A$2:$N$81,7,FALSE),IF(_xlpm.x=0,"",_xlpm.x)))</f>
        <v>Cnidaria</v>
      </c>
      <c r="P727" s="46" t="str">
        <f>IF($I727="","",_xlfn.LET(_xlpm.x,VLOOKUP($I727,'2026-01-09_taxon-match'!$A$2:$N$81,8,FALSE),IF(_xlpm.x=0,"",_xlpm.x)))</f>
        <v>Hydrozoa</v>
      </c>
      <c r="Q727" s="46" t="str">
        <f>IF($I727="","",_xlfn.LET(_xlpm.x,VLOOKUP($I727,'2026-01-09_taxon-match'!$A$2:$N$81,9,FALSE),IF(_xlpm.x=0,"",_xlpm.x)))</f>
        <v/>
      </c>
      <c r="R727" s="46" t="str">
        <f>IF($I727="","",_xlfn.LET(_xlpm.x,VLOOKUP($I727,'2026-01-09_taxon-match'!$A$2:$N$81,10,FALSE),IF(_xlpm.x=0,"",_xlpm.x)))</f>
        <v/>
      </c>
      <c r="S727" s="46" t="str">
        <f>IF($I727="","",_xlfn.LET(_xlpm.x,VLOOKUP($I727,'2026-01-09_taxon-match'!$A$2:$N$81,11,FALSE),IF(_xlpm.x=0,"",_xlpm.x)))</f>
        <v/>
      </c>
      <c r="T727" s="46" t="str">
        <f>IF($I727="","",_xlfn.LET(_xlpm.x,VLOOKUP($I727,'2026-01-09_taxon-match'!$A$2:$N$81,13,FALSE),IF(_xlpm.x=0,"",_xlpm.x)))</f>
        <v/>
      </c>
      <c r="U727" s="46">
        <v>1</v>
      </c>
      <c r="V727" s="2" t="s">
        <v>58</v>
      </c>
      <c r="Y727" s="46" t="str">
        <f>IF(V727="","",_xlfn.LET(_xlpm.x,VLOOKUP(V727,'Drop-down_menus'!$D$2:$E$13,2,FALSE),IF(_xlpm.x=0,"",_xlpm.x)))</f>
        <v>https://orcid.org/0000-0002-9708-1761</v>
      </c>
      <c r="Z727" s="46" t="str">
        <f>IF(W727="","",_xlfn.LET(_xlpm.x,VLOOKUP(W727,'Drop-down_menus'!$D$2:$E$13,2,FALSE),IF(_xlpm.x=0,"",_xlpm.x)))</f>
        <v/>
      </c>
      <c r="AA727" s="46" t="str">
        <f>IF(X727="","",_xlfn.LET(_xlpm.x,VLOOKUP(X727,'Drop-down_menus'!$D$2:$E$13,2,FALSE),IF(_xlpm.x=0,"",_xlpm.x)))</f>
        <v/>
      </c>
      <c r="AB727" s="46" t="s">
        <v>300</v>
      </c>
      <c r="AC727" s="46" t="s">
        <v>1255</v>
      </c>
    </row>
    <row r="728" spans="2:29" ht="13.5" customHeight="1">
      <c r="B728" s="46">
        <v>605</v>
      </c>
      <c r="C728" s="46" t="s">
        <v>123</v>
      </c>
      <c r="D728" s="46" t="b">
        <f>COUNTIF(Events!$B$2:$B$171, C728) &gt; 0</f>
        <v>1</v>
      </c>
      <c r="E728" s="46" t="s">
        <v>169</v>
      </c>
      <c r="F728" s="46" t="s">
        <v>298</v>
      </c>
      <c r="G728" s="46" t="s">
        <v>313</v>
      </c>
      <c r="I728" s="46" t="s">
        <v>313</v>
      </c>
      <c r="J728" s="46" t="str">
        <f>IF(I728="","",_xlfn.LET(_xlpm.x,VLOOKUP(I728,'2026-01-09_taxon-match'!$A$2:$N$81,4,FALSE),IF(_xlpm.x=0,"",_xlpm.x)))</f>
        <v>Hydrozoa</v>
      </c>
      <c r="L728" s="46" t="str">
        <f>IF(I728="","",_xlfn.LET(_xlpm.x,VLOOKUP(I728,'2026-01-09_taxon-match'!$A$2:$N$81,3,FALSE),IF(_xlpm.x=0,"",_xlpm.x)))</f>
        <v>urn:lsid:marinespecies.org:taxname:1337</v>
      </c>
      <c r="M728" s="46" t="str">
        <f>IF($I728="","",_xlfn.LET(_xlpm.x,VLOOKUP($I728,'2026-01-09_taxon-match'!$A$2:$N$81,5,FALSE),IF(_xlpm.x=0,"",_xlpm.x)))</f>
        <v>Owen, 1843</v>
      </c>
      <c r="N728" s="46" t="str">
        <f>IF($I728="","",_xlfn.LET(_xlpm.x,VLOOKUP($I728,'2026-01-09_taxon-match'!$A$2:$N$81,6,FALSE),IF(_xlpm.x=0,"",_xlpm.x)))</f>
        <v>Animalia</v>
      </c>
      <c r="O728" s="46" t="str">
        <f>IF($I728="","",_xlfn.LET(_xlpm.x,VLOOKUP($I728,'2026-01-09_taxon-match'!$A$2:$N$81,7,FALSE),IF(_xlpm.x=0,"",_xlpm.x)))</f>
        <v>Cnidaria</v>
      </c>
      <c r="P728" s="46" t="str">
        <f>IF($I728="","",_xlfn.LET(_xlpm.x,VLOOKUP($I728,'2026-01-09_taxon-match'!$A$2:$N$81,8,FALSE),IF(_xlpm.x=0,"",_xlpm.x)))</f>
        <v>Hydrozoa</v>
      </c>
      <c r="Q728" s="46" t="str">
        <f>IF($I728="","",_xlfn.LET(_xlpm.x,VLOOKUP($I728,'2026-01-09_taxon-match'!$A$2:$N$81,9,FALSE),IF(_xlpm.x=0,"",_xlpm.x)))</f>
        <v/>
      </c>
      <c r="R728" s="46" t="str">
        <f>IF($I728="","",_xlfn.LET(_xlpm.x,VLOOKUP($I728,'2026-01-09_taxon-match'!$A$2:$N$81,10,FALSE),IF(_xlpm.x=0,"",_xlpm.x)))</f>
        <v/>
      </c>
      <c r="S728" s="46" t="str">
        <f>IF($I728="","",_xlfn.LET(_xlpm.x,VLOOKUP($I728,'2026-01-09_taxon-match'!$A$2:$N$81,11,FALSE),IF(_xlpm.x=0,"",_xlpm.x)))</f>
        <v/>
      </c>
      <c r="T728" s="46" t="str">
        <f>IF($I728="","",_xlfn.LET(_xlpm.x,VLOOKUP($I728,'2026-01-09_taxon-match'!$A$2:$N$81,13,FALSE),IF(_xlpm.x=0,"",_xlpm.x)))</f>
        <v/>
      </c>
      <c r="U728" s="46">
        <v>1</v>
      </c>
      <c r="V728" s="46" t="s">
        <v>58</v>
      </c>
      <c r="Y728" s="46" t="str">
        <f>IF(V728="","",_xlfn.LET(_xlpm.x,VLOOKUP(V728,'Drop-down_menus'!$D$2:$E$13,2,FALSE),IF(_xlpm.x=0,"",_xlpm.x)))</f>
        <v>https://orcid.org/0000-0002-9708-1761</v>
      </c>
      <c r="Z728" s="46" t="str">
        <f>IF(W728="","",_xlfn.LET(_xlpm.x,VLOOKUP(W728,'Drop-down_menus'!$D$2:$E$13,2,FALSE),IF(_xlpm.x=0,"",_xlpm.x)))</f>
        <v/>
      </c>
      <c r="AA728" s="46" t="str">
        <f>IF(X728="","",_xlfn.LET(_xlpm.x,VLOOKUP(X728,'Drop-down_menus'!$D$2:$E$13,2,FALSE),IF(_xlpm.x=0,"",_xlpm.x)))</f>
        <v/>
      </c>
      <c r="AB728" s="14" t="s">
        <v>300</v>
      </c>
      <c r="AC728" s="14" t="s">
        <v>301</v>
      </c>
    </row>
    <row r="729" spans="2:29" ht="13.5" customHeight="1">
      <c r="B729" s="46">
        <v>606</v>
      </c>
      <c r="C729" s="46" t="s">
        <v>123</v>
      </c>
      <c r="D729" s="46" t="b">
        <f>COUNTIF(Events!$B$2:$B$171, C729) &gt; 0</f>
        <v>1</v>
      </c>
      <c r="G729" s="46" t="s">
        <v>1223</v>
      </c>
      <c r="I729" s="46" t="s">
        <v>313</v>
      </c>
      <c r="J729" s="46" t="str">
        <f>IF(I729="","",_xlfn.LET(_xlpm.x,VLOOKUP(I729,'2026-01-09_taxon-match'!$A$2:$N$81,4,FALSE),IF(_xlpm.x=0,"",_xlpm.x)))</f>
        <v>Hydrozoa</v>
      </c>
      <c r="K729" s="46" t="s">
        <v>1318</v>
      </c>
      <c r="L729" s="46" t="str">
        <f>IF(I729="","",_xlfn.LET(_xlpm.x,VLOOKUP(I729,'2026-01-09_taxon-match'!$A$2:$N$81,3,FALSE),IF(_xlpm.x=0,"",_xlpm.x)))</f>
        <v>urn:lsid:marinespecies.org:taxname:1337</v>
      </c>
      <c r="M729" s="46" t="str">
        <f>IF($I729="","",_xlfn.LET(_xlpm.x,VLOOKUP($I729,'2026-01-09_taxon-match'!$A$2:$N$81,5,FALSE),IF(_xlpm.x=0,"",_xlpm.x)))</f>
        <v>Owen, 1843</v>
      </c>
      <c r="N729" s="46" t="str">
        <f>IF($I729="","",_xlfn.LET(_xlpm.x,VLOOKUP($I729,'2026-01-09_taxon-match'!$A$2:$N$81,6,FALSE),IF(_xlpm.x=0,"",_xlpm.x)))</f>
        <v>Animalia</v>
      </c>
      <c r="O729" s="46" t="str">
        <f>IF($I729="","",_xlfn.LET(_xlpm.x,VLOOKUP($I729,'2026-01-09_taxon-match'!$A$2:$N$81,7,FALSE),IF(_xlpm.x=0,"",_xlpm.x)))</f>
        <v>Cnidaria</v>
      </c>
      <c r="P729" s="46" t="str">
        <f>IF($I729="","",_xlfn.LET(_xlpm.x,VLOOKUP($I729,'2026-01-09_taxon-match'!$A$2:$N$81,8,FALSE),IF(_xlpm.x=0,"",_xlpm.x)))</f>
        <v>Hydrozoa</v>
      </c>
      <c r="Q729" s="46" t="str">
        <f>IF($I729="","",_xlfn.LET(_xlpm.x,VLOOKUP($I729,'2026-01-09_taxon-match'!$A$2:$N$81,9,FALSE),IF(_xlpm.x=0,"",_xlpm.x)))</f>
        <v/>
      </c>
      <c r="R729" s="46" t="str">
        <f>IF($I729="","",_xlfn.LET(_xlpm.x,VLOOKUP($I729,'2026-01-09_taxon-match'!$A$2:$N$81,10,FALSE),IF(_xlpm.x=0,"",_xlpm.x)))</f>
        <v/>
      </c>
      <c r="S729" s="46" t="str">
        <f>IF($I729="","",_xlfn.LET(_xlpm.x,VLOOKUP($I729,'2026-01-09_taxon-match'!$A$2:$N$81,11,FALSE),IF(_xlpm.x=0,"",_xlpm.x)))</f>
        <v/>
      </c>
      <c r="T729" s="46" t="str">
        <f>IF($I729="","",_xlfn.LET(_xlpm.x,VLOOKUP($I729,'2026-01-09_taxon-match'!$A$2:$N$81,13,FALSE),IF(_xlpm.x=0,"",_xlpm.x)))</f>
        <v/>
      </c>
      <c r="U729" s="46">
        <v>1</v>
      </c>
      <c r="V729" s="2" t="s">
        <v>58</v>
      </c>
      <c r="Y729" s="46" t="str">
        <f>IF(V729="","",_xlfn.LET(_xlpm.x,VLOOKUP(V729,'Drop-down_menus'!$D$2:$E$13,2,FALSE),IF(_xlpm.x=0,"",_xlpm.x)))</f>
        <v>https://orcid.org/0000-0002-9708-1761</v>
      </c>
      <c r="Z729" s="46" t="str">
        <f>IF(W729="","",_xlfn.LET(_xlpm.x,VLOOKUP(W729,'Drop-down_menus'!$D$2:$E$13,2,FALSE),IF(_xlpm.x=0,"",_xlpm.x)))</f>
        <v/>
      </c>
      <c r="AA729" s="46" t="str">
        <f>IF(X729="","",_xlfn.LET(_xlpm.x,VLOOKUP(X729,'Drop-down_menus'!$D$2:$E$13,2,FALSE),IF(_xlpm.x=0,"",_xlpm.x)))</f>
        <v/>
      </c>
      <c r="AB729" s="46" t="s">
        <v>300</v>
      </c>
      <c r="AC729" s="46" t="s">
        <v>1255</v>
      </c>
    </row>
    <row r="730" spans="2:29" ht="13.5" customHeight="1">
      <c r="B730" s="46">
        <v>606</v>
      </c>
      <c r="C730" s="46" t="s">
        <v>123</v>
      </c>
      <c r="D730" s="46" t="b">
        <f>COUNTIF(Events!$B$2:$B$171, C730) &gt; 0</f>
        <v>1</v>
      </c>
      <c r="E730" s="46" t="s">
        <v>169</v>
      </c>
      <c r="F730" s="46" t="s">
        <v>298</v>
      </c>
      <c r="G730" s="46" t="s">
        <v>313</v>
      </c>
      <c r="I730" s="46" t="s">
        <v>313</v>
      </c>
      <c r="J730" s="46" t="str">
        <f>IF(I730="","",_xlfn.LET(_xlpm.x,VLOOKUP(I730,'2026-01-09_taxon-match'!$A$2:$N$81,4,FALSE),IF(_xlpm.x=0,"",_xlpm.x)))</f>
        <v>Hydrozoa</v>
      </c>
      <c r="L730" s="46" t="str">
        <f>IF(I730="","",_xlfn.LET(_xlpm.x,VLOOKUP(I730,'2026-01-09_taxon-match'!$A$2:$N$81,3,FALSE),IF(_xlpm.x=0,"",_xlpm.x)))</f>
        <v>urn:lsid:marinespecies.org:taxname:1337</v>
      </c>
      <c r="M730" s="46" t="str">
        <f>IF($I730="","",_xlfn.LET(_xlpm.x,VLOOKUP($I730,'2026-01-09_taxon-match'!$A$2:$N$81,5,FALSE),IF(_xlpm.x=0,"",_xlpm.x)))</f>
        <v>Owen, 1843</v>
      </c>
      <c r="N730" s="46" t="str">
        <f>IF($I730="","",_xlfn.LET(_xlpm.x,VLOOKUP($I730,'2026-01-09_taxon-match'!$A$2:$N$81,6,FALSE),IF(_xlpm.x=0,"",_xlpm.x)))</f>
        <v>Animalia</v>
      </c>
      <c r="O730" s="46" t="str">
        <f>IF($I730="","",_xlfn.LET(_xlpm.x,VLOOKUP($I730,'2026-01-09_taxon-match'!$A$2:$N$81,7,FALSE),IF(_xlpm.x=0,"",_xlpm.x)))</f>
        <v>Cnidaria</v>
      </c>
      <c r="P730" s="46" t="str">
        <f>IF($I730="","",_xlfn.LET(_xlpm.x,VLOOKUP($I730,'2026-01-09_taxon-match'!$A$2:$N$81,8,FALSE),IF(_xlpm.x=0,"",_xlpm.x)))</f>
        <v>Hydrozoa</v>
      </c>
      <c r="Q730" s="46" t="str">
        <f>IF($I730="","",_xlfn.LET(_xlpm.x,VLOOKUP($I730,'2026-01-09_taxon-match'!$A$2:$N$81,9,FALSE),IF(_xlpm.x=0,"",_xlpm.x)))</f>
        <v/>
      </c>
      <c r="R730" s="46" t="str">
        <f>IF($I730="","",_xlfn.LET(_xlpm.x,VLOOKUP($I730,'2026-01-09_taxon-match'!$A$2:$N$81,10,FALSE),IF(_xlpm.x=0,"",_xlpm.x)))</f>
        <v/>
      </c>
      <c r="S730" s="46" t="str">
        <f>IF($I730="","",_xlfn.LET(_xlpm.x,VLOOKUP($I730,'2026-01-09_taxon-match'!$A$2:$N$81,11,FALSE),IF(_xlpm.x=0,"",_xlpm.x)))</f>
        <v/>
      </c>
      <c r="T730" s="46" t="str">
        <f>IF($I730="","",_xlfn.LET(_xlpm.x,VLOOKUP($I730,'2026-01-09_taxon-match'!$A$2:$N$81,13,FALSE),IF(_xlpm.x=0,"",_xlpm.x)))</f>
        <v/>
      </c>
      <c r="U730" s="46">
        <v>1</v>
      </c>
      <c r="V730" s="46" t="s">
        <v>58</v>
      </c>
      <c r="Y730" s="46" t="str">
        <f>IF(V730="","",_xlfn.LET(_xlpm.x,VLOOKUP(V730,'Drop-down_menus'!$D$2:$E$13,2,FALSE),IF(_xlpm.x=0,"",_xlpm.x)))</f>
        <v>https://orcid.org/0000-0002-9708-1761</v>
      </c>
      <c r="Z730" s="46" t="str">
        <f>IF(W730="","",_xlfn.LET(_xlpm.x,VLOOKUP(W730,'Drop-down_menus'!$D$2:$E$13,2,FALSE),IF(_xlpm.x=0,"",_xlpm.x)))</f>
        <v/>
      </c>
      <c r="AA730" s="46" t="str">
        <f>IF(X730="","",_xlfn.LET(_xlpm.x,VLOOKUP(X730,'Drop-down_menus'!$D$2:$E$13,2,FALSE),IF(_xlpm.x=0,"",_xlpm.x)))</f>
        <v/>
      </c>
      <c r="AB730" s="14" t="s">
        <v>300</v>
      </c>
      <c r="AC730" s="14" t="s">
        <v>301</v>
      </c>
    </row>
    <row r="731" spans="2:29" ht="13.5" customHeight="1">
      <c r="B731" s="46">
        <v>607</v>
      </c>
      <c r="C731" s="46" t="s">
        <v>123</v>
      </c>
      <c r="D731" s="46" t="b">
        <f>COUNTIF(Events!$B$2:$B$171, C731) &gt; 0</f>
        <v>1</v>
      </c>
      <c r="G731" s="46" t="s">
        <v>1221</v>
      </c>
      <c r="I731" s="2" t="s">
        <v>308</v>
      </c>
      <c r="J731" s="46" t="str">
        <f>IF(I731="","",_xlfn.LET(_xlpm.x,VLOOKUP(I731,'2026-01-09_taxon-match'!$A$2:$N$81,4,FALSE),IF(_xlpm.x=0,"",_xlpm.x)))</f>
        <v>Margarella</v>
      </c>
      <c r="K731" s="46" t="s">
        <v>1318</v>
      </c>
      <c r="L731" s="46" t="str">
        <f>IF(I731="","",_xlfn.LET(_xlpm.x,VLOOKUP(I731,'2026-01-09_taxon-match'!$A$2:$N$81,3,FALSE),IF(_xlpm.x=0,"",_xlpm.x)))</f>
        <v>urn:lsid:marinespecies.org:taxname:196989</v>
      </c>
      <c r="M731" s="46" t="str">
        <f>IF($I731="","",_xlfn.LET(_xlpm.x,VLOOKUP($I731,'2026-01-09_taxon-match'!$A$2:$N$81,5,FALSE),IF(_xlpm.x=0,"",_xlpm.x)))</f>
        <v>Thiele, 1893</v>
      </c>
      <c r="N731" s="46" t="str">
        <f>IF($I731="","",_xlfn.LET(_xlpm.x,VLOOKUP($I731,'2026-01-09_taxon-match'!$A$2:$N$81,6,FALSE),IF(_xlpm.x=0,"",_xlpm.x)))</f>
        <v>Animalia</v>
      </c>
      <c r="O731" s="46" t="str">
        <f>IF($I731="","",_xlfn.LET(_xlpm.x,VLOOKUP($I731,'2026-01-09_taxon-match'!$A$2:$N$81,7,FALSE),IF(_xlpm.x=0,"",_xlpm.x)))</f>
        <v>Mollusca</v>
      </c>
      <c r="P731" s="46" t="str">
        <f>IF($I731="","",_xlfn.LET(_xlpm.x,VLOOKUP($I731,'2026-01-09_taxon-match'!$A$2:$N$81,8,FALSE),IF(_xlpm.x=0,"",_xlpm.x)))</f>
        <v>Gastropoda</v>
      </c>
      <c r="Q731" s="46" t="str">
        <f>IF($I731="","",_xlfn.LET(_xlpm.x,VLOOKUP($I731,'2026-01-09_taxon-match'!$A$2:$N$81,9,FALSE),IF(_xlpm.x=0,"",_xlpm.x)))</f>
        <v>Trochida</v>
      </c>
      <c r="R731" s="46" t="str">
        <f>IF($I731="","",_xlfn.LET(_xlpm.x,VLOOKUP($I731,'2026-01-09_taxon-match'!$A$2:$N$81,10,FALSE),IF(_xlpm.x=0,"",_xlpm.x)))</f>
        <v>Calliostomatidae</v>
      </c>
      <c r="S731" s="46" t="str">
        <f>IF($I731="","",_xlfn.LET(_xlpm.x,VLOOKUP($I731,'2026-01-09_taxon-match'!$A$2:$N$81,11,FALSE),IF(_xlpm.x=0,"",_xlpm.x)))</f>
        <v>Margarella</v>
      </c>
      <c r="T731" s="46" t="str">
        <f>IF($I731="","",_xlfn.LET(_xlpm.x,VLOOKUP($I731,'2026-01-09_taxon-match'!$A$2:$N$81,13,FALSE),IF(_xlpm.x=0,"",_xlpm.x)))</f>
        <v/>
      </c>
      <c r="U731" s="46">
        <v>1</v>
      </c>
      <c r="V731" s="2" t="s">
        <v>58</v>
      </c>
      <c r="Y731" s="46" t="str">
        <f>IF(V731="","",_xlfn.LET(_xlpm.x,VLOOKUP(V731,'Drop-down_menus'!$D$2:$E$13,2,FALSE),IF(_xlpm.x=0,"",_xlpm.x)))</f>
        <v>https://orcid.org/0000-0002-9708-1761</v>
      </c>
      <c r="Z731" s="46" t="str">
        <f>IF(W731="","",_xlfn.LET(_xlpm.x,VLOOKUP(W731,'Drop-down_menus'!$D$2:$E$13,2,FALSE),IF(_xlpm.x=0,"",_xlpm.x)))</f>
        <v/>
      </c>
      <c r="AA731" s="46" t="str">
        <f>IF(X731="","",_xlfn.LET(_xlpm.x,VLOOKUP(X731,'Drop-down_menus'!$D$2:$E$13,2,FALSE),IF(_xlpm.x=0,"",_xlpm.x)))</f>
        <v/>
      </c>
      <c r="AB731" s="46" t="s">
        <v>300</v>
      </c>
      <c r="AC731" s="46" t="s">
        <v>1255</v>
      </c>
    </row>
    <row r="732" spans="2:29" ht="13.5" customHeight="1">
      <c r="B732" s="46">
        <v>607</v>
      </c>
      <c r="C732" s="46" t="s">
        <v>123</v>
      </c>
      <c r="D732" s="46" t="b">
        <f>COUNTIF(Events!$B$2:$B$171, C732) &gt; 0</f>
        <v>1</v>
      </c>
      <c r="E732" s="46" t="s">
        <v>169</v>
      </c>
      <c r="F732" s="46" t="s">
        <v>298</v>
      </c>
      <c r="G732" s="46" t="s">
        <v>308</v>
      </c>
      <c r="I732" s="2" t="s">
        <v>308</v>
      </c>
      <c r="J732" s="46" t="str">
        <f>IF(I732="","",_xlfn.LET(_xlpm.x,VLOOKUP(I732,'2026-01-09_taxon-match'!$A$2:$N$81,4,FALSE),IF(_xlpm.x=0,"",_xlpm.x)))</f>
        <v>Margarella</v>
      </c>
      <c r="L732" s="46" t="str">
        <f>IF(I732="","",_xlfn.LET(_xlpm.x,VLOOKUP(I732,'2026-01-09_taxon-match'!$A$2:$N$81,3,FALSE),IF(_xlpm.x=0,"",_xlpm.x)))</f>
        <v>urn:lsid:marinespecies.org:taxname:196989</v>
      </c>
      <c r="M732" s="46" t="str">
        <f>IF($I732="","",_xlfn.LET(_xlpm.x,VLOOKUP($I732,'2026-01-09_taxon-match'!$A$2:$N$81,5,FALSE),IF(_xlpm.x=0,"",_xlpm.x)))</f>
        <v>Thiele, 1893</v>
      </c>
      <c r="N732" s="46" t="str">
        <f>IF($I732="","",_xlfn.LET(_xlpm.x,VLOOKUP($I732,'2026-01-09_taxon-match'!$A$2:$N$81,6,FALSE),IF(_xlpm.x=0,"",_xlpm.x)))</f>
        <v>Animalia</v>
      </c>
      <c r="O732" s="46" t="str">
        <f>IF($I732="","",_xlfn.LET(_xlpm.x,VLOOKUP($I732,'2026-01-09_taxon-match'!$A$2:$N$81,7,FALSE),IF(_xlpm.x=0,"",_xlpm.x)))</f>
        <v>Mollusca</v>
      </c>
      <c r="P732" s="46" t="str">
        <f>IF($I732="","",_xlfn.LET(_xlpm.x,VLOOKUP($I732,'2026-01-09_taxon-match'!$A$2:$N$81,8,FALSE),IF(_xlpm.x=0,"",_xlpm.x)))</f>
        <v>Gastropoda</v>
      </c>
      <c r="Q732" s="46" t="str">
        <f>IF($I732="","",_xlfn.LET(_xlpm.x,VLOOKUP($I732,'2026-01-09_taxon-match'!$A$2:$N$81,9,FALSE),IF(_xlpm.x=0,"",_xlpm.x)))</f>
        <v>Trochida</v>
      </c>
      <c r="R732" s="46" t="str">
        <f>IF($I732="","",_xlfn.LET(_xlpm.x,VLOOKUP($I732,'2026-01-09_taxon-match'!$A$2:$N$81,10,FALSE),IF(_xlpm.x=0,"",_xlpm.x)))</f>
        <v>Calliostomatidae</v>
      </c>
      <c r="S732" s="46" t="str">
        <f>IF($I732="","",_xlfn.LET(_xlpm.x,VLOOKUP($I732,'2026-01-09_taxon-match'!$A$2:$N$81,11,FALSE),IF(_xlpm.x=0,"",_xlpm.x)))</f>
        <v>Margarella</v>
      </c>
      <c r="T732" s="46" t="str">
        <f>IF($I732="","",_xlfn.LET(_xlpm.x,VLOOKUP($I732,'2026-01-09_taxon-match'!$A$2:$N$81,13,FALSE),IF(_xlpm.x=0,"",_xlpm.x)))</f>
        <v/>
      </c>
      <c r="U732" s="46">
        <v>1</v>
      </c>
      <c r="V732" s="46" t="s">
        <v>58</v>
      </c>
      <c r="Y732" s="46" t="str">
        <f>IF(V732="","",_xlfn.LET(_xlpm.x,VLOOKUP(V732,'Drop-down_menus'!$D$2:$E$13,2,FALSE),IF(_xlpm.x=0,"",_xlpm.x)))</f>
        <v>https://orcid.org/0000-0002-9708-1761</v>
      </c>
      <c r="Z732" s="46" t="str">
        <f>IF(W732="","",_xlfn.LET(_xlpm.x,VLOOKUP(W732,'Drop-down_menus'!$D$2:$E$13,2,FALSE),IF(_xlpm.x=0,"",_xlpm.x)))</f>
        <v/>
      </c>
      <c r="AA732" s="46" t="str">
        <f>IF(X732="","",_xlfn.LET(_xlpm.x,VLOOKUP(X732,'Drop-down_menus'!$D$2:$E$13,2,FALSE),IF(_xlpm.x=0,"",_xlpm.x)))</f>
        <v/>
      </c>
      <c r="AB732" s="14" t="s">
        <v>300</v>
      </c>
      <c r="AC732" s="14" t="s">
        <v>301</v>
      </c>
    </row>
    <row r="733" spans="2:29" ht="13.5" customHeight="1">
      <c r="B733" s="46">
        <v>608</v>
      </c>
      <c r="C733" s="46" t="s">
        <v>123</v>
      </c>
      <c r="D733" s="46" t="b">
        <f>COUNTIF(Events!$B$2:$B$171, C733) &gt; 0</f>
        <v>1</v>
      </c>
      <c r="G733" s="46" t="s">
        <v>1222</v>
      </c>
      <c r="I733" s="46" t="s">
        <v>1222</v>
      </c>
      <c r="J733" s="46" t="str">
        <f>IF(I733="","",_xlfn.LET(_xlpm.x,VLOOKUP(I733,'2026-01-09_taxon-match'!$A$2:$N$81,4,FALSE),IF(_xlpm.x=0,"",_xlpm.x)))</f>
        <v>Kirkpatrickia variolosa</v>
      </c>
      <c r="L733" s="46" t="str">
        <f>IF(I733="","",_xlfn.LET(_xlpm.x,VLOOKUP(I733,'2026-01-09_taxon-match'!$A$2:$N$81,3,FALSE),IF(_xlpm.x=0,"",_xlpm.x)))</f>
        <v>urn:lsid:marinespecies.org:taxname:169300</v>
      </c>
      <c r="M733" s="46" t="str">
        <f>IF($I733="","",_xlfn.LET(_xlpm.x,VLOOKUP($I733,'2026-01-09_taxon-match'!$A$2:$N$81,5,FALSE),IF(_xlpm.x=0,"",_xlpm.x)))</f>
        <v>(Kirkpatrick, 1907)</v>
      </c>
      <c r="N733" s="46" t="str">
        <f>IF($I733="","",_xlfn.LET(_xlpm.x,VLOOKUP($I733,'2026-01-09_taxon-match'!$A$2:$N$81,6,FALSE),IF(_xlpm.x=0,"",_xlpm.x)))</f>
        <v>Animalia</v>
      </c>
      <c r="O733" s="46" t="str">
        <f>IF($I733="","",_xlfn.LET(_xlpm.x,VLOOKUP($I733,'2026-01-09_taxon-match'!$A$2:$N$81,7,FALSE),IF(_xlpm.x=0,"",_xlpm.x)))</f>
        <v>Porifera</v>
      </c>
      <c r="P733" s="46" t="str">
        <f>IF($I733="","",_xlfn.LET(_xlpm.x,VLOOKUP($I733,'2026-01-09_taxon-match'!$A$2:$N$81,8,FALSE),IF(_xlpm.x=0,"",_xlpm.x)))</f>
        <v>Demospongiae</v>
      </c>
      <c r="Q733" s="46" t="str">
        <f>IF($I733="","",_xlfn.LET(_xlpm.x,VLOOKUP($I733,'2026-01-09_taxon-match'!$A$2:$N$81,9,FALSE),IF(_xlpm.x=0,"",_xlpm.x)))</f>
        <v>Poecilosclerida</v>
      </c>
      <c r="R733" s="46" t="str">
        <f>IF($I733="","",_xlfn.LET(_xlpm.x,VLOOKUP($I733,'2026-01-09_taxon-match'!$A$2:$N$81,10,FALSE),IF(_xlpm.x=0,"",_xlpm.x)))</f>
        <v>Hymedesmiidae</v>
      </c>
      <c r="S733" s="46" t="str">
        <f>IF($I733="","",_xlfn.LET(_xlpm.x,VLOOKUP($I733,'2026-01-09_taxon-match'!$A$2:$N$81,11,FALSE),IF(_xlpm.x=0,"",_xlpm.x)))</f>
        <v>Kirkpatrickia</v>
      </c>
      <c r="T733" s="46" t="str">
        <f>IF($I733="","",_xlfn.LET(_xlpm.x,VLOOKUP($I733,'2026-01-09_taxon-match'!$A$2:$N$81,13,FALSE),IF(_xlpm.x=0,"",_xlpm.x)))</f>
        <v>variolosa</v>
      </c>
      <c r="U733" s="46">
        <v>1</v>
      </c>
      <c r="V733" s="2" t="s">
        <v>58</v>
      </c>
      <c r="Y733" s="46" t="str">
        <f>IF(V733="","",_xlfn.LET(_xlpm.x,VLOOKUP(V733,'Drop-down_menus'!$D$2:$E$13,2,FALSE),IF(_xlpm.x=0,"",_xlpm.x)))</f>
        <v>https://orcid.org/0000-0002-9708-1761</v>
      </c>
      <c r="Z733" s="46" t="str">
        <f>IF(W733="","",_xlfn.LET(_xlpm.x,VLOOKUP(W733,'Drop-down_menus'!$D$2:$E$13,2,FALSE),IF(_xlpm.x=0,"",_xlpm.x)))</f>
        <v/>
      </c>
      <c r="AA733" s="46" t="str">
        <f>IF(X733="","",_xlfn.LET(_xlpm.x,VLOOKUP(X733,'Drop-down_menus'!$D$2:$E$13,2,FALSE),IF(_xlpm.x=0,"",_xlpm.x)))</f>
        <v/>
      </c>
      <c r="AB733" s="46" t="s">
        <v>300</v>
      </c>
      <c r="AC733" s="46" t="s">
        <v>1255</v>
      </c>
    </row>
    <row r="734" spans="2:29" ht="13.5" customHeight="1">
      <c r="B734" s="46">
        <v>608</v>
      </c>
      <c r="C734" s="46" t="s">
        <v>123</v>
      </c>
      <c r="D734" s="46" t="b">
        <f>COUNTIF(Events!$B$2:$B$171, C734) &gt; 0</f>
        <v>1</v>
      </c>
      <c r="E734" s="46" t="s">
        <v>169</v>
      </c>
      <c r="F734" s="46" t="s">
        <v>298</v>
      </c>
      <c r="G734" s="46" t="s">
        <v>314</v>
      </c>
      <c r="I734" s="46" t="s">
        <v>1222</v>
      </c>
      <c r="J734" s="46" t="str">
        <f>IF(I734="","",_xlfn.LET(_xlpm.x,VLOOKUP(I734,'2026-01-09_taxon-match'!$A$2:$N$81,4,FALSE),IF(_xlpm.x=0,"",_xlpm.x)))</f>
        <v>Kirkpatrickia variolosa</v>
      </c>
      <c r="L734" s="46" t="str">
        <f>IF(I734="","",_xlfn.LET(_xlpm.x,VLOOKUP(I734,'2026-01-09_taxon-match'!$A$2:$N$81,3,FALSE),IF(_xlpm.x=0,"",_xlpm.x)))</f>
        <v>urn:lsid:marinespecies.org:taxname:169300</v>
      </c>
      <c r="M734" s="46" t="str">
        <f>IF($I734="","",_xlfn.LET(_xlpm.x,VLOOKUP($I734,'2026-01-09_taxon-match'!$A$2:$N$81,5,FALSE),IF(_xlpm.x=0,"",_xlpm.x)))</f>
        <v>(Kirkpatrick, 1907)</v>
      </c>
      <c r="N734" s="46" t="str">
        <f>IF($I734="","",_xlfn.LET(_xlpm.x,VLOOKUP($I734,'2026-01-09_taxon-match'!$A$2:$N$81,6,FALSE),IF(_xlpm.x=0,"",_xlpm.x)))</f>
        <v>Animalia</v>
      </c>
      <c r="O734" s="46" t="str">
        <f>IF($I734="","",_xlfn.LET(_xlpm.x,VLOOKUP($I734,'2026-01-09_taxon-match'!$A$2:$N$81,7,FALSE),IF(_xlpm.x=0,"",_xlpm.x)))</f>
        <v>Porifera</v>
      </c>
      <c r="P734" s="46" t="str">
        <f>IF($I734="","",_xlfn.LET(_xlpm.x,VLOOKUP($I734,'2026-01-09_taxon-match'!$A$2:$N$81,8,FALSE),IF(_xlpm.x=0,"",_xlpm.x)))</f>
        <v>Demospongiae</v>
      </c>
      <c r="Q734" s="46" t="str">
        <f>IF($I734="","",_xlfn.LET(_xlpm.x,VLOOKUP($I734,'2026-01-09_taxon-match'!$A$2:$N$81,9,FALSE),IF(_xlpm.x=0,"",_xlpm.x)))</f>
        <v>Poecilosclerida</v>
      </c>
      <c r="R734" s="46" t="str">
        <f>IF($I734="","",_xlfn.LET(_xlpm.x,VLOOKUP($I734,'2026-01-09_taxon-match'!$A$2:$N$81,10,FALSE),IF(_xlpm.x=0,"",_xlpm.x)))</f>
        <v>Hymedesmiidae</v>
      </c>
      <c r="S734" s="46" t="str">
        <f>IF($I734="","",_xlfn.LET(_xlpm.x,VLOOKUP($I734,'2026-01-09_taxon-match'!$A$2:$N$81,11,FALSE),IF(_xlpm.x=0,"",_xlpm.x)))</f>
        <v>Kirkpatrickia</v>
      </c>
      <c r="T734" s="46" t="str">
        <f>IF($I734="","",_xlfn.LET(_xlpm.x,VLOOKUP($I734,'2026-01-09_taxon-match'!$A$2:$N$81,13,FALSE),IF(_xlpm.x=0,"",_xlpm.x)))</f>
        <v>variolosa</v>
      </c>
      <c r="U734" s="46">
        <v>1</v>
      </c>
      <c r="V734" s="46" t="s">
        <v>58</v>
      </c>
      <c r="Y734" s="46" t="str">
        <f>IF(V734="","",_xlfn.LET(_xlpm.x,VLOOKUP(V734,'Drop-down_menus'!$D$2:$E$13,2,FALSE),IF(_xlpm.x=0,"",_xlpm.x)))</f>
        <v>https://orcid.org/0000-0002-9708-1761</v>
      </c>
      <c r="Z734" s="46" t="str">
        <f>IF(W734="","",_xlfn.LET(_xlpm.x,VLOOKUP(W734,'Drop-down_menus'!$D$2:$E$13,2,FALSE),IF(_xlpm.x=0,"",_xlpm.x)))</f>
        <v/>
      </c>
      <c r="AA734" s="46" t="str">
        <f>IF(X734="","",_xlfn.LET(_xlpm.x,VLOOKUP(X734,'Drop-down_menus'!$D$2:$E$13,2,FALSE),IF(_xlpm.x=0,"",_xlpm.x)))</f>
        <v/>
      </c>
      <c r="AB734" s="14" t="s">
        <v>300</v>
      </c>
      <c r="AC734" s="14" t="s">
        <v>301</v>
      </c>
    </row>
    <row r="735" spans="2:29" ht="13.5" customHeight="1">
      <c r="B735" s="46">
        <v>609</v>
      </c>
      <c r="C735" s="46" t="s">
        <v>123</v>
      </c>
      <c r="D735" s="46" t="b">
        <f>COUNTIF(Events!$B$2:$B$171, C735) &gt; 0</f>
        <v>1</v>
      </c>
      <c r="G735" s="46" t="s">
        <v>1206</v>
      </c>
      <c r="I735" s="46" t="s">
        <v>311</v>
      </c>
      <c r="J735" s="46" t="str">
        <f>IF(I735="","",_xlfn.LET(_xlpm.x,VLOOKUP(I735,'2026-01-09_taxon-match'!$A$2:$N$81,4,FALSE),IF(_xlpm.x=0,"",_xlpm.x)))</f>
        <v>Isopoda</v>
      </c>
      <c r="K735" s="46" t="s">
        <v>1318</v>
      </c>
      <c r="L735" s="46" t="str">
        <f>IF(I735="","",_xlfn.LET(_xlpm.x,VLOOKUP(I735,'2026-01-09_taxon-match'!$A$2:$N$81,3,FALSE),IF(_xlpm.x=0,"",_xlpm.x)))</f>
        <v>urn:lsid:marinespecies.org:taxname:1131</v>
      </c>
      <c r="M735" s="46" t="str">
        <f>IF($I735="","",_xlfn.LET(_xlpm.x,VLOOKUP($I735,'2026-01-09_taxon-match'!$A$2:$N$81,5,FALSE),IF(_xlpm.x=0,"",_xlpm.x)))</f>
        <v>Latreille, 1816</v>
      </c>
      <c r="N735" s="46" t="str">
        <f>IF($I735="","",_xlfn.LET(_xlpm.x,VLOOKUP($I735,'2026-01-09_taxon-match'!$A$2:$N$81,6,FALSE),IF(_xlpm.x=0,"",_xlpm.x)))</f>
        <v>Animalia</v>
      </c>
      <c r="O735" s="46" t="str">
        <f>IF($I735="","",_xlfn.LET(_xlpm.x,VLOOKUP($I735,'2026-01-09_taxon-match'!$A$2:$N$81,7,FALSE),IF(_xlpm.x=0,"",_xlpm.x)))</f>
        <v>Arthropoda</v>
      </c>
      <c r="P735" s="46" t="str">
        <f>IF($I735="","",_xlfn.LET(_xlpm.x,VLOOKUP($I735,'2026-01-09_taxon-match'!$A$2:$N$81,8,FALSE),IF(_xlpm.x=0,"",_xlpm.x)))</f>
        <v>Malacostraca</v>
      </c>
      <c r="Q735" s="46" t="str">
        <f>IF($I735="","",_xlfn.LET(_xlpm.x,VLOOKUP($I735,'2026-01-09_taxon-match'!$A$2:$N$81,9,FALSE),IF(_xlpm.x=0,"",_xlpm.x)))</f>
        <v>Isopoda</v>
      </c>
      <c r="R735" s="46" t="str">
        <f>IF($I735="","",_xlfn.LET(_xlpm.x,VLOOKUP($I735,'2026-01-09_taxon-match'!$A$2:$N$81,10,FALSE),IF(_xlpm.x=0,"",_xlpm.x)))</f>
        <v/>
      </c>
      <c r="S735" s="46" t="str">
        <f>IF($I735="","",_xlfn.LET(_xlpm.x,VLOOKUP($I735,'2026-01-09_taxon-match'!$A$2:$N$81,11,FALSE),IF(_xlpm.x=0,"",_xlpm.x)))</f>
        <v/>
      </c>
      <c r="T735" s="46" t="str">
        <f>IF($I735="","",_xlfn.LET(_xlpm.x,VLOOKUP($I735,'2026-01-09_taxon-match'!$A$2:$N$81,13,FALSE),IF(_xlpm.x=0,"",_xlpm.x)))</f>
        <v/>
      </c>
      <c r="U735" s="46" t="s">
        <v>1251</v>
      </c>
      <c r="V735" s="2" t="s">
        <v>58</v>
      </c>
      <c r="Y735" s="46" t="str">
        <f>IF(V735="","",_xlfn.LET(_xlpm.x,VLOOKUP(V735,'Drop-down_menus'!$D$2:$E$13,2,FALSE),IF(_xlpm.x=0,"",_xlpm.x)))</f>
        <v>https://orcid.org/0000-0002-9708-1761</v>
      </c>
      <c r="Z735" s="46" t="str">
        <f>IF(W735="","",_xlfn.LET(_xlpm.x,VLOOKUP(W735,'Drop-down_menus'!$D$2:$E$13,2,FALSE),IF(_xlpm.x=0,"",_xlpm.x)))</f>
        <v/>
      </c>
      <c r="AA735" s="46" t="str">
        <f>IF(X735="","",_xlfn.LET(_xlpm.x,VLOOKUP(X735,'Drop-down_menus'!$D$2:$E$13,2,FALSE),IF(_xlpm.x=0,"",_xlpm.x)))</f>
        <v/>
      </c>
      <c r="AB735" s="46" t="s">
        <v>300</v>
      </c>
      <c r="AC735" s="46" t="s">
        <v>1255</v>
      </c>
    </row>
    <row r="736" spans="2:29" ht="13.5" customHeight="1">
      <c r="B736" s="46">
        <v>609</v>
      </c>
      <c r="C736" s="46" t="s">
        <v>123</v>
      </c>
      <c r="D736" s="46" t="b">
        <f>COUNTIF(Events!$B$2:$B$171, C736) &gt; 0</f>
        <v>1</v>
      </c>
      <c r="E736" s="46" t="s">
        <v>169</v>
      </c>
      <c r="F736" s="46" t="s">
        <v>298</v>
      </c>
      <c r="G736" s="46" t="s">
        <v>311</v>
      </c>
      <c r="I736" s="46" t="s">
        <v>311</v>
      </c>
      <c r="J736" s="46" t="str">
        <f>IF(I736="","",_xlfn.LET(_xlpm.x,VLOOKUP(I736,'2026-01-09_taxon-match'!$A$2:$N$81,4,FALSE),IF(_xlpm.x=0,"",_xlpm.x)))</f>
        <v>Isopoda</v>
      </c>
      <c r="L736" s="46" t="str">
        <f>IF(I736="","",_xlfn.LET(_xlpm.x,VLOOKUP(I736,'2026-01-09_taxon-match'!$A$2:$N$81,3,FALSE),IF(_xlpm.x=0,"",_xlpm.x)))</f>
        <v>urn:lsid:marinespecies.org:taxname:1131</v>
      </c>
      <c r="M736" s="46" t="str">
        <f>IF($I736="","",_xlfn.LET(_xlpm.x,VLOOKUP($I736,'2026-01-09_taxon-match'!$A$2:$N$81,5,FALSE),IF(_xlpm.x=0,"",_xlpm.x)))</f>
        <v>Latreille, 1816</v>
      </c>
      <c r="N736" s="46" t="str">
        <f>IF($I736="","",_xlfn.LET(_xlpm.x,VLOOKUP($I736,'2026-01-09_taxon-match'!$A$2:$N$81,6,FALSE),IF(_xlpm.x=0,"",_xlpm.x)))</f>
        <v>Animalia</v>
      </c>
      <c r="O736" s="46" t="str">
        <f>IF($I736="","",_xlfn.LET(_xlpm.x,VLOOKUP($I736,'2026-01-09_taxon-match'!$A$2:$N$81,7,FALSE),IF(_xlpm.x=0,"",_xlpm.x)))</f>
        <v>Arthropoda</v>
      </c>
      <c r="P736" s="46" t="str">
        <f>IF($I736="","",_xlfn.LET(_xlpm.x,VLOOKUP($I736,'2026-01-09_taxon-match'!$A$2:$N$81,8,FALSE),IF(_xlpm.x=0,"",_xlpm.x)))</f>
        <v>Malacostraca</v>
      </c>
      <c r="Q736" s="46" t="str">
        <f>IF($I736="","",_xlfn.LET(_xlpm.x,VLOOKUP($I736,'2026-01-09_taxon-match'!$A$2:$N$81,9,FALSE),IF(_xlpm.x=0,"",_xlpm.x)))</f>
        <v>Isopoda</v>
      </c>
      <c r="R736" s="46" t="str">
        <f>IF($I736="","",_xlfn.LET(_xlpm.x,VLOOKUP($I736,'2026-01-09_taxon-match'!$A$2:$N$81,10,FALSE),IF(_xlpm.x=0,"",_xlpm.x)))</f>
        <v/>
      </c>
      <c r="S736" s="46" t="str">
        <f>IF($I736="","",_xlfn.LET(_xlpm.x,VLOOKUP($I736,'2026-01-09_taxon-match'!$A$2:$N$81,11,FALSE),IF(_xlpm.x=0,"",_xlpm.x)))</f>
        <v/>
      </c>
      <c r="T736" s="46" t="str">
        <f>IF($I736="","",_xlfn.LET(_xlpm.x,VLOOKUP($I736,'2026-01-09_taxon-match'!$A$2:$N$81,13,FALSE),IF(_xlpm.x=0,"",_xlpm.x)))</f>
        <v/>
      </c>
      <c r="U736" s="46">
        <v>1</v>
      </c>
      <c r="V736" s="46" t="s">
        <v>58</v>
      </c>
      <c r="Y736" s="46" t="str">
        <f>IF(V736="","",_xlfn.LET(_xlpm.x,VLOOKUP(V736,'Drop-down_menus'!$D$2:$E$13,2,FALSE),IF(_xlpm.x=0,"",_xlpm.x)))</f>
        <v>https://orcid.org/0000-0002-9708-1761</v>
      </c>
      <c r="Z736" s="46" t="str">
        <f>IF(W736="","",_xlfn.LET(_xlpm.x,VLOOKUP(W736,'Drop-down_menus'!$D$2:$E$13,2,FALSE),IF(_xlpm.x=0,"",_xlpm.x)))</f>
        <v/>
      </c>
      <c r="AA736" s="46" t="str">
        <f>IF(X736="","",_xlfn.LET(_xlpm.x,VLOOKUP(X736,'Drop-down_menus'!$D$2:$E$13,2,FALSE),IF(_xlpm.x=0,"",_xlpm.x)))</f>
        <v/>
      </c>
      <c r="AB736" s="14" t="s">
        <v>300</v>
      </c>
      <c r="AC736" s="14" t="s">
        <v>301</v>
      </c>
    </row>
    <row r="737" spans="1:35" ht="13.5" customHeight="1">
      <c r="B737" s="46">
        <v>610</v>
      </c>
      <c r="C737" s="46" t="s">
        <v>123</v>
      </c>
      <c r="D737" s="46" t="b">
        <f>COUNTIF(Events!$B$2:$B$171, C737) &gt; 0</f>
        <v>1</v>
      </c>
      <c r="G737" s="46" t="s">
        <v>1218</v>
      </c>
      <c r="I737" s="2" t="s">
        <v>304</v>
      </c>
      <c r="J737" s="46" t="str">
        <f>IF(I737="","",_xlfn.LET(_xlpm.x,VLOOKUP(I737,'2026-01-09_taxon-match'!$A$2:$N$81,4,FALSE),IF(_xlpm.x=0,"",_xlpm.x)))</f>
        <v>Porifera</v>
      </c>
      <c r="K737" s="46" t="s">
        <v>1318</v>
      </c>
      <c r="L737" s="46" t="str">
        <f>IF(I737="","",_xlfn.LET(_xlpm.x,VLOOKUP(I737,'2026-01-09_taxon-match'!$A$2:$N$81,3,FALSE),IF(_xlpm.x=0,"",_xlpm.x)))</f>
        <v>urn:lsid:marinespecies.org:taxname:558</v>
      </c>
      <c r="M737" s="46" t="str">
        <f>IF($I737="","",_xlfn.LET(_xlpm.x,VLOOKUP($I737,'2026-01-09_taxon-match'!$A$2:$N$81,5,FALSE),IF(_xlpm.x=0,"",_xlpm.x)))</f>
        <v>Grant, 1836</v>
      </c>
      <c r="N737" s="46" t="str">
        <f>IF($I737="","",_xlfn.LET(_xlpm.x,VLOOKUP($I737,'2026-01-09_taxon-match'!$A$2:$N$81,6,FALSE),IF(_xlpm.x=0,"",_xlpm.x)))</f>
        <v>Animalia</v>
      </c>
      <c r="O737" s="46" t="str">
        <f>IF($I737="","",_xlfn.LET(_xlpm.x,VLOOKUP($I737,'2026-01-09_taxon-match'!$A$2:$N$81,7,FALSE),IF(_xlpm.x=0,"",_xlpm.x)))</f>
        <v>Porifera</v>
      </c>
      <c r="P737" s="46" t="str">
        <f>IF($I737="","",_xlfn.LET(_xlpm.x,VLOOKUP($I737,'2026-01-09_taxon-match'!$A$2:$N$81,8,FALSE),IF(_xlpm.x=0,"",_xlpm.x)))</f>
        <v/>
      </c>
      <c r="Q737" s="46" t="str">
        <f>IF($I737="","",_xlfn.LET(_xlpm.x,VLOOKUP($I737,'2026-01-09_taxon-match'!$A$2:$N$81,9,FALSE),IF(_xlpm.x=0,"",_xlpm.x)))</f>
        <v/>
      </c>
      <c r="R737" s="46" t="str">
        <f>IF($I737="","",_xlfn.LET(_xlpm.x,VLOOKUP($I737,'2026-01-09_taxon-match'!$A$2:$N$81,10,FALSE),IF(_xlpm.x=0,"",_xlpm.x)))</f>
        <v/>
      </c>
      <c r="S737" s="46" t="str">
        <f>IF($I737="","",_xlfn.LET(_xlpm.x,VLOOKUP($I737,'2026-01-09_taxon-match'!$A$2:$N$81,11,FALSE),IF(_xlpm.x=0,"",_xlpm.x)))</f>
        <v/>
      </c>
      <c r="T737" s="46" t="str">
        <f>IF($I737="","",_xlfn.LET(_xlpm.x,VLOOKUP($I737,'2026-01-09_taxon-match'!$A$2:$N$81,13,FALSE),IF(_xlpm.x=0,"",_xlpm.x)))</f>
        <v/>
      </c>
      <c r="U737" s="46">
        <v>1</v>
      </c>
      <c r="V737" s="2" t="s">
        <v>58</v>
      </c>
      <c r="Y737" s="46" t="str">
        <f>IF(V737="","",_xlfn.LET(_xlpm.x,VLOOKUP(V737,'Drop-down_menus'!$D$2:$E$13,2,FALSE),IF(_xlpm.x=0,"",_xlpm.x)))</f>
        <v>https://orcid.org/0000-0002-9708-1761</v>
      </c>
      <c r="Z737" s="46" t="str">
        <f>IF(W737="","",_xlfn.LET(_xlpm.x,VLOOKUP(W737,'Drop-down_menus'!$D$2:$E$13,2,FALSE),IF(_xlpm.x=0,"",_xlpm.x)))</f>
        <v/>
      </c>
      <c r="AA737" s="46" t="str">
        <f>IF(X737="","",_xlfn.LET(_xlpm.x,VLOOKUP(X737,'Drop-down_menus'!$D$2:$E$13,2,FALSE),IF(_xlpm.x=0,"",_xlpm.x)))</f>
        <v/>
      </c>
      <c r="AB737" s="46" t="s">
        <v>300</v>
      </c>
      <c r="AC737" s="46" t="s">
        <v>1255</v>
      </c>
    </row>
    <row r="738" spans="1:35" ht="13.5" customHeight="1">
      <c r="B738" s="46">
        <v>610</v>
      </c>
      <c r="C738" s="46" t="s">
        <v>123</v>
      </c>
      <c r="D738" s="46" t="b">
        <f>COUNTIF(Events!$B$2:$B$171, C738) &gt; 0</f>
        <v>1</v>
      </c>
      <c r="E738" s="46" t="s">
        <v>169</v>
      </c>
      <c r="F738" s="46" t="s">
        <v>298</v>
      </c>
      <c r="G738" s="46" t="s">
        <v>304</v>
      </c>
      <c r="I738" s="2" t="s">
        <v>304</v>
      </c>
      <c r="J738" s="46" t="str">
        <f>IF(I738="","",_xlfn.LET(_xlpm.x,VLOOKUP(I738,'2026-01-09_taxon-match'!$A$2:$N$81,4,FALSE),IF(_xlpm.x=0,"",_xlpm.x)))</f>
        <v>Porifera</v>
      </c>
      <c r="L738" s="46" t="str">
        <f>IF(I738="","",_xlfn.LET(_xlpm.x,VLOOKUP(I738,'2026-01-09_taxon-match'!$A$2:$N$81,3,FALSE),IF(_xlpm.x=0,"",_xlpm.x)))</f>
        <v>urn:lsid:marinespecies.org:taxname:558</v>
      </c>
      <c r="M738" s="46" t="str">
        <f>IF($I738="","",_xlfn.LET(_xlpm.x,VLOOKUP($I738,'2026-01-09_taxon-match'!$A$2:$N$81,5,FALSE),IF(_xlpm.x=0,"",_xlpm.x)))</f>
        <v>Grant, 1836</v>
      </c>
      <c r="N738" s="46" t="str">
        <f>IF($I738="","",_xlfn.LET(_xlpm.x,VLOOKUP($I738,'2026-01-09_taxon-match'!$A$2:$N$81,6,FALSE),IF(_xlpm.x=0,"",_xlpm.x)))</f>
        <v>Animalia</v>
      </c>
      <c r="O738" s="46" t="str">
        <f>IF($I738="","",_xlfn.LET(_xlpm.x,VLOOKUP($I738,'2026-01-09_taxon-match'!$A$2:$N$81,7,FALSE),IF(_xlpm.x=0,"",_xlpm.x)))</f>
        <v>Porifera</v>
      </c>
      <c r="P738" s="46" t="str">
        <f>IF($I738="","",_xlfn.LET(_xlpm.x,VLOOKUP($I738,'2026-01-09_taxon-match'!$A$2:$N$81,8,FALSE),IF(_xlpm.x=0,"",_xlpm.x)))</f>
        <v/>
      </c>
      <c r="Q738" s="46" t="str">
        <f>IF($I738="","",_xlfn.LET(_xlpm.x,VLOOKUP($I738,'2026-01-09_taxon-match'!$A$2:$N$81,9,FALSE),IF(_xlpm.x=0,"",_xlpm.x)))</f>
        <v/>
      </c>
      <c r="R738" s="46" t="str">
        <f>IF($I738="","",_xlfn.LET(_xlpm.x,VLOOKUP($I738,'2026-01-09_taxon-match'!$A$2:$N$81,10,FALSE),IF(_xlpm.x=0,"",_xlpm.x)))</f>
        <v/>
      </c>
      <c r="S738" s="46" t="str">
        <f>IF($I738="","",_xlfn.LET(_xlpm.x,VLOOKUP($I738,'2026-01-09_taxon-match'!$A$2:$N$81,11,FALSE),IF(_xlpm.x=0,"",_xlpm.x)))</f>
        <v/>
      </c>
      <c r="T738" s="46" t="str">
        <f>IF($I738="","",_xlfn.LET(_xlpm.x,VLOOKUP($I738,'2026-01-09_taxon-match'!$A$2:$N$81,13,FALSE),IF(_xlpm.x=0,"",_xlpm.x)))</f>
        <v/>
      </c>
      <c r="U738" s="46">
        <v>1</v>
      </c>
      <c r="V738" s="46" t="s">
        <v>58</v>
      </c>
      <c r="Y738" s="46" t="str">
        <f>IF(V738="","",_xlfn.LET(_xlpm.x,VLOOKUP(V738,'Drop-down_menus'!$D$2:$E$13,2,FALSE),IF(_xlpm.x=0,"",_xlpm.x)))</f>
        <v>https://orcid.org/0000-0002-9708-1761</v>
      </c>
      <c r="Z738" s="46" t="str">
        <f>IF(W738="","",_xlfn.LET(_xlpm.x,VLOOKUP(W738,'Drop-down_menus'!$D$2:$E$13,2,FALSE),IF(_xlpm.x=0,"",_xlpm.x)))</f>
        <v/>
      </c>
      <c r="AA738" s="46" t="str">
        <f>IF(X738="","",_xlfn.LET(_xlpm.x,VLOOKUP(X738,'Drop-down_menus'!$D$2:$E$13,2,FALSE),IF(_xlpm.x=0,"",_xlpm.x)))</f>
        <v/>
      </c>
      <c r="AB738" s="14" t="s">
        <v>300</v>
      </c>
      <c r="AC738" s="14" t="s">
        <v>301</v>
      </c>
    </row>
    <row r="739" spans="1:35" s="47" customFormat="1" ht="13.5" customHeight="1">
      <c r="A739" s="46"/>
      <c r="B739" s="46">
        <v>611</v>
      </c>
      <c r="C739" s="46" t="s">
        <v>123</v>
      </c>
      <c r="D739" s="46" t="b">
        <f>COUNTIF(Events!$B$2:$B$171, C739) &gt; 0</f>
        <v>1</v>
      </c>
      <c r="E739" s="46"/>
      <c r="F739" s="46"/>
      <c r="G739" s="46" t="s">
        <v>1218</v>
      </c>
      <c r="H739" s="46"/>
      <c r="I739" s="2" t="s">
        <v>304</v>
      </c>
      <c r="J739" s="46" t="str">
        <f>IF(I739="","",_xlfn.LET(_xlpm.x,VLOOKUP(I739,'2026-01-09_taxon-match'!$A$2:$N$81,4,FALSE),IF(_xlpm.x=0,"",_xlpm.x)))</f>
        <v>Porifera</v>
      </c>
      <c r="K739" s="46" t="s">
        <v>1318</v>
      </c>
      <c r="L739" s="46" t="str">
        <f>IF(I739="","",_xlfn.LET(_xlpm.x,VLOOKUP(I739,'2026-01-09_taxon-match'!$A$2:$N$81,3,FALSE),IF(_xlpm.x=0,"",_xlpm.x)))</f>
        <v>urn:lsid:marinespecies.org:taxname:558</v>
      </c>
      <c r="M739" s="46" t="str">
        <f>IF($I739="","",_xlfn.LET(_xlpm.x,VLOOKUP($I739,'2026-01-09_taxon-match'!$A$2:$N$81,5,FALSE),IF(_xlpm.x=0,"",_xlpm.x)))</f>
        <v>Grant, 1836</v>
      </c>
      <c r="N739" s="46" t="str">
        <f>IF($I739="","",_xlfn.LET(_xlpm.x,VLOOKUP($I739,'2026-01-09_taxon-match'!$A$2:$N$81,6,FALSE),IF(_xlpm.x=0,"",_xlpm.x)))</f>
        <v>Animalia</v>
      </c>
      <c r="O739" s="46" t="str">
        <f>IF($I739="","",_xlfn.LET(_xlpm.x,VLOOKUP($I739,'2026-01-09_taxon-match'!$A$2:$N$81,7,FALSE),IF(_xlpm.x=0,"",_xlpm.x)))</f>
        <v>Porifera</v>
      </c>
      <c r="P739" s="46" t="str">
        <f>IF($I739="","",_xlfn.LET(_xlpm.x,VLOOKUP($I739,'2026-01-09_taxon-match'!$A$2:$N$81,8,FALSE),IF(_xlpm.x=0,"",_xlpm.x)))</f>
        <v/>
      </c>
      <c r="Q739" s="46" t="str">
        <f>IF($I739="","",_xlfn.LET(_xlpm.x,VLOOKUP($I739,'2026-01-09_taxon-match'!$A$2:$N$81,9,FALSE),IF(_xlpm.x=0,"",_xlpm.x)))</f>
        <v/>
      </c>
      <c r="R739" s="46" t="str">
        <f>IF($I739="","",_xlfn.LET(_xlpm.x,VLOOKUP($I739,'2026-01-09_taxon-match'!$A$2:$N$81,10,FALSE),IF(_xlpm.x=0,"",_xlpm.x)))</f>
        <v/>
      </c>
      <c r="S739" s="46" t="str">
        <f>IF($I739="","",_xlfn.LET(_xlpm.x,VLOOKUP($I739,'2026-01-09_taxon-match'!$A$2:$N$81,11,FALSE),IF(_xlpm.x=0,"",_xlpm.x)))</f>
        <v/>
      </c>
      <c r="T739" s="46" t="str">
        <f>IF($I739="","",_xlfn.LET(_xlpm.x,VLOOKUP($I739,'2026-01-09_taxon-match'!$A$2:$N$81,13,FALSE),IF(_xlpm.x=0,"",_xlpm.x)))</f>
        <v/>
      </c>
      <c r="U739" s="46">
        <v>1</v>
      </c>
      <c r="V739" s="2" t="s">
        <v>58</v>
      </c>
      <c r="W739" s="46"/>
      <c r="X739" s="46"/>
      <c r="Y739" s="46" t="str">
        <f>IF(V739="","",_xlfn.LET(_xlpm.x,VLOOKUP(V739,'Drop-down_menus'!$D$2:$E$13,2,FALSE),IF(_xlpm.x=0,"",_xlpm.x)))</f>
        <v>https://orcid.org/0000-0002-9708-1761</v>
      </c>
      <c r="Z739" s="46" t="str">
        <f>IF(W739="","",_xlfn.LET(_xlpm.x,VLOOKUP(W739,'Drop-down_menus'!$D$2:$E$13,2,FALSE),IF(_xlpm.x=0,"",_xlpm.x)))</f>
        <v/>
      </c>
      <c r="AA739" s="46" t="str">
        <f>IF(X739="","",_xlfn.LET(_xlpm.x,VLOOKUP(X739,'Drop-down_menus'!$D$2:$E$13,2,FALSE),IF(_xlpm.x=0,"",_xlpm.x)))</f>
        <v/>
      </c>
      <c r="AB739" s="46" t="s">
        <v>300</v>
      </c>
      <c r="AC739" s="46" t="s">
        <v>1255</v>
      </c>
      <c r="AD739" s="46"/>
      <c r="AE739" s="46"/>
      <c r="AF739" s="46"/>
      <c r="AG739" s="46"/>
      <c r="AH739" s="46"/>
      <c r="AI739" s="46"/>
    </row>
    <row r="740" spans="1:35" ht="13.5" customHeight="1">
      <c r="B740" s="46">
        <v>611</v>
      </c>
      <c r="C740" s="46" t="s">
        <v>123</v>
      </c>
      <c r="D740" s="46" t="b">
        <f>COUNTIF(Events!$B$2:$B$171, C740) &gt; 0</f>
        <v>1</v>
      </c>
      <c r="E740" s="46" t="s">
        <v>169</v>
      </c>
      <c r="F740" s="46" t="s">
        <v>298</v>
      </c>
      <c r="G740" s="46" t="s">
        <v>304</v>
      </c>
      <c r="I740" s="2" t="s">
        <v>304</v>
      </c>
      <c r="J740" s="46" t="str">
        <f>IF(I740="","",_xlfn.LET(_xlpm.x,VLOOKUP(I740,'2026-01-09_taxon-match'!$A$2:$N$81,4,FALSE),IF(_xlpm.x=0,"",_xlpm.x)))</f>
        <v>Porifera</v>
      </c>
      <c r="L740" s="46" t="str">
        <f>IF(I740="","",_xlfn.LET(_xlpm.x,VLOOKUP(I740,'2026-01-09_taxon-match'!$A$2:$N$81,3,FALSE),IF(_xlpm.x=0,"",_xlpm.x)))</f>
        <v>urn:lsid:marinespecies.org:taxname:558</v>
      </c>
      <c r="M740" s="46" t="str">
        <f>IF($I740="","",_xlfn.LET(_xlpm.x,VLOOKUP($I740,'2026-01-09_taxon-match'!$A$2:$N$81,5,FALSE),IF(_xlpm.x=0,"",_xlpm.x)))</f>
        <v>Grant, 1836</v>
      </c>
      <c r="N740" s="46" t="str">
        <f>IF($I740="","",_xlfn.LET(_xlpm.x,VLOOKUP($I740,'2026-01-09_taxon-match'!$A$2:$N$81,6,FALSE),IF(_xlpm.x=0,"",_xlpm.x)))</f>
        <v>Animalia</v>
      </c>
      <c r="O740" s="46" t="str">
        <f>IF($I740="","",_xlfn.LET(_xlpm.x,VLOOKUP($I740,'2026-01-09_taxon-match'!$A$2:$N$81,7,FALSE),IF(_xlpm.x=0,"",_xlpm.x)))</f>
        <v>Porifera</v>
      </c>
      <c r="P740" s="46" t="str">
        <f>IF($I740="","",_xlfn.LET(_xlpm.x,VLOOKUP($I740,'2026-01-09_taxon-match'!$A$2:$N$81,8,FALSE),IF(_xlpm.x=0,"",_xlpm.x)))</f>
        <v/>
      </c>
      <c r="Q740" s="46" t="str">
        <f>IF($I740="","",_xlfn.LET(_xlpm.x,VLOOKUP($I740,'2026-01-09_taxon-match'!$A$2:$N$81,9,FALSE),IF(_xlpm.x=0,"",_xlpm.x)))</f>
        <v/>
      </c>
      <c r="R740" s="46" t="str">
        <f>IF($I740="","",_xlfn.LET(_xlpm.x,VLOOKUP($I740,'2026-01-09_taxon-match'!$A$2:$N$81,10,FALSE),IF(_xlpm.x=0,"",_xlpm.x)))</f>
        <v/>
      </c>
      <c r="S740" s="46" t="str">
        <f>IF($I740="","",_xlfn.LET(_xlpm.x,VLOOKUP($I740,'2026-01-09_taxon-match'!$A$2:$N$81,11,FALSE),IF(_xlpm.x=0,"",_xlpm.x)))</f>
        <v/>
      </c>
      <c r="T740" s="46" t="str">
        <f>IF($I740="","",_xlfn.LET(_xlpm.x,VLOOKUP($I740,'2026-01-09_taxon-match'!$A$2:$N$81,13,FALSE),IF(_xlpm.x=0,"",_xlpm.x)))</f>
        <v/>
      </c>
      <c r="U740" s="46">
        <v>1</v>
      </c>
      <c r="V740" s="46" t="s">
        <v>58</v>
      </c>
      <c r="Y740" s="46" t="str">
        <f>IF(V740="","",_xlfn.LET(_xlpm.x,VLOOKUP(V740,'Drop-down_menus'!$D$2:$E$13,2,FALSE),IF(_xlpm.x=0,"",_xlpm.x)))</f>
        <v>https://orcid.org/0000-0002-9708-1761</v>
      </c>
      <c r="Z740" s="46" t="str">
        <f>IF(W740="","",_xlfn.LET(_xlpm.x,VLOOKUP(W740,'Drop-down_menus'!$D$2:$E$13,2,FALSE),IF(_xlpm.x=0,"",_xlpm.x)))</f>
        <v/>
      </c>
      <c r="AA740" s="46" t="str">
        <f>IF(X740="","",_xlfn.LET(_xlpm.x,VLOOKUP(X740,'Drop-down_menus'!$D$2:$E$13,2,FALSE),IF(_xlpm.x=0,"",_xlpm.x)))</f>
        <v/>
      </c>
      <c r="AB740" s="14" t="s">
        <v>300</v>
      </c>
      <c r="AC740" s="14" t="s">
        <v>301</v>
      </c>
    </row>
    <row r="741" spans="1:35" ht="13.5" customHeight="1">
      <c r="B741" s="46">
        <v>612</v>
      </c>
      <c r="C741" s="46" t="s">
        <v>123</v>
      </c>
      <c r="D741" s="46" t="b">
        <f>COUNTIF(Events!$B$2:$B$171, C741) &gt; 0</f>
        <v>1</v>
      </c>
      <c r="G741" s="46" t="s">
        <v>1217</v>
      </c>
      <c r="I741" s="46" t="s">
        <v>1217</v>
      </c>
      <c r="J741" s="46" t="str">
        <f>IF(I741="","",_xlfn.LET(_xlpm.x,VLOOKUP(I741,'2026-01-09_taxon-match'!$A$2:$N$81,4,FALSE),IF(_xlpm.x=0,"",_xlpm.x)))</f>
        <v>Homaxinella balfourensis</v>
      </c>
      <c r="L741" s="46" t="str">
        <f>IF(I741="","",_xlfn.LET(_xlpm.x,VLOOKUP(I741,'2026-01-09_taxon-match'!$A$2:$N$81,3,FALSE),IF(_xlpm.x=0,"",_xlpm.x)))</f>
        <v>urn:lsid:marinespecies.org:taxname:170758</v>
      </c>
      <c r="M741" s="46" t="str">
        <f>IF($I741="","",_xlfn.LET(_xlpm.x,VLOOKUP($I741,'2026-01-09_taxon-match'!$A$2:$N$81,5,FALSE),IF(_xlpm.x=0,"",_xlpm.x)))</f>
        <v>(Ridley &amp; Dendy, 1886)</v>
      </c>
      <c r="N741" s="46" t="str">
        <f>IF($I741="","",_xlfn.LET(_xlpm.x,VLOOKUP($I741,'2026-01-09_taxon-match'!$A$2:$N$81,6,FALSE),IF(_xlpm.x=0,"",_xlpm.x)))</f>
        <v>Animalia</v>
      </c>
      <c r="O741" s="46" t="str">
        <f>IF($I741="","",_xlfn.LET(_xlpm.x,VLOOKUP($I741,'2026-01-09_taxon-match'!$A$2:$N$81,7,FALSE),IF(_xlpm.x=0,"",_xlpm.x)))</f>
        <v>Porifera</v>
      </c>
      <c r="P741" s="46" t="str">
        <f>IF($I741="","",_xlfn.LET(_xlpm.x,VLOOKUP($I741,'2026-01-09_taxon-match'!$A$2:$N$81,8,FALSE),IF(_xlpm.x=0,"",_xlpm.x)))</f>
        <v>Demospongiae</v>
      </c>
      <c r="Q741" s="46" t="str">
        <f>IF($I741="","",_xlfn.LET(_xlpm.x,VLOOKUP($I741,'2026-01-09_taxon-match'!$A$2:$N$81,9,FALSE),IF(_xlpm.x=0,"",_xlpm.x)))</f>
        <v>Suberitida</v>
      </c>
      <c r="R741" s="46" t="str">
        <f>IF($I741="","",_xlfn.LET(_xlpm.x,VLOOKUP($I741,'2026-01-09_taxon-match'!$A$2:$N$81,10,FALSE),IF(_xlpm.x=0,"",_xlpm.x)))</f>
        <v>Suberitidae</v>
      </c>
      <c r="S741" s="46" t="str">
        <f>IF($I741="","",_xlfn.LET(_xlpm.x,VLOOKUP($I741,'2026-01-09_taxon-match'!$A$2:$N$81,11,FALSE),IF(_xlpm.x=0,"",_xlpm.x)))</f>
        <v>Homaxinella</v>
      </c>
      <c r="T741" s="46" t="str">
        <f>IF($I741="","",_xlfn.LET(_xlpm.x,VLOOKUP($I741,'2026-01-09_taxon-match'!$A$2:$N$81,13,FALSE),IF(_xlpm.x=0,"",_xlpm.x)))</f>
        <v>balfourensis</v>
      </c>
      <c r="U741" s="46">
        <v>1</v>
      </c>
      <c r="V741" s="15" t="s">
        <v>32</v>
      </c>
      <c r="Y741" s="46" t="str">
        <f>IF(V741="","",_xlfn.LET(_xlpm.x,VLOOKUP(V741,'Drop-down_menus'!$D$2:$E$13,2,FALSE),IF(_xlpm.x=0,"",_xlpm.x)))</f>
        <v>https://orcid.org/0000-0001-5748-602X</v>
      </c>
      <c r="Z741" s="46" t="str">
        <f>IF(W741="","",_xlfn.LET(_xlpm.x,VLOOKUP(W741,'Drop-down_menus'!$D$2:$E$13,2,FALSE),IF(_xlpm.x=0,"",_xlpm.x)))</f>
        <v/>
      </c>
      <c r="AA741" s="46" t="str">
        <f>IF(X741="","",_xlfn.LET(_xlpm.x,VLOOKUP(X741,'Drop-down_menus'!$D$2:$E$13,2,FALSE),IF(_xlpm.x=0,"",_xlpm.x)))</f>
        <v/>
      </c>
      <c r="AB741" s="46" t="s">
        <v>300</v>
      </c>
      <c r="AC741" s="46" t="s">
        <v>1255</v>
      </c>
    </row>
    <row r="742" spans="1:35" ht="13.5" customHeight="1">
      <c r="B742" s="46">
        <v>612</v>
      </c>
      <c r="C742" s="46" t="s">
        <v>123</v>
      </c>
      <c r="D742" s="46" t="b">
        <f>COUNTIF(Events!$B$2:$B$171, C742) &gt; 0</f>
        <v>1</v>
      </c>
      <c r="E742" s="46" t="s">
        <v>169</v>
      </c>
      <c r="F742" s="46" t="s">
        <v>298</v>
      </c>
      <c r="G742" s="46" t="s">
        <v>303</v>
      </c>
      <c r="I742" s="46" t="s">
        <v>1217</v>
      </c>
      <c r="J742" s="46" t="str">
        <f>IF(I742="","",_xlfn.LET(_xlpm.x,VLOOKUP(I742,'2026-01-09_taxon-match'!$A$2:$N$81,4,FALSE),IF(_xlpm.x=0,"",_xlpm.x)))</f>
        <v>Homaxinella balfourensis</v>
      </c>
      <c r="L742" s="46" t="str">
        <f>IF(I742="","",_xlfn.LET(_xlpm.x,VLOOKUP(I742,'2026-01-09_taxon-match'!$A$2:$N$81,3,FALSE),IF(_xlpm.x=0,"",_xlpm.x)))</f>
        <v>urn:lsid:marinespecies.org:taxname:170758</v>
      </c>
      <c r="M742" s="46" t="str">
        <f>IF($I742="","",_xlfn.LET(_xlpm.x,VLOOKUP($I742,'2026-01-09_taxon-match'!$A$2:$N$81,5,FALSE),IF(_xlpm.x=0,"",_xlpm.x)))</f>
        <v>(Ridley &amp; Dendy, 1886)</v>
      </c>
      <c r="N742" s="46" t="str">
        <f>IF($I742="","",_xlfn.LET(_xlpm.x,VLOOKUP($I742,'2026-01-09_taxon-match'!$A$2:$N$81,6,FALSE),IF(_xlpm.x=0,"",_xlpm.x)))</f>
        <v>Animalia</v>
      </c>
      <c r="O742" s="46" t="str">
        <f>IF($I742="","",_xlfn.LET(_xlpm.x,VLOOKUP($I742,'2026-01-09_taxon-match'!$A$2:$N$81,7,FALSE),IF(_xlpm.x=0,"",_xlpm.x)))</f>
        <v>Porifera</v>
      </c>
      <c r="P742" s="46" t="str">
        <f>IF($I742="","",_xlfn.LET(_xlpm.x,VLOOKUP($I742,'2026-01-09_taxon-match'!$A$2:$N$81,8,FALSE),IF(_xlpm.x=0,"",_xlpm.x)))</f>
        <v>Demospongiae</v>
      </c>
      <c r="Q742" s="46" t="str">
        <f>IF($I742="","",_xlfn.LET(_xlpm.x,VLOOKUP($I742,'2026-01-09_taxon-match'!$A$2:$N$81,9,FALSE),IF(_xlpm.x=0,"",_xlpm.x)))</f>
        <v>Suberitida</v>
      </c>
      <c r="R742" s="46" t="str">
        <f>IF($I742="","",_xlfn.LET(_xlpm.x,VLOOKUP($I742,'2026-01-09_taxon-match'!$A$2:$N$81,10,FALSE),IF(_xlpm.x=0,"",_xlpm.x)))</f>
        <v>Suberitidae</v>
      </c>
      <c r="S742" s="46" t="str">
        <f>IF($I742="","",_xlfn.LET(_xlpm.x,VLOOKUP($I742,'2026-01-09_taxon-match'!$A$2:$N$81,11,FALSE),IF(_xlpm.x=0,"",_xlpm.x)))</f>
        <v>Homaxinella</v>
      </c>
      <c r="T742" s="46" t="str">
        <f>IF($I742="","",_xlfn.LET(_xlpm.x,VLOOKUP($I742,'2026-01-09_taxon-match'!$A$2:$N$81,13,FALSE),IF(_xlpm.x=0,"",_xlpm.x)))</f>
        <v>balfourensis</v>
      </c>
      <c r="U742" s="46">
        <v>1</v>
      </c>
      <c r="V742" s="46" t="s">
        <v>58</v>
      </c>
      <c r="Y742" s="46" t="str">
        <f>IF(V742="","",_xlfn.LET(_xlpm.x,VLOOKUP(V742,'Drop-down_menus'!$D$2:$E$13,2,FALSE),IF(_xlpm.x=0,"",_xlpm.x)))</f>
        <v>https://orcid.org/0000-0002-9708-1761</v>
      </c>
      <c r="Z742" s="46" t="str">
        <f>IF(W742="","",_xlfn.LET(_xlpm.x,VLOOKUP(W742,'Drop-down_menus'!$D$2:$E$13,2,FALSE),IF(_xlpm.x=0,"",_xlpm.x)))</f>
        <v/>
      </c>
      <c r="AA742" s="46" t="str">
        <f>IF(X742="","",_xlfn.LET(_xlpm.x,VLOOKUP(X742,'Drop-down_menus'!$D$2:$E$13,2,FALSE),IF(_xlpm.x=0,"",_xlpm.x)))</f>
        <v/>
      </c>
      <c r="AB742" s="14" t="s">
        <v>300</v>
      </c>
      <c r="AC742" s="14" t="s">
        <v>301</v>
      </c>
    </row>
    <row r="743" spans="1:35" ht="13.5" customHeight="1">
      <c r="B743" s="46">
        <v>613</v>
      </c>
      <c r="C743" s="46" t="s">
        <v>123</v>
      </c>
      <c r="D743" s="46" t="b">
        <f>COUNTIF(Events!$B$2:$B$171, C743) &gt; 0</f>
        <v>1</v>
      </c>
      <c r="G743" s="46" t="s">
        <v>1208</v>
      </c>
      <c r="I743" s="46" t="s">
        <v>1208</v>
      </c>
      <c r="J743" s="46" t="str">
        <f>IF(I743="","",_xlfn.LET(_xlpm.x,VLOOKUP(I743,'2026-01-09_taxon-match'!$A$2:$N$81,4,FALSE),IF(_xlpm.x=0,"",_xlpm.x)))</f>
        <v>Nacella concinna</v>
      </c>
      <c r="L743" s="46" t="str">
        <f>IF(I743="","",_xlfn.LET(_xlpm.x,VLOOKUP(I743,'2026-01-09_taxon-match'!$A$2:$N$81,3,FALSE),IF(_xlpm.x=0,"",_xlpm.x)))</f>
        <v>urn:lsid:marinespecies.org:taxname:197296</v>
      </c>
      <c r="M743" s="46" t="str">
        <f>IF($I743="","",_xlfn.LET(_xlpm.x,VLOOKUP($I743,'2026-01-09_taxon-match'!$A$2:$N$81,5,FALSE),IF(_xlpm.x=0,"",_xlpm.x)))</f>
        <v>(Strebel, 1908)</v>
      </c>
      <c r="N743" s="46" t="str">
        <f>IF($I743="","",_xlfn.LET(_xlpm.x,VLOOKUP($I743,'2026-01-09_taxon-match'!$A$2:$N$81,6,FALSE),IF(_xlpm.x=0,"",_xlpm.x)))</f>
        <v>Animalia</v>
      </c>
      <c r="O743" s="46" t="str">
        <f>IF($I743="","",_xlfn.LET(_xlpm.x,VLOOKUP($I743,'2026-01-09_taxon-match'!$A$2:$N$81,7,FALSE),IF(_xlpm.x=0,"",_xlpm.x)))</f>
        <v>Mollusca</v>
      </c>
      <c r="P743" s="46" t="str">
        <f>IF($I743="","",_xlfn.LET(_xlpm.x,VLOOKUP($I743,'2026-01-09_taxon-match'!$A$2:$N$81,8,FALSE),IF(_xlpm.x=0,"",_xlpm.x)))</f>
        <v>Gastropoda</v>
      </c>
      <c r="Q743" s="46" t="str">
        <f>IF($I743="","",_xlfn.LET(_xlpm.x,VLOOKUP($I743,'2026-01-09_taxon-match'!$A$2:$N$81,9,FALSE),IF(_xlpm.x=0,"",_xlpm.x)))</f>
        <v>Nacellida</v>
      </c>
      <c r="R743" s="46" t="str">
        <f>IF($I743="","",_xlfn.LET(_xlpm.x,VLOOKUP($I743,'2026-01-09_taxon-match'!$A$2:$N$81,10,FALSE),IF(_xlpm.x=0,"",_xlpm.x)))</f>
        <v>Nacellidae</v>
      </c>
      <c r="S743" s="46" t="str">
        <f>IF($I743="","",_xlfn.LET(_xlpm.x,VLOOKUP($I743,'2026-01-09_taxon-match'!$A$2:$N$81,11,FALSE),IF(_xlpm.x=0,"",_xlpm.x)))</f>
        <v>Nacella</v>
      </c>
      <c r="T743" s="46" t="str">
        <f>IF($I743="","",_xlfn.LET(_xlpm.x,VLOOKUP($I743,'2026-01-09_taxon-match'!$A$2:$N$81,13,FALSE),IF(_xlpm.x=0,"",_xlpm.x)))</f>
        <v>concinna</v>
      </c>
      <c r="U743" s="46">
        <v>1</v>
      </c>
      <c r="V743" s="2" t="s">
        <v>58</v>
      </c>
      <c r="Y743" s="46" t="str">
        <f>IF(V743="","",_xlfn.LET(_xlpm.x,VLOOKUP(V743,'Drop-down_menus'!$D$2:$E$13,2,FALSE),IF(_xlpm.x=0,"",_xlpm.x)))</f>
        <v>https://orcid.org/0000-0002-9708-1761</v>
      </c>
      <c r="Z743" s="46" t="str">
        <f>IF(W743="","",_xlfn.LET(_xlpm.x,VLOOKUP(W743,'Drop-down_menus'!$D$2:$E$13,2,FALSE),IF(_xlpm.x=0,"",_xlpm.x)))</f>
        <v/>
      </c>
      <c r="AA743" s="46" t="str">
        <f>IF(X743="","",_xlfn.LET(_xlpm.x,VLOOKUP(X743,'Drop-down_menus'!$D$2:$E$13,2,FALSE),IF(_xlpm.x=0,"",_xlpm.x)))</f>
        <v/>
      </c>
      <c r="AB743" s="46" t="s">
        <v>300</v>
      </c>
      <c r="AC743" s="46" t="s">
        <v>1255</v>
      </c>
    </row>
    <row r="744" spans="1:35" ht="13.5" customHeight="1">
      <c r="B744" s="46">
        <v>613</v>
      </c>
      <c r="C744" s="46" t="s">
        <v>123</v>
      </c>
      <c r="D744" s="46" t="b">
        <f>COUNTIF(Events!$B$2:$B$171, C744) &gt; 0</f>
        <v>1</v>
      </c>
      <c r="E744" s="46" t="s">
        <v>169</v>
      </c>
      <c r="F744" s="46" t="s">
        <v>298</v>
      </c>
      <c r="G744" s="46" t="s">
        <v>237</v>
      </c>
      <c r="I744" s="46" t="s">
        <v>1208</v>
      </c>
      <c r="J744" s="46" t="str">
        <f>IF(I744="","",_xlfn.LET(_xlpm.x,VLOOKUP(I744,'2026-01-09_taxon-match'!$A$2:$N$81,4,FALSE),IF(_xlpm.x=0,"",_xlpm.x)))</f>
        <v>Nacella concinna</v>
      </c>
      <c r="L744" s="46" t="str">
        <f>IF(I744="","",_xlfn.LET(_xlpm.x,VLOOKUP(I744,'2026-01-09_taxon-match'!$A$2:$N$81,3,FALSE),IF(_xlpm.x=0,"",_xlpm.x)))</f>
        <v>urn:lsid:marinespecies.org:taxname:197296</v>
      </c>
      <c r="M744" s="46" t="str">
        <f>IF($I744="","",_xlfn.LET(_xlpm.x,VLOOKUP($I744,'2026-01-09_taxon-match'!$A$2:$N$81,5,FALSE),IF(_xlpm.x=0,"",_xlpm.x)))</f>
        <v>(Strebel, 1908)</v>
      </c>
      <c r="N744" s="46" t="str">
        <f>IF($I744="","",_xlfn.LET(_xlpm.x,VLOOKUP($I744,'2026-01-09_taxon-match'!$A$2:$N$81,6,FALSE),IF(_xlpm.x=0,"",_xlpm.x)))</f>
        <v>Animalia</v>
      </c>
      <c r="O744" s="46" t="str">
        <f>IF($I744="","",_xlfn.LET(_xlpm.x,VLOOKUP($I744,'2026-01-09_taxon-match'!$A$2:$N$81,7,FALSE),IF(_xlpm.x=0,"",_xlpm.x)))</f>
        <v>Mollusca</v>
      </c>
      <c r="P744" s="46" t="str">
        <f>IF($I744="","",_xlfn.LET(_xlpm.x,VLOOKUP($I744,'2026-01-09_taxon-match'!$A$2:$N$81,8,FALSE),IF(_xlpm.x=0,"",_xlpm.x)))</f>
        <v>Gastropoda</v>
      </c>
      <c r="Q744" s="46" t="str">
        <f>IF($I744="","",_xlfn.LET(_xlpm.x,VLOOKUP($I744,'2026-01-09_taxon-match'!$A$2:$N$81,9,FALSE),IF(_xlpm.x=0,"",_xlpm.x)))</f>
        <v>Nacellida</v>
      </c>
      <c r="R744" s="46" t="str">
        <f>IF($I744="","",_xlfn.LET(_xlpm.x,VLOOKUP($I744,'2026-01-09_taxon-match'!$A$2:$N$81,10,FALSE),IF(_xlpm.x=0,"",_xlpm.x)))</f>
        <v>Nacellidae</v>
      </c>
      <c r="S744" s="46" t="str">
        <f>IF($I744="","",_xlfn.LET(_xlpm.x,VLOOKUP($I744,'2026-01-09_taxon-match'!$A$2:$N$81,11,FALSE),IF(_xlpm.x=0,"",_xlpm.x)))</f>
        <v>Nacella</v>
      </c>
      <c r="T744" s="46" t="str">
        <f>IF($I744="","",_xlfn.LET(_xlpm.x,VLOOKUP($I744,'2026-01-09_taxon-match'!$A$2:$N$81,13,FALSE),IF(_xlpm.x=0,"",_xlpm.x)))</f>
        <v>concinna</v>
      </c>
      <c r="U744" s="46">
        <v>1</v>
      </c>
      <c r="V744" s="46" t="s">
        <v>58</v>
      </c>
      <c r="Y744" s="46" t="str">
        <f>IF(V744="","",_xlfn.LET(_xlpm.x,VLOOKUP(V744,'Drop-down_menus'!$D$2:$E$13,2,FALSE),IF(_xlpm.x=0,"",_xlpm.x)))</f>
        <v>https://orcid.org/0000-0002-9708-1761</v>
      </c>
      <c r="Z744" s="46" t="str">
        <f>IF(W744="","",_xlfn.LET(_xlpm.x,VLOOKUP(W744,'Drop-down_menus'!$D$2:$E$13,2,FALSE),IF(_xlpm.x=0,"",_xlpm.x)))</f>
        <v/>
      </c>
      <c r="AA744" s="46" t="str">
        <f>IF(X744="","",_xlfn.LET(_xlpm.x,VLOOKUP(X744,'Drop-down_menus'!$D$2:$E$13,2,FALSE),IF(_xlpm.x=0,"",_xlpm.x)))</f>
        <v/>
      </c>
      <c r="AB744" s="14" t="s">
        <v>300</v>
      </c>
      <c r="AC744" s="14" t="s">
        <v>301</v>
      </c>
    </row>
    <row r="745" spans="1:35" ht="13.5" customHeight="1">
      <c r="B745" s="46">
        <v>614</v>
      </c>
      <c r="C745" s="46" t="s">
        <v>123</v>
      </c>
      <c r="D745" s="46" t="b">
        <f>COUNTIF(Events!$B$2:$B$171, C745) &gt; 0</f>
        <v>1</v>
      </c>
      <c r="G745" s="46" t="s">
        <v>1208</v>
      </c>
      <c r="I745" s="46" t="s">
        <v>1208</v>
      </c>
      <c r="J745" s="46" t="str">
        <f>IF(I745="","",_xlfn.LET(_xlpm.x,VLOOKUP(I745,'2026-01-09_taxon-match'!$A$2:$N$81,4,FALSE),IF(_xlpm.x=0,"",_xlpm.x)))</f>
        <v>Nacella concinna</v>
      </c>
      <c r="L745" s="46" t="str">
        <f>IF(I745="","",_xlfn.LET(_xlpm.x,VLOOKUP(I745,'2026-01-09_taxon-match'!$A$2:$N$81,3,FALSE),IF(_xlpm.x=0,"",_xlpm.x)))</f>
        <v>urn:lsid:marinespecies.org:taxname:197296</v>
      </c>
      <c r="M745" s="46" t="str">
        <f>IF($I745="","",_xlfn.LET(_xlpm.x,VLOOKUP($I745,'2026-01-09_taxon-match'!$A$2:$N$81,5,FALSE),IF(_xlpm.x=0,"",_xlpm.x)))</f>
        <v>(Strebel, 1908)</v>
      </c>
      <c r="N745" s="46" t="str">
        <f>IF($I745="","",_xlfn.LET(_xlpm.x,VLOOKUP($I745,'2026-01-09_taxon-match'!$A$2:$N$81,6,FALSE),IF(_xlpm.x=0,"",_xlpm.x)))</f>
        <v>Animalia</v>
      </c>
      <c r="O745" s="46" t="str">
        <f>IF($I745="","",_xlfn.LET(_xlpm.x,VLOOKUP($I745,'2026-01-09_taxon-match'!$A$2:$N$81,7,FALSE),IF(_xlpm.x=0,"",_xlpm.x)))</f>
        <v>Mollusca</v>
      </c>
      <c r="P745" s="46" t="str">
        <f>IF($I745="","",_xlfn.LET(_xlpm.x,VLOOKUP($I745,'2026-01-09_taxon-match'!$A$2:$N$81,8,FALSE),IF(_xlpm.x=0,"",_xlpm.x)))</f>
        <v>Gastropoda</v>
      </c>
      <c r="Q745" s="46" t="str">
        <f>IF($I745="","",_xlfn.LET(_xlpm.x,VLOOKUP($I745,'2026-01-09_taxon-match'!$A$2:$N$81,9,FALSE),IF(_xlpm.x=0,"",_xlpm.x)))</f>
        <v>Nacellida</v>
      </c>
      <c r="R745" s="46" t="str">
        <f>IF($I745="","",_xlfn.LET(_xlpm.x,VLOOKUP($I745,'2026-01-09_taxon-match'!$A$2:$N$81,10,FALSE),IF(_xlpm.x=0,"",_xlpm.x)))</f>
        <v>Nacellidae</v>
      </c>
      <c r="S745" s="46" t="str">
        <f>IF($I745="","",_xlfn.LET(_xlpm.x,VLOOKUP($I745,'2026-01-09_taxon-match'!$A$2:$N$81,11,FALSE),IF(_xlpm.x=0,"",_xlpm.x)))</f>
        <v>Nacella</v>
      </c>
      <c r="T745" s="46" t="str">
        <f>IF($I745="","",_xlfn.LET(_xlpm.x,VLOOKUP($I745,'2026-01-09_taxon-match'!$A$2:$N$81,13,FALSE),IF(_xlpm.x=0,"",_xlpm.x)))</f>
        <v>concinna</v>
      </c>
      <c r="U745" s="46">
        <v>1</v>
      </c>
      <c r="V745" s="2" t="s">
        <v>58</v>
      </c>
      <c r="Y745" s="46" t="str">
        <f>IF(V745="","",_xlfn.LET(_xlpm.x,VLOOKUP(V745,'Drop-down_menus'!$D$2:$E$13,2,FALSE),IF(_xlpm.x=0,"",_xlpm.x)))</f>
        <v>https://orcid.org/0000-0002-9708-1761</v>
      </c>
      <c r="Z745" s="46" t="str">
        <f>IF(W745="","",_xlfn.LET(_xlpm.x,VLOOKUP(W745,'Drop-down_menus'!$D$2:$E$13,2,FALSE),IF(_xlpm.x=0,"",_xlpm.x)))</f>
        <v/>
      </c>
      <c r="AA745" s="46" t="str">
        <f>IF(X745="","",_xlfn.LET(_xlpm.x,VLOOKUP(X745,'Drop-down_menus'!$D$2:$E$13,2,FALSE),IF(_xlpm.x=0,"",_xlpm.x)))</f>
        <v/>
      </c>
      <c r="AB745" s="46" t="s">
        <v>300</v>
      </c>
      <c r="AC745" s="46" t="s">
        <v>1255</v>
      </c>
    </row>
    <row r="746" spans="1:35" ht="13.5" customHeight="1">
      <c r="B746" s="46">
        <v>614</v>
      </c>
      <c r="C746" s="46" t="s">
        <v>123</v>
      </c>
      <c r="D746" s="46" t="b">
        <f>COUNTIF(Events!$B$2:$B$171, C746) &gt; 0</f>
        <v>1</v>
      </c>
      <c r="E746" s="46" t="s">
        <v>169</v>
      </c>
      <c r="F746" s="46" t="s">
        <v>298</v>
      </c>
      <c r="G746" s="46" t="s">
        <v>237</v>
      </c>
      <c r="I746" s="46" t="s">
        <v>1208</v>
      </c>
      <c r="J746" s="46" t="str">
        <f>IF(I746="","",_xlfn.LET(_xlpm.x,VLOOKUP(I746,'2026-01-09_taxon-match'!$A$2:$N$81,4,FALSE),IF(_xlpm.x=0,"",_xlpm.x)))</f>
        <v>Nacella concinna</v>
      </c>
      <c r="L746" s="46" t="str">
        <f>IF(I746="","",_xlfn.LET(_xlpm.x,VLOOKUP(I746,'2026-01-09_taxon-match'!$A$2:$N$81,3,FALSE),IF(_xlpm.x=0,"",_xlpm.x)))</f>
        <v>urn:lsid:marinespecies.org:taxname:197296</v>
      </c>
      <c r="M746" s="46" t="str">
        <f>IF($I746="","",_xlfn.LET(_xlpm.x,VLOOKUP($I746,'2026-01-09_taxon-match'!$A$2:$N$81,5,FALSE),IF(_xlpm.x=0,"",_xlpm.x)))</f>
        <v>(Strebel, 1908)</v>
      </c>
      <c r="N746" s="46" t="str">
        <f>IF($I746="","",_xlfn.LET(_xlpm.x,VLOOKUP($I746,'2026-01-09_taxon-match'!$A$2:$N$81,6,FALSE),IF(_xlpm.x=0,"",_xlpm.x)))</f>
        <v>Animalia</v>
      </c>
      <c r="O746" s="46" t="str">
        <f>IF($I746="","",_xlfn.LET(_xlpm.x,VLOOKUP($I746,'2026-01-09_taxon-match'!$A$2:$N$81,7,FALSE),IF(_xlpm.x=0,"",_xlpm.x)))</f>
        <v>Mollusca</v>
      </c>
      <c r="P746" s="46" t="str">
        <f>IF($I746="","",_xlfn.LET(_xlpm.x,VLOOKUP($I746,'2026-01-09_taxon-match'!$A$2:$N$81,8,FALSE),IF(_xlpm.x=0,"",_xlpm.x)))</f>
        <v>Gastropoda</v>
      </c>
      <c r="Q746" s="46" t="str">
        <f>IF($I746="","",_xlfn.LET(_xlpm.x,VLOOKUP($I746,'2026-01-09_taxon-match'!$A$2:$N$81,9,FALSE),IF(_xlpm.x=0,"",_xlpm.x)))</f>
        <v>Nacellida</v>
      </c>
      <c r="R746" s="46" t="str">
        <f>IF($I746="","",_xlfn.LET(_xlpm.x,VLOOKUP($I746,'2026-01-09_taxon-match'!$A$2:$N$81,10,FALSE),IF(_xlpm.x=0,"",_xlpm.x)))</f>
        <v>Nacellidae</v>
      </c>
      <c r="S746" s="46" t="str">
        <f>IF($I746="","",_xlfn.LET(_xlpm.x,VLOOKUP($I746,'2026-01-09_taxon-match'!$A$2:$N$81,11,FALSE),IF(_xlpm.x=0,"",_xlpm.x)))</f>
        <v>Nacella</v>
      </c>
      <c r="T746" s="46" t="str">
        <f>IF($I746="","",_xlfn.LET(_xlpm.x,VLOOKUP($I746,'2026-01-09_taxon-match'!$A$2:$N$81,13,FALSE),IF(_xlpm.x=0,"",_xlpm.x)))</f>
        <v>concinna</v>
      </c>
      <c r="U746" s="46">
        <v>1</v>
      </c>
      <c r="V746" s="46" t="s">
        <v>58</v>
      </c>
      <c r="Y746" s="46" t="str">
        <f>IF(V746="","",_xlfn.LET(_xlpm.x,VLOOKUP(V746,'Drop-down_menus'!$D$2:$E$13,2,FALSE),IF(_xlpm.x=0,"",_xlpm.x)))</f>
        <v>https://orcid.org/0000-0002-9708-1761</v>
      </c>
      <c r="Z746" s="46" t="str">
        <f>IF(W746="","",_xlfn.LET(_xlpm.x,VLOOKUP(W746,'Drop-down_menus'!$D$2:$E$13,2,FALSE),IF(_xlpm.x=0,"",_xlpm.x)))</f>
        <v/>
      </c>
      <c r="AA746" s="46" t="str">
        <f>IF(X746="","",_xlfn.LET(_xlpm.x,VLOOKUP(X746,'Drop-down_menus'!$D$2:$E$13,2,FALSE),IF(_xlpm.x=0,"",_xlpm.x)))</f>
        <v/>
      </c>
      <c r="AB746" s="14" t="s">
        <v>300</v>
      </c>
      <c r="AC746" s="14" t="s">
        <v>301</v>
      </c>
    </row>
    <row r="747" spans="1:35" ht="13.5" customHeight="1">
      <c r="B747" s="46">
        <v>615</v>
      </c>
      <c r="C747" s="46" t="s">
        <v>123</v>
      </c>
      <c r="D747" s="46" t="b">
        <f>COUNTIF(Events!$B$2:$B$171, C747) &gt; 0</f>
        <v>1</v>
      </c>
      <c r="G747" s="46" t="s">
        <v>1208</v>
      </c>
      <c r="I747" s="46" t="s">
        <v>1208</v>
      </c>
      <c r="J747" s="46" t="str">
        <f>IF(I747="","",_xlfn.LET(_xlpm.x,VLOOKUP(I747,'2026-01-09_taxon-match'!$A$2:$N$81,4,FALSE),IF(_xlpm.x=0,"",_xlpm.x)))</f>
        <v>Nacella concinna</v>
      </c>
      <c r="L747" s="46" t="str">
        <f>IF(I747="","",_xlfn.LET(_xlpm.x,VLOOKUP(I747,'2026-01-09_taxon-match'!$A$2:$N$81,3,FALSE),IF(_xlpm.x=0,"",_xlpm.x)))</f>
        <v>urn:lsid:marinespecies.org:taxname:197296</v>
      </c>
      <c r="M747" s="46" t="str">
        <f>IF($I747="","",_xlfn.LET(_xlpm.x,VLOOKUP($I747,'2026-01-09_taxon-match'!$A$2:$N$81,5,FALSE),IF(_xlpm.x=0,"",_xlpm.x)))</f>
        <v>(Strebel, 1908)</v>
      </c>
      <c r="N747" s="46" t="str">
        <f>IF($I747="","",_xlfn.LET(_xlpm.x,VLOOKUP($I747,'2026-01-09_taxon-match'!$A$2:$N$81,6,FALSE),IF(_xlpm.x=0,"",_xlpm.x)))</f>
        <v>Animalia</v>
      </c>
      <c r="O747" s="46" t="str">
        <f>IF($I747="","",_xlfn.LET(_xlpm.x,VLOOKUP($I747,'2026-01-09_taxon-match'!$A$2:$N$81,7,FALSE),IF(_xlpm.x=0,"",_xlpm.x)))</f>
        <v>Mollusca</v>
      </c>
      <c r="P747" s="46" t="str">
        <f>IF($I747="","",_xlfn.LET(_xlpm.x,VLOOKUP($I747,'2026-01-09_taxon-match'!$A$2:$N$81,8,FALSE),IF(_xlpm.x=0,"",_xlpm.x)))</f>
        <v>Gastropoda</v>
      </c>
      <c r="Q747" s="46" t="str">
        <f>IF($I747="","",_xlfn.LET(_xlpm.x,VLOOKUP($I747,'2026-01-09_taxon-match'!$A$2:$N$81,9,FALSE),IF(_xlpm.x=0,"",_xlpm.x)))</f>
        <v>Nacellida</v>
      </c>
      <c r="R747" s="46" t="str">
        <f>IF($I747="","",_xlfn.LET(_xlpm.x,VLOOKUP($I747,'2026-01-09_taxon-match'!$A$2:$N$81,10,FALSE),IF(_xlpm.x=0,"",_xlpm.x)))</f>
        <v>Nacellidae</v>
      </c>
      <c r="S747" s="46" t="str">
        <f>IF($I747="","",_xlfn.LET(_xlpm.x,VLOOKUP($I747,'2026-01-09_taxon-match'!$A$2:$N$81,11,FALSE),IF(_xlpm.x=0,"",_xlpm.x)))</f>
        <v>Nacella</v>
      </c>
      <c r="T747" s="46" t="str">
        <f>IF($I747="","",_xlfn.LET(_xlpm.x,VLOOKUP($I747,'2026-01-09_taxon-match'!$A$2:$N$81,13,FALSE),IF(_xlpm.x=0,"",_xlpm.x)))</f>
        <v>concinna</v>
      </c>
      <c r="U747" s="46">
        <v>1</v>
      </c>
      <c r="V747" s="2" t="s">
        <v>58</v>
      </c>
      <c r="Y747" s="46" t="str">
        <f>IF(V747="","",_xlfn.LET(_xlpm.x,VLOOKUP(V747,'Drop-down_menus'!$D$2:$E$13,2,FALSE),IF(_xlpm.x=0,"",_xlpm.x)))</f>
        <v>https://orcid.org/0000-0002-9708-1761</v>
      </c>
      <c r="Z747" s="46" t="str">
        <f>IF(W747="","",_xlfn.LET(_xlpm.x,VLOOKUP(W747,'Drop-down_menus'!$D$2:$E$13,2,FALSE),IF(_xlpm.x=0,"",_xlpm.x)))</f>
        <v/>
      </c>
      <c r="AA747" s="46" t="str">
        <f>IF(X747="","",_xlfn.LET(_xlpm.x,VLOOKUP(X747,'Drop-down_menus'!$D$2:$E$13,2,FALSE),IF(_xlpm.x=0,"",_xlpm.x)))</f>
        <v/>
      </c>
      <c r="AB747" s="46" t="s">
        <v>300</v>
      </c>
      <c r="AC747" s="46" t="s">
        <v>1255</v>
      </c>
    </row>
    <row r="748" spans="1:35" ht="13.5" customHeight="1">
      <c r="B748" s="46">
        <v>615</v>
      </c>
      <c r="C748" s="46" t="s">
        <v>123</v>
      </c>
      <c r="D748" s="46" t="b">
        <f>COUNTIF(Events!$B$2:$B$171, C748) &gt; 0</f>
        <v>1</v>
      </c>
      <c r="E748" s="46" t="s">
        <v>169</v>
      </c>
      <c r="F748" s="46" t="s">
        <v>298</v>
      </c>
      <c r="G748" s="46" t="s">
        <v>237</v>
      </c>
      <c r="I748" s="46" t="s">
        <v>1208</v>
      </c>
      <c r="J748" s="46" t="str">
        <f>IF(I748="","",_xlfn.LET(_xlpm.x,VLOOKUP(I748,'2026-01-09_taxon-match'!$A$2:$N$81,4,FALSE),IF(_xlpm.x=0,"",_xlpm.x)))</f>
        <v>Nacella concinna</v>
      </c>
      <c r="L748" s="46" t="str">
        <f>IF(I748="","",_xlfn.LET(_xlpm.x,VLOOKUP(I748,'2026-01-09_taxon-match'!$A$2:$N$81,3,FALSE),IF(_xlpm.x=0,"",_xlpm.x)))</f>
        <v>urn:lsid:marinespecies.org:taxname:197296</v>
      </c>
      <c r="M748" s="46" t="str">
        <f>IF($I748="","",_xlfn.LET(_xlpm.x,VLOOKUP($I748,'2026-01-09_taxon-match'!$A$2:$N$81,5,FALSE),IF(_xlpm.x=0,"",_xlpm.x)))</f>
        <v>(Strebel, 1908)</v>
      </c>
      <c r="N748" s="46" t="str">
        <f>IF($I748="","",_xlfn.LET(_xlpm.x,VLOOKUP($I748,'2026-01-09_taxon-match'!$A$2:$N$81,6,FALSE),IF(_xlpm.x=0,"",_xlpm.x)))</f>
        <v>Animalia</v>
      </c>
      <c r="O748" s="46" t="str">
        <f>IF($I748="","",_xlfn.LET(_xlpm.x,VLOOKUP($I748,'2026-01-09_taxon-match'!$A$2:$N$81,7,FALSE),IF(_xlpm.x=0,"",_xlpm.x)))</f>
        <v>Mollusca</v>
      </c>
      <c r="P748" s="46" t="str">
        <f>IF($I748="","",_xlfn.LET(_xlpm.x,VLOOKUP($I748,'2026-01-09_taxon-match'!$A$2:$N$81,8,FALSE),IF(_xlpm.x=0,"",_xlpm.x)))</f>
        <v>Gastropoda</v>
      </c>
      <c r="Q748" s="46" t="str">
        <f>IF($I748="","",_xlfn.LET(_xlpm.x,VLOOKUP($I748,'2026-01-09_taxon-match'!$A$2:$N$81,9,FALSE),IF(_xlpm.x=0,"",_xlpm.x)))</f>
        <v>Nacellida</v>
      </c>
      <c r="R748" s="46" t="str">
        <f>IF($I748="","",_xlfn.LET(_xlpm.x,VLOOKUP($I748,'2026-01-09_taxon-match'!$A$2:$N$81,10,FALSE),IF(_xlpm.x=0,"",_xlpm.x)))</f>
        <v>Nacellidae</v>
      </c>
      <c r="S748" s="46" t="str">
        <f>IF($I748="","",_xlfn.LET(_xlpm.x,VLOOKUP($I748,'2026-01-09_taxon-match'!$A$2:$N$81,11,FALSE),IF(_xlpm.x=0,"",_xlpm.x)))</f>
        <v>Nacella</v>
      </c>
      <c r="T748" s="46" t="str">
        <f>IF($I748="","",_xlfn.LET(_xlpm.x,VLOOKUP($I748,'2026-01-09_taxon-match'!$A$2:$N$81,13,FALSE),IF(_xlpm.x=0,"",_xlpm.x)))</f>
        <v>concinna</v>
      </c>
      <c r="U748" s="46">
        <v>1</v>
      </c>
      <c r="V748" s="46" t="s">
        <v>58</v>
      </c>
      <c r="Y748" s="46" t="str">
        <f>IF(V748="","",_xlfn.LET(_xlpm.x,VLOOKUP(V748,'Drop-down_menus'!$D$2:$E$13,2,FALSE),IF(_xlpm.x=0,"",_xlpm.x)))</f>
        <v>https://orcid.org/0000-0002-9708-1761</v>
      </c>
      <c r="Z748" s="46" t="str">
        <f>IF(W748="","",_xlfn.LET(_xlpm.x,VLOOKUP(W748,'Drop-down_menus'!$D$2:$E$13,2,FALSE),IF(_xlpm.x=0,"",_xlpm.x)))</f>
        <v/>
      </c>
      <c r="AA748" s="46" t="str">
        <f>IF(X748="","",_xlfn.LET(_xlpm.x,VLOOKUP(X748,'Drop-down_menus'!$D$2:$E$13,2,FALSE),IF(_xlpm.x=0,"",_xlpm.x)))</f>
        <v/>
      </c>
      <c r="AB748" s="14" t="s">
        <v>300</v>
      </c>
      <c r="AC748" s="14" t="s">
        <v>301</v>
      </c>
    </row>
    <row r="749" spans="1:35" ht="13.5" customHeight="1">
      <c r="B749" s="46">
        <v>616</v>
      </c>
      <c r="C749" s="46" t="s">
        <v>123</v>
      </c>
      <c r="D749" s="46" t="b">
        <f>COUNTIF(Events!$B$2:$B$171, C749) &gt; 0</f>
        <v>1</v>
      </c>
      <c r="G749" s="46" t="s">
        <v>1202</v>
      </c>
      <c r="I749" s="46" t="s">
        <v>1338</v>
      </c>
      <c r="J749" s="46" t="str">
        <f>IF(I749="","",_xlfn.LET(_xlpm.x,VLOOKUP(I749,'2026-01-09_taxon-match'!$A$2:$N$81,4,FALSE),IF(_xlpm.x=0,"",_xlpm.x)))</f>
        <v>Polynoidae</v>
      </c>
      <c r="K749" s="46" t="s">
        <v>1318</v>
      </c>
      <c r="L749" s="46" t="str">
        <f>IF(I749="","",_xlfn.LET(_xlpm.x,VLOOKUP(I749,'2026-01-09_taxon-match'!$A$2:$N$81,3,FALSE),IF(_xlpm.x=0,"",_xlpm.x)))</f>
        <v>urn:lsid:marinespecies.org:taxname:939</v>
      </c>
      <c r="M749" s="46" t="str">
        <f>IF($I749="","",_xlfn.LET(_xlpm.x,VLOOKUP($I749,'2026-01-09_taxon-match'!$A$2:$N$81,5,FALSE),IF(_xlpm.x=0,"",_xlpm.x)))</f>
        <v>Kinberg, 1856</v>
      </c>
      <c r="N749" s="46" t="str">
        <f>IF($I749="","",_xlfn.LET(_xlpm.x,VLOOKUP($I749,'2026-01-09_taxon-match'!$A$2:$N$81,6,FALSE),IF(_xlpm.x=0,"",_xlpm.x)))</f>
        <v>Animalia</v>
      </c>
      <c r="O749" s="46" t="str">
        <f>IF($I749="","",_xlfn.LET(_xlpm.x,VLOOKUP($I749,'2026-01-09_taxon-match'!$A$2:$N$81,7,FALSE),IF(_xlpm.x=0,"",_xlpm.x)))</f>
        <v>Annelida</v>
      </c>
      <c r="P749" s="46" t="str">
        <f>IF($I749="","",_xlfn.LET(_xlpm.x,VLOOKUP($I749,'2026-01-09_taxon-match'!$A$2:$N$81,8,FALSE),IF(_xlpm.x=0,"",_xlpm.x)))</f>
        <v>Polychaeta</v>
      </c>
      <c r="Q749" s="46" t="str">
        <f>IF($I749="","",_xlfn.LET(_xlpm.x,VLOOKUP($I749,'2026-01-09_taxon-match'!$A$2:$N$81,9,FALSE),IF(_xlpm.x=0,"",_xlpm.x)))</f>
        <v>Phyllodocida</v>
      </c>
      <c r="R749" s="46" t="str">
        <f>IF($I749="","",_xlfn.LET(_xlpm.x,VLOOKUP($I749,'2026-01-09_taxon-match'!$A$2:$N$81,10,FALSE),IF(_xlpm.x=0,"",_xlpm.x)))</f>
        <v>Polynoidae</v>
      </c>
      <c r="S749" s="46" t="str">
        <f>IF($I749="","",_xlfn.LET(_xlpm.x,VLOOKUP($I749,'2026-01-09_taxon-match'!$A$2:$N$81,11,FALSE),IF(_xlpm.x=0,"",_xlpm.x)))</f>
        <v/>
      </c>
      <c r="T749" s="46" t="str">
        <f>IF($I749="","",_xlfn.LET(_xlpm.x,VLOOKUP($I749,'2026-01-09_taxon-match'!$A$2:$N$81,13,FALSE),IF(_xlpm.x=0,"",_xlpm.x)))</f>
        <v/>
      </c>
      <c r="U749" s="46">
        <v>1</v>
      </c>
      <c r="V749" s="2" t="s">
        <v>58</v>
      </c>
      <c r="Y749" s="46" t="str">
        <f>IF(V749="","",_xlfn.LET(_xlpm.x,VLOOKUP(V749,'Drop-down_menus'!$D$2:$E$13,2,FALSE),IF(_xlpm.x=0,"",_xlpm.x)))</f>
        <v>https://orcid.org/0000-0002-9708-1761</v>
      </c>
      <c r="Z749" s="46" t="str">
        <f>IF(W749="","",_xlfn.LET(_xlpm.x,VLOOKUP(W749,'Drop-down_menus'!$D$2:$E$13,2,FALSE),IF(_xlpm.x=0,"",_xlpm.x)))</f>
        <v/>
      </c>
      <c r="AA749" s="46" t="str">
        <f>IF(X749="","",_xlfn.LET(_xlpm.x,VLOOKUP(X749,'Drop-down_menus'!$D$2:$E$13,2,FALSE),IF(_xlpm.x=0,"",_xlpm.x)))</f>
        <v/>
      </c>
      <c r="AB749" s="46" t="s">
        <v>300</v>
      </c>
      <c r="AC749" s="46" t="s">
        <v>1255</v>
      </c>
    </row>
    <row r="750" spans="1:35" ht="13.5" customHeight="1">
      <c r="B750" s="46">
        <v>616</v>
      </c>
      <c r="C750" s="46" t="s">
        <v>123</v>
      </c>
      <c r="D750" s="46" t="b">
        <f>COUNTIF(Events!$B$2:$B$171, C750) &gt; 0</f>
        <v>1</v>
      </c>
      <c r="E750" s="46" t="s">
        <v>169</v>
      </c>
      <c r="F750" s="46" t="s">
        <v>298</v>
      </c>
      <c r="G750" s="46" t="s">
        <v>310</v>
      </c>
      <c r="I750" s="46" t="s">
        <v>1338</v>
      </c>
      <c r="J750" s="46" t="str">
        <f>IF(I750="","",_xlfn.LET(_xlpm.x,VLOOKUP(I750,'2026-01-09_taxon-match'!$A$2:$N$81,4,FALSE),IF(_xlpm.x=0,"",_xlpm.x)))</f>
        <v>Polynoidae</v>
      </c>
      <c r="L750" s="46" t="str">
        <f>IF(I750="","",_xlfn.LET(_xlpm.x,VLOOKUP(I750,'2026-01-09_taxon-match'!$A$2:$N$81,3,FALSE),IF(_xlpm.x=0,"",_xlpm.x)))</f>
        <v>urn:lsid:marinespecies.org:taxname:939</v>
      </c>
      <c r="M750" s="46" t="str">
        <f>IF($I750="","",_xlfn.LET(_xlpm.x,VLOOKUP($I750,'2026-01-09_taxon-match'!$A$2:$N$81,5,FALSE),IF(_xlpm.x=0,"",_xlpm.x)))</f>
        <v>Kinberg, 1856</v>
      </c>
      <c r="N750" s="46" t="str">
        <f>IF($I750="","",_xlfn.LET(_xlpm.x,VLOOKUP($I750,'2026-01-09_taxon-match'!$A$2:$N$81,6,FALSE),IF(_xlpm.x=0,"",_xlpm.x)))</f>
        <v>Animalia</v>
      </c>
      <c r="O750" s="46" t="str">
        <f>IF($I750="","",_xlfn.LET(_xlpm.x,VLOOKUP($I750,'2026-01-09_taxon-match'!$A$2:$N$81,7,FALSE),IF(_xlpm.x=0,"",_xlpm.x)))</f>
        <v>Annelida</v>
      </c>
      <c r="P750" s="46" t="str">
        <f>IF($I750="","",_xlfn.LET(_xlpm.x,VLOOKUP($I750,'2026-01-09_taxon-match'!$A$2:$N$81,8,FALSE),IF(_xlpm.x=0,"",_xlpm.x)))</f>
        <v>Polychaeta</v>
      </c>
      <c r="Q750" s="46" t="str">
        <f>IF($I750="","",_xlfn.LET(_xlpm.x,VLOOKUP($I750,'2026-01-09_taxon-match'!$A$2:$N$81,9,FALSE),IF(_xlpm.x=0,"",_xlpm.x)))</f>
        <v>Phyllodocida</v>
      </c>
      <c r="R750" s="46" t="str">
        <f>IF($I750="","",_xlfn.LET(_xlpm.x,VLOOKUP($I750,'2026-01-09_taxon-match'!$A$2:$N$81,10,FALSE),IF(_xlpm.x=0,"",_xlpm.x)))</f>
        <v>Polynoidae</v>
      </c>
      <c r="S750" s="46" t="str">
        <f>IF($I750="","",_xlfn.LET(_xlpm.x,VLOOKUP($I750,'2026-01-09_taxon-match'!$A$2:$N$81,11,FALSE),IF(_xlpm.x=0,"",_xlpm.x)))</f>
        <v/>
      </c>
      <c r="T750" s="46" t="str">
        <f>IF($I750="","",_xlfn.LET(_xlpm.x,VLOOKUP($I750,'2026-01-09_taxon-match'!$A$2:$N$81,13,FALSE),IF(_xlpm.x=0,"",_xlpm.x)))</f>
        <v/>
      </c>
      <c r="U750" s="46">
        <v>1</v>
      </c>
      <c r="V750" s="46" t="s">
        <v>58</v>
      </c>
      <c r="Y750" s="46" t="str">
        <f>IF(V750="","",_xlfn.LET(_xlpm.x,VLOOKUP(V750,'Drop-down_menus'!$D$2:$E$13,2,FALSE),IF(_xlpm.x=0,"",_xlpm.x)))</f>
        <v>https://orcid.org/0000-0002-9708-1761</v>
      </c>
      <c r="Z750" s="46" t="str">
        <f>IF(W750="","",_xlfn.LET(_xlpm.x,VLOOKUP(W750,'Drop-down_menus'!$D$2:$E$13,2,FALSE),IF(_xlpm.x=0,"",_xlpm.x)))</f>
        <v/>
      </c>
      <c r="AA750" s="46" t="str">
        <f>IF(X750="","",_xlfn.LET(_xlpm.x,VLOOKUP(X750,'Drop-down_menus'!$D$2:$E$13,2,FALSE),IF(_xlpm.x=0,"",_xlpm.x)))</f>
        <v/>
      </c>
      <c r="AB750" s="14" t="s">
        <v>300</v>
      </c>
      <c r="AC750" s="14" t="s">
        <v>301</v>
      </c>
    </row>
    <row r="751" spans="1:35" ht="13.5" customHeight="1">
      <c r="B751" s="46">
        <v>617</v>
      </c>
      <c r="C751" s="46" t="s">
        <v>123</v>
      </c>
      <c r="D751" s="46" t="b">
        <f>COUNTIF(Events!$B$2:$B$171, C751) &gt; 0</f>
        <v>1</v>
      </c>
      <c r="G751" s="46" t="s">
        <v>1212</v>
      </c>
      <c r="I751" s="46" t="s">
        <v>315</v>
      </c>
      <c r="J751" s="46" t="str">
        <f>IF(I751="","",_xlfn.LET(_xlpm.x,VLOOKUP(I751,'2026-01-09_taxon-match'!$A$2:$N$81,4,FALSE),IF(_xlpm.x=0,"",_xlpm.x)))</f>
        <v>Cnemidocarpa verrucosa</v>
      </c>
      <c r="L751" s="46" t="str">
        <f>IF(I751="","",_xlfn.LET(_xlpm.x,VLOOKUP(I751,'2026-01-09_taxon-match'!$A$2:$N$81,3,FALSE),IF(_xlpm.x=0,"",_xlpm.x)))</f>
        <v>urn:lsid:marinespecies.org:taxname:173893</v>
      </c>
      <c r="M751" s="46" t="str">
        <f>IF($I751="","",_xlfn.LET(_xlpm.x,VLOOKUP($I751,'2026-01-09_taxon-match'!$A$2:$N$81,5,FALSE),IF(_xlpm.x=0,"",_xlpm.x)))</f>
        <v>(Lesson, 1830)</v>
      </c>
      <c r="N751" s="46" t="str">
        <f>IF($I751="","",_xlfn.LET(_xlpm.x,VLOOKUP($I751,'2026-01-09_taxon-match'!$A$2:$N$81,6,FALSE),IF(_xlpm.x=0,"",_xlpm.x)))</f>
        <v>Animalia</v>
      </c>
      <c r="O751" s="46" t="str">
        <f>IF($I751="","",_xlfn.LET(_xlpm.x,VLOOKUP($I751,'2026-01-09_taxon-match'!$A$2:$N$81,7,FALSE),IF(_xlpm.x=0,"",_xlpm.x)))</f>
        <v>Chordata</v>
      </c>
      <c r="P751" s="46" t="str">
        <f>IF($I751="","",_xlfn.LET(_xlpm.x,VLOOKUP($I751,'2026-01-09_taxon-match'!$A$2:$N$81,8,FALSE),IF(_xlpm.x=0,"",_xlpm.x)))</f>
        <v>Ascidiacea</v>
      </c>
      <c r="Q751" s="46" t="str">
        <f>IF($I751="","",_xlfn.LET(_xlpm.x,VLOOKUP($I751,'2026-01-09_taxon-match'!$A$2:$N$81,9,FALSE),IF(_xlpm.x=0,"",_xlpm.x)))</f>
        <v>Stolidobranchia</v>
      </c>
      <c r="R751" s="46" t="str">
        <f>IF($I751="","",_xlfn.LET(_xlpm.x,VLOOKUP($I751,'2026-01-09_taxon-match'!$A$2:$N$81,10,FALSE),IF(_xlpm.x=0,"",_xlpm.x)))</f>
        <v>Styelidae</v>
      </c>
      <c r="S751" s="46" t="str">
        <f>IF($I751="","",_xlfn.LET(_xlpm.x,VLOOKUP($I751,'2026-01-09_taxon-match'!$A$2:$N$81,11,FALSE),IF(_xlpm.x=0,"",_xlpm.x)))</f>
        <v>Cnemidocarpa</v>
      </c>
      <c r="T751" s="46" t="str">
        <f>IF($I751="","",_xlfn.LET(_xlpm.x,VLOOKUP($I751,'2026-01-09_taxon-match'!$A$2:$N$81,13,FALSE),IF(_xlpm.x=0,"",_xlpm.x)))</f>
        <v>verrucosa</v>
      </c>
      <c r="U751" s="46">
        <v>1</v>
      </c>
      <c r="V751" s="2" t="s">
        <v>58</v>
      </c>
      <c r="Y751" s="46" t="str">
        <f>IF(V751="","",_xlfn.LET(_xlpm.x,VLOOKUP(V751,'Drop-down_menus'!$D$2:$E$13,2,FALSE),IF(_xlpm.x=0,"",_xlpm.x)))</f>
        <v>https://orcid.org/0000-0002-9708-1761</v>
      </c>
      <c r="Z751" s="46" t="str">
        <f>IF(W751="","",_xlfn.LET(_xlpm.x,VLOOKUP(W751,'Drop-down_menus'!$D$2:$E$13,2,FALSE),IF(_xlpm.x=0,"",_xlpm.x)))</f>
        <v/>
      </c>
      <c r="AA751" s="46" t="str">
        <f>IF(X751="","",_xlfn.LET(_xlpm.x,VLOOKUP(X751,'Drop-down_menus'!$D$2:$E$13,2,FALSE),IF(_xlpm.x=0,"",_xlpm.x)))</f>
        <v/>
      </c>
      <c r="AB751" s="46" t="s">
        <v>300</v>
      </c>
      <c r="AC751" s="46" t="s">
        <v>1255</v>
      </c>
    </row>
    <row r="752" spans="1:35" ht="13.5" customHeight="1">
      <c r="B752" s="46">
        <v>617</v>
      </c>
      <c r="C752" s="46" t="s">
        <v>123</v>
      </c>
      <c r="D752" s="46" t="b">
        <f>COUNTIF(Events!$B$2:$B$171, C752) &gt; 0</f>
        <v>1</v>
      </c>
      <c r="E752" s="46" t="s">
        <v>169</v>
      </c>
      <c r="F752" s="46" t="s">
        <v>298</v>
      </c>
      <c r="G752" s="46" t="s">
        <v>299</v>
      </c>
      <c r="I752" s="46" t="s">
        <v>315</v>
      </c>
      <c r="J752" s="46" t="str">
        <f>IF(I752="","",_xlfn.LET(_xlpm.x,VLOOKUP(I752,'2026-01-09_taxon-match'!$A$2:$N$81,4,FALSE),IF(_xlpm.x=0,"",_xlpm.x)))</f>
        <v>Cnemidocarpa verrucosa</v>
      </c>
      <c r="L752" s="46" t="str">
        <f>IF(I752="","",_xlfn.LET(_xlpm.x,VLOOKUP(I752,'2026-01-09_taxon-match'!$A$2:$N$81,3,FALSE),IF(_xlpm.x=0,"",_xlpm.x)))</f>
        <v>urn:lsid:marinespecies.org:taxname:173893</v>
      </c>
      <c r="M752" s="46" t="str">
        <f>IF($I752="","",_xlfn.LET(_xlpm.x,VLOOKUP($I752,'2026-01-09_taxon-match'!$A$2:$N$81,5,FALSE),IF(_xlpm.x=0,"",_xlpm.x)))</f>
        <v>(Lesson, 1830)</v>
      </c>
      <c r="N752" s="46" t="str">
        <f>IF($I752="","",_xlfn.LET(_xlpm.x,VLOOKUP($I752,'2026-01-09_taxon-match'!$A$2:$N$81,6,FALSE),IF(_xlpm.x=0,"",_xlpm.x)))</f>
        <v>Animalia</v>
      </c>
      <c r="O752" s="46" t="str">
        <f>IF($I752="","",_xlfn.LET(_xlpm.x,VLOOKUP($I752,'2026-01-09_taxon-match'!$A$2:$N$81,7,FALSE),IF(_xlpm.x=0,"",_xlpm.x)))</f>
        <v>Chordata</v>
      </c>
      <c r="P752" s="46" t="str">
        <f>IF($I752="","",_xlfn.LET(_xlpm.x,VLOOKUP($I752,'2026-01-09_taxon-match'!$A$2:$N$81,8,FALSE),IF(_xlpm.x=0,"",_xlpm.x)))</f>
        <v>Ascidiacea</v>
      </c>
      <c r="Q752" s="46" t="str">
        <f>IF($I752="","",_xlfn.LET(_xlpm.x,VLOOKUP($I752,'2026-01-09_taxon-match'!$A$2:$N$81,9,FALSE),IF(_xlpm.x=0,"",_xlpm.x)))</f>
        <v>Stolidobranchia</v>
      </c>
      <c r="R752" s="46" t="str">
        <f>IF($I752="","",_xlfn.LET(_xlpm.x,VLOOKUP($I752,'2026-01-09_taxon-match'!$A$2:$N$81,10,FALSE),IF(_xlpm.x=0,"",_xlpm.x)))</f>
        <v>Styelidae</v>
      </c>
      <c r="S752" s="46" t="str">
        <f>IF($I752="","",_xlfn.LET(_xlpm.x,VLOOKUP($I752,'2026-01-09_taxon-match'!$A$2:$N$81,11,FALSE),IF(_xlpm.x=0,"",_xlpm.x)))</f>
        <v>Cnemidocarpa</v>
      </c>
      <c r="T752" s="46" t="str">
        <f>IF($I752="","",_xlfn.LET(_xlpm.x,VLOOKUP($I752,'2026-01-09_taxon-match'!$A$2:$N$81,13,FALSE),IF(_xlpm.x=0,"",_xlpm.x)))</f>
        <v>verrucosa</v>
      </c>
      <c r="U752" s="46">
        <v>1</v>
      </c>
      <c r="V752" s="46" t="s">
        <v>58</v>
      </c>
      <c r="Y752" s="46" t="str">
        <f>IF(V752="","",_xlfn.LET(_xlpm.x,VLOOKUP(V752,'Drop-down_menus'!$D$2:$E$13,2,FALSE),IF(_xlpm.x=0,"",_xlpm.x)))</f>
        <v>https://orcid.org/0000-0002-9708-1761</v>
      </c>
      <c r="Z752" s="46" t="str">
        <f>IF(W752="","",_xlfn.LET(_xlpm.x,VLOOKUP(W752,'Drop-down_menus'!$D$2:$E$13,2,FALSE),IF(_xlpm.x=0,"",_xlpm.x)))</f>
        <v/>
      </c>
      <c r="AA752" s="46" t="str">
        <f>IF(X752="","",_xlfn.LET(_xlpm.x,VLOOKUP(X752,'Drop-down_menus'!$D$2:$E$13,2,FALSE),IF(_xlpm.x=0,"",_xlpm.x)))</f>
        <v/>
      </c>
      <c r="AB752" s="14" t="s">
        <v>300</v>
      </c>
      <c r="AC752" s="14" t="s">
        <v>301</v>
      </c>
    </row>
    <row r="753" spans="2:29" ht="13.5" customHeight="1">
      <c r="B753" s="46">
        <v>618</v>
      </c>
      <c r="C753" s="46" t="s">
        <v>123</v>
      </c>
      <c r="D753" s="46" t="b">
        <f>COUNTIF(Events!$B$2:$B$171, C753) &gt; 0</f>
        <v>1</v>
      </c>
      <c r="G753" s="46" t="s">
        <v>1223</v>
      </c>
      <c r="I753" s="46" t="s">
        <v>313</v>
      </c>
      <c r="J753" s="46" t="str">
        <f>IF(I753="","",_xlfn.LET(_xlpm.x,VLOOKUP(I753,'2026-01-09_taxon-match'!$A$2:$N$81,4,FALSE),IF(_xlpm.x=0,"",_xlpm.x)))</f>
        <v>Hydrozoa</v>
      </c>
      <c r="K753" s="46" t="s">
        <v>1318</v>
      </c>
      <c r="L753" s="46" t="str">
        <f>IF(I753="","",_xlfn.LET(_xlpm.x,VLOOKUP(I753,'2026-01-09_taxon-match'!$A$2:$N$81,3,FALSE),IF(_xlpm.x=0,"",_xlpm.x)))</f>
        <v>urn:lsid:marinespecies.org:taxname:1337</v>
      </c>
      <c r="M753" s="46" t="str">
        <f>IF($I753="","",_xlfn.LET(_xlpm.x,VLOOKUP($I753,'2026-01-09_taxon-match'!$A$2:$N$81,5,FALSE),IF(_xlpm.x=0,"",_xlpm.x)))</f>
        <v>Owen, 1843</v>
      </c>
      <c r="N753" s="46" t="str">
        <f>IF($I753="","",_xlfn.LET(_xlpm.x,VLOOKUP($I753,'2026-01-09_taxon-match'!$A$2:$N$81,6,FALSE),IF(_xlpm.x=0,"",_xlpm.x)))</f>
        <v>Animalia</v>
      </c>
      <c r="O753" s="46" t="str">
        <f>IF($I753="","",_xlfn.LET(_xlpm.x,VLOOKUP($I753,'2026-01-09_taxon-match'!$A$2:$N$81,7,FALSE),IF(_xlpm.x=0,"",_xlpm.x)))</f>
        <v>Cnidaria</v>
      </c>
      <c r="P753" s="46" t="str">
        <f>IF($I753="","",_xlfn.LET(_xlpm.x,VLOOKUP($I753,'2026-01-09_taxon-match'!$A$2:$N$81,8,FALSE),IF(_xlpm.x=0,"",_xlpm.x)))</f>
        <v>Hydrozoa</v>
      </c>
      <c r="Q753" s="46" t="str">
        <f>IF($I753="","",_xlfn.LET(_xlpm.x,VLOOKUP($I753,'2026-01-09_taxon-match'!$A$2:$N$81,9,FALSE),IF(_xlpm.x=0,"",_xlpm.x)))</f>
        <v/>
      </c>
      <c r="R753" s="46" t="str">
        <f>IF($I753="","",_xlfn.LET(_xlpm.x,VLOOKUP($I753,'2026-01-09_taxon-match'!$A$2:$N$81,10,FALSE),IF(_xlpm.x=0,"",_xlpm.x)))</f>
        <v/>
      </c>
      <c r="S753" s="46" t="str">
        <f>IF($I753="","",_xlfn.LET(_xlpm.x,VLOOKUP($I753,'2026-01-09_taxon-match'!$A$2:$N$81,11,FALSE),IF(_xlpm.x=0,"",_xlpm.x)))</f>
        <v/>
      </c>
      <c r="T753" s="46" t="str">
        <f>IF($I753="","",_xlfn.LET(_xlpm.x,VLOOKUP($I753,'2026-01-09_taxon-match'!$A$2:$N$81,13,FALSE),IF(_xlpm.x=0,"",_xlpm.x)))</f>
        <v/>
      </c>
      <c r="U753" s="46">
        <v>1</v>
      </c>
      <c r="V753" s="2" t="s">
        <v>58</v>
      </c>
      <c r="Y753" s="46" t="str">
        <f>IF(V753="","",_xlfn.LET(_xlpm.x,VLOOKUP(V753,'Drop-down_menus'!$D$2:$E$13,2,FALSE),IF(_xlpm.x=0,"",_xlpm.x)))</f>
        <v>https://orcid.org/0000-0002-9708-1761</v>
      </c>
      <c r="Z753" s="46" t="str">
        <f>IF(W753="","",_xlfn.LET(_xlpm.x,VLOOKUP(W753,'Drop-down_menus'!$D$2:$E$13,2,FALSE),IF(_xlpm.x=0,"",_xlpm.x)))</f>
        <v/>
      </c>
      <c r="AA753" s="46" t="str">
        <f>IF(X753="","",_xlfn.LET(_xlpm.x,VLOOKUP(X753,'Drop-down_menus'!$D$2:$E$13,2,FALSE),IF(_xlpm.x=0,"",_xlpm.x)))</f>
        <v/>
      </c>
      <c r="AB753" s="46" t="s">
        <v>300</v>
      </c>
      <c r="AC753" s="46" t="s">
        <v>1255</v>
      </c>
    </row>
    <row r="754" spans="2:29" ht="13.5" customHeight="1">
      <c r="B754" s="46">
        <v>618</v>
      </c>
      <c r="C754" s="46" t="s">
        <v>123</v>
      </c>
      <c r="D754" s="46" t="b">
        <f>COUNTIF(Events!$B$2:$B$171, C754) &gt; 0</f>
        <v>1</v>
      </c>
      <c r="E754" s="46" t="s">
        <v>169</v>
      </c>
      <c r="F754" s="46" t="s">
        <v>298</v>
      </c>
      <c r="G754" s="46" t="s">
        <v>313</v>
      </c>
      <c r="I754" s="46" t="s">
        <v>313</v>
      </c>
      <c r="J754" s="46" t="str">
        <f>IF(I754="","",_xlfn.LET(_xlpm.x,VLOOKUP(I754,'2026-01-09_taxon-match'!$A$2:$N$81,4,FALSE),IF(_xlpm.x=0,"",_xlpm.x)))</f>
        <v>Hydrozoa</v>
      </c>
      <c r="L754" s="46" t="str">
        <f>IF(I754="","",_xlfn.LET(_xlpm.x,VLOOKUP(I754,'2026-01-09_taxon-match'!$A$2:$N$81,3,FALSE),IF(_xlpm.x=0,"",_xlpm.x)))</f>
        <v>urn:lsid:marinespecies.org:taxname:1337</v>
      </c>
      <c r="M754" s="46" t="str">
        <f>IF($I754="","",_xlfn.LET(_xlpm.x,VLOOKUP($I754,'2026-01-09_taxon-match'!$A$2:$N$81,5,FALSE),IF(_xlpm.x=0,"",_xlpm.x)))</f>
        <v>Owen, 1843</v>
      </c>
      <c r="N754" s="46" t="str">
        <f>IF($I754="","",_xlfn.LET(_xlpm.x,VLOOKUP($I754,'2026-01-09_taxon-match'!$A$2:$N$81,6,FALSE),IF(_xlpm.x=0,"",_xlpm.x)))</f>
        <v>Animalia</v>
      </c>
      <c r="O754" s="46" t="str">
        <f>IF($I754="","",_xlfn.LET(_xlpm.x,VLOOKUP($I754,'2026-01-09_taxon-match'!$A$2:$N$81,7,FALSE),IF(_xlpm.x=0,"",_xlpm.x)))</f>
        <v>Cnidaria</v>
      </c>
      <c r="P754" s="46" t="str">
        <f>IF($I754="","",_xlfn.LET(_xlpm.x,VLOOKUP($I754,'2026-01-09_taxon-match'!$A$2:$N$81,8,FALSE),IF(_xlpm.x=0,"",_xlpm.x)))</f>
        <v>Hydrozoa</v>
      </c>
      <c r="Q754" s="46" t="str">
        <f>IF($I754="","",_xlfn.LET(_xlpm.x,VLOOKUP($I754,'2026-01-09_taxon-match'!$A$2:$N$81,9,FALSE),IF(_xlpm.x=0,"",_xlpm.x)))</f>
        <v/>
      </c>
      <c r="R754" s="46" t="str">
        <f>IF($I754="","",_xlfn.LET(_xlpm.x,VLOOKUP($I754,'2026-01-09_taxon-match'!$A$2:$N$81,10,FALSE),IF(_xlpm.x=0,"",_xlpm.x)))</f>
        <v/>
      </c>
      <c r="S754" s="46" t="str">
        <f>IF($I754="","",_xlfn.LET(_xlpm.x,VLOOKUP($I754,'2026-01-09_taxon-match'!$A$2:$N$81,11,FALSE),IF(_xlpm.x=0,"",_xlpm.x)))</f>
        <v/>
      </c>
      <c r="T754" s="46" t="str">
        <f>IF($I754="","",_xlfn.LET(_xlpm.x,VLOOKUP($I754,'2026-01-09_taxon-match'!$A$2:$N$81,13,FALSE),IF(_xlpm.x=0,"",_xlpm.x)))</f>
        <v/>
      </c>
      <c r="U754" s="46">
        <v>1</v>
      </c>
      <c r="V754" s="46" t="s">
        <v>58</v>
      </c>
      <c r="Y754" s="46" t="str">
        <f>IF(V754="","",_xlfn.LET(_xlpm.x,VLOOKUP(V754,'Drop-down_menus'!$D$2:$E$13,2,FALSE),IF(_xlpm.x=0,"",_xlpm.x)))</f>
        <v>https://orcid.org/0000-0002-9708-1761</v>
      </c>
      <c r="Z754" s="46" t="str">
        <f>IF(W754="","",_xlfn.LET(_xlpm.x,VLOOKUP(W754,'Drop-down_menus'!$D$2:$E$13,2,FALSE),IF(_xlpm.x=0,"",_xlpm.x)))</f>
        <v/>
      </c>
      <c r="AA754" s="46" t="str">
        <f>IF(X754="","",_xlfn.LET(_xlpm.x,VLOOKUP(X754,'Drop-down_menus'!$D$2:$E$13,2,FALSE),IF(_xlpm.x=0,"",_xlpm.x)))</f>
        <v/>
      </c>
      <c r="AB754" s="14" t="s">
        <v>300</v>
      </c>
      <c r="AC754" s="14" t="s">
        <v>301</v>
      </c>
    </row>
    <row r="755" spans="2:29" ht="13.5" customHeight="1">
      <c r="B755" s="46">
        <v>619</v>
      </c>
      <c r="C755" s="46" t="s">
        <v>123</v>
      </c>
      <c r="D755" s="46" t="b">
        <f>COUNTIF(Events!$B$2:$B$171, C755) &gt; 0</f>
        <v>1</v>
      </c>
      <c r="G755" s="46" t="s">
        <v>1220</v>
      </c>
      <c r="I755" s="46" t="s">
        <v>1220</v>
      </c>
      <c r="J755" s="46" t="str">
        <f>IF(I755="","",_xlfn.LET(_xlpm.x,VLOOKUP(I755,'2026-01-09_taxon-match'!$A$2:$N$81,4,FALSE),IF(_xlpm.x=0,"",_xlpm.x)))</f>
        <v>Iridaea cordata</v>
      </c>
      <c r="L755" s="46" t="str">
        <f>IF(I755="","",_xlfn.LET(_xlpm.x,VLOOKUP(I755,'2026-01-09_taxon-match'!$A$2:$N$81,3,FALSE),IF(_xlpm.x=0,"",_xlpm.x)))</f>
        <v>urn:lsid:marinespecies.org:taxname:325522</v>
      </c>
      <c r="M755" s="46" t="str">
        <f>IF($I755="","",_xlfn.LET(_xlpm.x,VLOOKUP($I755,'2026-01-09_taxon-match'!$A$2:$N$81,5,FALSE),IF(_xlpm.x=0,"",_xlpm.x)))</f>
        <v>(Turner) Bory, 1826</v>
      </c>
      <c r="N755" s="46" t="str">
        <f>IF($I755="","",_xlfn.LET(_xlpm.x,VLOOKUP($I755,'2026-01-09_taxon-match'!$A$2:$N$81,6,FALSE),IF(_xlpm.x=0,"",_xlpm.x)))</f>
        <v>Plantae</v>
      </c>
      <c r="O755" s="46" t="str">
        <f>IF($I755="","",_xlfn.LET(_xlpm.x,VLOOKUP($I755,'2026-01-09_taxon-match'!$A$2:$N$81,7,FALSE),IF(_xlpm.x=0,"",_xlpm.x)))</f>
        <v>Rhodophyta</v>
      </c>
      <c r="P755" s="46" t="str">
        <f>IF($I755="","",_xlfn.LET(_xlpm.x,VLOOKUP($I755,'2026-01-09_taxon-match'!$A$2:$N$81,8,FALSE),IF(_xlpm.x=0,"",_xlpm.x)))</f>
        <v>Florideophyceae</v>
      </c>
      <c r="Q755" s="46" t="str">
        <f>IF($I755="","",_xlfn.LET(_xlpm.x,VLOOKUP($I755,'2026-01-09_taxon-match'!$A$2:$N$81,9,FALSE),IF(_xlpm.x=0,"",_xlpm.x)))</f>
        <v>Gigartinales</v>
      </c>
      <c r="R755" s="46" t="str">
        <f>IF($I755="","",_xlfn.LET(_xlpm.x,VLOOKUP($I755,'2026-01-09_taxon-match'!$A$2:$N$81,10,FALSE),IF(_xlpm.x=0,"",_xlpm.x)))</f>
        <v>Gigartinaceae</v>
      </c>
      <c r="S755" s="46" t="str">
        <f>IF($I755="","",_xlfn.LET(_xlpm.x,VLOOKUP($I755,'2026-01-09_taxon-match'!$A$2:$N$81,11,FALSE),IF(_xlpm.x=0,"",_xlpm.x)))</f>
        <v>Iridaea</v>
      </c>
      <c r="T755" s="46" t="str">
        <f>IF($I755="","",_xlfn.LET(_xlpm.x,VLOOKUP($I755,'2026-01-09_taxon-match'!$A$2:$N$81,13,FALSE),IF(_xlpm.x=0,"",_xlpm.x)))</f>
        <v>cordata</v>
      </c>
      <c r="U755" s="46">
        <v>1</v>
      </c>
      <c r="V755" s="2" t="s">
        <v>58</v>
      </c>
      <c r="Y755" s="46" t="str">
        <f>IF(V755="","",_xlfn.LET(_xlpm.x,VLOOKUP(V755,'Drop-down_menus'!$D$2:$E$13,2,FALSE),IF(_xlpm.x=0,"",_xlpm.x)))</f>
        <v>https://orcid.org/0000-0002-9708-1761</v>
      </c>
      <c r="Z755" s="46" t="str">
        <f>IF(W755="","",_xlfn.LET(_xlpm.x,VLOOKUP(W755,'Drop-down_menus'!$D$2:$E$13,2,FALSE),IF(_xlpm.x=0,"",_xlpm.x)))</f>
        <v/>
      </c>
      <c r="AA755" s="46" t="str">
        <f>IF(X755="","",_xlfn.LET(_xlpm.x,VLOOKUP(X755,'Drop-down_menus'!$D$2:$E$13,2,FALSE),IF(_xlpm.x=0,"",_xlpm.x)))</f>
        <v/>
      </c>
      <c r="AB755" s="46" t="s">
        <v>300</v>
      </c>
      <c r="AC755" s="46" t="s">
        <v>1255</v>
      </c>
    </row>
    <row r="756" spans="2:29" ht="13.5" customHeight="1">
      <c r="B756" s="46">
        <v>619</v>
      </c>
      <c r="C756" s="46" t="s">
        <v>123</v>
      </c>
      <c r="D756" s="46" t="b">
        <f>COUNTIF(Events!$B$2:$B$171, C756) &gt; 0</f>
        <v>1</v>
      </c>
      <c r="E756" s="46" t="s">
        <v>169</v>
      </c>
      <c r="F756" s="46" t="s">
        <v>298</v>
      </c>
      <c r="G756" s="46" t="s">
        <v>307</v>
      </c>
      <c r="I756" s="46" t="s">
        <v>1220</v>
      </c>
      <c r="J756" s="46" t="str">
        <f>IF(I756="","",_xlfn.LET(_xlpm.x,VLOOKUP(I756,'2026-01-09_taxon-match'!$A$2:$N$81,4,FALSE),IF(_xlpm.x=0,"",_xlpm.x)))</f>
        <v>Iridaea cordata</v>
      </c>
      <c r="L756" s="46" t="str">
        <f>IF(I756="","",_xlfn.LET(_xlpm.x,VLOOKUP(I756,'2026-01-09_taxon-match'!$A$2:$N$81,3,FALSE),IF(_xlpm.x=0,"",_xlpm.x)))</f>
        <v>urn:lsid:marinespecies.org:taxname:325522</v>
      </c>
      <c r="M756" s="46" t="str">
        <f>IF($I756="","",_xlfn.LET(_xlpm.x,VLOOKUP($I756,'2026-01-09_taxon-match'!$A$2:$N$81,5,FALSE),IF(_xlpm.x=0,"",_xlpm.x)))</f>
        <v>(Turner) Bory, 1826</v>
      </c>
      <c r="N756" s="46" t="str">
        <f>IF($I756="","",_xlfn.LET(_xlpm.x,VLOOKUP($I756,'2026-01-09_taxon-match'!$A$2:$N$81,6,FALSE),IF(_xlpm.x=0,"",_xlpm.x)))</f>
        <v>Plantae</v>
      </c>
      <c r="O756" s="46" t="str">
        <f>IF($I756="","",_xlfn.LET(_xlpm.x,VLOOKUP($I756,'2026-01-09_taxon-match'!$A$2:$N$81,7,FALSE),IF(_xlpm.x=0,"",_xlpm.x)))</f>
        <v>Rhodophyta</v>
      </c>
      <c r="P756" s="46" t="str">
        <f>IF($I756="","",_xlfn.LET(_xlpm.x,VLOOKUP($I756,'2026-01-09_taxon-match'!$A$2:$N$81,8,FALSE),IF(_xlpm.x=0,"",_xlpm.x)))</f>
        <v>Florideophyceae</v>
      </c>
      <c r="Q756" s="46" t="str">
        <f>IF($I756="","",_xlfn.LET(_xlpm.x,VLOOKUP($I756,'2026-01-09_taxon-match'!$A$2:$N$81,9,FALSE),IF(_xlpm.x=0,"",_xlpm.x)))</f>
        <v>Gigartinales</v>
      </c>
      <c r="R756" s="46" t="str">
        <f>IF($I756="","",_xlfn.LET(_xlpm.x,VLOOKUP($I756,'2026-01-09_taxon-match'!$A$2:$N$81,10,FALSE),IF(_xlpm.x=0,"",_xlpm.x)))</f>
        <v>Gigartinaceae</v>
      </c>
      <c r="S756" s="46" t="str">
        <f>IF($I756="","",_xlfn.LET(_xlpm.x,VLOOKUP($I756,'2026-01-09_taxon-match'!$A$2:$N$81,11,FALSE),IF(_xlpm.x=0,"",_xlpm.x)))</f>
        <v>Iridaea</v>
      </c>
      <c r="T756" s="46" t="str">
        <f>IF($I756="","",_xlfn.LET(_xlpm.x,VLOOKUP($I756,'2026-01-09_taxon-match'!$A$2:$N$81,13,FALSE),IF(_xlpm.x=0,"",_xlpm.x)))</f>
        <v>cordata</v>
      </c>
      <c r="U756" s="46">
        <v>1</v>
      </c>
      <c r="V756" s="46" t="s">
        <v>58</v>
      </c>
      <c r="Y756" s="46" t="str">
        <f>IF(V756="","",_xlfn.LET(_xlpm.x,VLOOKUP(V756,'Drop-down_menus'!$D$2:$E$13,2,FALSE),IF(_xlpm.x=0,"",_xlpm.x)))</f>
        <v>https://orcid.org/0000-0002-9708-1761</v>
      </c>
      <c r="Z756" s="46" t="str">
        <f>IF(W756="","",_xlfn.LET(_xlpm.x,VLOOKUP(W756,'Drop-down_menus'!$D$2:$E$13,2,FALSE),IF(_xlpm.x=0,"",_xlpm.x)))</f>
        <v/>
      </c>
      <c r="AA756" s="46" t="str">
        <f>IF(X756="","",_xlfn.LET(_xlpm.x,VLOOKUP(X756,'Drop-down_menus'!$D$2:$E$13,2,FALSE),IF(_xlpm.x=0,"",_xlpm.x)))</f>
        <v/>
      </c>
      <c r="AB756" s="14" t="s">
        <v>300</v>
      </c>
      <c r="AC756" s="14" t="s">
        <v>301</v>
      </c>
    </row>
    <row r="757" spans="2:29" ht="13.5" customHeight="1">
      <c r="B757" s="46">
        <v>620</v>
      </c>
      <c r="C757" s="46" t="s">
        <v>123</v>
      </c>
      <c r="D757" s="46" t="b">
        <f>COUNTIF(Events!$B$2:$B$171, C757) &gt; 0</f>
        <v>1</v>
      </c>
      <c r="G757" s="46" t="s">
        <v>1206</v>
      </c>
      <c r="I757" s="46" t="s">
        <v>311</v>
      </c>
      <c r="J757" s="46" t="str">
        <f>IF(I757="","",_xlfn.LET(_xlpm.x,VLOOKUP(I757,'2026-01-09_taxon-match'!$A$2:$N$81,4,FALSE),IF(_xlpm.x=0,"",_xlpm.x)))</f>
        <v>Isopoda</v>
      </c>
      <c r="K757" s="46" t="s">
        <v>1318</v>
      </c>
      <c r="L757" s="46" t="str">
        <f>IF(I757="","",_xlfn.LET(_xlpm.x,VLOOKUP(I757,'2026-01-09_taxon-match'!$A$2:$N$81,3,FALSE),IF(_xlpm.x=0,"",_xlpm.x)))</f>
        <v>urn:lsid:marinespecies.org:taxname:1131</v>
      </c>
      <c r="M757" s="46" t="str">
        <f>IF($I757="","",_xlfn.LET(_xlpm.x,VLOOKUP($I757,'2026-01-09_taxon-match'!$A$2:$N$81,5,FALSE),IF(_xlpm.x=0,"",_xlpm.x)))</f>
        <v>Latreille, 1816</v>
      </c>
      <c r="N757" s="46" t="str">
        <f>IF($I757="","",_xlfn.LET(_xlpm.x,VLOOKUP($I757,'2026-01-09_taxon-match'!$A$2:$N$81,6,FALSE),IF(_xlpm.x=0,"",_xlpm.x)))</f>
        <v>Animalia</v>
      </c>
      <c r="O757" s="46" t="str">
        <f>IF($I757="","",_xlfn.LET(_xlpm.x,VLOOKUP($I757,'2026-01-09_taxon-match'!$A$2:$N$81,7,FALSE),IF(_xlpm.x=0,"",_xlpm.x)))</f>
        <v>Arthropoda</v>
      </c>
      <c r="P757" s="46" t="str">
        <f>IF($I757="","",_xlfn.LET(_xlpm.x,VLOOKUP($I757,'2026-01-09_taxon-match'!$A$2:$N$81,8,FALSE),IF(_xlpm.x=0,"",_xlpm.x)))</f>
        <v>Malacostraca</v>
      </c>
      <c r="Q757" s="46" t="str">
        <f>IF($I757="","",_xlfn.LET(_xlpm.x,VLOOKUP($I757,'2026-01-09_taxon-match'!$A$2:$N$81,9,FALSE),IF(_xlpm.x=0,"",_xlpm.x)))</f>
        <v>Isopoda</v>
      </c>
      <c r="R757" s="46" t="str">
        <f>IF($I757="","",_xlfn.LET(_xlpm.x,VLOOKUP($I757,'2026-01-09_taxon-match'!$A$2:$N$81,10,FALSE),IF(_xlpm.x=0,"",_xlpm.x)))</f>
        <v/>
      </c>
      <c r="S757" s="46" t="str">
        <f>IF($I757="","",_xlfn.LET(_xlpm.x,VLOOKUP($I757,'2026-01-09_taxon-match'!$A$2:$N$81,11,FALSE),IF(_xlpm.x=0,"",_xlpm.x)))</f>
        <v/>
      </c>
      <c r="T757" s="46" t="str">
        <f>IF($I757="","",_xlfn.LET(_xlpm.x,VLOOKUP($I757,'2026-01-09_taxon-match'!$A$2:$N$81,13,FALSE),IF(_xlpm.x=0,"",_xlpm.x)))</f>
        <v/>
      </c>
      <c r="U757" s="46" t="s">
        <v>1251</v>
      </c>
      <c r="V757" s="2" t="s">
        <v>58</v>
      </c>
      <c r="Y757" s="46" t="str">
        <f>IF(V757="","",_xlfn.LET(_xlpm.x,VLOOKUP(V757,'Drop-down_menus'!$D$2:$E$13,2,FALSE),IF(_xlpm.x=0,"",_xlpm.x)))</f>
        <v>https://orcid.org/0000-0002-9708-1761</v>
      </c>
      <c r="Z757" s="46" t="str">
        <f>IF(W757="","",_xlfn.LET(_xlpm.x,VLOOKUP(W757,'Drop-down_menus'!$D$2:$E$13,2,FALSE),IF(_xlpm.x=0,"",_xlpm.x)))</f>
        <v/>
      </c>
      <c r="AA757" s="46" t="str">
        <f>IF(X757="","",_xlfn.LET(_xlpm.x,VLOOKUP(X757,'Drop-down_menus'!$D$2:$E$13,2,FALSE),IF(_xlpm.x=0,"",_xlpm.x)))</f>
        <v/>
      </c>
      <c r="AB757" s="46" t="s">
        <v>300</v>
      </c>
      <c r="AC757" s="46" t="s">
        <v>1255</v>
      </c>
    </row>
    <row r="758" spans="2:29" ht="13.5" customHeight="1">
      <c r="B758" s="46">
        <v>620</v>
      </c>
      <c r="C758" s="46" t="s">
        <v>123</v>
      </c>
      <c r="D758" s="46" t="b">
        <f>COUNTIF(Events!$B$2:$B$171, C758) &gt; 0</f>
        <v>1</v>
      </c>
      <c r="E758" s="46" t="s">
        <v>169</v>
      </c>
      <c r="F758" s="46" t="s">
        <v>298</v>
      </c>
      <c r="G758" s="46" t="s">
        <v>311</v>
      </c>
      <c r="I758" s="46" t="s">
        <v>311</v>
      </c>
      <c r="J758" s="46" t="str">
        <f>IF(I758="","",_xlfn.LET(_xlpm.x,VLOOKUP(I758,'2026-01-09_taxon-match'!$A$2:$N$81,4,FALSE),IF(_xlpm.x=0,"",_xlpm.x)))</f>
        <v>Isopoda</v>
      </c>
      <c r="L758" s="46" t="str">
        <f>IF(I758="","",_xlfn.LET(_xlpm.x,VLOOKUP(I758,'2026-01-09_taxon-match'!$A$2:$N$81,3,FALSE),IF(_xlpm.x=0,"",_xlpm.x)))</f>
        <v>urn:lsid:marinespecies.org:taxname:1131</v>
      </c>
      <c r="M758" s="46" t="str">
        <f>IF($I758="","",_xlfn.LET(_xlpm.x,VLOOKUP($I758,'2026-01-09_taxon-match'!$A$2:$N$81,5,FALSE),IF(_xlpm.x=0,"",_xlpm.x)))</f>
        <v>Latreille, 1816</v>
      </c>
      <c r="N758" s="46" t="str">
        <f>IF($I758="","",_xlfn.LET(_xlpm.x,VLOOKUP($I758,'2026-01-09_taxon-match'!$A$2:$N$81,6,FALSE),IF(_xlpm.x=0,"",_xlpm.x)))</f>
        <v>Animalia</v>
      </c>
      <c r="O758" s="46" t="str">
        <f>IF($I758="","",_xlfn.LET(_xlpm.x,VLOOKUP($I758,'2026-01-09_taxon-match'!$A$2:$N$81,7,FALSE),IF(_xlpm.x=0,"",_xlpm.x)))</f>
        <v>Arthropoda</v>
      </c>
      <c r="P758" s="46" t="str">
        <f>IF($I758="","",_xlfn.LET(_xlpm.x,VLOOKUP($I758,'2026-01-09_taxon-match'!$A$2:$N$81,8,FALSE),IF(_xlpm.x=0,"",_xlpm.x)))</f>
        <v>Malacostraca</v>
      </c>
      <c r="Q758" s="46" t="str">
        <f>IF($I758="","",_xlfn.LET(_xlpm.x,VLOOKUP($I758,'2026-01-09_taxon-match'!$A$2:$N$81,9,FALSE),IF(_xlpm.x=0,"",_xlpm.x)))</f>
        <v>Isopoda</v>
      </c>
      <c r="R758" s="46" t="str">
        <f>IF($I758="","",_xlfn.LET(_xlpm.x,VLOOKUP($I758,'2026-01-09_taxon-match'!$A$2:$N$81,10,FALSE),IF(_xlpm.x=0,"",_xlpm.x)))</f>
        <v/>
      </c>
      <c r="S758" s="46" t="str">
        <f>IF($I758="","",_xlfn.LET(_xlpm.x,VLOOKUP($I758,'2026-01-09_taxon-match'!$A$2:$N$81,11,FALSE),IF(_xlpm.x=0,"",_xlpm.x)))</f>
        <v/>
      </c>
      <c r="T758" s="46" t="str">
        <f>IF($I758="","",_xlfn.LET(_xlpm.x,VLOOKUP($I758,'2026-01-09_taxon-match'!$A$2:$N$81,13,FALSE),IF(_xlpm.x=0,"",_xlpm.x)))</f>
        <v/>
      </c>
      <c r="U758" s="46">
        <v>1</v>
      </c>
      <c r="V758" s="46" t="s">
        <v>58</v>
      </c>
      <c r="Y758" s="46" t="str">
        <f>IF(V758="","",_xlfn.LET(_xlpm.x,VLOOKUP(V758,'Drop-down_menus'!$D$2:$E$13,2,FALSE),IF(_xlpm.x=0,"",_xlpm.x)))</f>
        <v>https://orcid.org/0000-0002-9708-1761</v>
      </c>
      <c r="Z758" s="46" t="str">
        <f>IF(W758="","",_xlfn.LET(_xlpm.x,VLOOKUP(W758,'Drop-down_menus'!$D$2:$E$13,2,FALSE),IF(_xlpm.x=0,"",_xlpm.x)))</f>
        <v/>
      </c>
      <c r="AA758" s="46" t="str">
        <f>IF(X758="","",_xlfn.LET(_xlpm.x,VLOOKUP(X758,'Drop-down_menus'!$D$2:$E$13,2,FALSE),IF(_xlpm.x=0,"",_xlpm.x)))</f>
        <v/>
      </c>
      <c r="AB758" s="14" t="s">
        <v>300</v>
      </c>
      <c r="AC758" s="14" t="s">
        <v>301</v>
      </c>
    </row>
    <row r="759" spans="2:29" ht="13.5" customHeight="1">
      <c r="B759" s="46">
        <v>621</v>
      </c>
      <c r="C759" s="46" t="s">
        <v>123</v>
      </c>
      <c r="D759" s="46" t="b">
        <f>COUNTIF(Events!$B$2:$B$171, C759) &gt; 0</f>
        <v>1</v>
      </c>
      <c r="G759" s="46" t="s">
        <v>1212</v>
      </c>
      <c r="I759" s="46" t="s">
        <v>315</v>
      </c>
      <c r="J759" s="46" t="str">
        <f>IF(I759="","",_xlfn.LET(_xlpm.x,VLOOKUP(I759,'2026-01-09_taxon-match'!$A$2:$N$81,4,FALSE),IF(_xlpm.x=0,"",_xlpm.x)))</f>
        <v>Cnemidocarpa verrucosa</v>
      </c>
      <c r="L759" s="46" t="str">
        <f>IF(I759="","",_xlfn.LET(_xlpm.x,VLOOKUP(I759,'2026-01-09_taxon-match'!$A$2:$N$81,3,FALSE),IF(_xlpm.x=0,"",_xlpm.x)))</f>
        <v>urn:lsid:marinespecies.org:taxname:173893</v>
      </c>
      <c r="M759" s="46" t="str">
        <f>IF($I759="","",_xlfn.LET(_xlpm.x,VLOOKUP($I759,'2026-01-09_taxon-match'!$A$2:$N$81,5,FALSE),IF(_xlpm.x=0,"",_xlpm.x)))</f>
        <v>(Lesson, 1830)</v>
      </c>
      <c r="N759" s="46" t="str">
        <f>IF($I759="","",_xlfn.LET(_xlpm.x,VLOOKUP($I759,'2026-01-09_taxon-match'!$A$2:$N$81,6,FALSE),IF(_xlpm.x=0,"",_xlpm.x)))</f>
        <v>Animalia</v>
      </c>
      <c r="O759" s="46" t="str">
        <f>IF($I759="","",_xlfn.LET(_xlpm.x,VLOOKUP($I759,'2026-01-09_taxon-match'!$A$2:$N$81,7,FALSE),IF(_xlpm.x=0,"",_xlpm.x)))</f>
        <v>Chordata</v>
      </c>
      <c r="P759" s="46" t="str">
        <f>IF($I759="","",_xlfn.LET(_xlpm.x,VLOOKUP($I759,'2026-01-09_taxon-match'!$A$2:$N$81,8,FALSE),IF(_xlpm.x=0,"",_xlpm.x)))</f>
        <v>Ascidiacea</v>
      </c>
      <c r="Q759" s="46" t="str">
        <f>IF($I759="","",_xlfn.LET(_xlpm.x,VLOOKUP($I759,'2026-01-09_taxon-match'!$A$2:$N$81,9,FALSE),IF(_xlpm.x=0,"",_xlpm.x)))</f>
        <v>Stolidobranchia</v>
      </c>
      <c r="R759" s="46" t="str">
        <f>IF($I759="","",_xlfn.LET(_xlpm.x,VLOOKUP($I759,'2026-01-09_taxon-match'!$A$2:$N$81,10,FALSE),IF(_xlpm.x=0,"",_xlpm.x)))</f>
        <v>Styelidae</v>
      </c>
      <c r="S759" s="46" t="str">
        <f>IF($I759="","",_xlfn.LET(_xlpm.x,VLOOKUP($I759,'2026-01-09_taxon-match'!$A$2:$N$81,11,FALSE),IF(_xlpm.x=0,"",_xlpm.x)))</f>
        <v>Cnemidocarpa</v>
      </c>
      <c r="T759" s="46" t="str">
        <f>IF($I759="","",_xlfn.LET(_xlpm.x,VLOOKUP($I759,'2026-01-09_taxon-match'!$A$2:$N$81,13,FALSE),IF(_xlpm.x=0,"",_xlpm.x)))</f>
        <v>verrucosa</v>
      </c>
      <c r="U759" s="46">
        <v>1</v>
      </c>
      <c r="V759" s="2" t="s">
        <v>58</v>
      </c>
      <c r="Y759" s="46" t="str">
        <f>IF(V759="","",_xlfn.LET(_xlpm.x,VLOOKUP(V759,'Drop-down_menus'!$D$2:$E$13,2,FALSE),IF(_xlpm.x=0,"",_xlpm.x)))</f>
        <v>https://orcid.org/0000-0002-9708-1761</v>
      </c>
      <c r="Z759" s="46" t="str">
        <f>IF(W759="","",_xlfn.LET(_xlpm.x,VLOOKUP(W759,'Drop-down_menus'!$D$2:$E$13,2,FALSE),IF(_xlpm.x=0,"",_xlpm.x)))</f>
        <v/>
      </c>
      <c r="AA759" s="46" t="str">
        <f>IF(X759="","",_xlfn.LET(_xlpm.x,VLOOKUP(X759,'Drop-down_menus'!$D$2:$E$13,2,FALSE),IF(_xlpm.x=0,"",_xlpm.x)))</f>
        <v/>
      </c>
      <c r="AB759" s="46" t="s">
        <v>1252</v>
      </c>
      <c r="AC759" s="46" t="s">
        <v>1255</v>
      </c>
    </row>
    <row r="760" spans="2:29" ht="13.5" customHeight="1">
      <c r="B760" s="46">
        <v>621</v>
      </c>
      <c r="C760" s="46" t="s">
        <v>123</v>
      </c>
      <c r="D760" s="46" t="b">
        <f>COUNTIF(Events!$B$2:$B$171, C760) &gt; 0</f>
        <v>1</v>
      </c>
      <c r="E760" s="46" t="s">
        <v>169</v>
      </c>
      <c r="F760" s="46" t="s">
        <v>262</v>
      </c>
      <c r="G760" s="46" t="s">
        <v>315</v>
      </c>
      <c r="I760" s="46" t="s">
        <v>315</v>
      </c>
      <c r="J760" s="46" t="str">
        <f>IF(I760="","",_xlfn.LET(_xlpm.x,VLOOKUP(I760,'2026-01-09_taxon-match'!$A$2:$N$81,4,FALSE),IF(_xlpm.x=0,"",_xlpm.x)))</f>
        <v>Cnemidocarpa verrucosa</v>
      </c>
      <c r="L760" s="46" t="str">
        <f>IF(I760="","",_xlfn.LET(_xlpm.x,VLOOKUP(I760,'2026-01-09_taxon-match'!$A$2:$N$81,3,FALSE),IF(_xlpm.x=0,"",_xlpm.x)))</f>
        <v>urn:lsid:marinespecies.org:taxname:173893</v>
      </c>
      <c r="M760" s="46" t="str">
        <f>IF($I760="","",_xlfn.LET(_xlpm.x,VLOOKUP($I760,'2026-01-09_taxon-match'!$A$2:$N$81,5,FALSE),IF(_xlpm.x=0,"",_xlpm.x)))</f>
        <v>(Lesson, 1830)</v>
      </c>
      <c r="N760" s="46" t="str">
        <f>IF($I760="","",_xlfn.LET(_xlpm.x,VLOOKUP($I760,'2026-01-09_taxon-match'!$A$2:$N$81,6,FALSE),IF(_xlpm.x=0,"",_xlpm.x)))</f>
        <v>Animalia</v>
      </c>
      <c r="O760" s="46" t="str">
        <f>IF($I760="","",_xlfn.LET(_xlpm.x,VLOOKUP($I760,'2026-01-09_taxon-match'!$A$2:$N$81,7,FALSE),IF(_xlpm.x=0,"",_xlpm.x)))</f>
        <v>Chordata</v>
      </c>
      <c r="P760" s="46" t="str">
        <f>IF($I760="","",_xlfn.LET(_xlpm.x,VLOOKUP($I760,'2026-01-09_taxon-match'!$A$2:$N$81,8,FALSE),IF(_xlpm.x=0,"",_xlpm.x)))</f>
        <v>Ascidiacea</v>
      </c>
      <c r="Q760" s="46" t="str">
        <f>IF($I760="","",_xlfn.LET(_xlpm.x,VLOOKUP($I760,'2026-01-09_taxon-match'!$A$2:$N$81,9,FALSE),IF(_xlpm.x=0,"",_xlpm.x)))</f>
        <v>Stolidobranchia</v>
      </c>
      <c r="R760" s="46" t="str">
        <f>IF($I760="","",_xlfn.LET(_xlpm.x,VLOOKUP($I760,'2026-01-09_taxon-match'!$A$2:$N$81,10,FALSE),IF(_xlpm.x=0,"",_xlpm.x)))</f>
        <v>Styelidae</v>
      </c>
      <c r="S760" s="46" t="str">
        <f>IF($I760="","",_xlfn.LET(_xlpm.x,VLOOKUP($I760,'2026-01-09_taxon-match'!$A$2:$N$81,11,FALSE),IF(_xlpm.x=0,"",_xlpm.x)))</f>
        <v>Cnemidocarpa</v>
      </c>
      <c r="T760" s="46" t="str">
        <f>IF($I760="","",_xlfn.LET(_xlpm.x,VLOOKUP($I760,'2026-01-09_taxon-match'!$A$2:$N$81,13,FALSE),IF(_xlpm.x=0,"",_xlpm.x)))</f>
        <v>verrucosa</v>
      </c>
      <c r="U760" s="46">
        <v>1</v>
      </c>
      <c r="V760" s="46" t="s">
        <v>58</v>
      </c>
      <c r="Y760" s="46" t="str">
        <f>IF(V760="","",_xlfn.LET(_xlpm.x,VLOOKUP(V760,'Drop-down_menus'!$D$2:$E$13,2,FALSE),IF(_xlpm.x=0,"",_xlpm.x)))</f>
        <v>https://orcid.org/0000-0002-9708-1761</v>
      </c>
      <c r="Z760" s="46" t="str">
        <f>IF(W760="","",_xlfn.LET(_xlpm.x,VLOOKUP(W760,'Drop-down_menus'!$D$2:$E$13,2,FALSE),IF(_xlpm.x=0,"",_xlpm.x)))</f>
        <v/>
      </c>
      <c r="AA760" s="46" t="str">
        <f>IF(X760="","",_xlfn.LET(_xlpm.x,VLOOKUP(X760,'Drop-down_menus'!$D$2:$E$13,2,FALSE),IF(_xlpm.x=0,"",_xlpm.x)))</f>
        <v/>
      </c>
      <c r="AB760" s="14" t="s">
        <v>263</v>
      </c>
      <c r="AC760" s="14" t="s">
        <v>301</v>
      </c>
    </row>
    <row r="761" spans="2:29" ht="13.5" customHeight="1">
      <c r="B761" s="46">
        <v>622</v>
      </c>
      <c r="C761" s="46" t="s">
        <v>123</v>
      </c>
      <c r="D761" s="46" t="b">
        <f>COUNTIF(Events!$B$2:$B$171, C761) &gt; 0</f>
        <v>1</v>
      </c>
      <c r="G761" s="46" t="s">
        <v>1212</v>
      </c>
      <c r="I761" s="46" t="s">
        <v>315</v>
      </c>
      <c r="J761" s="46" t="str">
        <f>IF(I761="","",_xlfn.LET(_xlpm.x,VLOOKUP(I761,'2026-01-09_taxon-match'!$A$2:$N$81,4,FALSE),IF(_xlpm.x=0,"",_xlpm.x)))</f>
        <v>Cnemidocarpa verrucosa</v>
      </c>
      <c r="L761" s="46" t="str">
        <f>IF(I761="","",_xlfn.LET(_xlpm.x,VLOOKUP(I761,'2026-01-09_taxon-match'!$A$2:$N$81,3,FALSE),IF(_xlpm.x=0,"",_xlpm.x)))</f>
        <v>urn:lsid:marinespecies.org:taxname:173893</v>
      </c>
      <c r="M761" s="46" t="str">
        <f>IF($I761="","",_xlfn.LET(_xlpm.x,VLOOKUP($I761,'2026-01-09_taxon-match'!$A$2:$N$81,5,FALSE),IF(_xlpm.x=0,"",_xlpm.x)))</f>
        <v>(Lesson, 1830)</v>
      </c>
      <c r="N761" s="46" t="str">
        <f>IF($I761="","",_xlfn.LET(_xlpm.x,VLOOKUP($I761,'2026-01-09_taxon-match'!$A$2:$N$81,6,FALSE),IF(_xlpm.x=0,"",_xlpm.x)))</f>
        <v>Animalia</v>
      </c>
      <c r="O761" s="46" t="str">
        <f>IF($I761="","",_xlfn.LET(_xlpm.x,VLOOKUP($I761,'2026-01-09_taxon-match'!$A$2:$N$81,7,FALSE),IF(_xlpm.x=0,"",_xlpm.x)))</f>
        <v>Chordata</v>
      </c>
      <c r="P761" s="46" t="str">
        <f>IF($I761="","",_xlfn.LET(_xlpm.x,VLOOKUP($I761,'2026-01-09_taxon-match'!$A$2:$N$81,8,FALSE),IF(_xlpm.x=0,"",_xlpm.x)))</f>
        <v>Ascidiacea</v>
      </c>
      <c r="Q761" s="46" t="str">
        <f>IF($I761="","",_xlfn.LET(_xlpm.x,VLOOKUP($I761,'2026-01-09_taxon-match'!$A$2:$N$81,9,FALSE),IF(_xlpm.x=0,"",_xlpm.x)))</f>
        <v>Stolidobranchia</v>
      </c>
      <c r="R761" s="46" t="str">
        <f>IF($I761="","",_xlfn.LET(_xlpm.x,VLOOKUP($I761,'2026-01-09_taxon-match'!$A$2:$N$81,10,FALSE),IF(_xlpm.x=0,"",_xlpm.x)))</f>
        <v>Styelidae</v>
      </c>
      <c r="S761" s="46" t="str">
        <f>IF($I761="","",_xlfn.LET(_xlpm.x,VLOOKUP($I761,'2026-01-09_taxon-match'!$A$2:$N$81,11,FALSE),IF(_xlpm.x=0,"",_xlpm.x)))</f>
        <v>Cnemidocarpa</v>
      </c>
      <c r="T761" s="46" t="str">
        <f>IF($I761="","",_xlfn.LET(_xlpm.x,VLOOKUP($I761,'2026-01-09_taxon-match'!$A$2:$N$81,13,FALSE),IF(_xlpm.x=0,"",_xlpm.x)))</f>
        <v>verrucosa</v>
      </c>
      <c r="U761" s="46">
        <v>1</v>
      </c>
      <c r="V761" s="2" t="s">
        <v>58</v>
      </c>
      <c r="Y761" s="46" t="str">
        <f>IF(V761="","",_xlfn.LET(_xlpm.x,VLOOKUP(V761,'Drop-down_menus'!$D$2:$E$13,2,FALSE),IF(_xlpm.x=0,"",_xlpm.x)))</f>
        <v>https://orcid.org/0000-0002-9708-1761</v>
      </c>
      <c r="Z761" s="46" t="str">
        <f>IF(W761="","",_xlfn.LET(_xlpm.x,VLOOKUP(W761,'Drop-down_menus'!$D$2:$E$13,2,FALSE),IF(_xlpm.x=0,"",_xlpm.x)))</f>
        <v/>
      </c>
      <c r="AA761" s="46" t="str">
        <f>IF(X761="","",_xlfn.LET(_xlpm.x,VLOOKUP(X761,'Drop-down_menus'!$D$2:$E$13,2,FALSE),IF(_xlpm.x=0,"",_xlpm.x)))</f>
        <v/>
      </c>
      <c r="AB761" s="46" t="s">
        <v>1252</v>
      </c>
      <c r="AC761" s="46" t="s">
        <v>1255</v>
      </c>
    </row>
    <row r="762" spans="2:29" ht="13.5" customHeight="1">
      <c r="B762" s="46">
        <v>622</v>
      </c>
      <c r="C762" s="46" t="s">
        <v>123</v>
      </c>
      <c r="D762" s="46" t="b">
        <f>COUNTIF(Events!$B$2:$B$171, C762) &gt; 0</f>
        <v>1</v>
      </c>
      <c r="E762" s="46" t="s">
        <v>169</v>
      </c>
      <c r="F762" s="46" t="s">
        <v>262</v>
      </c>
      <c r="G762" s="46" t="s">
        <v>315</v>
      </c>
      <c r="I762" s="46" t="s">
        <v>315</v>
      </c>
      <c r="J762" s="46" t="str">
        <f>IF(I762="","",_xlfn.LET(_xlpm.x,VLOOKUP(I762,'2026-01-09_taxon-match'!$A$2:$N$81,4,FALSE),IF(_xlpm.x=0,"",_xlpm.x)))</f>
        <v>Cnemidocarpa verrucosa</v>
      </c>
      <c r="L762" s="46" t="str">
        <f>IF(I762="","",_xlfn.LET(_xlpm.x,VLOOKUP(I762,'2026-01-09_taxon-match'!$A$2:$N$81,3,FALSE),IF(_xlpm.x=0,"",_xlpm.x)))</f>
        <v>urn:lsid:marinespecies.org:taxname:173893</v>
      </c>
      <c r="M762" s="46" t="str">
        <f>IF($I762="","",_xlfn.LET(_xlpm.x,VLOOKUP($I762,'2026-01-09_taxon-match'!$A$2:$N$81,5,FALSE),IF(_xlpm.x=0,"",_xlpm.x)))</f>
        <v>(Lesson, 1830)</v>
      </c>
      <c r="N762" s="46" t="str">
        <f>IF($I762="","",_xlfn.LET(_xlpm.x,VLOOKUP($I762,'2026-01-09_taxon-match'!$A$2:$N$81,6,FALSE),IF(_xlpm.x=0,"",_xlpm.x)))</f>
        <v>Animalia</v>
      </c>
      <c r="O762" s="46" t="str">
        <f>IF($I762="","",_xlfn.LET(_xlpm.x,VLOOKUP($I762,'2026-01-09_taxon-match'!$A$2:$N$81,7,FALSE),IF(_xlpm.x=0,"",_xlpm.x)))</f>
        <v>Chordata</v>
      </c>
      <c r="P762" s="46" t="str">
        <f>IF($I762="","",_xlfn.LET(_xlpm.x,VLOOKUP($I762,'2026-01-09_taxon-match'!$A$2:$N$81,8,FALSE),IF(_xlpm.x=0,"",_xlpm.x)))</f>
        <v>Ascidiacea</v>
      </c>
      <c r="Q762" s="46" t="str">
        <f>IF($I762="","",_xlfn.LET(_xlpm.x,VLOOKUP($I762,'2026-01-09_taxon-match'!$A$2:$N$81,9,FALSE),IF(_xlpm.x=0,"",_xlpm.x)))</f>
        <v>Stolidobranchia</v>
      </c>
      <c r="R762" s="46" t="str">
        <f>IF($I762="","",_xlfn.LET(_xlpm.x,VLOOKUP($I762,'2026-01-09_taxon-match'!$A$2:$N$81,10,FALSE),IF(_xlpm.x=0,"",_xlpm.x)))</f>
        <v>Styelidae</v>
      </c>
      <c r="S762" s="46" t="str">
        <f>IF($I762="","",_xlfn.LET(_xlpm.x,VLOOKUP($I762,'2026-01-09_taxon-match'!$A$2:$N$81,11,FALSE),IF(_xlpm.x=0,"",_xlpm.x)))</f>
        <v>Cnemidocarpa</v>
      </c>
      <c r="T762" s="46" t="str">
        <f>IF($I762="","",_xlfn.LET(_xlpm.x,VLOOKUP($I762,'2026-01-09_taxon-match'!$A$2:$N$81,13,FALSE),IF(_xlpm.x=0,"",_xlpm.x)))</f>
        <v>verrucosa</v>
      </c>
      <c r="U762" s="46">
        <v>1</v>
      </c>
      <c r="V762" s="46" t="s">
        <v>58</v>
      </c>
      <c r="Y762" s="46" t="str">
        <f>IF(V762="","",_xlfn.LET(_xlpm.x,VLOOKUP(V762,'Drop-down_menus'!$D$2:$E$13,2,FALSE),IF(_xlpm.x=0,"",_xlpm.x)))</f>
        <v>https://orcid.org/0000-0002-9708-1761</v>
      </c>
      <c r="Z762" s="46" t="str">
        <f>IF(W762="","",_xlfn.LET(_xlpm.x,VLOOKUP(W762,'Drop-down_menus'!$D$2:$E$13,2,FALSE),IF(_xlpm.x=0,"",_xlpm.x)))</f>
        <v/>
      </c>
      <c r="AA762" s="46" t="str">
        <f>IF(X762="","",_xlfn.LET(_xlpm.x,VLOOKUP(X762,'Drop-down_menus'!$D$2:$E$13,2,FALSE),IF(_xlpm.x=0,"",_xlpm.x)))</f>
        <v/>
      </c>
      <c r="AB762" s="14" t="s">
        <v>263</v>
      </c>
      <c r="AC762" s="14" t="s">
        <v>301</v>
      </c>
    </row>
    <row r="763" spans="2:29" ht="13.5" customHeight="1">
      <c r="B763" s="46">
        <v>623</v>
      </c>
      <c r="C763" s="46" t="s">
        <v>123</v>
      </c>
      <c r="D763" s="46" t="b">
        <f>COUNTIF(Events!$B$2:$B$171, C763) &gt; 0</f>
        <v>1</v>
      </c>
      <c r="G763" s="46" t="s">
        <v>1212</v>
      </c>
      <c r="I763" s="46" t="s">
        <v>315</v>
      </c>
      <c r="J763" s="46" t="str">
        <f>IF(I763="","",_xlfn.LET(_xlpm.x,VLOOKUP(I763,'2026-01-09_taxon-match'!$A$2:$N$81,4,FALSE),IF(_xlpm.x=0,"",_xlpm.x)))</f>
        <v>Cnemidocarpa verrucosa</v>
      </c>
      <c r="L763" s="46" t="str">
        <f>IF(I763="","",_xlfn.LET(_xlpm.x,VLOOKUP(I763,'2026-01-09_taxon-match'!$A$2:$N$81,3,FALSE),IF(_xlpm.x=0,"",_xlpm.x)))</f>
        <v>urn:lsid:marinespecies.org:taxname:173893</v>
      </c>
      <c r="M763" s="46" t="str">
        <f>IF($I763="","",_xlfn.LET(_xlpm.x,VLOOKUP($I763,'2026-01-09_taxon-match'!$A$2:$N$81,5,FALSE),IF(_xlpm.x=0,"",_xlpm.x)))</f>
        <v>(Lesson, 1830)</v>
      </c>
      <c r="N763" s="46" t="str">
        <f>IF($I763="","",_xlfn.LET(_xlpm.x,VLOOKUP($I763,'2026-01-09_taxon-match'!$A$2:$N$81,6,FALSE),IF(_xlpm.x=0,"",_xlpm.x)))</f>
        <v>Animalia</v>
      </c>
      <c r="O763" s="46" t="str">
        <f>IF($I763="","",_xlfn.LET(_xlpm.x,VLOOKUP($I763,'2026-01-09_taxon-match'!$A$2:$N$81,7,FALSE),IF(_xlpm.x=0,"",_xlpm.x)))</f>
        <v>Chordata</v>
      </c>
      <c r="P763" s="46" t="str">
        <f>IF($I763="","",_xlfn.LET(_xlpm.x,VLOOKUP($I763,'2026-01-09_taxon-match'!$A$2:$N$81,8,FALSE),IF(_xlpm.x=0,"",_xlpm.x)))</f>
        <v>Ascidiacea</v>
      </c>
      <c r="Q763" s="46" t="str">
        <f>IF($I763="","",_xlfn.LET(_xlpm.x,VLOOKUP($I763,'2026-01-09_taxon-match'!$A$2:$N$81,9,FALSE),IF(_xlpm.x=0,"",_xlpm.x)))</f>
        <v>Stolidobranchia</v>
      </c>
      <c r="R763" s="46" t="str">
        <f>IF($I763="","",_xlfn.LET(_xlpm.x,VLOOKUP($I763,'2026-01-09_taxon-match'!$A$2:$N$81,10,FALSE),IF(_xlpm.x=0,"",_xlpm.x)))</f>
        <v>Styelidae</v>
      </c>
      <c r="S763" s="46" t="str">
        <f>IF($I763="","",_xlfn.LET(_xlpm.x,VLOOKUP($I763,'2026-01-09_taxon-match'!$A$2:$N$81,11,FALSE),IF(_xlpm.x=0,"",_xlpm.x)))</f>
        <v>Cnemidocarpa</v>
      </c>
      <c r="T763" s="46" t="str">
        <f>IF($I763="","",_xlfn.LET(_xlpm.x,VLOOKUP($I763,'2026-01-09_taxon-match'!$A$2:$N$81,13,FALSE),IF(_xlpm.x=0,"",_xlpm.x)))</f>
        <v>verrucosa</v>
      </c>
      <c r="U763" s="46">
        <v>1</v>
      </c>
      <c r="V763" s="2" t="s">
        <v>58</v>
      </c>
      <c r="Y763" s="46" t="str">
        <f>IF(V763="","",_xlfn.LET(_xlpm.x,VLOOKUP(V763,'Drop-down_menus'!$D$2:$E$13,2,FALSE),IF(_xlpm.x=0,"",_xlpm.x)))</f>
        <v>https://orcid.org/0000-0002-9708-1761</v>
      </c>
      <c r="Z763" s="46" t="str">
        <f>IF(W763="","",_xlfn.LET(_xlpm.x,VLOOKUP(W763,'Drop-down_menus'!$D$2:$E$13,2,FALSE),IF(_xlpm.x=0,"",_xlpm.x)))</f>
        <v/>
      </c>
      <c r="AA763" s="46" t="str">
        <f>IF(X763="","",_xlfn.LET(_xlpm.x,VLOOKUP(X763,'Drop-down_menus'!$D$2:$E$13,2,FALSE),IF(_xlpm.x=0,"",_xlpm.x)))</f>
        <v/>
      </c>
      <c r="AB763" s="46" t="s">
        <v>1252</v>
      </c>
      <c r="AC763" s="46" t="s">
        <v>1255</v>
      </c>
    </row>
    <row r="764" spans="2:29" ht="13.5" customHeight="1">
      <c r="B764" s="46">
        <v>623</v>
      </c>
      <c r="C764" s="46" t="s">
        <v>123</v>
      </c>
      <c r="D764" s="46" t="b">
        <f>COUNTIF(Events!$B$2:$B$171, C764) &gt; 0</f>
        <v>1</v>
      </c>
      <c r="E764" s="46" t="s">
        <v>169</v>
      </c>
      <c r="F764" s="46" t="s">
        <v>262</v>
      </c>
      <c r="G764" s="46" t="s">
        <v>315</v>
      </c>
      <c r="I764" s="46" t="s">
        <v>315</v>
      </c>
      <c r="J764" s="46" t="str">
        <f>IF(I764="","",_xlfn.LET(_xlpm.x,VLOOKUP(I764,'2026-01-09_taxon-match'!$A$2:$N$81,4,FALSE),IF(_xlpm.x=0,"",_xlpm.x)))</f>
        <v>Cnemidocarpa verrucosa</v>
      </c>
      <c r="L764" s="46" t="str">
        <f>IF(I764="","",_xlfn.LET(_xlpm.x,VLOOKUP(I764,'2026-01-09_taxon-match'!$A$2:$N$81,3,FALSE),IF(_xlpm.x=0,"",_xlpm.x)))</f>
        <v>urn:lsid:marinespecies.org:taxname:173893</v>
      </c>
      <c r="M764" s="46" t="str">
        <f>IF($I764="","",_xlfn.LET(_xlpm.x,VLOOKUP($I764,'2026-01-09_taxon-match'!$A$2:$N$81,5,FALSE),IF(_xlpm.x=0,"",_xlpm.x)))</f>
        <v>(Lesson, 1830)</v>
      </c>
      <c r="N764" s="46" t="str">
        <f>IF($I764="","",_xlfn.LET(_xlpm.x,VLOOKUP($I764,'2026-01-09_taxon-match'!$A$2:$N$81,6,FALSE),IF(_xlpm.x=0,"",_xlpm.x)))</f>
        <v>Animalia</v>
      </c>
      <c r="O764" s="46" t="str">
        <f>IF($I764="","",_xlfn.LET(_xlpm.x,VLOOKUP($I764,'2026-01-09_taxon-match'!$A$2:$N$81,7,FALSE),IF(_xlpm.x=0,"",_xlpm.x)))</f>
        <v>Chordata</v>
      </c>
      <c r="P764" s="46" t="str">
        <f>IF($I764="","",_xlfn.LET(_xlpm.x,VLOOKUP($I764,'2026-01-09_taxon-match'!$A$2:$N$81,8,FALSE),IF(_xlpm.x=0,"",_xlpm.x)))</f>
        <v>Ascidiacea</v>
      </c>
      <c r="Q764" s="46" t="str">
        <f>IF($I764="","",_xlfn.LET(_xlpm.x,VLOOKUP($I764,'2026-01-09_taxon-match'!$A$2:$N$81,9,FALSE),IF(_xlpm.x=0,"",_xlpm.x)))</f>
        <v>Stolidobranchia</v>
      </c>
      <c r="R764" s="46" t="str">
        <f>IF($I764="","",_xlfn.LET(_xlpm.x,VLOOKUP($I764,'2026-01-09_taxon-match'!$A$2:$N$81,10,FALSE),IF(_xlpm.x=0,"",_xlpm.x)))</f>
        <v>Styelidae</v>
      </c>
      <c r="S764" s="46" t="str">
        <f>IF($I764="","",_xlfn.LET(_xlpm.x,VLOOKUP($I764,'2026-01-09_taxon-match'!$A$2:$N$81,11,FALSE),IF(_xlpm.x=0,"",_xlpm.x)))</f>
        <v>Cnemidocarpa</v>
      </c>
      <c r="T764" s="46" t="str">
        <f>IF($I764="","",_xlfn.LET(_xlpm.x,VLOOKUP($I764,'2026-01-09_taxon-match'!$A$2:$N$81,13,FALSE),IF(_xlpm.x=0,"",_xlpm.x)))</f>
        <v>verrucosa</v>
      </c>
      <c r="U764" s="46">
        <v>1</v>
      </c>
      <c r="V764" s="46" t="s">
        <v>58</v>
      </c>
      <c r="Y764" s="46" t="str">
        <f>IF(V764="","",_xlfn.LET(_xlpm.x,VLOOKUP(V764,'Drop-down_menus'!$D$2:$E$13,2,FALSE),IF(_xlpm.x=0,"",_xlpm.x)))</f>
        <v>https://orcid.org/0000-0002-9708-1761</v>
      </c>
      <c r="Z764" s="46" t="str">
        <f>IF(W764="","",_xlfn.LET(_xlpm.x,VLOOKUP(W764,'Drop-down_menus'!$D$2:$E$13,2,FALSE),IF(_xlpm.x=0,"",_xlpm.x)))</f>
        <v/>
      </c>
      <c r="AA764" s="46" t="str">
        <f>IF(X764="","",_xlfn.LET(_xlpm.x,VLOOKUP(X764,'Drop-down_menus'!$D$2:$E$13,2,FALSE),IF(_xlpm.x=0,"",_xlpm.x)))</f>
        <v/>
      </c>
      <c r="AB764" s="14" t="s">
        <v>263</v>
      </c>
      <c r="AC764" s="14" t="s">
        <v>301</v>
      </c>
    </row>
    <row r="765" spans="2:29" ht="13.5" customHeight="1">
      <c r="B765" s="46">
        <v>624</v>
      </c>
      <c r="C765" s="46" t="s">
        <v>123</v>
      </c>
      <c r="D765" s="46" t="b">
        <f>COUNTIF(Events!$B$2:$B$171, C765) &gt; 0</f>
        <v>1</v>
      </c>
      <c r="G765" s="46" t="s">
        <v>302</v>
      </c>
      <c r="I765" s="46" t="s">
        <v>302</v>
      </c>
      <c r="J765" s="46" t="str">
        <f>IF(I765="","",_xlfn.LET(_xlpm.x,VLOOKUP(I765,'2026-01-09_taxon-match'!$A$2:$N$81,4,FALSE),IF(_xlpm.x=0,"",_xlpm.x)))</f>
        <v>Psilaster charcoti</v>
      </c>
      <c r="L765" s="46" t="str">
        <f>IF(I765="","",_xlfn.LET(_xlpm.x,VLOOKUP(I765,'2026-01-09_taxon-match'!$A$2:$N$81,3,FALSE),IF(_xlpm.x=0,"",_xlpm.x)))</f>
        <v>urn:lsid:marinespecies.org:taxname:234948</v>
      </c>
      <c r="M765" s="46" t="str">
        <f>IF($I765="","",_xlfn.LET(_xlpm.x,VLOOKUP($I765,'2026-01-09_taxon-match'!$A$2:$N$81,5,FALSE),IF(_xlpm.x=0,"",_xlpm.x)))</f>
        <v>(Koehler, 1906)</v>
      </c>
      <c r="N765" s="46" t="str">
        <f>IF($I765="","",_xlfn.LET(_xlpm.x,VLOOKUP($I765,'2026-01-09_taxon-match'!$A$2:$N$81,6,FALSE),IF(_xlpm.x=0,"",_xlpm.x)))</f>
        <v>Animalia</v>
      </c>
      <c r="O765" s="46" t="str">
        <f>IF($I765="","",_xlfn.LET(_xlpm.x,VLOOKUP($I765,'2026-01-09_taxon-match'!$A$2:$N$81,7,FALSE),IF(_xlpm.x=0,"",_xlpm.x)))</f>
        <v>Echinodermata</v>
      </c>
      <c r="P765" s="46" t="str">
        <f>IF($I765="","",_xlfn.LET(_xlpm.x,VLOOKUP($I765,'2026-01-09_taxon-match'!$A$2:$N$81,8,FALSE),IF(_xlpm.x=0,"",_xlpm.x)))</f>
        <v>Asteroidea</v>
      </c>
      <c r="Q765" s="46" t="str">
        <f>IF($I765="","",_xlfn.LET(_xlpm.x,VLOOKUP($I765,'2026-01-09_taxon-match'!$A$2:$N$81,9,FALSE),IF(_xlpm.x=0,"",_xlpm.x)))</f>
        <v>Paxillosida</v>
      </c>
      <c r="R765" s="46" t="str">
        <f>IF($I765="","",_xlfn.LET(_xlpm.x,VLOOKUP($I765,'2026-01-09_taxon-match'!$A$2:$N$81,10,FALSE),IF(_xlpm.x=0,"",_xlpm.x)))</f>
        <v>Astropectinidae</v>
      </c>
      <c r="S765" s="46" t="str">
        <f>IF($I765="","",_xlfn.LET(_xlpm.x,VLOOKUP($I765,'2026-01-09_taxon-match'!$A$2:$N$81,11,FALSE),IF(_xlpm.x=0,"",_xlpm.x)))</f>
        <v>Psilaster</v>
      </c>
      <c r="T765" s="46" t="str">
        <f>IF($I765="","",_xlfn.LET(_xlpm.x,VLOOKUP($I765,'2026-01-09_taxon-match'!$A$2:$N$81,13,FALSE),IF(_xlpm.x=0,"",_xlpm.x)))</f>
        <v>charcoti</v>
      </c>
      <c r="U765" s="46">
        <v>1</v>
      </c>
      <c r="V765" t="s">
        <v>43</v>
      </c>
      <c r="Y765" s="46" t="str">
        <f>IF(V765="","",_xlfn.LET(_xlpm.x,VLOOKUP(V765,'Drop-down_menus'!$D$2:$E$13,2,FALSE),IF(_xlpm.x=0,"",_xlpm.x)))</f>
        <v>https://orcid.org/0000-0002-0981-7442</v>
      </c>
      <c r="Z765" s="46" t="str">
        <f>IF(W765="","",_xlfn.LET(_xlpm.x,VLOOKUP(W765,'Drop-down_menus'!$D$2:$E$13,2,FALSE),IF(_xlpm.x=0,"",_xlpm.x)))</f>
        <v/>
      </c>
      <c r="AA765" s="46" t="str">
        <f>IF(X765="","",_xlfn.LET(_xlpm.x,VLOOKUP(X765,'Drop-down_menus'!$D$2:$E$13,2,FALSE),IF(_xlpm.x=0,"",_xlpm.x)))</f>
        <v/>
      </c>
      <c r="AB765" s="46" t="s">
        <v>1252</v>
      </c>
      <c r="AC765" s="46" t="s">
        <v>1255</v>
      </c>
    </row>
    <row r="766" spans="2:29" ht="13.5" customHeight="1">
      <c r="B766" s="46">
        <v>624</v>
      </c>
      <c r="C766" s="46" t="s">
        <v>123</v>
      </c>
      <c r="D766" s="46" t="b">
        <f>COUNTIF(Events!$B$2:$B$171, C766) &gt; 0</f>
        <v>1</v>
      </c>
      <c r="E766" s="46" t="s">
        <v>169</v>
      </c>
      <c r="F766" s="46" t="s">
        <v>262</v>
      </c>
      <c r="G766" s="46" t="s">
        <v>302</v>
      </c>
      <c r="I766" s="46" t="s">
        <v>302</v>
      </c>
      <c r="J766" s="46" t="str">
        <f>IF(I766="","",_xlfn.LET(_xlpm.x,VLOOKUP(I766,'2026-01-09_taxon-match'!$A$2:$N$81,4,FALSE),IF(_xlpm.x=0,"",_xlpm.x)))</f>
        <v>Psilaster charcoti</v>
      </c>
      <c r="L766" s="46" t="str">
        <f>IF(I766="","",_xlfn.LET(_xlpm.x,VLOOKUP(I766,'2026-01-09_taxon-match'!$A$2:$N$81,3,FALSE),IF(_xlpm.x=0,"",_xlpm.x)))</f>
        <v>urn:lsid:marinespecies.org:taxname:234948</v>
      </c>
      <c r="M766" s="46" t="str">
        <f>IF($I766="","",_xlfn.LET(_xlpm.x,VLOOKUP($I766,'2026-01-09_taxon-match'!$A$2:$N$81,5,FALSE),IF(_xlpm.x=0,"",_xlpm.x)))</f>
        <v>(Koehler, 1906)</v>
      </c>
      <c r="N766" s="46" t="str">
        <f>IF($I766="","",_xlfn.LET(_xlpm.x,VLOOKUP($I766,'2026-01-09_taxon-match'!$A$2:$N$81,6,FALSE),IF(_xlpm.x=0,"",_xlpm.x)))</f>
        <v>Animalia</v>
      </c>
      <c r="O766" s="46" t="str">
        <f>IF($I766="","",_xlfn.LET(_xlpm.x,VLOOKUP($I766,'2026-01-09_taxon-match'!$A$2:$N$81,7,FALSE),IF(_xlpm.x=0,"",_xlpm.x)))</f>
        <v>Echinodermata</v>
      </c>
      <c r="P766" s="46" t="str">
        <f>IF($I766="","",_xlfn.LET(_xlpm.x,VLOOKUP($I766,'2026-01-09_taxon-match'!$A$2:$N$81,8,FALSE),IF(_xlpm.x=0,"",_xlpm.x)))</f>
        <v>Asteroidea</v>
      </c>
      <c r="Q766" s="46" t="str">
        <f>IF($I766="","",_xlfn.LET(_xlpm.x,VLOOKUP($I766,'2026-01-09_taxon-match'!$A$2:$N$81,9,FALSE),IF(_xlpm.x=0,"",_xlpm.x)))</f>
        <v>Paxillosida</v>
      </c>
      <c r="R766" s="46" t="str">
        <f>IF($I766="","",_xlfn.LET(_xlpm.x,VLOOKUP($I766,'2026-01-09_taxon-match'!$A$2:$N$81,10,FALSE),IF(_xlpm.x=0,"",_xlpm.x)))</f>
        <v>Astropectinidae</v>
      </c>
      <c r="S766" s="46" t="str">
        <f>IF($I766="","",_xlfn.LET(_xlpm.x,VLOOKUP($I766,'2026-01-09_taxon-match'!$A$2:$N$81,11,FALSE),IF(_xlpm.x=0,"",_xlpm.x)))</f>
        <v>Psilaster</v>
      </c>
      <c r="T766" s="46" t="str">
        <f>IF($I766="","",_xlfn.LET(_xlpm.x,VLOOKUP($I766,'2026-01-09_taxon-match'!$A$2:$N$81,13,FALSE),IF(_xlpm.x=0,"",_xlpm.x)))</f>
        <v>charcoti</v>
      </c>
      <c r="U766" s="46">
        <v>1</v>
      </c>
      <c r="V766" s="46" t="s">
        <v>58</v>
      </c>
      <c r="Y766" s="46" t="str">
        <f>IF(V766="","",_xlfn.LET(_xlpm.x,VLOOKUP(V766,'Drop-down_menus'!$D$2:$E$13,2,FALSE),IF(_xlpm.x=0,"",_xlpm.x)))</f>
        <v>https://orcid.org/0000-0002-9708-1761</v>
      </c>
      <c r="Z766" s="46" t="str">
        <f>IF(W766="","",_xlfn.LET(_xlpm.x,VLOOKUP(W766,'Drop-down_menus'!$D$2:$E$13,2,FALSE),IF(_xlpm.x=0,"",_xlpm.x)))</f>
        <v/>
      </c>
      <c r="AA766" s="46" t="str">
        <f>IF(X766="","",_xlfn.LET(_xlpm.x,VLOOKUP(X766,'Drop-down_menus'!$D$2:$E$13,2,FALSE),IF(_xlpm.x=0,"",_xlpm.x)))</f>
        <v/>
      </c>
      <c r="AB766" s="14" t="s">
        <v>263</v>
      </c>
      <c r="AC766" s="14" t="s">
        <v>301</v>
      </c>
    </row>
    <row r="767" spans="2:29" ht="13.5" customHeight="1">
      <c r="B767" s="46">
        <v>625</v>
      </c>
      <c r="C767" s="46" t="s">
        <v>123</v>
      </c>
      <c r="D767" s="46" t="b">
        <f>COUNTIF(Events!$B$2:$B$171, C767) &gt; 0</f>
        <v>1</v>
      </c>
      <c r="G767" s="46" t="s">
        <v>1213</v>
      </c>
      <c r="I767" s="46" t="s">
        <v>178</v>
      </c>
      <c r="J767" s="46" t="str">
        <f>IF(I767="","",_xlfn.LET(_xlpm.x,VLOOKUP(I767,'2026-01-09_taxon-match'!$A$2:$N$81,4,FALSE),IF(_xlpm.x=0,"",_xlpm.x)))</f>
        <v>Parborlasia corrugatus</v>
      </c>
      <c r="L767" s="46" t="str">
        <f>IF(I767="","",_xlfn.LET(_xlpm.x,VLOOKUP(I767,'2026-01-09_taxon-match'!$A$2:$N$81,3,FALSE),IF(_xlpm.x=0,"",_xlpm.x)))</f>
        <v>urn:lsid:marinespecies.org:taxname:1776775</v>
      </c>
      <c r="M767" s="46" t="str">
        <f>IF($I767="","",_xlfn.LET(_xlpm.x,VLOOKUP($I767,'2026-01-09_taxon-match'!$A$2:$N$81,5,FALSE),IF(_xlpm.x=0,"",_xlpm.x)))</f>
        <v>(McIntosh, 1876)</v>
      </c>
      <c r="N767" s="46" t="str">
        <f>IF($I767="","",_xlfn.LET(_xlpm.x,VLOOKUP($I767,'2026-01-09_taxon-match'!$A$2:$N$81,6,FALSE),IF(_xlpm.x=0,"",_xlpm.x)))</f>
        <v>Animalia</v>
      </c>
      <c r="O767" s="46" t="str">
        <f>IF($I767="","",_xlfn.LET(_xlpm.x,VLOOKUP($I767,'2026-01-09_taxon-match'!$A$2:$N$81,7,FALSE),IF(_xlpm.x=0,"",_xlpm.x)))</f>
        <v>Nemertea</v>
      </c>
      <c r="P767" s="46" t="str">
        <f>IF($I767="","",_xlfn.LET(_xlpm.x,VLOOKUP($I767,'2026-01-09_taxon-match'!$A$2:$N$81,8,FALSE),IF(_xlpm.x=0,"",_xlpm.x)))</f>
        <v>Pilidiophora</v>
      </c>
      <c r="Q767" s="46" t="str">
        <f>IF($I767="","",_xlfn.LET(_xlpm.x,VLOOKUP($I767,'2026-01-09_taxon-match'!$A$2:$N$81,9,FALSE),IF(_xlpm.x=0,"",_xlpm.x)))</f>
        <v>Heteronemertea</v>
      </c>
      <c r="R767" s="46" t="str">
        <f>IF($I767="","",_xlfn.LET(_xlpm.x,VLOOKUP($I767,'2026-01-09_taxon-match'!$A$2:$N$81,10,FALSE),IF(_xlpm.x=0,"",_xlpm.x)))</f>
        <v>Lineidae</v>
      </c>
      <c r="S767" s="46" t="str">
        <f>IF($I767="","",_xlfn.LET(_xlpm.x,VLOOKUP($I767,'2026-01-09_taxon-match'!$A$2:$N$81,11,FALSE),IF(_xlpm.x=0,"",_xlpm.x)))</f>
        <v>Parborlasia</v>
      </c>
      <c r="T767" s="46" t="str">
        <f>IF($I767="","",_xlfn.LET(_xlpm.x,VLOOKUP($I767,'2026-01-09_taxon-match'!$A$2:$N$81,13,FALSE),IF(_xlpm.x=0,"",_xlpm.x)))</f>
        <v>corrugatus</v>
      </c>
      <c r="U767" s="46">
        <v>1</v>
      </c>
      <c r="V767" s="2" t="s">
        <v>58</v>
      </c>
      <c r="Y767" s="46" t="str">
        <f>IF(V767="","",_xlfn.LET(_xlpm.x,VLOOKUP(V767,'Drop-down_menus'!$D$2:$E$13,2,FALSE),IF(_xlpm.x=0,"",_xlpm.x)))</f>
        <v>https://orcid.org/0000-0002-9708-1761</v>
      </c>
      <c r="Z767" s="46" t="str">
        <f>IF(W767="","",_xlfn.LET(_xlpm.x,VLOOKUP(W767,'Drop-down_menus'!$D$2:$E$13,2,FALSE),IF(_xlpm.x=0,"",_xlpm.x)))</f>
        <v/>
      </c>
      <c r="AA767" s="46" t="str">
        <f>IF(X767="","",_xlfn.LET(_xlpm.x,VLOOKUP(X767,'Drop-down_menus'!$D$2:$E$13,2,FALSE),IF(_xlpm.x=0,"",_xlpm.x)))</f>
        <v/>
      </c>
      <c r="AB767" s="46" t="s">
        <v>1252</v>
      </c>
      <c r="AC767" s="46" t="s">
        <v>1255</v>
      </c>
    </row>
    <row r="768" spans="2:29" ht="13.5" customHeight="1">
      <c r="B768" s="46">
        <v>625</v>
      </c>
      <c r="C768" s="46" t="s">
        <v>123</v>
      </c>
      <c r="D768" s="46" t="b">
        <f>COUNTIF(Events!$B$2:$B$171, C768) &gt; 0</f>
        <v>1</v>
      </c>
      <c r="E768" s="46" t="s">
        <v>169</v>
      </c>
      <c r="F768" s="46" t="s">
        <v>262</v>
      </c>
      <c r="G768" s="46" t="s">
        <v>178</v>
      </c>
      <c r="I768" s="46" t="s">
        <v>178</v>
      </c>
      <c r="J768" s="46" t="str">
        <f>IF(I768="","",_xlfn.LET(_xlpm.x,VLOOKUP(I768,'2026-01-09_taxon-match'!$A$2:$N$81,4,FALSE),IF(_xlpm.x=0,"",_xlpm.x)))</f>
        <v>Parborlasia corrugatus</v>
      </c>
      <c r="L768" s="46" t="str">
        <f>IF(I768="","",_xlfn.LET(_xlpm.x,VLOOKUP(I768,'2026-01-09_taxon-match'!$A$2:$N$81,3,FALSE),IF(_xlpm.x=0,"",_xlpm.x)))</f>
        <v>urn:lsid:marinespecies.org:taxname:1776775</v>
      </c>
      <c r="M768" s="46" t="str">
        <f>IF($I768="","",_xlfn.LET(_xlpm.x,VLOOKUP($I768,'2026-01-09_taxon-match'!$A$2:$N$81,5,FALSE),IF(_xlpm.x=0,"",_xlpm.x)))</f>
        <v>(McIntosh, 1876)</v>
      </c>
      <c r="N768" s="46" t="str">
        <f>IF($I768="","",_xlfn.LET(_xlpm.x,VLOOKUP($I768,'2026-01-09_taxon-match'!$A$2:$N$81,6,FALSE),IF(_xlpm.x=0,"",_xlpm.x)))</f>
        <v>Animalia</v>
      </c>
      <c r="O768" s="46" t="str">
        <f>IF($I768="","",_xlfn.LET(_xlpm.x,VLOOKUP($I768,'2026-01-09_taxon-match'!$A$2:$N$81,7,FALSE),IF(_xlpm.x=0,"",_xlpm.x)))</f>
        <v>Nemertea</v>
      </c>
      <c r="P768" s="46" t="str">
        <f>IF($I768="","",_xlfn.LET(_xlpm.x,VLOOKUP($I768,'2026-01-09_taxon-match'!$A$2:$N$81,8,FALSE),IF(_xlpm.x=0,"",_xlpm.x)))</f>
        <v>Pilidiophora</v>
      </c>
      <c r="Q768" s="46" t="str">
        <f>IF($I768="","",_xlfn.LET(_xlpm.x,VLOOKUP($I768,'2026-01-09_taxon-match'!$A$2:$N$81,9,FALSE),IF(_xlpm.x=0,"",_xlpm.x)))</f>
        <v>Heteronemertea</v>
      </c>
      <c r="R768" s="46" t="str">
        <f>IF($I768="","",_xlfn.LET(_xlpm.x,VLOOKUP($I768,'2026-01-09_taxon-match'!$A$2:$N$81,10,FALSE),IF(_xlpm.x=0,"",_xlpm.x)))</f>
        <v>Lineidae</v>
      </c>
      <c r="S768" s="46" t="str">
        <f>IF($I768="","",_xlfn.LET(_xlpm.x,VLOOKUP($I768,'2026-01-09_taxon-match'!$A$2:$N$81,11,FALSE),IF(_xlpm.x=0,"",_xlpm.x)))</f>
        <v>Parborlasia</v>
      </c>
      <c r="T768" s="46" t="str">
        <f>IF($I768="","",_xlfn.LET(_xlpm.x,VLOOKUP($I768,'2026-01-09_taxon-match'!$A$2:$N$81,13,FALSE),IF(_xlpm.x=0,"",_xlpm.x)))</f>
        <v>corrugatus</v>
      </c>
      <c r="U768" s="46">
        <v>1</v>
      </c>
      <c r="V768" s="46" t="s">
        <v>58</v>
      </c>
      <c r="Y768" s="46" t="str">
        <f>IF(V768="","",_xlfn.LET(_xlpm.x,VLOOKUP(V768,'Drop-down_menus'!$D$2:$E$13,2,FALSE),IF(_xlpm.x=0,"",_xlpm.x)))</f>
        <v>https://orcid.org/0000-0002-9708-1761</v>
      </c>
      <c r="Z768" s="46" t="str">
        <f>IF(W768="","",_xlfn.LET(_xlpm.x,VLOOKUP(W768,'Drop-down_menus'!$D$2:$E$13,2,FALSE),IF(_xlpm.x=0,"",_xlpm.x)))</f>
        <v/>
      </c>
      <c r="AA768" s="46" t="str">
        <f>IF(X768="","",_xlfn.LET(_xlpm.x,VLOOKUP(X768,'Drop-down_menus'!$D$2:$E$13,2,FALSE),IF(_xlpm.x=0,"",_xlpm.x)))</f>
        <v/>
      </c>
      <c r="AB768" s="14" t="s">
        <v>263</v>
      </c>
      <c r="AC768" s="14" t="s">
        <v>301</v>
      </c>
    </row>
    <row r="769" spans="2:29" ht="13.5" customHeight="1">
      <c r="B769" s="46">
        <v>626</v>
      </c>
      <c r="C769" s="46" t="s">
        <v>123</v>
      </c>
      <c r="D769" s="46" t="b">
        <f>COUNTIF(Events!$B$2:$B$171, C769) &gt; 0</f>
        <v>1</v>
      </c>
      <c r="G769" s="46" t="s">
        <v>1217</v>
      </c>
      <c r="I769" s="46" t="s">
        <v>1217</v>
      </c>
      <c r="J769" s="46" t="str">
        <f>IF(I769="","",_xlfn.LET(_xlpm.x,VLOOKUP(I769,'2026-01-09_taxon-match'!$A$2:$N$81,4,FALSE),IF(_xlpm.x=0,"",_xlpm.x)))</f>
        <v>Homaxinella balfourensis</v>
      </c>
      <c r="L769" s="46" t="str">
        <f>IF(I769="","",_xlfn.LET(_xlpm.x,VLOOKUP(I769,'2026-01-09_taxon-match'!$A$2:$N$81,3,FALSE),IF(_xlpm.x=0,"",_xlpm.x)))</f>
        <v>urn:lsid:marinespecies.org:taxname:170758</v>
      </c>
      <c r="M769" s="46" t="str">
        <f>IF($I769="","",_xlfn.LET(_xlpm.x,VLOOKUP($I769,'2026-01-09_taxon-match'!$A$2:$N$81,5,FALSE),IF(_xlpm.x=0,"",_xlpm.x)))</f>
        <v>(Ridley &amp; Dendy, 1886)</v>
      </c>
      <c r="N769" s="46" t="str">
        <f>IF($I769="","",_xlfn.LET(_xlpm.x,VLOOKUP($I769,'2026-01-09_taxon-match'!$A$2:$N$81,6,FALSE),IF(_xlpm.x=0,"",_xlpm.x)))</f>
        <v>Animalia</v>
      </c>
      <c r="O769" s="46" t="str">
        <f>IF($I769="","",_xlfn.LET(_xlpm.x,VLOOKUP($I769,'2026-01-09_taxon-match'!$A$2:$N$81,7,FALSE),IF(_xlpm.x=0,"",_xlpm.x)))</f>
        <v>Porifera</v>
      </c>
      <c r="P769" s="46" t="str">
        <f>IF($I769="","",_xlfn.LET(_xlpm.x,VLOOKUP($I769,'2026-01-09_taxon-match'!$A$2:$N$81,8,FALSE),IF(_xlpm.x=0,"",_xlpm.x)))</f>
        <v>Demospongiae</v>
      </c>
      <c r="Q769" s="46" t="str">
        <f>IF($I769="","",_xlfn.LET(_xlpm.x,VLOOKUP($I769,'2026-01-09_taxon-match'!$A$2:$N$81,9,FALSE),IF(_xlpm.x=0,"",_xlpm.x)))</f>
        <v>Suberitida</v>
      </c>
      <c r="R769" s="46" t="str">
        <f>IF($I769="","",_xlfn.LET(_xlpm.x,VLOOKUP($I769,'2026-01-09_taxon-match'!$A$2:$N$81,10,FALSE),IF(_xlpm.x=0,"",_xlpm.x)))</f>
        <v>Suberitidae</v>
      </c>
      <c r="S769" s="46" t="str">
        <f>IF($I769="","",_xlfn.LET(_xlpm.x,VLOOKUP($I769,'2026-01-09_taxon-match'!$A$2:$N$81,11,FALSE),IF(_xlpm.x=0,"",_xlpm.x)))</f>
        <v>Homaxinella</v>
      </c>
      <c r="T769" s="46" t="str">
        <f>IF($I769="","",_xlfn.LET(_xlpm.x,VLOOKUP($I769,'2026-01-09_taxon-match'!$A$2:$N$81,13,FALSE),IF(_xlpm.x=0,"",_xlpm.x)))</f>
        <v>balfourensis</v>
      </c>
      <c r="U769" s="46">
        <v>1</v>
      </c>
      <c r="V769" s="15" t="s">
        <v>32</v>
      </c>
      <c r="Y769" s="46" t="str">
        <f>IF(V769="","",_xlfn.LET(_xlpm.x,VLOOKUP(V769,'Drop-down_menus'!$D$2:$E$13,2,FALSE),IF(_xlpm.x=0,"",_xlpm.x)))</f>
        <v>https://orcid.org/0000-0001-5748-602X</v>
      </c>
      <c r="Z769" s="46" t="str">
        <f>IF(W769="","",_xlfn.LET(_xlpm.x,VLOOKUP(W769,'Drop-down_menus'!$D$2:$E$13,2,FALSE),IF(_xlpm.x=0,"",_xlpm.x)))</f>
        <v/>
      </c>
      <c r="AA769" s="46" t="str">
        <f>IF(X769="","",_xlfn.LET(_xlpm.x,VLOOKUP(X769,'Drop-down_menus'!$D$2:$E$13,2,FALSE),IF(_xlpm.x=0,"",_xlpm.x)))</f>
        <v/>
      </c>
      <c r="AB769" s="46" t="s">
        <v>1252</v>
      </c>
      <c r="AC769" s="46" t="s">
        <v>1255</v>
      </c>
    </row>
    <row r="770" spans="2:29" ht="13.5" customHeight="1">
      <c r="B770" s="46">
        <v>626</v>
      </c>
      <c r="C770" s="46" t="s">
        <v>123</v>
      </c>
      <c r="D770" s="46" t="b">
        <f>COUNTIF(Events!$B$2:$B$171, C770) &gt; 0</f>
        <v>1</v>
      </c>
      <c r="E770" s="46" t="s">
        <v>169</v>
      </c>
      <c r="F770" s="46" t="s">
        <v>262</v>
      </c>
      <c r="G770" s="46" t="s">
        <v>303</v>
      </c>
      <c r="I770" s="46" t="s">
        <v>1217</v>
      </c>
      <c r="J770" s="46" t="str">
        <f>IF(I770="","",_xlfn.LET(_xlpm.x,VLOOKUP(I770,'2026-01-09_taxon-match'!$A$2:$N$81,4,FALSE),IF(_xlpm.x=0,"",_xlpm.x)))</f>
        <v>Homaxinella balfourensis</v>
      </c>
      <c r="L770" s="46" t="str">
        <f>IF(I770="","",_xlfn.LET(_xlpm.x,VLOOKUP(I770,'2026-01-09_taxon-match'!$A$2:$N$81,3,FALSE),IF(_xlpm.x=0,"",_xlpm.x)))</f>
        <v>urn:lsid:marinespecies.org:taxname:170758</v>
      </c>
      <c r="M770" s="46" t="str">
        <f>IF($I770="","",_xlfn.LET(_xlpm.x,VLOOKUP($I770,'2026-01-09_taxon-match'!$A$2:$N$81,5,FALSE),IF(_xlpm.x=0,"",_xlpm.x)))</f>
        <v>(Ridley &amp; Dendy, 1886)</v>
      </c>
      <c r="N770" s="46" t="str">
        <f>IF($I770="","",_xlfn.LET(_xlpm.x,VLOOKUP($I770,'2026-01-09_taxon-match'!$A$2:$N$81,6,FALSE),IF(_xlpm.x=0,"",_xlpm.x)))</f>
        <v>Animalia</v>
      </c>
      <c r="O770" s="46" t="str">
        <f>IF($I770="","",_xlfn.LET(_xlpm.x,VLOOKUP($I770,'2026-01-09_taxon-match'!$A$2:$N$81,7,FALSE),IF(_xlpm.x=0,"",_xlpm.x)))</f>
        <v>Porifera</v>
      </c>
      <c r="P770" s="46" t="str">
        <f>IF($I770="","",_xlfn.LET(_xlpm.x,VLOOKUP($I770,'2026-01-09_taxon-match'!$A$2:$N$81,8,FALSE),IF(_xlpm.x=0,"",_xlpm.x)))</f>
        <v>Demospongiae</v>
      </c>
      <c r="Q770" s="46" t="str">
        <f>IF($I770="","",_xlfn.LET(_xlpm.x,VLOOKUP($I770,'2026-01-09_taxon-match'!$A$2:$N$81,9,FALSE),IF(_xlpm.x=0,"",_xlpm.x)))</f>
        <v>Suberitida</v>
      </c>
      <c r="R770" s="46" t="str">
        <f>IF($I770="","",_xlfn.LET(_xlpm.x,VLOOKUP($I770,'2026-01-09_taxon-match'!$A$2:$N$81,10,FALSE),IF(_xlpm.x=0,"",_xlpm.x)))</f>
        <v>Suberitidae</v>
      </c>
      <c r="S770" s="46" t="str">
        <f>IF($I770="","",_xlfn.LET(_xlpm.x,VLOOKUP($I770,'2026-01-09_taxon-match'!$A$2:$N$81,11,FALSE),IF(_xlpm.x=0,"",_xlpm.x)))</f>
        <v>Homaxinella</v>
      </c>
      <c r="T770" s="46" t="str">
        <f>IF($I770="","",_xlfn.LET(_xlpm.x,VLOOKUP($I770,'2026-01-09_taxon-match'!$A$2:$N$81,13,FALSE),IF(_xlpm.x=0,"",_xlpm.x)))</f>
        <v>balfourensis</v>
      </c>
      <c r="U770" s="46">
        <v>1</v>
      </c>
      <c r="V770" s="46" t="s">
        <v>58</v>
      </c>
      <c r="Y770" s="46" t="str">
        <f>IF(V770="","",_xlfn.LET(_xlpm.x,VLOOKUP(V770,'Drop-down_menus'!$D$2:$E$13,2,FALSE),IF(_xlpm.x=0,"",_xlpm.x)))</f>
        <v>https://orcid.org/0000-0002-9708-1761</v>
      </c>
      <c r="Z770" s="46" t="str">
        <f>IF(W770="","",_xlfn.LET(_xlpm.x,VLOOKUP(W770,'Drop-down_menus'!$D$2:$E$13,2,FALSE),IF(_xlpm.x=0,"",_xlpm.x)))</f>
        <v/>
      </c>
      <c r="AA770" s="46" t="str">
        <f>IF(X770="","",_xlfn.LET(_xlpm.x,VLOOKUP(X770,'Drop-down_menus'!$D$2:$E$13,2,FALSE),IF(_xlpm.x=0,"",_xlpm.x)))</f>
        <v/>
      </c>
      <c r="AB770" s="14" t="s">
        <v>263</v>
      </c>
      <c r="AC770" s="14" t="s">
        <v>301</v>
      </c>
    </row>
    <row r="771" spans="2:29" ht="13.5" customHeight="1">
      <c r="B771" s="46">
        <v>627</v>
      </c>
      <c r="C771" s="46" t="s">
        <v>123</v>
      </c>
      <c r="D771" s="46" t="b">
        <f>COUNTIF(Events!$B$2:$B$171, C771) &gt; 0</f>
        <v>1</v>
      </c>
      <c r="G771" s="46" t="s">
        <v>1218</v>
      </c>
      <c r="I771" s="2" t="s">
        <v>304</v>
      </c>
      <c r="J771" s="46" t="str">
        <f>IF(I771="","",_xlfn.LET(_xlpm.x,VLOOKUP(I771,'2026-01-09_taxon-match'!$A$2:$N$81,4,FALSE),IF(_xlpm.x=0,"",_xlpm.x)))</f>
        <v>Porifera</v>
      </c>
      <c r="K771" s="46" t="s">
        <v>1318</v>
      </c>
      <c r="L771" s="46" t="str">
        <f>IF(I771="","",_xlfn.LET(_xlpm.x,VLOOKUP(I771,'2026-01-09_taxon-match'!$A$2:$N$81,3,FALSE),IF(_xlpm.x=0,"",_xlpm.x)))</f>
        <v>urn:lsid:marinespecies.org:taxname:558</v>
      </c>
      <c r="M771" s="46" t="str">
        <f>IF($I771="","",_xlfn.LET(_xlpm.x,VLOOKUP($I771,'2026-01-09_taxon-match'!$A$2:$N$81,5,FALSE),IF(_xlpm.x=0,"",_xlpm.x)))</f>
        <v>Grant, 1836</v>
      </c>
      <c r="N771" s="46" t="str">
        <f>IF($I771="","",_xlfn.LET(_xlpm.x,VLOOKUP($I771,'2026-01-09_taxon-match'!$A$2:$N$81,6,FALSE),IF(_xlpm.x=0,"",_xlpm.x)))</f>
        <v>Animalia</v>
      </c>
      <c r="O771" s="46" t="str">
        <f>IF($I771="","",_xlfn.LET(_xlpm.x,VLOOKUP($I771,'2026-01-09_taxon-match'!$A$2:$N$81,7,FALSE),IF(_xlpm.x=0,"",_xlpm.x)))</f>
        <v>Porifera</v>
      </c>
      <c r="P771" s="46" t="str">
        <f>IF($I771="","",_xlfn.LET(_xlpm.x,VLOOKUP($I771,'2026-01-09_taxon-match'!$A$2:$N$81,8,FALSE),IF(_xlpm.x=0,"",_xlpm.x)))</f>
        <v/>
      </c>
      <c r="Q771" s="46" t="str">
        <f>IF($I771="","",_xlfn.LET(_xlpm.x,VLOOKUP($I771,'2026-01-09_taxon-match'!$A$2:$N$81,9,FALSE),IF(_xlpm.x=0,"",_xlpm.x)))</f>
        <v/>
      </c>
      <c r="R771" s="46" t="str">
        <f>IF($I771="","",_xlfn.LET(_xlpm.x,VLOOKUP($I771,'2026-01-09_taxon-match'!$A$2:$N$81,10,FALSE),IF(_xlpm.x=0,"",_xlpm.x)))</f>
        <v/>
      </c>
      <c r="S771" s="46" t="str">
        <f>IF($I771="","",_xlfn.LET(_xlpm.x,VLOOKUP($I771,'2026-01-09_taxon-match'!$A$2:$N$81,11,FALSE),IF(_xlpm.x=0,"",_xlpm.x)))</f>
        <v/>
      </c>
      <c r="T771" s="46" t="str">
        <f>IF($I771="","",_xlfn.LET(_xlpm.x,VLOOKUP($I771,'2026-01-09_taxon-match'!$A$2:$N$81,13,FALSE),IF(_xlpm.x=0,"",_xlpm.x)))</f>
        <v/>
      </c>
      <c r="U771" s="46">
        <v>1</v>
      </c>
      <c r="V771" s="2" t="s">
        <v>58</v>
      </c>
      <c r="Y771" s="46" t="str">
        <f>IF(V771="","",_xlfn.LET(_xlpm.x,VLOOKUP(V771,'Drop-down_menus'!$D$2:$E$13,2,FALSE),IF(_xlpm.x=0,"",_xlpm.x)))</f>
        <v>https://orcid.org/0000-0002-9708-1761</v>
      </c>
      <c r="Z771" s="46" t="str">
        <f>IF(W771="","",_xlfn.LET(_xlpm.x,VLOOKUP(W771,'Drop-down_menus'!$D$2:$E$13,2,FALSE),IF(_xlpm.x=0,"",_xlpm.x)))</f>
        <v/>
      </c>
      <c r="AA771" s="46" t="str">
        <f>IF(X771="","",_xlfn.LET(_xlpm.x,VLOOKUP(X771,'Drop-down_menus'!$D$2:$E$13,2,FALSE),IF(_xlpm.x=0,"",_xlpm.x)))</f>
        <v/>
      </c>
      <c r="AB771" s="46" t="s">
        <v>1252</v>
      </c>
      <c r="AC771" s="46" t="s">
        <v>1255</v>
      </c>
    </row>
    <row r="772" spans="2:29" ht="13.5" customHeight="1">
      <c r="B772" s="46">
        <v>627</v>
      </c>
      <c r="C772" s="46" t="s">
        <v>123</v>
      </c>
      <c r="D772" s="46" t="b">
        <f>COUNTIF(Events!$B$2:$B$171, C772) &gt; 0</f>
        <v>1</v>
      </c>
      <c r="E772" s="46" t="s">
        <v>169</v>
      </c>
      <c r="F772" s="46" t="s">
        <v>262</v>
      </c>
      <c r="G772" s="46" t="s">
        <v>304</v>
      </c>
      <c r="I772" s="2" t="s">
        <v>304</v>
      </c>
      <c r="J772" s="46" t="str">
        <f>IF(I772="","",_xlfn.LET(_xlpm.x,VLOOKUP(I772,'2026-01-09_taxon-match'!$A$2:$N$81,4,FALSE),IF(_xlpm.x=0,"",_xlpm.x)))</f>
        <v>Porifera</v>
      </c>
      <c r="L772" s="46" t="str">
        <f>IF(I772="","",_xlfn.LET(_xlpm.x,VLOOKUP(I772,'2026-01-09_taxon-match'!$A$2:$N$81,3,FALSE),IF(_xlpm.x=0,"",_xlpm.x)))</f>
        <v>urn:lsid:marinespecies.org:taxname:558</v>
      </c>
      <c r="M772" s="46" t="str">
        <f>IF($I772="","",_xlfn.LET(_xlpm.x,VLOOKUP($I772,'2026-01-09_taxon-match'!$A$2:$N$81,5,FALSE),IF(_xlpm.x=0,"",_xlpm.x)))</f>
        <v>Grant, 1836</v>
      </c>
      <c r="N772" s="46" t="str">
        <f>IF($I772="","",_xlfn.LET(_xlpm.x,VLOOKUP($I772,'2026-01-09_taxon-match'!$A$2:$N$81,6,FALSE),IF(_xlpm.x=0,"",_xlpm.x)))</f>
        <v>Animalia</v>
      </c>
      <c r="O772" s="46" t="str">
        <f>IF($I772="","",_xlfn.LET(_xlpm.x,VLOOKUP($I772,'2026-01-09_taxon-match'!$A$2:$N$81,7,FALSE),IF(_xlpm.x=0,"",_xlpm.x)))</f>
        <v>Porifera</v>
      </c>
      <c r="P772" s="46" t="str">
        <f>IF($I772="","",_xlfn.LET(_xlpm.x,VLOOKUP($I772,'2026-01-09_taxon-match'!$A$2:$N$81,8,FALSE),IF(_xlpm.x=0,"",_xlpm.x)))</f>
        <v/>
      </c>
      <c r="Q772" s="46" t="str">
        <f>IF($I772="","",_xlfn.LET(_xlpm.x,VLOOKUP($I772,'2026-01-09_taxon-match'!$A$2:$N$81,9,FALSE),IF(_xlpm.x=0,"",_xlpm.x)))</f>
        <v/>
      </c>
      <c r="R772" s="46" t="str">
        <f>IF($I772="","",_xlfn.LET(_xlpm.x,VLOOKUP($I772,'2026-01-09_taxon-match'!$A$2:$N$81,10,FALSE),IF(_xlpm.x=0,"",_xlpm.x)))</f>
        <v/>
      </c>
      <c r="S772" s="46" t="str">
        <f>IF($I772="","",_xlfn.LET(_xlpm.x,VLOOKUP($I772,'2026-01-09_taxon-match'!$A$2:$N$81,11,FALSE),IF(_xlpm.x=0,"",_xlpm.x)))</f>
        <v/>
      </c>
      <c r="T772" s="46" t="str">
        <f>IF($I772="","",_xlfn.LET(_xlpm.x,VLOOKUP($I772,'2026-01-09_taxon-match'!$A$2:$N$81,13,FALSE),IF(_xlpm.x=0,"",_xlpm.x)))</f>
        <v/>
      </c>
      <c r="U772" s="46">
        <v>1</v>
      </c>
      <c r="V772" s="46" t="s">
        <v>58</v>
      </c>
      <c r="Y772" s="46" t="str">
        <f>IF(V772="","",_xlfn.LET(_xlpm.x,VLOOKUP(V772,'Drop-down_menus'!$D$2:$E$13,2,FALSE),IF(_xlpm.x=0,"",_xlpm.x)))</f>
        <v>https://orcid.org/0000-0002-9708-1761</v>
      </c>
      <c r="Z772" s="46" t="str">
        <f>IF(W772="","",_xlfn.LET(_xlpm.x,VLOOKUP(W772,'Drop-down_menus'!$D$2:$E$13,2,FALSE),IF(_xlpm.x=0,"",_xlpm.x)))</f>
        <v/>
      </c>
      <c r="AA772" s="46" t="str">
        <f>IF(X772="","",_xlfn.LET(_xlpm.x,VLOOKUP(X772,'Drop-down_menus'!$D$2:$E$13,2,FALSE),IF(_xlpm.x=0,"",_xlpm.x)))</f>
        <v/>
      </c>
      <c r="AB772" s="14" t="s">
        <v>263</v>
      </c>
      <c r="AC772" s="14" t="s">
        <v>301</v>
      </c>
    </row>
    <row r="773" spans="2:29" ht="13.5" customHeight="1">
      <c r="B773" s="46">
        <v>628</v>
      </c>
      <c r="C773" s="46" t="s">
        <v>123</v>
      </c>
      <c r="D773" s="46" t="b">
        <f>COUNTIF(Events!$B$2:$B$171, C773) &gt; 0</f>
        <v>1</v>
      </c>
      <c r="G773" s="46" t="s">
        <v>1201</v>
      </c>
      <c r="I773" s="46" t="s">
        <v>232</v>
      </c>
      <c r="J773" s="46" t="str">
        <f>IF(I773="","",_xlfn.LET(_xlpm.x,VLOOKUP(I773,'2026-01-09_taxon-match'!$A$2:$N$81,4,FALSE),IF(_xlpm.x=0,"",_xlpm.x)))</f>
        <v>Terebellidae</v>
      </c>
      <c r="K773" s="46" t="s">
        <v>1318</v>
      </c>
      <c r="L773" s="46" t="str">
        <f>IF(I773="","",_xlfn.LET(_xlpm.x,VLOOKUP(I773,'2026-01-09_taxon-match'!$A$2:$N$81,3,FALSE),IF(_xlpm.x=0,"",_xlpm.x)))</f>
        <v/>
      </c>
      <c r="M773" s="46" t="str">
        <f>IF($I773="","",_xlfn.LET(_xlpm.x,VLOOKUP($I773,'2026-01-09_taxon-match'!$A$2:$N$81,5,FALSE),IF(_xlpm.x=0,"",_xlpm.x)))</f>
        <v/>
      </c>
      <c r="N773" s="46" t="str">
        <f>IF($I773="","",_xlfn.LET(_xlpm.x,VLOOKUP($I773,'2026-01-09_taxon-match'!$A$2:$N$81,6,FALSE),IF(_xlpm.x=0,"",_xlpm.x)))</f>
        <v/>
      </c>
      <c r="O773" s="46" t="str">
        <f>IF($I773="","",_xlfn.LET(_xlpm.x,VLOOKUP($I773,'2026-01-09_taxon-match'!$A$2:$N$81,7,FALSE),IF(_xlpm.x=0,"",_xlpm.x)))</f>
        <v/>
      </c>
      <c r="P773" s="46" t="str">
        <f>IF($I773="","",_xlfn.LET(_xlpm.x,VLOOKUP($I773,'2026-01-09_taxon-match'!$A$2:$N$81,8,FALSE),IF(_xlpm.x=0,"",_xlpm.x)))</f>
        <v/>
      </c>
      <c r="Q773" s="46" t="str">
        <f>IF($I773="","",_xlfn.LET(_xlpm.x,VLOOKUP($I773,'2026-01-09_taxon-match'!$A$2:$N$81,9,FALSE),IF(_xlpm.x=0,"",_xlpm.x)))</f>
        <v/>
      </c>
      <c r="R773" s="46" t="str">
        <f>IF($I773="","",_xlfn.LET(_xlpm.x,VLOOKUP($I773,'2026-01-09_taxon-match'!$A$2:$N$81,10,FALSE),IF(_xlpm.x=0,"",_xlpm.x)))</f>
        <v/>
      </c>
      <c r="S773" s="46" t="str">
        <f>IF($I773="","",_xlfn.LET(_xlpm.x,VLOOKUP($I773,'2026-01-09_taxon-match'!$A$2:$N$81,11,FALSE),IF(_xlpm.x=0,"",_xlpm.x)))</f>
        <v/>
      </c>
      <c r="T773" s="46" t="str">
        <f>IF($I773="","",_xlfn.LET(_xlpm.x,VLOOKUP($I773,'2026-01-09_taxon-match'!$A$2:$N$81,13,FALSE),IF(_xlpm.x=0,"",_xlpm.x)))</f>
        <v/>
      </c>
      <c r="U773" s="46">
        <v>1</v>
      </c>
      <c r="V773" t="s">
        <v>43</v>
      </c>
      <c r="Y773" s="46" t="str">
        <f>IF(V773="","",_xlfn.LET(_xlpm.x,VLOOKUP(V773,'Drop-down_menus'!$D$2:$E$13,2,FALSE),IF(_xlpm.x=0,"",_xlpm.x)))</f>
        <v>https://orcid.org/0000-0002-0981-7442</v>
      </c>
      <c r="Z773" s="46" t="str">
        <f>IF(W773="","",_xlfn.LET(_xlpm.x,VLOOKUP(W773,'Drop-down_menus'!$D$2:$E$13,2,FALSE),IF(_xlpm.x=0,"",_xlpm.x)))</f>
        <v/>
      </c>
      <c r="AA773" s="46" t="str">
        <f>IF(X773="","",_xlfn.LET(_xlpm.x,VLOOKUP(X773,'Drop-down_menus'!$D$2:$E$13,2,FALSE),IF(_xlpm.x=0,"",_xlpm.x)))</f>
        <v/>
      </c>
      <c r="AB773" s="46" t="s">
        <v>1252</v>
      </c>
      <c r="AC773" s="46" t="s">
        <v>1255</v>
      </c>
    </row>
    <row r="774" spans="2:29" ht="13.5" customHeight="1">
      <c r="B774" s="46">
        <v>628</v>
      </c>
      <c r="C774" s="46" t="s">
        <v>123</v>
      </c>
      <c r="D774" s="46" t="b">
        <f>COUNTIF(Events!$B$2:$B$171, C774) &gt; 0</f>
        <v>1</v>
      </c>
      <c r="E774" s="46" t="s">
        <v>169</v>
      </c>
      <c r="F774" s="46" t="s">
        <v>262</v>
      </c>
      <c r="G774" s="46" t="s">
        <v>232</v>
      </c>
      <c r="I774" s="46" t="s">
        <v>232</v>
      </c>
      <c r="J774" s="46" t="str">
        <f>IF(I774="","",_xlfn.LET(_xlpm.x,VLOOKUP(I774,'2026-01-09_taxon-match'!$A$2:$N$81,4,FALSE),IF(_xlpm.x=0,"",_xlpm.x)))</f>
        <v>Terebellidae</v>
      </c>
      <c r="L774" s="46" t="str">
        <f>IF(I774="","",_xlfn.LET(_xlpm.x,VLOOKUP(I774,'2026-01-09_taxon-match'!$A$2:$N$81,3,FALSE),IF(_xlpm.x=0,"",_xlpm.x)))</f>
        <v/>
      </c>
      <c r="M774" s="46" t="str">
        <f>IF($I774="","",_xlfn.LET(_xlpm.x,VLOOKUP($I774,'2026-01-09_taxon-match'!$A$2:$N$81,5,FALSE),IF(_xlpm.x=0,"",_xlpm.x)))</f>
        <v/>
      </c>
      <c r="N774" s="46" t="str">
        <f>IF($I774="","",_xlfn.LET(_xlpm.x,VLOOKUP($I774,'2026-01-09_taxon-match'!$A$2:$N$81,6,FALSE),IF(_xlpm.x=0,"",_xlpm.x)))</f>
        <v/>
      </c>
      <c r="O774" s="46" t="str">
        <f>IF($I774="","",_xlfn.LET(_xlpm.x,VLOOKUP($I774,'2026-01-09_taxon-match'!$A$2:$N$81,7,FALSE),IF(_xlpm.x=0,"",_xlpm.x)))</f>
        <v/>
      </c>
      <c r="P774" s="46" t="str">
        <f>IF($I774="","",_xlfn.LET(_xlpm.x,VLOOKUP($I774,'2026-01-09_taxon-match'!$A$2:$N$81,8,FALSE),IF(_xlpm.x=0,"",_xlpm.x)))</f>
        <v/>
      </c>
      <c r="Q774" s="46" t="str">
        <f>IF($I774="","",_xlfn.LET(_xlpm.x,VLOOKUP($I774,'2026-01-09_taxon-match'!$A$2:$N$81,9,FALSE),IF(_xlpm.x=0,"",_xlpm.x)))</f>
        <v/>
      </c>
      <c r="R774" s="46" t="str">
        <f>IF($I774="","",_xlfn.LET(_xlpm.x,VLOOKUP($I774,'2026-01-09_taxon-match'!$A$2:$N$81,10,FALSE),IF(_xlpm.x=0,"",_xlpm.x)))</f>
        <v/>
      </c>
      <c r="S774" s="46" t="str">
        <f>IF($I774="","",_xlfn.LET(_xlpm.x,VLOOKUP($I774,'2026-01-09_taxon-match'!$A$2:$N$81,11,FALSE),IF(_xlpm.x=0,"",_xlpm.x)))</f>
        <v/>
      </c>
      <c r="T774" s="46" t="str">
        <f>IF($I774="","",_xlfn.LET(_xlpm.x,VLOOKUP($I774,'2026-01-09_taxon-match'!$A$2:$N$81,13,FALSE),IF(_xlpm.x=0,"",_xlpm.x)))</f>
        <v/>
      </c>
      <c r="U774" s="46">
        <v>1</v>
      </c>
      <c r="V774" s="46" t="s">
        <v>58</v>
      </c>
      <c r="Y774" s="46" t="str">
        <f>IF(V774="","",_xlfn.LET(_xlpm.x,VLOOKUP(V774,'Drop-down_menus'!$D$2:$E$13,2,FALSE),IF(_xlpm.x=0,"",_xlpm.x)))</f>
        <v>https://orcid.org/0000-0002-9708-1761</v>
      </c>
      <c r="Z774" s="46" t="str">
        <f>IF(W774="","",_xlfn.LET(_xlpm.x,VLOOKUP(W774,'Drop-down_menus'!$D$2:$E$13,2,FALSE),IF(_xlpm.x=0,"",_xlpm.x)))</f>
        <v/>
      </c>
      <c r="AA774" s="46" t="str">
        <f>IF(X774="","",_xlfn.LET(_xlpm.x,VLOOKUP(X774,'Drop-down_menus'!$D$2:$E$13,2,FALSE),IF(_xlpm.x=0,"",_xlpm.x)))</f>
        <v/>
      </c>
      <c r="AB774" s="14" t="s">
        <v>263</v>
      </c>
      <c r="AC774" s="14" t="s">
        <v>301</v>
      </c>
    </row>
    <row r="775" spans="2:29" ht="13.5" customHeight="1">
      <c r="B775" s="46">
        <v>629</v>
      </c>
      <c r="C775" s="46" t="s">
        <v>123</v>
      </c>
      <c r="D775" s="46" t="b">
        <f>COUNTIF(Events!$B$2:$B$171, C775) &gt; 0</f>
        <v>1</v>
      </c>
      <c r="G775" s="46" t="s">
        <v>1219</v>
      </c>
      <c r="I775" s="2" t="s">
        <v>305</v>
      </c>
      <c r="J775" s="46" t="str">
        <f>IF(I775="","",_xlfn.LET(_xlpm.x,VLOOKUP(I775,'2026-01-09_taxon-match'!$A$2:$N$81,4,FALSE),IF(_xlpm.x=0,"",_xlpm.x)))</f>
        <v>Serolidae</v>
      </c>
      <c r="K775" s="46" t="s">
        <v>1318</v>
      </c>
      <c r="L775" s="46" t="str">
        <f>IF(I775="","",_xlfn.LET(_xlpm.x,VLOOKUP(I775,'2026-01-09_taxon-match'!$A$2:$N$81,3,FALSE),IF(_xlpm.x=0,"",_xlpm.x)))</f>
        <v>urn:lsid:marinespecies.org:taxname:118276</v>
      </c>
      <c r="M775" s="46" t="str">
        <f>IF($I775="","",_xlfn.LET(_xlpm.x,VLOOKUP($I775,'2026-01-09_taxon-match'!$A$2:$N$81,5,FALSE),IF(_xlpm.x=0,"",_xlpm.x)))</f>
        <v>Dana, 1852</v>
      </c>
      <c r="N775" s="46" t="str">
        <f>IF($I775="","",_xlfn.LET(_xlpm.x,VLOOKUP($I775,'2026-01-09_taxon-match'!$A$2:$N$81,6,FALSE),IF(_xlpm.x=0,"",_xlpm.x)))</f>
        <v>Animalia</v>
      </c>
      <c r="O775" s="46" t="str">
        <f>IF($I775="","",_xlfn.LET(_xlpm.x,VLOOKUP($I775,'2026-01-09_taxon-match'!$A$2:$N$81,7,FALSE),IF(_xlpm.x=0,"",_xlpm.x)))</f>
        <v>Arthropoda</v>
      </c>
      <c r="P775" s="46" t="str">
        <f>IF($I775="","",_xlfn.LET(_xlpm.x,VLOOKUP($I775,'2026-01-09_taxon-match'!$A$2:$N$81,8,FALSE),IF(_xlpm.x=0,"",_xlpm.x)))</f>
        <v>Malacostraca</v>
      </c>
      <c r="Q775" s="46" t="str">
        <f>IF($I775="","",_xlfn.LET(_xlpm.x,VLOOKUP($I775,'2026-01-09_taxon-match'!$A$2:$N$81,9,FALSE),IF(_xlpm.x=0,"",_xlpm.x)))</f>
        <v>Isopoda</v>
      </c>
      <c r="R775" s="46" t="str">
        <f>IF($I775="","",_xlfn.LET(_xlpm.x,VLOOKUP($I775,'2026-01-09_taxon-match'!$A$2:$N$81,10,FALSE),IF(_xlpm.x=0,"",_xlpm.x)))</f>
        <v>Serolidae</v>
      </c>
      <c r="S775" s="46" t="str">
        <f>IF($I775="","",_xlfn.LET(_xlpm.x,VLOOKUP($I775,'2026-01-09_taxon-match'!$A$2:$N$81,11,FALSE),IF(_xlpm.x=0,"",_xlpm.x)))</f>
        <v/>
      </c>
      <c r="T775" s="46" t="str">
        <f>IF($I775="","",_xlfn.LET(_xlpm.x,VLOOKUP($I775,'2026-01-09_taxon-match'!$A$2:$N$81,13,FALSE),IF(_xlpm.x=0,"",_xlpm.x)))</f>
        <v/>
      </c>
      <c r="U775" s="46">
        <v>1</v>
      </c>
      <c r="V775" t="s">
        <v>43</v>
      </c>
      <c r="Y775" s="46" t="str">
        <f>IF(V775="","",_xlfn.LET(_xlpm.x,VLOOKUP(V775,'Drop-down_menus'!$D$2:$E$13,2,FALSE),IF(_xlpm.x=0,"",_xlpm.x)))</f>
        <v>https://orcid.org/0000-0002-0981-7442</v>
      </c>
      <c r="Z775" s="46" t="str">
        <f>IF(W775="","",_xlfn.LET(_xlpm.x,VLOOKUP(W775,'Drop-down_menus'!$D$2:$E$13,2,FALSE),IF(_xlpm.x=0,"",_xlpm.x)))</f>
        <v/>
      </c>
      <c r="AA775" s="46" t="str">
        <f>IF(X775="","",_xlfn.LET(_xlpm.x,VLOOKUP(X775,'Drop-down_menus'!$D$2:$E$13,2,FALSE),IF(_xlpm.x=0,"",_xlpm.x)))</f>
        <v/>
      </c>
      <c r="AB775" s="46" t="s">
        <v>1252</v>
      </c>
      <c r="AC775" s="46" t="s">
        <v>1255</v>
      </c>
    </row>
    <row r="776" spans="2:29" ht="13.5" customHeight="1">
      <c r="B776" s="46">
        <v>629</v>
      </c>
      <c r="C776" s="46" t="s">
        <v>123</v>
      </c>
      <c r="D776" s="46" t="b">
        <f>COUNTIF(Events!$B$2:$B$171, C776) &gt; 0</f>
        <v>1</v>
      </c>
      <c r="E776" s="46" t="s">
        <v>169</v>
      </c>
      <c r="F776" s="46" t="s">
        <v>262</v>
      </c>
      <c r="G776" s="46" t="s">
        <v>305</v>
      </c>
      <c r="I776" s="2" t="s">
        <v>305</v>
      </c>
      <c r="J776" s="46" t="str">
        <f>IF(I776="","",_xlfn.LET(_xlpm.x,VLOOKUP(I776,'2026-01-09_taxon-match'!$A$2:$N$81,4,FALSE),IF(_xlpm.x=0,"",_xlpm.x)))</f>
        <v>Serolidae</v>
      </c>
      <c r="L776" s="46" t="str">
        <f>IF(I776="","",_xlfn.LET(_xlpm.x,VLOOKUP(I776,'2026-01-09_taxon-match'!$A$2:$N$81,3,FALSE),IF(_xlpm.x=0,"",_xlpm.x)))</f>
        <v>urn:lsid:marinespecies.org:taxname:118276</v>
      </c>
      <c r="M776" s="46" t="str">
        <f>IF($I776="","",_xlfn.LET(_xlpm.x,VLOOKUP($I776,'2026-01-09_taxon-match'!$A$2:$N$81,5,FALSE),IF(_xlpm.x=0,"",_xlpm.x)))</f>
        <v>Dana, 1852</v>
      </c>
      <c r="N776" s="46" t="str">
        <f>IF($I776="","",_xlfn.LET(_xlpm.x,VLOOKUP($I776,'2026-01-09_taxon-match'!$A$2:$N$81,6,FALSE),IF(_xlpm.x=0,"",_xlpm.x)))</f>
        <v>Animalia</v>
      </c>
      <c r="O776" s="46" t="str">
        <f>IF($I776="","",_xlfn.LET(_xlpm.x,VLOOKUP($I776,'2026-01-09_taxon-match'!$A$2:$N$81,7,FALSE),IF(_xlpm.x=0,"",_xlpm.x)))</f>
        <v>Arthropoda</v>
      </c>
      <c r="P776" s="46" t="str">
        <f>IF($I776="","",_xlfn.LET(_xlpm.x,VLOOKUP($I776,'2026-01-09_taxon-match'!$A$2:$N$81,8,FALSE),IF(_xlpm.x=0,"",_xlpm.x)))</f>
        <v>Malacostraca</v>
      </c>
      <c r="Q776" s="46" t="str">
        <f>IF($I776="","",_xlfn.LET(_xlpm.x,VLOOKUP($I776,'2026-01-09_taxon-match'!$A$2:$N$81,9,FALSE),IF(_xlpm.x=0,"",_xlpm.x)))</f>
        <v>Isopoda</v>
      </c>
      <c r="R776" s="46" t="str">
        <f>IF($I776="","",_xlfn.LET(_xlpm.x,VLOOKUP($I776,'2026-01-09_taxon-match'!$A$2:$N$81,10,FALSE),IF(_xlpm.x=0,"",_xlpm.x)))</f>
        <v>Serolidae</v>
      </c>
      <c r="S776" s="46" t="str">
        <f>IF($I776="","",_xlfn.LET(_xlpm.x,VLOOKUP($I776,'2026-01-09_taxon-match'!$A$2:$N$81,11,FALSE),IF(_xlpm.x=0,"",_xlpm.x)))</f>
        <v/>
      </c>
      <c r="T776" s="46" t="str">
        <f>IF($I776="","",_xlfn.LET(_xlpm.x,VLOOKUP($I776,'2026-01-09_taxon-match'!$A$2:$N$81,13,FALSE),IF(_xlpm.x=0,"",_xlpm.x)))</f>
        <v/>
      </c>
      <c r="U776" s="46">
        <v>1</v>
      </c>
      <c r="V776" s="46" t="s">
        <v>58</v>
      </c>
      <c r="Y776" s="46" t="str">
        <f>IF(V776="","",_xlfn.LET(_xlpm.x,VLOOKUP(V776,'Drop-down_menus'!$D$2:$E$13,2,FALSE),IF(_xlpm.x=0,"",_xlpm.x)))</f>
        <v>https://orcid.org/0000-0002-9708-1761</v>
      </c>
      <c r="Z776" s="46" t="str">
        <f>IF(W776="","",_xlfn.LET(_xlpm.x,VLOOKUP(W776,'Drop-down_menus'!$D$2:$E$13,2,FALSE),IF(_xlpm.x=0,"",_xlpm.x)))</f>
        <v/>
      </c>
      <c r="AA776" s="46" t="str">
        <f>IF(X776="","",_xlfn.LET(_xlpm.x,VLOOKUP(X776,'Drop-down_menus'!$D$2:$E$13,2,FALSE),IF(_xlpm.x=0,"",_xlpm.x)))</f>
        <v/>
      </c>
      <c r="AB776" s="14" t="s">
        <v>263</v>
      </c>
      <c r="AC776" s="14" t="s">
        <v>301</v>
      </c>
    </row>
    <row r="777" spans="2:29" ht="13.5" customHeight="1">
      <c r="B777" s="46">
        <v>630</v>
      </c>
      <c r="C777" s="46" t="s">
        <v>123</v>
      </c>
      <c r="D777" s="46" t="b">
        <f>COUNTIF(Events!$B$2:$B$171, C777) &gt; 0</f>
        <v>1</v>
      </c>
      <c r="G777" s="46" t="s">
        <v>1219</v>
      </c>
      <c r="I777" s="2" t="s">
        <v>305</v>
      </c>
      <c r="J777" s="46" t="str">
        <f>IF(I777="","",_xlfn.LET(_xlpm.x,VLOOKUP(I777,'2026-01-09_taxon-match'!$A$2:$N$81,4,FALSE),IF(_xlpm.x=0,"",_xlpm.x)))</f>
        <v>Serolidae</v>
      </c>
      <c r="K777" s="46" t="s">
        <v>1318</v>
      </c>
      <c r="L777" s="46" t="str">
        <f>IF(I777="","",_xlfn.LET(_xlpm.x,VLOOKUP(I777,'2026-01-09_taxon-match'!$A$2:$N$81,3,FALSE),IF(_xlpm.x=0,"",_xlpm.x)))</f>
        <v>urn:lsid:marinespecies.org:taxname:118276</v>
      </c>
      <c r="M777" s="46" t="str">
        <f>IF($I777="","",_xlfn.LET(_xlpm.x,VLOOKUP($I777,'2026-01-09_taxon-match'!$A$2:$N$81,5,FALSE),IF(_xlpm.x=0,"",_xlpm.x)))</f>
        <v>Dana, 1852</v>
      </c>
      <c r="N777" s="46" t="str">
        <f>IF($I777="","",_xlfn.LET(_xlpm.x,VLOOKUP($I777,'2026-01-09_taxon-match'!$A$2:$N$81,6,FALSE),IF(_xlpm.x=0,"",_xlpm.x)))</f>
        <v>Animalia</v>
      </c>
      <c r="O777" s="46" t="str">
        <f>IF($I777="","",_xlfn.LET(_xlpm.x,VLOOKUP($I777,'2026-01-09_taxon-match'!$A$2:$N$81,7,FALSE),IF(_xlpm.x=0,"",_xlpm.x)))</f>
        <v>Arthropoda</v>
      </c>
      <c r="P777" s="46" t="str">
        <f>IF($I777="","",_xlfn.LET(_xlpm.x,VLOOKUP($I777,'2026-01-09_taxon-match'!$A$2:$N$81,8,FALSE),IF(_xlpm.x=0,"",_xlpm.x)))</f>
        <v>Malacostraca</v>
      </c>
      <c r="Q777" s="46" t="str">
        <f>IF($I777="","",_xlfn.LET(_xlpm.x,VLOOKUP($I777,'2026-01-09_taxon-match'!$A$2:$N$81,9,FALSE),IF(_xlpm.x=0,"",_xlpm.x)))</f>
        <v>Isopoda</v>
      </c>
      <c r="R777" s="46" t="str">
        <f>IF($I777="","",_xlfn.LET(_xlpm.x,VLOOKUP($I777,'2026-01-09_taxon-match'!$A$2:$N$81,10,FALSE),IF(_xlpm.x=0,"",_xlpm.x)))</f>
        <v>Serolidae</v>
      </c>
      <c r="S777" s="46" t="str">
        <f>IF($I777="","",_xlfn.LET(_xlpm.x,VLOOKUP($I777,'2026-01-09_taxon-match'!$A$2:$N$81,11,FALSE),IF(_xlpm.x=0,"",_xlpm.x)))</f>
        <v/>
      </c>
      <c r="T777" s="46" t="str">
        <f>IF($I777="","",_xlfn.LET(_xlpm.x,VLOOKUP($I777,'2026-01-09_taxon-match'!$A$2:$N$81,13,FALSE),IF(_xlpm.x=0,"",_xlpm.x)))</f>
        <v/>
      </c>
      <c r="U777" s="46">
        <v>1</v>
      </c>
      <c r="V777" t="s">
        <v>43</v>
      </c>
      <c r="Y777" s="46" t="str">
        <f>IF(V777="","",_xlfn.LET(_xlpm.x,VLOOKUP(V777,'Drop-down_menus'!$D$2:$E$13,2,FALSE),IF(_xlpm.x=0,"",_xlpm.x)))</f>
        <v>https://orcid.org/0000-0002-0981-7442</v>
      </c>
      <c r="Z777" s="46" t="str">
        <f>IF(W777="","",_xlfn.LET(_xlpm.x,VLOOKUP(W777,'Drop-down_menus'!$D$2:$E$13,2,FALSE),IF(_xlpm.x=0,"",_xlpm.x)))</f>
        <v/>
      </c>
      <c r="AA777" s="46" t="str">
        <f>IF(X777="","",_xlfn.LET(_xlpm.x,VLOOKUP(X777,'Drop-down_menus'!$D$2:$E$13,2,FALSE),IF(_xlpm.x=0,"",_xlpm.x)))</f>
        <v/>
      </c>
      <c r="AB777" s="46" t="s">
        <v>1252</v>
      </c>
      <c r="AC777" s="46" t="s">
        <v>1255</v>
      </c>
    </row>
    <row r="778" spans="2:29" ht="13.5" customHeight="1">
      <c r="B778" s="46">
        <v>630</v>
      </c>
      <c r="C778" s="46" t="s">
        <v>123</v>
      </c>
      <c r="D778" s="46" t="b">
        <f>COUNTIF(Events!$B$2:$B$171, C778) &gt; 0</f>
        <v>1</v>
      </c>
      <c r="E778" s="46" t="s">
        <v>169</v>
      </c>
      <c r="F778" s="46" t="s">
        <v>262</v>
      </c>
      <c r="G778" s="46" t="s">
        <v>305</v>
      </c>
      <c r="I778" s="2" t="s">
        <v>305</v>
      </c>
      <c r="J778" s="46" t="str">
        <f>IF(I778="","",_xlfn.LET(_xlpm.x,VLOOKUP(I778,'2026-01-09_taxon-match'!$A$2:$N$81,4,FALSE),IF(_xlpm.x=0,"",_xlpm.x)))</f>
        <v>Serolidae</v>
      </c>
      <c r="L778" s="46" t="str">
        <f>IF(I778="","",_xlfn.LET(_xlpm.x,VLOOKUP(I778,'2026-01-09_taxon-match'!$A$2:$N$81,3,FALSE),IF(_xlpm.x=0,"",_xlpm.x)))</f>
        <v>urn:lsid:marinespecies.org:taxname:118276</v>
      </c>
      <c r="M778" s="46" t="str">
        <f>IF($I778="","",_xlfn.LET(_xlpm.x,VLOOKUP($I778,'2026-01-09_taxon-match'!$A$2:$N$81,5,FALSE),IF(_xlpm.x=0,"",_xlpm.x)))</f>
        <v>Dana, 1852</v>
      </c>
      <c r="N778" s="46" t="str">
        <f>IF($I778="","",_xlfn.LET(_xlpm.x,VLOOKUP($I778,'2026-01-09_taxon-match'!$A$2:$N$81,6,FALSE),IF(_xlpm.x=0,"",_xlpm.x)))</f>
        <v>Animalia</v>
      </c>
      <c r="O778" s="46" t="str">
        <f>IF($I778="","",_xlfn.LET(_xlpm.x,VLOOKUP($I778,'2026-01-09_taxon-match'!$A$2:$N$81,7,FALSE),IF(_xlpm.x=0,"",_xlpm.x)))</f>
        <v>Arthropoda</v>
      </c>
      <c r="P778" s="46" t="str">
        <f>IF($I778="","",_xlfn.LET(_xlpm.x,VLOOKUP($I778,'2026-01-09_taxon-match'!$A$2:$N$81,8,FALSE),IF(_xlpm.x=0,"",_xlpm.x)))</f>
        <v>Malacostraca</v>
      </c>
      <c r="Q778" s="46" t="str">
        <f>IF($I778="","",_xlfn.LET(_xlpm.x,VLOOKUP($I778,'2026-01-09_taxon-match'!$A$2:$N$81,9,FALSE),IF(_xlpm.x=0,"",_xlpm.x)))</f>
        <v>Isopoda</v>
      </c>
      <c r="R778" s="46" t="str">
        <f>IF($I778="","",_xlfn.LET(_xlpm.x,VLOOKUP($I778,'2026-01-09_taxon-match'!$A$2:$N$81,10,FALSE),IF(_xlpm.x=0,"",_xlpm.x)))</f>
        <v>Serolidae</v>
      </c>
      <c r="S778" s="46" t="str">
        <f>IF($I778="","",_xlfn.LET(_xlpm.x,VLOOKUP($I778,'2026-01-09_taxon-match'!$A$2:$N$81,11,FALSE),IF(_xlpm.x=0,"",_xlpm.x)))</f>
        <v/>
      </c>
      <c r="T778" s="46" t="str">
        <f>IF($I778="","",_xlfn.LET(_xlpm.x,VLOOKUP($I778,'2026-01-09_taxon-match'!$A$2:$N$81,13,FALSE),IF(_xlpm.x=0,"",_xlpm.x)))</f>
        <v/>
      </c>
      <c r="U778" s="46">
        <v>1</v>
      </c>
      <c r="V778" s="46" t="s">
        <v>58</v>
      </c>
      <c r="Y778" s="46" t="str">
        <f>IF(V778="","",_xlfn.LET(_xlpm.x,VLOOKUP(V778,'Drop-down_menus'!$D$2:$E$13,2,FALSE),IF(_xlpm.x=0,"",_xlpm.x)))</f>
        <v>https://orcid.org/0000-0002-9708-1761</v>
      </c>
      <c r="Z778" s="46" t="str">
        <f>IF(W778="","",_xlfn.LET(_xlpm.x,VLOOKUP(W778,'Drop-down_menus'!$D$2:$E$13,2,FALSE),IF(_xlpm.x=0,"",_xlpm.x)))</f>
        <v/>
      </c>
      <c r="AA778" s="46" t="str">
        <f>IF(X778="","",_xlfn.LET(_xlpm.x,VLOOKUP(X778,'Drop-down_menus'!$D$2:$E$13,2,FALSE),IF(_xlpm.x=0,"",_xlpm.x)))</f>
        <v/>
      </c>
      <c r="AB778" s="14" t="s">
        <v>263</v>
      </c>
      <c r="AC778" s="14" t="s">
        <v>301</v>
      </c>
    </row>
    <row r="779" spans="2:29" ht="13.5" customHeight="1">
      <c r="B779" s="46">
        <v>631</v>
      </c>
      <c r="C779" s="46" t="s">
        <v>123</v>
      </c>
      <c r="D779" s="46" t="b">
        <f>COUNTIF(Events!$B$2:$B$171, C779) &gt; 0</f>
        <v>1</v>
      </c>
      <c r="G779" s="46" t="s">
        <v>1208</v>
      </c>
      <c r="I779" s="46" t="s">
        <v>1208</v>
      </c>
      <c r="J779" s="46" t="str">
        <f>IF(I779="","",_xlfn.LET(_xlpm.x,VLOOKUP(I779,'2026-01-09_taxon-match'!$A$2:$N$81,4,FALSE),IF(_xlpm.x=0,"",_xlpm.x)))</f>
        <v>Nacella concinna</v>
      </c>
      <c r="L779" s="46" t="str">
        <f>IF(I779="","",_xlfn.LET(_xlpm.x,VLOOKUP(I779,'2026-01-09_taxon-match'!$A$2:$N$81,3,FALSE),IF(_xlpm.x=0,"",_xlpm.x)))</f>
        <v>urn:lsid:marinespecies.org:taxname:197296</v>
      </c>
      <c r="M779" s="46" t="str">
        <f>IF($I779="","",_xlfn.LET(_xlpm.x,VLOOKUP($I779,'2026-01-09_taxon-match'!$A$2:$N$81,5,FALSE),IF(_xlpm.x=0,"",_xlpm.x)))</f>
        <v>(Strebel, 1908)</v>
      </c>
      <c r="N779" s="46" t="str">
        <f>IF($I779="","",_xlfn.LET(_xlpm.x,VLOOKUP($I779,'2026-01-09_taxon-match'!$A$2:$N$81,6,FALSE),IF(_xlpm.x=0,"",_xlpm.x)))</f>
        <v>Animalia</v>
      </c>
      <c r="O779" s="46" t="str">
        <f>IF($I779="","",_xlfn.LET(_xlpm.x,VLOOKUP($I779,'2026-01-09_taxon-match'!$A$2:$N$81,7,FALSE),IF(_xlpm.x=0,"",_xlpm.x)))</f>
        <v>Mollusca</v>
      </c>
      <c r="P779" s="46" t="str">
        <f>IF($I779="","",_xlfn.LET(_xlpm.x,VLOOKUP($I779,'2026-01-09_taxon-match'!$A$2:$N$81,8,FALSE),IF(_xlpm.x=0,"",_xlpm.x)))</f>
        <v>Gastropoda</v>
      </c>
      <c r="Q779" s="46" t="str">
        <f>IF($I779="","",_xlfn.LET(_xlpm.x,VLOOKUP($I779,'2026-01-09_taxon-match'!$A$2:$N$81,9,FALSE),IF(_xlpm.x=0,"",_xlpm.x)))</f>
        <v>Nacellida</v>
      </c>
      <c r="R779" s="46" t="str">
        <f>IF($I779="","",_xlfn.LET(_xlpm.x,VLOOKUP($I779,'2026-01-09_taxon-match'!$A$2:$N$81,10,FALSE),IF(_xlpm.x=0,"",_xlpm.x)))</f>
        <v>Nacellidae</v>
      </c>
      <c r="S779" s="46" t="str">
        <f>IF($I779="","",_xlfn.LET(_xlpm.x,VLOOKUP($I779,'2026-01-09_taxon-match'!$A$2:$N$81,11,FALSE),IF(_xlpm.x=0,"",_xlpm.x)))</f>
        <v>Nacella</v>
      </c>
      <c r="T779" s="46" t="str">
        <f>IF($I779="","",_xlfn.LET(_xlpm.x,VLOOKUP($I779,'2026-01-09_taxon-match'!$A$2:$N$81,13,FALSE),IF(_xlpm.x=0,"",_xlpm.x)))</f>
        <v>concinna</v>
      </c>
      <c r="U779" s="46">
        <v>1</v>
      </c>
      <c r="V779" s="2" t="s">
        <v>58</v>
      </c>
      <c r="Y779" s="46" t="str">
        <f>IF(V779="","",_xlfn.LET(_xlpm.x,VLOOKUP(V779,'Drop-down_menus'!$D$2:$E$13,2,FALSE),IF(_xlpm.x=0,"",_xlpm.x)))</f>
        <v>https://orcid.org/0000-0002-9708-1761</v>
      </c>
      <c r="Z779" s="46" t="str">
        <f>IF(W779="","",_xlfn.LET(_xlpm.x,VLOOKUP(W779,'Drop-down_menus'!$D$2:$E$13,2,FALSE),IF(_xlpm.x=0,"",_xlpm.x)))</f>
        <v/>
      </c>
      <c r="AA779" s="46" t="str">
        <f>IF(X779="","",_xlfn.LET(_xlpm.x,VLOOKUP(X779,'Drop-down_menus'!$D$2:$E$13,2,FALSE),IF(_xlpm.x=0,"",_xlpm.x)))</f>
        <v/>
      </c>
      <c r="AB779" s="46" t="s">
        <v>1252</v>
      </c>
      <c r="AC779" s="46" t="s">
        <v>1255</v>
      </c>
    </row>
    <row r="780" spans="2:29" ht="13.5" customHeight="1">
      <c r="B780" s="46">
        <v>631</v>
      </c>
      <c r="C780" s="46" t="s">
        <v>123</v>
      </c>
      <c r="D780" s="46" t="b">
        <f>COUNTIF(Events!$B$2:$B$171, C780) &gt; 0</f>
        <v>1</v>
      </c>
      <c r="E780" s="46" t="s">
        <v>169</v>
      </c>
      <c r="F780" s="46" t="s">
        <v>262</v>
      </c>
      <c r="G780" s="46" t="s">
        <v>237</v>
      </c>
      <c r="I780" s="46" t="s">
        <v>1208</v>
      </c>
      <c r="J780" s="46" t="str">
        <f>IF(I780="","",_xlfn.LET(_xlpm.x,VLOOKUP(I780,'2026-01-09_taxon-match'!$A$2:$N$81,4,FALSE),IF(_xlpm.x=0,"",_xlpm.x)))</f>
        <v>Nacella concinna</v>
      </c>
      <c r="L780" s="46" t="str">
        <f>IF(I780="","",_xlfn.LET(_xlpm.x,VLOOKUP(I780,'2026-01-09_taxon-match'!$A$2:$N$81,3,FALSE),IF(_xlpm.x=0,"",_xlpm.x)))</f>
        <v>urn:lsid:marinespecies.org:taxname:197296</v>
      </c>
      <c r="M780" s="46" t="str">
        <f>IF($I780="","",_xlfn.LET(_xlpm.x,VLOOKUP($I780,'2026-01-09_taxon-match'!$A$2:$N$81,5,FALSE),IF(_xlpm.x=0,"",_xlpm.x)))</f>
        <v>(Strebel, 1908)</v>
      </c>
      <c r="N780" s="46" t="str">
        <f>IF($I780="","",_xlfn.LET(_xlpm.x,VLOOKUP($I780,'2026-01-09_taxon-match'!$A$2:$N$81,6,FALSE),IF(_xlpm.x=0,"",_xlpm.x)))</f>
        <v>Animalia</v>
      </c>
      <c r="O780" s="46" t="str">
        <f>IF($I780="","",_xlfn.LET(_xlpm.x,VLOOKUP($I780,'2026-01-09_taxon-match'!$A$2:$N$81,7,FALSE),IF(_xlpm.x=0,"",_xlpm.x)))</f>
        <v>Mollusca</v>
      </c>
      <c r="P780" s="46" t="str">
        <f>IF($I780="","",_xlfn.LET(_xlpm.x,VLOOKUP($I780,'2026-01-09_taxon-match'!$A$2:$N$81,8,FALSE),IF(_xlpm.x=0,"",_xlpm.x)))</f>
        <v>Gastropoda</v>
      </c>
      <c r="Q780" s="46" t="str">
        <f>IF($I780="","",_xlfn.LET(_xlpm.x,VLOOKUP($I780,'2026-01-09_taxon-match'!$A$2:$N$81,9,FALSE),IF(_xlpm.x=0,"",_xlpm.x)))</f>
        <v>Nacellida</v>
      </c>
      <c r="R780" s="46" t="str">
        <f>IF($I780="","",_xlfn.LET(_xlpm.x,VLOOKUP($I780,'2026-01-09_taxon-match'!$A$2:$N$81,10,FALSE),IF(_xlpm.x=0,"",_xlpm.x)))</f>
        <v>Nacellidae</v>
      </c>
      <c r="S780" s="46" t="str">
        <f>IF($I780="","",_xlfn.LET(_xlpm.x,VLOOKUP($I780,'2026-01-09_taxon-match'!$A$2:$N$81,11,FALSE),IF(_xlpm.x=0,"",_xlpm.x)))</f>
        <v>Nacella</v>
      </c>
      <c r="T780" s="46" t="str">
        <f>IF($I780="","",_xlfn.LET(_xlpm.x,VLOOKUP($I780,'2026-01-09_taxon-match'!$A$2:$N$81,13,FALSE),IF(_xlpm.x=0,"",_xlpm.x)))</f>
        <v>concinna</v>
      </c>
      <c r="U780" s="46">
        <v>1</v>
      </c>
      <c r="V780" s="46" t="s">
        <v>58</v>
      </c>
      <c r="Y780" s="46" t="str">
        <f>IF(V780="","",_xlfn.LET(_xlpm.x,VLOOKUP(V780,'Drop-down_menus'!$D$2:$E$13,2,FALSE),IF(_xlpm.x=0,"",_xlpm.x)))</f>
        <v>https://orcid.org/0000-0002-9708-1761</v>
      </c>
      <c r="Z780" s="46" t="str">
        <f>IF(W780="","",_xlfn.LET(_xlpm.x,VLOOKUP(W780,'Drop-down_menus'!$D$2:$E$13,2,FALSE),IF(_xlpm.x=0,"",_xlpm.x)))</f>
        <v/>
      </c>
      <c r="AA780" s="46" t="str">
        <f>IF(X780="","",_xlfn.LET(_xlpm.x,VLOOKUP(X780,'Drop-down_menus'!$D$2:$E$13,2,FALSE),IF(_xlpm.x=0,"",_xlpm.x)))</f>
        <v/>
      </c>
      <c r="AB780" s="14" t="s">
        <v>263</v>
      </c>
      <c r="AC780" s="14" t="s">
        <v>301</v>
      </c>
    </row>
    <row r="781" spans="2:29" ht="13.5" customHeight="1">
      <c r="B781" s="46">
        <v>632</v>
      </c>
      <c r="C781" s="46" t="s">
        <v>123</v>
      </c>
      <c r="D781" s="46" t="b">
        <f>COUNTIF(Events!$B$2:$B$171, C781) &gt; 0</f>
        <v>1</v>
      </c>
      <c r="G781" s="46" t="s">
        <v>1199</v>
      </c>
      <c r="I781" s="46" t="s">
        <v>238</v>
      </c>
      <c r="J781" s="46" t="str">
        <f>IF(I781="","",_xlfn.LET(_xlpm.x,VLOOKUP(I781,'2026-01-09_taxon-match'!$A$2:$N$81,4,FALSE),IF(_xlpm.x=0,"",_xlpm.x)))</f>
        <v>Desmarestia</v>
      </c>
      <c r="K781" s="46" t="s">
        <v>1318</v>
      </c>
      <c r="L781" s="46" t="str">
        <f>IF(I781="","",_xlfn.LET(_xlpm.x,VLOOKUP(I781,'2026-01-09_taxon-match'!$A$2:$N$81,3,FALSE),IF(_xlpm.x=0,"",_xlpm.x)))</f>
        <v/>
      </c>
      <c r="M781" s="46" t="str">
        <f>IF($I781="","",_xlfn.LET(_xlpm.x,VLOOKUP($I781,'2026-01-09_taxon-match'!$A$2:$N$81,5,FALSE),IF(_xlpm.x=0,"",_xlpm.x)))</f>
        <v/>
      </c>
      <c r="N781" s="46" t="str">
        <f>IF($I781="","",_xlfn.LET(_xlpm.x,VLOOKUP($I781,'2026-01-09_taxon-match'!$A$2:$N$81,6,FALSE),IF(_xlpm.x=0,"",_xlpm.x)))</f>
        <v/>
      </c>
      <c r="O781" s="46" t="str">
        <f>IF($I781="","",_xlfn.LET(_xlpm.x,VLOOKUP($I781,'2026-01-09_taxon-match'!$A$2:$N$81,7,FALSE),IF(_xlpm.x=0,"",_xlpm.x)))</f>
        <v/>
      </c>
      <c r="P781" s="46" t="str">
        <f>IF($I781="","",_xlfn.LET(_xlpm.x,VLOOKUP($I781,'2026-01-09_taxon-match'!$A$2:$N$81,8,FALSE),IF(_xlpm.x=0,"",_xlpm.x)))</f>
        <v/>
      </c>
      <c r="Q781" s="46" t="str">
        <f>IF($I781="","",_xlfn.LET(_xlpm.x,VLOOKUP($I781,'2026-01-09_taxon-match'!$A$2:$N$81,9,FALSE),IF(_xlpm.x=0,"",_xlpm.x)))</f>
        <v/>
      </c>
      <c r="R781" s="46" t="str">
        <f>IF($I781="","",_xlfn.LET(_xlpm.x,VLOOKUP($I781,'2026-01-09_taxon-match'!$A$2:$N$81,10,FALSE),IF(_xlpm.x=0,"",_xlpm.x)))</f>
        <v/>
      </c>
      <c r="S781" s="46" t="str">
        <f>IF($I781="","",_xlfn.LET(_xlpm.x,VLOOKUP($I781,'2026-01-09_taxon-match'!$A$2:$N$81,11,FALSE),IF(_xlpm.x=0,"",_xlpm.x)))</f>
        <v/>
      </c>
      <c r="T781" s="46" t="str">
        <f>IF($I781="","",_xlfn.LET(_xlpm.x,VLOOKUP($I781,'2026-01-09_taxon-match'!$A$2:$N$81,13,FALSE),IF(_xlpm.x=0,"",_xlpm.x)))</f>
        <v/>
      </c>
      <c r="U781" s="46">
        <v>1</v>
      </c>
      <c r="V781" s="2" t="s">
        <v>58</v>
      </c>
      <c r="Y781" s="46" t="str">
        <f>IF(V781="","",_xlfn.LET(_xlpm.x,VLOOKUP(V781,'Drop-down_menus'!$D$2:$E$13,2,FALSE),IF(_xlpm.x=0,"",_xlpm.x)))</f>
        <v>https://orcid.org/0000-0002-9708-1761</v>
      </c>
      <c r="Z781" s="46" t="str">
        <f>IF(W781="","",_xlfn.LET(_xlpm.x,VLOOKUP(W781,'Drop-down_menus'!$D$2:$E$13,2,FALSE),IF(_xlpm.x=0,"",_xlpm.x)))</f>
        <v/>
      </c>
      <c r="AA781" s="46" t="str">
        <f>IF(X781="","",_xlfn.LET(_xlpm.x,VLOOKUP(X781,'Drop-down_menus'!$D$2:$E$13,2,FALSE),IF(_xlpm.x=0,"",_xlpm.x)))</f>
        <v/>
      </c>
      <c r="AB781" s="46" t="s">
        <v>1252</v>
      </c>
      <c r="AC781" s="46" t="s">
        <v>1255</v>
      </c>
    </row>
    <row r="782" spans="2:29" ht="13.5" customHeight="1">
      <c r="B782" s="46">
        <v>632</v>
      </c>
      <c r="C782" s="46" t="s">
        <v>123</v>
      </c>
      <c r="D782" s="46" t="b">
        <f>COUNTIF(Events!$B$2:$B$171, C782) &gt; 0</f>
        <v>1</v>
      </c>
      <c r="E782" s="46" t="s">
        <v>169</v>
      </c>
      <c r="F782" s="46" t="s">
        <v>262</v>
      </c>
      <c r="G782" s="46" t="s">
        <v>238</v>
      </c>
      <c r="I782" s="46" t="s">
        <v>238</v>
      </c>
      <c r="J782" s="46" t="str">
        <f>IF(I782="","",_xlfn.LET(_xlpm.x,VLOOKUP(I782,'2026-01-09_taxon-match'!$A$2:$N$81,4,FALSE),IF(_xlpm.x=0,"",_xlpm.x)))</f>
        <v>Desmarestia</v>
      </c>
      <c r="L782" s="46" t="str">
        <f>IF(I782="","",_xlfn.LET(_xlpm.x,VLOOKUP(I782,'2026-01-09_taxon-match'!$A$2:$N$81,3,FALSE),IF(_xlpm.x=0,"",_xlpm.x)))</f>
        <v/>
      </c>
      <c r="M782" s="46" t="str">
        <f>IF($I782="","",_xlfn.LET(_xlpm.x,VLOOKUP($I782,'2026-01-09_taxon-match'!$A$2:$N$81,5,FALSE),IF(_xlpm.x=0,"",_xlpm.x)))</f>
        <v/>
      </c>
      <c r="N782" s="46" t="str">
        <f>IF($I782="","",_xlfn.LET(_xlpm.x,VLOOKUP($I782,'2026-01-09_taxon-match'!$A$2:$N$81,6,FALSE),IF(_xlpm.x=0,"",_xlpm.x)))</f>
        <v/>
      </c>
      <c r="O782" s="46" t="str">
        <f>IF($I782="","",_xlfn.LET(_xlpm.x,VLOOKUP($I782,'2026-01-09_taxon-match'!$A$2:$N$81,7,FALSE),IF(_xlpm.x=0,"",_xlpm.x)))</f>
        <v/>
      </c>
      <c r="P782" s="46" t="str">
        <f>IF($I782="","",_xlfn.LET(_xlpm.x,VLOOKUP($I782,'2026-01-09_taxon-match'!$A$2:$N$81,8,FALSE),IF(_xlpm.x=0,"",_xlpm.x)))</f>
        <v/>
      </c>
      <c r="Q782" s="46" t="str">
        <f>IF($I782="","",_xlfn.LET(_xlpm.x,VLOOKUP($I782,'2026-01-09_taxon-match'!$A$2:$N$81,9,FALSE),IF(_xlpm.x=0,"",_xlpm.x)))</f>
        <v/>
      </c>
      <c r="R782" s="46" t="str">
        <f>IF($I782="","",_xlfn.LET(_xlpm.x,VLOOKUP($I782,'2026-01-09_taxon-match'!$A$2:$N$81,10,FALSE),IF(_xlpm.x=0,"",_xlpm.x)))</f>
        <v/>
      </c>
      <c r="S782" s="46" t="str">
        <f>IF($I782="","",_xlfn.LET(_xlpm.x,VLOOKUP($I782,'2026-01-09_taxon-match'!$A$2:$N$81,11,FALSE),IF(_xlpm.x=0,"",_xlpm.x)))</f>
        <v/>
      </c>
      <c r="T782" s="46" t="str">
        <f>IF($I782="","",_xlfn.LET(_xlpm.x,VLOOKUP($I782,'2026-01-09_taxon-match'!$A$2:$N$81,13,FALSE),IF(_xlpm.x=0,"",_xlpm.x)))</f>
        <v/>
      </c>
      <c r="U782" s="46">
        <v>1</v>
      </c>
      <c r="V782" s="46" t="s">
        <v>58</v>
      </c>
      <c r="Y782" s="46" t="str">
        <f>IF(V782="","",_xlfn.LET(_xlpm.x,VLOOKUP(V782,'Drop-down_menus'!$D$2:$E$13,2,FALSE),IF(_xlpm.x=0,"",_xlpm.x)))</f>
        <v>https://orcid.org/0000-0002-9708-1761</v>
      </c>
      <c r="Z782" s="46" t="str">
        <f>IF(W782="","",_xlfn.LET(_xlpm.x,VLOOKUP(W782,'Drop-down_menus'!$D$2:$E$13,2,FALSE),IF(_xlpm.x=0,"",_xlpm.x)))</f>
        <v/>
      </c>
      <c r="AA782" s="46" t="str">
        <f>IF(X782="","",_xlfn.LET(_xlpm.x,VLOOKUP(X782,'Drop-down_menus'!$D$2:$E$13,2,FALSE),IF(_xlpm.x=0,"",_xlpm.x)))</f>
        <v/>
      </c>
      <c r="AB782" s="14" t="s">
        <v>263</v>
      </c>
      <c r="AC782" s="14" t="s">
        <v>301</v>
      </c>
    </row>
    <row r="783" spans="2:29" ht="13.5" customHeight="1">
      <c r="B783" s="46">
        <v>633</v>
      </c>
      <c r="C783" s="46" t="s">
        <v>123</v>
      </c>
      <c r="D783" s="46" t="b">
        <f>COUNTIF(Events!$B$2:$B$171, C783) &gt; 0</f>
        <v>1</v>
      </c>
      <c r="G783" s="46" t="s">
        <v>1220</v>
      </c>
      <c r="I783" s="46" t="s">
        <v>1220</v>
      </c>
      <c r="J783" s="46" t="str">
        <f>IF(I783="","",_xlfn.LET(_xlpm.x,VLOOKUP(I783,'2026-01-09_taxon-match'!$A$2:$N$81,4,FALSE),IF(_xlpm.x=0,"",_xlpm.x)))</f>
        <v>Iridaea cordata</v>
      </c>
      <c r="L783" s="46" t="str">
        <f>IF(I783="","",_xlfn.LET(_xlpm.x,VLOOKUP(I783,'2026-01-09_taxon-match'!$A$2:$N$81,3,FALSE),IF(_xlpm.x=0,"",_xlpm.x)))</f>
        <v>urn:lsid:marinespecies.org:taxname:325522</v>
      </c>
      <c r="M783" s="46" t="str">
        <f>IF($I783="","",_xlfn.LET(_xlpm.x,VLOOKUP($I783,'2026-01-09_taxon-match'!$A$2:$N$81,5,FALSE),IF(_xlpm.x=0,"",_xlpm.x)))</f>
        <v>(Turner) Bory, 1826</v>
      </c>
      <c r="N783" s="46" t="str">
        <f>IF($I783="","",_xlfn.LET(_xlpm.x,VLOOKUP($I783,'2026-01-09_taxon-match'!$A$2:$N$81,6,FALSE),IF(_xlpm.x=0,"",_xlpm.x)))</f>
        <v>Plantae</v>
      </c>
      <c r="O783" s="46" t="str">
        <f>IF($I783="","",_xlfn.LET(_xlpm.x,VLOOKUP($I783,'2026-01-09_taxon-match'!$A$2:$N$81,7,FALSE),IF(_xlpm.x=0,"",_xlpm.x)))</f>
        <v>Rhodophyta</v>
      </c>
      <c r="P783" s="46" t="str">
        <f>IF($I783="","",_xlfn.LET(_xlpm.x,VLOOKUP($I783,'2026-01-09_taxon-match'!$A$2:$N$81,8,FALSE),IF(_xlpm.x=0,"",_xlpm.x)))</f>
        <v>Florideophyceae</v>
      </c>
      <c r="Q783" s="46" t="str">
        <f>IF($I783="","",_xlfn.LET(_xlpm.x,VLOOKUP($I783,'2026-01-09_taxon-match'!$A$2:$N$81,9,FALSE),IF(_xlpm.x=0,"",_xlpm.x)))</f>
        <v>Gigartinales</v>
      </c>
      <c r="R783" s="46" t="str">
        <f>IF($I783="","",_xlfn.LET(_xlpm.x,VLOOKUP($I783,'2026-01-09_taxon-match'!$A$2:$N$81,10,FALSE),IF(_xlpm.x=0,"",_xlpm.x)))</f>
        <v>Gigartinaceae</v>
      </c>
      <c r="S783" s="46" t="str">
        <f>IF($I783="","",_xlfn.LET(_xlpm.x,VLOOKUP($I783,'2026-01-09_taxon-match'!$A$2:$N$81,11,FALSE),IF(_xlpm.x=0,"",_xlpm.x)))</f>
        <v>Iridaea</v>
      </c>
      <c r="T783" s="46" t="str">
        <f>IF($I783="","",_xlfn.LET(_xlpm.x,VLOOKUP($I783,'2026-01-09_taxon-match'!$A$2:$N$81,13,FALSE),IF(_xlpm.x=0,"",_xlpm.x)))</f>
        <v>cordata</v>
      </c>
      <c r="U783" s="46">
        <v>1</v>
      </c>
      <c r="V783" s="2" t="s">
        <v>58</v>
      </c>
      <c r="Y783" s="46" t="str">
        <f>IF(V783="","",_xlfn.LET(_xlpm.x,VLOOKUP(V783,'Drop-down_menus'!$D$2:$E$13,2,FALSE),IF(_xlpm.x=0,"",_xlpm.x)))</f>
        <v>https://orcid.org/0000-0002-9708-1761</v>
      </c>
      <c r="Z783" s="46" t="str">
        <f>IF(W783="","",_xlfn.LET(_xlpm.x,VLOOKUP(W783,'Drop-down_menus'!$D$2:$E$13,2,FALSE),IF(_xlpm.x=0,"",_xlpm.x)))</f>
        <v/>
      </c>
      <c r="AA783" s="46" t="str">
        <f>IF(X783="","",_xlfn.LET(_xlpm.x,VLOOKUP(X783,'Drop-down_menus'!$D$2:$E$13,2,FALSE),IF(_xlpm.x=0,"",_xlpm.x)))</f>
        <v/>
      </c>
      <c r="AB783" s="46" t="s">
        <v>1252</v>
      </c>
      <c r="AC783" s="46" t="s">
        <v>1255</v>
      </c>
    </row>
    <row r="784" spans="2:29" ht="13.5" customHeight="1">
      <c r="B784" s="46">
        <v>633</v>
      </c>
      <c r="C784" s="46" t="s">
        <v>123</v>
      </c>
      <c r="D784" s="46" t="b">
        <f>COUNTIF(Events!$B$2:$B$171, C784) &gt; 0</f>
        <v>1</v>
      </c>
      <c r="E784" s="46" t="s">
        <v>169</v>
      </c>
      <c r="F784" s="46" t="s">
        <v>262</v>
      </c>
      <c r="G784" s="46" t="s">
        <v>307</v>
      </c>
      <c r="I784" s="46" t="s">
        <v>1220</v>
      </c>
      <c r="J784" s="46" t="str">
        <f>IF(I784="","",_xlfn.LET(_xlpm.x,VLOOKUP(I784,'2026-01-09_taxon-match'!$A$2:$N$81,4,FALSE),IF(_xlpm.x=0,"",_xlpm.x)))</f>
        <v>Iridaea cordata</v>
      </c>
      <c r="L784" s="46" t="str">
        <f>IF(I784="","",_xlfn.LET(_xlpm.x,VLOOKUP(I784,'2026-01-09_taxon-match'!$A$2:$N$81,3,FALSE),IF(_xlpm.x=0,"",_xlpm.x)))</f>
        <v>urn:lsid:marinespecies.org:taxname:325522</v>
      </c>
      <c r="M784" s="46" t="str">
        <f>IF($I784="","",_xlfn.LET(_xlpm.x,VLOOKUP($I784,'2026-01-09_taxon-match'!$A$2:$N$81,5,FALSE),IF(_xlpm.x=0,"",_xlpm.x)))</f>
        <v>(Turner) Bory, 1826</v>
      </c>
      <c r="N784" s="46" t="str">
        <f>IF($I784="","",_xlfn.LET(_xlpm.x,VLOOKUP($I784,'2026-01-09_taxon-match'!$A$2:$N$81,6,FALSE),IF(_xlpm.x=0,"",_xlpm.x)))</f>
        <v>Plantae</v>
      </c>
      <c r="O784" s="46" t="str">
        <f>IF($I784="","",_xlfn.LET(_xlpm.x,VLOOKUP($I784,'2026-01-09_taxon-match'!$A$2:$N$81,7,FALSE),IF(_xlpm.x=0,"",_xlpm.x)))</f>
        <v>Rhodophyta</v>
      </c>
      <c r="P784" s="46" t="str">
        <f>IF($I784="","",_xlfn.LET(_xlpm.x,VLOOKUP($I784,'2026-01-09_taxon-match'!$A$2:$N$81,8,FALSE),IF(_xlpm.x=0,"",_xlpm.x)))</f>
        <v>Florideophyceae</v>
      </c>
      <c r="Q784" s="46" t="str">
        <f>IF($I784="","",_xlfn.LET(_xlpm.x,VLOOKUP($I784,'2026-01-09_taxon-match'!$A$2:$N$81,9,FALSE),IF(_xlpm.x=0,"",_xlpm.x)))</f>
        <v>Gigartinales</v>
      </c>
      <c r="R784" s="46" t="str">
        <f>IF($I784="","",_xlfn.LET(_xlpm.x,VLOOKUP($I784,'2026-01-09_taxon-match'!$A$2:$N$81,10,FALSE),IF(_xlpm.x=0,"",_xlpm.x)))</f>
        <v>Gigartinaceae</v>
      </c>
      <c r="S784" s="46" t="str">
        <f>IF($I784="","",_xlfn.LET(_xlpm.x,VLOOKUP($I784,'2026-01-09_taxon-match'!$A$2:$N$81,11,FALSE),IF(_xlpm.x=0,"",_xlpm.x)))</f>
        <v>Iridaea</v>
      </c>
      <c r="T784" s="46" t="str">
        <f>IF($I784="","",_xlfn.LET(_xlpm.x,VLOOKUP($I784,'2026-01-09_taxon-match'!$A$2:$N$81,13,FALSE),IF(_xlpm.x=0,"",_xlpm.x)))</f>
        <v>cordata</v>
      </c>
      <c r="U784" s="46">
        <v>1</v>
      </c>
      <c r="V784" s="46" t="s">
        <v>58</v>
      </c>
      <c r="Y784" s="46" t="str">
        <f>IF(V784="","",_xlfn.LET(_xlpm.x,VLOOKUP(V784,'Drop-down_menus'!$D$2:$E$13,2,FALSE),IF(_xlpm.x=0,"",_xlpm.x)))</f>
        <v>https://orcid.org/0000-0002-9708-1761</v>
      </c>
      <c r="Z784" s="46" t="str">
        <f>IF(W784="","",_xlfn.LET(_xlpm.x,VLOOKUP(W784,'Drop-down_menus'!$D$2:$E$13,2,FALSE),IF(_xlpm.x=0,"",_xlpm.x)))</f>
        <v/>
      </c>
      <c r="AA784" s="46" t="str">
        <f>IF(X784="","",_xlfn.LET(_xlpm.x,VLOOKUP(X784,'Drop-down_menus'!$D$2:$E$13,2,FALSE),IF(_xlpm.x=0,"",_xlpm.x)))</f>
        <v/>
      </c>
      <c r="AB784" s="14" t="s">
        <v>263</v>
      </c>
      <c r="AC784" s="14" t="s">
        <v>301</v>
      </c>
    </row>
    <row r="785" spans="2:29" ht="13.5" customHeight="1">
      <c r="B785" s="46">
        <v>634</v>
      </c>
      <c r="C785" s="46" t="s">
        <v>123</v>
      </c>
      <c r="D785" s="46" t="b">
        <f>COUNTIF(Events!$B$2:$B$171, C785) &gt; 0</f>
        <v>1</v>
      </c>
      <c r="G785" s="46" t="s">
        <v>1221</v>
      </c>
      <c r="I785" s="2" t="s">
        <v>308</v>
      </c>
      <c r="J785" s="46" t="str">
        <f>IF(I785="","",_xlfn.LET(_xlpm.x,VLOOKUP(I785,'2026-01-09_taxon-match'!$A$2:$N$81,4,FALSE),IF(_xlpm.x=0,"",_xlpm.x)))</f>
        <v>Margarella</v>
      </c>
      <c r="K785" s="46" t="s">
        <v>1318</v>
      </c>
      <c r="L785" s="46" t="str">
        <f>IF(I785="","",_xlfn.LET(_xlpm.x,VLOOKUP(I785,'2026-01-09_taxon-match'!$A$2:$N$81,3,FALSE),IF(_xlpm.x=0,"",_xlpm.x)))</f>
        <v>urn:lsid:marinespecies.org:taxname:196989</v>
      </c>
      <c r="M785" s="46" t="str">
        <f>IF($I785="","",_xlfn.LET(_xlpm.x,VLOOKUP($I785,'2026-01-09_taxon-match'!$A$2:$N$81,5,FALSE),IF(_xlpm.x=0,"",_xlpm.x)))</f>
        <v>Thiele, 1893</v>
      </c>
      <c r="N785" s="46" t="str">
        <f>IF($I785="","",_xlfn.LET(_xlpm.x,VLOOKUP($I785,'2026-01-09_taxon-match'!$A$2:$N$81,6,FALSE),IF(_xlpm.x=0,"",_xlpm.x)))</f>
        <v>Animalia</v>
      </c>
      <c r="O785" s="46" t="str">
        <f>IF($I785="","",_xlfn.LET(_xlpm.x,VLOOKUP($I785,'2026-01-09_taxon-match'!$A$2:$N$81,7,FALSE),IF(_xlpm.x=0,"",_xlpm.x)))</f>
        <v>Mollusca</v>
      </c>
      <c r="P785" s="46" t="str">
        <f>IF($I785="","",_xlfn.LET(_xlpm.x,VLOOKUP($I785,'2026-01-09_taxon-match'!$A$2:$N$81,8,FALSE),IF(_xlpm.x=0,"",_xlpm.x)))</f>
        <v>Gastropoda</v>
      </c>
      <c r="Q785" s="46" t="str">
        <f>IF($I785="","",_xlfn.LET(_xlpm.x,VLOOKUP($I785,'2026-01-09_taxon-match'!$A$2:$N$81,9,FALSE),IF(_xlpm.x=0,"",_xlpm.x)))</f>
        <v>Trochida</v>
      </c>
      <c r="R785" s="46" t="str">
        <f>IF($I785="","",_xlfn.LET(_xlpm.x,VLOOKUP($I785,'2026-01-09_taxon-match'!$A$2:$N$81,10,FALSE),IF(_xlpm.x=0,"",_xlpm.x)))</f>
        <v>Calliostomatidae</v>
      </c>
      <c r="S785" s="46" t="str">
        <f>IF($I785="","",_xlfn.LET(_xlpm.x,VLOOKUP($I785,'2026-01-09_taxon-match'!$A$2:$N$81,11,FALSE),IF(_xlpm.x=0,"",_xlpm.x)))</f>
        <v>Margarella</v>
      </c>
      <c r="T785" s="46" t="str">
        <f>IF($I785="","",_xlfn.LET(_xlpm.x,VLOOKUP($I785,'2026-01-09_taxon-match'!$A$2:$N$81,13,FALSE),IF(_xlpm.x=0,"",_xlpm.x)))</f>
        <v/>
      </c>
      <c r="U785" s="46">
        <v>1</v>
      </c>
      <c r="V785" s="2" t="s">
        <v>58</v>
      </c>
      <c r="Y785" s="46" t="str">
        <f>IF(V785="","",_xlfn.LET(_xlpm.x,VLOOKUP(V785,'Drop-down_menus'!$D$2:$E$13,2,FALSE),IF(_xlpm.x=0,"",_xlpm.x)))</f>
        <v>https://orcid.org/0000-0002-9708-1761</v>
      </c>
      <c r="Z785" s="46" t="str">
        <f>IF(W785="","",_xlfn.LET(_xlpm.x,VLOOKUP(W785,'Drop-down_menus'!$D$2:$E$13,2,FALSE),IF(_xlpm.x=0,"",_xlpm.x)))</f>
        <v/>
      </c>
      <c r="AA785" s="46" t="str">
        <f>IF(X785="","",_xlfn.LET(_xlpm.x,VLOOKUP(X785,'Drop-down_menus'!$D$2:$E$13,2,FALSE),IF(_xlpm.x=0,"",_xlpm.x)))</f>
        <v/>
      </c>
      <c r="AB785" s="46" t="s">
        <v>1252</v>
      </c>
      <c r="AC785" s="46" t="s">
        <v>1255</v>
      </c>
    </row>
    <row r="786" spans="2:29" ht="13.5" customHeight="1">
      <c r="B786" s="46">
        <v>634</v>
      </c>
      <c r="C786" s="46" t="s">
        <v>123</v>
      </c>
      <c r="D786" s="46" t="b">
        <f>COUNTIF(Events!$B$2:$B$171, C786) &gt; 0</f>
        <v>1</v>
      </c>
      <c r="E786" s="46" t="s">
        <v>169</v>
      </c>
      <c r="F786" s="46" t="s">
        <v>262</v>
      </c>
      <c r="G786" s="46" t="s">
        <v>308</v>
      </c>
      <c r="I786" s="2" t="s">
        <v>308</v>
      </c>
      <c r="J786" s="46" t="str">
        <f>IF(I786="","",_xlfn.LET(_xlpm.x,VLOOKUP(I786,'2026-01-09_taxon-match'!$A$2:$N$81,4,FALSE),IF(_xlpm.x=0,"",_xlpm.x)))</f>
        <v>Margarella</v>
      </c>
      <c r="L786" s="46" t="str">
        <f>IF(I786="","",_xlfn.LET(_xlpm.x,VLOOKUP(I786,'2026-01-09_taxon-match'!$A$2:$N$81,3,FALSE),IF(_xlpm.x=0,"",_xlpm.x)))</f>
        <v>urn:lsid:marinespecies.org:taxname:196989</v>
      </c>
      <c r="M786" s="46" t="str">
        <f>IF($I786="","",_xlfn.LET(_xlpm.x,VLOOKUP($I786,'2026-01-09_taxon-match'!$A$2:$N$81,5,FALSE),IF(_xlpm.x=0,"",_xlpm.x)))</f>
        <v>Thiele, 1893</v>
      </c>
      <c r="N786" s="46" t="str">
        <f>IF($I786="","",_xlfn.LET(_xlpm.x,VLOOKUP($I786,'2026-01-09_taxon-match'!$A$2:$N$81,6,FALSE),IF(_xlpm.x=0,"",_xlpm.x)))</f>
        <v>Animalia</v>
      </c>
      <c r="O786" s="46" t="str">
        <f>IF($I786="","",_xlfn.LET(_xlpm.x,VLOOKUP($I786,'2026-01-09_taxon-match'!$A$2:$N$81,7,FALSE),IF(_xlpm.x=0,"",_xlpm.x)))</f>
        <v>Mollusca</v>
      </c>
      <c r="P786" s="46" t="str">
        <f>IF($I786="","",_xlfn.LET(_xlpm.x,VLOOKUP($I786,'2026-01-09_taxon-match'!$A$2:$N$81,8,FALSE),IF(_xlpm.x=0,"",_xlpm.x)))</f>
        <v>Gastropoda</v>
      </c>
      <c r="Q786" s="46" t="str">
        <f>IF($I786="","",_xlfn.LET(_xlpm.x,VLOOKUP($I786,'2026-01-09_taxon-match'!$A$2:$N$81,9,FALSE),IF(_xlpm.x=0,"",_xlpm.x)))</f>
        <v>Trochida</v>
      </c>
      <c r="R786" s="46" t="str">
        <f>IF($I786="","",_xlfn.LET(_xlpm.x,VLOOKUP($I786,'2026-01-09_taxon-match'!$A$2:$N$81,10,FALSE),IF(_xlpm.x=0,"",_xlpm.x)))</f>
        <v>Calliostomatidae</v>
      </c>
      <c r="S786" s="46" t="str">
        <f>IF($I786="","",_xlfn.LET(_xlpm.x,VLOOKUP($I786,'2026-01-09_taxon-match'!$A$2:$N$81,11,FALSE),IF(_xlpm.x=0,"",_xlpm.x)))</f>
        <v>Margarella</v>
      </c>
      <c r="T786" s="46" t="str">
        <f>IF($I786="","",_xlfn.LET(_xlpm.x,VLOOKUP($I786,'2026-01-09_taxon-match'!$A$2:$N$81,13,FALSE),IF(_xlpm.x=0,"",_xlpm.x)))</f>
        <v/>
      </c>
      <c r="U786" s="46">
        <v>1</v>
      </c>
      <c r="V786" s="46" t="s">
        <v>58</v>
      </c>
      <c r="Y786" s="46" t="str">
        <f>IF(V786="","",_xlfn.LET(_xlpm.x,VLOOKUP(V786,'Drop-down_menus'!$D$2:$E$13,2,FALSE),IF(_xlpm.x=0,"",_xlpm.x)))</f>
        <v>https://orcid.org/0000-0002-9708-1761</v>
      </c>
      <c r="Z786" s="46" t="str">
        <f>IF(W786="","",_xlfn.LET(_xlpm.x,VLOOKUP(W786,'Drop-down_menus'!$D$2:$E$13,2,FALSE),IF(_xlpm.x=0,"",_xlpm.x)))</f>
        <v/>
      </c>
      <c r="AA786" s="46" t="str">
        <f>IF(X786="","",_xlfn.LET(_xlpm.x,VLOOKUP(X786,'Drop-down_menus'!$D$2:$E$13,2,FALSE),IF(_xlpm.x=0,"",_xlpm.x)))</f>
        <v/>
      </c>
      <c r="AB786" s="14" t="s">
        <v>263</v>
      </c>
      <c r="AC786" s="14" t="s">
        <v>301</v>
      </c>
    </row>
    <row r="787" spans="2:29" ht="13.5" customHeight="1">
      <c r="B787" s="46">
        <v>635</v>
      </c>
      <c r="C787" s="46" t="s">
        <v>123</v>
      </c>
      <c r="D787" s="46" t="b">
        <f>COUNTIF(Events!$B$2:$B$171, C787) &gt; 0</f>
        <v>1</v>
      </c>
      <c r="G787" s="46" t="s">
        <v>1221</v>
      </c>
      <c r="I787" s="2" t="s">
        <v>308</v>
      </c>
      <c r="J787" s="46" t="str">
        <f>IF(I787="","",_xlfn.LET(_xlpm.x,VLOOKUP(I787,'2026-01-09_taxon-match'!$A$2:$N$81,4,FALSE),IF(_xlpm.x=0,"",_xlpm.x)))</f>
        <v>Margarella</v>
      </c>
      <c r="K787" s="46" t="s">
        <v>1318</v>
      </c>
      <c r="L787" s="46" t="str">
        <f>IF(I787="","",_xlfn.LET(_xlpm.x,VLOOKUP(I787,'2026-01-09_taxon-match'!$A$2:$N$81,3,FALSE),IF(_xlpm.x=0,"",_xlpm.x)))</f>
        <v>urn:lsid:marinespecies.org:taxname:196989</v>
      </c>
      <c r="M787" s="46" t="str">
        <f>IF($I787="","",_xlfn.LET(_xlpm.x,VLOOKUP($I787,'2026-01-09_taxon-match'!$A$2:$N$81,5,FALSE),IF(_xlpm.x=0,"",_xlpm.x)))</f>
        <v>Thiele, 1893</v>
      </c>
      <c r="N787" s="46" t="str">
        <f>IF($I787="","",_xlfn.LET(_xlpm.x,VLOOKUP($I787,'2026-01-09_taxon-match'!$A$2:$N$81,6,FALSE),IF(_xlpm.x=0,"",_xlpm.x)))</f>
        <v>Animalia</v>
      </c>
      <c r="O787" s="46" t="str">
        <f>IF($I787="","",_xlfn.LET(_xlpm.x,VLOOKUP($I787,'2026-01-09_taxon-match'!$A$2:$N$81,7,FALSE),IF(_xlpm.x=0,"",_xlpm.x)))</f>
        <v>Mollusca</v>
      </c>
      <c r="P787" s="46" t="str">
        <f>IF($I787="","",_xlfn.LET(_xlpm.x,VLOOKUP($I787,'2026-01-09_taxon-match'!$A$2:$N$81,8,FALSE),IF(_xlpm.x=0,"",_xlpm.x)))</f>
        <v>Gastropoda</v>
      </c>
      <c r="Q787" s="46" t="str">
        <f>IF($I787="","",_xlfn.LET(_xlpm.x,VLOOKUP($I787,'2026-01-09_taxon-match'!$A$2:$N$81,9,FALSE),IF(_xlpm.x=0,"",_xlpm.x)))</f>
        <v>Trochida</v>
      </c>
      <c r="R787" s="46" t="str">
        <f>IF($I787="","",_xlfn.LET(_xlpm.x,VLOOKUP($I787,'2026-01-09_taxon-match'!$A$2:$N$81,10,FALSE),IF(_xlpm.x=0,"",_xlpm.x)))</f>
        <v>Calliostomatidae</v>
      </c>
      <c r="S787" s="46" t="str">
        <f>IF($I787="","",_xlfn.LET(_xlpm.x,VLOOKUP($I787,'2026-01-09_taxon-match'!$A$2:$N$81,11,FALSE),IF(_xlpm.x=0,"",_xlpm.x)))</f>
        <v>Margarella</v>
      </c>
      <c r="T787" s="46" t="str">
        <f>IF($I787="","",_xlfn.LET(_xlpm.x,VLOOKUP($I787,'2026-01-09_taxon-match'!$A$2:$N$81,13,FALSE),IF(_xlpm.x=0,"",_xlpm.x)))</f>
        <v/>
      </c>
      <c r="U787" s="46">
        <v>1</v>
      </c>
      <c r="V787" s="2" t="s">
        <v>58</v>
      </c>
      <c r="Y787" s="46" t="str">
        <f>IF(V787="","",_xlfn.LET(_xlpm.x,VLOOKUP(V787,'Drop-down_menus'!$D$2:$E$13,2,FALSE),IF(_xlpm.x=0,"",_xlpm.x)))</f>
        <v>https://orcid.org/0000-0002-9708-1761</v>
      </c>
      <c r="Z787" s="46" t="str">
        <f>IF(W787="","",_xlfn.LET(_xlpm.x,VLOOKUP(W787,'Drop-down_menus'!$D$2:$E$13,2,FALSE),IF(_xlpm.x=0,"",_xlpm.x)))</f>
        <v/>
      </c>
      <c r="AA787" s="46" t="str">
        <f>IF(X787="","",_xlfn.LET(_xlpm.x,VLOOKUP(X787,'Drop-down_menus'!$D$2:$E$13,2,FALSE),IF(_xlpm.x=0,"",_xlpm.x)))</f>
        <v/>
      </c>
      <c r="AB787" s="46" t="s">
        <v>1252</v>
      </c>
      <c r="AC787" s="46" t="s">
        <v>1255</v>
      </c>
    </row>
    <row r="788" spans="2:29" ht="13.5" customHeight="1">
      <c r="B788" s="46">
        <v>635</v>
      </c>
      <c r="C788" s="46" t="s">
        <v>123</v>
      </c>
      <c r="D788" s="46" t="b">
        <f>COUNTIF(Events!$B$2:$B$171, C788) &gt; 0</f>
        <v>1</v>
      </c>
      <c r="E788" s="46" t="s">
        <v>169</v>
      </c>
      <c r="F788" s="46" t="s">
        <v>262</v>
      </c>
      <c r="G788" s="46" t="s">
        <v>308</v>
      </c>
      <c r="I788" s="2" t="s">
        <v>308</v>
      </c>
      <c r="J788" s="46" t="str">
        <f>IF(I788="","",_xlfn.LET(_xlpm.x,VLOOKUP(I788,'2026-01-09_taxon-match'!$A$2:$N$81,4,FALSE),IF(_xlpm.x=0,"",_xlpm.x)))</f>
        <v>Margarella</v>
      </c>
      <c r="L788" s="46" t="str">
        <f>IF(I788="","",_xlfn.LET(_xlpm.x,VLOOKUP(I788,'2026-01-09_taxon-match'!$A$2:$N$81,3,FALSE),IF(_xlpm.x=0,"",_xlpm.x)))</f>
        <v>urn:lsid:marinespecies.org:taxname:196989</v>
      </c>
      <c r="M788" s="46" t="str">
        <f>IF($I788="","",_xlfn.LET(_xlpm.x,VLOOKUP($I788,'2026-01-09_taxon-match'!$A$2:$N$81,5,FALSE),IF(_xlpm.x=0,"",_xlpm.x)))</f>
        <v>Thiele, 1893</v>
      </c>
      <c r="N788" s="46" t="str">
        <f>IF($I788="","",_xlfn.LET(_xlpm.x,VLOOKUP($I788,'2026-01-09_taxon-match'!$A$2:$N$81,6,FALSE),IF(_xlpm.x=0,"",_xlpm.x)))</f>
        <v>Animalia</v>
      </c>
      <c r="O788" s="46" t="str">
        <f>IF($I788="","",_xlfn.LET(_xlpm.x,VLOOKUP($I788,'2026-01-09_taxon-match'!$A$2:$N$81,7,FALSE),IF(_xlpm.x=0,"",_xlpm.x)))</f>
        <v>Mollusca</v>
      </c>
      <c r="P788" s="46" t="str">
        <f>IF($I788="","",_xlfn.LET(_xlpm.x,VLOOKUP($I788,'2026-01-09_taxon-match'!$A$2:$N$81,8,FALSE),IF(_xlpm.x=0,"",_xlpm.x)))</f>
        <v>Gastropoda</v>
      </c>
      <c r="Q788" s="46" t="str">
        <f>IF($I788="","",_xlfn.LET(_xlpm.x,VLOOKUP($I788,'2026-01-09_taxon-match'!$A$2:$N$81,9,FALSE),IF(_xlpm.x=0,"",_xlpm.x)))</f>
        <v>Trochida</v>
      </c>
      <c r="R788" s="46" t="str">
        <f>IF($I788="","",_xlfn.LET(_xlpm.x,VLOOKUP($I788,'2026-01-09_taxon-match'!$A$2:$N$81,10,FALSE),IF(_xlpm.x=0,"",_xlpm.x)))</f>
        <v>Calliostomatidae</v>
      </c>
      <c r="S788" s="46" t="str">
        <f>IF($I788="","",_xlfn.LET(_xlpm.x,VLOOKUP($I788,'2026-01-09_taxon-match'!$A$2:$N$81,11,FALSE),IF(_xlpm.x=0,"",_xlpm.x)))</f>
        <v>Margarella</v>
      </c>
      <c r="T788" s="46" t="str">
        <f>IF($I788="","",_xlfn.LET(_xlpm.x,VLOOKUP($I788,'2026-01-09_taxon-match'!$A$2:$N$81,13,FALSE),IF(_xlpm.x=0,"",_xlpm.x)))</f>
        <v/>
      </c>
      <c r="U788" s="46">
        <v>1</v>
      </c>
      <c r="V788" s="46" t="s">
        <v>58</v>
      </c>
      <c r="Y788" s="46" t="str">
        <f>IF(V788="","",_xlfn.LET(_xlpm.x,VLOOKUP(V788,'Drop-down_menus'!$D$2:$E$13,2,FALSE),IF(_xlpm.x=0,"",_xlpm.x)))</f>
        <v>https://orcid.org/0000-0002-9708-1761</v>
      </c>
      <c r="Z788" s="46" t="str">
        <f>IF(W788="","",_xlfn.LET(_xlpm.x,VLOOKUP(W788,'Drop-down_menus'!$D$2:$E$13,2,FALSE),IF(_xlpm.x=0,"",_xlpm.x)))</f>
        <v/>
      </c>
      <c r="AA788" s="46" t="str">
        <f>IF(X788="","",_xlfn.LET(_xlpm.x,VLOOKUP(X788,'Drop-down_menus'!$D$2:$E$13,2,FALSE),IF(_xlpm.x=0,"",_xlpm.x)))</f>
        <v/>
      </c>
      <c r="AB788" s="14" t="s">
        <v>263</v>
      </c>
      <c r="AC788" s="14" t="s">
        <v>301</v>
      </c>
    </row>
    <row r="789" spans="2:29" ht="13.5" customHeight="1">
      <c r="B789" s="46">
        <v>636</v>
      </c>
      <c r="C789" s="46" t="s">
        <v>123</v>
      </c>
      <c r="D789" s="46" t="b">
        <f>COUNTIF(Events!$B$2:$B$171, C789) &gt; 0</f>
        <v>1</v>
      </c>
      <c r="G789" s="46" t="s">
        <v>1212</v>
      </c>
      <c r="I789" s="46" t="s">
        <v>315</v>
      </c>
      <c r="J789" s="46" t="str">
        <f>IF(I789="","",_xlfn.LET(_xlpm.x,VLOOKUP(I789,'2026-01-09_taxon-match'!$A$2:$N$81,4,FALSE),IF(_xlpm.x=0,"",_xlpm.x)))</f>
        <v>Cnemidocarpa verrucosa</v>
      </c>
      <c r="L789" s="46" t="str">
        <f>IF(I789="","",_xlfn.LET(_xlpm.x,VLOOKUP(I789,'2026-01-09_taxon-match'!$A$2:$N$81,3,FALSE),IF(_xlpm.x=0,"",_xlpm.x)))</f>
        <v>urn:lsid:marinespecies.org:taxname:173893</v>
      </c>
      <c r="M789" s="46" t="str">
        <f>IF($I789="","",_xlfn.LET(_xlpm.x,VLOOKUP($I789,'2026-01-09_taxon-match'!$A$2:$N$81,5,FALSE),IF(_xlpm.x=0,"",_xlpm.x)))</f>
        <v>(Lesson, 1830)</v>
      </c>
      <c r="N789" s="46" t="str">
        <f>IF($I789="","",_xlfn.LET(_xlpm.x,VLOOKUP($I789,'2026-01-09_taxon-match'!$A$2:$N$81,6,FALSE),IF(_xlpm.x=0,"",_xlpm.x)))</f>
        <v>Animalia</v>
      </c>
      <c r="O789" s="46" t="str">
        <f>IF($I789="","",_xlfn.LET(_xlpm.x,VLOOKUP($I789,'2026-01-09_taxon-match'!$A$2:$N$81,7,FALSE),IF(_xlpm.x=0,"",_xlpm.x)))</f>
        <v>Chordata</v>
      </c>
      <c r="P789" s="46" t="str">
        <f>IF($I789="","",_xlfn.LET(_xlpm.x,VLOOKUP($I789,'2026-01-09_taxon-match'!$A$2:$N$81,8,FALSE),IF(_xlpm.x=0,"",_xlpm.x)))</f>
        <v>Ascidiacea</v>
      </c>
      <c r="Q789" s="46" t="str">
        <f>IF($I789="","",_xlfn.LET(_xlpm.x,VLOOKUP($I789,'2026-01-09_taxon-match'!$A$2:$N$81,9,FALSE),IF(_xlpm.x=0,"",_xlpm.x)))</f>
        <v>Stolidobranchia</v>
      </c>
      <c r="R789" s="46" t="str">
        <f>IF($I789="","",_xlfn.LET(_xlpm.x,VLOOKUP($I789,'2026-01-09_taxon-match'!$A$2:$N$81,10,FALSE),IF(_xlpm.x=0,"",_xlpm.x)))</f>
        <v>Styelidae</v>
      </c>
      <c r="S789" s="46" t="str">
        <f>IF($I789="","",_xlfn.LET(_xlpm.x,VLOOKUP($I789,'2026-01-09_taxon-match'!$A$2:$N$81,11,FALSE),IF(_xlpm.x=0,"",_xlpm.x)))</f>
        <v>Cnemidocarpa</v>
      </c>
      <c r="T789" s="46" t="str">
        <f>IF($I789="","",_xlfn.LET(_xlpm.x,VLOOKUP($I789,'2026-01-09_taxon-match'!$A$2:$N$81,13,FALSE),IF(_xlpm.x=0,"",_xlpm.x)))</f>
        <v>verrucosa</v>
      </c>
      <c r="U789" s="46">
        <v>1</v>
      </c>
      <c r="V789" s="2" t="s">
        <v>58</v>
      </c>
      <c r="Y789" s="46" t="str">
        <f>IF(V789="","",_xlfn.LET(_xlpm.x,VLOOKUP(V789,'Drop-down_menus'!$D$2:$E$13,2,FALSE),IF(_xlpm.x=0,"",_xlpm.x)))</f>
        <v>https://orcid.org/0000-0002-9708-1761</v>
      </c>
      <c r="Z789" s="46" t="str">
        <f>IF(W789="","",_xlfn.LET(_xlpm.x,VLOOKUP(W789,'Drop-down_menus'!$D$2:$E$13,2,FALSE),IF(_xlpm.x=0,"",_xlpm.x)))</f>
        <v/>
      </c>
      <c r="AA789" s="46" t="str">
        <f>IF(X789="","",_xlfn.LET(_xlpm.x,VLOOKUP(X789,'Drop-down_menus'!$D$2:$E$13,2,FALSE),IF(_xlpm.x=0,"",_xlpm.x)))</f>
        <v/>
      </c>
      <c r="AB789" s="46" t="s">
        <v>1252</v>
      </c>
      <c r="AC789" s="46" t="s">
        <v>1255</v>
      </c>
    </row>
    <row r="790" spans="2:29" ht="13.5" customHeight="1">
      <c r="B790" s="46">
        <v>636</v>
      </c>
      <c r="C790" s="46" t="s">
        <v>123</v>
      </c>
      <c r="D790" s="46" t="b">
        <f>COUNTIF(Events!$B$2:$B$171, C790) &gt; 0</f>
        <v>1</v>
      </c>
      <c r="E790" s="46" t="s">
        <v>169</v>
      </c>
      <c r="F790" s="46" t="s">
        <v>262</v>
      </c>
      <c r="G790" s="46" t="s">
        <v>299</v>
      </c>
      <c r="I790" s="46" t="s">
        <v>315</v>
      </c>
      <c r="J790" s="46" t="str">
        <f>IF(I790="","",_xlfn.LET(_xlpm.x,VLOOKUP(I790,'2026-01-09_taxon-match'!$A$2:$N$81,4,FALSE),IF(_xlpm.x=0,"",_xlpm.x)))</f>
        <v>Cnemidocarpa verrucosa</v>
      </c>
      <c r="L790" s="46" t="str">
        <f>IF(I790="","",_xlfn.LET(_xlpm.x,VLOOKUP(I790,'2026-01-09_taxon-match'!$A$2:$N$81,3,FALSE),IF(_xlpm.x=0,"",_xlpm.x)))</f>
        <v>urn:lsid:marinespecies.org:taxname:173893</v>
      </c>
      <c r="M790" s="46" t="str">
        <f>IF($I790="","",_xlfn.LET(_xlpm.x,VLOOKUP($I790,'2026-01-09_taxon-match'!$A$2:$N$81,5,FALSE),IF(_xlpm.x=0,"",_xlpm.x)))</f>
        <v>(Lesson, 1830)</v>
      </c>
      <c r="N790" s="46" t="str">
        <f>IF($I790="","",_xlfn.LET(_xlpm.x,VLOOKUP($I790,'2026-01-09_taxon-match'!$A$2:$N$81,6,FALSE),IF(_xlpm.x=0,"",_xlpm.x)))</f>
        <v>Animalia</v>
      </c>
      <c r="O790" s="46" t="str">
        <f>IF($I790="","",_xlfn.LET(_xlpm.x,VLOOKUP($I790,'2026-01-09_taxon-match'!$A$2:$N$81,7,FALSE),IF(_xlpm.x=0,"",_xlpm.x)))</f>
        <v>Chordata</v>
      </c>
      <c r="P790" s="46" t="str">
        <f>IF($I790="","",_xlfn.LET(_xlpm.x,VLOOKUP($I790,'2026-01-09_taxon-match'!$A$2:$N$81,8,FALSE),IF(_xlpm.x=0,"",_xlpm.x)))</f>
        <v>Ascidiacea</v>
      </c>
      <c r="Q790" s="46" t="str">
        <f>IF($I790="","",_xlfn.LET(_xlpm.x,VLOOKUP($I790,'2026-01-09_taxon-match'!$A$2:$N$81,9,FALSE),IF(_xlpm.x=0,"",_xlpm.x)))</f>
        <v>Stolidobranchia</v>
      </c>
      <c r="R790" s="46" t="str">
        <f>IF($I790="","",_xlfn.LET(_xlpm.x,VLOOKUP($I790,'2026-01-09_taxon-match'!$A$2:$N$81,10,FALSE),IF(_xlpm.x=0,"",_xlpm.x)))</f>
        <v>Styelidae</v>
      </c>
      <c r="S790" s="46" t="str">
        <f>IF($I790="","",_xlfn.LET(_xlpm.x,VLOOKUP($I790,'2026-01-09_taxon-match'!$A$2:$N$81,11,FALSE),IF(_xlpm.x=0,"",_xlpm.x)))</f>
        <v>Cnemidocarpa</v>
      </c>
      <c r="T790" s="46" t="str">
        <f>IF($I790="","",_xlfn.LET(_xlpm.x,VLOOKUP($I790,'2026-01-09_taxon-match'!$A$2:$N$81,13,FALSE),IF(_xlpm.x=0,"",_xlpm.x)))</f>
        <v>verrucosa</v>
      </c>
      <c r="U790" s="46">
        <v>1</v>
      </c>
      <c r="V790" s="46" t="s">
        <v>58</v>
      </c>
      <c r="Y790" s="46" t="str">
        <f>IF(V790="","",_xlfn.LET(_xlpm.x,VLOOKUP(V790,'Drop-down_menus'!$D$2:$E$13,2,FALSE),IF(_xlpm.x=0,"",_xlpm.x)))</f>
        <v>https://orcid.org/0000-0002-9708-1761</v>
      </c>
      <c r="Z790" s="46" t="str">
        <f>IF(W790="","",_xlfn.LET(_xlpm.x,VLOOKUP(W790,'Drop-down_menus'!$D$2:$E$13,2,FALSE),IF(_xlpm.x=0,"",_xlpm.x)))</f>
        <v/>
      </c>
      <c r="AA790" s="46" t="str">
        <f>IF(X790="","",_xlfn.LET(_xlpm.x,VLOOKUP(X790,'Drop-down_menus'!$D$2:$E$13,2,FALSE),IF(_xlpm.x=0,"",_xlpm.x)))</f>
        <v/>
      </c>
      <c r="AB790" s="14" t="s">
        <v>263</v>
      </c>
      <c r="AC790" s="14" t="s">
        <v>301</v>
      </c>
    </row>
    <row r="791" spans="2:29" ht="13.5" customHeight="1">
      <c r="B791" s="46">
        <v>637</v>
      </c>
      <c r="C791" s="46" t="s">
        <v>123</v>
      </c>
      <c r="D791" s="46" t="b">
        <f>COUNTIF(Events!$B$2:$B$171, C791) &gt; 0</f>
        <v>1</v>
      </c>
      <c r="G791" s="46" t="s">
        <v>1217</v>
      </c>
      <c r="I791" s="46" t="s">
        <v>1217</v>
      </c>
      <c r="J791" s="46" t="str">
        <f>IF(I791="","",_xlfn.LET(_xlpm.x,VLOOKUP(I791,'2026-01-09_taxon-match'!$A$2:$N$81,4,FALSE),IF(_xlpm.x=0,"",_xlpm.x)))</f>
        <v>Homaxinella balfourensis</v>
      </c>
      <c r="L791" s="46" t="str">
        <f>IF(I791="","",_xlfn.LET(_xlpm.x,VLOOKUP(I791,'2026-01-09_taxon-match'!$A$2:$N$81,3,FALSE),IF(_xlpm.x=0,"",_xlpm.x)))</f>
        <v>urn:lsid:marinespecies.org:taxname:170758</v>
      </c>
      <c r="M791" s="46" t="str">
        <f>IF($I791="","",_xlfn.LET(_xlpm.x,VLOOKUP($I791,'2026-01-09_taxon-match'!$A$2:$N$81,5,FALSE),IF(_xlpm.x=0,"",_xlpm.x)))</f>
        <v>(Ridley &amp; Dendy, 1886)</v>
      </c>
      <c r="N791" s="46" t="str">
        <f>IF($I791="","",_xlfn.LET(_xlpm.x,VLOOKUP($I791,'2026-01-09_taxon-match'!$A$2:$N$81,6,FALSE),IF(_xlpm.x=0,"",_xlpm.x)))</f>
        <v>Animalia</v>
      </c>
      <c r="O791" s="46" t="str">
        <f>IF($I791="","",_xlfn.LET(_xlpm.x,VLOOKUP($I791,'2026-01-09_taxon-match'!$A$2:$N$81,7,FALSE),IF(_xlpm.x=0,"",_xlpm.x)))</f>
        <v>Porifera</v>
      </c>
      <c r="P791" s="46" t="str">
        <f>IF($I791="","",_xlfn.LET(_xlpm.x,VLOOKUP($I791,'2026-01-09_taxon-match'!$A$2:$N$81,8,FALSE),IF(_xlpm.x=0,"",_xlpm.x)))</f>
        <v>Demospongiae</v>
      </c>
      <c r="Q791" s="46" t="str">
        <f>IF($I791="","",_xlfn.LET(_xlpm.x,VLOOKUP($I791,'2026-01-09_taxon-match'!$A$2:$N$81,9,FALSE),IF(_xlpm.x=0,"",_xlpm.x)))</f>
        <v>Suberitida</v>
      </c>
      <c r="R791" s="46" t="str">
        <f>IF($I791="","",_xlfn.LET(_xlpm.x,VLOOKUP($I791,'2026-01-09_taxon-match'!$A$2:$N$81,10,FALSE),IF(_xlpm.x=0,"",_xlpm.x)))</f>
        <v>Suberitidae</v>
      </c>
      <c r="S791" s="46" t="str">
        <f>IF($I791="","",_xlfn.LET(_xlpm.x,VLOOKUP($I791,'2026-01-09_taxon-match'!$A$2:$N$81,11,FALSE),IF(_xlpm.x=0,"",_xlpm.x)))</f>
        <v>Homaxinella</v>
      </c>
      <c r="T791" s="46" t="str">
        <f>IF($I791="","",_xlfn.LET(_xlpm.x,VLOOKUP($I791,'2026-01-09_taxon-match'!$A$2:$N$81,13,FALSE),IF(_xlpm.x=0,"",_xlpm.x)))</f>
        <v>balfourensis</v>
      </c>
      <c r="U791" s="46">
        <v>1</v>
      </c>
      <c r="V791" s="15" t="s">
        <v>32</v>
      </c>
      <c r="Y791" s="46" t="str">
        <f>IF(V791="","",_xlfn.LET(_xlpm.x,VLOOKUP(V791,'Drop-down_menus'!$D$2:$E$13,2,FALSE),IF(_xlpm.x=0,"",_xlpm.x)))</f>
        <v>https://orcid.org/0000-0001-5748-602X</v>
      </c>
      <c r="Z791" s="46" t="str">
        <f>IF(W791="","",_xlfn.LET(_xlpm.x,VLOOKUP(W791,'Drop-down_menus'!$D$2:$E$13,2,FALSE),IF(_xlpm.x=0,"",_xlpm.x)))</f>
        <v/>
      </c>
      <c r="AA791" s="46" t="str">
        <f>IF(X791="","",_xlfn.LET(_xlpm.x,VLOOKUP(X791,'Drop-down_menus'!$D$2:$E$13,2,FALSE),IF(_xlpm.x=0,"",_xlpm.x)))</f>
        <v/>
      </c>
      <c r="AB791" s="46" t="s">
        <v>1252</v>
      </c>
      <c r="AC791" s="46" t="s">
        <v>1255</v>
      </c>
    </row>
    <row r="792" spans="2:29" ht="13.5" customHeight="1">
      <c r="B792" s="46">
        <v>637</v>
      </c>
      <c r="C792" s="46" t="s">
        <v>123</v>
      </c>
      <c r="D792" s="46" t="b">
        <f>COUNTIF(Events!$B$2:$B$171, C792) &gt; 0</f>
        <v>1</v>
      </c>
      <c r="E792" s="46" t="s">
        <v>169</v>
      </c>
      <c r="F792" s="46" t="s">
        <v>262</v>
      </c>
      <c r="G792" s="46" t="s">
        <v>303</v>
      </c>
      <c r="I792" s="46" t="s">
        <v>1217</v>
      </c>
      <c r="J792" s="46" t="str">
        <f>IF(I792="","",_xlfn.LET(_xlpm.x,VLOOKUP(I792,'2026-01-09_taxon-match'!$A$2:$N$81,4,FALSE),IF(_xlpm.x=0,"",_xlpm.x)))</f>
        <v>Homaxinella balfourensis</v>
      </c>
      <c r="L792" s="46" t="str">
        <f>IF(I792="","",_xlfn.LET(_xlpm.x,VLOOKUP(I792,'2026-01-09_taxon-match'!$A$2:$N$81,3,FALSE),IF(_xlpm.x=0,"",_xlpm.x)))</f>
        <v>urn:lsid:marinespecies.org:taxname:170758</v>
      </c>
      <c r="M792" s="46" t="str">
        <f>IF($I792="","",_xlfn.LET(_xlpm.x,VLOOKUP($I792,'2026-01-09_taxon-match'!$A$2:$N$81,5,FALSE),IF(_xlpm.x=0,"",_xlpm.x)))</f>
        <v>(Ridley &amp; Dendy, 1886)</v>
      </c>
      <c r="N792" s="46" t="str">
        <f>IF($I792="","",_xlfn.LET(_xlpm.x,VLOOKUP($I792,'2026-01-09_taxon-match'!$A$2:$N$81,6,FALSE),IF(_xlpm.x=0,"",_xlpm.x)))</f>
        <v>Animalia</v>
      </c>
      <c r="O792" s="46" t="str">
        <f>IF($I792="","",_xlfn.LET(_xlpm.x,VLOOKUP($I792,'2026-01-09_taxon-match'!$A$2:$N$81,7,FALSE),IF(_xlpm.x=0,"",_xlpm.x)))</f>
        <v>Porifera</v>
      </c>
      <c r="P792" s="46" t="str">
        <f>IF($I792="","",_xlfn.LET(_xlpm.x,VLOOKUP($I792,'2026-01-09_taxon-match'!$A$2:$N$81,8,FALSE),IF(_xlpm.x=0,"",_xlpm.x)))</f>
        <v>Demospongiae</v>
      </c>
      <c r="Q792" s="46" t="str">
        <f>IF($I792="","",_xlfn.LET(_xlpm.x,VLOOKUP($I792,'2026-01-09_taxon-match'!$A$2:$N$81,9,FALSE),IF(_xlpm.x=0,"",_xlpm.x)))</f>
        <v>Suberitida</v>
      </c>
      <c r="R792" s="46" t="str">
        <f>IF($I792="","",_xlfn.LET(_xlpm.x,VLOOKUP($I792,'2026-01-09_taxon-match'!$A$2:$N$81,10,FALSE),IF(_xlpm.x=0,"",_xlpm.x)))</f>
        <v>Suberitidae</v>
      </c>
      <c r="S792" s="46" t="str">
        <f>IF($I792="","",_xlfn.LET(_xlpm.x,VLOOKUP($I792,'2026-01-09_taxon-match'!$A$2:$N$81,11,FALSE),IF(_xlpm.x=0,"",_xlpm.x)))</f>
        <v>Homaxinella</v>
      </c>
      <c r="T792" s="46" t="str">
        <f>IF($I792="","",_xlfn.LET(_xlpm.x,VLOOKUP($I792,'2026-01-09_taxon-match'!$A$2:$N$81,13,FALSE),IF(_xlpm.x=0,"",_xlpm.x)))</f>
        <v>balfourensis</v>
      </c>
      <c r="U792" s="46">
        <v>1</v>
      </c>
      <c r="V792" s="46" t="s">
        <v>58</v>
      </c>
      <c r="Y792" s="46" t="str">
        <f>IF(V792="","",_xlfn.LET(_xlpm.x,VLOOKUP(V792,'Drop-down_menus'!$D$2:$E$13,2,FALSE),IF(_xlpm.x=0,"",_xlpm.x)))</f>
        <v>https://orcid.org/0000-0002-9708-1761</v>
      </c>
      <c r="Z792" s="46" t="str">
        <f>IF(W792="","",_xlfn.LET(_xlpm.x,VLOOKUP(W792,'Drop-down_menus'!$D$2:$E$13,2,FALSE),IF(_xlpm.x=0,"",_xlpm.x)))</f>
        <v/>
      </c>
      <c r="AA792" s="46" t="str">
        <f>IF(X792="","",_xlfn.LET(_xlpm.x,VLOOKUP(X792,'Drop-down_menus'!$D$2:$E$13,2,FALSE),IF(_xlpm.x=0,"",_xlpm.x)))</f>
        <v/>
      </c>
      <c r="AB792" s="14" t="s">
        <v>263</v>
      </c>
      <c r="AC792" s="14" t="s">
        <v>301</v>
      </c>
    </row>
    <row r="793" spans="2:29" ht="13.5" customHeight="1">
      <c r="B793" s="46">
        <v>638</v>
      </c>
      <c r="C793" s="46" t="s">
        <v>123</v>
      </c>
      <c r="D793" s="46" t="b">
        <f>COUNTIF(Events!$B$2:$B$171, C793) &gt; 0</f>
        <v>1</v>
      </c>
      <c r="G793" s="46" t="s">
        <v>1218</v>
      </c>
      <c r="I793" s="2" t="s">
        <v>304</v>
      </c>
      <c r="J793" s="46" t="str">
        <f>IF(I793="","",_xlfn.LET(_xlpm.x,VLOOKUP(I793,'2026-01-09_taxon-match'!$A$2:$N$81,4,FALSE),IF(_xlpm.x=0,"",_xlpm.x)))</f>
        <v>Porifera</v>
      </c>
      <c r="K793" s="46" t="s">
        <v>1318</v>
      </c>
      <c r="L793" s="46" t="str">
        <f>IF(I793="","",_xlfn.LET(_xlpm.x,VLOOKUP(I793,'2026-01-09_taxon-match'!$A$2:$N$81,3,FALSE),IF(_xlpm.x=0,"",_xlpm.x)))</f>
        <v>urn:lsid:marinespecies.org:taxname:558</v>
      </c>
      <c r="M793" s="46" t="str">
        <f>IF($I793="","",_xlfn.LET(_xlpm.x,VLOOKUP($I793,'2026-01-09_taxon-match'!$A$2:$N$81,5,FALSE),IF(_xlpm.x=0,"",_xlpm.x)))</f>
        <v>Grant, 1836</v>
      </c>
      <c r="N793" s="46" t="str">
        <f>IF($I793="","",_xlfn.LET(_xlpm.x,VLOOKUP($I793,'2026-01-09_taxon-match'!$A$2:$N$81,6,FALSE),IF(_xlpm.x=0,"",_xlpm.x)))</f>
        <v>Animalia</v>
      </c>
      <c r="O793" s="46" t="str">
        <f>IF($I793="","",_xlfn.LET(_xlpm.x,VLOOKUP($I793,'2026-01-09_taxon-match'!$A$2:$N$81,7,FALSE),IF(_xlpm.x=0,"",_xlpm.x)))</f>
        <v>Porifera</v>
      </c>
      <c r="P793" s="46" t="str">
        <f>IF($I793="","",_xlfn.LET(_xlpm.x,VLOOKUP($I793,'2026-01-09_taxon-match'!$A$2:$N$81,8,FALSE),IF(_xlpm.x=0,"",_xlpm.x)))</f>
        <v/>
      </c>
      <c r="Q793" s="46" t="str">
        <f>IF($I793="","",_xlfn.LET(_xlpm.x,VLOOKUP($I793,'2026-01-09_taxon-match'!$A$2:$N$81,9,FALSE),IF(_xlpm.x=0,"",_xlpm.x)))</f>
        <v/>
      </c>
      <c r="R793" s="46" t="str">
        <f>IF($I793="","",_xlfn.LET(_xlpm.x,VLOOKUP($I793,'2026-01-09_taxon-match'!$A$2:$N$81,10,FALSE),IF(_xlpm.x=0,"",_xlpm.x)))</f>
        <v/>
      </c>
      <c r="S793" s="46" t="str">
        <f>IF($I793="","",_xlfn.LET(_xlpm.x,VLOOKUP($I793,'2026-01-09_taxon-match'!$A$2:$N$81,11,FALSE),IF(_xlpm.x=0,"",_xlpm.x)))</f>
        <v/>
      </c>
      <c r="T793" s="46" t="str">
        <f>IF($I793="","",_xlfn.LET(_xlpm.x,VLOOKUP($I793,'2026-01-09_taxon-match'!$A$2:$N$81,13,FALSE),IF(_xlpm.x=0,"",_xlpm.x)))</f>
        <v/>
      </c>
      <c r="U793" s="46">
        <v>1</v>
      </c>
      <c r="V793" s="2" t="s">
        <v>58</v>
      </c>
      <c r="Y793" s="46" t="str">
        <f>IF(V793="","",_xlfn.LET(_xlpm.x,VLOOKUP(V793,'Drop-down_menus'!$D$2:$E$13,2,FALSE),IF(_xlpm.x=0,"",_xlpm.x)))</f>
        <v>https://orcid.org/0000-0002-9708-1761</v>
      </c>
      <c r="Z793" s="46" t="str">
        <f>IF(W793="","",_xlfn.LET(_xlpm.x,VLOOKUP(W793,'Drop-down_menus'!$D$2:$E$13,2,FALSE),IF(_xlpm.x=0,"",_xlpm.x)))</f>
        <v/>
      </c>
      <c r="AA793" s="46" t="str">
        <f>IF(X793="","",_xlfn.LET(_xlpm.x,VLOOKUP(X793,'Drop-down_menus'!$D$2:$E$13,2,FALSE),IF(_xlpm.x=0,"",_xlpm.x)))</f>
        <v/>
      </c>
      <c r="AB793" s="46" t="s">
        <v>1252</v>
      </c>
      <c r="AC793" s="46" t="s">
        <v>1255</v>
      </c>
    </row>
    <row r="794" spans="2:29" ht="13.5" customHeight="1">
      <c r="B794" s="46">
        <v>638</v>
      </c>
      <c r="C794" s="46" t="s">
        <v>123</v>
      </c>
      <c r="D794" s="46" t="b">
        <f>COUNTIF(Events!$B$2:$B$171, C794) &gt; 0</f>
        <v>1</v>
      </c>
      <c r="E794" s="46" t="s">
        <v>169</v>
      </c>
      <c r="F794" s="46" t="s">
        <v>262</v>
      </c>
      <c r="G794" s="46" t="s">
        <v>304</v>
      </c>
      <c r="I794" s="2" t="s">
        <v>304</v>
      </c>
      <c r="J794" s="46" t="str">
        <f>IF(I794="","",_xlfn.LET(_xlpm.x,VLOOKUP(I794,'2026-01-09_taxon-match'!$A$2:$N$81,4,FALSE),IF(_xlpm.x=0,"",_xlpm.x)))</f>
        <v>Porifera</v>
      </c>
      <c r="L794" s="46" t="str">
        <f>IF(I794="","",_xlfn.LET(_xlpm.x,VLOOKUP(I794,'2026-01-09_taxon-match'!$A$2:$N$81,3,FALSE),IF(_xlpm.x=0,"",_xlpm.x)))</f>
        <v>urn:lsid:marinespecies.org:taxname:558</v>
      </c>
      <c r="M794" s="46" t="str">
        <f>IF($I794="","",_xlfn.LET(_xlpm.x,VLOOKUP($I794,'2026-01-09_taxon-match'!$A$2:$N$81,5,FALSE),IF(_xlpm.x=0,"",_xlpm.x)))</f>
        <v>Grant, 1836</v>
      </c>
      <c r="N794" s="46" t="str">
        <f>IF($I794="","",_xlfn.LET(_xlpm.x,VLOOKUP($I794,'2026-01-09_taxon-match'!$A$2:$N$81,6,FALSE),IF(_xlpm.x=0,"",_xlpm.x)))</f>
        <v>Animalia</v>
      </c>
      <c r="O794" s="46" t="str">
        <f>IF($I794="","",_xlfn.LET(_xlpm.x,VLOOKUP($I794,'2026-01-09_taxon-match'!$A$2:$N$81,7,FALSE),IF(_xlpm.x=0,"",_xlpm.x)))</f>
        <v>Porifera</v>
      </c>
      <c r="P794" s="46" t="str">
        <f>IF($I794="","",_xlfn.LET(_xlpm.x,VLOOKUP($I794,'2026-01-09_taxon-match'!$A$2:$N$81,8,FALSE),IF(_xlpm.x=0,"",_xlpm.x)))</f>
        <v/>
      </c>
      <c r="Q794" s="46" t="str">
        <f>IF($I794="","",_xlfn.LET(_xlpm.x,VLOOKUP($I794,'2026-01-09_taxon-match'!$A$2:$N$81,9,FALSE),IF(_xlpm.x=0,"",_xlpm.x)))</f>
        <v/>
      </c>
      <c r="R794" s="46" t="str">
        <f>IF($I794="","",_xlfn.LET(_xlpm.x,VLOOKUP($I794,'2026-01-09_taxon-match'!$A$2:$N$81,10,FALSE),IF(_xlpm.x=0,"",_xlpm.x)))</f>
        <v/>
      </c>
      <c r="S794" s="46" t="str">
        <f>IF($I794="","",_xlfn.LET(_xlpm.x,VLOOKUP($I794,'2026-01-09_taxon-match'!$A$2:$N$81,11,FALSE),IF(_xlpm.x=0,"",_xlpm.x)))</f>
        <v/>
      </c>
      <c r="T794" s="46" t="str">
        <f>IF($I794="","",_xlfn.LET(_xlpm.x,VLOOKUP($I794,'2026-01-09_taxon-match'!$A$2:$N$81,13,FALSE),IF(_xlpm.x=0,"",_xlpm.x)))</f>
        <v/>
      </c>
      <c r="U794" s="46">
        <v>1</v>
      </c>
      <c r="V794" s="46" t="s">
        <v>58</v>
      </c>
      <c r="Y794" s="46" t="str">
        <f>IF(V794="","",_xlfn.LET(_xlpm.x,VLOOKUP(V794,'Drop-down_menus'!$D$2:$E$13,2,FALSE),IF(_xlpm.x=0,"",_xlpm.x)))</f>
        <v>https://orcid.org/0000-0002-9708-1761</v>
      </c>
      <c r="Z794" s="46" t="str">
        <f>IF(W794="","",_xlfn.LET(_xlpm.x,VLOOKUP(W794,'Drop-down_menus'!$D$2:$E$13,2,FALSE),IF(_xlpm.x=0,"",_xlpm.x)))</f>
        <v/>
      </c>
      <c r="AA794" s="46" t="str">
        <f>IF(X794="","",_xlfn.LET(_xlpm.x,VLOOKUP(X794,'Drop-down_menus'!$D$2:$E$13,2,FALSE),IF(_xlpm.x=0,"",_xlpm.x)))</f>
        <v/>
      </c>
      <c r="AB794" s="14" t="s">
        <v>263</v>
      </c>
      <c r="AC794" s="14" t="s">
        <v>301</v>
      </c>
    </row>
    <row r="795" spans="2:29" ht="13.5" customHeight="1">
      <c r="B795" s="46">
        <v>639</v>
      </c>
      <c r="C795" s="46" t="s">
        <v>123</v>
      </c>
      <c r="D795" s="46" t="b">
        <f>COUNTIF(Events!$B$2:$B$171, C795) &gt; 0</f>
        <v>1</v>
      </c>
      <c r="G795" s="46" t="s">
        <v>1202</v>
      </c>
      <c r="I795" s="46" t="s">
        <v>1338</v>
      </c>
      <c r="J795" s="46" t="str">
        <f>IF(I795="","",_xlfn.LET(_xlpm.x,VLOOKUP(I795,'2026-01-09_taxon-match'!$A$2:$N$81,4,FALSE),IF(_xlpm.x=0,"",_xlpm.x)))</f>
        <v>Polynoidae</v>
      </c>
      <c r="K795" s="46" t="s">
        <v>1318</v>
      </c>
      <c r="L795" s="46" t="str">
        <f>IF(I795="","",_xlfn.LET(_xlpm.x,VLOOKUP(I795,'2026-01-09_taxon-match'!$A$2:$N$81,3,FALSE),IF(_xlpm.x=0,"",_xlpm.x)))</f>
        <v>urn:lsid:marinespecies.org:taxname:939</v>
      </c>
      <c r="M795" s="46" t="str">
        <f>IF($I795="","",_xlfn.LET(_xlpm.x,VLOOKUP($I795,'2026-01-09_taxon-match'!$A$2:$N$81,5,FALSE),IF(_xlpm.x=0,"",_xlpm.x)))</f>
        <v>Kinberg, 1856</v>
      </c>
      <c r="N795" s="46" t="str">
        <f>IF($I795="","",_xlfn.LET(_xlpm.x,VLOOKUP($I795,'2026-01-09_taxon-match'!$A$2:$N$81,6,FALSE),IF(_xlpm.x=0,"",_xlpm.x)))</f>
        <v>Animalia</v>
      </c>
      <c r="O795" s="46" t="str">
        <f>IF($I795="","",_xlfn.LET(_xlpm.x,VLOOKUP($I795,'2026-01-09_taxon-match'!$A$2:$N$81,7,FALSE),IF(_xlpm.x=0,"",_xlpm.x)))</f>
        <v>Annelida</v>
      </c>
      <c r="P795" s="46" t="str">
        <f>IF($I795="","",_xlfn.LET(_xlpm.x,VLOOKUP($I795,'2026-01-09_taxon-match'!$A$2:$N$81,8,FALSE),IF(_xlpm.x=0,"",_xlpm.x)))</f>
        <v>Polychaeta</v>
      </c>
      <c r="Q795" s="46" t="str">
        <f>IF($I795="","",_xlfn.LET(_xlpm.x,VLOOKUP($I795,'2026-01-09_taxon-match'!$A$2:$N$81,9,FALSE),IF(_xlpm.x=0,"",_xlpm.x)))</f>
        <v>Phyllodocida</v>
      </c>
      <c r="R795" s="46" t="str">
        <f>IF($I795="","",_xlfn.LET(_xlpm.x,VLOOKUP($I795,'2026-01-09_taxon-match'!$A$2:$N$81,10,FALSE),IF(_xlpm.x=0,"",_xlpm.x)))</f>
        <v>Polynoidae</v>
      </c>
      <c r="S795" s="46" t="str">
        <f>IF($I795="","",_xlfn.LET(_xlpm.x,VLOOKUP($I795,'2026-01-09_taxon-match'!$A$2:$N$81,11,FALSE),IF(_xlpm.x=0,"",_xlpm.x)))</f>
        <v/>
      </c>
      <c r="T795" s="46" t="str">
        <f>IF($I795="","",_xlfn.LET(_xlpm.x,VLOOKUP($I795,'2026-01-09_taxon-match'!$A$2:$N$81,13,FALSE),IF(_xlpm.x=0,"",_xlpm.x)))</f>
        <v/>
      </c>
      <c r="U795" s="46">
        <v>1</v>
      </c>
      <c r="V795" s="2" t="s">
        <v>58</v>
      </c>
      <c r="Y795" s="46" t="str">
        <f>IF(V795="","",_xlfn.LET(_xlpm.x,VLOOKUP(V795,'Drop-down_menus'!$D$2:$E$13,2,FALSE),IF(_xlpm.x=0,"",_xlpm.x)))</f>
        <v>https://orcid.org/0000-0002-9708-1761</v>
      </c>
      <c r="Z795" s="46" t="str">
        <f>IF(W795="","",_xlfn.LET(_xlpm.x,VLOOKUP(W795,'Drop-down_menus'!$D$2:$E$13,2,FALSE),IF(_xlpm.x=0,"",_xlpm.x)))</f>
        <v/>
      </c>
      <c r="AA795" s="46" t="str">
        <f>IF(X795="","",_xlfn.LET(_xlpm.x,VLOOKUP(X795,'Drop-down_menus'!$D$2:$E$13,2,FALSE),IF(_xlpm.x=0,"",_xlpm.x)))</f>
        <v/>
      </c>
      <c r="AB795" s="46" t="s">
        <v>1252</v>
      </c>
      <c r="AC795" s="46" t="s">
        <v>1255</v>
      </c>
    </row>
    <row r="796" spans="2:29" ht="13.5" customHeight="1">
      <c r="B796" s="46">
        <v>639</v>
      </c>
      <c r="C796" s="46" t="s">
        <v>123</v>
      </c>
      <c r="D796" s="46" t="b">
        <f>COUNTIF(Events!$B$2:$B$171, C796) &gt; 0</f>
        <v>1</v>
      </c>
      <c r="E796" s="46" t="s">
        <v>169</v>
      </c>
      <c r="F796" s="46" t="s">
        <v>262</v>
      </c>
      <c r="G796" s="46" t="s">
        <v>310</v>
      </c>
      <c r="I796" s="46" t="s">
        <v>1338</v>
      </c>
      <c r="J796" s="46" t="str">
        <f>IF(I796="","",_xlfn.LET(_xlpm.x,VLOOKUP(I796,'2026-01-09_taxon-match'!$A$2:$N$81,4,FALSE),IF(_xlpm.x=0,"",_xlpm.x)))</f>
        <v>Polynoidae</v>
      </c>
      <c r="L796" s="46" t="str">
        <f>IF(I796="","",_xlfn.LET(_xlpm.x,VLOOKUP(I796,'2026-01-09_taxon-match'!$A$2:$N$81,3,FALSE),IF(_xlpm.x=0,"",_xlpm.x)))</f>
        <v>urn:lsid:marinespecies.org:taxname:939</v>
      </c>
      <c r="M796" s="46" t="str">
        <f>IF($I796="","",_xlfn.LET(_xlpm.x,VLOOKUP($I796,'2026-01-09_taxon-match'!$A$2:$N$81,5,FALSE),IF(_xlpm.x=0,"",_xlpm.x)))</f>
        <v>Kinberg, 1856</v>
      </c>
      <c r="N796" s="46" t="str">
        <f>IF($I796="","",_xlfn.LET(_xlpm.x,VLOOKUP($I796,'2026-01-09_taxon-match'!$A$2:$N$81,6,FALSE),IF(_xlpm.x=0,"",_xlpm.x)))</f>
        <v>Animalia</v>
      </c>
      <c r="O796" s="46" t="str">
        <f>IF($I796="","",_xlfn.LET(_xlpm.x,VLOOKUP($I796,'2026-01-09_taxon-match'!$A$2:$N$81,7,FALSE),IF(_xlpm.x=0,"",_xlpm.x)))</f>
        <v>Annelida</v>
      </c>
      <c r="P796" s="46" t="str">
        <f>IF($I796="","",_xlfn.LET(_xlpm.x,VLOOKUP($I796,'2026-01-09_taxon-match'!$A$2:$N$81,8,FALSE),IF(_xlpm.x=0,"",_xlpm.x)))</f>
        <v>Polychaeta</v>
      </c>
      <c r="Q796" s="46" t="str">
        <f>IF($I796="","",_xlfn.LET(_xlpm.x,VLOOKUP($I796,'2026-01-09_taxon-match'!$A$2:$N$81,9,FALSE),IF(_xlpm.x=0,"",_xlpm.x)))</f>
        <v>Phyllodocida</v>
      </c>
      <c r="R796" s="46" t="str">
        <f>IF($I796="","",_xlfn.LET(_xlpm.x,VLOOKUP($I796,'2026-01-09_taxon-match'!$A$2:$N$81,10,FALSE),IF(_xlpm.x=0,"",_xlpm.x)))</f>
        <v>Polynoidae</v>
      </c>
      <c r="S796" s="46" t="str">
        <f>IF($I796="","",_xlfn.LET(_xlpm.x,VLOOKUP($I796,'2026-01-09_taxon-match'!$A$2:$N$81,11,FALSE),IF(_xlpm.x=0,"",_xlpm.x)))</f>
        <v/>
      </c>
      <c r="T796" s="46" t="str">
        <f>IF($I796="","",_xlfn.LET(_xlpm.x,VLOOKUP($I796,'2026-01-09_taxon-match'!$A$2:$N$81,13,FALSE),IF(_xlpm.x=0,"",_xlpm.x)))</f>
        <v/>
      </c>
      <c r="U796" s="46">
        <v>1</v>
      </c>
      <c r="V796" s="46" t="s">
        <v>58</v>
      </c>
      <c r="Y796" s="46" t="str">
        <f>IF(V796="","",_xlfn.LET(_xlpm.x,VLOOKUP(V796,'Drop-down_menus'!$D$2:$E$13,2,FALSE),IF(_xlpm.x=0,"",_xlpm.x)))</f>
        <v>https://orcid.org/0000-0002-9708-1761</v>
      </c>
      <c r="Z796" s="46" t="str">
        <f>IF(W796="","",_xlfn.LET(_xlpm.x,VLOOKUP(W796,'Drop-down_menus'!$D$2:$E$13,2,FALSE),IF(_xlpm.x=0,"",_xlpm.x)))</f>
        <v/>
      </c>
      <c r="AA796" s="46" t="str">
        <f>IF(X796="","",_xlfn.LET(_xlpm.x,VLOOKUP(X796,'Drop-down_menus'!$D$2:$E$13,2,FALSE),IF(_xlpm.x=0,"",_xlpm.x)))</f>
        <v/>
      </c>
      <c r="AB796" s="14" t="s">
        <v>263</v>
      </c>
      <c r="AC796" s="14" t="s">
        <v>301</v>
      </c>
    </row>
    <row r="797" spans="2:29" ht="13.5" customHeight="1">
      <c r="B797" s="46">
        <v>640</v>
      </c>
      <c r="C797" s="46" t="s">
        <v>123</v>
      </c>
      <c r="D797" s="46" t="b">
        <f>COUNTIF(Events!$B$2:$B$171, C797) &gt; 0</f>
        <v>1</v>
      </c>
      <c r="G797" s="46" t="s">
        <v>1201</v>
      </c>
      <c r="I797" s="46" t="s">
        <v>232</v>
      </c>
      <c r="J797" s="46" t="str">
        <f>IF(I797="","",_xlfn.LET(_xlpm.x,VLOOKUP(I797,'2026-01-09_taxon-match'!$A$2:$N$81,4,FALSE),IF(_xlpm.x=0,"",_xlpm.x)))</f>
        <v>Terebellidae</v>
      </c>
      <c r="K797" s="46" t="s">
        <v>1318</v>
      </c>
      <c r="L797" s="46" t="str">
        <f>IF(I797="","",_xlfn.LET(_xlpm.x,VLOOKUP(I797,'2026-01-09_taxon-match'!$A$2:$N$81,3,FALSE),IF(_xlpm.x=0,"",_xlpm.x)))</f>
        <v/>
      </c>
      <c r="M797" s="46" t="str">
        <f>IF($I797="","",_xlfn.LET(_xlpm.x,VLOOKUP($I797,'2026-01-09_taxon-match'!$A$2:$N$81,5,FALSE),IF(_xlpm.x=0,"",_xlpm.x)))</f>
        <v/>
      </c>
      <c r="N797" s="46" t="str">
        <f>IF($I797="","",_xlfn.LET(_xlpm.x,VLOOKUP($I797,'2026-01-09_taxon-match'!$A$2:$N$81,6,FALSE),IF(_xlpm.x=0,"",_xlpm.x)))</f>
        <v/>
      </c>
      <c r="O797" s="46" t="str">
        <f>IF($I797="","",_xlfn.LET(_xlpm.x,VLOOKUP($I797,'2026-01-09_taxon-match'!$A$2:$N$81,7,FALSE),IF(_xlpm.x=0,"",_xlpm.x)))</f>
        <v/>
      </c>
      <c r="P797" s="46" t="str">
        <f>IF($I797="","",_xlfn.LET(_xlpm.x,VLOOKUP($I797,'2026-01-09_taxon-match'!$A$2:$N$81,8,FALSE),IF(_xlpm.x=0,"",_xlpm.x)))</f>
        <v/>
      </c>
      <c r="Q797" s="46" t="str">
        <f>IF($I797="","",_xlfn.LET(_xlpm.x,VLOOKUP($I797,'2026-01-09_taxon-match'!$A$2:$N$81,9,FALSE),IF(_xlpm.x=0,"",_xlpm.x)))</f>
        <v/>
      </c>
      <c r="R797" s="46" t="str">
        <f>IF($I797="","",_xlfn.LET(_xlpm.x,VLOOKUP($I797,'2026-01-09_taxon-match'!$A$2:$N$81,10,FALSE),IF(_xlpm.x=0,"",_xlpm.x)))</f>
        <v/>
      </c>
      <c r="S797" s="46" t="str">
        <f>IF($I797="","",_xlfn.LET(_xlpm.x,VLOOKUP($I797,'2026-01-09_taxon-match'!$A$2:$N$81,11,FALSE),IF(_xlpm.x=0,"",_xlpm.x)))</f>
        <v/>
      </c>
      <c r="T797" s="46" t="str">
        <f>IF($I797="","",_xlfn.LET(_xlpm.x,VLOOKUP($I797,'2026-01-09_taxon-match'!$A$2:$N$81,13,FALSE),IF(_xlpm.x=0,"",_xlpm.x)))</f>
        <v/>
      </c>
      <c r="U797" s="46">
        <v>1</v>
      </c>
      <c r="V797" t="s">
        <v>43</v>
      </c>
      <c r="Y797" s="46" t="str">
        <f>IF(V797="","",_xlfn.LET(_xlpm.x,VLOOKUP(V797,'Drop-down_menus'!$D$2:$E$13,2,FALSE),IF(_xlpm.x=0,"",_xlpm.x)))</f>
        <v>https://orcid.org/0000-0002-0981-7442</v>
      </c>
      <c r="Z797" s="46" t="str">
        <f>IF(W797="","",_xlfn.LET(_xlpm.x,VLOOKUP(W797,'Drop-down_menus'!$D$2:$E$13,2,FALSE),IF(_xlpm.x=0,"",_xlpm.x)))</f>
        <v/>
      </c>
      <c r="AA797" s="46" t="str">
        <f>IF(X797="","",_xlfn.LET(_xlpm.x,VLOOKUP(X797,'Drop-down_menus'!$D$2:$E$13,2,FALSE),IF(_xlpm.x=0,"",_xlpm.x)))</f>
        <v/>
      </c>
      <c r="AB797" s="46" t="s">
        <v>1252</v>
      </c>
      <c r="AC797" s="46" t="s">
        <v>1255</v>
      </c>
    </row>
    <row r="798" spans="2:29" ht="13.5" customHeight="1">
      <c r="B798" s="46">
        <v>640</v>
      </c>
      <c r="C798" s="46" t="s">
        <v>123</v>
      </c>
      <c r="D798" s="46" t="b">
        <f>COUNTIF(Events!$B$2:$B$171, C798) &gt; 0</f>
        <v>1</v>
      </c>
      <c r="E798" s="46" t="s">
        <v>169</v>
      </c>
      <c r="F798" s="46" t="s">
        <v>262</v>
      </c>
      <c r="G798" s="46" t="s">
        <v>232</v>
      </c>
      <c r="I798" s="46" t="s">
        <v>232</v>
      </c>
      <c r="J798" s="46" t="str">
        <f>IF(I798="","",_xlfn.LET(_xlpm.x,VLOOKUP(I798,'2026-01-09_taxon-match'!$A$2:$N$81,4,FALSE),IF(_xlpm.x=0,"",_xlpm.x)))</f>
        <v>Terebellidae</v>
      </c>
      <c r="L798" s="46" t="str">
        <f>IF(I798="","",_xlfn.LET(_xlpm.x,VLOOKUP(I798,'2026-01-09_taxon-match'!$A$2:$N$81,3,FALSE),IF(_xlpm.x=0,"",_xlpm.x)))</f>
        <v/>
      </c>
      <c r="M798" s="46" t="str">
        <f>IF($I798="","",_xlfn.LET(_xlpm.x,VLOOKUP($I798,'2026-01-09_taxon-match'!$A$2:$N$81,5,FALSE),IF(_xlpm.x=0,"",_xlpm.x)))</f>
        <v/>
      </c>
      <c r="N798" s="46" t="str">
        <f>IF($I798="","",_xlfn.LET(_xlpm.x,VLOOKUP($I798,'2026-01-09_taxon-match'!$A$2:$N$81,6,FALSE),IF(_xlpm.x=0,"",_xlpm.x)))</f>
        <v/>
      </c>
      <c r="O798" s="46" t="str">
        <f>IF($I798="","",_xlfn.LET(_xlpm.x,VLOOKUP($I798,'2026-01-09_taxon-match'!$A$2:$N$81,7,FALSE),IF(_xlpm.x=0,"",_xlpm.x)))</f>
        <v/>
      </c>
      <c r="P798" s="46" t="str">
        <f>IF($I798="","",_xlfn.LET(_xlpm.x,VLOOKUP($I798,'2026-01-09_taxon-match'!$A$2:$N$81,8,FALSE),IF(_xlpm.x=0,"",_xlpm.x)))</f>
        <v/>
      </c>
      <c r="Q798" s="46" t="str">
        <f>IF($I798="","",_xlfn.LET(_xlpm.x,VLOOKUP($I798,'2026-01-09_taxon-match'!$A$2:$N$81,9,FALSE),IF(_xlpm.x=0,"",_xlpm.x)))</f>
        <v/>
      </c>
      <c r="R798" s="46" t="str">
        <f>IF($I798="","",_xlfn.LET(_xlpm.x,VLOOKUP($I798,'2026-01-09_taxon-match'!$A$2:$N$81,10,FALSE),IF(_xlpm.x=0,"",_xlpm.x)))</f>
        <v/>
      </c>
      <c r="S798" s="46" t="str">
        <f>IF($I798="","",_xlfn.LET(_xlpm.x,VLOOKUP($I798,'2026-01-09_taxon-match'!$A$2:$N$81,11,FALSE),IF(_xlpm.x=0,"",_xlpm.x)))</f>
        <v/>
      </c>
      <c r="T798" s="46" t="str">
        <f>IF($I798="","",_xlfn.LET(_xlpm.x,VLOOKUP($I798,'2026-01-09_taxon-match'!$A$2:$N$81,13,FALSE),IF(_xlpm.x=0,"",_xlpm.x)))</f>
        <v/>
      </c>
      <c r="U798" s="46">
        <v>1</v>
      </c>
      <c r="V798" s="46" t="s">
        <v>58</v>
      </c>
      <c r="Y798" s="46" t="str">
        <f>IF(V798="","",_xlfn.LET(_xlpm.x,VLOOKUP(V798,'Drop-down_menus'!$D$2:$E$13,2,FALSE),IF(_xlpm.x=0,"",_xlpm.x)))</f>
        <v>https://orcid.org/0000-0002-9708-1761</v>
      </c>
      <c r="Z798" s="46" t="str">
        <f>IF(W798="","",_xlfn.LET(_xlpm.x,VLOOKUP(W798,'Drop-down_menus'!$D$2:$E$13,2,FALSE),IF(_xlpm.x=0,"",_xlpm.x)))</f>
        <v/>
      </c>
      <c r="AA798" s="46" t="str">
        <f>IF(X798="","",_xlfn.LET(_xlpm.x,VLOOKUP(X798,'Drop-down_menus'!$D$2:$E$13,2,FALSE),IF(_xlpm.x=0,"",_xlpm.x)))</f>
        <v/>
      </c>
      <c r="AB798" s="14" t="s">
        <v>263</v>
      </c>
      <c r="AC798" s="14" t="s">
        <v>301</v>
      </c>
    </row>
    <row r="799" spans="2:29" ht="13.5" customHeight="1">
      <c r="B799" s="46">
        <v>641</v>
      </c>
      <c r="C799" s="46" t="s">
        <v>123</v>
      </c>
      <c r="D799" s="46" t="b">
        <f>COUNTIF(Events!$B$2:$B$171, C799) &gt; 0</f>
        <v>1</v>
      </c>
      <c r="G799" s="46" t="s">
        <v>1201</v>
      </c>
      <c r="I799" s="46" t="s">
        <v>232</v>
      </c>
      <c r="J799" s="46" t="str">
        <f>IF(I799="","",_xlfn.LET(_xlpm.x,VLOOKUP(I799,'2026-01-09_taxon-match'!$A$2:$N$81,4,FALSE),IF(_xlpm.x=0,"",_xlpm.x)))</f>
        <v>Terebellidae</v>
      </c>
      <c r="K799" s="46" t="s">
        <v>1318</v>
      </c>
      <c r="L799" s="46" t="str">
        <f>IF(I799="","",_xlfn.LET(_xlpm.x,VLOOKUP(I799,'2026-01-09_taxon-match'!$A$2:$N$81,3,FALSE),IF(_xlpm.x=0,"",_xlpm.x)))</f>
        <v/>
      </c>
      <c r="M799" s="46" t="str">
        <f>IF($I799="","",_xlfn.LET(_xlpm.x,VLOOKUP($I799,'2026-01-09_taxon-match'!$A$2:$N$81,5,FALSE),IF(_xlpm.x=0,"",_xlpm.x)))</f>
        <v/>
      </c>
      <c r="N799" s="46" t="str">
        <f>IF($I799="","",_xlfn.LET(_xlpm.x,VLOOKUP($I799,'2026-01-09_taxon-match'!$A$2:$N$81,6,FALSE),IF(_xlpm.x=0,"",_xlpm.x)))</f>
        <v/>
      </c>
      <c r="O799" s="46" t="str">
        <f>IF($I799="","",_xlfn.LET(_xlpm.x,VLOOKUP($I799,'2026-01-09_taxon-match'!$A$2:$N$81,7,FALSE),IF(_xlpm.x=0,"",_xlpm.x)))</f>
        <v/>
      </c>
      <c r="P799" s="46" t="str">
        <f>IF($I799="","",_xlfn.LET(_xlpm.x,VLOOKUP($I799,'2026-01-09_taxon-match'!$A$2:$N$81,8,FALSE),IF(_xlpm.x=0,"",_xlpm.x)))</f>
        <v/>
      </c>
      <c r="Q799" s="46" t="str">
        <f>IF($I799="","",_xlfn.LET(_xlpm.x,VLOOKUP($I799,'2026-01-09_taxon-match'!$A$2:$N$81,9,FALSE),IF(_xlpm.x=0,"",_xlpm.x)))</f>
        <v/>
      </c>
      <c r="R799" s="46" t="str">
        <f>IF($I799="","",_xlfn.LET(_xlpm.x,VLOOKUP($I799,'2026-01-09_taxon-match'!$A$2:$N$81,10,FALSE),IF(_xlpm.x=0,"",_xlpm.x)))</f>
        <v/>
      </c>
      <c r="S799" s="46" t="str">
        <f>IF($I799="","",_xlfn.LET(_xlpm.x,VLOOKUP($I799,'2026-01-09_taxon-match'!$A$2:$N$81,11,FALSE),IF(_xlpm.x=0,"",_xlpm.x)))</f>
        <v/>
      </c>
      <c r="T799" s="46" t="str">
        <f>IF($I799="","",_xlfn.LET(_xlpm.x,VLOOKUP($I799,'2026-01-09_taxon-match'!$A$2:$N$81,13,FALSE),IF(_xlpm.x=0,"",_xlpm.x)))</f>
        <v/>
      </c>
      <c r="U799" s="46">
        <v>1</v>
      </c>
      <c r="V799" t="s">
        <v>43</v>
      </c>
      <c r="Y799" s="46" t="str">
        <f>IF(V799="","",_xlfn.LET(_xlpm.x,VLOOKUP(V799,'Drop-down_menus'!$D$2:$E$13,2,FALSE),IF(_xlpm.x=0,"",_xlpm.x)))</f>
        <v>https://orcid.org/0000-0002-0981-7442</v>
      </c>
      <c r="Z799" s="46" t="str">
        <f>IF(W799="","",_xlfn.LET(_xlpm.x,VLOOKUP(W799,'Drop-down_menus'!$D$2:$E$13,2,FALSE),IF(_xlpm.x=0,"",_xlpm.x)))</f>
        <v/>
      </c>
      <c r="AA799" s="46" t="str">
        <f>IF(X799="","",_xlfn.LET(_xlpm.x,VLOOKUP(X799,'Drop-down_menus'!$D$2:$E$13,2,FALSE),IF(_xlpm.x=0,"",_xlpm.x)))</f>
        <v/>
      </c>
      <c r="AB799" s="46" t="s">
        <v>1252</v>
      </c>
      <c r="AC799" s="46" t="s">
        <v>1255</v>
      </c>
    </row>
    <row r="800" spans="2:29" ht="13.5" customHeight="1">
      <c r="B800" s="46">
        <v>641</v>
      </c>
      <c r="C800" s="46" t="s">
        <v>123</v>
      </c>
      <c r="D800" s="46" t="b">
        <f>COUNTIF(Events!$B$2:$B$171, C800) &gt; 0</f>
        <v>1</v>
      </c>
      <c r="E800" s="46" t="s">
        <v>169</v>
      </c>
      <c r="F800" s="46" t="s">
        <v>262</v>
      </c>
      <c r="G800" s="46" t="s">
        <v>232</v>
      </c>
      <c r="I800" s="46" t="s">
        <v>232</v>
      </c>
      <c r="J800" s="46" t="str">
        <f>IF(I800="","",_xlfn.LET(_xlpm.x,VLOOKUP(I800,'2026-01-09_taxon-match'!$A$2:$N$81,4,FALSE),IF(_xlpm.x=0,"",_xlpm.x)))</f>
        <v>Terebellidae</v>
      </c>
      <c r="L800" s="46" t="str">
        <f>IF(I800="","",_xlfn.LET(_xlpm.x,VLOOKUP(I800,'2026-01-09_taxon-match'!$A$2:$N$81,3,FALSE),IF(_xlpm.x=0,"",_xlpm.x)))</f>
        <v/>
      </c>
      <c r="M800" s="46" t="str">
        <f>IF($I800="","",_xlfn.LET(_xlpm.x,VLOOKUP($I800,'2026-01-09_taxon-match'!$A$2:$N$81,5,FALSE),IF(_xlpm.x=0,"",_xlpm.x)))</f>
        <v/>
      </c>
      <c r="N800" s="46" t="str">
        <f>IF($I800="","",_xlfn.LET(_xlpm.x,VLOOKUP($I800,'2026-01-09_taxon-match'!$A$2:$N$81,6,FALSE),IF(_xlpm.x=0,"",_xlpm.x)))</f>
        <v/>
      </c>
      <c r="O800" s="46" t="str">
        <f>IF($I800="","",_xlfn.LET(_xlpm.x,VLOOKUP($I800,'2026-01-09_taxon-match'!$A$2:$N$81,7,FALSE),IF(_xlpm.x=0,"",_xlpm.x)))</f>
        <v/>
      </c>
      <c r="P800" s="46" t="str">
        <f>IF($I800="","",_xlfn.LET(_xlpm.x,VLOOKUP($I800,'2026-01-09_taxon-match'!$A$2:$N$81,8,FALSE),IF(_xlpm.x=0,"",_xlpm.x)))</f>
        <v/>
      </c>
      <c r="Q800" s="46" t="str">
        <f>IF($I800="","",_xlfn.LET(_xlpm.x,VLOOKUP($I800,'2026-01-09_taxon-match'!$A$2:$N$81,9,FALSE),IF(_xlpm.x=0,"",_xlpm.x)))</f>
        <v/>
      </c>
      <c r="R800" s="46" t="str">
        <f>IF($I800="","",_xlfn.LET(_xlpm.x,VLOOKUP($I800,'2026-01-09_taxon-match'!$A$2:$N$81,10,FALSE),IF(_xlpm.x=0,"",_xlpm.x)))</f>
        <v/>
      </c>
      <c r="S800" s="46" t="str">
        <f>IF($I800="","",_xlfn.LET(_xlpm.x,VLOOKUP($I800,'2026-01-09_taxon-match'!$A$2:$N$81,11,FALSE),IF(_xlpm.x=0,"",_xlpm.x)))</f>
        <v/>
      </c>
      <c r="T800" s="46" t="str">
        <f>IF($I800="","",_xlfn.LET(_xlpm.x,VLOOKUP($I800,'2026-01-09_taxon-match'!$A$2:$N$81,13,FALSE),IF(_xlpm.x=0,"",_xlpm.x)))</f>
        <v/>
      </c>
      <c r="U800" s="46">
        <v>1</v>
      </c>
      <c r="V800" s="46" t="s">
        <v>58</v>
      </c>
      <c r="Y800" s="46" t="str">
        <f>IF(V800="","",_xlfn.LET(_xlpm.x,VLOOKUP(V800,'Drop-down_menus'!$D$2:$E$13,2,FALSE),IF(_xlpm.x=0,"",_xlpm.x)))</f>
        <v>https://orcid.org/0000-0002-9708-1761</v>
      </c>
      <c r="Z800" s="46" t="str">
        <f>IF(W800="","",_xlfn.LET(_xlpm.x,VLOOKUP(W800,'Drop-down_menus'!$D$2:$E$13,2,FALSE),IF(_xlpm.x=0,"",_xlpm.x)))</f>
        <v/>
      </c>
      <c r="AA800" s="46" t="str">
        <f>IF(X800="","",_xlfn.LET(_xlpm.x,VLOOKUP(X800,'Drop-down_menus'!$D$2:$E$13,2,FALSE),IF(_xlpm.x=0,"",_xlpm.x)))</f>
        <v/>
      </c>
      <c r="AB800" s="14" t="s">
        <v>263</v>
      </c>
      <c r="AC800" s="14" t="s">
        <v>301</v>
      </c>
    </row>
    <row r="801" spans="1:35" ht="13.5" customHeight="1">
      <c r="B801" s="46">
        <v>642</v>
      </c>
      <c r="C801" s="46" t="s">
        <v>123</v>
      </c>
      <c r="D801" s="46" t="b">
        <f>COUNTIF(Events!$B$2:$B$171, C801) &gt; 0</f>
        <v>1</v>
      </c>
      <c r="G801" s="46" t="s">
        <v>1201</v>
      </c>
      <c r="I801" s="46" t="s">
        <v>232</v>
      </c>
      <c r="J801" s="46" t="str">
        <f>IF(I801="","",_xlfn.LET(_xlpm.x,VLOOKUP(I801,'2026-01-09_taxon-match'!$A$2:$N$81,4,FALSE),IF(_xlpm.x=0,"",_xlpm.x)))</f>
        <v>Terebellidae</v>
      </c>
      <c r="K801" s="46" t="s">
        <v>1318</v>
      </c>
      <c r="L801" s="46" t="str">
        <f>IF(I801="","",_xlfn.LET(_xlpm.x,VLOOKUP(I801,'2026-01-09_taxon-match'!$A$2:$N$81,3,FALSE),IF(_xlpm.x=0,"",_xlpm.x)))</f>
        <v/>
      </c>
      <c r="M801" s="46" t="str">
        <f>IF($I801="","",_xlfn.LET(_xlpm.x,VLOOKUP($I801,'2026-01-09_taxon-match'!$A$2:$N$81,5,FALSE),IF(_xlpm.x=0,"",_xlpm.x)))</f>
        <v/>
      </c>
      <c r="N801" s="46" t="str">
        <f>IF($I801="","",_xlfn.LET(_xlpm.x,VLOOKUP($I801,'2026-01-09_taxon-match'!$A$2:$N$81,6,FALSE),IF(_xlpm.x=0,"",_xlpm.x)))</f>
        <v/>
      </c>
      <c r="O801" s="46" t="str">
        <f>IF($I801="","",_xlfn.LET(_xlpm.x,VLOOKUP($I801,'2026-01-09_taxon-match'!$A$2:$N$81,7,FALSE),IF(_xlpm.x=0,"",_xlpm.x)))</f>
        <v/>
      </c>
      <c r="P801" s="46" t="str">
        <f>IF($I801="","",_xlfn.LET(_xlpm.x,VLOOKUP($I801,'2026-01-09_taxon-match'!$A$2:$N$81,8,FALSE),IF(_xlpm.x=0,"",_xlpm.x)))</f>
        <v/>
      </c>
      <c r="Q801" s="46" t="str">
        <f>IF($I801="","",_xlfn.LET(_xlpm.x,VLOOKUP($I801,'2026-01-09_taxon-match'!$A$2:$N$81,9,FALSE),IF(_xlpm.x=0,"",_xlpm.x)))</f>
        <v/>
      </c>
      <c r="R801" s="46" t="str">
        <f>IF($I801="","",_xlfn.LET(_xlpm.x,VLOOKUP($I801,'2026-01-09_taxon-match'!$A$2:$N$81,10,FALSE),IF(_xlpm.x=0,"",_xlpm.x)))</f>
        <v/>
      </c>
      <c r="S801" s="46" t="str">
        <f>IF($I801="","",_xlfn.LET(_xlpm.x,VLOOKUP($I801,'2026-01-09_taxon-match'!$A$2:$N$81,11,FALSE),IF(_xlpm.x=0,"",_xlpm.x)))</f>
        <v/>
      </c>
      <c r="T801" s="46" t="str">
        <f>IF($I801="","",_xlfn.LET(_xlpm.x,VLOOKUP($I801,'2026-01-09_taxon-match'!$A$2:$N$81,13,FALSE),IF(_xlpm.x=0,"",_xlpm.x)))</f>
        <v/>
      </c>
      <c r="U801" s="46">
        <v>1</v>
      </c>
      <c r="V801" t="s">
        <v>43</v>
      </c>
      <c r="Y801" s="46" t="str">
        <f>IF(V801="","",_xlfn.LET(_xlpm.x,VLOOKUP(V801,'Drop-down_menus'!$D$2:$E$13,2,FALSE),IF(_xlpm.x=0,"",_xlpm.x)))</f>
        <v>https://orcid.org/0000-0002-0981-7442</v>
      </c>
      <c r="Z801" s="46" t="str">
        <f>IF(W801="","",_xlfn.LET(_xlpm.x,VLOOKUP(W801,'Drop-down_menus'!$D$2:$E$13,2,FALSE),IF(_xlpm.x=0,"",_xlpm.x)))</f>
        <v/>
      </c>
      <c r="AA801" s="46" t="str">
        <f>IF(X801="","",_xlfn.LET(_xlpm.x,VLOOKUP(X801,'Drop-down_menus'!$D$2:$E$13,2,FALSE),IF(_xlpm.x=0,"",_xlpm.x)))</f>
        <v/>
      </c>
      <c r="AB801" s="46" t="s">
        <v>1252</v>
      </c>
      <c r="AC801" s="46" t="s">
        <v>1255</v>
      </c>
    </row>
    <row r="802" spans="1:35" ht="13.5" customHeight="1">
      <c r="B802" s="46">
        <v>642</v>
      </c>
      <c r="C802" s="46" t="s">
        <v>123</v>
      </c>
      <c r="D802" s="46" t="b">
        <f>COUNTIF(Events!$B$2:$B$171, C802) &gt; 0</f>
        <v>1</v>
      </c>
      <c r="E802" s="46" t="s">
        <v>169</v>
      </c>
      <c r="F802" s="46" t="s">
        <v>262</v>
      </c>
      <c r="G802" s="46" t="s">
        <v>232</v>
      </c>
      <c r="I802" s="46" t="s">
        <v>232</v>
      </c>
      <c r="J802" s="46" t="str">
        <f>IF(I802="","",_xlfn.LET(_xlpm.x,VLOOKUP(I802,'2026-01-09_taxon-match'!$A$2:$N$81,4,FALSE),IF(_xlpm.x=0,"",_xlpm.x)))</f>
        <v>Terebellidae</v>
      </c>
      <c r="L802" s="46" t="str">
        <f>IF(I802="","",_xlfn.LET(_xlpm.x,VLOOKUP(I802,'2026-01-09_taxon-match'!$A$2:$N$81,3,FALSE),IF(_xlpm.x=0,"",_xlpm.x)))</f>
        <v/>
      </c>
      <c r="M802" s="46" t="str">
        <f>IF($I802="","",_xlfn.LET(_xlpm.x,VLOOKUP($I802,'2026-01-09_taxon-match'!$A$2:$N$81,5,FALSE),IF(_xlpm.x=0,"",_xlpm.x)))</f>
        <v/>
      </c>
      <c r="N802" s="46" t="str">
        <f>IF($I802="","",_xlfn.LET(_xlpm.x,VLOOKUP($I802,'2026-01-09_taxon-match'!$A$2:$N$81,6,FALSE),IF(_xlpm.x=0,"",_xlpm.x)))</f>
        <v/>
      </c>
      <c r="O802" s="46" t="str">
        <f>IF($I802="","",_xlfn.LET(_xlpm.x,VLOOKUP($I802,'2026-01-09_taxon-match'!$A$2:$N$81,7,FALSE),IF(_xlpm.x=0,"",_xlpm.x)))</f>
        <v/>
      </c>
      <c r="P802" s="46" t="str">
        <f>IF($I802="","",_xlfn.LET(_xlpm.x,VLOOKUP($I802,'2026-01-09_taxon-match'!$A$2:$N$81,8,FALSE),IF(_xlpm.x=0,"",_xlpm.x)))</f>
        <v/>
      </c>
      <c r="Q802" s="46" t="str">
        <f>IF($I802="","",_xlfn.LET(_xlpm.x,VLOOKUP($I802,'2026-01-09_taxon-match'!$A$2:$N$81,9,FALSE),IF(_xlpm.x=0,"",_xlpm.x)))</f>
        <v/>
      </c>
      <c r="R802" s="46" t="str">
        <f>IF($I802="","",_xlfn.LET(_xlpm.x,VLOOKUP($I802,'2026-01-09_taxon-match'!$A$2:$N$81,10,FALSE),IF(_xlpm.x=0,"",_xlpm.x)))</f>
        <v/>
      </c>
      <c r="S802" s="46" t="str">
        <f>IF($I802="","",_xlfn.LET(_xlpm.x,VLOOKUP($I802,'2026-01-09_taxon-match'!$A$2:$N$81,11,FALSE),IF(_xlpm.x=0,"",_xlpm.x)))</f>
        <v/>
      </c>
      <c r="T802" s="46" t="str">
        <f>IF($I802="","",_xlfn.LET(_xlpm.x,VLOOKUP($I802,'2026-01-09_taxon-match'!$A$2:$N$81,13,FALSE),IF(_xlpm.x=0,"",_xlpm.x)))</f>
        <v/>
      </c>
      <c r="U802" s="46">
        <v>1</v>
      </c>
      <c r="V802" s="46" t="s">
        <v>58</v>
      </c>
      <c r="Y802" s="46" t="str">
        <f>IF(V802="","",_xlfn.LET(_xlpm.x,VLOOKUP(V802,'Drop-down_menus'!$D$2:$E$13,2,FALSE),IF(_xlpm.x=0,"",_xlpm.x)))</f>
        <v>https://orcid.org/0000-0002-9708-1761</v>
      </c>
      <c r="Z802" s="46" t="str">
        <f>IF(W802="","",_xlfn.LET(_xlpm.x,VLOOKUP(W802,'Drop-down_menus'!$D$2:$E$13,2,FALSE),IF(_xlpm.x=0,"",_xlpm.x)))</f>
        <v/>
      </c>
      <c r="AA802" s="46" t="str">
        <f>IF(X802="","",_xlfn.LET(_xlpm.x,VLOOKUP(X802,'Drop-down_menus'!$D$2:$E$13,2,FALSE),IF(_xlpm.x=0,"",_xlpm.x)))</f>
        <v/>
      </c>
      <c r="AB802" s="14" t="s">
        <v>263</v>
      </c>
      <c r="AC802" s="14" t="s">
        <v>301</v>
      </c>
    </row>
    <row r="803" spans="1:35" ht="13.5" customHeight="1">
      <c r="B803" s="46">
        <v>643</v>
      </c>
      <c r="C803" s="46" t="s">
        <v>123</v>
      </c>
      <c r="D803" s="46" t="b">
        <f>COUNTIF(Events!$B$2:$B$171, C803) &gt; 0</f>
        <v>1</v>
      </c>
      <c r="G803" s="46" t="s">
        <v>1201</v>
      </c>
      <c r="I803" s="46" t="s">
        <v>232</v>
      </c>
      <c r="J803" s="46" t="str">
        <f>IF(I803="","",_xlfn.LET(_xlpm.x,VLOOKUP(I803,'2026-01-09_taxon-match'!$A$2:$N$81,4,FALSE),IF(_xlpm.x=0,"",_xlpm.x)))</f>
        <v>Terebellidae</v>
      </c>
      <c r="K803" s="46" t="s">
        <v>1318</v>
      </c>
      <c r="L803" s="46" t="str">
        <f>IF(I803="","",_xlfn.LET(_xlpm.x,VLOOKUP(I803,'2026-01-09_taxon-match'!$A$2:$N$81,3,FALSE),IF(_xlpm.x=0,"",_xlpm.x)))</f>
        <v/>
      </c>
      <c r="M803" s="46" t="str">
        <f>IF($I803="","",_xlfn.LET(_xlpm.x,VLOOKUP($I803,'2026-01-09_taxon-match'!$A$2:$N$81,5,FALSE),IF(_xlpm.x=0,"",_xlpm.x)))</f>
        <v/>
      </c>
      <c r="N803" s="46" t="str">
        <f>IF($I803="","",_xlfn.LET(_xlpm.x,VLOOKUP($I803,'2026-01-09_taxon-match'!$A$2:$N$81,6,FALSE),IF(_xlpm.x=0,"",_xlpm.x)))</f>
        <v/>
      </c>
      <c r="O803" s="46" t="str">
        <f>IF($I803="","",_xlfn.LET(_xlpm.x,VLOOKUP($I803,'2026-01-09_taxon-match'!$A$2:$N$81,7,FALSE),IF(_xlpm.x=0,"",_xlpm.x)))</f>
        <v/>
      </c>
      <c r="P803" s="46" t="str">
        <f>IF($I803="","",_xlfn.LET(_xlpm.x,VLOOKUP($I803,'2026-01-09_taxon-match'!$A$2:$N$81,8,FALSE),IF(_xlpm.x=0,"",_xlpm.x)))</f>
        <v/>
      </c>
      <c r="Q803" s="46" t="str">
        <f>IF($I803="","",_xlfn.LET(_xlpm.x,VLOOKUP($I803,'2026-01-09_taxon-match'!$A$2:$N$81,9,FALSE),IF(_xlpm.x=0,"",_xlpm.x)))</f>
        <v/>
      </c>
      <c r="R803" s="46" t="str">
        <f>IF($I803="","",_xlfn.LET(_xlpm.x,VLOOKUP($I803,'2026-01-09_taxon-match'!$A$2:$N$81,10,FALSE),IF(_xlpm.x=0,"",_xlpm.x)))</f>
        <v/>
      </c>
      <c r="S803" s="46" t="str">
        <f>IF($I803="","",_xlfn.LET(_xlpm.x,VLOOKUP($I803,'2026-01-09_taxon-match'!$A$2:$N$81,11,FALSE),IF(_xlpm.x=0,"",_xlpm.x)))</f>
        <v/>
      </c>
      <c r="T803" s="46" t="str">
        <f>IF($I803="","",_xlfn.LET(_xlpm.x,VLOOKUP($I803,'2026-01-09_taxon-match'!$A$2:$N$81,13,FALSE),IF(_xlpm.x=0,"",_xlpm.x)))</f>
        <v/>
      </c>
      <c r="U803" s="46">
        <v>1</v>
      </c>
      <c r="V803" t="s">
        <v>43</v>
      </c>
      <c r="Y803" s="46" t="str">
        <f>IF(V803="","",_xlfn.LET(_xlpm.x,VLOOKUP(V803,'Drop-down_menus'!$D$2:$E$13,2,FALSE),IF(_xlpm.x=0,"",_xlpm.x)))</f>
        <v>https://orcid.org/0000-0002-0981-7442</v>
      </c>
      <c r="Z803" s="46" t="str">
        <f>IF(W803="","",_xlfn.LET(_xlpm.x,VLOOKUP(W803,'Drop-down_menus'!$D$2:$E$13,2,FALSE),IF(_xlpm.x=0,"",_xlpm.x)))</f>
        <v/>
      </c>
      <c r="AA803" s="46" t="str">
        <f>IF(X803="","",_xlfn.LET(_xlpm.x,VLOOKUP(X803,'Drop-down_menus'!$D$2:$E$13,2,FALSE),IF(_xlpm.x=0,"",_xlpm.x)))</f>
        <v/>
      </c>
      <c r="AB803" s="46" t="s">
        <v>1252</v>
      </c>
      <c r="AC803" s="46" t="s">
        <v>1255</v>
      </c>
    </row>
    <row r="804" spans="1:35" ht="13.5" customHeight="1">
      <c r="B804" s="46">
        <v>643</v>
      </c>
      <c r="C804" s="46" t="s">
        <v>123</v>
      </c>
      <c r="D804" s="46" t="b">
        <f>COUNTIF(Events!$B$2:$B$171, C804) &gt; 0</f>
        <v>1</v>
      </c>
      <c r="E804" s="46" t="s">
        <v>169</v>
      </c>
      <c r="F804" s="46" t="s">
        <v>262</v>
      </c>
      <c r="G804" s="46" t="s">
        <v>232</v>
      </c>
      <c r="I804" s="46" t="s">
        <v>232</v>
      </c>
      <c r="J804" s="46" t="str">
        <f>IF(I804="","",_xlfn.LET(_xlpm.x,VLOOKUP(I804,'2026-01-09_taxon-match'!$A$2:$N$81,4,FALSE),IF(_xlpm.x=0,"",_xlpm.x)))</f>
        <v>Terebellidae</v>
      </c>
      <c r="L804" s="46" t="str">
        <f>IF(I804="","",_xlfn.LET(_xlpm.x,VLOOKUP(I804,'2026-01-09_taxon-match'!$A$2:$N$81,3,FALSE),IF(_xlpm.x=0,"",_xlpm.x)))</f>
        <v/>
      </c>
      <c r="M804" s="46" t="str">
        <f>IF($I804="","",_xlfn.LET(_xlpm.x,VLOOKUP($I804,'2026-01-09_taxon-match'!$A$2:$N$81,5,FALSE),IF(_xlpm.x=0,"",_xlpm.x)))</f>
        <v/>
      </c>
      <c r="N804" s="46" t="str">
        <f>IF($I804="","",_xlfn.LET(_xlpm.x,VLOOKUP($I804,'2026-01-09_taxon-match'!$A$2:$N$81,6,FALSE),IF(_xlpm.x=0,"",_xlpm.x)))</f>
        <v/>
      </c>
      <c r="O804" s="46" t="str">
        <f>IF($I804="","",_xlfn.LET(_xlpm.x,VLOOKUP($I804,'2026-01-09_taxon-match'!$A$2:$N$81,7,FALSE),IF(_xlpm.x=0,"",_xlpm.x)))</f>
        <v/>
      </c>
      <c r="P804" s="46" t="str">
        <f>IF($I804="","",_xlfn.LET(_xlpm.x,VLOOKUP($I804,'2026-01-09_taxon-match'!$A$2:$N$81,8,FALSE),IF(_xlpm.x=0,"",_xlpm.x)))</f>
        <v/>
      </c>
      <c r="Q804" s="46" t="str">
        <f>IF($I804="","",_xlfn.LET(_xlpm.x,VLOOKUP($I804,'2026-01-09_taxon-match'!$A$2:$N$81,9,FALSE),IF(_xlpm.x=0,"",_xlpm.x)))</f>
        <v/>
      </c>
      <c r="R804" s="46" t="str">
        <f>IF($I804="","",_xlfn.LET(_xlpm.x,VLOOKUP($I804,'2026-01-09_taxon-match'!$A$2:$N$81,10,FALSE),IF(_xlpm.x=0,"",_xlpm.x)))</f>
        <v/>
      </c>
      <c r="S804" s="46" t="str">
        <f>IF($I804="","",_xlfn.LET(_xlpm.x,VLOOKUP($I804,'2026-01-09_taxon-match'!$A$2:$N$81,11,FALSE),IF(_xlpm.x=0,"",_xlpm.x)))</f>
        <v/>
      </c>
      <c r="T804" s="46" t="str">
        <f>IF($I804="","",_xlfn.LET(_xlpm.x,VLOOKUP($I804,'2026-01-09_taxon-match'!$A$2:$N$81,13,FALSE),IF(_xlpm.x=0,"",_xlpm.x)))</f>
        <v/>
      </c>
      <c r="U804" s="46">
        <v>1</v>
      </c>
      <c r="V804" s="46" t="s">
        <v>58</v>
      </c>
      <c r="Y804" s="46" t="str">
        <f>IF(V804="","",_xlfn.LET(_xlpm.x,VLOOKUP(V804,'Drop-down_menus'!$D$2:$E$13,2,FALSE),IF(_xlpm.x=0,"",_xlpm.x)))</f>
        <v>https://orcid.org/0000-0002-9708-1761</v>
      </c>
      <c r="Z804" s="46" t="str">
        <f>IF(W804="","",_xlfn.LET(_xlpm.x,VLOOKUP(W804,'Drop-down_menus'!$D$2:$E$13,2,FALSE),IF(_xlpm.x=0,"",_xlpm.x)))</f>
        <v/>
      </c>
      <c r="AA804" s="46" t="str">
        <f>IF(X804="","",_xlfn.LET(_xlpm.x,VLOOKUP(X804,'Drop-down_menus'!$D$2:$E$13,2,FALSE),IF(_xlpm.x=0,"",_xlpm.x)))</f>
        <v/>
      </c>
      <c r="AB804" s="14" t="s">
        <v>263</v>
      </c>
      <c r="AC804" s="14" t="s">
        <v>301</v>
      </c>
    </row>
    <row r="805" spans="1:35" ht="13.5" customHeight="1">
      <c r="B805" s="46">
        <v>644</v>
      </c>
      <c r="C805" s="46" t="s">
        <v>123</v>
      </c>
      <c r="D805" s="46" t="b">
        <f>COUNTIF(Events!$B$2:$B$171, C805) &gt; 0</f>
        <v>1</v>
      </c>
      <c r="G805" s="46" t="s">
        <v>1206</v>
      </c>
      <c r="I805" s="46" t="s">
        <v>311</v>
      </c>
      <c r="J805" s="46" t="str">
        <f>IF(I805="","",_xlfn.LET(_xlpm.x,VLOOKUP(I805,'2026-01-09_taxon-match'!$A$2:$N$81,4,FALSE),IF(_xlpm.x=0,"",_xlpm.x)))</f>
        <v>Isopoda</v>
      </c>
      <c r="K805" s="46" t="s">
        <v>1318</v>
      </c>
      <c r="L805" s="46" t="str">
        <f>IF(I805="","",_xlfn.LET(_xlpm.x,VLOOKUP(I805,'2026-01-09_taxon-match'!$A$2:$N$81,3,FALSE),IF(_xlpm.x=0,"",_xlpm.x)))</f>
        <v>urn:lsid:marinespecies.org:taxname:1131</v>
      </c>
      <c r="M805" s="46" t="str">
        <f>IF($I805="","",_xlfn.LET(_xlpm.x,VLOOKUP($I805,'2026-01-09_taxon-match'!$A$2:$N$81,5,FALSE),IF(_xlpm.x=0,"",_xlpm.x)))</f>
        <v>Latreille, 1816</v>
      </c>
      <c r="N805" s="46" t="str">
        <f>IF($I805="","",_xlfn.LET(_xlpm.x,VLOOKUP($I805,'2026-01-09_taxon-match'!$A$2:$N$81,6,FALSE),IF(_xlpm.x=0,"",_xlpm.x)))</f>
        <v>Animalia</v>
      </c>
      <c r="O805" s="46" t="str">
        <f>IF($I805="","",_xlfn.LET(_xlpm.x,VLOOKUP($I805,'2026-01-09_taxon-match'!$A$2:$N$81,7,FALSE),IF(_xlpm.x=0,"",_xlpm.x)))</f>
        <v>Arthropoda</v>
      </c>
      <c r="P805" s="46" t="str">
        <f>IF($I805="","",_xlfn.LET(_xlpm.x,VLOOKUP($I805,'2026-01-09_taxon-match'!$A$2:$N$81,8,FALSE),IF(_xlpm.x=0,"",_xlpm.x)))</f>
        <v>Malacostraca</v>
      </c>
      <c r="Q805" s="46" t="str">
        <f>IF($I805="","",_xlfn.LET(_xlpm.x,VLOOKUP($I805,'2026-01-09_taxon-match'!$A$2:$N$81,9,FALSE),IF(_xlpm.x=0,"",_xlpm.x)))</f>
        <v>Isopoda</v>
      </c>
      <c r="R805" s="46" t="str">
        <f>IF($I805="","",_xlfn.LET(_xlpm.x,VLOOKUP($I805,'2026-01-09_taxon-match'!$A$2:$N$81,10,FALSE),IF(_xlpm.x=0,"",_xlpm.x)))</f>
        <v/>
      </c>
      <c r="S805" s="46" t="str">
        <f>IF($I805="","",_xlfn.LET(_xlpm.x,VLOOKUP($I805,'2026-01-09_taxon-match'!$A$2:$N$81,11,FALSE),IF(_xlpm.x=0,"",_xlpm.x)))</f>
        <v/>
      </c>
      <c r="T805" s="46" t="str">
        <f>IF($I805="","",_xlfn.LET(_xlpm.x,VLOOKUP($I805,'2026-01-09_taxon-match'!$A$2:$N$81,13,FALSE),IF(_xlpm.x=0,"",_xlpm.x)))</f>
        <v/>
      </c>
      <c r="U805" s="46" t="s">
        <v>1251</v>
      </c>
      <c r="V805" s="2" t="s">
        <v>58</v>
      </c>
      <c r="Y805" s="46" t="str">
        <f>IF(V805="","",_xlfn.LET(_xlpm.x,VLOOKUP(V805,'Drop-down_menus'!$D$2:$E$13,2,FALSE),IF(_xlpm.x=0,"",_xlpm.x)))</f>
        <v>https://orcid.org/0000-0002-9708-1761</v>
      </c>
      <c r="Z805" s="46" t="str">
        <f>IF(W805="","",_xlfn.LET(_xlpm.x,VLOOKUP(W805,'Drop-down_menus'!$D$2:$E$13,2,FALSE),IF(_xlpm.x=0,"",_xlpm.x)))</f>
        <v/>
      </c>
      <c r="AA805" s="46" t="str">
        <f>IF(X805="","",_xlfn.LET(_xlpm.x,VLOOKUP(X805,'Drop-down_menus'!$D$2:$E$13,2,FALSE),IF(_xlpm.x=0,"",_xlpm.x)))</f>
        <v/>
      </c>
      <c r="AB805" s="46" t="s">
        <v>1252</v>
      </c>
      <c r="AC805" s="46" t="s">
        <v>1255</v>
      </c>
    </row>
    <row r="806" spans="1:35" ht="13.5" customHeight="1">
      <c r="B806" s="46">
        <v>644</v>
      </c>
      <c r="C806" s="46" t="s">
        <v>123</v>
      </c>
      <c r="D806" s="46" t="b">
        <f>COUNTIF(Events!$B$2:$B$171, C806) &gt; 0</f>
        <v>1</v>
      </c>
      <c r="E806" s="46" t="s">
        <v>169</v>
      </c>
      <c r="F806" s="46" t="s">
        <v>262</v>
      </c>
      <c r="G806" s="46" t="s">
        <v>311</v>
      </c>
      <c r="I806" s="46" t="s">
        <v>311</v>
      </c>
      <c r="J806" s="46" t="str">
        <f>IF(I806="","",_xlfn.LET(_xlpm.x,VLOOKUP(I806,'2026-01-09_taxon-match'!$A$2:$N$81,4,FALSE),IF(_xlpm.x=0,"",_xlpm.x)))</f>
        <v>Isopoda</v>
      </c>
      <c r="L806" s="46" t="str">
        <f>IF(I806="","",_xlfn.LET(_xlpm.x,VLOOKUP(I806,'2026-01-09_taxon-match'!$A$2:$N$81,3,FALSE),IF(_xlpm.x=0,"",_xlpm.x)))</f>
        <v>urn:lsid:marinespecies.org:taxname:1131</v>
      </c>
      <c r="M806" s="46" t="str">
        <f>IF($I806="","",_xlfn.LET(_xlpm.x,VLOOKUP($I806,'2026-01-09_taxon-match'!$A$2:$N$81,5,FALSE),IF(_xlpm.x=0,"",_xlpm.x)))</f>
        <v>Latreille, 1816</v>
      </c>
      <c r="N806" s="46" t="str">
        <f>IF($I806="","",_xlfn.LET(_xlpm.x,VLOOKUP($I806,'2026-01-09_taxon-match'!$A$2:$N$81,6,FALSE),IF(_xlpm.x=0,"",_xlpm.x)))</f>
        <v>Animalia</v>
      </c>
      <c r="O806" s="46" t="str">
        <f>IF($I806="","",_xlfn.LET(_xlpm.x,VLOOKUP($I806,'2026-01-09_taxon-match'!$A$2:$N$81,7,FALSE),IF(_xlpm.x=0,"",_xlpm.x)))</f>
        <v>Arthropoda</v>
      </c>
      <c r="P806" s="46" t="str">
        <f>IF($I806="","",_xlfn.LET(_xlpm.x,VLOOKUP($I806,'2026-01-09_taxon-match'!$A$2:$N$81,8,FALSE),IF(_xlpm.x=0,"",_xlpm.x)))</f>
        <v>Malacostraca</v>
      </c>
      <c r="Q806" s="46" t="str">
        <f>IF($I806="","",_xlfn.LET(_xlpm.x,VLOOKUP($I806,'2026-01-09_taxon-match'!$A$2:$N$81,9,FALSE),IF(_xlpm.x=0,"",_xlpm.x)))</f>
        <v>Isopoda</v>
      </c>
      <c r="R806" s="46" t="str">
        <f>IF($I806="","",_xlfn.LET(_xlpm.x,VLOOKUP($I806,'2026-01-09_taxon-match'!$A$2:$N$81,10,FALSE),IF(_xlpm.x=0,"",_xlpm.x)))</f>
        <v/>
      </c>
      <c r="S806" s="46" t="str">
        <f>IF($I806="","",_xlfn.LET(_xlpm.x,VLOOKUP($I806,'2026-01-09_taxon-match'!$A$2:$N$81,11,FALSE),IF(_xlpm.x=0,"",_xlpm.x)))</f>
        <v/>
      </c>
      <c r="T806" s="46" t="str">
        <f>IF($I806="","",_xlfn.LET(_xlpm.x,VLOOKUP($I806,'2026-01-09_taxon-match'!$A$2:$N$81,13,FALSE),IF(_xlpm.x=0,"",_xlpm.x)))</f>
        <v/>
      </c>
      <c r="U806" s="46">
        <v>1</v>
      </c>
      <c r="V806" s="46" t="s">
        <v>58</v>
      </c>
      <c r="Y806" s="46" t="str">
        <f>IF(V806="","",_xlfn.LET(_xlpm.x,VLOOKUP(V806,'Drop-down_menus'!$D$2:$E$13,2,FALSE),IF(_xlpm.x=0,"",_xlpm.x)))</f>
        <v>https://orcid.org/0000-0002-9708-1761</v>
      </c>
      <c r="Z806" s="46" t="str">
        <f>IF(W806="","",_xlfn.LET(_xlpm.x,VLOOKUP(W806,'Drop-down_menus'!$D$2:$E$13,2,FALSE),IF(_xlpm.x=0,"",_xlpm.x)))</f>
        <v/>
      </c>
      <c r="AA806" s="46" t="str">
        <f>IF(X806="","",_xlfn.LET(_xlpm.x,VLOOKUP(X806,'Drop-down_menus'!$D$2:$E$13,2,FALSE),IF(_xlpm.x=0,"",_xlpm.x)))</f>
        <v/>
      </c>
      <c r="AB806" s="14" t="s">
        <v>263</v>
      </c>
      <c r="AC806" s="14" t="s">
        <v>301</v>
      </c>
    </row>
    <row r="807" spans="1:35" ht="13.5" customHeight="1">
      <c r="B807" s="46">
        <v>645</v>
      </c>
      <c r="C807" s="46" t="s">
        <v>123</v>
      </c>
      <c r="D807" s="46" t="b">
        <f>COUNTIF(Events!$B$2:$B$171, C807) &gt; 0</f>
        <v>1</v>
      </c>
      <c r="G807" s="46" t="s">
        <v>1220</v>
      </c>
      <c r="I807" s="46" t="s">
        <v>1220</v>
      </c>
      <c r="J807" s="46" t="str">
        <f>IF(I807="","",_xlfn.LET(_xlpm.x,VLOOKUP(I807,'2026-01-09_taxon-match'!$A$2:$N$81,4,FALSE),IF(_xlpm.x=0,"",_xlpm.x)))</f>
        <v>Iridaea cordata</v>
      </c>
      <c r="L807" s="46" t="str">
        <f>IF(I807="","",_xlfn.LET(_xlpm.x,VLOOKUP(I807,'2026-01-09_taxon-match'!$A$2:$N$81,3,FALSE),IF(_xlpm.x=0,"",_xlpm.x)))</f>
        <v>urn:lsid:marinespecies.org:taxname:325522</v>
      </c>
      <c r="M807" s="46" t="str">
        <f>IF($I807="","",_xlfn.LET(_xlpm.x,VLOOKUP($I807,'2026-01-09_taxon-match'!$A$2:$N$81,5,FALSE),IF(_xlpm.x=0,"",_xlpm.x)))</f>
        <v>(Turner) Bory, 1826</v>
      </c>
      <c r="N807" s="46" t="str">
        <f>IF($I807="","",_xlfn.LET(_xlpm.x,VLOOKUP($I807,'2026-01-09_taxon-match'!$A$2:$N$81,6,FALSE),IF(_xlpm.x=0,"",_xlpm.x)))</f>
        <v>Plantae</v>
      </c>
      <c r="O807" s="46" t="str">
        <f>IF($I807="","",_xlfn.LET(_xlpm.x,VLOOKUP($I807,'2026-01-09_taxon-match'!$A$2:$N$81,7,FALSE),IF(_xlpm.x=0,"",_xlpm.x)))</f>
        <v>Rhodophyta</v>
      </c>
      <c r="P807" s="46" t="str">
        <f>IF($I807="","",_xlfn.LET(_xlpm.x,VLOOKUP($I807,'2026-01-09_taxon-match'!$A$2:$N$81,8,FALSE),IF(_xlpm.x=0,"",_xlpm.x)))</f>
        <v>Florideophyceae</v>
      </c>
      <c r="Q807" s="46" t="str">
        <f>IF($I807="","",_xlfn.LET(_xlpm.x,VLOOKUP($I807,'2026-01-09_taxon-match'!$A$2:$N$81,9,FALSE),IF(_xlpm.x=0,"",_xlpm.x)))</f>
        <v>Gigartinales</v>
      </c>
      <c r="R807" s="46" t="str">
        <f>IF($I807="","",_xlfn.LET(_xlpm.x,VLOOKUP($I807,'2026-01-09_taxon-match'!$A$2:$N$81,10,FALSE),IF(_xlpm.x=0,"",_xlpm.x)))</f>
        <v>Gigartinaceae</v>
      </c>
      <c r="S807" s="46" t="str">
        <f>IF($I807="","",_xlfn.LET(_xlpm.x,VLOOKUP($I807,'2026-01-09_taxon-match'!$A$2:$N$81,11,FALSE),IF(_xlpm.x=0,"",_xlpm.x)))</f>
        <v>Iridaea</v>
      </c>
      <c r="T807" s="46" t="str">
        <f>IF($I807="","",_xlfn.LET(_xlpm.x,VLOOKUP($I807,'2026-01-09_taxon-match'!$A$2:$N$81,13,FALSE),IF(_xlpm.x=0,"",_xlpm.x)))</f>
        <v>cordata</v>
      </c>
      <c r="U807" s="46">
        <v>1</v>
      </c>
      <c r="V807" s="2" t="s">
        <v>58</v>
      </c>
      <c r="Y807" s="46" t="str">
        <f>IF(V807="","",_xlfn.LET(_xlpm.x,VLOOKUP(V807,'Drop-down_menus'!$D$2:$E$13,2,FALSE),IF(_xlpm.x=0,"",_xlpm.x)))</f>
        <v>https://orcid.org/0000-0002-9708-1761</v>
      </c>
      <c r="Z807" s="46" t="str">
        <f>IF(W807="","",_xlfn.LET(_xlpm.x,VLOOKUP(W807,'Drop-down_menus'!$D$2:$E$13,2,FALSE),IF(_xlpm.x=0,"",_xlpm.x)))</f>
        <v/>
      </c>
      <c r="AA807" s="46" t="str">
        <f>IF(X807="","",_xlfn.LET(_xlpm.x,VLOOKUP(X807,'Drop-down_menus'!$D$2:$E$13,2,FALSE),IF(_xlpm.x=0,"",_xlpm.x)))</f>
        <v/>
      </c>
      <c r="AB807" s="46" t="s">
        <v>1252</v>
      </c>
      <c r="AC807" s="46" t="s">
        <v>1255</v>
      </c>
    </row>
    <row r="808" spans="1:35" ht="13.5" customHeight="1">
      <c r="B808" s="46">
        <v>645</v>
      </c>
      <c r="C808" s="46" t="s">
        <v>123</v>
      </c>
      <c r="D808" s="46" t="b">
        <f>COUNTIF(Events!$B$2:$B$171, C808) &gt; 0</f>
        <v>1</v>
      </c>
      <c r="E808" s="46" t="s">
        <v>169</v>
      </c>
      <c r="F808" s="46" t="s">
        <v>262</v>
      </c>
      <c r="G808" s="46" t="s">
        <v>307</v>
      </c>
      <c r="I808" s="46" t="s">
        <v>1220</v>
      </c>
      <c r="J808" s="46" t="str">
        <f>IF(I808="","",_xlfn.LET(_xlpm.x,VLOOKUP(I808,'2026-01-09_taxon-match'!$A$2:$N$81,4,FALSE),IF(_xlpm.x=0,"",_xlpm.x)))</f>
        <v>Iridaea cordata</v>
      </c>
      <c r="L808" s="46" t="str">
        <f>IF(I808="","",_xlfn.LET(_xlpm.x,VLOOKUP(I808,'2026-01-09_taxon-match'!$A$2:$N$81,3,FALSE),IF(_xlpm.x=0,"",_xlpm.x)))</f>
        <v>urn:lsid:marinespecies.org:taxname:325522</v>
      </c>
      <c r="M808" s="46" t="str">
        <f>IF($I808="","",_xlfn.LET(_xlpm.x,VLOOKUP($I808,'2026-01-09_taxon-match'!$A$2:$N$81,5,FALSE),IF(_xlpm.x=0,"",_xlpm.x)))</f>
        <v>(Turner) Bory, 1826</v>
      </c>
      <c r="N808" s="46" t="str">
        <f>IF($I808="","",_xlfn.LET(_xlpm.x,VLOOKUP($I808,'2026-01-09_taxon-match'!$A$2:$N$81,6,FALSE),IF(_xlpm.x=0,"",_xlpm.x)))</f>
        <v>Plantae</v>
      </c>
      <c r="O808" s="46" t="str">
        <f>IF($I808="","",_xlfn.LET(_xlpm.x,VLOOKUP($I808,'2026-01-09_taxon-match'!$A$2:$N$81,7,FALSE),IF(_xlpm.x=0,"",_xlpm.x)))</f>
        <v>Rhodophyta</v>
      </c>
      <c r="P808" s="46" t="str">
        <f>IF($I808="","",_xlfn.LET(_xlpm.x,VLOOKUP($I808,'2026-01-09_taxon-match'!$A$2:$N$81,8,FALSE),IF(_xlpm.x=0,"",_xlpm.x)))</f>
        <v>Florideophyceae</v>
      </c>
      <c r="Q808" s="46" t="str">
        <f>IF($I808="","",_xlfn.LET(_xlpm.x,VLOOKUP($I808,'2026-01-09_taxon-match'!$A$2:$N$81,9,FALSE),IF(_xlpm.x=0,"",_xlpm.x)))</f>
        <v>Gigartinales</v>
      </c>
      <c r="R808" s="46" t="str">
        <f>IF($I808="","",_xlfn.LET(_xlpm.x,VLOOKUP($I808,'2026-01-09_taxon-match'!$A$2:$N$81,10,FALSE),IF(_xlpm.x=0,"",_xlpm.x)))</f>
        <v>Gigartinaceae</v>
      </c>
      <c r="S808" s="46" t="str">
        <f>IF($I808="","",_xlfn.LET(_xlpm.x,VLOOKUP($I808,'2026-01-09_taxon-match'!$A$2:$N$81,11,FALSE),IF(_xlpm.x=0,"",_xlpm.x)))</f>
        <v>Iridaea</v>
      </c>
      <c r="T808" s="46" t="str">
        <f>IF($I808="","",_xlfn.LET(_xlpm.x,VLOOKUP($I808,'2026-01-09_taxon-match'!$A$2:$N$81,13,FALSE),IF(_xlpm.x=0,"",_xlpm.x)))</f>
        <v>cordata</v>
      </c>
      <c r="U808" s="46">
        <v>1</v>
      </c>
      <c r="V808" s="46" t="s">
        <v>58</v>
      </c>
      <c r="Y808" s="46" t="str">
        <f>IF(V808="","",_xlfn.LET(_xlpm.x,VLOOKUP(V808,'Drop-down_menus'!$D$2:$E$13,2,FALSE),IF(_xlpm.x=0,"",_xlpm.x)))</f>
        <v>https://orcid.org/0000-0002-9708-1761</v>
      </c>
      <c r="Z808" s="46" t="str">
        <f>IF(W808="","",_xlfn.LET(_xlpm.x,VLOOKUP(W808,'Drop-down_menus'!$D$2:$E$13,2,FALSE),IF(_xlpm.x=0,"",_xlpm.x)))</f>
        <v/>
      </c>
      <c r="AA808" s="46" t="str">
        <f>IF(X808="","",_xlfn.LET(_xlpm.x,VLOOKUP(X808,'Drop-down_menus'!$D$2:$E$13,2,FALSE),IF(_xlpm.x=0,"",_xlpm.x)))</f>
        <v/>
      </c>
      <c r="AB808" s="14" t="s">
        <v>263</v>
      </c>
      <c r="AC808" s="14" t="s">
        <v>301</v>
      </c>
    </row>
    <row r="809" spans="1:35" ht="13.5" customHeight="1">
      <c r="B809" s="46">
        <v>646</v>
      </c>
      <c r="C809" s="46" t="s">
        <v>123</v>
      </c>
      <c r="D809" s="46" t="b">
        <f>COUNTIF(Events!$B$2:$B$171, C809) &gt; 0</f>
        <v>1</v>
      </c>
      <c r="G809" s="46" t="s">
        <v>1218</v>
      </c>
      <c r="I809" s="2" t="s">
        <v>304</v>
      </c>
      <c r="J809" s="46" t="str">
        <f>IF(I809="","",_xlfn.LET(_xlpm.x,VLOOKUP(I809,'2026-01-09_taxon-match'!$A$2:$N$81,4,FALSE),IF(_xlpm.x=0,"",_xlpm.x)))</f>
        <v>Porifera</v>
      </c>
      <c r="K809" s="46" t="s">
        <v>1318</v>
      </c>
      <c r="L809" s="46" t="str">
        <f>IF(I809="","",_xlfn.LET(_xlpm.x,VLOOKUP(I809,'2026-01-09_taxon-match'!$A$2:$N$81,3,FALSE),IF(_xlpm.x=0,"",_xlpm.x)))</f>
        <v>urn:lsid:marinespecies.org:taxname:558</v>
      </c>
      <c r="M809" s="46" t="str">
        <f>IF($I809="","",_xlfn.LET(_xlpm.x,VLOOKUP($I809,'2026-01-09_taxon-match'!$A$2:$N$81,5,FALSE),IF(_xlpm.x=0,"",_xlpm.x)))</f>
        <v>Grant, 1836</v>
      </c>
      <c r="N809" s="46" t="str">
        <f>IF($I809="","",_xlfn.LET(_xlpm.x,VLOOKUP($I809,'2026-01-09_taxon-match'!$A$2:$N$81,6,FALSE),IF(_xlpm.x=0,"",_xlpm.x)))</f>
        <v>Animalia</v>
      </c>
      <c r="O809" s="46" t="str">
        <f>IF($I809="","",_xlfn.LET(_xlpm.x,VLOOKUP($I809,'2026-01-09_taxon-match'!$A$2:$N$81,7,FALSE),IF(_xlpm.x=0,"",_xlpm.x)))</f>
        <v>Porifera</v>
      </c>
      <c r="P809" s="46" t="str">
        <f>IF($I809="","",_xlfn.LET(_xlpm.x,VLOOKUP($I809,'2026-01-09_taxon-match'!$A$2:$N$81,8,FALSE),IF(_xlpm.x=0,"",_xlpm.x)))</f>
        <v/>
      </c>
      <c r="Q809" s="46" t="str">
        <f>IF($I809="","",_xlfn.LET(_xlpm.x,VLOOKUP($I809,'2026-01-09_taxon-match'!$A$2:$N$81,9,FALSE),IF(_xlpm.x=0,"",_xlpm.x)))</f>
        <v/>
      </c>
      <c r="R809" s="46" t="str">
        <f>IF($I809="","",_xlfn.LET(_xlpm.x,VLOOKUP($I809,'2026-01-09_taxon-match'!$A$2:$N$81,10,FALSE),IF(_xlpm.x=0,"",_xlpm.x)))</f>
        <v/>
      </c>
      <c r="S809" s="46" t="str">
        <f>IF($I809="","",_xlfn.LET(_xlpm.x,VLOOKUP($I809,'2026-01-09_taxon-match'!$A$2:$N$81,11,FALSE),IF(_xlpm.x=0,"",_xlpm.x)))</f>
        <v/>
      </c>
      <c r="T809" s="46" t="str">
        <f>IF($I809="","",_xlfn.LET(_xlpm.x,VLOOKUP($I809,'2026-01-09_taxon-match'!$A$2:$N$81,13,FALSE),IF(_xlpm.x=0,"",_xlpm.x)))</f>
        <v/>
      </c>
      <c r="U809" s="46">
        <v>1</v>
      </c>
      <c r="V809" s="2" t="s">
        <v>58</v>
      </c>
      <c r="Y809" s="46" t="str">
        <f>IF(V809="","",_xlfn.LET(_xlpm.x,VLOOKUP(V809,'Drop-down_menus'!$D$2:$E$13,2,FALSE),IF(_xlpm.x=0,"",_xlpm.x)))</f>
        <v>https://orcid.org/0000-0002-9708-1761</v>
      </c>
      <c r="Z809" s="46" t="str">
        <f>IF(W809="","",_xlfn.LET(_xlpm.x,VLOOKUP(W809,'Drop-down_menus'!$D$2:$E$13,2,FALSE),IF(_xlpm.x=0,"",_xlpm.x)))</f>
        <v/>
      </c>
      <c r="AA809" s="46" t="str">
        <f>IF(X809="","",_xlfn.LET(_xlpm.x,VLOOKUP(X809,'Drop-down_menus'!$D$2:$E$13,2,FALSE),IF(_xlpm.x=0,"",_xlpm.x)))</f>
        <v/>
      </c>
      <c r="AB809" s="46" t="s">
        <v>1252</v>
      </c>
      <c r="AC809" s="46" t="s">
        <v>1255</v>
      </c>
    </row>
    <row r="810" spans="1:35" ht="13.5" customHeight="1">
      <c r="B810" s="46">
        <v>646</v>
      </c>
      <c r="C810" s="46" t="s">
        <v>123</v>
      </c>
      <c r="D810" s="46" t="b">
        <f>COUNTIF(Events!$B$2:$B$171, C810) &gt; 0</f>
        <v>1</v>
      </c>
      <c r="E810" s="46" t="s">
        <v>169</v>
      </c>
      <c r="F810" s="46" t="s">
        <v>262</v>
      </c>
      <c r="G810" s="46" t="s">
        <v>304</v>
      </c>
      <c r="I810" s="2" t="s">
        <v>304</v>
      </c>
      <c r="J810" s="46" t="str">
        <f>IF(I810="","",_xlfn.LET(_xlpm.x,VLOOKUP(I810,'2026-01-09_taxon-match'!$A$2:$N$81,4,FALSE),IF(_xlpm.x=0,"",_xlpm.x)))</f>
        <v>Porifera</v>
      </c>
      <c r="L810" s="46" t="str">
        <f>IF(I810="","",_xlfn.LET(_xlpm.x,VLOOKUP(I810,'2026-01-09_taxon-match'!$A$2:$N$81,3,FALSE),IF(_xlpm.x=0,"",_xlpm.x)))</f>
        <v>urn:lsid:marinespecies.org:taxname:558</v>
      </c>
      <c r="M810" s="46" t="str">
        <f>IF($I810="","",_xlfn.LET(_xlpm.x,VLOOKUP($I810,'2026-01-09_taxon-match'!$A$2:$N$81,5,FALSE),IF(_xlpm.x=0,"",_xlpm.x)))</f>
        <v>Grant, 1836</v>
      </c>
      <c r="N810" s="46" t="str">
        <f>IF($I810="","",_xlfn.LET(_xlpm.x,VLOOKUP($I810,'2026-01-09_taxon-match'!$A$2:$N$81,6,FALSE),IF(_xlpm.x=0,"",_xlpm.x)))</f>
        <v>Animalia</v>
      </c>
      <c r="O810" s="46" t="str">
        <f>IF($I810="","",_xlfn.LET(_xlpm.x,VLOOKUP($I810,'2026-01-09_taxon-match'!$A$2:$N$81,7,FALSE),IF(_xlpm.x=0,"",_xlpm.x)))</f>
        <v>Porifera</v>
      </c>
      <c r="P810" s="46" t="str">
        <f>IF($I810="","",_xlfn.LET(_xlpm.x,VLOOKUP($I810,'2026-01-09_taxon-match'!$A$2:$N$81,8,FALSE),IF(_xlpm.x=0,"",_xlpm.x)))</f>
        <v/>
      </c>
      <c r="Q810" s="46" t="str">
        <f>IF($I810="","",_xlfn.LET(_xlpm.x,VLOOKUP($I810,'2026-01-09_taxon-match'!$A$2:$N$81,9,FALSE),IF(_xlpm.x=0,"",_xlpm.x)))</f>
        <v/>
      </c>
      <c r="R810" s="46" t="str">
        <f>IF($I810="","",_xlfn.LET(_xlpm.x,VLOOKUP($I810,'2026-01-09_taxon-match'!$A$2:$N$81,10,FALSE),IF(_xlpm.x=0,"",_xlpm.x)))</f>
        <v/>
      </c>
      <c r="S810" s="46" t="str">
        <f>IF($I810="","",_xlfn.LET(_xlpm.x,VLOOKUP($I810,'2026-01-09_taxon-match'!$A$2:$N$81,11,FALSE),IF(_xlpm.x=0,"",_xlpm.x)))</f>
        <v/>
      </c>
      <c r="T810" s="46" t="str">
        <f>IF($I810="","",_xlfn.LET(_xlpm.x,VLOOKUP($I810,'2026-01-09_taxon-match'!$A$2:$N$81,13,FALSE),IF(_xlpm.x=0,"",_xlpm.x)))</f>
        <v/>
      </c>
      <c r="U810" s="46">
        <v>1</v>
      </c>
      <c r="V810" s="46" t="s">
        <v>58</v>
      </c>
      <c r="Y810" s="46" t="str">
        <f>IF(V810="","",_xlfn.LET(_xlpm.x,VLOOKUP(V810,'Drop-down_menus'!$D$2:$E$13,2,FALSE),IF(_xlpm.x=0,"",_xlpm.x)))</f>
        <v>https://orcid.org/0000-0002-9708-1761</v>
      </c>
      <c r="Z810" s="46" t="str">
        <f>IF(W810="","",_xlfn.LET(_xlpm.x,VLOOKUP(W810,'Drop-down_menus'!$D$2:$E$13,2,FALSE),IF(_xlpm.x=0,"",_xlpm.x)))</f>
        <v/>
      </c>
      <c r="AA810" s="46" t="str">
        <f>IF(X810="","",_xlfn.LET(_xlpm.x,VLOOKUP(X810,'Drop-down_menus'!$D$2:$E$13,2,FALSE),IF(_xlpm.x=0,"",_xlpm.x)))</f>
        <v/>
      </c>
      <c r="AB810" s="14" t="s">
        <v>263</v>
      </c>
      <c r="AC810" s="14" t="s">
        <v>301</v>
      </c>
    </row>
    <row r="811" spans="1:35" ht="13.5" customHeight="1">
      <c r="B811" s="46">
        <v>647</v>
      </c>
      <c r="C811" s="46" t="s">
        <v>123</v>
      </c>
      <c r="D811" s="46" t="b">
        <f>COUNTIF(Events!$B$2:$B$171, C811) &gt; 0</f>
        <v>1</v>
      </c>
      <c r="G811" s="46" t="s">
        <v>1222</v>
      </c>
      <c r="I811" s="46" t="s">
        <v>1222</v>
      </c>
      <c r="J811" s="46" t="str">
        <f>IF(I811="","",_xlfn.LET(_xlpm.x,VLOOKUP(I811,'2026-01-09_taxon-match'!$A$2:$N$81,4,FALSE),IF(_xlpm.x=0,"",_xlpm.x)))</f>
        <v>Kirkpatrickia variolosa</v>
      </c>
      <c r="L811" s="46" t="str">
        <f>IF(I811="","",_xlfn.LET(_xlpm.x,VLOOKUP(I811,'2026-01-09_taxon-match'!$A$2:$N$81,3,FALSE),IF(_xlpm.x=0,"",_xlpm.x)))</f>
        <v>urn:lsid:marinespecies.org:taxname:169300</v>
      </c>
      <c r="M811" s="46" t="str">
        <f>IF($I811="","",_xlfn.LET(_xlpm.x,VLOOKUP($I811,'2026-01-09_taxon-match'!$A$2:$N$81,5,FALSE),IF(_xlpm.x=0,"",_xlpm.x)))</f>
        <v>(Kirkpatrick, 1907)</v>
      </c>
      <c r="N811" s="46" t="str">
        <f>IF($I811="","",_xlfn.LET(_xlpm.x,VLOOKUP($I811,'2026-01-09_taxon-match'!$A$2:$N$81,6,FALSE),IF(_xlpm.x=0,"",_xlpm.x)))</f>
        <v>Animalia</v>
      </c>
      <c r="O811" s="46" t="str">
        <f>IF($I811="","",_xlfn.LET(_xlpm.x,VLOOKUP($I811,'2026-01-09_taxon-match'!$A$2:$N$81,7,FALSE),IF(_xlpm.x=0,"",_xlpm.x)))</f>
        <v>Porifera</v>
      </c>
      <c r="P811" s="46" t="str">
        <f>IF($I811="","",_xlfn.LET(_xlpm.x,VLOOKUP($I811,'2026-01-09_taxon-match'!$A$2:$N$81,8,FALSE),IF(_xlpm.x=0,"",_xlpm.x)))</f>
        <v>Demospongiae</v>
      </c>
      <c r="Q811" s="46" t="str">
        <f>IF($I811="","",_xlfn.LET(_xlpm.x,VLOOKUP($I811,'2026-01-09_taxon-match'!$A$2:$N$81,9,FALSE),IF(_xlpm.x=0,"",_xlpm.x)))</f>
        <v>Poecilosclerida</v>
      </c>
      <c r="R811" s="46" t="str">
        <f>IF($I811="","",_xlfn.LET(_xlpm.x,VLOOKUP($I811,'2026-01-09_taxon-match'!$A$2:$N$81,10,FALSE),IF(_xlpm.x=0,"",_xlpm.x)))</f>
        <v>Hymedesmiidae</v>
      </c>
      <c r="S811" s="46" t="str">
        <f>IF($I811="","",_xlfn.LET(_xlpm.x,VLOOKUP($I811,'2026-01-09_taxon-match'!$A$2:$N$81,11,FALSE),IF(_xlpm.x=0,"",_xlpm.x)))</f>
        <v>Kirkpatrickia</v>
      </c>
      <c r="T811" s="46" t="str">
        <f>IF($I811="","",_xlfn.LET(_xlpm.x,VLOOKUP($I811,'2026-01-09_taxon-match'!$A$2:$N$81,13,FALSE),IF(_xlpm.x=0,"",_xlpm.x)))</f>
        <v>variolosa</v>
      </c>
      <c r="U811" s="46">
        <v>1</v>
      </c>
      <c r="V811" s="2" t="s">
        <v>58</v>
      </c>
      <c r="Y811" s="46" t="str">
        <f>IF(V811="","",_xlfn.LET(_xlpm.x,VLOOKUP(V811,'Drop-down_menus'!$D$2:$E$13,2,FALSE),IF(_xlpm.x=0,"",_xlpm.x)))</f>
        <v>https://orcid.org/0000-0002-9708-1761</v>
      </c>
      <c r="Z811" s="46" t="str">
        <f>IF(W811="","",_xlfn.LET(_xlpm.x,VLOOKUP(W811,'Drop-down_menus'!$D$2:$E$13,2,FALSE),IF(_xlpm.x=0,"",_xlpm.x)))</f>
        <v/>
      </c>
      <c r="AA811" s="46" t="str">
        <f>IF(X811="","",_xlfn.LET(_xlpm.x,VLOOKUP(X811,'Drop-down_menus'!$D$2:$E$13,2,FALSE),IF(_xlpm.x=0,"",_xlpm.x)))</f>
        <v/>
      </c>
      <c r="AB811" s="46" t="s">
        <v>1252</v>
      </c>
      <c r="AC811" s="46" t="s">
        <v>1255</v>
      </c>
    </row>
    <row r="812" spans="1:35" ht="13.5" customHeight="1">
      <c r="B812" s="46">
        <v>647</v>
      </c>
      <c r="C812" s="46" t="s">
        <v>123</v>
      </c>
      <c r="D812" s="46" t="b">
        <f>COUNTIF(Events!$B$2:$B$171, C812) &gt; 0</f>
        <v>1</v>
      </c>
      <c r="E812" s="46" t="s">
        <v>169</v>
      </c>
      <c r="F812" s="46" t="s">
        <v>262</v>
      </c>
      <c r="G812" s="46" t="s">
        <v>314</v>
      </c>
      <c r="I812" s="46" t="s">
        <v>1222</v>
      </c>
      <c r="J812" s="46" t="str">
        <f>IF(I812="","",_xlfn.LET(_xlpm.x,VLOOKUP(I812,'2026-01-09_taxon-match'!$A$2:$N$81,4,FALSE),IF(_xlpm.x=0,"",_xlpm.x)))</f>
        <v>Kirkpatrickia variolosa</v>
      </c>
      <c r="L812" s="46" t="str">
        <f>IF(I812="","",_xlfn.LET(_xlpm.x,VLOOKUP(I812,'2026-01-09_taxon-match'!$A$2:$N$81,3,FALSE),IF(_xlpm.x=0,"",_xlpm.x)))</f>
        <v>urn:lsid:marinespecies.org:taxname:169300</v>
      </c>
      <c r="M812" s="46" t="str">
        <f>IF($I812="","",_xlfn.LET(_xlpm.x,VLOOKUP($I812,'2026-01-09_taxon-match'!$A$2:$N$81,5,FALSE),IF(_xlpm.x=0,"",_xlpm.x)))</f>
        <v>(Kirkpatrick, 1907)</v>
      </c>
      <c r="N812" s="46" t="str">
        <f>IF($I812="","",_xlfn.LET(_xlpm.x,VLOOKUP($I812,'2026-01-09_taxon-match'!$A$2:$N$81,6,FALSE),IF(_xlpm.x=0,"",_xlpm.x)))</f>
        <v>Animalia</v>
      </c>
      <c r="O812" s="46" t="str">
        <f>IF($I812="","",_xlfn.LET(_xlpm.x,VLOOKUP($I812,'2026-01-09_taxon-match'!$A$2:$N$81,7,FALSE),IF(_xlpm.x=0,"",_xlpm.x)))</f>
        <v>Porifera</v>
      </c>
      <c r="P812" s="46" t="str">
        <f>IF($I812="","",_xlfn.LET(_xlpm.x,VLOOKUP($I812,'2026-01-09_taxon-match'!$A$2:$N$81,8,FALSE),IF(_xlpm.x=0,"",_xlpm.x)))</f>
        <v>Demospongiae</v>
      </c>
      <c r="Q812" s="46" t="str">
        <f>IF($I812="","",_xlfn.LET(_xlpm.x,VLOOKUP($I812,'2026-01-09_taxon-match'!$A$2:$N$81,9,FALSE),IF(_xlpm.x=0,"",_xlpm.x)))</f>
        <v>Poecilosclerida</v>
      </c>
      <c r="R812" s="46" t="str">
        <f>IF($I812="","",_xlfn.LET(_xlpm.x,VLOOKUP($I812,'2026-01-09_taxon-match'!$A$2:$N$81,10,FALSE),IF(_xlpm.x=0,"",_xlpm.x)))</f>
        <v>Hymedesmiidae</v>
      </c>
      <c r="S812" s="46" t="str">
        <f>IF($I812="","",_xlfn.LET(_xlpm.x,VLOOKUP($I812,'2026-01-09_taxon-match'!$A$2:$N$81,11,FALSE),IF(_xlpm.x=0,"",_xlpm.x)))</f>
        <v>Kirkpatrickia</v>
      </c>
      <c r="T812" s="46" t="str">
        <f>IF($I812="","",_xlfn.LET(_xlpm.x,VLOOKUP($I812,'2026-01-09_taxon-match'!$A$2:$N$81,13,FALSE),IF(_xlpm.x=0,"",_xlpm.x)))</f>
        <v>variolosa</v>
      </c>
      <c r="U812" s="46">
        <v>1</v>
      </c>
      <c r="V812" s="46" t="s">
        <v>58</v>
      </c>
      <c r="Y812" s="46" t="str">
        <f>IF(V812="","",_xlfn.LET(_xlpm.x,VLOOKUP(V812,'Drop-down_menus'!$D$2:$E$13,2,FALSE),IF(_xlpm.x=0,"",_xlpm.x)))</f>
        <v>https://orcid.org/0000-0002-9708-1761</v>
      </c>
      <c r="Z812" s="46" t="str">
        <f>IF(W812="","",_xlfn.LET(_xlpm.x,VLOOKUP(W812,'Drop-down_menus'!$D$2:$E$13,2,FALSE),IF(_xlpm.x=0,"",_xlpm.x)))</f>
        <v/>
      </c>
      <c r="AA812" s="46" t="str">
        <f>IF(X812="","",_xlfn.LET(_xlpm.x,VLOOKUP(X812,'Drop-down_menus'!$D$2:$E$13,2,FALSE),IF(_xlpm.x=0,"",_xlpm.x)))</f>
        <v/>
      </c>
      <c r="AB812" s="14" t="s">
        <v>263</v>
      </c>
      <c r="AC812" s="14" t="s">
        <v>301</v>
      </c>
    </row>
    <row r="813" spans="1:35" ht="13.5" customHeight="1">
      <c r="B813" s="46">
        <v>648</v>
      </c>
      <c r="C813" s="46" t="s">
        <v>123</v>
      </c>
      <c r="D813" s="46" t="b">
        <f>COUNTIF(Events!$B$2:$B$171, C813) &gt; 0</f>
        <v>1</v>
      </c>
      <c r="G813" s="46" t="s">
        <v>1222</v>
      </c>
      <c r="I813" s="46" t="s">
        <v>1222</v>
      </c>
      <c r="J813" s="46" t="str">
        <f>IF(I813="","",_xlfn.LET(_xlpm.x,VLOOKUP(I813,'2026-01-09_taxon-match'!$A$2:$N$81,4,FALSE),IF(_xlpm.x=0,"",_xlpm.x)))</f>
        <v>Kirkpatrickia variolosa</v>
      </c>
      <c r="L813" s="46" t="str">
        <f>IF(I813="","",_xlfn.LET(_xlpm.x,VLOOKUP(I813,'2026-01-09_taxon-match'!$A$2:$N$81,3,FALSE),IF(_xlpm.x=0,"",_xlpm.x)))</f>
        <v>urn:lsid:marinespecies.org:taxname:169300</v>
      </c>
      <c r="M813" s="46" t="str">
        <f>IF($I813="","",_xlfn.LET(_xlpm.x,VLOOKUP($I813,'2026-01-09_taxon-match'!$A$2:$N$81,5,FALSE),IF(_xlpm.x=0,"",_xlpm.x)))</f>
        <v>(Kirkpatrick, 1907)</v>
      </c>
      <c r="N813" s="46" t="str">
        <f>IF($I813="","",_xlfn.LET(_xlpm.x,VLOOKUP($I813,'2026-01-09_taxon-match'!$A$2:$N$81,6,FALSE),IF(_xlpm.x=0,"",_xlpm.x)))</f>
        <v>Animalia</v>
      </c>
      <c r="O813" s="46" t="str">
        <f>IF($I813="","",_xlfn.LET(_xlpm.x,VLOOKUP($I813,'2026-01-09_taxon-match'!$A$2:$N$81,7,FALSE),IF(_xlpm.x=0,"",_xlpm.x)))</f>
        <v>Porifera</v>
      </c>
      <c r="P813" s="46" t="str">
        <f>IF($I813="","",_xlfn.LET(_xlpm.x,VLOOKUP($I813,'2026-01-09_taxon-match'!$A$2:$N$81,8,FALSE),IF(_xlpm.x=0,"",_xlpm.x)))</f>
        <v>Demospongiae</v>
      </c>
      <c r="Q813" s="46" t="str">
        <f>IF($I813="","",_xlfn.LET(_xlpm.x,VLOOKUP($I813,'2026-01-09_taxon-match'!$A$2:$N$81,9,FALSE),IF(_xlpm.x=0,"",_xlpm.x)))</f>
        <v>Poecilosclerida</v>
      </c>
      <c r="R813" s="46" t="str">
        <f>IF($I813="","",_xlfn.LET(_xlpm.x,VLOOKUP($I813,'2026-01-09_taxon-match'!$A$2:$N$81,10,FALSE),IF(_xlpm.x=0,"",_xlpm.x)))</f>
        <v>Hymedesmiidae</v>
      </c>
      <c r="S813" s="46" t="str">
        <f>IF($I813="","",_xlfn.LET(_xlpm.x,VLOOKUP($I813,'2026-01-09_taxon-match'!$A$2:$N$81,11,FALSE),IF(_xlpm.x=0,"",_xlpm.x)))</f>
        <v>Kirkpatrickia</v>
      </c>
      <c r="T813" s="46" t="str">
        <f>IF($I813="","",_xlfn.LET(_xlpm.x,VLOOKUP($I813,'2026-01-09_taxon-match'!$A$2:$N$81,13,FALSE),IF(_xlpm.x=0,"",_xlpm.x)))</f>
        <v>variolosa</v>
      </c>
      <c r="U813" s="46">
        <v>1</v>
      </c>
      <c r="V813" s="2" t="s">
        <v>58</v>
      </c>
      <c r="Y813" s="46" t="str">
        <f>IF(V813="","",_xlfn.LET(_xlpm.x,VLOOKUP(V813,'Drop-down_menus'!$D$2:$E$13,2,FALSE),IF(_xlpm.x=0,"",_xlpm.x)))</f>
        <v>https://orcid.org/0000-0002-9708-1761</v>
      </c>
      <c r="Z813" s="46" t="str">
        <f>IF(W813="","",_xlfn.LET(_xlpm.x,VLOOKUP(W813,'Drop-down_menus'!$D$2:$E$13,2,FALSE),IF(_xlpm.x=0,"",_xlpm.x)))</f>
        <v/>
      </c>
      <c r="AA813" s="46" t="str">
        <f>IF(X813="","",_xlfn.LET(_xlpm.x,VLOOKUP(X813,'Drop-down_menus'!$D$2:$E$13,2,FALSE),IF(_xlpm.x=0,"",_xlpm.x)))</f>
        <v/>
      </c>
      <c r="AB813" s="46" t="s">
        <v>1252</v>
      </c>
      <c r="AC813" s="46" t="s">
        <v>1255</v>
      </c>
    </row>
    <row r="814" spans="1:35" s="47" customFormat="1" ht="13.5" customHeight="1">
      <c r="A814" s="46"/>
      <c r="B814" s="46">
        <v>648</v>
      </c>
      <c r="C814" s="46" t="s">
        <v>123</v>
      </c>
      <c r="D814" s="46" t="b">
        <f>COUNTIF(Events!$B$2:$B$171, C814) &gt; 0</f>
        <v>1</v>
      </c>
      <c r="E814" s="46" t="s">
        <v>169</v>
      </c>
      <c r="F814" s="46" t="s">
        <v>262</v>
      </c>
      <c r="G814" s="46" t="s">
        <v>314</v>
      </c>
      <c r="H814" s="46"/>
      <c r="I814" s="46" t="s">
        <v>1222</v>
      </c>
      <c r="J814" s="46" t="str">
        <f>IF(I814="","",_xlfn.LET(_xlpm.x,VLOOKUP(I814,'2026-01-09_taxon-match'!$A$2:$N$81,4,FALSE),IF(_xlpm.x=0,"",_xlpm.x)))</f>
        <v>Kirkpatrickia variolosa</v>
      </c>
      <c r="K814" s="46"/>
      <c r="L814" s="46" t="str">
        <f>IF(I814="","",_xlfn.LET(_xlpm.x,VLOOKUP(I814,'2026-01-09_taxon-match'!$A$2:$N$81,3,FALSE),IF(_xlpm.x=0,"",_xlpm.x)))</f>
        <v>urn:lsid:marinespecies.org:taxname:169300</v>
      </c>
      <c r="M814" s="46" t="str">
        <f>IF($I814="","",_xlfn.LET(_xlpm.x,VLOOKUP($I814,'2026-01-09_taxon-match'!$A$2:$N$81,5,FALSE),IF(_xlpm.x=0,"",_xlpm.x)))</f>
        <v>(Kirkpatrick, 1907)</v>
      </c>
      <c r="N814" s="46" t="str">
        <f>IF($I814="","",_xlfn.LET(_xlpm.x,VLOOKUP($I814,'2026-01-09_taxon-match'!$A$2:$N$81,6,FALSE),IF(_xlpm.x=0,"",_xlpm.x)))</f>
        <v>Animalia</v>
      </c>
      <c r="O814" s="46" t="str">
        <f>IF($I814="","",_xlfn.LET(_xlpm.x,VLOOKUP($I814,'2026-01-09_taxon-match'!$A$2:$N$81,7,FALSE),IF(_xlpm.x=0,"",_xlpm.x)))</f>
        <v>Porifera</v>
      </c>
      <c r="P814" s="46" t="str">
        <f>IF($I814="","",_xlfn.LET(_xlpm.x,VLOOKUP($I814,'2026-01-09_taxon-match'!$A$2:$N$81,8,FALSE),IF(_xlpm.x=0,"",_xlpm.x)))</f>
        <v>Demospongiae</v>
      </c>
      <c r="Q814" s="46" t="str">
        <f>IF($I814="","",_xlfn.LET(_xlpm.x,VLOOKUP($I814,'2026-01-09_taxon-match'!$A$2:$N$81,9,FALSE),IF(_xlpm.x=0,"",_xlpm.x)))</f>
        <v>Poecilosclerida</v>
      </c>
      <c r="R814" s="46" t="str">
        <f>IF($I814="","",_xlfn.LET(_xlpm.x,VLOOKUP($I814,'2026-01-09_taxon-match'!$A$2:$N$81,10,FALSE),IF(_xlpm.x=0,"",_xlpm.x)))</f>
        <v>Hymedesmiidae</v>
      </c>
      <c r="S814" s="46" t="str">
        <f>IF($I814="","",_xlfn.LET(_xlpm.x,VLOOKUP($I814,'2026-01-09_taxon-match'!$A$2:$N$81,11,FALSE),IF(_xlpm.x=0,"",_xlpm.x)))</f>
        <v>Kirkpatrickia</v>
      </c>
      <c r="T814" s="46" t="str">
        <f>IF($I814="","",_xlfn.LET(_xlpm.x,VLOOKUP($I814,'2026-01-09_taxon-match'!$A$2:$N$81,13,FALSE),IF(_xlpm.x=0,"",_xlpm.x)))</f>
        <v>variolosa</v>
      </c>
      <c r="U814" s="46">
        <v>1</v>
      </c>
      <c r="V814" s="46" t="s">
        <v>58</v>
      </c>
      <c r="W814" s="46"/>
      <c r="X814" s="46"/>
      <c r="Y814" s="46" t="str">
        <f>IF(V814="","",_xlfn.LET(_xlpm.x,VLOOKUP(V814,'Drop-down_menus'!$D$2:$E$13,2,FALSE),IF(_xlpm.x=0,"",_xlpm.x)))</f>
        <v>https://orcid.org/0000-0002-9708-1761</v>
      </c>
      <c r="Z814" s="46" t="str">
        <f>IF(W814="","",_xlfn.LET(_xlpm.x,VLOOKUP(W814,'Drop-down_menus'!$D$2:$E$13,2,FALSE),IF(_xlpm.x=0,"",_xlpm.x)))</f>
        <v/>
      </c>
      <c r="AA814" s="46" t="str">
        <f>IF(X814="","",_xlfn.LET(_xlpm.x,VLOOKUP(X814,'Drop-down_menus'!$D$2:$E$13,2,FALSE),IF(_xlpm.x=0,"",_xlpm.x)))</f>
        <v/>
      </c>
      <c r="AB814" s="14" t="s">
        <v>263</v>
      </c>
      <c r="AC814" s="14" t="s">
        <v>301</v>
      </c>
      <c r="AD814" s="46"/>
      <c r="AE814" s="46"/>
      <c r="AF814" s="46"/>
      <c r="AG814" s="46"/>
      <c r="AH814" s="46"/>
      <c r="AI814" s="46"/>
    </row>
    <row r="815" spans="1:35" ht="13.5" customHeight="1">
      <c r="B815" s="46">
        <v>649</v>
      </c>
      <c r="C815" s="46" t="s">
        <v>123</v>
      </c>
      <c r="D815" s="46" t="b">
        <f>COUNTIF(Events!$B$2:$B$171, C815) &gt; 0</f>
        <v>1</v>
      </c>
      <c r="G815" s="46" t="s">
        <v>1208</v>
      </c>
      <c r="I815" s="46" t="s">
        <v>1208</v>
      </c>
      <c r="J815" s="46" t="str">
        <f>IF(I815="","",_xlfn.LET(_xlpm.x,VLOOKUP(I815,'2026-01-09_taxon-match'!$A$2:$N$81,4,FALSE),IF(_xlpm.x=0,"",_xlpm.x)))</f>
        <v>Nacella concinna</v>
      </c>
      <c r="L815" s="46" t="str">
        <f>IF(I815="","",_xlfn.LET(_xlpm.x,VLOOKUP(I815,'2026-01-09_taxon-match'!$A$2:$N$81,3,FALSE),IF(_xlpm.x=0,"",_xlpm.x)))</f>
        <v>urn:lsid:marinespecies.org:taxname:197296</v>
      </c>
      <c r="M815" s="46" t="str">
        <f>IF($I815="","",_xlfn.LET(_xlpm.x,VLOOKUP($I815,'2026-01-09_taxon-match'!$A$2:$N$81,5,FALSE),IF(_xlpm.x=0,"",_xlpm.x)))</f>
        <v>(Strebel, 1908)</v>
      </c>
      <c r="N815" s="46" t="str">
        <f>IF($I815="","",_xlfn.LET(_xlpm.x,VLOOKUP($I815,'2026-01-09_taxon-match'!$A$2:$N$81,6,FALSE),IF(_xlpm.x=0,"",_xlpm.x)))</f>
        <v>Animalia</v>
      </c>
      <c r="O815" s="46" t="str">
        <f>IF($I815="","",_xlfn.LET(_xlpm.x,VLOOKUP($I815,'2026-01-09_taxon-match'!$A$2:$N$81,7,FALSE),IF(_xlpm.x=0,"",_xlpm.x)))</f>
        <v>Mollusca</v>
      </c>
      <c r="P815" s="46" t="str">
        <f>IF($I815="","",_xlfn.LET(_xlpm.x,VLOOKUP($I815,'2026-01-09_taxon-match'!$A$2:$N$81,8,FALSE),IF(_xlpm.x=0,"",_xlpm.x)))</f>
        <v>Gastropoda</v>
      </c>
      <c r="Q815" s="46" t="str">
        <f>IF($I815="","",_xlfn.LET(_xlpm.x,VLOOKUP($I815,'2026-01-09_taxon-match'!$A$2:$N$81,9,FALSE),IF(_xlpm.x=0,"",_xlpm.x)))</f>
        <v>Nacellida</v>
      </c>
      <c r="R815" s="46" t="str">
        <f>IF($I815="","",_xlfn.LET(_xlpm.x,VLOOKUP($I815,'2026-01-09_taxon-match'!$A$2:$N$81,10,FALSE),IF(_xlpm.x=0,"",_xlpm.x)))</f>
        <v>Nacellidae</v>
      </c>
      <c r="S815" s="46" t="str">
        <f>IF($I815="","",_xlfn.LET(_xlpm.x,VLOOKUP($I815,'2026-01-09_taxon-match'!$A$2:$N$81,11,FALSE),IF(_xlpm.x=0,"",_xlpm.x)))</f>
        <v>Nacella</v>
      </c>
      <c r="T815" s="46" t="str">
        <f>IF($I815="","",_xlfn.LET(_xlpm.x,VLOOKUP($I815,'2026-01-09_taxon-match'!$A$2:$N$81,13,FALSE),IF(_xlpm.x=0,"",_xlpm.x)))</f>
        <v>concinna</v>
      </c>
      <c r="U815" s="46">
        <v>1</v>
      </c>
      <c r="V815" s="2" t="s">
        <v>58</v>
      </c>
      <c r="Y815" s="46" t="str">
        <f>IF(V815="","",_xlfn.LET(_xlpm.x,VLOOKUP(V815,'Drop-down_menus'!$D$2:$E$13,2,FALSE),IF(_xlpm.x=0,"",_xlpm.x)))</f>
        <v>https://orcid.org/0000-0002-9708-1761</v>
      </c>
      <c r="Z815" s="46" t="str">
        <f>IF(W815="","",_xlfn.LET(_xlpm.x,VLOOKUP(W815,'Drop-down_menus'!$D$2:$E$13,2,FALSE),IF(_xlpm.x=0,"",_xlpm.x)))</f>
        <v/>
      </c>
      <c r="AA815" s="46" t="str">
        <f>IF(X815="","",_xlfn.LET(_xlpm.x,VLOOKUP(X815,'Drop-down_menus'!$D$2:$E$13,2,FALSE),IF(_xlpm.x=0,"",_xlpm.x)))</f>
        <v/>
      </c>
      <c r="AB815" s="46" t="s">
        <v>1252</v>
      </c>
      <c r="AC815" s="46" t="s">
        <v>1255</v>
      </c>
    </row>
    <row r="816" spans="1:35" ht="13.5" customHeight="1">
      <c r="B816" s="46">
        <v>649</v>
      </c>
      <c r="C816" s="46" t="s">
        <v>123</v>
      </c>
      <c r="D816" s="46" t="b">
        <f>COUNTIF(Events!$B$2:$B$171, C816) &gt; 0</f>
        <v>1</v>
      </c>
      <c r="E816" s="46" t="s">
        <v>169</v>
      </c>
      <c r="F816" s="46" t="s">
        <v>262</v>
      </c>
      <c r="G816" s="46" t="s">
        <v>237</v>
      </c>
      <c r="I816" s="46" t="s">
        <v>1208</v>
      </c>
      <c r="J816" s="46" t="str">
        <f>IF(I816="","",_xlfn.LET(_xlpm.x,VLOOKUP(I816,'2026-01-09_taxon-match'!$A$2:$N$81,4,FALSE),IF(_xlpm.x=0,"",_xlpm.x)))</f>
        <v>Nacella concinna</v>
      </c>
      <c r="L816" s="46" t="str">
        <f>IF(I816="","",_xlfn.LET(_xlpm.x,VLOOKUP(I816,'2026-01-09_taxon-match'!$A$2:$N$81,3,FALSE),IF(_xlpm.x=0,"",_xlpm.x)))</f>
        <v>urn:lsid:marinespecies.org:taxname:197296</v>
      </c>
      <c r="M816" s="46" t="str">
        <f>IF($I816="","",_xlfn.LET(_xlpm.x,VLOOKUP($I816,'2026-01-09_taxon-match'!$A$2:$N$81,5,FALSE),IF(_xlpm.x=0,"",_xlpm.x)))</f>
        <v>(Strebel, 1908)</v>
      </c>
      <c r="N816" s="46" t="str">
        <f>IF($I816="","",_xlfn.LET(_xlpm.x,VLOOKUP($I816,'2026-01-09_taxon-match'!$A$2:$N$81,6,FALSE),IF(_xlpm.x=0,"",_xlpm.x)))</f>
        <v>Animalia</v>
      </c>
      <c r="O816" s="46" t="str">
        <f>IF($I816="","",_xlfn.LET(_xlpm.x,VLOOKUP($I816,'2026-01-09_taxon-match'!$A$2:$N$81,7,FALSE),IF(_xlpm.x=0,"",_xlpm.x)))</f>
        <v>Mollusca</v>
      </c>
      <c r="P816" s="46" t="str">
        <f>IF($I816="","",_xlfn.LET(_xlpm.x,VLOOKUP($I816,'2026-01-09_taxon-match'!$A$2:$N$81,8,FALSE),IF(_xlpm.x=0,"",_xlpm.x)))</f>
        <v>Gastropoda</v>
      </c>
      <c r="Q816" s="46" t="str">
        <f>IF($I816="","",_xlfn.LET(_xlpm.x,VLOOKUP($I816,'2026-01-09_taxon-match'!$A$2:$N$81,9,FALSE),IF(_xlpm.x=0,"",_xlpm.x)))</f>
        <v>Nacellida</v>
      </c>
      <c r="R816" s="46" t="str">
        <f>IF($I816="","",_xlfn.LET(_xlpm.x,VLOOKUP($I816,'2026-01-09_taxon-match'!$A$2:$N$81,10,FALSE),IF(_xlpm.x=0,"",_xlpm.x)))</f>
        <v>Nacellidae</v>
      </c>
      <c r="S816" s="46" t="str">
        <f>IF($I816="","",_xlfn.LET(_xlpm.x,VLOOKUP($I816,'2026-01-09_taxon-match'!$A$2:$N$81,11,FALSE),IF(_xlpm.x=0,"",_xlpm.x)))</f>
        <v>Nacella</v>
      </c>
      <c r="T816" s="46" t="str">
        <f>IF($I816="","",_xlfn.LET(_xlpm.x,VLOOKUP($I816,'2026-01-09_taxon-match'!$A$2:$N$81,13,FALSE),IF(_xlpm.x=0,"",_xlpm.x)))</f>
        <v>concinna</v>
      </c>
      <c r="U816" s="46">
        <v>1</v>
      </c>
      <c r="V816" s="46" t="s">
        <v>58</v>
      </c>
      <c r="Y816" s="46" t="str">
        <f>IF(V816="","",_xlfn.LET(_xlpm.x,VLOOKUP(V816,'Drop-down_menus'!$D$2:$E$13,2,FALSE),IF(_xlpm.x=0,"",_xlpm.x)))</f>
        <v>https://orcid.org/0000-0002-9708-1761</v>
      </c>
      <c r="Z816" s="46" t="str">
        <f>IF(W816="","",_xlfn.LET(_xlpm.x,VLOOKUP(W816,'Drop-down_menus'!$D$2:$E$13,2,FALSE),IF(_xlpm.x=0,"",_xlpm.x)))</f>
        <v/>
      </c>
      <c r="AA816" s="46" t="str">
        <f>IF(X816="","",_xlfn.LET(_xlpm.x,VLOOKUP(X816,'Drop-down_menus'!$D$2:$E$13,2,FALSE),IF(_xlpm.x=0,"",_xlpm.x)))</f>
        <v/>
      </c>
      <c r="AB816" s="14" t="s">
        <v>263</v>
      </c>
      <c r="AC816" s="14" t="s">
        <v>301</v>
      </c>
    </row>
    <row r="817" spans="2:29" ht="13.5" customHeight="1">
      <c r="B817" s="46">
        <v>650</v>
      </c>
      <c r="C817" s="46" t="s">
        <v>123</v>
      </c>
      <c r="D817" s="46" t="b">
        <f>COUNTIF(Events!$B$2:$B$171, C817) &gt; 0</f>
        <v>1</v>
      </c>
      <c r="G817" s="46" t="s">
        <v>1221</v>
      </c>
      <c r="I817" s="2" t="s">
        <v>308</v>
      </c>
      <c r="J817" s="46" t="str">
        <f>IF(I817="","",_xlfn.LET(_xlpm.x,VLOOKUP(I817,'2026-01-09_taxon-match'!$A$2:$N$81,4,FALSE),IF(_xlpm.x=0,"",_xlpm.x)))</f>
        <v>Margarella</v>
      </c>
      <c r="K817" s="46" t="s">
        <v>1318</v>
      </c>
      <c r="L817" s="46" t="str">
        <f>IF(I817="","",_xlfn.LET(_xlpm.x,VLOOKUP(I817,'2026-01-09_taxon-match'!$A$2:$N$81,3,FALSE),IF(_xlpm.x=0,"",_xlpm.x)))</f>
        <v>urn:lsid:marinespecies.org:taxname:196989</v>
      </c>
      <c r="M817" s="46" t="str">
        <f>IF($I817="","",_xlfn.LET(_xlpm.x,VLOOKUP($I817,'2026-01-09_taxon-match'!$A$2:$N$81,5,FALSE),IF(_xlpm.x=0,"",_xlpm.x)))</f>
        <v>Thiele, 1893</v>
      </c>
      <c r="N817" s="46" t="str">
        <f>IF($I817="","",_xlfn.LET(_xlpm.x,VLOOKUP($I817,'2026-01-09_taxon-match'!$A$2:$N$81,6,FALSE),IF(_xlpm.x=0,"",_xlpm.x)))</f>
        <v>Animalia</v>
      </c>
      <c r="O817" s="46" t="str">
        <f>IF($I817="","",_xlfn.LET(_xlpm.x,VLOOKUP($I817,'2026-01-09_taxon-match'!$A$2:$N$81,7,FALSE),IF(_xlpm.x=0,"",_xlpm.x)))</f>
        <v>Mollusca</v>
      </c>
      <c r="P817" s="46" t="str">
        <f>IF($I817="","",_xlfn.LET(_xlpm.x,VLOOKUP($I817,'2026-01-09_taxon-match'!$A$2:$N$81,8,FALSE),IF(_xlpm.x=0,"",_xlpm.x)))</f>
        <v>Gastropoda</v>
      </c>
      <c r="Q817" s="46" t="str">
        <f>IF($I817="","",_xlfn.LET(_xlpm.x,VLOOKUP($I817,'2026-01-09_taxon-match'!$A$2:$N$81,9,FALSE),IF(_xlpm.x=0,"",_xlpm.x)))</f>
        <v>Trochida</v>
      </c>
      <c r="R817" s="46" t="str">
        <f>IF($I817="","",_xlfn.LET(_xlpm.x,VLOOKUP($I817,'2026-01-09_taxon-match'!$A$2:$N$81,10,FALSE),IF(_xlpm.x=0,"",_xlpm.x)))</f>
        <v>Calliostomatidae</v>
      </c>
      <c r="S817" s="46" t="str">
        <f>IF($I817="","",_xlfn.LET(_xlpm.x,VLOOKUP($I817,'2026-01-09_taxon-match'!$A$2:$N$81,11,FALSE),IF(_xlpm.x=0,"",_xlpm.x)))</f>
        <v>Margarella</v>
      </c>
      <c r="T817" s="46" t="str">
        <f>IF($I817="","",_xlfn.LET(_xlpm.x,VLOOKUP($I817,'2026-01-09_taxon-match'!$A$2:$N$81,13,FALSE),IF(_xlpm.x=0,"",_xlpm.x)))</f>
        <v/>
      </c>
      <c r="U817" s="46">
        <v>1</v>
      </c>
      <c r="V817" s="2" t="s">
        <v>58</v>
      </c>
      <c r="Y817" s="46" t="str">
        <f>IF(V817="","",_xlfn.LET(_xlpm.x,VLOOKUP(V817,'Drop-down_menus'!$D$2:$E$13,2,FALSE),IF(_xlpm.x=0,"",_xlpm.x)))</f>
        <v>https://orcid.org/0000-0002-9708-1761</v>
      </c>
      <c r="Z817" s="46" t="str">
        <f>IF(W817="","",_xlfn.LET(_xlpm.x,VLOOKUP(W817,'Drop-down_menus'!$D$2:$E$13,2,FALSE),IF(_xlpm.x=0,"",_xlpm.x)))</f>
        <v/>
      </c>
      <c r="AA817" s="46" t="str">
        <f>IF(X817="","",_xlfn.LET(_xlpm.x,VLOOKUP(X817,'Drop-down_menus'!$D$2:$E$13,2,FALSE),IF(_xlpm.x=0,"",_xlpm.x)))</f>
        <v/>
      </c>
      <c r="AB817" s="46" t="s">
        <v>1252</v>
      </c>
      <c r="AC817" s="46" t="s">
        <v>1255</v>
      </c>
    </row>
    <row r="818" spans="2:29" ht="13.5" customHeight="1">
      <c r="B818" s="46">
        <v>650</v>
      </c>
      <c r="C818" s="46" t="s">
        <v>123</v>
      </c>
      <c r="D818" s="46" t="b">
        <f>COUNTIF(Events!$B$2:$B$171, C818) &gt; 0</f>
        <v>1</v>
      </c>
      <c r="E818" s="46" t="s">
        <v>169</v>
      </c>
      <c r="F818" s="46" t="s">
        <v>262</v>
      </c>
      <c r="G818" s="46" t="s">
        <v>308</v>
      </c>
      <c r="I818" s="2" t="s">
        <v>308</v>
      </c>
      <c r="J818" s="46" t="str">
        <f>IF(I818="","",_xlfn.LET(_xlpm.x,VLOOKUP(I818,'2026-01-09_taxon-match'!$A$2:$N$81,4,FALSE),IF(_xlpm.x=0,"",_xlpm.x)))</f>
        <v>Margarella</v>
      </c>
      <c r="L818" s="46" t="str">
        <f>IF(I818="","",_xlfn.LET(_xlpm.x,VLOOKUP(I818,'2026-01-09_taxon-match'!$A$2:$N$81,3,FALSE),IF(_xlpm.x=0,"",_xlpm.x)))</f>
        <v>urn:lsid:marinespecies.org:taxname:196989</v>
      </c>
      <c r="M818" s="46" t="str">
        <f>IF($I818="","",_xlfn.LET(_xlpm.x,VLOOKUP($I818,'2026-01-09_taxon-match'!$A$2:$N$81,5,FALSE),IF(_xlpm.x=0,"",_xlpm.x)))</f>
        <v>Thiele, 1893</v>
      </c>
      <c r="N818" s="46" t="str">
        <f>IF($I818="","",_xlfn.LET(_xlpm.x,VLOOKUP($I818,'2026-01-09_taxon-match'!$A$2:$N$81,6,FALSE),IF(_xlpm.x=0,"",_xlpm.x)))</f>
        <v>Animalia</v>
      </c>
      <c r="O818" s="46" t="str">
        <f>IF($I818="","",_xlfn.LET(_xlpm.x,VLOOKUP($I818,'2026-01-09_taxon-match'!$A$2:$N$81,7,FALSE),IF(_xlpm.x=0,"",_xlpm.x)))</f>
        <v>Mollusca</v>
      </c>
      <c r="P818" s="46" t="str">
        <f>IF($I818="","",_xlfn.LET(_xlpm.x,VLOOKUP($I818,'2026-01-09_taxon-match'!$A$2:$N$81,8,FALSE),IF(_xlpm.x=0,"",_xlpm.x)))</f>
        <v>Gastropoda</v>
      </c>
      <c r="Q818" s="46" t="str">
        <f>IF($I818="","",_xlfn.LET(_xlpm.x,VLOOKUP($I818,'2026-01-09_taxon-match'!$A$2:$N$81,9,FALSE),IF(_xlpm.x=0,"",_xlpm.x)))</f>
        <v>Trochida</v>
      </c>
      <c r="R818" s="46" t="str">
        <f>IF($I818="","",_xlfn.LET(_xlpm.x,VLOOKUP($I818,'2026-01-09_taxon-match'!$A$2:$N$81,10,FALSE),IF(_xlpm.x=0,"",_xlpm.x)))</f>
        <v>Calliostomatidae</v>
      </c>
      <c r="S818" s="46" t="str">
        <f>IF($I818="","",_xlfn.LET(_xlpm.x,VLOOKUP($I818,'2026-01-09_taxon-match'!$A$2:$N$81,11,FALSE),IF(_xlpm.x=0,"",_xlpm.x)))</f>
        <v>Margarella</v>
      </c>
      <c r="T818" s="46" t="str">
        <f>IF($I818="","",_xlfn.LET(_xlpm.x,VLOOKUP($I818,'2026-01-09_taxon-match'!$A$2:$N$81,13,FALSE),IF(_xlpm.x=0,"",_xlpm.x)))</f>
        <v/>
      </c>
      <c r="U818" s="46">
        <v>1</v>
      </c>
      <c r="V818" s="46" t="s">
        <v>58</v>
      </c>
      <c r="Y818" s="46" t="str">
        <f>IF(V818="","",_xlfn.LET(_xlpm.x,VLOOKUP(V818,'Drop-down_menus'!$D$2:$E$13,2,FALSE),IF(_xlpm.x=0,"",_xlpm.x)))</f>
        <v>https://orcid.org/0000-0002-9708-1761</v>
      </c>
      <c r="Z818" s="46" t="str">
        <f>IF(W818="","",_xlfn.LET(_xlpm.x,VLOOKUP(W818,'Drop-down_menus'!$D$2:$E$13,2,FALSE),IF(_xlpm.x=0,"",_xlpm.x)))</f>
        <v/>
      </c>
      <c r="AA818" s="46" t="str">
        <f>IF(X818="","",_xlfn.LET(_xlpm.x,VLOOKUP(X818,'Drop-down_menus'!$D$2:$E$13,2,FALSE),IF(_xlpm.x=0,"",_xlpm.x)))</f>
        <v/>
      </c>
      <c r="AB818" s="14" t="s">
        <v>263</v>
      </c>
      <c r="AC818" s="14" t="s">
        <v>301</v>
      </c>
    </row>
    <row r="819" spans="2:29" ht="13.5" customHeight="1">
      <c r="B819" s="46">
        <v>651</v>
      </c>
      <c r="C819" s="46" t="s">
        <v>123</v>
      </c>
      <c r="D819" s="46" t="b">
        <f>COUNTIF(Events!$B$2:$B$171, C819) &gt; 0</f>
        <v>1</v>
      </c>
      <c r="G819" s="46" t="s">
        <v>1201</v>
      </c>
      <c r="I819" s="46" t="s">
        <v>232</v>
      </c>
      <c r="J819" s="46" t="str">
        <f>IF(I819="","",_xlfn.LET(_xlpm.x,VLOOKUP(I819,'2026-01-09_taxon-match'!$A$2:$N$81,4,FALSE),IF(_xlpm.x=0,"",_xlpm.x)))</f>
        <v>Terebellidae</v>
      </c>
      <c r="K819" s="46" t="s">
        <v>1318</v>
      </c>
      <c r="L819" s="46" t="str">
        <f>IF(I819="","",_xlfn.LET(_xlpm.x,VLOOKUP(I819,'2026-01-09_taxon-match'!$A$2:$N$81,3,FALSE),IF(_xlpm.x=0,"",_xlpm.x)))</f>
        <v/>
      </c>
      <c r="M819" s="46" t="str">
        <f>IF($I819="","",_xlfn.LET(_xlpm.x,VLOOKUP($I819,'2026-01-09_taxon-match'!$A$2:$N$81,5,FALSE),IF(_xlpm.x=0,"",_xlpm.x)))</f>
        <v/>
      </c>
      <c r="N819" s="46" t="str">
        <f>IF($I819="","",_xlfn.LET(_xlpm.x,VLOOKUP($I819,'2026-01-09_taxon-match'!$A$2:$N$81,6,FALSE),IF(_xlpm.x=0,"",_xlpm.x)))</f>
        <v/>
      </c>
      <c r="O819" s="46" t="str">
        <f>IF($I819="","",_xlfn.LET(_xlpm.x,VLOOKUP($I819,'2026-01-09_taxon-match'!$A$2:$N$81,7,FALSE),IF(_xlpm.x=0,"",_xlpm.x)))</f>
        <v/>
      </c>
      <c r="P819" s="46" t="str">
        <f>IF($I819="","",_xlfn.LET(_xlpm.x,VLOOKUP($I819,'2026-01-09_taxon-match'!$A$2:$N$81,8,FALSE),IF(_xlpm.x=0,"",_xlpm.x)))</f>
        <v/>
      </c>
      <c r="Q819" s="46" t="str">
        <f>IF($I819="","",_xlfn.LET(_xlpm.x,VLOOKUP($I819,'2026-01-09_taxon-match'!$A$2:$N$81,9,FALSE),IF(_xlpm.x=0,"",_xlpm.x)))</f>
        <v/>
      </c>
      <c r="R819" s="46" t="str">
        <f>IF($I819="","",_xlfn.LET(_xlpm.x,VLOOKUP($I819,'2026-01-09_taxon-match'!$A$2:$N$81,10,FALSE),IF(_xlpm.x=0,"",_xlpm.x)))</f>
        <v/>
      </c>
      <c r="S819" s="46" t="str">
        <f>IF($I819="","",_xlfn.LET(_xlpm.x,VLOOKUP($I819,'2026-01-09_taxon-match'!$A$2:$N$81,11,FALSE),IF(_xlpm.x=0,"",_xlpm.x)))</f>
        <v/>
      </c>
      <c r="T819" s="46" t="str">
        <f>IF($I819="","",_xlfn.LET(_xlpm.x,VLOOKUP($I819,'2026-01-09_taxon-match'!$A$2:$N$81,13,FALSE),IF(_xlpm.x=0,"",_xlpm.x)))</f>
        <v/>
      </c>
      <c r="U819" s="46">
        <v>1</v>
      </c>
      <c r="V819" t="s">
        <v>43</v>
      </c>
      <c r="Y819" s="46" t="str">
        <f>IF(V819="","",_xlfn.LET(_xlpm.x,VLOOKUP(V819,'Drop-down_menus'!$D$2:$E$13,2,FALSE),IF(_xlpm.x=0,"",_xlpm.x)))</f>
        <v>https://orcid.org/0000-0002-0981-7442</v>
      </c>
      <c r="Z819" s="46" t="str">
        <f>IF(W819="","",_xlfn.LET(_xlpm.x,VLOOKUP(W819,'Drop-down_menus'!$D$2:$E$13,2,FALSE),IF(_xlpm.x=0,"",_xlpm.x)))</f>
        <v/>
      </c>
      <c r="AA819" s="46" t="str">
        <f>IF(X819="","",_xlfn.LET(_xlpm.x,VLOOKUP(X819,'Drop-down_menus'!$D$2:$E$13,2,FALSE),IF(_xlpm.x=0,"",_xlpm.x)))</f>
        <v/>
      </c>
      <c r="AB819" s="46" t="s">
        <v>1252</v>
      </c>
      <c r="AC819" s="46" t="s">
        <v>1255</v>
      </c>
    </row>
    <row r="820" spans="2:29" ht="13.5" customHeight="1">
      <c r="B820" s="46">
        <v>651</v>
      </c>
      <c r="C820" s="46" t="s">
        <v>123</v>
      </c>
      <c r="D820" s="46" t="b">
        <f>COUNTIF(Events!$B$2:$B$171, C820) &gt; 0</f>
        <v>1</v>
      </c>
      <c r="E820" s="46" t="s">
        <v>169</v>
      </c>
      <c r="F820" s="46" t="s">
        <v>262</v>
      </c>
      <c r="G820" s="46" t="s">
        <v>232</v>
      </c>
      <c r="I820" s="46" t="s">
        <v>232</v>
      </c>
      <c r="J820" s="46" t="str">
        <f>IF(I820="","",_xlfn.LET(_xlpm.x,VLOOKUP(I820,'2026-01-09_taxon-match'!$A$2:$N$81,4,FALSE),IF(_xlpm.x=0,"",_xlpm.x)))</f>
        <v>Terebellidae</v>
      </c>
      <c r="L820" s="46" t="str">
        <f>IF(I820="","",_xlfn.LET(_xlpm.x,VLOOKUP(I820,'2026-01-09_taxon-match'!$A$2:$N$81,3,FALSE),IF(_xlpm.x=0,"",_xlpm.x)))</f>
        <v/>
      </c>
      <c r="M820" s="46" t="str">
        <f>IF($I820="","",_xlfn.LET(_xlpm.x,VLOOKUP($I820,'2026-01-09_taxon-match'!$A$2:$N$81,5,FALSE),IF(_xlpm.x=0,"",_xlpm.x)))</f>
        <v/>
      </c>
      <c r="N820" s="46" t="str">
        <f>IF($I820="","",_xlfn.LET(_xlpm.x,VLOOKUP($I820,'2026-01-09_taxon-match'!$A$2:$N$81,6,FALSE),IF(_xlpm.x=0,"",_xlpm.x)))</f>
        <v/>
      </c>
      <c r="O820" s="46" t="str">
        <f>IF($I820="","",_xlfn.LET(_xlpm.x,VLOOKUP($I820,'2026-01-09_taxon-match'!$A$2:$N$81,7,FALSE),IF(_xlpm.x=0,"",_xlpm.x)))</f>
        <v/>
      </c>
      <c r="P820" s="46" t="str">
        <f>IF($I820="","",_xlfn.LET(_xlpm.x,VLOOKUP($I820,'2026-01-09_taxon-match'!$A$2:$N$81,8,FALSE),IF(_xlpm.x=0,"",_xlpm.x)))</f>
        <v/>
      </c>
      <c r="Q820" s="46" t="str">
        <f>IF($I820="","",_xlfn.LET(_xlpm.x,VLOOKUP($I820,'2026-01-09_taxon-match'!$A$2:$N$81,9,FALSE),IF(_xlpm.x=0,"",_xlpm.x)))</f>
        <v/>
      </c>
      <c r="R820" s="46" t="str">
        <f>IF($I820="","",_xlfn.LET(_xlpm.x,VLOOKUP($I820,'2026-01-09_taxon-match'!$A$2:$N$81,10,FALSE),IF(_xlpm.x=0,"",_xlpm.x)))</f>
        <v/>
      </c>
      <c r="S820" s="46" t="str">
        <f>IF($I820="","",_xlfn.LET(_xlpm.x,VLOOKUP($I820,'2026-01-09_taxon-match'!$A$2:$N$81,11,FALSE),IF(_xlpm.x=0,"",_xlpm.x)))</f>
        <v/>
      </c>
      <c r="T820" s="46" t="str">
        <f>IF($I820="","",_xlfn.LET(_xlpm.x,VLOOKUP($I820,'2026-01-09_taxon-match'!$A$2:$N$81,13,FALSE),IF(_xlpm.x=0,"",_xlpm.x)))</f>
        <v/>
      </c>
      <c r="U820" s="46">
        <v>1</v>
      </c>
      <c r="V820" s="46" t="s">
        <v>58</v>
      </c>
      <c r="Y820" s="46" t="str">
        <f>IF(V820="","",_xlfn.LET(_xlpm.x,VLOOKUP(V820,'Drop-down_menus'!$D$2:$E$13,2,FALSE),IF(_xlpm.x=0,"",_xlpm.x)))</f>
        <v>https://orcid.org/0000-0002-9708-1761</v>
      </c>
      <c r="Z820" s="46" t="str">
        <f>IF(W820="","",_xlfn.LET(_xlpm.x,VLOOKUP(W820,'Drop-down_menus'!$D$2:$E$13,2,FALSE),IF(_xlpm.x=0,"",_xlpm.x)))</f>
        <v/>
      </c>
      <c r="AA820" s="46" t="str">
        <f>IF(X820="","",_xlfn.LET(_xlpm.x,VLOOKUP(X820,'Drop-down_menus'!$D$2:$E$13,2,FALSE),IF(_xlpm.x=0,"",_xlpm.x)))</f>
        <v/>
      </c>
      <c r="AB820" s="14" t="s">
        <v>263</v>
      </c>
      <c r="AC820" s="14" t="s">
        <v>301</v>
      </c>
    </row>
    <row r="821" spans="2:29" ht="13.5" customHeight="1">
      <c r="B821" s="46">
        <v>652</v>
      </c>
      <c r="C821" s="46" t="s">
        <v>123</v>
      </c>
      <c r="D821" s="46" t="b">
        <f>COUNTIF(Events!$B$2:$B$171, C821) &gt; 0</f>
        <v>1</v>
      </c>
      <c r="G821" s="46" t="s">
        <v>1201</v>
      </c>
      <c r="I821" s="46" t="s">
        <v>232</v>
      </c>
      <c r="J821" s="46" t="str">
        <f>IF(I821="","",_xlfn.LET(_xlpm.x,VLOOKUP(I821,'2026-01-09_taxon-match'!$A$2:$N$81,4,FALSE),IF(_xlpm.x=0,"",_xlpm.x)))</f>
        <v>Terebellidae</v>
      </c>
      <c r="K821" s="46" t="s">
        <v>1318</v>
      </c>
      <c r="L821" s="46" t="str">
        <f>IF(I821="","",_xlfn.LET(_xlpm.x,VLOOKUP(I821,'2026-01-09_taxon-match'!$A$2:$N$81,3,FALSE),IF(_xlpm.x=0,"",_xlpm.x)))</f>
        <v/>
      </c>
      <c r="M821" s="46" t="str">
        <f>IF($I821="","",_xlfn.LET(_xlpm.x,VLOOKUP($I821,'2026-01-09_taxon-match'!$A$2:$N$81,5,FALSE),IF(_xlpm.x=0,"",_xlpm.x)))</f>
        <v/>
      </c>
      <c r="N821" s="46" t="str">
        <f>IF($I821="","",_xlfn.LET(_xlpm.x,VLOOKUP($I821,'2026-01-09_taxon-match'!$A$2:$N$81,6,FALSE),IF(_xlpm.x=0,"",_xlpm.x)))</f>
        <v/>
      </c>
      <c r="O821" s="46" t="str">
        <f>IF($I821="","",_xlfn.LET(_xlpm.x,VLOOKUP($I821,'2026-01-09_taxon-match'!$A$2:$N$81,7,FALSE),IF(_xlpm.x=0,"",_xlpm.x)))</f>
        <v/>
      </c>
      <c r="P821" s="46" t="str">
        <f>IF($I821="","",_xlfn.LET(_xlpm.x,VLOOKUP($I821,'2026-01-09_taxon-match'!$A$2:$N$81,8,FALSE),IF(_xlpm.x=0,"",_xlpm.x)))</f>
        <v/>
      </c>
      <c r="Q821" s="46" t="str">
        <f>IF($I821="","",_xlfn.LET(_xlpm.x,VLOOKUP($I821,'2026-01-09_taxon-match'!$A$2:$N$81,9,FALSE),IF(_xlpm.x=0,"",_xlpm.x)))</f>
        <v/>
      </c>
      <c r="R821" s="46" t="str">
        <f>IF($I821="","",_xlfn.LET(_xlpm.x,VLOOKUP($I821,'2026-01-09_taxon-match'!$A$2:$N$81,10,FALSE),IF(_xlpm.x=0,"",_xlpm.x)))</f>
        <v/>
      </c>
      <c r="S821" s="46" t="str">
        <f>IF($I821="","",_xlfn.LET(_xlpm.x,VLOOKUP($I821,'2026-01-09_taxon-match'!$A$2:$N$81,11,FALSE),IF(_xlpm.x=0,"",_xlpm.x)))</f>
        <v/>
      </c>
      <c r="T821" s="46" t="str">
        <f>IF($I821="","",_xlfn.LET(_xlpm.x,VLOOKUP($I821,'2026-01-09_taxon-match'!$A$2:$N$81,13,FALSE),IF(_xlpm.x=0,"",_xlpm.x)))</f>
        <v/>
      </c>
      <c r="U821" s="46">
        <v>1</v>
      </c>
      <c r="V821" t="s">
        <v>43</v>
      </c>
      <c r="Y821" s="46" t="str">
        <f>IF(V821="","",_xlfn.LET(_xlpm.x,VLOOKUP(V821,'Drop-down_menus'!$D$2:$E$13,2,FALSE),IF(_xlpm.x=0,"",_xlpm.x)))</f>
        <v>https://orcid.org/0000-0002-0981-7442</v>
      </c>
      <c r="Z821" s="46" t="str">
        <f>IF(W821="","",_xlfn.LET(_xlpm.x,VLOOKUP(W821,'Drop-down_menus'!$D$2:$E$13,2,FALSE),IF(_xlpm.x=0,"",_xlpm.x)))</f>
        <v/>
      </c>
      <c r="AA821" s="46" t="str">
        <f>IF(X821="","",_xlfn.LET(_xlpm.x,VLOOKUP(X821,'Drop-down_menus'!$D$2:$E$13,2,FALSE),IF(_xlpm.x=0,"",_xlpm.x)))</f>
        <v/>
      </c>
      <c r="AB821" s="46" t="s">
        <v>1252</v>
      </c>
      <c r="AC821" s="46" t="s">
        <v>1255</v>
      </c>
    </row>
    <row r="822" spans="2:29" ht="13.5" customHeight="1">
      <c r="B822" s="46">
        <v>652</v>
      </c>
      <c r="C822" s="46" t="s">
        <v>123</v>
      </c>
      <c r="D822" s="46" t="b">
        <f>COUNTIF(Events!$B$2:$B$171, C822) &gt; 0</f>
        <v>1</v>
      </c>
      <c r="E822" s="46" t="s">
        <v>169</v>
      </c>
      <c r="F822" s="46" t="s">
        <v>262</v>
      </c>
      <c r="G822" s="46" t="s">
        <v>232</v>
      </c>
      <c r="I822" s="46" t="s">
        <v>232</v>
      </c>
      <c r="J822" s="46" t="str">
        <f>IF(I822="","",_xlfn.LET(_xlpm.x,VLOOKUP(I822,'2026-01-09_taxon-match'!$A$2:$N$81,4,FALSE),IF(_xlpm.x=0,"",_xlpm.x)))</f>
        <v>Terebellidae</v>
      </c>
      <c r="L822" s="46" t="str">
        <f>IF(I822="","",_xlfn.LET(_xlpm.x,VLOOKUP(I822,'2026-01-09_taxon-match'!$A$2:$N$81,3,FALSE),IF(_xlpm.x=0,"",_xlpm.x)))</f>
        <v/>
      </c>
      <c r="M822" s="46" t="str">
        <f>IF($I822="","",_xlfn.LET(_xlpm.x,VLOOKUP($I822,'2026-01-09_taxon-match'!$A$2:$N$81,5,FALSE),IF(_xlpm.x=0,"",_xlpm.x)))</f>
        <v/>
      </c>
      <c r="N822" s="46" t="str">
        <f>IF($I822="","",_xlfn.LET(_xlpm.x,VLOOKUP($I822,'2026-01-09_taxon-match'!$A$2:$N$81,6,FALSE),IF(_xlpm.x=0,"",_xlpm.x)))</f>
        <v/>
      </c>
      <c r="O822" s="46" t="str">
        <f>IF($I822="","",_xlfn.LET(_xlpm.x,VLOOKUP($I822,'2026-01-09_taxon-match'!$A$2:$N$81,7,FALSE),IF(_xlpm.x=0,"",_xlpm.x)))</f>
        <v/>
      </c>
      <c r="P822" s="46" t="str">
        <f>IF($I822="","",_xlfn.LET(_xlpm.x,VLOOKUP($I822,'2026-01-09_taxon-match'!$A$2:$N$81,8,FALSE),IF(_xlpm.x=0,"",_xlpm.x)))</f>
        <v/>
      </c>
      <c r="Q822" s="46" t="str">
        <f>IF($I822="","",_xlfn.LET(_xlpm.x,VLOOKUP($I822,'2026-01-09_taxon-match'!$A$2:$N$81,9,FALSE),IF(_xlpm.x=0,"",_xlpm.x)))</f>
        <v/>
      </c>
      <c r="R822" s="46" t="str">
        <f>IF($I822="","",_xlfn.LET(_xlpm.x,VLOOKUP($I822,'2026-01-09_taxon-match'!$A$2:$N$81,10,FALSE),IF(_xlpm.x=0,"",_xlpm.x)))</f>
        <v/>
      </c>
      <c r="S822" s="46" t="str">
        <f>IF($I822="","",_xlfn.LET(_xlpm.x,VLOOKUP($I822,'2026-01-09_taxon-match'!$A$2:$N$81,11,FALSE),IF(_xlpm.x=0,"",_xlpm.x)))</f>
        <v/>
      </c>
      <c r="T822" s="46" t="str">
        <f>IF($I822="","",_xlfn.LET(_xlpm.x,VLOOKUP($I822,'2026-01-09_taxon-match'!$A$2:$N$81,13,FALSE),IF(_xlpm.x=0,"",_xlpm.x)))</f>
        <v/>
      </c>
      <c r="U822" s="46">
        <v>1</v>
      </c>
      <c r="V822" s="46" t="s">
        <v>58</v>
      </c>
      <c r="Y822" s="46" t="str">
        <f>IF(V822="","",_xlfn.LET(_xlpm.x,VLOOKUP(V822,'Drop-down_menus'!$D$2:$E$13,2,FALSE),IF(_xlpm.x=0,"",_xlpm.x)))</f>
        <v>https://orcid.org/0000-0002-9708-1761</v>
      </c>
      <c r="Z822" s="46" t="str">
        <f>IF(W822="","",_xlfn.LET(_xlpm.x,VLOOKUP(W822,'Drop-down_menus'!$D$2:$E$13,2,FALSE),IF(_xlpm.x=0,"",_xlpm.x)))</f>
        <v/>
      </c>
      <c r="AA822" s="46" t="str">
        <f>IF(X822="","",_xlfn.LET(_xlpm.x,VLOOKUP(X822,'Drop-down_menus'!$D$2:$E$13,2,FALSE),IF(_xlpm.x=0,"",_xlpm.x)))</f>
        <v/>
      </c>
      <c r="AB822" s="14" t="s">
        <v>263</v>
      </c>
      <c r="AC822" s="14" t="s">
        <v>301</v>
      </c>
    </row>
    <row r="823" spans="2:29" ht="13.5" customHeight="1">
      <c r="B823" s="46">
        <v>653</v>
      </c>
      <c r="C823" s="46" t="s">
        <v>123</v>
      </c>
      <c r="D823" s="46" t="b">
        <f>COUNTIF(Events!$B$2:$B$171, C823) &gt; 0</f>
        <v>1</v>
      </c>
      <c r="G823" s="46" t="s">
        <v>1201</v>
      </c>
      <c r="I823" s="46" t="s">
        <v>232</v>
      </c>
      <c r="J823" s="46" t="str">
        <f>IF(I823="","",_xlfn.LET(_xlpm.x,VLOOKUP(I823,'2026-01-09_taxon-match'!$A$2:$N$81,4,FALSE),IF(_xlpm.x=0,"",_xlpm.x)))</f>
        <v>Terebellidae</v>
      </c>
      <c r="K823" s="46" t="s">
        <v>1318</v>
      </c>
      <c r="L823" s="46" t="str">
        <f>IF(I823="","",_xlfn.LET(_xlpm.x,VLOOKUP(I823,'2026-01-09_taxon-match'!$A$2:$N$81,3,FALSE),IF(_xlpm.x=0,"",_xlpm.x)))</f>
        <v/>
      </c>
      <c r="M823" s="46" t="str">
        <f>IF($I823="","",_xlfn.LET(_xlpm.x,VLOOKUP($I823,'2026-01-09_taxon-match'!$A$2:$N$81,5,FALSE),IF(_xlpm.x=0,"",_xlpm.x)))</f>
        <v/>
      </c>
      <c r="N823" s="46" t="str">
        <f>IF($I823="","",_xlfn.LET(_xlpm.x,VLOOKUP($I823,'2026-01-09_taxon-match'!$A$2:$N$81,6,FALSE),IF(_xlpm.x=0,"",_xlpm.x)))</f>
        <v/>
      </c>
      <c r="O823" s="46" t="str">
        <f>IF($I823="","",_xlfn.LET(_xlpm.x,VLOOKUP($I823,'2026-01-09_taxon-match'!$A$2:$N$81,7,FALSE),IF(_xlpm.x=0,"",_xlpm.x)))</f>
        <v/>
      </c>
      <c r="P823" s="46" t="str">
        <f>IF($I823="","",_xlfn.LET(_xlpm.x,VLOOKUP($I823,'2026-01-09_taxon-match'!$A$2:$N$81,8,FALSE),IF(_xlpm.x=0,"",_xlpm.x)))</f>
        <v/>
      </c>
      <c r="Q823" s="46" t="str">
        <f>IF($I823="","",_xlfn.LET(_xlpm.x,VLOOKUP($I823,'2026-01-09_taxon-match'!$A$2:$N$81,9,FALSE),IF(_xlpm.x=0,"",_xlpm.x)))</f>
        <v/>
      </c>
      <c r="R823" s="46" t="str">
        <f>IF($I823="","",_xlfn.LET(_xlpm.x,VLOOKUP($I823,'2026-01-09_taxon-match'!$A$2:$N$81,10,FALSE),IF(_xlpm.x=0,"",_xlpm.x)))</f>
        <v/>
      </c>
      <c r="S823" s="46" t="str">
        <f>IF($I823="","",_xlfn.LET(_xlpm.x,VLOOKUP($I823,'2026-01-09_taxon-match'!$A$2:$N$81,11,FALSE),IF(_xlpm.x=0,"",_xlpm.x)))</f>
        <v/>
      </c>
      <c r="T823" s="46" t="str">
        <f>IF($I823="","",_xlfn.LET(_xlpm.x,VLOOKUP($I823,'2026-01-09_taxon-match'!$A$2:$N$81,13,FALSE),IF(_xlpm.x=0,"",_xlpm.x)))</f>
        <v/>
      </c>
      <c r="U823" s="46">
        <v>1</v>
      </c>
      <c r="V823" t="s">
        <v>43</v>
      </c>
      <c r="Y823" s="46" t="str">
        <f>IF(V823="","",_xlfn.LET(_xlpm.x,VLOOKUP(V823,'Drop-down_menus'!$D$2:$E$13,2,FALSE),IF(_xlpm.x=0,"",_xlpm.x)))</f>
        <v>https://orcid.org/0000-0002-0981-7442</v>
      </c>
      <c r="Z823" s="46" t="str">
        <f>IF(W823="","",_xlfn.LET(_xlpm.x,VLOOKUP(W823,'Drop-down_menus'!$D$2:$E$13,2,FALSE),IF(_xlpm.x=0,"",_xlpm.x)))</f>
        <v/>
      </c>
      <c r="AA823" s="46" t="str">
        <f>IF(X823="","",_xlfn.LET(_xlpm.x,VLOOKUP(X823,'Drop-down_menus'!$D$2:$E$13,2,FALSE),IF(_xlpm.x=0,"",_xlpm.x)))</f>
        <v/>
      </c>
      <c r="AB823" s="46" t="s">
        <v>1252</v>
      </c>
      <c r="AC823" s="46" t="s">
        <v>1255</v>
      </c>
    </row>
    <row r="824" spans="2:29" ht="13.5" customHeight="1">
      <c r="B824" s="46">
        <v>653</v>
      </c>
      <c r="C824" s="46" t="s">
        <v>123</v>
      </c>
      <c r="D824" s="46" t="b">
        <f>COUNTIF(Events!$B$2:$B$171, C824) &gt; 0</f>
        <v>1</v>
      </c>
      <c r="E824" s="46" t="s">
        <v>169</v>
      </c>
      <c r="F824" s="46" t="s">
        <v>262</v>
      </c>
      <c r="G824" s="46" t="s">
        <v>232</v>
      </c>
      <c r="I824" s="46" t="s">
        <v>232</v>
      </c>
      <c r="J824" s="46" t="str">
        <f>IF(I824="","",_xlfn.LET(_xlpm.x,VLOOKUP(I824,'2026-01-09_taxon-match'!$A$2:$N$81,4,FALSE),IF(_xlpm.x=0,"",_xlpm.x)))</f>
        <v>Terebellidae</v>
      </c>
      <c r="L824" s="46" t="str">
        <f>IF(I824="","",_xlfn.LET(_xlpm.x,VLOOKUP(I824,'2026-01-09_taxon-match'!$A$2:$N$81,3,FALSE),IF(_xlpm.x=0,"",_xlpm.x)))</f>
        <v/>
      </c>
      <c r="M824" s="46" t="str">
        <f>IF($I824="","",_xlfn.LET(_xlpm.x,VLOOKUP($I824,'2026-01-09_taxon-match'!$A$2:$N$81,5,FALSE),IF(_xlpm.x=0,"",_xlpm.x)))</f>
        <v/>
      </c>
      <c r="N824" s="46" t="str">
        <f>IF($I824="","",_xlfn.LET(_xlpm.x,VLOOKUP($I824,'2026-01-09_taxon-match'!$A$2:$N$81,6,FALSE),IF(_xlpm.x=0,"",_xlpm.x)))</f>
        <v/>
      </c>
      <c r="O824" s="46" t="str">
        <f>IF($I824="","",_xlfn.LET(_xlpm.x,VLOOKUP($I824,'2026-01-09_taxon-match'!$A$2:$N$81,7,FALSE),IF(_xlpm.x=0,"",_xlpm.x)))</f>
        <v/>
      </c>
      <c r="P824" s="46" t="str">
        <f>IF($I824="","",_xlfn.LET(_xlpm.x,VLOOKUP($I824,'2026-01-09_taxon-match'!$A$2:$N$81,8,FALSE),IF(_xlpm.x=0,"",_xlpm.x)))</f>
        <v/>
      </c>
      <c r="Q824" s="46" t="str">
        <f>IF($I824="","",_xlfn.LET(_xlpm.x,VLOOKUP($I824,'2026-01-09_taxon-match'!$A$2:$N$81,9,FALSE),IF(_xlpm.x=0,"",_xlpm.x)))</f>
        <v/>
      </c>
      <c r="R824" s="46" t="str">
        <f>IF($I824="","",_xlfn.LET(_xlpm.x,VLOOKUP($I824,'2026-01-09_taxon-match'!$A$2:$N$81,10,FALSE),IF(_xlpm.x=0,"",_xlpm.x)))</f>
        <v/>
      </c>
      <c r="S824" s="46" t="str">
        <f>IF($I824="","",_xlfn.LET(_xlpm.x,VLOOKUP($I824,'2026-01-09_taxon-match'!$A$2:$N$81,11,FALSE),IF(_xlpm.x=0,"",_xlpm.x)))</f>
        <v/>
      </c>
      <c r="T824" s="46" t="str">
        <f>IF($I824="","",_xlfn.LET(_xlpm.x,VLOOKUP($I824,'2026-01-09_taxon-match'!$A$2:$N$81,13,FALSE),IF(_xlpm.x=0,"",_xlpm.x)))</f>
        <v/>
      </c>
      <c r="U824" s="46">
        <v>1</v>
      </c>
      <c r="V824" s="46" t="s">
        <v>58</v>
      </c>
      <c r="Y824" s="46" t="str">
        <f>IF(V824="","",_xlfn.LET(_xlpm.x,VLOOKUP(V824,'Drop-down_menus'!$D$2:$E$13,2,FALSE),IF(_xlpm.x=0,"",_xlpm.x)))</f>
        <v>https://orcid.org/0000-0002-9708-1761</v>
      </c>
      <c r="Z824" s="46" t="str">
        <f>IF(W824="","",_xlfn.LET(_xlpm.x,VLOOKUP(W824,'Drop-down_menus'!$D$2:$E$13,2,FALSE),IF(_xlpm.x=0,"",_xlpm.x)))</f>
        <v/>
      </c>
      <c r="AA824" s="46" t="str">
        <f>IF(X824="","",_xlfn.LET(_xlpm.x,VLOOKUP(X824,'Drop-down_menus'!$D$2:$E$13,2,FALSE),IF(_xlpm.x=0,"",_xlpm.x)))</f>
        <v/>
      </c>
      <c r="AB824" s="14" t="s">
        <v>263</v>
      </c>
      <c r="AC824" s="14" t="s">
        <v>301</v>
      </c>
    </row>
    <row r="825" spans="2:29" ht="13.5" customHeight="1">
      <c r="B825" s="46">
        <v>654</v>
      </c>
      <c r="C825" s="46" t="s">
        <v>123</v>
      </c>
      <c r="D825" s="46" t="b">
        <f>COUNTIF(Events!$B$2:$B$171, C825) &gt; 0</f>
        <v>1</v>
      </c>
      <c r="G825" s="46" t="s">
        <v>1200</v>
      </c>
      <c r="I825" s="46" t="s">
        <v>509</v>
      </c>
      <c r="J825" s="46" t="str">
        <f>IF(I825="","",_xlfn.LET(_xlpm.x,VLOOKUP(I825,'2026-01-09_taxon-match'!$A$2:$N$81,4,FALSE),IF(_xlpm.x=0,"",_xlpm.x)))</f>
        <v>Nemertea</v>
      </c>
      <c r="K825" s="46" t="s">
        <v>1318</v>
      </c>
      <c r="L825" s="46" t="str">
        <f>IF(I825="","",_xlfn.LET(_xlpm.x,VLOOKUP(I825,'2026-01-09_taxon-match'!$A$2:$N$81,3,FALSE),IF(_xlpm.x=0,"",_xlpm.x)))</f>
        <v>urn:lsid:marinespecies.org:taxname:152391</v>
      </c>
      <c r="M825" s="46" t="str">
        <f>IF($I825="","",_xlfn.LET(_xlpm.x,VLOOKUP($I825,'2026-01-09_taxon-match'!$A$2:$N$81,5,FALSE),IF(_xlpm.x=0,"",_xlpm.x)))</f>
        <v/>
      </c>
      <c r="N825" s="46" t="str">
        <f>IF($I825="","",_xlfn.LET(_xlpm.x,VLOOKUP($I825,'2026-01-09_taxon-match'!$A$2:$N$81,6,FALSE),IF(_xlpm.x=0,"",_xlpm.x)))</f>
        <v>Animalia</v>
      </c>
      <c r="O825" s="46" t="str">
        <f>IF($I825="","",_xlfn.LET(_xlpm.x,VLOOKUP($I825,'2026-01-09_taxon-match'!$A$2:$N$81,7,FALSE),IF(_xlpm.x=0,"",_xlpm.x)))</f>
        <v>Nemertea</v>
      </c>
      <c r="P825" s="46" t="str">
        <f>IF($I825="","",_xlfn.LET(_xlpm.x,VLOOKUP($I825,'2026-01-09_taxon-match'!$A$2:$N$81,8,FALSE),IF(_xlpm.x=0,"",_xlpm.x)))</f>
        <v/>
      </c>
      <c r="Q825" s="46" t="str">
        <f>IF($I825="","",_xlfn.LET(_xlpm.x,VLOOKUP($I825,'2026-01-09_taxon-match'!$A$2:$N$81,9,FALSE),IF(_xlpm.x=0,"",_xlpm.x)))</f>
        <v/>
      </c>
      <c r="R825" s="46" t="str">
        <f>IF($I825="","",_xlfn.LET(_xlpm.x,VLOOKUP($I825,'2026-01-09_taxon-match'!$A$2:$N$81,10,FALSE),IF(_xlpm.x=0,"",_xlpm.x)))</f>
        <v/>
      </c>
      <c r="S825" s="46" t="str">
        <f>IF($I825="","",_xlfn.LET(_xlpm.x,VLOOKUP($I825,'2026-01-09_taxon-match'!$A$2:$N$81,11,FALSE),IF(_xlpm.x=0,"",_xlpm.x)))</f>
        <v/>
      </c>
      <c r="T825" s="46" t="str">
        <f>IF($I825="","",_xlfn.LET(_xlpm.x,VLOOKUP($I825,'2026-01-09_taxon-match'!$A$2:$N$81,13,FALSE),IF(_xlpm.x=0,"",_xlpm.x)))</f>
        <v/>
      </c>
      <c r="U825" s="46">
        <v>1</v>
      </c>
      <c r="V825" s="2" t="s">
        <v>58</v>
      </c>
      <c r="Y825" s="46" t="str">
        <f>IF(V825="","",_xlfn.LET(_xlpm.x,VLOOKUP(V825,'Drop-down_menus'!$D$2:$E$13,2,FALSE),IF(_xlpm.x=0,"",_xlpm.x)))</f>
        <v>https://orcid.org/0000-0002-9708-1761</v>
      </c>
      <c r="Z825" s="46" t="str">
        <f>IF(W825="","",_xlfn.LET(_xlpm.x,VLOOKUP(W825,'Drop-down_menus'!$D$2:$E$13,2,FALSE),IF(_xlpm.x=0,"",_xlpm.x)))</f>
        <v/>
      </c>
      <c r="AA825" s="46" t="str">
        <f>IF(X825="","",_xlfn.LET(_xlpm.x,VLOOKUP(X825,'Drop-down_menus'!$D$2:$E$13,2,FALSE),IF(_xlpm.x=0,"",_xlpm.x)))</f>
        <v/>
      </c>
      <c r="AB825" s="46" t="s">
        <v>1252</v>
      </c>
      <c r="AC825" s="46" t="s">
        <v>1255</v>
      </c>
    </row>
    <row r="826" spans="2:29" ht="13.5" customHeight="1">
      <c r="B826" s="46">
        <v>654</v>
      </c>
      <c r="C826" s="46" t="s">
        <v>123</v>
      </c>
      <c r="D826" s="46" t="b">
        <f>COUNTIF(Events!$B$2:$B$171, C826) &gt; 0</f>
        <v>1</v>
      </c>
      <c r="E826" s="46" t="s">
        <v>169</v>
      </c>
      <c r="F826" s="46" t="s">
        <v>262</v>
      </c>
      <c r="G826" s="46" t="s">
        <v>312</v>
      </c>
      <c r="I826" s="46" t="s">
        <v>509</v>
      </c>
      <c r="J826" s="46" t="str">
        <f>IF(I826="","",_xlfn.LET(_xlpm.x,VLOOKUP(I826,'2026-01-09_taxon-match'!$A$2:$N$81,4,FALSE),IF(_xlpm.x=0,"",_xlpm.x)))</f>
        <v>Nemertea</v>
      </c>
      <c r="L826" s="46" t="str">
        <f>IF(I826="","",_xlfn.LET(_xlpm.x,VLOOKUP(I826,'2026-01-09_taxon-match'!$A$2:$N$81,3,FALSE),IF(_xlpm.x=0,"",_xlpm.x)))</f>
        <v>urn:lsid:marinespecies.org:taxname:152391</v>
      </c>
      <c r="M826" s="46" t="str">
        <f>IF($I826="","",_xlfn.LET(_xlpm.x,VLOOKUP($I826,'2026-01-09_taxon-match'!$A$2:$N$81,5,FALSE),IF(_xlpm.x=0,"",_xlpm.x)))</f>
        <v/>
      </c>
      <c r="N826" s="46" t="str">
        <f>IF($I826="","",_xlfn.LET(_xlpm.x,VLOOKUP($I826,'2026-01-09_taxon-match'!$A$2:$N$81,6,FALSE),IF(_xlpm.x=0,"",_xlpm.x)))</f>
        <v>Animalia</v>
      </c>
      <c r="O826" s="46" t="str">
        <f>IF($I826="","",_xlfn.LET(_xlpm.x,VLOOKUP($I826,'2026-01-09_taxon-match'!$A$2:$N$81,7,FALSE),IF(_xlpm.x=0,"",_xlpm.x)))</f>
        <v>Nemertea</v>
      </c>
      <c r="P826" s="46" t="str">
        <f>IF($I826="","",_xlfn.LET(_xlpm.x,VLOOKUP($I826,'2026-01-09_taxon-match'!$A$2:$N$81,8,FALSE),IF(_xlpm.x=0,"",_xlpm.x)))</f>
        <v/>
      </c>
      <c r="Q826" s="46" t="str">
        <f>IF($I826="","",_xlfn.LET(_xlpm.x,VLOOKUP($I826,'2026-01-09_taxon-match'!$A$2:$N$81,9,FALSE),IF(_xlpm.x=0,"",_xlpm.x)))</f>
        <v/>
      </c>
      <c r="R826" s="46" t="str">
        <f>IF($I826="","",_xlfn.LET(_xlpm.x,VLOOKUP($I826,'2026-01-09_taxon-match'!$A$2:$N$81,10,FALSE),IF(_xlpm.x=0,"",_xlpm.x)))</f>
        <v/>
      </c>
      <c r="S826" s="46" t="str">
        <f>IF($I826="","",_xlfn.LET(_xlpm.x,VLOOKUP($I826,'2026-01-09_taxon-match'!$A$2:$N$81,11,FALSE),IF(_xlpm.x=0,"",_xlpm.x)))</f>
        <v/>
      </c>
      <c r="T826" s="46" t="str">
        <f>IF($I826="","",_xlfn.LET(_xlpm.x,VLOOKUP($I826,'2026-01-09_taxon-match'!$A$2:$N$81,13,FALSE),IF(_xlpm.x=0,"",_xlpm.x)))</f>
        <v/>
      </c>
      <c r="U826" s="46">
        <v>1</v>
      </c>
      <c r="V826" s="46" t="s">
        <v>58</v>
      </c>
      <c r="Y826" s="46" t="str">
        <f>IF(V826="","",_xlfn.LET(_xlpm.x,VLOOKUP(V826,'Drop-down_menus'!$D$2:$E$13,2,FALSE),IF(_xlpm.x=0,"",_xlpm.x)))</f>
        <v>https://orcid.org/0000-0002-9708-1761</v>
      </c>
      <c r="Z826" s="46" t="str">
        <f>IF(W826="","",_xlfn.LET(_xlpm.x,VLOOKUP(W826,'Drop-down_menus'!$D$2:$E$13,2,FALSE),IF(_xlpm.x=0,"",_xlpm.x)))</f>
        <v/>
      </c>
      <c r="AA826" s="46" t="str">
        <f>IF(X826="","",_xlfn.LET(_xlpm.x,VLOOKUP(X826,'Drop-down_menus'!$D$2:$E$13,2,FALSE),IF(_xlpm.x=0,"",_xlpm.x)))</f>
        <v/>
      </c>
      <c r="AB826" s="14" t="s">
        <v>263</v>
      </c>
      <c r="AC826" s="14" t="s">
        <v>301</v>
      </c>
    </row>
    <row r="827" spans="2:29" ht="13.5" customHeight="1">
      <c r="B827" s="46">
        <v>655</v>
      </c>
      <c r="C827" s="46" t="s">
        <v>123</v>
      </c>
      <c r="D827" s="46" t="b">
        <f>COUNTIF(Events!$B$2:$B$171, C827) &gt; 0</f>
        <v>1</v>
      </c>
      <c r="G827" s="46" t="s">
        <v>1200</v>
      </c>
      <c r="I827" s="46" t="s">
        <v>509</v>
      </c>
      <c r="J827" s="46" t="str">
        <f>IF(I827="","",_xlfn.LET(_xlpm.x,VLOOKUP(I827,'2026-01-09_taxon-match'!$A$2:$N$81,4,FALSE),IF(_xlpm.x=0,"",_xlpm.x)))</f>
        <v>Nemertea</v>
      </c>
      <c r="K827" s="46" t="s">
        <v>1318</v>
      </c>
      <c r="L827" s="46" t="str">
        <f>IF(I827="","",_xlfn.LET(_xlpm.x,VLOOKUP(I827,'2026-01-09_taxon-match'!$A$2:$N$81,3,FALSE),IF(_xlpm.x=0,"",_xlpm.x)))</f>
        <v>urn:lsid:marinespecies.org:taxname:152391</v>
      </c>
      <c r="M827" s="46" t="str">
        <f>IF($I827="","",_xlfn.LET(_xlpm.x,VLOOKUP($I827,'2026-01-09_taxon-match'!$A$2:$N$81,5,FALSE),IF(_xlpm.x=0,"",_xlpm.x)))</f>
        <v/>
      </c>
      <c r="N827" s="46" t="str">
        <f>IF($I827="","",_xlfn.LET(_xlpm.x,VLOOKUP($I827,'2026-01-09_taxon-match'!$A$2:$N$81,6,FALSE),IF(_xlpm.x=0,"",_xlpm.x)))</f>
        <v>Animalia</v>
      </c>
      <c r="O827" s="46" t="str">
        <f>IF($I827="","",_xlfn.LET(_xlpm.x,VLOOKUP($I827,'2026-01-09_taxon-match'!$A$2:$N$81,7,FALSE),IF(_xlpm.x=0,"",_xlpm.x)))</f>
        <v>Nemertea</v>
      </c>
      <c r="P827" s="46" t="str">
        <f>IF($I827="","",_xlfn.LET(_xlpm.x,VLOOKUP($I827,'2026-01-09_taxon-match'!$A$2:$N$81,8,FALSE),IF(_xlpm.x=0,"",_xlpm.x)))</f>
        <v/>
      </c>
      <c r="Q827" s="46" t="str">
        <f>IF($I827="","",_xlfn.LET(_xlpm.x,VLOOKUP($I827,'2026-01-09_taxon-match'!$A$2:$N$81,9,FALSE),IF(_xlpm.x=0,"",_xlpm.x)))</f>
        <v/>
      </c>
      <c r="R827" s="46" t="str">
        <f>IF($I827="","",_xlfn.LET(_xlpm.x,VLOOKUP($I827,'2026-01-09_taxon-match'!$A$2:$N$81,10,FALSE),IF(_xlpm.x=0,"",_xlpm.x)))</f>
        <v/>
      </c>
      <c r="S827" s="46" t="str">
        <f>IF($I827="","",_xlfn.LET(_xlpm.x,VLOOKUP($I827,'2026-01-09_taxon-match'!$A$2:$N$81,11,FALSE),IF(_xlpm.x=0,"",_xlpm.x)))</f>
        <v/>
      </c>
      <c r="T827" s="46" t="str">
        <f>IF($I827="","",_xlfn.LET(_xlpm.x,VLOOKUP($I827,'2026-01-09_taxon-match'!$A$2:$N$81,13,FALSE),IF(_xlpm.x=0,"",_xlpm.x)))</f>
        <v/>
      </c>
      <c r="U827" s="46">
        <v>1</v>
      </c>
      <c r="V827" s="2" t="s">
        <v>58</v>
      </c>
      <c r="Y827" s="46" t="str">
        <f>IF(V827="","",_xlfn.LET(_xlpm.x,VLOOKUP(V827,'Drop-down_menus'!$D$2:$E$13,2,FALSE),IF(_xlpm.x=0,"",_xlpm.x)))</f>
        <v>https://orcid.org/0000-0002-9708-1761</v>
      </c>
      <c r="Z827" s="46" t="str">
        <f>IF(W827="","",_xlfn.LET(_xlpm.x,VLOOKUP(W827,'Drop-down_menus'!$D$2:$E$13,2,FALSE),IF(_xlpm.x=0,"",_xlpm.x)))</f>
        <v/>
      </c>
      <c r="AA827" s="46" t="str">
        <f>IF(X827="","",_xlfn.LET(_xlpm.x,VLOOKUP(X827,'Drop-down_menus'!$D$2:$E$13,2,FALSE),IF(_xlpm.x=0,"",_xlpm.x)))</f>
        <v/>
      </c>
      <c r="AB827" s="46" t="s">
        <v>1252</v>
      </c>
      <c r="AC827" s="46" t="s">
        <v>1255</v>
      </c>
    </row>
    <row r="828" spans="2:29" ht="13.5" customHeight="1">
      <c r="B828" s="46">
        <v>655</v>
      </c>
      <c r="C828" s="46" t="s">
        <v>123</v>
      </c>
      <c r="D828" s="46" t="b">
        <f>COUNTIF(Events!$B$2:$B$171, C828) &gt; 0</f>
        <v>1</v>
      </c>
      <c r="E828" s="46" t="s">
        <v>169</v>
      </c>
      <c r="F828" s="46" t="s">
        <v>262</v>
      </c>
      <c r="G828" s="46" t="s">
        <v>312</v>
      </c>
      <c r="I828" s="46" t="s">
        <v>509</v>
      </c>
      <c r="J828" s="46" t="str">
        <f>IF(I828="","",_xlfn.LET(_xlpm.x,VLOOKUP(I828,'2026-01-09_taxon-match'!$A$2:$N$81,4,FALSE),IF(_xlpm.x=0,"",_xlpm.x)))</f>
        <v>Nemertea</v>
      </c>
      <c r="L828" s="46" t="str">
        <f>IF(I828="","",_xlfn.LET(_xlpm.x,VLOOKUP(I828,'2026-01-09_taxon-match'!$A$2:$N$81,3,FALSE),IF(_xlpm.x=0,"",_xlpm.x)))</f>
        <v>urn:lsid:marinespecies.org:taxname:152391</v>
      </c>
      <c r="M828" s="46" t="str">
        <f>IF($I828="","",_xlfn.LET(_xlpm.x,VLOOKUP($I828,'2026-01-09_taxon-match'!$A$2:$N$81,5,FALSE),IF(_xlpm.x=0,"",_xlpm.x)))</f>
        <v/>
      </c>
      <c r="N828" s="46" t="str">
        <f>IF($I828="","",_xlfn.LET(_xlpm.x,VLOOKUP($I828,'2026-01-09_taxon-match'!$A$2:$N$81,6,FALSE),IF(_xlpm.x=0,"",_xlpm.x)))</f>
        <v>Animalia</v>
      </c>
      <c r="O828" s="46" t="str">
        <f>IF($I828="","",_xlfn.LET(_xlpm.x,VLOOKUP($I828,'2026-01-09_taxon-match'!$A$2:$N$81,7,FALSE),IF(_xlpm.x=0,"",_xlpm.x)))</f>
        <v>Nemertea</v>
      </c>
      <c r="P828" s="46" t="str">
        <f>IF($I828="","",_xlfn.LET(_xlpm.x,VLOOKUP($I828,'2026-01-09_taxon-match'!$A$2:$N$81,8,FALSE),IF(_xlpm.x=0,"",_xlpm.x)))</f>
        <v/>
      </c>
      <c r="Q828" s="46" t="str">
        <f>IF($I828="","",_xlfn.LET(_xlpm.x,VLOOKUP($I828,'2026-01-09_taxon-match'!$A$2:$N$81,9,FALSE),IF(_xlpm.x=0,"",_xlpm.x)))</f>
        <v/>
      </c>
      <c r="R828" s="46" t="str">
        <f>IF($I828="","",_xlfn.LET(_xlpm.x,VLOOKUP($I828,'2026-01-09_taxon-match'!$A$2:$N$81,10,FALSE),IF(_xlpm.x=0,"",_xlpm.x)))</f>
        <v/>
      </c>
      <c r="S828" s="46" t="str">
        <f>IF($I828="","",_xlfn.LET(_xlpm.x,VLOOKUP($I828,'2026-01-09_taxon-match'!$A$2:$N$81,11,FALSE),IF(_xlpm.x=0,"",_xlpm.x)))</f>
        <v/>
      </c>
      <c r="T828" s="46" t="str">
        <f>IF($I828="","",_xlfn.LET(_xlpm.x,VLOOKUP($I828,'2026-01-09_taxon-match'!$A$2:$N$81,13,FALSE),IF(_xlpm.x=0,"",_xlpm.x)))</f>
        <v/>
      </c>
      <c r="U828" s="46">
        <v>1</v>
      </c>
      <c r="V828" s="46" t="s">
        <v>58</v>
      </c>
      <c r="Y828" s="46" t="str">
        <f>IF(V828="","",_xlfn.LET(_xlpm.x,VLOOKUP(V828,'Drop-down_menus'!$D$2:$E$13,2,FALSE),IF(_xlpm.x=0,"",_xlpm.x)))</f>
        <v>https://orcid.org/0000-0002-9708-1761</v>
      </c>
      <c r="Z828" s="46" t="str">
        <f>IF(W828="","",_xlfn.LET(_xlpm.x,VLOOKUP(W828,'Drop-down_menus'!$D$2:$E$13,2,FALSE),IF(_xlpm.x=0,"",_xlpm.x)))</f>
        <v/>
      </c>
      <c r="AA828" s="46" t="str">
        <f>IF(X828="","",_xlfn.LET(_xlpm.x,VLOOKUP(X828,'Drop-down_menus'!$D$2:$E$13,2,FALSE),IF(_xlpm.x=0,"",_xlpm.x)))</f>
        <v/>
      </c>
      <c r="AB828" s="14" t="s">
        <v>263</v>
      </c>
      <c r="AC828" s="14" t="s">
        <v>301</v>
      </c>
    </row>
    <row r="829" spans="2:29" ht="13.5" customHeight="1">
      <c r="B829" s="46">
        <v>656</v>
      </c>
      <c r="C829" s="46" t="s">
        <v>123</v>
      </c>
      <c r="D829" s="46" t="b">
        <f>COUNTIF(Events!$B$2:$B$171, C829) &gt; 0</f>
        <v>1</v>
      </c>
      <c r="G829" s="46" t="s">
        <v>1200</v>
      </c>
      <c r="I829" s="46" t="s">
        <v>509</v>
      </c>
      <c r="J829" s="46" t="str">
        <f>IF(I829="","",_xlfn.LET(_xlpm.x,VLOOKUP(I829,'2026-01-09_taxon-match'!$A$2:$N$81,4,FALSE),IF(_xlpm.x=0,"",_xlpm.x)))</f>
        <v>Nemertea</v>
      </c>
      <c r="K829" s="46" t="s">
        <v>1318</v>
      </c>
      <c r="L829" s="46" t="str">
        <f>IF(I829="","",_xlfn.LET(_xlpm.x,VLOOKUP(I829,'2026-01-09_taxon-match'!$A$2:$N$81,3,FALSE),IF(_xlpm.x=0,"",_xlpm.x)))</f>
        <v>urn:lsid:marinespecies.org:taxname:152391</v>
      </c>
      <c r="M829" s="46" t="str">
        <f>IF($I829="","",_xlfn.LET(_xlpm.x,VLOOKUP($I829,'2026-01-09_taxon-match'!$A$2:$N$81,5,FALSE),IF(_xlpm.x=0,"",_xlpm.x)))</f>
        <v/>
      </c>
      <c r="N829" s="46" t="str">
        <f>IF($I829="","",_xlfn.LET(_xlpm.x,VLOOKUP($I829,'2026-01-09_taxon-match'!$A$2:$N$81,6,FALSE),IF(_xlpm.x=0,"",_xlpm.x)))</f>
        <v>Animalia</v>
      </c>
      <c r="O829" s="46" t="str">
        <f>IF($I829="","",_xlfn.LET(_xlpm.x,VLOOKUP($I829,'2026-01-09_taxon-match'!$A$2:$N$81,7,FALSE),IF(_xlpm.x=0,"",_xlpm.x)))</f>
        <v>Nemertea</v>
      </c>
      <c r="P829" s="46" t="str">
        <f>IF($I829="","",_xlfn.LET(_xlpm.x,VLOOKUP($I829,'2026-01-09_taxon-match'!$A$2:$N$81,8,FALSE),IF(_xlpm.x=0,"",_xlpm.x)))</f>
        <v/>
      </c>
      <c r="Q829" s="46" t="str">
        <f>IF($I829="","",_xlfn.LET(_xlpm.x,VLOOKUP($I829,'2026-01-09_taxon-match'!$A$2:$N$81,9,FALSE),IF(_xlpm.x=0,"",_xlpm.x)))</f>
        <v/>
      </c>
      <c r="R829" s="46" t="str">
        <f>IF($I829="","",_xlfn.LET(_xlpm.x,VLOOKUP($I829,'2026-01-09_taxon-match'!$A$2:$N$81,10,FALSE),IF(_xlpm.x=0,"",_xlpm.x)))</f>
        <v/>
      </c>
      <c r="S829" s="46" t="str">
        <f>IF($I829="","",_xlfn.LET(_xlpm.x,VLOOKUP($I829,'2026-01-09_taxon-match'!$A$2:$N$81,11,FALSE),IF(_xlpm.x=0,"",_xlpm.x)))</f>
        <v/>
      </c>
      <c r="T829" s="46" t="str">
        <f>IF($I829="","",_xlfn.LET(_xlpm.x,VLOOKUP($I829,'2026-01-09_taxon-match'!$A$2:$N$81,13,FALSE),IF(_xlpm.x=0,"",_xlpm.x)))</f>
        <v/>
      </c>
      <c r="U829" s="46">
        <v>1</v>
      </c>
      <c r="V829" s="2" t="s">
        <v>58</v>
      </c>
      <c r="Y829" s="46" t="str">
        <f>IF(V829="","",_xlfn.LET(_xlpm.x,VLOOKUP(V829,'Drop-down_menus'!$D$2:$E$13,2,FALSE),IF(_xlpm.x=0,"",_xlpm.x)))</f>
        <v>https://orcid.org/0000-0002-9708-1761</v>
      </c>
      <c r="Z829" s="46" t="str">
        <f>IF(W829="","",_xlfn.LET(_xlpm.x,VLOOKUP(W829,'Drop-down_menus'!$D$2:$E$13,2,FALSE),IF(_xlpm.x=0,"",_xlpm.x)))</f>
        <v/>
      </c>
      <c r="AA829" s="46" t="str">
        <f>IF(X829="","",_xlfn.LET(_xlpm.x,VLOOKUP(X829,'Drop-down_menus'!$D$2:$E$13,2,FALSE),IF(_xlpm.x=0,"",_xlpm.x)))</f>
        <v/>
      </c>
      <c r="AB829" s="46" t="s">
        <v>1252</v>
      </c>
      <c r="AC829" s="46" t="s">
        <v>1255</v>
      </c>
    </row>
    <row r="830" spans="2:29" ht="13.5" customHeight="1">
      <c r="B830" s="46">
        <v>656</v>
      </c>
      <c r="C830" s="46" t="s">
        <v>123</v>
      </c>
      <c r="D830" s="46" t="b">
        <f>COUNTIF(Events!$B$2:$B$171, C830) &gt; 0</f>
        <v>1</v>
      </c>
      <c r="E830" s="46" t="s">
        <v>169</v>
      </c>
      <c r="F830" s="46" t="s">
        <v>262</v>
      </c>
      <c r="G830" s="46" t="s">
        <v>312</v>
      </c>
      <c r="I830" s="46" t="s">
        <v>509</v>
      </c>
      <c r="J830" s="46" t="str">
        <f>IF(I830="","",_xlfn.LET(_xlpm.x,VLOOKUP(I830,'2026-01-09_taxon-match'!$A$2:$N$81,4,FALSE),IF(_xlpm.x=0,"",_xlpm.x)))</f>
        <v>Nemertea</v>
      </c>
      <c r="L830" s="46" t="str">
        <f>IF(I830="","",_xlfn.LET(_xlpm.x,VLOOKUP(I830,'2026-01-09_taxon-match'!$A$2:$N$81,3,FALSE),IF(_xlpm.x=0,"",_xlpm.x)))</f>
        <v>urn:lsid:marinespecies.org:taxname:152391</v>
      </c>
      <c r="M830" s="46" t="str">
        <f>IF($I830="","",_xlfn.LET(_xlpm.x,VLOOKUP($I830,'2026-01-09_taxon-match'!$A$2:$N$81,5,FALSE),IF(_xlpm.x=0,"",_xlpm.x)))</f>
        <v/>
      </c>
      <c r="N830" s="46" t="str">
        <f>IF($I830="","",_xlfn.LET(_xlpm.x,VLOOKUP($I830,'2026-01-09_taxon-match'!$A$2:$N$81,6,FALSE),IF(_xlpm.x=0,"",_xlpm.x)))</f>
        <v>Animalia</v>
      </c>
      <c r="O830" s="46" t="str">
        <f>IF($I830="","",_xlfn.LET(_xlpm.x,VLOOKUP($I830,'2026-01-09_taxon-match'!$A$2:$N$81,7,FALSE),IF(_xlpm.x=0,"",_xlpm.x)))</f>
        <v>Nemertea</v>
      </c>
      <c r="P830" s="46" t="str">
        <f>IF($I830="","",_xlfn.LET(_xlpm.x,VLOOKUP($I830,'2026-01-09_taxon-match'!$A$2:$N$81,8,FALSE),IF(_xlpm.x=0,"",_xlpm.x)))</f>
        <v/>
      </c>
      <c r="Q830" s="46" t="str">
        <f>IF($I830="","",_xlfn.LET(_xlpm.x,VLOOKUP($I830,'2026-01-09_taxon-match'!$A$2:$N$81,9,FALSE),IF(_xlpm.x=0,"",_xlpm.x)))</f>
        <v/>
      </c>
      <c r="R830" s="46" t="str">
        <f>IF($I830="","",_xlfn.LET(_xlpm.x,VLOOKUP($I830,'2026-01-09_taxon-match'!$A$2:$N$81,10,FALSE),IF(_xlpm.x=0,"",_xlpm.x)))</f>
        <v/>
      </c>
      <c r="S830" s="46" t="str">
        <f>IF($I830="","",_xlfn.LET(_xlpm.x,VLOOKUP($I830,'2026-01-09_taxon-match'!$A$2:$N$81,11,FALSE),IF(_xlpm.x=0,"",_xlpm.x)))</f>
        <v/>
      </c>
      <c r="T830" s="46" t="str">
        <f>IF($I830="","",_xlfn.LET(_xlpm.x,VLOOKUP($I830,'2026-01-09_taxon-match'!$A$2:$N$81,13,FALSE),IF(_xlpm.x=0,"",_xlpm.x)))</f>
        <v/>
      </c>
      <c r="U830" s="46">
        <v>1</v>
      </c>
      <c r="V830" s="46" t="s">
        <v>58</v>
      </c>
      <c r="Y830" s="46" t="str">
        <f>IF(V830="","",_xlfn.LET(_xlpm.x,VLOOKUP(V830,'Drop-down_menus'!$D$2:$E$13,2,FALSE),IF(_xlpm.x=0,"",_xlpm.x)))</f>
        <v>https://orcid.org/0000-0002-9708-1761</v>
      </c>
      <c r="Z830" s="46" t="str">
        <f>IF(W830="","",_xlfn.LET(_xlpm.x,VLOOKUP(W830,'Drop-down_menus'!$D$2:$E$13,2,FALSE),IF(_xlpm.x=0,"",_xlpm.x)))</f>
        <v/>
      </c>
      <c r="AA830" s="46" t="str">
        <f>IF(X830="","",_xlfn.LET(_xlpm.x,VLOOKUP(X830,'Drop-down_menus'!$D$2:$E$13,2,FALSE),IF(_xlpm.x=0,"",_xlpm.x)))</f>
        <v/>
      </c>
      <c r="AB830" s="14" t="s">
        <v>263</v>
      </c>
      <c r="AC830" s="14" t="s">
        <v>301</v>
      </c>
    </row>
    <row r="831" spans="2:29" ht="13.5" customHeight="1">
      <c r="B831" s="46">
        <v>657</v>
      </c>
      <c r="C831" s="46" t="s">
        <v>123</v>
      </c>
      <c r="D831" s="46" t="b">
        <f>COUNTIF(Events!$B$2:$B$171, C831) &gt; 0</f>
        <v>1</v>
      </c>
      <c r="G831" s="46" t="s">
        <v>1200</v>
      </c>
      <c r="I831" s="46" t="s">
        <v>509</v>
      </c>
      <c r="J831" s="46" t="str">
        <f>IF(I831="","",_xlfn.LET(_xlpm.x,VLOOKUP(I831,'2026-01-09_taxon-match'!$A$2:$N$81,4,FALSE),IF(_xlpm.x=0,"",_xlpm.x)))</f>
        <v>Nemertea</v>
      </c>
      <c r="K831" s="46" t="s">
        <v>1318</v>
      </c>
      <c r="L831" s="46" t="str">
        <f>IF(I831="","",_xlfn.LET(_xlpm.x,VLOOKUP(I831,'2026-01-09_taxon-match'!$A$2:$N$81,3,FALSE),IF(_xlpm.x=0,"",_xlpm.x)))</f>
        <v>urn:lsid:marinespecies.org:taxname:152391</v>
      </c>
      <c r="M831" s="46" t="str">
        <f>IF($I831="","",_xlfn.LET(_xlpm.x,VLOOKUP($I831,'2026-01-09_taxon-match'!$A$2:$N$81,5,FALSE),IF(_xlpm.x=0,"",_xlpm.x)))</f>
        <v/>
      </c>
      <c r="N831" s="46" t="str">
        <f>IF($I831="","",_xlfn.LET(_xlpm.x,VLOOKUP($I831,'2026-01-09_taxon-match'!$A$2:$N$81,6,FALSE),IF(_xlpm.x=0,"",_xlpm.x)))</f>
        <v>Animalia</v>
      </c>
      <c r="O831" s="46" t="str">
        <f>IF($I831="","",_xlfn.LET(_xlpm.x,VLOOKUP($I831,'2026-01-09_taxon-match'!$A$2:$N$81,7,FALSE),IF(_xlpm.x=0,"",_xlpm.x)))</f>
        <v>Nemertea</v>
      </c>
      <c r="P831" s="46" t="str">
        <f>IF($I831="","",_xlfn.LET(_xlpm.x,VLOOKUP($I831,'2026-01-09_taxon-match'!$A$2:$N$81,8,FALSE),IF(_xlpm.x=0,"",_xlpm.x)))</f>
        <v/>
      </c>
      <c r="Q831" s="46" t="str">
        <f>IF($I831="","",_xlfn.LET(_xlpm.x,VLOOKUP($I831,'2026-01-09_taxon-match'!$A$2:$N$81,9,FALSE),IF(_xlpm.x=0,"",_xlpm.x)))</f>
        <v/>
      </c>
      <c r="R831" s="46" t="str">
        <f>IF($I831="","",_xlfn.LET(_xlpm.x,VLOOKUP($I831,'2026-01-09_taxon-match'!$A$2:$N$81,10,FALSE),IF(_xlpm.x=0,"",_xlpm.x)))</f>
        <v/>
      </c>
      <c r="S831" s="46" t="str">
        <f>IF($I831="","",_xlfn.LET(_xlpm.x,VLOOKUP($I831,'2026-01-09_taxon-match'!$A$2:$N$81,11,FALSE),IF(_xlpm.x=0,"",_xlpm.x)))</f>
        <v/>
      </c>
      <c r="T831" s="46" t="str">
        <f>IF($I831="","",_xlfn.LET(_xlpm.x,VLOOKUP($I831,'2026-01-09_taxon-match'!$A$2:$N$81,13,FALSE),IF(_xlpm.x=0,"",_xlpm.x)))</f>
        <v/>
      </c>
      <c r="U831" s="46">
        <v>1</v>
      </c>
      <c r="V831" s="2" t="s">
        <v>58</v>
      </c>
      <c r="Y831" s="46" t="str">
        <f>IF(V831="","",_xlfn.LET(_xlpm.x,VLOOKUP(V831,'Drop-down_menus'!$D$2:$E$13,2,FALSE),IF(_xlpm.x=0,"",_xlpm.x)))</f>
        <v>https://orcid.org/0000-0002-9708-1761</v>
      </c>
      <c r="Z831" s="46" t="str">
        <f>IF(W831="","",_xlfn.LET(_xlpm.x,VLOOKUP(W831,'Drop-down_menus'!$D$2:$E$13,2,FALSE),IF(_xlpm.x=0,"",_xlpm.x)))</f>
        <v/>
      </c>
      <c r="AA831" s="46" t="str">
        <f>IF(X831="","",_xlfn.LET(_xlpm.x,VLOOKUP(X831,'Drop-down_menus'!$D$2:$E$13,2,FALSE),IF(_xlpm.x=0,"",_xlpm.x)))</f>
        <v/>
      </c>
      <c r="AB831" s="46" t="s">
        <v>1252</v>
      </c>
      <c r="AC831" s="46" t="s">
        <v>1255</v>
      </c>
    </row>
    <row r="832" spans="2:29" ht="13.5" customHeight="1">
      <c r="B832" s="46">
        <v>657</v>
      </c>
      <c r="C832" s="46" t="s">
        <v>123</v>
      </c>
      <c r="D832" s="46" t="b">
        <f>COUNTIF(Events!$B$2:$B$171, C832) &gt; 0</f>
        <v>1</v>
      </c>
      <c r="E832" s="46" t="s">
        <v>169</v>
      </c>
      <c r="F832" s="46" t="s">
        <v>262</v>
      </c>
      <c r="G832" s="46" t="s">
        <v>312</v>
      </c>
      <c r="I832" s="46" t="s">
        <v>509</v>
      </c>
      <c r="J832" s="46" t="str">
        <f>IF(I832="","",_xlfn.LET(_xlpm.x,VLOOKUP(I832,'2026-01-09_taxon-match'!$A$2:$N$81,4,FALSE),IF(_xlpm.x=0,"",_xlpm.x)))</f>
        <v>Nemertea</v>
      </c>
      <c r="L832" s="46" t="str">
        <f>IF(I832="","",_xlfn.LET(_xlpm.x,VLOOKUP(I832,'2026-01-09_taxon-match'!$A$2:$N$81,3,FALSE),IF(_xlpm.x=0,"",_xlpm.x)))</f>
        <v>urn:lsid:marinespecies.org:taxname:152391</v>
      </c>
      <c r="M832" s="46" t="str">
        <f>IF($I832="","",_xlfn.LET(_xlpm.x,VLOOKUP($I832,'2026-01-09_taxon-match'!$A$2:$N$81,5,FALSE),IF(_xlpm.x=0,"",_xlpm.x)))</f>
        <v/>
      </c>
      <c r="N832" s="46" t="str">
        <f>IF($I832="","",_xlfn.LET(_xlpm.x,VLOOKUP($I832,'2026-01-09_taxon-match'!$A$2:$N$81,6,FALSE),IF(_xlpm.x=0,"",_xlpm.x)))</f>
        <v>Animalia</v>
      </c>
      <c r="O832" s="46" t="str">
        <f>IF($I832="","",_xlfn.LET(_xlpm.x,VLOOKUP($I832,'2026-01-09_taxon-match'!$A$2:$N$81,7,FALSE),IF(_xlpm.x=0,"",_xlpm.x)))</f>
        <v>Nemertea</v>
      </c>
      <c r="P832" s="46" t="str">
        <f>IF($I832="","",_xlfn.LET(_xlpm.x,VLOOKUP($I832,'2026-01-09_taxon-match'!$A$2:$N$81,8,FALSE),IF(_xlpm.x=0,"",_xlpm.x)))</f>
        <v/>
      </c>
      <c r="Q832" s="46" t="str">
        <f>IF($I832="","",_xlfn.LET(_xlpm.x,VLOOKUP($I832,'2026-01-09_taxon-match'!$A$2:$N$81,9,FALSE),IF(_xlpm.x=0,"",_xlpm.x)))</f>
        <v/>
      </c>
      <c r="R832" s="46" t="str">
        <f>IF($I832="","",_xlfn.LET(_xlpm.x,VLOOKUP($I832,'2026-01-09_taxon-match'!$A$2:$N$81,10,FALSE),IF(_xlpm.x=0,"",_xlpm.x)))</f>
        <v/>
      </c>
      <c r="S832" s="46" t="str">
        <f>IF($I832="","",_xlfn.LET(_xlpm.x,VLOOKUP($I832,'2026-01-09_taxon-match'!$A$2:$N$81,11,FALSE),IF(_xlpm.x=0,"",_xlpm.x)))</f>
        <v/>
      </c>
      <c r="T832" s="46" t="str">
        <f>IF($I832="","",_xlfn.LET(_xlpm.x,VLOOKUP($I832,'2026-01-09_taxon-match'!$A$2:$N$81,13,FALSE),IF(_xlpm.x=0,"",_xlpm.x)))</f>
        <v/>
      </c>
      <c r="U832" s="46">
        <v>1</v>
      </c>
      <c r="V832" s="46" t="s">
        <v>58</v>
      </c>
      <c r="Y832" s="46" t="str">
        <f>IF(V832="","",_xlfn.LET(_xlpm.x,VLOOKUP(V832,'Drop-down_menus'!$D$2:$E$13,2,FALSE),IF(_xlpm.x=0,"",_xlpm.x)))</f>
        <v>https://orcid.org/0000-0002-9708-1761</v>
      </c>
      <c r="Z832" s="46" t="str">
        <f>IF(W832="","",_xlfn.LET(_xlpm.x,VLOOKUP(W832,'Drop-down_menus'!$D$2:$E$13,2,FALSE),IF(_xlpm.x=0,"",_xlpm.x)))</f>
        <v/>
      </c>
      <c r="AA832" s="46" t="str">
        <f>IF(X832="","",_xlfn.LET(_xlpm.x,VLOOKUP(X832,'Drop-down_menus'!$D$2:$E$13,2,FALSE),IF(_xlpm.x=0,"",_xlpm.x)))</f>
        <v/>
      </c>
      <c r="AB832" s="14" t="s">
        <v>263</v>
      </c>
      <c r="AC832" s="14" t="s">
        <v>301</v>
      </c>
    </row>
    <row r="833" spans="2:29" ht="13.5" customHeight="1">
      <c r="B833" s="46">
        <v>658</v>
      </c>
      <c r="C833" s="46" t="s">
        <v>123</v>
      </c>
      <c r="D833" s="46" t="b">
        <f>COUNTIF(Events!$B$2:$B$171, C833) &gt; 0</f>
        <v>1</v>
      </c>
      <c r="G833" s="46" t="s">
        <v>1219</v>
      </c>
      <c r="I833" s="2" t="s">
        <v>305</v>
      </c>
      <c r="J833" s="46" t="str">
        <f>IF(I833="","",_xlfn.LET(_xlpm.x,VLOOKUP(I833,'2026-01-09_taxon-match'!$A$2:$N$81,4,FALSE),IF(_xlpm.x=0,"",_xlpm.x)))</f>
        <v>Serolidae</v>
      </c>
      <c r="K833" s="46" t="s">
        <v>1318</v>
      </c>
      <c r="L833" s="46" t="str">
        <f>IF(I833="","",_xlfn.LET(_xlpm.x,VLOOKUP(I833,'2026-01-09_taxon-match'!$A$2:$N$81,3,FALSE),IF(_xlpm.x=0,"",_xlpm.x)))</f>
        <v>urn:lsid:marinespecies.org:taxname:118276</v>
      </c>
      <c r="M833" s="46" t="str">
        <f>IF($I833="","",_xlfn.LET(_xlpm.x,VLOOKUP($I833,'2026-01-09_taxon-match'!$A$2:$N$81,5,FALSE),IF(_xlpm.x=0,"",_xlpm.x)))</f>
        <v>Dana, 1852</v>
      </c>
      <c r="N833" s="46" t="str">
        <f>IF($I833="","",_xlfn.LET(_xlpm.x,VLOOKUP($I833,'2026-01-09_taxon-match'!$A$2:$N$81,6,FALSE),IF(_xlpm.x=0,"",_xlpm.x)))</f>
        <v>Animalia</v>
      </c>
      <c r="O833" s="46" t="str">
        <f>IF($I833="","",_xlfn.LET(_xlpm.x,VLOOKUP($I833,'2026-01-09_taxon-match'!$A$2:$N$81,7,FALSE),IF(_xlpm.x=0,"",_xlpm.x)))</f>
        <v>Arthropoda</v>
      </c>
      <c r="P833" s="46" t="str">
        <f>IF($I833="","",_xlfn.LET(_xlpm.x,VLOOKUP($I833,'2026-01-09_taxon-match'!$A$2:$N$81,8,FALSE),IF(_xlpm.x=0,"",_xlpm.x)))</f>
        <v>Malacostraca</v>
      </c>
      <c r="Q833" s="46" t="str">
        <f>IF($I833="","",_xlfn.LET(_xlpm.x,VLOOKUP($I833,'2026-01-09_taxon-match'!$A$2:$N$81,9,FALSE),IF(_xlpm.x=0,"",_xlpm.x)))</f>
        <v>Isopoda</v>
      </c>
      <c r="R833" s="46" t="str">
        <f>IF($I833="","",_xlfn.LET(_xlpm.x,VLOOKUP($I833,'2026-01-09_taxon-match'!$A$2:$N$81,10,FALSE),IF(_xlpm.x=0,"",_xlpm.x)))</f>
        <v>Serolidae</v>
      </c>
      <c r="S833" s="46" t="str">
        <f>IF($I833="","",_xlfn.LET(_xlpm.x,VLOOKUP($I833,'2026-01-09_taxon-match'!$A$2:$N$81,11,FALSE),IF(_xlpm.x=0,"",_xlpm.x)))</f>
        <v/>
      </c>
      <c r="T833" s="46" t="str">
        <f>IF($I833="","",_xlfn.LET(_xlpm.x,VLOOKUP($I833,'2026-01-09_taxon-match'!$A$2:$N$81,13,FALSE),IF(_xlpm.x=0,"",_xlpm.x)))</f>
        <v/>
      </c>
      <c r="U833" s="46">
        <v>1</v>
      </c>
      <c r="V833" t="s">
        <v>43</v>
      </c>
      <c r="Y833" s="46" t="str">
        <f>IF(V833="","",_xlfn.LET(_xlpm.x,VLOOKUP(V833,'Drop-down_menus'!$D$2:$E$13,2,FALSE),IF(_xlpm.x=0,"",_xlpm.x)))</f>
        <v>https://orcid.org/0000-0002-0981-7442</v>
      </c>
      <c r="Z833" s="46" t="str">
        <f>IF(W833="","",_xlfn.LET(_xlpm.x,VLOOKUP(W833,'Drop-down_menus'!$D$2:$E$13,2,FALSE),IF(_xlpm.x=0,"",_xlpm.x)))</f>
        <v/>
      </c>
      <c r="AA833" s="46" t="str">
        <f>IF(X833="","",_xlfn.LET(_xlpm.x,VLOOKUP(X833,'Drop-down_menus'!$D$2:$E$13,2,FALSE),IF(_xlpm.x=0,"",_xlpm.x)))</f>
        <v/>
      </c>
      <c r="AB833" s="46" t="s">
        <v>1252</v>
      </c>
      <c r="AC833" s="46" t="s">
        <v>1255</v>
      </c>
    </row>
    <row r="834" spans="2:29" ht="13.5" customHeight="1">
      <c r="B834" s="46">
        <v>658</v>
      </c>
      <c r="C834" s="46" t="s">
        <v>123</v>
      </c>
      <c r="D834" s="46" t="b">
        <f>COUNTIF(Events!$B$2:$B$171, C834) &gt; 0</f>
        <v>1</v>
      </c>
      <c r="E834" s="46" t="s">
        <v>169</v>
      </c>
      <c r="F834" s="46" t="s">
        <v>262</v>
      </c>
      <c r="G834" s="46" t="s">
        <v>305</v>
      </c>
      <c r="I834" s="2" t="s">
        <v>305</v>
      </c>
      <c r="J834" s="46" t="str">
        <f>IF(I834="","",_xlfn.LET(_xlpm.x,VLOOKUP(I834,'2026-01-09_taxon-match'!$A$2:$N$81,4,FALSE),IF(_xlpm.x=0,"",_xlpm.x)))</f>
        <v>Serolidae</v>
      </c>
      <c r="L834" s="46" t="str">
        <f>IF(I834="","",_xlfn.LET(_xlpm.x,VLOOKUP(I834,'2026-01-09_taxon-match'!$A$2:$N$81,3,FALSE),IF(_xlpm.x=0,"",_xlpm.x)))</f>
        <v>urn:lsid:marinespecies.org:taxname:118276</v>
      </c>
      <c r="M834" s="46" t="str">
        <f>IF($I834="","",_xlfn.LET(_xlpm.x,VLOOKUP($I834,'2026-01-09_taxon-match'!$A$2:$N$81,5,FALSE),IF(_xlpm.x=0,"",_xlpm.x)))</f>
        <v>Dana, 1852</v>
      </c>
      <c r="N834" s="46" t="str">
        <f>IF($I834="","",_xlfn.LET(_xlpm.x,VLOOKUP($I834,'2026-01-09_taxon-match'!$A$2:$N$81,6,FALSE),IF(_xlpm.x=0,"",_xlpm.x)))</f>
        <v>Animalia</v>
      </c>
      <c r="O834" s="46" t="str">
        <f>IF($I834="","",_xlfn.LET(_xlpm.x,VLOOKUP($I834,'2026-01-09_taxon-match'!$A$2:$N$81,7,FALSE),IF(_xlpm.x=0,"",_xlpm.x)))</f>
        <v>Arthropoda</v>
      </c>
      <c r="P834" s="46" t="str">
        <f>IF($I834="","",_xlfn.LET(_xlpm.x,VLOOKUP($I834,'2026-01-09_taxon-match'!$A$2:$N$81,8,FALSE),IF(_xlpm.x=0,"",_xlpm.x)))</f>
        <v>Malacostraca</v>
      </c>
      <c r="Q834" s="46" t="str">
        <f>IF($I834="","",_xlfn.LET(_xlpm.x,VLOOKUP($I834,'2026-01-09_taxon-match'!$A$2:$N$81,9,FALSE),IF(_xlpm.x=0,"",_xlpm.x)))</f>
        <v>Isopoda</v>
      </c>
      <c r="R834" s="46" t="str">
        <f>IF($I834="","",_xlfn.LET(_xlpm.x,VLOOKUP($I834,'2026-01-09_taxon-match'!$A$2:$N$81,10,FALSE),IF(_xlpm.x=0,"",_xlpm.x)))</f>
        <v>Serolidae</v>
      </c>
      <c r="S834" s="46" t="str">
        <f>IF($I834="","",_xlfn.LET(_xlpm.x,VLOOKUP($I834,'2026-01-09_taxon-match'!$A$2:$N$81,11,FALSE),IF(_xlpm.x=0,"",_xlpm.x)))</f>
        <v/>
      </c>
      <c r="T834" s="46" t="str">
        <f>IF($I834="","",_xlfn.LET(_xlpm.x,VLOOKUP($I834,'2026-01-09_taxon-match'!$A$2:$N$81,13,FALSE),IF(_xlpm.x=0,"",_xlpm.x)))</f>
        <v/>
      </c>
      <c r="U834" s="46">
        <v>1</v>
      </c>
      <c r="V834" s="46" t="s">
        <v>58</v>
      </c>
      <c r="Y834" s="46" t="str">
        <f>IF(V834="","",_xlfn.LET(_xlpm.x,VLOOKUP(V834,'Drop-down_menus'!$D$2:$E$13,2,FALSE),IF(_xlpm.x=0,"",_xlpm.x)))</f>
        <v>https://orcid.org/0000-0002-9708-1761</v>
      </c>
      <c r="Z834" s="46" t="str">
        <f>IF(W834="","",_xlfn.LET(_xlpm.x,VLOOKUP(W834,'Drop-down_menus'!$D$2:$E$13,2,FALSE),IF(_xlpm.x=0,"",_xlpm.x)))</f>
        <v/>
      </c>
      <c r="AA834" s="46" t="str">
        <f>IF(X834="","",_xlfn.LET(_xlpm.x,VLOOKUP(X834,'Drop-down_menus'!$D$2:$E$13,2,FALSE),IF(_xlpm.x=0,"",_xlpm.x)))</f>
        <v/>
      </c>
      <c r="AB834" s="14" t="s">
        <v>263</v>
      </c>
      <c r="AC834" s="14" t="s">
        <v>301</v>
      </c>
    </row>
    <row r="835" spans="2:29" ht="13.5" customHeight="1">
      <c r="B835" s="46">
        <v>659</v>
      </c>
      <c r="C835" s="46" t="s">
        <v>123</v>
      </c>
      <c r="D835" s="46" t="b">
        <f>COUNTIF(Events!$B$2:$B$171, C835) &gt; 0</f>
        <v>1</v>
      </c>
      <c r="G835" s="46" t="s">
        <v>1220</v>
      </c>
      <c r="I835" s="46" t="s">
        <v>1220</v>
      </c>
      <c r="J835" s="46" t="str">
        <f>IF(I835="","",_xlfn.LET(_xlpm.x,VLOOKUP(I835,'2026-01-09_taxon-match'!$A$2:$N$81,4,FALSE),IF(_xlpm.x=0,"",_xlpm.x)))</f>
        <v>Iridaea cordata</v>
      </c>
      <c r="L835" s="46" t="str">
        <f>IF(I835="","",_xlfn.LET(_xlpm.x,VLOOKUP(I835,'2026-01-09_taxon-match'!$A$2:$N$81,3,FALSE),IF(_xlpm.x=0,"",_xlpm.x)))</f>
        <v>urn:lsid:marinespecies.org:taxname:325522</v>
      </c>
      <c r="M835" s="46" t="str">
        <f>IF($I835="","",_xlfn.LET(_xlpm.x,VLOOKUP($I835,'2026-01-09_taxon-match'!$A$2:$N$81,5,FALSE),IF(_xlpm.x=0,"",_xlpm.x)))</f>
        <v>(Turner) Bory, 1826</v>
      </c>
      <c r="N835" s="46" t="str">
        <f>IF($I835="","",_xlfn.LET(_xlpm.x,VLOOKUP($I835,'2026-01-09_taxon-match'!$A$2:$N$81,6,FALSE),IF(_xlpm.x=0,"",_xlpm.x)))</f>
        <v>Plantae</v>
      </c>
      <c r="O835" s="46" t="str">
        <f>IF($I835="","",_xlfn.LET(_xlpm.x,VLOOKUP($I835,'2026-01-09_taxon-match'!$A$2:$N$81,7,FALSE),IF(_xlpm.x=0,"",_xlpm.x)))</f>
        <v>Rhodophyta</v>
      </c>
      <c r="P835" s="46" t="str">
        <f>IF($I835="","",_xlfn.LET(_xlpm.x,VLOOKUP($I835,'2026-01-09_taxon-match'!$A$2:$N$81,8,FALSE),IF(_xlpm.x=0,"",_xlpm.x)))</f>
        <v>Florideophyceae</v>
      </c>
      <c r="Q835" s="46" t="str">
        <f>IF($I835="","",_xlfn.LET(_xlpm.x,VLOOKUP($I835,'2026-01-09_taxon-match'!$A$2:$N$81,9,FALSE),IF(_xlpm.x=0,"",_xlpm.x)))</f>
        <v>Gigartinales</v>
      </c>
      <c r="R835" s="46" t="str">
        <f>IF($I835="","",_xlfn.LET(_xlpm.x,VLOOKUP($I835,'2026-01-09_taxon-match'!$A$2:$N$81,10,FALSE),IF(_xlpm.x=0,"",_xlpm.x)))</f>
        <v>Gigartinaceae</v>
      </c>
      <c r="S835" s="46" t="str">
        <f>IF($I835="","",_xlfn.LET(_xlpm.x,VLOOKUP($I835,'2026-01-09_taxon-match'!$A$2:$N$81,11,FALSE),IF(_xlpm.x=0,"",_xlpm.x)))</f>
        <v>Iridaea</v>
      </c>
      <c r="T835" s="46" t="str">
        <f>IF($I835="","",_xlfn.LET(_xlpm.x,VLOOKUP($I835,'2026-01-09_taxon-match'!$A$2:$N$81,13,FALSE),IF(_xlpm.x=0,"",_xlpm.x)))</f>
        <v>cordata</v>
      </c>
      <c r="U835" s="46">
        <v>1</v>
      </c>
      <c r="V835" s="2" t="s">
        <v>58</v>
      </c>
      <c r="Y835" s="46" t="str">
        <f>IF(V835="","",_xlfn.LET(_xlpm.x,VLOOKUP(V835,'Drop-down_menus'!$D$2:$E$13,2,FALSE),IF(_xlpm.x=0,"",_xlpm.x)))</f>
        <v>https://orcid.org/0000-0002-9708-1761</v>
      </c>
      <c r="Z835" s="46" t="str">
        <f>IF(W835="","",_xlfn.LET(_xlpm.x,VLOOKUP(W835,'Drop-down_menus'!$D$2:$E$13,2,FALSE),IF(_xlpm.x=0,"",_xlpm.x)))</f>
        <v/>
      </c>
      <c r="AA835" s="46" t="str">
        <f>IF(X835="","",_xlfn.LET(_xlpm.x,VLOOKUP(X835,'Drop-down_menus'!$D$2:$E$13,2,FALSE),IF(_xlpm.x=0,"",_xlpm.x)))</f>
        <v/>
      </c>
      <c r="AB835" s="46" t="s">
        <v>1252</v>
      </c>
      <c r="AC835" s="46" t="s">
        <v>1255</v>
      </c>
    </row>
    <row r="836" spans="2:29" ht="13.5" customHeight="1">
      <c r="B836" s="46">
        <v>659</v>
      </c>
      <c r="C836" s="46" t="s">
        <v>123</v>
      </c>
      <c r="D836" s="46" t="b">
        <f>COUNTIF(Events!$B$2:$B$171, C836) &gt; 0</f>
        <v>1</v>
      </c>
      <c r="E836" s="46" t="s">
        <v>169</v>
      </c>
      <c r="F836" s="46" t="s">
        <v>262</v>
      </c>
      <c r="G836" s="46" t="s">
        <v>307</v>
      </c>
      <c r="I836" s="46" t="s">
        <v>1220</v>
      </c>
      <c r="J836" s="46" t="str">
        <f>IF(I836="","",_xlfn.LET(_xlpm.x,VLOOKUP(I836,'2026-01-09_taxon-match'!$A$2:$N$81,4,FALSE),IF(_xlpm.x=0,"",_xlpm.x)))</f>
        <v>Iridaea cordata</v>
      </c>
      <c r="L836" s="46" t="str">
        <f>IF(I836="","",_xlfn.LET(_xlpm.x,VLOOKUP(I836,'2026-01-09_taxon-match'!$A$2:$N$81,3,FALSE),IF(_xlpm.x=0,"",_xlpm.x)))</f>
        <v>urn:lsid:marinespecies.org:taxname:325522</v>
      </c>
      <c r="M836" s="46" t="str">
        <f>IF($I836="","",_xlfn.LET(_xlpm.x,VLOOKUP($I836,'2026-01-09_taxon-match'!$A$2:$N$81,5,FALSE),IF(_xlpm.x=0,"",_xlpm.x)))</f>
        <v>(Turner) Bory, 1826</v>
      </c>
      <c r="N836" s="46" t="str">
        <f>IF($I836="","",_xlfn.LET(_xlpm.x,VLOOKUP($I836,'2026-01-09_taxon-match'!$A$2:$N$81,6,FALSE),IF(_xlpm.x=0,"",_xlpm.x)))</f>
        <v>Plantae</v>
      </c>
      <c r="O836" s="46" t="str">
        <f>IF($I836="","",_xlfn.LET(_xlpm.x,VLOOKUP($I836,'2026-01-09_taxon-match'!$A$2:$N$81,7,FALSE),IF(_xlpm.x=0,"",_xlpm.x)))</f>
        <v>Rhodophyta</v>
      </c>
      <c r="P836" s="46" t="str">
        <f>IF($I836="","",_xlfn.LET(_xlpm.x,VLOOKUP($I836,'2026-01-09_taxon-match'!$A$2:$N$81,8,FALSE),IF(_xlpm.x=0,"",_xlpm.x)))</f>
        <v>Florideophyceae</v>
      </c>
      <c r="Q836" s="46" t="str">
        <f>IF($I836="","",_xlfn.LET(_xlpm.x,VLOOKUP($I836,'2026-01-09_taxon-match'!$A$2:$N$81,9,FALSE),IF(_xlpm.x=0,"",_xlpm.x)))</f>
        <v>Gigartinales</v>
      </c>
      <c r="R836" s="46" t="str">
        <f>IF($I836="","",_xlfn.LET(_xlpm.x,VLOOKUP($I836,'2026-01-09_taxon-match'!$A$2:$N$81,10,FALSE),IF(_xlpm.x=0,"",_xlpm.x)))</f>
        <v>Gigartinaceae</v>
      </c>
      <c r="S836" s="46" t="str">
        <f>IF($I836="","",_xlfn.LET(_xlpm.x,VLOOKUP($I836,'2026-01-09_taxon-match'!$A$2:$N$81,11,FALSE),IF(_xlpm.x=0,"",_xlpm.x)))</f>
        <v>Iridaea</v>
      </c>
      <c r="T836" s="46" t="str">
        <f>IF($I836="","",_xlfn.LET(_xlpm.x,VLOOKUP($I836,'2026-01-09_taxon-match'!$A$2:$N$81,13,FALSE),IF(_xlpm.x=0,"",_xlpm.x)))</f>
        <v>cordata</v>
      </c>
      <c r="U836" s="46">
        <v>1</v>
      </c>
      <c r="V836" s="46" t="s">
        <v>58</v>
      </c>
      <c r="Y836" s="46" t="str">
        <f>IF(V836="","",_xlfn.LET(_xlpm.x,VLOOKUP(V836,'Drop-down_menus'!$D$2:$E$13,2,FALSE),IF(_xlpm.x=0,"",_xlpm.x)))</f>
        <v>https://orcid.org/0000-0002-9708-1761</v>
      </c>
      <c r="Z836" s="46" t="str">
        <f>IF(W836="","",_xlfn.LET(_xlpm.x,VLOOKUP(W836,'Drop-down_menus'!$D$2:$E$13,2,FALSE),IF(_xlpm.x=0,"",_xlpm.x)))</f>
        <v/>
      </c>
      <c r="AA836" s="46" t="str">
        <f>IF(X836="","",_xlfn.LET(_xlpm.x,VLOOKUP(X836,'Drop-down_menus'!$D$2:$E$13,2,FALSE),IF(_xlpm.x=0,"",_xlpm.x)))</f>
        <v/>
      </c>
      <c r="AB836" s="14" t="s">
        <v>263</v>
      </c>
      <c r="AC836" s="14" t="s">
        <v>301</v>
      </c>
    </row>
    <row r="837" spans="2:29" ht="13.5" customHeight="1">
      <c r="B837" s="46">
        <v>660</v>
      </c>
      <c r="C837" s="46" t="s">
        <v>123</v>
      </c>
      <c r="D837" s="46" t="b">
        <f>COUNTIF(Events!$B$2:$B$171, C837) &gt; 0</f>
        <v>1</v>
      </c>
      <c r="G837" s="46" t="s">
        <v>1202</v>
      </c>
      <c r="I837" s="46" t="s">
        <v>1338</v>
      </c>
      <c r="J837" s="46" t="str">
        <f>IF(I837="","",_xlfn.LET(_xlpm.x,VLOOKUP(I837,'2026-01-09_taxon-match'!$A$2:$N$81,4,FALSE),IF(_xlpm.x=0,"",_xlpm.x)))</f>
        <v>Polynoidae</v>
      </c>
      <c r="K837" s="46" t="s">
        <v>1318</v>
      </c>
      <c r="L837" s="46" t="str">
        <f>IF(I837="","",_xlfn.LET(_xlpm.x,VLOOKUP(I837,'2026-01-09_taxon-match'!$A$2:$N$81,3,FALSE),IF(_xlpm.x=0,"",_xlpm.x)))</f>
        <v>urn:lsid:marinespecies.org:taxname:939</v>
      </c>
      <c r="M837" s="46" t="str">
        <f>IF($I837="","",_xlfn.LET(_xlpm.x,VLOOKUP($I837,'2026-01-09_taxon-match'!$A$2:$N$81,5,FALSE),IF(_xlpm.x=0,"",_xlpm.x)))</f>
        <v>Kinberg, 1856</v>
      </c>
      <c r="N837" s="46" t="str">
        <f>IF($I837="","",_xlfn.LET(_xlpm.x,VLOOKUP($I837,'2026-01-09_taxon-match'!$A$2:$N$81,6,FALSE),IF(_xlpm.x=0,"",_xlpm.x)))</f>
        <v>Animalia</v>
      </c>
      <c r="O837" s="46" t="str">
        <f>IF($I837="","",_xlfn.LET(_xlpm.x,VLOOKUP($I837,'2026-01-09_taxon-match'!$A$2:$N$81,7,FALSE),IF(_xlpm.x=0,"",_xlpm.x)))</f>
        <v>Annelida</v>
      </c>
      <c r="P837" s="46" t="str">
        <f>IF($I837="","",_xlfn.LET(_xlpm.x,VLOOKUP($I837,'2026-01-09_taxon-match'!$A$2:$N$81,8,FALSE),IF(_xlpm.x=0,"",_xlpm.x)))</f>
        <v>Polychaeta</v>
      </c>
      <c r="Q837" s="46" t="str">
        <f>IF($I837="","",_xlfn.LET(_xlpm.x,VLOOKUP($I837,'2026-01-09_taxon-match'!$A$2:$N$81,9,FALSE),IF(_xlpm.x=0,"",_xlpm.x)))</f>
        <v>Phyllodocida</v>
      </c>
      <c r="R837" s="46" t="str">
        <f>IF($I837="","",_xlfn.LET(_xlpm.x,VLOOKUP($I837,'2026-01-09_taxon-match'!$A$2:$N$81,10,FALSE),IF(_xlpm.x=0,"",_xlpm.x)))</f>
        <v>Polynoidae</v>
      </c>
      <c r="S837" s="46" t="str">
        <f>IF($I837="","",_xlfn.LET(_xlpm.x,VLOOKUP($I837,'2026-01-09_taxon-match'!$A$2:$N$81,11,FALSE),IF(_xlpm.x=0,"",_xlpm.x)))</f>
        <v/>
      </c>
      <c r="T837" s="46" t="str">
        <f>IF($I837="","",_xlfn.LET(_xlpm.x,VLOOKUP($I837,'2026-01-09_taxon-match'!$A$2:$N$81,13,FALSE),IF(_xlpm.x=0,"",_xlpm.x)))</f>
        <v/>
      </c>
      <c r="U837" s="46">
        <v>1</v>
      </c>
      <c r="V837" s="2" t="s">
        <v>58</v>
      </c>
      <c r="Y837" s="46" t="str">
        <f>IF(V837="","",_xlfn.LET(_xlpm.x,VLOOKUP(V837,'Drop-down_menus'!$D$2:$E$13,2,FALSE),IF(_xlpm.x=0,"",_xlpm.x)))</f>
        <v>https://orcid.org/0000-0002-9708-1761</v>
      </c>
      <c r="Z837" s="46" t="str">
        <f>IF(W837="","",_xlfn.LET(_xlpm.x,VLOOKUP(W837,'Drop-down_menus'!$D$2:$E$13,2,FALSE),IF(_xlpm.x=0,"",_xlpm.x)))</f>
        <v/>
      </c>
      <c r="AA837" s="46" t="str">
        <f>IF(X837="","",_xlfn.LET(_xlpm.x,VLOOKUP(X837,'Drop-down_menus'!$D$2:$E$13,2,FALSE),IF(_xlpm.x=0,"",_xlpm.x)))</f>
        <v/>
      </c>
      <c r="AB837" s="46" t="s">
        <v>1252</v>
      </c>
      <c r="AC837" s="46" t="s">
        <v>1255</v>
      </c>
    </row>
    <row r="838" spans="2:29" ht="13.5" customHeight="1">
      <c r="B838" s="46">
        <v>660</v>
      </c>
      <c r="C838" s="46" t="s">
        <v>123</v>
      </c>
      <c r="D838" s="46" t="b">
        <f>COUNTIF(Events!$B$2:$B$171, C838) &gt; 0</f>
        <v>1</v>
      </c>
      <c r="E838" s="46" t="s">
        <v>169</v>
      </c>
      <c r="F838" s="46" t="s">
        <v>262</v>
      </c>
      <c r="G838" s="46" t="s">
        <v>310</v>
      </c>
      <c r="I838" s="46" t="s">
        <v>1338</v>
      </c>
      <c r="J838" s="46" t="str">
        <f>IF(I838="","",_xlfn.LET(_xlpm.x,VLOOKUP(I838,'2026-01-09_taxon-match'!$A$2:$N$81,4,FALSE),IF(_xlpm.x=0,"",_xlpm.x)))</f>
        <v>Polynoidae</v>
      </c>
      <c r="L838" s="46" t="str">
        <f>IF(I838="","",_xlfn.LET(_xlpm.x,VLOOKUP(I838,'2026-01-09_taxon-match'!$A$2:$N$81,3,FALSE),IF(_xlpm.x=0,"",_xlpm.x)))</f>
        <v>urn:lsid:marinespecies.org:taxname:939</v>
      </c>
      <c r="M838" s="46" t="str">
        <f>IF($I838="","",_xlfn.LET(_xlpm.x,VLOOKUP($I838,'2026-01-09_taxon-match'!$A$2:$N$81,5,FALSE),IF(_xlpm.x=0,"",_xlpm.x)))</f>
        <v>Kinberg, 1856</v>
      </c>
      <c r="N838" s="46" t="str">
        <f>IF($I838="","",_xlfn.LET(_xlpm.x,VLOOKUP($I838,'2026-01-09_taxon-match'!$A$2:$N$81,6,FALSE),IF(_xlpm.x=0,"",_xlpm.x)))</f>
        <v>Animalia</v>
      </c>
      <c r="O838" s="46" t="str">
        <f>IF($I838="","",_xlfn.LET(_xlpm.x,VLOOKUP($I838,'2026-01-09_taxon-match'!$A$2:$N$81,7,FALSE),IF(_xlpm.x=0,"",_xlpm.x)))</f>
        <v>Annelida</v>
      </c>
      <c r="P838" s="46" t="str">
        <f>IF($I838="","",_xlfn.LET(_xlpm.x,VLOOKUP($I838,'2026-01-09_taxon-match'!$A$2:$N$81,8,FALSE),IF(_xlpm.x=0,"",_xlpm.x)))</f>
        <v>Polychaeta</v>
      </c>
      <c r="Q838" s="46" t="str">
        <f>IF($I838="","",_xlfn.LET(_xlpm.x,VLOOKUP($I838,'2026-01-09_taxon-match'!$A$2:$N$81,9,FALSE),IF(_xlpm.x=0,"",_xlpm.x)))</f>
        <v>Phyllodocida</v>
      </c>
      <c r="R838" s="46" t="str">
        <f>IF($I838="","",_xlfn.LET(_xlpm.x,VLOOKUP($I838,'2026-01-09_taxon-match'!$A$2:$N$81,10,FALSE),IF(_xlpm.x=0,"",_xlpm.x)))</f>
        <v>Polynoidae</v>
      </c>
      <c r="S838" s="46" t="str">
        <f>IF($I838="","",_xlfn.LET(_xlpm.x,VLOOKUP($I838,'2026-01-09_taxon-match'!$A$2:$N$81,11,FALSE),IF(_xlpm.x=0,"",_xlpm.x)))</f>
        <v/>
      </c>
      <c r="T838" s="46" t="str">
        <f>IF($I838="","",_xlfn.LET(_xlpm.x,VLOOKUP($I838,'2026-01-09_taxon-match'!$A$2:$N$81,13,FALSE),IF(_xlpm.x=0,"",_xlpm.x)))</f>
        <v/>
      </c>
      <c r="U838" s="46">
        <v>1</v>
      </c>
      <c r="V838" s="46" t="s">
        <v>58</v>
      </c>
      <c r="Y838" s="46" t="str">
        <f>IF(V838="","",_xlfn.LET(_xlpm.x,VLOOKUP(V838,'Drop-down_menus'!$D$2:$E$13,2,FALSE),IF(_xlpm.x=0,"",_xlpm.x)))</f>
        <v>https://orcid.org/0000-0002-9708-1761</v>
      </c>
      <c r="Z838" s="46" t="str">
        <f>IF(W838="","",_xlfn.LET(_xlpm.x,VLOOKUP(W838,'Drop-down_menus'!$D$2:$E$13,2,FALSE),IF(_xlpm.x=0,"",_xlpm.x)))</f>
        <v/>
      </c>
      <c r="AA838" s="46" t="str">
        <f>IF(X838="","",_xlfn.LET(_xlpm.x,VLOOKUP(X838,'Drop-down_menus'!$D$2:$E$13,2,FALSE),IF(_xlpm.x=0,"",_xlpm.x)))</f>
        <v/>
      </c>
      <c r="AB838" s="14" t="s">
        <v>263</v>
      </c>
      <c r="AC838" s="14" t="s">
        <v>301</v>
      </c>
    </row>
    <row r="839" spans="2:29" ht="13.5" customHeight="1">
      <c r="B839" s="46">
        <v>661</v>
      </c>
      <c r="C839" s="46" t="s">
        <v>123</v>
      </c>
      <c r="D839" s="46" t="b">
        <f>COUNTIF(Events!$B$2:$B$171, C839) &gt; 0</f>
        <v>1</v>
      </c>
      <c r="G839" s="46" t="s">
        <v>1200</v>
      </c>
      <c r="I839" s="46" t="s">
        <v>509</v>
      </c>
      <c r="J839" s="46" t="str">
        <f>IF(I839="","",_xlfn.LET(_xlpm.x,VLOOKUP(I839,'2026-01-09_taxon-match'!$A$2:$N$81,4,FALSE),IF(_xlpm.x=0,"",_xlpm.x)))</f>
        <v>Nemertea</v>
      </c>
      <c r="K839" s="46" t="s">
        <v>1318</v>
      </c>
      <c r="L839" s="46" t="str">
        <f>IF(I839="","",_xlfn.LET(_xlpm.x,VLOOKUP(I839,'2026-01-09_taxon-match'!$A$2:$N$81,3,FALSE),IF(_xlpm.x=0,"",_xlpm.x)))</f>
        <v>urn:lsid:marinespecies.org:taxname:152391</v>
      </c>
      <c r="M839" s="46" t="str">
        <f>IF($I839="","",_xlfn.LET(_xlpm.x,VLOOKUP($I839,'2026-01-09_taxon-match'!$A$2:$N$81,5,FALSE),IF(_xlpm.x=0,"",_xlpm.x)))</f>
        <v/>
      </c>
      <c r="N839" s="46" t="str">
        <f>IF($I839="","",_xlfn.LET(_xlpm.x,VLOOKUP($I839,'2026-01-09_taxon-match'!$A$2:$N$81,6,FALSE),IF(_xlpm.x=0,"",_xlpm.x)))</f>
        <v>Animalia</v>
      </c>
      <c r="O839" s="46" t="str">
        <f>IF($I839="","",_xlfn.LET(_xlpm.x,VLOOKUP($I839,'2026-01-09_taxon-match'!$A$2:$N$81,7,FALSE),IF(_xlpm.x=0,"",_xlpm.x)))</f>
        <v>Nemertea</v>
      </c>
      <c r="P839" s="46" t="str">
        <f>IF($I839="","",_xlfn.LET(_xlpm.x,VLOOKUP($I839,'2026-01-09_taxon-match'!$A$2:$N$81,8,FALSE),IF(_xlpm.x=0,"",_xlpm.x)))</f>
        <v/>
      </c>
      <c r="Q839" s="46" t="str">
        <f>IF($I839="","",_xlfn.LET(_xlpm.x,VLOOKUP($I839,'2026-01-09_taxon-match'!$A$2:$N$81,9,FALSE),IF(_xlpm.x=0,"",_xlpm.x)))</f>
        <v/>
      </c>
      <c r="R839" s="46" t="str">
        <f>IF($I839="","",_xlfn.LET(_xlpm.x,VLOOKUP($I839,'2026-01-09_taxon-match'!$A$2:$N$81,10,FALSE),IF(_xlpm.x=0,"",_xlpm.x)))</f>
        <v/>
      </c>
      <c r="S839" s="46" t="str">
        <f>IF($I839="","",_xlfn.LET(_xlpm.x,VLOOKUP($I839,'2026-01-09_taxon-match'!$A$2:$N$81,11,FALSE),IF(_xlpm.x=0,"",_xlpm.x)))</f>
        <v/>
      </c>
      <c r="T839" s="46" t="str">
        <f>IF($I839="","",_xlfn.LET(_xlpm.x,VLOOKUP($I839,'2026-01-09_taxon-match'!$A$2:$N$81,13,FALSE),IF(_xlpm.x=0,"",_xlpm.x)))</f>
        <v/>
      </c>
      <c r="U839" s="46">
        <v>1</v>
      </c>
      <c r="V839" s="2" t="s">
        <v>58</v>
      </c>
      <c r="Y839" s="46" t="str">
        <f>IF(V839="","",_xlfn.LET(_xlpm.x,VLOOKUP(V839,'Drop-down_menus'!$D$2:$E$13,2,FALSE),IF(_xlpm.x=0,"",_xlpm.x)))</f>
        <v>https://orcid.org/0000-0002-9708-1761</v>
      </c>
      <c r="Z839" s="46" t="str">
        <f>IF(W839="","",_xlfn.LET(_xlpm.x,VLOOKUP(W839,'Drop-down_menus'!$D$2:$E$13,2,FALSE),IF(_xlpm.x=0,"",_xlpm.x)))</f>
        <v/>
      </c>
      <c r="AA839" s="46" t="str">
        <f>IF(X839="","",_xlfn.LET(_xlpm.x,VLOOKUP(X839,'Drop-down_menus'!$D$2:$E$13,2,FALSE),IF(_xlpm.x=0,"",_xlpm.x)))</f>
        <v/>
      </c>
      <c r="AB839" s="46" t="s">
        <v>1252</v>
      </c>
      <c r="AC839" s="46" t="s">
        <v>1255</v>
      </c>
    </row>
    <row r="840" spans="2:29" ht="13.5" customHeight="1">
      <c r="B840" s="46">
        <v>661</v>
      </c>
      <c r="C840" s="46" t="s">
        <v>123</v>
      </c>
      <c r="D840" s="46" t="b">
        <f>COUNTIF(Events!$B$2:$B$171, C840) &gt; 0</f>
        <v>1</v>
      </c>
      <c r="E840" s="46" t="s">
        <v>169</v>
      </c>
      <c r="F840" s="46" t="s">
        <v>262</v>
      </c>
      <c r="G840" s="46" t="s">
        <v>312</v>
      </c>
      <c r="I840" s="46" t="s">
        <v>509</v>
      </c>
      <c r="J840" s="46" t="str">
        <f>IF(I840="","",_xlfn.LET(_xlpm.x,VLOOKUP(I840,'2026-01-09_taxon-match'!$A$2:$N$81,4,FALSE),IF(_xlpm.x=0,"",_xlpm.x)))</f>
        <v>Nemertea</v>
      </c>
      <c r="L840" s="46" t="str">
        <f>IF(I840="","",_xlfn.LET(_xlpm.x,VLOOKUP(I840,'2026-01-09_taxon-match'!$A$2:$N$81,3,FALSE),IF(_xlpm.x=0,"",_xlpm.x)))</f>
        <v>urn:lsid:marinespecies.org:taxname:152391</v>
      </c>
      <c r="M840" s="46" t="str">
        <f>IF($I840="","",_xlfn.LET(_xlpm.x,VLOOKUP($I840,'2026-01-09_taxon-match'!$A$2:$N$81,5,FALSE),IF(_xlpm.x=0,"",_xlpm.x)))</f>
        <v/>
      </c>
      <c r="N840" s="46" t="str">
        <f>IF($I840="","",_xlfn.LET(_xlpm.x,VLOOKUP($I840,'2026-01-09_taxon-match'!$A$2:$N$81,6,FALSE),IF(_xlpm.x=0,"",_xlpm.x)))</f>
        <v>Animalia</v>
      </c>
      <c r="O840" s="46" t="str">
        <f>IF($I840="","",_xlfn.LET(_xlpm.x,VLOOKUP($I840,'2026-01-09_taxon-match'!$A$2:$N$81,7,FALSE),IF(_xlpm.x=0,"",_xlpm.x)))</f>
        <v>Nemertea</v>
      </c>
      <c r="P840" s="46" t="str">
        <f>IF($I840="","",_xlfn.LET(_xlpm.x,VLOOKUP($I840,'2026-01-09_taxon-match'!$A$2:$N$81,8,FALSE),IF(_xlpm.x=0,"",_xlpm.x)))</f>
        <v/>
      </c>
      <c r="Q840" s="46" t="str">
        <f>IF($I840="","",_xlfn.LET(_xlpm.x,VLOOKUP($I840,'2026-01-09_taxon-match'!$A$2:$N$81,9,FALSE),IF(_xlpm.x=0,"",_xlpm.x)))</f>
        <v/>
      </c>
      <c r="R840" s="46" t="str">
        <f>IF($I840="","",_xlfn.LET(_xlpm.x,VLOOKUP($I840,'2026-01-09_taxon-match'!$A$2:$N$81,10,FALSE),IF(_xlpm.x=0,"",_xlpm.x)))</f>
        <v/>
      </c>
      <c r="S840" s="46" t="str">
        <f>IF($I840="","",_xlfn.LET(_xlpm.x,VLOOKUP($I840,'2026-01-09_taxon-match'!$A$2:$N$81,11,FALSE),IF(_xlpm.x=0,"",_xlpm.x)))</f>
        <v/>
      </c>
      <c r="T840" s="46" t="str">
        <f>IF($I840="","",_xlfn.LET(_xlpm.x,VLOOKUP($I840,'2026-01-09_taxon-match'!$A$2:$N$81,13,FALSE),IF(_xlpm.x=0,"",_xlpm.x)))</f>
        <v/>
      </c>
      <c r="U840" s="46">
        <v>1</v>
      </c>
      <c r="V840" s="46" t="s">
        <v>58</v>
      </c>
      <c r="Y840" s="46" t="str">
        <f>IF(V840="","",_xlfn.LET(_xlpm.x,VLOOKUP(V840,'Drop-down_menus'!$D$2:$E$13,2,FALSE),IF(_xlpm.x=0,"",_xlpm.x)))</f>
        <v>https://orcid.org/0000-0002-9708-1761</v>
      </c>
      <c r="Z840" s="46" t="str">
        <f>IF(W840="","",_xlfn.LET(_xlpm.x,VLOOKUP(W840,'Drop-down_menus'!$D$2:$E$13,2,FALSE),IF(_xlpm.x=0,"",_xlpm.x)))</f>
        <v/>
      </c>
      <c r="AA840" s="46" t="str">
        <f>IF(X840="","",_xlfn.LET(_xlpm.x,VLOOKUP(X840,'Drop-down_menus'!$D$2:$E$13,2,FALSE),IF(_xlpm.x=0,"",_xlpm.x)))</f>
        <v/>
      </c>
      <c r="AB840" s="14" t="s">
        <v>263</v>
      </c>
      <c r="AC840" s="14" t="s">
        <v>301</v>
      </c>
    </row>
    <row r="841" spans="2:29" ht="13.5" customHeight="1">
      <c r="B841" s="46">
        <v>662</v>
      </c>
      <c r="C841" s="46" t="s">
        <v>123</v>
      </c>
      <c r="D841" s="46" t="b">
        <f>COUNTIF(Events!$B$2:$B$171, C841) &gt; 0</f>
        <v>1</v>
      </c>
      <c r="G841" s="46" t="s">
        <v>1200</v>
      </c>
      <c r="I841" s="46" t="s">
        <v>509</v>
      </c>
      <c r="J841" s="46" t="str">
        <f>IF(I841="","",_xlfn.LET(_xlpm.x,VLOOKUP(I841,'2026-01-09_taxon-match'!$A$2:$N$81,4,FALSE),IF(_xlpm.x=0,"",_xlpm.x)))</f>
        <v>Nemertea</v>
      </c>
      <c r="K841" s="46" t="s">
        <v>1318</v>
      </c>
      <c r="L841" s="46" t="str">
        <f>IF(I841="","",_xlfn.LET(_xlpm.x,VLOOKUP(I841,'2026-01-09_taxon-match'!$A$2:$N$81,3,FALSE),IF(_xlpm.x=0,"",_xlpm.x)))</f>
        <v>urn:lsid:marinespecies.org:taxname:152391</v>
      </c>
      <c r="M841" s="46" t="str">
        <f>IF($I841="","",_xlfn.LET(_xlpm.x,VLOOKUP($I841,'2026-01-09_taxon-match'!$A$2:$N$81,5,FALSE),IF(_xlpm.x=0,"",_xlpm.x)))</f>
        <v/>
      </c>
      <c r="N841" s="46" t="str">
        <f>IF($I841="","",_xlfn.LET(_xlpm.x,VLOOKUP($I841,'2026-01-09_taxon-match'!$A$2:$N$81,6,FALSE),IF(_xlpm.x=0,"",_xlpm.x)))</f>
        <v>Animalia</v>
      </c>
      <c r="O841" s="46" t="str">
        <f>IF($I841="","",_xlfn.LET(_xlpm.x,VLOOKUP($I841,'2026-01-09_taxon-match'!$A$2:$N$81,7,FALSE),IF(_xlpm.x=0,"",_xlpm.x)))</f>
        <v>Nemertea</v>
      </c>
      <c r="P841" s="46" t="str">
        <f>IF($I841="","",_xlfn.LET(_xlpm.x,VLOOKUP($I841,'2026-01-09_taxon-match'!$A$2:$N$81,8,FALSE),IF(_xlpm.x=0,"",_xlpm.x)))</f>
        <v/>
      </c>
      <c r="Q841" s="46" t="str">
        <f>IF($I841="","",_xlfn.LET(_xlpm.x,VLOOKUP($I841,'2026-01-09_taxon-match'!$A$2:$N$81,9,FALSE),IF(_xlpm.x=0,"",_xlpm.x)))</f>
        <v/>
      </c>
      <c r="R841" s="46" t="str">
        <f>IF($I841="","",_xlfn.LET(_xlpm.x,VLOOKUP($I841,'2026-01-09_taxon-match'!$A$2:$N$81,10,FALSE),IF(_xlpm.x=0,"",_xlpm.x)))</f>
        <v/>
      </c>
      <c r="S841" s="46" t="str">
        <f>IF($I841="","",_xlfn.LET(_xlpm.x,VLOOKUP($I841,'2026-01-09_taxon-match'!$A$2:$N$81,11,FALSE),IF(_xlpm.x=0,"",_xlpm.x)))</f>
        <v/>
      </c>
      <c r="T841" s="46" t="str">
        <f>IF($I841="","",_xlfn.LET(_xlpm.x,VLOOKUP($I841,'2026-01-09_taxon-match'!$A$2:$N$81,13,FALSE),IF(_xlpm.x=0,"",_xlpm.x)))</f>
        <v/>
      </c>
      <c r="U841" s="46">
        <v>1</v>
      </c>
      <c r="V841" s="2" t="s">
        <v>58</v>
      </c>
      <c r="Y841" s="46" t="str">
        <f>IF(V841="","",_xlfn.LET(_xlpm.x,VLOOKUP(V841,'Drop-down_menus'!$D$2:$E$13,2,FALSE),IF(_xlpm.x=0,"",_xlpm.x)))</f>
        <v>https://orcid.org/0000-0002-9708-1761</v>
      </c>
      <c r="Z841" s="46" t="str">
        <f>IF(W841="","",_xlfn.LET(_xlpm.x,VLOOKUP(W841,'Drop-down_menus'!$D$2:$E$13,2,FALSE),IF(_xlpm.x=0,"",_xlpm.x)))</f>
        <v/>
      </c>
      <c r="AA841" s="46" t="str">
        <f>IF(X841="","",_xlfn.LET(_xlpm.x,VLOOKUP(X841,'Drop-down_menus'!$D$2:$E$13,2,FALSE),IF(_xlpm.x=0,"",_xlpm.x)))</f>
        <v/>
      </c>
      <c r="AB841" s="46" t="s">
        <v>1252</v>
      </c>
      <c r="AC841" s="46" t="s">
        <v>1255</v>
      </c>
    </row>
    <row r="842" spans="2:29" ht="13.5" customHeight="1">
      <c r="B842" s="46">
        <v>662</v>
      </c>
      <c r="C842" s="46" t="s">
        <v>123</v>
      </c>
      <c r="D842" s="46" t="b">
        <f>COUNTIF(Events!$B$2:$B$171, C842) &gt; 0</f>
        <v>1</v>
      </c>
      <c r="E842" s="46" t="s">
        <v>169</v>
      </c>
      <c r="F842" s="46" t="s">
        <v>262</v>
      </c>
      <c r="G842" s="46" t="s">
        <v>312</v>
      </c>
      <c r="I842" s="46" t="s">
        <v>509</v>
      </c>
      <c r="J842" s="46" t="str">
        <f>IF(I842="","",_xlfn.LET(_xlpm.x,VLOOKUP(I842,'2026-01-09_taxon-match'!$A$2:$N$81,4,FALSE),IF(_xlpm.x=0,"",_xlpm.x)))</f>
        <v>Nemertea</v>
      </c>
      <c r="L842" s="46" t="str">
        <f>IF(I842="","",_xlfn.LET(_xlpm.x,VLOOKUP(I842,'2026-01-09_taxon-match'!$A$2:$N$81,3,FALSE),IF(_xlpm.x=0,"",_xlpm.x)))</f>
        <v>urn:lsid:marinespecies.org:taxname:152391</v>
      </c>
      <c r="M842" s="46" t="str">
        <f>IF($I842="","",_xlfn.LET(_xlpm.x,VLOOKUP($I842,'2026-01-09_taxon-match'!$A$2:$N$81,5,FALSE),IF(_xlpm.x=0,"",_xlpm.x)))</f>
        <v/>
      </c>
      <c r="N842" s="46" t="str">
        <f>IF($I842="","",_xlfn.LET(_xlpm.x,VLOOKUP($I842,'2026-01-09_taxon-match'!$A$2:$N$81,6,FALSE),IF(_xlpm.x=0,"",_xlpm.x)))</f>
        <v>Animalia</v>
      </c>
      <c r="O842" s="46" t="str">
        <f>IF($I842="","",_xlfn.LET(_xlpm.x,VLOOKUP($I842,'2026-01-09_taxon-match'!$A$2:$N$81,7,FALSE),IF(_xlpm.x=0,"",_xlpm.x)))</f>
        <v>Nemertea</v>
      </c>
      <c r="P842" s="46" t="str">
        <f>IF($I842="","",_xlfn.LET(_xlpm.x,VLOOKUP($I842,'2026-01-09_taxon-match'!$A$2:$N$81,8,FALSE),IF(_xlpm.x=0,"",_xlpm.x)))</f>
        <v/>
      </c>
      <c r="Q842" s="46" t="str">
        <f>IF($I842="","",_xlfn.LET(_xlpm.x,VLOOKUP($I842,'2026-01-09_taxon-match'!$A$2:$N$81,9,FALSE),IF(_xlpm.x=0,"",_xlpm.x)))</f>
        <v/>
      </c>
      <c r="R842" s="46" t="str">
        <f>IF($I842="","",_xlfn.LET(_xlpm.x,VLOOKUP($I842,'2026-01-09_taxon-match'!$A$2:$N$81,10,FALSE),IF(_xlpm.x=0,"",_xlpm.x)))</f>
        <v/>
      </c>
      <c r="S842" s="46" t="str">
        <f>IF($I842="","",_xlfn.LET(_xlpm.x,VLOOKUP($I842,'2026-01-09_taxon-match'!$A$2:$N$81,11,FALSE),IF(_xlpm.x=0,"",_xlpm.x)))</f>
        <v/>
      </c>
      <c r="T842" s="46" t="str">
        <f>IF($I842="","",_xlfn.LET(_xlpm.x,VLOOKUP($I842,'2026-01-09_taxon-match'!$A$2:$N$81,13,FALSE),IF(_xlpm.x=0,"",_xlpm.x)))</f>
        <v/>
      </c>
      <c r="U842" s="46">
        <v>1</v>
      </c>
      <c r="V842" s="46" t="s">
        <v>58</v>
      </c>
      <c r="Y842" s="46" t="str">
        <f>IF(V842="","",_xlfn.LET(_xlpm.x,VLOOKUP(V842,'Drop-down_menus'!$D$2:$E$13,2,FALSE),IF(_xlpm.x=0,"",_xlpm.x)))</f>
        <v>https://orcid.org/0000-0002-9708-1761</v>
      </c>
      <c r="Z842" s="46" t="str">
        <f>IF(W842="","",_xlfn.LET(_xlpm.x,VLOOKUP(W842,'Drop-down_menus'!$D$2:$E$13,2,FALSE),IF(_xlpm.x=0,"",_xlpm.x)))</f>
        <v/>
      </c>
      <c r="AA842" s="46" t="str">
        <f>IF(X842="","",_xlfn.LET(_xlpm.x,VLOOKUP(X842,'Drop-down_menus'!$D$2:$E$13,2,FALSE),IF(_xlpm.x=0,"",_xlpm.x)))</f>
        <v/>
      </c>
      <c r="AB842" s="14" t="s">
        <v>263</v>
      </c>
      <c r="AC842" s="14" t="s">
        <v>301</v>
      </c>
    </row>
    <row r="843" spans="2:29" ht="13.5" customHeight="1">
      <c r="B843" s="46">
        <v>663</v>
      </c>
      <c r="C843" s="46" t="s">
        <v>123</v>
      </c>
      <c r="D843" s="46" t="b">
        <f>COUNTIF(Events!$B$2:$B$171, C843) &gt; 0</f>
        <v>1</v>
      </c>
      <c r="G843" s="46" t="s">
        <v>1223</v>
      </c>
      <c r="I843" s="46" t="s">
        <v>313</v>
      </c>
      <c r="J843" s="46" t="str">
        <f>IF(I843="","",_xlfn.LET(_xlpm.x,VLOOKUP(I843,'2026-01-09_taxon-match'!$A$2:$N$81,4,FALSE),IF(_xlpm.x=0,"",_xlpm.x)))</f>
        <v>Hydrozoa</v>
      </c>
      <c r="K843" s="46" t="s">
        <v>1318</v>
      </c>
      <c r="L843" s="46" t="str">
        <f>IF(I843="","",_xlfn.LET(_xlpm.x,VLOOKUP(I843,'2026-01-09_taxon-match'!$A$2:$N$81,3,FALSE),IF(_xlpm.x=0,"",_xlpm.x)))</f>
        <v>urn:lsid:marinespecies.org:taxname:1337</v>
      </c>
      <c r="M843" s="46" t="str">
        <f>IF($I843="","",_xlfn.LET(_xlpm.x,VLOOKUP($I843,'2026-01-09_taxon-match'!$A$2:$N$81,5,FALSE),IF(_xlpm.x=0,"",_xlpm.x)))</f>
        <v>Owen, 1843</v>
      </c>
      <c r="N843" s="46" t="str">
        <f>IF($I843="","",_xlfn.LET(_xlpm.x,VLOOKUP($I843,'2026-01-09_taxon-match'!$A$2:$N$81,6,FALSE),IF(_xlpm.x=0,"",_xlpm.x)))</f>
        <v>Animalia</v>
      </c>
      <c r="O843" s="46" t="str">
        <f>IF($I843="","",_xlfn.LET(_xlpm.x,VLOOKUP($I843,'2026-01-09_taxon-match'!$A$2:$N$81,7,FALSE),IF(_xlpm.x=0,"",_xlpm.x)))</f>
        <v>Cnidaria</v>
      </c>
      <c r="P843" s="46" t="str">
        <f>IF($I843="","",_xlfn.LET(_xlpm.x,VLOOKUP($I843,'2026-01-09_taxon-match'!$A$2:$N$81,8,FALSE),IF(_xlpm.x=0,"",_xlpm.x)))</f>
        <v>Hydrozoa</v>
      </c>
      <c r="Q843" s="46" t="str">
        <f>IF($I843="","",_xlfn.LET(_xlpm.x,VLOOKUP($I843,'2026-01-09_taxon-match'!$A$2:$N$81,9,FALSE),IF(_xlpm.x=0,"",_xlpm.x)))</f>
        <v/>
      </c>
      <c r="R843" s="46" t="str">
        <f>IF($I843="","",_xlfn.LET(_xlpm.x,VLOOKUP($I843,'2026-01-09_taxon-match'!$A$2:$N$81,10,FALSE),IF(_xlpm.x=0,"",_xlpm.x)))</f>
        <v/>
      </c>
      <c r="S843" s="46" t="str">
        <f>IF($I843="","",_xlfn.LET(_xlpm.x,VLOOKUP($I843,'2026-01-09_taxon-match'!$A$2:$N$81,11,FALSE),IF(_xlpm.x=0,"",_xlpm.x)))</f>
        <v/>
      </c>
      <c r="T843" s="46" t="str">
        <f>IF($I843="","",_xlfn.LET(_xlpm.x,VLOOKUP($I843,'2026-01-09_taxon-match'!$A$2:$N$81,13,FALSE),IF(_xlpm.x=0,"",_xlpm.x)))</f>
        <v/>
      </c>
      <c r="U843" s="46">
        <v>1</v>
      </c>
      <c r="V843" s="2" t="s">
        <v>58</v>
      </c>
      <c r="Y843" s="46" t="str">
        <f>IF(V843="","",_xlfn.LET(_xlpm.x,VLOOKUP(V843,'Drop-down_menus'!$D$2:$E$13,2,FALSE),IF(_xlpm.x=0,"",_xlpm.x)))</f>
        <v>https://orcid.org/0000-0002-9708-1761</v>
      </c>
      <c r="Z843" s="46" t="str">
        <f>IF(W843="","",_xlfn.LET(_xlpm.x,VLOOKUP(W843,'Drop-down_menus'!$D$2:$E$13,2,FALSE),IF(_xlpm.x=0,"",_xlpm.x)))</f>
        <v/>
      </c>
      <c r="AA843" s="46" t="str">
        <f>IF(X843="","",_xlfn.LET(_xlpm.x,VLOOKUP(X843,'Drop-down_menus'!$D$2:$E$13,2,FALSE),IF(_xlpm.x=0,"",_xlpm.x)))</f>
        <v/>
      </c>
      <c r="AB843" s="46" t="s">
        <v>1252</v>
      </c>
      <c r="AC843" s="46" t="s">
        <v>1255</v>
      </c>
    </row>
    <row r="844" spans="2:29" ht="13.5" customHeight="1">
      <c r="B844" s="46">
        <v>663</v>
      </c>
      <c r="C844" s="46" t="s">
        <v>123</v>
      </c>
      <c r="D844" s="46" t="b">
        <f>COUNTIF(Events!$B$2:$B$171, C844) &gt; 0</f>
        <v>1</v>
      </c>
      <c r="E844" s="46" t="s">
        <v>169</v>
      </c>
      <c r="F844" s="46" t="s">
        <v>262</v>
      </c>
      <c r="G844" s="46" t="s">
        <v>313</v>
      </c>
      <c r="I844" s="46" t="s">
        <v>313</v>
      </c>
      <c r="J844" s="46" t="str">
        <f>IF(I844="","",_xlfn.LET(_xlpm.x,VLOOKUP(I844,'2026-01-09_taxon-match'!$A$2:$N$81,4,FALSE),IF(_xlpm.x=0,"",_xlpm.x)))</f>
        <v>Hydrozoa</v>
      </c>
      <c r="L844" s="46" t="str">
        <f>IF(I844="","",_xlfn.LET(_xlpm.x,VLOOKUP(I844,'2026-01-09_taxon-match'!$A$2:$N$81,3,FALSE),IF(_xlpm.x=0,"",_xlpm.x)))</f>
        <v>urn:lsid:marinespecies.org:taxname:1337</v>
      </c>
      <c r="M844" s="46" t="str">
        <f>IF($I844="","",_xlfn.LET(_xlpm.x,VLOOKUP($I844,'2026-01-09_taxon-match'!$A$2:$N$81,5,FALSE),IF(_xlpm.x=0,"",_xlpm.x)))</f>
        <v>Owen, 1843</v>
      </c>
      <c r="N844" s="46" t="str">
        <f>IF($I844="","",_xlfn.LET(_xlpm.x,VLOOKUP($I844,'2026-01-09_taxon-match'!$A$2:$N$81,6,FALSE),IF(_xlpm.x=0,"",_xlpm.x)))</f>
        <v>Animalia</v>
      </c>
      <c r="O844" s="46" t="str">
        <f>IF($I844="","",_xlfn.LET(_xlpm.x,VLOOKUP($I844,'2026-01-09_taxon-match'!$A$2:$N$81,7,FALSE),IF(_xlpm.x=0,"",_xlpm.x)))</f>
        <v>Cnidaria</v>
      </c>
      <c r="P844" s="46" t="str">
        <f>IF($I844="","",_xlfn.LET(_xlpm.x,VLOOKUP($I844,'2026-01-09_taxon-match'!$A$2:$N$81,8,FALSE),IF(_xlpm.x=0,"",_xlpm.x)))</f>
        <v>Hydrozoa</v>
      </c>
      <c r="Q844" s="46" t="str">
        <f>IF($I844="","",_xlfn.LET(_xlpm.x,VLOOKUP($I844,'2026-01-09_taxon-match'!$A$2:$N$81,9,FALSE),IF(_xlpm.x=0,"",_xlpm.x)))</f>
        <v/>
      </c>
      <c r="R844" s="46" t="str">
        <f>IF($I844="","",_xlfn.LET(_xlpm.x,VLOOKUP($I844,'2026-01-09_taxon-match'!$A$2:$N$81,10,FALSE),IF(_xlpm.x=0,"",_xlpm.x)))</f>
        <v/>
      </c>
      <c r="S844" s="46" t="str">
        <f>IF($I844="","",_xlfn.LET(_xlpm.x,VLOOKUP($I844,'2026-01-09_taxon-match'!$A$2:$N$81,11,FALSE),IF(_xlpm.x=0,"",_xlpm.x)))</f>
        <v/>
      </c>
      <c r="T844" s="46" t="str">
        <f>IF($I844="","",_xlfn.LET(_xlpm.x,VLOOKUP($I844,'2026-01-09_taxon-match'!$A$2:$N$81,13,FALSE),IF(_xlpm.x=0,"",_xlpm.x)))</f>
        <v/>
      </c>
      <c r="U844" s="46">
        <v>1</v>
      </c>
      <c r="V844" s="46" t="s">
        <v>58</v>
      </c>
      <c r="Y844" s="46" t="str">
        <f>IF(V844="","",_xlfn.LET(_xlpm.x,VLOOKUP(V844,'Drop-down_menus'!$D$2:$E$13,2,FALSE),IF(_xlpm.x=0,"",_xlpm.x)))</f>
        <v>https://orcid.org/0000-0002-9708-1761</v>
      </c>
      <c r="Z844" s="46" t="str">
        <f>IF(W844="","",_xlfn.LET(_xlpm.x,VLOOKUP(W844,'Drop-down_menus'!$D$2:$E$13,2,FALSE),IF(_xlpm.x=0,"",_xlpm.x)))</f>
        <v/>
      </c>
      <c r="AA844" s="46" t="str">
        <f>IF(X844="","",_xlfn.LET(_xlpm.x,VLOOKUP(X844,'Drop-down_menus'!$D$2:$E$13,2,FALSE),IF(_xlpm.x=0,"",_xlpm.x)))</f>
        <v/>
      </c>
      <c r="AB844" s="14" t="s">
        <v>263</v>
      </c>
      <c r="AC844" s="14" t="s">
        <v>301</v>
      </c>
    </row>
    <row r="845" spans="2:29" ht="13.5" customHeight="1">
      <c r="B845" s="46">
        <v>664</v>
      </c>
      <c r="C845" s="46" t="s">
        <v>123</v>
      </c>
      <c r="D845" s="46" t="b">
        <f>COUNTIF(Events!$B$2:$B$171, C845) &gt; 0</f>
        <v>1</v>
      </c>
      <c r="G845" s="46" t="s">
        <v>1223</v>
      </c>
      <c r="I845" s="46" t="s">
        <v>313</v>
      </c>
      <c r="J845" s="46" t="str">
        <f>IF(I845="","",_xlfn.LET(_xlpm.x,VLOOKUP(I845,'2026-01-09_taxon-match'!$A$2:$N$81,4,FALSE),IF(_xlpm.x=0,"",_xlpm.x)))</f>
        <v>Hydrozoa</v>
      </c>
      <c r="K845" s="46" t="s">
        <v>1318</v>
      </c>
      <c r="L845" s="46" t="str">
        <f>IF(I845="","",_xlfn.LET(_xlpm.x,VLOOKUP(I845,'2026-01-09_taxon-match'!$A$2:$N$81,3,FALSE),IF(_xlpm.x=0,"",_xlpm.x)))</f>
        <v>urn:lsid:marinespecies.org:taxname:1337</v>
      </c>
      <c r="M845" s="46" t="str">
        <f>IF($I845="","",_xlfn.LET(_xlpm.x,VLOOKUP($I845,'2026-01-09_taxon-match'!$A$2:$N$81,5,FALSE),IF(_xlpm.x=0,"",_xlpm.x)))</f>
        <v>Owen, 1843</v>
      </c>
      <c r="N845" s="46" t="str">
        <f>IF($I845="","",_xlfn.LET(_xlpm.x,VLOOKUP($I845,'2026-01-09_taxon-match'!$A$2:$N$81,6,FALSE),IF(_xlpm.x=0,"",_xlpm.x)))</f>
        <v>Animalia</v>
      </c>
      <c r="O845" s="46" t="str">
        <f>IF($I845="","",_xlfn.LET(_xlpm.x,VLOOKUP($I845,'2026-01-09_taxon-match'!$A$2:$N$81,7,FALSE),IF(_xlpm.x=0,"",_xlpm.x)))</f>
        <v>Cnidaria</v>
      </c>
      <c r="P845" s="46" t="str">
        <f>IF($I845="","",_xlfn.LET(_xlpm.x,VLOOKUP($I845,'2026-01-09_taxon-match'!$A$2:$N$81,8,FALSE),IF(_xlpm.x=0,"",_xlpm.x)))</f>
        <v>Hydrozoa</v>
      </c>
      <c r="Q845" s="46" t="str">
        <f>IF($I845="","",_xlfn.LET(_xlpm.x,VLOOKUP($I845,'2026-01-09_taxon-match'!$A$2:$N$81,9,FALSE),IF(_xlpm.x=0,"",_xlpm.x)))</f>
        <v/>
      </c>
      <c r="R845" s="46" t="str">
        <f>IF($I845="","",_xlfn.LET(_xlpm.x,VLOOKUP($I845,'2026-01-09_taxon-match'!$A$2:$N$81,10,FALSE),IF(_xlpm.x=0,"",_xlpm.x)))</f>
        <v/>
      </c>
      <c r="S845" s="46" t="str">
        <f>IF($I845="","",_xlfn.LET(_xlpm.x,VLOOKUP($I845,'2026-01-09_taxon-match'!$A$2:$N$81,11,FALSE),IF(_xlpm.x=0,"",_xlpm.x)))</f>
        <v/>
      </c>
      <c r="T845" s="46" t="str">
        <f>IF($I845="","",_xlfn.LET(_xlpm.x,VLOOKUP($I845,'2026-01-09_taxon-match'!$A$2:$N$81,13,FALSE),IF(_xlpm.x=0,"",_xlpm.x)))</f>
        <v/>
      </c>
      <c r="U845" s="46">
        <v>1</v>
      </c>
      <c r="V845" s="2" t="s">
        <v>58</v>
      </c>
      <c r="Y845" s="46" t="str">
        <f>IF(V845="","",_xlfn.LET(_xlpm.x,VLOOKUP(V845,'Drop-down_menus'!$D$2:$E$13,2,FALSE),IF(_xlpm.x=0,"",_xlpm.x)))</f>
        <v>https://orcid.org/0000-0002-9708-1761</v>
      </c>
      <c r="Z845" s="46" t="str">
        <f>IF(W845="","",_xlfn.LET(_xlpm.x,VLOOKUP(W845,'Drop-down_menus'!$D$2:$E$13,2,FALSE),IF(_xlpm.x=0,"",_xlpm.x)))</f>
        <v/>
      </c>
      <c r="AA845" s="46" t="str">
        <f>IF(X845="","",_xlfn.LET(_xlpm.x,VLOOKUP(X845,'Drop-down_menus'!$D$2:$E$13,2,FALSE),IF(_xlpm.x=0,"",_xlpm.x)))</f>
        <v/>
      </c>
      <c r="AB845" s="46" t="s">
        <v>1252</v>
      </c>
      <c r="AC845" s="46" t="s">
        <v>1255</v>
      </c>
    </row>
    <row r="846" spans="2:29" ht="13.5" customHeight="1">
      <c r="B846" s="46">
        <v>664</v>
      </c>
      <c r="C846" s="46" t="s">
        <v>123</v>
      </c>
      <c r="D846" s="46" t="b">
        <f>COUNTIF(Events!$B$2:$B$171, C846) &gt; 0</f>
        <v>1</v>
      </c>
      <c r="E846" s="46" t="s">
        <v>169</v>
      </c>
      <c r="F846" s="46" t="s">
        <v>262</v>
      </c>
      <c r="G846" s="46" t="s">
        <v>313</v>
      </c>
      <c r="I846" s="46" t="s">
        <v>313</v>
      </c>
      <c r="J846" s="46" t="str">
        <f>IF(I846="","",_xlfn.LET(_xlpm.x,VLOOKUP(I846,'2026-01-09_taxon-match'!$A$2:$N$81,4,FALSE),IF(_xlpm.x=0,"",_xlpm.x)))</f>
        <v>Hydrozoa</v>
      </c>
      <c r="L846" s="46" t="str">
        <f>IF(I846="","",_xlfn.LET(_xlpm.x,VLOOKUP(I846,'2026-01-09_taxon-match'!$A$2:$N$81,3,FALSE),IF(_xlpm.x=0,"",_xlpm.x)))</f>
        <v>urn:lsid:marinespecies.org:taxname:1337</v>
      </c>
      <c r="M846" s="46" t="str">
        <f>IF($I846="","",_xlfn.LET(_xlpm.x,VLOOKUP($I846,'2026-01-09_taxon-match'!$A$2:$N$81,5,FALSE),IF(_xlpm.x=0,"",_xlpm.x)))</f>
        <v>Owen, 1843</v>
      </c>
      <c r="N846" s="46" t="str">
        <f>IF($I846="","",_xlfn.LET(_xlpm.x,VLOOKUP($I846,'2026-01-09_taxon-match'!$A$2:$N$81,6,FALSE),IF(_xlpm.x=0,"",_xlpm.x)))</f>
        <v>Animalia</v>
      </c>
      <c r="O846" s="46" t="str">
        <f>IF($I846="","",_xlfn.LET(_xlpm.x,VLOOKUP($I846,'2026-01-09_taxon-match'!$A$2:$N$81,7,FALSE),IF(_xlpm.x=0,"",_xlpm.x)))</f>
        <v>Cnidaria</v>
      </c>
      <c r="P846" s="46" t="str">
        <f>IF($I846="","",_xlfn.LET(_xlpm.x,VLOOKUP($I846,'2026-01-09_taxon-match'!$A$2:$N$81,8,FALSE),IF(_xlpm.x=0,"",_xlpm.x)))</f>
        <v>Hydrozoa</v>
      </c>
      <c r="Q846" s="46" t="str">
        <f>IF($I846="","",_xlfn.LET(_xlpm.x,VLOOKUP($I846,'2026-01-09_taxon-match'!$A$2:$N$81,9,FALSE),IF(_xlpm.x=0,"",_xlpm.x)))</f>
        <v/>
      </c>
      <c r="R846" s="46" t="str">
        <f>IF($I846="","",_xlfn.LET(_xlpm.x,VLOOKUP($I846,'2026-01-09_taxon-match'!$A$2:$N$81,10,FALSE),IF(_xlpm.x=0,"",_xlpm.x)))</f>
        <v/>
      </c>
      <c r="S846" s="46" t="str">
        <f>IF($I846="","",_xlfn.LET(_xlpm.x,VLOOKUP($I846,'2026-01-09_taxon-match'!$A$2:$N$81,11,FALSE),IF(_xlpm.x=0,"",_xlpm.x)))</f>
        <v/>
      </c>
      <c r="T846" s="46" t="str">
        <f>IF($I846="","",_xlfn.LET(_xlpm.x,VLOOKUP($I846,'2026-01-09_taxon-match'!$A$2:$N$81,13,FALSE),IF(_xlpm.x=0,"",_xlpm.x)))</f>
        <v/>
      </c>
      <c r="U846" s="46">
        <v>1</v>
      </c>
      <c r="V846" s="46" t="s">
        <v>58</v>
      </c>
      <c r="Y846" s="46" t="str">
        <f>IF(V846="","",_xlfn.LET(_xlpm.x,VLOOKUP(V846,'Drop-down_menus'!$D$2:$E$13,2,FALSE),IF(_xlpm.x=0,"",_xlpm.x)))</f>
        <v>https://orcid.org/0000-0002-9708-1761</v>
      </c>
      <c r="Z846" s="46" t="str">
        <f>IF(W846="","",_xlfn.LET(_xlpm.x,VLOOKUP(W846,'Drop-down_menus'!$D$2:$E$13,2,FALSE),IF(_xlpm.x=0,"",_xlpm.x)))</f>
        <v/>
      </c>
      <c r="AA846" s="46" t="str">
        <f>IF(X846="","",_xlfn.LET(_xlpm.x,VLOOKUP(X846,'Drop-down_menus'!$D$2:$E$13,2,FALSE),IF(_xlpm.x=0,"",_xlpm.x)))</f>
        <v/>
      </c>
      <c r="AB846" s="14" t="s">
        <v>263</v>
      </c>
      <c r="AC846" s="14" t="s">
        <v>301</v>
      </c>
    </row>
    <row r="847" spans="2:29" ht="13.5" customHeight="1">
      <c r="B847" s="46">
        <v>665</v>
      </c>
      <c r="C847" s="46" t="s">
        <v>123</v>
      </c>
      <c r="D847" s="46" t="b">
        <f>COUNTIF(Events!$B$2:$B$171, C847) &gt; 0</f>
        <v>1</v>
      </c>
      <c r="G847" s="46" t="s">
        <v>1222</v>
      </c>
      <c r="I847" s="46" t="s">
        <v>1222</v>
      </c>
      <c r="J847" s="46" t="str">
        <f>IF(I847="","",_xlfn.LET(_xlpm.x,VLOOKUP(I847,'2026-01-09_taxon-match'!$A$2:$N$81,4,FALSE),IF(_xlpm.x=0,"",_xlpm.x)))</f>
        <v>Kirkpatrickia variolosa</v>
      </c>
      <c r="L847" s="46" t="str">
        <f>IF(I847="","",_xlfn.LET(_xlpm.x,VLOOKUP(I847,'2026-01-09_taxon-match'!$A$2:$N$81,3,FALSE),IF(_xlpm.x=0,"",_xlpm.x)))</f>
        <v>urn:lsid:marinespecies.org:taxname:169300</v>
      </c>
      <c r="M847" s="46" t="str">
        <f>IF($I847="","",_xlfn.LET(_xlpm.x,VLOOKUP($I847,'2026-01-09_taxon-match'!$A$2:$N$81,5,FALSE),IF(_xlpm.x=0,"",_xlpm.x)))</f>
        <v>(Kirkpatrick, 1907)</v>
      </c>
      <c r="N847" s="46" t="str">
        <f>IF($I847="","",_xlfn.LET(_xlpm.x,VLOOKUP($I847,'2026-01-09_taxon-match'!$A$2:$N$81,6,FALSE),IF(_xlpm.x=0,"",_xlpm.x)))</f>
        <v>Animalia</v>
      </c>
      <c r="O847" s="46" t="str">
        <f>IF($I847="","",_xlfn.LET(_xlpm.x,VLOOKUP($I847,'2026-01-09_taxon-match'!$A$2:$N$81,7,FALSE),IF(_xlpm.x=0,"",_xlpm.x)))</f>
        <v>Porifera</v>
      </c>
      <c r="P847" s="46" t="str">
        <f>IF($I847="","",_xlfn.LET(_xlpm.x,VLOOKUP($I847,'2026-01-09_taxon-match'!$A$2:$N$81,8,FALSE),IF(_xlpm.x=0,"",_xlpm.x)))</f>
        <v>Demospongiae</v>
      </c>
      <c r="Q847" s="46" t="str">
        <f>IF($I847="","",_xlfn.LET(_xlpm.x,VLOOKUP($I847,'2026-01-09_taxon-match'!$A$2:$N$81,9,FALSE),IF(_xlpm.x=0,"",_xlpm.x)))</f>
        <v>Poecilosclerida</v>
      </c>
      <c r="R847" s="46" t="str">
        <f>IF($I847="","",_xlfn.LET(_xlpm.x,VLOOKUP($I847,'2026-01-09_taxon-match'!$A$2:$N$81,10,FALSE),IF(_xlpm.x=0,"",_xlpm.x)))</f>
        <v>Hymedesmiidae</v>
      </c>
      <c r="S847" s="46" t="str">
        <f>IF($I847="","",_xlfn.LET(_xlpm.x,VLOOKUP($I847,'2026-01-09_taxon-match'!$A$2:$N$81,11,FALSE),IF(_xlpm.x=0,"",_xlpm.x)))</f>
        <v>Kirkpatrickia</v>
      </c>
      <c r="T847" s="46" t="str">
        <f>IF($I847="","",_xlfn.LET(_xlpm.x,VLOOKUP($I847,'2026-01-09_taxon-match'!$A$2:$N$81,13,FALSE),IF(_xlpm.x=0,"",_xlpm.x)))</f>
        <v>variolosa</v>
      </c>
      <c r="U847" s="46">
        <v>1</v>
      </c>
      <c r="V847" s="2" t="s">
        <v>58</v>
      </c>
      <c r="Y847" s="46" t="str">
        <f>IF(V847="","",_xlfn.LET(_xlpm.x,VLOOKUP(V847,'Drop-down_menus'!$D$2:$E$13,2,FALSE),IF(_xlpm.x=0,"",_xlpm.x)))</f>
        <v>https://orcid.org/0000-0002-9708-1761</v>
      </c>
      <c r="Z847" s="46" t="str">
        <f>IF(W847="","",_xlfn.LET(_xlpm.x,VLOOKUP(W847,'Drop-down_menus'!$D$2:$E$13,2,FALSE),IF(_xlpm.x=0,"",_xlpm.x)))</f>
        <v/>
      </c>
      <c r="AA847" s="46" t="str">
        <f>IF(X847="","",_xlfn.LET(_xlpm.x,VLOOKUP(X847,'Drop-down_menus'!$D$2:$E$13,2,FALSE),IF(_xlpm.x=0,"",_xlpm.x)))</f>
        <v/>
      </c>
      <c r="AB847" s="46" t="s">
        <v>1252</v>
      </c>
      <c r="AC847" s="46" t="s">
        <v>1255</v>
      </c>
    </row>
    <row r="848" spans="2:29" ht="13.5" customHeight="1">
      <c r="B848" s="46">
        <v>665</v>
      </c>
      <c r="C848" s="46" t="s">
        <v>123</v>
      </c>
      <c r="D848" s="46" t="b">
        <f>COUNTIF(Events!$B$2:$B$171, C848) &gt; 0</f>
        <v>1</v>
      </c>
      <c r="E848" s="46" t="s">
        <v>169</v>
      </c>
      <c r="F848" s="46" t="s">
        <v>262</v>
      </c>
      <c r="G848" s="46" t="s">
        <v>314</v>
      </c>
      <c r="I848" s="46" t="s">
        <v>1222</v>
      </c>
      <c r="J848" s="46" t="str">
        <f>IF(I848="","",_xlfn.LET(_xlpm.x,VLOOKUP(I848,'2026-01-09_taxon-match'!$A$2:$N$81,4,FALSE),IF(_xlpm.x=0,"",_xlpm.x)))</f>
        <v>Kirkpatrickia variolosa</v>
      </c>
      <c r="L848" s="46" t="str">
        <f>IF(I848="","",_xlfn.LET(_xlpm.x,VLOOKUP(I848,'2026-01-09_taxon-match'!$A$2:$N$81,3,FALSE),IF(_xlpm.x=0,"",_xlpm.x)))</f>
        <v>urn:lsid:marinespecies.org:taxname:169300</v>
      </c>
      <c r="M848" s="46" t="str">
        <f>IF($I848="","",_xlfn.LET(_xlpm.x,VLOOKUP($I848,'2026-01-09_taxon-match'!$A$2:$N$81,5,FALSE),IF(_xlpm.x=0,"",_xlpm.x)))</f>
        <v>(Kirkpatrick, 1907)</v>
      </c>
      <c r="N848" s="46" t="str">
        <f>IF($I848="","",_xlfn.LET(_xlpm.x,VLOOKUP($I848,'2026-01-09_taxon-match'!$A$2:$N$81,6,FALSE),IF(_xlpm.x=0,"",_xlpm.x)))</f>
        <v>Animalia</v>
      </c>
      <c r="O848" s="46" t="str">
        <f>IF($I848="","",_xlfn.LET(_xlpm.x,VLOOKUP($I848,'2026-01-09_taxon-match'!$A$2:$N$81,7,FALSE),IF(_xlpm.x=0,"",_xlpm.x)))</f>
        <v>Porifera</v>
      </c>
      <c r="P848" s="46" t="str">
        <f>IF($I848="","",_xlfn.LET(_xlpm.x,VLOOKUP($I848,'2026-01-09_taxon-match'!$A$2:$N$81,8,FALSE),IF(_xlpm.x=0,"",_xlpm.x)))</f>
        <v>Demospongiae</v>
      </c>
      <c r="Q848" s="46" t="str">
        <f>IF($I848="","",_xlfn.LET(_xlpm.x,VLOOKUP($I848,'2026-01-09_taxon-match'!$A$2:$N$81,9,FALSE),IF(_xlpm.x=0,"",_xlpm.x)))</f>
        <v>Poecilosclerida</v>
      </c>
      <c r="R848" s="46" t="str">
        <f>IF($I848="","",_xlfn.LET(_xlpm.x,VLOOKUP($I848,'2026-01-09_taxon-match'!$A$2:$N$81,10,FALSE),IF(_xlpm.x=0,"",_xlpm.x)))</f>
        <v>Hymedesmiidae</v>
      </c>
      <c r="S848" s="46" t="str">
        <f>IF($I848="","",_xlfn.LET(_xlpm.x,VLOOKUP($I848,'2026-01-09_taxon-match'!$A$2:$N$81,11,FALSE),IF(_xlpm.x=0,"",_xlpm.x)))</f>
        <v>Kirkpatrickia</v>
      </c>
      <c r="T848" s="46" t="str">
        <f>IF($I848="","",_xlfn.LET(_xlpm.x,VLOOKUP($I848,'2026-01-09_taxon-match'!$A$2:$N$81,13,FALSE),IF(_xlpm.x=0,"",_xlpm.x)))</f>
        <v>variolosa</v>
      </c>
      <c r="U848" s="46">
        <v>1</v>
      </c>
      <c r="V848" s="46" t="s">
        <v>58</v>
      </c>
      <c r="Y848" s="46" t="str">
        <f>IF(V848="","",_xlfn.LET(_xlpm.x,VLOOKUP(V848,'Drop-down_menus'!$D$2:$E$13,2,FALSE),IF(_xlpm.x=0,"",_xlpm.x)))</f>
        <v>https://orcid.org/0000-0002-9708-1761</v>
      </c>
      <c r="Z848" s="46" t="str">
        <f>IF(W848="","",_xlfn.LET(_xlpm.x,VLOOKUP(W848,'Drop-down_menus'!$D$2:$E$13,2,FALSE),IF(_xlpm.x=0,"",_xlpm.x)))</f>
        <v/>
      </c>
      <c r="AA848" s="46" t="str">
        <f>IF(X848="","",_xlfn.LET(_xlpm.x,VLOOKUP(X848,'Drop-down_menus'!$D$2:$E$13,2,FALSE),IF(_xlpm.x=0,"",_xlpm.x)))</f>
        <v/>
      </c>
      <c r="AB848" s="14" t="s">
        <v>263</v>
      </c>
      <c r="AC848" s="14" t="s">
        <v>301</v>
      </c>
    </row>
    <row r="849" spans="2:29" ht="13.5" customHeight="1">
      <c r="B849" s="46">
        <v>666</v>
      </c>
      <c r="C849" s="46" t="s">
        <v>123</v>
      </c>
      <c r="D849" s="46" t="b">
        <f>COUNTIF(Events!$B$2:$B$171, C849) &gt; 0</f>
        <v>1</v>
      </c>
      <c r="G849" s="46" t="s">
        <v>1206</v>
      </c>
      <c r="I849" s="46" t="s">
        <v>311</v>
      </c>
      <c r="J849" s="46" t="str">
        <f>IF(I849="","",_xlfn.LET(_xlpm.x,VLOOKUP(I849,'2026-01-09_taxon-match'!$A$2:$N$81,4,FALSE),IF(_xlpm.x=0,"",_xlpm.x)))</f>
        <v>Isopoda</v>
      </c>
      <c r="K849" s="46" t="s">
        <v>1318</v>
      </c>
      <c r="L849" s="46" t="str">
        <f>IF(I849="","",_xlfn.LET(_xlpm.x,VLOOKUP(I849,'2026-01-09_taxon-match'!$A$2:$N$81,3,FALSE),IF(_xlpm.x=0,"",_xlpm.x)))</f>
        <v>urn:lsid:marinespecies.org:taxname:1131</v>
      </c>
      <c r="M849" s="46" t="str">
        <f>IF($I849="","",_xlfn.LET(_xlpm.x,VLOOKUP($I849,'2026-01-09_taxon-match'!$A$2:$N$81,5,FALSE),IF(_xlpm.x=0,"",_xlpm.x)))</f>
        <v>Latreille, 1816</v>
      </c>
      <c r="N849" s="46" t="str">
        <f>IF($I849="","",_xlfn.LET(_xlpm.x,VLOOKUP($I849,'2026-01-09_taxon-match'!$A$2:$N$81,6,FALSE),IF(_xlpm.x=0,"",_xlpm.x)))</f>
        <v>Animalia</v>
      </c>
      <c r="O849" s="46" t="str">
        <f>IF($I849="","",_xlfn.LET(_xlpm.x,VLOOKUP($I849,'2026-01-09_taxon-match'!$A$2:$N$81,7,FALSE),IF(_xlpm.x=0,"",_xlpm.x)))</f>
        <v>Arthropoda</v>
      </c>
      <c r="P849" s="46" t="str">
        <f>IF($I849="","",_xlfn.LET(_xlpm.x,VLOOKUP($I849,'2026-01-09_taxon-match'!$A$2:$N$81,8,FALSE),IF(_xlpm.x=0,"",_xlpm.x)))</f>
        <v>Malacostraca</v>
      </c>
      <c r="Q849" s="46" t="str">
        <f>IF($I849="","",_xlfn.LET(_xlpm.x,VLOOKUP($I849,'2026-01-09_taxon-match'!$A$2:$N$81,9,FALSE),IF(_xlpm.x=0,"",_xlpm.x)))</f>
        <v>Isopoda</v>
      </c>
      <c r="R849" s="46" t="str">
        <f>IF($I849="","",_xlfn.LET(_xlpm.x,VLOOKUP($I849,'2026-01-09_taxon-match'!$A$2:$N$81,10,FALSE),IF(_xlpm.x=0,"",_xlpm.x)))</f>
        <v/>
      </c>
      <c r="S849" s="46" t="str">
        <f>IF($I849="","",_xlfn.LET(_xlpm.x,VLOOKUP($I849,'2026-01-09_taxon-match'!$A$2:$N$81,11,FALSE),IF(_xlpm.x=0,"",_xlpm.x)))</f>
        <v/>
      </c>
      <c r="T849" s="46" t="str">
        <f>IF($I849="","",_xlfn.LET(_xlpm.x,VLOOKUP($I849,'2026-01-09_taxon-match'!$A$2:$N$81,13,FALSE),IF(_xlpm.x=0,"",_xlpm.x)))</f>
        <v/>
      </c>
      <c r="U849" s="46" t="s">
        <v>1251</v>
      </c>
      <c r="V849" s="2" t="s">
        <v>58</v>
      </c>
      <c r="Y849" s="46" t="str">
        <f>IF(V849="","",_xlfn.LET(_xlpm.x,VLOOKUP(V849,'Drop-down_menus'!$D$2:$E$13,2,FALSE),IF(_xlpm.x=0,"",_xlpm.x)))</f>
        <v>https://orcid.org/0000-0002-9708-1761</v>
      </c>
      <c r="Z849" s="46" t="str">
        <f>IF(W849="","",_xlfn.LET(_xlpm.x,VLOOKUP(W849,'Drop-down_menus'!$D$2:$E$13,2,FALSE),IF(_xlpm.x=0,"",_xlpm.x)))</f>
        <v/>
      </c>
      <c r="AA849" s="46" t="str">
        <f>IF(X849="","",_xlfn.LET(_xlpm.x,VLOOKUP(X849,'Drop-down_menus'!$D$2:$E$13,2,FALSE),IF(_xlpm.x=0,"",_xlpm.x)))</f>
        <v/>
      </c>
      <c r="AB849" s="46" t="s">
        <v>1252</v>
      </c>
      <c r="AC849" s="46" t="s">
        <v>1255</v>
      </c>
    </row>
    <row r="850" spans="2:29" ht="13.5" customHeight="1">
      <c r="B850" s="46">
        <v>666</v>
      </c>
      <c r="C850" s="46" t="s">
        <v>123</v>
      </c>
      <c r="D850" s="46" t="b">
        <f>COUNTIF(Events!$B$2:$B$171, C850) &gt; 0</f>
        <v>1</v>
      </c>
      <c r="E850" s="46" t="s">
        <v>169</v>
      </c>
      <c r="F850" s="46" t="s">
        <v>262</v>
      </c>
      <c r="G850" s="46" t="s">
        <v>311</v>
      </c>
      <c r="I850" s="46" t="s">
        <v>311</v>
      </c>
      <c r="J850" s="46" t="str">
        <f>IF(I850="","",_xlfn.LET(_xlpm.x,VLOOKUP(I850,'2026-01-09_taxon-match'!$A$2:$N$81,4,FALSE),IF(_xlpm.x=0,"",_xlpm.x)))</f>
        <v>Isopoda</v>
      </c>
      <c r="L850" s="46" t="str">
        <f>IF(I850="","",_xlfn.LET(_xlpm.x,VLOOKUP(I850,'2026-01-09_taxon-match'!$A$2:$N$81,3,FALSE),IF(_xlpm.x=0,"",_xlpm.x)))</f>
        <v>urn:lsid:marinespecies.org:taxname:1131</v>
      </c>
      <c r="M850" s="46" t="str">
        <f>IF($I850="","",_xlfn.LET(_xlpm.x,VLOOKUP($I850,'2026-01-09_taxon-match'!$A$2:$N$81,5,FALSE),IF(_xlpm.x=0,"",_xlpm.x)))</f>
        <v>Latreille, 1816</v>
      </c>
      <c r="N850" s="46" t="str">
        <f>IF($I850="","",_xlfn.LET(_xlpm.x,VLOOKUP($I850,'2026-01-09_taxon-match'!$A$2:$N$81,6,FALSE),IF(_xlpm.x=0,"",_xlpm.x)))</f>
        <v>Animalia</v>
      </c>
      <c r="O850" s="46" t="str">
        <f>IF($I850="","",_xlfn.LET(_xlpm.x,VLOOKUP($I850,'2026-01-09_taxon-match'!$A$2:$N$81,7,FALSE),IF(_xlpm.x=0,"",_xlpm.x)))</f>
        <v>Arthropoda</v>
      </c>
      <c r="P850" s="46" t="str">
        <f>IF($I850="","",_xlfn.LET(_xlpm.x,VLOOKUP($I850,'2026-01-09_taxon-match'!$A$2:$N$81,8,FALSE),IF(_xlpm.x=0,"",_xlpm.x)))</f>
        <v>Malacostraca</v>
      </c>
      <c r="Q850" s="46" t="str">
        <f>IF($I850="","",_xlfn.LET(_xlpm.x,VLOOKUP($I850,'2026-01-09_taxon-match'!$A$2:$N$81,9,FALSE),IF(_xlpm.x=0,"",_xlpm.x)))</f>
        <v>Isopoda</v>
      </c>
      <c r="R850" s="46" t="str">
        <f>IF($I850="","",_xlfn.LET(_xlpm.x,VLOOKUP($I850,'2026-01-09_taxon-match'!$A$2:$N$81,10,FALSE),IF(_xlpm.x=0,"",_xlpm.x)))</f>
        <v/>
      </c>
      <c r="S850" s="46" t="str">
        <f>IF($I850="","",_xlfn.LET(_xlpm.x,VLOOKUP($I850,'2026-01-09_taxon-match'!$A$2:$N$81,11,FALSE),IF(_xlpm.x=0,"",_xlpm.x)))</f>
        <v/>
      </c>
      <c r="T850" s="46" t="str">
        <f>IF($I850="","",_xlfn.LET(_xlpm.x,VLOOKUP($I850,'2026-01-09_taxon-match'!$A$2:$N$81,13,FALSE),IF(_xlpm.x=0,"",_xlpm.x)))</f>
        <v/>
      </c>
      <c r="U850" s="46">
        <v>1</v>
      </c>
      <c r="V850" s="46" t="s">
        <v>58</v>
      </c>
      <c r="Y850" s="46" t="str">
        <f>IF(V850="","",_xlfn.LET(_xlpm.x,VLOOKUP(V850,'Drop-down_menus'!$D$2:$E$13,2,FALSE),IF(_xlpm.x=0,"",_xlpm.x)))</f>
        <v>https://orcid.org/0000-0002-9708-1761</v>
      </c>
      <c r="Z850" s="46" t="str">
        <f>IF(W850="","",_xlfn.LET(_xlpm.x,VLOOKUP(W850,'Drop-down_menus'!$D$2:$E$13,2,FALSE),IF(_xlpm.x=0,"",_xlpm.x)))</f>
        <v/>
      </c>
      <c r="AA850" s="46" t="str">
        <f>IF(X850="","",_xlfn.LET(_xlpm.x,VLOOKUP(X850,'Drop-down_menus'!$D$2:$E$13,2,FALSE),IF(_xlpm.x=0,"",_xlpm.x)))</f>
        <v/>
      </c>
      <c r="AB850" s="14" t="s">
        <v>263</v>
      </c>
      <c r="AC850" s="14" t="s">
        <v>301</v>
      </c>
    </row>
    <row r="851" spans="2:29" ht="13.5" customHeight="1">
      <c r="B851" s="46">
        <v>667</v>
      </c>
      <c r="C851" s="46" t="s">
        <v>123</v>
      </c>
      <c r="D851" s="46" t="b">
        <f>COUNTIF(Events!$B$2:$B$171, C851) &gt; 0</f>
        <v>1</v>
      </c>
      <c r="G851" s="46" t="s">
        <v>1218</v>
      </c>
      <c r="I851" s="2" t="s">
        <v>304</v>
      </c>
      <c r="J851" s="46" t="str">
        <f>IF(I851="","",_xlfn.LET(_xlpm.x,VLOOKUP(I851,'2026-01-09_taxon-match'!$A$2:$N$81,4,FALSE),IF(_xlpm.x=0,"",_xlpm.x)))</f>
        <v>Porifera</v>
      </c>
      <c r="K851" s="46" t="s">
        <v>1318</v>
      </c>
      <c r="L851" s="46" t="str">
        <f>IF(I851="","",_xlfn.LET(_xlpm.x,VLOOKUP(I851,'2026-01-09_taxon-match'!$A$2:$N$81,3,FALSE),IF(_xlpm.x=0,"",_xlpm.x)))</f>
        <v>urn:lsid:marinespecies.org:taxname:558</v>
      </c>
      <c r="M851" s="46" t="str">
        <f>IF($I851="","",_xlfn.LET(_xlpm.x,VLOOKUP($I851,'2026-01-09_taxon-match'!$A$2:$N$81,5,FALSE),IF(_xlpm.x=0,"",_xlpm.x)))</f>
        <v>Grant, 1836</v>
      </c>
      <c r="N851" s="46" t="str">
        <f>IF($I851="","",_xlfn.LET(_xlpm.x,VLOOKUP($I851,'2026-01-09_taxon-match'!$A$2:$N$81,6,FALSE),IF(_xlpm.x=0,"",_xlpm.x)))</f>
        <v>Animalia</v>
      </c>
      <c r="O851" s="46" t="str">
        <f>IF($I851="","",_xlfn.LET(_xlpm.x,VLOOKUP($I851,'2026-01-09_taxon-match'!$A$2:$N$81,7,FALSE),IF(_xlpm.x=0,"",_xlpm.x)))</f>
        <v>Porifera</v>
      </c>
      <c r="P851" s="46" t="str">
        <f>IF($I851="","",_xlfn.LET(_xlpm.x,VLOOKUP($I851,'2026-01-09_taxon-match'!$A$2:$N$81,8,FALSE),IF(_xlpm.x=0,"",_xlpm.x)))</f>
        <v/>
      </c>
      <c r="Q851" s="46" t="str">
        <f>IF($I851="","",_xlfn.LET(_xlpm.x,VLOOKUP($I851,'2026-01-09_taxon-match'!$A$2:$N$81,9,FALSE),IF(_xlpm.x=0,"",_xlpm.x)))</f>
        <v/>
      </c>
      <c r="R851" s="46" t="str">
        <f>IF($I851="","",_xlfn.LET(_xlpm.x,VLOOKUP($I851,'2026-01-09_taxon-match'!$A$2:$N$81,10,FALSE),IF(_xlpm.x=0,"",_xlpm.x)))</f>
        <v/>
      </c>
      <c r="S851" s="46" t="str">
        <f>IF($I851="","",_xlfn.LET(_xlpm.x,VLOOKUP($I851,'2026-01-09_taxon-match'!$A$2:$N$81,11,FALSE),IF(_xlpm.x=0,"",_xlpm.x)))</f>
        <v/>
      </c>
      <c r="T851" s="46" t="str">
        <f>IF($I851="","",_xlfn.LET(_xlpm.x,VLOOKUP($I851,'2026-01-09_taxon-match'!$A$2:$N$81,13,FALSE),IF(_xlpm.x=0,"",_xlpm.x)))</f>
        <v/>
      </c>
      <c r="U851" s="46">
        <v>1</v>
      </c>
      <c r="V851" s="2" t="s">
        <v>58</v>
      </c>
      <c r="Y851" s="46" t="str">
        <f>IF(V851="","",_xlfn.LET(_xlpm.x,VLOOKUP(V851,'Drop-down_menus'!$D$2:$E$13,2,FALSE),IF(_xlpm.x=0,"",_xlpm.x)))</f>
        <v>https://orcid.org/0000-0002-9708-1761</v>
      </c>
      <c r="Z851" s="46" t="str">
        <f>IF(W851="","",_xlfn.LET(_xlpm.x,VLOOKUP(W851,'Drop-down_menus'!$D$2:$E$13,2,FALSE),IF(_xlpm.x=0,"",_xlpm.x)))</f>
        <v/>
      </c>
      <c r="AA851" s="46" t="str">
        <f>IF(X851="","",_xlfn.LET(_xlpm.x,VLOOKUP(X851,'Drop-down_menus'!$D$2:$E$13,2,FALSE),IF(_xlpm.x=0,"",_xlpm.x)))</f>
        <v/>
      </c>
      <c r="AB851" s="46" t="s">
        <v>1252</v>
      </c>
      <c r="AC851" s="46" t="s">
        <v>1255</v>
      </c>
    </row>
    <row r="852" spans="2:29" ht="13.5" customHeight="1">
      <c r="B852" s="46">
        <v>667</v>
      </c>
      <c r="C852" s="46" t="s">
        <v>123</v>
      </c>
      <c r="D852" s="46" t="b">
        <f>COUNTIF(Events!$B$2:$B$171, C852) &gt; 0</f>
        <v>1</v>
      </c>
      <c r="E852" s="46" t="s">
        <v>169</v>
      </c>
      <c r="F852" s="46" t="s">
        <v>262</v>
      </c>
      <c r="G852" s="46" t="s">
        <v>304</v>
      </c>
      <c r="I852" s="2" t="s">
        <v>304</v>
      </c>
      <c r="J852" s="46" t="str">
        <f>IF(I852="","",_xlfn.LET(_xlpm.x,VLOOKUP(I852,'2026-01-09_taxon-match'!$A$2:$N$81,4,FALSE),IF(_xlpm.x=0,"",_xlpm.x)))</f>
        <v>Porifera</v>
      </c>
      <c r="L852" s="46" t="str">
        <f>IF(I852="","",_xlfn.LET(_xlpm.x,VLOOKUP(I852,'2026-01-09_taxon-match'!$A$2:$N$81,3,FALSE),IF(_xlpm.x=0,"",_xlpm.x)))</f>
        <v>urn:lsid:marinespecies.org:taxname:558</v>
      </c>
      <c r="M852" s="46" t="str">
        <f>IF($I852="","",_xlfn.LET(_xlpm.x,VLOOKUP($I852,'2026-01-09_taxon-match'!$A$2:$N$81,5,FALSE),IF(_xlpm.x=0,"",_xlpm.x)))</f>
        <v>Grant, 1836</v>
      </c>
      <c r="N852" s="46" t="str">
        <f>IF($I852="","",_xlfn.LET(_xlpm.x,VLOOKUP($I852,'2026-01-09_taxon-match'!$A$2:$N$81,6,FALSE),IF(_xlpm.x=0,"",_xlpm.x)))</f>
        <v>Animalia</v>
      </c>
      <c r="O852" s="46" t="str">
        <f>IF($I852="","",_xlfn.LET(_xlpm.x,VLOOKUP($I852,'2026-01-09_taxon-match'!$A$2:$N$81,7,FALSE),IF(_xlpm.x=0,"",_xlpm.x)))</f>
        <v>Porifera</v>
      </c>
      <c r="P852" s="46" t="str">
        <f>IF($I852="","",_xlfn.LET(_xlpm.x,VLOOKUP($I852,'2026-01-09_taxon-match'!$A$2:$N$81,8,FALSE),IF(_xlpm.x=0,"",_xlpm.x)))</f>
        <v/>
      </c>
      <c r="Q852" s="46" t="str">
        <f>IF($I852="","",_xlfn.LET(_xlpm.x,VLOOKUP($I852,'2026-01-09_taxon-match'!$A$2:$N$81,9,FALSE),IF(_xlpm.x=0,"",_xlpm.x)))</f>
        <v/>
      </c>
      <c r="R852" s="46" t="str">
        <f>IF($I852="","",_xlfn.LET(_xlpm.x,VLOOKUP($I852,'2026-01-09_taxon-match'!$A$2:$N$81,10,FALSE),IF(_xlpm.x=0,"",_xlpm.x)))</f>
        <v/>
      </c>
      <c r="S852" s="46" t="str">
        <f>IF($I852="","",_xlfn.LET(_xlpm.x,VLOOKUP($I852,'2026-01-09_taxon-match'!$A$2:$N$81,11,FALSE),IF(_xlpm.x=0,"",_xlpm.x)))</f>
        <v/>
      </c>
      <c r="T852" s="46" t="str">
        <f>IF($I852="","",_xlfn.LET(_xlpm.x,VLOOKUP($I852,'2026-01-09_taxon-match'!$A$2:$N$81,13,FALSE),IF(_xlpm.x=0,"",_xlpm.x)))</f>
        <v/>
      </c>
      <c r="U852" s="46">
        <v>1</v>
      </c>
      <c r="V852" s="46" t="s">
        <v>58</v>
      </c>
      <c r="Y852" s="46" t="str">
        <f>IF(V852="","",_xlfn.LET(_xlpm.x,VLOOKUP(V852,'Drop-down_menus'!$D$2:$E$13,2,FALSE),IF(_xlpm.x=0,"",_xlpm.x)))</f>
        <v>https://orcid.org/0000-0002-9708-1761</v>
      </c>
      <c r="Z852" s="46" t="str">
        <f>IF(W852="","",_xlfn.LET(_xlpm.x,VLOOKUP(W852,'Drop-down_menus'!$D$2:$E$13,2,FALSE),IF(_xlpm.x=0,"",_xlpm.x)))</f>
        <v/>
      </c>
      <c r="AA852" s="46" t="str">
        <f>IF(X852="","",_xlfn.LET(_xlpm.x,VLOOKUP(X852,'Drop-down_menus'!$D$2:$E$13,2,FALSE),IF(_xlpm.x=0,"",_xlpm.x)))</f>
        <v/>
      </c>
      <c r="AB852" s="14" t="s">
        <v>263</v>
      </c>
      <c r="AC852" s="14" t="s">
        <v>301</v>
      </c>
    </row>
    <row r="853" spans="2:29" ht="13.5" customHeight="1">
      <c r="B853" s="46">
        <v>668</v>
      </c>
      <c r="C853" s="46" t="s">
        <v>123</v>
      </c>
      <c r="D853" s="46" t="b">
        <f>COUNTIF(Events!$B$2:$B$171, C853) &gt; 0</f>
        <v>1</v>
      </c>
      <c r="G853" s="46" t="s">
        <v>1218</v>
      </c>
      <c r="I853" s="2" t="s">
        <v>304</v>
      </c>
      <c r="J853" s="46" t="str">
        <f>IF(I853="","",_xlfn.LET(_xlpm.x,VLOOKUP(I853,'2026-01-09_taxon-match'!$A$2:$N$81,4,FALSE),IF(_xlpm.x=0,"",_xlpm.x)))</f>
        <v>Porifera</v>
      </c>
      <c r="K853" s="46" t="s">
        <v>1318</v>
      </c>
      <c r="L853" s="46" t="str">
        <f>IF(I853="","",_xlfn.LET(_xlpm.x,VLOOKUP(I853,'2026-01-09_taxon-match'!$A$2:$N$81,3,FALSE),IF(_xlpm.x=0,"",_xlpm.x)))</f>
        <v>urn:lsid:marinespecies.org:taxname:558</v>
      </c>
      <c r="M853" s="46" t="str">
        <f>IF($I853="","",_xlfn.LET(_xlpm.x,VLOOKUP($I853,'2026-01-09_taxon-match'!$A$2:$N$81,5,FALSE),IF(_xlpm.x=0,"",_xlpm.x)))</f>
        <v>Grant, 1836</v>
      </c>
      <c r="N853" s="46" t="str">
        <f>IF($I853="","",_xlfn.LET(_xlpm.x,VLOOKUP($I853,'2026-01-09_taxon-match'!$A$2:$N$81,6,FALSE),IF(_xlpm.x=0,"",_xlpm.x)))</f>
        <v>Animalia</v>
      </c>
      <c r="O853" s="46" t="str">
        <f>IF($I853="","",_xlfn.LET(_xlpm.x,VLOOKUP($I853,'2026-01-09_taxon-match'!$A$2:$N$81,7,FALSE),IF(_xlpm.x=0,"",_xlpm.x)))</f>
        <v>Porifera</v>
      </c>
      <c r="P853" s="46" t="str">
        <f>IF($I853="","",_xlfn.LET(_xlpm.x,VLOOKUP($I853,'2026-01-09_taxon-match'!$A$2:$N$81,8,FALSE),IF(_xlpm.x=0,"",_xlpm.x)))</f>
        <v/>
      </c>
      <c r="Q853" s="46" t="str">
        <f>IF($I853="","",_xlfn.LET(_xlpm.x,VLOOKUP($I853,'2026-01-09_taxon-match'!$A$2:$N$81,9,FALSE),IF(_xlpm.x=0,"",_xlpm.x)))</f>
        <v/>
      </c>
      <c r="R853" s="46" t="str">
        <f>IF($I853="","",_xlfn.LET(_xlpm.x,VLOOKUP($I853,'2026-01-09_taxon-match'!$A$2:$N$81,10,FALSE),IF(_xlpm.x=0,"",_xlpm.x)))</f>
        <v/>
      </c>
      <c r="S853" s="46" t="str">
        <f>IF($I853="","",_xlfn.LET(_xlpm.x,VLOOKUP($I853,'2026-01-09_taxon-match'!$A$2:$N$81,11,FALSE),IF(_xlpm.x=0,"",_xlpm.x)))</f>
        <v/>
      </c>
      <c r="T853" s="46" t="str">
        <f>IF($I853="","",_xlfn.LET(_xlpm.x,VLOOKUP($I853,'2026-01-09_taxon-match'!$A$2:$N$81,13,FALSE),IF(_xlpm.x=0,"",_xlpm.x)))</f>
        <v/>
      </c>
      <c r="U853" s="46">
        <v>1</v>
      </c>
      <c r="V853" s="2" t="s">
        <v>58</v>
      </c>
      <c r="Y853" s="46" t="str">
        <f>IF(V853="","",_xlfn.LET(_xlpm.x,VLOOKUP(V853,'Drop-down_menus'!$D$2:$E$13,2,FALSE),IF(_xlpm.x=0,"",_xlpm.x)))</f>
        <v>https://orcid.org/0000-0002-9708-1761</v>
      </c>
      <c r="Z853" s="46" t="str">
        <f>IF(W853="","",_xlfn.LET(_xlpm.x,VLOOKUP(W853,'Drop-down_menus'!$D$2:$E$13,2,FALSE),IF(_xlpm.x=0,"",_xlpm.x)))</f>
        <v/>
      </c>
      <c r="AA853" s="46" t="str">
        <f>IF(X853="","",_xlfn.LET(_xlpm.x,VLOOKUP(X853,'Drop-down_menus'!$D$2:$E$13,2,FALSE),IF(_xlpm.x=0,"",_xlpm.x)))</f>
        <v/>
      </c>
      <c r="AB853" s="46" t="s">
        <v>1252</v>
      </c>
      <c r="AC853" s="46" t="s">
        <v>1255</v>
      </c>
    </row>
    <row r="854" spans="2:29" ht="13.5" customHeight="1">
      <c r="B854" s="46">
        <v>668</v>
      </c>
      <c r="C854" s="46" t="s">
        <v>123</v>
      </c>
      <c r="D854" s="46" t="b">
        <f>COUNTIF(Events!$B$2:$B$171, C854) &gt; 0</f>
        <v>1</v>
      </c>
      <c r="E854" s="46" t="s">
        <v>169</v>
      </c>
      <c r="F854" s="46" t="s">
        <v>262</v>
      </c>
      <c r="G854" s="46" t="s">
        <v>304</v>
      </c>
      <c r="I854" s="2" t="s">
        <v>304</v>
      </c>
      <c r="J854" s="46" t="str">
        <f>IF(I854="","",_xlfn.LET(_xlpm.x,VLOOKUP(I854,'2026-01-09_taxon-match'!$A$2:$N$81,4,FALSE),IF(_xlpm.x=0,"",_xlpm.x)))</f>
        <v>Porifera</v>
      </c>
      <c r="L854" s="46" t="str">
        <f>IF(I854="","",_xlfn.LET(_xlpm.x,VLOOKUP(I854,'2026-01-09_taxon-match'!$A$2:$N$81,3,FALSE),IF(_xlpm.x=0,"",_xlpm.x)))</f>
        <v>urn:lsid:marinespecies.org:taxname:558</v>
      </c>
      <c r="M854" s="46" t="str">
        <f>IF($I854="","",_xlfn.LET(_xlpm.x,VLOOKUP($I854,'2026-01-09_taxon-match'!$A$2:$N$81,5,FALSE),IF(_xlpm.x=0,"",_xlpm.x)))</f>
        <v>Grant, 1836</v>
      </c>
      <c r="N854" s="46" t="str">
        <f>IF($I854="","",_xlfn.LET(_xlpm.x,VLOOKUP($I854,'2026-01-09_taxon-match'!$A$2:$N$81,6,FALSE),IF(_xlpm.x=0,"",_xlpm.x)))</f>
        <v>Animalia</v>
      </c>
      <c r="O854" s="46" t="str">
        <f>IF($I854="","",_xlfn.LET(_xlpm.x,VLOOKUP($I854,'2026-01-09_taxon-match'!$A$2:$N$81,7,FALSE),IF(_xlpm.x=0,"",_xlpm.x)))</f>
        <v>Porifera</v>
      </c>
      <c r="P854" s="46" t="str">
        <f>IF($I854="","",_xlfn.LET(_xlpm.x,VLOOKUP($I854,'2026-01-09_taxon-match'!$A$2:$N$81,8,FALSE),IF(_xlpm.x=0,"",_xlpm.x)))</f>
        <v/>
      </c>
      <c r="Q854" s="46" t="str">
        <f>IF($I854="","",_xlfn.LET(_xlpm.x,VLOOKUP($I854,'2026-01-09_taxon-match'!$A$2:$N$81,9,FALSE),IF(_xlpm.x=0,"",_xlpm.x)))</f>
        <v/>
      </c>
      <c r="R854" s="46" t="str">
        <f>IF($I854="","",_xlfn.LET(_xlpm.x,VLOOKUP($I854,'2026-01-09_taxon-match'!$A$2:$N$81,10,FALSE),IF(_xlpm.x=0,"",_xlpm.x)))</f>
        <v/>
      </c>
      <c r="S854" s="46" t="str">
        <f>IF($I854="","",_xlfn.LET(_xlpm.x,VLOOKUP($I854,'2026-01-09_taxon-match'!$A$2:$N$81,11,FALSE),IF(_xlpm.x=0,"",_xlpm.x)))</f>
        <v/>
      </c>
      <c r="T854" s="46" t="str">
        <f>IF($I854="","",_xlfn.LET(_xlpm.x,VLOOKUP($I854,'2026-01-09_taxon-match'!$A$2:$N$81,13,FALSE),IF(_xlpm.x=0,"",_xlpm.x)))</f>
        <v/>
      </c>
      <c r="U854" s="46">
        <v>1</v>
      </c>
      <c r="V854" s="46" t="s">
        <v>58</v>
      </c>
      <c r="Y854" s="46" t="str">
        <f>IF(V854="","",_xlfn.LET(_xlpm.x,VLOOKUP(V854,'Drop-down_menus'!$D$2:$E$13,2,FALSE),IF(_xlpm.x=0,"",_xlpm.x)))</f>
        <v>https://orcid.org/0000-0002-9708-1761</v>
      </c>
      <c r="Z854" s="46" t="str">
        <f>IF(W854="","",_xlfn.LET(_xlpm.x,VLOOKUP(W854,'Drop-down_menus'!$D$2:$E$13,2,FALSE),IF(_xlpm.x=0,"",_xlpm.x)))</f>
        <v/>
      </c>
      <c r="AA854" s="46" t="str">
        <f>IF(X854="","",_xlfn.LET(_xlpm.x,VLOOKUP(X854,'Drop-down_menus'!$D$2:$E$13,2,FALSE),IF(_xlpm.x=0,"",_xlpm.x)))</f>
        <v/>
      </c>
      <c r="AB854" s="14" t="s">
        <v>263</v>
      </c>
      <c r="AC854" s="14" t="s">
        <v>301</v>
      </c>
    </row>
    <row r="855" spans="2:29" ht="13.5" customHeight="1">
      <c r="B855" s="46">
        <v>669</v>
      </c>
      <c r="C855" s="46" t="s">
        <v>123</v>
      </c>
      <c r="D855" s="46" t="b">
        <f>COUNTIF(Events!$B$2:$B$171, C855) &gt; 0</f>
        <v>1</v>
      </c>
      <c r="G855" s="46" t="s">
        <v>1217</v>
      </c>
      <c r="I855" s="46" t="s">
        <v>1217</v>
      </c>
      <c r="J855" s="46" t="str">
        <f>IF(I855="","",_xlfn.LET(_xlpm.x,VLOOKUP(I855,'2026-01-09_taxon-match'!$A$2:$N$81,4,FALSE),IF(_xlpm.x=0,"",_xlpm.x)))</f>
        <v>Homaxinella balfourensis</v>
      </c>
      <c r="L855" s="46" t="str">
        <f>IF(I855="","",_xlfn.LET(_xlpm.x,VLOOKUP(I855,'2026-01-09_taxon-match'!$A$2:$N$81,3,FALSE),IF(_xlpm.x=0,"",_xlpm.x)))</f>
        <v>urn:lsid:marinespecies.org:taxname:170758</v>
      </c>
      <c r="M855" s="46" t="str">
        <f>IF($I855="","",_xlfn.LET(_xlpm.x,VLOOKUP($I855,'2026-01-09_taxon-match'!$A$2:$N$81,5,FALSE),IF(_xlpm.x=0,"",_xlpm.x)))</f>
        <v>(Ridley &amp; Dendy, 1886)</v>
      </c>
      <c r="N855" s="46" t="str">
        <f>IF($I855="","",_xlfn.LET(_xlpm.x,VLOOKUP($I855,'2026-01-09_taxon-match'!$A$2:$N$81,6,FALSE),IF(_xlpm.x=0,"",_xlpm.x)))</f>
        <v>Animalia</v>
      </c>
      <c r="O855" s="46" t="str">
        <f>IF($I855="","",_xlfn.LET(_xlpm.x,VLOOKUP($I855,'2026-01-09_taxon-match'!$A$2:$N$81,7,FALSE),IF(_xlpm.x=0,"",_xlpm.x)))</f>
        <v>Porifera</v>
      </c>
      <c r="P855" s="46" t="str">
        <f>IF($I855="","",_xlfn.LET(_xlpm.x,VLOOKUP($I855,'2026-01-09_taxon-match'!$A$2:$N$81,8,FALSE),IF(_xlpm.x=0,"",_xlpm.x)))</f>
        <v>Demospongiae</v>
      </c>
      <c r="Q855" s="46" t="str">
        <f>IF($I855="","",_xlfn.LET(_xlpm.x,VLOOKUP($I855,'2026-01-09_taxon-match'!$A$2:$N$81,9,FALSE),IF(_xlpm.x=0,"",_xlpm.x)))</f>
        <v>Suberitida</v>
      </c>
      <c r="R855" s="46" t="str">
        <f>IF($I855="","",_xlfn.LET(_xlpm.x,VLOOKUP($I855,'2026-01-09_taxon-match'!$A$2:$N$81,10,FALSE),IF(_xlpm.x=0,"",_xlpm.x)))</f>
        <v>Suberitidae</v>
      </c>
      <c r="S855" s="46" t="str">
        <f>IF($I855="","",_xlfn.LET(_xlpm.x,VLOOKUP($I855,'2026-01-09_taxon-match'!$A$2:$N$81,11,FALSE),IF(_xlpm.x=0,"",_xlpm.x)))</f>
        <v>Homaxinella</v>
      </c>
      <c r="T855" s="46" t="str">
        <f>IF($I855="","",_xlfn.LET(_xlpm.x,VLOOKUP($I855,'2026-01-09_taxon-match'!$A$2:$N$81,13,FALSE),IF(_xlpm.x=0,"",_xlpm.x)))</f>
        <v>balfourensis</v>
      </c>
      <c r="U855" s="46">
        <v>1</v>
      </c>
      <c r="V855" s="15" t="s">
        <v>32</v>
      </c>
      <c r="Y855" s="46" t="str">
        <f>IF(V855="","",_xlfn.LET(_xlpm.x,VLOOKUP(V855,'Drop-down_menus'!$D$2:$E$13,2,FALSE),IF(_xlpm.x=0,"",_xlpm.x)))</f>
        <v>https://orcid.org/0000-0001-5748-602X</v>
      </c>
      <c r="Z855" s="46" t="str">
        <f>IF(W855="","",_xlfn.LET(_xlpm.x,VLOOKUP(W855,'Drop-down_menus'!$D$2:$E$13,2,FALSE),IF(_xlpm.x=0,"",_xlpm.x)))</f>
        <v/>
      </c>
      <c r="AA855" s="46" t="str">
        <f>IF(X855="","",_xlfn.LET(_xlpm.x,VLOOKUP(X855,'Drop-down_menus'!$D$2:$E$13,2,FALSE),IF(_xlpm.x=0,"",_xlpm.x)))</f>
        <v/>
      </c>
      <c r="AB855" s="46" t="s">
        <v>1252</v>
      </c>
      <c r="AC855" s="46" t="s">
        <v>1255</v>
      </c>
    </row>
    <row r="856" spans="2:29" ht="13.5" customHeight="1">
      <c r="B856" s="46">
        <v>669</v>
      </c>
      <c r="C856" s="46" t="s">
        <v>123</v>
      </c>
      <c r="D856" s="46" t="b">
        <f>COUNTIF(Events!$B$2:$B$171, C856) &gt; 0</f>
        <v>1</v>
      </c>
      <c r="E856" s="46" t="s">
        <v>169</v>
      </c>
      <c r="F856" s="46" t="s">
        <v>262</v>
      </c>
      <c r="G856" s="46" t="s">
        <v>303</v>
      </c>
      <c r="I856" s="46" t="s">
        <v>1217</v>
      </c>
      <c r="J856" s="46" t="str">
        <f>IF(I856="","",_xlfn.LET(_xlpm.x,VLOOKUP(I856,'2026-01-09_taxon-match'!$A$2:$N$81,4,FALSE),IF(_xlpm.x=0,"",_xlpm.x)))</f>
        <v>Homaxinella balfourensis</v>
      </c>
      <c r="L856" s="46" t="str">
        <f>IF(I856="","",_xlfn.LET(_xlpm.x,VLOOKUP(I856,'2026-01-09_taxon-match'!$A$2:$N$81,3,FALSE),IF(_xlpm.x=0,"",_xlpm.x)))</f>
        <v>urn:lsid:marinespecies.org:taxname:170758</v>
      </c>
      <c r="M856" s="46" t="str">
        <f>IF($I856="","",_xlfn.LET(_xlpm.x,VLOOKUP($I856,'2026-01-09_taxon-match'!$A$2:$N$81,5,FALSE),IF(_xlpm.x=0,"",_xlpm.x)))</f>
        <v>(Ridley &amp; Dendy, 1886)</v>
      </c>
      <c r="N856" s="46" t="str">
        <f>IF($I856="","",_xlfn.LET(_xlpm.x,VLOOKUP($I856,'2026-01-09_taxon-match'!$A$2:$N$81,6,FALSE),IF(_xlpm.x=0,"",_xlpm.x)))</f>
        <v>Animalia</v>
      </c>
      <c r="O856" s="46" t="str">
        <f>IF($I856="","",_xlfn.LET(_xlpm.x,VLOOKUP($I856,'2026-01-09_taxon-match'!$A$2:$N$81,7,FALSE),IF(_xlpm.x=0,"",_xlpm.x)))</f>
        <v>Porifera</v>
      </c>
      <c r="P856" s="46" t="str">
        <f>IF($I856="","",_xlfn.LET(_xlpm.x,VLOOKUP($I856,'2026-01-09_taxon-match'!$A$2:$N$81,8,FALSE),IF(_xlpm.x=0,"",_xlpm.x)))</f>
        <v>Demospongiae</v>
      </c>
      <c r="Q856" s="46" t="str">
        <f>IF($I856="","",_xlfn.LET(_xlpm.x,VLOOKUP($I856,'2026-01-09_taxon-match'!$A$2:$N$81,9,FALSE),IF(_xlpm.x=0,"",_xlpm.x)))</f>
        <v>Suberitida</v>
      </c>
      <c r="R856" s="46" t="str">
        <f>IF($I856="","",_xlfn.LET(_xlpm.x,VLOOKUP($I856,'2026-01-09_taxon-match'!$A$2:$N$81,10,FALSE),IF(_xlpm.x=0,"",_xlpm.x)))</f>
        <v>Suberitidae</v>
      </c>
      <c r="S856" s="46" t="str">
        <f>IF($I856="","",_xlfn.LET(_xlpm.x,VLOOKUP($I856,'2026-01-09_taxon-match'!$A$2:$N$81,11,FALSE),IF(_xlpm.x=0,"",_xlpm.x)))</f>
        <v>Homaxinella</v>
      </c>
      <c r="T856" s="46" t="str">
        <f>IF($I856="","",_xlfn.LET(_xlpm.x,VLOOKUP($I856,'2026-01-09_taxon-match'!$A$2:$N$81,13,FALSE),IF(_xlpm.x=0,"",_xlpm.x)))</f>
        <v>balfourensis</v>
      </c>
      <c r="U856" s="46">
        <v>1</v>
      </c>
      <c r="V856" s="46" t="s">
        <v>58</v>
      </c>
      <c r="Y856" s="46" t="str">
        <f>IF(V856="","",_xlfn.LET(_xlpm.x,VLOOKUP(V856,'Drop-down_menus'!$D$2:$E$13,2,FALSE),IF(_xlpm.x=0,"",_xlpm.x)))</f>
        <v>https://orcid.org/0000-0002-9708-1761</v>
      </c>
      <c r="Z856" s="46" t="str">
        <f>IF(W856="","",_xlfn.LET(_xlpm.x,VLOOKUP(W856,'Drop-down_menus'!$D$2:$E$13,2,FALSE),IF(_xlpm.x=0,"",_xlpm.x)))</f>
        <v/>
      </c>
      <c r="AA856" s="46" t="str">
        <f>IF(X856="","",_xlfn.LET(_xlpm.x,VLOOKUP(X856,'Drop-down_menus'!$D$2:$E$13,2,FALSE),IF(_xlpm.x=0,"",_xlpm.x)))</f>
        <v/>
      </c>
      <c r="AB856" s="14" t="s">
        <v>263</v>
      </c>
      <c r="AC856" s="14" t="s">
        <v>301</v>
      </c>
    </row>
    <row r="857" spans="2:29" ht="13.5" customHeight="1">
      <c r="B857" s="46">
        <v>670</v>
      </c>
      <c r="C857" s="46" t="s">
        <v>123</v>
      </c>
      <c r="D857" s="46" t="b">
        <f>COUNTIF(Events!$B$2:$B$171, C857) &gt; 0</f>
        <v>1</v>
      </c>
      <c r="G857" s="46" t="s">
        <v>1208</v>
      </c>
      <c r="I857" s="46" t="s">
        <v>1208</v>
      </c>
      <c r="J857" s="46" t="str">
        <f>IF(I857="","",_xlfn.LET(_xlpm.x,VLOOKUP(I857,'2026-01-09_taxon-match'!$A$2:$N$81,4,FALSE),IF(_xlpm.x=0,"",_xlpm.x)))</f>
        <v>Nacella concinna</v>
      </c>
      <c r="L857" s="46" t="str">
        <f>IF(I857="","",_xlfn.LET(_xlpm.x,VLOOKUP(I857,'2026-01-09_taxon-match'!$A$2:$N$81,3,FALSE),IF(_xlpm.x=0,"",_xlpm.x)))</f>
        <v>urn:lsid:marinespecies.org:taxname:197296</v>
      </c>
      <c r="M857" s="46" t="str">
        <f>IF($I857="","",_xlfn.LET(_xlpm.x,VLOOKUP($I857,'2026-01-09_taxon-match'!$A$2:$N$81,5,FALSE),IF(_xlpm.x=0,"",_xlpm.x)))</f>
        <v>(Strebel, 1908)</v>
      </c>
      <c r="N857" s="46" t="str">
        <f>IF($I857="","",_xlfn.LET(_xlpm.x,VLOOKUP($I857,'2026-01-09_taxon-match'!$A$2:$N$81,6,FALSE),IF(_xlpm.x=0,"",_xlpm.x)))</f>
        <v>Animalia</v>
      </c>
      <c r="O857" s="46" t="str">
        <f>IF($I857="","",_xlfn.LET(_xlpm.x,VLOOKUP($I857,'2026-01-09_taxon-match'!$A$2:$N$81,7,FALSE),IF(_xlpm.x=0,"",_xlpm.x)))</f>
        <v>Mollusca</v>
      </c>
      <c r="P857" s="46" t="str">
        <f>IF($I857="","",_xlfn.LET(_xlpm.x,VLOOKUP($I857,'2026-01-09_taxon-match'!$A$2:$N$81,8,FALSE),IF(_xlpm.x=0,"",_xlpm.x)))</f>
        <v>Gastropoda</v>
      </c>
      <c r="Q857" s="46" t="str">
        <f>IF($I857="","",_xlfn.LET(_xlpm.x,VLOOKUP($I857,'2026-01-09_taxon-match'!$A$2:$N$81,9,FALSE),IF(_xlpm.x=0,"",_xlpm.x)))</f>
        <v>Nacellida</v>
      </c>
      <c r="R857" s="46" t="str">
        <f>IF($I857="","",_xlfn.LET(_xlpm.x,VLOOKUP($I857,'2026-01-09_taxon-match'!$A$2:$N$81,10,FALSE),IF(_xlpm.x=0,"",_xlpm.x)))</f>
        <v>Nacellidae</v>
      </c>
      <c r="S857" s="46" t="str">
        <f>IF($I857="","",_xlfn.LET(_xlpm.x,VLOOKUP($I857,'2026-01-09_taxon-match'!$A$2:$N$81,11,FALSE),IF(_xlpm.x=0,"",_xlpm.x)))</f>
        <v>Nacella</v>
      </c>
      <c r="T857" s="46" t="str">
        <f>IF($I857="","",_xlfn.LET(_xlpm.x,VLOOKUP($I857,'2026-01-09_taxon-match'!$A$2:$N$81,13,FALSE),IF(_xlpm.x=0,"",_xlpm.x)))</f>
        <v>concinna</v>
      </c>
      <c r="U857" s="46">
        <v>1</v>
      </c>
      <c r="V857" s="2" t="s">
        <v>58</v>
      </c>
      <c r="Y857" s="46" t="str">
        <f>IF(V857="","",_xlfn.LET(_xlpm.x,VLOOKUP(V857,'Drop-down_menus'!$D$2:$E$13,2,FALSE),IF(_xlpm.x=0,"",_xlpm.x)))</f>
        <v>https://orcid.org/0000-0002-9708-1761</v>
      </c>
      <c r="Z857" s="46" t="str">
        <f>IF(W857="","",_xlfn.LET(_xlpm.x,VLOOKUP(W857,'Drop-down_menus'!$D$2:$E$13,2,FALSE),IF(_xlpm.x=0,"",_xlpm.x)))</f>
        <v/>
      </c>
      <c r="AA857" s="46" t="str">
        <f>IF(X857="","",_xlfn.LET(_xlpm.x,VLOOKUP(X857,'Drop-down_menus'!$D$2:$E$13,2,FALSE),IF(_xlpm.x=0,"",_xlpm.x)))</f>
        <v/>
      </c>
      <c r="AB857" s="46" t="s">
        <v>1252</v>
      </c>
      <c r="AC857" s="46" t="s">
        <v>1255</v>
      </c>
    </row>
    <row r="858" spans="2:29" ht="13.5" customHeight="1">
      <c r="B858" s="46">
        <v>670</v>
      </c>
      <c r="C858" s="46" t="s">
        <v>123</v>
      </c>
      <c r="D858" s="46" t="b">
        <f>COUNTIF(Events!$B$2:$B$171, C858) &gt; 0</f>
        <v>1</v>
      </c>
      <c r="E858" s="46" t="s">
        <v>169</v>
      </c>
      <c r="F858" s="46" t="s">
        <v>262</v>
      </c>
      <c r="G858" s="46" t="s">
        <v>237</v>
      </c>
      <c r="I858" s="46" t="s">
        <v>1208</v>
      </c>
      <c r="J858" s="46" t="str">
        <f>IF(I858="","",_xlfn.LET(_xlpm.x,VLOOKUP(I858,'2026-01-09_taxon-match'!$A$2:$N$81,4,FALSE),IF(_xlpm.x=0,"",_xlpm.x)))</f>
        <v>Nacella concinna</v>
      </c>
      <c r="L858" s="46" t="str">
        <f>IF(I858="","",_xlfn.LET(_xlpm.x,VLOOKUP(I858,'2026-01-09_taxon-match'!$A$2:$N$81,3,FALSE),IF(_xlpm.x=0,"",_xlpm.x)))</f>
        <v>urn:lsid:marinespecies.org:taxname:197296</v>
      </c>
      <c r="M858" s="46" t="str">
        <f>IF($I858="","",_xlfn.LET(_xlpm.x,VLOOKUP($I858,'2026-01-09_taxon-match'!$A$2:$N$81,5,FALSE),IF(_xlpm.x=0,"",_xlpm.x)))</f>
        <v>(Strebel, 1908)</v>
      </c>
      <c r="N858" s="46" t="str">
        <f>IF($I858="","",_xlfn.LET(_xlpm.x,VLOOKUP($I858,'2026-01-09_taxon-match'!$A$2:$N$81,6,FALSE),IF(_xlpm.x=0,"",_xlpm.x)))</f>
        <v>Animalia</v>
      </c>
      <c r="O858" s="46" t="str">
        <f>IF($I858="","",_xlfn.LET(_xlpm.x,VLOOKUP($I858,'2026-01-09_taxon-match'!$A$2:$N$81,7,FALSE),IF(_xlpm.x=0,"",_xlpm.x)))</f>
        <v>Mollusca</v>
      </c>
      <c r="P858" s="46" t="str">
        <f>IF($I858="","",_xlfn.LET(_xlpm.x,VLOOKUP($I858,'2026-01-09_taxon-match'!$A$2:$N$81,8,FALSE),IF(_xlpm.x=0,"",_xlpm.x)))</f>
        <v>Gastropoda</v>
      </c>
      <c r="Q858" s="46" t="str">
        <f>IF($I858="","",_xlfn.LET(_xlpm.x,VLOOKUP($I858,'2026-01-09_taxon-match'!$A$2:$N$81,9,FALSE),IF(_xlpm.x=0,"",_xlpm.x)))</f>
        <v>Nacellida</v>
      </c>
      <c r="R858" s="46" t="str">
        <f>IF($I858="","",_xlfn.LET(_xlpm.x,VLOOKUP($I858,'2026-01-09_taxon-match'!$A$2:$N$81,10,FALSE),IF(_xlpm.x=0,"",_xlpm.x)))</f>
        <v>Nacellidae</v>
      </c>
      <c r="S858" s="46" t="str">
        <f>IF($I858="","",_xlfn.LET(_xlpm.x,VLOOKUP($I858,'2026-01-09_taxon-match'!$A$2:$N$81,11,FALSE),IF(_xlpm.x=0,"",_xlpm.x)))</f>
        <v>Nacella</v>
      </c>
      <c r="T858" s="46" t="str">
        <f>IF($I858="","",_xlfn.LET(_xlpm.x,VLOOKUP($I858,'2026-01-09_taxon-match'!$A$2:$N$81,13,FALSE),IF(_xlpm.x=0,"",_xlpm.x)))</f>
        <v>concinna</v>
      </c>
      <c r="U858" s="46">
        <v>1</v>
      </c>
      <c r="V858" s="46" t="s">
        <v>58</v>
      </c>
      <c r="Y858" s="46" t="str">
        <f>IF(V858="","",_xlfn.LET(_xlpm.x,VLOOKUP(V858,'Drop-down_menus'!$D$2:$E$13,2,FALSE),IF(_xlpm.x=0,"",_xlpm.x)))</f>
        <v>https://orcid.org/0000-0002-9708-1761</v>
      </c>
      <c r="Z858" s="46" t="str">
        <f>IF(W858="","",_xlfn.LET(_xlpm.x,VLOOKUP(W858,'Drop-down_menus'!$D$2:$E$13,2,FALSE),IF(_xlpm.x=0,"",_xlpm.x)))</f>
        <v/>
      </c>
      <c r="AA858" s="46" t="str">
        <f>IF(X858="","",_xlfn.LET(_xlpm.x,VLOOKUP(X858,'Drop-down_menus'!$D$2:$E$13,2,FALSE),IF(_xlpm.x=0,"",_xlpm.x)))</f>
        <v/>
      </c>
      <c r="AB858" s="14" t="s">
        <v>263</v>
      </c>
      <c r="AC858" s="14" t="s">
        <v>301</v>
      </c>
    </row>
    <row r="859" spans="2:29" ht="13.5" customHeight="1">
      <c r="B859" s="46">
        <v>671</v>
      </c>
      <c r="C859" s="46" t="s">
        <v>123</v>
      </c>
      <c r="D859" s="46" t="b">
        <f>COUNTIF(Events!$B$2:$B$171, C859) &gt; 0</f>
        <v>1</v>
      </c>
      <c r="G859" s="46" t="s">
        <v>1208</v>
      </c>
      <c r="I859" s="46" t="s">
        <v>1208</v>
      </c>
      <c r="J859" s="46" t="str">
        <f>IF(I859="","",_xlfn.LET(_xlpm.x,VLOOKUP(I859,'2026-01-09_taxon-match'!$A$2:$N$81,4,FALSE),IF(_xlpm.x=0,"",_xlpm.x)))</f>
        <v>Nacella concinna</v>
      </c>
      <c r="L859" s="46" t="str">
        <f>IF(I859="","",_xlfn.LET(_xlpm.x,VLOOKUP(I859,'2026-01-09_taxon-match'!$A$2:$N$81,3,FALSE),IF(_xlpm.x=0,"",_xlpm.x)))</f>
        <v>urn:lsid:marinespecies.org:taxname:197296</v>
      </c>
      <c r="M859" s="46" t="str">
        <f>IF($I859="","",_xlfn.LET(_xlpm.x,VLOOKUP($I859,'2026-01-09_taxon-match'!$A$2:$N$81,5,FALSE),IF(_xlpm.x=0,"",_xlpm.x)))</f>
        <v>(Strebel, 1908)</v>
      </c>
      <c r="N859" s="46" t="str">
        <f>IF($I859="","",_xlfn.LET(_xlpm.x,VLOOKUP($I859,'2026-01-09_taxon-match'!$A$2:$N$81,6,FALSE),IF(_xlpm.x=0,"",_xlpm.x)))</f>
        <v>Animalia</v>
      </c>
      <c r="O859" s="46" t="str">
        <f>IF($I859="","",_xlfn.LET(_xlpm.x,VLOOKUP($I859,'2026-01-09_taxon-match'!$A$2:$N$81,7,FALSE),IF(_xlpm.x=0,"",_xlpm.x)))</f>
        <v>Mollusca</v>
      </c>
      <c r="P859" s="46" t="str">
        <f>IF($I859="","",_xlfn.LET(_xlpm.x,VLOOKUP($I859,'2026-01-09_taxon-match'!$A$2:$N$81,8,FALSE),IF(_xlpm.x=0,"",_xlpm.x)))</f>
        <v>Gastropoda</v>
      </c>
      <c r="Q859" s="46" t="str">
        <f>IF($I859="","",_xlfn.LET(_xlpm.x,VLOOKUP($I859,'2026-01-09_taxon-match'!$A$2:$N$81,9,FALSE),IF(_xlpm.x=0,"",_xlpm.x)))</f>
        <v>Nacellida</v>
      </c>
      <c r="R859" s="46" t="str">
        <f>IF($I859="","",_xlfn.LET(_xlpm.x,VLOOKUP($I859,'2026-01-09_taxon-match'!$A$2:$N$81,10,FALSE),IF(_xlpm.x=0,"",_xlpm.x)))</f>
        <v>Nacellidae</v>
      </c>
      <c r="S859" s="46" t="str">
        <f>IF($I859="","",_xlfn.LET(_xlpm.x,VLOOKUP($I859,'2026-01-09_taxon-match'!$A$2:$N$81,11,FALSE),IF(_xlpm.x=0,"",_xlpm.x)))</f>
        <v>Nacella</v>
      </c>
      <c r="T859" s="46" t="str">
        <f>IF($I859="","",_xlfn.LET(_xlpm.x,VLOOKUP($I859,'2026-01-09_taxon-match'!$A$2:$N$81,13,FALSE),IF(_xlpm.x=0,"",_xlpm.x)))</f>
        <v>concinna</v>
      </c>
      <c r="U859" s="46">
        <v>1</v>
      </c>
      <c r="V859" s="2" t="s">
        <v>58</v>
      </c>
      <c r="Y859" s="46" t="str">
        <f>IF(V859="","",_xlfn.LET(_xlpm.x,VLOOKUP(V859,'Drop-down_menus'!$D$2:$E$13,2,FALSE),IF(_xlpm.x=0,"",_xlpm.x)))</f>
        <v>https://orcid.org/0000-0002-9708-1761</v>
      </c>
      <c r="Z859" s="46" t="str">
        <f>IF(W859="","",_xlfn.LET(_xlpm.x,VLOOKUP(W859,'Drop-down_menus'!$D$2:$E$13,2,FALSE),IF(_xlpm.x=0,"",_xlpm.x)))</f>
        <v/>
      </c>
      <c r="AA859" s="46" t="str">
        <f>IF(X859="","",_xlfn.LET(_xlpm.x,VLOOKUP(X859,'Drop-down_menus'!$D$2:$E$13,2,FALSE),IF(_xlpm.x=0,"",_xlpm.x)))</f>
        <v/>
      </c>
      <c r="AB859" s="46" t="s">
        <v>1252</v>
      </c>
      <c r="AC859" s="46" t="s">
        <v>1255</v>
      </c>
    </row>
    <row r="860" spans="2:29" ht="13.5" customHeight="1">
      <c r="B860" s="46">
        <v>671</v>
      </c>
      <c r="C860" s="46" t="s">
        <v>123</v>
      </c>
      <c r="D860" s="46" t="b">
        <f>COUNTIF(Events!$B$2:$B$171, C860) &gt; 0</f>
        <v>1</v>
      </c>
      <c r="E860" s="46" t="s">
        <v>169</v>
      </c>
      <c r="F860" s="46" t="s">
        <v>262</v>
      </c>
      <c r="G860" s="46" t="s">
        <v>237</v>
      </c>
      <c r="I860" s="46" t="s">
        <v>1208</v>
      </c>
      <c r="J860" s="46" t="str">
        <f>IF(I860="","",_xlfn.LET(_xlpm.x,VLOOKUP(I860,'2026-01-09_taxon-match'!$A$2:$N$81,4,FALSE),IF(_xlpm.x=0,"",_xlpm.x)))</f>
        <v>Nacella concinna</v>
      </c>
      <c r="L860" s="46" t="str">
        <f>IF(I860="","",_xlfn.LET(_xlpm.x,VLOOKUP(I860,'2026-01-09_taxon-match'!$A$2:$N$81,3,FALSE),IF(_xlpm.x=0,"",_xlpm.x)))</f>
        <v>urn:lsid:marinespecies.org:taxname:197296</v>
      </c>
      <c r="M860" s="46" t="str">
        <f>IF($I860="","",_xlfn.LET(_xlpm.x,VLOOKUP($I860,'2026-01-09_taxon-match'!$A$2:$N$81,5,FALSE),IF(_xlpm.x=0,"",_xlpm.x)))</f>
        <v>(Strebel, 1908)</v>
      </c>
      <c r="N860" s="46" t="str">
        <f>IF($I860="","",_xlfn.LET(_xlpm.x,VLOOKUP($I860,'2026-01-09_taxon-match'!$A$2:$N$81,6,FALSE),IF(_xlpm.x=0,"",_xlpm.x)))</f>
        <v>Animalia</v>
      </c>
      <c r="O860" s="46" t="str">
        <f>IF($I860="","",_xlfn.LET(_xlpm.x,VLOOKUP($I860,'2026-01-09_taxon-match'!$A$2:$N$81,7,FALSE),IF(_xlpm.x=0,"",_xlpm.x)))</f>
        <v>Mollusca</v>
      </c>
      <c r="P860" s="46" t="str">
        <f>IF($I860="","",_xlfn.LET(_xlpm.x,VLOOKUP($I860,'2026-01-09_taxon-match'!$A$2:$N$81,8,FALSE),IF(_xlpm.x=0,"",_xlpm.x)))</f>
        <v>Gastropoda</v>
      </c>
      <c r="Q860" s="46" t="str">
        <f>IF($I860="","",_xlfn.LET(_xlpm.x,VLOOKUP($I860,'2026-01-09_taxon-match'!$A$2:$N$81,9,FALSE),IF(_xlpm.x=0,"",_xlpm.x)))</f>
        <v>Nacellida</v>
      </c>
      <c r="R860" s="46" t="str">
        <f>IF($I860="","",_xlfn.LET(_xlpm.x,VLOOKUP($I860,'2026-01-09_taxon-match'!$A$2:$N$81,10,FALSE),IF(_xlpm.x=0,"",_xlpm.x)))</f>
        <v>Nacellidae</v>
      </c>
      <c r="S860" s="46" t="str">
        <f>IF($I860="","",_xlfn.LET(_xlpm.x,VLOOKUP($I860,'2026-01-09_taxon-match'!$A$2:$N$81,11,FALSE),IF(_xlpm.x=0,"",_xlpm.x)))</f>
        <v>Nacella</v>
      </c>
      <c r="T860" s="46" t="str">
        <f>IF($I860="","",_xlfn.LET(_xlpm.x,VLOOKUP($I860,'2026-01-09_taxon-match'!$A$2:$N$81,13,FALSE),IF(_xlpm.x=0,"",_xlpm.x)))</f>
        <v>concinna</v>
      </c>
      <c r="U860" s="46">
        <v>1</v>
      </c>
      <c r="V860" s="46" t="s">
        <v>58</v>
      </c>
      <c r="Y860" s="46" t="str">
        <f>IF(V860="","",_xlfn.LET(_xlpm.x,VLOOKUP(V860,'Drop-down_menus'!$D$2:$E$13,2,FALSE),IF(_xlpm.x=0,"",_xlpm.x)))</f>
        <v>https://orcid.org/0000-0002-9708-1761</v>
      </c>
      <c r="Z860" s="46" t="str">
        <f>IF(W860="","",_xlfn.LET(_xlpm.x,VLOOKUP(W860,'Drop-down_menus'!$D$2:$E$13,2,FALSE),IF(_xlpm.x=0,"",_xlpm.x)))</f>
        <v/>
      </c>
      <c r="AA860" s="46" t="str">
        <f>IF(X860="","",_xlfn.LET(_xlpm.x,VLOOKUP(X860,'Drop-down_menus'!$D$2:$E$13,2,FALSE),IF(_xlpm.x=0,"",_xlpm.x)))</f>
        <v/>
      </c>
      <c r="AB860" s="14" t="s">
        <v>263</v>
      </c>
      <c r="AC860" s="14" t="s">
        <v>301</v>
      </c>
    </row>
    <row r="861" spans="2:29" ht="13.5" customHeight="1">
      <c r="B861" s="46">
        <v>672</v>
      </c>
      <c r="C861" s="46" t="s">
        <v>123</v>
      </c>
      <c r="D861" s="46" t="b">
        <f>COUNTIF(Events!$B$2:$B$171, C861) &gt; 0</f>
        <v>1</v>
      </c>
      <c r="G861" s="46" t="s">
        <v>1208</v>
      </c>
      <c r="I861" s="46" t="s">
        <v>1208</v>
      </c>
      <c r="J861" s="46" t="str">
        <f>IF(I861="","",_xlfn.LET(_xlpm.x,VLOOKUP(I861,'2026-01-09_taxon-match'!$A$2:$N$81,4,FALSE),IF(_xlpm.x=0,"",_xlpm.x)))</f>
        <v>Nacella concinna</v>
      </c>
      <c r="L861" s="46" t="str">
        <f>IF(I861="","",_xlfn.LET(_xlpm.x,VLOOKUP(I861,'2026-01-09_taxon-match'!$A$2:$N$81,3,FALSE),IF(_xlpm.x=0,"",_xlpm.x)))</f>
        <v>urn:lsid:marinespecies.org:taxname:197296</v>
      </c>
      <c r="M861" s="46" t="str">
        <f>IF($I861="","",_xlfn.LET(_xlpm.x,VLOOKUP($I861,'2026-01-09_taxon-match'!$A$2:$N$81,5,FALSE),IF(_xlpm.x=0,"",_xlpm.x)))</f>
        <v>(Strebel, 1908)</v>
      </c>
      <c r="N861" s="46" t="str">
        <f>IF($I861="","",_xlfn.LET(_xlpm.x,VLOOKUP($I861,'2026-01-09_taxon-match'!$A$2:$N$81,6,FALSE),IF(_xlpm.x=0,"",_xlpm.x)))</f>
        <v>Animalia</v>
      </c>
      <c r="O861" s="46" t="str">
        <f>IF($I861="","",_xlfn.LET(_xlpm.x,VLOOKUP($I861,'2026-01-09_taxon-match'!$A$2:$N$81,7,FALSE),IF(_xlpm.x=0,"",_xlpm.x)))</f>
        <v>Mollusca</v>
      </c>
      <c r="P861" s="46" t="str">
        <f>IF($I861="","",_xlfn.LET(_xlpm.x,VLOOKUP($I861,'2026-01-09_taxon-match'!$A$2:$N$81,8,FALSE),IF(_xlpm.x=0,"",_xlpm.x)))</f>
        <v>Gastropoda</v>
      </c>
      <c r="Q861" s="46" t="str">
        <f>IF($I861="","",_xlfn.LET(_xlpm.x,VLOOKUP($I861,'2026-01-09_taxon-match'!$A$2:$N$81,9,FALSE),IF(_xlpm.x=0,"",_xlpm.x)))</f>
        <v>Nacellida</v>
      </c>
      <c r="R861" s="46" t="str">
        <f>IF($I861="","",_xlfn.LET(_xlpm.x,VLOOKUP($I861,'2026-01-09_taxon-match'!$A$2:$N$81,10,FALSE),IF(_xlpm.x=0,"",_xlpm.x)))</f>
        <v>Nacellidae</v>
      </c>
      <c r="S861" s="46" t="str">
        <f>IF($I861="","",_xlfn.LET(_xlpm.x,VLOOKUP($I861,'2026-01-09_taxon-match'!$A$2:$N$81,11,FALSE),IF(_xlpm.x=0,"",_xlpm.x)))</f>
        <v>Nacella</v>
      </c>
      <c r="T861" s="46" t="str">
        <f>IF($I861="","",_xlfn.LET(_xlpm.x,VLOOKUP($I861,'2026-01-09_taxon-match'!$A$2:$N$81,13,FALSE),IF(_xlpm.x=0,"",_xlpm.x)))</f>
        <v>concinna</v>
      </c>
      <c r="U861" s="46">
        <v>1</v>
      </c>
      <c r="V861" s="2" t="s">
        <v>58</v>
      </c>
      <c r="Y861" s="46" t="str">
        <f>IF(V861="","",_xlfn.LET(_xlpm.x,VLOOKUP(V861,'Drop-down_menus'!$D$2:$E$13,2,FALSE),IF(_xlpm.x=0,"",_xlpm.x)))</f>
        <v>https://orcid.org/0000-0002-9708-1761</v>
      </c>
      <c r="Z861" s="46" t="str">
        <f>IF(W861="","",_xlfn.LET(_xlpm.x,VLOOKUP(W861,'Drop-down_menus'!$D$2:$E$13,2,FALSE),IF(_xlpm.x=0,"",_xlpm.x)))</f>
        <v/>
      </c>
      <c r="AA861" s="46" t="str">
        <f>IF(X861="","",_xlfn.LET(_xlpm.x,VLOOKUP(X861,'Drop-down_menus'!$D$2:$E$13,2,FALSE),IF(_xlpm.x=0,"",_xlpm.x)))</f>
        <v/>
      </c>
      <c r="AB861" s="46" t="s">
        <v>1252</v>
      </c>
      <c r="AC861" s="46" t="s">
        <v>1255</v>
      </c>
    </row>
    <row r="862" spans="2:29" ht="13.5" customHeight="1">
      <c r="B862" s="46">
        <v>672</v>
      </c>
      <c r="C862" s="46" t="s">
        <v>123</v>
      </c>
      <c r="D862" s="46" t="b">
        <f>COUNTIF(Events!$B$2:$B$171, C862) &gt; 0</f>
        <v>1</v>
      </c>
      <c r="E862" s="46" t="s">
        <v>169</v>
      </c>
      <c r="F862" s="46" t="s">
        <v>262</v>
      </c>
      <c r="G862" s="46" t="s">
        <v>237</v>
      </c>
      <c r="I862" s="46" t="s">
        <v>1208</v>
      </c>
      <c r="J862" s="46" t="str">
        <f>IF(I862="","",_xlfn.LET(_xlpm.x,VLOOKUP(I862,'2026-01-09_taxon-match'!$A$2:$N$81,4,FALSE),IF(_xlpm.x=0,"",_xlpm.x)))</f>
        <v>Nacella concinna</v>
      </c>
      <c r="L862" s="46" t="str">
        <f>IF(I862="","",_xlfn.LET(_xlpm.x,VLOOKUP(I862,'2026-01-09_taxon-match'!$A$2:$N$81,3,FALSE),IF(_xlpm.x=0,"",_xlpm.x)))</f>
        <v>urn:lsid:marinespecies.org:taxname:197296</v>
      </c>
      <c r="M862" s="46" t="str">
        <f>IF($I862="","",_xlfn.LET(_xlpm.x,VLOOKUP($I862,'2026-01-09_taxon-match'!$A$2:$N$81,5,FALSE),IF(_xlpm.x=0,"",_xlpm.x)))</f>
        <v>(Strebel, 1908)</v>
      </c>
      <c r="N862" s="46" t="str">
        <f>IF($I862="","",_xlfn.LET(_xlpm.x,VLOOKUP($I862,'2026-01-09_taxon-match'!$A$2:$N$81,6,FALSE),IF(_xlpm.x=0,"",_xlpm.x)))</f>
        <v>Animalia</v>
      </c>
      <c r="O862" s="46" t="str">
        <f>IF($I862="","",_xlfn.LET(_xlpm.x,VLOOKUP($I862,'2026-01-09_taxon-match'!$A$2:$N$81,7,FALSE),IF(_xlpm.x=0,"",_xlpm.x)))</f>
        <v>Mollusca</v>
      </c>
      <c r="P862" s="46" t="str">
        <f>IF($I862="","",_xlfn.LET(_xlpm.x,VLOOKUP($I862,'2026-01-09_taxon-match'!$A$2:$N$81,8,FALSE),IF(_xlpm.x=0,"",_xlpm.x)))</f>
        <v>Gastropoda</v>
      </c>
      <c r="Q862" s="46" t="str">
        <f>IF($I862="","",_xlfn.LET(_xlpm.x,VLOOKUP($I862,'2026-01-09_taxon-match'!$A$2:$N$81,9,FALSE),IF(_xlpm.x=0,"",_xlpm.x)))</f>
        <v>Nacellida</v>
      </c>
      <c r="R862" s="46" t="str">
        <f>IF($I862="","",_xlfn.LET(_xlpm.x,VLOOKUP($I862,'2026-01-09_taxon-match'!$A$2:$N$81,10,FALSE),IF(_xlpm.x=0,"",_xlpm.x)))</f>
        <v>Nacellidae</v>
      </c>
      <c r="S862" s="46" t="str">
        <f>IF($I862="","",_xlfn.LET(_xlpm.x,VLOOKUP($I862,'2026-01-09_taxon-match'!$A$2:$N$81,11,FALSE),IF(_xlpm.x=0,"",_xlpm.x)))</f>
        <v>Nacella</v>
      </c>
      <c r="T862" s="46" t="str">
        <f>IF($I862="","",_xlfn.LET(_xlpm.x,VLOOKUP($I862,'2026-01-09_taxon-match'!$A$2:$N$81,13,FALSE),IF(_xlpm.x=0,"",_xlpm.x)))</f>
        <v>concinna</v>
      </c>
      <c r="U862" s="46">
        <v>1</v>
      </c>
      <c r="V862" s="46" t="s">
        <v>58</v>
      </c>
      <c r="Y862" s="46" t="str">
        <f>IF(V862="","",_xlfn.LET(_xlpm.x,VLOOKUP(V862,'Drop-down_menus'!$D$2:$E$13,2,FALSE),IF(_xlpm.x=0,"",_xlpm.x)))</f>
        <v>https://orcid.org/0000-0002-9708-1761</v>
      </c>
      <c r="Z862" s="46" t="str">
        <f>IF(W862="","",_xlfn.LET(_xlpm.x,VLOOKUP(W862,'Drop-down_menus'!$D$2:$E$13,2,FALSE),IF(_xlpm.x=0,"",_xlpm.x)))</f>
        <v/>
      </c>
      <c r="AA862" s="46" t="str">
        <f>IF(X862="","",_xlfn.LET(_xlpm.x,VLOOKUP(X862,'Drop-down_menus'!$D$2:$E$13,2,FALSE),IF(_xlpm.x=0,"",_xlpm.x)))</f>
        <v/>
      </c>
      <c r="AB862" s="14" t="s">
        <v>263</v>
      </c>
      <c r="AC862" s="14" t="s">
        <v>301</v>
      </c>
    </row>
    <row r="863" spans="2:29" ht="13.5" customHeight="1">
      <c r="B863" s="46">
        <v>673</v>
      </c>
      <c r="C863" s="46" t="s">
        <v>123</v>
      </c>
      <c r="D863" s="46" t="b">
        <f>COUNTIF(Events!$B$2:$B$171, C863) &gt; 0</f>
        <v>1</v>
      </c>
      <c r="G863" s="46" t="s">
        <v>1202</v>
      </c>
      <c r="I863" s="46" t="s">
        <v>1338</v>
      </c>
      <c r="J863" s="46" t="str">
        <f>IF(I863="","",_xlfn.LET(_xlpm.x,VLOOKUP(I863,'2026-01-09_taxon-match'!$A$2:$N$81,4,FALSE),IF(_xlpm.x=0,"",_xlpm.x)))</f>
        <v>Polynoidae</v>
      </c>
      <c r="K863" s="46" t="s">
        <v>1318</v>
      </c>
      <c r="L863" s="46" t="str">
        <f>IF(I863="","",_xlfn.LET(_xlpm.x,VLOOKUP(I863,'2026-01-09_taxon-match'!$A$2:$N$81,3,FALSE),IF(_xlpm.x=0,"",_xlpm.x)))</f>
        <v>urn:lsid:marinespecies.org:taxname:939</v>
      </c>
      <c r="M863" s="46" t="str">
        <f>IF($I863="","",_xlfn.LET(_xlpm.x,VLOOKUP($I863,'2026-01-09_taxon-match'!$A$2:$N$81,5,FALSE),IF(_xlpm.x=0,"",_xlpm.x)))</f>
        <v>Kinberg, 1856</v>
      </c>
      <c r="N863" s="46" t="str">
        <f>IF($I863="","",_xlfn.LET(_xlpm.x,VLOOKUP($I863,'2026-01-09_taxon-match'!$A$2:$N$81,6,FALSE),IF(_xlpm.x=0,"",_xlpm.x)))</f>
        <v>Animalia</v>
      </c>
      <c r="O863" s="46" t="str">
        <f>IF($I863="","",_xlfn.LET(_xlpm.x,VLOOKUP($I863,'2026-01-09_taxon-match'!$A$2:$N$81,7,FALSE),IF(_xlpm.x=0,"",_xlpm.x)))</f>
        <v>Annelida</v>
      </c>
      <c r="P863" s="46" t="str">
        <f>IF($I863="","",_xlfn.LET(_xlpm.x,VLOOKUP($I863,'2026-01-09_taxon-match'!$A$2:$N$81,8,FALSE),IF(_xlpm.x=0,"",_xlpm.x)))</f>
        <v>Polychaeta</v>
      </c>
      <c r="Q863" s="46" t="str">
        <f>IF($I863="","",_xlfn.LET(_xlpm.x,VLOOKUP($I863,'2026-01-09_taxon-match'!$A$2:$N$81,9,FALSE),IF(_xlpm.x=0,"",_xlpm.x)))</f>
        <v>Phyllodocida</v>
      </c>
      <c r="R863" s="46" t="str">
        <f>IF($I863="","",_xlfn.LET(_xlpm.x,VLOOKUP($I863,'2026-01-09_taxon-match'!$A$2:$N$81,10,FALSE),IF(_xlpm.x=0,"",_xlpm.x)))</f>
        <v>Polynoidae</v>
      </c>
      <c r="S863" s="46" t="str">
        <f>IF($I863="","",_xlfn.LET(_xlpm.x,VLOOKUP($I863,'2026-01-09_taxon-match'!$A$2:$N$81,11,FALSE),IF(_xlpm.x=0,"",_xlpm.x)))</f>
        <v/>
      </c>
      <c r="T863" s="46" t="str">
        <f>IF($I863="","",_xlfn.LET(_xlpm.x,VLOOKUP($I863,'2026-01-09_taxon-match'!$A$2:$N$81,13,FALSE),IF(_xlpm.x=0,"",_xlpm.x)))</f>
        <v/>
      </c>
      <c r="U863" s="46">
        <v>1</v>
      </c>
      <c r="V863" s="2" t="s">
        <v>58</v>
      </c>
      <c r="Y863" s="46" t="str">
        <f>IF(V863="","",_xlfn.LET(_xlpm.x,VLOOKUP(V863,'Drop-down_menus'!$D$2:$E$13,2,FALSE),IF(_xlpm.x=0,"",_xlpm.x)))</f>
        <v>https://orcid.org/0000-0002-9708-1761</v>
      </c>
      <c r="Z863" s="46" t="str">
        <f>IF(W863="","",_xlfn.LET(_xlpm.x,VLOOKUP(W863,'Drop-down_menus'!$D$2:$E$13,2,FALSE),IF(_xlpm.x=0,"",_xlpm.x)))</f>
        <v/>
      </c>
      <c r="AA863" s="46" t="str">
        <f>IF(X863="","",_xlfn.LET(_xlpm.x,VLOOKUP(X863,'Drop-down_menus'!$D$2:$E$13,2,FALSE),IF(_xlpm.x=0,"",_xlpm.x)))</f>
        <v/>
      </c>
      <c r="AB863" s="46" t="s">
        <v>1252</v>
      </c>
      <c r="AC863" s="46" t="s">
        <v>1255</v>
      </c>
    </row>
    <row r="864" spans="2:29" ht="13.5" customHeight="1">
      <c r="B864" s="46">
        <v>673</v>
      </c>
      <c r="C864" s="46" t="s">
        <v>123</v>
      </c>
      <c r="D864" s="46" t="b">
        <f>COUNTIF(Events!$B$2:$B$171, C864) &gt; 0</f>
        <v>1</v>
      </c>
      <c r="E864" s="46" t="s">
        <v>169</v>
      </c>
      <c r="F864" s="46" t="s">
        <v>262</v>
      </c>
      <c r="G864" s="46" t="s">
        <v>310</v>
      </c>
      <c r="I864" s="46" t="s">
        <v>1338</v>
      </c>
      <c r="J864" s="46" t="str">
        <f>IF(I864="","",_xlfn.LET(_xlpm.x,VLOOKUP(I864,'2026-01-09_taxon-match'!$A$2:$N$81,4,FALSE),IF(_xlpm.x=0,"",_xlpm.x)))</f>
        <v>Polynoidae</v>
      </c>
      <c r="L864" s="46" t="str">
        <f>IF(I864="","",_xlfn.LET(_xlpm.x,VLOOKUP(I864,'2026-01-09_taxon-match'!$A$2:$N$81,3,FALSE),IF(_xlpm.x=0,"",_xlpm.x)))</f>
        <v>urn:lsid:marinespecies.org:taxname:939</v>
      </c>
      <c r="M864" s="46" t="str">
        <f>IF($I864="","",_xlfn.LET(_xlpm.x,VLOOKUP($I864,'2026-01-09_taxon-match'!$A$2:$N$81,5,FALSE),IF(_xlpm.x=0,"",_xlpm.x)))</f>
        <v>Kinberg, 1856</v>
      </c>
      <c r="N864" s="46" t="str">
        <f>IF($I864="","",_xlfn.LET(_xlpm.x,VLOOKUP($I864,'2026-01-09_taxon-match'!$A$2:$N$81,6,FALSE),IF(_xlpm.x=0,"",_xlpm.x)))</f>
        <v>Animalia</v>
      </c>
      <c r="O864" s="46" t="str">
        <f>IF($I864="","",_xlfn.LET(_xlpm.x,VLOOKUP($I864,'2026-01-09_taxon-match'!$A$2:$N$81,7,FALSE),IF(_xlpm.x=0,"",_xlpm.x)))</f>
        <v>Annelida</v>
      </c>
      <c r="P864" s="46" t="str">
        <f>IF($I864="","",_xlfn.LET(_xlpm.x,VLOOKUP($I864,'2026-01-09_taxon-match'!$A$2:$N$81,8,FALSE),IF(_xlpm.x=0,"",_xlpm.x)))</f>
        <v>Polychaeta</v>
      </c>
      <c r="Q864" s="46" t="str">
        <f>IF($I864="","",_xlfn.LET(_xlpm.x,VLOOKUP($I864,'2026-01-09_taxon-match'!$A$2:$N$81,9,FALSE),IF(_xlpm.x=0,"",_xlpm.x)))</f>
        <v>Phyllodocida</v>
      </c>
      <c r="R864" s="46" t="str">
        <f>IF($I864="","",_xlfn.LET(_xlpm.x,VLOOKUP($I864,'2026-01-09_taxon-match'!$A$2:$N$81,10,FALSE),IF(_xlpm.x=0,"",_xlpm.x)))</f>
        <v>Polynoidae</v>
      </c>
      <c r="S864" s="46" t="str">
        <f>IF($I864="","",_xlfn.LET(_xlpm.x,VLOOKUP($I864,'2026-01-09_taxon-match'!$A$2:$N$81,11,FALSE),IF(_xlpm.x=0,"",_xlpm.x)))</f>
        <v/>
      </c>
      <c r="T864" s="46" t="str">
        <f>IF($I864="","",_xlfn.LET(_xlpm.x,VLOOKUP($I864,'2026-01-09_taxon-match'!$A$2:$N$81,13,FALSE),IF(_xlpm.x=0,"",_xlpm.x)))</f>
        <v/>
      </c>
      <c r="U864" s="46">
        <v>1</v>
      </c>
      <c r="V864" s="46" t="s">
        <v>58</v>
      </c>
      <c r="Y864" s="46" t="str">
        <f>IF(V864="","",_xlfn.LET(_xlpm.x,VLOOKUP(V864,'Drop-down_menus'!$D$2:$E$13,2,FALSE),IF(_xlpm.x=0,"",_xlpm.x)))</f>
        <v>https://orcid.org/0000-0002-9708-1761</v>
      </c>
      <c r="Z864" s="46" t="str">
        <f>IF(W864="","",_xlfn.LET(_xlpm.x,VLOOKUP(W864,'Drop-down_menus'!$D$2:$E$13,2,FALSE),IF(_xlpm.x=0,"",_xlpm.x)))</f>
        <v/>
      </c>
      <c r="AA864" s="46" t="str">
        <f>IF(X864="","",_xlfn.LET(_xlpm.x,VLOOKUP(X864,'Drop-down_menus'!$D$2:$E$13,2,FALSE),IF(_xlpm.x=0,"",_xlpm.x)))</f>
        <v/>
      </c>
      <c r="AB864" s="14" t="s">
        <v>263</v>
      </c>
      <c r="AC864" s="14" t="s">
        <v>301</v>
      </c>
    </row>
    <row r="865" spans="2:29" ht="13.5" customHeight="1">
      <c r="B865" s="46">
        <v>674</v>
      </c>
      <c r="C865" s="46" t="s">
        <v>123</v>
      </c>
      <c r="D865" s="46" t="b">
        <f>COUNTIF(Events!$B$2:$B$171, C865) &gt; 0</f>
        <v>1</v>
      </c>
      <c r="G865" s="46" t="s">
        <v>1212</v>
      </c>
      <c r="I865" s="46" t="s">
        <v>315</v>
      </c>
      <c r="J865" s="46" t="str">
        <f>IF(I865="","",_xlfn.LET(_xlpm.x,VLOOKUP(I865,'2026-01-09_taxon-match'!$A$2:$N$81,4,FALSE),IF(_xlpm.x=0,"",_xlpm.x)))</f>
        <v>Cnemidocarpa verrucosa</v>
      </c>
      <c r="L865" s="46" t="str">
        <f>IF(I865="","",_xlfn.LET(_xlpm.x,VLOOKUP(I865,'2026-01-09_taxon-match'!$A$2:$N$81,3,FALSE),IF(_xlpm.x=0,"",_xlpm.x)))</f>
        <v>urn:lsid:marinespecies.org:taxname:173893</v>
      </c>
      <c r="M865" s="46" t="str">
        <f>IF($I865="","",_xlfn.LET(_xlpm.x,VLOOKUP($I865,'2026-01-09_taxon-match'!$A$2:$N$81,5,FALSE),IF(_xlpm.x=0,"",_xlpm.x)))</f>
        <v>(Lesson, 1830)</v>
      </c>
      <c r="N865" s="46" t="str">
        <f>IF($I865="","",_xlfn.LET(_xlpm.x,VLOOKUP($I865,'2026-01-09_taxon-match'!$A$2:$N$81,6,FALSE),IF(_xlpm.x=0,"",_xlpm.x)))</f>
        <v>Animalia</v>
      </c>
      <c r="O865" s="46" t="str">
        <f>IF($I865="","",_xlfn.LET(_xlpm.x,VLOOKUP($I865,'2026-01-09_taxon-match'!$A$2:$N$81,7,FALSE),IF(_xlpm.x=0,"",_xlpm.x)))</f>
        <v>Chordata</v>
      </c>
      <c r="P865" s="46" t="str">
        <f>IF($I865="","",_xlfn.LET(_xlpm.x,VLOOKUP($I865,'2026-01-09_taxon-match'!$A$2:$N$81,8,FALSE),IF(_xlpm.x=0,"",_xlpm.x)))</f>
        <v>Ascidiacea</v>
      </c>
      <c r="Q865" s="46" t="str">
        <f>IF($I865="","",_xlfn.LET(_xlpm.x,VLOOKUP($I865,'2026-01-09_taxon-match'!$A$2:$N$81,9,FALSE),IF(_xlpm.x=0,"",_xlpm.x)))</f>
        <v>Stolidobranchia</v>
      </c>
      <c r="R865" s="46" t="str">
        <f>IF($I865="","",_xlfn.LET(_xlpm.x,VLOOKUP($I865,'2026-01-09_taxon-match'!$A$2:$N$81,10,FALSE),IF(_xlpm.x=0,"",_xlpm.x)))</f>
        <v>Styelidae</v>
      </c>
      <c r="S865" s="46" t="str">
        <f>IF($I865="","",_xlfn.LET(_xlpm.x,VLOOKUP($I865,'2026-01-09_taxon-match'!$A$2:$N$81,11,FALSE),IF(_xlpm.x=0,"",_xlpm.x)))</f>
        <v>Cnemidocarpa</v>
      </c>
      <c r="T865" s="46" t="str">
        <f>IF($I865="","",_xlfn.LET(_xlpm.x,VLOOKUP($I865,'2026-01-09_taxon-match'!$A$2:$N$81,13,FALSE),IF(_xlpm.x=0,"",_xlpm.x)))</f>
        <v>verrucosa</v>
      </c>
      <c r="U865" s="46">
        <v>1</v>
      </c>
      <c r="V865" s="2" t="s">
        <v>58</v>
      </c>
      <c r="Y865" s="46" t="str">
        <f>IF(V865="","",_xlfn.LET(_xlpm.x,VLOOKUP(V865,'Drop-down_menus'!$D$2:$E$13,2,FALSE),IF(_xlpm.x=0,"",_xlpm.x)))</f>
        <v>https://orcid.org/0000-0002-9708-1761</v>
      </c>
      <c r="Z865" s="46" t="str">
        <f>IF(W865="","",_xlfn.LET(_xlpm.x,VLOOKUP(W865,'Drop-down_menus'!$D$2:$E$13,2,FALSE),IF(_xlpm.x=0,"",_xlpm.x)))</f>
        <v/>
      </c>
      <c r="AA865" s="46" t="str">
        <f>IF(X865="","",_xlfn.LET(_xlpm.x,VLOOKUP(X865,'Drop-down_menus'!$D$2:$E$13,2,FALSE),IF(_xlpm.x=0,"",_xlpm.x)))</f>
        <v/>
      </c>
      <c r="AB865" s="46" t="s">
        <v>1252</v>
      </c>
      <c r="AC865" s="46" t="s">
        <v>1255</v>
      </c>
    </row>
    <row r="866" spans="2:29" ht="13.5" customHeight="1">
      <c r="B866" s="46">
        <v>674</v>
      </c>
      <c r="C866" s="46" t="s">
        <v>123</v>
      </c>
      <c r="D866" s="46" t="b">
        <f>COUNTIF(Events!$B$2:$B$171, C866) &gt; 0</f>
        <v>1</v>
      </c>
      <c r="E866" s="46" t="s">
        <v>169</v>
      </c>
      <c r="F866" s="46" t="s">
        <v>262</v>
      </c>
      <c r="G866" s="46" t="s">
        <v>299</v>
      </c>
      <c r="I866" s="46" t="s">
        <v>315</v>
      </c>
      <c r="J866" s="46" t="str">
        <f>IF(I866="","",_xlfn.LET(_xlpm.x,VLOOKUP(I866,'2026-01-09_taxon-match'!$A$2:$N$81,4,FALSE),IF(_xlpm.x=0,"",_xlpm.x)))</f>
        <v>Cnemidocarpa verrucosa</v>
      </c>
      <c r="L866" s="46" t="str">
        <f>IF(I866="","",_xlfn.LET(_xlpm.x,VLOOKUP(I866,'2026-01-09_taxon-match'!$A$2:$N$81,3,FALSE),IF(_xlpm.x=0,"",_xlpm.x)))</f>
        <v>urn:lsid:marinespecies.org:taxname:173893</v>
      </c>
      <c r="M866" s="46" t="str">
        <f>IF($I866="","",_xlfn.LET(_xlpm.x,VLOOKUP($I866,'2026-01-09_taxon-match'!$A$2:$N$81,5,FALSE),IF(_xlpm.x=0,"",_xlpm.x)))</f>
        <v>(Lesson, 1830)</v>
      </c>
      <c r="N866" s="46" t="str">
        <f>IF($I866="","",_xlfn.LET(_xlpm.x,VLOOKUP($I866,'2026-01-09_taxon-match'!$A$2:$N$81,6,FALSE),IF(_xlpm.x=0,"",_xlpm.x)))</f>
        <v>Animalia</v>
      </c>
      <c r="O866" s="46" t="str">
        <f>IF($I866="","",_xlfn.LET(_xlpm.x,VLOOKUP($I866,'2026-01-09_taxon-match'!$A$2:$N$81,7,FALSE),IF(_xlpm.x=0,"",_xlpm.x)))</f>
        <v>Chordata</v>
      </c>
      <c r="P866" s="46" t="str">
        <f>IF($I866="","",_xlfn.LET(_xlpm.x,VLOOKUP($I866,'2026-01-09_taxon-match'!$A$2:$N$81,8,FALSE),IF(_xlpm.x=0,"",_xlpm.x)))</f>
        <v>Ascidiacea</v>
      </c>
      <c r="Q866" s="46" t="str">
        <f>IF($I866="","",_xlfn.LET(_xlpm.x,VLOOKUP($I866,'2026-01-09_taxon-match'!$A$2:$N$81,9,FALSE),IF(_xlpm.x=0,"",_xlpm.x)))</f>
        <v>Stolidobranchia</v>
      </c>
      <c r="R866" s="46" t="str">
        <f>IF($I866="","",_xlfn.LET(_xlpm.x,VLOOKUP($I866,'2026-01-09_taxon-match'!$A$2:$N$81,10,FALSE),IF(_xlpm.x=0,"",_xlpm.x)))</f>
        <v>Styelidae</v>
      </c>
      <c r="S866" s="46" t="str">
        <f>IF($I866="","",_xlfn.LET(_xlpm.x,VLOOKUP($I866,'2026-01-09_taxon-match'!$A$2:$N$81,11,FALSE),IF(_xlpm.x=0,"",_xlpm.x)))</f>
        <v>Cnemidocarpa</v>
      </c>
      <c r="T866" s="46" t="str">
        <f>IF($I866="","",_xlfn.LET(_xlpm.x,VLOOKUP($I866,'2026-01-09_taxon-match'!$A$2:$N$81,13,FALSE),IF(_xlpm.x=0,"",_xlpm.x)))</f>
        <v>verrucosa</v>
      </c>
      <c r="U866" s="46">
        <v>1</v>
      </c>
      <c r="V866" s="46" t="s">
        <v>58</v>
      </c>
      <c r="Y866" s="46" t="str">
        <f>IF(V866="","",_xlfn.LET(_xlpm.x,VLOOKUP(V866,'Drop-down_menus'!$D$2:$E$13,2,FALSE),IF(_xlpm.x=0,"",_xlpm.x)))</f>
        <v>https://orcid.org/0000-0002-9708-1761</v>
      </c>
      <c r="Z866" s="46" t="str">
        <f>IF(W866="","",_xlfn.LET(_xlpm.x,VLOOKUP(W866,'Drop-down_menus'!$D$2:$E$13,2,FALSE),IF(_xlpm.x=0,"",_xlpm.x)))</f>
        <v/>
      </c>
      <c r="AA866" s="46" t="str">
        <f>IF(X866="","",_xlfn.LET(_xlpm.x,VLOOKUP(X866,'Drop-down_menus'!$D$2:$E$13,2,FALSE),IF(_xlpm.x=0,"",_xlpm.x)))</f>
        <v/>
      </c>
      <c r="AB866" s="14" t="s">
        <v>263</v>
      </c>
      <c r="AC866" s="14" t="s">
        <v>301</v>
      </c>
    </row>
    <row r="867" spans="2:29" ht="13.5" customHeight="1">
      <c r="B867" s="46">
        <v>675</v>
      </c>
      <c r="C867" s="46" t="s">
        <v>123</v>
      </c>
      <c r="D867" s="46" t="b">
        <f>COUNTIF(Events!$B$2:$B$171, C867) &gt; 0</f>
        <v>1</v>
      </c>
      <c r="G867" s="46" t="s">
        <v>1223</v>
      </c>
      <c r="I867" s="46" t="s">
        <v>313</v>
      </c>
      <c r="J867" s="46" t="str">
        <f>IF(I867="","",_xlfn.LET(_xlpm.x,VLOOKUP(I867,'2026-01-09_taxon-match'!$A$2:$N$81,4,FALSE),IF(_xlpm.x=0,"",_xlpm.x)))</f>
        <v>Hydrozoa</v>
      </c>
      <c r="K867" s="46" t="s">
        <v>1318</v>
      </c>
      <c r="L867" s="46" t="str">
        <f>IF(I867="","",_xlfn.LET(_xlpm.x,VLOOKUP(I867,'2026-01-09_taxon-match'!$A$2:$N$81,3,FALSE),IF(_xlpm.x=0,"",_xlpm.x)))</f>
        <v>urn:lsid:marinespecies.org:taxname:1337</v>
      </c>
      <c r="M867" s="46" t="str">
        <f>IF($I867="","",_xlfn.LET(_xlpm.x,VLOOKUP($I867,'2026-01-09_taxon-match'!$A$2:$N$81,5,FALSE),IF(_xlpm.x=0,"",_xlpm.x)))</f>
        <v>Owen, 1843</v>
      </c>
      <c r="N867" s="46" t="str">
        <f>IF($I867="","",_xlfn.LET(_xlpm.x,VLOOKUP($I867,'2026-01-09_taxon-match'!$A$2:$N$81,6,FALSE),IF(_xlpm.x=0,"",_xlpm.x)))</f>
        <v>Animalia</v>
      </c>
      <c r="O867" s="46" t="str">
        <f>IF($I867="","",_xlfn.LET(_xlpm.x,VLOOKUP($I867,'2026-01-09_taxon-match'!$A$2:$N$81,7,FALSE),IF(_xlpm.x=0,"",_xlpm.x)))</f>
        <v>Cnidaria</v>
      </c>
      <c r="P867" s="46" t="str">
        <f>IF($I867="","",_xlfn.LET(_xlpm.x,VLOOKUP($I867,'2026-01-09_taxon-match'!$A$2:$N$81,8,FALSE),IF(_xlpm.x=0,"",_xlpm.x)))</f>
        <v>Hydrozoa</v>
      </c>
      <c r="Q867" s="46" t="str">
        <f>IF($I867="","",_xlfn.LET(_xlpm.x,VLOOKUP($I867,'2026-01-09_taxon-match'!$A$2:$N$81,9,FALSE),IF(_xlpm.x=0,"",_xlpm.x)))</f>
        <v/>
      </c>
      <c r="R867" s="46" t="str">
        <f>IF($I867="","",_xlfn.LET(_xlpm.x,VLOOKUP($I867,'2026-01-09_taxon-match'!$A$2:$N$81,10,FALSE),IF(_xlpm.x=0,"",_xlpm.x)))</f>
        <v/>
      </c>
      <c r="S867" s="46" t="str">
        <f>IF($I867="","",_xlfn.LET(_xlpm.x,VLOOKUP($I867,'2026-01-09_taxon-match'!$A$2:$N$81,11,FALSE),IF(_xlpm.x=0,"",_xlpm.x)))</f>
        <v/>
      </c>
      <c r="T867" s="46" t="str">
        <f>IF($I867="","",_xlfn.LET(_xlpm.x,VLOOKUP($I867,'2026-01-09_taxon-match'!$A$2:$N$81,13,FALSE),IF(_xlpm.x=0,"",_xlpm.x)))</f>
        <v/>
      </c>
      <c r="U867" s="46">
        <v>1</v>
      </c>
      <c r="V867" s="2" t="s">
        <v>58</v>
      </c>
      <c r="Y867" s="46" t="str">
        <f>IF(V867="","",_xlfn.LET(_xlpm.x,VLOOKUP(V867,'Drop-down_menus'!$D$2:$E$13,2,FALSE),IF(_xlpm.x=0,"",_xlpm.x)))</f>
        <v>https://orcid.org/0000-0002-9708-1761</v>
      </c>
      <c r="Z867" s="46" t="str">
        <f>IF(W867="","",_xlfn.LET(_xlpm.x,VLOOKUP(W867,'Drop-down_menus'!$D$2:$E$13,2,FALSE),IF(_xlpm.x=0,"",_xlpm.x)))</f>
        <v/>
      </c>
      <c r="AA867" s="46" t="str">
        <f>IF(X867="","",_xlfn.LET(_xlpm.x,VLOOKUP(X867,'Drop-down_menus'!$D$2:$E$13,2,FALSE),IF(_xlpm.x=0,"",_xlpm.x)))</f>
        <v/>
      </c>
      <c r="AB867" s="46" t="s">
        <v>1252</v>
      </c>
      <c r="AC867" s="46" t="s">
        <v>1255</v>
      </c>
    </row>
    <row r="868" spans="2:29" ht="13.5" customHeight="1">
      <c r="B868" s="46">
        <v>675</v>
      </c>
      <c r="C868" s="46" t="s">
        <v>123</v>
      </c>
      <c r="D868" s="46" t="b">
        <f>COUNTIF(Events!$B$2:$B$171, C868) &gt; 0</f>
        <v>1</v>
      </c>
      <c r="E868" s="46" t="s">
        <v>169</v>
      </c>
      <c r="F868" s="46" t="s">
        <v>262</v>
      </c>
      <c r="G868" s="46" t="s">
        <v>313</v>
      </c>
      <c r="I868" s="46" t="s">
        <v>313</v>
      </c>
      <c r="J868" s="46" t="str">
        <f>IF(I868="","",_xlfn.LET(_xlpm.x,VLOOKUP(I868,'2026-01-09_taxon-match'!$A$2:$N$81,4,FALSE),IF(_xlpm.x=0,"",_xlpm.x)))</f>
        <v>Hydrozoa</v>
      </c>
      <c r="L868" s="46" t="str">
        <f>IF(I868="","",_xlfn.LET(_xlpm.x,VLOOKUP(I868,'2026-01-09_taxon-match'!$A$2:$N$81,3,FALSE),IF(_xlpm.x=0,"",_xlpm.x)))</f>
        <v>urn:lsid:marinespecies.org:taxname:1337</v>
      </c>
      <c r="M868" s="46" t="str">
        <f>IF($I868="","",_xlfn.LET(_xlpm.x,VLOOKUP($I868,'2026-01-09_taxon-match'!$A$2:$N$81,5,FALSE),IF(_xlpm.x=0,"",_xlpm.x)))</f>
        <v>Owen, 1843</v>
      </c>
      <c r="N868" s="46" t="str">
        <f>IF($I868="","",_xlfn.LET(_xlpm.x,VLOOKUP($I868,'2026-01-09_taxon-match'!$A$2:$N$81,6,FALSE),IF(_xlpm.x=0,"",_xlpm.x)))</f>
        <v>Animalia</v>
      </c>
      <c r="O868" s="46" t="str">
        <f>IF($I868="","",_xlfn.LET(_xlpm.x,VLOOKUP($I868,'2026-01-09_taxon-match'!$A$2:$N$81,7,FALSE),IF(_xlpm.x=0,"",_xlpm.x)))</f>
        <v>Cnidaria</v>
      </c>
      <c r="P868" s="46" t="str">
        <f>IF($I868="","",_xlfn.LET(_xlpm.x,VLOOKUP($I868,'2026-01-09_taxon-match'!$A$2:$N$81,8,FALSE),IF(_xlpm.x=0,"",_xlpm.x)))</f>
        <v>Hydrozoa</v>
      </c>
      <c r="Q868" s="46" t="str">
        <f>IF($I868="","",_xlfn.LET(_xlpm.x,VLOOKUP($I868,'2026-01-09_taxon-match'!$A$2:$N$81,9,FALSE),IF(_xlpm.x=0,"",_xlpm.x)))</f>
        <v/>
      </c>
      <c r="R868" s="46" t="str">
        <f>IF($I868="","",_xlfn.LET(_xlpm.x,VLOOKUP($I868,'2026-01-09_taxon-match'!$A$2:$N$81,10,FALSE),IF(_xlpm.x=0,"",_xlpm.x)))</f>
        <v/>
      </c>
      <c r="S868" s="46" t="str">
        <f>IF($I868="","",_xlfn.LET(_xlpm.x,VLOOKUP($I868,'2026-01-09_taxon-match'!$A$2:$N$81,11,FALSE),IF(_xlpm.x=0,"",_xlpm.x)))</f>
        <v/>
      </c>
      <c r="T868" s="46" t="str">
        <f>IF($I868="","",_xlfn.LET(_xlpm.x,VLOOKUP($I868,'2026-01-09_taxon-match'!$A$2:$N$81,13,FALSE),IF(_xlpm.x=0,"",_xlpm.x)))</f>
        <v/>
      </c>
      <c r="U868" s="46">
        <v>1</v>
      </c>
      <c r="V868" s="46" t="s">
        <v>58</v>
      </c>
      <c r="Y868" s="46" t="str">
        <f>IF(V868="","",_xlfn.LET(_xlpm.x,VLOOKUP(V868,'Drop-down_menus'!$D$2:$E$13,2,FALSE),IF(_xlpm.x=0,"",_xlpm.x)))</f>
        <v>https://orcid.org/0000-0002-9708-1761</v>
      </c>
      <c r="Z868" s="46" t="str">
        <f>IF(W868="","",_xlfn.LET(_xlpm.x,VLOOKUP(W868,'Drop-down_menus'!$D$2:$E$13,2,FALSE),IF(_xlpm.x=0,"",_xlpm.x)))</f>
        <v/>
      </c>
      <c r="AA868" s="46" t="str">
        <f>IF(X868="","",_xlfn.LET(_xlpm.x,VLOOKUP(X868,'Drop-down_menus'!$D$2:$E$13,2,FALSE),IF(_xlpm.x=0,"",_xlpm.x)))</f>
        <v/>
      </c>
      <c r="AB868" s="14" t="s">
        <v>263</v>
      </c>
      <c r="AC868" s="14" t="s">
        <v>301</v>
      </c>
    </row>
    <row r="869" spans="2:29" ht="13.5" customHeight="1">
      <c r="B869" s="46">
        <v>676</v>
      </c>
      <c r="C869" s="46" t="s">
        <v>123</v>
      </c>
      <c r="D869" s="46" t="b">
        <f>COUNTIF(Events!$B$2:$B$171, C869) &gt; 0</f>
        <v>1</v>
      </c>
      <c r="G869" s="46" t="s">
        <v>1220</v>
      </c>
      <c r="I869" s="46" t="s">
        <v>1220</v>
      </c>
      <c r="J869" s="46" t="str">
        <f>IF(I869="","",_xlfn.LET(_xlpm.x,VLOOKUP(I869,'2026-01-09_taxon-match'!$A$2:$N$81,4,FALSE),IF(_xlpm.x=0,"",_xlpm.x)))</f>
        <v>Iridaea cordata</v>
      </c>
      <c r="L869" s="46" t="str">
        <f>IF(I869="","",_xlfn.LET(_xlpm.x,VLOOKUP(I869,'2026-01-09_taxon-match'!$A$2:$N$81,3,FALSE),IF(_xlpm.x=0,"",_xlpm.x)))</f>
        <v>urn:lsid:marinespecies.org:taxname:325522</v>
      </c>
      <c r="M869" s="46" t="str">
        <f>IF($I869="","",_xlfn.LET(_xlpm.x,VLOOKUP($I869,'2026-01-09_taxon-match'!$A$2:$N$81,5,FALSE),IF(_xlpm.x=0,"",_xlpm.x)))</f>
        <v>(Turner) Bory, 1826</v>
      </c>
      <c r="N869" s="46" t="str">
        <f>IF($I869="","",_xlfn.LET(_xlpm.x,VLOOKUP($I869,'2026-01-09_taxon-match'!$A$2:$N$81,6,FALSE),IF(_xlpm.x=0,"",_xlpm.x)))</f>
        <v>Plantae</v>
      </c>
      <c r="O869" s="46" t="str">
        <f>IF($I869="","",_xlfn.LET(_xlpm.x,VLOOKUP($I869,'2026-01-09_taxon-match'!$A$2:$N$81,7,FALSE),IF(_xlpm.x=0,"",_xlpm.x)))</f>
        <v>Rhodophyta</v>
      </c>
      <c r="P869" s="46" t="str">
        <f>IF($I869="","",_xlfn.LET(_xlpm.x,VLOOKUP($I869,'2026-01-09_taxon-match'!$A$2:$N$81,8,FALSE),IF(_xlpm.x=0,"",_xlpm.x)))</f>
        <v>Florideophyceae</v>
      </c>
      <c r="Q869" s="46" t="str">
        <f>IF($I869="","",_xlfn.LET(_xlpm.x,VLOOKUP($I869,'2026-01-09_taxon-match'!$A$2:$N$81,9,FALSE),IF(_xlpm.x=0,"",_xlpm.x)))</f>
        <v>Gigartinales</v>
      </c>
      <c r="R869" s="46" t="str">
        <f>IF($I869="","",_xlfn.LET(_xlpm.x,VLOOKUP($I869,'2026-01-09_taxon-match'!$A$2:$N$81,10,FALSE),IF(_xlpm.x=0,"",_xlpm.x)))</f>
        <v>Gigartinaceae</v>
      </c>
      <c r="S869" s="46" t="str">
        <f>IF($I869="","",_xlfn.LET(_xlpm.x,VLOOKUP($I869,'2026-01-09_taxon-match'!$A$2:$N$81,11,FALSE),IF(_xlpm.x=0,"",_xlpm.x)))</f>
        <v>Iridaea</v>
      </c>
      <c r="T869" s="46" t="str">
        <f>IF($I869="","",_xlfn.LET(_xlpm.x,VLOOKUP($I869,'2026-01-09_taxon-match'!$A$2:$N$81,13,FALSE),IF(_xlpm.x=0,"",_xlpm.x)))</f>
        <v>cordata</v>
      </c>
      <c r="U869" s="46">
        <v>1</v>
      </c>
      <c r="V869" s="2" t="s">
        <v>58</v>
      </c>
      <c r="Y869" s="46" t="str">
        <f>IF(V869="","",_xlfn.LET(_xlpm.x,VLOOKUP(V869,'Drop-down_menus'!$D$2:$E$13,2,FALSE),IF(_xlpm.x=0,"",_xlpm.x)))</f>
        <v>https://orcid.org/0000-0002-9708-1761</v>
      </c>
      <c r="Z869" s="46" t="str">
        <f>IF(W869="","",_xlfn.LET(_xlpm.x,VLOOKUP(W869,'Drop-down_menus'!$D$2:$E$13,2,FALSE),IF(_xlpm.x=0,"",_xlpm.x)))</f>
        <v/>
      </c>
      <c r="AA869" s="46" t="str">
        <f>IF(X869="","",_xlfn.LET(_xlpm.x,VLOOKUP(X869,'Drop-down_menus'!$D$2:$E$13,2,FALSE),IF(_xlpm.x=0,"",_xlpm.x)))</f>
        <v/>
      </c>
      <c r="AB869" s="46" t="s">
        <v>1252</v>
      </c>
      <c r="AC869" s="46" t="s">
        <v>1255</v>
      </c>
    </row>
    <row r="870" spans="2:29" ht="13.5" customHeight="1">
      <c r="B870" s="46">
        <v>676</v>
      </c>
      <c r="C870" s="46" t="s">
        <v>123</v>
      </c>
      <c r="D870" s="46" t="b">
        <f>COUNTIF(Events!$B$2:$B$171, C870) &gt; 0</f>
        <v>1</v>
      </c>
      <c r="E870" s="46" t="s">
        <v>169</v>
      </c>
      <c r="F870" s="46" t="s">
        <v>262</v>
      </c>
      <c r="G870" s="46" t="s">
        <v>307</v>
      </c>
      <c r="I870" s="46" t="s">
        <v>1220</v>
      </c>
      <c r="J870" s="46" t="str">
        <f>IF(I870="","",_xlfn.LET(_xlpm.x,VLOOKUP(I870,'2026-01-09_taxon-match'!$A$2:$N$81,4,FALSE),IF(_xlpm.x=0,"",_xlpm.x)))</f>
        <v>Iridaea cordata</v>
      </c>
      <c r="L870" s="46" t="str">
        <f>IF(I870="","",_xlfn.LET(_xlpm.x,VLOOKUP(I870,'2026-01-09_taxon-match'!$A$2:$N$81,3,FALSE),IF(_xlpm.x=0,"",_xlpm.x)))</f>
        <v>urn:lsid:marinespecies.org:taxname:325522</v>
      </c>
      <c r="M870" s="46" t="str">
        <f>IF($I870="","",_xlfn.LET(_xlpm.x,VLOOKUP($I870,'2026-01-09_taxon-match'!$A$2:$N$81,5,FALSE),IF(_xlpm.x=0,"",_xlpm.x)))</f>
        <v>(Turner) Bory, 1826</v>
      </c>
      <c r="N870" s="46" t="str">
        <f>IF($I870="","",_xlfn.LET(_xlpm.x,VLOOKUP($I870,'2026-01-09_taxon-match'!$A$2:$N$81,6,FALSE),IF(_xlpm.x=0,"",_xlpm.x)))</f>
        <v>Plantae</v>
      </c>
      <c r="O870" s="46" t="str">
        <f>IF($I870="","",_xlfn.LET(_xlpm.x,VLOOKUP($I870,'2026-01-09_taxon-match'!$A$2:$N$81,7,FALSE),IF(_xlpm.x=0,"",_xlpm.x)))</f>
        <v>Rhodophyta</v>
      </c>
      <c r="P870" s="46" t="str">
        <f>IF($I870="","",_xlfn.LET(_xlpm.x,VLOOKUP($I870,'2026-01-09_taxon-match'!$A$2:$N$81,8,FALSE),IF(_xlpm.x=0,"",_xlpm.x)))</f>
        <v>Florideophyceae</v>
      </c>
      <c r="Q870" s="46" t="str">
        <f>IF($I870="","",_xlfn.LET(_xlpm.x,VLOOKUP($I870,'2026-01-09_taxon-match'!$A$2:$N$81,9,FALSE),IF(_xlpm.x=0,"",_xlpm.x)))</f>
        <v>Gigartinales</v>
      </c>
      <c r="R870" s="46" t="str">
        <f>IF($I870="","",_xlfn.LET(_xlpm.x,VLOOKUP($I870,'2026-01-09_taxon-match'!$A$2:$N$81,10,FALSE),IF(_xlpm.x=0,"",_xlpm.x)))</f>
        <v>Gigartinaceae</v>
      </c>
      <c r="S870" s="46" t="str">
        <f>IF($I870="","",_xlfn.LET(_xlpm.x,VLOOKUP($I870,'2026-01-09_taxon-match'!$A$2:$N$81,11,FALSE),IF(_xlpm.x=0,"",_xlpm.x)))</f>
        <v>Iridaea</v>
      </c>
      <c r="T870" s="46" t="str">
        <f>IF($I870="","",_xlfn.LET(_xlpm.x,VLOOKUP($I870,'2026-01-09_taxon-match'!$A$2:$N$81,13,FALSE),IF(_xlpm.x=0,"",_xlpm.x)))</f>
        <v>cordata</v>
      </c>
      <c r="U870" s="46">
        <v>1</v>
      </c>
      <c r="V870" s="46" t="s">
        <v>58</v>
      </c>
      <c r="Y870" s="46" t="str">
        <f>IF(V870="","",_xlfn.LET(_xlpm.x,VLOOKUP(V870,'Drop-down_menus'!$D$2:$E$13,2,FALSE),IF(_xlpm.x=0,"",_xlpm.x)))</f>
        <v>https://orcid.org/0000-0002-9708-1761</v>
      </c>
      <c r="Z870" s="46" t="str">
        <f>IF(W870="","",_xlfn.LET(_xlpm.x,VLOOKUP(W870,'Drop-down_menus'!$D$2:$E$13,2,FALSE),IF(_xlpm.x=0,"",_xlpm.x)))</f>
        <v/>
      </c>
      <c r="AA870" s="46" t="str">
        <f>IF(X870="","",_xlfn.LET(_xlpm.x,VLOOKUP(X870,'Drop-down_menus'!$D$2:$E$13,2,FALSE),IF(_xlpm.x=0,"",_xlpm.x)))</f>
        <v/>
      </c>
      <c r="AB870" s="14" t="s">
        <v>263</v>
      </c>
      <c r="AC870" s="14" t="s">
        <v>301</v>
      </c>
    </row>
    <row r="871" spans="2:29" ht="13.5" customHeight="1">
      <c r="B871" s="46">
        <v>677</v>
      </c>
      <c r="C871" s="46" t="s">
        <v>123</v>
      </c>
      <c r="D871" s="46" t="b">
        <f>COUNTIF(Events!$B$2:$B$171, C871) &gt; 0</f>
        <v>1</v>
      </c>
      <c r="G871" s="46" t="s">
        <v>1206</v>
      </c>
      <c r="I871" s="46" t="s">
        <v>311</v>
      </c>
      <c r="J871" s="46" t="str">
        <f>IF(I871="","",_xlfn.LET(_xlpm.x,VLOOKUP(I871,'2026-01-09_taxon-match'!$A$2:$N$81,4,FALSE),IF(_xlpm.x=0,"",_xlpm.x)))</f>
        <v>Isopoda</v>
      </c>
      <c r="K871" s="46" t="s">
        <v>1318</v>
      </c>
      <c r="L871" s="46" t="str">
        <f>IF(I871="","",_xlfn.LET(_xlpm.x,VLOOKUP(I871,'2026-01-09_taxon-match'!$A$2:$N$81,3,FALSE),IF(_xlpm.x=0,"",_xlpm.x)))</f>
        <v>urn:lsid:marinespecies.org:taxname:1131</v>
      </c>
      <c r="M871" s="46" t="str">
        <f>IF($I871="","",_xlfn.LET(_xlpm.x,VLOOKUP($I871,'2026-01-09_taxon-match'!$A$2:$N$81,5,FALSE),IF(_xlpm.x=0,"",_xlpm.x)))</f>
        <v>Latreille, 1816</v>
      </c>
      <c r="N871" s="46" t="str">
        <f>IF($I871="","",_xlfn.LET(_xlpm.x,VLOOKUP($I871,'2026-01-09_taxon-match'!$A$2:$N$81,6,FALSE),IF(_xlpm.x=0,"",_xlpm.x)))</f>
        <v>Animalia</v>
      </c>
      <c r="O871" s="46" t="str">
        <f>IF($I871="","",_xlfn.LET(_xlpm.x,VLOOKUP($I871,'2026-01-09_taxon-match'!$A$2:$N$81,7,FALSE),IF(_xlpm.x=0,"",_xlpm.x)))</f>
        <v>Arthropoda</v>
      </c>
      <c r="P871" s="46" t="str">
        <f>IF($I871="","",_xlfn.LET(_xlpm.x,VLOOKUP($I871,'2026-01-09_taxon-match'!$A$2:$N$81,8,FALSE),IF(_xlpm.x=0,"",_xlpm.x)))</f>
        <v>Malacostraca</v>
      </c>
      <c r="Q871" s="46" t="str">
        <f>IF($I871="","",_xlfn.LET(_xlpm.x,VLOOKUP($I871,'2026-01-09_taxon-match'!$A$2:$N$81,9,FALSE),IF(_xlpm.x=0,"",_xlpm.x)))</f>
        <v>Isopoda</v>
      </c>
      <c r="R871" s="46" t="str">
        <f>IF($I871="","",_xlfn.LET(_xlpm.x,VLOOKUP($I871,'2026-01-09_taxon-match'!$A$2:$N$81,10,FALSE),IF(_xlpm.x=0,"",_xlpm.x)))</f>
        <v/>
      </c>
      <c r="S871" s="46" t="str">
        <f>IF($I871="","",_xlfn.LET(_xlpm.x,VLOOKUP($I871,'2026-01-09_taxon-match'!$A$2:$N$81,11,FALSE),IF(_xlpm.x=0,"",_xlpm.x)))</f>
        <v/>
      </c>
      <c r="T871" s="46" t="str">
        <f>IF($I871="","",_xlfn.LET(_xlpm.x,VLOOKUP($I871,'2026-01-09_taxon-match'!$A$2:$N$81,13,FALSE),IF(_xlpm.x=0,"",_xlpm.x)))</f>
        <v/>
      </c>
      <c r="U871" s="46" t="s">
        <v>1251</v>
      </c>
      <c r="V871" s="2" t="s">
        <v>58</v>
      </c>
      <c r="Y871" s="46" t="str">
        <f>IF(V871="","",_xlfn.LET(_xlpm.x,VLOOKUP(V871,'Drop-down_menus'!$D$2:$E$13,2,FALSE),IF(_xlpm.x=0,"",_xlpm.x)))</f>
        <v>https://orcid.org/0000-0002-9708-1761</v>
      </c>
      <c r="Z871" s="46" t="str">
        <f>IF(W871="","",_xlfn.LET(_xlpm.x,VLOOKUP(W871,'Drop-down_menus'!$D$2:$E$13,2,FALSE),IF(_xlpm.x=0,"",_xlpm.x)))</f>
        <v/>
      </c>
      <c r="AA871" s="46" t="str">
        <f>IF(X871="","",_xlfn.LET(_xlpm.x,VLOOKUP(X871,'Drop-down_menus'!$D$2:$E$13,2,FALSE),IF(_xlpm.x=0,"",_xlpm.x)))</f>
        <v/>
      </c>
      <c r="AB871" s="46" t="s">
        <v>1252</v>
      </c>
      <c r="AC871" s="46" t="s">
        <v>1255</v>
      </c>
    </row>
    <row r="872" spans="2:29" ht="13.5" customHeight="1">
      <c r="B872" s="46">
        <v>677</v>
      </c>
      <c r="C872" s="46" t="s">
        <v>123</v>
      </c>
      <c r="D872" s="46" t="b">
        <f>COUNTIF(Events!$B$2:$B$171, C872) &gt; 0</f>
        <v>1</v>
      </c>
      <c r="E872" s="46" t="s">
        <v>169</v>
      </c>
      <c r="F872" s="46" t="s">
        <v>262</v>
      </c>
      <c r="G872" s="46" t="s">
        <v>311</v>
      </c>
      <c r="I872" s="46" t="s">
        <v>311</v>
      </c>
      <c r="J872" s="46" t="str">
        <f>IF(I872="","",_xlfn.LET(_xlpm.x,VLOOKUP(I872,'2026-01-09_taxon-match'!$A$2:$N$81,4,FALSE),IF(_xlpm.x=0,"",_xlpm.x)))</f>
        <v>Isopoda</v>
      </c>
      <c r="L872" s="46" t="str">
        <f>IF(I872="","",_xlfn.LET(_xlpm.x,VLOOKUP(I872,'2026-01-09_taxon-match'!$A$2:$N$81,3,FALSE),IF(_xlpm.x=0,"",_xlpm.x)))</f>
        <v>urn:lsid:marinespecies.org:taxname:1131</v>
      </c>
      <c r="M872" s="46" t="str">
        <f>IF($I872="","",_xlfn.LET(_xlpm.x,VLOOKUP($I872,'2026-01-09_taxon-match'!$A$2:$N$81,5,FALSE),IF(_xlpm.x=0,"",_xlpm.x)))</f>
        <v>Latreille, 1816</v>
      </c>
      <c r="N872" s="46" t="str">
        <f>IF($I872="","",_xlfn.LET(_xlpm.x,VLOOKUP($I872,'2026-01-09_taxon-match'!$A$2:$N$81,6,FALSE),IF(_xlpm.x=0,"",_xlpm.x)))</f>
        <v>Animalia</v>
      </c>
      <c r="O872" s="46" t="str">
        <f>IF($I872="","",_xlfn.LET(_xlpm.x,VLOOKUP($I872,'2026-01-09_taxon-match'!$A$2:$N$81,7,FALSE),IF(_xlpm.x=0,"",_xlpm.x)))</f>
        <v>Arthropoda</v>
      </c>
      <c r="P872" s="46" t="str">
        <f>IF($I872="","",_xlfn.LET(_xlpm.x,VLOOKUP($I872,'2026-01-09_taxon-match'!$A$2:$N$81,8,FALSE),IF(_xlpm.x=0,"",_xlpm.x)))</f>
        <v>Malacostraca</v>
      </c>
      <c r="Q872" s="46" t="str">
        <f>IF($I872="","",_xlfn.LET(_xlpm.x,VLOOKUP($I872,'2026-01-09_taxon-match'!$A$2:$N$81,9,FALSE),IF(_xlpm.x=0,"",_xlpm.x)))</f>
        <v>Isopoda</v>
      </c>
      <c r="R872" s="46" t="str">
        <f>IF($I872="","",_xlfn.LET(_xlpm.x,VLOOKUP($I872,'2026-01-09_taxon-match'!$A$2:$N$81,10,FALSE),IF(_xlpm.x=0,"",_xlpm.x)))</f>
        <v/>
      </c>
      <c r="S872" s="46" t="str">
        <f>IF($I872="","",_xlfn.LET(_xlpm.x,VLOOKUP($I872,'2026-01-09_taxon-match'!$A$2:$N$81,11,FALSE),IF(_xlpm.x=0,"",_xlpm.x)))</f>
        <v/>
      </c>
      <c r="T872" s="46" t="str">
        <f>IF($I872="","",_xlfn.LET(_xlpm.x,VLOOKUP($I872,'2026-01-09_taxon-match'!$A$2:$N$81,13,FALSE),IF(_xlpm.x=0,"",_xlpm.x)))</f>
        <v/>
      </c>
      <c r="U872" s="46">
        <v>1</v>
      </c>
      <c r="V872" s="46" t="s">
        <v>58</v>
      </c>
      <c r="Y872" s="46" t="str">
        <f>IF(V872="","",_xlfn.LET(_xlpm.x,VLOOKUP(V872,'Drop-down_menus'!$D$2:$E$13,2,FALSE),IF(_xlpm.x=0,"",_xlpm.x)))</f>
        <v>https://orcid.org/0000-0002-9708-1761</v>
      </c>
      <c r="Z872" s="46" t="str">
        <f>IF(W872="","",_xlfn.LET(_xlpm.x,VLOOKUP(W872,'Drop-down_menus'!$D$2:$E$13,2,FALSE),IF(_xlpm.x=0,"",_xlpm.x)))</f>
        <v/>
      </c>
      <c r="AA872" s="46" t="str">
        <f>IF(X872="","",_xlfn.LET(_xlpm.x,VLOOKUP(X872,'Drop-down_menus'!$D$2:$E$13,2,FALSE),IF(_xlpm.x=0,"",_xlpm.x)))</f>
        <v/>
      </c>
      <c r="AB872" s="14" t="s">
        <v>263</v>
      </c>
      <c r="AC872" s="14" t="s">
        <v>301</v>
      </c>
    </row>
    <row r="873" spans="2:29" ht="13.5" customHeight="1">
      <c r="B873" s="46">
        <v>678</v>
      </c>
      <c r="C873" s="46" t="s">
        <v>123</v>
      </c>
      <c r="D873" s="46" t="b">
        <f>COUNTIF(Events!$B$2:$B$171, C873) &gt; 0</f>
        <v>1</v>
      </c>
      <c r="G873" s="46" t="s">
        <v>302</v>
      </c>
      <c r="I873" s="46" t="s">
        <v>302</v>
      </c>
      <c r="J873" s="46" t="str">
        <f>IF(I873="","",_xlfn.LET(_xlpm.x,VLOOKUP(I873,'2026-01-09_taxon-match'!$A$2:$N$81,4,FALSE),IF(_xlpm.x=0,"",_xlpm.x)))</f>
        <v>Psilaster charcoti</v>
      </c>
      <c r="L873" s="46" t="str">
        <f>IF(I873="","",_xlfn.LET(_xlpm.x,VLOOKUP(I873,'2026-01-09_taxon-match'!$A$2:$N$81,3,FALSE),IF(_xlpm.x=0,"",_xlpm.x)))</f>
        <v>urn:lsid:marinespecies.org:taxname:234948</v>
      </c>
      <c r="M873" s="46" t="str">
        <f>IF($I873="","",_xlfn.LET(_xlpm.x,VLOOKUP($I873,'2026-01-09_taxon-match'!$A$2:$N$81,5,FALSE),IF(_xlpm.x=0,"",_xlpm.x)))</f>
        <v>(Koehler, 1906)</v>
      </c>
      <c r="N873" s="46" t="str">
        <f>IF($I873="","",_xlfn.LET(_xlpm.x,VLOOKUP($I873,'2026-01-09_taxon-match'!$A$2:$N$81,6,FALSE),IF(_xlpm.x=0,"",_xlpm.x)))</f>
        <v>Animalia</v>
      </c>
      <c r="O873" s="46" t="str">
        <f>IF($I873="","",_xlfn.LET(_xlpm.x,VLOOKUP($I873,'2026-01-09_taxon-match'!$A$2:$N$81,7,FALSE),IF(_xlpm.x=0,"",_xlpm.x)))</f>
        <v>Echinodermata</v>
      </c>
      <c r="P873" s="46" t="str">
        <f>IF($I873="","",_xlfn.LET(_xlpm.x,VLOOKUP($I873,'2026-01-09_taxon-match'!$A$2:$N$81,8,FALSE),IF(_xlpm.x=0,"",_xlpm.x)))</f>
        <v>Asteroidea</v>
      </c>
      <c r="Q873" s="46" t="str">
        <f>IF($I873="","",_xlfn.LET(_xlpm.x,VLOOKUP($I873,'2026-01-09_taxon-match'!$A$2:$N$81,9,FALSE),IF(_xlpm.x=0,"",_xlpm.x)))</f>
        <v>Paxillosida</v>
      </c>
      <c r="R873" s="46" t="str">
        <f>IF($I873="","",_xlfn.LET(_xlpm.x,VLOOKUP($I873,'2026-01-09_taxon-match'!$A$2:$N$81,10,FALSE),IF(_xlpm.x=0,"",_xlpm.x)))</f>
        <v>Astropectinidae</v>
      </c>
      <c r="S873" s="46" t="str">
        <f>IF($I873="","",_xlfn.LET(_xlpm.x,VLOOKUP($I873,'2026-01-09_taxon-match'!$A$2:$N$81,11,FALSE),IF(_xlpm.x=0,"",_xlpm.x)))</f>
        <v>Psilaster</v>
      </c>
      <c r="T873" s="46" t="str">
        <f>IF($I873="","",_xlfn.LET(_xlpm.x,VLOOKUP($I873,'2026-01-09_taxon-match'!$A$2:$N$81,13,FALSE),IF(_xlpm.x=0,"",_xlpm.x)))</f>
        <v>charcoti</v>
      </c>
      <c r="U873" s="46">
        <v>1</v>
      </c>
      <c r="V873" t="s">
        <v>43</v>
      </c>
      <c r="Y873" s="46" t="str">
        <f>IF(V873="","",_xlfn.LET(_xlpm.x,VLOOKUP(V873,'Drop-down_menus'!$D$2:$E$13,2,FALSE),IF(_xlpm.x=0,"",_xlpm.x)))</f>
        <v>https://orcid.org/0000-0002-0981-7442</v>
      </c>
      <c r="Z873" s="46" t="str">
        <f>IF(W873="","",_xlfn.LET(_xlpm.x,VLOOKUP(W873,'Drop-down_menus'!$D$2:$E$13,2,FALSE),IF(_xlpm.x=0,"",_xlpm.x)))</f>
        <v/>
      </c>
      <c r="AA873" s="46" t="str">
        <f>IF(X873="","",_xlfn.LET(_xlpm.x,VLOOKUP(X873,'Drop-down_menus'!$D$2:$E$13,2,FALSE),IF(_xlpm.x=0,"",_xlpm.x)))</f>
        <v/>
      </c>
      <c r="AB873" s="46" t="s">
        <v>1253</v>
      </c>
      <c r="AC873" s="46" t="s">
        <v>1256</v>
      </c>
    </row>
    <row r="874" spans="2:29" ht="13.5" customHeight="1">
      <c r="B874" s="46">
        <v>678</v>
      </c>
      <c r="C874" s="46" t="s">
        <v>123</v>
      </c>
      <c r="D874" s="46" t="b">
        <f>COUNTIF(Events!$B$2:$B$171, C874) &gt; 0</f>
        <v>1</v>
      </c>
      <c r="E874" s="46" t="s">
        <v>169</v>
      </c>
      <c r="F874" s="46" t="s">
        <v>234</v>
      </c>
      <c r="G874" s="46" t="s">
        <v>302</v>
      </c>
      <c r="I874" s="46" t="s">
        <v>302</v>
      </c>
      <c r="J874" s="46" t="str">
        <f>IF(I874="","",_xlfn.LET(_xlpm.x,VLOOKUP(I874,'2026-01-09_taxon-match'!$A$2:$N$81,4,FALSE),IF(_xlpm.x=0,"",_xlpm.x)))</f>
        <v>Psilaster charcoti</v>
      </c>
      <c r="L874" s="46" t="str">
        <f>IF(I874="","",_xlfn.LET(_xlpm.x,VLOOKUP(I874,'2026-01-09_taxon-match'!$A$2:$N$81,3,FALSE),IF(_xlpm.x=0,"",_xlpm.x)))</f>
        <v>urn:lsid:marinespecies.org:taxname:234948</v>
      </c>
      <c r="M874" s="46" t="str">
        <f>IF($I874="","",_xlfn.LET(_xlpm.x,VLOOKUP($I874,'2026-01-09_taxon-match'!$A$2:$N$81,5,FALSE),IF(_xlpm.x=0,"",_xlpm.x)))</f>
        <v>(Koehler, 1906)</v>
      </c>
      <c r="N874" s="46" t="str">
        <f>IF($I874="","",_xlfn.LET(_xlpm.x,VLOOKUP($I874,'2026-01-09_taxon-match'!$A$2:$N$81,6,FALSE),IF(_xlpm.x=0,"",_xlpm.x)))</f>
        <v>Animalia</v>
      </c>
      <c r="O874" s="46" t="str">
        <f>IF($I874="","",_xlfn.LET(_xlpm.x,VLOOKUP($I874,'2026-01-09_taxon-match'!$A$2:$N$81,7,FALSE),IF(_xlpm.x=0,"",_xlpm.x)))</f>
        <v>Echinodermata</v>
      </c>
      <c r="P874" s="46" t="str">
        <f>IF($I874="","",_xlfn.LET(_xlpm.x,VLOOKUP($I874,'2026-01-09_taxon-match'!$A$2:$N$81,8,FALSE),IF(_xlpm.x=0,"",_xlpm.x)))</f>
        <v>Asteroidea</v>
      </c>
      <c r="Q874" s="46" t="str">
        <f>IF($I874="","",_xlfn.LET(_xlpm.x,VLOOKUP($I874,'2026-01-09_taxon-match'!$A$2:$N$81,9,FALSE),IF(_xlpm.x=0,"",_xlpm.x)))</f>
        <v>Paxillosida</v>
      </c>
      <c r="R874" s="46" t="str">
        <f>IF($I874="","",_xlfn.LET(_xlpm.x,VLOOKUP($I874,'2026-01-09_taxon-match'!$A$2:$N$81,10,FALSE),IF(_xlpm.x=0,"",_xlpm.x)))</f>
        <v>Astropectinidae</v>
      </c>
      <c r="S874" s="46" t="str">
        <f>IF($I874="","",_xlfn.LET(_xlpm.x,VLOOKUP($I874,'2026-01-09_taxon-match'!$A$2:$N$81,11,FALSE),IF(_xlpm.x=0,"",_xlpm.x)))</f>
        <v>Psilaster</v>
      </c>
      <c r="T874" s="46" t="str">
        <f>IF($I874="","",_xlfn.LET(_xlpm.x,VLOOKUP($I874,'2026-01-09_taxon-match'!$A$2:$N$81,13,FALSE),IF(_xlpm.x=0,"",_xlpm.x)))</f>
        <v>charcoti</v>
      </c>
      <c r="U874" s="46">
        <v>1</v>
      </c>
      <c r="V874" s="46" t="s">
        <v>58</v>
      </c>
      <c r="Y874" s="46" t="str">
        <f>IF(V874="","",_xlfn.LET(_xlpm.x,VLOOKUP(V874,'Drop-down_menus'!$D$2:$E$13,2,FALSE),IF(_xlpm.x=0,"",_xlpm.x)))</f>
        <v>https://orcid.org/0000-0002-9708-1761</v>
      </c>
      <c r="Z874" s="46" t="str">
        <f>IF(W874="","",_xlfn.LET(_xlpm.x,VLOOKUP(W874,'Drop-down_menus'!$D$2:$E$13,2,FALSE),IF(_xlpm.x=0,"",_xlpm.x)))</f>
        <v/>
      </c>
      <c r="AA874" s="46" t="str">
        <f>IF(X874="","",_xlfn.LET(_xlpm.x,VLOOKUP(X874,'Drop-down_menus'!$D$2:$E$13,2,FALSE),IF(_xlpm.x=0,"",_xlpm.x)))</f>
        <v/>
      </c>
      <c r="AB874" s="14" t="s">
        <v>316</v>
      </c>
      <c r="AC874" s="14" t="s">
        <v>233</v>
      </c>
    </row>
    <row r="875" spans="2:29" ht="13.5" customHeight="1">
      <c r="B875" s="46">
        <v>679</v>
      </c>
      <c r="C875" s="46" t="s">
        <v>123</v>
      </c>
      <c r="D875" s="46" t="b">
        <f>COUNTIF(Events!$B$2:$B$171, C875) &gt; 0</f>
        <v>1</v>
      </c>
      <c r="G875" s="46" t="s">
        <v>1212</v>
      </c>
      <c r="I875" s="46" t="s">
        <v>315</v>
      </c>
      <c r="J875" s="46" t="str">
        <f>IF(I875="","",_xlfn.LET(_xlpm.x,VLOOKUP(I875,'2026-01-09_taxon-match'!$A$2:$N$81,4,FALSE),IF(_xlpm.x=0,"",_xlpm.x)))</f>
        <v>Cnemidocarpa verrucosa</v>
      </c>
      <c r="L875" s="46" t="str">
        <f>IF(I875="","",_xlfn.LET(_xlpm.x,VLOOKUP(I875,'2026-01-09_taxon-match'!$A$2:$N$81,3,FALSE),IF(_xlpm.x=0,"",_xlpm.x)))</f>
        <v>urn:lsid:marinespecies.org:taxname:173893</v>
      </c>
      <c r="M875" s="46" t="str">
        <f>IF($I875="","",_xlfn.LET(_xlpm.x,VLOOKUP($I875,'2026-01-09_taxon-match'!$A$2:$N$81,5,FALSE),IF(_xlpm.x=0,"",_xlpm.x)))</f>
        <v>(Lesson, 1830)</v>
      </c>
      <c r="N875" s="46" t="str">
        <f>IF($I875="","",_xlfn.LET(_xlpm.x,VLOOKUP($I875,'2026-01-09_taxon-match'!$A$2:$N$81,6,FALSE),IF(_xlpm.x=0,"",_xlpm.x)))</f>
        <v>Animalia</v>
      </c>
      <c r="O875" s="46" t="str">
        <f>IF($I875="","",_xlfn.LET(_xlpm.x,VLOOKUP($I875,'2026-01-09_taxon-match'!$A$2:$N$81,7,FALSE),IF(_xlpm.x=0,"",_xlpm.x)))</f>
        <v>Chordata</v>
      </c>
      <c r="P875" s="46" t="str">
        <f>IF($I875="","",_xlfn.LET(_xlpm.x,VLOOKUP($I875,'2026-01-09_taxon-match'!$A$2:$N$81,8,FALSE),IF(_xlpm.x=0,"",_xlpm.x)))</f>
        <v>Ascidiacea</v>
      </c>
      <c r="Q875" s="46" t="str">
        <f>IF($I875="","",_xlfn.LET(_xlpm.x,VLOOKUP($I875,'2026-01-09_taxon-match'!$A$2:$N$81,9,FALSE),IF(_xlpm.x=0,"",_xlpm.x)))</f>
        <v>Stolidobranchia</v>
      </c>
      <c r="R875" s="46" t="str">
        <f>IF($I875="","",_xlfn.LET(_xlpm.x,VLOOKUP($I875,'2026-01-09_taxon-match'!$A$2:$N$81,10,FALSE),IF(_xlpm.x=0,"",_xlpm.x)))</f>
        <v>Styelidae</v>
      </c>
      <c r="S875" s="46" t="str">
        <f>IF($I875="","",_xlfn.LET(_xlpm.x,VLOOKUP($I875,'2026-01-09_taxon-match'!$A$2:$N$81,11,FALSE),IF(_xlpm.x=0,"",_xlpm.x)))</f>
        <v>Cnemidocarpa</v>
      </c>
      <c r="T875" s="46" t="str">
        <f>IF($I875="","",_xlfn.LET(_xlpm.x,VLOOKUP($I875,'2026-01-09_taxon-match'!$A$2:$N$81,13,FALSE),IF(_xlpm.x=0,"",_xlpm.x)))</f>
        <v>verrucosa</v>
      </c>
      <c r="U875" s="46">
        <v>1</v>
      </c>
      <c r="V875" s="2" t="s">
        <v>58</v>
      </c>
      <c r="Y875" s="46" t="str">
        <f>IF(V875="","",_xlfn.LET(_xlpm.x,VLOOKUP(V875,'Drop-down_menus'!$D$2:$E$13,2,FALSE),IF(_xlpm.x=0,"",_xlpm.x)))</f>
        <v>https://orcid.org/0000-0002-9708-1761</v>
      </c>
      <c r="Z875" s="46" t="str">
        <f>IF(W875="","",_xlfn.LET(_xlpm.x,VLOOKUP(W875,'Drop-down_menus'!$D$2:$E$13,2,FALSE),IF(_xlpm.x=0,"",_xlpm.x)))</f>
        <v/>
      </c>
      <c r="AA875" s="46" t="str">
        <f>IF(X875="","",_xlfn.LET(_xlpm.x,VLOOKUP(X875,'Drop-down_menus'!$D$2:$E$13,2,FALSE),IF(_xlpm.x=0,"",_xlpm.x)))</f>
        <v/>
      </c>
      <c r="AB875" s="46" t="s">
        <v>1253</v>
      </c>
      <c r="AC875" s="46" t="s">
        <v>1256</v>
      </c>
    </row>
    <row r="876" spans="2:29" ht="13.5" customHeight="1">
      <c r="B876" s="46">
        <v>679</v>
      </c>
      <c r="C876" s="46" t="s">
        <v>123</v>
      </c>
      <c r="D876" s="46" t="b">
        <f>COUNTIF(Events!$B$2:$B$171, C876) &gt; 0</f>
        <v>1</v>
      </c>
      <c r="E876" s="46" t="s">
        <v>169</v>
      </c>
      <c r="F876" s="46" t="s">
        <v>234</v>
      </c>
      <c r="G876" s="46" t="s">
        <v>315</v>
      </c>
      <c r="I876" s="46" t="s">
        <v>315</v>
      </c>
      <c r="J876" s="46" t="str">
        <f>IF(I876="","",_xlfn.LET(_xlpm.x,VLOOKUP(I876,'2026-01-09_taxon-match'!$A$2:$N$81,4,FALSE),IF(_xlpm.x=0,"",_xlpm.x)))</f>
        <v>Cnemidocarpa verrucosa</v>
      </c>
      <c r="L876" s="46" t="str">
        <f>IF(I876="","",_xlfn.LET(_xlpm.x,VLOOKUP(I876,'2026-01-09_taxon-match'!$A$2:$N$81,3,FALSE),IF(_xlpm.x=0,"",_xlpm.x)))</f>
        <v>urn:lsid:marinespecies.org:taxname:173893</v>
      </c>
      <c r="M876" s="46" t="str">
        <f>IF($I876="","",_xlfn.LET(_xlpm.x,VLOOKUP($I876,'2026-01-09_taxon-match'!$A$2:$N$81,5,FALSE),IF(_xlpm.x=0,"",_xlpm.x)))</f>
        <v>(Lesson, 1830)</v>
      </c>
      <c r="N876" s="46" t="str">
        <f>IF($I876="","",_xlfn.LET(_xlpm.x,VLOOKUP($I876,'2026-01-09_taxon-match'!$A$2:$N$81,6,FALSE),IF(_xlpm.x=0,"",_xlpm.x)))</f>
        <v>Animalia</v>
      </c>
      <c r="O876" s="46" t="str">
        <f>IF($I876="","",_xlfn.LET(_xlpm.x,VLOOKUP($I876,'2026-01-09_taxon-match'!$A$2:$N$81,7,FALSE),IF(_xlpm.x=0,"",_xlpm.x)))</f>
        <v>Chordata</v>
      </c>
      <c r="P876" s="46" t="str">
        <f>IF($I876="","",_xlfn.LET(_xlpm.x,VLOOKUP($I876,'2026-01-09_taxon-match'!$A$2:$N$81,8,FALSE),IF(_xlpm.x=0,"",_xlpm.x)))</f>
        <v>Ascidiacea</v>
      </c>
      <c r="Q876" s="46" t="str">
        <f>IF($I876="","",_xlfn.LET(_xlpm.x,VLOOKUP($I876,'2026-01-09_taxon-match'!$A$2:$N$81,9,FALSE),IF(_xlpm.x=0,"",_xlpm.x)))</f>
        <v>Stolidobranchia</v>
      </c>
      <c r="R876" s="46" t="str">
        <f>IF($I876="","",_xlfn.LET(_xlpm.x,VLOOKUP($I876,'2026-01-09_taxon-match'!$A$2:$N$81,10,FALSE),IF(_xlpm.x=0,"",_xlpm.x)))</f>
        <v>Styelidae</v>
      </c>
      <c r="S876" s="46" t="str">
        <f>IF($I876="","",_xlfn.LET(_xlpm.x,VLOOKUP($I876,'2026-01-09_taxon-match'!$A$2:$N$81,11,FALSE),IF(_xlpm.x=0,"",_xlpm.x)))</f>
        <v>Cnemidocarpa</v>
      </c>
      <c r="T876" s="46" t="str">
        <f>IF($I876="","",_xlfn.LET(_xlpm.x,VLOOKUP($I876,'2026-01-09_taxon-match'!$A$2:$N$81,13,FALSE),IF(_xlpm.x=0,"",_xlpm.x)))</f>
        <v>verrucosa</v>
      </c>
      <c r="U876" s="46">
        <v>1</v>
      </c>
      <c r="V876" s="46" t="s">
        <v>58</v>
      </c>
      <c r="Y876" s="46" t="str">
        <f>IF(V876="","",_xlfn.LET(_xlpm.x,VLOOKUP(V876,'Drop-down_menus'!$D$2:$E$13,2,FALSE),IF(_xlpm.x=0,"",_xlpm.x)))</f>
        <v>https://orcid.org/0000-0002-9708-1761</v>
      </c>
      <c r="Z876" s="46" t="str">
        <f>IF(W876="","",_xlfn.LET(_xlpm.x,VLOOKUP(W876,'Drop-down_menus'!$D$2:$E$13,2,FALSE),IF(_xlpm.x=0,"",_xlpm.x)))</f>
        <v/>
      </c>
      <c r="AA876" s="46" t="str">
        <f>IF(X876="","",_xlfn.LET(_xlpm.x,VLOOKUP(X876,'Drop-down_menus'!$D$2:$E$13,2,FALSE),IF(_xlpm.x=0,"",_xlpm.x)))</f>
        <v/>
      </c>
      <c r="AB876" s="14" t="s">
        <v>316</v>
      </c>
      <c r="AC876" s="14" t="s">
        <v>233</v>
      </c>
    </row>
    <row r="877" spans="2:29" ht="13.5" customHeight="1">
      <c r="B877" s="46">
        <v>680</v>
      </c>
      <c r="C877" s="46" t="s">
        <v>123</v>
      </c>
      <c r="D877" s="46" t="b">
        <f>COUNTIF(Events!$B$2:$B$171, C877) &gt; 0</f>
        <v>1</v>
      </c>
      <c r="G877" s="46" t="s">
        <v>1208</v>
      </c>
      <c r="I877" s="46" t="s">
        <v>1208</v>
      </c>
      <c r="J877" s="46" t="str">
        <f>IF(I877="","",_xlfn.LET(_xlpm.x,VLOOKUP(I877,'2026-01-09_taxon-match'!$A$2:$N$81,4,FALSE),IF(_xlpm.x=0,"",_xlpm.x)))</f>
        <v>Nacella concinna</v>
      </c>
      <c r="L877" s="46" t="str">
        <f>IF(I877="","",_xlfn.LET(_xlpm.x,VLOOKUP(I877,'2026-01-09_taxon-match'!$A$2:$N$81,3,FALSE),IF(_xlpm.x=0,"",_xlpm.x)))</f>
        <v>urn:lsid:marinespecies.org:taxname:197296</v>
      </c>
      <c r="M877" s="46" t="str">
        <f>IF($I877="","",_xlfn.LET(_xlpm.x,VLOOKUP($I877,'2026-01-09_taxon-match'!$A$2:$N$81,5,FALSE),IF(_xlpm.x=0,"",_xlpm.x)))</f>
        <v>(Strebel, 1908)</v>
      </c>
      <c r="N877" s="46" t="str">
        <f>IF($I877="","",_xlfn.LET(_xlpm.x,VLOOKUP($I877,'2026-01-09_taxon-match'!$A$2:$N$81,6,FALSE),IF(_xlpm.x=0,"",_xlpm.x)))</f>
        <v>Animalia</v>
      </c>
      <c r="O877" s="46" t="str">
        <f>IF($I877="","",_xlfn.LET(_xlpm.x,VLOOKUP($I877,'2026-01-09_taxon-match'!$A$2:$N$81,7,FALSE),IF(_xlpm.x=0,"",_xlpm.x)))</f>
        <v>Mollusca</v>
      </c>
      <c r="P877" s="46" t="str">
        <f>IF($I877="","",_xlfn.LET(_xlpm.x,VLOOKUP($I877,'2026-01-09_taxon-match'!$A$2:$N$81,8,FALSE),IF(_xlpm.x=0,"",_xlpm.x)))</f>
        <v>Gastropoda</v>
      </c>
      <c r="Q877" s="46" t="str">
        <f>IF($I877="","",_xlfn.LET(_xlpm.x,VLOOKUP($I877,'2026-01-09_taxon-match'!$A$2:$N$81,9,FALSE),IF(_xlpm.x=0,"",_xlpm.x)))</f>
        <v>Nacellida</v>
      </c>
      <c r="R877" s="46" t="str">
        <f>IF($I877="","",_xlfn.LET(_xlpm.x,VLOOKUP($I877,'2026-01-09_taxon-match'!$A$2:$N$81,10,FALSE),IF(_xlpm.x=0,"",_xlpm.x)))</f>
        <v>Nacellidae</v>
      </c>
      <c r="S877" s="46" t="str">
        <f>IF($I877="","",_xlfn.LET(_xlpm.x,VLOOKUP($I877,'2026-01-09_taxon-match'!$A$2:$N$81,11,FALSE),IF(_xlpm.x=0,"",_xlpm.x)))</f>
        <v>Nacella</v>
      </c>
      <c r="T877" s="46" t="str">
        <f>IF($I877="","",_xlfn.LET(_xlpm.x,VLOOKUP($I877,'2026-01-09_taxon-match'!$A$2:$N$81,13,FALSE),IF(_xlpm.x=0,"",_xlpm.x)))</f>
        <v>concinna</v>
      </c>
      <c r="U877" s="46">
        <v>1</v>
      </c>
      <c r="V877" s="2" t="s">
        <v>58</v>
      </c>
      <c r="Y877" s="46" t="str">
        <f>IF(V877="","",_xlfn.LET(_xlpm.x,VLOOKUP(V877,'Drop-down_menus'!$D$2:$E$13,2,FALSE),IF(_xlpm.x=0,"",_xlpm.x)))</f>
        <v>https://orcid.org/0000-0002-9708-1761</v>
      </c>
      <c r="Z877" s="46" t="str">
        <f>IF(W877="","",_xlfn.LET(_xlpm.x,VLOOKUP(W877,'Drop-down_menus'!$D$2:$E$13,2,FALSE),IF(_xlpm.x=0,"",_xlpm.x)))</f>
        <v/>
      </c>
      <c r="AA877" s="46" t="str">
        <f>IF(X877="","",_xlfn.LET(_xlpm.x,VLOOKUP(X877,'Drop-down_menus'!$D$2:$E$13,2,FALSE),IF(_xlpm.x=0,"",_xlpm.x)))</f>
        <v/>
      </c>
      <c r="AB877" s="46" t="s">
        <v>1253</v>
      </c>
      <c r="AC877" s="46" t="s">
        <v>1256</v>
      </c>
    </row>
    <row r="878" spans="2:29" ht="13.5" customHeight="1">
      <c r="B878" s="46">
        <v>680</v>
      </c>
      <c r="C878" s="46" t="s">
        <v>123</v>
      </c>
      <c r="D878" s="46" t="b">
        <f>COUNTIF(Events!$B$2:$B$171, C878) &gt; 0</f>
        <v>1</v>
      </c>
      <c r="E878" s="46" t="s">
        <v>169</v>
      </c>
      <c r="F878" s="46" t="s">
        <v>234</v>
      </c>
      <c r="G878" s="46" t="s">
        <v>237</v>
      </c>
      <c r="I878" s="46" t="s">
        <v>1208</v>
      </c>
      <c r="J878" s="46" t="str">
        <f>IF(I878="","",_xlfn.LET(_xlpm.x,VLOOKUP(I878,'2026-01-09_taxon-match'!$A$2:$N$81,4,FALSE),IF(_xlpm.x=0,"",_xlpm.x)))</f>
        <v>Nacella concinna</v>
      </c>
      <c r="L878" s="46" t="str">
        <f>IF(I878="","",_xlfn.LET(_xlpm.x,VLOOKUP(I878,'2026-01-09_taxon-match'!$A$2:$N$81,3,FALSE),IF(_xlpm.x=0,"",_xlpm.x)))</f>
        <v>urn:lsid:marinespecies.org:taxname:197296</v>
      </c>
      <c r="M878" s="46" t="str">
        <f>IF($I878="","",_xlfn.LET(_xlpm.x,VLOOKUP($I878,'2026-01-09_taxon-match'!$A$2:$N$81,5,FALSE),IF(_xlpm.x=0,"",_xlpm.x)))</f>
        <v>(Strebel, 1908)</v>
      </c>
      <c r="N878" s="46" t="str">
        <f>IF($I878="","",_xlfn.LET(_xlpm.x,VLOOKUP($I878,'2026-01-09_taxon-match'!$A$2:$N$81,6,FALSE),IF(_xlpm.x=0,"",_xlpm.x)))</f>
        <v>Animalia</v>
      </c>
      <c r="O878" s="46" t="str">
        <f>IF($I878="","",_xlfn.LET(_xlpm.x,VLOOKUP($I878,'2026-01-09_taxon-match'!$A$2:$N$81,7,FALSE),IF(_xlpm.x=0,"",_xlpm.x)))</f>
        <v>Mollusca</v>
      </c>
      <c r="P878" s="46" t="str">
        <f>IF($I878="","",_xlfn.LET(_xlpm.x,VLOOKUP($I878,'2026-01-09_taxon-match'!$A$2:$N$81,8,FALSE),IF(_xlpm.x=0,"",_xlpm.x)))</f>
        <v>Gastropoda</v>
      </c>
      <c r="Q878" s="46" t="str">
        <f>IF($I878="","",_xlfn.LET(_xlpm.x,VLOOKUP($I878,'2026-01-09_taxon-match'!$A$2:$N$81,9,FALSE),IF(_xlpm.x=0,"",_xlpm.x)))</f>
        <v>Nacellida</v>
      </c>
      <c r="R878" s="46" t="str">
        <f>IF($I878="","",_xlfn.LET(_xlpm.x,VLOOKUP($I878,'2026-01-09_taxon-match'!$A$2:$N$81,10,FALSE),IF(_xlpm.x=0,"",_xlpm.x)))</f>
        <v>Nacellidae</v>
      </c>
      <c r="S878" s="46" t="str">
        <f>IF($I878="","",_xlfn.LET(_xlpm.x,VLOOKUP($I878,'2026-01-09_taxon-match'!$A$2:$N$81,11,FALSE),IF(_xlpm.x=0,"",_xlpm.x)))</f>
        <v>Nacella</v>
      </c>
      <c r="T878" s="46" t="str">
        <f>IF($I878="","",_xlfn.LET(_xlpm.x,VLOOKUP($I878,'2026-01-09_taxon-match'!$A$2:$N$81,13,FALSE),IF(_xlpm.x=0,"",_xlpm.x)))</f>
        <v>concinna</v>
      </c>
      <c r="U878" s="46">
        <v>1</v>
      </c>
      <c r="V878" s="46" t="s">
        <v>58</v>
      </c>
      <c r="Y878" s="46" t="str">
        <f>IF(V878="","",_xlfn.LET(_xlpm.x,VLOOKUP(V878,'Drop-down_menus'!$D$2:$E$13,2,FALSE),IF(_xlpm.x=0,"",_xlpm.x)))</f>
        <v>https://orcid.org/0000-0002-9708-1761</v>
      </c>
      <c r="Z878" s="46" t="str">
        <f>IF(W878="","",_xlfn.LET(_xlpm.x,VLOOKUP(W878,'Drop-down_menus'!$D$2:$E$13,2,FALSE),IF(_xlpm.x=0,"",_xlpm.x)))</f>
        <v/>
      </c>
      <c r="AA878" s="46" t="str">
        <f>IF(X878="","",_xlfn.LET(_xlpm.x,VLOOKUP(X878,'Drop-down_menus'!$D$2:$E$13,2,FALSE),IF(_xlpm.x=0,"",_xlpm.x)))</f>
        <v/>
      </c>
      <c r="AB878" s="14" t="s">
        <v>316</v>
      </c>
      <c r="AC878" s="14" t="s">
        <v>233</v>
      </c>
    </row>
    <row r="879" spans="2:29" ht="13.5" customHeight="1">
      <c r="B879" s="46">
        <v>681</v>
      </c>
      <c r="C879" s="46" t="s">
        <v>123</v>
      </c>
      <c r="D879" s="46" t="b">
        <f>COUNTIF(Events!$B$2:$B$171, C879) &gt; 0</f>
        <v>1</v>
      </c>
      <c r="G879" s="46" t="s">
        <v>1208</v>
      </c>
      <c r="I879" s="46" t="s">
        <v>1208</v>
      </c>
      <c r="J879" s="46" t="str">
        <f>IF(I879="","",_xlfn.LET(_xlpm.x,VLOOKUP(I879,'2026-01-09_taxon-match'!$A$2:$N$81,4,FALSE),IF(_xlpm.x=0,"",_xlpm.x)))</f>
        <v>Nacella concinna</v>
      </c>
      <c r="L879" s="46" t="str">
        <f>IF(I879="","",_xlfn.LET(_xlpm.x,VLOOKUP(I879,'2026-01-09_taxon-match'!$A$2:$N$81,3,FALSE),IF(_xlpm.x=0,"",_xlpm.x)))</f>
        <v>urn:lsid:marinespecies.org:taxname:197296</v>
      </c>
      <c r="M879" s="46" t="str">
        <f>IF($I879="","",_xlfn.LET(_xlpm.x,VLOOKUP($I879,'2026-01-09_taxon-match'!$A$2:$N$81,5,FALSE),IF(_xlpm.x=0,"",_xlpm.x)))</f>
        <v>(Strebel, 1908)</v>
      </c>
      <c r="N879" s="46" t="str">
        <f>IF($I879="","",_xlfn.LET(_xlpm.x,VLOOKUP($I879,'2026-01-09_taxon-match'!$A$2:$N$81,6,FALSE),IF(_xlpm.x=0,"",_xlpm.x)))</f>
        <v>Animalia</v>
      </c>
      <c r="O879" s="46" t="str">
        <f>IF($I879="","",_xlfn.LET(_xlpm.x,VLOOKUP($I879,'2026-01-09_taxon-match'!$A$2:$N$81,7,FALSE),IF(_xlpm.x=0,"",_xlpm.x)))</f>
        <v>Mollusca</v>
      </c>
      <c r="P879" s="46" t="str">
        <f>IF($I879="","",_xlfn.LET(_xlpm.x,VLOOKUP($I879,'2026-01-09_taxon-match'!$A$2:$N$81,8,FALSE),IF(_xlpm.x=0,"",_xlpm.x)))</f>
        <v>Gastropoda</v>
      </c>
      <c r="Q879" s="46" t="str">
        <f>IF($I879="","",_xlfn.LET(_xlpm.x,VLOOKUP($I879,'2026-01-09_taxon-match'!$A$2:$N$81,9,FALSE),IF(_xlpm.x=0,"",_xlpm.x)))</f>
        <v>Nacellida</v>
      </c>
      <c r="R879" s="46" t="str">
        <f>IF($I879="","",_xlfn.LET(_xlpm.x,VLOOKUP($I879,'2026-01-09_taxon-match'!$A$2:$N$81,10,FALSE),IF(_xlpm.x=0,"",_xlpm.x)))</f>
        <v>Nacellidae</v>
      </c>
      <c r="S879" s="46" t="str">
        <f>IF($I879="","",_xlfn.LET(_xlpm.x,VLOOKUP($I879,'2026-01-09_taxon-match'!$A$2:$N$81,11,FALSE),IF(_xlpm.x=0,"",_xlpm.x)))</f>
        <v>Nacella</v>
      </c>
      <c r="T879" s="46" t="str">
        <f>IF($I879="","",_xlfn.LET(_xlpm.x,VLOOKUP($I879,'2026-01-09_taxon-match'!$A$2:$N$81,13,FALSE),IF(_xlpm.x=0,"",_xlpm.x)))</f>
        <v>concinna</v>
      </c>
      <c r="U879" s="46">
        <v>1</v>
      </c>
      <c r="V879" s="2" t="s">
        <v>58</v>
      </c>
      <c r="Y879" s="46" t="str">
        <f>IF(V879="","",_xlfn.LET(_xlpm.x,VLOOKUP(V879,'Drop-down_menus'!$D$2:$E$13,2,FALSE),IF(_xlpm.x=0,"",_xlpm.x)))</f>
        <v>https://orcid.org/0000-0002-9708-1761</v>
      </c>
      <c r="Z879" s="46" t="str">
        <f>IF(W879="","",_xlfn.LET(_xlpm.x,VLOOKUP(W879,'Drop-down_menus'!$D$2:$E$13,2,FALSE),IF(_xlpm.x=0,"",_xlpm.x)))</f>
        <v/>
      </c>
      <c r="AA879" s="46" t="str">
        <f>IF(X879="","",_xlfn.LET(_xlpm.x,VLOOKUP(X879,'Drop-down_menus'!$D$2:$E$13,2,FALSE),IF(_xlpm.x=0,"",_xlpm.x)))</f>
        <v/>
      </c>
      <c r="AB879" s="46" t="s">
        <v>1253</v>
      </c>
      <c r="AC879" s="46" t="s">
        <v>1256</v>
      </c>
    </row>
    <row r="880" spans="2:29" ht="13.5" customHeight="1">
      <c r="B880" s="46">
        <v>681</v>
      </c>
      <c r="C880" s="46" t="s">
        <v>123</v>
      </c>
      <c r="D880" s="46" t="b">
        <f>COUNTIF(Events!$B$2:$B$171, C880) &gt; 0</f>
        <v>1</v>
      </c>
      <c r="E880" s="46" t="s">
        <v>169</v>
      </c>
      <c r="F880" s="46" t="s">
        <v>234</v>
      </c>
      <c r="G880" s="46" t="s">
        <v>237</v>
      </c>
      <c r="I880" s="46" t="s">
        <v>1208</v>
      </c>
      <c r="J880" s="46" t="str">
        <f>IF(I880="","",_xlfn.LET(_xlpm.x,VLOOKUP(I880,'2026-01-09_taxon-match'!$A$2:$N$81,4,FALSE),IF(_xlpm.x=0,"",_xlpm.x)))</f>
        <v>Nacella concinna</v>
      </c>
      <c r="L880" s="46" t="str">
        <f>IF(I880="","",_xlfn.LET(_xlpm.x,VLOOKUP(I880,'2026-01-09_taxon-match'!$A$2:$N$81,3,FALSE),IF(_xlpm.x=0,"",_xlpm.x)))</f>
        <v>urn:lsid:marinespecies.org:taxname:197296</v>
      </c>
      <c r="M880" s="46" t="str">
        <f>IF($I880="","",_xlfn.LET(_xlpm.x,VLOOKUP($I880,'2026-01-09_taxon-match'!$A$2:$N$81,5,FALSE),IF(_xlpm.x=0,"",_xlpm.x)))</f>
        <v>(Strebel, 1908)</v>
      </c>
      <c r="N880" s="46" t="str">
        <f>IF($I880="","",_xlfn.LET(_xlpm.x,VLOOKUP($I880,'2026-01-09_taxon-match'!$A$2:$N$81,6,FALSE),IF(_xlpm.x=0,"",_xlpm.x)))</f>
        <v>Animalia</v>
      </c>
      <c r="O880" s="46" t="str">
        <f>IF($I880="","",_xlfn.LET(_xlpm.x,VLOOKUP($I880,'2026-01-09_taxon-match'!$A$2:$N$81,7,FALSE),IF(_xlpm.x=0,"",_xlpm.x)))</f>
        <v>Mollusca</v>
      </c>
      <c r="P880" s="46" t="str">
        <f>IF($I880="","",_xlfn.LET(_xlpm.x,VLOOKUP($I880,'2026-01-09_taxon-match'!$A$2:$N$81,8,FALSE),IF(_xlpm.x=0,"",_xlpm.x)))</f>
        <v>Gastropoda</v>
      </c>
      <c r="Q880" s="46" t="str">
        <f>IF($I880="","",_xlfn.LET(_xlpm.x,VLOOKUP($I880,'2026-01-09_taxon-match'!$A$2:$N$81,9,FALSE),IF(_xlpm.x=0,"",_xlpm.x)))</f>
        <v>Nacellida</v>
      </c>
      <c r="R880" s="46" t="str">
        <f>IF($I880="","",_xlfn.LET(_xlpm.x,VLOOKUP($I880,'2026-01-09_taxon-match'!$A$2:$N$81,10,FALSE),IF(_xlpm.x=0,"",_xlpm.x)))</f>
        <v>Nacellidae</v>
      </c>
      <c r="S880" s="46" t="str">
        <f>IF($I880="","",_xlfn.LET(_xlpm.x,VLOOKUP($I880,'2026-01-09_taxon-match'!$A$2:$N$81,11,FALSE),IF(_xlpm.x=0,"",_xlpm.x)))</f>
        <v>Nacella</v>
      </c>
      <c r="T880" s="46" t="str">
        <f>IF($I880="","",_xlfn.LET(_xlpm.x,VLOOKUP($I880,'2026-01-09_taxon-match'!$A$2:$N$81,13,FALSE),IF(_xlpm.x=0,"",_xlpm.x)))</f>
        <v>concinna</v>
      </c>
      <c r="U880" s="46">
        <v>1</v>
      </c>
      <c r="V880" s="46" t="s">
        <v>58</v>
      </c>
      <c r="Y880" s="46" t="str">
        <f>IF(V880="","",_xlfn.LET(_xlpm.x,VLOOKUP(V880,'Drop-down_menus'!$D$2:$E$13,2,FALSE),IF(_xlpm.x=0,"",_xlpm.x)))</f>
        <v>https://orcid.org/0000-0002-9708-1761</v>
      </c>
      <c r="Z880" s="46" t="str">
        <f>IF(W880="","",_xlfn.LET(_xlpm.x,VLOOKUP(W880,'Drop-down_menus'!$D$2:$E$13,2,FALSE),IF(_xlpm.x=0,"",_xlpm.x)))</f>
        <v/>
      </c>
      <c r="AA880" s="46" t="str">
        <f>IF(X880="","",_xlfn.LET(_xlpm.x,VLOOKUP(X880,'Drop-down_menus'!$D$2:$E$13,2,FALSE),IF(_xlpm.x=0,"",_xlpm.x)))</f>
        <v/>
      </c>
      <c r="AB880" s="14" t="s">
        <v>316</v>
      </c>
      <c r="AC880" s="14" t="s">
        <v>233</v>
      </c>
    </row>
    <row r="881" spans="2:29" ht="13.5" customHeight="1">
      <c r="B881" s="46">
        <v>682</v>
      </c>
      <c r="C881" s="46" t="s">
        <v>123</v>
      </c>
      <c r="D881" s="46" t="b">
        <f>COUNTIF(Events!$B$2:$B$171, C881) &gt; 0</f>
        <v>1</v>
      </c>
      <c r="G881" s="46" t="s">
        <v>1208</v>
      </c>
      <c r="I881" s="46" t="s">
        <v>1208</v>
      </c>
      <c r="J881" s="46" t="str">
        <f>IF(I881="","",_xlfn.LET(_xlpm.x,VLOOKUP(I881,'2026-01-09_taxon-match'!$A$2:$N$81,4,FALSE),IF(_xlpm.x=0,"",_xlpm.x)))</f>
        <v>Nacella concinna</v>
      </c>
      <c r="L881" s="46" t="str">
        <f>IF(I881="","",_xlfn.LET(_xlpm.x,VLOOKUP(I881,'2026-01-09_taxon-match'!$A$2:$N$81,3,FALSE),IF(_xlpm.x=0,"",_xlpm.x)))</f>
        <v>urn:lsid:marinespecies.org:taxname:197296</v>
      </c>
      <c r="M881" s="46" t="str">
        <f>IF($I881="","",_xlfn.LET(_xlpm.x,VLOOKUP($I881,'2026-01-09_taxon-match'!$A$2:$N$81,5,FALSE),IF(_xlpm.x=0,"",_xlpm.x)))</f>
        <v>(Strebel, 1908)</v>
      </c>
      <c r="N881" s="46" t="str">
        <f>IF($I881="","",_xlfn.LET(_xlpm.x,VLOOKUP($I881,'2026-01-09_taxon-match'!$A$2:$N$81,6,FALSE),IF(_xlpm.x=0,"",_xlpm.x)))</f>
        <v>Animalia</v>
      </c>
      <c r="O881" s="46" t="str">
        <f>IF($I881="","",_xlfn.LET(_xlpm.x,VLOOKUP($I881,'2026-01-09_taxon-match'!$A$2:$N$81,7,FALSE),IF(_xlpm.x=0,"",_xlpm.x)))</f>
        <v>Mollusca</v>
      </c>
      <c r="P881" s="46" t="str">
        <f>IF($I881="","",_xlfn.LET(_xlpm.x,VLOOKUP($I881,'2026-01-09_taxon-match'!$A$2:$N$81,8,FALSE),IF(_xlpm.x=0,"",_xlpm.x)))</f>
        <v>Gastropoda</v>
      </c>
      <c r="Q881" s="46" t="str">
        <f>IF($I881="","",_xlfn.LET(_xlpm.x,VLOOKUP($I881,'2026-01-09_taxon-match'!$A$2:$N$81,9,FALSE),IF(_xlpm.x=0,"",_xlpm.x)))</f>
        <v>Nacellida</v>
      </c>
      <c r="R881" s="46" t="str">
        <f>IF($I881="","",_xlfn.LET(_xlpm.x,VLOOKUP($I881,'2026-01-09_taxon-match'!$A$2:$N$81,10,FALSE),IF(_xlpm.x=0,"",_xlpm.x)))</f>
        <v>Nacellidae</v>
      </c>
      <c r="S881" s="46" t="str">
        <f>IF($I881="","",_xlfn.LET(_xlpm.x,VLOOKUP($I881,'2026-01-09_taxon-match'!$A$2:$N$81,11,FALSE),IF(_xlpm.x=0,"",_xlpm.x)))</f>
        <v>Nacella</v>
      </c>
      <c r="T881" s="46" t="str">
        <f>IF($I881="","",_xlfn.LET(_xlpm.x,VLOOKUP($I881,'2026-01-09_taxon-match'!$A$2:$N$81,13,FALSE),IF(_xlpm.x=0,"",_xlpm.x)))</f>
        <v>concinna</v>
      </c>
      <c r="U881" s="46">
        <v>1</v>
      </c>
      <c r="V881" s="2" t="s">
        <v>58</v>
      </c>
      <c r="Y881" s="46" t="str">
        <f>IF(V881="","",_xlfn.LET(_xlpm.x,VLOOKUP(V881,'Drop-down_menus'!$D$2:$E$13,2,FALSE),IF(_xlpm.x=0,"",_xlpm.x)))</f>
        <v>https://orcid.org/0000-0002-9708-1761</v>
      </c>
      <c r="Z881" s="46" t="str">
        <f>IF(W881="","",_xlfn.LET(_xlpm.x,VLOOKUP(W881,'Drop-down_menus'!$D$2:$E$13,2,FALSE),IF(_xlpm.x=0,"",_xlpm.x)))</f>
        <v/>
      </c>
      <c r="AA881" s="46" t="str">
        <f>IF(X881="","",_xlfn.LET(_xlpm.x,VLOOKUP(X881,'Drop-down_menus'!$D$2:$E$13,2,FALSE),IF(_xlpm.x=0,"",_xlpm.x)))</f>
        <v/>
      </c>
      <c r="AB881" s="46" t="s">
        <v>1253</v>
      </c>
      <c r="AC881" s="46" t="s">
        <v>1256</v>
      </c>
    </row>
    <row r="882" spans="2:29" ht="13.5" customHeight="1">
      <c r="B882" s="46">
        <v>682</v>
      </c>
      <c r="C882" s="46" t="s">
        <v>123</v>
      </c>
      <c r="D882" s="46" t="b">
        <f>COUNTIF(Events!$B$2:$B$171, C882) &gt; 0</f>
        <v>1</v>
      </c>
      <c r="E882" s="46" t="s">
        <v>169</v>
      </c>
      <c r="F882" s="46" t="s">
        <v>234</v>
      </c>
      <c r="G882" s="46" t="s">
        <v>237</v>
      </c>
      <c r="I882" s="46" t="s">
        <v>1208</v>
      </c>
      <c r="J882" s="46" t="str">
        <f>IF(I882="","",_xlfn.LET(_xlpm.x,VLOOKUP(I882,'2026-01-09_taxon-match'!$A$2:$N$81,4,FALSE),IF(_xlpm.x=0,"",_xlpm.x)))</f>
        <v>Nacella concinna</v>
      </c>
      <c r="L882" s="46" t="str">
        <f>IF(I882="","",_xlfn.LET(_xlpm.x,VLOOKUP(I882,'2026-01-09_taxon-match'!$A$2:$N$81,3,FALSE),IF(_xlpm.x=0,"",_xlpm.x)))</f>
        <v>urn:lsid:marinespecies.org:taxname:197296</v>
      </c>
      <c r="M882" s="46" t="str">
        <f>IF($I882="","",_xlfn.LET(_xlpm.x,VLOOKUP($I882,'2026-01-09_taxon-match'!$A$2:$N$81,5,FALSE),IF(_xlpm.x=0,"",_xlpm.x)))</f>
        <v>(Strebel, 1908)</v>
      </c>
      <c r="N882" s="46" t="str">
        <f>IF($I882="","",_xlfn.LET(_xlpm.x,VLOOKUP($I882,'2026-01-09_taxon-match'!$A$2:$N$81,6,FALSE),IF(_xlpm.x=0,"",_xlpm.x)))</f>
        <v>Animalia</v>
      </c>
      <c r="O882" s="46" t="str">
        <f>IF($I882="","",_xlfn.LET(_xlpm.x,VLOOKUP($I882,'2026-01-09_taxon-match'!$A$2:$N$81,7,FALSE),IF(_xlpm.x=0,"",_xlpm.x)))</f>
        <v>Mollusca</v>
      </c>
      <c r="P882" s="46" t="str">
        <f>IF($I882="","",_xlfn.LET(_xlpm.x,VLOOKUP($I882,'2026-01-09_taxon-match'!$A$2:$N$81,8,FALSE),IF(_xlpm.x=0,"",_xlpm.x)))</f>
        <v>Gastropoda</v>
      </c>
      <c r="Q882" s="46" t="str">
        <f>IF($I882="","",_xlfn.LET(_xlpm.x,VLOOKUP($I882,'2026-01-09_taxon-match'!$A$2:$N$81,9,FALSE),IF(_xlpm.x=0,"",_xlpm.x)))</f>
        <v>Nacellida</v>
      </c>
      <c r="R882" s="46" t="str">
        <f>IF($I882="","",_xlfn.LET(_xlpm.x,VLOOKUP($I882,'2026-01-09_taxon-match'!$A$2:$N$81,10,FALSE),IF(_xlpm.x=0,"",_xlpm.x)))</f>
        <v>Nacellidae</v>
      </c>
      <c r="S882" s="46" t="str">
        <f>IF($I882="","",_xlfn.LET(_xlpm.x,VLOOKUP($I882,'2026-01-09_taxon-match'!$A$2:$N$81,11,FALSE),IF(_xlpm.x=0,"",_xlpm.x)))</f>
        <v>Nacella</v>
      </c>
      <c r="T882" s="46" t="str">
        <f>IF($I882="","",_xlfn.LET(_xlpm.x,VLOOKUP($I882,'2026-01-09_taxon-match'!$A$2:$N$81,13,FALSE),IF(_xlpm.x=0,"",_xlpm.x)))</f>
        <v>concinna</v>
      </c>
      <c r="U882" s="46">
        <v>1</v>
      </c>
      <c r="V882" s="46" t="s">
        <v>58</v>
      </c>
      <c r="Y882" s="46" t="str">
        <f>IF(V882="","",_xlfn.LET(_xlpm.x,VLOOKUP(V882,'Drop-down_menus'!$D$2:$E$13,2,FALSE),IF(_xlpm.x=0,"",_xlpm.x)))</f>
        <v>https://orcid.org/0000-0002-9708-1761</v>
      </c>
      <c r="Z882" s="46" t="str">
        <f>IF(W882="","",_xlfn.LET(_xlpm.x,VLOOKUP(W882,'Drop-down_menus'!$D$2:$E$13,2,FALSE),IF(_xlpm.x=0,"",_xlpm.x)))</f>
        <v/>
      </c>
      <c r="AA882" s="46" t="str">
        <f>IF(X882="","",_xlfn.LET(_xlpm.x,VLOOKUP(X882,'Drop-down_menus'!$D$2:$E$13,2,FALSE),IF(_xlpm.x=0,"",_xlpm.x)))</f>
        <v/>
      </c>
      <c r="AB882" s="14" t="s">
        <v>316</v>
      </c>
      <c r="AC882" s="14" t="s">
        <v>233</v>
      </c>
    </row>
    <row r="883" spans="2:29" ht="13.5" customHeight="1">
      <c r="B883" s="46">
        <v>683</v>
      </c>
      <c r="C883" s="46" t="s">
        <v>123</v>
      </c>
      <c r="D883" s="46" t="b">
        <f>COUNTIF(Events!$B$2:$B$171, C883) &gt; 0</f>
        <v>1</v>
      </c>
      <c r="G883" s="46" t="s">
        <v>1208</v>
      </c>
      <c r="I883" s="46" t="s">
        <v>1208</v>
      </c>
      <c r="J883" s="46" t="str">
        <f>IF(I883="","",_xlfn.LET(_xlpm.x,VLOOKUP(I883,'2026-01-09_taxon-match'!$A$2:$N$81,4,FALSE),IF(_xlpm.x=0,"",_xlpm.x)))</f>
        <v>Nacella concinna</v>
      </c>
      <c r="L883" s="46" t="str">
        <f>IF(I883="","",_xlfn.LET(_xlpm.x,VLOOKUP(I883,'2026-01-09_taxon-match'!$A$2:$N$81,3,FALSE),IF(_xlpm.x=0,"",_xlpm.x)))</f>
        <v>urn:lsid:marinespecies.org:taxname:197296</v>
      </c>
      <c r="M883" s="46" t="str">
        <f>IF($I883="","",_xlfn.LET(_xlpm.x,VLOOKUP($I883,'2026-01-09_taxon-match'!$A$2:$N$81,5,FALSE),IF(_xlpm.x=0,"",_xlpm.x)))</f>
        <v>(Strebel, 1908)</v>
      </c>
      <c r="N883" s="46" t="str">
        <f>IF($I883="","",_xlfn.LET(_xlpm.x,VLOOKUP($I883,'2026-01-09_taxon-match'!$A$2:$N$81,6,FALSE),IF(_xlpm.x=0,"",_xlpm.x)))</f>
        <v>Animalia</v>
      </c>
      <c r="O883" s="46" t="str">
        <f>IF($I883="","",_xlfn.LET(_xlpm.x,VLOOKUP($I883,'2026-01-09_taxon-match'!$A$2:$N$81,7,FALSE),IF(_xlpm.x=0,"",_xlpm.x)))</f>
        <v>Mollusca</v>
      </c>
      <c r="P883" s="46" t="str">
        <f>IF($I883="","",_xlfn.LET(_xlpm.x,VLOOKUP($I883,'2026-01-09_taxon-match'!$A$2:$N$81,8,FALSE),IF(_xlpm.x=0,"",_xlpm.x)))</f>
        <v>Gastropoda</v>
      </c>
      <c r="Q883" s="46" t="str">
        <f>IF($I883="","",_xlfn.LET(_xlpm.x,VLOOKUP($I883,'2026-01-09_taxon-match'!$A$2:$N$81,9,FALSE),IF(_xlpm.x=0,"",_xlpm.x)))</f>
        <v>Nacellida</v>
      </c>
      <c r="R883" s="46" t="str">
        <f>IF($I883="","",_xlfn.LET(_xlpm.x,VLOOKUP($I883,'2026-01-09_taxon-match'!$A$2:$N$81,10,FALSE),IF(_xlpm.x=0,"",_xlpm.x)))</f>
        <v>Nacellidae</v>
      </c>
      <c r="S883" s="46" t="str">
        <f>IF($I883="","",_xlfn.LET(_xlpm.x,VLOOKUP($I883,'2026-01-09_taxon-match'!$A$2:$N$81,11,FALSE),IF(_xlpm.x=0,"",_xlpm.x)))</f>
        <v>Nacella</v>
      </c>
      <c r="T883" s="46" t="str">
        <f>IF($I883="","",_xlfn.LET(_xlpm.x,VLOOKUP($I883,'2026-01-09_taxon-match'!$A$2:$N$81,13,FALSE),IF(_xlpm.x=0,"",_xlpm.x)))</f>
        <v>concinna</v>
      </c>
      <c r="U883" s="46">
        <v>1</v>
      </c>
      <c r="V883" s="2" t="s">
        <v>58</v>
      </c>
      <c r="Y883" s="46" t="str">
        <f>IF(V883="","",_xlfn.LET(_xlpm.x,VLOOKUP(V883,'Drop-down_menus'!$D$2:$E$13,2,FALSE),IF(_xlpm.x=0,"",_xlpm.x)))</f>
        <v>https://orcid.org/0000-0002-9708-1761</v>
      </c>
      <c r="Z883" s="46" t="str">
        <f>IF(W883="","",_xlfn.LET(_xlpm.x,VLOOKUP(W883,'Drop-down_menus'!$D$2:$E$13,2,FALSE),IF(_xlpm.x=0,"",_xlpm.x)))</f>
        <v/>
      </c>
      <c r="AA883" s="46" t="str">
        <f>IF(X883="","",_xlfn.LET(_xlpm.x,VLOOKUP(X883,'Drop-down_menus'!$D$2:$E$13,2,FALSE),IF(_xlpm.x=0,"",_xlpm.x)))</f>
        <v/>
      </c>
      <c r="AB883" s="46" t="s">
        <v>1253</v>
      </c>
      <c r="AC883" s="46" t="s">
        <v>1256</v>
      </c>
    </row>
    <row r="884" spans="2:29" ht="13.5" customHeight="1">
      <c r="B884" s="46">
        <v>683</v>
      </c>
      <c r="C884" s="46" t="s">
        <v>123</v>
      </c>
      <c r="D884" s="46" t="b">
        <f>COUNTIF(Events!$B$2:$B$171, C884) &gt; 0</f>
        <v>1</v>
      </c>
      <c r="E884" s="46" t="s">
        <v>169</v>
      </c>
      <c r="F884" s="46" t="s">
        <v>234</v>
      </c>
      <c r="G884" s="46" t="s">
        <v>237</v>
      </c>
      <c r="I884" s="46" t="s">
        <v>1208</v>
      </c>
      <c r="J884" s="46" t="str">
        <f>IF(I884="","",_xlfn.LET(_xlpm.x,VLOOKUP(I884,'2026-01-09_taxon-match'!$A$2:$N$81,4,FALSE),IF(_xlpm.x=0,"",_xlpm.x)))</f>
        <v>Nacella concinna</v>
      </c>
      <c r="L884" s="46" t="str">
        <f>IF(I884="","",_xlfn.LET(_xlpm.x,VLOOKUP(I884,'2026-01-09_taxon-match'!$A$2:$N$81,3,FALSE),IF(_xlpm.x=0,"",_xlpm.x)))</f>
        <v>urn:lsid:marinespecies.org:taxname:197296</v>
      </c>
      <c r="M884" s="46" t="str">
        <f>IF($I884="","",_xlfn.LET(_xlpm.x,VLOOKUP($I884,'2026-01-09_taxon-match'!$A$2:$N$81,5,FALSE),IF(_xlpm.x=0,"",_xlpm.x)))</f>
        <v>(Strebel, 1908)</v>
      </c>
      <c r="N884" s="46" t="str">
        <f>IF($I884="","",_xlfn.LET(_xlpm.x,VLOOKUP($I884,'2026-01-09_taxon-match'!$A$2:$N$81,6,FALSE),IF(_xlpm.x=0,"",_xlpm.x)))</f>
        <v>Animalia</v>
      </c>
      <c r="O884" s="46" t="str">
        <f>IF($I884="","",_xlfn.LET(_xlpm.x,VLOOKUP($I884,'2026-01-09_taxon-match'!$A$2:$N$81,7,FALSE),IF(_xlpm.x=0,"",_xlpm.x)))</f>
        <v>Mollusca</v>
      </c>
      <c r="P884" s="46" t="str">
        <f>IF($I884="","",_xlfn.LET(_xlpm.x,VLOOKUP($I884,'2026-01-09_taxon-match'!$A$2:$N$81,8,FALSE),IF(_xlpm.x=0,"",_xlpm.x)))</f>
        <v>Gastropoda</v>
      </c>
      <c r="Q884" s="46" t="str">
        <f>IF($I884="","",_xlfn.LET(_xlpm.x,VLOOKUP($I884,'2026-01-09_taxon-match'!$A$2:$N$81,9,FALSE),IF(_xlpm.x=0,"",_xlpm.x)))</f>
        <v>Nacellida</v>
      </c>
      <c r="R884" s="46" t="str">
        <f>IF($I884="","",_xlfn.LET(_xlpm.x,VLOOKUP($I884,'2026-01-09_taxon-match'!$A$2:$N$81,10,FALSE),IF(_xlpm.x=0,"",_xlpm.x)))</f>
        <v>Nacellidae</v>
      </c>
      <c r="S884" s="46" t="str">
        <f>IF($I884="","",_xlfn.LET(_xlpm.x,VLOOKUP($I884,'2026-01-09_taxon-match'!$A$2:$N$81,11,FALSE),IF(_xlpm.x=0,"",_xlpm.x)))</f>
        <v>Nacella</v>
      </c>
      <c r="T884" s="46" t="str">
        <f>IF($I884="","",_xlfn.LET(_xlpm.x,VLOOKUP($I884,'2026-01-09_taxon-match'!$A$2:$N$81,13,FALSE),IF(_xlpm.x=0,"",_xlpm.x)))</f>
        <v>concinna</v>
      </c>
      <c r="U884" s="46">
        <v>1</v>
      </c>
      <c r="V884" s="46" t="s">
        <v>58</v>
      </c>
      <c r="Y884" s="46" t="str">
        <f>IF(V884="","",_xlfn.LET(_xlpm.x,VLOOKUP(V884,'Drop-down_menus'!$D$2:$E$13,2,FALSE),IF(_xlpm.x=0,"",_xlpm.x)))</f>
        <v>https://orcid.org/0000-0002-9708-1761</v>
      </c>
      <c r="Z884" s="46" t="str">
        <f>IF(W884="","",_xlfn.LET(_xlpm.x,VLOOKUP(W884,'Drop-down_menus'!$D$2:$E$13,2,FALSE),IF(_xlpm.x=0,"",_xlpm.x)))</f>
        <v/>
      </c>
      <c r="AA884" s="46" t="str">
        <f>IF(X884="","",_xlfn.LET(_xlpm.x,VLOOKUP(X884,'Drop-down_menus'!$D$2:$E$13,2,FALSE),IF(_xlpm.x=0,"",_xlpm.x)))</f>
        <v/>
      </c>
      <c r="AB884" s="14" t="s">
        <v>316</v>
      </c>
      <c r="AC884" s="14" t="s">
        <v>233</v>
      </c>
    </row>
    <row r="885" spans="2:29" ht="13.5" customHeight="1">
      <c r="B885" s="46">
        <v>684</v>
      </c>
      <c r="C885" s="46" t="s">
        <v>123</v>
      </c>
      <c r="D885" s="46" t="b">
        <f>COUNTIF(Events!$B$2:$B$171, C885) &gt; 0</f>
        <v>1</v>
      </c>
      <c r="G885" s="46" t="s">
        <v>1208</v>
      </c>
      <c r="I885" s="46" t="s">
        <v>1208</v>
      </c>
      <c r="J885" s="46" t="str">
        <f>IF(I885="","",_xlfn.LET(_xlpm.x,VLOOKUP(I885,'2026-01-09_taxon-match'!$A$2:$N$81,4,FALSE),IF(_xlpm.x=0,"",_xlpm.x)))</f>
        <v>Nacella concinna</v>
      </c>
      <c r="L885" s="46" t="str">
        <f>IF(I885="","",_xlfn.LET(_xlpm.x,VLOOKUP(I885,'2026-01-09_taxon-match'!$A$2:$N$81,3,FALSE),IF(_xlpm.x=0,"",_xlpm.x)))</f>
        <v>urn:lsid:marinespecies.org:taxname:197296</v>
      </c>
      <c r="M885" s="46" t="str">
        <f>IF($I885="","",_xlfn.LET(_xlpm.x,VLOOKUP($I885,'2026-01-09_taxon-match'!$A$2:$N$81,5,FALSE),IF(_xlpm.x=0,"",_xlpm.x)))</f>
        <v>(Strebel, 1908)</v>
      </c>
      <c r="N885" s="46" t="str">
        <f>IF($I885="","",_xlfn.LET(_xlpm.x,VLOOKUP($I885,'2026-01-09_taxon-match'!$A$2:$N$81,6,FALSE),IF(_xlpm.x=0,"",_xlpm.x)))</f>
        <v>Animalia</v>
      </c>
      <c r="O885" s="46" t="str">
        <f>IF($I885="","",_xlfn.LET(_xlpm.x,VLOOKUP($I885,'2026-01-09_taxon-match'!$A$2:$N$81,7,FALSE),IF(_xlpm.x=0,"",_xlpm.x)))</f>
        <v>Mollusca</v>
      </c>
      <c r="P885" s="46" t="str">
        <f>IF($I885="","",_xlfn.LET(_xlpm.x,VLOOKUP($I885,'2026-01-09_taxon-match'!$A$2:$N$81,8,FALSE),IF(_xlpm.x=0,"",_xlpm.x)))</f>
        <v>Gastropoda</v>
      </c>
      <c r="Q885" s="46" t="str">
        <f>IF($I885="","",_xlfn.LET(_xlpm.x,VLOOKUP($I885,'2026-01-09_taxon-match'!$A$2:$N$81,9,FALSE),IF(_xlpm.x=0,"",_xlpm.x)))</f>
        <v>Nacellida</v>
      </c>
      <c r="R885" s="46" t="str">
        <f>IF($I885="","",_xlfn.LET(_xlpm.x,VLOOKUP($I885,'2026-01-09_taxon-match'!$A$2:$N$81,10,FALSE),IF(_xlpm.x=0,"",_xlpm.x)))</f>
        <v>Nacellidae</v>
      </c>
      <c r="S885" s="46" t="str">
        <f>IF($I885="","",_xlfn.LET(_xlpm.x,VLOOKUP($I885,'2026-01-09_taxon-match'!$A$2:$N$81,11,FALSE),IF(_xlpm.x=0,"",_xlpm.x)))</f>
        <v>Nacella</v>
      </c>
      <c r="T885" s="46" t="str">
        <f>IF($I885="","",_xlfn.LET(_xlpm.x,VLOOKUP($I885,'2026-01-09_taxon-match'!$A$2:$N$81,13,FALSE),IF(_xlpm.x=0,"",_xlpm.x)))</f>
        <v>concinna</v>
      </c>
      <c r="U885" s="46">
        <v>1</v>
      </c>
      <c r="V885" s="2" t="s">
        <v>58</v>
      </c>
      <c r="Y885" s="46" t="str">
        <f>IF(V885="","",_xlfn.LET(_xlpm.x,VLOOKUP(V885,'Drop-down_menus'!$D$2:$E$13,2,FALSE),IF(_xlpm.x=0,"",_xlpm.x)))</f>
        <v>https://orcid.org/0000-0002-9708-1761</v>
      </c>
      <c r="Z885" s="46" t="str">
        <f>IF(W885="","",_xlfn.LET(_xlpm.x,VLOOKUP(W885,'Drop-down_menus'!$D$2:$E$13,2,FALSE),IF(_xlpm.x=0,"",_xlpm.x)))</f>
        <v/>
      </c>
      <c r="AA885" s="46" t="str">
        <f>IF(X885="","",_xlfn.LET(_xlpm.x,VLOOKUP(X885,'Drop-down_menus'!$D$2:$E$13,2,FALSE),IF(_xlpm.x=0,"",_xlpm.x)))</f>
        <v/>
      </c>
      <c r="AB885" s="46" t="s">
        <v>1253</v>
      </c>
      <c r="AC885" s="46" t="s">
        <v>1256</v>
      </c>
    </row>
    <row r="886" spans="2:29" ht="13.5" customHeight="1">
      <c r="B886" s="46">
        <v>684</v>
      </c>
      <c r="C886" s="46" t="s">
        <v>123</v>
      </c>
      <c r="D886" s="46" t="b">
        <f>COUNTIF(Events!$B$2:$B$171, C886) &gt; 0</f>
        <v>1</v>
      </c>
      <c r="E886" s="46" t="s">
        <v>169</v>
      </c>
      <c r="F886" s="46" t="s">
        <v>234</v>
      </c>
      <c r="G886" s="46" t="s">
        <v>237</v>
      </c>
      <c r="I886" s="46" t="s">
        <v>1208</v>
      </c>
      <c r="J886" s="46" t="str">
        <f>IF(I886="","",_xlfn.LET(_xlpm.x,VLOOKUP(I886,'2026-01-09_taxon-match'!$A$2:$N$81,4,FALSE),IF(_xlpm.x=0,"",_xlpm.x)))</f>
        <v>Nacella concinna</v>
      </c>
      <c r="L886" s="46" t="str">
        <f>IF(I886="","",_xlfn.LET(_xlpm.x,VLOOKUP(I886,'2026-01-09_taxon-match'!$A$2:$N$81,3,FALSE),IF(_xlpm.x=0,"",_xlpm.x)))</f>
        <v>urn:lsid:marinespecies.org:taxname:197296</v>
      </c>
      <c r="M886" s="46" t="str">
        <f>IF($I886="","",_xlfn.LET(_xlpm.x,VLOOKUP($I886,'2026-01-09_taxon-match'!$A$2:$N$81,5,FALSE),IF(_xlpm.x=0,"",_xlpm.x)))</f>
        <v>(Strebel, 1908)</v>
      </c>
      <c r="N886" s="46" t="str">
        <f>IF($I886="","",_xlfn.LET(_xlpm.x,VLOOKUP($I886,'2026-01-09_taxon-match'!$A$2:$N$81,6,FALSE),IF(_xlpm.x=0,"",_xlpm.x)))</f>
        <v>Animalia</v>
      </c>
      <c r="O886" s="46" t="str">
        <f>IF($I886="","",_xlfn.LET(_xlpm.x,VLOOKUP($I886,'2026-01-09_taxon-match'!$A$2:$N$81,7,FALSE),IF(_xlpm.x=0,"",_xlpm.x)))</f>
        <v>Mollusca</v>
      </c>
      <c r="P886" s="46" t="str">
        <f>IF($I886="","",_xlfn.LET(_xlpm.x,VLOOKUP($I886,'2026-01-09_taxon-match'!$A$2:$N$81,8,FALSE),IF(_xlpm.x=0,"",_xlpm.x)))</f>
        <v>Gastropoda</v>
      </c>
      <c r="Q886" s="46" t="str">
        <f>IF($I886="","",_xlfn.LET(_xlpm.x,VLOOKUP($I886,'2026-01-09_taxon-match'!$A$2:$N$81,9,FALSE),IF(_xlpm.x=0,"",_xlpm.x)))</f>
        <v>Nacellida</v>
      </c>
      <c r="R886" s="46" t="str">
        <f>IF($I886="","",_xlfn.LET(_xlpm.x,VLOOKUP($I886,'2026-01-09_taxon-match'!$A$2:$N$81,10,FALSE),IF(_xlpm.x=0,"",_xlpm.x)))</f>
        <v>Nacellidae</v>
      </c>
      <c r="S886" s="46" t="str">
        <f>IF($I886="","",_xlfn.LET(_xlpm.x,VLOOKUP($I886,'2026-01-09_taxon-match'!$A$2:$N$81,11,FALSE),IF(_xlpm.x=0,"",_xlpm.x)))</f>
        <v>Nacella</v>
      </c>
      <c r="T886" s="46" t="str">
        <f>IF($I886="","",_xlfn.LET(_xlpm.x,VLOOKUP($I886,'2026-01-09_taxon-match'!$A$2:$N$81,13,FALSE),IF(_xlpm.x=0,"",_xlpm.x)))</f>
        <v>concinna</v>
      </c>
      <c r="U886" s="46">
        <v>1</v>
      </c>
      <c r="V886" s="46" t="s">
        <v>58</v>
      </c>
      <c r="Y886" s="46" t="str">
        <f>IF(V886="","",_xlfn.LET(_xlpm.x,VLOOKUP(V886,'Drop-down_menus'!$D$2:$E$13,2,FALSE),IF(_xlpm.x=0,"",_xlpm.x)))</f>
        <v>https://orcid.org/0000-0002-9708-1761</v>
      </c>
      <c r="Z886" s="46" t="str">
        <f>IF(W886="","",_xlfn.LET(_xlpm.x,VLOOKUP(W886,'Drop-down_menus'!$D$2:$E$13,2,FALSE),IF(_xlpm.x=0,"",_xlpm.x)))</f>
        <v/>
      </c>
      <c r="AA886" s="46" t="str">
        <f>IF(X886="","",_xlfn.LET(_xlpm.x,VLOOKUP(X886,'Drop-down_menus'!$D$2:$E$13,2,FALSE),IF(_xlpm.x=0,"",_xlpm.x)))</f>
        <v/>
      </c>
      <c r="AB886" s="14" t="s">
        <v>316</v>
      </c>
      <c r="AC886" s="14" t="s">
        <v>233</v>
      </c>
    </row>
    <row r="887" spans="2:29" ht="13.5" customHeight="1">
      <c r="B887" s="46">
        <v>685</v>
      </c>
      <c r="C887" s="46" t="s">
        <v>123</v>
      </c>
      <c r="D887" s="46" t="b">
        <f>COUNTIF(Events!$B$2:$B$171, C887) &gt; 0</f>
        <v>1</v>
      </c>
      <c r="G887" s="46" t="s">
        <v>1212</v>
      </c>
      <c r="I887" s="46" t="s">
        <v>315</v>
      </c>
      <c r="J887" s="46" t="str">
        <f>IF(I887="","",_xlfn.LET(_xlpm.x,VLOOKUP(I887,'2026-01-09_taxon-match'!$A$2:$N$81,4,FALSE),IF(_xlpm.x=0,"",_xlpm.x)))</f>
        <v>Cnemidocarpa verrucosa</v>
      </c>
      <c r="L887" s="46" t="str">
        <f>IF(I887="","",_xlfn.LET(_xlpm.x,VLOOKUP(I887,'2026-01-09_taxon-match'!$A$2:$N$81,3,FALSE),IF(_xlpm.x=0,"",_xlpm.x)))</f>
        <v>urn:lsid:marinespecies.org:taxname:173893</v>
      </c>
      <c r="M887" s="46" t="str">
        <f>IF($I887="","",_xlfn.LET(_xlpm.x,VLOOKUP($I887,'2026-01-09_taxon-match'!$A$2:$N$81,5,FALSE),IF(_xlpm.x=0,"",_xlpm.x)))</f>
        <v>(Lesson, 1830)</v>
      </c>
      <c r="N887" s="46" t="str">
        <f>IF($I887="","",_xlfn.LET(_xlpm.x,VLOOKUP($I887,'2026-01-09_taxon-match'!$A$2:$N$81,6,FALSE),IF(_xlpm.x=0,"",_xlpm.x)))</f>
        <v>Animalia</v>
      </c>
      <c r="O887" s="46" t="str">
        <f>IF($I887="","",_xlfn.LET(_xlpm.x,VLOOKUP($I887,'2026-01-09_taxon-match'!$A$2:$N$81,7,FALSE),IF(_xlpm.x=0,"",_xlpm.x)))</f>
        <v>Chordata</v>
      </c>
      <c r="P887" s="46" t="str">
        <f>IF($I887="","",_xlfn.LET(_xlpm.x,VLOOKUP($I887,'2026-01-09_taxon-match'!$A$2:$N$81,8,FALSE),IF(_xlpm.x=0,"",_xlpm.x)))</f>
        <v>Ascidiacea</v>
      </c>
      <c r="Q887" s="46" t="str">
        <f>IF($I887="","",_xlfn.LET(_xlpm.x,VLOOKUP($I887,'2026-01-09_taxon-match'!$A$2:$N$81,9,FALSE),IF(_xlpm.x=0,"",_xlpm.x)))</f>
        <v>Stolidobranchia</v>
      </c>
      <c r="R887" s="46" t="str">
        <f>IF($I887="","",_xlfn.LET(_xlpm.x,VLOOKUP($I887,'2026-01-09_taxon-match'!$A$2:$N$81,10,FALSE),IF(_xlpm.x=0,"",_xlpm.x)))</f>
        <v>Styelidae</v>
      </c>
      <c r="S887" s="46" t="str">
        <f>IF($I887="","",_xlfn.LET(_xlpm.x,VLOOKUP($I887,'2026-01-09_taxon-match'!$A$2:$N$81,11,FALSE),IF(_xlpm.x=0,"",_xlpm.x)))</f>
        <v>Cnemidocarpa</v>
      </c>
      <c r="T887" s="46" t="str">
        <f>IF($I887="","",_xlfn.LET(_xlpm.x,VLOOKUP($I887,'2026-01-09_taxon-match'!$A$2:$N$81,13,FALSE),IF(_xlpm.x=0,"",_xlpm.x)))</f>
        <v>verrucosa</v>
      </c>
      <c r="U887" s="46">
        <v>1</v>
      </c>
      <c r="V887" s="2" t="s">
        <v>58</v>
      </c>
      <c r="Y887" s="46" t="str">
        <f>IF(V887="","",_xlfn.LET(_xlpm.x,VLOOKUP(V887,'Drop-down_menus'!$D$2:$E$13,2,FALSE),IF(_xlpm.x=0,"",_xlpm.x)))</f>
        <v>https://orcid.org/0000-0002-9708-1761</v>
      </c>
      <c r="Z887" s="46" t="str">
        <f>IF(W887="","",_xlfn.LET(_xlpm.x,VLOOKUP(W887,'Drop-down_menus'!$D$2:$E$13,2,FALSE),IF(_xlpm.x=0,"",_xlpm.x)))</f>
        <v/>
      </c>
      <c r="AA887" s="46" t="str">
        <f>IF(X887="","",_xlfn.LET(_xlpm.x,VLOOKUP(X887,'Drop-down_menus'!$D$2:$E$13,2,FALSE),IF(_xlpm.x=0,"",_xlpm.x)))</f>
        <v/>
      </c>
      <c r="AB887" s="46" t="s">
        <v>1253</v>
      </c>
      <c r="AC887" s="46" t="s">
        <v>1256</v>
      </c>
    </row>
    <row r="888" spans="2:29" ht="13.5" customHeight="1">
      <c r="B888" s="46">
        <v>685</v>
      </c>
      <c r="C888" s="46" t="s">
        <v>123</v>
      </c>
      <c r="D888" s="46" t="b">
        <f>COUNTIF(Events!$B$2:$B$171, C888) &gt; 0</f>
        <v>1</v>
      </c>
      <c r="E888" s="46" t="s">
        <v>169</v>
      </c>
      <c r="F888" s="46" t="s">
        <v>234</v>
      </c>
      <c r="G888" s="46" t="s">
        <v>315</v>
      </c>
      <c r="I888" s="46" t="s">
        <v>315</v>
      </c>
      <c r="J888" s="46" t="str">
        <f>IF(I888="","",_xlfn.LET(_xlpm.x,VLOOKUP(I888,'2026-01-09_taxon-match'!$A$2:$N$81,4,FALSE),IF(_xlpm.x=0,"",_xlpm.x)))</f>
        <v>Cnemidocarpa verrucosa</v>
      </c>
      <c r="L888" s="46" t="str">
        <f>IF(I888="","",_xlfn.LET(_xlpm.x,VLOOKUP(I888,'2026-01-09_taxon-match'!$A$2:$N$81,3,FALSE),IF(_xlpm.x=0,"",_xlpm.x)))</f>
        <v>urn:lsid:marinespecies.org:taxname:173893</v>
      </c>
      <c r="M888" s="46" t="str">
        <f>IF($I888="","",_xlfn.LET(_xlpm.x,VLOOKUP($I888,'2026-01-09_taxon-match'!$A$2:$N$81,5,FALSE),IF(_xlpm.x=0,"",_xlpm.x)))</f>
        <v>(Lesson, 1830)</v>
      </c>
      <c r="N888" s="46" t="str">
        <f>IF($I888="","",_xlfn.LET(_xlpm.x,VLOOKUP($I888,'2026-01-09_taxon-match'!$A$2:$N$81,6,FALSE),IF(_xlpm.x=0,"",_xlpm.x)))</f>
        <v>Animalia</v>
      </c>
      <c r="O888" s="46" t="str">
        <f>IF($I888="","",_xlfn.LET(_xlpm.x,VLOOKUP($I888,'2026-01-09_taxon-match'!$A$2:$N$81,7,FALSE),IF(_xlpm.x=0,"",_xlpm.x)))</f>
        <v>Chordata</v>
      </c>
      <c r="P888" s="46" t="str">
        <f>IF($I888="","",_xlfn.LET(_xlpm.x,VLOOKUP($I888,'2026-01-09_taxon-match'!$A$2:$N$81,8,FALSE),IF(_xlpm.x=0,"",_xlpm.x)))</f>
        <v>Ascidiacea</v>
      </c>
      <c r="Q888" s="46" t="str">
        <f>IF($I888="","",_xlfn.LET(_xlpm.x,VLOOKUP($I888,'2026-01-09_taxon-match'!$A$2:$N$81,9,FALSE),IF(_xlpm.x=0,"",_xlpm.x)))</f>
        <v>Stolidobranchia</v>
      </c>
      <c r="R888" s="46" t="str">
        <f>IF($I888="","",_xlfn.LET(_xlpm.x,VLOOKUP($I888,'2026-01-09_taxon-match'!$A$2:$N$81,10,FALSE),IF(_xlpm.x=0,"",_xlpm.x)))</f>
        <v>Styelidae</v>
      </c>
      <c r="S888" s="46" t="str">
        <f>IF($I888="","",_xlfn.LET(_xlpm.x,VLOOKUP($I888,'2026-01-09_taxon-match'!$A$2:$N$81,11,FALSE),IF(_xlpm.x=0,"",_xlpm.x)))</f>
        <v>Cnemidocarpa</v>
      </c>
      <c r="T888" s="46" t="str">
        <f>IF($I888="","",_xlfn.LET(_xlpm.x,VLOOKUP($I888,'2026-01-09_taxon-match'!$A$2:$N$81,13,FALSE),IF(_xlpm.x=0,"",_xlpm.x)))</f>
        <v>verrucosa</v>
      </c>
      <c r="U888" s="46">
        <v>1</v>
      </c>
      <c r="V888" s="46" t="s">
        <v>58</v>
      </c>
      <c r="Y888" s="46" t="str">
        <f>IF(V888="","",_xlfn.LET(_xlpm.x,VLOOKUP(V888,'Drop-down_menus'!$D$2:$E$13,2,FALSE),IF(_xlpm.x=0,"",_xlpm.x)))</f>
        <v>https://orcid.org/0000-0002-9708-1761</v>
      </c>
      <c r="Z888" s="46" t="str">
        <f>IF(W888="","",_xlfn.LET(_xlpm.x,VLOOKUP(W888,'Drop-down_menus'!$D$2:$E$13,2,FALSE),IF(_xlpm.x=0,"",_xlpm.x)))</f>
        <v/>
      </c>
      <c r="AA888" s="46" t="str">
        <f>IF(X888="","",_xlfn.LET(_xlpm.x,VLOOKUP(X888,'Drop-down_menus'!$D$2:$E$13,2,FALSE),IF(_xlpm.x=0,"",_xlpm.x)))</f>
        <v/>
      </c>
      <c r="AB888" s="14" t="s">
        <v>316</v>
      </c>
      <c r="AC888" s="14" t="s">
        <v>233</v>
      </c>
    </row>
    <row r="889" spans="2:29" ht="13.5" customHeight="1">
      <c r="B889" s="46">
        <v>686</v>
      </c>
      <c r="C889" s="46" t="s">
        <v>123</v>
      </c>
      <c r="D889" s="46" t="b">
        <f>COUNTIF(Events!$B$2:$B$171, C889) &gt; 0</f>
        <v>1</v>
      </c>
      <c r="G889" s="46" t="s">
        <v>302</v>
      </c>
      <c r="I889" s="46" t="s">
        <v>302</v>
      </c>
      <c r="J889" s="46" t="str">
        <f>IF(I889="","",_xlfn.LET(_xlpm.x,VLOOKUP(I889,'2026-01-09_taxon-match'!$A$2:$N$81,4,FALSE),IF(_xlpm.x=0,"",_xlpm.x)))</f>
        <v>Psilaster charcoti</v>
      </c>
      <c r="L889" s="46" t="str">
        <f>IF(I889="","",_xlfn.LET(_xlpm.x,VLOOKUP(I889,'2026-01-09_taxon-match'!$A$2:$N$81,3,FALSE),IF(_xlpm.x=0,"",_xlpm.x)))</f>
        <v>urn:lsid:marinespecies.org:taxname:234948</v>
      </c>
      <c r="M889" s="46" t="str">
        <f>IF($I889="","",_xlfn.LET(_xlpm.x,VLOOKUP($I889,'2026-01-09_taxon-match'!$A$2:$N$81,5,FALSE),IF(_xlpm.x=0,"",_xlpm.x)))</f>
        <v>(Koehler, 1906)</v>
      </c>
      <c r="N889" s="46" t="str">
        <f>IF($I889="","",_xlfn.LET(_xlpm.x,VLOOKUP($I889,'2026-01-09_taxon-match'!$A$2:$N$81,6,FALSE),IF(_xlpm.x=0,"",_xlpm.x)))</f>
        <v>Animalia</v>
      </c>
      <c r="O889" s="46" t="str">
        <f>IF($I889="","",_xlfn.LET(_xlpm.x,VLOOKUP($I889,'2026-01-09_taxon-match'!$A$2:$N$81,7,FALSE),IF(_xlpm.x=0,"",_xlpm.x)))</f>
        <v>Echinodermata</v>
      </c>
      <c r="P889" s="46" t="str">
        <f>IF($I889="","",_xlfn.LET(_xlpm.x,VLOOKUP($I889,'2026-01-09_taxon-match'!$A$2:$N$81,8,FALSE),IF(_xlpm.x=0,"",_xlpm.x)))</f>
        <v>Asteroidea</v>
      </c>
      <c r="Q889" s="46" t="str">
        <f>IF($I889="","",_xlfn.LET(_xlpm.x,VLOOKUP($I889,'2026-01-09_taxon-match'!$A$2:$N$81,9,FALSE),IF(_xlpm.x=0,"",_xlpm.x)))</f>
        <v>Paxillosida</v>
      </c>
      <c r="R889" s="46" t="str">
        <f>IF($I889="","",_xlfn.LET(_xlpm.x,VLOOKUP($I889,'2026-01-09_taxon-match'!$A$2:$N$81,10,FALSE),IF(_xlpm.x=0,"",_xlpm.x)))</f>
        <v>Astropectinidae</v>
      </c>
      <c r="S889" s="46" t="str">
        <f>IF($I889="","",_xlfn.LET(_xlpm.x,VLOOKUP($I889,'2026-01-09_taxon-match'!$A$2:$N$81,11,FALSE),IF(_xlpm.x=0,"",_xlpm.x)))</f>
        <v>Psilaster</v>
      </c>
      <c r="T889" s="46" t="str">
        <f>IF($I889="","",_xlfn.LET(_xlpm.x,VLOOKUP($I889,'2026-01-09_taxon-match'!$A$2:$N$81,13,FALSE),IF(_xlpm.x=0,"",_xlpm.x)))</f>
        <v>charcoti</v>
      </c>
      <c r="U889" s="46">
        <v>1</v>
      </c>
      <c r="V889" t="s">
        <v>43</v>
      </c>
      <c r="Y889" s="46" t="str">
        <f>IF(V889="","",_xlfn.LET(_xlpm.x,VLOOKUP(V889,'Drop-down_menus'!$D$2:$E$13,2,FALSE),IF(_xlpm.x=0,"",_xlpm.x)))</f>
        <v>https://orcid.org/0000-0002-0981-7442</v>
      </c>
      <c r="Z889" s="46" t="str">
        <f>IF(W889="","",_xlfn.LET(_xlpm.x,VLOOKUP(W889,'Drop-down_menus'!$D$2:$E$13,2,FALSE),IF(_xlpm.x=0,"",_xlpm.x)))</f>
        <v/>
      </c>
      <c r="AA889" s="46" t="str">
        <f>IF(X889="","",_xlfn.LET(_xlpm.x,VLOOKUP(X889,'Drop-down_menus'!$D$2:$E$13,2,FALSE),IF(_xlpm.x=0,"",_xlpm.x)))</f>
        <v/>
      </c>
      <c r="AB889" s="46" t="s">
        <v>1254</v>
      </c>
      <c r="AC889" s="46" t="s">
        <v>1256</v>
      </c>
    </row>
    <row r="890" spans="2:29" ht="13.5" customHeight="1">
      <c r="B890" s="46">
        <v>686</v>
      </c>
      <c r="C890" s="46" t="s">
        <v>123</v>
      </c>
      <c r="D890" s="46" t="b">
        <f>COUNTIF(Events!$B$2:$B$171, C890) &gt; 0</f>
        <v>1</v>
      </c>
      <c r="E890" s="46" t="s">
        <v>169</v>
      </c>
      <c r="F890" s="46" t="s">
        <v>234</v>
      </c>
      <c r="G890" s="46" t="s">
        <v>302</v>
      </c>
      <c r="I890" s="46" t="s">
        <v>302</v>
      </c>
      <c r="J890" s="46" t="str">
        <f>IF(I890="","",_xlfn.LET(_xlpm.x,VLOOKUP(I890,'2026-01-09_taxon-match'!$A$2:$N$81,4,FALSE),IF(_xlpm.x=0,"",_xlpm.x)))</f>
        <v>Psilaster charcoti</v>
      </c>
      <c r="L890" s="46" t="str">
        <f>IF(I890="","",_xlfn.LET(_xlpm.x,VLOOKUP(I890,'2026-01-09_taxon-match'!$A$2:$N$81,3,FALSE),IF(_xlpm.x=0,"",_xlpm.x)))</f>
        <v>urn:lsid:marinespecies.org:taxname:234948</v>
      </c>
      <c r="M890" s="46" t="str">
        <f>IF($I890="","",_xlfn.LET(_xlpm.x,VLOOKUP($I890,'2026-01-09_taxon-match'!$A$2:$N$81,5,FALSE),IF(_xlpm.x=0,"",_xlpm.x)))</f>
        <v>(Koehler, 1906)</v>
      </c>
      <c r="N890" s="46" t="str">
        <f>IF($I890="","",_xlfn.LET(_xlpm.x,VLOOKUP($I890,'2026-01-09_taxon-match'!$A$2:$N$81,6,FALSE),IF(_xlpm.x=0,"",_xlpm.x)))</f>
        <v>Animalia</v>
      </c>
      <c r="O890" s="46" t="str">
        <f>IF($I890="","",_xlfn.LET(_xlpm.x,VLOOKUP($I890,'2026-01-09_taxon-match'!$A$2:$N$81,7,FALSE),IF(_xlpm.x=0,"",_xlpm.x)))</f>
        <v>Echinodermata</v>
      </c>
      <c r="P890" s="46" t="str">
        <f>IF($I890="","",_xlfn.LET(_xlpm.x,VLOOKUP($I890,'2026-01-09_taxon-match'!$A$2:$N$81,8,FALSE),IF(_xlpm.x=0,"",_xlpm.x)))</f>
        <v>Asteroidea</v>
      </c>
      <c r="Q890" s="46" t="str">
        <f>IF($I890="","",_xlfn.LET(_xlpm.x,VLOOKUP($I890,'2026-01-09_taxon-match'!$A$2:$N$81,9,FALSE),IF(_xlpm.x=0,"",_xlpm.x)))</f>
        <v>Paxillosida</v>
      </c>
      <c r="R890" s="46" t="str">
        <f>IF($I890="","",_xlfn.LET(_xlpm.x,VLOOKUP($I890,'2026-01-09_taxon-match'!$A$2:$N$81,10,FALSE),IF(_xlpm.x=0,"",_xlpm.x)))</f>
        <v>Astropectinidae</v>
      </c>
      <c r="S890" s="46" t="str">
        <f>IF($I890="","",_xlfn.LET(_xlpm.x,VLOOKUP($I890,'2026-01-09_taxon-match'!$A$2:$N$81,11,FALSE),IF(_xlpm.x=0,"",_xlpm.x)))</f>
        <v>Psilaster</v>
      </c>
      <c r="T890" s="46" t="str">
        <f>IF($I890="","",_xlfn.LET(_xlpm.x,VLOOKUP($I890,'2026-01-09_taxon-match'!$A$2:$N$81,13,FALSE),IF(_xlpm.x=0,"",_xlpm.x)))</f>
        <v>charcoti</v>
      </c>
      <c r="U890" s="46">
        <v>1</v>
      </c>
      <c r="V890" s="46" t="s">
        <v>58</v>
      </c>
      <c r="Y890" s="46" t="str">
        <f>IF(V890="","",_xlfn.LET(_xlpm.x,VLOOKUP(V890,'Drop-down_menus'!$D$2:$E$13,2,FALSE),IF(_xlpm.x=0,"",_xlpm.x)))</f>
        <v>https://orcid.org/0000-0002-9708-1761</v>
      </c>
      <c r="Z890" s="46" t="str">
        <f>IF(W890="","",_xlfn.LET(_xlpm.x,VLOOKUP(W890,'Drop-down_menus'!$D$2:$E$13,2,FALSE),IF(_xlpm.x=0,"",_xlpm.x)))</f>
        <v/>
      </c>
      <c r="AA890" s="46" t="str">
        <f>IF(X890="","",_xlfn.LET(_xlpm.x,VLOOKUP(X890,'Drop-down_menus'!$D$2:$E$13,2,FALSE),IF(_xlpm.x=0,"",_xlpm.x)))</f>
        <v/>
      </c>
      <c r="AB890" s="14" t="s">
        <v>317</v>
      </c>
      <c r="AC890" s="14" t="s">
        <v>233</v>
      </c>
    </row>
    <row r="891" spans="2:29" ht="13.5" customHeight="1">
      <c r="B891" s="46">
        <v>687</v>
      </c>
      <c r="C891" s="46" t="s">
        <v>123</v>
      </c>
      <c r="D891" s="46" t="b">
        <f>COUNTIF(Events!$B$2:$B$171, C891) &gt; 0</f>
        <v>1</v>
      </c>
      <c r="G891" s="46" t="s">
        <v>1217</v>
      </c>
      <c r="I891" s="46" t="s">
        <v>1217</v>
      </c>
      <c r="J891" s="46" t="str">
        <f>IF(I891="","",_xlfn.LET(_xlpm.x,VLOOKUP(I891,'2026-01-09_taxon-match'!$A$2:$N$81,4,FALSE),IF(_xlpm.x=0,"",_xlpm.x)))</f>
        <v>Homaxinella balfourensis</v>
      </c>
      <c r="L891" s="46" t="str">
        <f>IF(I891="","",_xlfn.LET(_xlpm.x,VLOOKUP(I891,'2026-01-09_taxon-match'!$A$2:$N$81,3,FALSE),IF(_xlpm.x=0,"",_xlpm.x)))</f>
        <v>urn:lsid:marinespecies.org:taxname:170758</v>
      </c>
      <c r="M891" s="46" t="str">
        <f>IF($I891="","",_xlfn.LET(_xlpm.x,VLOOKUP($I891,'2026-01-09_taxon-match'!$A$2:$N$81,5,FALSE),IF(_xlpm.x=0,"",_xlpm.x)))</f>
        <v>(Ridley &amp; Dendy, 1886)</v>
      </c>
      <c r="N891" s="46" t="str">
        <f>IF($I891="","",_xlfn.LET(_xlpm.x,VLOOKUP($I891,'2026-01-09_taxon-match'!$A$2:$N$81,6,FALSE),IF(_xlpm.x=0,"",_xlpm.x)))</f>
        <v>Animalia</v>
      </c>
      <c r="O891" s="46" t="str">
        <f>IF($I891="","",_xlfn.LET(_xlpm.x,VLOOKUP($I891,'2026-01-09_taxon-match'!$A$2:$N$81,7,FALSE),IF(_xlpm.x=0,"",_xlpm.x)))</f>
        <v>Porifera</v>
      </c>
      <c r="P891" s="46" t="str">
        <f>IF($I891="","",_xlfn.LET(_xlpm.x,VLOOKUP($I891,'2026-01-09_taxon-match'!$A$2:$N$81,8,FALSE),IF(_xlpm.x=0,"",_xlpm.x)))</f>
        <v>Demospongiae</v>
      </c>
      <c r="Q891" s="46" t="str">
        <f>IF($I891="","",_xlfn.LET(_xlpm.x,VLOOKUP($I891,'2026-01-09_taxon-match'!$A$2:$N$81,9,FALSE),IF(_xlpm.x=0,"",_xlpm.x)))</f>
        <v>Suberitida</v>
      </c>
      <c r="R891" s="46" t="str">
        <f>IF($I891="","",_xlfn.LET(_xlpm.x,VLOOKUP($I891,'2026-01-09_taxon-match'!$A$2:$N$81,10,FALSE),IF(_xlpm.x=0,"",_xlpm.x)))</f>
        <v>Suberitidae</v>
      </c>
      <c r="S891" s="46" t="str">
        <f>IF($I891="","",_xlfn.LET(_xlpm.x,VLOOKUP($I891,'2026-01-09_taxon-match'!$A$2:$N$81,11,FALSE),IF(_xlpm.x=0,"",_xlpm.x)))</f>
        <v>Homaxinella</v>
      </c>
      <c r="T891" s="46" t="str">
        <f>IF($I891="","",_xlfn.LET(_xlpm.x,VLOOKUP($I891,'2026-01-09_taxon-match'!$A$2:$N$81,13,FALSE),IF(_xlpm.x=0,"",_xlpm.x)))</f>
        <v>balfourensis</v>
      </c>
      <c r="U891" s="46">
        <v>1</v>
      </c>
      <c r="V891" s="15" t="s">
        <v>32</v>
      </c>
      <c r="Y891" s="46" t="str">
        <f>IF(V891="","",_xlfn.LET(_xlpm.x,VLOOKUP(V891,'Drop-down_menus'!$D$2:$E$13,2,FALSE),IF(_xlpm.x=0,"",_xlpm.x)))</f>
        <v>https://orcid.org/0000-0001-5748-602X</v>
      </c>
      <c r="Z891" s="46" t="str">
        <f>IF(W891="","",_xlfn.LET(_xlpm.x,VLOOKUP(W891,'Drop-down_menus'!$D$2:$E$13,2,FALSE),IF(_xlpm.x=0,"",_xlpm.x)))</f>
        <v/>
      </c>
      <c r="AA891" s="46" t="str">
        <f>IF(X891="","",_xlfn.LET(_xlpm.x,VLOOKUP(X891,'Drop-down_menus'!$D$2:$E$13,2,FALSE),IF(_xlpm.x=0,"",_xlpm.x)))</f>
        <v/>
      </c>
      <c r="AB891" s="46" t="s">
        <v>1254</v>
      </c>
      <c r="AC891" s="46" t="s">
        <v>1256</v>
      </c>
    </row>
    <row r="892" spans="2:29" ht="13.5" customHeight="1">
      <c r="B892" s="46">
        <v>687</v>
      </c>
      <c r="C892" s="46" t="s">
        <v>123</v>
      </c>
      <c r="D892" s="46" t="b">
        <f>COUNTIF(Events!$B$2:$B$171, C892) &gt; 0</f>
        <v>1</v>
      </c>
      <c r="E892" s="46" t="s">
        <v>169</v>
      </c>
      <c r="F892" s="46" t="s">
        <v>234</v>
      </c>
      <c r="G892" s="46" t="s">
        <v>303</v>
      </c>
      <c r="I892" s="46" t="s">
        <v>1217</v>
      </c>
      <c r="J892" s="46" t="str">
        <f>IF(I892="","",_xlfn.LET(_xlpm.x,VLOOKUP(I892,'2026-01-09_taxon-match'!$A$2:$N$81,4,FALSE),IF(_xlpm.x=0,"",_xlpm.x)))</f>
        <v>Homaxinella balfourensis</v>
      </c>
      <c r="L892" s="46" t="str">
        <f>IF(I892="","",_xlfn.LET(_xlpm.x,VLOOKUP(I892,'2026-01-09_taxon-match'!$A$2:$N$81,3,FALSE),IF(_xlpm.x=0,"",_xlpm.x)))</f>
        <v>urn:lsid:marinespecies.org:taxname:170758</v>
      </c>
      <c r="M892" s="46" t="str">
        <f>IF($I892="","",_xlfn.LET(_xlpm.x,VLOOKUP($I892,'2026-01-09_taxon-match'!$A$2:$N$81,5,FALSE),IF(_xlpm.x=0,"",_xlpm.x)))</f>
        <v>(Ridley &amp; Dendy, 1886)</v>
      </c>
      <c r="N892" s="46" t="str">
        <f>IF($I892="","",_xlfn.LET(_xlpm.x,VLOOKUP($I892,'2026-01-09_taxon-match'!$A$2:$N$81,6,FALSE),IF(_xlpm.x=0,"",_xlpm.x)))</f>
        <v>Animalia</v>
      </c>
      <c r="O892" s="46" t="str">
        <f>IF($I892="","",_xlfn.LET(_xlpm.x,VLOOKUP($I892,'2026-01-09_taxon-match'!$A$2:$N$81,7,FALSE),IF(_xlpm.x=0,"",_xlpm.x)))</f>
        <v>Porifera</v>
      </c>
      <c r="P892" s="46" t="str">
        <f>IF($I892="","",_xlfn.LET(_xlpm.x,VLOOKUP($I892,'2026-01-09_taxon-match'!$A$2:$N$81,8,FALSE),IF(_xlpm.x=0,"",_xlpm.x)))</f>
        <v>Demospongiae</v>
      </c>
      <c r="Q892" s="46" t="str">
        <f>IF($I892="","",_xlfn.LET(_xlpm.x,VLOOKUP($I892,'2026-01-09_taxon-match'!$A$2:$N$81,9,FALSE),IF(_xlpm.x=0,"",_xlpm.x)))</f>
        <v>Suberitida</v>
      </c>
      <c r="R892" s="46" t="str">
        <f>IF($I892="","",_xlfn.LET(_xlpm.x,VLOOKUP($I892,'2026-01-09_taxon-match'!$A$2:$N$81,10,FALSE),IF(_xlpm.x=0,"",_xlpm.x)))</f>
        <v>Suberitidae</v>
      </c>
      <c r="S892" s="46" t="str">
        <f>IF($I892="","",_xlfn.LET(_xlpm.x,VLOOKUP($I892,'2026-01-09_taxon-match'!$A$2:$N$81,11,FALSE),IF(_xlpm.x=0,"",_xlpm.x)))</f>
        <v>Homaxinella</v>
      </c>
      <c r="T892" s="46" t="str">
        <f>IF($I892="","",_xlfn.LET(_xlpm.x,VLOOKUP($I892,'2026-01-09_taxon-match'!$A$2:$N$81,13,FALSE),IF(_xlpm.x=0,"",_xlpm.x)))</f>
        <v>balfourensis</v>
      </c>
      <c r="U892" s="46">
        <v>1</v>
      </c>
      <c r="V892" s="46" t="s">
        <v>58</v>
      </c>
      <c r="Y892" s="46" t="str">
        <f>IF(V892="","",_xlfn.LET(_xlpm.x,VLOOKUP(V892,'Drop-down_menus'!$D$2:$E$13,2,FALSE),IF(_xlpm.x=0,"",_xlpm.x)))</f>
        <v>https://orcid.org/0000-0002-9708-1761</v>
      </c>
      <c r="Z892" s="46" t="str">
        <f>IF(W892="","",_xlfn.LET(_xlpm.x,VLOOKUP(W892,'Drop-down_menus'!$D$2:$E$13,2,FALSE),IF(_xlpm.x=0,"",_xlpm.x)))</f>
        <v/>
      </c>
      <c r="AA892" s="46" t="str">
        <f>IF(X892="","",_xlfn.LET(_xlpm.x,VLOOKUP(X892,'Drop-down_menus'!$D$2:$E$13,2,FALSE),IF(_xlpm.x=0,"",_xlpm.x)))</f>
        <v/>
      </c>
      <c r="AB892" s="14" t="s">
        <v>317</v>
      </c>
      <c r="AC892" s="14" t="s">
        <v>233</v>
      </c>
    </row>
    <row r="893" spans="2:29" ht="13.5" customHeight="1">
      <c r="B893" s="46">
        <v>688</v>
      </c>
      <c r="C893" s="46" t="s">
        <v>123</v>
      </c>
      <c r="D893" s="46" t="b">
        <f>COUNTIF(Events!$B$2:$B$171, C893) &gt; 0</f>
        <v>1</v>
      </c>
      <c r="G893" s="46" t="s">
        <v>1218</v>
      </c>
      <c r="I893" s="2" t="s">
        <v>304</v>
      </c>
      <c r="J893" s="46" t="str">
        <f>IF(I893="","",_xlfn.LET(_xlpm.x,VLOOKUP(I893,'2026-01-09_taxon-match'!$A$2:$N$81,4,FALSE),IF(_xlpm.x=0,"",_xlpm.x)))</f>
        <v>Porifera</v>
      </c>
      <c r="K893" s="46" t="s">
        <v>1318</v>
      </c>
      <c r="L893" s="46" t="str">
        <f>IF(I893="","",_xlfn.LET(_xlpm.x,VLOOKUP(I893,'2026-01-09_taxon-match'!$A$2:$N$81,3,FALSE),IF(_xlpm.x=0,"",_xlpm.x)))</f>
        <v>urn:lsid:marinespecies.org:taxname:558</v>
      </c>
      <c r="M893" s="46" t="str">
        <f>IF($I893="","",_xlfn.LET(_xlpm.x,VLOOKUP($I893,'2026-01-09_taxon-match'!$A$2:$N$81,5,FALSE),IF(_xlpm.x=0,"",_xlpm.x)))</f>
        <v>Grant, 1836</v>
      </c>
      <c r="N893" s="46" t="str">
        <f>IF($I893="","",_xlfn.LET(_xlpm.x,VLOOKUP($I893,'2026-01-09_taxon-match'!$A$2:$N$81,6,FALSE),IF(_xlpm.x=0,"",_xlpm.x)))</f>
        <v>Animalia</v>
      </c>
      <c r="O893" s="46" t="str">
        <f>IF($I893="","",_xlfn.LET(_xlpm.x,VLOOKUP($I893,'2026-01-09_taxon-match'!$A$2:$N$81,7,FALSE),IF(_xlpm.x=0,"",_xlpm.x)))</f>
        <v>Porifera</v>
      </c>
      <c r="P893" s="46" t="str">
        <f>IF($I893="","",_xlfn.LET(_xlpm.x,VLOOKUP($I893,'2026-01-09_taxon-match'!$A$2:$N$81,8,FALSE),IF(_xlpm.x=0,"",_xlpm.x)))</f>
        <v/>
      </c>
      <c r="Q893" s="46" t="str">
        <f>IF($I893="","",_xlfn.LET(_xlpm.x,VLOOKUP($I893,'2026-01-09_taxon-match'!$A$2:$N$81,9,FALSE),IF(_xlpm.x=0,"",_xlpm.x)))</f>
        <v/>
      </c>
      <c r="R893" s="46" t="str">
        <f>IF($I893="","",_xlfn.LET(_xlpm.x,VLOOKUP($I893,'2026-01-09_taxon-match'!$A$2:$N$81,10,FALSE),IF(_xlpm.x=0,"",_xlpm.x)))</f>
        <v/>
      </c>
      <c r="S893" s="46" t="str">
        <f>IF($I893="","",_xlfn.LET(_xlpm.x,VLOOKUP($I893,'2026-01-09_taxon-match'!$A$2:$N$81,11,FALSE),IF(_xlpm.x=0,"",_xlpm.x)))</f>
        <v/>
      </c>
      <c r="T893" s="46" t="str">
        <f>IF($I893="","",_xlfn.LET(_xlpm.x,VLOOKUP($I893,'2026-01-09_taxon-match'!$A$2:$N$81,13,FALSE),IF(_xlpm.x=0,"",_xlpm.x)))</f>
        <v/>
      </c>
      <c r="U893" s="46">
        <v>1</v>
      </c>
      <c r="V893" s="2" t="s">
        <v>58</v>
      </c>
      <c r="Y893" s="46" t="str">
        <f>IF(V893="","",_xlfn.LET(_xlpm.x,VLOOKUP(V893,'Drop-down_menus'!$D$2:$E$13,2,FALSE),IF(_xlpm.x=0,"",_xlpm.x)))</f>
        <v>https://orcid.org/0000-0002-9708-1761</v>
      </c>
      <c r="Z893" s="46" t="str">
        <f>IF(W893="","",_xlfn.LET(_xlpm.x,VLOOKUP(W893,'Drop-down_menus'!$D$2:$E$13,2,FALSE),IF(_xlpm.x=0,"",_xlpm.x)))</f>
        <v/>
      </c>
      <c r="AA893" s="46" t="str">
        <f>IF(X893="","",_xlfn.LET(_xlpm.x,VLOOKUP(X893,'Drop-down_menus'!$D$2:$E$13,2,FALSE),IF(_xlpm.x=0,"",_xlpm.x)))</f>
        <v/>
      </c>
      <c r="AB893" s="46" t="s">
        <v>1254</v>
      </c>
      <c r="AC893" s="46" t="s">
        <v>1256</v>
      </c>
    </row>
    <row r="894" spans="2:29" ht="13.5" customHeight="1">
      <c r="B894" s="46">
        <v>688</v>
      </c>
      <c r="C894" s="46" t="s">
        <v>123</v>
      </c>
      <c r="D894" s="46" t="b">
        <f>COUNTIF(Events!$B$2:$B$171, C894) &gt; 0</f>
        <v>1</v>
      </c>
      <c r="E894" s="46" t="s">
        <v>169</v>
      </c>
      <c r="F894" s="46" t="s">
        <v>234</v>
      </c>
      <c r="G894" s="46" t="s">
        <v>304</v>
      </c>
      <c r="I894" s="2" t="s">
        <v>304</v>
      </c>
      <c r="J894" s="46" t="str">
        <f>IF(I894="","",_xlfn.LET(_xlpm.x,VLOOKUP(I894,'2026-01-09_taxon-match'!$A$2:$N$81,4,FALSE),IF(_xlpm.x=0,"",_xlpm.x)))</f>
        <v>Porifera</v>
      </c>
      <c r="L894" s="46" t="str">
        <f>IF(I894="","",_xlfn.LET(_xlpm.x,VLOOKUP(I894,'2026-01-09_taxon-match'!$A$2:$N$81,3,FALSE),IF(_xlpm.x=0,"",_xlpm.x)))</f>
        <v>urn:lsid:marinespecies.org:taxname:558</v>
      </c>
      <c r="M894" s="46" t="str">
        <f>IF($I894="","",_xlfn.LET(_xlpm.x,VLOOKUP($I894,'2026-01-09_taxon-match'!$A$2:$N$81,5,FALSE),IF(_xlpm.x=0,"",_xlpm.x)))</f>
        <v>Grant, 1836</v>
      </c>
      <c r="N894" s="46" t="str">
        <f>IF($I894="","",_xlfn.LET(_xlpm.x,VLOOKUP($I894,'2026-01-09_taxon-match'!$A$2:$N$81,6,FALSE),IF(_xlpm.x=0,"",_xlpm.x)))</f>
        <v>Animalia</v>
      </c>
      <c r="O894" s="46" t="str">
        <f>IF($I894="","",_xlfn.LET(_xlpm.x,VLOOKUP($I894,'2026-01-09_taxon-match'!$A$2:$N$81,7,FALSE),IF(_xlpm.x=0,"",_xlpm.x)))</f>
        <v>Porifera</v>
      </c>
      <c r="P894" s="46" t="str">
        <f>IF($I894="","",_xlfn.LET(_xlpm.x,VLOOKUP($I894,'2026-01-09_taxon-match'!$A$2:$N$81,8,FALSE),IF(_xlpm.x=0,"",_xlpm.x)))</f>
        <v/>
      </c>
      <c r="Q894" s="46" t="str">
        <f>IF($I894="","",_xlfn.LET(_xlpm.x,VLOOKUP($I894,'2026-01-09_taxon-match'!$A$2:$N$81,9,FALSE),IF(_xlpm.x=0,"",_xlpm.x)))</f>
        <v/>
      </c>
      <c r="R894" s="46" t="str">
        <f>IF($I894="","",_xlfn.LET(_xlpm.x,VLOOKUP($I894,'2026-01-09_taxon-match'!$A$2:$N$81,10,FALSE),IF(_xlpm.x=0,"",_xlpm.x)))</f>
        <v/>
      </c>
      <c r="S894" s="46" t="str">
        <f>IF($I894="","",_xlfn.LET(_xlpm.x,VLOOKUP($I894,'2026-01-09_taxon-match'!$A$2:$N$81,11,FALSE),IF(_xlpm.x=0,"",_xlpm.x)))</f>
        <v/>
      </c>
      <c r="T894" s="46" t="str">
        <f>IF($I894="","",_xlfn.LET(_xlpm.x,VLOOKUP($I894,'2026-01-09_taxon-match'!$A$2:$N$81,13,FALSE),IF(_xlpm.x=0,"",_xlpm.x)))</f>
        <v/>
      </c>
      <c r="U894" s="46">
        <v>1</v>
      </c>
      <c r="V894" s="46" t="s">
        <v>58</v>
      </c>
      <c r="Y894" s="46" t="str">
        <f>IF(V894="","",_xlfn.LET(_xlpm.x,VLOOKUP(V894,'Drop-down_menus'!$D$2:$E$13,2,FALSE),IF(_xlpm.x=0,"",_xlpm.x)))</f>
        <v>https://orcid.org/0000-0002-9708-1761</v>
      </c>
      <c r="Z894" s="46" t="str">
        <f>IF(W894="","",_xlfn.LET(_xlpm.x,VLOOKUP(W894,'Drop-down_menus'!$D$2:$E$13,2,FALSE),IF(_xlpm.x=0,"",_xlpm.x)))</f>
        <v/>
      </c>
      <c r="AA894" s="46" t="str">
        <f>IF(X894="","",_xlfn.LET(_xlpm.x,VLOOKUP(X894,'Drop-down_menus'!$D$2:$E$13,2,FALSE),IF(_xlpm.x=0,"",_xlpm.x)))</f>
        <v/>
      </c>
      <c r="AB894" s="14" t="s">
        <v>317</v>
      </c>
      <c r="AC894" s="14" t="s">
        <v>233</v>
      </c>
    </row>
    <row r="895" spans="2:29" ht="13.5" customHeight="1">
      <c r="B895" s="46">
        <v>689</v>
      </c>
      <c r="C895" s="46" t="s">
        <v>123</v>
      </c>
      <c r="D895" s="46" t="b">
        <f>COUNTIF(Events!$B$2:$B$171, C895) &gt; 0</f>
        <v>1</v>
      </c>
      <c r="G895" s="46" t="s">
        <v>1201</v>
      </c>
      <c r="I895" s="46" t="s">
        <v>232</v>
      </c>
      <c r="J895" s="46" t="str">
        <f>IF(I895="","",_xlfn.LET(_xlpm.x,VLOOKUP(I895,'2026-01-09_taxon-match'!$A$2:$N$81,4,FALSE),IF(_xlpm.x=0,"",_xlpm.x)))</f>
        <v>Terebellidae</v>
      </c>
      <c r="K895" s="46" t="s">
        <v>1318</v>
      </c>
      <c r="L895" s="46" t="str">
        <f>IF(I895="","",_xlfn.LET(_xlpm.x,VLOOKUP(I895,'2026-01-09_taxon-match'!$A$2:$N$81,3,FALSE),IF(_xlpm.x=0,"",_xlpm.x)))</f>
        <v/>
      </c>
      <c r="M895" s="46" t="str">
        <f>IF($I895="","",_xlfn.LET(_xlpm.x,VLOOKUP($I895,'2026-01-09_taxon-match'!$A$2:$N$81,5,FALSE),IF(_xlpm.x=0,"",_xlpm.x)))</f>
        <v/>
      </c>
      <c r="N895" s="46" t="str">
        <f>IF($I895="","",_xlfn.LET(_xlpm.x,VLOOKUP($I895,'2026-01-09_taxon-match'!$A$2:$N$81,6,FALSE),IF(_xlpm.x=0,"",_xlpm.x)))</f>
        <v/>
      </c>
      <c r="O895" s="46" t="str">
        <f>IF($I895="","",_xlfn.LET(_xlpm.x,VLOOKUP($I895,'2026-01-09_taxon-match'!$A$2:$N$81,7,FALSE),IF(_xlpm.x=0,"",_xlpm.x)))</f>
        <v/>
      </c>
      <c r="P895" s="46" t="str">
        <f>IF($I895="","",_xlfn.LET(_xlpm.x,VLOOKUP($I895,'2026-01-09_taxon-match'!$A$2:$N$81,8,FALSE),IF(_xlpm.x=0,"",_xlpm.x)))</f>
        <v/>
      </c>
      <c r="Q895" s="46" t="str">
        <f>IF($I895="","",_xlfn.LET(_xlpm.x,VLOOKUP($I895,'2026-01-09_taxon-match'!$A$2:$N$81,9,FALSE),IF(_xlpm.x=0,"",_xlpm.x)))</f>
        <v/>
      </c>
      <c r="R895" s="46" t="str">
        <f>IF($I895="","",_xlfn.LET(_xlpm.x,VLOOKUP($I895,'2026-01-09_taxon-match'!$A$2:$N$81,10,FALSE),IF(_xlpm.x=0,"",_xlpm.x)))</f>
        <v/>
      </c>
      <c r="S895" s="46" t="str">
        <f>IF($I895="","",_xlfn.LET(_xlpm.x,VLOOKUP($I895,'2026-01-09_taxon-match'!$A$2:$N$81,11,FALSE),IF(_xlpm.x=0,"",_xlpm.x)))</f>
        <v/>
      </c>
      <c r="T895" s="46" t="str">
        <f>IF($I895="","",_xlfn.LET(_xlpm.x,VLOOKUP($I895,'2026-01-09_taxon-match'!$A$2:$N$81,13,FALSE),IF(_xlpm.x=0,"",_xlpm.x)))</f>
        <v/>
      </c>
      <c r="U895" s="46">
        <v>1</v>
      </c>
      <c r="V895" t="s">
        <v>43</v>
      </c>
      <c r="Y895" s="46" t="str">
        <f>IF(V895="","",_xlfn.LET(_xlpm.x,VLOOKUP(V895,'Drop-down_menus'!$D$2:$E$13,2,FALSE),IF(_xlpm.x=0,"",_xlpm.x)))</f>
        <v>https://orcid.org/0000-0002-0981-7442</v>
      </c>
      <c r="Z895" s="46" t="str">
        <f>IF(W895="","",_xlfn.LET(_xlpm.x,VLOOKUP(W895,'Drop-down_menus'!$D$2:$E$13,2,FALSE),IF(_xlpm.x=0,"",_xlpm.x)))</f>
        <v/>
      </c>
      <c r="AA895" s="46" t="str">
        <f>IF(X895="","",_xlfn.LET(_xlpm.x,VLOOKUP(X895,'Drop-down_menus'!$D$2:$E$13,2,FALSE),IF(_xlpm.x=0,"",_xlpm.x)))</f>
        <v/>
      </c>
      <c r="AB895" s="46" t="s">
        <v>1254</v>
      </c>
      <c r="AC895" s="46" t="s">
        <v>1256</v>
      </c>
    </row>
    <row r="896" spans="2:29" ht="13.5" customHeight="1">
      <c r="B896" s="46">
        <v>689</v>
      </c>
      <c r="C896" s="46" t="s">
        <v>123</v>
      </c>
      <c r="D896" s="46" t="b">
        <f>COUNTIF(Events!$B$2:$B$171, C896) &gt; 0</f>
        <v>1</v>
      </c>
      <c r="E896" s="46" t="s">
        <v>169</v>
      </c>
      <c r="F896" s="46" t="s">
        <v>234</v>
      </c>
      <c r="G896" s="46" t="s">
        <v>232</v>
      </c>
      <c r="I896" s="46" t="s">
        <v>232</v>
      </c>
      <c r="J896" s="46" t="str">
        <f>IF(I896="","",_xlfn.LET(_xlpm.x,VLOOKUP(I896,'2026-01-09_taxon-match'!$A$2:$N$81,4,FALSE),IF(_xlpm.x=0,"",_xlpm.x)))</f>
        <v>Terebellidae</v>
      </c>
      <c r="L896" s="46" t="str">
        <f>IF(I896="","",_xlfn.LET(_xlpm.x,VLOOKUP(I896,'2026-01-09_taxon-match'!$A$2:$N$81,3,FALSE),IF(_xlpm.x=0,"",_xlpm.x)))</f>
        <v/>
      </c>
      <c r="M896" s="46" t="str">
        <f>IF($I896="","",_xlfn.LET(_xlpm.x,VLOOKUP($I896,'2026-01-09_taxon-match'!$A$2:$N$81,5,FALSE),IF(_xlpm.x=0,"",_xlpm.x)))</f>
        <v/>
      </c>
      <c r="N896" s="46" t="str">
        <f>IF($I896="","",_xlfn.LET(_xlpm.x,VLOOKUP($I896,'2026-01-09_taxon-match'!$A$2:$N$81,6,FALSE),IF(_xlpm.x=0,"",_xlpm.x)))</f>
        <v/>
      </c>
      <c r="O896" s="46" t="str">
        <f>IF($I896="","",_xlfn.LET(_xlpm.x,VLOOKUP($I896,'2026-01-09_taxon-match'!$A$2:$N$81,7,FALSE),IF(_xlpm.x=0,"",_xlpm.x)))</f>
        <v/>
      </c>
      <c r="P896" s="46" t="str">
        <f>IF($I896="","",_xlfn.LET(_xlpm.x,VLOOKUP($I896,'2026-01-09_taxon-match'!$A$2:$N$81,8,FALSE),IF(_xlpm.x=0,"",_xlpm.x)))</f>
        <v/>
      </c>
      <c r="Q896" s="46" t="str">
        <f>IF($I896="","",_xlfn.LET(_xlpm.x,VLOOKUP($I896,'2026-01-09_taxon-match'!$A$2:$N$81,9,FALSE),IF(_xlpm.x=0,"",_xlpm.x)))</f>
        <v/>
      </c>
      <c r="R896" s="46" t="str">
        <f>IF($I896="","",_xlfn.LET(_xlpm.x,VLOOKUP($I896,'2026-01-09_taxon-match'!$A$2:$N$81,10,FALSE),IF(_xlpm.x=0,"",_xlpm.x)))</f>
        <v/>
      </c>
      <c r="S896" s="46" t="str">
        <f>IF($I896="","",_xlfn.LET(_xlpm.x,VLOOKUP($I896,'2026-01-09_taxon-match'!$A$2:$N$81,11,FALSE),IF(_xlpm.x=0,"",_xlpm.x)))</f>
        <v/>
      </c>
      <c r="T896" s="46" t="str">
        <f>IF($I896="","",_xlfn.LET(_xlpm.x,VLOOKUP($I896,'2026-01-09_taxon-match'!$A$2:$N$81,13,FALSE),IF(_xlpm.x=0,"",_xlpm.x)))</f>
        <v/>
      </c>
      <c r="U896" s="46">
        <v>1</v>
      </c>
      <c r="V896" s="46" t="s">
        <v>58</v>
      </c>
      <c r="Y896" s="46" t="str">
        <f>IF(V896="","",_xlfn.LET(_xlpm.x,VLOOKUP(V896,'Drop-down_menus'!$D$2:$E$13,2,FALSE),IF(_xlpm.x=0,"",_xlpm.x)))</f>
        <v>https://orcid.org/0000-0002-9708-1761</v>
      </c>
      <c r="Z896" s="46" t="str">
        <f>IF(W896="","",_xlfn.LET(_xlpm.x,VLOOKUP(W896,'Drop-down_menus'!$D$2:$E$13,2,FALSE),IF(_xlpm.x=0,"",_xlpm.x)))</f>
        <v/>
      </c>
      <c r="AA896" s="46" t="str">
        <f>IF(X896="","",_xlfn.LET(_xlpm.x,VLOOKUP(X896,'Drop-down_menus'!$D$2:$E$13,2,FALSE),IF(_xlpm.x=0,"",_xlpm.x)))</f>
        <v/>
      </c>
      <c r="AB896" s="14" t="s">
        <v>317</v>
      </c>
      <c r="AC896" s="14" t="s">
        <v>233</v>
      </c>
    </row>
    <row r="897" spans="2:30" ht="13.5" customHeight="1">
      <c r="B897" s="46">
        <v>690</v>
      </c>
      <c r="C897" s="46" t="s">
        <v>123</v>
      </c>
      <c r="D897" s="46" t="b">
        <f>COUNTIF(Events!$B$2:$B$171, C897) &gt; 0</f>
        <v>1</v>
      </c>
      <c r="G897" s="46" t="s">
        <v>1220</v>
      </c>
      <c r="I897" s="46" t="s">
        <v>1220</v>
      </c>
      <c r="J897" s="46" t="str">
        <f>IF(I897="","",_xlfn.LET(_xlpm.x,VLOOKUP(I897,'2026-01-09_taxon-match'!$A$2:$N$81,4,FALSE),IF(_xlpm.x=0,"",_xlpm.x)))</f>
        <v>Iridaea cordata</v>
      </c>
      <c r="L897" s="46" t="str">
        <f>IF(I897="","",_xlfn.LET(_xlpm.x,VLOOKUP(I897,'2026-01-09_taxon-match'!$A$2:$N$81,3,FALSE),IF(_xlpm.x=0,"",_xlpm.x)))</f>
        <v>urn:lsid:marinespecies.org:taxname:325522</v>
      </c>
      <c r="M897" s="46" t="str">
        <f>IF($I897="","",_xlfn.LET(_xlpm.x,VLOOKUP($I897,'2026-01-09_taxon-match'!$A$2:$N$81,5,FALSE),IF(_xlpm.x=0,"",_xlpm.x)))</f>
        <v>(Turner) Bory, 1826</v>
      </c>
      <c r="N897" s="46" t="str">
        <f>IF($I897="","",_xlfn.LET(_xlpm.x,VLOOKUP($I897,'2026-01-09_taxon-match'!$A$2:$N$81,6,FALSE),IF(_xlpm.x=0,"",_xlpm.x)))</f>
        <v>Plantae</v>
      </c>
      <c r="O897" s="46" t="str">
        <f>IF($I897="","",_xlfn.LET(_xlpm.x,VLOOKUP($I897,'2026-01-09_taxon-match'!$A$2:$N$81,7,FALSE),IF(_xlpm.x=0,"",_xlpm.x)))</f>
        <v>Rhodophyta</v>
      </c>
      <c r="P897" s="46" t="str">
        <f>IF($I897="","",_xlfn.LET(_xlpm.x,VLOOKUP($I897,'2026-01-09_taxon-match'!$A$2:$N$81,8,FALSE),IF(_xlpm.x=0,"",_xlpm.x)))</f>
        <v>Florideophyceae</v>
      </c>
      <c r="Q897" s="46" t="str">
        <f>IF($I897="","",_xlfn.LET(_xlpm.x,VLOOKUP($I897,'2026-01-09_taxon-match'!$A$2:$N$81,9,FALSE),IF(_xlpm.x=0,"",_xlpm.x)))</f>
        <v>Gigartinales</v>
      </c>
      <c r="R897" s="46" t="str">
        <f>IF($I897="","",_xlfn.LET(_xlpm.x,VLOOKUP($I897,'2026-01-09_taxon-match'!$A$2:$N$81,10,FALSE),IF(_xlpm.x=0,"",_xlpm.x)))</f>
        <v>Gigartinaceae</v>
      </c>
      <c r="S897" s="46" t="str">
        <f>IF($I897="","",_xlfn.LET(_xlpm.x,VLOOKUP($I897,'2026-01-09_taxon-match'!$A$2:$N$81,11,FALSE),IF(_xlpm.x=0,"",_xlpm.x)))</f>
        <v>Iridaea</v>
      </c>
      <c r="T897" s="46" t="str">
        <f>IF($I897="","",_xlfn.LET(_xlpm.x,VLOOKUP($I897,'2026-01-09_taxon-match'!$A$2:$N$81,13,FALSE),IF(_xlpm.x=0,"",_xlpm.x)))</f>
        <v>cordata</v>
      </c>
      <c r="U897" s="46">
        <v>1</v>
      </c>
      <c r="V897" s="2" t="s">
        <v>58</v>
      </c>
      <c r="Y897" s="46" t="str">
        <f>IF(V897="","",_xlfn.LET(_xlpm.x,VLOOKUP(V897,'Drop-down_menus'!$D$2:$E$13,2,FALSE),IF(_xlpm.x=0,"",_xlpm.x)))</f>
        <v>https://orcid.org/0000-0002-9708-1761</v>
      </c>
      <c r="Z897" s="46" t="str">
        <f>IF(W897="","",_xlfn.LET(_xlpm.x,VLOOKUP(W897,'Drop-down_menus'!$D$2:$E$13,2,FALSE),IF(_xlpm.x=0,"",_xlpm.x)))</f>
        <v/>
      </c>
      <c r="AA897" s="46" t="str">
        <f>IF(X897="","",_xlfn.LET(_xlpm.x,VLOOKUP(X897,'Drop-down_menus'!$D$2:$E$13,2,FALSE),IF(_xlpm.x=0,"",_xlpm.x)))</f>
        <v/>
      </c>
      <c r="AB897" s="46" t="s">
        <v>1254</v>
      </c>
      <c r="AC897" s="46" t="s">
        <v>1256</v>
      </c>
    </row>
    <row r="898" spans="2:30" ht="13.5" customHeight="1">
      <c r="B898" s="46">
        <v>690</v>
      </c>
      <c r="C898" s="46" t="s">
        <v>123</v>
      </c>
      <c r="D898" s="46" t="b">
        <f>COUNTIF(Events!$B$2:$B$171, C898) &gt; 0</f>
        <v>1</v>
      </c>
      <c r="E898" s="46" t="s">
        <v>169</v>
      </c>
      <c r="F898" s="46" t="s">
        <v>234</v>
      </c>
      <c r="G898" s="46" t="s">
        <v>307</v>
      </c>
      <c r="I898" s="46" t="s">
        <v>1220</v>
      </c>
      <c r="J898" s="46" t="str">
        <f>IF(I898="","",_xlfn.LET(_xlpm.x,VLOOKUP(I898,'2026-01-09_taxon-match'!$A$2:$N$81,4,FALSE),IF(_xlpm.x=0,"",_xlpm.x)))</f>
        <v>Iridaea cordata</v>
      </c>
      <c r="L898" s="46" t="str">
        <f>IF(I898="","",_xlfn.LET(_xlpm.x,VLOOKUP(I898,'2026-01-09_taxon-match'!$A$2:$N$81,3,FALSE),IF(_xlpm.x=0,"",_xlpm.x)))</f>
        <v>urn:lsid:marinespecies.org:taxname:325522</v>
      </c>
      <c r="M898" s="46" t="str">
        <f>IF($I898="","",_xlfn.LET(_xlpm.x,VLOOKUP($I898,'2026-01-09_taxon-match'!$A$2:$N$81,5,FALSE),IF(_xlpm.x=0,"",_xlpm.x)))</f>
        <v>(Turner) Bory, 1826</v>
      </c>
      <c r="N898" s="46" t="str">
        <f>IF($I898="","",_xlfn.LET(_xlpm.x,VLOOKUP($I898,'2026-01-09_taxon-match'!$A$2:$N$81,6,FALSE),IF(_xlpm.x=0,"",_xlpm.x)))</f>
        <v>Plantae</v>
      </c>
      <c r="O898" s="46" t="str">
        <f>IF($I898="","",_xlfn.LET(_xlpm.x,VLOOKUP($I898,'2026-01-09_taxon-match'!$A$2:$N$81,7,FALSE),IF(_xlpm.x=0,"",_xlpm.x)))</f>
        <v>Rhodophyta</v>
      </c>
      <c r="P898" s="46" t="str">
        <f>IF($I898="","",_xlfn.LET(_xlpm.x,VLOOKUP($I898,'2026-01-09_taxon-match'!$A$2:$N$81,8,FALSE),IF(_xlpm.x=0,"",_xlpm.x)))</f>
        <v>Florideophyceae</v>
      </c>
      <c r="Q898" s="46" t="str">
        <f>IF($I898="","",_xlfn.LET(_xlpm.x,VLOOKUP($I898,'2026-01-09_taxon-match'!$A$2:$N$81,9,FALSE),IF(_xlpm.x=0,"",_xlpm.x)))</f>
        <v>Gigartinales</v>
      </c>
      <c r="R898" s="46" t="str">
        <f>IF($I898="","",_xlfn.LET(_xlpm.x,VLOOKUP($I898,'2026-01-09_taxon-match'!$A$2:$N$81,10,FALSE),IF(_xlpm.x=0,"",_xlpm.x)))</f>
        <v>Gigartinaceae</v>
      </c>
      <c r="S898" s="46" t="str">
        <f>IF($I898="","",_xlfn.LET(_xlpm.x,VLOOKUP($I898,'2026-01-09_taxon-match'!$A$2:$N$81,11,FALSE),IF(_xlpm.x=0,"",_xlpm.x)))</f>
        <v>Iridaea</v>
      </c>
      <c r="T898" s="46" t="str">
        <f>IF($I898="","",_xlfn.LET(_xlpm.x,VLOOKUP($I898,'2026-01-09_taxon-match'!$A$2:$N$81,13,FALSE),IF(_xlpm.x=0,"",_xlpm.x)))</f>
        <v>cordata</v>
      </c>
      <c r="U898" s="46">
        <v>1</v>
      </c>
      <c r="V898" s="46" t="s">
        <v>58</v>
      </c>
      <c r="Y898" s="46" t="str">
        <f>IF(V898="","",_xlfn.LET(_xlpm.x,VLOOKUP(V898,'Drop-down_menus'!$D$2:$E$13,2,FALSE),IF(_xlpm.x=0,"",_xlpm.x)))</f>
        <v>https://orcid.org/0000-0002-9708-1761</v>
      </c>
      <c r="Z898" s="46" t="str">
        <f>IF(W898="","",_xlfn.LET(_xlpm.x,VLOOKUP(W898,'Drop-down_menus'!$D$2:$E$13,2,FALSE),IF(_xlpm.x=0,"",_xlpm.x)))</f>
        <v/>
      </c>
      <c r="AA898" s="46" t="str">
        <f>IF(X898="","",_xlfn.LET(_xlpm.x,VLOOKUP(X898,'Drop-down_menus'!$D$2:$E$13,2,FALSE),IF(_xlpm.x=0,"",_xlpm.x)))</f>
        <v/>
      </c>
      <c r="AB898" s="14" t="s">
        <v>317</v>
      </c>
      <c r="AC898" s="14" t="s">
        <v>233</v>
      </c>
    </row>
    <row r="899" spans="2:30" ht="13.5" customHeight="1">
      <c r="B899" s="46">
        <v>691</v>
      </c>
      <c r="C899" s="46" t="s">
        <v>123</v>
      </c>
      <c r="D899" s="46" t="b">
        <f>COUNTIF(Events!$B$2:$B$171, C899) &gt; 0</f>
        <v>1</v>
      </c>
      <c r="G899" s="46" t="s">
        <v>1201</v>
      </c>
      <c r="I899" s="46" t="s">
        <v>232</v>
      </c>
      <c r="J899" s="46" t="str">
        <f>IF(I899="","",_xlfn.LET(_xlpm.x,VLOOKUP(I899,'2026-01-09_taxon-match'!$A$2:$N$81,4,FALSE),IF(_xlpm.x=0,"",_xlpm.x)))</f>
        <v>Terebellidae</v>
      </c>
      <c r="K899" s="46" t="s">
        <v>1318</v>
      </c>
      <c r="L899" s="46" t="str">
        <f>IF(I899="","",_xlfn.LET(_xlpm.x,VLOOKUP(I899,'2026-01-09_taxon-match'!$A$2:$N$81,3,FALSE),IF(_xlpm.x=0,"",_xlpm.x)))</f>
        <v/>
      </c>
      <c r="M899" s="46" t="str">
        <f>IF($I899="","",_xlfn.LET(_xlpm.x,VLOOKUP($I899,'2026-01-09_taxon-match'!$A$2:$N$81,5,FALSE),IF(_xlpm.x=0,"",_xlpm.x)))</f>
        <v/>
      </c>
      <c r="N899" s="46" t="str">
        <f>IF($I899="","",_xlfn.LET(_xlpm.x,VLOOKUP($I899,'2026-01-09_taxon-match'!$A$2:$N$81,6,FALSE),IF(_xlpm.x=0,"",_xlpm.x)))</f>
        <v/>
      </c>
      <c r="O899" s="46" t="str">
        <f>IF($I899="","",_xlfn.LET(_xlpm.x,VLOOKUP($I899,'2026-01-09_taxon-match'!$A$2:$N$81,7,FALSE),IF(_xlpm.x=0,"",_xlpm.x)))</f>
        <v/>
      </c>
      <c r="P899" s="46" t="str">
        <f>IF($I899="","",_xlfn.LET(_xlpm.x,VLOOKUP($I899,'2026-01-09_taxon-match'!$A$2:$N$81,8,FALSE),IF(_xlpm.x=0,"",_xlpm.x)))</f>
        <v/>
      </c>
      <c r="Q899" s="46" t="str">
        <f>IF($I899="","",_xlfn.LET(_xlpm.x,VLOOKUP($I899,'2026-01-09_taxon-match'!$A$2:$N$81,9,FALSE),IF(_xlpm.x=0,"",_xlpm.x)))</f>
        <v/>
      </c>
      <c r="R899" s="46" t="str">
        <f>IF($I899="","",_xlfn.LET(_xlpm.x,VLOOKUP($I899,'2026-01-09_taxon-match'!$A$2:$N$81,10,FALSE),IF(_xlpm.x=0,"",_xlpm.x)))</f>
        <v/>
      </c>
      <c r="S899" s="46" t="str">
        <f>IF($I899="","",_xlfn.LET(_xlpm.x,VLOOKUP($I899,'2026-01-09_taxon-match'!$A$2:$N$81,11,FALSE),IF(_xlpm.x=0,"",_xlpm.x)))</f>
        <v/>
      </c>
      <c r="T899" s="46" t="str">
        <f>IF($I899="","",_xlfn.LET(_xlpm.x,VLOOKUP($I899,'2026-01-09_taxon-match'!$A$2:$N$81,13,FALSE),IF(_xlpm.x=0,"",_xlpm.x)))</f>
        <v/>
      </c>
      <c r="U899" s="46">
        <v>1</v>
      </c>
      <c r="V899" t="s">
        <v>43</v>
      </c>
      <c r="Y899" s="46" t="str">
        <f>IF(V899="","",_xlfn.LET(_xlpm.x,VLOOKUP(V899,'Drop-down_menus'!$D$2:$E$13,2,FALSE),IF(_xlpm.x=0,"",_xlpm.x)))</f>
        <v>https://orcid.org/0000-0002-0981-7442</v>
      </c>
      <c r="Z899" s="46" t="str">
        <f>IF(W899="","",_xlfn.LET(_xlpm.x,VLOOKUP(W899,'Drop-down_menus'!$D$2:$E$13,2,FALSE),IF(_xlpm.x=0,"",_xlpm.x)))</f>
        <v/>
      </c>
      <c r="AA899" s="46" t="str">
        <f>IF(X899="","",_xlfn.LET(_xlpm.x,VLOOKUP(X899,'Drop-down_menus'!$D$2:$E$13,2,FALSE),IF(_xlpm.x=0,"",_xlpm.x)))</f>
        <v/>
      </c>
      <c r="AB899" s="46" t="s">
        <v>1254</v>
      </c>
      <c r="AC899" s="46" t="s">
        <v>1256</v>
      </c>
    </row>
    <row r="900" spans="2:30" ht="13.5" customHeight="1">
      <c r="B900" s="46">
        <v>691</v>
      </c>
      <c r="C900" s="46" t="s">
        <v>123</v>
      </c>
      <c r="D900" s="46" t="b">
        <f>COUNTIF(Events!$B$2:$B$171, C900) &gt; 0</f>
        <v>1</v>
      </c>
      <c r="E900" s="46" t="s">
        <v>169</v>
      </c>
      <c r="F900" s="46" t="s">
        <v>234</v>
      </c>
      <c r="G900" s="46" t="s">
        <v>232</v>
      </c>
      <c r="I900" s="46" t="s">
        <v>232</v>
      </c>
      <c r="J900" s="46" t="str">
        <f>IF(I900="","",_xlfn.LET(_xlpm.x,VLOOKUP(I900,'2026-01-09_taxon-match'!$A$2:$N$81,4,FALSE),IF(_xlpm.x=0,"",_xlpm.x)))</f>
        <v>Terebellidae</v>
      </c>
      <c r="L900" s="46" t="str">
        <f>IF(I900="","",_xlfn.LET(_xlpm.x,VLOOKUP(I900,'2026-01-09_taxon-match'!$A$2:$N$81,3,FALSE),IF(_xlpm.x=0,"",_xlpm.x)))</f>
        <v/>
      </c>
      <c r="M900" s="46" t="str">
        <f>IF($I900="","",_xlfn.LET(_xlpm.x,VLOOKUP($I900,'2026-01-09_taxon-match'!$A$2:$N$81,5,FALSE),IF(_xlpm.x=0,"",_xlpm.x)))</f>
        <v/>
      </c>
      <c r="N900" s="46" t="str">
        <f>IF($I900="","",_xlfn.LET(_xlpm.x,VLOOKUP($I900,'2026-01-09_taxon-match'!$A$2:$N$81,6,FALSE),IF(_xlpm.x=0,"",_xlpm.x)))</f>
        <v/>
      </c>
      <c r="O900" s="46" t="str">
        <f>IF($I900="","",_xlfn.LET(_xlpm.x,VLOOKUP($I900,'2026-01-09_taxon-match'!$A$2:$N$81,7,FALSE),IF(_xlpm.x=0,"",_xlpm.x)))</f>
        <v/>
      </c>
      <c r="P900" s="46" t="str">
        <f>IF($I900="","",_xlfn.LET(_xlpm.x,VLOOKUP($I900,'2026-01-09_taxon-match'!$A$2:$N$81,8,FALSE),IF(_xlpm.x=0,"",_xlpm.x)))</f>
        <v/>
      </c>
      <c r="Q900" s="46" t="str">
        <f>IF($I900="","",_xlfn.LET(_xlpm.x,VLOOKUP($I900,'2026-01-09_taxon-match'!$A$2:$N$81,9,FALSE),IF(_xlpm.x=0,"",_xlpm.x)))</f>
        <v/>
      </c>
      <c r="R900" s="46" t="str">
        <f>IF($I900="","",_xlfn.LET(_xlpm.x,VLOOKUP($I900,'2026-01-09_taxon-match'!$A$2:$N$81,10,FALSE),IF(_xlpm.x=0,"",_xlpm.x)))</f>
        <v/>
      </c>
      <c r="S900" s="46" t="str">
        <f>IF($I900="","",_xlfn.LET(_xlpm.x,VLOOKUP($I900,'2026-01-09_taxon-match'!$A$2:$N$81,11,FALSE),IF(_xlpm.x=0,"",_xlpm.x)))</f>
        <v/>
      </c>
      <c r="T900" s="46" t="str">
        <f>IF($I900="","",_xlfn.LET(_xlpm.x,VLOOKUP($I900,'2026-01-09_taxon-match'!$A$2:$N$81,13,FALSE),IF(_xlpm.x=0,"",_xlpm.x)))</f>
        <v/>
      </c>
      <c r="U900" s="46">
        <v>1</v>
      </c>
      <c r="V900" s="46" t="s">
        <v>58</v>
      </c>
      <c r="Y900" s="46" t="str">
        <f>IF(V900="","",_xlfn.LET(_xlpm.x,VLOOKUP(V900,'Drop-down_menus'!$D$2:$E$13,2,FALSE),IF(_xlpm.x=0,"",_xlpm.x)))</f>
        <v>https://orcid.org/0000-0002-9708-1761</v>
      </c>
      <c r="Z900" s="46" t="str">
        <f>IF(W900="","",_xlfn.LET(_xlpm.x,VLOOKUP(W900,'Drop-down_menus'!$D$2:$E$13,2,FALSE),IF(_xlpm.x=0,"",_xlpm.x)))</f>
        <v/>
      </c>
      <c r="AA900" s="46" t="str">
        <f>IF(X900="","",_xlfn.LET(_xlpm.x,VLOOKUP(X900,'Drop-down_menus'!$D$2:$E$13,2,FALSE),IF(_xlpm.x=0,"",_xlpm.x)))</f>
        <v/>
      </c>
      <c r="AB900" s="14" t="s">
        <v>317</v>
      </c>
      <c r="AC900" s="14" t="s">
        <v>233</v>
      </c>
    </row>
    <row r="901" spans="2:30" ht="13.5" customHeight="1">
      <c r="B901" s="46">
        <v>692</v>
      </c>
      <c r="C901" s="46" t="s">
        <v>123</v>
      </c>
      <c r="D901" s="46" t="b">
        <f>COUNTIF(Events!$B$2:$B$171, C901) &gt; 0</f>
        <v>1</v>
      </c>
      <c r="G901" s="46" t="s">
        <v>1222</v>
      </c>
      <c r="I901" s="46" t="s">
        <v>1222</v>
      </c>
      <c r="J901" s="46" t="str">
        <f>IF(I901="","",_xlfn.LET(_xlpm.x,VLOOKUP(I901,'2026-01-09_taxon-match'!$A$2:$N$81,4,FALSE),IF(_xlpm.x=0,"",_xlpm.x)))</f>
        <v>Kirkpatrickia variolosa</v>
      </c>
      <c r="L901" s="46" t="str">
        <f>IF(I901="","",_xlfn.LET(_xlpm.x,VLOOKUP(I901,'2026-01-09_taxon-match'!$A$2:$N$81,3,FALSE),IF(_xlpm.x=0,"",_xlpm.x)))</f>
        <v>urn:lsid:marinespecies.org:taxname:169300</v>
      </c>
      <c r="M901" s="46" t="str">
        <f>IF($I901="","",_xlfn.LET(_xlpm.x,VLOOKUP($I901,'2026-01-09_taxon-match'!$A$2:$N$81,5,FALSE),IF(_xlpm.x=0,"",_xlpm.x)))</f>
        <v>(Kirkpatrick, 1907)</v>
      </c>
      <c r="N901" s="46" t="str">
        <f>IF($I901="","",_xlfn.LET(_xlpm.x,VLOOKUP($I901,'2026-01-09_taxon-match'!$A$2:$N$81,6,FALSE),IF(_xlpm.x=0,"",_xlpm.x)))</f>
        <v>Animalia</v>
      </c>
      <c r="O901" s="46" t="str">
        <f>IF($I901="","",_xlfn.LET(_xlpm.x,VLOOKUP($I901,'2026-01-09_taxon-match'!$A$2:$N$81,7,FALSE),IF(_xlpm.x=0,"",_xlpm.x)))</f>
        <v>Porifera</v>
      </c>
      <c r="P901" s="46" t="str">
        <f>IF($I901="","",_xlfn.LET(_xlpm.x,VLOOKUP($I901,'2026-01-09_taxon-match'!$A$2:$N$81,8,FALSE),IF(_xlpm.x=0,"",_xlpm.x)))</f>
        <v>Demospongiae</v>
      </c>
      <c r="Q901" s="46" t="str">
        <f>IF($I901="","",_xlfn.LET(_xlpm.x,VLOOKUP($I901,'2026-01-09_taxon-match'!$A$2:$N$81,9,FALSE),IF(_xlpm.x=0,"",_xlpm.x)))</f>
        <v>Poecilosclerida</v>
      </c>
      <c r="R901" s="46" t="str">
        <f>IF($I901="","",_xlfn.LET(_xlpm.x,VLOOKUP($I901,'2026-01-09_taxon-match'!$A$2:$N$81,10,FALSE),IF(_xlpm.x=0,"",_xlpm.x)))</f>
        <v>Hymedesmiidae</v>
      </c>
      <c r="S901" s="46" t="str">
        <f>IF($I901="","",_xlfn.LET(_xlpm.x,VLOOKUP($I901,'2026-01-09_taxon-match'!$A$2:$N$81,11,FALSE),IF(_xlpm.x=0,"",_xlpm.x)))</f>
        <v>Kirkpatrickia</v>
      </c>
      <c r="T901" s="46" t="str">
        <f>IF($I901="","",_xlfn.LET(_xlpm.x,VLOOKUP($I901,'2026-01-09_taxon-match'!$A$2:$N$81,13,FALSE),IF(_xlpm.x=0,"",_xlpm.x)))</f>
        <v>variolosa</v>
      </c>
      <c r="U901" s="46">
        <v>1</v>
      </c>
      <c r="V901" s="2" t="s">
        <v>58</v>
      </c>
      <c r="Y901" s="46" t="str">
        <f>IF(V901="","",_xlfn.LET(_xlpm.x,VLOOKUP(V901,'Drop-down_menus'!$D$2:$E$13,2,FALSE),IF(_xlpm.x=0,"",_xlpm.x)))</f>
        <v>https://orcid.org/0000-0002-9708-1761</v>
      </c>
      <c r="Z901" s="46" t="str">
        <f>IF(W901="","",_xlfn.LET(_xlpm.x,VLOOKUP(W901,'Drop-down_menus'!$D$2:$E$13,2,FALSE),IF(_xlpm.x=0,"",_xlpm.x)))</f>
        <v/>
      </c>
      <c r="AA901" s="46" t="str">
        <f>IF(X901="","",_xlfn.LET(_xlpm.x,VLOOKUP(X901,'Drop-down_menus'!$D$2:$E$13,2,FALSE),IF(_xlpm.x=0,"",_xlpm.x)))</f>
        <v/>
      </c>
      <c r="AB901" s="46" t="s">
        <v>1254</v>
      </c>
      <c r="AC901" s="46" t="s">
        <v>1256</v>
      </c>
    </row>
    <row r="902" spans="2:30" ht="13.5" customHeight="1">
      <c r="B902" s="46">
        <v>692</v>
      </c>
      <c r="C902" s="46" t="s">
        <v>123</v>
      </c>
      <c r="D902" s="46" t="b">
        <f>COUNTIF(Events!$B$2:$B$171, C902) &gt; 0</f>
        <v>1</v>
      </c>
      <c r="E902" s="46" t="s">
        <v>169</v>
      </c>
      <c r="F902" s="46" t="s">
        <v>234</v>
      </c>
      <c r="G902" s="46" t="s">
        <v>314</v>
      </c>
      <c r="I902" s="46" t="s">
        <v>1222</v>
      </c>
      <c r="J902" s="46" t="str">
        <f>IF(I902="","",_xlfn.LET(_xlpm.x,VLOOKUP(I902,'2026-01-09_taxon-match'!$A$2:$N$81,4,FALSE),IF(_xlpm.x=0,"",_xlpm.x)))</f>
        <v>Kirkpatrickia variolosa</v>
      </c>
      <c r="L902" s="46" t="str">
        <f>IF(I902="","",_xlfn.LET(_xlpm.x,VLOOKUP(I902,'2026-01-09_taxon-match'!$A$2:$N$81,3,FALSE),IF(_xlpm.x=0,"",_xlpm.x)))</f>
        <v>urn:lsid:marinespecies.org:taxname:169300</v>
      </c>
      <c r="M902" s="46" t="str">
        <f>IF($I902="","",_xlfn.LET(_xlpm.x,VLOOKUP($I902,'2026-01-09_taxon-match'!$A$2:$N$81,5,FALSE),IF(_xlpm.x=0,"",_xlpm.x)))</f>
        <v>(Kirkpatrick, 1907)</v>
      </c>
      <c r="N902" s="46" t="str">
        <f>IF($I902="","",_xlfn.LET(_xlpm.x,VLOOKUP($I902,'2026-01-09_taxon-match'!$A$2:$N$81,6,FALSE),IF(_xlpm.x=0,"",_xlpm.x)))</f>
        <v>Animalia</v>
      </c>
      <c r="O902" s="46" t="str">
        <f>IF($I902="","",_xlfn.LET(_xlpm.x,VLOOKUP($I902,'2026-01-09_taxon-match'!$A$2:$N$81,7,FALSE),IF(_xlpm.x=0,"",_xlpm.x)))</f>
        <v>Porifera</v>
      </c>
      <c r="P902" s="46" t="str">
        <f>IF($I902="","",_xlfn.LET(_xlpm.x,VLOOKUP($I902,'2026-01-09_taxon-match'!$A$2:$N$81,8,FALSE),IF(_xlpm.x=0,"",_xlpm.x)))</f>
        <v>Demospongiae</v>
      </c>
      <c r="Q902" s="46" t="str">
        <f>IF($I902="","",_xlfn.LET(_xlpm.x,VLOOKUP($I902,'2026-01-09_taxon-match'!$A$2:$N$81,9,FALSE),IF(_xlpm.x=0,"",_xlpm.x)))</f>
        <v>Poecilosclerida</v>
      </c>
      <c r="R902" s="46" t="str">
        <f>IF($I902="","",_xlfn.LET(_xlpm.x,VLOOKUP($I902,'2026-01-09_taxon-match'!$A$2:$N$81,10,FALSE),IF(_xlpm.x=0,"",_xlpm.x)))</f>
        <v>Hymedesmiidae</v>
      </c>
      <c r="S902" s="46" t="str">
        <f>IF($I902="","",_xlfn.LET(_xlpm.x,VLOOKUP($I902,'2026-01-09_taxon-match'!$A$2:$N$81,11,FALSE),IF(_xlpm.x=0,"",_xlpm.x)))</f>
        <v>Kirkpatrickia</v>
      </c>
      <c r="T902" s="46" t="str">
        <f>IF($I902="","",_xlfn.LET(_xlpm.x,VLOOKUP($I902,'2026-01-09_taxon-match'!$A$2:$N$81,13,FALSE),IF(_xlpm.x=0,"",_xlpm.x)))</f>
        <v>variolosa</v>
      </c>
      <c r="U902" s="46">
        <v>1</v>
      </c>
      <c r="V902" s="46" t="s">
        <v>58</v>
      </c>
      <c r="Y902" s="46" t="str">
        <f>IF(V902="","",_xlfn.LET(_xlpm.x,VLOOKUP(V902,'Drop-down_menus'!$D$2:$E$13,2,FALSE),IF(_xlpm.x=0,"",_xlpm.x)))</f>
        <v>https://orcid.org/0000-0002-9708-1761</v>
      </c>
      <c r="Z902" s="46" t="str">
        <f>IF(W902="","",_xlfn.LET(_xlpm.x,VLOOKUP(W902,'Drop-down_menus'!$D$2:$E$13,2,FALSE),IF(_xlpm.x=0,"",_xlpm.x)))</f>
        <v/>
      </c>
      <c r="AA902" s="46" t="str">
        <f>IF(X902="","",_xlfn.LET(_xlpm.x,VLOOKUP(X902,'Drop-down_menus'!$D$2:$E$13,2,FALSE),IF(_xlpm.x=0,"",_xlpm.x)))</f>
        <v/>
      </c>
      <c r="AB902" s="14" t="s">
        <v>317</v>
      </c>
      <c r="AC902" s="14" t="s">
        <v>233</v>
      </c>
    </row>
    <row r="903" spans="2:30" ht="13.5" customHeight="1">
      <c r="B903" s="46">
        <v>693</v>
      </c>
      <c r="C903" s="46" t="s">
        <v>123</v>
      </c>
      <c r="D903" s="46" t="b">
        <f>COUNTIF(Events!$B$2:$B$171, C903) &gt; 0</f>
        <v>1</v>
      </c>
      <c r="G903" s="46" t="s">
        <v>1201</v>
      </c>
      <c r="I903" s="46" t="s">
        <v>232</v>
      </c>
      <c r="J903" s="46" t="str">
        <f>IF(I903="","",_xlfn.LET(_xlpm.x,VLOOKUP(I903,'2026-01-09_taxon-match'!$A$2:$N$81,4,FALSE),IF(_xlpm.x=0,"",_xlpm.x)))</f>
        <v>Terebellidae</v>
      </c>
      <c r="K903" s="46" t="s">
        <v>1318</v>
      </c>
      <c r="L903" s="46" t="str">
        <f>IF(I903="","",_xlfn.LET(_xlpm.x,VLOOKUP(I903,'2026-01-09_taxon-match'!$A$2:$N$81,3,FALSE),IF(_xlpm.x=0,"",_xlpm.x)))</f>
        <v/>
      </c>
      <c r="M903" s="46" t="str">
        <f>IF($I903="","",_xlfn.LET(_xlpm.x,VLOOKUP($I903,'2026-01-09_taxon-match'!$A$2:$N$81,5,FALSE),IF(_xlpm.x=0,"",_xlpm.x)))</f>
        <v/>
      </c>
      <c r="N903" s="46" t="str">
        <f>IF($I903="","",_xlfn.LET(_xlpm.x,VLOOKUP($I903,'2026-01-09_taxon-match'!$A$2:$N$81,6,FALSE),IF(_xlpm.x=0,"",_xlpm.x)))</f>
        <v/>
      </c>
      <c r="O903" s="46" t="str">
        <f>IF($I903="","",_xlfn.LET(_xlpm.x,VLOOKUP($I903,'2026-01-09_taxon-match'!$A$2:$N$81,7,FALSE),IF(_xlpm.x=0,"",_xlpm.x)))</f>
        <v/>
      </c>
      <c r="P903" s="46" t="str">
        <f>IF($I903="","",_xlfn.LET(_xlpm.x,VLOOKUP($I903,'2026-01-09_taxon-match'!$A$2:$N$81,8,FALSE),IF(_xlpm.x=0,"",_xlpm.x)))</f>
        <v/>
      </c>
      <c r="Q903" s="46" t="str">
        <f>IF($I903="","",_xlfn.LET(_xlpm.x,VLOOKUP($I903,'2026-01-09_taxon-match'!$A$2:$N$81,9,FALSE),IF(_xlpm.x=0,"",_xlpm.x)))</f>
        <v/>
      </c>
      <c r="R903" s="46" t="str">
        <f>IF($I903="","",_xlfn.LET(_xlpm.x,VLOOKUP($I903,'2026-01-09_taxon-match'!$A$2:$N$81,10,FALSE),IF(_xlpm.x=0,"",_xlpm.x)))</f>
        <v/>
      </c>
      <c r="S903" s="46" t="str">
        <f>IF($I903="","",_xlfn.LET(_xlpm.x,VLOOKUP($I903,'2026-01-09_taxon-match'!$A$2:$N$81,11,FALSE),IF(_xlpm.x=0,"",_xlpm.x)))</f>
        <v/>
      </c>
      <c r="T903" s="46" t="str">
        <f>IF($I903="","",_xlfn.LET(_xlpm.x,VLOOKUP($I903,'2026-01-09_taxon-match'!$A$2:$N$81,13,FALSE),IF(_xlpm.x=0,"",_xlpm.x)))</f>
        <v/>
      </c>
      <c r="U903" s="46">
        <v>1</v>
      </c>
      <c r="V903" t="s">
        <v>43</v>
      </c>
      <c r="Y903" s="46" t="str">
        <f>IF(V903="","",_xlfn.LET(_xlpm.x,VLOOKUP(V903,'Drop-down_menus'!$D$2:$E$13,2,FALSE),IF(_xlpm.x=0,"",_xlpm.x)))</f>
        <v>https://orcid.org/0000-0002-0981-7442</v>
      </c>
      <c r="Z903" s="46" t="str">
        <f>IF(W903="","",_xlfn.LET(_xlpm.x,VLOOKUP(W903,'Drop-down_menus'!$D$2:$E$13,2,FALSE),IF(_xlpm.x=0,"",_xlpm.x)))</f>
        <v/>
      </c>
      <c r="AA903" s="46" t="str">
        <f>IF(X903="","",_xlfn.LET(_xlpm.x,VLOOKUP(X903,'Drop-down_menus'!$D$2:$E$13,2,FALSE),IF(_xlpm.x=0,"",_xlpm.x)))</f>
        <v/>
      </c>
      <c r="AB903" s="46" t="s">
        <v>1254</v>
      </c>
      <c r="AC903" s="46" t="s">
        <v>1256</v>
      </c>
    </row>
    <row r="904" spans="2:30" ht="13.5" customHeight="1">
      <c r="B904" s="46">
        <v>693</v>
      </c>
      <c r="C904" s="46" t="s">
        <v>123</v>
      </c>
      <c r="D904" s="46" t="b">
        <f>COUNTIF(Events!$B$2:$B$171, C904) &gt; 0</f>
        <v>1</v>
      </c>
      <c r="E904" s="46" t="s">
        <v>169</v>
      </c>
      <c r="F904" s="46" t="s">
        <v>234</v>
      </c>
      <c r="G904" s="46" t="s">
        <v>232</v>
      </c>
      <c r="I904" s="46" t="s">
        <v>232</v>
      </c>
      <c r="J904" s="46" t="str">
        <f>IF(I904="","",_xlfn.LET(_xlpm.x,VLOOKUP(I904,'2026-01-09_taxon-match'!$A$2:$N$81,4,FALSE),IF(_xlpm.x=0,"",_xlpm.x)))</f>
        <v>Terebellidae</v>
      </c>
      <c r="L904" s="46" t="str">
        <f>IF(I904="","",_xlfn.LET(_xlpm.x,VLOOKUP(I904,'2026-01-09_taxon-match'!$A$2:$N$81,3,FALSE),IF(_xlpm.x=0,"",_xlpm.x)))</f>
        <v/>
      </c>
      <c r="M904" s="46" t="str">
        <f>IF($I904="","",_xlfn.LET(_xlpm.x,VLOOKUP($I904,'2026-01-09_taxon-match'!$A$2:$N$81,5,FALSE),IF(_xlpm.x=0,"",_xlpm.x)))</f>
        <v/>
      </c>
      <c r="N904" s="46" t="str">
        <f>IF($I904="","",_xlfn.LET(_xlpm.x,VLOOKUP($I904,'2026-01-09_taxon-match'!$A$2:$N$81,6,FALSE),IF(_xlpm.x=0,"",_xlpm.x)))</f>
        <v/>
      </c>
      <c r="O904" s="46" t="str">
        <f>IF($I904="","",_xlfn.LET(_xlpm.x,VLOOKUP($I904,'2026-01-09_taxon-match'!$A$2:$N$81,7,FALSE),IF(_xlpm.x=0,"",_xlpm.x)))</f>
        <v/>
      </c>
      <c r="P904" s="46" t="str">
        <f>IF($I904="","",_xlfn.LET(_xlpm.x,VLOOKUP($I904,'2026-01-09_taxon-match'!$A$2:$N$81,8,FALSE),IF(_xlpm.x=0,"",_xlpm.x)))</f>
        <v/>
      </c>
      <c r="Q904" s="46" t="str">
        <f>IF($I904="","",_xlfn.LET(_xlpm.x,VLOOKUP($I904,'2026-01-09_taxon-match'!$A$2:$N$81,9,FALSE),IF(_xlpm.x=0,"",_xlpm.x)))</f>
        <v/>
      </c>
      <c r="R904" s="46" t="str">
        <f>IF($I904="","",_xlfn.LET(_xlpm.x,VLOOKUP($I904,'2026-01-09_taxon-match'!$A$2:$N$81,10,FALSE),IF(_xlpm.x=0,"",_xlpm.x)))</f>
        <v/>
      </c>
      <c r="S904" s="46" t="str">
        <f>IF($I904="","",_xlfn.LET(_xlpm.x,VLOOKUP($I904,'2026-01-09_taxon-match'!$A$2:$N$81,11,FALSE),IF(_xlpm.x=0,"",_xlpm.x)))</f>
        <v/>
      </c>
      <c r="T904" s="46" t="str">
        <f>IF($I904="","",_xlfn.LET(_xlpm.x,VLOOKUP($I904,'2026-01-09_taxon-match'!$A$2:$N$81,13,FALSE),IF(_xlpm.x=0,"",_xlpm.x)))</f>
        <v/>
      </c>
      <c r="U904" s="46">
        <v>1</v>
      </c>
      <c r="V904" s="46" t="s">
        <v>58</v>
      </c>
      <c r="Y904" s="46" t="str">
        <f>IF(V904="","",_xlfn.LET(_xlpm.x,VLOOKUP(V904,'Drop-down_menus'!$D$2:$E$13,2,FALSE),IF(_xlpm.x=0,"",_xlpm.x)))</f>
        <v>https://orcid.org/0000-0002-9708-1761</v>
      </c>
      <c r="Z904" s="46" t="str">
        <f>IF(W904="","",_xlfn.LET(_xlpm.x,VLOOKUP(W904,'Drop-down_menus'!$D$2:$E$13,2,FALSE),IF(_xlpm.x=0,"",_xlpm.x)))</f>
        <v/>
      </c>
      <c r="AA904" s="46" t="str">
        <f>IF(X904="","",_xlfn.LET(_xlpm.x,VLOOKUP(X904,'Drop-down_menus'!$D$2:$E$13,2,FALSE),IF(_xlpm.x=0,"",_xlpm.x)))</f>
        <v/>
      </c>
      <c r="AB904" s="14" t="s">
        <v>317</v>
      </c>
      <c r="AC904" s="14" t="s">
        <v>233</v>
      </c>
    </row>
    <row r="905" spans="2:30" ht="13.5" customHeight="1">
      <c r="B905" s="46">
        <v>694</v>
      </c>
      <c r="C905" s="46" t="s">
        <v>123</v>
      </c>
      <c r="D905" s="46" t="b">
        <f>COUNTIF(Events!$B$2:$B$171, C905) &gt; 0</f>
        <v>1</v>
      </c>
      <c r="G905" s="46" t="s">
        <v>1202</v>
      </c>
      <c r="I905" s="46" t="s">
        <v>1338</v>
      </c>
      <c r="J905" s="46" t="str">
        <f>IF(I905="","",_xlfn.LET(_xlpm.x,VLOOKUP(I905,'2026-01-09_taxon-match'!$A$2:$N$81,4,FALSE),IF(_xlpm.x=0,"",_xlpm.x)))</f>
        <v>Polynoidae</v>
      </c>
      <c r="K905" s="46" t="s">
        <v>1318</v>
      </c>
      <c r="L905" s="46" t="str">
        <f>IF(I905="","",_xlfn.LET(_xlpm.x,VLOOKUP(I905,'2026-01-09_taxon-match'!$A$2:$N$81,3,FALSE),IF(_xlpm.x=0,"",_xlpm.x)))</f>
        <v>urn:lsid:marinespecies.org:taxname:939</v>
      </c>
      <c r="M905" s="46" t="str">
        <f>IF($I905="","",_xlfn.LET(_xlpm.x,VLOOKUP($I905,'2026-01-09_taxon-match'!$A$2:$N$81,5,FALSE),IF(_xlpm.x=0,"",_xlpm.x)))</f>
        <v>Kinberg, 1856</v>
      </c>
      <c r="N905" s="46" t="str">
        <f>IF($I905="","",_xlfn.LET(_xlpm.x,VLOOKUP($I905,'2026-01-09_taxon-match'!$A$2:$N$81,6,FALSE),IF(_xlpm.x=0,"",_xlpm.x)))</f>
        <v>Animalia</v>
      </c>
      <c r="O905" s="46" t="str">
        <f>IF($I905="","",_xlfn.LET(_xlpm.x,VLOOKUP($I905,'2026-01-09_taxon-match'!$A$2:$N$81,7,FALSE),IF(_xlpm.x=0,"",_xlpm.x)))</f>
        <v>Annelida</v>
      </c>
      <c r="P905" s="46" t="str">
        <f>IF($I905="","",_xlfn.LET(_xlpm.x,VLOOKUP($I905,'2026-01-09_taxon-match'!$A$2:$N$81,8,FALSE),IF(_xlpm.x=0,"",_xlpm.x)))</f>
        <v>Polychaeta</v>
      </c>
      <c r="Q905" s="46" t="str">
        <f>IF($I905="","",_xlfn.LET(_xlpm.x,VLOOKUP($I905,'2026-01-09_taxon-match'!$A$2:$N$81,9,FALSE),IF(_xlpm.x=0,"",_xlpm.x)))</f>
        <v>Phyllodocida</v>
      </c>
      <c r="R905" s="46" t="str">
        <f>IF($I905="","",_xlfn.LET(_xlpm.x,VLOOKUP($I905,'2026-01-09_taxon-match'!$A$2:$N$81,10,FALSE),IF(_xlpm.x=0,"",_xlpm.x)))</f>
        <v>Polynoidae</v>
      </c>
      <c r="S905" s="46" t="str">
        <f>IF($I905="","",_xlfn.LET(_xlpm.x,VLOOKUP($I905,'2026-01-09_taxon-match'!$A$2:$N$81,11,FALSE),IF(_xlpm.x=0,"",_xlpm.x)))</f>
        <v/>
      </c>
      <c r="T905" s="46" t="str">
        <f>IF($I905="","",_xlfn.LET(_xlpm.x,VLOOKUP($I905,'2026-01-09_taxon-match'!$A$2:$N$81,13,FALSE),IF(_xlpm.x=0,"",_xlpm.x)))</f>
        <v/>
      </c>
      <c r="U905" s="46">
        <v>1</v>
      </c>
      <c r="V905" s="2" t="s">
        <v>58</v>
      </c>
      <c r="Y905" s="46" t="str">
        <f>IF(V905="","",_xlfn.LET(_xlpm.x,VLOOKUP(V905,'Drop-down_menus'!$D$2:$E$13,2,FALSE),IF(_xlpm.x=0,"",_xlpm.x)))</f>
        <v>https://orcid.org/0000-0002-9708-1761</v>
      </c>
      <c r="Z905" s="46" t="str">
        <f>IF(W905="","",_xlfn.LET(_xlpm.x,VLOOKUP(W905,'Drop-down_menus'!$D$2:$E$13,2,FALSE),IF(_xlpm.x=0,"",_xlpm.x)))</f>
        <v/>
      </c>
      <c r="AA905" s="46" t="str">
        <f>IF(X905="","",_xlfn.LET(_xlpm.x,VLOOKUP(X905,'Drop-down_menus'!$D$2:$E$13,2,FALSE),IF(_xlpm.x=0,"",_xlpm.x)))</f>
        <v/>
      </c>
      <c r="AB905" s="46" t="s">
        <v>1254</v>
      </c>
      <c r="AC905" s="46" t="s">
        <v>1256</v>
      </c>
    </row>
    <row r="906" spans="2:30" ht="13.5" customHeight="1">
      <c r="B906" s="46">
        <v>694</v>
      </c>
      <c r="C906" s="46" t="s">
        <v>123</v>
      </c>
      <c r="D906" s="46" t="b">
        <f>COUNTIF(Events!$B$2:$B$171, C906) &gt; 0</f>
        <v>1</v>
      </c>
      <c r="E906" s="46" t="s">
        <v>169</v>
      </c>
      <c r="F906" s="46" t="s">
        <v>234</v>
      </c>
      <c r="G906" s="46" t="s">
        <v>310</v>
      </c>
      <c r="I906" s="46" t="s">
        <v>1338</v>
      </c>
      <c r="J906" s="46" t="str">
        <f>IF(I906="","",_xlfn.LET(_xlpm.x,VLOOKUP(I906,'2026-01-09_taxon-match'!$A$2:$N$81,4,FALSE),IF(_xlpm.x=0,"",_xlpm.x)))</f>
        <v>Polynoidae</v>
      </c>
      <c r="L906" s="46" t="str">
        <f>IF(I906="","",_xlfn.LET(_xlpm.x,VLOOKUP(I906,'2026-01-09_taxon-match'!$A$2:$N$81,3,FALSE),IF(_xlpm.x=0,"",_xlpm.x)))</f>
        <v>urn:lsid:marinespecies.org:taxname:939</v>
      </c>
      <c r="M906" s="46" t="str">
        <f>IF($I906="","",_xlfn.LET(_xlpm.x,VLOOKUP($I906,'2026-01-09_taxon-match'!$A$2:$N$81,5,FALSE),IF(_xlpm.x=0,"",_xlpm.x)))</f>
        <v>Kinberg, 1856</v>
      </c>
      <c r="N906" s="46" t="str">
        <f>IF($I906="","",_xlfn.LET(_xlpm.x,VLOOKUP($I906,'2026-01-09_taxon-match'!$A$2:$N$81,6,FALSE),IF(_xlpm.x=0,"",_xlpm.x)))</f>
        <v>Animalia</v>
      </c>
      <c r="O906" s="46" t="str">
        <f>IF($I906="","",_xlfn.LET(_xlpm.x,VLOOKUP($I906,'2026-01-09_taxon-match'!$A$2:$N$81,7,FALSE),IF(_xlpm.x=0,"",_xlpm.x)))</f>
        <v>Annelida</v>
      </c>
      <c r="P906" s="46" t="str">
        <f>IF($I906="","",_xlfn.LET(_xlpm.x,VLOOKUP($I906,'2026-01-09_taxon-match'!$A$2:$N$81,8,FALSE),IF(_xlpm.x=0,"",_xlpm.x)))</f>
        <v>Polychaeta</v>
      </c>
      <c r="Q906" s="46" t="str">
        <f>IF($I906="","",_xlfn.LET(_xlpm.x,VLOOKUP($I906,'2026-01-09_taxon-match'!$A$2:$N$81,9,FALSE),IF(_xlpm.x=0,"",_xlpm.x)))</f>
        <v>Phyllodocida</v>
      </c>
      <c r="R906" s="46" t="str">
        <f>IF($I906="","",_xlfn.LET(_xlpm.x,VLOOKUP($I906,'2026-01-09_taxon-match'!$A$2:$N$81,10,FALSE),IF(_xlpm.x=0,"",_xlpm.x)))</f>
        <v>Polynoidae</v>
      </c>
      <c r="S906" s="46" t="str">
        <f>IF($I906="","",_xlfn.LET(_xlpm.x,VLOOKUP($I906,'2026-01-09_taxon-match'!$A$2:$N$81,11,FALSE),IF(_xlpm.x=0,"",_xlpm.x)))</f>
        <v/>
      </c>
      <c r="T906" s="46" t="str">
        <f>IF($I906="","",_xlfn.LET(_xlpm.x,VLOOKUP($I906,'2026-01-09_taxon-match'!$A$2:$N$81,13,FALSE),IF(_xlpm.x=0,"",_xlpm.x)))</f>
        <v/>
      </c>
      <c r="U906" s="46">
        <v>1</v>
      </c>
      <c r="V906" s="46" t="s">
        <v>58</v>
      </c>
      <c r="Y906" s="46" t="str">
        <f>IF(V906="","",_xlfn.LET(_xlpm.x,VLOOKUP(V906,'Drop-down_menus'!$D$2:$E$13,2,FALSE),IF(_xlpm.x=0,"",_xlpm.x)))</f>
        <v>https://orcid.org/0000-0002-9708-1761</v>
      </c>
      <c r="Z906" s="46" t="str">
        <f>IF(W906="","",_xlfn.LET(_xlpm.x,VLOOKUP(W906,'Drop-down_menus'!$D$2:$E$13,2,FALSE),IF(_xlpm.x=0,"",_xlpm.x)))</f>
        <v/>
      </c>
      <c r="AA906" s="46" t="str">
        <f>IF(X906="","",_xlfn.LET(_xlpm.x,VLOOKUP(X906,'Drop-down_menus'!$D$2:$E$13,2,FALSE),IF(_xlpm.x=0,"",_xlpm.x)))</f>
        <v/>
      </c>
      <c r="AB906" s="14" t="s">
        <v>317</v>
      </c>
      <c r="AC906" s="14" t="s">
        <v>233</v>
      </c>
    </row>
    <row r="907" spans="2:30" ht="13.5" customHeight="1">
      <c r="B907" s="46">
        <v>695</v>
      </c>
      <c r="C907" s="46" t="s">
        <v>123</v>
      </c>
      <c r="D907" s="46" t="b">
        <f>COUNTIF(Events!$B$2:$B$171, C907) &gt; 0</f>
        <v>1</v>
      </c>
      <c r="G907" s="46" t="s">
        <v>1223</v>
      </c>
      <c r="I907" s="46" t="s">
        <v>313</v>
      </c>
      <c r="J907" s="46" t="str">
        <f>IF(I907="","",_xlfn.LET(_xlpm.x,VLOOKUP(I907,'2026-01-09_taxon-match'!$A$2:$N$81,4,FALSE),IF(_xlpm.x=0,"",_xlpm.x)))</f>
        <v>Hydrozoa</v>
      </c>
      <c r="K907" s="46" t="s">
        <v>1318</v>
      </c>
      <c r="L907" s="46" t="str">
        <f>IF(I907="","",_xlfn.LET(_xlpm.x,VLOOKUP(I907,'2026-01-09_taxon-match'!$A$2:$N$81,3,FALSE),IF(_xlpm.x=0,"",_xlpm.x)))</f>
        <v>urn:lsid:marinespecies.org:taxname:1337</v>
      </c>
      <c r="M907" s="46" t="str">
        <f>IF($I907="","",_xlfn.LET(_xlpm.x,VLOOKUP($I907,'2026-01-09_taxon-match'!$A$2:$N$81,5,FALSE),IF(_xlpm.x=0,"",_xlpm.x)))</f>
        <v>Owen, 1843</v>
      </c>
      <c r="N907" s="46" t="str">
        <f>IF($I907="","",_xlfn.LET(_xlpm.x,VLOOKUP($I907,'2026-01-09_taxon-match'!$A$2:$N$81,6,FALSE),IF(_xlpm.x=0,"",_xlpm.x)))</f>
        <v>Animalia</v>
      </c>
      <c r="O907" s="46" t="str">
        <f>IF($I907="","",_xlfn.LET(_xlpm.x,VLOOKUP($I907,'2026-01-09_taxon-match'!$A$2:$N$81,7,FALSE),IF(_xlpm.x=0,"",_xlpm.x)))</f>
        <v>Cnidaria</v>
      </c>
      <c r="P907" s="46" t="str">
        <f>IF($I907="","",_xlfn.LET(_xlpm.x,VLOOKUP($I907,'2026-01-09_taxon-match'!$A$2:$N$81,8,FALSE),IF(_xlpm.x=0,"",_xlpm.x)))</f>
        <v>Hydrozoa</v>
      </c>
      <c r="Q907" s="46" t="str">
        <f>IF($I907="","",_xlfn.LET(_xlpm.x,VLOOKUP($I907,'2026-01-09_taxon-match'!$A$2:$N$81,9,FALSE),IF(_xlpm.x=0,"",_xlpm.x)))</f>
        <v/>
      </c>
      <c r="R907" s="46" t="str">
        <f>IF($I907="","",_xlfn.LET(_xlpm.x,VLOOKUP($I907,'2026-01-09_taxon-match'!$A$2:$N$81,10,FALSE),IF(_xlpm.x=0,"",_xlpm.x)))</f>
        <v/>
      </c>
      <c r="S907" s="46" t="str">
        <f>IF($I907="","",_xlfn.LET(_xlpm.x,VLOOKUP($I907,'2026-01-09_taxon-match'!$A$2:$N$81,11,FALSE),IF(_xlpm.x=0,"",_xlpm.x)))</f>
        <v/>
      </c>
      <c r="T907" s="46" t="str">
        <f>IF($I907="","",_xlfn.LET(_xlpm.x,VLOOKUP($I907,'2026-01-09_taxon-match'!$A$2:$N$81,13,FALSE),IF(_xlpm.x=0,"",_xlpm.x)))</f>
        <v/>
      </c>
      <c r="U907" s="46">
        <v>1</v>
      </c>
      <c r="V907" s="2" t="s">
        <v>58</v>
      </c>
      <c r="Y907" s="46" t="str">
        <f>IF(V907="","",_xlfn.LET(_xlpm.x,VLOOKUP(V907,'Drop-down_menus'!$D$2:$E$13,2,FALSE),IF(_xlpm.x=0,"",_xlpm.x)))</f>
        <v>https://orcid.org/0000-0002-9708-1761</v>
      </c>
      <c r="Z907" s="46" t="str">
        <f>IF(W907="","",_xlfn.LET(_xlpm.x,VLOOKUP(W907,'Drop-down_menus'!$D$2:$E$13,2,FALSE),IF(_xlpm.x=0,"",_xlpm.x)))</f>
        <v/>
      </c>
      <c r="AA907" s="46" t="str">
        <f>IF(X907="","",_xlfn.LET(_xlpm.x,VLOOKUP(X907,'Drop-down_menus'!$D$2:$E$13,2,FALSE),IF(_xlpm.x=0,"",_xlpm.x)))</f>
        <v/>
      </c>
      <c r="AB907" s="46" t="s">
        <v>1254</v>
      </c>
      <c r="AC907" s="46" t="s">
        <v>1256</v>
      </c>
    </row>
    <row r="908" spans="2:30" ht="13.5" customHeight="1">
      <c r="B908" s="46">
        <v>695</v>
      </c>
      <c r="C908" s="46" t="s">
        <v>123</v>
      </c>
      <c r="D908" s="46" t="b">
        <f>COUNTIF(Events!$B$2:$B$171, C908) &gt; 0</f>
        <v>1</v>
      </c>
      <c r="E908" s="46" t="s">
        <v>169</v>
      </c>
      <c r="F908" s="46" t="s">
        <v>234</v>
      </c>
      <c r="G908" s="46" t="s">
        <v>313</v>
      </c>
      <c r="I908" s="46" t="s">
        <v>313</v>
      </c>
      <c r="J908" s="46" t="str">
        <f>IF(I908="","",_xlfn.LET(_xlpm.x,VLOOKUP(I908,'2026-01-09_taxon-match'!$A$2:$N$81,4,FALSE),IF(_xlpm.x=0,"",_xlpm.x)))</f>
        <v>Hydrozoa</v>
      </c>
      <c r="L908" s="46" t="str">
        <f>IF(I908="","",_xlfn.LET(_xlpm.x,VLOOKUP(I908,'2026-01-09_taxon-match'!$A$2:$N$81,3,FALSE),IF(_xlpm.x=0,"",_xlpm.x)))</f>
        <v>urn:lsid:marinespecies.org:taxname:1337</v>
      </c>
      <c r="M908" s="46" t="str">
        <f>IF($I908="","",_xlfn.LET(_xlpm.x,VLOOKUP($I908,'2026-01-09_taxon-match'!$A$2:$N$81,5,FALSE),IF(_xlpm.x=0,"",_xlpm.x)))</f>
        <v>Owen, 1843</v>
      </c>
      <c r="N908" s="46" t="str">
        <f>IF($I908="","",_xlfn.LET(_xlpm.x,VLOOKUP($I908,'2026-01-09_taxon-match'!$A$2:$N$81,6,FALSE),IF(_xlpm.x=0,"",_xlpm.x)))</f>
        <v>Animalia</v>
      </c>
      <c r="O908" s="46" t="str">
        <f>IF($I908="","",_xlfn.LET(_xlpm.x,VLOOKUP($I908,'2026-01-09_taxon-match'!$A$2:$N$81,7,FALSE),IF(_xlpm.x=0,"",_xlpm.x)))</f>
        <v>Cnidaria</v>
      </c>
      <c r="P908" s="46" t="str">
        <f>IF($I908="","",_xlfn.LET(_xlpm.x,VLOOKUP($I908,'2026-01-09_taxon-match'!$A$2:$N$81,8,FALSE),IF(_xlpm.x=0,"",_xlpm.x)))</f>
        <v>Hydrozoa</v>
      </c>
      <c r="Q908" s="46" t="str">
        <f>IF($I908="","",_xlfn.LET(_xlpm.x,VLOOKUP($I908,'2026-01-09_taxon-match'!$A$2:$N$81,9,FALSE),IF(_xlpm.x=0,"",_xlpm.x)))</f>
        <v/>
      </c>
      <c r="R908" s="46" t="str">
        <f>IF($I908="","",_xlfn.LET(_xlpm.x,VLOOKUP($I908,'2026-01-09_taxon-match'!$A$2:$N$81,10,FALSE),IF(_xlpm.x=0,"",_xlpm.x)))</f>
        <v/>
      </c>
      <c r="S908" s="46" t="str">
        <f>IF($I908="","",_xlfn.LET(_xlpm.x,VLOOKUP($I908,'2026-01-09_taxon-match'!$A$2:$N$81,11,FALSE),IF(_xlpm.x=0,"",_xlpm.x)))</f>
        <v/>
      </c>
      <c r="T908" s="46" t="str">
        <f>IF($I908="","",_xlfn.LET(_xlpm.x,VLOOKUP($I908,'2026-01-09_taxon-match'!$A$2:$N$81,13,FALSE),IF(_xlpm.x=0,"",_xlpm.x)))</f>
        <v/>
      </c>
      <c r="U908" s="46">
        <v>1</v>
      </c>
      <c r="V908" s="46" t="s">
        <v>58</v>
      </c>
      <c r="Y908" s="46" t="str">
        <f>IF(V908="","",_xlfn.LET(_xlpm.x,VLOOKUP(V908,'Drop-down_menus'!$D$2:$E$13,2,FALSE),IF(_xlpm.x=0,"",_xlpm.x)))</f>
        <v>https://orcid.org/0000-0002-9708-1761</v>
      </c>
      <c r="Z908" s="46" t="str">
        <f>IF(W908="","",_xlfn.LET(_xlpm.x,VLOOKUP(W908,'Drop-down_menus'!$D$2:$E$13,2,FALSE),IF(_xlpm.x=0,"",_xlpm.x)))</f>
        <v/>
      </c>
      <c r="AA908" s="46" t="str">
        <f>IF(X908="","",_xlfn.LET(_xlpm.x,VLOOKUP(X908,'Drop-down_menus'!$D$2:$E$13,2,FALSE),IF(_xlpm.x=0,"",_xlpm.x)))</f>
        <v/>
      </c>
      <c r="AB908" s="14" t="s">
        <v>317</v>
      </c>
      <c r="AC908" s="14" t="s">
        <v>233</v>
      </c>
    </row>
    <row r="909" spans="2:30" ht="13.5" customHeight="1">
      <c r="B909" s="46">
        <v>795</v>
      </c>
      <c r="C909" s="46" t="s">
        <v>134</v>
      </c>
      <c r="D909" s="46" t="b">
        <f>COUNTIF(Events!$B$2:$B$171, C909) &gt; 0</f>
        <v>1</v>
      </c>
      <c r="E909" s="46" t="s">
        <v>164</v>
      </c>
      <c r="F909" s="46" t="s">
        <v>1081</v>
      </c>
      <c r="J909" s="46" t="str">
        <f>IF(I909="","",_xlfn.LET(_xlpm.x,VLOOKUP(I909,'2026-01-09_taxon-match'!$A$2:$N$81,4,FALSE),IF(_xlpm.x=0,"",_xlpm.x)))</f>
        <v/>
      </c>
      <c r="L909" s="46" t="str">
        <f>IF(I909="","",_xlfn.LET(_xlpm.x,VLOOKUP(I909,'2026-01-09_taxon-match'!$A$2:$N$81,3,FALSE),IF(_xlpm.x=0,"",_xlpm.x)))</f>
        <v/>
      </c>
      <c r="M909" s="46" t="str">
        <f>IF($I909="","",_xlfn.LET(_xlpm.x,VLOOKUP($I909,'2026-01-09_taxon-match'!$A$2:$N$81,5,FALSE),IF(_xlpm.x=0,"",_xlpm.x)))</f>
        <v/>
      </c>
      <c r="N909" s="46" t="str">
        <f>IF($I909="","",_xlfn.LET(_xlpm.x,VLOOKUP($I909,'2026-01-09_taxon-match'!$A$2:$N$81,6,FALSE),IF(_xlpm.x=0,"",_xlpm.x)))</f>
        <v/>
      </c>
      <c r="O909" s="46" t="str">
        <f>IF($I909="","",_xlfn.LET(_xlpm.x,VLOOKUP($I909,'2026-01-09_taxon-match'!$A$2:$N$81,7,FALSE),IF(_xlpm.x=0,"",_xlpm.x)))</f>
        <v/>
      </c>
      <c r="P909" s="46" t="str">
        <f>IF($I909="","",_xlfn.LET(_xlpm.x,VLOOKUP($I909,'2026-01-09_taxon-match'!$A$2:$N$81,8,FALSE),IF(_xlpm.x=0,"",_xlpm.x)))</f>
        <v/>
      </c>
      <c r="Q909" s="46" t="str">
        <f>IF($I909="","",_xlfn.LET(_xlpm.x,VLOOKUP($I909,'2026-01-09_taxon-match'!$A$2:$N$81,9,FALSE),IF(_xlpm.x=0,"",_xlpm.x)))</f>
        <v/>
      </c>
      <c r="R909" s="46" t="str">
        <f>IF($I909="","",_xlfn.LET(_xlpm.x,VLOOKUP($I909,'2026-01-09_taxon-match'!$A$2:$N$81,10,FALSE),IF(_xlpm.x=0,"",_xlpm.x)))</f>
        <v/>
      </c>
      <c r="S909" s="46" t="str">
        <f>IF($I909="","",_xlfn.LET(_xlpm.x,VLOOKUP($I909,'2026-01-09_taxon-match'!$A$2:$N$81,11,FALSE),IF(_xlpm.x=0,"",_xlpm.x)))</f>
        <v/>
      </c>
      <c r="T909" s="46" t="str">
        <f>IF($I909="","",_xlfn.LET(_xlpm.x,VLOOKUP($I909,'2026-01-09_taxon-match'!$A$2:$N$81,13,FALSE),IF(_xlpm.x=0,"",_xlpm.x)))</f>
        <v/>
      </c>
      <c r="V909" s="46" t="s">
        <v>32</v>
      </c>
      <c r="W909" s="15" t="s">
        <v>135</v>
      </c>
      <c r="Y909" s="46" t="str">
        <f>IF(V909="","",_xlfn.LET(_xlpm.x,VLOOKUP(V909,'Drop-down_menus'!$D$2:$E$13,2,FALSE),IF(_xlpm.x=0,"",_xlpm.x)))</f>
        <v>https://orcid.org/0000-0001-5748-602X</v>
      </c>
      <c r="Z909" s="46" t="str">
        <f>IF(W909="","",_xlfn.LET(_xlpm.x,VLOOKUP(W909,'Drop-down_menus'!$D$2:$E$13,2,FALSE),IF(_xlpm.x=0,"",_xlpm.x)))</f>
        <v/>
      </c>
      <c r="AA909" s="46" t="str">
        <f>IF(X909="","",_xlfn.LET(_xlpm.x,VLOOKUP(X909,'Drop-down_menus'!$D$2:$E$13,2,FALSE),IF(_xlpm.x=0,"",_xlpm.x)))</f>
        <v/>
      </c>
      <c r="AB909" s="14"/>
      <c r="AC909" s="14" t="s">
        <v>166</v>
      </c>
    </row>
    <row r="910" spans="2:30" ht="13.5" customHeight="1">
      <c r="B910" s="46">
        <v>796</v>
      </c>
      <c r="C910" s="46" t="s">
        <v>136</v>
      </c>
      <c r="D910" s="46" t="b">
        <f>COUNTIF(Events!$B$2:$B$171, C910) &gt; 0</f>
        <v>1</v>
      </c>
      <c r="E910" s="46" t="s">
        <v>164</v>
      </c>
      <c r="F910" s="46" t="s">
        <v>1081</v>
      </c>
      <c r="J910" s="46" t="str">
        <f>IF(I910="","",_xlfn.LET(_xlpm.x,VLOOKUP(I910,'2026-01-09_taxon-match'!$A$2:$N$81,4,FALSE),IF(_xlpm.x=0,"",_xlpm.x)))</f>
        <v/>
      </c>
      <c r="L910" s="46" t="str">
        <f>IF(I910="","",_xlfn.LET(_xlpm.x,VLOOKUP(I910,'2026-01-09_taxon-match'!$A$2:$N$81,3,FALSE),IF(_xlpm.x=0,"",_xlpm.x)))</f>
        <v/>
      </c>
      <c r="M910" s="46" t="str">
        <f>IF($I910="","",_xlfn.LET(_xlpm.x,VLOOKUP($I910,'2026-01-09_taxon-match'!$A$2:$N$81,5,FALSE),IF(_xlpm.x=0,"",_xlpm.x)))</f>
        <v/>
      </c>
      <c r="N910" s="46" t="str">
        <f>IF($I910="","",_xlfn.LET(_xlpm.x,VLOOKUP($I910,'2026-01-09_taxon-match'!$A$2:$N$81,6,FALSE),IF(_xlpm.x=0,"",_xlpm.x)))</f>
        <v/>
      </c>
      <c r="O910" s="46" t="str">
        <f>IF($I910="","",_xlfn.LET(_xlpm.x,VLOOKUP($I910,'2026-01-09_taxon-match'!$A$2:$N$81,7,FALSE),IF(_xlpm.x=0,"",_xlpm.x)))</f>
        <v/>
      </c>
      <c r="P910" s="46" t="str">
        <f>IF($I910="","",_xlfn.LET(_xlpm.x,VLOOKUP($I910,'2026-01-09_taxon-match'!$A$2:$N$81,8,FALSE),IF(_xlpm.x=0,"",_xlpm.x)))</f>
        <v/>
      </c>
      <c r="Q910" s="46" t="str">
        <f>IF($I910="","",_xlfn.LET(_xlpm.x,VLOOKUP($I910,'2026-01-09_taxon-match'!$A$2:$N$81,9,FALSE),IF(_xlpm.x=0,"",_xlpm.x)))</f>
        <v/>
      </c>
      <c r="R910" s="46" t="str">
        <f>IF($I910="","",_xlfn.LET(_xlpm.x,VLOOKUP($I910,'2026-01-09_taxon-match'!$A$2:$N$81,10,FALSE),IF(_xlpm.x=0,"",_xlpm.x)))</f>
        <v/>
      </c>
      <c r="S910" s="46" t="str">
        <f>IF($I910="","",_xlfn.LET(_xlpm.x,VLOOKUP($I910,'2026-01-09_taxon-match'!$A$2:$N$81,11,FALSE),IF(_xlpm.x=0,"",_xlpm.x)))</f>
        <v/>
      </c>
      <c r="T910" s="46" t="str">
        <f>IF($I910="","",_xlfn.LET(_xlpm.x,VLOOKUP($I910,'2026-01-09_taxon-match'!$A$2:$N$81,13,FALSE),IF(_xlpm.x=0,"",_xlpm.x)))</f>
        <v/>
      </c>
      <c r="V910" s="46" t="s">
        <v>32</v>
      </c>
      <c r="W910" s="46" t="s">
        <v>28</v>
      </c>
      <c r="Y910" s="46" t="str">
        <f>IF(V910="","",_xlfn.LET(_xlpm.x,VLOOKUP(V910,'Drop-down_menus'!$D$2:$E$13,2,FALSE),IF(_xlpm.x=0,"",_xlpm.x)))</f>
        <v>https://orcid.org/0000-0001-5748-602X</v>
      </c>
      <c r="Z910" s="46" t="str">
        <f>IF(W910="","",_xlfn.LET(_xlpm.x,VLOOKUP(W910,'Drop-down_menus'!$D$2:$E$13,2,FALSE),IF(_xlpm.x=0,"",_xlpm.x)))</f>
        <v>https://orcid.org/0000-0002-9037-7623</v>
      </c>
      <c r="AA910" s="46" t="str">
        <f>IF(X910="","",_xlfn.LET(_xlpm.x,VLOOKUP(X910,'Drop-down_menus'!$D$2:$E$13,2,FALSE),IF(_xlpm.x=0,"",_xlpm.x)))</f>
        <v/>
      </c>
      <c r="AB910" s="14"/>
      <c r="AC910" s="14" t="s">
        <v>166</v>
      </c>
    </row>
    <row r="911" spans="2:30" ht="13.5" customHeight="1">
      <c r="B911" s="46">
        <v>797</v>
      </c>
      <c r="C911" s="46" t="s">
        <v>124</v>
      </c>
      <c r="D911" s="46" t="b">
        <f>COUNTIF(Events!$B$2:$B$171, C911) &gt; 0</f>
        <v>1</v>
      </c>
      <c r="E911" s="46" t="s">
        <v>169</v>
      </c>
      <c r="F911" s="46" t="s">
        <v>170</v>
      </c>
      <c r="G911" s="46" t="s">
        <v>183</v>
      </c>
      <c r="I911" s="46" t="s">
        <v>183</v>
      </c>
      <c r="J911" s="46" t="str">
        <f>IF(I911="","",_xlfn.LET(_xlpm.x,VLOOKUP(I911,'2026-01-09_taxon-match'!$A$2:$N$81,4,FALSE),IF(_xlpm.x=0,"",_xlpm.x)))</f>
        <v>Amphipoda</v>
      </c>
      <c r="L911" s="46" t="str">
        <f>IF(I911="","",_xlfn.LET(_xlpm.x,VLOOKUP(I911,'2026-01-09_taxon-match'!$A$2:$N$81,3,FALSE),IF(_xlpm.x=0,"",_xlpm.x)))</f>
        <v>urn:lsid:marinespecies.org:taxname:1135</v>
      </c>
      <c r="M911" s="46" t="str">
        <f>IF($I911="","",_xlfn.LET(_xlpm.x,VLOOKUP($I911,'2026-01-09_taxon-match'!$A$2:$N$81,5,FALSE),IF(_xlpm.x=0,"",_xlpm.x)))</f>
        <v>Latreille, 1816</v>
      </c>
      <c r="N911" s="46" t="str">
        <f>IF($I911="","",_xlfn.LET(_xlpm.x,VLOOKUP($I911,'2026-01-09_taxon-match'!$A$2:$N$81,6,FALSE),IF(_xlpm.x=0,"",_xlpm.x)))</f>
        <v>Animalia</v>
      </c>
      <c r="O911" s="46" t="str">
        <f>IF($I911="","",_xlfn.LET(_xlpm.x,VLOOKUP($I911,'2026-01-09_taxon-match'!$A$2:$N$81,7,FALSE),IF(_xlpm.x=0,"",_xlpm.x)))</f>
        <v>Arthropoda</v>
      </c>
      <c r="P911" s="46" t="str">
        <f>IF($I911="","",_xlfn.LET(_xlpm.x,VLOOKUP($I911,'2026-01-09_taxon-match'!$A$2:$N$81,8,FALSE),IF(_xlpm.x=0,"",_xlpm.x)))</f>
        <v>Malacostraca</v>
      </c>
      <c r="Q911" s="46" t="str">
        <f>IF($I911="","",_xlfn.LET(_xlpm.x,VLOOKUP($I911,'2026-01-09_taxon-match'!$A$2:$N$81,9,FALSE),IF(_xlpm.x=0,"",_xlpm.x)))</f>
        <v>Amphipoda</v>
      </c>
      <c r="R911" s="46" t="str">
        <f>IF($I911="","",_xlfn.LET(_xlpm.x,VLOOKUP($I911,'2026-01-09_taxon-match'!$A$2:$N$81,10,FALSE),IF(_xlpm.x=0,"",_xlpm.x)))</f>
        <v/>
      </c>
      <c r="S911" s="46" t="str">
        <f>IF($I911="","",_xlfn.LET(_xlpm.x,VLOOKUP($I911,'2026-01-09_taxon-match'!$A$2:$N$81,11,FALSE),IF(_xlpm.x=0,"",_xlpm.x)))</f>
        <v/>
      </c>
      <c r="T911" s="46" t="str">
        <f>IF($I911="","",_xlfn.LET(_xlpm.x,VLOOKUP($I911,'2026-01-09_taxon-match'!$A$2:$N$81,13,FALSE),IF(_xlpm.x=0,"",_xlpm.x)))</f>
        <v/>
      </c>
      <c r="U911" s="46">
        <v>500</v>
      </c>
      <c r="V911" s="46" t="s">
        <v>42</v>
      </c>
      <c r="Y911" s="46" t="str">
        <f>IF(V911="","",_xlfn.LET(_xlpm.x,VLOOKUP(V911,'Drop-down_menus'!$D$2:$E$13,2,FALSE),IF(_xlpm.x=0,"",_xlpm.x)))</f>
        <v/>
      </c>
      <c r="Z911" s="46" t="str">
        <f>IF(W911="","",_xlfn.LET(_xlpm.x,VLOOKUP(W911,'Drop-down_menus'!$D$2:$E$13,2,FALSE),IF(_xlpm.x=0,"",_xlpm.x)))</f>
        <v/>
      </c>
      <c r="AA911" s="46" t="str">
        <f>IF(X911="","",_xlfn.LET(_xlpm.x,VLOOKUP(X911,'Drop-down_menus'!$D$2:$E$13,2,FALSE),IF(_xlpm.x=0,"",_xlpm.x)))</f>
        <v/>
      </c>
      <c r="AB911" s="40" t="s">
        <v>172</v>
      </c>
      <c r="AC911" s="40" t="s">
        <v>173</v>
      </c>
    </row>
    <row r="912" spans="2:30" ht="13.5" customHeight="1">
      <c r="B912" s="46">
        <v>798</v>
      </c>
      <c r="C912" s="46" t="s">
        <v>124</v>
      </c>
      <c r="D912" s="46" t="b">
        <f>COUNTIF(Events!$B$2:$B$171, C912) &gt; 0</f>
        <v>1</v>
      </c>
      <c r="E912" s="46" t="s">
        <v>169</v>
      </c>
      <c r="F912" s="46" t="s">
        <v>170</v>
      </c>
      <c r="G912" s="46" t="s">
        <v>311</v>
      </c>
      <c r="I912" s="46" t="s">
        <v>311</v>
      </c>
      <c r="J912" s="46" t="str">
        <f>IF(I912="","",_xlfn.LET(_xlpm.x,VLOOKUP(I912,'2026-01-09_taxon-match'!$A$2:$N$81,4,FALSE),IF(_xlpm.x=0,"",_xlpm.x)))</f>
        <v>Isopoda</v>
      </c>
      <c r="L912" s="46" t="str">
        <f>IF(I912="","",_xlfn.LET(_xlpm.x,VLOOKUP(I912,'2026-01-09_taxon-match'!$A$2:$N$81,3,FALSE),IF(_xlpm.x=0,"",_xlpm.x)))</f>
        <v>urn:lsid:marinespecies.org:taxname:1131</v>
      </c>
      <c r="M912" s="46" t="str">
        <f>IF($I912="","",_xlfn.LET(_xlpm.x,VLOOKUP($I912,'2026-01-09_taxon-match'!$A$2:$N$81,5,FALSE),IF(_xlpm.x=0,"",_xlpm.x)))</f>
        <v>Latreille, 1816</v>
      </c>
      <c r="N912" s="46" t="str">
        <f>IF($I912="","",_xlfn.LET(_xlpm.x,VLOOKUP($I912,'2026-01-09_taxon-match'!$A$2:$N$81,6,FALSE),IF(_xlpm.x=0,"",_xlpm.x)))</f>
        <v>Animalia</v>
      </c>
      <c r="O912" s="46" t="str">
        <f>IF($I912="","",_xlfn.LET(_xlpm.x,VLOOKUP($I912,'2026-01-09_taxon-match'!$A$2:$N$81,7,FALSE),IF(_xlpm.x=0,"",_xlpm.x)))</f>
        <v>Arthropoda</v>
      </c>
      <c r="P912" s="46" t="str">
        <f>IF($I912="","",_xlfn.LET(_xlpm.x,VLOOKUP($I912,'2026-01-09_taxon-match'!$A$2:$N$81,8,FALSE),IF(_xlpm.x=0,"",_xlpm.x)))</f>
        <v>Malacostraca</v>
      </c>
      <c r="Q912" s="46" t="str">
        <f>IF($I912="","",_xlfn.LET(_xlpm.x,VLOOKUP($I912,'2026-01-09_taxon-match'!$A$2:$N$81,9,FALSE),IF(_xlpm.x=0,"",_xlpm.x)))</f>
        <v>Isopoda</v>
      </c>
      <c r="R912" s="46" t="str">
        <f>IF($I912="","",_xlfn.LET(_xlpm.x,VLOOKUP($I912,'2026-01-09_taxon-match'!$A$2:$N$81,10,FALSE),IF(_xlpm.x=0,"",_xlpm.x)))</f>
        <v/>
      </c>
      <c r="S912" s="46" t="str">
        <f>IF($I912="","",_xlfn.LET(_xlpm.x,VLOOKUP($I912,'2026-01-09_taxon-match'!$A$2:$N$81,11,FALSE),IF(_xlpm.x=0,"",_xlpm.x)))</f>
        <v/>
      </c>
      <c r="T912" s="46" t="str">
        <f>IF($I912="","",_xlfn.LET(_xlpm.x,VLOOKUP($I912,'2026-01-09_taxon-match'!$A$2:$N$81,13,FALSE),IF(_xlpm.x=0,"",_xlpm.x)))</f>
        <v/>
      </c>
      <c r="U912" s="46">
        <v>9</v>
      </c>
      <c r="V912" s="46" t="s">
        <v>42</v>
      </c>
      <c r="Y912" s="46" t="str">
        <f>IF(V912="","",_xlfn.LET(_xlpm.x,VLOOKUP(V912,'Drop-down_menus'!$D$2:$E$13,2,FALSE),IF(_xlpm.x=0,"",_xlpm.x)))</f>
        <v/>
      </c>
      <c r="Z912" s="46" t="str">
        <f>IF(W912="","",_xlfn.LET(_xlpm.x,VLOOKUP(W912,'Drop-down_menus'!$D$2:$E$13,2,FALSE),IF(_xlpm.x=0,"",_xlpm.x)))</f>
        <v/>
      </c>
      <c r="AA912" s="46" t="str">
        <f>IF(X912="","",_xlfn.LET(_xlpm.x,VLOOKUP(X912,'Drop-down_menus'!$D$2:$E$13,2,FALSE),IF(_xlpm.x=0,"",_xlpm.x)))</f>
        <v/>
      </c>
      <c r="AB912" s="40" t="s">
        <v>172</v>
      </c>
      <c r="AC912" s="40" t="s">
        <v>175</v>
      </c>
      <c r="AD912" s="46" t="s">
        <v>318</v>
      </c>
    </row>
    <row r="913" spans="2:30" ht="13.5" customHeight="1">
      <c r="B913" s="46">
        <v>799</v>
      </c>
      <c r="C913" s="46" t="s">
        <v>124</v>
      </c>
      <c r="D913" s="46" t="b">
        <f>COUNTIF(Events!$B$2:$B$171, C913) &gt; 0</f>
        <v>1</v>
      </c>
      <c r="E913" s="46" t="s">
        <v>169</v>
      </c>
      <c r="F913" s="46" t="s">
        <v>170</v>
      </c>
      <c r="G913" s="46" t="s">
        <v>198</v>
      </c>
      <c r="I913" s="46" t="s">
        <v>198</v>
      </c>
      <c r="J913" s="46" t="str">
        <f>IF(I913="","",_xlfn.LET(_xlpm.x,VLOOKUP(I913,'2026-01-09_taxon-match'!$A$2:$N$81,4,FALSE),IF(_xlpm.x=0,"",_xlpm.x)))</f>
        <v>Lysianassoidea</v>
      </c>
      <c r="L913" s="46" t="str">
        <f>IF(I913="","",_xlfn.LET(_xlpm.x,VLOOKUP(I913,'2026-01-09_taxon-match'!$A$2:$N$81,3,FALSE),IF(_xlpm.x=0,"",_xlpm.x)))</f>
        <v>urn:lsid:marinespecies.org:taxname:176788</v>
      </c>
      <c r="M913" s="46" t="str">
        <f>IF($I913="","",_xlfn.LET(_xlpm.x,VLOOKUP($I913,'2026-01-09_taxon-match'!$A$2:$N$81,5,FALSE),IF(_xlpm.x=0,"",_xlpm.x)))</f>
        <v>Dana, 1849</v>
      </c>
      <c r="N913" s="46" t="str">
        <f>IF($I913="","",_xlfn.LET(_xlpm.x,VLOOKUP($I913,'2026-01-09_taxon-match'!$A$2:$N$81,6,FALSE),IF(_xlpm.x=0,"",_xlpm.x)))</f>
        <v>Animalia</v>
      </c>
      <c r="O913" s="46" t="str">
        <f>IF($I913="","",_xlfn.LET(_xlpm.x,VLOOKUP($I913,'2026-01-09_taxon-match'!$A$2:$N$81,7,FALSE),IF(_xlpm.x=0,"",_xlpm.x)))</f>
        <v>Arthropoda</v>
      </c>
      <c r="P913" s="46" t="str">
        <f>IF($I913="","",_xlfn.LET(_xlpm.x,VLOOKUP($I913,'2026-01-09_taxon-match'!$A$2:$N$81,8,FALSE),IF(_xlpm.x=0,"",_xlpm.x)))</f>
        <v>Malacostraca</v>
      </c>
      <c r="Q913" s="46" t="str">
        <f>IF($I913="","",_xlfn.LET(_xlpm.x,VLOOKUP($I913,'2026-01-09_taxon-match'!$A$2:$N$81,9,FALSE),IF(_xlpm.x=0,"",_xlpm.x)))</f>
        <v>Amphipoda</v>
      </c>
      <c r="R913" s="46" t="str">
        <f>IF($I913="","",_xlfn.LET(_xlpm.x,VLOOKUP($I913,'2026-01-09_taxon-match'!$A$2:$N$81,10,FALSE),IF(_xlpm.x=0,"",_xlpm.x)))</f>
        <v/>
      </c>
      <c r="S913" s="46" t="str">
        <f>IF($I913="","",_xlfn.LET(_xlpm.x,VLOOKUP($I913,'2026-01-09_taxon-match'!$A$2:$N$81,11,FALSE),IF(_xlpm.x=0,"",_xlpm.x)))</f>
        <v/>
      </c>
      <c r="T913" s="46" t="str">
        <f>IF($I913="","",_xlfn.LET(_xlpm.x,VLOOKUP($I913,'2026-01-09_taxon-match'!$A$2:$N$81,13,FALSE),IF(_xlpm.x=0,"",_xlpm.x)))</f>
        <v/>
      </c>
      <c r="U913" s="46">
        <v>10</v>
      </c>
      <c r="V913" s="46" t="s">
        <v>42</v>
      </c>
      <c r="Y913" s="46" t="str">
        <f>IF(V913="","",_xlfn.LET(_xlpm.x,VLOOKUP(V913,'Drop-down_menus'!$D$2:$E$13,2,FALSE),IF(_xlpm.x=0,"",_xlpm.x)))</f>
        <v/>
      </c>
      <c r="Z913" s="46" t="str">
        <f>IF(W913="","",_xlfn.LET(_xlpm.x,VLOOKUP(W913,'Drop-down_menus'!$D$2:$E$13,2,FALSE),IF(_xlpm.x=0,"",_xlpm.x)))</f>
        <v/>
      </c>
      <c r="AA913" s="46" t="str">
        <f>IF(X913="","",_xlfn.LET(_xlpm.x,VLOOKUP(X913,'Drop-down_menus'!$D$2:$E$13,2,FALSE),IF(_xlpm.x=0,"",_xlpm.x)))</f>
        <v/>
      </c>
      <c r="AB913" s="40" t="s">
        <v>172</v>
      </c>
      <c r="AC913" s="40" t="s">
        <v>175</v>
      </c>
      <c r="AD913" s="46" t="s">
        <v>319</v>
      </c>
    </row>
    <row r="914" spans="2:30" ht="13.5" customHeight="1">
      <c r="B914" s="46">
        <v>800</v>
      </c>
      <c r="C914" s="46" t="s">
        <v>124</v>
      </c>
      <c r="D914" s="46" t="b">
        <f>COUNTIF(Events!$B$2:$B$171, C914) &gt; 0</f>
        <v>1</v>
      </c>
      <c r="E914" s="46" t="s">
        <v>169</v>
      </c>
      <c r="F914" s="46" t="s">
        <v>170</v>
      </c>
      <c r="G914" s="46" t="s">
        <v>320</v>
      </c>
      <c r="I914" s="46" t="s">
        <v>320</v>
      </c>
      <c r="J914" s="46" t="str">
        <f>IF(I914="","",_xlfn.LET(_xlpm.x,VLOOKUP(I914,'2026-01-09_taxon-match'!$A$2:$N$81,4,FALSE),IF(_xlpm.x=0,"",_xlpm.x)))</f>
        <v>Charcotia obesa</v>
      </c>
      <c r="L914" s="46" t="str">
        <f>IF(I914="","",_xlfn.LET(_xlpm.x,VLOOKUP(I914,'2026-01-09_taxon-match'!$A$2:$N$81,3,FALSE),IF(_xlpm.x=0,"",_xlpm.x)))</f>
        <v>urn:lsid:marinespecies.org:taxname:1287846</v>
      </c>
      <c r="M914" s="46" t="str">
        <f>IF($I914="","",_xlfn.LET(_xlpm.x,VLOOKUP($I914,'2026-01-09_taxon-match'!$A$2:$N$81,5,FALSE),IF(_xlpm.x=0,"",_xlpm.x)))</f>
        <v>Chevreux, 1906</v>
      </c>
      <c r="N914" s="46" t="str">
        <f>IF($I914="","",_xlfn.LET(_xlpm.x,VLOOKUP($I914,'2026-01-09_taxon-match'!$A$2:$N$81,6,FALSE),IF(_xlpm.x=0,"",_xlpm.x)))</f>
        <v>Animalia</v>
      </c>
      <c r="O914" s="46" t="str">
        <f>IF($I914="","",_xlfn.LET(_xlpm.x,VLOOKUP($I914,'2026-01-09_taxon-match'!$A$2:$N$81,7,FALSE),IF(_xlpm.x=0,"",_xlpm.x)))</f>
        <v>Arthropoda</v>
      </c>
      <c r="P914" s="46" t="str">
        <f>IF($I914="","",_xlfn.LET(_xlpm.x,VLOOKUP($I914,'2026-01-09_taxon-match'!$A$2:$N$81,8,FALSE),IF(_xlpm.x=0,"",_xlpm.x)))</f>
        <v>Malacostraca</v>
      </c>
      <c r="Q914" s="46" t="str">
        <f>IF($I914="","",_xlfn.LET(_xlpm.x,VLOOKUP($I914,'2026-01-09_taxon-match'!$A$2:$N$81,9,FALSE),IF(_xlpm.x=0,"",_xlpm.x)))</f>
        <v>Amphipoda</v>
      </c>
      <c r="R914" s="46" t="str">
        <f>IF($I914="","",_xlfn.LET(_xlpm.x,VLOOKUP($I914,'2026-01-09_taxon-match'!$A$2:$N$81,10,FALSE),IF(_xlpm.x=0,"",_xlpm.x)))</f>
        <v>Lysianassidae</v>
      </c>
      <c r="S914" s="46" t="str">
        <f>IF($I914="","",_xlfn.LET(_xlpm.x,VLOOKUP($I914,'2026-01-09_taxon-match'!$A$2:$N$81,11,FALSE),IF(_xlpm.x=0,"",_xlpm.x)))</f>
        <v>Charcotia</v>
      </c>
      <c r="T914" s="46" t="str">
        <f>IF($I914="","",_xlfn.LET(_xlpm.x,VLOOKUP($I914,'2026-01-09_taxon-match'!$A$2:$N$81,13,FALSE),IF(_xlpm.x=0,"",_xlpm.x)))</f>
        <v>obesa</v>
      </c>
      <c r="U914" s="46">
        <v>5</v>
      </c>
      <c r="V914" s="46" t="s">
        <v>42</v>
      </c>
      <c r="Y914" s="46" t="str">
        <f>IF(V914="","",_xlfn.LET(_xlpm.x,VLOOKUP(V914,'Drop-down_menus'!$D$2:$E$13,2,FALSE),IF(_xlpm.x=0,"",_xlpm.x)))</f>
        <v/>
      </c>
      <c r="Z914" s="46" t="str">
        <f>IF(W914="","",_xlfn.LET(_xlpm.x,VLOOKUP(W914,'Drop-down_menus'!$D$2:$E$13,2,FALSE),IF(_xlpm.x=0,"",_xlpm.x)))</f>
        <v/>
      </c>
      <c r="AA914" s="46" t="str">
        <f>IF(X914="","",_xlfn.LET(_xlpm.x,VLOOKUP(X914,'Drop-down_menus'!$D$2:$E$13,2,FALSE),IF(_xlpm.x=0,"",_xlpm.x)))</f>
        <v/>
      </c>
      <c r="AB914" s="40" t="s">
        <v>172</v>
      </c>
      <c r="AC914" s="40" t="s">
        <v>321</v>
      </c>
    </row>
    <row r="915" spans="2:30" ht="13.5" customHeight="1">
      <c r="B915" s="46">
        <v>801</v>
      </c>
      <c r="C915" s="46" t="s">
        <v>131</v>
      </c>
      <c r="D915" s="46" t="b">
        <f>COUNTIF(Events!$B$2:$B$171, C915) &gt; 0</f>
        <v>1</v>
      </c>
      <c r="E915" s="46" t="s">
        <v>322</v>
      </c>
      <c r="F915" s="46" t="s">
        <v>323</v>
      </c>
      <c r="J915" s="46" t="str">
        <f>IF(I915="","",_xlfn.LET(_xlpm.x,VLOOKUP(I915,'2026-01-09_taxon-match'!$A$2:$N$81,4,FALSE),IF(_xlpm.x=0,"",_xlpm.x)))</f>
        <v/>
      </c>
      <c r="L915" s="46" t="str">
        <f>IF(I915="","",_xlfn.LET(_xlpm.x,VLOOKUP(I915,'2026-01-09_taxon-match'!$A$2:$N$81,3,FALSE),IF(_xlpm.x=0,"",_xlpm.x)))</f>
        <v/>
      </c>
      <c r="M915" s="46" t="str">
        <f>IF($I915="","",_xlfn.LET(_xlpm.x,VLOOKUP($I915,'2026-01-09_taxon-match'!$A$2:$N$81,5,FALSE),IF(_xlpm.x=0,"",_xlpm.x)))</f>
        <v/>
      </c>
      <c r="N915" s="46" t="str">
        <f>IF($I915="","",_xlfn.LET(_xlpm.x,VLOOKUP($I915,'2026-01-09_taxon-match'!$A$2:$N$81,6,FALSE),IF(_xlpm.x=0,"",_xlpm.x)))</f>
        <v/>
      </c>
      <c r="O915" s="46" t="str">
        <f>IF($I915="","",_xlfn.LET(_xlpm.x,VLOOKUP($I915,'2026-01-09_taxon-match'!$A$2:$N$81,7,FALSE),IF(_xlpm.x=0,"",_xlpm.x)))</f>
        <v/>
      </c>
      <c r="P915" s="46" t="str">
        <f>IF($I915="","",_xlfn.LET(_xlpm.x,VLOOKUP($I915,'2026-01-09_taxon-match'!$A$2:$N$81,8,FALSE),IF(_xlpm.x=0,"",_xlpm.x)))</f>
        <v/>
      </c>
      <c r="Q915" s="46" t="str">
        <f>IF($I915="","",_xlfn.LET(_xlpm.x,VLOOKUP($I915,'2026-01-09_taxon-match'!$A$2:$N$81,9,FALSE),IF(_xlpm.x=0,"",_xlpm.x)))</f>
        <v/>
      </c>
      <c r="R915" s="46" t="str">
        <f>IF($I915="","",_xlfn.LET(_xlpm.x,VLOOKUP($I915,'2026-01-09_taxon-match'!$A$2:$N$81,10,FALSE),IF(_xlpm.x=0,"",_xlpm.x)))</f>
        <v/>
      </c>
      <c r="S915" s="46" t="str">
        <f>IF($I915="","",_xlfn.LET(_xlpm.x,VLOOKUP($I915,'2026-01-09_taxon-match'!$A$2:$N$81,11,FALSE),IF(_xlpm.x=0,"",_xlpm.x)))</f>
        <v/>
      </c>
      <c r="T915" s="46" t="str">
        <f>IF($I915="","",_xlfn.LET(_xlpm.x,VLOOKUP($I915,'2026-01-09_taxon-match'!$A$2:$N$81,13,FALSE),IF(_xlpm.x=0,"",_xlpm.x)))</f>
        <v/>
      </c>
      <c r="V915" t="s">
        <v>39</v>
      </c>
      <c r="W915" t="s">
        <v>46</v>
      </c>
      <c r="Y915" s="46" t="str">
        <f>IF(V915="","",_xlfn.LET(_xlpm.x,VLOOKUP(V915,'Drop-down_menus'!$D$2:$E$13,2,FALSE),IF(_xlpm.x=0,"",_xlpm.x)))</f>
        <v>https://orcid.org/0009-0002-6669-2911</v>
      </c>
      <c r="Z915" s="46" t="str">
        <f>IF(W915="","",_xlfn.LET(_xlpm.x,VLOOKUP(W915,'Drop-down_menus'!$D$2:$E$13,2,FALSE),IF(_xlpm.x=0,"",_xlpm.x)))</f>
        <v>https://orcid.org/0000-0003-0502-8101</v>
      </c>
      <c r="AA915" s="46" t="str">
        <f>IF(X915="","",_xlfn.LET(_xlpm.x,VLOOKUP(X915,'Drop-down_menus'!$D$2:$E$13,2,FALSE),IF(_xlpm.x=0,"",_xlpm.x)))</f>
        <v/>
      </c>
      <c r="AB915" s="14"/>
      <c r="AC915" s="14"/>
      <c r="AD915" s="46" t="s">
        <v>324</v>
      </c>
    </row>
    <row r="916" spans="2:30" ht="13.5" customHeight="1">
      <c r="B916" s="46">
        <v>802</v>
      </c>
      <c r="C916" s="46" t="s">
        <v>131</v>
      </c>
      <c r="D916" s="46" t="b">
        <f>COUNTIF(Events!$B$2:$B$171, C916) &gt; 0</f>
        <v>1</v>
      </c>
      <c r="E916" s="46" t="s">
        <v>322</v>
      </c>
      <c r="F916" s="46" t="s">
        <v>325</v>
      </c>
      <c r="J916" s="46" t="str">
        <f>IF(I916="","",_xlfn.LET(_xlpm.x,VLOOKUP(I916,'2026-01-09_taxon-match'!$A$2:$N$81,4,FALSE),IF(_xlpm.x=0,"",_xlpm.x)))</f>
        <v/>
      </c>
      <c r="L916" s="46" t="str">
        <f>IF(I916="","",_xlfn.LET(_xlpm.x,VLOOKUP(I916,'2026-01-09_taxon-match'!$A$2:$N$81,3,FALSE),IF(_xlpm.x=0,"",_xlpm.x)))</f>
        <v/>
      </c>
      <c r="M916" s="46" t="str">
        <f>IF($I916="","",_xlfn.LET(_xlpm.x,VLOOKUP($I916,'2026-01-09_taxon-match'!$A$2:$N$81,5,FALSE),IF(_xlpm.x=0,"",_xlpm.x)))</f>
        <v/>
      </c>
      <c r="N916" s="46" t="str">
        <f>IF($I916="","",_xlfn.LET(_xlpm.x,VLOOKUP($I916,'2026-01-09_taxon-match'!$A$2:$N$81,6,FALSE),IF(_xlpm.x=0,"",_xlpm.x)))</f>
        <v/>
      </c>
      <c r="O916" s="46" t="str">
        <f>IF($I916="","",_xlfn.LET(_xlpm.x,VLOOKUP($I916,'2026-01-09_taxon-match'!$A$2:$N$81,7,FALSE),IF(_xlpm.x=0,"",_xlpm.x)))</f>
        <v/>
      </c>
      <c r="P916" s="46" t="str">
        <f>IF($I916="","",_xlfn.LET(_xlpm.x,VLOOKUP($I916,'2026-01-09_taxon-match'!$A$2:$N$81,8,FALSE),IF(_xlpm.x=0,"",_xlpm.x)))</f>
        <v/>
      </c>
      <c r="Q916" s="46" t="str">
        <f>IF($I916="","",_xlfn.LET(_xlpm.x,VLOOKUP($I916,'2026-01-09_taxon-match'!$A$2:$N$81,9,FALSE),IF(_xlpm.x=0,"",_xlpm.x)))</f>
        <v/>
      </c>
      <c r="R916" s="46" t="str">
        <f>IF($I916="","",_xlfn.LET(_xlpm.x,VLOOKUP($I916,'2026-01-09_taxon-match'!$A$2:$N$81,10,FALSE),IF(_xlpm.x=0,"",_xlpm.x)))</f>
        <v/>
      </c>
      <c r="S916" s="46" t="str">
        <f>IF($I916="","",_xlfn.LET(_xlpm.x,VLOOKUP($I916,'2026-01-09_taxon-match'!$A$2:$N$81,11,FALSE),IF(_xlpm.x=0,"",_xlpm.x)))</f>
        <v/>
      </c>
      <c r="T916" s="46" t="str">
        <f>IF($I916="","",_xlfn.LET(_xlpm.x,VLOOKUP($I916,'2026-01-09_taxon-match'!$A$2:$N$81,13,FALSE),IF(_xlpm.x=0,"",_xlpm.x)))</f>
        <v/>
      </c>
      <c r="V916" t="s">
        <v>39</v>
      </c>
      <c r="W916" t="s">
        <v>46</v>
      </c>
      <c r="Y916" s="46" t="str">
        <f>IF(V916="","",_xlfn.LET(_xlpm.x,VLOOKUP(V916,'Drop-down_menus'!$D$2:$E$13,2,FALSE),IF(_xlpm.x=0,"",_xlpm.x)))</f>
        <v>https://orcid.org/0009-0002-6669-2911</v>
      </c>
      <c r="Z916" s="46" t="str">
        <f>IF(W916="","",_xlfn.LET(_xlpm.x,VLOOKUP(W916,'Drop-down_menus'!$D$2:$E$13,2,FALSE),IF(_xlpm.x=0,"",_xlpm.x)))</f>
        <v>https://orcid.org/0000-0003-0502-8101</v>
      </c>
      <c r="AA916" s="46" t="str">
        <f>IF(X916="","",_xlfn.LET(_xlpm.x,VLOOKUP(X916,'Drop-down_menus'!$D$2:$E$13,2,FALSE),IF(_xlpm.x=0,"",_xlpm.x)))</f>
        <v/>
      </c>
      <c r="AB916" s="14"/>
      <c r="AC916" s="14"/>
    </row>
    <row r="917" spans="2:30" ht="13.5" customHeight="1">
      <c r="B917" s="46">
        <v>803</v>
      </c>
      <c r="C917" s="46" t="s">
        <v>131</v>
      </c>
      <c r="D917" s="46" t="b">
        <f>COUNTIF(Events!$B$2:$B$171, C917) &gt; 0</f>
        <v>1</v>
      </c>
      <c r="E917" s="46" t="s">
        <v>322</v>
      </c>
      <c r="F917" s="46" t="s">
        <v>326</v>
      </c>
      <c r="J917" s="46" t="str">
        <f>IF(I917="","",_xlfn.LET(_xlpm.x,VLOOKUP(I917,'2026-01-09_taxon-match'!$A$2:$N$81,4,FALSE),IF(_xlpm.x=0,"",_xlpm.x)))</f>
        <v/>
      </c>
      <c r="L917" s="46" t="str">
        <f>IF(I917="","",_xlfn.LET(_xlpm.x,VLOOKUP(I917,'2026-01-09_taxon-match'!$A$2:$N$81,3,FALSE),IF(_xlpm.x=0,"",_xlpm.x)))</f>
        <v/>
      </c>
      <c r="M917" s="46" t="str">
        <f>IF($I917="","",_xlfn.LET(_xlpm.x,VLOOKUP($I917,'2026-01-09_taxon-match'!$A$2:$N$81,5,FALSE),IF(_xlpm.x=0,"",_xlpm.x)))</f>
        <v/>
      </c>
      <c r="N917" s="46" t="str">
        <f>IF($I917="","",_xlfn.LET(_xlpm.x,VLOOKUP($I917,'2026-01-09_taxon-match'!$A$2:$N$81,6,FALSE),IF(_xlpm.x=0,"",_xlpm.x)))</f>
        <v/>
      </c>
      <c r="O917" s="46" t="str">
        <f>IF($I917="","",_xlfn.LET(_xlpm.x,VLOOKUP($I917,'2026-01-09_taxon-match'!$A$2:$N$81,7,FALSE),IF(_xlpm.x=0,"",_xlpm.x)))</f>
        <v/>
      </c>
      <c r="P917" s="46" t="str">
        <f>IF($I917="","",_xlfn.LET(_xlpm.x,VLOOKUP($I917,'2026-01-09_taxon-match'!$A$2:$N$81,8,FALSE),IF(_xlpm.x=0,"",_xlpm.x)))</f>
        <v/>
      </c>
      <c r="Q917" s="46" t="str">
        <f>IF($I917="","",_xlfn.LET(_xlpm.x,VLOOKUP($I917,'2026-01-09_taxon-match'!$A$2:$N$81,9,FALSE),IF(_xlpm.x=0,"",_xlpm.x)))</f>
        <v/>
      </c>
      <c r="R917" s="46" t="str">
        <f>IF($I917="","",_xlfn.LET(_xlpm.x,VLOOKUP($I917,'2026-01-09_taxon-match'!$A$2:$N$81,10,FALSE),IF(_xlpm.x=0,"",_xlpm.x)))</f>
        <v/>
      </c>
      <c r="S917" s="46" t="str">
        <f>IF($I917="","",_xlfn.LET(_xlpm.x,VLOOKUP($I917,'2026-01-09_taxon-match'!$A$2:$N$81,11,FALSE),IF(_xlpm.x=0,"",_xlpm.x)))</f>
        <v/>
      </c>
      <c r="T917" s="46" t="str">
        <f>IF($I917="","",_xlfn.LET(_xlpm.x,VLOOKUP($I917,'2026-01-09_taxon-match'!$A$2:$N$81,13,FALSE),IF(_xlpm.x=0,"",_xlpm.x)))</f>
        <v/>
      </c>
      <c r="V917" t="s">
        <v>39</v>
      </c>
      <c r="W917" t="s">
        <v>46</v>
      </c>
      <c r="Y917" s="46" t="str">
        <f>IF(V917="","",_xlfn.LET(_xlpm.x,VLOOKUP(V917,'Drop-down_menus'!$D$2:$E$13,2,FALSE),IF(_xlpm.x=0,"",_xlpm.x)))</f>
        <v>https://orcid.org/0009-0002-6669-2911</v>
      </c>
      <c r="Z917" s="46" t="str">
        <f>IF(W917="","",_xlfn.LET(_xlpm.x,VLOOKUP(W917,'Drop-down_menus'!$D$2:$E$13,2,FALSE),IF(_xlpm.x=0,"",_xlpm.x)))</f>
        <v>https://orcid.org/0000-0003-0502-8101</v>
      </c>
      <c r="AA917" s="46" t="str">
        <f>IF(X917="","",_xlfn.LET(_xlpm.x,VLOOKUP(X917,'Drop-down_menus'!$D$2:$E$13,2,FALSE),IF(_xlpm.x=0,"",_xlpm.x)))</f>
        <v/>
      </c>
      <c r="AB917" s="14"/>
      <c r="AC917" s="14"/>
    </row>
    <row r="918" spans="2:30" ht="13.5" customHeight="1">
      <c r="B918" s="46">
        <v>804</v>
      </c>
      <c r="C918" s="46" t="s">
        <v>131</v>
      </c>
      <c r="D918" s="46" t="b">
        <f>COUNTIF(Events!$B$2:$B$171, C918) &gt; 0</f>
        <v>1</v>
      </c>
      <c r="E918" s="46" t="s">
        <v>322</v>
      </c>
      <c r="F918" s="46" t="s">
        <v>1073</v>
      </c>
      <c r="J918" s="46" t="str">
        <f>IF(I918="","",_xlfn.LET(_xlpm.x,VLOOKUP(I918,'2026-01-09_taxon-match'!$A$2:$N$81,4,FALSE),IF(_xlpm.x=0,"",_xlpm.x)))</f>
        <v/>
      </c>
      <c r="L918" s="46" t="str">
        <f>IF(I918="","",_xlfn.LET(_xlpm.x,VLOOKUP(I918,'2026-01-09_taxon-match'!$A$2:$N$81,3,FALSE),IF(_xlpm.x=0,"",_xlpm.x)))</f>
        <v/>
      </c>
      <c r="M918" s="46" t="str">
        <f>IF($I918="","",_xlfn.LET(_xlpm.x,VLOOKUP($I918,'2026-01-09_taxon-match'!$A$2:$N$81,5,FALSE),IF(_xlpm.x=0,"",_xlpm.x)))</f>
        <v/>
      </c>
      <c r="N918" s="46" t="str">
        <f>IF($I918="","",_xlfn.LET(_xlpm.x,VLOOKUP($I918,'2026-01-09_taxon-match'!$A$2:$N$81,6,FALSE),IF(_xlpm.x=0,"",_xlpm.x)))</f>
        <v/>
      </c>
      <c r="O918" s="46" t="str">
        <f>IF($I918="","",_xlfn.LET(_xlpm.x,VLOOKUP($I918,'2026-01-09_taxon-match'!$A$2:$N$81,7,FALSE),IF(_xlpm.x=0,"",_xlpm.x)))</f>
        <v/>
      </c>
      <c r="P918" s="46" t="str">
        <f>IF($I918="","",_xlfn.LET(_xlpm.x,VLOOKUP($I918,'2026-01-09_taxon-match'!$A$2:$N$81,8,FALSE),IF(_xlpm.x=0,"",_xlpm.x)))</f>
        <v/>
      </c>
      <c r="Q918" s="46" t="str">
        <f>IF($I918="","",_xlfn.LET(_xlpm.x,VLOOKUP($I918,'2026-01-09_taxon-match'!$A$2:$N$81,9,FALSE),IF(_xlpm.x=0,"",_xlpm.x)))</f>
        <v/>
      </c>
      <c r="R918" s="46" t="str">
        <f>IF($I918="","",_xlfn.LET(_xlpm.x,VLOOKUP($I918,'2026-01-09_taxon-match'!$A$2:$N$81,10,FALSE),IF(_xlpm.x=0,"",_xlpm.x)))</f>
        <v/>
      </c>
      <c r="S918" s="46" t="str">
        <f>IF($I918="","",_xlfn.LET(_xlpm.x,VLOOKUP($I918,'2026-01-09_taxon-match'!$A$2:$N$81,11,FALSE),IF(_xlpm.x=0,"",_xlpm.x)))</f>
        <v/>
      </c>
      <c r="T918" s="46" t="str">
        <f>IF($I918="","",_xlfn.LET(_xlpm.x,VLOOKUP($I918,'2026-01-09_taxon-match'!$A$2:$N$81,13,FALSE),IF(_xlpm.x=0,"",_xlpm.x)))</f>
        <v/>
      </c>
      <c r="V918" t="s">
        <v>39</v>
      </c>
      <c r="W918" t="s">
        <v>46</v>
      </c>
      <c r="Y918" s="46" t="str">
        <f>IF(V918="","",_xlfn.LET(_xlpm.x,VLOOKUP(V918,'Drop-down_menus'!$D$2:$E$13,2,FALSE),IF(_xlpm.x=0,"",_xlpm.x)))</f>
        <v>https://orcid.org/0009-0002-6669-2911</v>
      </c>
      <c r="Z918" s="46" t="str">
        <f>IF(W918="","",_xlfn.LET(_xlpm.x,VLOOKUP(W918,'Drop-down_menus'!$D$2:$E$13,2,FALSE),IF(_xlpm.x=0,"",_xlpm.x)))</f>
        <v>https://orcid.org/0000-0003-0502-8101</v>
      </c>
      <c r="AA918" s="46" t="str">
        <f>IF(X918="","",_xlfn.LET(_xlpm.x,VLOOKUP(X918,'Drop-down_menus'!$D$2:$E$13,2,FALSE),IF(_xlpm.x=0,"",_xlpm.x)))</f>
        <v/>
      </c>
      <c r="AB918" s="14"/>
      <c r="AC918" s="14"/>
    </row>
    <row r="919" spans="2:30" ht="13.5" customHeight="1">
      <c r="B919" s="46">
        <v>805</v>
      </c>
      <c r="C919" s="46" t="s">
        <v>131</v>
      </c>
      <c r="D919" s="46" t="b">
        <f>COUNTIF(Events!$B$2:$B$171, C919) &gt; 0</f>
        <v>1</v>
      </c>
      <c r="E919" s="46" t="s">
        <v>322</v>
      </c>
      <c r="F919" s="46" t="s">
        <v>1080</v>
      </c>
      <c r="J919" s="46" t="str">
        <f>IF(I919="","",_xlfn.LET(_xlpm.x,VLOOKUP(I919,'2026-01-09_taxon-match'!$A$2:$N$81,4,FALSE),IF(_xlpm.x=0,"",_xlpm.x)))</f>
        <v/>
      </c>
      <c r="L919" s="46" t="str">
        <f>IF(I919="","",_xlfn.LET(_xlpm.x,VLOOKUP(I919,'2026-01-09_taxon-match'!$A$2:$N$81,3,FALSE),IF(_xlpm.x=0,"",_xlpm.x)))</f>
        <v/>
      </c>
      <c r="M919" s="46" t="str">
        <f>IF($I919="","",_xlfn.LET(_xlpm.x,VLOOKUP($I919,'2026-01-09_taxon-match'!$A$2:$N$81,5,FALSE),IF(_xlpm.x=0,"",_xlpm.x)))</f>
        <v/>
      </c>
      <c r="N919" s="46" t="str">
        <f>IF($I919="","",_xlfn.LET(_xlpm.x,VLOOKUP($I919,'2026-01-09_taxon-match'!$A$2:$N$81,6,FALSE),IF(_xlpm.x=0,"",_xlpm.x)))</f>
        <v/>
      </c>
      <c r="O919" s="46" t="str">
        <f>IF($I919="","",_xlfn.LET(_xlpm.x,VLOOKUP($I919,'2026-01-09_taxon-match'!$A$2:$N$81,7,FALSE),IF(_xlpm.x=0,"",_xlpm.x)))</f>
        <v/>
      </c>
      <c r="P919" s="46" t="str">
        <f>IF($I919="","",_xlfn.LET(_xlpm.x,VLOOKUP($I919,'2026-01-09_taxon-match'!$A$2:$N$81,8,FALSE),IF(_xlpm.x=0,"",_xlpm.x)))</f>
        <v/>
      </c>
      <c r="Q919" s="46" t="str">
        <f>IF($I919="","",_xlfn.LET(_xlpm.x,VLOOKUP($I919,'2026-01-09_taxon-match'!$A$2:$N$81,9,FALSE),IF(_xlpm.x=0,"",_xlpm.x)))</f>
        <v/>
      </c>
      <c r="R919" s="46" t="str">
        <f>IF($I919="","",_xlfn.LET(_xlpm.x,VLOOKUP($I919,'2026-01-09_taxon-match'!$A$2:$N$81,10,FALSE),IF(_xlpm.x=0,"",_xlpm.x)))</f>
        <v/>
      </c>
      <c r="S919" s="46" t="str">
        <f>IF($I919="","",_xlfn.LET(_xlpm.x,VLOOKUP($I919,'2026-01-09_taxon-match'!$A$2:$N$81,11,FALSE),IF(_xlpm.x=0,"",_xlpm.x)))</f>
        <v/>
      </c>
      <c r="T919" s="46" t="str">
        <f>IF($I919="","",_xlfn.LET(_xlpm.x,VLOOKUP($I919,'2026-01-09_taxon-match'!$A$2:$N$81,13,FALSE),IF(_xlpm.x=0,"",_xlpm.x)))</f>
        <v/>
      </c>
      <c r="V919" t="s">
        <v>39</v>
      </c>
      <c r="W919" t="s">
        <v>46</v>
      </c>
      <c r="Y919" s="46" t="str">
        <f>IF(V919="","",_xlfn.LET(_xlpm.x,VLOOKUP(V919,'Drop-down_menus'!$D$2:$E$13,2,FALSE),IF(_xlpm.x=0,"",_xlpm.x)))</f>
        <v>https://orcid.org/0009-0002-6669-2911</v>
      </c>
      <c r="Z919" s="46" t="str">
        <f>IF(W919="","",_xlfn.LET(_xlpm.x,VLOOKUP(W919,'Drop-down_menus'!$D$2:$E$13,2,FALSE),IF(_xlpm.x=0,"",_xlpm.x)))</f>
        <v>https://orcid.org/0000-0003-0502-8101</v>
      </c>
      <c r="AA919" s="46" t="str">
        <f>IF(X919="","",_xlfn.LET(_xlpm.x,VLOOKUP(X919,'Drop-down_menus'!$D$2:$E$13,2,FALSE),IF(_xlpm.x=0,"",_xlpm.x)))</f>
        <v/>
      </c>
      <c r="AB919" s="14"/>
      <c r="AC919" s="14"/>
    </row>
    <row r="920" spans="2:30" ht="13.5" customHeight="1">
      <c r="B920" s="46">
        <v>806</v>
      </c>
      <c r="C920" s="46" t="s">
        <v>131</v>
      </c>
      <c r="D920" s="46" t="b">
        <f>COUNTIF(Events!$B$2:$B$171, C920) &gt; 0</f>
        <v>1</v>
      </c>
      <c r="E920" s="46" t="s">
        <v>322</v>
      </c>
      <c r="F920" s="46" t="s">
        <v>327</v>
      </c>
      <c r="J920" s="46" t="str">
        <f>IF(I920="","",_xlfn.LET(_xlpm.x,VLOOKUP(I920,'2026-01-09_taxon-match'!$A$2:$N$81,4,FALSE),IF(_xlpm.x=0,"",_xlpm.x)))</f>
        <v/>
      </c>
      <c r="L920" s="46" t="str">
        <f>IF(I920="","",_xlfn.LET(_xlpm.x,VLOOKUP(I920,'2026-01-09_taxon-match'!$A$2:$N$81,3,FALSE),IF(_xlpm.x=0,"",_xlpm.x)))</f>
        <v/>
      </c>
      <c r="M920" s="46" t="str">
        <f>IF($I920="","",_xlfn.LET(_xlpm.x,VLOOKUP($I920,'2026-01-09_taxon-match'!$A$2:$N$81,5,FALSE),IF(_xlpm.x=0,"",_xlpm.x)))</f>
        <v/>
      </c>
      <c r="N920" s="46" t="str">
        <f>IF($I920="","",_xlfn.LET(_xlpm.x,VLOOKUP($I920,'2026-01-09_taxon-match'!$A$2:$N$81,6,FALSE),IF(_xlpm.x=0,"",_xlpm.x)))</f>
        <v/>
      </c>
      <c r="O920" s="46" t="str">
        <f>IF($I920="","",_xlfn.LET(_xlpm.x,VLOOKUP($I920,'2026-01-09_taxon-match'!$A$2:$N$81,7,FALSE),IF(_xlpm.x=0,"",_xlpm.x)))</f>
        <v/>
      </c>
      <c r="P920" s="46" t="str">
        <f>IF($I920="","",_xlfn.LET(_xlpm.x,VLOOKUP($I920,'2026-01-09_taxon-match'!$A$2:$N$81,8,FALSE),IF(_xlpm.x=0,"",_xlpm.x)))</f>
        <v/>
      </c>
      <c r="Q920" s="46" t="str">
        <f>IF($I920="","",_xlfn.LET(_xlpm.x,VLOOKUP($I920,'2026-01-09_taxon-match'!$A$2:$N$81,9,FALSE),IF(_xlpm.x=0,"",_xlpm.x)))</f>
        <v/>
      </c>
      <c r="R920" s="46" t="str">
        <f>IF($I920="","",_xlfn.LET(_xlpm.x,VLOOKUP($I920,'2026-01-09_taxon-match'!$A$2:$N$81,10,FALSE),IF(_xlpm.x=0,"",_xlpm.x)))</f>
        <v/>
      </c>
      <c r="S920" s="46" t="str">
        <f>IF($I920="","",_xlfn.LET(_xlpm.x,VLOOKUP($I920,'2026-01-09_taxon-match'!$A$2:$N$81,11,FALSE),IF(_xlpm.x=0,"",_xlpm.x)))</f>
        <v/>
      </c>
      <c r="T920" s="46" t="str">
        <f>IF($I920="","",_xlfn.LET(_xlpm.x,VLOOKUP($I920,'2026-01-09_taxon-match'!$A$2:$N$81,13,FALSE),IF(_xlpm.x=0,"",_xlpm.x)))</f>
        <v/>
      </c>
      <c r="V920" t="s">
        <v>39</v>
      </c>
      <c r="W920" t="s">
        <v>46</v>
      </c>
      <c r="Y920" s="46" t="str">
        <f>IF(V920="","",_xlfn.LET(_xlpm.x,VLOOKUP(V920,'Drop-down_menus'!$D$2:$E$13,2,FALSE),IF(_xlpm.x=0,"",_xlpm.x)))</f>
        <v>https://orcid.org/0009-0002-6669-2911</v>
      </c>
      <c r="Z920" s="46" t="str">
        <f>IF(W920="","",_xlfn.LET(_xlpm.x,VLOOKUP(W920,'Drop-down_menus'!$D$2:$E$13,2,FALSE),IF(_xlpm.x=0,"",_xlpm.x)))</f>
        <v>https://orcid.org/0000-0003-0502-8101</v>
      </c>
      <c r="AA920" s="46" t="str">
        <f>IF(X920="","",_xlfn.LET(_xlpm.x,VLOOKUP(X920,'Drop-down_menus'!$D$2:$E$13,2,FALSE),IF(_xlpm.x=0,"",_xlpm.x)))</f>
        <v/>
      </c>
      <c r="AB920" s="14"/>
      <c r="AC920" s="14"/>
    </row>
    <row r="921" spans="2:30" ht="13.5" customHeight="1">
      <c r="B921" s="46">
        <v>807</v>
      </c>
      <c r="C921" s="46" t="s">
        <v>131</v>
      </c>
      <c r="D921" s="46" t="b">
        <f>COUNTIF(Events!$B$2:$B$171, C921) &gt; 0</f>
        <v>1</v>
      </c>
      <c r="E921" s="46" t="s">
        <v>322</v>
      </c>
      <c r="F921" s="46" t="s">
        <v>1078</v>
      </c>
      <c r="J921" s="46" t="str">
        <f>IF(I921="","",_xlfn.LET(_xlpm.x,VLOOKUP(I921,'2026-01-09_taxon-match'!$A$2:$N$81,4,FALSE),IF(_xlpm.x=0,"",_xlpm.x)))</f>
        <v/>
      </c>
      <c r="L921" s="46" t="str">
        <f>IF(I921="","",_xlfn.LET(_xlpm.x,VLOOKUP(I921,'2026-01-09_taxon-match'!$A$2:$N$81,3,FALSE),IF(_xlpm.x=0,"",_xlpm.x)))</f>
        <v/>
      </c>
      <c r="M921" s="46" t="str">
        <f>IF($I921="","",_xlfn.LET(_xlpm.x,VLOOKUP($I921,'2026-01-09_taxon-match'!$A$2:$N$81,5,FALSE),IF(_xlpm.x=0,"",_xlpm.x)))</f>
        <v/>
      </c>
      <c r="N921" s="46" t="str">
        <f>IF($I921="","",_xlfn.LET(_xlpm.x,VLOOKUP($I921,'2026-01-09_taxon-match'!$A$2:$N$81,6,FALSE),IF(_xlpm.x=0,"",_xlpm.x)))</f>
        <v/>
      </c>
      <c r="O921" s="46" t="str">
        <f>IF($I921="","",_xlfn.LET(_xlpm.x,VLOOKUP($I921,'2026-01-09_taxon-match'!$A$2:$N$81,7,FALSE),IF(_xlpm.x=0,"",_xlpm.x)))</f>
        <v/>
      </c>
      <c r="P921" s="46" t="str">
        <f>IF($I921="","",_xlfn.LET(_xlpm.x,VLOOKUP($I921,'2026-01-09_taxon-match'!$A$2:$N$81,8,FALSE),IF(_xlpm.x=0,"",_xlpm.x)))</f>
        <v/>
      </c>
      <c r="Q921" s="46" t="str">
        <f>IF($I921="","",_xlfn.LET(_xlpm.x,VLOOKUP($I921,'2026-01-09_taxon-match'!$A$2:$N$81,9,FALSE),IF(_xlpm.x=0,"",_xlpm.x)))</f>
        <v/>
      </c>
      <c r="R921" s="46" t="str">
        <f>IF($I921="","",_xlfn.LET(_xlpm.x,VLOOKUP($I921,'2026-01-09_taxon-match'!$A$2:$N$81,10,FALSE),IF(_xlpm.x=0,"",_xlpm.x)))</f>
        <v/>
      </c>
      <c r="S921" s="46" t="str">
        <f>IF($I921="","",_xlfn.LET(_xlpm.x,VLOOKUP($I921,'2026-01-09_taxon-match'!$A$2:$N$81,11,FALSE),IF(_xlpm.x=0,"",_xlpm.x)))</f>
        <v/>
      </c>
      <c r="T921" s="46" t="str">
        <f>IF($I921="","",_xlfn.LET(_xlpm.x,VLOOKUP($I921,'2026-01-09_taxon-match'!$A$2:$N$81,13,FALSE),IF(_xlpm.x=0,"",_xlpm.x)))</f>
        <v/>
      </c>
      <c r="V921" t="s">
        <v>39</v>
      </c>
      <c r="W921" t="s">
        <v>46</v>
      </c>
      <c r="Y921" s="46" t="str">
        <f>IF(V921="","",_xlfn.LET(_xlpm.x,VLOOKUP(V921,'Drop-down_menus'!$D$2:$E$13,2,FALSE),IF(_xlpm.x=0,"",_xlpm.x)))</f>
        <v>https://orcid.org/0009-0002-6669-2911</v>
      </c>
      <c r="Z921" s="46" t="str">
        <f>IF(W921="","",_xlfn.LET(_xlpm.x,VLOOKUP(W921,'Drop-down_menus'!$D$2:$E$13,2,FALSE),IF(_xlpm.x=0,"",_xlpm.x)))</f>
        <v>https://orcid.org/0000-0003-0502-8101</v>
      </c>
      <c r="AA921" s="46" t="str">
        <f>IF(X921="","",_xlfn.LET(_xlpm.x,VLOOKUP(X921,'Drop-down_menus'!$D$2:$E$13,2,FALSE),IF(_xlpm.x=0,"",_xlpm.x)))</f>
        <v/>
      </c>
      <c r="AB921" s="14"/>
      <c r="AC921" s="14"/>
    </row>
    <row r="922" spans="2:30" ht="13.5" customHeight="1">
      <c r="B922" s="46">
        <v>808</v>
      </c>
      <c r="C922" s="46" t="s">
        <v>131</v>
      </c>
      <c r="D922" s="46" t="b">
        <f>COUNTIF(Events!$B$2:$B$171, C922) &gt; 0</f>
        <v>1</v>
      </c>
      <c r="E922" s="46" t="s">
        <v>322</v>
      </c>
      <c r="F922" s="46" t="s">
        <v>1079</v>
      </c>
      <c r="J922" s="46" t="str">
        <f>IF(I922="","",_xlfn.LET(_xlpm.x,VLOOKUP(I922,'2026-01-09_taxon-match'!$A$2:$N$81,4,FALSE),IF(_xlpm.x=0,"",_xlpm.x)))</f>
        <v/>
      </c>
      <c r="L922" s="46" t="str">
        <f>IF(I922="","",_xlfn.LET(_xlpm.x,VLOOKUP(I922,'2026-01-09_taxon-match'!$A$2:$N$81,3,FALSE),IF(_xlpm.x=0,"",_xlpm.x)))</f>
        <v/>
      </c>
      <c r="M922" s="46" t="str">
        <f>IF($I922="","",_xlfn.LET(_xlpm.x,VLOOKUP($I922,'2026-01-09_taxon-match'!$A$2:$N$81,5,FALSE),IF(_xlpm.x=0,"",_xlpm.x)))</f>
        <v/>
      </c>
      <c r="N922" s="46" t="str">
        <f>IF($I922="","",_xlfn.LET(_xlpm.x,VLOOKUP($I922,'2026-01-09_taxon-match'!$A$2:$N$81,6,FALSE),IF(_xlpm.x=0,"",_xlpm.x)))</f>
        <v/>
      </c>
      <c r="O922" s="46" t="str">
        <f>IF($I922="","",_xlfn.LET(_xlpm.x,VLOOKUP($I922,'2026-01-09_taxon-match'!$A$2:$N$81,7,FALSE),IF(_xlpm.x=0,"",_xlpm.x)))</f>
        <v/>
      </c>
      <c r="P922" s="46" t="str">
        <f>IF($I922="","",_xlfn.LET(_xlpm.x,VLOOKUP($I922,'2026-01-09_taxon-match'!$A$2:$N$81,8,FALSE),IF(_xlpm.x=0,"",_xlpm.x)))</f>
        <v/>
      </c>
      <c r="Q922" s="46" t="str">
        <f>IF($I922="","",_xlfn.LET(_xlpm.x,VLOOKUP($I922,'2026-01-09_taxon-match'!$A$2:$N$81,9,FALSE),IF(_xlpm.x=0,"",_xlpm.x)))</f>
        <v/>
      </c>
      <c r="R922" s="46" t="str">
        <f>IF($I922="","",_xlfn.LET(_xlpm.x,VLOOKUP($I922,'2026-01-09_taxon-match'!$A$2:$N$81,10,FALSE),IF(_xlpm.x=0,"",_xlpm.x)))</f>
        <v/>
      </c>
      <c r="S922" s="46" t="str">
        <f>IF($I922="","",_xlfn.LET(_xlpm.x,VLOOKUP($I922,'2026-01-09_taxon-match'!$A$2:$N$81,11,FALSE),IF(_xlpm.x=0,"",_xlpm.x)))</f>
        <v/>
      </c>
      <c r="T922" s="46" t="str">
        <f>IF($I922="","",_xlfn.LET(_xlpm.x,VLOOKUP($I922,'2026-01-09_taxon-match'!$A$2:$N$81,13,FALSE),IF(_xlpm.x=0,"",_xlpm.x)))</f>
        <v/>
      </c>
      <c r="V922" t="s">
        <v>39</v>
      </c>
      <c r="W922" t="s">
        <v>46</v>
      </c>
      <c r="Y922" s="46" t="str">
        <f>IF(V922="","",_xlfn.LET(_xlpm.x,VLOOKUP(V922,'Drop-down_menus'!$D$2:$E$13,2,FALSE),IF(_xlpm.x=0,"",_xlpm.x)))</f>
        <v>https://orcid.org/0009-0002-6669-2911</v>
      </c>
      <c r="Z922" s="46" t="str">
        <f>IF(W922="","",_xlfn.LET(_xlpm.x,VLOOKUP(W922,'Drop-down_menus'!$D$2:$E$13,2,FALSE),IF(_xlpm.x=0,"",_xlpm.x)))</f>
        <v>https://orcid.org/0000-0003-0502-8101</v>
      </c>
      <c r="AA922" s="46" t="str">
        <f>IF(X922="","",_xlfn.LET(_xlpm.x,VLOOKUP(X922,'Drop-down_menus'!$D$2:$E$13,2,FALSE),IF(_xlpm.x=0,"",_xlpm.x)))</f>
        <v/>
      </c>
      <c r="AB922" s="14"/>
      <c r="AC922" s="14"/>
    </row>
    <row r="923" spans="2:30" ht="13.5" customHeight="1">
      <c r="B923" s="46">
        <v>809</v>
      </c>
      <c r="C923" s="46" t="s">
        <v>131</v>
      </c>
      <c r="D923" s="46" t="b">
        <f>COUNTIF(Events!$B$2:$B$171, C923) &gt; 0</f>
        <v>1</v>
      </c>
      <c r="E923" s="46" t="s">
        <v>322</v>
      </c>
      <c r="F923" s="46" t="s">
        <v>328</v>
      </c>
      <c r="J923" s="46" t="str">
        <f>IF(I923="","",_xlfn.LET(_xlpm.x,VLOOKUP(I923,'2026-01-09_taxon-match'!$A$2:$N$81,4,FALSE),IF(_xlpm.x=0,"",_xlpm.x)))</f>
        <v/>
      </c>
      <c r="L923" s="46" t="str">
        <f>IF(I923="","",_xlfn.LET(_xlpm.x,VLOOKUP(I923,'2026-01-09_taxon-match'!$A$2:$N$81,3,FALSE),IF(_xlpm.x=0,"",_xlpm.x)))</f>
        <v/>
      </c>
      <c r="M923" s="46" t="str">
        <f>IF($I923="","",_xlfn.LET(_xlpm.x,VLOOKUP($I923,'2026-01-09_taxon-match'!$A$2:$N$81,5,FALSE),IF(_xlpm.x=0,"",_xlpm.x)))</f>
        <v/>
      </c>
      <c r="N923" s="46" t="str">
        <f>IF($I923="","",_xlfn.LET(_xlpm.x,VLOOKUP($I923,'2026-01-09_taxon-match'!$A$2:$N$81,6,FALSE),IF(_xlpm.x=0,"",_xlpm.x)))</f>
        <v/>
      </c>
      <c r="O923" s="46" t="str">
        <f>IF($I923="","",_xlfn.LET(_xlpm.x,VLOOKUP($I923,'2026-01-09_taxon-match'!$A$2:$N$81,7,FALSE),IF(_xlpm.x=0,"",_xlpm.x)))</f>
        <v/>
      </c>
      <c r="P923" s="46" t="str">
        <f>IF($I923="","",_xlfn.LET(_xlpm.x,VLOOKUP($I923,'2026-01-09_taxon-match'!$A$2:$N$81,8,FALSE),IF(_xlpm.x=0,"",_xlpm.x)))</f>
        <v/>
      </c>
      <c r="Q923" s="46" t="str">
        <f>IF($I923="","",_xlfn.LET(_xlpm.x,VLOOKUP($I923,'2026-01-09_taxon-match'!$A$2:$N$81,9,FALSE),IF(_xlpm.x=0,"",_xlpm.x)))</f>
        <v/>
      </c>
      <c r="R923" s="46" t="str">
        <f>IF($I923="","",_xlfn.LET(_xlpm.x,VLOOKUP($I923,'2026-01-09_taxon-match'!$A$2:$N$81,10,FALSE),IF(_xlpm.x=0,"",_xlpm.x)))</f>
        <v/>
      </c>
      <c r="S923" s="46" t="str">
        <f>IF($I923="","",_xlfn.LET(_xlpm.x,VLOOKUP($I923,'2026-01-09_taxon-match'!$A$2:$N$81,11,FALSE),IF(_xlpm.x=0,"",_xlpm.x)))</f>
        <v/>
      </c>
      <c r="T923" s="46" t="str">
        <f>IF($I923="","",_xlfn.LET(_xlpm.x,VLOOKUP($I923,'2026-01-09_taxon-match'!$A$2:$N$81,13,FALSE),IF(_xlpm.x=0,"",_xlpm.x)))</f>
        <v/>
      </c>
      <c r="V923" t="s">
        <v>39</v>
      </c>
      <c r="W923" t="s">
        <v>46</v>
      </c>
      <c r="Y923" s="46" t="str">
        <f>IF(V923="","",_xlfn.LET(_xlpm.x,VLOOKUP(V923,'Drop-down_menus'!$D$2:$E$13,2,FALSE),IF(_xlpm.x=0,"",_xlpm.x)))</f>
        <v>https://orcid.org/0009-0002-6669-2911</v>
      </c>
      <c r="Z923" s="46" t="str">
        <f>IF(W923="","",_xlfn.LET(_xlpm.x,VLOOKUP(W923,'Drop-down_menus'!$D$2:$E$13,2,FALSE),IF(_xlpm.x=0,"",_xlpm.x)))</f>
        <v>https://orcid.org/0000-0003-0502-8101</v>
      </c>
      <c r="AA923" s="46" t="str">
        <f>IF(X923="","",_xlfn.LET(_xlpm.x,VLOOKUP(X923,'Drop-down_menus'!$D$2:$E$13,2,FALSE),IF(_xlpm.x=0,"",_xlpm.x)))</f>
        <v/>
      </c>
      <c r="AB923" s="14"/>
      <c r="AC923" s="14" t="s">
        <v>278</v>
      </c>
    </row>
    <row r="924" spans="2:30" ht="13.5" customHeight="1">
      <c r="B924" s="46">
        <v>810</v>
      </c>
      <c r="C924" s="46" t="s">
        <v>131</v>
      </c>
      <c r="D924" s="46" t="b">
        <f>COUNTIF(Events!$B$2:$B$171, C924) &gt; 0</f>
        <v>1</v>
      </c>
      <c r="E924" s="46" t="s">
        <v>322</v>
      </c>
      <c r="F924" s="46" t="s">
        <v>329</v>
      </c>
      <c r="J924" s="46" t="str">
        <f>IF(I924="","",_xlfn.LET(_xlpm.x,VLOOKUP(I924,'2026-01-09_taxon-match'!$A$2:$N$81,4,FALSE),IF(_xlpm.x=0,"",_xlpm.x)))</f>
        <v/>
      </c>
      <c r="L924" s="46" t="str">
        <f>IF(I924="","",_xlfn.LET(_xlpm.x,VLOOKUP(I924,'2026-01-09_taxon-match'!$A$2:$N$81,3,FALSE),IF(_xlpm.x=0,"",_xlpm.x)))</f>
        <v/>
      </c>
      <c r="M924" s="46" t="str">
        <f>IF($I924="","",_xlfn.LET(_xlpm.x,VLOOKUP($I924,'2026-01-09_taxon-match'!$A$2:$N$81,5,FALSE),IF(_xlpm.x=0,"",_xlpm.x)))</f>
        <v/>
      </c>
      <c r="N924" s="46" t="str">
        <f>IF($I924="","",_xlfn.LET(_xlpm.x,VLOOKUP($I924,'2026-01-09_taxon-match'!$A$2:$N$81,6,FALSE),IF(_xlpm.x=0,"",_xlpm.x)))</f>
        <v/>
      </c>
      <c r="O924" s="46" t="str">
        <f>IF($I924="","",_xlfn.LET(_xlpm.x,VLOOKUP($I924,'2026-01-09_taxon-match'!$A$2:$N$81,7,FALSE),IF(_xlpm.x=0,"",_xlpm.x)))</f>
        <v/>
      </c>
      <c r="P924" s="46" t="str">
        <f>IF($I924="","",_xlfn.LET(_xlpm.x,VLOOKUP($I924,'2026-01-09_taxon-match'!$A$2:$N$81,8,FALSE),IF(_xlpm.x=0,"",_xlpm.x)))</f>
        <v/>
      </c>
      <c r="Q924" s="46" t="str">
        <f>IF($I924="","",_xlfn.LET(_xlpm.x,VLOOKUP($I924,'2026-01-09_taxon-match'!$A$2:$N$81,9,FALSE),IF(_xlpm.x=0,"",_xlpm.x)))</f>
        <v/>
      </c>
      <c r="R924" s="46" t="str">
        <f>IF($I924="","",_xlfn.LET(_xlpm.x,VLOOKUP($I924,'2026-01-09_taxon-match'!$A$2:$N$81,10,FALSE),IF(_xlpm.x=0,"",_xlpm.x)))</f>
        <v/>
      </c>
      <c r="S924" s="46" t="str">
        <f>IF($I924="","",_xlfn.LET(_xlpm.x,VLOOKUP($I924,'2026-01-09_taxon-match'!$A$2:$N$81,11,FALSE),IF(_xlpm.x=0,"",_xlpm.x)))</f>
        <v/>
      </c>
      <c r="T924" s="46" t="str">
        <f>IF($I924="","",_xlfn.LET(_xlpm.x,VLOOKUP($I924,'2026-01-09_taxon-match'!$A$2:$N$81,13,FALSE),IF(_xlpm.x=0,"",_xlpm.x)))</f>
        <v/>
      </c>
      <c r="V924" t="s">
        <v>39</v>
      </c>
      <c r="W924" t="s">
        <v>46</v>
      </c>
      <c r="Y924" s="46" t="str">
        <f>IF(V924="","",_xlfn.LET(_xlpm.x,VLOOKUP(V924,'Drop-down_menus'!$D$2:$E$13,2,FALSE),IF(_xlpm.x=0,"",_xlpm.x)))</f>
        <v>https://orcid.org/0009-0002-6669-2911</v>
      </c>
      <c r="Z924" s="46" t="str">
        <f>IF(W924="","",_xlfn.LET(_xlpm.x,VLOOKUP(W924,'Drop-down_menus'!$D$2:$E$13,2,FALSE),IF(_xlpm.x=0,"",_xlpm.x)))</f>
        <v>https://orcid.org/0000-0003-0502-8101</v>
      </c>
      <c r="AA924" s="46" t="str">
        <f>IF(X924="","",_xlfn.LET(_xlpm.x,VLOOKUP(X924,'Drop-down_menus'!$D$2:$E$13,2,FALSE),IF(_xlpm.x=0,"",_xlpm.x)))</f>
        <v/>
      </c>
      <c r="AB924" s="14"/>
      <c r="AC924" s="14" t="s">
        <v>278</v>
      </c>
    </row>
    <row r="925" spans="2:30" ht="13.5" customHeight="1">
      <c r="B925" s="46">
        <v>811</v>
      </c>
      <c r="C925" s="46" t="s">
        <v>131</v>
      </c>
      <c r="D925" s="46" t="b">
        <f>COUNTIF(Events!$B$2:$B$171, C925) &gt; 0</f>
        <v>1</v>
      </c>
      <c r="E925" s="46" t="s">
        <v>322</v>
      </c>
      <c r="F925" s="46" t="s">
        <v>330</v>
      </c>
      <c r="J925" s="46" t="str">
        <f>IF(I925="","",_xlfn.LET(_xlpm.x,VLOOKUP(I925,'2026-01-09_taxon-match'!$A$2:$N$81,4,FALSE),IF(_xlpm.x=0,"",_xlpm.x)))</f>
        <v/>
      </c>
      <c r="L925" s="46" t="str">
        <f>IF(I925="","",_xlfn.LET(_xlpm.x,VLOOKUP(I925,'2026-01-09_taxon-match'!$A$2:$N$81,3,FALSE),IF(_xlpm.x=0,"",_xlpm.x)))</f>
        <v/>
      </c>
      <c r="M925" s="46" t="str">
        <f>IF($I925="","",_xlfn.LET(_xlpm.x,VLOOKUP($I925,'2026-01-09_taxon-match'!$A$2:$N$81,5,FALSE),IF(_xlpm.x=0,"",_xlpm.x)))</f>
        <v/>
      </c>
      <c r="N925" s="46" t="str">
        <f>IF($I925="","",_xlfn.LET(_xlpm.x,VLOOKUP($I925,'2026-01-09_taxon-match'!$A$2:$N$81,6,FALSE),IF(_xlpm.x=0,"",_xlpm.x)))</f>
        <v/>
      </c>
      <c r="O925" s="46" t="str">
        <f>IF($I925="","",_xlfn.LET(_xlpm.x,VLOOKUP($I925,'2026-01-09_taxon-match'!$A$2:$N$81,7,FALSE),IF(_xlpm.x=0,"",_xlpm.x)))</f>
        <v/>
      </c>
      <c r="P925" s="46" t="str">
        <f>IF($I925="","",_xlfn.LET(_xlpm.x,VLOOKUP($I925,'2026-01-09_taxon-match'!$A$2:$N$81,8,FALSE),IF(_xlpm.x=0,"",_xlpm.x)))</f>
        <v/>
      </c>
      <c r="Q925" s="46" t="str">
        <f>IF($I925="","",_xlfn.LET(_xlpm.x,VLOOKUP($I925,'2026-01-09_taxon-match'!$A$2:$N$81,9,FALSE),IF(_xlpm.x=0,"",_xlpm.x)))</f>
        <v/>
      </c>
      <c r="R925" s="46" t="str">
        <f>IF($I925="","",_xlfn.LET(_xlpm.x,VLOOKUP($I925,'2026-01-09_taxon-match'!$A$2:$N$81,10,FALSE),IF(_xlpm.x=0,"",_xlpm.x)))</f>
        <v/>
      </c>
      <c r="S925" s="46" t="str">
        <f>IF($I925="","",_xlfn.LET(_xlpm.x,VLOOKUP($I925,'2026-01-09_taxon-match'!$A$2:$N$81,11,FALSE),IF(_xlpm.x=0,"",_xlpm.x)))</f>
        <v/>
      </c>
      <c r="T925" s="46" t="str">
        <f>IF($I925="","",_xlfn.LET(_xlpm.x,VLOOKUP($I925,'2026-01-09_taxon-match'!$A$2:$N$81,13,FALSE),IF(_xlpm.x=0,"",_xlpm.x)))</f>
        <v/>
      </c>
      <c r="V925" t="s">
        <v>39</v>
      </c>
      <c r="W925" t="s">
        <v>46</v>
      </c>
      <c r="Y925" s="46" t="str">
        <f>IF(V925="","",_xlfn.LET(_xlpm.x,VLOOKUP(V925,'Drop-down_menus'!$D$2:$E$13,2,FALSE),IF(_xlpm.x=0,"",_xlpm.x)))</f>
        <v>https://orcid.org/0009-0002-6669-2911</v>
      </c>
      <c r="Z925" s="46" t="str">
        <f>IF(W925="","",_xlfn.LET(_xlpm.x,VLOOKUP(W925,'Drop-down_menus'!$D$2:$E$13,2,FALSE),IF(_xlpm.x=0,"",_xlpm.x)))</f>
        <v>https://orcid.org/0000-0003-0502-8101</v>
      </c>
      <c r="AA925" s="46" t="str">
        <f>IF(X925="","",_xlfn.LET(_xlpm.x,VLOOKUP(X925,'Drop-down_menus'!$D$2:$E$13,2,FALSE),IF(_xlpm.x=0,"",_xlpm.x)))</f>
        <v/>
      </c>
      <c r="AB925" s="14"/>
      <c r="AC925" s="14" t="s">
        <v>278</v>
      </c>
    </row>
    <row r="926" spans="2:30" ht="13.5" customHeight="1">
      <c r="B926" s="46">
        <v>812</v>
      </c>
      <c r="C926" s="46" t="s">
        <v>131</v>
      </c>
      <c r="D926" s="46" t="b">
        <f>COUNTIF(Events!$B$2:$B$171, C926) &gt; 0</f>
        <v>1</v>
      </c>
      <c r="E926" s="46" t="s">
        <v>322</v>
      </c>
      <c r="F926" s="46" t="s">
        <v>331</v>
      </c>
      <c r="J926" s="46" t="str">
        <f>IF(I926="","",_xlfn.LET(_xlpm.x,VLOOKUP(I926,'2026-01-09_taxon-match'!$A$2:$N$81,4,FALSE),IF(_xlpm.x=0,"",_xlpm.x)))</f>
        <v/>
      </c>
      <c r="L926" s="46" t="str">
        <f>IF(I926="","",_xlfn.LET(_xlpm.x,VLOOKUP(I926,'2026-01-09_taxon-match'!$A$2:$N$81,3,FALSE),IF(_xlpm.x=0,"",_xlpm.x)))</f>
        <v/>
      </c>
      <c r="M926" s="46" t="str">
        <f>IF($I926="","",_xlfn.LET(_xlpm.x,VLOOKUP($I926,'2026-01-09_taxon-match'!$A$2:$N$81,5,FALSE),IF(_xlpm.x=0,"",_xlpm.x)))</f>
        <v/>
      </c>
      <c r="N926" s="46" t="str">
        <f>IF($I926="","",_xlfn.LET(_xlpm.x,VLOOKUP($I926,'2026-01-09_taxon-match'!$A$2:$N$81,6,FALSE),IF(_xlpm.x=0,"",_xlpm.x)))</f>
        <v/>
      </c>
      <c r="O926" s="46" t="str">
        <f>IF($I926="","",_xlfn.LET(_xlpm.x,VLOOKUP($I926,'2026-01-09_taxon-match'!$A$2:$N$81,7,FALSE),IF(_xlpm.x=0,"",_xlpm.x)))</f>
        <v/>
      </c>
      <c r="P926" s="46" t="str">
        <f>IF($I926="","",_xlfn.LET(_xlpm.x,VLOOKUP($I926,'2026-01-09_taxon-match'!$A$2:$N$81,8,FALSE),IF(_xlpm.x=0,"",_xlpm.x)))</f>
        <v/>
      </c>
      <c r="Q926" s="46" t="str">
        <f>IF($I926="","",_xlfn.LET(_xlpm.x,VLOOKUP($I926,'2026-01-09_taxon-match'!$A$2:$N$81,9,FALSE),IF(_xlpm.x=0,"",_xlpm.x)))</f>
        <v/>
      </c>
      <c r="R926" s="46" t="str">
        <f>IF($I926="","",_xlfn.LET(_xlpm.x,VLOOKUP($I926,'2026-01-09_taxon-match'!$A$2:$N$81,10,FALSE),IF(_xlpm.x=0,"",_xlpm.x)))</f>
        <v/>
      </c>
      <c r="S926" s="46" t="str">
        <f>IF($I926="","",_xlfn.LET(_xlpm.x,VLOOKUP($I926,'2026-01-09_taxon-match'!$A$2:$N$81,11,FALSE),IF(_xlpm.x=0,"",_xlpm.x)))</f>
        <v/>
      </c>
      <c r="T926" s="46" t="str">
        <f>IF($I926="","",_xlfn.LET(_xlpm.x,VLOOKUP($I926,'2026-01-09_taxon-match'!$A$2:$N$81,13,FALSE),IF(_xlpm.x=0,"",_xlpm.x)))</f>
        <v/>
      </c>
      <c r="V926" t="s">
        <v>39</v>
      </c>
      <c r="W926" t="s">
        <v>46</v>
      </c>
      <c r="Y926" s="46" t="str">
        <f>IF(V926="","",_xlfn.LET(_xlpm.x,VLOOKUP(V926,'Drop-down_menus'!$D$2:$E$13,2,FALSE),IF(_xlpm.x=0,"",_xlpm.x)))</f>
        <v>https://orcid.org/0009-0002-6669-2911</v>
      </c>
      <c r="Z926" s="46" t="str">
        <f>IF(W926="","",_xlfn.LET(_xlpm.x,VLOOKUP(W926,'Drop-down_menus'!$D$2:$E$13,2,FALSE),IF(_xlpm.x=0,"",_xlpm.x)))</f>
        <v>https://orcid.org/0000-0003-0502-8101</v>
      </c>
      <c r="AA926" s="46" t="str">
        <f>IF(X926="","",_xlfn.LET(_xlpm.x,VLOOKUP(X926,'Drop-down_menus'!$D$2:$E$13,2,FALSE),IF(_xlpm.x=0,"",_xlpm.x)))</f>
        <v/>
      </c>
      <c r="AB926" s="14"/>
      <c r="AC926" s="14" t="s">
        <v>278</v>
      </c>
    </row>
    <row r="927" spans="2:30" ht="13.5" customHeight="1">
      <c r="B927" s="46">
        <v>813</v>
      </c>
      <c r="C927" s="46" t="s">
        <v>131</v>
      </c>
      <c r="D927" s="46" t="b">
        <f>COUNTIF(Events!$B$2:$B$171, C927) &gt; 0</f>
        <v>1</v>
      </c>
      <c r="E927" s="46" t="s">
        <v>322</v>
      </c>
      <c r="F927" s="46" t="s">
        <v>332</v>
      </c>
      <c r="J927" s="46" t="str">
        <f>IF(I927="","",_xlfn.LET(_xlpm.x,VLOOKUP(I927,'2026-01-09_taxon-match'!$A$2:$N$81,4,FALSE),IF(_xlpm.x=0,"",_xlpm.x)))</f>
        <v/>
      </c>
      <c r="L927" s="46" t="str">
        <f>IF(I927="","",_xlfn.LET(_xlpm.x,VLOOKUP(I927,'2026-01-09_taxon-match'!$A$2:$N$81,3,FALSE),IF(_xlpm.x=0,"",_xlpm.x)))</f>
        <v/>
      </c>
      <c r="M927" s="46" t="str">
        <f>IF($I927="","",_xlfn.LET(_xlpm.x,VLOOKUP($I927,'2026-01-09_taxon-match'!$A$2:$N$81,5,FALSE),IF(_xlpm.x=0,"",_xlpm.x)))</f>
        <v/>
      </c>
      <c r="N927" s="46" t="str">
        <f>IF($I927="","",_xlfn.LET(_xlpm.x,VLOOKUP($I927,'2026-01-09_taxon-match'!$A$2:$N$81,6,FALSE),IF(_xlpm.x=0,"",_xlpm.x)))</f>
        <v/>
      </c>
      <c r="O927" s="46" t="str">
        <f>IF($I927="","",_xlfn.LET(_xlpm.x,VLOOKUP($I927,'2026-01-09_taxon-match'!$A$2:$N$81,7,FALSE),IF(_xlpm.x=0,"",_xlpm.x)))</f>
        <v/>
      </c>
      <c r="P927" s="46" t="str">
        <f>IF($I927="","",_xlfn.LET(_xlpm.x,VLOOKUP($I927,'2026-01-09_taxon-match'!$A$2:$N$81,8,FALSE),IF(_xlpm.x=0,"",_xlpm.x)))</f>
        <v/>
      </c>
      <c r="Q927" s="46" t="str">
        <f>IF($I927="","",_xlfn.LET(_xlpm.x,VLOOKUP($I927,'2026-01-09_taxon-match'!$A$2:$N$81,9,FALSE),IF(_xlpm.x=0,"",_xlpm.x)))</f>
        <v/>
      </c>
      <c r="R927" s="46" t="str">
        <f>IF($I927="","",_xlfn.LET(_xlpm.x,VLOOKUP($I927,'2026-01-09_taxon-match'!$A$2:$N$81,10,FALSE),IF(_xlpm.x=0,"",_xlpm.x)))</f>
        <v/>
      </c>
      <c r="S927" s="46" t="str">
        <f>IF($I927="","",_xlfn.LET(_xlpm.x,VLOOKUP($I927,'2026-01-09_taxon-match'!$A$2:$N$81,11,FALSE),IF(_xlpm.x=0,"",_xlpm.x)))</f>
        <v/>
      </c>
      <c r="T927" s="46" t="str">
        <f>IF($I927="","",_xlfn.LET(_xlpm.x,VLOOKUP($I927,'2026-01-09_taxon-match'!$A$2:$N$81,13,FALSE),IF(_xlpm.x=0,"",_xlpm.x)))</f>
        <v/>
      </c>
      <c r="V927" t="s">
        <v>39</v>
      </c>
      <c r="W927" t="s">
        <v>46</v>
      </c>
      <c r="Y927" s="46" t="str">
        <f>IF(V927="","",_xlfn.LET(_xlpm.x,VLOOKUP(V927,'Drop-down_menus'!$D$2:$E$13,2,FALSE),IF(_xlpm.x=0,"",_xlpm.x)))</f>
        <v>https://orcid.org/0009-0002-6669-2911</v>
      </c>
      <c r="Z927" s="46" t="str">
        <f>IF(W927="","",_xlfn.LET(_xlpm.x,VLOOKUP(W927,'Drop-down_menus'!$D$2:$E$13,2,FALSE),IF(_xlpm.x=0,"",_xlpm.x)))</f>
        <v>https://orcid.org/0000-0003-0502-8101</v>
      </c>
      <c r="AA927" s="46" t="str">
        <f>IF(X927="","",_xlfn.LET(_xlpm.x,VLOOKUP(X927,'Drop-down_menus'!$D$2:$E$13,2,FALSE),IF(_xlpm.x=0,"",_xlpm.x)))</f>
        <v/>
      </c>
      <c r="AB927" s="14"/>
      <c r="AC927" s="14" t="s">
        <v>278</v>
      </c>
    </row>
    <row r="928" spans="2:30" ht="13.5" customHeight="1">
      <c r="B928" s="46">
        <v>814</v>
      </c>
      <c r="C928" s="46" t="s">
        <v>131</v>
      </c>
      <c r="D928" s="46" t="b">
        <f>COUNTIF(Events!$B$2:$B$171, C928) &gt; 0</f>
        <v>1</v>
      </c>
      <c r="E928" s="46" t="s">
        <v>322</v>
      </c>
      <c r="F928" s="46" t="s">
        <v>333</v>
      </c>
      <c r="J928" s="46" t="str">
        <f>IF(I928="","",_xlfn.LET(_xlpm.x,VLOOKUP(I928,'2026-01-09_taxon-match'!$A$2:$N$81,4,FALSE),IF(_xlpm.x=0,"",_xlpm.x)))</f>
        <v/>
      </c>
      <c r="L928" s="46" t="str">
        <f>IF(I928="","",_xlfn.LET(_xlpm.x,VLOOKUP(I928,'2026-01-09_taxon-match'!$A$2:$N$81,3,FALSE),IF(_xlpm.x=0,"",_xlpm.x)))</f>
        <v/>
      </c>
      <c r="M928" s="46" t="str">
        <f>IF($I928="","",_xlfn.LET(_xlpm.x,VLOOKUP($I928,'2026-01-09_taxon-match'!$A$2:$N$81,5,FALSE),IF(_xlpm.x=0,"",_xlpm.x)))</f>
        <v/>
      </c>
      <c r="N928" s="46" t="str">
        <f>IF($I928="","",_xlfn.LET(_xlpm.x,VLOOKUP($I928,'2026-01-09_taxon-match'!$A$2:$N$81,6,FALSE),IF(_xlpm.x=0,"",_xlpm.x)))</f>
        <v/>
      </c>
      <c r="O928" s="46" t="str">
        <f>IF($I928="","",_xlfn.LET(_xlpm.x,VLOOKUP($I928,'2026-01-09_taxon-match'!$A$2:$N$81,7,FALSE),IF(_xlpm.x=0,"",_xlpm.x)))</f>
        <v/>
      </c>
      <c r="P928" s="46" t="str">
        <f>IF($I928="","",_xlfn.LET(_xlpm.x,VLOOKUP($I928,'2026-01-09_taxon-match'!$A$2:$N$81,8,FALSE),IF(_xlpm.x=0,"",_xlpm.x)))</f>
        <v/>
      </c>
      <c r="Q928" s="46" t="str">
        <f>IF($I928="","",_xlfn.LET(_xlpm.x,VLOOKUP($I928,'2026-01-09_taxon-match'!$A$2:$N$81,9,FALSE),IF(_xlpm.x=0,"",_xlpm.x)))</f>
        <v/>
      </c>
      <c r="R928" s="46" t="str">
        <f>IF($I928="","",_xlfn.LET(_xlpm.x,VLOOKUP($I928,'2026-01-09_taxon-match'!$A$2:$N$81,10,FALSE),IF(_xlpm.x=0,"",_xlpm.x)))</f>
        <v/>
      </c>
      <c r="S928" s="46" t="str">
        <f>IF($I928="","",_xlfn.LET(_xlpm.x,VLOOKUP($I928,'2026-01-09_taxon-match'!$A$2:$N$81,11,FALSE),IF(_xlpm.x=0,"",_xlpm.x)))</f>
        <v/>
      </c>
      <c r="T928" s="46" t="str">
        <f>IF($I928="","",_xlfn.LET(_xlpm.x,VLOOKUP($I928,'2026-01-09_taxon-match'!$A$2:$N$81,13,FALSE),IF(_xlpm.x=0,"",_xlpm.x)))</f>
        <v/>
      </c>
      <c r="V928" t="s">
        <v>39</v>
      </c>
      <c r="W928" t="s">
        <v>46</v>
      </c>
      <c r="Y928" s="46" t="str">
        <f>IF(V928="","",_xlfn.LET(_xlpm.x,VLOOKUP(V928,'Drop-down_menus'!$D$2:$E$13,2,FALSE),IF(_xlpm.x=0,"",_xlpm.x)))</f>
        <v>https://orcid.org/0009-0002-6669-2911</v>
      </c>
      <c r="Z928" s="46" t="str">
        <f>IF(W928="","",_xlfn.LET(_xlpm.x,VLOOKUP(W928,'Drop-down_menus'!$D$2:$E$13,2,FALSE),IF(_xlpm.x=0,"",_xlpm.x)))</f>
        <v>https://orcid.org/0000-0003-0502-8101</v>
      </c>
      <c r="AA928" s="46" t="str">
        <f>IF(X928="","",_xlfn.LET(_xlpm.x,VLOOKUP(X928,'Drop-down_menus'!$D$2:$E$13,2,FALSE),IF(_xlpm.x=0,"",_xlpm.x)))</f>
        <v/>
      </c>
      <c r="AB928" s="14"/>
      <c r="AC928" s="14" t="s">
        <v>278</v>
      </c>
    </row>
    <row r="929" spans="2:30" ht="13.5" customHeight="1">
      <c r="B929" s="46">
        <v>815</v>
      </c>
      <c r="C929" s="46" t="s">
        <v>131</v>
      </c>
      <c r="D929" s="46" t="b">
        <f>COUNTIF(Events!$B$2:$B$171, C929) &gt; 0</f>
        <v>1</v>
      </c>
      <c r="E929" s="46" t="s">
        <v>322</v>
      </c>
      <c r="F929" s="46" t="s">
        <v>334</v>
      </c>
      <c r="J929" s="46" t="str">
        <f>IF(I929="","",_xlfn.LET(_xlpm.x,VLOOKUP(I929,'2026-01-09_taxon-match'!$A$2:$N$81,4,FALSE),IF(_xlpm.x=0,"",_xlpm.x)))</f>
        <v/>
      </c>
      <c r="L929" s="46" t="str">
        <f>IF(I929="","",_xlfn.LET(_xlpm.x,VLOOKUP(I929,'2026-01-09_taxon-match'!$A$2:$N$81,3,FALSE),IF(_xlpm.x=0,"",_xlpm.x)))</f>
        <v/>
      </c>
      <c r="M929" s="46" t="str">
        <f>IF($I929="","",_xlfn.LET(_xlpm.x,VLOOKUP($I929,'2026-01-09_taxon-match'!$A$2:$N$81,5,FALSE),IF(_xlpm.x=0,"",_xlpm.x)))</f>
        <v/>
      </c>
      <c r="N929" s="46" t="str">
        <f>IF($I929="","",_xlfn.LET(_xlpm.x,VLOOKUP($I929,'2026-01-09_taxon-match'!$A$2:$N$81,6,FALSE),IF(_xlpm.x=0,"",_xlpm.x)))</f>
        <v/>
      </c>
      <c r="O929" s="46" t="str">
        <f>IF($I929="","",_xlfn.LET(_xlpm.x,VLOOKUP($I929,'2026-01-09_taxon-match'!$A$2:$N$81,7,FALSE),IF(_xlpm.x=0,"",_xlpm.x)))</f>
        <v/>
      </c>
      <c r="P929" s="46" t="str">
        <f>IF($I929="","",_xlfn.LET(_xlpm.x,VLOOKUP($I929,'2026-01-09_taxon-match'!$A$2:$N$81,8,FALSE),IF(_xlpm.x=0,"",_xlpm.x)))</f>
        <v/>
      </c>
      <c r="Q929" s="46" t="str">
        <f>IF($I929="","",_xlfn.LET(_xlpm.x,VLOOKUP($I929,'2026-01-09_taxon-match'!$A$2:$N$81,9,FALSE),IF(_xlpm.x=0,"",_xlpm.x)))</f>
        <v/>
      </c>
      <c r="R929" s="46" t="str">
        <f>IF($I929="","",_xlfn.LET(_xlpm.x,VLOOKUP($I929,'2026-01-09_taxon-match'!$A$2:$N$81,10,FALSE),IF(_xlpm.x=0,"",_xlpm.x)))</f>
        <v/>
      </c>
      <c r="S929" s="46" t="str">
        <f>IF($I929="","",_xlfn.LET(_xlpm.x,VLOOKUP($I929,'2026-01-09_taxon-match'!$A$2:$N$81,11,FALSE),IF(_xlpm.x=0,"",_xlpm.x)))</f>
        <v/>
      </c>
      <c r="T929" s="46" t="str">
        <f>IF($I929="","",_xlfn.LET(_xlpm.x,VLOOKUP($I929,'2026-01-09_taxon-match'!$A$2:$N$81,13,FALSE),IF(_xlpm.x=0,"",_xlpm.x)))</f>
        <v/>
      </c>
      <c r="V929" t="s">
        <v>39</v>
      </c>
      <c r="W929" t="s">
        <v>46</v>
      </c>
      <c r="Y929" s="46" t="str">
        <f>IF(V929="","",_xlfn.LET(_xlpm.x,VLOOKUP(V929,'Drop-down_menus'!$D$2:$E$13,2,FALSE),IF(_xlpm.x=0,"",_xlpm.x)))</f>
        <v>https://orcid.org/0009-0002-6669-2911</v>
      </c>
      <c r="Z929" s="46" t="str">
        <f>IF(W929="","",_xlfn.LET(_xlpm.x,VLOOKUP(W929,'Drop-down_menus'!$D$2:$E$13,2,FALSE),IF(_xlpm.x=0,"",_xlpm.x)))</f>
        <v>https://orcid.org/0000-0003-0502-8101</v>
      </c>
      <c r="AA929" s="46" t="str">
        <f>IF(X929="","",_xlfn.LET(_xlpm.x,VLOOKUP(X929,'Drop-down_menus'!$D$2:$E$13,2,FALSE),IF(_xlpm.x=0,"",_xlpm.x)))</f>
        <v/>
      </c>
      <c r="AB929" s="14"/>
      <c r="AC929" s="14" t="s">
        <v>278</v>
      </c>
    </row>
    <row r="930" spans="2:30" ht="13.5" customHeight="1">
      <c r="B930" s="46">
        <v>816</v>
      </c>
      <c r="C930" s="46" t="s">
        <v>131</v>
      </c>
      <c r="D930" s="46" t="b">
        <f>COUNTIF(Events!$B$2:$B$171, C930) &gt; 0</f>
        <v>1</v>
      </c>
      <c r="E930" s="46" t="s">
        <v>322</v>
      </c>
      <c r="F930" s="46" t="s">
        <v>335</v>
      </c>
      <c r="J930" s="46" t="str">
        <f>IF(I930="","",_xlfn.LET(_xlpm.x,VLOOKUP(I930,'2026-01-09_taxon-match'!$A$2:$N$81,4,FALSE),IF(_xlpm.x=0,"",_xlpm.x)))</f>
        <v/>
      </c>
      <c r="L930" s="46" t="str">
        <f>IF(I930="","",_xlfn.LET(_xlpm.x,VLOOKUP(I930,'2026-01-09_taxon-match'!$A$2:$N$81,3,FALSE),IF(_xlpm.x=0,"",_xlpm.x)))</f>
        <v/>
      </c>
      <c r="M930" s="46" t="str">
        <f>IF($I930="","",_xlfn.LET(_xlpm.x,VLOOKUP($I930,'2026-01-09_taxon-match'!$A$2:$N$81,5,FALSE),IF(_xlpm.x=0,"",_xlpm.x)))</f>
        <v/>
      </c>
      <c r="N930" s="46" t="str">
        <f>IF($I930="","",_xlfn.LET(_xlpm.x,VLOOKUP($I930,'2026-01-09_taxon-match'!$A$2:$N$81,6,FALSE),IF(_xlpm.x=0,"",_xlpm.x)))</f>
        <v/>
      </c>
      <c r="O930" s="46" t="str">
        <f>IF($I930="","",_xlfn.LET(_xlpm.x,VLOOKUP($I930,'2026-01-09_taxon-match'!$A$2:$N$81,7,FALSE),IF(_xlpm.x=0,"",_xlpm.x)))</f>
        <v/>
      </c>
      <c r="P930" s="46" t="str">
        <f>IF($I930="","",_xlfn.LET(_xlpm.x,VLOOKUP($I930,'2026-01-09_taxon-match'!$A$2:$N$81,8,FALSE),IF(_xlpm.x=0,"",_xlpm.x)))</f>
        <v/>
      </c>
      <c r="Q930" s="46" t="str">
        <f>IF($I930="","",_xlfn.LET(_xlpm.x,VLOOKUP($I930,'2026-01-09_taxon-match'!$A$2:$N$81,9,FALSE),IF(_xlpm.x=0,"",_xlpm.x)))</f>
        <v/>
      </c>
      <c r="R930" s="46" t="str">
        <f>IF($I930="","",_xlfn.LET(_xlpm.x,VLOOKUP($I930,'2026-01-09_taxon-match'!$A$2:$N$81,10,FALSE),IF(_xlpm.x=0,"",_xlpm.x)))</f>
        <v/>
      </c>
      <c r="S930" s="46" t="str">
        <f>IF($I930="","",_xlfn.LET(_xlpm.x,VLOOKUP($I930,'2026-01-09_taxon-match'!$A$2:$N$81,11,FALSE),IF(_xlpm.x=0,"",_xlpm.x)))</f>
        <v/>
      </c>
      <c r="T930" s="46" t="str">
        <f>IF($I930="","",_xlfn.LET(_xlpm.x,VLOOKUP($I930,'2026-01-09_taxon-match'!$A$2:$N$81,13,FALSE),IF(_xlpm.x=0,"",_xlpm.x)))</f>
        <v/>
      </c>
      <c r="V930" t="s">
        <v>39</v>
      </c>
      <c r="W930" t="s">
        <v>46</v>
      </c>
      <c r="Y930" s="46" t="str">
        <f>IF(V930="","",_xlfn.LET(_xlpm.x,VLOOKUP(V930,'Drop-down_menus'!$D$2:$E$13,2,FALSE),IF(_xlpm.x=0,"",_xlpm.x)))</f>
        <v>https://orcid.org/0009-0002-6669-2911</v>
      </c>
      <c r="Z930" s="46" t="str">
        <f>IF(W930="","",_xlfn.LET(_xlpm.x,VLOOKUP(W930,'Drop-down_menus'!$D$2:$E$13,2,FALSE),IF(_xlpm.x=0,"",_xlpm.x)))</f>
        <v>https://orcid.org/0000-0003-0502-8101</v>
      </c>
      <c r="AA930" s="46" t="str">
        <f>IF(X930="","",_xlfn.LET(_xlpm.x,VLOOKUP(X930,'Drop-down_menus'!$D$2:$E$13,2,FALSE),IF(_xlpm.x=0,"",_xlpm.x)))</f>
        <v/>
      </c>
      <c r="AB930" s="14"/>
      <c r="AC930" s="14" t="s">
        <v>278</v>
      </c>
    </row>
    <row r="931" spans="2:30" ht="13.5" customHeight="1">
      <c r="B931" s="46">
        <v>817</v>
      </c>
      <c r="C931" s="46" t="s">
        <v>131</v>
      </c>
      <c r="D931" s="46" t="b">
        <f>COUNTIF(Events!$B$2:$B$171, C931) &gt; 0</f>
        <v>1</v>
      </c>
      <c r="E931" s="46" t="s">
        <v>322</v>
      </c>
      <c r="F931" s="46" t="s">
        <v>336</v>
      </c>
      <c r="J931" s="46" t="str">
        <f>IF(I931="","",_xlfn.LET(_xlpm.x,VLOOKUP(I931,'2026-01-09_taxon-match'!$A$2:$N$81,4,FALSE),IF(_xlpm.x=0,"",_xlpm.x)))</f>
        <v/>
      </c>
      <c r="L931" s="46" t="str">
        <f>IF(I931="","",_xlfn.LET(_xlpm.x,VLOOKUP(I931,'2026-01-09_taxon-match'!$A$2:$N$81,3,FALSE),IF(_xlpm.x=0,"",_xlpm.x)))</f>
        <v/>
      </c>
      <c r="M931" s="46" t="str">
        <f>IF($I931="","",_xlfn.LET(_xlpm.x,VLOOKUP($I931,'2026-01-09_taxon-match'!$A$2:$N$81,5,FALSE),IF(_xlpm.x=0,"",_xlpm.x)))</f>
        <v/>
      </c>
      <c r="N931" s="46" t="str">
        <f>IF($I931="","",_xlfn.LET(_xlpm.x,VLOOKUP($I931,'2026-01-09_taxon-match'!$A$2:$N$81,6,FALSE),IF(_xlpm.x=0,"",_xlpm.x)))</f>
        <v/>
      </c>
      <c r="O931" s="46" t="str">
        <f>IF($I931="","",_xlfn.LET(_xlpm.x,VLOOKUP($I931,'2026-01-09_taxon-match'!$A$2:$N$81,7,FALSE),IF(_xlpm.x=0,"",_xlpm.x)))</f>
        <v/>
      </c>
      <c r="P931" s="46" t="str">
        <f>IF($I931="","",_xlfn.LET(_xlpm.x,VLOOKUP($I931,'2026-01-09_taxon-match'!$A$2:$N$81,8,FALSE),IF(_xlpm.x=0,"",_xlpm.x)))</f>
        <v/>
      </c>
      <c r="Q931" s="46" t="str">
        <f>IF($I931="","",_xlfn.LET(_xlpm.x,VLOOKUP($I931,'2026-01-09_taxon-match'!$A$2:$N$81,9,FALSE),IF(_xlpm.x=0,"",_xlpm.x)))</f>
        <v/>
      </c>
      <c r="R931" s="46" t="str">
        <f>IF($I931="","",_xlfn.LET(_xlpm.x,VLOOKUP($I931,'2026-01-09_taxon-match'!$A$2:$N$81,10,FALSE),IF(_xlpm.x=0,"",_xlpm.x)))</f>
        <v/>
      </c>
      <c r="S931" s="46" t="str">
        <f>IF($I931="","",_xlfn.LET(_xlpm.x,VLOOKUP($I931,'2026-01-09_taxon-match'!$A$2:$N$81,11,FALSE),IF(_xlpm.x=0,"",_xlpm.x)))</f>
        <v/>
      </c>
      <c r="T931" s="46" t="str">
        <f>IF($I931="","",_xlfn.LET(_xlpm.x,VLOOKUP($I931,'2026-01-09_taxon-match'!$A$2:$N$81,13,FALSE),IF(_xlpm.x=0,"",_xlpm.x)))</f>
        <v/>
      </c>
      <c r="V931" t="s">
        <v>39</v>
      </c>
      <c r="W931" t="s">
        <v>46</v>
      </c>
      <c r="Y931" s="46" t="str">
        <f>IF(V931="","",_xlfn.LET(_xlpm.x,VLOOKUP(V931,'Drop-down_menus'!$D$2:$E$13,2,FALSE),IF(_xlpm.x=0,"",_xlpm.x)))</f>
        <v>https://orcid.org/0009-0002-6669-2911</v>
      </c>
      <c r="Z931" s="46" t="str">
        <f>IF(W931="","",_xlfn.LET(_xlpm.x,VLOOKUP(W931,'Drop-down_menus'!$D$2:$E$13,2,FALSE),IF(_xlpm.x=0,"",_xlpm.x)))</f>
        <v>https://orcid.org/0000-0003-0502-8101</v>
      </c>
      <c r="AA931" s="46" t="str">
        <f>IF(X931="","",_xlfn.LET(_xlpm.x,VLOOKUP(X931,'Drop-down_menus'!$D$2:$E$13,2,FALSE),IF(_xlpm.x=0,"",_xlpm.x)))</f>
        <v/>
      </c>
      <c r="AB931" s="14"/>
      <c r="AC931" s="14" t="s">
        <v>278</v>
      </c>
    </row>
    <row r="932" spans="2:30" ht="13.5" customHeight="1">
      <c r="B932" s="46">
        <v>818</v>
      </c>
      <c r="C932" s="46" t="s">
        <v>131</v>
      </c>
      <c r="D932" s="46" t="b">
        <f>COUNTIF(Events!$B$2:$B$171, C932) &gt; 0</f>
        <v>1</v>
      </c>
      <c r="E932" s="46" t="s">
        <v>322</v>
      </c>
      <c r="F932" s="46" t="s">
        <v>337</v>
      </c>
      <c r="J932" s="46" t="str">
        <f>IF(I932="","",_xlfn.LET(_xlpm.x,VLOOKUP(I932,'2026-01-09_taxon-match'!$A$2:$N$81,4,FALSE),IF(_xlpm.x=0,"",_xlpm.x)))</f>
        <v/>
      </c>
      <c r="L932" s="46" t="str">
        <f>IF(I932="","",_xlfn.LET(_xlpm.x,VLOOKUP(I932,'2026-01-09_taxon-match'!$A$2:$N$81,3,FALSE),IF(_xlpm.x=0,"",_xlpm.x)))</f>
        <v/>
      </c>
      <c r="M932" s="46" t="str">
        <f>IF($I932="","",_xlfn.LET(_xlpm.x,VLOOKUP($I932,'2026-01-09_taxon-match'!$A$2:$N$81,5,FALSE),IF(_xlpm.x=0,"",_xlpm.x)))</f>
        <v/>
      </c>
      <c r="N932" s="46" t="str">
        <f>IF($I932="","",_xlfn.LET(_xlpm.x,VLOOKUP($I932,'2026-01-09_taxon-match'!$A$2:$N$81,6,FALSE),IF(_xlpm.x=0,"",_xlpm.x)))</f>
        <v/>
      </c>
      <c r="O932" s="46" t="str">
        <f>IF($I932="","",_xlfn.LET(_xlpm.x,VLOOKUP($I932,'2026-01-09_taxon-match'!$A$2:$N$81,7,FALSE),IF(_xlpm.x=0,"",_xlpm.x)))</f>
        <v/>
      </c>
      <c r="P932" s="46" t="str">
        <f>IF($I932="","",_xlfn.LET(_xlpm.x,VLOOKUP($I932,'2026-01-09_taxon-match'!$A$2:$N$81,8,FALSE),IF(_xlpm.x=0,"",_xlpm.x)))</f>
        <v/>
      </c>
      <c r="Q932" s="46" t="str">
        <f>IF($I932="","",_xlfn.LET(_xlpm.x,VLOOKUP($I932,'2026-01-09_taxon-match'!$A$2:$N$81,9,FALSE),IF(_xlpm.x=0,"",_xlpm.x)))</f>
        <v/>
      </c>
      <c r="R932" s="46" t="str">
        <f>IF($I932="","",_xlfn.LET(_xlpm.x,VLOOKUP($I932,'2026-01-09_taxon-match'!$A$2:$N$81,10,FALSE),IF(_xlpm.x=0,"",_xlpm.x)))</f>
        <v/>
      </c>
      <c r="S932" s="46" t="str">
        <f>IF($I932="","",_xlfn.LET(_xlpm.x,VLOOKUP($I932,'2026-01-09_taxon-match'!$A$2:$N$81,11,FALSE),IF(_xlpm.x=0,"",_xlpm.x)))</f>
        <v/>
      </c>
      <c r="T932" s="46" t="str">
        <f>IF($I932="","",_xlfn.LET(_xlpm.x,VLOOKUP($I932,'2026-01-09_taxon-match'!$A$2:$N$81,13,FALSE),IF(_xlpm.x=0,"",_xlpm.x)))</f>
        <v/>
      </c>
      <c r="V932" t="s">
        <v>39</v>
      </c>
      <c r="W932" t="s">
        <v>46</v>
      </c>
      <c r="Y932" s="46" t="str">
        <f>IF(V932="","",_xlfn.LET(_xlpm.x,VLOOKUP(V932,'Drop-down_menus'!$D$2:$E$13,2,FALSE),IF(_xlpm.x=0,"",_xlpm.x)))</f>
        <v>https://orcid.org/0009-0002-6669-2911</v>
      </c>
      <c r="Z932" s="46" t="str">
        <f>IF(W932="","",_xlfn.LET(_xlpm.x,VLOOKUP(W932,'Drop-down_menus'!$D$2:$E$13,2,FALSE),IF(_xlpm.x=0,"",_xlpm.x)))</f>
        <v>https://orcid.org/0000-0003-0502-8101</v>
      </c>
      <c r="AA932" s="46" t="str">
        <f>IF(X932="","",_xlfn.LET(_xlpm.x,VLOOKUP(X932,'Drop-down_menus'!$D$2:$E$13,2,FALSE),IF(_xlpm.x=0,"",_xlpm.x)))</f>
        <v/>
      </c>
      <c r="AB932" s="14"/>
      <c r="AC932" s="14" t="s">
        <v>278</v>
      </c>
    </row>
    <row r="933" spans="2:30" ht="13.5" customHeight="1">
      <c r="B933" s="46">
        <v>819</v>
      </c>
      <c r="C933" s="46" t="s">
        <v>131</v>
      </c>
      <c r="D933" s="46" t="b">
        <f>COUNTIF(Events!$B$2:$B$171, C933) &gt; 0</f>
        <v>1</v>
      </c>
      <c r="E933" s="46" t="s">
        <v>322</v>
      </c>
      <c r="F933" s="46" t="s">
        <v>338</v>
      </c>
      <c r="J933" s="46" t="str">
        <f>IF(I933="","",_xlfn.LET(_xlpm.x,VLOOKUP(I933,'2026-01-09_taxon-match'!$A$2:$N$81,4,FALSE),IF(_xlpm.x=0,"",_xlpm.x)))</f>
        <v/>
      </c>
      <c r="L933" s="46" t="str">
        <f>IF(I933="","",_xlfn.LET(_xlpm.x,VLOOKUP(I933,'2026-01-09_taxon-match'!$A$2:$N$81,3,FALSE),IF(_xlpm.x=0,"",_xlpm.x)))</f>
        <v/>
      </c>
      <c r="M933" s="46" t="str">
        <f>IF($I933="","",_xlfn.LET(_xlpm.x,VLOOKUP($I933,'2026-01-09_taxon-match'!$A$2:$N$81,5,FALSE),IF(_xlpm.x=0,"",_xlpm.x)))</f>
        <v/>
      </c>
      <c r="N933" s="46" t="str">
        <f>IF($I933="","",_xlfn.LET(_xlpm.x,VLOOKUP($I933,'2026-01-09_taxon-match'!$A$2:$N$81,6,FALSE),IF(_xlpm.x=0,"",_xlpm.x)))</f>
        <v/>
      </c>
      <c r="O933" s="46" t="str">
        <f>IF($I933="","",_xlfn.LET(_xlpm.x,VLOOKUP($I933,'2026-01-09_taxon-match'!$A$2:$N$81,7,FALSE),IF(_xlpm.x=0,"",_xlpm.x)))</f>
        <v/>
      </c>
      <c r="P933" s="46" t="str">
        <f>IF($I933="","",_xlfn.LET(_xlpm.x,VLOOKUP($I933,'2026-01-09_taxon-match'!$A$2:$N$81,8,FALSE),IF(_xlpm.x=0,"",_xlpm.x)))</f>
        <v/>
      </c>
      <c r="Q933" s="46" t="str">
        <f>IF($I933="","",_xlfn.LET(_xlpm.x,VLOOKUP($I933,'2026-01-09_taxon-match'!$A$2:$N$81,9,FALSE),IF(_xlpm.x=0,"",_xlpm.x)))</f>
        <v/>
      </c>
      <c r="R933" s="46" t="str">
        <f>IF($I933="","",_xlfn.LET(_xlpm.x,VLOOKUP($I933,'2026-01-09_taxon-match'!$A$2:$N$81,10,FALSE),IF(_xlpm.x=0,"",_xlpm.x)))</f>
        <v/>
      </c>
      <c r="S933" s="46" t="str">
        <f>IF($I933="","",_xlfn.LET(_xlpm.x,VLOOKUP($I933,'2026-01-09_taxon-match'!$A$2:$N$81,11,FALSE),IF(_xlpm.x=0,"",_xlpm.x)))</f>
        <v/>
      </c>
      <c r="T933" s="46" t="str">
        <f>IF($I933="","",_xlfn.LET(_xlpm.x,VLOOKUP($I933,'2026-01-09_taxon-match'!$A$2:$N$81,13,FALSE),IF(_xlpm.x=0,"",_xlpm.x)))</f>
        <v/>
      </c>
      <c r="V933" t="s">
        <v>39</v>
      </c>
      <c r="W933" t="s">
        <v>46</v>
      </c>
      <c r="Y933" s="46" t="str">
        <f>IF(V933="","",_xlfn.LET(_xlpm.x,VLOOKUP(V933,'Drop-down_menus'!$D$2:$E$13,2,FALSE),IF(_xlpm.x=0,"",_xlpm.x)))</f>
        <v>https://orcid.org/0009-0002-6669-2911</v>
      </c>
      <c r="Z933" s="46" t="str">
        <f>IF(W933="","",_xlfn.LET(_xlpm.x,VLOOKUP(W933,'Drop-down_menus'!$D$2:$E$13,2,FALSE),IF(_xlpm.x=0,"",_xlpm.x)))</f>
        <v>https://orcid.org/0000-0003-0502-8101</v>
      </c>
      <c r="AA933" s="46" t="str">
        <f>IF(X933="","",_xlfn.LET(_xlpm.x,VLOOKUP(X933,'Drop-down_menus'!$D$2:$E$13,2,FALSE),IF(_xlpm.x=0,"",_xlpm.x)))</f>
        <v/>
      </c>
      <c r="AB933" s="14"/>
      <c r="AC933" s="14" t="s">
        <v>278</v>
      </c>
      <c r="AD933" s="46" t="s">
        <v>339</v>
      </c>
    </row>
    <row r="934" spans="2:30" ht="13.5" customHeight="1">
      <c r="B934" s="46">
        <v>820</v>
      </c>
      <c r="C934" s="46" t="s">
        <v>131</v>
      </c>
      <c r="D934" s="46" t="b">
        <f>COUNTIF(Events!$B$2:$B$171, C934) &gt; 0</f>
        <v>1</v>
      </c>
      <c r="E934" s="46" t="s">
        <v>322</v>
      </c>
      <c r="F934" s="46" t="s">
        <v>340</v>
      </c>
      <c r="J934" s="46" t="str">
        <f>IF(I934="","",_xlfn.LET(_xlpm.x,VLOOKUP(I934,'2026-01-09_taxon-match'!$A$2:$N$81,4,FALSE),IF(_xlpm.x=0,"",_xlpm.x)))</f>
        <v/>
      </c>
      <c r="L934" s="46" t="str">
        <f>IF(I934="","",_xlfn.LET(_xlpm.x,VLOOKUP(I934,'2026-01-09_taxon-match'!$A$2:$N$81,3,FALSE),IF(_xlpm.x=0,"",_xlpm.x)))</f>
        <v/>
      </c>
      <c r="M934" s="46" t="str">
        <f>IF($I934="","",_xlfn.LET(_xlpm.x,VLOOKUP($I934,'2026-01-09_taxon-match'!$A$2:$N$81,5,FALSE),IF(_xlpm.x=0,"",_xlpm.x)))</f>
        <v/>
      </c>
      <c r="N934" s="46" t="str">
        <f>IF($I934="","",_xlfn.LET(_xlpm.x,VLOOKUP($I934,'2026-01-09_taxon-match'!$A$2:$N$81,6,FALSE),IF(_xlpm.x=0,"",_xlpm.x)))</f>
        <v/>
      </c>
      <c r="O934" s="46" t="str">
        <f>IF($I934="","",_xlfn.LET(_xlpm.x,VLOOKUP($I934,'2026-01-09_taxon-match'!$A$2:$N$81,7,FALSE),IF(_xlpm.x=0,"",_xlpm.x)))</f>
        <v/>
      </c>
      <c r="P934" s="46" t="str">
        <f>IF($I934="","",_xlfn.LET(_xlpm.x,VLOOKUP($I934,'2026-01-09_taxon-match'!$A$2:$N$81,8,FALSE),IF(_xlpm.x=0,"",_xlpm.x)))</f>
        <v/>
      </c>
      <c r="Q934" s="46" t="str">
        <f>IF($I934="","",_xlfn.LET(_xlpm.x,VLOOKUP($I934,'2026-01-09_taxon-match'!$A$2:$N$81,9,FALSE),IF(_xlpm.x=0,"",_xlpm.x)))</f>
        <v/>
      </c>
      <c r="R934" s="46" t="str">
        <f>IF($I934="","",_xlfn.LET(_xlpm.x,VLOOKUP($I934,'2026-01-09_taxon-match'!$A$2:$N$81,10,FALSE),IF(_xlpm.x=0,"",_xlpm.x)))</f>
        <v/>
      </c>
      <c r="S934" s="46" t="str">
        <f>IF($I934="","",_xlfn.LET(_xlpm.x,VLOOKUP($I934,'2026-01-09_taxon-match'!$A$2:$N$81,11,FALSE),IF(_xlpm.x=0,"",_xlpm.x)))</f>
        <v/>
      </c>
      <c r="T934" s="46" t="str">
        <f>IF($I934="","",_xlfn.LET(_xlpm.x,VLOOKUP($I934,'2026-01-09_taxon-match'!$A$2:$N$81,13,FALSE),IF(_xlpm.x=0,"",_xlpm.x)))</f>
        <v/>
      </c>
      <c r="V934" t="s">
        <v>39</v>
      </c>
      <c r="W934" t="s">
        <v>46</v>
      </c>
      <c r="Y934" s="46" t="str">
        <f>IF(V934="","",_xlfn.LET(_xlpm.x,VLOOKUP(V934,'Drop-down_menus'!$D$2:$E$13,2,FALSE),IF(_xlpm.x=0,"",_xlpm.x)))</f>
        <v>https://orcid.org/0009-0002-6669-2911</v>
      </c>
      <c r="Z934" s="46" t="str">
        <f>IF(W934="","",_xlfn.LET(_xlpm.x,VLOOKUP(W934,'Drop-down_menus'!$D$2:$E$13,2,FALSE),IF(_xlpm.x=0,"",_xlpm.x)))</f>
        <v>https://orcid.org/0000-0003-0502-8101</v>
      </c>
      <c r="AA934" s="46" t="str">
        <f>IF(X934="","",_xlfn.LET(_xlpm.x,VLOOKUP(X934,'Drop-down_menus'!$D$2:$E$13,2,FALSE),IF(_xlpm.x=0,"",_xlpm.x)))</f>
        <v/>
      </c>
      <c r="AB934" s="14"/>
      <c r="AC934" s="14" t="s">
        <v>278</v>
      </c>
      <c r="AD934" s="46" t="s">
        <v>339</v>
      </c>
    </row>
    <row r="935" spans="2:30" ht="13.5" customHeight="1">
      <c r="B935" s="46">
        <v>821</v>
      </c>
      <c r="C935" s="46" t="s">
        <v>131</v>
      </c>
      <c r="D935" s="46" t="b">
        <f>COUNTIF(Events!$B$2:$B$171, C935) &gt; 0</f>
        <v>1</v>
      </c>
      <c r="E935" s="46" t="s">
        <v>322</v>
      </c>
      <c r="F935" s="46" t="s">
        <v>341</v>
      </c>
      <c r="J935" s="46" t="str">
        <f>IF(I935="","",_xlfn.LET(_xlpm.x,VLOOKUP(I935,'2026-01-09_taxon-match'!$A$2:$N$81,4,FALSE),IF(_xlpm.x=0,"",_xlpm.x)))</f>
        <v/>
      </c>
      <c r="L935" s="46" t="str">
        <f>IF(I935="","",_xlfn.LET(_xlpm.x,VLOOKUP(I935,'2026-01-09_taxon-match'!$A$2:$N$81,3,FALSE),IF(_xlpm.x=0,"",_xlpm.x)))</f>
        <v/>
      </c>
      <c r="M935" s="46" t="str">
        <f>IF($I935="","",_xlfn.LET(_xlpm.x,VLOOKUP($I935,'2026-01-09_taxon-match'!$A$2:$N$81,5,FALSE),IF(_xlpm.x=0,"",_xlpm.x)))</f>
        <v/>
      </c>
      <c r="N935" s="46" t="str">
        <f>IF($I935="","",_xlfn.LET(_xlpm.x,VLOOKUP($I935,'2026-01-09_taxon-match'!$A$2:$N$81,6,FALSE),IF(_xlpm.x=0,"",_xlpm.x)))</f>
        <v/>
      </c>
      <c r="O935" s="46" t="str">
        <f>IF($I935="","",_xlfn.LET(_xlpm.x,VLOOKUP($I935,'2026-01-09_taxon-match'!$A$2:$N$81,7,FALSE),IF(_xlpm.x=0,"",_xlpm.x)))</f>
        <v/>
      </c>
      <c r="P935" s="46" t="str">
        <f>IF($I935="","",_xlfn.LET(_xlpm.x,VLOOKUP($I935,'2026-01-09_taxon-match'!$A$2:$N$81,8,FALSE),IF(_xlpm.x=0,"",_xlpm.x)))</f>
        <v/>
      </c>
      <c r="Q935" s="46" t="str">
        <f>IF($I935="","",_xlfn.LET(_xlpm.x,VLOOKUP($I935,'2026-01-09_taxon-match'!$A$2:$N$81,9,FALSE),IF(_xlpm.x=0,"",_xlpm.x)))</f>
        <v/>
      </c>
      <c r="R935" s="46" t="str">
        <f>IF($I935="","",_xlfn.LET(_xlpm.x,VLOOKUP($I935,'2026-01-09_taxon-match'!$A$2:$N$81,10,FALSE),IF(_xlpm.x=0,"",_xlpm.x)))</f>
        <v/>
      </c>
      <c r="S935" s="46" t="str">
        <f>IF($I935="","",_xlfn.LET(_xlpm.x,VLOOKUP($I935,'2026-01-09_taxon-match'!$A$2:$N$81,11,FALSE),IF(_xlpm.x=0,"",_xlpm.x)))</f>
        <v/>
      </c>
      <c r="T935" s="46" t="str">
        <f>IF($I935="","",_xlfn.LET(_xlpm.x,VLOOKUP($I935,'2026-01-09_taxon-match'!$A$2:$N$81,13,FALSE),IF(_xlpm.x=0,"",_xlpm.x)))</f>
        <v/>
      </c>
      <c r="V935" t="s">
        <v>39</v>
      </c>
      <c r="W935" t="s">
        <v>46</v>
      </c>
      <c r="Y935" s="46" t="str">
        <f>IF(V935="","",_xlfn.LET(_xlpm.x,VLOOKUP(V935,'Drop-down_menus'!$D$2:$E$13,2,FALSE),IF(_xlpm.x=0,"",_xlpm.x)))</f>
        <v>https://orcid.org/0009-0002-6669-2911</v>
      </c>
      <c r="Z935" s="46" t="str">
        <f>IF(W935="","",_xlfn.LET(_xlpm.x,VLOOKUP(W935,'Drop-down_menus'!$D$2:$E$13,2,FALSE),IF(_xlpm.x=0,"",_xlpm.x)))</f>
        <v>https://orcid.org/0000-0003-0502-8101</v>
      </c>
      <c r="AA935" s="46" t="str">
        <f>IF(X935="","",_xlfn.LET(_xlpm.x,VLOOKUP(X935,'Drop-down_menus'!$D$2:$E$13,2,FALSE),IF(_xlpm.x=0,"",_xlpm.x)))</f>
        <v/>
      </c>
      <c r="AB935" s="14"/>
      <c r="AC935" s="14" t="s">
        <v>278</v>
      </c>
    </row>
    <row r="936" spans="2:30" ht="13.5" customHeight="1">
      <c r="B936" s="46">
        <v>822</v>
      </c>
      <c r="C936" s="46" t="s">
        <v>131</v>
      </c>
      <c r="D936" s="46" t="b">
        <f>COUNTIF(Events!$B$2:$B$171, C936) &gt; 0</f>
        <v>1</v>
      </c>
      <c r="E936" s="46" t="s">
        <v>322</v>
      </c>
      <c r="F936" s="46" t="s">
        <v>342</v>
      </c>
      <c r="J936" s="46" t="str">
        <f>IF(I936="","",_xlfn.LET(_xlpm.x,VLOOKUP(I936,'2026-01-09_taxon-match'!$A$2:$N$81,4,FALSE),IF(_xlpm.x=0,"",_xlpm.x)))</f>
        <v/>
      </c>
      <c r="L936" s="46" t="str">
        <f>IF(I936="","",_xlfn.LET(_xlpm.x,VLOOKUP(I936,'2026-01-09_taxon-match'!$A$2:$N$81,3,FALSE),IF(_xlpm.x=0,"",_xlpm.x)))</f>
        <v/>
      </c>
      <c r="M936" s="46" t="str">
        <f>IF($I936="","",_xlfn.LET(_xlpm.x,VLOOKUP($I936,'2026-01-09_taxon-match'!$A$2:$N$81,5,FALSE),IF(_xlpm.x=0,"",_xlpm.x)))</f>
        <v/>
      </c>
      <c r="N936" s="46" t="str">
        <f>IF($I936="","",_xlfn.LET(_xlpm.x,VLOOKUP($I936,'2026-01-09_taxon-match'!$A$2:$N$81,6,FALSE),IF(_xlpm.x=0,"",_xlpm.x)))</f>
        <v/>
      </c>
      <c r="O936" s="46" t="str">
        <f>IF($I936="","",_xlfn.LET(_xlpm.x,VLOOKUP($I936,'2026-01-09_taxon-match'!$A$2:$N$81,7,FALSE),IF(_xlpm.x=0,"",_xlpm.x)))</f>
        <v/>
      </c>
      <c r="P936" s="46" t="str">
        <f>IF($I936="","",_xlfn.LET(_xlpm.x,VLOOKUP($I936,'2026-01-09_taxon-match'!$A$2:$N$81,8,FALSE),IF(_xlpm.x=0,"",_xlpm.x)))</f>
        <v/>
      </c>
      <c r="Q936" s="46" t="str">
        <f>IF($I936="","",_xlfn.LET(_xlpm.x,VLOOKUP($I936,'2026-01-09_taxon-match'!$A$2:$N$81,9,FALSE),IF(_xlpm.x=0,"",_xlpm.x)))</f>
        <v/>
      </c>
      <c r="R936" s="46" t="str">
        <f>IF($I936="","",_xlfn.LET(_xlpm.x,VLOOKUP($I936,'2026-01-09_taxon-match'!$A$2:$N$81,10,FALSE),IF(_xlpm.x=0,"",_xlpm.x)))</f>
        <v/>
      </c>
      <c r="S936" s="46" t="str">
        <f>IF($I936="","",_xlfn.LET(_xlpm.x,VLOOKUP($I936,'2026-01-09_taxon-match'!$A$2:$N$81,11,FALSE),IF(_xlpm.x=0,"",_xlpm.x)))</f>
        <v/>
      </c>
      <c r="T936" s="46" t="str">
        <f>IF($I936="","",_xlfn.LET(_xlpm.x,VLOOKUP($I936,'2026-01-09_taxon-match'!$A$2:$N$81,13,FALSE),IF(_xlpm.x=0,"",_xlpm.x)))</f>
        <v/>
      </c>
      <c r="V936" t="s">
        <v>39</v>
      </c>
      <c r="W936" t="s">
        <v>46</v>
      </c>
      <c r="Y936" s="46" t="str">
        <f>IF(V936="","",_xlfn.LET(_xlpm.x,VLOOKUP(V936,'Drop-down_menus'!$D$2:$E$13,2,FALSE),IF(_xlpm.x=0,"",_xlpm.x)))</f>
        <v>https://orcid.org/0009-0002-6669-2911</v>
      </c>
      <c r="Z936" s="46" t="str">
        <f>IF(W936="","",_xlfn.LET(_xlpm.x,VLOOKUP(W936,'Drop-down_menus'!$D$2:$E$13,2,FALSE),IF(_xlpm.x=0,"",_xlpm.x)))</f>
        <v>https://orcid.org/0000-0003-0502-8101</v>
      </c>
      <c r="AA936" s="46" t="str">
        <f>IF(X936="","",_xlfn.LET(_xlpm.x,VLOOKUP(X936,'Drop-down_menus'!$D$2:$E$13,2,FALSE),IF(_xlpm.x=0,"",_xlpm.x)))</f>
        <v/>
      </c>
      <c r="AB936" s="14"/>
      <c r="AC936" s="14" t="s">
        <v>278</v>
      </c>
    </row>
    <row r="937" spans="2:30" ht="13.5" customHeight="1">
      <c r="B937" s="46">
        <v>823</v>
      </c>
      <c r="C937" s="46" t="s">
        <v>131</v>
      </c>
      <c r="D937" s="46" t="b">
        <f>COUNTIF(Events!$B$2:$B$171, C937) &gt; 0</f>
        <v>1</v>
      </c>
      <c r="E937" s="46" t="s">
        <v>322</v>
      </c>
      <c r="F937" s="46" t="s">
        <v>343</v>
      </c>
      <c r="J937" s="46" t="str">
        <f>IF(I937="","",_xlfn.LET(_xlpm.x,VLOOKUP(I937,'2026-01-09_taxon-match'!$A$2:$N$81,4,FALSE),IF(_xlpm.x=0,"",_xlpm.x)))</f>
        <v/>
      </c>
      <c r="L937" s="46" t="str">
        <f>IF(I937="","",_xlfn.LET(_xlpm.x,VLOOKUP(I937,'2026-01-09_taxon-match'!$A$2:$N$81,3,FALSE),IF(_xlpm.x=0,"",_xlpm.x)))</f>
        <v/>
      </c>
      <c r="M937" s="46" t="str">
        <f>IF($I937="","",_xlfn.LET(_xlpm.x,VLOOKUP($I937,'2026-01-09_taxon-match'!$A$2:$N$81,5,FALSE),IF(_xlpm.x=0,"",_xlpm.x)))</f>
        <v/>
      </c>
      <c r="N937" s="46" t="str">
        <f>IF($I937="","",_xlfn.LET(_xlpm.x,VLOOKUP($I937,'2026-01-09_taxon-match'!$A$2:$N$81,6,FALSE),IF(_xlpm.x=0,"",_xlpm.x)))</f>
        <v/>
      </c>
      <c r="O937" s="46" t="str">
        <f>IF($I937="","",_xlfn.LET(_xlpm.x,VLOOKUP($I937,'2026-01-09_taxon-match'!$A$2:$N$81,7,FALSE),IF(_xlpm.x=0,"",_xlpm.x)))</f>
        <v/>
      </c>
      <c r="P937" s="46" t="str">
        <f>IF($I937="","",_xlfn.LET(_xlpm.x,VLOOKUP($I937,'2026-01-09_taxon-match'!$A$2:$N$81,8,FALSE),IF(_xlpm.x=0,"",_xlpm.x)))</f>
        <v/>
      </c>
      <c r="Q937" s="46" t="str">
        <f>IF($I937="","",_xlfn.LET(_xlpm.x,VLOOKUP($I937,'2026-01-09_taxon-match'!$A$2:$N$81,9,FALSE),IF(_xlpm.x=0,"",_xlpm.x)))</f>
        <v/>
      </c>
      <c r="R937" s="46" t="str">
        <f>IF($I937="","",_xlfn.LET(_xlpm.x,VLOOKUP($I937,'2026-01-09_taxon-match'!$A$2:$N$81,10,FALSE),IF(_xlpm.x=0,"",_xlpm.x)))</f>
        <v/>
      </c>
      <c r="S937" s="46" t="str">
        <f>IF($I937="","",_xlfn.LET(_xlpm.x,VLOOKUP($I937,'2026-01-09_taxon-match'!$A$2:$N$81,11,FALSE),IF(_xlpm.x=0,"",_xlpm.x)))</f>
        <v/>
      </c>
      <c r="T937" s="46" t="str">
        <f>IF($I937="","",_xlfn.LET(_xlpm.x,VLOOKUP($I937,'2026-01-09_taxon-match'!$A$2:$N$81,13,FALSE),IF(_xlpm.x=0,"",_xlpm.x)))</f>
        <v/>
      </c>
      <c r="V937" t="s">
        <v>39</v>
      </c>
      <c r="W937" t="s">
        <v>46</v>
      </c>
      <c r="Y937" s="46" t="str">
        <f>IF(V937="","",_xlfn.LET(_xlpm.x,VLOOKUP(V937,'Drop-down_menus'!$D$2:$E$13,2,FALSE),IF(_xlpm.x=0,"",_xlpm.x)))</f>
        <v>https://orcid.org/0009-0002-6669-2911</v>
      </c>
      <c r="Z937" s="46" t="str">
        <f>IF(W937="","",_xlfn.LET(_xlpm.x,VLOOKUP(W937,'Drop-down_menus'!$D$2:$E$13,2,FALSE),IF(_xlpm.x=0,"",_xlpm.x)))</f>
        <v>https://orcid.org/0000-0003-0502-8101</v>
      </c>
      <c r="AA937" s="46" t="str">
        <f>IF(X937="","",_xlfn.LET(_xlpm.x,VLOOKUP(X937,'Drop-down_menus'!$D$2:$E$13,2,FALSE),IF(_xlpm.x=0,"",_xlpm.x)))</f>
        <v/>
      </c>
      <c r="AB937" s="14"/>
      <c r="AC937" s="14" t="s">
        <v>278</v>
      </c>
    </row>
    <row r="938" spans="2:30" ht="13.5" customHeight="1">
      <c r="B938" s="46">
        <v>824</v>
      </c>
      <c r="C938" s="46" t="s">
        <v>131</v>
      </c>
      <c r="D938" s="46" t="b">
        <f>COUNTIF(Events!$B$2:$B$171, C938) &gt; 0</f>
        <v>1</v>
      </c>
      <c r="E938" s="46" t="s">
        <v>322</v>
      </c>
      <c r="F938" s="46" t="s">
        <v>344</v>
      </c>
      <c r="J938" s="46" t="str">
        <f>IF(I938="","",_xlfn.LET(_xlpm.x,VLOOKUP(I938,'2026-01-09_taxon-match'!$A$2:$N$81,4,FALSE),IF(_xlpm.x=0,"",_xlpm.x)))</f>
        <v/>
      </c>
      <c r="L938" s="46" t="str">
        <f>IF(I938="","",_xlfn.LET(_xlpm.x,VLOOKUP(I938,'2026-01-09_taxon-match'!$A$2:$N$81,3,FALSE),IF(_xlpm.x=0,"",_xlpm.x)))</f>
        <v/>
      </c>
      <c r="M938" s="46" t="str">
        <f>IF($I938="","",_xlfn.LET(_xlpm.x,VLOOKUP($I938,'2026-01-09_taxon-match'!$A$2:$N$81,5,FALSE),IF(_xlpm.x=0,"",_xlpm.x)))</f>
        <v/>
      </c>
      <c r="N938" s="46" t="str">
        <f>IF($I938="","",_xlfn.LET(_xlpm.x,VLOOKUP($I938,'2026-01-09_taxon-match'!$A$2:$N$81,6,FALSE),IF(_xlpm.x=0,"",_xlpm.x)))</f>
        <v/>
      </c>
      <c r="O938" s="46" t="str">
        <f>IF($I938="","",_xlfn.LET(_xlpm.x,VLOOKUP($I938,'2026-01-09_taxon-match'!$A$2:$N$81,7,FALSE),IF(_xlpm.x=0,"",_xlpm.x)))</f>
        <v/>
      </c>
      <c r="P938" s="46" t="str">
        <f>IF($I938="","",_xlfn.LET(_xlpm.x,VLOOKUP($I938,'2026-01-09_taxon-match'!$A$2:$N$81,8,FALSE),IF(_xlpm.x=0,"",_xlpm.x)))</f>
        <v/>
      </c>
      <c r="Q938" s="46" t="str">
        <f>IF($I938="","",_xlfn.LET(_xlpm.x,VLOOKUP($I938,'2026-01-09_taxon-match'!$A$2:$N$81,9,FALSE),IF(_xlpm.x=0,"",_xlpm.x)))</f>
        <v/>
      </c>
      <c r="R938" s="46" t="str">
        <f>IF($I938="","",_xlfn.LET(_xlpm.x,VLOOKUP($I938,'2026-01-09_taxon-match'!$A$2:$N$81,10,FALSE),IF(_xlpm.x=0,"",_xlpm.x)))</f>
        <v/>
      </c>
      <c r="S938" s="46" t="str">
        <f>IF($I938="","",_xlfn.LET(_xlpm.x,VLOOKUP($I938,'2026-01-09_taxon-match'!$A$2:$N$81,11,FALSE),IF(_xlpm.x=0,"",_xlpm.x)))</f>
        <v/>
      </c>
      <c r="T938" s="46" t="str">
        <f>IF($I938="","",_xlfn.LET(_xlpm.x,VLOOKUP($I938,'2026-01-09_taxon-match'!$A$2:$N$81,13,FALSE),IF(_xlpm.x=0,"",_xlpm.x)))</f>
        <v/>
      </c>
      <c r="V938" t="s">
        <v>39</v>
      </c>
      <c r="W938" t="s">
        <v>46</v>
      </c>
      <c r="Y938" s="46" t="str">
        <f>IF(V938="","",_xlfn.LET(_xlpm.x,VLOOKUP(V938,'Drop-down_menus'!$D$2:$E$13,2,FALSE),IF(_xlpm.x=0,"",_xlpm.x)))</f>
        <v>https://orcid.org/0009-0002-6669-2911</v>
      </c>
      <c r="Z938" s="46" t="str">
        <f>IF(W938="","",_xlfn.LET(_xlpm.x,VLOOKUP(W938,'Drop-down_menus'!$D$2:$E$13,2,FALSE),IF(_xlpm.x=0,"",_xlpm.x)))</f>
        <v>https://orcid.org/0000-0003-0502-8101</v>
      </c>
      <c r="AA938" s="46" t="str">
        <f>IF(X938="","",_xlfn.LET(_xlpm.x,VLOOKUP(X938,'Drop-down_menus'!$D$2:$E$13,2,FALSE),IF(_xlpm.x=0,"",_xlpm.x)))</f>
        <v/>
      </c>
      <c r="AB938" s="14"/>
      <c r="AC938" s="14" t="s">
        <v>278</v>
      </c>
    </row>
    <row r="939" spans="2:30" ht="13.5" customHeight="1">
      <c r="B939" s="46">
        <v>825</v>
      </c>
      <c r="C939" s="46" t="s">
        <v>131</v>
      </c>
      <c r="D939" s="46" t="b">
        <f>COUNTIF(Events!$B$2:$B$171, C939) &gt; 0</f>
        <v>1</v>
      </c>
      <c r="E939" s="46" t="s">
        <v>322</v>
      </c>
      <c r="F939" s="46" t="s">
        <v>345</v>
      </c>
      <c r="J939" s="46" t="str">
        <f>IF(I939="","",_xlfn.LET(_xlpm.x,VLOOKUP(I939,'2026-01-09_taxon-match'!$A$2:$N$81,4,FALSE),IF(_xlpm.x=0,"",_xlpm.x)))</f>
        <v/>
      </c>
      <c r="L939" s="46" t="str">
        <f>IF(I939="","",_xlfn.LET(_xlpm.x,VLOOKUP(I939,'2026-01-09_taxon-match'!$A$2:$N$81,3,FALSE),IF(_xlpm.x=0,"",_xlpm.x)))</f>
        <v/>
      </c>
      <c r="M939" s="46" t="str">
        <f>IF($I939="","",_xlfn.LET(_xlpm.x,VLOOKUP($I939,'2026-01-09_taxon-match'!$A$2:$N$81,5,FALSE),IF(_xlpm.x=0,"",_xlpm.x)))</f>
        <v/>
      </c>
      <c r="N939" s="46" t="str">
        <f>IF($I939="","",_xlfn.LET(_xlpm.x,VLOOKUP($I939,'2026-01-09_taxon-match'!$A$2:$N$81,6,FALSE),IF(_xlpm.x=0,"",_xlpm.x)))</f>
        <v/>
      </c>
      <c r="O939" s="46" t="str">
        <f>IF($I939="","",_xlfn.LET(_xlpm.x,VLOOKUP($I939,'2026-01-09_taxon-match'!$A$2:$N$81,7,FALSE),IF(_xlpm.x=0,"",_xlpm.x)))</f>
        <v/>
      </c>
      <c r="P939" s="46" t="str">
        <f>IF($I939="","",_xlfn.LET(_xlpm.x,VLOOKUP($I939,'2026-01-09_taxon-match'!$A$2:$N$81,8,FALSE),IF(_xlpm.x=0,"",_xlpm.x)))</f>
        <v/>
      </c>
      <c r="Q939" s="46" t="str">
        <f>IF($I939="","",_xlfn.LET(_xlpm.x,VLOOKUP($I939,'2026-01-09_taxon-match'!$A$2:$N$81,9,FALSE),IF(_xlpm.x=0,"",_xlpm.x)))</f>
        <v/>
      </c>
      <c r="R939" s="46" t="str">
        <f>IF($I939="","",_xlfn.LET(_xlpm.x,VLOOKUP($I939,'2026-01-09_taxon-match'!$A$2:$N$81,10,FALSE),IF(_xlpm.x=0,"",_xlpm.x)))</f>
        <v/>
      </c>
      <c r="S939" s="46" t="str">
        <f>IF($I939="","",_xlfn.LET(_xlpm.x,VLOOKUP($I939,'2026-01-09_taxon-match'!$A$2:$N$81,11,FALSE),IF(_xlpm.x=0,"",_xlpm.x)))</f>
        <v/>
      </c>
      <c r="T939" s="46" t="str">
        <f>IF($I939="","",_xlfn.LET(_xlpm.x,VLOOKUP($I939,'2026-01-09_taxon-match'!$A$2:$N$81,13,FALSE),IF(_xlpm.x=0,"",_xlpm.x)))</f>
        <v/>
      </c>
      <c r="V939" t="s">
        <v>39</v>
      </c>
      <c r="W939" t="s">
        <v>46</v>
      </c>
      <c r="Y939" s="46" t="str">
        <f>IF(V939="","",_xlfn.LET(_xlpm.x,VLOOKUP(V939,'Drop-down_menus'!$D$2:$E$13,2,FALSE),IF(_xlpm.x=0,"",_xlpm.x)))</f>
        <v>https://orcid.org/0009-0002-6669-2911</v>
      </c>
      <c r="Z939" s="46" t="str">
        <f>IF(W939="","",_xlfn.LET(_xlpm.x,VLOOKUP(W939,'Drop-down_menus'!$D$2:$E$13,2,FALSE),IF(_xlpm.x=0,"",_xlpm.x)))</f>
        <v>https://orcid.org/0000-0003-0502-8101</v>
      </c>
      <c r="AA939" s="46" t="str">
        <f>IF(X939="","",_xlfn.LET(_xlpm.x,VLOOKUP(X939,'Drop-down_menus'!$D$2:$E$13,2,FALSE),IF(_xlpm.x=0,"",_xlpm.x)))</f>
        <v/>
      </c>
      <c r="AB939" s="14"/>
      <c r="AC939" s="14" t="s">
        <v>278</v>
      </c>
    </row>
    <row r="940" spans="2:30" ht="13.5" customHeight="1">
      <c r="B940" s="46">
        <v>826</v>
      </c>
      <c r="C940" s="46" t="s">
        <v>131</v>
      </c>
      <c r="D940" s="46" t="b">
        <f>COUNTIF(Events!$B$2:$B$171, C940) &gt; 0</f>
        <v>1</v>
      </c>
      <c r="E940" s="46" t="s">
        <v>322</v>
      </c>
      <c r="F940" s="46" t="s">
        <v>346</v>
      </c>
      <c r="J940" s="46" t="str">
        <f>IF(I940="","",_xlfn.LET(_xlpm.x,VLOOKUP(I940,'2026-01-09_taxon-match'!$A$2:$N$81,4,FALSE),IF(_xlpm.x=0,"",_xlpm.x)))</f>
        <v/>
      </c>
      <c r="L940" s="46" t="str">
        <f>IF(I940="","",_xlfn.LET(_xlpm.x,VLOOKUP(I940,'2026-01-09_taxon-match'!$A$2:$N$81,3,FALSE),IF(_xlpm.x=0,"",_xlpm.x)))</f>
        <v/>
      </c>
      <c r="M940" s="46" t="str">
        <f>IF($I940="","",_xlfn.LET(_xlpm.x,VLOOKUP($I940,'2026-01-09_taxon-match'!$A$2:$N$81,5,FALSE),IF(_xlpm.x=0,"",_xlpm.x)))</f>
        <v/>
      </c>
      <c r="N940" s="46" t="str">
        <f>IF($I940="","",_xlfn.LET(_xlpm.x,VLOOKUP($I940,'2026-01-09_taxon-match'!$A$2:$N$81,6,FALSE),IF(_xlpm.x=0,"",_xlpm.x)))</f>
        <v/>
      </c>
      <c r="O940" s="46" t="str">
        <f>IF($I940="","",_xlfn.LET(_xlpm.x,VLOOKUP($I940,'2026-01-09_taxon-match'!$A$2:$N$81,7,FALSE),IF(_xlpm.x=0,"",_xlpm.x)))</f>
        <v/>
      </c>
      <c r="P940" s="46" t="str">
        <f>IF($I940="","",_xlfn.LET(_xlpm.x,VLOOKUP($I940,'2026-01-09_taxon-match'!$A$2:$N$81,8,FALSE),IF(_xlpm.x=0,"",_xlpm.x)))</f>
        <v/>
      </c>
      <c r="Q940" s="46" t="str">
        <f>IF($I940="","",_xlfn.LET(_xlpm.x,VLOOKUP($I940,'2026-01-09_taxon-match'!$A$2:$N$81,9,FALSE),IF(_xlpm.x=0,"",_xlpm.x)))</f>
        <v/>
      </c>
      <c r="R940" s="46" t="str">
        <f>IF($I940="","",_xlfn.LET(_xlpm.x,VLOOKUP($I940,'2026-01-09_taxon-match'!$A$2:$N$81,10,FALSE),IF(_xlpm.x=0,"",_xlpm.x)))</f>
        <v/>
      </c>
      <c r="S940" s="46" t="str">
        <f>IF($I940="","",_xlfn.LET(_xlpm.x,VLOOKUP($I940,'2026-01-09_taxon-match'!$A$2:$N$81,11,FALSE),IF(_xlpm.x=0,"",_xlpm.x)))</f>
        <v/>
      </c>
      <c r="T940" s="46" t="str">
        <f>IF($I940="","",_xlfn.LET(_xlpm.x,VLOOKUP($I940,'2026-01-09_taxon-match'!$A$2:$N$81,13,FALSE),IF(_xlpm.x=0,"",_xlpm.x)))</f>
        <v/>
      </c>
      <c r="V940" t="s">
        <v>39</v>
      </c>
      <c r="W940" t="s">
        <v>46</v>
      </c>
      <c r="Y940" s="46" t="str">
        <f>IF(V940="","",_xlfn.LET(_xlpm.x,VLOOKUP(V940,'Drop-down_menus'!$D$2:$E$13,2,FALSE),IF(_xlpm.x=0,"",_xlpm.x)))</f>
        <v>https://orcid.org/0009-0002-6669-2911</v>
      </c>
      <c r="Z940" s="46" t="str">
        <f>IF(W940="","",_xlfn.LET(_xlpm.x,VLOOKUP(W940,'Drop-down_menus'!$D$2:$E$13,2,FALSE),IF(_xlpm.x=0,"",_xlpm.x)))</f>
        <v>https://orcid.org/0000-0003-0502-8101</v>
      </c>
      <c r="AA940" s="46" t="str">
        <f>IF(X940="","",_xlfn.LET(_xlpm.x,VLOOKUP(X940,'Drop-down_menus'!$D$2:$E$13,2,FALSE),IF(_xlpm.x=0,"",_xlpm.x)))</f>
        <v/>
      </c>
      <c r="AB940" s="14"/>
      <c r="AC940" s="14" t="s">
        <v>278</v>
      </c>
    </row>
    <row r="941" spans="2:30" ht="13.5" customHeight="1">
      <c r="B941" s="46">
        <v>827</v>
      </c>
      <c r="C941" s="46" t="s">
        <v>131</v>
      </c>
      <c r="D941" s="46" t="b">
        <f>COUNTIF(Events!$B$2:$B$171, C941) &gt; 0</f>
        <v>1</v>
      </c>
      <c r="E941" s="46" t="s">
        <v>322</v>
      </c>
      <c r="F941" s="46" t="s">
        <v>347</v>
      </c>
      <c r="J941" s="46" t="str">
        <f>IF(I941="","",_xlfn.LET(_xlpm.x,VLOOKUP(I941,'2026-01-09_taxon-match'!$A$2:$N$81,4,FALSE),IF(_xlpm.x=0,"",_xlpm.x)))</f>
        <v/>
      </c>
      <c r="L941" s="46" t="str">
        <f>IF(I941="","",_xlfn.LET(_xlpm.x,VLOOKUP(I941,'2026-01-09_taxon-match'!$A$2:$N$81,3,FALSE),IF(_xlpm.x=0,"",_xlpm.x)))</f>
        <v/>
      </c>
      <c r="M941" s="46" t="str">
        <f>IF($I941="","",_xlfn.LET(_xlpm.x,VLOOKUP($I941,'2026-01-09_taxon-match'!$A$2:$N$81,5,FALSE),IF(_xlpm.x=0,"",_xlpm.x)))</f>
        <v/>
      </c>
      <c r="N941" s="46" t="str">
        <f>IF($I941="","",_xlfn.LET(_xlpm.x,VLOOKUP($I941,'2026-01-09_taxon-match'!$A$2:$N$81,6,FALSE),IF(_xlpm.x=0,"",_xlpm.x)))</f>
        <v/>
      </c>
      <c r="O941" s="46" t="str">
        <f>IF($I941="","",_xlfn.LET(_xlpm.x,VLOOKUP($I941,'2026-01-09_taxon-match'!$A$2:$N$81,7,FALSE),IF(_xlpm.x=0,"",_xlpm.x)))</f>
        <v/>
      </c>
      <c r="P941" s="46" t="str">
        <f>IF($I941="","",_xlfn.LET(_xlpm.x,VLOOKUP($I941,'2026-01-09_taxon-match'!$A$2:$N$81,8,FALSE),IF(_xlpm.x=0,"",_xlpm.x)))</f>
        <v/>
      </c>
      <c r="Q941" s="46" t="str">
        <f>IF($I941="","",_xlfn.LET(_xlpm.x,VLOOKUP($I941,'2026-01-09_taxon-match'!$A$2:$N$81,9,FALSE),IF(_xlpm.x=0,"",_xlpm.x)))</f>
        <v/>
      </c>
      <c r="R941" s="46" t="str">
        <f>IF($I941="","",_xlfn.LET(_xlpm.x,VLOOKUP($I941,'2026-01-09_taxon-match'!$A$2:$N$81,10,FALSE),IF(_xlpm.x=0,"",_xlpm.x)))</f>
        <v/>
      </c>
      <c r="S941" s="46" t="str">
        <f>IF($I941="","",_xlfn.LET(_xlpm.x,VLOOKUP($I941,'2026-01-09_taxon-match'!$A$2:$N$81,11,FALSE),IF(_xlpm.x=0,"",_xlpm.x)))</f>
        <v/>
      </c>
      <c r="T941" s="46" t="str">
        <f>IF($I941="","",_xlfn.LET(_xlpm.x,VLOOKUP($I941,'2026-01-09_taxon-match'!$A$2:$N$81,13,FALSE),IF(_xlpm.x=0,"",_xlpm.x)))</f>
        <v/>
      </c>
      <c r="V941" t="s">
        <v>39</v>
      </c>
      <c r="W941" t="s">
        <v>46</v>
      </c>
      <c r="Y941" s="46" t="str">
        <f>IF(V941="","",_xlfn.LET(_xlpm.x,VLOOKUP(V941,'Drop-down_menus'!$D$2:$E$13,2,FALSE),IF(_xlpm.x=0,"",_xlpm.x)))</f>
        <v>https://orcid.org/0009-0002-6669-2911</v>
      </c>
      <c r="Z941" s="46" t="str">
        <f>IF(W941="","",_xlfn.LET(_xlpm.x,VLOOKUP(W941,'Drop-down_menus'!$D$2:$E$13,2,FALSE),IF(_xlpm.x=0,"",_xlpm.x)))</f>
        <v>https://orcid.org/0000-0003-0502-8101</v>
      </c>
      <c r="AA941" s="46" t="str">
        <f>IF(X941="","",_xlfn.LET(_xlpm.x,VLOOKUP(X941,'Drop-down_menus'!$D$2:$E$13,2,FALSE),IF(_xlpm.x=0,"",_xlpm.x)))</f>
        <v/>
      </c>
      <c r="AB941" s="14"/>
      <c r="AC941" s="14" t="s">
        <v>278</v>
      </c>
    </row>
    <row r="942" spans="2:30" ht="13.5" customHeight="1">
      <c r="B942" s="46">
        <v>828</v>
      </c>
      <c r="C942" s="46" t="s">
        <v>131</v>
      </c>
      <c r="D942" s="46" t="b">
        <f>COUNTIF(Events!$B$2:$B$171, C942) &gt; 0</f>
        <v>1</v>
      </c>
      <c r="E942" s="46" t="s">
        <v>322</v>
      </c>
      <c r="F942" s="46" t="s">
        <v>348</v>
      </c>
      <c r="J942" s="46" t="str">
        <f>IF(I942="","",_xlfn.LET(_xlpm.x,VLOOKUP(I942,'2026-01-09_taxon-match'!$A$2:$N$81,4,FALSE),IF(_xlpm.x=0,"",_xlpm.x)))</f>
        <v/>
      </c>
      <c r="L942" s="46" t="str">
        <f>IF(I942="","",_xlfn.LET(_xlpm.x,VLOOKUP(I942,'2026-01-09_taxon-match'!$A$2:$N$81,3,FALSE),IF(_xlpm.x=0,"",_xlpm.x)))</f>
        <v/>
      </c>
      <c r="M942" s="46" t="str">
        <f>IF($I942="","",_xlfn.LET(_xlpm.x,VLOOKUP($I942,'2026-01-09_taxon-match'!$A$2:$N$81,5,FALSE),IF(_xlpm.x=0,"",_xlpm.x)))</f>
        <v/>
      </c>
      <c r="N942" s="46" t="str">
        <f>IF($I942="","",_xlfn.LET(_xlpm.x,VLOOKUP($I942,'2026-01-09_taxon-match'!$A$2:$N$81,6,FALSE),IF(_xlpm.x=0,"",_xlpm.x)))</f>
        <v/>
      </c>
      <c r="O942" s="46" t="str">
        <f>IF($I942="","",_xlfn.LET(_xlpm.x,VLOOKUP($I942,'2026-01-09_taxon-match'!$A$2:$N$81,7,FALSE),IF(_xlpm.x=0,"",_xlpm.x)))</f>
        <v/>
      </c>
      <c r="P942" s="46" t="str">
        <f>IF($I942="","",_xlfn.LET(_xlpm.x,VLOOKUP($I942,'2026-01-09_taxon-match'!$A$2:$N$81,8,FALSE),IF(_xlpm.x=0,"",_xlpm.x)))</f>
        <v/>
      </c>
      <c r="Q942" s="46" t="str">
        <f>IF($I942="","",_xlfn.LET(_xlpm.x,VLOOKUP($I942,'2026-01-09_taxon-match'!$A$2:$N$81,9,FALSE),IF(_xlpm.x=0,"",_xlpm.x)))</f>
        <v/>
      </c>
      <c r="R942" s="46" t="str">
        <f>IF($I942="","",_xlfn.LET(_xlpm.x,VLOOKUP($I942,'2026-01-09_taxon-match'!$A$2:$N$81,10,FALSE),IF(_xlpm.x=0,"",_xlpm.x)))</f>
        <v/>
      </c>
      <c r="S942" s="46" t="str">
        <f>IF($I942="","",_xlfn.LET(_xlpm.x,VLOOKUP($I942,'2026-01-09_taxon-match'!$A$2:$N$81,11,FALSE),IF(_xlpm.x=0,"",_xlpm.x)))</f>
        <v/>
      </c>
      <c r="T942" s="46" t="str">
        <f>IF($I942="","",_xlfn.LET(_xlpm.x,VLOOKUP($I942,'2026-01-09_taxon-match'!$A$2:$N$81,13,FALSE),IF(_xlpm.x=0,"",_xlpm.x)))</f>
        <v/>
      </c>
      <c r="V942" t="s">
        <v>39</v>
      </c>
      <c r="W942" t="s">
        <v>46</v>
      </c>
      <c r="Y942" s="46" t="str">
        <f>IF(V942="","",_xlfn.LET(_xlpm.x,VLOOKUP(V942,'Drop-down_menus'!$D$2:$E$13,2,FALSE),IF(_xlpm.x=0,"",_xlpm.x)))</f>
        <v>https://orcid.org/0009-0002-6669-2911</v>
      </c>
      <c r="Z942" s="46" t="str">
        <f>IF(W942="","",_xlfn.LET(_xlpm.x,VLOOKUP(W942,'Drop-down_menus'!$D$2:$E$13,2,FALSE),IF(_xlpm.x=0,"",_xlpm.x)))</f>
        <v>https://orcid.org/0000-0003-0502-8101</v>
      </c>
      <c r="AA942" s="46" t="str">
        <f>IF(X942="","",_xlfn.LET(_xlpm.x,VLOOKUP(X942,'Drop-down_menus'!$D$2:$E$13,2,FALSE),IF(_xlpm.x=0,"",_xlpm.x)))</f>
        <v/>
      </c>
      <c r="AB942" s="14"/>
      <c r="AC942" s="14" t="s">
        <v>278</v>
      </c>
    </row>
    <row r="943" spans="2:30" ht="13.5" customHeight="1">
      <c r="B943" s="46">
        <v>829</v>
      </c>
      <c r="C943" s="46" t="s">
        <v>131</v>
      </c>
      <c r="D943" s="46" t="b">
        <f>COUNTIF(Events!$B$2:$B$171, C943) &gt; 0</f>
        <v>1</v>
      </c>
      <c r="E943" s="46" t="s">
        <v>322</v>
      </c>
      <c r="F943" s="46" t="s">
        <v>349</v>
      </c>
      <c r="J943" s="46" t="str">
        <f>IF(I943="","",_xlfn.LET(_xlpm.x,VLOOKUP(I943,'2026-01-09_taxon-match'!$A$2:$N$81,4,FALSE),IF(_xlpm.x=0,"",_xlpm.x)))</f>
        <v/>
      </c>
      <c r="L943" s="46" t="str">
        <f>IF(I943="","",_xlfn.LET(_xlpm.x,VLOOKUP(I943,'2026-01-09_taxon-match'!$A$2:$N$81,3,FALSE),IF(_xlpm.x=0,"",_xlpm.x)))</f>
        <v/>
      </c>
      <c r="M943" s="46" t="str">
        <f>IF($I943="","",_xlfn.LET(_xlpm.x,VLOOKUP($I943,'2026-01-09_taxon-match'!$A$2:$N$81,5,FALSE),IF(_xlpm.x=0,"",_xlpm.x)))</f>
        <v/>
      </c>
      <c r="N943" s="46" t="str">
        <f>IF($I943="","",_xlfn.LET(_xlpm.x,VLOOKUP($I943,'2026-01-09_taxon-match'!$A$2:$N$81,6,FALSE),IF(_xlpm.x=0,"",_xlpm.x)))</f>
        <v/>
      </c>
      <c r="O943" s="46" t="str">
        <f>IF($I943="","",_xlfn.LET(_xlpm.x,VLOOKUP($I943,'2026-01-09_taxon-match'!$A$2:$N$81,7,FALSE),IF(_xlpm.x=0,"",_xlpm.x)))</f>
        <v/>
      </c>
      <c r="P943" s="46" t="str">
        <f>IF($I943="","",_xlfn.LET(_xlpm.x,VLOOKUP($I943,'2026-01-09_taxon-match'!$A$2:$N$81,8,FALSE),IF(_xlpm.x=0,"",_xlpm.x)))</f>
        <v/>
      </c>
      <c r="Q943" s="46" t="str">
        <f>IF($I943="","",_xlfn.LET(_xlpm.x,VLOOKUP($I943,'2026-01-09_taxon-match'!$A$2:$N$81,9,FALSE),IF(_xlpm.x=0,"",_xlpm.x)))</f>
        <v/>
      </c>
      <c r="R943" s="46" t="str">
        <f>IF($I943="","",_xlfn.LET(_xlpm.x,VLOOKUP($I943,'2026-01-09_taxon-match'!$A$2:$N$81,10,FALSE),IF(_xlpm.x=0,"",_xlpm.x)))</f>
        <v/>
      </c>
      <c r="S943" s="46" t="str">
        <f>IF($I943="","",_xlfn.LET(_xlpm.x,VLOOKUP($I943,'2026-01-09_taxon-match'!$A$2:$N$81,11,FALSE),IF(_xlpm.x=0,"",_xlpm.x)))</f>
        <v/>
      </c>
      <c r="T943" s="46" t="str">
        <f>IF($I943="","",_xlfn.LET(_xlpm.x,VLOOKUP($I943,'2026-01-09_taxon-match'!$A$2:$N$81,13,FALSE),IF(_xlpm.x=0,"",_xlpm.x)))</f>
        <v/>
      </c>
      <c r="V943" t="s">
        <v>39</v>
      </c>
      <c r="W943" t="s">
        <v>46</v>
      </c>
      <c r="Y943" s="46" t="str">
        <f>IF(V943="","",_xlfn.LET(_xlpm.x,VLOOKUP(V943,'Drop-down_menus'!$D$2:$E$13,2,FALSE),IF(_xlpm.x=0,"",_xlpm.x)))</f>
        <v>https://orcid.org/0009-0002-6669-2911</v>
      </c>
      <c r="Z943" s="46" t="str">
        <f>IF(W943="","",_xlfn.LET(_xlpm.x,VLOOKUP(W943,'Drop-down_menus'!$D$2:$E$13,2,FALSE),IF(_xlpm.x=0,"",_xlpm.x)))</f>
        <v>https://orcid.org/0000-0003-0502-8101</v>
      </c>
      <c r="AA943" s="46" t="str">
        <f>IF(X943="","",_xlfn.LET(_xlpm.x,VLOOKUP(X943,'Drop-down_menus'!$D$2:$E$13,2,FALSE),IF(_xlpm.x=0,"",_xlpm.x)))</f>
        <v/>
      </c>
      <c r="AB943" s="14"/>
      <c r="AC943" s="14" t="s">
        <v>278</v>
      </c>
    </row>
    <row r="944" spans="2:30" ht="13.5" customHeight="1">
      <c r="B944" s="46">
        <v>830</v>
      </c>
      <c r="C944" s="46" t="s">
        <v>131</v>
      </c>
      <c r="D944" s="46" t="b">
        <f>COUNTIF(Events!$B$2:$B$171, C944) &gt; 0</f>
        <v>1</v>
      </c>
      <c r="E944" s="46" t="s">
        <v>322</v>
      </c>
      <c r="F944" s="46" t="s">
        <v>350</v>
      </c>
      <c r="J944" s="46" t="str">
        <f>IF(I944="","",_xlfn.LET(_xlpm.x,VLOOKUP(I944,'2026-01-09_taxon-match'!$A$2:$N$81,4,FALSE),IF(_xlpm.x=0,"",_xlpm.x)))</f>
        <v/>
      </c>
      <c r="L944" s="46" t="str">
        <f>IF(I944="","",_xlfn.LET(_xlpm.x,VLOOKUP(I944,'2026-01-09_taxon-match'!$A$2:$N$81,3,FALSE),IF(_xlpm.x=0,"",_xlpm.x)))</f>
        <v/>
      </c>
      <c r="M944" s="46" t="str">
        <f>IF($I944="","",_xlfn.LET(_xlpm.x,VLOOKUP($I944,'2026-01-09_taxon-match'!$A$2:$N$81,5,FALSE),IF(_xlpm.x=0,"",_xlpm.x)))</f>
        <v/>
      </c>
      <c r="N944" s="46" t="str">
        <f>IF($I944="","",_xlfn.LET(_xlpm.x,VLOOKUP($I944,'2026-01-09_taxon-match'!$A$2:$N$81,6,FALSE),IF(_xlpm.x=0,"",_xlpm.x)))</f>
        <v/>
      </c>
      <c r="O944" s="46" t="str">
        <f>IF($I944="","",_xlfn.LET(_xlpm.x,VLOOKUP($I944,'2026-01-09_taxon-match'!$A$2:$N$81,7,FALSE),IF(_xlpm.x=0,"",_xlpm.x)))</f>
        <v/>
      </c>
      <c r="P944" s="46" t="str">
        <f>IF($I944="","",_xlfn.LET(_xlpm.x,VLOOKUP($I944,'2026-01-09_taxon-match'!$A$2:$N$81,8,FALSE),IF(_xlpm.x=0,"",_xlpm.x)))</f>
        <v/>
      </c>
      <c r="Q944" s="46" t="str">
        <f>IF($I944="","",_xlfn.LET(_xlpm.x,VLOOKUP($I944,'2026-01-09_taxon-match'!$A$2:$N$81,9,FALSE),IF(_xlpm.x=0,"",_xlpm.x)))</f>
        <v/>
      </c>
      <c r="R944" s="46" t="str">
        <f>IF($I944="","",_xlfn.LET(_xlpm.x,VLOOKUP($I944,'2026-01-09_taxon-match'!$A$2:$N$81,10,FALSE),IF(_xlpm.x=0,"",_xlpm.x)))</f>
        <v/>
      </c>
      <c r="S944" s="46" t="str">
        <f>IF($I944="","",_xlfn.LET(_xlpm.x,VLOOKUP($I944,'2026-01-09_taxon-match'!$A$2:$N$81,11,FALSE),IF(_xlpm.x=0,"",_xlpm.x)))</f>
        <v/>
      </c>
      <c r="T944" s="46" t="str">
        <f>IF($I944="","",_xlfn.LET(_xlpm.x,VLOOKUP($I944,'2026-01-09_taxon-match'!$A$2:$N$81,13,FALSE),IF(_xlpm.x=0,"",_xlpm.x)))</f>
        <v/>
      </c>
      <c r="V944" t="s">
        <v>39</v>
      </c>
      <c r="W944" t="s">
        <v>46</v>
      </c>
      <c r="Y944" s="46" t="str">
        <f>IF(V944="","",_xlfn.LET(_xlpm.x,VLOOKUP(V944,'Drop-down_menus'!$D$2:$E$13,2,FALSE),IF(_xlpm.x=0,"",_xlpm.x)))</f>
        <v>https://orcid.org/0009-0002-6669-2911</v>
      </c>
      <c r="Z944" s="46" t="str">
        <f>IF(W944="","",_xlfn.LET(_xlpm.x,VLOOKUP(W944,'Drop-down_menus'!$D$2:$E$13,2,FALSE),IF(_xlpm.x=0,"",_xlpm.x)))</f>
        <v>https://orcid.org/0000-0003-0502-8101</v>
      </c>
      <c r="AA944" s="46" t="str">
        <f>IF(X944="","",_xlfn.LET(_xlpm.x,VLOOKUP(X944,'Drop-down_menus'!$D$2:$E$13,2,FALSE),IF(_xlpm.x=0,"",_xlpm.x)))</f>
        <v/>
      </c>
      <c r="AB944" s="14"/>
      <c r="AC944" s="14" t="s">
        <v>278</v>
      </c>
    </row>
    <row r="945" spans="2:30" ht="13.5" customHeight="1">
      <c r="B945" s="46">
        <v>831</v>
      </c>
      <c r="C945" s="46" t="s">
        <v>131</v>
      </c>
      <c r="D945" s="46" t="b">
        <f>COUNTIF(Events!$B$2:$B$171, C945) &gt; 0</f>
        <v>1</v>
      </c>
      <c r="E945" s="46" t="s">
        <v>322</v>
      </c>
      <c r="F945" s="46" t="s">
        <v>351</v>
      </c>
      <c r="J945" s="46" t="str">
        <f>IF(I945="","",_xlfn.LET(_xlpm.x,VLOOKUP(I945,'2026-01-09_taxon-match'!$A$2:$N$81,4,FALSE),IF(_xlpm.x=0,"",_xlpm.x)))</f>
        <v/>
      </c>
      <c r="L945" s="46" t="str">
        <f>IF(I945="","",_xlfn.LET(_xlpm.x,VLOOKUP(I945,'2026-01-09_taxon-match'!$A$2:$N$81,3,FALSE),IF(_xlpm.x=0,"",_xlpm.x)))</f>
        <v/>
      </c>
      <c r="M945" s="46" t="str">
        <f>IF($I945="","",_xlfn.LET(_xlpm.x,VLOOKUP($I945,'2026-01-09_taxon-match'!$A$2:$N$81,5,FALSE),IF(_xlpm.x=0,"",_xlpm.x)))</f>
        <v/>
      </c>
      <c r="N945" s="46" t="str">
        <f>IF($I945="","",_xlfn.LET(_xlpm.x,VLOOKUP($I945,'2026-01-09_taxon-match'!$A$2:$N$81,6,FALSE),IF(_xlpm.x=0,"",_xlpm.x)))</f>
        <v/>
      </c>
      <c r="O945" s="46" t="str">
        <f>IF($I945="","",_xlfn.LET(_xlpm.x,VLOOKUP($I945,'2026-01-09_taxon-match'!$A$2:$N$81,7,FALSE),IF(_xlpm.x=0,"",_xlpm.x)))</f>
        <v/>
      </c>
      <c r="P945" s="46" t="str">
        <f>IF($I945="","",_xlfn.LET(_xlpm.x,VLOOKUP($I945,'2026-01-09_taxon-match'!$A$2:$N$81,8,FALSE),IF(_xlpm.x=0,"",_xlpm.x)))</f>
        <v/>
      </c>
      <c r="Q945" s="46" t="str">
        <f>IF($I945="","",_xlfn.LET(_xlpm.x,VLOOKUP($I945,'2026-01-09_taxon-match'!$A$2:$N$81,9,FALSE),IF(_xlpm.x=0,"",_xlpm.x)))</f>
        <v/>
      </c>
      <c r="R945" s="46" t="str">
        <f>IF($I945="","",_xlfn.LET(_xlpm.x,VLOOKUP($I945,'2026-01-09_taxon-match'!$A$2:$N$81,10,FALSE),IF(_xlpm.x=0,"",_xlpm.x)))</f>
        <v/>
      </c>
      <c r="S945" s="46" t="str">
        <f>IF($I945="","",_xlfn.LET(_xlpm.x,VLOOKUP($I945,'2026-01-09_taxon-match'!$A$2:$N$81,11,FALSE),IF(_xlpm.x=0,"",_xlpm.x)))</f>
        <v/>
      </c>
      <c r="T945" s="46" t="str">
        <f>IF($I945="","",_xlfn.LET(_xlpm.x,VLOOKUP($I945,'2026-01-09_taxon-match'!$A$2:$N$81,13,FALSE),IF(_xlpm.x=0,"",_xlpm.x)))</f>
        <v/>
      </c>
      <c r="V945" t="s">
        <v>39</v>
      </c>
      <c r="W945" t="s">
        <v>46</v>
      </c>
      <c r="Y945" s="46" t="str">
        <f>IF(V945="","",_xlfn.LET(_xlpm.x,VLOOKUP(V945,'Drop-down_menus'!$D$2:$E$13,2,FALSE),IF(_xlpm.x=0,"",_xlpm.x)))</f>
        <v>https://orcid.org/0009-0002-6669-2911</v>
      </c>
      <c r="Z945" s="46" t="str">
        <f>IF(W945="","",_xlfn.LET(_xlpm.x,VLOOKUP(W945,'Drop-down_menus'!$D$2:$E$13,2,FALSE),IF(_xlpm.x=0,"",_xlpm.x)))</f>
        <v>https://orcid.org/0000-0003-0502-8101</v>
      </c>
      <c r="AA945" s="46" t="str">
        <f>IF(X945="","",_xlfn.LET(_xlpm.x,VLOOKUP(X945,'Drop-down_menus'!$D$2:$E$13,2,FALSE),IF(_xlpm.x=0,"",_xlpm.x)))</f>
        <v/>
      </c>
      <c r="AB945" s="14"/>
      <c r="AC945" s="14" t="s">
        <v>278</v>
      </c>
      <c r="AD945" s="46" t="s">
        <v>339</v>
      </c>
    </row>
    <row r="946" spans="2:30" ht="13.5" customHeight="1">
      <c r="B946" s="46">
        <v>832</v>
      </c>
      <c r="C946" s="46" t="s">
        <v>131</v>
      </c>
      <c r="D946" s="46" t="b">
        <f>COUNTIF(Events!$B$2:$B$171, C946) &gt; 0</f>
        <v>1</v>
      </c>
      <c r="E946" s="46" t="s">
        <v>322</v>
      </c>
      <c r="F946" s="46" t="s">
        <v>352</v>
      </c>
      <c r="J946" s="46" t="str">
        <f>IF(I946="","",_xlfn.LET(_xlpm.x,VLOOKUP(I946,'2026-01-09_taxon-match'!$A$2:$N$81,4,FALSE),IF(_xlpm.x=0,"",_xlpm.x)))</f>
        <v/>
      </c>
      <c r="L946" s="46" t="str">
        <f>IF(I946="","",_xlfn.LET(_xlpm.x,VLOOKUP(I946,'2026-01-09_taxon-match'!$A$2:$N$81,3,FALSE),IF(_xlpm.x=0,"",_xlpm.x)))</f>
        <v/>
      </c>
      <c r="M946" s="46" t="str">
        <f>IF($I946="","",_xlfn.LET(_xlpm.x,VLOOKUP($I946,'2026-01-09_taxon-match'!$A$2:$N$81,5,FALSE),IF(_xlpm.x=0,"",_xlpm.x)))</f>
        <v/>
      </c>
      <c r="N946" s="46" t="str">
        <f>IF($I946="","",_xlfn.LET(_xlpm.x,VLOOKUP($I946,'2026-01-09_taxon-match'!$A$2:$N$81,6,FALSE),IF(_xlpm.x=0,"",_xlpm.x)))</f>
        <v/>
      </c>
      <c r="O946" s="46" t="str">
        <f>IF($I946="","",_xlfn.LET(_xlpm.x,VLOOKUP($I946,'2026-01-09_taxon-match'!$A$2:$N$81,7,FALSE),IF(_xlpm.x=0,"",_xlpm.x)))</f>
        <v/>
      </c>
      <c r="P946" s="46" t="str">
        <f>IF($I946="","",_xlfn.LET(_xlpm.x,VLOOKUP($I946,'2026-01-09_taxon-match'!$A$2:$N$81,8,FALSE),IF(_xlpm.x=0,"",_xlpm.x)))</f>
        <v/>
      </c>
      <c r="Q946" s="46" t="str">
        <f>IF($I946="","",_xlfn.LET(_xlpm.x,VLOOKUP($I946,'2026-01-09_taxon-match'!$A$2:$N$81,9,FALSE),IF(_xlpm.x=0,"",_xlpm.x)))</f>
        <v/>
      </c>
      <c r="R946" s="46" t="str">
        <f>IF($I946="","",_xlfn.LET(_xlpm.x,VLOOKUP($I946,'2026-01-09_taxon-match'!$A$2:$N$81,10,FALSE),IF(_xlpm.x=0,"",_xlpm.x)))</f>
        <v/>
      </c>
      <c r="S946" s="46" t="str">
        <f>IF($I946="","",_xlfn.LET(_xlpm.x,VLOOKUP($I946,'2026-01-09_taxon-match'!$A$2:$N$81,11,FALSE),IF(_xlpm.x=0,"",_xlpm.x)))</f>
        <v/>
      </c>
      <c r="T946" s="46" t="str">
        <f>IF($I946="","",_xlfn.LET(_xlpm.x,VLOOKUP($I946,'2026-01-09_taxon-match'!$A$2:$N$81,13,FALSE),IF(_xlpm.x=0,"",_xlpm.x)))</f>
        <v/>
      </c>
      <c r="V946" t="s">
        <v>39</v>
      </c>
      <c r="W946" t="s">
        <v>46</v>
      </c>
      <c r="Y946" s="46" t="str">
        <f>IF(V946="","",_xlfn.LET(_xlpm.x,VLOOKUP(V946,'Drop-down_menus'!$D$2:$E$13,2,FALSE),IF(_xlpm.x=0,"",_xlpm.x)))</f>
        <v>https://orcid.org/0009-0002-6669-2911</v>
      </c>
      <c r="Z946" s="46" t="str">
        <f>IF(W946="","",_xlfn.LET(_xlpm.x,VLOOKUP(W946,'Drop-down_menus'!$D$2:$E$13,2,FALSE),IF(_xlpm.x=0,"",_xlpm.x)))</f>
        <v>https://orcid.org/0000-0003-0502-8101</v>
      </c>
      <c r="AA946" s="46" t="str">
        <f>IF(X946="","",_xlfn.LET(_xlpm.x,VLOOKUP(X946,'Drop-down_menus'!$D$2:$E$13,2,FALSE),IF(_xlpm.x=0,"",_xlpm.x)))</f>
        <v/>
      </c>
      <c r="AB946" s="14"/>
      <c r="AC946" s="14" t="s">
        <v>278</v>
      </c>
      <c r="AD946" s="46" t="s">
        <v>339</v>
      </c>
    </row>
    <row r="947" spans="2:30" ht="13.5" customHeight="1">
      <c r="B947" s="46">
        <v>833</v>
      </c>
      <c r="C947" s="46" t="s">
        <v>131</v>
      </c>
      <c r="D947" s="46" t="b">
        <f>COUNTIF(Events!$B$2:$B$171, C947) &gt; 0</f>
        <v>1</v>
      </c>
      <c r="E947" s="46" t="s">
        <v>322</v>
      </c>
      <c r="F947" s="46" t="s">
        <v>353</v>
      </c>
      <c r="J947" s="46" t="str">
        <f>IF(I947="","",_xlfn.LET(_xlpm.x,VLOOKUP(I947,'2026-01-09_taxon-match'!$A$2:$N$81,4,FALSE),IF(_xlpm.x=0,"",_xlpm.x)))</f>
        <v/>
      </c>
      <c r="L947" s="46" t="str">
        <f>IF(I947="","",_xlfn.LET(_xlpm.x,VLOOKUP(I947,'2026-01-09_taxon-match'!$A$2:$N$81,3,FALSE),IF(_xlpm.x=0,"",_xlpm.x)))</f>
        <v/>
      </c>
      <c r="M947" s="46" t="str">
        <f>IF($I947="","",_xlfn.LET(_xlpm.x,VLOOKUP($I947,'2026-01-09_taxon-match'!$A$2:$N$81,5,FALSE),IF(_xlpm.x=0,"",_xlpm.x)))</f>
        <v/>
      </c>
      <c r="N947" s="46" t="str">
        <f>IF($I947="","",_xlfn.LET(_xlpm.x,VLOOKUP($I947,'2026-01-09_taxon-match'!$A$2:$N$81,6,FALSE),IF(_xlpm.x=0,"",_xlpm.x)))</f>
        <v/>
      </c>
      <c r="O947" s="46" t="str">
        <f>IF($I947="","",_xlfn.LET(_xlpm.x,VLOOKUP($I947,'2026-01-09_taxon-match'!$A$2:$N$81,7,FALSE),IF(_xlpm.x=0,"",_xlpm.x)))</f>
        <v/>
      </c>
      <c r="P947" s="46" t="str">
        <f>IF($I947="","",_xlfn.LET(_xlpm.x,VLOOKUP($I947,'2026-01-09_taxon-match'!$A$2:$N$81,8,FALSE),IF(_xlpm.x=0,"",_xlpm.x)))</f>
        <v/>
      </c>
      <c r="Q947" s="46" t="str">
        <f>IF($I947="","",_xlfn.LET(_xlpm.x,VLOOKUP($I947,'2026-01-09_taxon-match'!$A$2:$N$81,9,FALSE),IF(_xlpm.x=0,"",_xlpm.x)))</f>
        <v/>
      </c>
      <c r="R947" s="46" t="str">
        <f>IF($I947="","",_xlfn.LET(_xlpm.x,VLOOKUP($I947,'2026-01-09_taxon-match'!$A$2:$N$81,10,FALSE),IF(_xlpm.x=0,"",_xlpm.x)))</f>
        <v/>
      </c>
      <c r="S947" s="46" t="str">
        <f>IF($I947="","",_xlfn.LET(_xlpm.x,VLOOKUP($I947,'2026-01-09_taxon-match'!$A$2:$N$81,11,FALSE),IF(_xlpm.x=0,"",_xlpm.x)))</f>
        <v/>
      </c>
      <c r="T947" s="46" t="str">
        <f>IF($I947="","",_xlfn.LET(_xlpm.x,VLOOKUP($I947,'2026-01-09_taxon-match'!$A$2:$N$81,13,FALSE),IF(_xlpm.x=0,"",_xlpm.x)))</f>
        <v/>
      </c>
      <c r="V947" t="s">
        <v>39</v>
      </c>
      <c r="W947" t="s">
        <v>46</v>
      </c>
      <c r="Y947" s="46" t="str">
        <f>IF(V947="","",_xlfn.LET(_xlpm.x,VLOOKUP(V947,'Drop-down_menus'!$D$2:$E$13,2,FALSE),IF(_xlpm.x=0,"",_xlpm.x)))</f>
        <v>https://orcid.org/0009-0002-6669-2911</v>
      </c>
      <c r="Z947" s="46" t="str">
        <f>IF(W947="","",_xlfn.LET(_xlpm.x,VLOOKUP(W947,'Drop-down_menus'!$D$2:$E$13,2,FALSE),IF(_xlpm.x=0,"",_xlpm.x)))</f>
        <v>https://orcid.org/0000-0003-0502-8101</v>
      </c>
      <c r="AA947" s="46" t="str">
        <f>IF(X947="","",_xlfn.LET(_xlpm.x,VLOOKUP(X947,'Drop-down_menus'!$D$2:$E$13,2,FALSE),IF(_xlpm.x=0,"",_xlpm.x)))</f>
        <v/>
      </c>
      <c r="AB947" s="14"/>
      <c r="AC947" s="14" t="s">
        <v>278</v>
      </c>
      <c r="AD947" s="46" t="s">
        <v>339</v>
      </c>
    </row>
    <row r="948" spans="2:30" ht="13.5" customHeight="1">
      <c r="B948" s="46">
        <v>834</v>
      </c>
      <c r="C948" s="46" t="s">
        <v>131</v>
      </c>
      <c r="D948" s="46" t="b">
        <f>COUNTIF(Events!$B$2:$B$171, C948) &gt; 0</f>
        <v>1</v>
      </c>
      <c r="E948" s="46" t="s">
        <v>322</v>
      </c>
      <c r="F948" s="46" t="s">
        <v>1075</v>
      </c>
      <c r="J948" s="46" t="str">
        <f>IF(I948="","",_xlfn.LET(_xlpm.x,VLOOKUP(I948,'2026-01-09_taxon-match'!$A$2:$N$81,4,FALSE),IF(_xlpm.x=0,"",_xlpm.x)))</f>
        <v/>
      </c>
      <c r="L948" s="46" t="str">
        <f>IF(I948="","",_xlfn.LET(_xlpm.x,VLOOKUP(I948,'2026-01-09_taxon-match'!$A$2:$N$81,3,FALSE),IF(_xlpm.x=0,"",_xlpm.x)))</f>
        <v/>
      </c>
      <c r="M948" s="46" t="str">
        <f>IF($I948="","",_xlfn.LET(_xlpm.x,VLOOKUP($I948,'2026-01-09_taxon-match'!$A$2:$N$81,5,FALSE),IF(_xlpm.x=0,"",_xlpm.x)))</f>
        <v/>
      </c>
      <c r="N948" s="46" t="str">
        <f>IF($I948="","",_xlfn.LET(_xlpm.x,VLOOKUP($I948,'2026-01-09_taxon-match'!$A$2:$N$81,6,FALSE),IF(_xlpm.x=0,"",_xlpm.x)))</f>
        <v/>
      </c>
      <c r="O948" s="46" t="str">
        <f>IF($I948="","",_xlfn.LET(_xlpm.x,VLOOKUP($I948,'2026-01-09_taxon-match'!$A$2:$N$81,7,FALSE),IF(_xlpm.x=0,"",_xlpm.x)))</f>
        <v/>
      </c>
      <c r="P948" s="46" t="str">
        <f>IF($I948="","",_xlfn.LET(_xlpm.x,VLOOKUP($I948,'2026-01-09_taxon-match'!$A$2:$N$81,8,FALSE),IF(_xlpm.x=0,"",_xlpm.x)))</f>
        <v/>
      </c>
      <c r="Q948" s="46" t="str">
        <f>IF($I948="","",_xlfn.LET(_xlpm.x,VLOOKUP($I948,'2026-01-09_taxon-match'!$A$2:$N$81,9,FALSE),IF(_xlpm.x=0,"",_xlpm.x)))</f>
        <v/>
      </c>
      <c r="R948" s="46" t="str">
        <f>IF($I948="","",_xlfn.LET(_xlpm.x,VLOOKUP($I948,'2026-01-09_taxon-match'!$A$2:$N$81,10,FALSE),IF(_xlpm.x=0,"",_xlpm.x)))</f>
        <v/>
      </c>
      <c r="S948" s="46" t="str">
        <f>IF($I948="","",_xlfn.LET(_xlpm.x,VLOOKUP($I948,'2026-01-09_taxon-match'!$A$2:$N$81,11,FALSE),IF(_xlpm.x=0,"",_xlpm.x)))</f>
        <v/>
      </c>
      <c r="T948" s="46" t="str">
        <f>IF($I948="","",_xlfn.LET(_xlpm.x,VLOOKUP($I948,'2026-01-09_taxon-match'!$A$2:$N$81,13,FALSE),IF(_xlpm.x=0,"",_xlpm.x)))</f>
        <v/>
      </c>
      <c r="V948" t="s">
        <v>39</v>
      </c>
      <c r="W948" t="s">
        <v>46</v>
      </c>
      <c r="Y948" s="46" t="str">
        <f>IF(V948="","",_xlfn.LET(_xlpm.x,VLOOKUP(V948,'Drop-down_menus'!$D$2:$E$13,2,FALSE),IF(_xlpm.x=0,"",_xlpm.x)))</f>
        <v>https://orcid.org/0009-0002-6669-2911</v>
      </c>
      <c r="Z948" s="46" t="str">
        <f>IF(W948="","",_xlfn.LET(_xlpm.x,VLOOKUP(W948,'Drop-down_menus'!$D$2:$E$13,2,FALSE),IF(_xlpm.x=0,"",_xlpm.x)))</f>
        <v>https://orcid.org/0000-0003-0502-8101</v>
      </c>
      <c r="AA948" s="46" t="str">
        <f>IF(X948="","",_xlfn.LET(_xlpm.x,VLOOKUP(X948,'Drop-down_menus'!$D$2:$E$13,2,FALSE),IF(_xlpm.x=0,"",_xlpm.x)))</f>
        <v/>
      </c>
      <c r="AB948" s="14"/>
      <c r="AC948" s="14" t="s">
        <v>354</v>
      </c>
    </row>
    <row r="949" spans="2:30" ht="13.5" customHeight="1">
      <c r="B949" s="46">
        <v>835</v>
      </c>
      <c r="C949" s="46" t="s">
        <v>131</v>
      </c>
      <c r="D949" s="46" t="b">
        <f>COUNTIF(Events!$B$2:$B$171, C949) &gt; 0</f>
        <v>1</v>
      </c>
      <c r="E949" s="46" t="s">
        <v>322</v>
      </c>
      <c r="F949" s="46" t="s">
        <v>355</v>
      </c>
      <c r="J949" s="46" t="str">
        <f>IF(I949="","",_xlfn.LET(_xlpm.x,VLOOKUP(I949,'2026-01-09_taxon-match'!$A$2:$N$81,4,FALSE),IF(_xlpm.x=0,"",_xlpm.x)))</f>
        <v/>
      </c>
      <c r="L949" s="46" t="str">
        <f>IF(I949="","",_xlfn.LET(_xlpm.x,VLOOKUP(I949,'2026-01-09_taxon-match'!$A$2:$N$81,3,FALSE),IF(_xlpm.x=0,"",_xlpm.x)))</f>
        <v/>
      </c>
      <c r="M949" s="46" t="str">
        <f>IF($I949="","",_xlfn.LET(_xlpm.x,VLOOKUP($I949,'2026-01-09_taxon-match'!$A$2:$N$81,5,FALSE),IF(_xlpm.x=0,"",_xlpm.x)))</f>
        <v/>
      </c>
      <c r="N949" s="46" t="str">
        <f>IF($I949="","",_xlfn.LET(_xlpm.x,VLOOKUP($I949,'2026-01-09_taxon-match'!$A$2:$N$81,6,FALSE),IF(_xlpm.x=0,"",_xlpm.x)))</f>
        <v/>
      </c>
      <c r="O949" s="46" t="str">
        <f>IF($I949="","",_xlfn.LET(_xlpm.x,VLOOKUP($I949,'2026-01-09_taxon-match'!$A$2:$N$81,7,FALSE),IF(_xlpm.x=0,"",_xlpm.x)))</f>
        <v/>
      </c>
      <c r="P949" s="46" t="str">
        <f>IF($I949="","",_xlfn.LET(_xlpm.x,VLOOKUP($I949,'2026-01-09_taxon-match'!$A$2:$N$81,8,FALSE),IF(_xlpm.x=0,"",_xlpm.x)))</f>
        <v/>
      </c>
      <c r="Q949" s="46" t="str">
        <f>IF($I949="","",_xlfn.LET(_xlpm.x,VLOOKUP($I949,'2026-01-09_taxon-match'!$A$2:$N$81,9,FALSE),IF(_xlpm.x=0,"",_xlpm.x)))</f>
        <v/>
      </c>
      <c r="R949" s="46" t="str">
        <f>IF($I949="","",_xlfn.LET(_xlpm.x,VLOOKUP($I949,'2026-01-09_taxon-match'!$A$2:$N$81,10,FALSE),IF(_xlpm.x=0,"",_xlpm.x)))</f>
        <v/>
      </c>
      <c r="S949" s="46" t="str">
        <f>IF($I949="","",_xlfn.LET(_xlpm.x,VLOOKUP($I949,'2026-01-09_taxon-match'!$A$2:$N$81,11,FALSE),IF(_xlpm.x=0,"",_xlpm.x)))</f>
        <v/>
      </c>
      <c r="T949" s="46" t="str">
        <f>IF($I949="","",_xlfn.LET(_xlpm.x,VLOOKUP($I949,'2026-01-09_taxon-match'!$A$2:$N$81,13,FALSE),IF(_xlpm.x=0,"",_xlpm.x)))</f>
        <v/>
      </c>
      <c r="V949" t="s">
        <v>39</v>
      </c>
      <c r="W949" t="s">
        <v>46</v>
      </c>
      <c r="Y949" s="46" t="str">
        <f>IF(V949="","",_xlfn.LET(_xlpm.x,VLOOKUP(V949,'Drop-down_menus'!$D$2:$E$13,2,FALSE),IF(_xlpm.x=0,"",_xlpm.x)))</f>
        <v>https://orcid.org/0009-0002-6669-2911</v>
      </c>
      <c r="Z949" s="46" t="str">
        <f>IF(W949="","",_xlfn.LET(_xlpm.x,VLOOKUP(W949,'Drop-down_menus'!$D$2:$E$13,2,FALSE),IF(_xlpm.x=0,"",_xlpm.x)))</f>
        <v>https://orcid.org/0000-0003-0502-8101</v>
      </c>
      <c r="AA949" s="46" t="str">
        <f>IF(X949="","",_xlfn.LET(_xlpm.x,VLOOKUP(X949,'Drop-down_menus'!$D$2:$E$13,2,FALSE),IF(_xlpm.x=0,"",_xlpm.x)))</f>
        <v/>
      </c>
      <c r="AB949" s="14"/>
      <c r="AC949" s="14" t="s">
        <v>356</v>
      </c>
    </row>
    <row r="950" spans="2:30" ht="13.5" customHeight="1">
      <c r="B950" s="46">
        <v>836</v>
      </c>
      <c r="C950" s="46" t="s">
        <v>131</v>
      </c>
      <c r="D950" s="46" t="b">
        <f>COUNTIF(Events!$B$2:$B$171, C950) &gt; 0</f>
        <v>1</v>
      </c>
      <c r="E950" s="46" t="s">
        <v>322</v>
      </c>
      <c r="F950" s="46" t="s">
        <v>357</v>
      </c>
      <c r="J950" s="46" t="str">
        <f>IF(I950="","",_xlfn.LET(_xlpm.x,VLOOKUP(I950,'2026-01-09_taxon-match'!$A$2:$N$81,4,FALSE),IF(_xlpm.x=0,"",_xlpm.x)))</f>
        <v/>
      </c>
      <c r="L950" s="46" t="str">
        <f>IF(I950="","",_xlfn.LET(_xlpm.x,VLOOKUP(I950,'2026-01-09_taxon-match'!$A$2:$N$81,3,FALSE),IF(_xlpm.x=0,"",_xlpm.x)))</f>
        <v/>
      </c>
      <c r="M950" s="46" t="str">
        <f>IF($I950="","",_xlfn.LET(_xlpm.x,VLOOKUP($I950,'2026-01-09_taxon-match'!$A$2:$N$81,5,FALSE),IF(_xlpm.x=0,"",_xlpm.x)))</f>
        <v/>
      </c>
      <c r="N950" s="46" t="str">
        <f>IF($I950="","",_xlfn.LET(_xlpm.x,VLOOKUP($I950,'2026-01-09_taxon-match'!$A$2:$N$81,6,FALSE),IF(_xlpm.x=0,"",_xlpm.x)))</f>
        <v/>
      </c>
      <c r="O950" s="46" t="str">
        <f>IF($I950="","",_xlfn.LET(_xlpm.x,VLOOKUP($I950,'2026-01-09_taxon-match'!$A$2:$N$81,7,FALSE),IF(_xlpm.x=0,"",_xlpm.x)))</f>
        <v/>
      </c>
      <c r="P950" s="46" t="str">
        <f>IF($I950="","",_xlfn.LET(_xlpm.x,VLOOKUP($I950,'2026-01-09_taxon-match'!$A$2:$N$81,8,FALSE),IF(_xlpm.x=0,"",_xlpm.x)))</f>
        <v/>
      </c>
      <c r="Q950" s="46" t="str">
        <f>IF($I950="","",_xlfn.LET(_xlpm.x,VLOOKUP($I950,'2026-01-09_taxon-match'!$A$2:$N$81,9,FALSE),IF(_xlpm.x=0,"",_xlpm.x)))</f>
        <v/>
      </c>
      <c r="R950" s="46" t="str">
        <f>IF($I950="","",_xlfn.LET(_xlpm.x,VLOOKUP($I950,'2026-01-09_taxon-match'!$A$2:$N$81,10,FALSE),IF(_xlpm.x=0,"",_xlpm.x)))</f>
        <v/>
      </c>
      <c r="S950" s="46" t="str">
        <f>IF($I950="","",_xlfn.LET(_xlpm.x,VLOOKUP($I950,'2026-01-09_taxon-match'!$A$2:$N$81,11,FALSE),IF(_xlpm.x=0,"",_xlpm.x)))</f>
        <v/>
      </c>
      <c r="T950" s="46" t="str">
        <f>IF($I950="","",_xlfn.LET(_xlpm.x,VLOOKUP($I950,'2026-01-09_taxon-match'!$A$2:$N$81,13,FALSE),IF(_xlpm.x=0,"",_xlpm.x)))</f>
        <v/>
      </c>
      <c r="V950" t="s">
        <v>39</v>
      </c>
      <c r="W950" t="s">
        <v>46</v>
      </c>
      <c r="Y950" s="46" t="str">
        <f>IF(V950="","",_xlfn.LET(_xlpm.x,VLOOKUP(V950,'Drop-down_menus'!$D$2:$E$13,2,FALSE),IF(_xlpm.x=0,"",_xlpm.x)))</f>
        <v>https://orcid.org/0009-0002-6669-2911</v>
      </c>
      <c r="Z950" s="46" t="str">
        <f>IF(W950="","",_xlfn.LET(_xlpm.x,VLOOKUP(W950,'Drop-down_menus'!$D$2:$E$13,2,FALSE),IF(_xlpm.x=0,"",_xlpm.x)))</f>
        <v>https://orcid.org/0000-0003-0502-8101</v>
      </c>
      <c r="AA950" s="46" t="str">
        <f>IF(X950="","",_xlfn.LET(_xlpm.x,VLOOKUP(X950,'Drop-down_menus'!$D$2:$E$13,2,FALSE),IF(_xlpm.x=0,"",_xlpm.x)))</f>
        <v/>
      </c>
      <c r="AB950" s="14"/>
      <c r="AC950" s="14" t="s">
        <v>356</v>
      </c>
    </row>
    <row r="951" spans="2:30" ht="13.5" customHeight="1">
      <c r="B951" s="46">
        <v>837</v>
      </c>
      <c r="C951" s="46" t="s">
        <v>131</v>
      </c>
      <c r="D951" s="46" t="b">
        <f>COUNTIF(Events!$B$2:$B$171, C951) &gt; 0</f>
        <v>1</v>
      </c>
      <c r="E951" s="46" t="s">
        <v>322</v>
      </c>
      <c r="F951" s="46" t="s">
        <v>358</v>
      </c>
      <c r="J951" s="46" t="str">
        <f>IF(I951="","",_xlfn.LET(_xlpm.x,VLOOKUP(I951,'2026-01-09_taxon-match'!$A$2:$N$81,4,FALSE),IF(_xlpm.x=0,"",_xlpm.x)))</f>
        <v/>
      </c>
      <c r="L951" s="46" t="str">
        <f>IF(I951="","",_xlfn.LET(_xlpm.x,VLOOKUP(I951,'2026-01-09_taxon-match'!$A$2:$N$81,3,FALSE),IF(_xlpm.x=0,"",_xlpm.x)))</f>
        <v/>
      </c>
      <c r="M951" s="46" t="str">
        <f>IF($I951="","",_xlfn.LET(_xlpm.x,VLOOKUP($I951,'2026-01-09_taxon-match'!$A$2:$N$81,5,FALSE),IF(_xlpm.x=0,"",_xlpm.x)))</f>
        <v/>
      </c>
      <c r="N951" s="46" t="str">
        <f>IF($I951="","",_xlfn.LET(_xlpm.x,VLOOKUP($I951,'2026-01-09_taxon-match'!$A$2:$N$81,6,FALSE),IF(_xlpm.x=0,"",_xlpm.x)))</f>
        <v/>
      </c>
      <c r="O951" s="46" t="str">
        <f>IF($I951="","",_xlfn.LET(_xlpm.x,VLOOKUP($I951,'2026-01-09_taxon-match'!$A$2:$N$81,7,FALSE),IF(_xlpm.x=0,"",_xlpm.x)))</f>
        <v/>
      </c>
      <c r="P951" s="46" t="str">
        <f>IF($I951="","",_xlfn.LET(_xlpm.x,VLOOKUP($I951,'2026-01-09_taxon-match'!$A$2:$N$81,8,FALSE),IF(_xlpm.x=0,"",_xlpm.x)))</f>
        <v/>
      </c>
      <c r="Q951" s="46" t="str">
        <f>IF($I951="","",_xlfn.LET(_xlpm.x,VLOOKUP($I951,'2026-01-09_taxon-match'!$A$2:$N$81,9,FALSE),IF(_xlpm.x=0,"",_xlpm.x)))</f>
        <v/>
      </c>
      <c r="R951" s="46" t="str">
        <f>IF($I951="","",_xlfn.LET(_xlpm.x,VLOOKUP($I951,'2026-01-09_taxon-match'!$A$2:$N$81,10,FALSE),IF(_xlpm.x=0,"",_xlpm.x)))</f>
        <v/>
      </c>
      <c r="S951" s="46" t="str">
        <f>IF($I951="","",_xlfn.LET(_xlpm.x,VLOOKUP($I951,'2026-01-09_taxon-match'!$A$2:$N$81,11,FALSE),IF(_xlpm.x=0,"",_xlpm.x)))</f>
        <v/>
      </c>
      <c r="T951" s="46" t="str">
        <f>IF($I951="","",_xlfn.LET(_xlpm.x,VLOOKUP($I951,'2026-01-09_taxon-match'!$A$2:$N$81,13,FALSE),IF(_xlpm.x=0,"",_xlpm.x)))</f>
        <v/>
      </c>
      <c r="V951" t="s">
        <v>39</v>
      </c>
      <c r="W951" t="s">
        <v>46</v>
      </c>
      <c r="Y951" s="46" t="str">
        <f>IF(V951="","",_xlfn.LET(_xlpm.x,VLOOKUP(V951,'Drop-down_menus'!$D$2:$E$13,2,FALSE),IF(_xlpm.x=0,"",_xlpm.x)))</f>
        <v>https://orcid.org/0009-0002-6669-2911</v>
      </c>
      <c r="Z951" s="46" t="str">
        <f>IF(W951="","",_xlfn.LET(_xlpm.x,VLOOKUP(W951,'Drop-down_menus'!$D$2:$E$13,2,FALSE),IF(_xlpm.x=0,"",_xlpm.x)))</f>
        <v>https://orcid.org/0000-0003-0502-8101</v>
      </c>
      <c r="AA951" s="46" t="str">
        <f>IF(X951="","",_xlfn.LET(_xlpm.x,VLOOKUP(X951,'Drop-down_menus'!$D$2:$E$13,2,FALSE),IF(_xlpm.x=0,"",_xlpm.x)))</f>
        <v/>
      </c>
      <c r="AB951" s="14"/>
      <c r="AC951" s="14" t="s">
        <v>356</v>
      </c>
    </row>
    <row r="952" spans="2:30" ht="13.5" customHeight="1">
      <c r="B952" s="46">
        <v>838</v>
      </c>
      <c r="C952" s="46" t="s">
        <v>131</v>
      </c>
      <c r="D952" s="46" t="b">
        <f>COUNTIF(Events!$B$2:$B$171, C952) &gt; 0</f>
        <v>1</v>
      </c>
      <c r="E952" s="46" t="s">
        <v>322</v>
      </c>
      <c r="F952" s="46" t="s">
        <v>359</v>
      </c>
      <c r="J952" s="46" t="str">
        <f>IF(I952="","",_xlfn.LET(_xlpm.x,VLOOKUP(I952,'2026-01-09_taxon-match'!$A$2:$N$81,4,FALSE),IF(_xlpm.x=0,"",_xlpm.x)))</f>
        <v/>
      </c>
      <c r="L952" s="46" t="str">
        <f>IF(I952="","",_xlfn.LET(_xlpm.x,VLOOKUP(I952,'2026-01-09_taxon-match'!$A$2:$N$81,3,FALSE),IF(_xlpm.x=0,"",_xlpm.x)))</f>
        <v/>
      </c>
      <c r="M952" s="46" t="str">
        <f>IF($I952="","",_xlfn.LET(_xlpm.x,VLOOKUP($I952,'2026-01-09_taxon-match'!$A$2:$N$81,5,FALSE),IF(_xlpm.x=0,"",_xlpm.x)))</f>
        <v/>
      </c>
      <c r="N952" s="46" t="str">
        <f>IF($I952="","",_xlfn.LET(_xlpm.x,VLOOKUP($I952,'2026-01-09_taxon-match'!$A$2:$N$81,6,FALSE),IF(_xlpm.x=0,"",_xlpm.x)))</f>
        <v/>
      </c>
      <c r="O952" s="46" t="str">
        <f>IF($I952="","",_xlfn.LET(_xlpm.x,VLOOKUP($I952,'2026-01-09_taxon-match'!$A$2:$N$81,7,FALSE),IF(_xlpm.x=0,"",_xlpm.x)))</f>
        <v/>
      </c>
      <c r="P952" s="46" t="str">
        <f>IF($I952="","",_xlfn.LET(_xlpm.x,VLOOKUP($I952,'2026-01-09_taxon-match'!$A$2:$N$81,8,FALSE),IF(_xlpm.x=0,"",_xlpm.x)))</f>
        <v/>
      </c>
      <c r="Q952" s="46" t="str">
        <f>IF($I952="","",_xlfn.LET(_xlpm.x,VLOOKUP($I952,'2026-01-09_taxon-match'!$A$2:$N$81,9,FALSE),IF(_xlpm.x=0,"",_xlpm.x)))</f>
        <v/>
      </c>
      <c r="R952" s="46" t="str">
        <f>IF($I952="","",_xlfn.LET(_xlpm.x,VLOOKUP($I952,'2026-01-09_taxon-match'!$A$2:$N$81,10,FALSE),IF(_xlpm.x=0,"",_xlpm.x)))</f>
        <v/>
      </c>
      <c r="S952" s="46" t="str">
        <f>IF($I952="","",_xlfn.LET(_xlpm.x,VLOOKUP($I952,'2026-01-09_taxon-match'!$A$2:$N$81,11,FALSE),IF(_xlpm.x=0,"",_xlpm.x)))</f>
        <v/>
      </c>
      <c r="T952" s="46" t="str">
        <f>IF($I952="","",_xlfn.LET(_xlpm.x,VLOOKUP($I952,'2026-01-09_taxon-match'!$A$2:$N$81,13,FALSE),IF(_xlpm.x=0,"",_xlpm.x)))</f>
        <v/>
      </c>
      <c r="V952" t="s">
        <v>39</v>
      </c>
      <c r="W952" t="s">
        <v>46</v>
      </c>
      <c r="Y952" s="46" t="str">
        <f>IF(V952="","",_xlfn.LET(_xlpm.x,VLOOKUP(V952,'Drop-down_menus'!$D$2:$E$13,2,FALSE),IF(_xlpm.x=0,"",_xlpm.x)))</f>
        <v>https://orcid.org/0009-0002-6669-2911</v>
      </c>
      <c r="Z952" s="46" t="str">
        <f>IF(W952="","",_xlfn.LET(_xlpm.x,VLOOKUP(W952,'Drop-down_menus'!$D$2:$E$13,2,FALSE),IF(_xlpm.x=0,"",_xlpm.x)))</f>
        <v>https://orcid.org/0000-0003-0502-8101</v>
      </c>
      <c r="AA952" s="46" t="str">
        <f>IF(X952="","",_xlfn.LET(_xlpm.x,VLOOKUP(X952,'Drop-down_menus'!$D$2:$E$13,2,FALSE),IF(_xlpm.x=0,"",_xlpm.x)))</f>
        <v/>
      </c>
      <c r="AB952" s="14"/>
      <c r="AC952" s="14" t="s">
        <v>356</v>
      </c>
    </row>
    <row r="953" spans="2:30" ht="13.5" customHeight="1">
      <c r="B953" s="46">
        <v>839</v>
      </c>
      <c r="C953" s="46" t="s">
        <v>131</v>
      </c>
      <c r="D953" s="46" t="b">
        <f>COUNTIF(Events!$B$2:$B$171, C953) &gt; 0</f>
        <v>1</v>
      </c>
      <c r="E953" s="46" t="s">
        <v>322</v>
      </c>
      <c r="F953" s="46" t="s">
        <v>360</v>
      </c>
      <c r="J953" s="46" t="str">
        <f>IF(I953="","",_xlfn.LET(_xlpm.x,VLOOKUP(I953,'2026-01-09_taxon-match'!$A$2:$N$81,4,FALSE),IF(_xlpm.x=0,"",_xlpm.x)))</f>
        <v/>
      </c>
      <c r="L953" s="46" t="str">
        <f>IF(I953="","",_xlfn.LET(_xlpm.x,VLOOKUP(I953,'2026-01-09_taxon-match'!$A$2:$N$81,3,FALSE),IF(_xlpm.x=0,"",_xlpm.x)))</f>
        <v/>
      </c>
      <c r="M953" s="46" t="str">
        <f>IF($I953="","",_xlfn.LET(_xlpm.x,VLOOKUP($I953,'2026-01-09_taxon-match'!$A$2:$N$81,5,FALSE),IF(_xlpm.x=0,"",_xlpm.x)))</f>
        <v/>
      </c>
      <c r="N953" s="46" t="str">
        <f>IF($I953="","",_xlfn.LET(_xlpm.x,VLOOKUP($I953,'2026-01-09_taxon-match'!$A$2:$N$81,6,FALSE),IF(_xlpm.x=0,"",_xlpm.x)))</f>
        <v/>
      </c>
      <c r="O953" s="46" t="str">
        <f>IF($I953="","",_xlfn.LET(_xlpm.x,VLOOKUP($I953,'2026-01-09_taxon-match'!$A$2:$N$81,7,FALSE),IF(_xlpm.x=0,"",_xlpm.x)))</f>
        <v/>
      </c>
      <c r="P953" s="46" t="str">
        <f>IF($I953="","",_xlfn.LET(_xlpm.x,VLOOKUP($I953,'2026-01-09_taxon-match'!$A$2:$N$81,8,FALSE),IF(_xlpm.x=0,"",_xlpm.x)))</f>
        <v/>
      </c>
      <c r="Q953" s="46" t="str">
        <f>IF($I953="","",_xlfn.LET(_xlpm.x,VLOOKUP($I953,'2026-01-09_taxon-match'!$A$2:$N$81,9,FALSE),IF(_xlpm.x=0,"",_xlpm.x)))</f>
        <v/>
      </c>
      <c r="R953" s="46" t="str">
        <f>IF($I953="","",_xlfn.LET(_xlpm.x,VLOOKUP($I953,'2026-01-09_taxon-match'!$A$2:$N$81,10,FALSE),IF(_xlpm.x=0,"",_xlpm.x)))</f>
        <v/>
      </c>
      <c r="S953" s="46" t="str">
        <f>IF($I953="","",_xlfn.LET(_xlpm.x,VLOOKUP($I953,'2026-01-09_taxon-match'!$A$2:$N$81,11,FALSE),IF(_xlpm.x=0,"",_xlpm.x)))</f>
        <v/>
      </c>
      <c r="T953" s="46" t="str">
        <f>IF($I953="","",_xlfn.LET(_xlpm.x,VLOOKUP($I953,'2026-01-09_taxon-match'!$A$2:$N$81,13,FALSE),IF(_xlpm.x=0,"",_xlpm.x)))</f>
        <v/>
      </c>
      <c r="V953" t="s">
        <v>39</v>
      </c>
      <c r="W953" t="s">
        <v>46</v>
      </c>
      <c r="Y953" s="46" t="str">
        <f>IF(V953="","",_xlfn.LET(_xlpm.x,VLOOKUP(V953,'Drop-down_menus'!$D$2:$E$13,2,FALSE),IF(_xlpm.x=0,"",_xlpm.x)))</f>
        <v>https://orcid.org/0009-0002-6669-2911</v>
      </c>
      <c r="Z953" s="46" t="str">
        <f>IF(W953="","",_xlfn.LET(_xlpm.x,VLOOKUP(W953,'Drop-down_menus'!$D$2:$E$13,2,FALSE),IF(_xlpm.x=0,"",_xlpm.x)))</f>
        <v>https://orcid.org/0000-0003-0502-8101</v>
      </c>
      <c r="AA953" s="46" t="str">
        <f>IF(X953="","",_xlfn.LET(_xlpm.x,VLOOKUP(X953,'Drop-down_menus'!$D$2:$E$13,2,FALSE),IF(_xlpm.x=0,"",_xlpm.x)))</f>
        <v/>
      </c>
      <c r="AB953" s="14"/>
      <c r="AC953" s="14" t="s">
        <v>356</v>
      </c>
    </row>
    <row r="954" spans="2:30" ht="13.5" customHeight="1">
      <c r="B954" s="46">
        <v>840</v>
      </c>
      <c r="C954" s="46" t="s">
        <v>131</v>
      </c>
      <c r="D954" s="46" t="b">
        <f>COUNTIF(Events!$B$2:$B$171, C954) &gt; 0</f>
        <v>1</v>
      </c>
      <c r="E954" s="46" t="s">
        <v>322</v>
      </c>
      <c r="F954" s="46" t="s">
        <v>361</v>
      </c>
      <c r="J954" s="46" t="str">
        <f>IF(I954="","",_xlfn.LET(_xlpm.x,VLOOKUP(I954,'2026-01-09_taxon-match'!$A$2:$N$81,4,FALSE),IF(_xlpm.x=0,"",_xlpm.x)))</f>
        <v/>
      </c>
      <c r="L954" s="46" t="str">
        <f>IF(I954="","",_xlfn.LET(_xlpm.x,VLOOKUP(I954,'2026-01-09_taxon-match'!$A$2:$N$81,3,FALSE),IF(_xlpm.x=0,"",_xlpm.x)))</f>
        <v/>
      </c>
      <c r="M954" s="46" t="str">
        <f>IF($I954="","",_xlfn.LET(_xlpm.x,VLOOKUP($I954,'2026-01-09_taxon-match'!$A$2:$N$81,5,FALSE),IF(_xlpm.x=0,"",_xlpm.x)))</f>
        <v/>
      </c>
      <c r="N954" s="46" t="str">
        <f>IF($I954="","",_xlfn.LET(_xlpm.x,VLOOKUP($I954,'2026-01-09_taxon-match'!$A$2:$N$81,6,FALSE),IF(_xlpm.x=0,"",_xlpm.x)))</f>
        <v/>
      </c>
      <c r="O954" s="46" t="str">
        <f>IF($I954="","",_xlfn.LET(_xlpm.x,VLOOKUP($I954,'2026-01-09_taxon-match'!$A$2:$N$81,7,FALSE),IF(_xlpm.x=0,"",_xlpm.x)))</f>
        <v/>
      </c>
      <c r="P954" s="46" t="str">
        <f>IF($I954="","",_xlfn.LET(_xlpm.x,VLOOKUP($I954,'2026-01-09_taxon-match'!$A$2:$N$81,8,FALSE),IF(_xlpm.x=0,"",_xlpm.x)))</f>
        <v/>
      </c>
      <c r="Q954" s="46" t="str">
        <f>IF($I954="","",_xlfn.LET(_xlpm.x,VLOOKUP($I954,'2026-01-09_taxon-match'!$A$2:$N$81,9,FALSE),IF(_xlpm.x=0,"",_xlpm.x)))</f>
        <v/>
      </c>
      <c r="R954" s="46" t="str">
        <f>IF($I954="","",_xlfn.LET(_xlpm.x,VLOOKUP($I954,'2026-01-09_taxon-match'!$A$2:$N$81,10,FALSE),IF(_xlpm.x=0,"",_xlpm.x)))</f>
        <v/>
      </c>
      <c r="S954" s="46" t="str">
        <f>IF($I954="","",_xlfn.LET(_xlpm.x,VLOOKUP($I954,'2026-01-09_taxon-match'!$A$2:$N$81,11,FALSE),IF(_xlpm.x=0,"",_xlpm.x)))</f>
        <v/>
      </c>
      <c r="T954" s="46" t="str">
        <f>IF($I954="","",_xlfn.LET(_xlpm.x,VLOOKUP($I954,'2026-01-09_taxon-match'!$A$2:$N$81,13,FALSE),IF(_xlpm.x=0,"",_xlpm.x)))</f>
        <v/>
      </c>
      <c r="V954" t="s">
        <v>39</v>
      </c>
      <c r="W954" t="s">
        <v>46</v>
      </c>
      <c r="Y954" s="46" t="str">
        <f>IF(V954="","",_xlfn.LET(_xlpm.x,VLOOKUP(V954,'Drop-down_menus'!$D$2:$E$13,2,FALSE),IF(_xlpm.x=0,"",_xlpm.x)))</f>
        <v>https://orcid.org/0009-0002-6669-2911</v>
      </c>
      <c r="Z954" s="46" t="str">
        <f>IF(W954="","",_xlfn.LET(_xlpm.x,VLOOKUP(W954,'Drop-down_menus'!$D$2:$E$13,2,FALSE),IF(_xlpm.x=0,"",_xlpm.x)))</f>
        <v>https://orcid.org/0000-0003-0502-8101</v>
      </c>
      <c r="AA954" s="46" t="str">
        <f>IF(X954="","",_xlfn.LET(_xlpm.x,VLOOKUP(X954,'Drop-down_menus'!$D$2:$E$13,2,FALSE),IF(_xlpm.x=0,"",_xlpm.x)))</f>
        <v/>
      </c>
      <c r="AB954" s="14"/>
      <c r="AC954" s="14" t="s">
        <v>356</v>
      </c>
    </row>
    <row r="955" spans="2:30" ht="13.5" customHeight="1">
      <c r="B955" s="46">
        <v>841</v>
      </c>
      <c r="C955" s="46" t="s">
        <v>131</v>
      </c>
      <c r="D955" s="46" t="b">
        <f>COUNTIF(Events!$B$2:$B$171, C955) &gt; 0</f>
        <v>1</v>
      </c>
      <c r="E955" s="46" t="s">
        <v>322</v>
      </c>
      <c r="F955" s="46" t="s">
        <v>362</v>
      </c>
      <c r="J955" s="46" t="str">
        <f>IF(I955="","",_xlfn.LET(_xlpm.x,VLOOKUP(I955,'2026-01-09_taxon-match'!$A$2:$N$81,4,FALSE),IF(_xlpm.x=0,"",_xlpm.x)))</f>
        <v/>
      </c>
      <c r="L955" s="46" t="str">
        <f>IF(I955="","",_xlfn.LET(_xlpm.x,VLOOKUP(I955,'2026-01-09_taxon-match'!$A$2:$N$81,3,FALSE),IF(_xlpm.x=0,"",_xlpm.x)))</f>
        <v/>
      </c>
      <c r="M955" s="46" t="str">
        <f>IF($I955="","",_xlfn.LET(_xlpm.x,VLOOKUP($I955,'2026-01-09_taxon-match'!$A$2:$N$81,5,FALSE),IF(_xlpm.x=0,"",_xlpm.x)))</f>
        <v/>
      </c>
      <c r="N955" s="46" t="str">
        <f>IF($I955="","",_xlfn.LET(_xlpm.x,VLOOKUP($I955,'2026-01-09_taxon-match'!$A$2:$N$81,6,FALSE),IF(_xlpm.x=0,"",_xlpm.x)))</f>
        <v/>
      </c>
      <c r="O955" s="46" t="str">
        <f>IF($I955="","",_xlfn.LET(_xlpm.x,VLOOKUP($I955,'2026-01-09_taxon-match'!$A$2:$N$81,7,FALSE),IF(_xlpm.x=0,"",_xlpm.x)))</f>
        <v/>
      </c>
      <c r="P955" s="46" t="str">
        <f>IF($I955="","",_xlfn.LET(_xlpm.x,VLOOKUP($I955,'2026-01-09_taxon-match'!$A$2:$N$81,8,FALSE),IF(_xlpm.x=0,"",_xlpm.x)))</f>
        <v/>
      </c>
      <c r="Q955" s="46" t="str">
        <f>IF($I955="","",_xlfn.LET(_xlpm.x,VLOOKUP($I955,'2026-01-09_taxon-match'!$A$2:$N$81,9,FALSE),IF(_xlpm.x=0,"",_xlpm.x)))</f>
        <v/>
      </c>
      <c r="R955" s="46" t="str">
        <f>IF($I955="","",_xlfn.LET(_xlpm.x,VLOOKUP($I955,'2026-01-09_taxon-match'!$A$2:$N$81,10,FALSE),IF(_xlpm.x=0,"",_xlpm.x)))</f>
        <v/>
      </c>
      <c r="S955" s="46" t="str">
        <f>IF($I955="","",_xlfn.LET(_xlpm.x,VLOOKUP($I955,'2026-01-09_taxon-match'!$A$2:$N$81,11,FALSE),IF(_xlpm.x=0,"",_xlpm.x)))</f>
        <v/>
      </c>
      <c r="T955" s="46" t="str">
        <f>IF($I955="","",_xlfn.LET(_xlpm.x,VLOOKUP($I955,'2026-01-09_taxon-match'!$A$2:$N$81,13,FALSE),IF(_xlpm.x=0,"",_xlpm.x)))</f>
        <v/>
      </c>
      <c r="V955" t="s">
        <v>39</v>
      </c>
      <c r="W955" t="s">
        <v>46</v>
      </c>
      <c r="Y955" s="46" t="str">
        <f>IF(V955="","",_xlfn.LET(_xlpm.x,VLOOKUP(V955,'Drop-down_menus'!$D$2:$E$13,2,FALSE),IF(_xlpm.x=0,"",_xlpm.x)))</f>
        <v>https://orcid.org/0009-0002-6669-2911</v>
      </c>
      <c r="Z955" s="46" t="str">
        <f>IF(W955="","",_xlfn.LET(_xlpm.x,VLOOKUP(W955,'Drop-down_menus'!$D$2:$E$13,2,FALSE),IF(_xlpm.x=0,"",_xlpm.x)))</f>
        <v>https://orcid.org/0000-0003-0502-8101</v>
      </c>
      <c r="AA955" s="46" t="str">
        <f>IF(X955="","",_xlfn.LET(_xlpm.x,VLOOKUP(X955,'Drop-down_menus'!$D$2:$E$13,2,FALSE),IF(_xlpm.x=0,"",_xlpm.x)))</f>
        <v/>
      </c>
      <c r="AB955" s="14"/>
      <c r="AC955" s="14" t="s">
        <v>356</v>
      </c>
    </row>
    <row r="956" spans="2:30" ht="13.5" customHeight="1">
      <c r="B956" s="46">
        <v>842</v>
      </c>
      <c r="C956" s="46" t="s">
        <v>131</v>
      </c>
      <c r="D956" s="46" t="b">
        <f>COUNTIF(Events!$B$2:$B$171, C956) &gt; 0</f>
        <v>1</v>
      </c>
      <c r="E956" s="46" t="s">
        <v>322</v>
      </c>
      <c r="F956" s="46" t="s">
        <v>363</v>
      </c>
      <c r="J956" s="46" t="str">
        <f>IF(I956="","",_xlfn.LET(_xlpm.x,VLOOKUP(I956,'2026-01-09_taxon-match'!$A$2:$N$81,4,FALSE),IF(_xlpm.x=0,"",_xlpm.x)))</f>
        <v/>
      </c>
      <c r="L956" s="46" t="str">
        <f>IF(I956="","",_xlfn.LET(_xlpm.x,VLOOKUP(I956,'2026-01-09_taxon-match'!$A$2:$N$81,3,FALSE),IF(_xlpm.x=0,"",_xlpm.x)))</f>
        <v/>
      </c>
      <c r="M956" s="46" t="str">
        <f>IF($I956="","",_xlfn.LET(_xlpm.x,VLOOKUP($I956,'2026-01-09_taxon-match'!$A$2:$N$81,5,FALSE),IF(_xlpm.x=0,"",_xlpm.x)))</f>
        <v/>
      </c>
      <c r="N956" s="46" t="str">
        <f>IF($I956="","",_xlfn.LET(_xlpm.x,VLOOKUP($I956,'2026-01-09_taxon-match'!$A$2:$N$81,6,FALSE),IF(_xlpm.x=0,"",_xlpm.x)))</f>
        <v/>
      </c>
      <c r="O956" s="46" t="str">
        <f>IF($I956="","",_xlfn.LET(_xlpm.x,VLOOKUP($I956,'2026-01-09_taxon-match'!$A$2:$N$81,7,FALSE),IF(_xlpm.x=0,"",_xlpm.x)))</f>
        <v/>
      </c>
      <c r="P956" s="46" t="str">
        <f>IF($I956="","",_xlfn.LET(_xlpm.x,VLOOKUP($I956,'2026-01-09_taxon-match'!$A$2:$N$81,8,FALSE),IF(_xlpm.x=0,"",_xlpm.x)))</f>
        <v/>
      </c>
      <c r="Q956" s="46" t="str">
        <f>IF($I956="","",_xlfn.LET(_xlpm.x,VLOOKUP($I956,'2026-01-09_taxon-match'!$A$2:$N$81,9,FALSE),IF(_xlpm.x=0,"",_xlpm.x)))</f>
        <v/>
      </c>
      <c r="R956" s="46" t="str">
        <f>IF($I956="","",_xlfn.LET(_xlpm.x,VLOOKUP($I956,'2026-01-09_taxon-match'!$A$2:$N$81,10,FALSE),IF(_xlpm.x=0,"",_xlpm.x)))</f>
        <v/>
      </c>
      <c r="S956" s="46" t="str">
        <f>IF($I956="","",_xlfn.LET(_xlpm.x,VLOOKUP($I956,'2026-01-09_taxon-match'!$A$2:$N$81,11,FALSE),IF(_xlpm.x=0,"",_xlpm.x)))</f>
        <v/>
      </c>
      <c r="T956" s="46" t="str">
        <f>IF($I956="","",_xlfn.LET(_xlpm.x,VLOOKUP($I956,'2026-01-09_taxon-match'!$A$2:$N$81,13,FALSE),IF(_xlpm.x=0,"",_xlpm.x)))</f>
        <v/>
      </c>
      <c r="V956" t="s">
        <v>39</v>
      </c>
      <c r="W956" t="s">
        <v>46</v>
      </c>
      <c r="Y956" s="46" t="str">
        <f>IF(V956="","",_xlfn.LET(_xlpm.x,VLOOKUP(V956,'Drop-down_menus'!$D$2:$E$13,2,FALSE),IF(_xlpm.x=0,"",_xlpm.x)))</f>
        <v>https://orcid.org/0009-0002-6669-2911</v>
      </c>
      <c r="Z956" s="46" t="str">
        <f>IF(W956="","",_xlfn.LET(_xlpm.x,VLOOKUP(W956,'Drop-down_menus'!$D$2:$E$13,2,FALSE),IF(_xlpm.x=0,"",_xlpm.x)))</f>
        <v>https://orcid.org/0000-0003-0502-8101</v>
      </c>
      <c r="AA956" s="46" t="str">
        <f>IF(X956="","",_xlfn.LET(_xlpm.x,VLOOKUP(X956,'Drop-down_menus'!$D$2:$E$13,2,FALSE),IF(_xlpm.x=0,"",_xlpm.x)))</f>
        <v/>
      </c>
      <c r="AB956" s="14"/>
      <c r="AC956" s="14" t="s">
        <v>356</v>
      </c>
    </row>
    <row r="957" spans="2:30" ht="13.5" customHeight="1">
      <c r="B957" s="46">
        <v>843</v>
      </c>
      <c r="C957" s="46" t="s">
        <v>131</v>
      </c>
      <c r="D957" s="46" t="b">
        <f>COUNTIF(Events!$B$2:$B$171, C957) &gt; 0</f>
        <v>1</v>
      </c>
      <c r="E957" s="46" t="s">
        <v>322</v>
      </c>
      <c r="F957" s="46" t="s">
        <v>364</v>
      </c>
      <c r="J957" s="46" t="str">
        <f>IF(I957="","",_xlfn.LET(_xlpm.x,VLOOKUP(I957,'2026-01-09_taxon-match'!$A$2:$N$81,4,FALSE),IF(_xlpm.x=0,"",_xlpm.x)))</f>
        <v/>
      </c>
      <c r="L957" s="46" t="str">
        <f>IF(I957="","",_xlfn.LET(_xlpm.x,VLOOKUP(I957,'2026-01-09_taxon-match'!$A$2:$N$81,3,FALSE),IF(_xlpm.x=0,"",_xlpm.x)))</f>
        <v/>
      </c>
      <c r="M957" s="46" t="str">
        <f>IF($I957="","",_xlfn.LET(_xlpm.x,VLOOKUP($I957,'2026-01-09_taxon-match'!$A$2:$N$81,5,FALSE),IF(_xlpm.x=0,"",_xlpm.x)))</f>
        <v/>
      </c>
      <c r="N957" s="46" t="str">
        <f>IF($I957="","",_xlfn.LET(_xlpm.x,VLOOKUP($I957,'2026-01-09_taxon-match'!$A$2:$N$81,6,FALSE),IF(_xlpm.x=0,"",_xlpm.x)))</f>
        <v/>
      </c>
      <c r="O957" s="46" t="str">
        <f>IF($I957="","",_xlfn.LET(_xlpm.x,VLOOKUP($I957,'2026-01-09_taxon-match'!$A$2:$N$81,7,FALSE),IF(_xlpm.x=0,"",_xlpm.x)))</f>
        <v/>
      </c>
      <c r="P957" s="46" t="str">
        <f>IF($I957="","",_xlfn.LET(_xlpm.x,VLOOKUP($I957,'2026-01-09_taxon-match'!$A$2:$N$81,8,FALSE),IF(_xlpm.x=0,"",_xlpm.x)))</f>
        <v/>
      </c>
      <c r="Q957" s="46" t="str">
        <f>IF($I957="","",_xlfn.LET(_xlpm.x,VLOOKUP($I957,'2026-01-09_taxon-match'!$A$2:$N$81,9,FALSE),IF(_xlpm.x=0,"",_xlpm.x)))</f>
        <v/>
      </c>
      <c r="R957" s="46" t="str">
        <f>IF($I957="","",_xlfn.LET(_xlpm.x,VLOOKUP($I957,'2026-01-09_taxon-match'!$A$2:$N$81,10,FALSE),IF(_xlpm.x=0,"",_xlpm.x)))</f>
        <v/>
      </c>
      <c r="S957" s="46" t="str">
        <f>IF($I957="","",_xlfn.LET(_xlpm.x,VLOOKUP($I957,'2026-01-09_taxon-match'!$A$2:$N$81,11,FALSE),IF(_xlpm.x=0,"",_xlpm.x)))</f>
        <v/>
      </c>
      <c r="T957" s="46" t="str">
        <f>IF($I957="","",_xlfn.LET(_xlpm.x,VLOOKUP($I957,'2026-01-09_taxon-match'!$A$2:$N$81,13,FALSE),IF(_xlpm.x=0,"",_xlpm.x)))</f>
        <v/>
      </c>
      <c r="V957" t="s">
        <v>39</v>
      </c>
      <c r="W957" t="s">
        <v>46</v>
      </c>
      <c r="Y957" s="46" t="str">
        <f>IF(V957="","",_xlfn.LET(_xlpm.x,VLOOKUP(V957,'Drop-down_menus'!$D$2:$E$13,2,FALSE),IF(_xlpm.x=0,"",_xlpm.x)))</f>
        <v>https://orcid.org/0009-0002-6669-2911</v>
      </c>
      <c r="Z957" s="46" t="str">
        <f>IF(W957="","",_xlfn.LET(_xlpm.x,VLOOKUP(W957,'Drop-down_menus'!$D$2:$E$13,2,FALSE),IF(_xlpm.x=0,"",_xlpm.x)))</f>
        <v>https://orcid.org/0000-0003-0502-8101</v>
      </c>
      <c r="AA957" s="46" t="str">
        <f>IF(X957="","",_xlfn.LET(_xlpm.x,VLOOKUP(X957,'Drop-down_menus'!$D$2:$E$13,2,FALSE),IF(_xlpm.x=0,"",_xlpm.x)))</f>
        <v/>
      </c>
      <c r="AB957" s="14"/>
      <c r="AC957" s="14" t="s">
        <v>356</v>
      </c>
    </row>
    <row r="958" spans="2:30" ht="13.5" customHeight="1">
      <c r="B958" s="46">
        <v>844</v>
      </c>
      <c r="C958" s="46" t="s">
        <v>131</v>
      </c>
      <c r="D958" s="46" t="b">
        <f>COUNTIF(Events!$B$2:$B$171, C958) &gt; 0</f>
        <v>1</v>
      </c>
      <c r="E958" s="46" t="s">
        <v>322</v>
      </c>
      <c r="F958" s="46" t="s">
        <v>365</v>
      </c>
      <c r="J958" s="46" t="str">
        <f>IF(I958="","",_xlfn.LET(_xlpm.x,VLOOKUP(I958,'2026-01-09_taxon-match'!$A$2:$N$81,4,FALSE),IF(_xlpm.x=0,"",_xlpm.x)))</f>
        <v/>
      </c>
      <c r="L958" s="46" t="str">
        <f>IF(I958="","",_xlfn.LET(_xlpm.x,VLOOKUP(I958,'2026-01-09_taxon-match'!$A$2:$N$81,3,FALSE),IF(_xlpm.x=0,"",_xlpm.x)))</f>
        <v/>
      </c>
      <c r="M958" s="46" t="str">
        <f>IF($I958="","",_xlfn.LET(_xlpm.x,VLOOKUP($I958,'2026-01-09_taxon-match'!$A$2:$N$81,5,FALSE),IF(_xlpm.x=0,"",_xlpm.x)))</f>
        <v/>
      </c>
      <c r="N958" s="46" t="str">
        <f>IF($I958="","",_xlfn.LET(_xlpm.x,VLOOKUP($I958,'2026-01-09_taxon-match'!$A$2:$N$81,6,FALSE),IF(_xlpm.x=0,"",_xlpm.x)))</f>
        <v/>
      </c>
      <c r="O958" s="46" t="str">
        <f>IF($I958="","",_xlfn.LET(_xlpm.x,VLOOKUP($I958,'2026-01-09_taxon-match'!$A$2:$N$81,7,FALSE),IF(_xlpm.x=0,"",_xlpm.x)))</f>
        <v/>
      </c>
      <c r="P958" s="46" t="str">
        <f>IF($I958="","",_xlfn.LET(_xlpm.x,VLOOKUP($I958,'2026-01-09_taxon-match'!$A$2:$N$81,8,FALSE),IF(_xlpm.x=0,"",_xlpm.x)))</f>
        <v/>
      </c>
      <c r="Q958" s="46" t="str">
        <f>IF($I958="","",_xlfn.LET(_xlpm.x,VLOOKUP($I958,'2026-01-09_taxon-match'!$A$2:$N$81,9,FALSE),IF(_xlpm.x=0,"",_xlpm.x)))</f>
        <v/>
      </c>
      <c r="R958" s="46" t="str">
        <f>IF($I958="","",_xlfn.LET(_xlpm.x,VLOOKUP($I958,'2026-01-09_taxon-match'!$A$2:$N$81,10,FALSE),IF(_xlpm.x=0,"",_xlpm.x)))</f>
        <v/>
      </c>
      <c r="S958" s="46" t="str">
        <f>IF($I958="","",_xlfn.LET(_xlpm.x,VLOOKUP($I958,'2026-01-09_taxon-match'!$A$2:$N$81,11,FALSE),IF(_xlpm.x=0,"",_xlpm.x)))</f>
        <v/>
      </c>
      <c r="T958" s="46" t="str">
        <f>IF($I958="","",_xlfn.LET(_xlpm.x,VLOOKUP($I958,'2026-01-09_taxon-match'!$A$2:$N$81,13,FALSE),IF(_xlpm.x=0,"",_xlpm.x)))</f>
        <v/>
      </c>
      <c r="V958" t="s">
        <v>39</v>
      </c>
      <c r="W958" t="s">
        <v>46</v>
      </c>
      <c r="Y958" s="46" t="str">
        <f>IF(V958="","",_xlfn.LET(_xlpm.x,VLOOKUP(V958,'Drop-down_menus'!$D$2:$E$13,2,FALSE),IF(_xlpm.x=0,"",_xlpm.x)))</f>
        <v>https://orcid.org/0009-0002-6669-2911</v>
      </c>
      <c r="Z958" s="46" t="str">
        <f>IF(W958="","",_xlfn.LET(_xlpm.x,VLOOKUP(W958,'Drop-down_menus'!$D$2:$E$13,2,FALSE),IF(_xlpm.x=0,"",_xlpm.x)))</f>
        <v>https://orcid.org/0000-0003-0502-8101</v>
      </c>
      <c r="AA958" s="46" t="str">
        <f>IF(X958="","",_xlfn.LET(_xlpm.x,VLOOKUP(X958,'Drop-down_menus'!$D$2:$E$13,2,FALSE),IF(_xlpm.x=0,"",_xlpm.x)))</f>
        <v/>
      </c>
      <c r="AB958" s="14"/>
      <c r="AC958" s="14" t="s">
        <v>356</v>
      </c>
    </row>
    <row r="959" spans="2:30" ht="13.5" customHeight="1">
      <c r="B959" s="46">
        <v>845</v>
      </c>
      <c r="C959" s="46" t="s">
        <v>131</v>
      </c>
      <c r="D959" s="46" t="b">
        <f>COUNTIF(Events!$B$2:$B$171, C959) &gt; 0</f>
        <v>1</v>
      </c>
      <c r="E959" s="46" t="s">
        <v>322</v>
      </c>
      <c r="F959" s="46" t="s">
        <v>366</v>
      </c>
      <c r="J959" s="46" t="str">
        <f>IF(I959="","",_xlfn.LET(_xlpm.x,VLOOKUP(I959,'2026-01-09_taxon-match'!$A$2:$N$81,4,FALSE),IF(_xlpm.x=0,"",_xlpm.x)))</f>
        <v/>
      </c>
      <c r="L959" s="46" t="str">
        <f>IF(I959="","",_xlfn.LET(_xlpm.x,VLOOKUP(I959,'2026-01-09_taxon-match'!$A$2:$N$81,3,FALSE),IF(_xlpm.x=0,"",_xlpm.x)))</f>
        <v/>
      </c>
      <c r="M959" s="46" t="str">
        <f>IF($I959="","",_xlfn.LET(_xlpm.x,VLOOKUP($I959,'2026-01-09_taxon-match'!$A$2:$N$81,5,FALSE),IF(_xlpm.x=0,"",_xlpm.x)))</f>
        <v/>
      </c>
      <c r="N959" s="46" t="str">
        <f>IF($I959="","",_xlfn.LET(_xlpm.x,VLOOKUP($I959,'2026-01-09_taxon-match'!$A$2:$N$81,6,FALSE),IF(_xlpm.x=0,"",_xlpm.x)))</f>
        <v/>
      </c>
      <c r="O959" s="46" t="str">
        <f>IF($I959="","",_xlfn.LET(_xlpm.x,VLOOKUP($I959,'2026-01-09_taxon-match'!$A$2:$N$81,7,FALSE),IF(_xlpm.x=0,"",_xlpm.x)))</f>
        <v/>
      </c>
      <c r="P959" s="46" t="str">
        <f>IF($I959="","",_xlfn.LET(_xlpm.x,VLOOKUP($I959,'2026-01-09_taxon-match'!$A$2:$N$81,8,FALSE),IF(_xlpm.x=0,"",_xlpm.x)))</f>
        <v/>
      </c>
      <c r="Q959" s="46" t="str">
        <f>IF($I959="","",_xlfn.LET(_xlpm.x,VLOOKUP($I959,'2026-01-09_taxon-match'!$A$2:$N$81,9,FALSE),IF(_xlpm.x=0,"",_xlpm.x)))</f>
        <v/>
      </c>
      <c r="R959" s="46" t="str">
        <f>IF($I959="","",_xlfn.LET(_xlpm.x,VLOOKUP($I959,'2026-01-09_taxon-match'!$A$2:$N$81,10,FALSE),IF(_xlpm.x=0,"",_xlpm.x)))</f>
        <v/>
      </c>
      <c r="S959" s="46" t="str">
        <f>IF($I959="","",_xlfn.LET(_xlpm.x,VLOOKUP($I959,'2026-01-09_taxon-match'!$A$2:$N$81,11,FALSE),IF(_xlpm.x=0,"",_xlpm.x)))</f>
        <v/>
      </c>
      <c r="T959" s="46" t="str">
        <f>IF($I959="","",_xlfn.LET(_xlpm.x,VLOOKUP($I959,'2026-01-09_taxon-match'!$A$2:$N$81,13,FALSE),IF(_xlpm.x=0,"",_xlpm.x)))</f>
        <v/>
      </c>
      <c r="V959" t="s">
        <v>39</v>
      </c>
      <c r="W959" t="s">
        <v>46</v>
      </c>
      <c r="Y959" s="46" t="str">
        <f>IF(V959="","",_xlfn.LET(_xlpm.x,VLOOKUP(V959,'Drop-down_menus'!$D$2:$E$13,2,FALSE),IF(_xlpm.x=0,"",_xlpm.x)))</f>
        <v>https://orcid.org/0009-0002-6669-2911</v>
      </c>
      <c r="Z959" s="46" t="str">
        <f>IF(W959="","",_xlfn.LET(_xlpm.x,VLOOKUP(W959,'Drop-down_menus'!$D$2:$E$13,2,FALSE),IF(_xlpm.x=0,"",_xlpm.x)))</f>
        <v>https://orcid.org/0000-0003-0502-8101</v>
      </c>
      <c r="AA959" s="46" t="str">
        <f>IF(X959="","",_xlfn.LET(_xlpm.x,VLOOKUP(X959,'Drop-down_menus'!$D$2:$E$13,2,FALSE),IF(_xlpm.x=0,"",_xlpm.x)))</f>
        <v/>
      </c>
      <c r="AB959" s="14"/>
      <c r="AC959" s="14" t="s">
        <v>356</v>
      </c>
    </row>
    <row r="960" spans="2:30" ht="13.5" customHeight="1">
      <c r="B960" s="46">
        <v>846</v>
      </c>
      <c r="C960" s="46" t="s">
        <v>131</v>
      </c>
      <c r="D960" s="46" t="b">
        <f>COUNTIF(Events!$B$2:$B$171, C960) &gt; 0</f>
        <v>1</v>
      </c>
      <c r="E960" s="46" t="s">
        <v>322</v>
      </c>
      <c r="F960" s="46" t="s">
        <v>367</v>
      </c>
      <c r="J960" s="46" t="str">
        <f>IF(I960="","",_xlfn.LET(_xlpm.x,VLOOKUP(I960,'2026-01-09_taxon-match'!$A$2:$N$81,4,FALSE),IF(_xlpm.x=0,"",_xlpm.x)))</f>
        <v/>
      </c>
      <c r="L960" s="46" t="str">
        <f>IF(I960="","",_xlfn.LET(_xlpm.x,VLOOKUP(I960,'2026-01-09_taxon-match'!$A$2:$N$81,3,FALSE),IF(_xlpm.x=0,"",_xlpm.x)))</f>
        <v/>
      </c>
      <c r="M960" s="46" t="str">
        <f>IF($I960="","",_xlfn.LET(_xlpm.x,VLOOKUP($I960,'2026-01-09_taxon-match'!$A$2:$N$81,5,FALSE),IF(_xlpm.x=0,"",_xlpm.x)))</f>
        <v/>
      </c>
      <c r="N960" s="46" t="str">
        <f>IF($I960="","",_xlfn.LET(_xlpm.x,VLOOKUP($I960,'2026-01-09_taxon-match'!$A$2:$N$81,6,FALSE),IF(_xlpm.x=0,"",_xlpm.x)))</f>
        <v/>
      </c>
      <c r="O960" s="46" t="str">
        <f>IF($I960="","",_xlfn.LET(_xlpm.x,VLOOKUP($I960,'2026-01-09_taxon-match'!$A$2:$N$81,7,FALSE),IF(_xlpm.x=0,"",_xlpm.x)))</f>
        <v/>
      </c>
      <c r="P960" s="46" t="str">
        <f>IF($I960="","",_xlfn.LET(_xlpm.x,VLOOKUP($I960,'2026-01-09_taxon-match'!$A$2:$N$81,8,FALSE),IF(_xlpm.x=0,"",_xlpm.x)))</f>
        <v/>
      </c>
      <c r="Q960" s="46" t="str">
        <f>IF($I960="","",_xlfn.LET(_xlpm.x,VLOOKUP($I960,'2026-01-09_taxon-match'!$A$2:$N$81,9,FALSE),IF(_xlpm.x=0,"",_xlpm.x)))</f>
        <v/>
      </c>
      <c r="R960" s="46" t="str">
        <f>IF($I960="","",_xlfn.LET(_xlpm.x,VLOOKUP($I960,'2026-01-09_taxon-match'!$A$2:$N$81,10,FALSE),IF(_xlpm.x=0,"",_xlpm.x)))</f>
        <v/>
      </c>
      <c r="S960" s="46" t="str">
        <f>IF($I960="","",_xlfn.LET(_xlpm.x,VLOOKUP($I960,'2026-01-09_taxon-match'!$A$2:$N$81,11,FALSE),IF(_xlpm.x=0,"",_xlpm.x)))</f>
        <v/>
      </c>
      <c r="T960" s="46" t="str">
        <f>IF($I960="","",_xlfn.LET(_xlpm.x,VLOOKUP($I960,'2026-01-09_taxon-match'!$A$2:$N$81,13,FALSE),IF(_xlpm.x=0,"",_xlpm.x)))</f>
        <v/>
      </c>
      <c r="V960" t="s">
        <v>39</v>
      </c>
      <c r="W960" t="s">
        <v>46</v>
      </c>
      <c r="Y960" s="46" t="str">
        <f>IF(V960="","",_xlfn.LET(_xlpm.x,VLOOKUP(V960,'Drop-down_menus'!$D$2:$E$13,2,FALSE),IF(_xlpm.x=0,"",_xlpm.x)))</f>
        <v>https://orcid.org/0009-0002-6669-2911</v>
      </c>
      <c r="Z960" s="46" t="str">
        <f>IF(W960="","",_xlfn.LET(_xlpm.x,VLOOKUP(W960,'Drop-down_menus'!$D$2:$E$13,2,FALSE),IF(_xlpm.x=0,"",_xlpm.x)))</f>
        <v>https://orcid.org/0000-0003-0502-8101</v>
      </c>
      <c r="AA960" s="46" t="str">
        <f>IF(X960="","",_xlfn.LET(_xlpm.x,VLOOKUP(X960,'Drop-down_menus'!$D$2:$E$13,2,FALSE),IF(_xlpm.x=0,"",_xlpm.x)))</f>
        <v/>
      </c>
      <c r="AB960" s="14"/>
      <c r="AC960" s="14" t="s">
        <v>356</v>
      </c>
    </row>
    <row r="961" spans="2:30" ht="13.5" customHeight="1">
      <c r="B961" s="46">
        <v>847</v>
      </c>
      <c r="C961" s="46" t="s">
        <v>131</v>
      </c>
      <c r="D961" s="46" t="b">
        <f>COUNTIF(Events!$B$2:$B$171, C961) &gt; 0</f>
        <v>1</v>
      </c>
      <c r="E961" s="46" t="s">
        <v>322</v>
      </c>
      <c r="F961" s="46" t="s">
        <v>355</v>
      </c>
      <c r="J961" s="46" t="str">
        <f>IF(I961="","",_xlfn.LET(_xlpm.x,VLOOKUP(I961,'2026-01-09_taxon-match'!$A$2:$N$81,4,FALSE),IF(_xlpm.x=0,"",_xlpm.x)))</f>
        <v/>
      </c>
      <c r="L961" s="46" t="str">
        <f>IF(I961="","",_xlfn.LET(_xlpm.x,VLOOKUP(I961,'2026-01-09_taxon-match'!$A$2:$N$81,3,FALSE),IF(_xlpm.x=0,"",_xlpm.x)))</f>
        <v/>
      </c>
      <c r="M961" s="46" t="str">
        <f>IF($I961="","",_xlfn.LET(_xlpm.x,VLOOKUP($I961,'2026-01-09_taxon-match'!$A$2:$N$81,5,FALSE),IF(_xlpm.x=0,"",_xlpm.x)))</f>
        <v/>
      </c>
      <c r="N961" s="46" t="str">
        <f>IF($I961="","",_xlfn.LET(_xlpm.x,VLOOKUP($I961,'2026-01-09_taxon-match'!$A$2:$N$81,6,FALSE),IF(_xlpm.x=0,"",_xlpm.x)))</f>
        <v/>
      </c>
      <c r="O961" s="46" t="str">
        <f>IF($I961="","",_xlfn.LET(_xlpm.x,VLOOKUP($I961,'2026-01-09_taxon-match'!$A$2:$N$81,7,FALSE),IF(_xlpm.x=0,"",_xlpm.x)))</f>
        <v/>
      </c>
      <c r="P961" s="46" t="str">
        <f>IF($I961="","",_xlfn.LET(_xlpm.x,VLOOKUP($I961,'2026-01-09_taxon-match'!$A$2:$N$81,8,FALSE),IF(_xlpm.x=0,"",_xlpm.x)))</f>
        <v/>
      </c>
      <c r="Q961" s="46" t="str">
        <f>IF($I961="","",_xlfn.LET(_xlpm.x,VLOOKUP($I961,'2026-01-09_taxon-match'!$A$2:$N$81,9,FALSE),IF(_xlpm.x=0,"",_xlpm.x)))</f>
        <v/>
      </c>
      <c r="R961" s="46" t="str">
        <f>IF($I961="","",_xlfn.LET(_xlpm.x,VLOOKUP($I961,'2026-01-09_taxon-match'!$A$2:$N$81,10,FALSE),IF(_xlpm.x=0,"",_xlpm.x)))</f>
        <v/>
      </c>
      <c r="S961" s="46" t="str">
        <f>IF($I961="","",_xlfn.LET(_xlpm.x,VLOOKUP($I961,'2026-01-09_taxon-match'!$A$2:$N$81,11,FALSE),IF(_xlpm.x=0,"",_xlpm.x)))</f>
        <v/>
      </c>
      <c r="T961" s="46" t="str">
        <f>IF($I961="","",_xlfn.LET(_xlpm.x,VLOOKUP($I961,'2026-01-09_taxon-match'!$A$2:$N$81,13,FALSE),IF(_xlpm.x=0,"",_xlpm.x)))</f>
        <v/>
      </c>
      <c r="V961" t="s">
        <v>39</v>
      </c>
      <c r="W961" t="s">
        <v>46</v>
      </c>
      <c r="Y961" s="46" t="str">
        <f>IF(V961="","",_xlfn.LET(_xlpm.x,VLOOKUP(V961,'Drop-down_menus'!$D$2:$E$13,2,FALSE),IF(_xlpm.x=0,"",_xlpm.x)))</f>
        <v>https://orcid.org/0009-0002-6669-2911</v>
      </c>
      <c r="Z961" s="46" t="str">
        <f>IF(W961="","",_xlfn.LET(_xlpm.x,VLOOKUP(W961,'Drop-down_menus'!$D$2:$E$13,2,FALSE),IF(_xlpm.x=0,"",_xlpm.x)))</f>
        <v>https://orcid.org/0000-0003-0502-8101</v>
      </c>
      <c r="AA961" s="46" t="str">
        <f>IF(X961="","",_xlfn.LET(_xlpm.x,VLOOKUP(X961,'Drop-down_menus'!$D$2:$E$13,2,FALSE),IF(_xlpm.x=0,"",_xlpm.x)))</f>
        <v/>
      </c>
      <c r="AB961" s="14"/>
      <c r="AC961" s="14" t="s">
        <v>356</v>
      </c>
      <c r="AD961" s="46" t="s">
        <v>339</v>
      </c>
    </row>
    <row r="962" spans="2:30" ht="13.5" customHeight="1">
      <c r="B962" s="46">
        <v>848</v>
      </c>
      <c r="C962" s="46" t="s">
        <v>131</v>
      </c>
      <c r="D962" s="46" t="b">
        <f>COUNTIF(Events!$B$2:$B$171, C962) &gt; 0</f>
        <v>1</v>
      </c>
      <c r="E962" s="46" t="s">
        <v>322</v>
      </c>
      <c r="F962" s="46" t="s">
        <v>357</v>
      </c>
      <c r="J962" s="46" t="str">
        <f>IF(I962="","",_xlfn.LET(_xlpm.x,VLOOKUP(I962,'2026-01-09_taxon-match'!$A$2:$N$81,4,FALSE),IF(_xlpm.x=0,"",_xlpm.x)))</f>
        <v/>
      </c>
      <c r="L962" s="46" t="str">
        <f>IF(I962="","",_xlfn.LET(_xlpm.x,VLOOKUP(I962,'2026-01-09_taxon-match'!$A$2:$N$81,3,FALSE),IF(_xlpm.x=0,"",_xlpm.x)))</f>
        <v/>
      </c>
      <c r="M962" s="46" t="str">
        <f>IF($I962="","",_xlfn.LET(_xlpm.x,VLOOKUP($I962,'2026-01-09_taxon-match'!$A$2:$N$81,5,FALSE),IF(_xlpm.x=0,"",_xlpm.x)))</f>
        <v/>
      </c>
      <c r="N962" s="46" t="str">
        <f>IF($I962="","",_xlfn.LET(_xlpm.x,VLOOKUP($I962,'2026-01-09_taxon-match'!$A$2:$N$81,6,FALSE),IF(_xlpm.x=0,"",_xlpm.x)))</f>
        <v/>
      </c>
      <c r="O962" s="46" t="str">
        <f>IF($I962="","",_xlfn.LET(_xlpm.x,VLOOKUP($I962,'2026-01-09_taxon-match'!$A$2:$N$81,7,FALSE),IF(_xlpm.x=0,"",_xlpm.x)))</f>
        <v/>
      </c>
      <c r="P962" s="46" t="str">
        <f>IF($I962="","",_xlfn.LET(_xlpm.x,VLOOKUP($I962,'2026-01-09_taxon-match'!$A$2:$N$81,8,FALSE),IF(_xlpm.x=0,"",_xlpm.x)))</f>
        <v/>
      </c>
      <c r="Q962" s="46" t="str">
        <f>IF($I962="","",_xlfn.LET(_xlpm.x,VLOOKUP($I962,'2026-01-09_taxon-match'!$A$2:$N$81,9,FALSE),IF(_xlpm.x=0,"",_xlpm.x)))</f>
        <v/>
      </c>
      <c r="R962" s="46" t="str">
        <f>IF($I962="","",_xlfn.LET(_xlpm.x,VLOOKUP($I962,'2026-01-09_taxon-match'!$A$2:$N$81,10,FALSE),IF(_xlpm.x=0,"",_xlpm.x)))</f>
        <v/>
      </c>
      <c r="S962" s="46" t="str">
        <f>IF($I962="","",_xlfn.LET(_xlpm.x,VLOOKUP($I962,'2026-01-09_taxon-match'!$A$2:$N$81,11,FALSE),IF(_xlpm.x=0,"",_xlpm.x)))</f>
        <v/>
      </c>
      <c r="T962" s="46" t="str">
        <f>IF($I962="","",_xlfn.LET(_xlpm.x,VLOOKUP($I962,'2026-01-09_taxon-match'!$A$2:$N$81,13,FALSE),IF(_xlpm.x=0,"",_xlpm.x)))</f>
        <v/>
      </c>
      <c r="V962" t="s">
        <v>39</v>
      </c>
      <c r="W962" t="s">
        <v>46</v>
      </c>
      <c r="Y962" s="46" t="str">
        <f>IF(V962="","",_xlfn.LET(_xlpm.x,VLOOKUP(V962,'Drop-down_menus'!$D$2:$E$13,2,FALSE),IF(_xlpm.x=0,"",_xlpm.x)))</f>
        <v>https://orcid.org/0009-0002-6669-2911</v>
      </c>
      <c r="Z962" s="46" t="str">
        <f>IF(W962="","",_xlfn.LET(_xlpm.x,VLOOKUP(W962,'Drop-down_menus'!$D$2:$E$13,2,FALSE),IF(_xlpm.x=0,"",_xlpm.x)))</f>
        <v>https://orcid.org/0000-0003-0502-8101</v>
      </c>
      <c r="AA962" s="46" t="str">
        <f>IF(X962="","",_xlfn.LET(_xlpm.x,VLOOKUP(X962,'Drop-down_menus'!$D$2:$E$13,2,FALSE),IF(_xlpm.x=0,"",_xlpm.x)))</f>
        <v/>
      </c>
      <c r="AB962" s="14"/>
      <c r="AC962" s="14" t="s">
        <v>356</v>
      </c>
      <c r="AD962" s="46" t="s">
        <v>339</v>
      </c>
    </row>
    <row r="963" spans="2:30" ht="13.5" customHeight="1">
      <c r="B963" s="46">
        <v>849</v>
      </c>
      <c r="C963" s="46" t="s">
        <v>131</v>
      </c>
      <c r="D963" s="46" t="b">
        <f>COUNTIF(Events!$B$2:$B$171, C963) &gt; 0</f>
        <v>1</v>
      </c>
      <c r="E963" s="46" t="s">
        <v>322</v>
      </c>
      <c r="F963" s="46" t="s">
        <v>368</v>
      </c>
      <c r="J963" s="46" t="str">
        <f>IF(I963="","",_xlfn.LET(_xlpm.x,VLOOKUP(I963,'2026-01-09_taxon-match'!$A$2:$N$81,4,FALSE),IF(_xlpm.x=0,"",_xlpm.x)))</f>
        <v/>
      </c>
      <c r="L963" s="46" t="str">
        <f>IF(I963="","",_xlfn.LET(_xlpm.x,VLOOKUP(I963,'2026-01-09_taxon-match'!$A$2:$N$81,3,FALSE),IF(_xlpm.x=0,"",_xlpm.x)))</f>
        <v/>
      </c>
      <c r="M963" s="46" t="str">
        <f>IF($I963="","",_xlfn.LET(_xlpm.x,VLOOKUP($I963,'2026-01-09_taxon-match'!$A$2:$N$81,5,FALSE),IF(_xlpm.x=0,"",_xlpm.x)))</f>
        <v/>
      </c>
      <c r="N963" s="46" t="str">
        <f>IF($I963="","",_xlfn.LET(_xlpm.x,VLOOKUP($I963,'2026-01-09_taxon-match'!$A$2:$N$81,6,FALSE),IF(_xlpm.x=0,"",_xlpm.x)))</f>
        <v/>
      </c>
      <c r="O963" s="46" t="str">
        <f>IF($I963="","",_xlfn.LET(_xlpm.x,VLOOKUP($I963,'2026-01-09_taxon-match'!$A$2:$N$81,7,FALSE),IF(_xlpm.x=0,"",_xlpm.x)))</f>
        <v/>
      </c>
      <c r="P963" s="46" t="str">
        <f>IF($I963="","",_xlfn.LET(_xlpm.x,VLOOKUP($I963,'2026-01-09_taxon-match'!$A$2:$N$81,8,FALSE),IF(_xlpm.x=0,"",_xlpm.x)))</f>
        <v/>
      </c>
      <c r="Q963" s="46" t="str">
        <f>IF($I963="","",_xlfn.LET(_xlpm.x,VLOOKUP($I963,'2026-01-09_taxon-match'!$A$2:$N$81,9,FALSE),IF(_xlpm.x=0,"",_xlpm.x)))</f>
        <v/>
      </c>
      <c r="R963" s="46" t="str">
        <f>IF($I963="","",_xlfn.LET(_xlpm.x,VLOOKUP($I963,'2026-01-09_taxon-match'!$A$2:$N$81,10,FALSE),IF(_xlpm.x=0,"",_xlpm.x)))</f>
        <v/>
      </c>
      <c r="S963" s="46" t="str">
        <f>IF($I963="","",_xlfn.LET(_xlpm.x,VLOOKUP($I963,'2026-01-09_taxon-match'!$A$2:$N$81,11,FALSE),IF(_xlpm.x=0,"",_xlpm.x)))</f>
        <v/>
      </c>
      <c r="T963" s="46" t="str">
        <f>IF($I963="","",_xlfn.LET(_xlpm.x,VLOOKUP($I963,'2026-01-09_taxon-match'!$A$2:$N$81,13,FALSE),IF(_xlpm.x=0,"",_xlpm.x)))</f>
        <v/>
      </c>
      <c r="V963" t="s">
        <v>39</v>
      </c>
      <c r="W963" t="s">
        <v>46</v>
      </c>
      <c r="Y963" s="46" t="str">
        <f>IF(V963="","",_xlfn.LET(_xlpm.x,VLOOKUP(V963,'Drop-down_menus'!$D$2:$E$13,2,FALSE),IF(_xlpm.x=0,"",_xlpm.x)))</f>
        <v>https://orcid.org/0009-0002-6669-2911</v>
      </c>
      <c r="Z963" s="46" t="str">
        <f>IF(W963="","",_xlfn.LET(_xlpm.x,VLOOKUP(W963,'Drop-down_menus'!$D$2:$E$13,2,FALSE),IF(_xlpm.x=0,"",_xlpm.x)))</f>
        <v>https://orcid.org/0000-0003-0502-8101</v>
      </c>
      <c r="AA963" s="46" t="str">
        <f>IF(X963="","",_xlfn.LET(_xlpm.x,VLOOKUP(X963,'Drop-down_menus'!$D$2:$E$13,2,FALSE),IF(_xlpm.x=0,"",_xlpm.x)))</f>
        <v/>
      </c>
      <c r="AB963" s="14"/>
      <c r="AC963" s="14" t="s">
        <v>356</v>
      </c>
      <c r="AD963" s="46" t="s">
        <v>339</v>
      </c>
    </row>
    <row r="964" spans="2:30" ht="13.5" customHeight="1">
      <c r="B964" s="46">
        <v>850</v>
      </c>
      <c r="C964" s="46" t="s">
        <v>131</v>
      </c>
      <c r="D964" s="46" t="b">
        <f>COUNTIF(Events!$B$2:$B$171, C964) &gt; 0</f>
        <v>1</v>
      </c>
      <c r="E964" s="46" t="s">
        <v>322</v>
      </c>
      <c r="F964" s="46" t="s">
        <v>369</v>
      </c>
      <c r="J964" s="46" t="str">
        <f>IF(I964="","",_xlfn.LET(_xlpm.x,VLOOKUP(I964,'2026-01-09_taxon-match'!$A$2:$N$81,4,FALSE),IF(_xlpm.x=0,"",_xlpm.x)))</f>
        <v/>
      </c>
      <c r="L964" s="46" t="str">
        <f>IF(I964="","",_xlfn.LET(_xlpm.x,VLOOKUP(I964,'2026-01-09_taxon-match'!$A$2:$N$81,3,FALSE),IF(_xlpm.x=0,"",_xlpm.x)))</f>
        <v/>
      </c>
      <c r="M964" s="46" t="str">
        <f>IF($I964="","",_xlfn.LET(_xlpm.x,VLOOKUP($I964,'2026-01-09_taxon-match'!$A$2:$N$81,5,FALSE),IF(_xlpm.x=0,"",_xlpm.x)))</f>
        <v/>
      </c>
      <c r="N964" s="46" t="str">
        <f>IF($I964="","",_xlfn.LET(_xlpm.x,VLOOKUP($I964,'2026-01-09_taxon-match'!$A$2:$N$81,6,FALSE),IF(_xlpm.x=0,"",_xlpm.x)))</f>
        <v/>
      </c>
      <c r="O964" s="46" t="str">
        <f>IF($I964="","",_xlfn.LET(_xlpm.x,VLOOKUP($I964,'2026-01-09_taxon-match'!$A$2:$N$81,7,FALSE),IF(_xlpm.x=0,"",_xlpm.x)))</f>
        <v/>
      </c>
      <c r="P964" s="46" t="str">
        <f>IF($I964="","",_xlfn.LET(_xlpm.x,VLOOKUP($I964,'2026-01-09_taxon-match'!$A$2:$N$81,8,FALSE),IF(_xlpm.x=0,"",_xlpm.x)))</f>
        <v/>
      </c>
      <c r="Q964" s="46" t="str">
        <f>IF($I964="","",_xlfn.LET(_xlpm.x,VLOOKUP($I964,'2026-01-09_taxon-match'!$A$2:$N$81,9,FALSE),IF(_xlpm.x=0,"",_xlpm.x)))</f>
        <v/>
      </c>
      <c r="R964" s="46" t="str">
        <f>IF($I964="","",_xlfn.LET(_xlpm.x,VLOOKUP($I964,'2026-01-09_taxon-match'!$A$2:$N$81,10,FALSE),IF(_xlpm.x=0,"",_xlpm.x)))</f>
        <v/>
      </c>
      <c r="S964" s="46" t="str">
        <f>IF($I964="","",_xlfn.LET(_xlpm.x,VLOOKUP($I964,'2026-01-09_taxon-match'!$A$2:$N$81,11,FALSE),IF(_xlpm.x=0,"",_xlpm.x)))</f>
        <v/>
      </c>
      <c r="T964" s="46" t="str">
        <f>IF($I964="","",_xlfn.LET(_xlpm.x,VLOOKUP($I964,'2026-01-09_taxon-match'!$A$2:$N$81,13,FALSE),IF(_xlpm.x=0,"",_xlpm.x)))</f>
        <v/>
      </c>
      <c r="V964" t="s">
        <v>39</v>
      </c>
      <c r="W964" t="s">
        <v>46</v>
      </c>
      <c r="Y964" s="46" t="str">
        <f>IF(V964="","",_xlfn.LET(_xlpm.x,VLOOKUP(V964,'Drop-down_menus'!$D$2:$E$13,2,FALSE),IF(_xlpm.x=0,"",_xlpm.x)))</f>
        <v>https://orcid.org/0009-0002-6669-2911</v>
      </c>
      <c r="Z964" s="46" t="str">
        <f>IF(W964="","",_xlfn.LET(_xlpm.x,VLOOKUP(W964,'Drop-down_menus'!$D$2:$E$13,2,FALSE),IF(_xlpm.x=0,"",_xlpm.x)))</f>
        <v>https://orcid.org/0000-0003-0502-8101</v>
      </c>
      <c r="AA964" s="46" t="str">
        <f>IF(X964="","",_xlfn.LET(_xlpm.x,VLOOKUP(X964,'Drop-down_menus'!$D$2:$E$13,2,FALSE),IF(_xlpm.x=0,"",_xlpm.x)))</f>
        <v/>
      </c>
      <c r="AB964" s="14"/>
      <c r="AC964" s="14" t="s">
        <v>356</v>
      </c>
      <c r="AD964" s="46" t="s">
        <v>370</v>
      </c>
    </row>
    <row r="965" spans="2:30" ht="13.5" customHeight="1">
      <c r="B965" s="46">
        <v>851</v>
      </c>
      <c r="C965" s="46" t="s">
        <v>131</v>
      </c>
      <c r="D965" s="46" t="b">
        <f>COUNTIF(Events!$B$2:$B$171, C965) &gt; 0</f>
        <v>1</v>
      </c>
      <c r="E965" s="46" t="s">
        <v>322</v>
      </c>
      <c r="F965" s="46" t="s">
        <v>371</v>
      </c>
      <c r="J965" s="46" t="str">
        <f>IF(I965="","",_xlfn.LET(_xlpm.x,VLOOKUP(I965,'2026-01-09_taxon-match'!$A$2:$N$81,4,FALSE),IF(_xlpm.x=0,"",_xlpm.x)))</f>
        <v/>
      </c>
      <c r="L965" s="46" t="str">
        <f>IF(I965="","",_xlfn.LET(_xlpm.x,VLOOKUP(I965,'2026-01-09_taxon-match'!$A$2:$N$81,3,FALSE),IF(_xlpm.x=0,"",_xlpm.x)))</f>
        <v/>
      </c>
      <c r="M965" s="46" t="str">
        <f>IF($I965="","",_xlfn.LET(_xlpm.x,VLOOKUP($I965,'2026-01-09_taxon-match'!$A$2:$N$81,5,FALSE),IF(_xlpm.x=0,"",_xlpm.x)))</f>
        <v/>
      </c>
      <c r="N965" s="46" t="str">
        <f>IF($I965="","",_xlfn.LET(_xlpm.x,VLOOKUP($I965,'2026-01-09_taxon-match'!$A$2:$N$81,6,FALSE),IF(_xlpm.x=0,"",_xlpm.x)))</f>
        <v/>
      </c>
      <c r="O965" s="46" t="str">
        <f>IF($I965="","",_xlfn.LET(_xlpm.x,VLOOKUP($I965,'2026-01-09_taxon-match'!$A$2:$N$81,7,FALSE),IF(_xlpm.x=0,"",_xlpm.x)))</f>
        <v/>
      </c>
      <c r="P965" s="46" t="str">
        <f>IF($I965="","",_xlfn.LET(_xlpm.x,VLOOKUP($I965,'2026-01-09_taxon-match'!$A$2:$N$81,8,FALSE),IF(_xlpm.x=0,"",_xlpm.x)))</f>
        <v/>
      </c>
      <c r="Q965" s="46" t="str">
        <f>IF($I965="","",_xlfn.LET(_xlpm.x,VLOOKUP($I965,'2026-01-09_taxon-match'!$A$2:$N$81,9,FALSE),IF(_xlpm.x=0,"",_xlpm.x)))</f>
        <v/>
      </c>
      <c r="R965" s="46" t="str">
        <f>IF($I965="","",_xlfn.LET(_xlpm.x,VLOOKUP($I965,'2026-01-09_taxon-match'!$A$2:$N$81,10,FALSE),IF(_xlpm.x=0,"",_xlpm.x)))</f>
        <v/>
      </c>
      <c r="S965" s="46" t="str">
        <f>IF($I965="","",_xlfn.LET(_xlpm.x,VLOOKUP($I965,'2026-01-09_taxon-match'!$A$2:$N$81,11,FALSE),IF(_xlpm.x=0,"",_xlpm.x)))</f>
        <v/>
      </c>
      <c r="T965" s="46" t="str">
        <f>IF($I965="","",_xlfn.LET(_xlpm.x,VLOOKUP($I965,'2026-01-09_taxon-match'!$A$2:$N$81,13,FALSE),IF(_xlpm.x=0,"",_xlpm.x)))</f>
        <v/>
      </c>
      <c r="V965" t="s">
        <v>39</v>
      </c>
      <c r="W965" t="s">
        <v>46</v>
      </c>
      <c r="Y965" s="46" t="str">
        <f>IF(V965="","",_xlfn.LET(_xlpm.x,VLOOKUP(V965,'Drop-down_menus'!$D$2:$E$13,2,FALSE),IF(_xlpm.x=0,"",_xlpm.x)))</f>
        <v>https://orcid.org/0009-0002-6669-2911</v>
      </c>
      <c r="Z965" s="46" t="str">
        <f>IF(W965="","",_xlfn.LET(_xlpm.x,VLOOKUP(W965,'Drop-down_menus'!$D$2:$E$13,2,FALSE),IF(_xlpm.x=0,"",_xlpm.x)))</f>
        <v>https://orcid.org/0000-0003-0502-8101</v>
      </c>
      <c r="AA965" s="46" t="str">
        <f>IF(X965="","",_xlfn.LET(_xlpm.x,VLOOKUP(X965,'Drop-down_menus'!$D$2:$E$13,2,FALSE),IF(_xlpm.x=0,"",_xlpm.x)))</f>
        <v/>
      </c>
      <c r="AB965" s="14"/>
      <c r="AC965" s="14" t="s">
        <v>372</v>
      </c>
    </row>
    <row r="966" spans="2:30" ht="13.5" customHeight="1">
      <c r="B966" s="46">
        <v>852</v>
      </c>
      <c r="C966" s="46" t="s">
        <v>131</v>
      </c>
      <c r="D966" s="46" t="b">
        <f>COUNTIF(Events!$B$2:$B$171, C966) &gt; 0</f>
        <v>1</v>
      </c>
      <c r="E966" s="46" t="s">
        <v>322</v>
      </c>
      <c r="F966" s="46" t="s">
        <v>373</v>
      </c>
      <c r="J966" s="46" t="str">
        <f>IF(I966="","",_xlfn.LET(_xlpm.x,VLOOKUP(I966,'2026-01-09_taxon-match'!$A$2:$N$81,4,FALSE),IF(_xlpm.x=0,"",_xlpm.x)))</f>
        <v/>
      </c>
      <c r="L966" s="46" t="str">
        <f>IF(I966="","",_xlfn.LET(_xlpm.x,VLOOKUP(I966,'2026-01-09_taxon-match'!$A$2:$N$81,3,FALSE),IF(_xlpm.x=0,"",_xlpm.x)))</f>
        <v/>
      </c>
      <c r="M966" s="46" t="str">
        <f>IF($I966="","",_xlfn.LET(_xlpm.x,VLOOKUP($I966,'2026-01-09_taxon-match'!$A$2:$N$81,5,FALSE),IF(_xlpm.x=0,"",_xlpm.x)))</f>
        <v/>
      </c>
      <c r="N966" s="46" t="str">
        <f>IF($I966="","",_xlfn.LET(_xlpm.x,VLOOKUP($I966,'2026-01-09_taxon-match'!$A$2:$N$81,6,FALSE),IF(_xlpm.x=0,"",_xlpm.x)))</f>
        <v/>
      </c>
      <c r="O966" s="46" t="str">
        <f>IF($I966="","",_xlfn.LET(_xlpm.x,VLOOKUP($I966,'2026-01-09_taxon-match'!$A$2:$N$81,7,FALSE),IF(_xlpm.x=0,"",_xlpm.x)))</f>
        <v/>
      </c>
      <c r="P966" s="46" t="str">
        <f>IF($I966="","",_xlfn.LET(_xlpm.x,VLOOKUP($I966,'2026-01-09_taxon-match'!$A$2:$N$81,8,FALSE),IF(_xlpm.x=0,"",_xlpm.x)))</f>
        <v/>
      </c>
      <c r="Q966" s="46" t="str">
        <f>IF($I966="","",_xlfn.LET(_xlpm.x,VLOOKUP($I966,'2026-01-09_taxon-match'!$A$2:$N$81,9,FALSE),IF(_xlpm.x=0,"",_xlpm.x)))</f>
        <v/>
      </c>
      <c r="R966" s="46" t="str">
        <f>IF($I966="","",_xlfn.LET(_xlpm.x,VLOOKUP($I966,'2026-01-09_taxon-match'!$A$2:$N$81,10,FALSE),IF(_xlpm.x=0,"",_xlpm.x)))</f>
        <v/>
      </c>
      <c r="S966" s="46" t="str">
        <f>IF($I966="","",_xlfn.LET(_xlpm.x,VLOOKUP($I966,'2026-01-09_taxon-match'!$A$2:$N$81,11,FALSE),IF(_xlpm.x=0,"",_xlpm.x)))</f>
        <v/>
      </c>
      <c r="T966" s="46" t="str">
        <f>IF($I966="","",_xlfn.LET(_xlpm.x,VLOOKUP($I966,'2026-01-09_taxon-match'!$A$2:$N$81,13,FALSE),IF(_xlpm.x=0,"",_xlpm.x)))</f>
        <v/>
      </c>
      <c r="V966" t="s">
        <v>39</v>
      </c>
      <c r="W966" t="s">
        <v>46</v>
      </c>
      <c r="Y966" s="46" t="str">
        <f>IF(V966="","",_xlfn.LET(_xlpm.x,VLOOKUP(V966,'Drop-down_menus'!$D$2:$E$13,2,FALSE),IF(_xlpm.x=0,"",_xlpm.x)))</f>
        <v>https://orcid.org/0009-0002-6669-2911</v>
      </c>
      <c r="Z966" s="46" t="str">
        <f>IF(W966="","",_xlfn.LET(_xlpm.x,VLOOKUP(W966,'Drop-down_menus'!$D$2:$E$13,2,FALSE),IF(_xlpm.x=0,"",_xlpm.x)))</f>
        <v>https://orcid.org/0000-0003-0502-8101</v>
      </c>
      <c r="AA966" s="46" t="str">
        <f>IF(X966="","",_xlfn.LET(_xlpm.x,VLOOKUP(X966,'Drop-down_menus'!$D$2:$E$13,2,FALSE),IF(_xlpm.x=0,"",_xlpm.x)))</f>
        <v/>
      </c>
      <c r="AB966" s="14"/>
      <c r="AC966" s="14" t="s">
        <v>372</v>
      </c>
    </row>
    <row r="967" spans="2:30" ht="13.5" customHeight="1">
      <c r="B967" s="46">
        <v>853</v>
      </c>
      <c r="C967" s="46" t="s">
        <v>131</v>
      </c>
      <c r="D967" s="46" t="b">
        <f>COUNTIF(Events!$B$2:$B$171, C967) &gt; 0</f>
        <v>1</v>
      </c>
      <c r="E967" s="46" t="s">
        <v>322</v>
      </c>
      <c r="F967" s="46" t="s">
        <v>374</v>
      </c>
      <c r="J967" s="46" t="str">
        <f>IF(I967="","",_xlfn.LET(_xlpm.x,VLOOKUP(I967,'2026-01-09_taxon-match'!$A$2:$N$81,4,FALSE),IF(_xlpm.x=0,"",_xlpm.x)))</f>
        <v/>
      </c>
      <c r="L967" s="46" t="str">
        <f>IF(I967="","",_xlfn.LET(_xlpm.x,VLOOKUP(I967,'2026-01-09_taxon-match'!$A$2:$N$81,3,FALSE),IF(_xlpm.x=0,"",_xlpm.x)))</f>
        <v/>
      </c>
      <c r="M967" s="46" t="str">
        <f>IF($I967="","",_xlfn.LET(_xlpm.x,VLOOKUP($I967,'2026-01-09_taxon-match'!$A$2:$N$81,5,FALSE),IF(_xlpm.x=0,"",_xlpm.x)))</f>
        <v/>
      </c>
      <c r="N967" s="46" t="str">
        <f>IF($I967="","",_xlfn.LET(_xlpm.x,VLOOKUP($I967,'2026-01-09_taxon-match'!$A$2:$N$81,6,FALSE),IF(_xlpm.x=0,"",_xlpm.x)))</f>
        <v/>
      </c>
      <c r="O967" s="46" t="str">
        <f>IF($I967="","",_xlfn.LET(_xlpm.x,VLOOKUP($I967,'2026-01-09_taxon-match'!$A$2:$N$81,7,FALSE),IF(_xlpm.x=0,"",_xlpm.x)))</f>
        <v/>
      </c>
      <c r="P967" s="46" t="str">
        <f>IF($I967="","",_xlfn.LET(_xlpm.x,VLOOKUP($I967,'2026-01-09_taxon-match'!$A$2:$N$81,8,FALSE),IF(_xlpm.x=0,"",_xlpm.x)))</f>
        <v/>
      </c>
      <c r="Q967" s="46" t="str">
        <f>IF($I967="","",_xlfn.LET(_xlpm.x,VLOOKUP($I967,'2026-01-09_taxon-match'!$A$2:$N$81,9,FALSE),IF(_xlpm.x=0,"",_xlpm.x)))</f>
        <v/>
      </c>
      <c r="R967" s="46" t="str">
        <f>IF($I967="","",_xlfn.LET(_xlpm.x,VLOOKUP($I967,'2026-01-09_taxon-match'!$A$2:$N$81,10,FALSE),IF(_xlpm.x=0,"",_xlpm.x)))</f>
        <v/>
      </c>
      <c r="S967" s="46" t="str">
        <f>IF($I967="","",_xlfn.LET(_xlpm.x,VLOOKUP($I967,'2026-01-09_taxon-match'!$A$2:$N$81,11,FALSE),IF(_xlpm.x=0,"",_xlpm.x)))</f>
        <v/>
      </c>
      <c r="T967" s="46" t="str">
        <f>IF($I967="","",_xlfn.LET(_xlpm.x,VLOOKUP($I967,'2026-01-09_taxon-match'!$A$2:$N$81,13,FALSE),IF(_xlpm.x=0,"",_xlpm.x)))</f>
        <v/>
      </c>
      <c r="V967" t="s">
        <v>39</v>
      </c>
      <c r="W967" t="s">
        <v>46</v>
      </c>
      <c r="Y967" s="46" t="str">
        <f>IF(V967="","",_xlfn.LET(_xlpm.x,VLOOKUP(V967,'Drop-down_menus'!$D$2:$E$13,2,FALSE),IF(_xlpm.x=0,"",_xlpm.x)))</f>
        <v>https://orcid.org/0009-0002-6669-2911</v>
      </c>
      <c r="Z967" s="46" t="str">
        <f>IF(W967="","",_xlfn.LET(_xlpm.x,VLOOKUP(W967,'Drop-down_menus'!$D$2:$E$13,2,FALSE),IF(_xlpm.x=0,"",_xlpm.x)))</f>
        <v>https://orcid.org/0000-0003-0502-8101</v>
      </c>
      <c r="AA967" s="46" t="str">
        <f>IF(X967="","",_xlfn.LET(_xlpm.x,VLOOKUP(X967,'Drop-down_menus'!$D$2:$E$13,2,FALSE),IF(_xlpm.x=0,"",_xlpm.x)))</f>
        <v/>
      </c>
      <c r="AB967" s="14"/>
      <c r="AC967" s="14" t="s">
        <v>372</v>
      </c>
    </row>
    <row r="968" spans="2:30" ht="13.5" customHeight="1">
      <c r="B968" s="46">
        <v>854</v>
      </c>
      <c r="C968" s="46" t="s">
        <v>131</v>
      </c>
      <c r="D968" s="46" t="b">
        <f>COUNTIF(Events!$B$2:$B$171, C968) &gt; 0</f>
        <v>1</v>
      </c>
      <c r="E968" s="46" t="s">
        <v>322</v>
      </c>
      <c r="F968" s="46" t="s">
        <v>375</v>
      </c>
      <c r="J968" s="46" t="str">
        <f>IF(I968="","",_xlfn.LET(_xlpm.x,VLOOKUP(I968,'2026-01-09_taxon-match'!$A$2:$N$81,4,FALSE),IF(_xlpm.x=0,"",_xlpm.x)))</f>
        <v/>
      </c>
      <c r="L968" s="46" t="str">
        <f>IF(I968="","",_xlfn.LET(_xlpm.x,VLOOKUP(I968,'2026-01-09_taxon-match'!$A$2:$N$81,3,FALSE),IF(_xlpm.x=0,"",_xlpm.x)))</f>
        <v/>
      </c>
      <c r="M968" s="46" t="str">
        <f>IF($I968="","",_xlfn.LET(_xlpm.x,VLOOKUP($I968,'2026-01-09_taxon-match'!$A$2:$N$81,5,FALSE),IF(_xlpm.x=0,"",_xlpm.x)))</f>
        <v/>
      </c>
      <c r="N968" s="46" t="str">
        <f>IF($I968="","",_xlfn.LET(_xlpm.x,VLOOKUP($I968,'2026-01-09_taxon-match'!$A$2:$N$81,6,FALSE),IF(_xlpm.x=0,"",_xlpm.x)))</f>
        <v/>
      </c>
      <c r="O968" s="46" t="str">
        <f>IF($I968="","",_xlfn.LET(_xlpm.x,VLOOKUP($I968,'2026-01-09_taxon-match'!$A$2:$N$81,7,FALSE),IF(_xlpm.x=0,"",_xlpm.x)))</f>
        <v/>
      </c>
      <c r="P968" s="46" t="str">
        <f>IF($I968="","",_xlfn.LET(_xlpm.x,VLOOKUP($I968,'2026-01-09_taxon-match'!$A$2:$N$81,8,FALSE),IF(_xlpm.x=0,"",_xlpm.x)))</f>
        <v/>
      </c>
      <c r="Q968" s="46" t="str">
        <f>IF($I968="","",_xlfn.LET(_xlpm.x,VLOOKUP($I968,'2026-01-09_taxon-match'!$A$2:$N$81,9,FALSE),IF(_xlpm.x=0,"",_xlpm.x)))</f>
        <v/>
      </c>
      <c r="R968" s="46" t="str">
        <f>IF($I968="","",_xlfn.LET(_xlpm.x,VLOOKUP($I968,'2026-01-09_taxon-match'!$A$2:$N$81,10,FALSE),IF(_xlpm.x=0,"",_xlpm.x)))</f>
        <v/>
      </c>
      <c r="S968" s="46" t="str">
        <f>IF($I968="","",_xlfn.LET(_xlpm.x,VLOOKUP($I968,'2026-01-09_taxon-match'!$A$2:$N$81,11,FALSE),IF(_xlpm.x=0,"",_xlpm.x)))</f>
        <v/>
      </c>
      <c r="T968" s="46" t="str">
        <f>IF($I968="","",_xlfn.LET(_xlpm.x,VLOOKUP($I968,'2026-01-09_taxon-match'!$A$2:$N$81,13,FALSE),IF(_xlpm.x=0,"",_xlpm.x)))</f>
        <v/>
      </c>
      <c r="V968" t="s">
        <v>39</v>
      </c>
      <c r="W968" t="s">
        <v>46</v>
      </c>
      <c r="Y968" s="46" t="str">
        <f>IF(V968="","",_xlfn.LET(_xlpm.x,VLOOKUP(V968,'Drop-down_menus'!$D$2:$E$13,2,FALSE),IF(_xlpm.x=0,"",_xlpm.x)))</f>
        <v>https://orcid.org/0009-0002-6669-2911</v>
      </c>
      <c r="Z968" s="46" t="str">
        <f>IF(W968="","",_xlfn.LET(_xlpm.x,VLOOKUP(W968,'Drop-down_menus'!$D$2:$E$13,2,FALSE),IF(_xlpm.x=0,"",_xlpm.x)))</f>
        <v>https://orcid.org/0000-0003-0502-8101</v>
      </c>
      <c r="AA968" s="46" t="str">
        <f>IF(X968="","",_xlfn.LET(_xlpm.x,VLOOKUP(X968,'Drop-down_menus'!$D$2:$E$13,2,FALSE),IF(_xlpm.x=0,"",_xlpm.x)))</f>
        <v/>
      </c>
      <c r="AB968" s="14"/>
      <c r="AC968" s="14" t="s">
        <v>372</v>
      </c>
    </row>
    <row r="969" spans="2:30" ht="13.5" customHeight="1">
      <c r="B969" s="46">
        <v>855</v>
      </c>
      <c r="C969" s="46" t="s">
        <v>131</v>
      </c>
      <c r="D969" s="46" t="b">
        <f>COUNTIF(Events!$B$2:$B$171, C969) &gt; 0</f>
        <v>1</v>
      </c>
      <c r="E969" s="46" t="s">
        <v>322</v>
      </c>
      <c r="F969" s="46" t="s">
        <v>376</v>
      </c>
      <c r="J969" s="46" t="str">
        <f>IF(I969="","",_xlfn.LET(_xlpm.x,VLOOKUP(I969,'2026-01-09_taxon-match'!$A$2:$N$81,4,FALSE),IF(_xlpm.x=0,"",_xlpm.x)))</f>
        <v/>
      </c>
      <c r="L969" s="46" t="str">
        <f>IF(I969="","",_xlfn.LET(_xlpm.x,VLOOKUP(I969,'2026-01-09_taxon-match'!$A$2:$N$81,3,FALSE),IF(_xlpm.x=0,"",_xlpm.x)))</f>
        <v/>
      </c>
      <c r="M969" s="46" t="str">
        <f>IF($I969="","",_xlfn.LET(_xlpm.x,VLOOKUP($I969,'2026-01-09_taxon-match'!$A$2:$N$81,5,FALSE),IF(_xlpm.x=0,"",_xlpm.x)))</f>
        <v/>
      </c>
      <c r="N969" s="46" t="str">
        <f>IF($I969="","",_xlfn.LET(_xlpm.x,VLOOKUP($I969,'2026-01-09_taxon-match'!$A$2:$N$81,6,FALSE),IF(_xlpm.x=0,"",_xlpm.x)))</f>
        <v/>
      </c>
      <c r="O969" s="46" t="str">
        <f>IF($I969="","",_xlfn.LET(_xlpm.x,VLOOKUP($I969,'2026-01-09_taxon-match'!$A$2:$N$81,7,FALSE),IF(_xlpm.x=0,"",_xlpm.x)))</f>
        <v/>
      </c>
      <c r="P969" s="46" t="str">
        <f>IF($I969="","",_xlfn.LET(_xlpm.x,VLOOKUP($I969,'2026-01-09_taxon-match'!$A$2:$N$81,8,FALSE),IF(_xlpm.x=0,"",_xlpm.x)))</f>
        <v/>
      </c>
      <c r="Q969" s="46" t="str">
        <f>IF($I969="","",_xlfn.LET(_xlpm.x,VLOOKUP($I969,'2026-01-09_taxon-match'!$A$2:$N$81,9,FALSE),IF(_xlpm.x=0,"",_xlpm.x)))</f>
        <v/>
      </c>
      <c r="R969" s="46" t="str">
        <f>IF($I969="","",_xlfn.LET(_xlpm.x,VLOOKUP($I969,'2026-01-09_taxon-match'!$A$2:$N$81,10,FALSE),IF(_xlpm.x=0,"",_xlpm.x)))</f>
        <v/>
      </c>
      <c r="S969" s="46" t="str">
        <f>IF($I969="","",_xlfn.LET(_xlpm.x,VLOOKUP($I969,'2026-01-09_taxon-match'!$A$2:$N$81,11,FALSE),IF(_xlpm.x=0,"",_xlpm.x)))</f>
        <v/>
      </c>
      <c r="T969" s="46" t="str">
        <f>IF($I969="","",_xlfn.LET(_xlpm.x,VLOOKUP($I969,'2026-01-09_taxon-match'!$A$2:$N$81,13,FALSE),IF(_xlpm.x=0,"",_xlpm.x)))</f>
        <v/>
      </c>
      <c r="V969" t="s">
        <v>39</v>
      </c>
      <c r="W969" t="s">
        <v>46</v>
      </c>
      <c r="Y969" s="46" t="str">
        <f>IF(V969="","",_xlfn.LET(_xlpm.x,VLOOKUP(V969,'Drop-down_menus'!$D$2:$E$13,2,FALSE),IF(_xlpm.x=0,"",_xlpm.x)))</f>
        <v>https://orcid.org/0009-0002-6669-2911</v>
      </c>
      <c r="Z969" s="46" t="str">
        <f>IF(W969="","",_xlfn.LET(_xlpm.x,VLOOKUP(W969,'Drop-down_menus'!$D$2:$E$13,2,FALSE),IF(_xlpm.x=0,"",_xlpm.x)))</f>
        <v>https://orcid.org/0000-0003-0502-8101</v>
      </c>
      <c r="AA969" s="46" t="str">
        <f>IF(X969="","",_xlfn.LET(_xlpm.x,VLOOKUP(X969,'Drop-down_menus'!$D$2:$E$13,2,FALSE),IF(_xlpm.x=0,"",_xlpm.x)))</f>
        <v/>
      </c>
      <c r="AB969" s="14"/>
      <c r="AC969" s="14" t="s">
        <v>372</v>
      </c>
    </row>
    <row r="970" spans="2:30" ht="13.5" customHeight="1">
      <c r="B970" s="46">
        <v>856</v>
      </c>
      <c r="C970" s="46" t="s">
        <v>131</v>
      </c>
      <c r="D970" s="46" t="b">
        <f>COUNTIF(Events!$B$2:$B$171, C970) &gt; 0</f>
        <v>1</v>
      </c>
      <c r="E970" s="46" t="s">
        <v>322</v>
      </c>
      <c r="F970" s="46" t="s">
        <v>377</v>
      </c>
      <c r="J970" s="46" t="str">
        <f>IF(I970="","",_xlfn.LET(_xlpm.x,VLOOKUP(I970,'2026-01-09_taxon-match'!$A$2:$N$81,4,FALSE),IF(_xlpm.x=0,"",_xlpm.x)))</f>
        <v/>
      </c>
      <c r="L970" s="46" t="str">
        <f>IF(I970="","",_xlfn.LET(_xlpm.x,VLOOKUP(I970,'2026-01-09_taxon-match'!$A$2:$N$81,3,FALSE),IF(_xlpm.x=0,"",_xlpm.x)))</f>
        <v/>
      </c>
      <c r="M970" s="46" t="str">
        <f>IF($I970="","",_xlfn.LET(_xlpm.x,VLOOKUP($I970,'2026-01-09_taxon-match'!$A$2:$N$81,5,FALSE),IF(_xlpm.x=0,"",_xlpm.x)))</f>
        <v/>
      </c>
      <c r="N970" s="46" t="str">
        <f>IF($I970="","",_xlfn.LET(_xlpm.x,VLOOKUP($I970,'2026-01-09_taxon-match'!$A$2:$N$81,6,FALSE),IF(_xlpm.x=0,"",_xlpm.x)))</f>
        <v/>
      </c>
      <c r="O970" s="46" t="str">
        <f>IF($I970="","",_xlfn.LET(_xlpm.x,VLOOKUP($I970,'2026-01-09_taxon-match'!$A$2:$N$81,7,FALSE),IF(_xlpm.x=0,"",_xlpm.x)))</f>
        <v/>
      </c>
      <c r="P970" s="46" t="str">
        <f>IF($I970="","",_xlfn.LET(_xlpm.x,VLOOKUP($I970,'2026-01-09_taxon-match'!$A$2:$N$81,8,FALSE),IF(_xlpm.x=0,"",_xlpm.x)))</f>
        <v/>
      </c>
      <c r="Q970" s="46" t="str">
        <f>IF($I970="","",_xlfn.LET(_xlpm.x,VLOOKUP($I970,'2026-01-09_taxon-match'!$A$2:$N$81,9,FALSE),IF(_xlpm.x=0,"",_xlpm.x)))</f>
        <v/>
      </c>
      <c r="R970" s="46" t="str">
        <f>IF($I970="","",_xlfn.LET(_xlpm.x,VLOOKUP($I970,'2026-01-09_taxon-match'!$A$2:$N$81,10,FALSE),IF(_xlpm.x=0,"",_xlpm.x)))</f>
        <v/>
      </c>
      <c r="S970" s="46" t="str">
        <f>IF($I970="","",_xlfn.LET(_xlpm.x,VLOOKUP($I970,'2026-01-09_taxon-match'!$A$2:$N$81,11,FALSE),IF(_xlpm.x=0,"",_xlpm.x)))</f>
        <v/>
      </c>
      <c r="T970" s="46" t="str">
        <f>IF($I970="","",_xlfn.LET(_xlpm.x,VLOOKUP($I970,'2026-01-09_taxon-match'!$A$2:$N$81,13,FALSE),IF(_xlpm.x=0,"",_xlpm.x)))</f>
        <v/>
      </c>
      <c r="V970" t="s">
        <v>39</v>
      </c>
      <c r="W970" t="s">
        <v>46</v>
      </c>
      <c r="Y970" s="46" t="str">
        <f>IF(V970="","",_xlfn.LET(_xlpm.x,VLOOKUP(V970,'Drop-down_menus'!$D$2:$E$13,2,FALSE),IF(_xlpm.x=0,"",_xlpm.x)))</f>
        <v>https://orcid.org/0009-0002-6669-2911</v>
      </c>
      <c r="Z970" s="46" t="str">
        <f>IF(W970="","",_xlfn.LET(_xlpm.x,VLOOKUP(W970,'Drop-down_menus'!$D$2:$E$13,2,FALSE),IF(_xlpm.x=0,"",_xlpm.x)))</f>
        <v>https://orcid.org/0000-0003-0502-8101</v>
      </c>
      <c r="AA970" s="46" t="str">
        <f>IF(X970="","",_xlfn.LET(_xlpm.x,VLOOKUP(X970,'Drop-down_menus'!$D$2:$E$13,2,FALSE),IF(_xlpm.x=0,"",_xlpm.x)))</f>
        <v/>
      </c>
      <c r="AB970" s="14"/>
      <c r="AC970" s="14" t="s">
        <v>372</v>
      </c>
    </row>
    <row r="971" spans="2:30" ht="13.5" customHeight="1">
      <c r="B971" s="46">
        <v>857</v>
      </c>
      <c r="C971" s="46" t="s">
        <v>131</v>
      </c>
      <c r="D971" s="46" t="b">
        <f>COUNTIF(Events!$B$2:$B$171, C971) &gt; 0</f>
        <v>1</v>
      </c>
      <c r="E971" s="46" t="s">
        <v>322</v>
      </c>
      <c r="F971" s="46" t="s">
        <v>378</v>
      </c>
      <c r="J971" s="46" t="str">
        <f>IF(I971="","",_xlfn.LET(_xlpm.x,VLOOKUP(I971,'2026-01-09_taxon-match'!$A$2:$N$81,4,FALSE),IF(_xlpm.x=0,"",_xlpm.x)))</f>
        <v/>
      </c>
      <c r="L971" s="46" t="str">
        <f>IF(I971="","",_xlfn.LET(_xlpm.x,VLOOKUP(I971,'2026-01-09_taxon-match'!$A$2:$N$81,3,FALSE),IF(_xlpm.x=0,"",_xlpm.x)))</f>
        <v/>
      </c>
      <c r="M971" s="46" t="str">
        <f>IF($I971="","",_xlfn.LET(_xlpm.x,VLOOKUP($I971,'2026-01-09_taxon-match'!$A$2:$N$81,5,FALSE),IF(_xlpm.x=0,"",_xlpm.x)))</f>
        <v/>
      </c>
      <c r="N971" s="46" t="str">
        <f>IF($I971="","",_xlfn.LET(_xlpm.x,VLOOKUP($I971,'2026-01-09_taxon-match'!$A$2:$N$81,6,FALSE),IF(_xlpm.x=0,"",_xlpm.x)))</f>
        <v/>
      </c>
      <c r="O971" s="46" t="str">
        <f>IF($I971="","",_xlfn.LET(_xlpm.x,VLOOKUP($I971,'2026-01-09_taxon-match'!$A$2:$N$81,7,FALSE),IF(_xlpm.x=0,"",_xlpm.x)))</f>
        <v/>
      </c>
      <c r="P971" s="46" t="str">
        <f>IF($I971="","",_xlfn.LET(_xlpm.x,VLOOKUP($I971,'2026-01-09_taxon-match'!$A$2:$N$81,8,FALSE),IF(_xlpm.x=0,"",_xlpm.x)))</f>
        <v/>
      </c>
      <c r="Q971" s="46" t="str">
        <f>IF($I971="","",_xlfn.LET(_xlpm.x,VLOOKUP($I971,'2026-01-09_taxon-match'!$A$2:$N$81,9,FALSE),IF(_xlpm.x=0,"",_xlpm.x)))</f>
        <v/>
      </c>
      <c r="R971" s="46" t="str">
        <f>IF($I971="","",_xlfn.LET(_xlpm.x,VLOOKUP($I971,'2026-01-09_taxon-match'!$A$2:$N$81,10,FALSE),IF(_xlpm.x=0,"",_xlpm.x)))</f>
        <v/>
      </c>
      <c r="S971" s="46" t="str">
        <f>IF($I971="","",_xlfn.LET(_xlpm.x,VLOOKUP($I971,'2026-01-09_taxon-match'!$A$2:$N$81,11,FALSE),IF(_xlpm.x=0,"",_xlpm.x)))</f>
        <v/>
      </c>
      <c r="T971" s="46" t="str">
        <f>IF($I971="","",_xlfn.LET(_xlpm.x,VLOOKUP($I971,'2026-01-09_taxon-match'!$A$2:$N$81,13,FALSE),IF(_xlpm.x=0,"",_xlpm.x)))</f>
        <v/>
      </c>
      <c r="V971" t="s">
        <v>39</v>
      </c>
      <c r="W971" t="s">
        <v>46</v>
      </c>
      <c r="Y971" s="46" t="str">
        <f>IF(V971="","",_xlfn.LET(_xlpm.x,VLOOKUP(V971,'Drop-down_menus'!$D$2:$E$13,2,FALSE),IF(_xlpm.x=0,"",_xlpm.x)))</f>
        <v>https://orcid.org/0009-0002-6669-2911</v>
      </c>
      <c r="Z971" s="46" t="str">
        <f>IF(W971="","",_xlfn.LET(_xlpm.x,VLOOKUP(W971,'Drop-down_menus'!$D$2:$E$13,2,FALSE),IF(_xlpm.x=0,"",_xlpm.x)))</f>
        <v>https://orcid.org/0000-0003-0502-8101</v>
      </c>
      <c r="AA971" s="46" t="str">
        <f>IF(X971="","",_xlfn.LET(_xlpm.x,VLOOKUP(X971,'Drop-down_menus'!$D$2:$E$13,2,FALSE),IF(_xlpm.x=0,"",_xlpm.x)))</f>
        <v/>
      </c>
      <c r="AB971" s="14"/>
      <c r="AC971" s="14" t="s">
        <v>372</v>
      </c>
    </row>
    <row r="972" spans="2:30" ht="13.5" customHeight="1">
      <c r="B972" s="46">
        <v>858</v>
      </c>
      <c r="C972" s="46" t="s">
        <v>131</v>
      </c>
      <c r="D972" s="46" t="b">
        <f>COUNTIF(Events!$B$2:$B$171, C972) &gt; 0</f>
        <v>1</v>
      </c>
      <c r="E972" s="46" t="s">
        <v>322</v>
      </c>
      <c r="F972" s="46" t="s">
        <v>379</v>
      </c>
      <c r="J972" s="46" t="str">
        <f>IF(I972="","",_xlfn.LET(_xlpm.x,VLOOKUP(I972,'2026-01-09_taxon-match'!$A$2:$N$81,4,FALSE),IF(_xlpm.x=0,"",_xlpm.x)))</f>
        <v/>
      </c>
      <c r="L972" s="46" t="str">
        <f>IF(I972="","",_xlfn.LET(_xlpm.x,VLOOKUP(I972,'2026-01-09_taxon-match'!$A$2:$N$81,3,FALSE),IF(_xlpm.x=0,"",_xlpm.x)))</f>
        <v/>
      </c>
      <c r="M972" s="46" t="str">
        <f>IF($I972="","",_xlfn.LET(_xlpm.x,VLOOKUP($I972,'2026-01-09_taxon-match'!$A$2:$N$81,5,FALSE),IF(_xlpm.x=0,"",_xlpm.x)))</f>
        <v/>
      </c>
      <c r="N972" s="46" t="str">
        <f>IF($I972="","",_xlfn.LET(_xlpm.x,VLOOKUP($I972,'2026-01-09_taxon-match'!$A$2:$N$81,6,FALSE),IF(_xlpm.x=0,"",_xlpm.x)))</f>
        <v/>
      </c>
      <c r="O972" s="46" t="str">
        <f>IF($I972="","",_xlfn.LET(_xlpm.x,VLOOKUP($I972,'2026-01-09_taxon-match'!$A$2:$N$81,7,FALSE),IF(_xlpm.x=0,"",_xlpm.x)))</f>
        <v/>
      </c>
      <c r="P972" s="46" t="str">
        <f>IF($I972="","",_xlfn.LET(_xlpm.x,VLOOKUP($I972,'2026-01-09_taxon-match'!$A$2:$N$81,8,FALSE),IF(_xlpm.x=0,"",_xlpm.x)))</f>
        <v/>
      </c>
      <c r="Q972" s="46" t="str">
        <f>IF($I972="","",_xlfn.LET(_xlpm.x,VLOOKUP($I972,'2026-01-09_taxon-match'!$A$2:$N$81,9,FALSE),IF(_xlpm.x=0,"",_xlpm.x)))</f>
        <v/>
      </c>
      <c r="R972" s="46" t="str">
        <f>IF($I972="","",_xlfn.LET(_xlpm.x,VLOOKUP($I972,'2026-01-09_taxon-match'!$A$2:$N$81,10,FALSE),IF(_xlpm.x=0,"",_xlpm.x)))</f>
        <v/>
      </c>
      <c r="S972" s="46" t="str">
        <f>IF($I972="","",_xlfn.LET(_xlpm.x,VLOOKUP($I972,'2026-01-09_taxon-match'!$A$2:$N$81,11,FALSE),IF(_xlpm.x=0,"",_xlpm.x)))</f>
        <v/>
      </c>
      <c r="T972" s="46" t="str">
        <f>IF($I972="","",_xlfn.LET(_xlpm.x,VLOOKUP($I972,'2026-01-09_taxon-match'!$A$2:$N$81,13,FALSE),IF(_xlpm.x=0,"",_xlpm.x)))</f>
        <v/>
      </c>
      <c r="V972" t="s">
        <v>39</v>
      </c>
      <c r="W972" t="s">
        <v>46</v>
      </c>
      <c r="Y972" s="46" t="str">
        <f>IF(V972="","",_xlfn.LET(_xlpm.x,VLOOKUP(V972,'Drop-down_menus'!$D$2:$E$13,2,FALSE),IF(_xlpm.x=0,"",_xlpm.x)))</f>
        <v>https://orcid.org/0009-0002-6669-2911</v>
      </c>
      <c r="Z972" s="46" t="str">
        <f>IF(W972="","",_xlfn.LET(_xlpm.x,VLOOKUP(W972,'Drop-down_menus'!$D$2:$E$13,2,FALSE),IF(_xlpm.x=0,"",_xlpm.x)))</f>
        <v>https://orcid.org/0000-0003-0502-8101</v>
      </c>
      <c r="AA972" s="46" t="str">
        <f>IF(X972="","",_xlfn.LET(_xlpm.x,VLOOKUP(X972,'Drop-down_menus'!$D$2:$E$13,2,FALSE),IF(_xlpm.x=0,"",_xlpm.x)))</f>
        <v/>
      </c>
      <c r="AB972" s="14"/>
      <c r="AC972" s="14" t="s">
        <v>372</v>
      </c>
    </row>
    <row r="973" spans="2:30" ht="13.5" customHeight="1">
      <c r="B973" s="46">
        <v>859</v>
      </c>
      <c r="C973" s="46" t="s">
        <v>131</v>
      </c>
      <c r="D973" s="46" t="b">
        <f>COUNTIF(Events!$B$2:$B$171, C973) &gt; 0</f>
        <v>1</v>
      </c>
      <c r="E973" s="46" t="s">
        <v>322</v>
      </c>
      <c r="F973" s="46" t="s">
        <v>380</v>
      </c>
      <c r="J973" s="46" t="str">
        <f>IF(I973="","",_xlfn.LET(_xlpm.x,VLOOKUP(I973,'2026-01-09_taxon-match'!$A$2:$N$81,4,FALSE),IF(_xlpm.x=0,"",_xlpm.x)))</f>
        <v/>
      </c>
      <c r="L973" s="46" t="str">
        <f>IF(I973="","",_xlfn.LET(_xlpm.x,VLOOKUP(I973,'2026-01-09_taxon-match'!$A$2:$N$81,3,FALSE),IF(_xlpm.x=0,"",_xlpm.x)))</f>
        <v/>
      </c>
      <c r="M973" s="46" t="str">
        <f>IF($I973="","",_xlfn.LET(_xlpm.x,VLOOKUP($I973,'2026-01-09_taxon-match'!$A$2:$N$81,5,FALSE),IF(_xlpm.x=0,"",_xlpm.x)))</f>
        <v/>
      </c>
      <c r="N973" s="46" t="str">
        <f>IF($I973="","",_xlfn.LET(_xlpm.x,VLOOKUP($I973,'2026-01-09_taxon-match'!$A$2:$N$81,6,FALSE),IF(_xlpm.x=0,"",_xlpm.x)))</f>
        <v/>
      </c>
      <c r="O973" s="46" t="str">
        <f>IF($I973="","",_xlfn.LET(_xlpm.x,VLOOKUP($I973,'2026-01-09_taxon-match'!$A$2:$N$81,7,FALSE),IF(_xlpm.x=0,"",_xlpm.x)))</f>
        <v/>
      </c>
      <c r="P973" s="46" t="str">
        <f>IF($I973="","",_xlfn.LET(_xlpm.x,VLOOKUP($I973,'2026-01-09_taxon-match'!$A$2:$N$81,8,FALSE),IF(_xlpm.x=0,"",_xlpm.x)))</f>
        <v/>
      </c>
      <c r="Q973" s="46" t="str">
        <f>IF($I973="","",_xlfn.LET(_xlpm.x,VLOOKUP($I973,'2026-01-09_taxon-match'!$A$2:$N$81,9,FALSE),IF(_xlpm.x=0,"",_xlpm.x)))</f>
        <v/>
      </c>
      <c r="R973" s="46" t="str">
        <f>IF($I973="","",_xlfn.LET(_xlpm.x,VLOOKUP($I973,'2026-01-09_taxon-match'!$A$2:$N$81,10,FALSE),IF(_xlpm.x=0,"",_xlpm.x)))</f>
        <v/>
      </c>
      <c r="S973" s="46" t="str">
        <f>IF($I973="","",_xlfn.LET(_xlpm.x,VLOOKUP($I973,'2026-01-09_taxon-match'!$A$2:$N$81,11,FALSE),IF(_xlpm.x=0,"",_xlpm.x)))</f>
        <v/>
      </c>
      <c r="T973" s="46" t="str">
        <f>IF($I973="","",_xlfn.LET(_xlpm.x,VLOOKUP($I973,'2026-01-09_taxon-match'!$A$2:$N$81,13,FALSE),IF(_xlpm.x=0,"",_xlpm.x)))</f>
        <v/>
      </c>
      <c r="V973" t="s">
        <v>39</v>
      </c>
      <c r="W973" t="s">
        <v>46</v>
      </c>
      <c r="Y973" s="46" t="str">
        <f>IF(V973="","",_xlfn.LET(_xlpm.x,VLOOKUP(V973,'Drop-down_menus'!$D$2:$E$13,2,FALSE),IF(_xlpm.x=0,"",_xlpm.x)))</f>
        <v>https://orcid.org/0009-0002-6669-2911</v>
      </c>
      <c r="Z973" s="46" t="str">
        <f>IF(W973="","",_xlfn.LET(_xlpm.x,VLOOKUP(W973,'Drop-down_menus'!$D$2:$E$13,2,FALSE),IF(_xlpm.x=0,"",_xlpm.x)))</f>
        <v>https://orcid.org/0000-0003-0502-8101</v>
      </c>
      <c r="AA973" s="46" t="str">
        <f>IF(X973="","",_xlfn.LET(_xlpm.x,VLOOKUP(X973,'Drop-down_menus'!$D$2:$E$13,2,FALSE),IF(_xlpm.x=0,"",_xlpm.x)))</f>
        <v/>
      </c>
      <c r="AB973" s="14"/>
      <c r="AC973" s="14" t="s">
        <v>372</v>
      </c>
    </row>
    <row r="974" spans="2:30" ht="13.5" customHeight="1">
      <c r="B974" s="46">
        <v>860</v>
      </c>
      <c r="C974" s="46" t="s">
        <v>131</v>
      </c>
      <c r="D974" s="46" t="b">
        <f>COUNTIF(Events!$B$2:$B$171, C974) &gt; 0</f>
        <v>1</v>
      </c>
      <c r="E974" s="46" t="s">
        <v>322</v>
      </c>
      <c r="F974" s="46" t="s">
        <v>381</v>
      </c>
      <c r="J974" s="46" t="str">
        <f>IF(I974="","",_xlfn.LET(_xlpm.x,VLOOKUP(I974,'2026-01-09_taxon-match'!$A$2:$N$81,4,FALSE),IF(_xlpm.x=0,"",_xlpm.x)))</f>
        <v/>
      </c>
      <c r="L974" s="46" t="str">
        <f>IF(I974="","",_xlfn.LET(_xlpm.x,VLOOKUP(I974,'2026-01-09_taxon-match'!$A$2:$N$81,3,FALSE),IF(_xlpm.x=0,"",_xlpm.x)))</f>
        <v/>
      </c>
      <c r="M974" s="46" t="str">
        <f>IF($I974="","",_xlfn.LET(_xlpm.x,VLOOKUP($I974,'2026-01-09_taxon-match'!$A$2:$N$81,5,FALSE),IF(_xlpm.x=0,"",_xlpm.x)))</f>
        <v/>
      </c>
      <c r="N974" s="46" t="str">
        <f>IF($I974="","",_xlfn.LET(_xlpm.x,VLOOKUP($I974,'2026-01-09_taxon-match'!$A$2:$N$81,6,FALSE),IF(_xlpm.x=0,"",_xlpm.x)))</f>
        <v/>
      </c>
      <c r="O974" s="46" t="str">
        <f>IF($I974="","",_xlfn.LET(_xlpm.x,VLOOKUP($I974,'2026-01-09_taxon-match'!$A$2:$N$81,7,FALSE),IF(_xlpm.x=0,"",_xlpm.x)))</f>
        <v/>
      </c>
      <c r="P974" s="46" t="str">
        <f>IF($I974="","",_xlfn.LET(_xlpm.x,VLOOKUP($I974,'2026-01-09_taxon-match'!$A$2:$N$81,8,FALSE),IF(_xlpm.x=0,"",_xlpm.x)))</f>
        <v/>
      </c>
      <c r="Q974" s="46" t="str">
        <f>IF($I974="","",_xlfn.LET(_xlpm.x,VLOOKUP($I974,'2026-01-09_taxon-match'!$A$2:$N$81,9,FALSE),IF(_xlpm.x=0,"",_xlpm.x)))</f>
        <v/>
      </c>
      <c r="R974" s="46" t="str">
        <f>IF($I974="","",_xlfn.LET(_xlpm.x,VLOOKUP($I974,'2026-01-09_taxon-match'!$A$2:$N$81,10,FALSE),IF(_xlpm.x=0,"",_xlpm.x)))</f>
        <v/>
      </c>
      <c r="S974" s="46" t="str">
        <f>IF($I974="","",_xlfn.LET(_xlpm.x,VLOOKUP($I974,'2026-01-09_taxon-match'!$A$2:$N$81,11,FALSE),IF(_xlpm.x=0,"",_xlpm.x)))</f>
        <v/>
      </c>
      <c r="T974" s="46" t="str">
        <f>IF($I974="","",_xlfn.LET(_xlpm.x,VLOOKUP($I974,'2026-01-09_taxon-match'!$A$2:$N$81,13,FALSE),IF(_xlpm.x=0,"",_xlpm.x)))</f>
        <v/>
      </c>
      <c r="V974" t="s">
        <v>39</v>
      </c>
      <c r="W974" t="s">
        <v>46</v>
      </c>
      <c r="Y974" s="46" t="str">
        <f>IF(V974="","",_xlfn.LET(_xlpm.x,VLOOKUP(V974,'Drop-down_menus'!$D$2:$E$13,2,FALSE),IF(_xlpm.x=0,"",_xlpm.x)))</f>
        <v>https://orcid.org/0009-0002-6669-2911</v>
      </c>
      <c r="Z974" s="46" t="str">
        <f>IF(W974="","",_xlfn.LET(_xlpm.x,VLOOKUP(W974,'Drop-down_menus'!$D$2:$E$13,2,FALSE),IF(_xlpm.x=0,"",_xlpm.x)))</f>
        <v>https://orcid.org/0000-0003-0502-8101</v>
      </c>
      <c r="AA974" s="46" t="str">
        <f>IF(X974="","",_xlfn.LET(_xlpm.x,VLOOKUP(X974,'Drop-down_menus'!$D$2:$E$13,2,FALSE),IF(_xlpm.x=0,"",_xlpm.x)))</f>
        <v/>
      </c>
      <c r="AB974" s="14"/>
      <c r="AC974" s="14" t="s">
        <v>372</v>
      </c>
    </row>
    <row r="975" spans="2:30" ht="13.5" customHeight="1">
      <c r="B975" s="46">
        <v>861</v>
      </c>
      <c r="C975" s="46" t="s">
        <v>131</v>
      </c>
      <c r="D975" s="46" t="b">
        <f>COUNTIF(Events!$B$2:$B$171, C975) &gt; 0</f>
        <v>1</v>
      </c>
      <c r="E975" s="46" t="s">
        <v>322</v>
      </c>
      <c r="F975" s="46" t="s">
        <v>382</v>
      </c>
      <c r="J975" s="46" t="str">
        <f>IF(I975="","",_xlfn.LET(_xlpm.x,VLOOKUP(I975,'2026-01-09_taxon-match'!$A$2:$N$81,4,FALSE),IF(_xlpm.x=0,"",_xlpm.x)))</f>
        <v/>
      </c>
      <c r="L975" s="46" t="str">
        <f>IF(I975="","",_xlfn.LET(_xlpm.x,VLOOKUP(I975,'2026-01-09_taxon-match'!$A$2:$N$81,3,FALSE),IF(_xlpm.x=0,"",_xlpm.x)))</f>
        <v/>
      </c>
      <c r="M975" s="46" t="str">
        <f>IF($I975="","",_xlfn.LET(_xlpm.x,VLOOKUP($I975,'2026-01-09_taxon-match'!$A$2:$N$81,5,FALSE),IF(_xlpm.x=0,"",_xlpm.x)))</f>
        <v/>
      </c>
      <c r="N975" s="46" t="str">
        <f>IF($I975="","",_xlfn.LET(_xlpm.x,VLOOKUP($I975,'2026-01-09_taxon-match'!$A$2:$N$81,6,FALSE),IF(_xlpm.x=0,"",_xlpm.x)))</f>
        <v/>
      </c>
      <c r="O975" s="46" t="str">
        <f>IF($I975="","",_xlfn.LET(_xlpm.x,VLOOKUP($I975,'2026-01-09_taxon-match'!$A$2:$N$81,7,FALSE),IF(_xlpm.x=0,"",_xlpm.x)))</f>
        <v/>
      </c>
      <c r="P975" s="46" t="str">
        <f>IF($I975="","",_xlfn.LET(_xlpm.x,VLOOKUP($I975,'2026-01-09_taxon-match'!$A$2:$N$81,8,FALSE),IF(_xlpm.x=0,"",_xlpm.x)))</f>
        <v/>
      </c>
      <c r="Q975" s="46" t="str">
        <f>IF($I975="","",_xlfn.LET(_xlpm.x,VLOOKUP($I975,'2026-01-09_taxon-match'!$A$2:$N$81,9,FALSE),IF(_xlpm.x=0,"",_xlpm.x)))</f>
        <v/>
      </c>
      <c r="R975" s="46" t="str">
        <f>IF($I975="","",_xlfn.LET(_xlpm.x,VLOOKUP($I975,'2026-01-09_taxon-match'!$A$2:$N$81,10,FALSE),IF(_xlpm.x=0,"",_xlpm.x)))</f>
        <v/>
      </c>
      <c r="S975" s="46" t="str">
        <f>IF($I975="","",_xlfn.LET(_xlpm.x,VLOOKUP($I975,'2026-01-09_taxon-match'!$A$2:$N$81,11,FALSE),IF(_xlpm.x=0,"",_xlpm.x)))</f>
        <v/>
      </c>
      <c r="T975" s="46" t="str">
        <f>IF($I975="","",_xlfn.LET(_xlpm.x,VLOOKUP($I975,'2026-01-09_taxon-match'!$A$2:$N$81,13,FALSE),IF(_xlpm.x=0,"",_xlpm.x)))</f>
        <v/>
      </c>
      <c r="V975" t="s">
        <v>39</v>
      </c>
      <c r="W975" t="s">
        <v>46</v>
      </c>
      <c r="Y975" s="46" t="str">
        <f>IF(V975="","",_xlfn.LET(_xlpm.x,VLOOKUP(V975,'Drop-down_menus'!$D$2:$E$13,2,FALSE),IF(_xlpm.x=0,"",_xlpm.x)))</f>
        <v>https://orcid.org/0009-0002-6669-2911</v>
      </c>
      <c r="Z975" s="46" t="str">
        <f>IF(W975="","",_xlfn.LET(_xlpm.x,VLOOKUP(W975,'Drop-down_menus'!$D$2:$E$13,2,FALSE),IF(_xlpm.x=0,"",_xlpm.x)))</f>
        <v>https://orcid.org/0000-0003-0502-8101</v>
      </c>
      <c r="AA975" s="46" t="str">
        <f>IF(X975="","",_xlfn.LET(_xlpm.x,VLOOKUP(X975,'Drop-down_menus'!$D$2:$E$13,2,FALSE),IF(_xlpm.x=0,"",_xlpm.x)))</f>
        <v/>
      </c>
      <c r="AB975" s="14"/>
      <c r="AC975" s="14" t="s">
        <v>372</v>
      </c>
    </row>
    <row r="976" spans="2:30" ht="13.5" customHeight="1">
      <c r="B976" s="46">
        <v>862</v>
      </c>
      <c r="C976" s="46" t="s">
        <v>131</v>
      </c>
      <c r="D976" s="46" t="b">
        <f>COUNTIF(Events!$B$2:$B$171, C976) &gt; 0</f>
        <v>1</v>
      </c>
      <c r="E976" s="46" t="s">
        <v>322</v>
      </c>
      <c r="F976" s="46" t="s">
        <v>383</v>
      </c>
      <c r="J976" s="46" t="str">
        <f>IF(I976="","",_xlfn.LET(_xlpm.x,VLOOKUP(I976,'2026-01-09_taxon-match'!$A$2:$N$81,4,FALSE),IF(_xlpm.x=0,"",_xlpm.x)))</f>
        <v/>
      </c>
      <c r="L976" s="46" t="str">
        <f>IF(I976="","",_xlfn.LET(_xlpm.x,VLOOKUP(I976,'2026-01-09_taxon-match'!$A$2:$N$81,3,FALSE),IF(_xlpm.x=0,"",_xlpm.x)))</f>
        <v/>
      </c>
      <c r="M976" s="46" t="str">
        <f>IF($I976="","",_xlfn.LET(_xlpm.x,VLOOKUP($I976,'2026-01-09_taxon-match'!$A$2:$N$81,5,FALSE),IF(_xlpm.x=0,"",_xlpm.x)))</f>
        <v/>
      </c>
      <c r="N976" s="46" t="str">
        <f>IF($I976="","",_xlfn.LET(_xlpm.x,VLOOKUP($I976,'2026-01-09_taxon-match'!$A$2:$N$81,6,FALSE),IF(_xlpm.x=0,"",_xlpm.x)))</f>
        <v/>
      </c>
      <c r="O976" s="46" t="str">
        <f>IF($I976="","",_xlfn.LET(_xlpm.x,VLOOKUP($I976,'2026-01-09_taxon-match'!$A$2:$N$81,7,FALSE),IF(_xlpm.x=0,"",_xlpm.x)))</f>
        <v/>
      </c>
      <c r="P976" s="46" t="str">
        <f>IF($I976="","",_xlfn.LET(_xlpm.x,VLOOKUP($I976,'2026-01-09_taxon-match'!$A$2:$N$81,8,FALSE),IF(_xlpm.x=0,"",_xlpm.x)))</f>
        <v/>
      </c>
      <c r="Q976" s="46" t="str">
        <f>IF($I976="","",_xlfn.LET(_xlpm.x,VLOOKUP($I976,'2026-01-09_taxon-match'!$A$2:$N$81,9,FALSE),IF(_xlpm.x=0,"",_xlpm.x)))</f>
        <v/>
      </c>
      <c r="R976" s="46" t="str">
        <f>IF($I976="","",_xlfn.LET(_xlpm.x,VLOOKUP($I976,'2026-01-09_taxon-match'!$A$2:$N$81,10,FALSE),IF(_xlpm.x=0,"",_xlpm.x)))</f>
        <v/>
      </c>
      <c r="S976" s="46" t="str">
        <f>IF($I976="","",_xlfn.LET(_xlpm.x,VLOOKUP($I976,'2026-01-09_taxon-match'!$A$2:$N$81,11,FALSE),IF(_xlpm.x=0,"",_xlpm.x)))</f>
        <v/>
      </c>
      <c r="T976" s="46" t="str">
        <f>IF($I976="","",_xlfn.LET(_xlpm.x,VLOOKUP($I976,'2026-01-09_taxon-match'!$A$2:$N$81,13,FALSE),IF(_xlpm.x=0,"",_xlpm.x)))</f>
        <v/>
      </c>
      <c r="V976" t="s">
        <v>39</v>
      </c>
      <c r="W976" t="s">
        <v>46</v>
      </c>
      <c r="Y976" s="46" t="str">
        <f>IF(V976="","",_xlfn.LET(_xlpm.x,VLOOKUP(V976,'Drop-down_menus'!$D$2:$E$13,2,FALSE),IF(_xlpm.x=0,"",_xlpm.x)))</f>
        <v>https://orcid.org/0009-0002-6669-2911</v>
      </c>
      <c r="Z976" s="46" t="str">
        <f>IF(W976="","",_xlfn.LET(_xlpm.x,VLOOKUP(W976,'Drop-down_menus'!$D$2:$E$13,2,FALSE),IF(_xlpm.x=0,"",_xlpm.x)))</f>
        <v>https://orcid.org/0000-0003-0502-8101</v>
      </c>
      <c r="AA976" s="46" t="str">
        <f>IF(X976="","",_xlfn.LET(_xlpm.x,VLOOKUP(X976,'Drop-down_menus'!$D$2:$E$13,2,FALSE),IF(_xlpm.x=0,"",_xlpm.x)))</f>
        <v/>
      </c>
      <c r="AB976" s="14"/>
      <c r="AC976" s="14" t="s">
        <v>372</v>
      </c>
    </row>
    <row r="977" spans="2:30" ht="13.5" customHeight="1">
      <c r="B977" s="46">
        <v>863</v>
      </c>
      <c r="C977" s="46" t="s">
        <v>131</v>
      </c>
      <c r="D977" s="46" t="b">
        <f>COUNTIF(Events!$B$2:$B$171, C977) &gt; 0</f>
        <v>1</v>
      </c>
      <c r="E977" s="46" t="s">
        <v>322</v>
      </c>
      <c r="F977" s="46" t="s">
        <v>371</v>
      </c>
      <c r="J977" s="46" t="str">
        <f>IF(I977="","",_xlfn.LET(_xlpm.x,VLOOKUP(I977,'2026-01-09_taxon-match'!$A$2:$N$81,4,FALSE),IF(_xlpm.x=0,"",_xlpm.x)))</f>
        <v/>
      </c>
      <c r="L977" s="46" t="str">
        <f>IF(I977="","",_xlfn.LET(_xlpm.x,VLOOKUP(I977,'2026-01-09_taxon-match'!$A$2:$N$81,3,FALSE),IF(_xlpm.x=0,"",_xlpm.x)))</f>
        <v/>
      </c>
      <c r="M977" s="46" t="str">
        <f>IF($I977="","",_xlfn.LET(_xlpm.x,VLOOKUP($I977,'2026-01-09_taxon-match'!$A$2:$N$81,5,FALSE),IF(_xlpm.x=0,"",_xlpm.x)))</f>
        <v/>
      </c>
      <c r="N977" s="46" t="str">
        <f>IF($I977="","",_xlfn.LET(_xlpm.x,VLOOKUP($I977,'2026-01-09_taxon-match'!$A$2:$N$81,6,FALSE),IF(_xlpm.x=0,"",_xlpm.x)))</f>
        <v/>
      </c>
      <c r="O977" s="46" t="str">
        <f>IF($I977="","",_xlfn.LET(_xlpm.x,VLOOKUP($I977,'2026-01-09_taxon-match'!$A$2:$N$81,7,FALSE),IF(_xlpm.x=0,"",_xlpm.x)))</f>
        <v/>
      </c>
      <c r="P977" s="46" t="str">
        <f>IF($I977="","",_xlfn.LET(_xlpm.x,VLOOKUP($I977,'2026-01-09_taxon-match'!$A$2:$N$81,8,FALSE),IF(_xlpm.x=0,"",_xlpm.x)))</f>
        <v/>
      </c>
      <c r="Q977" s="46" t="str">
        <f>IF($I977="","",_xlfn.LET(_xlpm.x,VLOOKUP($I977,'2026-01-09_taxon-match'!$A$2:$N$81,9,FALSE),IF(_xlpm.x=0,"",_xlpm.x)))</f>
        <v/>
      </c>
      <c r="R977" s="46" t="str">
        <f>IF($I977="","",_xlfn.LET(_xlpm.x,VLOOKUP($I977,'2026-01-09_taxon-match'!$A$2:$N$81,10,FALSE),IF(_xlpm.x=0,"",_xlpm.x)))</f>
        <v/>
      </c>
      <c r="S977" s="46" t="str">
        <f>IF($I977="","",_xlfn.LET(_xlpm.x,VLOOKUP($I977,'2026-01-09_taxon-match'!$A$2:$N$81,11,FALSE),IF(_xlpm.x=0,"",_xlpm.x)))</f>
        <v/>
      </c>
      <c r="T977" s="46" t="str">
        <f>IF($I977="","",_xlfn.LET(_xlpm.x,VLOOKUP($I977,'2026-01-09_taxon-match'!$A$2:$N$81,13,FALSE),IF(_xlpm.x=0,"",_xlpm.x)))</f>
        <v/>
      </c>
      <c r="V977" t="s">
        <v>39</v>
      </c>
      <c r="W977" t="s">
        <v>46</v>
      </c>
      <c r="Y977" s="46" t="str">
        <f>IF(V977="","",_xlfn.LET(_xlpm.x,VLOOKUP(V977,'Drop-down_menus'!$D$2:$E$13,2,FALSE),IF(_xlpm.x=0,"",_xlpm.x)))</f>
        <v>https://orcid.org/0009-0002-6669-2911</v>
      </c>
      <c r="Z977" s="46" t="str">
        <f>IF(W977="","",_xlfn.LET(_xlpm.x,VLOOKUP(W977,'Drop-down_menus'!$D$2:$E$13,2,FALSE),IF(_xlpm.x=0,"",_xlpm.x)))</f>
        <v>https://orcid.org/0000-0003-0502-8101</v>
      </c>
      <c r="AA977" s="46" t="str">
        <f>IF(X977="","",_xlfn.LET(_xlpm.x,VLOOKUP(X977,'Drop-down_menus'!$D$2:$E$13,2,FALSE),IF(_xlpm.x=0,"",_xlpm.x)))</f>
        <v/>
      </c>
      <c r="AB977" s="14"/>
      <c r="AC977" s="14" t="s">
        <v>372</v>
      </c>
      <c r="AD977" s="46" t="s">
        <v>339</v>
      </c>
    </row>
    <row r="978" spans="2:30" ht="13.5" customHeight="1">
      <c r="B978" s="46">
        <v>864</v>
      </c>
      <c r="C978" s="46" t="s">
        <v>131</v>
      </c>
      <c r="D978" s="46" t="b">
        <f>COUNTIF(Events!$B$2:$B$171, C978) &gt; 0</f>
        <v>1</v>
      </c>
      <c r="E978" s="46" t="s">
        <v>322</v>
      </c>
      <c r="F978" s="46" t="s">
        <v>373</v>
      </c>
      <c r="J978" s="46" t="str">
        <f>IF(I978="","",_xlfn.LET(_xlpm.x,VLOOKUP(I978,'2026-01-09_taxon-match'!$A$2:$N$81,4,FALSE),IF(_xlpm.x=0,"",_xlpm.x)))</f>
        <v/>
      </c>
      <c r="L978" s="46" t="str">
        <f>IF(I978="","",_xlfn.LET(_xlpm.x,VLOOKUP(I978,'2026-01-09_taxon-match'!$A$2:$N$81,3,FALSE),IF(_xlpm.x=0,"",_xlpm.x)))</f>
        <v/>
      </c>
      <c r="M978" s="46" t="str">
        <f>IF($I978="","",_xlfn.LET(_xlpm.x,VLOOKUP($I978,'2026-01-09_taxon-match'!$A$2:$N$81,5,FALSE),IF(_xlpm.x=0,"",_xlpm.x)))</f>
        <v/>
      </c>
      <c r="N978" s="46" t="str">
        <f>IF($I978="","",_xlfn.LET(_xlpm.x,VLOOKUP($I978,'2026-01-09_taxon-match'!$A$2:$N$81,6,FALSE),IF(_xlpm.x=0,"",_xlpm.x)))</f>
        <v/>
      </c>
      <c r="O978" s="46" t="str">
        <f>IF($I978="","",_xlfn.LET(_xlpm.x,VLOOKUP($I978,'2026-01-09_taxon-match'!$A$2:$N$81,7,FALSE),IF(_xlpm.x=0,"",_xlpm.x)))</f>
        <v/>
      </c>
      <c r="P978" s="46" t="str">
        <f>IF($I978="","",_xlfn.LET(_xlpm.x,VLOOKUP($I978,'2026-01-09_taxon-match'!$A$2:$N$81,8,FALSE),IF(_xlpm.x=0,"",_xlpm.x)))</f>
        <v/>
      </c>
      <c r="Q978" s="46" t="str">
        <f>IF($I978="","",_xlfn.LET(_xlpm.x,VLOOKUP($I978,'2026-01-09_taxon-match'!$A$2:$N$81,9,FALSE),IF(_xlpm.x=0,"",_xlpm.x)))</f>
        <v/>
      </c>
      <c r="R978" s="46" t="str">
        <f>IF($I978="","",_xlfn.LET(_xlpm.x,VLOOKUP($I978,'2026-01-09_taxon-match'!$A$2:$N$81,10,FALSE),IF(_xlpm.x=0,"",_xlpm.x)))</f>
        <v/>
      </c>
      <c r="S978" s="46" t="str">
        <f>IF($I978="","",_xlfn.LET(_xlpm.x,VLOOKUP($I978,'2026-01-09_taxon-match'!$A$2:$N$81,11,FALSE),IF(_xlpm.x=0,"",_xlpm.x)))</f>
        <v/>
      </c>
      <c r="T978" s="46" t="str">
        <f>IF($I978="","",_xlfn.LET(_xlpm.x,VLOOKUP($I978,'2026-01-09_taxon-match'!$A$2:$N$81,13,FALSE),IF(_xlpm.x=0,"",_xlpm.x)))</f>
        <v/>
      </c>
      <c r="V978" t="s">
        <v>39</v>
      </c>
      <c r="W978" t="s">
        <v>46</v>
      </c>
      <c r="Y978" s="46" t="str">
        <f>IF(V978="","",_xlfn.LET(_xlpm.x,VLOOKUP(V978,'Drop-down_menus'!$D$2:$E$13,2,FALSE),IF(_xlpm.x=0,"",_xlpm.x)))</f>
        <v>https://orcid.org/0009-0002-6669-2911</v>
      </c>
      <c r="Z978" s="46" t="str">
        <f>IF(W978="","",_xlfn.LET(_xlpm.x,VLOOKUP(W978,'Drop-down_menus'!$D$2:$E$13,2,FALSE),IF(_xlpm.x=0,"",_xlpm.x)))</f>
        <v>https://orcid.org/0000-0003-0502-8101</v>
      </c>
      <c r="AA978" s="46" t="str">
        <f>IF(X978="","",_xlfn.LET(_xlpm.x,VLOOKUP(X978,'Drop-down_menus'!$D$2:$E$13,2,FALSE),IF(_xlpm.x=0,"",_xlpm.x)))</f>
        <v/>
      </c>
      <c r="AB978" s="14"/>
      <c r="AC978" s="14" t="s">
        <v>372</v>
      </c>
      <c r="AD978" s="46" t="s">
        <v>339</v>
      </c>
    </row>
    <row r="979" spans="2:30" ht="13.5" customHeight="1">
      <c r="B979" s="46">
        <v>865</v>
      </c>
      <c r="C979" s="46" t="s">
        <v>131</v>
      </c>
      <c r="D979" s="46" t="b">
        <f>COUNTIF(Events!$B$2:$B$171, C979) &gt; 0</f>
        <v>1</v>
      </c>
      <c r="E979" s="46" t="s">
        <v>322</v>
      </c>
      <c r="F979" s="46" t="s">
        <v>384</v>
      </c>
      <c r="J979" s="46" t="str">
        <f>IF(I979="","",_xlfn.LET(_xlpm.x,VLOOKUP(I979,'2026-01-09_taxon-match'!$A$2:$N$81,4,FALSE),IF(_xlpm.x=0,"",_xlpm.x)))</f>
        <v/>
      </c>
      <c r="L979" s="46" t="str">
        <f>IF(I979="","",_xlfn.LET(_xlpm.x,VLOOKUP(I979,'2026-01-09_taxon-match'!$A$2:$N$81,3,FALSE),IF(_xlpm.x=0,"",_xlpm.x)))</f>
        <v/>
      </c>
      <c r="M979" s="46" t="str">
        <f>IF($I979="","",_xlfn.LET(_xlpm.x,VLOOKUP($I979,'2026-01-09_taxon-match'!$A$2:$N$81,5,FALSE),IF(_xlpm.x=0,"",_xlpm.x)))</f>
        <v/>
      </c>
      <c r="N979" s="46" t="str">
        <f>IF($I979="","",_xlfn.LET(_xlpm.x,VLOOKUP($I979,'2026-01-09_taxon-match'!$A$2:$N$81,6,FALSE),IF(_xlpm.x=0,"",_xlpm.x)))</f>
        <v/>
      </c>
      <c r="O979" s="46" t="str">
        <f>IF($I979="","",_xlfn.LET(_xlpm.x,VLOOKUP($I979,'2026-01-09_taxon-match'!$A$2:$N$81,7,FALSE),IF(_xlpm.x=0,"",_xlpm.x)))</f>
        <v/>
      </c>
      <c r="P979" s="46" t="str">
        <f>IF($I979="","",_xlfn.LET(_xlpm.x,VLOOKUP($I979,'2026-01-09_taxon-match'!$A$2:$N$81,8,FALSE),IF(_xlpm.x=0,"",_xlpm.x)))</f>
        <v/>
      </c>
      <c r="Q979" s="46" t="str">
        <f>IF($I979="","",_xlfn.LET(_xlpm.x,VLOOKUP($I979,'2026-01-09_taxon-match'!$A$2:$N$81,9,FALSE),IF(_xlpm.x=0,"",_xlpm.x)))</f>
        <v/>
      </c>
      <c r="R979" s="46" t="str">
        <f>IF($I979="","",_xlfn.LET(_xlpm.x,VLOOKUP($I979,'2026-01-09_taxon-match'!$A$2:$N$81,10,FALSE),IF(_xlpm.x=0,"",_xlpm.x)))</f>
        <v/>
      </c>
      <c r="S979" s="46" t="str">
        <f>IF($I979="","",_xlfn.LET(_xlpm.x,VLOOKUP($I979,'2026-01-09_taxon-match'!$A$2:$N$81,11,FALSE),IF(_xlpm.x=0,"",_xlpm.x)))</f>
        <v/>
      </c>
      <c r="T979" s="46" t="str">
        <f>IF($I979="","",_xlfn.LET(_xlpm.x,VLOOKUP($I979,'2026-01-09_taxon-match'!$A$2:$N$81,13,FALSE),IF(_xlpm.x=0,"",_xlpm.x)))</f>
        <v/>
      </c>
      <c r="V979" t="s">
        <v>39</v>
      </c>
      <c r="W979" t="s">
        <v>46</v>
      </c>
      <c r="Y979" s="46" t="str">
        <f>IF(V979="","",_xlfn.LET(_xlpm.x,VLOOKUP(V979,'Drop-down_menus'!$D$2:$E$13,2,FALSE),IF(_xlpm.x=0,"",_xlpm.x)))</f>
        <v>https://orcid.org/0009-0002-6669-2911</v>
      </c>
      <c r="Z979" s="46" t="str">
        <f>IF(W979="","",_xlfn.LET(_xlpm.x,VLOOKUP(W979,'Drop-down_menus'!$D$2:$E$13,2,FALSE),IF(_xlpm.x=0,"",_xlpm.x)))</f>
        <v>https://orcid.org/0000-0003-0502-8101</v>
      </c>
      <c r="AA979" s="46" t="str">
        <f>IF(X979="","",_xlfn.LET(_xlpm.x,VLOOKUP(X979,'Drop-down_menus'!$D$2:$E$13,2,FALSE),IF(_xlpm.x=0,"",_xlpm.x)))</f>
        <v/>
      </c>
      <c r="AB979" s="14"/>
      <c r="AC979" s="14" t="s">
        <v>372</v>
      </c>
      <c r="AD979" s="46" t="s">
        <v>339</v>
      </c>
    </row>
    <row r="980" spans="2:30" ht="13.5" customHeight="1">
      <c r="B980" s="46">
        <v>866</v>
      </c>
      <c r="C980" s="46" t="s">
        <v>131</v>
      </c>
      <c r="D980" s="46" t="b">
        <f>COUNTIF(Events!$B$2:$B$171, C980) &gt; 0</f>
        <v>1</v>
      </c>
      <c r="E980" s="46" t="s">
        <v>322</v>
      </c>
      <c r="F980" s="46" t="s">
        <v>385</v>
      </c>
      <c r="J980" s="46" t="str">
        <f>IF(I980="","",_xlfn.LET(_xlpm.x,VLOOKUP(I980,'2026-01-09_taxon-match'!$A$2:$N$81,4,FALSE),IF(_xlpm.x=0,"",_xlpm.x)))</f>
        <v/>
      </c>
      <c r="L980" s="46" t="str">
        <f>IF(I980="","",_xlfn.LET(_xlpm.x,VLOOKUP(I980,'2026-01-09_taxon-match'!$A$2:$N$81,3,FALSE),IF(_xlpm.x=0,"",_xlpm.x)))</f>
        <v/>
      </c>
      <c r="M980" s="46" t="str">
        <f>IF($I980="","",_xlfn.LET(_xlpm.x,VLOOKUP($I980,'2026-01-09_taxon-match'!$A$2:$N$81,5,FALSE),IF(_xlpm.x=0,"",_xlpm.x)))</f>
        <v/>
      </c>
      <c r="N980" s="46" t="str">
        <f>IF($I980="","",_xlfn.LET(_xlpm.x,VLOOKUP($I980,'2026-01-09_taxon-match'!$A$2:$N$81,6,FALSE),IF(_xlpm.x=0,"",_xlpm.x)))</f>
        <v/>
      </c>
      <c r="O980" s="46" t="str">
        <f>IF($I980="","",_xlfn.LET(_xlpm.x,VLOOKUP($I980,'2026-01-09_taxon-match'!$A$2:$N$81,7,FALSE),IF(_xlpm.x=0,"",_xlpm.x)))</f>
        <v/>
      </c>
      <c r="P980" s="46" t="str">
        <f>IF($I980="","",_xlfn.LET(_xlpm.x,VLOOKUP($I980,'2026-01-09_taxon-match'!$A$2:$N$81,8,FALSE),IF(_xlpm.x=0,"",_xlpm.x)))</f>
        <v/>
      </c>
      <c r="Q980" s="46" t="str">
        <f>IF($I980="","",_xlfn.LET(_xlpm.x,VLOOKUP($I980,'2026-01-09_taxon-match'!$A$2:$N$81,9,FALSE),IF(_xlpm.x=0,"",_xlpm.x)))</f>
        <v/>
      </c>
      <c r="R980" s="46" t="str">
        <f>IF($I980="","",_xlfn.LET(_xlpm.x,VLOOKUP($I980,'2026-01-09_taxon-match'!$A$2:$N$81,10,FALSE),IF(_xlpm.x=0,"",_xlpm.x)))</f>
        <v/>
      </c>
      <c r="S980" s="46" t="str">
        <f>IF($I980="","",_xlfn.LET(_xlpm.x,VLOOKUP($I980,'2026-01-09_taxon-match'!$A$2:$N$81,11,FALSE),IF(_xlpm.x=0,"",_xlpm.x)))</f>
        <v/>
      </c>
      <c r="T980" s="46" t="str">
        <f>IF($I980="","",_xlfn.LET(_xlpm.x,VLOOKUP($I980,'2026-01-09_taxon-match'!$A$2:$N$81,13,FALSE),IF(_xlpm.x=0,"",_xlpm.x)))</f>
        <v/>
      </c>
      <c r="V980" t="s">
        <v>39</v>
      </c>
      <c r="W980" t="s">
        <v>46</v>
      </c>
      <c r="Y980" s="46" t="str">
        <f>IF(V980="","",_xlfn.LET(_xlpm.x,VLOOKUP(V980,'Drop-down_menus'!$D$2:$E$13,2,FALSE),IF(_xlpm.x=0,"",_xlpm.x)))</f>
        <v>https://orcid.org/0009-0002-6669-2911</v>
      </c>
      <c r="Z980" s="46" t="str">
        <f>IF(W980="","",_xlfn.LET(_xlpm.x,VLOOKUP(W980,'Drop-down_menus'!$D$2:$E$13,2,FALSE),IF(_xlpm.x=0,"",_xlpm.x)))</f>
        <v>https://orcid.org/0000-0003-0502-8101</v>
      </c>
      <c r="AA980" s="46" t="str">
        <f>IF(X980="","",_xlfn.LET(_xlpm.x,VLOOKUP(X980,'Drop-down_menus'!$D$2:$E$13,2,FALSE),IF(_xlpm.x=0,"",_xlpm.x)))</f>
        <v/>
      </c>
      <c r="AB980" s="14"/>
      <c r="AC980" s="14" t="s">
        <v>372</v>
      </c>
      <c r="AD980" s="46" t="s">
        <v>370</v>
      </c>
    </row>
    <row r="981" spans="2:30" ht="13.5" customHeight="1">
      <c r="B981" s="46">
        <v>867</v>
      </c>
      <c r="C981" s="46" t="s">
        <v>131</v>
      </c>
      <c r="D981" s="46" t="b">
        <f>COUNTIF(Events!$B$2:$B$171, C981) &gt; 0</f>
        <v>1</v>
      </c>
      <c r="E981" s="46" t="s">
        <v>322</v>
      </c>
      <c r="F981" s="46" t="s">
        <v>1074</v>
      </c>
      <c r="J981" s="46" t="str">
        <f>IF(I981="","",_xlfn.LET(_xlpm.x,VLOOKUP(I981,'2026-01-09_taxon-match'!$A$2:$N$81,4,FALSE),IF(_xlpm.x=0,"",_xlpm.x)))</f>
        <v/>
      </c>
      <c r="L981" s="46" t="str">
        <f>IF(I981="","",_xlfn.LET(_xlpm.x,VLOOKUP(I981,'2026-01-09_taxon-match'!$A$2:$N$81,3,FALSE),IF(_xlpm.x=0,"",_xlpm.x)))</f>
        <v/>
      </c>
      <c r="M981" s="46" t="str">
        <f>IF($I981="","",_xlfn.LET(_xlpm.x,VLOOKUP($I981,'2026-01-09_taxon-match'!$A$2:$N$81,5,FALSE),IF(_xlpm.x=0,"",_xlpm.x)))</f>
        <v/>
      </c>
      <c r="N981" s="46" t="str">
        <f>IF($I981="","",_xlfn.LET(_xlpm.x,VLOOKUP($I981,'2026-01-09_taxon-match'!$A$2:$N$81,6,FALSE),IF(_xlpm.x=0,"",_xlpm.x)))</f>
        <v/>
      </c>
      <c r="O981" s="46" t="str">
        <f>IF($I981="","",_xlfn.LET(_xlpm.x,VLOOKUP($I981,'2026-01-09_taxon-match'!$A$2:$N$81,7,FALSE),IF(_xlpm.x=0,"",_xlpm.x)))</f>
        <v/>
      </c>
      <c r="P981" s="46" t="str">
        <f>IF($I981="","",_xlfn.LET(_xlpm.x,VLOOKUP($I981,'2026-01-09_taxon-match'!$A$2:$N$81,8,FALSE),IF(_xlpm.x=0,"",_xlpm.x)))</f>
        <v/>
      </c>
      <c r="Q981" s="46" t="str">
        <f>IF($I981="","",_xlfn.LET(_xlpm.x,VLOOKUP($I981,'2026-01-09_taxon-match'!$A$2:$N$81,9,FALSE),IF(_xlpm.x=0,"",_xlpm.x)))</f>
        <v/>
      </c>
      <c r="R981" s="46" t="str">
        <f>IF($I981="","",_xlfn.LET(_xlpm.x,VLOOKUP($I981,'2026-01-09_taxon-match'!$A$2:$N$81,10,FALSE),IF(_xlpm.x=0,"",_xlpm.x)))</f>
        <v/>
      </c>
      <c r="S981" s="46" t="str">
        <f>IF($I981="","",_xlfn.LET(_xlpm.x,VLOOKUP($I981,'2026-01-09_taxon-match'!$A$2:$N$81,11,FALSE),IF(_xlpm.x=0,"",_xlpm.x)))</f>
        <v/>
      </c>
      <c r="T981" s="46" t="str">
        <f>IF($I981="","",_xlfn.LET(_xlpm.x,VLOOKUP($I981,'2026-01-09_taxon-match'!$A$2:$N$81,13,FALSE),IF(_xlpm.x=0,"",_xlpm.x)))</f>
        <v/>
      </c>
      <c r="V981" t="s">
        <v>39</v>
      </c>
      <c r="W981" t="s">
        <v>46</v>
      </c>
      <c r="Y981" s="46" t="str">
        <f>IF(V981="","",_xlfn.LET(_xlpm.x,VLOOKUP(V981,'Drop-down_menus'!$D$2:$E$13,2,FALSE),IF(_xlpm.x=0,"",_xlpm.x)))</f>
        <v>https://orcid.org/0009-0002-6669-2911</v>
      </c>
      <c r="Z981" s="46" t="str">
        <f>IF(W981="","",_xlfn.LET(_xlpm.x,VLOOKUP(W981,'Drop-down_menus'!$D$2:$E$13,2,FALSE),IF(_xlpm.x=0,"",_xlpm.x)))</f>
        <v>https://orcid.org/0000-0003-0502-8101</v>
      </c>
      <c r="AA981" s="46" t="str">
        <f>IF(X981="","",_xlfn.LET(_xlpm.x,VLOOKUP(X981,'Drop-down_menus'!$D$2:$E$13,2,FALSE),IF(_xlpm.x=0,"",_xlpm.x)))</f>
        <v/>
      </c>
      <c r="AB981" s="14"/>
      <c r="AC981" s="14" t="s">
        <v>354</v>
      </c>
      <c r="AD981" s="46" t="s">
        <v>386</v>
      </c>
    </row>
    <row r="982" spans="2:30" ht="13.5" customHeight="1">
      <c r="B982" s="46">
        <v>868</v>
      </c>
      <c r="C982" s="46" t="s">
        <v>131</v>
      </c>
      <c r="D982" s="46" t="b">
        <f>COUNTIF(Events!$B$2:$B$171, C982) &gt; 0</f>
        <v>1</v>
      </c>
      <c r="E982" s="46" t="s">
        <v>322</v>
      </c>
      <c r="F982" s="46" t="s">
        <v>387</v>
      </c>
      <c r="J982" s="46" t="str">
        <f>IF(I982="","",_xlfn.LET(_xlpm.x,VLOOKUP(I982,'2026-01-09_taxon-match'!$A$2:$N$81,4,FALSE),IF(_xlpm.x=0,"",_xlpm.x)))</f>
        <v/>
      </c>
      <c r="L982" s="46" t="str">
        <f>IF(I982="","",_xlfn.LET(_xlpm.x,VLOOKUP(I982,'2026-01-09_taxon-match'!$A$2:$N$81,3,FALSE),IF(_xlpm.x=0,"",_xlpm.x)))</f>
        <v/>
      </c>
      <c r="M982" s="46" t="str">
        <f>IF($I982="","",_xlfn.LET(_xlpm.x,VLOOKUP($I982,'2026-01-09_taxon-match'!$A$2:$N$81,5,FALSE),IF(_xlpm.x=0,"",_xlpm.x)))</f>
        <v/>
      </c>
      <c r="N982" s="46" t="str">
        <f>IF($I982="","",_xlfn.LET(_xlpm.x,VLOOKUP($I982,'2026-01-09_taxon-match'!$A$2:$N$81,6,FALSE),IF(_xlpm.x=0,"",_xlpm.x)))</f>
        <v/>
      </c>
      <c r="O982" s="46" t="str">
        <f>IF($I982="","",_xlfn.LET(_xlpm.x,VLOOKUP($I982,'2026-01-09_taxon-match'!$A$2:$N$81,7,FALSE),IF(_xlpm.x=0,"",_xlpm.x)))</f>
        <v/>
      </c>
      <c r="P982" s="46" t="str">
        <f>IF($I982="","",_xlfn.LET(_xlpm.x,VLOOKUP($I982,'2026-01-09_taxon-match'!$A$2:$N$81,8,FALSE),IF(_xlpm.x=0,"",_xlpm.x)))</f>
        <v/>
      </c>
      <c r="Q982" s="46" t="str">
        <f>IF($I982="","",_xlfn.LET(_xlpm.x,VLOOKUP($I982,'2026-01-09_taxon-match'!$A$2:$N$81,9,FALSE),IF(_xlpm.x=0,"",_xlpm.x)))</f>
        <v/>
      </c>
      <c r="R982" s="46" t="str">
        <f>IF($I982="","",_xlfn.LET(_xlpm.x,VLOOKUP($I982,'2026-01-09_taxon-match'!$A$2:$N$81,10,FALSE),IF(_xlpm.x=0,"",_xlpm.x)))</f>
        <v/>
      </c>
      <c r="S982" s="46" t="str">
        <f>IF($I982="","",_xlfn.LET(_xlpm.x,VLOOKUP($I982,'2026-01-09_taxon-match'!$A$2:$N$81,11,FALSE),IF(_xlpm.x=0,"",_xlpm.x)))</f>
        <v/>
      </c>
      <c r="T982" s="46" t="str">
        <f>IF($I982="","",_xlfn.LET(_xlpm.x,VLOOKUP($I982,'2026-01-09_taxon-match'!$A$2:$N$81,13,FALSE),IF(_xlpm.x=0,"",_xlpm.x)))</f>
        <v/>
      </c>
      <c r="V982" t="s">
        <v>39</v>
      </c>
      <c r="W982" t="s">
        <v>46</v>
      </c>
      <c r="Y982" s="46" t="str">
        <f>IF(V982="","",_xlfn.LET(_xlpm.x,VLOOKUP(V982,'Drop-down_menus'!$D$2:$E$13,2,FALSE),IF(_xlpm.x=0,"",_xlpm.x)))</f>
        <v>https://orcid.org/0009-0002-6669-2911</v>
      </c>
      <c r="Z982" s="46" t="str">
        <f>IF(W982="","",_xlfn.LET(_xlpm.x,VLOOKUP(W982,'Drop-down_menus'!$D$2:$E$13,2,FALSE),IF(_xlpm.x=0,"",_xlpm.x)))</f>
        <v>https://orcid.org/0000-0003-0502-8101</v>
      </c>
      <c r="AA982" s="46" t="str">
        <f>IF(X982="","",_xlfn.LET(_xlpm.x,VLOOKUP(X982,'Drop-down_menus'!$D$2:$E$13,2,FALSE),IF(_xlpm.x=0,"",_xlpm.x)))</f>
        <v/>
      </c>
      <c r="AB982" s="14" t="s">
        <v>388</v>
      </c>
      <c r="AC982" s="14" t="s">
        <v>389</v>
      </c>
    </row>
    <row r="983" spans="2:30" ht="13.5" customHeight="1">
      <c r="B983" s="46">
        <v>869</v>
      </c>
      <c r="C983" s="46" t="s">
        <v>131</v>
      </c>
      <c r="D983" s="46" t="b">
        <f>COUNTIF(Events!$B$2:$B$171, C983) &gt; 0</f>
        <v>1</v>
      </c>
      <c r="E983" s="46" t="s">
        <v>322</v>
      </c>
      <c r="F983" s="46" t="s">
        <v>390</v>
      </c>
      <c r="J983" s="46" t="str">
        <f>IF(I983="","",_xlfn.LET(_xlpm.x,VLOOKUP(I983,'2026-01-09_taxon-match'!$A$2:$N$81,4,FALSE),IF(_xlpm.x=0,"",_xlpm.x)))</f>
        <v/>
      </c>
      <c r="L983" s="46" t="str">
        <f>IF(I983="","",_xlfn.LET(_xlpm.x,VLOOKUP(I983,'2026-01-09_taxon-match'!$A$2:$N$81,3,FALSE),IF(_xlpm.x=0,"",_xlpm.x)))</f>
        <v/>
      </c>
      <c r="M983" s="46" t="str">
        <f>IF($I983="","",_xlfn.LET(_xlpm.x,VLOOKUP($I983,'2026-01-09_taxon-match'!$A$2:$N$81,5,FALSE),IF(_xlpm.x=0,"",_xlpm.x)))</f>
        <v/>
      </c>
      <c r="N983" s="46" t="str">
        <f>IF($I983="","",_xlfn.LET(_xlpm.x,VLOOKUP($I983,'2026-01-09_taxon-match'!$A$2:$N$81,6,FALSE),IF(_xlpm.x=0,"",_xlpm.x)))</f>
        <v/>
      </c>
      <c r="O983" s="46" t="str">
        <f>IF($I983="","",_xlfn.LET(_xlpm.x,VLOOKUP($I983,'2026-01-09_taxon-match'!$A$2:$N$81,7,FALSE),IF(_xlpm.x=0,"",_xlpm.x)))</f>
        <v/>
      </c>
      <c r="P983" s="46" t="str">
        <f>IF($I983="","",_xlfn.LET(_xlpm.x,VLOOKUP($I983,'2026-01-09_taxon-match'!$A$2:$N$81,8,FALSE),IF(_xlpm.x=0,"",_xlpm.x)))</f>
        <v/>
      </c>
      <c r="Q983" s="46" t="str">
        <f>IF($I983="","",_xlfn.LET(_xlpm.x,VLOOKUP($I983,'2026-01-09_taxon-match'!$A$2:$N$81,9,FALSE),IF(_xlpm.x=0,"",_xlpm.x)))</f>
        <v/>
      </c>
      <c r="R983" s="46" t="str">
        <f>IF($I983="","",_xlfn.LET(_xlpm.x,VLOOKUP($I983,'2026-01-09_taxon-match'!$A$2:$N$81,10,FALSE),IF(_xlpm.x=0,"",_xlpm.x)))</f>
        <v/>
      </c>
      <c r="S983" s="46" t="str">
        <f>IF($I983="","",_xlfn.LET(_xlpm.x,VLOOKUP($I983,'2026-01-09_taxon-match'!$A$2:$N$81,11,FALSE),IF(_xlpm.x=0,"",_xlpm.x)))</f>
        <v/>
      </c>
      <c r="T983" s="46" t="str">
        <f>IF($I983="","",_xlfn.LET(_xlpm.x,VLOOKUP($I983,'2026-01-09_taxon-match'!$A$2:$N$81,13,FALSE),IF(_xlpm.x=0,"",_xlpm.x)))</f>
        <v/>
      </c>
      <c r="V983" t="s">
        <v>39</v>
      </c>
      <c r="W983" t="s">
        <v>46</v>
      </c>
      <c r="Y983" s="46" t="str">
        <f>IF(V983="","",_xlfn.LET(_xlpm.x,VLOOKUP(V983,'Drop-down_menus'!$D$2:$E$13,2,FALSE),IF(_xlpm.x=0,"",_xlpm.x)))</f>
        <v>https://orcid.org/0009-0002-6669-2911</v>
      </c>
      <c r="Z983" s="46" t="str">
        <f>IF(W983="","",_xlfn.LET(_xlpm.x,VLOOKUP(W983,'Drop-down_menus'!$D$2:$E$13,2,FALSE),IF(_xlpm.x=0,"",_xlpm.x)))</f>
        <v>https://orcid.org/0000-0003-0502-8101</v>
      </c>
      <c r="AA983" s="46" t="str">
        <f>IF(X983="","",_xlfn.LET(_xlpm.x,VLOOKUP(X983,'Drop-down_menus'!$D$2:$E$13,2,FALSE),IF(_xlpm.x=0,"",_xlpm.x)))</f>
        <v/>
      </c>
      <c r="AB983" s="14" t="s">
        <v>388</v>
      </c>
      <c r="AC983" s="14" t="s">
        <v>389</v>
      </c>
    </row>
    <row r="984" spans="2:30" ht="13.5" customHeight="1">
      <c r="B984" s="46">
        <v>870</v>
      </c>
      <c r="C984" s="46" t="s">
        <v>131</v>
      </c>
      <c r="D984" s="46" t="b">
        <f>COUNTIF(Events!$B$2:$B$171, C984) &gt; 0</f>
        <v>1</v>
      </c>
      <c r="E984" s="46" t="s">
        <v>322</v>
      </c>
      <c r="F984" s="46" t="s">
        <v>391</v>
      </c>
      <c r="J984" s="46" t="str">
        <f>IF(I984="","",_xlfn.LET(_xlpm.x,VLOOKUP(I984,'2026-01-09_taxon-match'!$A$2:$N$81,4,FALSE),IF(_xlpm.x=0,"",_xlpm.x)))</f>
        <v/>
      </c>
      <c r="L984" s="46" t="str">
        <f>IF(I984="","",_xlfn.LET(_xlpm.x,VLOOKUP(I984,'2026-01-09_taxon-match'!$A$2:$N$81,3,FALSE),IF(_xlpm.x=0,"",_xlpm.x)))</f>
        <v/>
      </c>
      <c r="M984" s="46" t="str">
        <f>IF($I984="","",_xlfn.LET(_xlpm.x,VLOOKUP($I984,'2026-01-09_taxon-match'!$A$2:$N$81,5,FALSE),IF(_xlpm.x=0,"",_xlpm.x)))</f>
        <v/>
      </c>
      <c r="N984" s="46" t="str">
        <f>IF($I984="","",_xlfn.LET(_xlpm.x,VLOOKUP($I984,'2026-01-09_taxon-match'!$A$2:$N$81,6,FALSE),IF(_xlpm.x=0,"",_xlpm.x)))</f>
        <v/>
      </c>
      <c r="O984" s="46" t="str">
        <f>IF($I984="","",_xlfn.LET(_xlpm.x,VLOOKUP($I984,'2026-01-09_taxon-match'!$A$2:$N$81,7,FALSE),IF(_xlpm.x=0,"",_xlpm.x)))</f>
        <v/>
      </c>
      <c r="P984" s="46" t="str">
        <f>IF($I984="","",_xlfn.LET(_xlpm.x,VLOOKUP($I984,'2026-01-09_taxon-match'!$A$2:$N$81,8,FALSE),IF(_xlpm.x=0,"",_xlpm.x)))</f>
        <v/>
      </c>
      <c r="Q984" s="46" t="str">
        <f>IF($I984="","",_xlfn.LET(_xlpm.x,VLOOKUP($I984,'2026-01-09_taxon-match'!$A$2:$N$81,9,FALSE),IF(_xlpm.x=0,"",_xlpm.x)))</f>
        <v/>
      </c>
      <c r="R984" s="46" t="str">
        <f>IF($I984="","",_xlfn.LET(_xlpm.x,VLOOKUP($I984,'2026-01-09_taxon-match'!$A$2:$N$81,10,FALSE),IF(_xlpm.x=0,"",_xlpm.x)))</f>
        <v/>
      </c>
      <c r="S984" s="46" t="str">
        <f>IF($I984="","",_xlfn.LET(_xlpm.x,VLOOKUP($I984,'2026-01-09_taxon-match'!$A$2:$N$81,11,FALSE),IF(_xlpm.x=0,"",_xlpm.x)))</f>
        <v/>
      </c>
      <c r="T984" s="46" t="str">
        <f>IF($I984="","",_xlfn.LET(_xlpm.x,VLOOKUP($I984,'2026-01-09_taxon-match'!$A$2:$N$81,13,FALSE),IF(_xlpm.x=0,"",_xlpm.x)))</f>
        <v/>
      </c>
      <c r="V984" t="s">
        <v>39</v>
      </c>
      <c r="W984" t="s">
        <v>46</v>
      </c>
      <c r="Y984" s="46" t="str">
        <f>IF(V984="","",_xlfn.LET(_xlpm.x,VLOOKUP(V984,'Drop-down_menus'!$D$2:$E$13,2,FALSE),IF(_xlpm.x=0,"",_xlpm.x)))</f>
        <v>https://orcid.org/0009-0002-6669-2911</v>
      </c>
      <c r="Z984" s="46" t="str">
        <f>IF(W984="","",_xlfn.LET(_xlpm.x,VLOOKUP(W984,'Drop-down_menus'!$D$2:$E$13,2,FALSE),IF(_xlpm.x=0,"",_xlpm.x)))</f>
        <v>https://orcid.org/0000-0003-0502-8101</v>
      </c>
      <c r="AA984" s="46" t="str">
        <f>IF(X984="","",_xlfn.LET(_xlpm.x,VLOOKUP(X984,'Drop-down_menus'!$D$2:$E$13,2,FALSE),IF(_xlpm.x=0,"",_xlpm.x)))</f>
        <v/>
      </c>
      <c r="AB984" s="14" t="s">
        <v>388</v>
      </c>
      <c r="AC984" s="14" t="s">
        <v>389</v>
      </c>
    </row>
    <row r="985" spans="2:30" ht="13.5" customHeight="1">
      <c r="B985" s="46">
        <v>871</v>
      </c>
      <c r="C985" s="46" t="s">
        <v>131</v>
      </c>
      <c r="D985" s="46" t="b">
        <f>COUNTIF(Events!$B$2:$B$171, C985) &gt; 0</f>
        <v>1</v>
      </c>
      <c r="E985" s="46" t="s">
        <v>322</v>
      </c>
      <c r="F985" s="46" t="s">
        <v>392</v>
      </c>
      <c r="J985" s="46" t="str">
        <f>IF(I985="","",_xlfn.LET(_xlpm.x,VLOOKUP(I985,'2026-01-09_taxon-match'!$A$2:$N$81,4,FALSE),IF(_xlpm.x=0,"",_xlpm.x)))</f>
        <v/>
      </c>
      <c r="L985" s="46" t="str">
        <f>IF(I985="","",_xlfn.LET(_xlpm.x,VLOOKUP(I985,'2026-01-09_taxon-match'!$A$2:$N$81,3,FALSE),IF(_xlpm.x=0,"",_xlpm.x)))</f>
        <v/>
      </c>
      <c r="M985" s="46" t="str">
        <f>IF($I985="","",_xlfn.LET(_xlpm.x,VLOOKUP($I985,'2026-01-09_taxon-match'!$A$2:$N$81,5,FALSE),IF(_xlpm.x=0,"",_xlpm.x)))</f>
        <v/>
      </c>
      <c r="N985" s="46" t="str">
        <f>IF($I985="","",_xlfn.LET(_xlpm.x,VLOOKUP($I985,'2026-01-09_taxon-match'!$A$2:$N$81,6,FALSE),IF(_xlpm.x=0,"",_xlpm.x)))</f>
        <v/>
      </c>
      <c r="O985" s="46" t="str">
        <f>IF($I985="","",_xlfn.LET(_xlpm.x,VLOOKUP($I985,'2026-01-09_taxon-match'!$A$2:$N$81,7,FALSE),IF(_xlpm.x=0,"",_xlpm.x)))</f>
        <v/>
      </c>
      <c r="P985" s="46" t="str">
        <f>IF($I985="","",_xlfn.LET(_xlpm.x,VLOOKUP($I985,'2026-01-09_taxon-match'!$A$2:$N$81,8,FALSE),IF(_xlpm.x=0,"",_xlpm.x)))</f>
        <v/>
      </c>
      <c r="Q985" s="46" t="str">
        <f>IF($I985="","",_xlfn.LET(_xlpm.x,VLOOKUP($I985,'2026-01-09_taxon-match'!$A$2:$N$81,9,FALSE),IF(_xlpm.x=0,"",_xlpm.x)))</f>
        <v/>
      </c>
      <c r="R985" s="46" t="str">
        <f>IF($I985="","",_xlfn.LET(_xlpm.x,VLOOKUP($I985,'2026-01-09_taxon-match'!$A$2:$N$81,10,FALSE),IF(_xlpm.x=0,"",_xlpm.x)))</f>
        <v/>
      </c>
      <c r="S985" s="46" t="str">
        <f>IF($I985="","",_xlfn.LET(_xlpm.x,VLOOKUP($I985,'2026-01-09_taxon-match'!$A$2:$N$81,11,FALSE),IF(_xlpm.x=0,"",_xlpm.x)))</f>
        <v/>
      </c>
      <c r="T985" s="46" t="str">
        <f>IF($I985="","",_xlfn.LET(_xlpm.x,VLOOKUP($I985,'2026-01-09_taxon-match'!$A$2:$N$81,13,FALSE),IF(_xlpm.x=0,"",_xlpm.x)))</f>
        <v/>
      </c>
      <c r="V985" t="s">
        <v>39</v>
      </c>
      <c r="W985" t="s">
        <v>46</v>
      </c>
      <c r="Y985" s="46" t="str">
        <f>IF(V985="","",_xlfn.LET(_xlpm.x,VLOOKUP(V985,'Drop-down_menus'!$D$2:$E$13,2,FALSE),IF(_xlpm.x=0,"",_xlpm.x)))</f>
        <v>https://orcid.org/0009-0002-6669-2911</v>
      </c>
      <c r="Z985" s="46" t="str">
        <f>IF(W985="","",_xlfn.LET(_xlpm.x,VLOOKUP(W985,'Drop-down_menus'!$D$2:$E$13,2,FALSE),IF(_xlpm.x=0,"",_xlpm.x)))</f>
        <v>https://orcid.org/0000-0003-0502-8101</v>
      </c>
      <c r="AA985" s="46" t="str">
        <f>IF(X985="","",_xlfn.LET(_xlpm.x,VLOOKUP(X985,'Drop-down_menus'!$D$2:$E$13,2,FALSE),IF(_xlpm.x=0,"",_xlpm.x)))</f>
        <v/>
      </c>
      <c r="AB985" s="14" t="s">
        <v>388</v>
      </c>
      <c r="AC985" s="14" t="s">
        <v>389</v>
      </c>
      <c r="AD985" s="46" t="s">
        <v>393</v>
      </c>
    </row>
    <row r="986" spans="2:30" ht="13.5" customHeight="1">
      <c r="B986" s="46">
        <v>872</v>
      </c>
      <c r="C986" s="46" t="s">
        <v>131</v>
      </c>
      <c r="D986" s="46" t="b">
        <f>COUNTIF(Events!$B$2:$B$171, C986) &gt; 0</f>
        <v>1</v>
      </c>
      <c r="E986" s="46" t="s">
        <v>322</v>
      </c>
      <c r="F986" s="46" t="s">
        <v>394</v>
      </c>
      <c r="J986" s="46" t="str">
        <f>IF(I986="","",_xlfn.LET(_xlpm.x,VLOOKUP(I986,'2026-01-09_taxon-match'!$A$2:$N$81,4,FALSE),IF(_xlpm.x=0,"",_xlpm.x)))</f>
        <v/>
      </c>
      <c r="L986" s="46" t="str">
        <f>IF(I986="","",_xlfn.LET(_xlpm.x,VLOOKUP(I986,'2026-01-09_taxon-match'!$A$2:$N$81,3,FALSE),IF(_xlpm.x=0,"",_xlpm.x)))</f>
        <v/>
      </c>
      <c r="M986" s="46" t="str">
        <f>IF($I986="","",_xlfn.LET(_xlpm.x,VLOOKUP($I986,'2026-01-09_taxon-match'!$A$2:$N$81,5,FALSE),IF(_xlpm.x=0,"",_xlpm.x)))</f>
        <v/>
      </c>
      <c r="N986" s="46" t="str">
        <f>IF($I986="","",_xlfn.LET(_xlpm.x,VLOOKUP($I986,'2026-01-09_taxon-match'!$A$2:$N$81,6,FALSE),IF(_xlpm.x=0,"",_xlpm.x)))</f>
        <v/>
      </c>
      <c r="O986" s="46" t="str">
        <f>IF($I986="","",_xlfn.LET(_xlpm.x,VLOOKUP($I986,'2026-01-09_taxon-match'!$A$2:$N$81,7,FALSE),IF(_xlpm.x=0,"",_xlpm.x)))</f>
        <v/>
      </c>
      <c r="P986" s="46" t="str">
        <f>IF($I986="","",_xlfn.LET(_xlpm.x,VLOOKUP($I986,'2026-01-09_taxon-match'!$A$2:$N$81,8,FALSE),IF(_xlpm.x=0,"",_xlpm.x)))</f>
        <v/>
      </c>
      <c r="Q986" s="46" t="str">
        <f>IF($I986="","",_xlfn.LET(_xlpm.x,VLOOKUP($I986,'2026-01-09_taxon-match'!$A$2:$N$81,9,FALSE),IF(_xlpm.x=0,"",_xlpm.x)))</f>
        <v/>
      </c>
      <c r="R986" s="46" t="str">
        <f>IF($I986="","",_xlfn.LET(_xlpm.x,VLOOKUP($I986,'2026-01-09_taxon-match'!$A$2:$N$81,10,FALSE),IF(_xlpm.x=0,"",_xlpm.x)))</f>
        <v/>
      </c>
      <c r="S986" s="46" t="str">
        <f>IF($I986="","",_xlfn.LET(_xlpm.x,VLOOKUP($I986,'2026-01-09_taxon-match'!$A$2:$N$81,11,FALSE),IF(_xlpm.x=0,"",_xlpm.x)))</f>
        <v/>
      </c>
      <c r="T986" s="46" t="str">
        <f>IF($I986="","",_xlfn.LET(_xlpm.x,VLOOKUP($I986,'2026-01-09_taxon-match'!$A$2:$N$81,13,FALSE),IF(_xlpm.x=0,"",_xlpm.x)))</f>
        <v/>
      </c>
      <c r="V986" t="s">
        <v>39</v>
      </c>
      <c r="W986" t="s">
        <v>46</v>
      </c>
      <c r="Y986" s="46" t="str">
        <f>IF(V986="","",_xlfn.LET(_xlpm.x,VLOOKUP(V986,'Drop-down_menus'!$D$2:$E$13,2,FALSE),IF(_xlpm.x=0,"",_xlpm.x)))</f>
        <v>https://orcid.org/0009-0002-6669-2911</v>
      </c>
      <c r="Z986" s="46" t="str">
        <f>IF(W986="","",_xlfn.LET(_xlpm.x,VLOOKUP(W986,'Drop-down_menus'!$D$2:$E$13,2,FALSE),IF(_xlpm.x=0,"",_xlpm.x)))</f>
        <v>https://orcid.org/0000-0003-0502-8101</v>
      </c>
      <c r="AA986" s="46" t="str">
        <f>IF(X986="","",_xlfn.LET(_xlpm.x,VLOOKUP(X986,'Drop-down_menus'!$D$2:$E$13,2,FALSE),IF(_xlpm.x=0,"",_xlpm.x)))</f>
        <v/>
      </c>
      <c r="AB986" s="14" t="s">
        <v>388</v>
      </c>
      <c r="AC986" s="14" t="s">
        <v>389</v>
      </c>
    </row>
    <row r="987" spans="2:30" ht="13.5" customHeight="1">
      <c r="B987" s="46">
        <v>873</v>
      </c>
      <c r="C987" s="46" t="s">
        <v>131</v>
      </c>
      <c r="D987" s="46" t="b">
        <f>COUNTIF(Events!$B$2:$B$171, C987) &gt; 0</f>
        <v>1</v>
      </c>
      <c r="E987" s="46" t="s">
        <v>322</v>
      </c>
      <c r="F987" s="46" t="s">
        <v>395</v>
      </c>
      <c r="J987" s="46" t="str">
        <f>IF(I987="","",_xlfn.LET(_xlpm.x,VLOOKUP(I987,'2026-01-09_taxon-match'!$A$2:$N$81,4,FALSE),IF(_xlpm.x=0,"",_xlpm.x)))</f>
        <v/>
      </c>
      <c r="L987" s="46" t="str">
        <f>IF(I987="","",_xlfn.LET(_xlpm.x,VLOOKUP(I987,'2026-01-09_taxon-match'!$A$2:$N$81,3,FALSE),IF(_xlpm.x=0,"",_xlpm.x)))</f>
        <v/>
      </c>
      <c r="M987" s="46" t="str">
        <f>IF($I987="","",_xlfn.LET(_xlpm.x,VLOOKUP($I987,'2026-01-09_taxon-match'!$A$2:$N$81,5,FALSE),IF(_xlpm.x=0,"",_xlpm.x)))</f>
        <v/>
      </c>
      <c r="N987" s="46" t="str">
        <f>IF($I987="","",_xlfn.LET(_xlpm.x,VLOOKUP($I987,'2026-01-09_taxon-match'!$A$2:$N$81,6,FALSE),IF(_xlpm.x=0,"",_xlpm.x)))</f>
        <v/>
      </c>
      <c r="O987" s="46" t="str">
        <f>IF($I987="","",_xlfn.LET(_xlpm.x,VLOOKUP($I987,'2026-01-09_taxon-match'!$A$2:$N$81,7,FALSE),IF(_xlpm.x=0,"",_xlpm.x)))</f>
        <v/>
      </c>
      <c r="P987" s="46" t="str">
        <f>IF($I987="","",_xlfn.LET(_xlpm.x,VLOOKUP($I987,'2026-01-09_taxon-match'!$A$2:$N$81,8,FALSE),IF(_xlpm.x=0,"",_xlpm.x)))</f>
        <v/>
      </c>
      <c r="Q987" s="46" t="str">
        <f>IF($I987="","",_xlfn.LET(_xlpm.x,VLOOKUP($I987,'2026-01-09_taxon-match'!$A$2:$N$81,9,FALSE),IF(_xlpm.x=0,"",_xlpm.x)))</f>
        <v/>
      </c>
      <c r="R987" s="46" t="str">
        <f>IF($I987="","",_xlfn.LET(_xlpm.x,VLOOKUP($I987,'2026-01-09_taxon-match'!$A$2:$N$81,10,FALSE),IF(_xlpm.x=0,"",_xlpm.x)))</f>
        <v/>
      </c>
      <c r="S987" s="46" t="str">
        <f>IF($I987="","",_xlfn.LET(_xlpm.x,VLOOKUP($I987,'2026-01-09_taxon-match'!$A$2:$N$81,11,FALSE),IF(_xlpm.x=0,"",_xlpm.x)))</f>
        <v/>
      </c>
      <c r="T987" s="46" t="str">
        <f>IF($I987="","",_xlfn.LET(_xlpm.x,VLOOKUP($I987,'2026-01-09_taxon-match'!$A$2:$N$81,13,FALSE),IF(_xlpm.x=0,"",_xlpm.x)))</f>
        <v/>
      </c>
      <c r="V987" t="s">
        <v>39</v>
      </c>
      <c r="W987" t="s">
        <v>46</v>
      </c>
      <c r="Y987" s="46" t="str">
        <f>IF(V987="","",_xlfn.LET(_xlpm.x,VLOOKUP(V987,'Drop-down_menus'!$D$2:$E$13,2,FALSE),IF(_xlpm.x=0,"",_xlpm.x)))</f>
        <v>https://orcid.org/0009-0002-6669-2911</v>
      </c>
      <c r="Z987" s="46" t="str">
        <f>IF(W987="","",_xlfn.LET(_xlpm.x,VLOOKUP(W987,'Drop-down_menus'!$D$2:$E$13,2,FALSE),IF(_xlpm.x=0,"",_xlpm.x)))</f>
        <v>https://orcid.org/0000-0003-0502-8101</v>
      </c>
      <c r="AA987" s="46" t="str">
        <f>IF(X987="","",_xlfn.LET(_xlpm.x,VLOOKUP(X987,'Drop-down_menus'!$D$2:$E$13,2,FALSE),IF(_xlpm.x=0,"",_xlpm.x)))</f>
        <v/>
      </c>
      <c r="AB987" s="14" t="s">
        <v>388</v>
      </c>
      <c r="AC987" s="14" t="s">
        <v>389</v>
      </c>
    </row>
    <row r="988" spans="2:30" ht="13.5" customHeight="1">
      <c r="B988" s="46">
        <v>874</v>
      </c>
      <c r="C988" s="46" t="s">
        <v>131</v>
      </c>
      <c r="D988" s="46" t="b">
        <f>COUNTIF(Events!$B$2:$B$171, C988) &gt; 0</f>
        <v>1</v>
      </c>
      <c r="E988" s="46" t="s">
        <v>322</v>
      </c>
      <c r="F988" s="46" t="s">
        <v>396</v>
      </c>
      <c r="J988" s="46" t="str">
        <f>IF(I988="","",_xlfn.LET(_xlpm.x,VLOOKUP(I988,'2026-01-09_taxon-match'!$A$2:$N$81,4,FALSE),IF(_xlpm.x=0,"",_xlpm.x)))</f>
        <v/>
      </c>
      <c r="L988" s="46" t="str">
        <f>IF(I988="","",_xlfn.LET(_xlpm.x,VLOOKUP(I988,'2026-01-09_taxon-match'!$A$2:$N$81,3,FALSE),IF(_xlpm.x=0,"",_xlpm.x)))</f>
        <v/>
      </c>
      <c r="M988" s="46" t="str">
        <f>IF($I988="","",_xlfn.LET(_xlpm.x,VLOOKUP($I988,'2026-01-09_taxon-match'!$A$2:$N$81,5,FALSE),IF(_xlpm.x=0,"",_xlpm.x)))</f>
        <v/>
      </c>
      <c r="N988" s="46" t="str">
        <f>IF($I988="","",_xlfn.LET(_xlpm.x,VLOOKUP($I988,'2026-01-09_taxon-match'!$A$2:$N$81,6,FALSE),IF(_xlpm.x=0,"",_xlpm.x)))</f>
        <v/>
      </c>
      <c r="O988" s="46" t="str">
        <f>IF($I988="","",_xlfn.LET(_xlpm.x,VLOOKUP($I988,'2026-01-09_taxon-match'!$A$2:$N$81,7,FALSE),IF(_xlpm.x=0,"",_xlpm.x)))</f>
        <v/>
      </c>
      <c r="P988" s="46" t="str">
        <f>IF($I988="","",_xlfn.LET(_xlpm.x,VLOOKUP($I988,'2026-01-09_taxon-match'!$A$2:$N$81,8,FALSE),IF(_xlpm.x=0,"",_xlpm.x)))</f>
        <v/>
      </c>
      <c r="Q988" s="46" t="str">
        <f>IF($I988="","",_xlfn.LET(_xlpm.x,VLOOKUP($I988,'2026-01-09_taxon-match'!$A$2:$N$81,9,FALSE),IF(_xlpm.x=0,"",_xlpm.x)))</f>
        <v/>
      </c>
      <c r="R988" s="46" t="str">
        <f>IF($I988="","",_xlfn.LET(_xlpm.x,VLOOKUP($I988,'2026-01-09_taxon-match'!$A$2:$N$81,10,FALSE),IF(_xlpm.x=0,"",_xlpm.x)))</f>
        <v/>
      </c>
      <c r="S988" s="46" t="str">
        <f>IF($I988="","",_xlfn.LET(_xlpm.x,VLOOKUP($I988,'2026-01-09_taxon-match'!$A$2:$N$81,11,FALSE),IF(_xlpm.x=0,"",_xlpm.x)))</f>
        <v/>
      </c>
      <c r="T988" s="46" t="str">
        <f>IF($I988="","",_xlfn.LET(_xlpm.x,VLOOKUP($I988,'2026-01-09_taxon-match'!$A$2:$N$81,13,FALSE),IF(_xlpm.x=0,"",_xlpm.x)))</f>
        <v/>
      </c>
      <c r="V988" t="s">
        <v>39</v>
      </c>
      <c r="W988" t="s">
        <v>46</v>
      </c>
      <c r="Y988" s="46" t="str">
        <f>IF(V988="","",_xlfn.LET(_xlpm.x,VLOOKUP(V988,'Drop-down_menus'!$D$2:$E$13,2,FALSE),IF(_xlpm.x=0,"",_xlpm.x)))</f>
        <v>https://orcid.org/0009-0002-6669-2911</v>
      </c>
      <c r="Z988" s="46" t="str">
        <f>IF(W988="","",_xlfn.LET(_xlpm.x,VLOOKUP(W988,'Drop-down_menus'!$D$2:$E$13,2,FALSE),IF(_xlpm.x=0,"",_xlpm.x)))</f>
        <v>https://orcid.org/0000-0003-0502-8101</v>
      </c>
      <c r="AA988" s="46" t="str">
        <f>IF(X988="","",_xlfn.LET(_xlpm.x,VLOOKUP(X988,'Drop-down_menus'!$D$2:$E$13,2,FALSE),IF(_xlpm.x=0,"",_xlpm.x)))</f>
        <v/>
      </c>
      <c r="AB988" s="14" t="s">
        <v>388</v>
      </c>
      <c r="AC988" s="14" t="s">
        <v>389</v>
      </c>
    </row>
    <row r="989" spans="2:30" ht="13.5" customHeight="1">
      <c r="B989" s="46">
        <v>875</v>
      </c>
      <c r="C989" s="46" t="s">
        <v>131</v>
      </c>
      <c r="D989" s="46" t="b">
        <f>COUNTIF(Events!$B$2:$B$171, C989) &gt; 0</f>
        <v>1</v>
      </c>
      <c r="E989" s="46" t="s">
        <v>322</v>
      </c>
      <c r="F989" s="46" t="s">
        <v>397</v>
      </c>
      <c r="J989" s="46" t="str">
        <f>IF(I989="","",_xlfn.LET(_xlpm.x,VLOOKUP(I989,'2026-01-09_taxon-match'!$A$2:$N$81,4,FALSE),IF(_xlpm.x=0,"",_xlpm.x)))</f>
        <v/>
      </c>
      <c r="L989" s="46" t="str">
        <f>IF(I989="","",_xlfn.LET(_xlpm.x,VLOOKUP(I989,'2026-01-09_taxon-match'!$A$2:$N$81,3,FALSE),IF(_xlpm.x=0,"",_xlpm.x)))</f>
        <v/>
      </c>
      <c r="M989" s="46" t="str">
        <f>IF($I989="","",_xlfn.LET(_xlpm.x,VLOOKUP($I989,'2026-01-09_taxon-match'!$A$2:$N$81,5,FALSE),IF(_xlpm.x=0,"",_xlpm.x)))</f>
        <v/>
      </c>
      <c r="N989" s="46" t="str">
        <f>IF($I989="","",_xlfn.LET(_xlpm.x,VLOOKUP($I989,'2026-01-09_taxon-match'!$A$2:$N$81,6,FALSE),IF(_xlpm.x=0,"",_xlpm.x)))</f>
        <v/>
      </c>
      <c r="O989" s="46" t="str">
        <f>IF($I989="","",_xlfn.LET(_xlpm.x,VLOOKUP($I989,'2026-01-09_taxon-match'!$A$2:$N$81,7,FALSE),IF(_xlpm.x=0,"",_xlpm.x)))</f>
        <v/>
      </c>
      <c r="P989" s="46" t="str">
        <f>IF($I989="","",_xlfn.LET(_xlpm.x,VLOOKUP($I989,'2026-01-09_taxon-match'!$A$2:$N$81,8,FALSE),IF(_xlpm.x=0,"",_xlpm.x)))</f>
        <v/>
      </c>
      <c r="Q989" s="46" t="str">
        <f>IF($I989="","",_xlfn.LET(_xlpm.x,VLOOKUP($I989,'2026-01-09_taxon-match'!$A$2:$N$81,9,FALSE),IF(_xlpm.x=0,"",_xlpm.x)))</f>
        <v/>
      </c>
      <c r="R989" s="46" t="str">
        <f>IF($I989="","",_xlfn.LET(_xlpm.x,VLOOKUP($I989,'2026-01-09_taxon-match'!$A$2:$N$81,10,FALSE),IF(_xlpm.x=0,"",_xlpm.x)))</f>
        <v/>
      </c>
      <c r="S989" s="46" t="str">
        <f>IF($I989="","",_xlfn.LET(_xlpm.x,VLOOKUP($I989,'2026-01-09_taxon-match'!$A$2:$N$81,11,FALSE),IF(_xlpm.x=0,"",_xlpm.x)))</f>
        <v/>
      </c>
      <c r="T989" s="46" t="str">
        <f>IF($I989="","",_xlfn.LET(_xlpm.x,VLOOKUP($I989,'2026-01-09_taxon-match'!$A$2:$N$81,13,FALSE),IF(_xlpm.x=0,"",_xlpm.x)))</f>
        <v/>
      </c>
      <c r="V989" t="s">
        <v>39</v>
      </c>
      <c r="W989" t="s">
        <v>46</v>
      </c>
      <c r="Y989" s="46" t="str">
        <f>IF(V989="","",_xlfn.LET(_xlpm.x,VLOOKUP(V989,'Drop-down_menus'!$D$2:$E$13,2,FALSE),IF(_xlpm.x=0,"",_xlpm.x)))</f>
        <v>https://orcid.org/0009-0002-6669-2911</v>
      </c>
      <c r="Z989" s="46" t="str">
        <f>IF(W989="","",_xlfn.LET(_xlpm.x,VLOOKUP(W989,'Drop-down_menus'!$D$2:$E$13,2,FALSE),IF(_xlpm.x=0,"",_xlpm.x)))</f>
        <v>https://orcid.org/0000-0003-0502-8101</v>
      </c>
      <c r="AA989" s="46" t="str">
        <f>IF(X989="","",_xlfn.LET(_xlpm.x,VLOOKUP(X989,'Drop-down_menus'!$D$2:$E$13,2,FALSE),IF(_xlpm.x=0,"",_xlpm.x)))</f>
        <v/>
      </c>
      <c r="AB989" s="14" t="s">
        <v>388</v>
      </c>
      <c r="AC989" s="14" t="s">
        <v>389</v>
      </c>
    </row>
    <row r="990" spans="2:30" ht="13.5" customHeight="1">
      <c r="B990" s="46">
        <v>876</v>
      </c>
      <c r="C990" s="46" t="s">
        <v>131</v>
      </c>
      <c r="D990" s="46" t="b">
        <f>COUNTIF(Events!$B$2:$B$171, C990) &gt; 0</f>
        <v>1</v>
      </c>
      <c r="E990" s="46" t="s">
        <v>322</v>
      </c>
      <c r="F990" s="46" t="s">
        <v>398</v>
      </c>
      <c r="J990" s="46" t="str">
        <f>IF(I990="","",_xlfn.LET(_xlpm.x,VLOOKUP(I990,'2026-01-09_taxon-match'!$A$2:$N$81,4,FALSE),IF(_xlpm.x=0,"",_xlpm.x)))</f>
        <v/>
      </c>
      <c r="L990" s="46" t="str">
        <f>IF(I990="","",_xlfn.LET(_xlpm.x,VLOOKUP(I990,'2026-01-09_taxon-match'!$A$2:$N$81,3,FALSE),IF(_xlpm.x=0,"",_xlpm.x)))</f>
        <v/>
      </c>
      <c r="M990" s="46" t="str">
        <f>IF($I990="","",_xlfn.LET(_xlpm.x,VLOOKUP($I990,'2026-01-09_taxon-match'!$A$2:$N$81,5,FALSE),IF(_xlpm.x=0,"",_xlpm.x)))</f>
        <v/>
      </c>
      <c r="N990" s="46" t="str">
        <f>IF($I990="","",_xlfn.LET(_xlpm.x,VLOOKUP($I990,'2026-01-09_taxon-match'!$A$2:$N$81,6,FALSE),IF(_xlpm.x=0,"",_xlpm.x)))</f>
        <v/>
      </c>
      <c r="O990" s="46" t="str">
        <f>IF($I990="","",_xlfn.LET(_xlpm.x,VLOOKUP($I990,'2026-01-09_taxon-match'!$A$2:$N$81,7,FALSE),IF(_xlpm.x=0,"",_xlpm.x)))</f>
        <v/>
      </c>
      <c r="P990" s="46" t="str">
        <f>IF($I990="","",_xlfn.LET(_xlpm.x,VLOOKUP($I990,'2026-01-09_taxon-match'!$A$2:$N$81,8,FALSE),IF(_xlpm.x=0,"",_xlpm.x)))</f>
        <v/>
      </c>
      <c r="Q990" s="46" t="str">
        <f>IF($I990="","",_xlfn.LET(_xlpm.x,VLOOKUP($I990,'2026-01-09_taxon-match'!$A$2:$N$81,9,FALSE),IF(_xlpm.x=0,"",_xlpm.x)))</f>
        <v/>
      </c>
      <c r="R990" s="46" t="str">
        <f>IF($I990="","",_xlfn.LET(_xlpm.x,VLOOKUP($I990,'2026-01-09_taxon-match'!$A$2:$N$81,10,FALSE),IF(_xlpm.x=0,"",_xlpm.x)))</f>
        <v/>
      </c>
      <c r="S990" s="46" t="str">
        <f>IF($I990="","",_xlfn.LET(_xlpm.x,VLOOKUP($I990,'2026-01-09_taxon-match'!$A$2:$N$81,11,FALSE),IF(_xlpm.x=0,"",_xlpm.x)))</f>
        <v/>
      </c>
      <c r="T990" s="46" t="str">
        <f>IF($I990="","",_xlfn.LET(_xlpm.x,VLOOKUP($I990,'2026-01-09_taxon-match'!$A$2:$N$81,13,FALSE),IF(_xlpm.x=0,"",_xlpm.x)))</f>
        <v/>
      </c>
      <c r="V990" t="s">
        <v>39</v>
      </c>
      <c r="W990" t="s">
        <v>46</v>
      </c>
      <c r="Y990" s="46" t="str">
        <f>IF(V990="","",_xlfn.LET(_xlpm.x,VLOOKUP(V990,'Drop-down_menus'!$D$2:$E$13,2,FALSE),IF(_xlpm.x=0,"",_xlpm.x)))</f>
        <v>https://orcid.org/0009-0002-6669-2911</v>
      </c>
      <c r="Z990" s="46" t="str">
        <f>IF(W990="","",_xlfn.LET(_xlpm.x,VLOOKUP(W990,'Drop-down_menus'!$D$2:$E$13,2,FALSE),IF(_xlpm.x=0,"",_xlpm.x)))</f>
        <v>https://orcid.org/0000-0003-0502-8101</v>
      </c>
      <c r="AA990" s="46" t="str">
        <f>IF(X990="","",_xlfn.LET(_xlpm.x,VLOOKUP(X990,'Drop-down_menus'!$D$2:$E$13,2,FALSE),IF(_xlpm.x=0,"",_xlpm.x)))</f>
        <v/>
      </c>
      <c r="AB990" s="14" t="s">
        <v>388</v>
      </c>
      <c r="AC990" s="14" t="s">
        <v>389</v>
      </c>
      <c r="AD990" s="46" t="s">
        <v>339</v>
      </c>
    </row>
    <row r="991" spans="2:30" ht="13.5" customHeight="1">
      <c r="B991" s="46">
        <v>877</v>
      </c>
      <c r="C991" s="46" t="s">
        <v>131</v>
      </c>
      <c r="D991" s="46" t="b">
        <f>COUNTIF(Events!$B$2:$B$171, C991) &gt; 0</f>
        <v>1</v>
      </c>
      <c r="E991" s="46" t="s">
        <v>322</v>
      </c>
      <c r="F991" s="46" t="s">
        <v>399</v>
      </c>
      <c r="J991" s="46" t="str">
        <f>IF(I991="","",_xlfn.LET(_xlpm.x,VLOOKUP(I991,'2026-01-09_taxon-match'!$A$2:$N$81,4,FALSE),IF(_xlpm.x=0,"",_xlpm.x)))</f>
        <v/>
      </c>
      <c r="L991" s="46" t="str">
        <f>IF(I991="","",_xlfn.LET(_xlpm.x,VLOOKUP(I991,'2026-01-09_taxon-match'!$A$2:$N$81,3,FALSE),IF(_xlpm.x=0,"",_xlpm.x)))</f>
        <v/>
      </c>
      <c r="M991" s="46" t="str">
        <f>IF($I991="","",_xlfn.LET(_xlpm.x,VLOOKUP($I991,'2026-01-09_taxon-match'!$A$2:$N$81,5,FALSE),IF(_xlpm.x=0,"",_xlpm.x)))</f>
        <v/>
      </c>
      <c r="N991" s="46" t="str">
        <f>IF($I991="","",_xlfn.LET(_xlpm.x,VLOOKUP($I991,'2026-01-09_taxon-match'!$A$2:$N$81,6,FALSE),IF(_xlpm.x=0,"",_xlpm.x)))</f>
        <v/>
      </c>
      <c r="O991" s="46" t="str">
        <f>IF($I991="","",_xlfn.LET(_xlpm.x,VLOOKUP($I991,'2026-01-09_taxon-match'!$A$2:$N$81,7,FALSE),IF(_xlpm.x=0,"",_xlpm.x)))</f>
        <v/>
      </c>
      <c r="P991" s="46" t="str">
        <f>IF($I991="","",_xlfn.LET(_xlpm.x,VLOOKUP($I991,'2026-01-09_taxon-match'!$A$2:$N$81,8,FALSE),IF(_xlpm.x=0,"",_xlpm.x)))</f>
        <v/>
      </c>
      <c r="Q991" s="46" t="str">
        <f>IF($I991="","",_xlfn.LET(_xlpm.x,VLOOKUP($I991,'2026-01-09_taxon-match'!$A$2:$N$81,9,FALSE),IF(_xlpm.x=0,"",_xlpm.x)))</f>
        <v/>
      </c>
      <c r="R991" s="46" t="str">
        <f>IF($I991="","",_xlfn.LET(_xlpm.x,VLOOKUP($I991,'2026-01-09_taxon-match'!$A$2:$N$81,10,FALSE),IF(_xlpm.x=0,"",_xlpm.x)))</f>
        <v/>
      </c>
      <c r="S991" s="46" t="str">
        <f>IF($I991="","",_xlfn.LET(_xlpm.x,VLOOKUP($I991,'2026-01-09_taxon-match'!$A$2:$N$81,11,FALSE),IF(_xlpm.x=0,"",_xlpm.x)))</f>
        <v/>
      </c>
      <c r="T991" s="46" t="str">
        <f>IF($I991="","",_xlfn.LET(_xlpm.x,VLOOKUP($I991,'2026-01-09_taxon-match'!$A$2:$N$81,13,FALSE),IF(_xlpm.x=0,"",_xlpm.x)))</f>
        <v/>
      </c>
      <c r="V991" t="s">
        <v>39</v>
      </c>
      <c r="W991" t="s">
        <v>46</v>
      </c>
      <c r="Y991" s="46" t="str">
        <f>IF(V991="","",_xlfn.LET(_xlpm.x,VLOOKUP(V991,'Drop-down_menus'!$D$2:$E$13,2,FALSE),IF(_xlpm.x=0,"",_xlpm.x)))</f>
        <v>https://orcid.org/0009-0002-6669-2911</v>
      </c>
      <c r="Z991" s="46" t="str">
        <f>IF(W991="","",_xlfn.LET(_xlpm.x,VLOOKUP(W991,'Drop-down_menus'!$D$2:$E$13,2,FALSE),IF(_xlpm.x=0,"",_xlpm.x)))</f>
        <v>https://orcid.org/0000-0003-0502-8101</v>
      </c>
      <c r="AA991" s="46" t="str">
        <f>IF(X991="","",_xlfn.LET(_xlpm.x,VLOOKUP(X991,'Drop-down_menus'!$D$2:$E$13,2,FALSE),IF(_xlpm.x=0,"",_xlpm.x)))</f>
        <v/>
      </c>
      <c r="AB991" s="14" t="s">
        <v>388</v>
      </c>
      <c r="AC991" s="14" t="s">
        <v>389</v>
      </c>
      <c r="AD991" s="46" t="s">
        <v>339</v>
      </c>
    </row>
    <row r="992" spans="2:30" ht="13.5" customHeight="1">
      <c r="B992" s="46">
        <v>878</v>
      </c>
      <c r="C992" s="46" t="s">
        <v>131</v>
      </c>
      <c r="D992" s="46" t="b">
        <f>COUNTIF(Events!$B$2:$B$171, C992) &gt; 0</f>
        <v>1</v>
      </c>
      <c r="E992" s="46" t="s">
        <v>322</v>
      </c>
      <c r="F992" s="46" t="s">
        <v>400</v>
      </c>
      <c r="J992" s="46" t="str">
        <f>IF(I992="","",_xlfn.LET(_xlpm.x,VLOOKUP(I992,'2026-01-09_taxon-match'!$A$2:$N$81,4,FALSE),IF(_xlpm.x=0,"",_xlpm.x)))</f>
        <v/>
      </c>
      <c r="L992" s="46" t="str">
        <f>IF(I992="","",_xlfn.LET(_xlpm.x,VLOOKUP(I992,'2026-01-09_taxon-match'!$A$2:$N$81,3,FALSE),IF(_xlpm.x=0,"",_xlpm.x)))</f>
        <v/>
      </c>
      <c r="M992" s="46" t="str">
        <f>IF($I992="","",_xlfn.LET(_xlpm.x,VLOOKUP($I992,'2026-01-09_taxon-match'!$A$2:$N$81,5,FALSE),IF(_xlpm.x=0,"",_xlpm.x)))</f>
        <v/>
      </c>
      <c r="N992" s="46" t="str">
        <f>IF($I992="","",_xlfn.LET(_xlpm.x,VLOOKUP($I992,'2026-01-09_taxon-match'!$A$2:$N$81,6,FALSE),IF(_xlpm.x=0,"",_xlpm.x)))</f>
        <v/>
      </c>
      <c r="O992" s="46" t="str">
        <f>IF($I992="","",_xlfn.LET(_xlpm.x,VLOOKUP($I992,'2026-01-09_taxon-match'!$A$2:$N$81,7,FALSE),IF(_xlpm.x=0,"",_xlpm.x)))</f>
        <v/>
      </c>
      <c r="P992" s="46" t="str">
        <f>IF($I992="","",_xlfn.LET(_xlpm.x,VLOOKUP($I992,'2026-01-09_taxon-match'!$A$2:$N$81,8,FALSE),IF(_xlpm.x=0,"",_xlpm.x)))</f>
        <v/>
      </c>
      <c r="Q992" s="46" t="str">
        <f>IF($I992="","",_xlfn.LET(_xlpm.x,VLOOKUP($I992,'2026-01-09_taxon-match'!$A$2:$N$81,9,FALSE),IF(_xlpm.x=0,"",_xlpm.x)))</f>
        <v/>
      </c>
      <c r="R992" s="46" t="str">
        <f>IF($I992="","",_xlfn.LET(_xlpm.x,VLOOKUP($I992,'2026-01-09_taxon-match'!$A$2:$N$81,10,FALSE),IF(_xlpm.x=0,"",_xlpm.x)))</f>
        <v/>
      </c>
      <c r="S992" s="46" t="str">
        <f>IF($I992="","",_xlfn.LET(_xlpm.x,VLOOKUP($I992,'2026-01-09_taxon-match'!$A$2:$N$81,11,FALSE),IF(_xlpm.x=0,"",_xlpm.x)))</f>
        <v/>
      </c>
      <c r="T992" s="46" t="str">
        <f>IF($I992="","",_xlfn.LET(_xlpm.x,VLOOKUP($I992,'2026-01-09_taxon-match'!$A$2:$N$81,13,FALSE),IF(_xlpm.x=0,"",_xlpm.x)))</f>
        <v/>
      </c>
      <c r="V992" t="s">
        <v>39</v>
      </c>
      <c r="W992" t="s">
        <v>46</v>
      </c>
      <c r="Y992" s="46" t="str">
        <f>IF(V992="","",_xlfn.LET(_xlpm.x,VLOOKUP(V992,'Drop-down_menus'!$D$2:$E$13,2,FALSE),IF(_xlpm.x=0,"",_xlpm.x)))</f>
        <v>https://orcid.org/0009-0002-6669-2911</v>
      </c>
      <c r="Z992" s="46" t="str">
        <f>IF(W992="","",_xlfn.LET(_xlpm.x,VLOOKUP(W992,'Drop-down_menus'!$D$2:$E$13,2,FALSE),IF(_xlpm.x=0,"",_xlpm.x)))</f>
        <v>https://orcid.org/0000-0003-0502-8101</v>
      </c>
      <c r="AA992" s="46" t="str">
        <f>IF(X992="","",_xlfn.LET(_xlpm.x,VLOOKUP(X992,'Drop-down_menus'!$D$2:$E$13,2,FALSE),IF(_xlpm.x=0,"",_xlpm.x)))</f>
        <v/>
      </c>
      <c r="AB992" s="14" t="s">
        <v>388</v>
      </c>
      <c r="AC992" s="14" t="s">
        <v>389</v>
      </c>
      <c r="AD992" s="46" t="s">
        <v>339</v>
      </c>
    </row>
    <row r="993" spans="2:30" ht="13.5" customHeight="1">
      <c r="B993" s="46">
        <v>879</v>
      </c>
      <c r="C993" s="46" t="s">
        <v>131</v>
      </c>
      <c r="D993" s="46" t="b">
        <f>COUNTIF(Events!$B$2:$B$171, C993) &gt; 0</f>
        <v>1</v>
      </c>
      <c r="E993" s="46" t="s">
        <v>322</v>
      </c>
      <c r="F993" s="46" t="s">
        <v>401</v>
      </c>
      <c r="J993" s="46" t="str">
        <f>IF(I993="","",_xlfn.LET(_xlpm.x,VLOOKUP(I993,'2026-01-09_taxon-match'!$A$2:$N$81,4,FALSE),IF(_xlpm.x=0,"",_xlpm.x)))</f>
        <v/>
      </c>
      <c r="L993" s="46" t="str">
        <f>IF(I993="","",_xlfn.LET(_xlpm.x,VLOOKUP(I993,'2026-01-09_taxon-match'!$A$2:$N$81,3,FALSE),IF(_xlpm.x=0,"",_xlpm.x)))</f>
        <v/>
      </c>
      <c r="M993" s="46" t="str">
        <f>IF($I993="","",_xlfn.LET(_xlpm.x,VLOOKUP($I993,'2026-01-09_taxon-match'!$A$2:$N$81,5,FALSE),IF(_xlpm.x=0,"",_xlpm.x)))</f>
        <v/>
      </c>
      <c r="N993" s="46" t="str">
        <f>IF($I993="","",_xlfn.LET(_xlpm.x,VLOOKUP($I993,'2026-01-09_taxon-match'!$A$2:$N$81,6,FALSE),IF(_xlpm.x=0,"",_xlpm.x)))</f>
        <v/>
      </c>
      <c r="O993" s="46" t="str">
        <f>IF($I993="","",_xlfn.LET(_xlpm.x,VLOOKUP($I993,'2026-01-09_taxon-match'!$A$2:$N$81,7,FALSE),IF(_xlpm.x=0,"",_xlpm.x)))</f>
        <v/>
      </c>
      <c r="P993" s="46" t="str">
        <f>IF($I993="","",_xlfn.LET(_xlpm.x,VLOOKUP($I993,'2026-01-09_taxon-match'!$A$2:$N$81,8,FALSE),IF(_xlpm.x=0,"",_xlpm.x)))</f>
        <v/>
      </c>
      <c r="Q993" s="46" t="str">
        <f>IF($I993="","",_xlfn.LET(_xlpm.x,VLOOKUP($I993,'2026-01-09_taxon-match'!$A$2:$N$81,9,FALSE),IF(_xlpm.x=0,"",_xlpm.x)))</f>
        <v/>
      </c>
      <c r="R993" s="46" t="str">
        <f>IF($I993="","",_xlfn.LET(_xlpm.x,VLOOKUP($I993,'2026-01-09_taxon-match'!$A$2:$N$81,10,FALSE),IF(_xlpm.x=0,"",_xlpm.x)))</f>
        <v/>
      </c>
      <c r="S993" s="46" t="str">
        <f>IF($I993="","",_xlfn.LET(_xlpm.x,VLOOKUP($I993,'2026-01-09_taxon-match'!$A$2:$N$81,11,FALSE),IF(_xlpm.x=0,"",_xlpm.x)))</f>
        <v/>
      </c>
      <c r="T993" s="46" t="str">
        <f>IF($I993="","",_xlfn.LET(_xlpm.x,VLOOKUP($I993,'2026-01-09_taxon-match'!$A$2:$N$81,13,FALSE),IF(_xlpm.x=0,"",_xlpm.x)))</f>
        <v/>
      </c>
      <c r="V993" t="s">
        <v>39</v>
      </c>
      <c r="W993" t="s">
        <v>46</v>
      </c>
      <c r="Y993" s="46" t="str">
        <f>IF(V993="","",_xlfn.LET(_xlpm.x,VLOOKUP(V993,'Drop-down_menus'!$D$2:$E$13,2,FALSE),IF(_xlpm.x=0,"",_xlpm.x)))</f>
        <v>https://orcid.org/0009-0002-6669-2911</v>
      </c>
      <c r="Z993" s="46" t="str">
        <f>IF(W993="","",_xlfn.LET(_xlpm.x,VLOOKUP(W993,'Drop-down_menus'!$D$2:$E$13,2,FALSE),IF(_xlpm.x=0,"",_xlpm.x)))</f>
        <v>https://orcid.org/0000-0003-0502-8101</v>
      </c>
      <c r="AA993" s="46" t="str">
        <f>IF(X993="","",_xlfn.LET(_xlpm.x,VLOOKUP(X993,'Drop-down_menus'!$D$2:$E$13,2,FALSE),IF(_xlpm.x=0,"",_xlpm.x)))</f>
        <v/>
      </c>
      <c r="AB993" s="14"/>
      <c r="AC993" s="14" t="s">
        <v>402</v>
      </c>
    </row>
    <row r="994" spans="2:30" ht="13.5" customHeight="1">
      <c r="B994" s="46">
        <v>880</v>
      </c>
      <c r="C994" s="46" t="s">
        <v>131</v>
      </c>
      <c r="D994" s="46" t="b">
        <f>COUNTIF(Events!$B$2:$B$171, C994) &gt; 0</f>
        <v>1</v>
      </c>
      <c r="E994" s="46" t="s">
        <v>322</v>
      </c>
      <c r="F994" s="46" t="s">
        <v>403</v>
      </c>
      <c r="J994" s="46" t="str">
        <f>IF(I994="","",_xlfn.LET(_xlpm.x,VLOOKUP(I994,'2026-01-09_taxon-match'!$A$2:$N$81,4,FALSE),IF(_xlpm.x=0,"",_xlpm.x)))</f>
        <v/>
      </c>
      <c r="L994" s="46" t="str">
        <f>IF(I994="","",_xlfn.LET(_xlpm.x,VLOOKUP(I994,'2026-01-09_taxon-match'!$A$2:$N$81,3,FALSE),IF(_xlpm.x=0,"",_xlpm.x)))</f>
        <v/>
      </c>
      <c r="M994" s="46" t="str">
        <f>IF($I994="","",_xlfn.LET(_xlpm.x,VLOOKUP($I994,'2026-01-09_taxon-match'!$A$2:$N$81,5,FALSE),IF(_xlpm.x=0,"",_xlpm.x)))</f>
        <v/>
      </c>
      <c r="N994" s="46" t="str">
        <f>IF($I994="","",_xlfn.LET(_xlpm.x,VLOOKUP($I994,'2026-01-09_taxon-match'!$A$2:$N$81,6,FALSE),IF(_xlpm.x=0,"",_xlpm.x)))</f>
        <v/>
      </c>
      <c r="O994" s="46" t="str">
        <f>IF($I994="","",_xlfn.LET(_xlpm.x,VLOOKUP($I994,'2026-01-09_taxon-match'!$A$2:$N$81,7,FALSE),IF(_xlpm.x=0,"",_xlpm.x)))</f>
        <v/>
      </c>
      <c r="P994" s="46" t="str">
        <f>IF($I994="","",_xlfn.LET(_xlpm.x,VLOOKUP($I994,'2026-01-09_taxon-match'!$A$2:$N$81,8,FALSE),IF(_xlpm.x=0,"",_xlpm.x)))</f>
        <v/>
      </c>
      <c r="Q994" s="46" t="str">
        <f>IF($I994="","",_xlfn.LET(_xlpm.x,VLOOKUP($I994,'2026-01-09_taxon-match'!$A$2:$N$81,9,FALSE),IF(_xlpm.x=0,"",_xlpm.x)))</f>
        <v/>
      </c>
      <c r="R994" s="46" t="str">
        <f>IF($I994="","",_xlfn.LET(_xlpm.x,VLOOKUP($I994,'2026-01-09_taxon-match'!$A$2:$N$81,10,FALSE),IF(_xlpm.x=0,"",_xlpm.x)))</f>
        <v/>
      </c>
      <c r="S994" s="46" t="str">
        <f>IF($I994="","",_xlfn.LET(_xlpm.x,VLOOKUP($I994,'2026-01-09_taxon-match'!$A$2:$N$81,11,FALSE),IF(_xlpm.x=0,"",_xlpm.x)))</f>
        <v/>
      </c>
      <c r="T994" s="46" t="str">
        <f>IF($I994="","",_xlfn.LET(_xlpm.x,VLOOKUP($I994,'2026-01-09_taxon-match'!$A$2:$N$81,13,FALSE),IF(_xlpm.x=0,"",_xlpm.x)))</f>
        <v/>
      </c>
      <c r="V994" t="s">
        <v>39</v>
      </c>
      <c r="W994" t="s">
        <v>46</v>
      </c>
      <c r="Y994" s="46" t="str">
        <f>IF(V994="","",_xlfn.LET(_xlpm.x,VLOOKUP(V994,'Drop-down_menus'!$D$2:$E$13,2,FALSE),IF(_xlpm.x=0,"",_xlpm.x)))</f>
        <v>https://orcid.org/0009-0002-6669-2911</v>
      </c>
      <c r="Z994" s="46" t="str">
        <f>IF(W994="","",_xlfn.LET(_xlpm.x,VLOOKUP(W994,'Drop-down_menus'!$D$2:$E$13,2,FALSE),IF(_xlpm.x=0,"",_xlpm.x)))</f>
        <v>https://orcid.org/0000-0003-0502-8101</v>
      </c>
      <c r="AA994" s="46" t="str">
        <f>IF(X994="","",_xlfn.LET(_xlpm.x,VLOOKUP(X994,'Drop-down_menus'!$D$2:$E$13,2,FALSE),IF(_xlpm.x=0,"",_xlpm.x)))</f>
        <v/>
      </c>
      <c r="AB994" s="14"/>
      <c r="AC994" s="14" t="s">
        <v>402</v>
      </c>
    </row>
    <row r="995" spans="2:30" ht="13.5" customHeight="1">
      <c r="B995" s="46">
        <v>881</v>
      </c>
      <c r="C995" s="46" t="s">
        <v>131</v>
      </c>
      <c r="D995" s="46" t="b">
        <f>COUNTIF(Events!$B$2:$B$171, C995) &gt; 0</f>
        <v>1</v>
      </c>
      <c r="E995" s="46" t="s">
        <v>322</v>
      </c>
      <c r="F995" s="46" t="s">
        <v>404</v>
      </c>
      <c r="J995" s="46" t="str">
        <f>IF(I995="","",_xlfn.LET(_xlpm.x,VLOOKUP(I995,'2026-01-09_taxon-match'!$A$2:$N$81,4,FALSE),IF(_xlpm.x=0,"",_xlpm.x)))</f>
        <v/>
      </c>
      <c r="L995" s="46" t="str">
        <f>IF(I995="","",_xlfn.LET(_xlpm.x,VLOOKUP(I995,'2026-01-09_taxon-match'!$A$2:$N$81,3,FALSE),IF(_xlpm.x=0,"",_xlpm.x)))</f>
        <v/>
      </c>
      <c r="M995" s="46" t="str">
        <f>IF($I995="","",_xlfn.LET(_xlpm.x,VLOOKUP($I995,'2026-01-09_taxon-match'!$A$2:$N$81,5,FALSE),IF(_xlpm.x=0,"",_xlpm.x)))</f>
        <v/>
      </c>
      <c r="N995" s="46" t="str">
        <f>IF($I995="","",_xlfn.LET(_xlpm.x,VLOOKUP($I995,'2026-01-09_taxon-match'!$A$2:$N$81,6,FALSE),IF(_xlpm.x=0,"",_xlpm.x)))</f>
        <v/>
      </c>
      <c r="O995" s="46" t="str">
        <f>IF($I995="","",_xlfn.LET(_xlpm.x,VLOOKUP($I995,'2026-01-09_taxon-match'!$A$2:$N$81,7,FALSE),IF(_xlpm.x=0,"",_xlpm.x)))</f>
        <v/>
      </c>
      <c r="P995" s="46" t="str">
        <f>IF($I995="","",_xlfn.LET(_xlpm.x,VLOOKUP($I995,'2026-01-09_taxon-match'!$A$2:$N$81,8,FALSE),IF(_xlpm.x=0,"",_xlpm.x)))</f>
        <v/>
      </c>
      <c r="Q995" s="46" t="str">
        <f>IF($I995="","",_xlfn.LET(_xlpm.x,VLOOKUP($I995,'2026-01-09_taxon-match'!$A$2:$N$81,9,FALSE),IF(_xlpm.x=0,"",_xlpm.x)))</f>
        <v/>
      </c>
      <c r="R995" s="46" t="str">
        <f>IF($I995="","",_xlfn.LET(_xlpm.x,VLOOKUP($I995,'2026-01-09_taxon-match'!$A$2:$N$81,10,FALSE),IF(_xlpm.x=0,"",_xlpm.x)))</f>
        <v/>
      </c>
      <c r="S995" s="46" t="str">
        <f>IF($I995="","",_xlfn.LET(_xlpm.x,VLOOKUP($I995,'2026-01-09_taxon-match'!$A$2:$N$81,11,FALSE),IF(_xlpm.x=0,"",_xlpm.x)))</f>
        <v/>
      </c>
      <c r="T995" s="46" t="str">
        <f>IF($I995="","",_xlfn.LET(_xlpm.x,VLOOKUP($I995,'2026-01-09_taxon-match'!$A$2:$N$81,13,FALSE),IF(_xlpm.x=0,"",_xlpm.x)))</f>
        <v/>
      </c>
      <c r="V995" t="s">
        <v>39</v>
      </c>
      <c r="W995" t="s">
        <v>46</v>
      </c>
      <c r="Y995" s="46" t="str">
        <f>IF(V995="","",_xlfn.LET(_xlpm.x,VLOOKUP(V995,'Drop-down_menus'!$D$2:$E$13,2,FALSE),IF(_xlpm.x=0,"",_xlpm.x)))</f>
        <v>https://orcid.org/0009-0002-6669-2911</v>
      </c>
      <c r="Z995" s="46" t="str">
        <f>IF(W995="","",_xlfn.LET(_xlpm.x,VLOOKUP(W995,'Drop-down_menus'!$D$2:$E$13,2,FALSE),IF(_xlpm.x=0,"",_xlpm.x)))</f>
        <v>https://orcid.org/0000-0003-0502-8101</v>
      </c>
      <c r="AA995" s="46" t="str">
        <f>IF(X995="","",_xlfn.LET(_xlpm.x,VLOOKUP(X995,'Drop-down_menus'!$D$2:$E$13,2,FALSE),IF(_xlpm.x=0,"",_xlpm.x)))</f>
        <v/>
      </c>
      <c r="AB995" s="14"/>
      <c r="AC995" s="14" t="s">
        <v>402</v>
      </c>
    </row>
    <row r="996" spans="2:30" ht="13.5" customHeight="1">
      <c r="B996" s="46">
        <v>882</v>
      </c>
      <c r="C996" s="46" t="s">
        <v>131</v>
      </c>
      <c r="D996" s="46" t="b">
        <f>COUNTIF(Events!$B$2:$B$171, C996) &gt; 0</f>
        <v>1</v>
      </c>
      <c r="E996" s="46" t="s">
        <v>322</v>
      </c>
      <c r="F996" s="46" t="s">
        <v>405</v>
      </c>
      <c r="J996" s="46" t="str">
        <f>IF(I996="","",_xlfn.LET(_xlpm.x,VLOOKUP(I996,'2026-01-09_taxon-match'!$A$2:$N$81,4,FALSE),IF(_xlpm.x=0,"",_xlpm.x)))</f>
        <v/>
      </c>
      <c r="L996" s="46" t="str">
        <f>IF(I996="","",_xlfn.LET(_xlpm.x,VLOOKUP(I996,'2026-01-09_taxon-match'!$A$2:$N$81,3,FALSE),IF(_xlpm.x=0,"",_xlpm.x)))</f>
        <v/>
      </c>
      <c r="M996" s="46" t="str">
        <f>IF($I996="","",_xlfn.LET(_xlpm.x,VLOOKUP($I996,'2026-01-09_taxon-match'!$A$2:$N$81,5,FALSE),IF(_xlpm.x=0,"",_xlpm.x)))</f>
        <v/>
      </c>
      <c r="N996" s="46" t="str">
        <f>IF($I996="","",_xlfn.LET(_xlpm.x,VLOOKUP($I996,'2026-01-09_taxon-match'!$A$2:$N$81,6,FALSE),IF(_xlpm.x=0,"",_xlpm.x)))</f>
        <v/>
      </c>
      <c r="O996" s="46" t="str">
        <f>IF($I996="","",_xlfn.LET(_xlpm.x,VLOOKUP($I996,'2026-01-09_taxon-match'!$A$2:$N$81,7,FALSE),IF(_xlpm.x=0,"",_xlpm.x)))</f>
        <v/>
      </c>
      <c r="P996" s="46" t="str">
        <f>IF($I996="","",_xlfn.LET(_xlpm.x,VLOOKUP($I996,'2026-01-09_taxon-match'!$A$2:$N$81,8,FALSE),IF(_xlpm.x=0,"",_xlpm.x)))</f>
        <v/>
      </c>
      <c r="Q996" s="46" t="str">
        <f>IF($I996="","",_xlfn.LET(_xlpm.x,VLOOKUP($I996,'2026-01-09_taxon-match'!$A$2:$N$81,9,FALSE),IF(_xlpm.x=0,"",_xlpm.x)))</f>
        <v/>
      </c>
      <c r="R996" s="46" t="str">
        <f>IF($I996="","",_xlfn.LET(_xlpm.x,VLOOKUP($I996,'2026-01-09_taxon-match'!$A$2:$N$81,10,FALSE),IF(_xlpm.x=0,"",_xlpm.x)))</f>
        <v/>
      </c>
      <c r="S996" s="46" t="str">
        <f>IF($I996="","",_xlfn.LET(_xlpm.x,VLOOKUP($I996,'2026-01-09_taxon-match'!$A$2:$N$81,11,FALSE),IF(_xlpm.x=0,"",_xlpm.x)))</f>
        <v/>
      </c>
      <c r="T996" s="46" t="str">
        <f>IF($I996="","",_xlfn.LET(_xlpm.x,VLOOKUP($I996,'2026-01-09_taxon-match'!$A$2:$N$81,13,FALSE),IF(_xlpm.x=0,"",_xlpm.x)))</f>
        <v/>
      </c>
      <c r="V996" t="s">
        <v>39</v>
      </c>
      <c r="W996" t="s">
        <v>46</v>
      </c>
      <c r="Y996" s="46" t="str">
        <f>IF(V996="","",_xlfn.LET(_xlpm.x,VLOOKUP(V996,'Drop-down_menus'!$D$2:$E$13,2,FALSE),IF(_xlpm.x=0,"",_xlpm.x)))</f>
        <v>https://orcid.org/0009-0002-6669-2911</v>
      </c>
      <c r="Z996" s="46" t="str">
        <f>IF(W996="","",_xlfn.LET(_xlpm.x,VLOOKUP(W996,'Drop-down_menus'!$D$2:$E$13,2,FALSE),IF(_xlpm.x=0,"",_xlpm.x)))</f>
        <v>https://orcid.org/0000-0003-0502-8101</v>
      </c>
      <c r="AA996" s="46" t="str">
        <f>IF(X996="","",_xlfn.LET(_xlpm.x,VLOOKUP(X996,'Drop-down_menus'!$D$2:$E$13,2,FALSE),IF(_xlpm.x=0,"",_xlpm.x)))</f>
        <v/>
      </c>
      <c r="AB996" s="14"/>
      <c r="AC996" s="14" t="s">
        <v>402</v>
      </c>
    </row>
    <row r="997" spans="2:30" ht="13.5" customHeight="1">
      <c r="B997" s="46">
        <v>883</v>
      </c>
      <c r="C997" s="46" t="s">
        <v>131</v>
      </c>
      <c r="D997" s="46" t="b">
        <f>COUNTIF(Events!$B$2:$B$171, C997) &gt; 0</f>
        <v>1</v>
      </c>
      <c r="E997" s="46" t="s">
        <v>322</v>
      </c>
      <c r="F997" s="46" t="s">
        <v>406</v>
      </c>
      <c r="J997" s="46" t="str">
        <f>IF(I997="","",_xlfn.LET(_xlpm.x,VLOOKUP(I997,'2026-01-09_taxon-match'!$A$2:$N$81,4,FALSE),IF(_xlpm.x=0,"",_xlpm.x)))</f>
        <v/>
      </c>
      <c r="L997" s="46" t="str">
        <f>IF(I997="","",_xlfn.LET(_xlpm.x,VLOOKUP(I997,'2026-01-09_taxon-match'!$A$2:$N$81,3,FALSE),IF(_xlpm.x=0,"",_xlpm.x)))</f>
        <v/>
      </c>
      <c r="M997" s="46" t="str">
        <f>IF($I997="","",_xlfn.LET(_xlpm.x,VLOOKUP($I997,'2026-01-09_taxon-match'!$A$2:$N$81,5,FALSE),IF(_xlpm.x=0,"",_xlpm.x)))</f>
        <v/>
      </c>
      <c r="N997" s="46" t="str">
        <f>IF($I997="","",_xlfn.LET(_xlpm.x,VLOOKUP($I997,'2026-01-09_taxon-match'!$A$2:$N$81,6,FALSE),IF(_xlpm.x=0,"",_xlpm.x)))</f>
        <v/>
      </c>
      <c r="O997" s="46" t="str">
        <f>IF($I997="","",_xlfn.LET(_xlpm.x,VLOOKUP($I997,'2026-01-09_taxon-match'!$A$2:$N$81,7,FALSE),IF(_xlpm.x=0,"",_xlpm.x)))</f>
        <v/>
      </c>
      <c r="P997" s="46" t="str">
        <f>IF($I997="","",_xlfn.LET(_xlpm.x,VLOOKUP($I997,'2026-01-09_taxon-match'!$A$2:$N$81,8,FALSE),IF(_xlpm.x=0,"",_xlpm.x)))</f>
        <v/>
      </c>
      <c r="Q997" s="46" t="str">
        <f>IF($I997="","",_xlfn.LET(_xlpm.x,VLOOKUP($I997,'2026-01-09_taxon-match'!$A$2:$N$81,9,FALSE),IF(_xlpm.x=0,"",_xlpm.x)))</f>
        <v/>
      </c>
      <c r="R997" s="46" t="str">
        <f>IF($I997="","",_xlfn.LET(_xlpm.x,VLOOKUP($I997,'2026-01-09_taxon-match'!$A$2:$N$81,10,FALSE),IF(_xlpm.x=0,"",_xlpm.x)))</f>
        <v/>
      </c>
      <c r="S997" s="46" t="str">
        <f>IF($I997="","",_xlfn.LET(_xlpm.x,VLOOKUP($I997,'2026-01-09_taxon-match'!$A$2:$N$81,11,FALSE),IF(_xlpm.x=0,"",_xlpm.x)))</f>
        <v/>
      </c>
      <c r="T997" s="46" t="str">
        <f>IF($I997="","",_xlfn.LET(_xlpm.x,VLOOKUP($I997,'2026-01-09_taxon-match'!$A$2:$N$81,13,FALSE),IF(_xlpm.x=0,"",_xlpm.x)))</f>
        <v/>
      </c>
      <c r="V997" t="s">
        <v>39</v>
      </c>
      <c r="W997" t="s">
        <v>46</v>
      </c>
      <c r="Y997" s="46" t="str">
        <f>IF(V997="","",_xlfn.LET(_xlpm.x,VLOOKUP(V997,'Drop-down_menus'!$D$2:$E$13,2,FALSE),IF(_xlpm.x=0,"",_xlpm.x)))</f>
        <v>https://orcid.org/0009-0002-6669-2911</v>
      </c>
      <c r="Z997" s="46" t="str">
        <f>IF(W997="","",_xlfn.LET(_xlpm.x,VLOOKUP(W997,'Drop-down_menus'!$D$2:$E$13,2,FALSE),IF(_xlpm.x=0,"",_xlpm.x)))</f>
        <v>https://orcid.org/0000-0003-0502-8101</v>
      </c>
      <c r="AA997" s="46" t="str">
        <f>IF(X997="","",_xlfn.LET(_xlpm.x,VLOOKUP(X997,'Drop-down_menus'!$D$2:$E$13,2,FALSE),IF(_xlpm.x=0,"",_xlpm.x)))</f>
        <v/>
      </c>
      <c r="AB997" s="14"/>
      <c r="AC997" s="14" t="s">
        <v>402</v>
      </c>
    </row>
    <row r="998" spans="2:30" ht="13.5" customHeight="1">
      <c r="B998" s="46">
        <v>884</v>
      </c>
      <c r="C998" s="46" t="s">
        <v>131</v>
      </c>
      <c r="D998" s="46" t="b">
        <f>COUNTIF(Events!$B$2:$B$171, C998) &gt; 0</f>
        <v>1</v>
      </c>
      <c r="E998" s="46" t="s">
        <v>322</v>
      </c>
      <c r="F998" s="46" t="s">
        <v>407</v>
      </c>
      <c r="J998" s="46" t="str">
        <f>IF(I998="","",_xlfn.LET(_xlpm.x,VLOOKUP(I998,'2026-01-09_taxon-match'!$A$2:$N$81,4,FALSE),IF(_xlpm.x=0,"",_xlpm.x)))</f>
        <v/>
      </c>
      <c r="L998" s="46" t="str">
        <f>IF(I998="","",_xlfn.LET(_xlpm.x,VLOOKUP(I998,'2026-01-09_taxon-match'!$A$2:$N$81,3,FALSE),IF(_xlpm.x=0,"",_xlpm.x)))</f>
        <v/>
      </c>
      <c r="M998" s="46" t="str">
        <f>IF($I998="","",_xlfn.LET(_xlpm.x,VLOOKUP($I998,'2026-01-09_taxon-match'!$A$2:$N$81,5,FALSE),IF(_xlpm.x=0,"",_xlpm.x)))</f>
        <v/>
      </c>
      <c r="N998" s="46" t="str">
        <f>IF($I998="","",_xlfn.LET(_xlpm.x,VLOOKUP($I998,'2026-01-09_taxon-match'!$A$2:$N$81,6,FALSE),IF(_xlpm.x=0,"",_xlpm.x)))</f>
        <v/>
      </c>
      <c r="O998" s="46" t="str">
        <f>IF($I998="","",_xlfn.LET(_xlpm.x,VLOOKUP($I998,'2026-01-09_taxon-match'!$A$2:$N$81,7,FALSE),IF(_xlpm.x=0,"",_xlpm.x)))</f>
        <v/>
      </c>
      <c r="P998" s="46" t="str">
        <f>IF($I998="","",_xlfn.LET(_xlpm.x,VLOOKUP($I998,'2026-01-09_taxon-match'!$A$2:$N$81,8,FALSE),IF(_xlpm.x=0,"",_xlpm.x)))</f>
        <v/>
      </c>
      <c r="Q998" s="46" t="str">
        <f>IF($I998="","",_xlfn.LET(_xlpm.x,VLOOKUP($I998,'2026-01-09_taxon-match'!$A$2:$N$81,9,FALSE),IF(_xlpm.x=0,"",_xlpm.x)))</f>
        <v/>
      </c>
      <c r="R998" s="46" t="str">
        <f>IF($I998="","",_xlfn.LET(_xlpm.x,VLOOKUP($I998,'2026-01-09_taxon-match'!$A$2:$N$81,10,FALSE),IF(_xlpm.x=0,"",_xlpm.x)))</f>
        <v/>
      </c>
      <c r="S998" s="46" t="str">
        <f>IF($I998="","",_xlfn.LET(_xlpm.x,VLOOKUP($I998,'2026-01-09_taxon-match'!$A$2:$N$81,11,FALSE),IF(_xlpm.x=0,"",_xlpm.x)))</f>
        <v/>
      </c>
      <c r="T998" s="46" t="str">
        <f>IF($I998="","",_xlfn.LET(_xlpm.x,VLOOKUP($I998,'2026-01-09_taxon-match'!$A$2:$N$81,13,FALSE),IF(_xlpm.x=0,"",_xlpm.x)))</f>
        <v/>
      </c>
      <c r="V998" t="s">
        <v>39</v>
      </c>
      <c r="W998" t="s">
        <v>46</v>
      </c>
      <c r="Y998" s="46" t="str">
        <f>IF(V998="","",_xlfn.LET(_xlpm.x,VLOOKUP(V998,'Drop-down_menus'!$D$2:$E$13,2,FALSE),IF(_xlpm.x=0,"",_xlpm.x)))</f>
        <v>https://orcid.org/0009-0002-6669-2911</v>
      </c>
      <c r="Z998" s="46" t="str">
        <f>IF(W998="","",_xlfn.LET(_xlpm.x,VLOOKUP(W998,'Drop-down_menus'!$D$2:$E$13,2,FALSE),IF(_xlpm.x=0,"",_xlpm.x)))</f>
        <v>https://orcid.org/0000-0003-0502-8101</v>
      </c>
      <c r="AA998" s="46" t="str">
        <f>IF(X998="","",_xlfn.LET(_xlpm.x,VLOOKUP(X998,'Drop-down_menus'!$D$2:$E$13,2,FALSE),IF(_xlpm.x=0,"",_xlpm.x)))</f>
        <v/>
      </c>
      <c r="AB998" s="14"/>
      <c r="AC998" s="14" t="s">
        <v>402</v>
      </c>
    </row>
    <row r="999" spans="2:30" ht="13.5" customHeight="1">
      <c r="B999" s="46">
        <v>885</v>
      </c>
      <c r="C999" s="46" t="s">
        <v>131</v>
      </c>
      <c r="D999" s="46" t="b">
        <f>COUNTIF(Events!$B$2:$B$171, C999) &gt; 0</f>
        <v>1</v>
      </c>
      <c r="E999" s="46" t="s">
        <v>322</v>
      </c>
      <c r="F999" s="46" t="s">
        <v>408</v>
      </c>
      <c r="J999" s="46" t="str">
        <f>IF(I999="","",_xlfn.LET(_xlpm.x,VLOOKUP(I999,'2026-01-09_taxon-match'!$A$2:$N$81,4,FALSE),IF(_xlpm.x=0,"",_xlpm.x)))</f>
        <v/>
      </c>
      <c r="L999" s="46" t="str">
        <f>IF(I999="","",_xlfn.LET(_xlpm.x,VLOOKUP(I999,'2026-01-09_taxon-match'!$A$2:$N$81,3,FALSE),IF(_xlpm.x=0,"",_xlpm.x)))</f>
        <v/>
      </c>
      <c r="M999" s="46" t="str">
        <f>IF($I999="","",_xlfn.LET(_xlpm.x,VLOOKUP($I999,'2026-01-09_taxon-match'!$A$2:$N$81,5,FALSE),IF(_xlpm.x=0,"",_xlpm.x)))</f>
        <v/>
      </c>
      <c r="N999" s="46" t="str">
        <f>IF($I999="","",_xlfn.LET(_xlpm.x,VLOOKUP($I999,'2026-01-09_taxon-match'!$A$2:$N$81,6,FALSE),IF(_xlpm.x=0,"",_xlpm.x)))</f>
        <v/>
      </c>
      <c r="O999" s="46" t="str">
        <f>IF($I999="","",_xlfn.LET(_xlpm.x,VLOOKUP($I999,'2026-01-09_taxon-match'!$A$2:$N$81,7,FALSE),IF(_xlpm.x=0,"",_xlpm.x)))</f>
        <v/>
      </c>
      <c r="P999" s="46" t="str">
        <f>IF($I999="","",_xlfn.LET(_xlpm.x,VLOOKUP($I999,'2026-01-09_taxon-match'!$A$2:$N$81,8,FALSE),IF(_xlpm.x=0,"",_xlpm.x)))</f>
        <v/>
      </c>
      <c r="Q999" s="46" t="str">
        <f>IF($I999="","",_xlfn.LET(_xlpm.x,VLOOKUP($I999,'2026-01-09_taxon-match'!$A$2:$N$81,9,FALSE),IF(_xlpm.x=0,"",_xlpm.x)))</f>
        <v/>
      </c>
      <c r="R999" s="46" t="str">
        <f>IF($I999="","",_xlfn.LET(_xlpm.x,VLOOKUP($I999,'2026-01-09_taxon-match'!$A$2:$N$81,10,FALSE),IF(_xlpm.x=0,"",_xlpm.x)))</f>
        <v/>
      </c>
      <c r="S999" s="46" t="str">
        <f>IF($I999="","",_xlfn.LET(_xlpm.x,VLOOKUP($I999,'2026-01-09_taxon-match'!$A$2:$N$81,11,FALSE),IF(_xlpm.x=0,"",_xlpm.x)))</f>
        <v/>
      </c>
      <c r="T999" s="46" t="str">
        <f>IF($I999="","",_xlfn.LET(_xlpm.x,VLOOKUP($I999,'2026-01-09_taxon-match'!$A$2:$N$81,13,FALSE),IF(_xlpm.x=0,"",_xlpm.x)))</f>
        <v/>
      </c>
      <c r="V999" t="s">
        <v>39</v>
      </c>
      <c r="W999" t="s">
        <v>46</v>
      </c>
      <c r="Y999" s="46" t="str">
        <f>IF(V999="","",_xlfn.LET(_xlpm.x,VLOOKUP(V999,'Drop-down_menus'!$D$2:$E$13,2,FALSE),IF(_xlpm.x=0,"",_xlpm.x)))</f>
        <v>https://orcid.org/0009-0002-6669-2911</v>
      </c>
      <c r="Z999" s="46" t="str">
        <f>IF(W999="","",_xlfn.LET(_xlpm.x,VLOOKUP(W999,'Drop-down_menus'!$D$2:$E$13,2,FALSE),IF(_xlpm.x=0,"",_xlpm.x)))</f>
        <v>https://orcid.org/0000-0003-0502-8101</v>
      </c>
      <c r="AA999" s="46" t="str">
        <f>IF(X999="","",_xlfn.LET(_xlpm.x,VLOOKUP(X999,'Drop-down_menus'!$D$2:$E$13,2,FALSE),IF(_xlpm.x=0,"",_xlpm.x)))</f>
        <v/>
      </c>
      <c r="AB999" s="14"/>
      <c r="AC999" s="14" t="s">
        <v>402</v>
      </c>
    </row>
    <row r="1000" spans="2:30" ht="13.5" customHeight="1">
      <c r="B1000" s="46">
        <v>886</v>
      </c>
      <c r="C1000" s="46" t="s">
        <v>131</v>
      </c>
      <c r="D1000" s="46" t="b">
        <f>COUNTIF(Events!$B$2:$B$171, C1000) &gt; 0</f>
        <v>1</v>
      </c>
      <c r="E1000" s="46" t="s">
        <v>322</v>
      </c>
      <c r="F1000" s="46" t="s">
        <v>409</v>
      </c>
      <c r="J1000" s="46" t="str">
        <f>IF(I1000="","",_xlfn.LET(_xlpm.x,VLOOKUP(I1000,'2026-01-09_taxon-match'!$A$2:$N$81,4,FALSE),IF(_xlpm.x=0,"",_xlpm.x)))</f>
        <v/>
      </c>
      <c r="L1000" s="46" t="str">
        <f>IF(I1000="","",_xlfn.LET(_xlpm.x,VLOOKUP(I1000,'2026-01-09_taxon-match'!$A$2:$N$81,3,FALSE),IF(_xlpm.x=0,"",_xlpm.x)))</f>
        <v/>
      </c>
      <c r="M1000" s="46" t="str">
        <f>IF($I1000="","",_xlfn.LET(_xlpm.x,VLOOKUP($I1000,'2026-01-09_taxon-match'!$A$2:$N$81,5,FALSE),IF(_xlpm.x=0,"",_xlpm.x)))</f>
        <v/>
      </c>
      <c r="N1000" s="46" t="str">
        <f>IF($I1000="","",_xlfn.LET(_xlpm.x,VLOOKUP($I1000,'2026-01-09_taxon-match'!$A$2:$N$81,6,FALSE),IF(_xlpm.x=0,"",_xlpm.x)))</f>
        <v/>
      </c>
      <c r="O1000" s="46" t="str">
        <f>IF($I1000="","",_xlfn.LET(_xlpm.x,VLOOKUP($I1000,'2026-01-09_taxon-match'!$A$2:$N$81,7,FALSE),IF(_xlpm.x=0,"",_xlpm.x)))</f>
        <v/>
      </c>
      <c r="P1000" s="46" t="str">
        <f>IF($I1000="","",_xlfn.LET(_xlpm.x,VLOOKUP($I1000,'2026-01-09_taxon-match'!$A$2:$N$81,8,FALSE),IF(_xlpm.x=0,"",_xlpm.x)))</f>
        <v/>
      </c>
      <c r="Q1000" s="46" t="str">
        <f>IF($I1000="","",_xlfn.LET(_xlpm.x,VLOOKUP($I1000,'2026-01-09_taxon-match'!$A$2:$N$81,9,FALSE),IF(_xlpm.x=0,"",_xlpm.x)))</f>
        <v/>
      </c>
      <c r="R1000" s="46" t="str">
        <f>IF($I1000="","",_xlfn.LET(_xlpm.x,VLOOKUP($I1000,'2026-01-09_taxon-match'!$A$2:$N$81,10,FALSE),IF(_xlpm.x=0,"",_xlpm.x)))</f>
        <v/>
      </c>
      <c r="S1000" s="46" t="str">
        <f>IF($I1000="","",_xlfn.LET(_xlpm.x,VLOOKUP($I1000,'2026-01-09_taxon-match'!$A$2:$N$81,11,FALSE),IF(_xlpm.x=0,"",_xlpm.x)))</f>
        <v/>
      </c>
      <c r="T1000" s="46" t="str">
        <f>IF($I1000="","",_xlfn.LET(_xlpm.x,VLOOKUP($I1000,'2026-01-09_taxon-match'!$A$2:$N$81,13,FALSE),IF(_xlpm.x=0,"",_xlpm.x)))</f>
        <v/>
      </c>
      <c r="V1000" t="s">
        <v>39</v>
      </c>
      <c r="W1000" t="s">
        <v>46</v>
      </c>
      <c r="Y1000" s="46" t="str">
        <f>IF(V1000="","",_xlfn.LET(_xlpm.x,VLOOKUP(V1000,'Drop-down_menus'!$D$2:$E$13,2,FALSE),IF(_xlpm.x=0,"",_xlpm.x)))</f>
        <v>https://orcid.org/0009-0002-6669-2911</v>
      </c>
      <c r="Z1000" s="46" t="str">
        <f>IF(W1000="","",_xlfn.LET(_xlpm.x,VLOOKUP(W1000,'Drop-down_menus'!$D$2:$E$13,2,FALSE),IF(_xlpm.x=0,"",_xlpm.x)))</f>
        <v>https://orcid.org/0000-0003-0502-8101</v>
      </c>
      <c r="AA1000" s="46" t="str">
        <f>IF(X1000="","",_xlfn.LET(_xlpm.x,VLOOKUP(X1000,'Drop-down_menus'!$D$2:$E$13,2,FALSE),IF(_xlpm.x=0,"",_xlpm.x)))</f>
        <v/>
      </c>
      <c r="AB1000" s="14"/>
      <c r="AC1000" s="14" t="s">
        <v>402</v>
      </c>
    </row>
    <row r="1001" spans="2:30" ht="13.5" customHeight="1">
      <c r="B1001" s="46">
        <v>887</v>
      </c>
      <c r="C1001" s="46" t="s">
        <v>131</v>
      </c>
      <c r="D1001" s="46" t="b">
        <f>COUNTIF(Events!$B$2:$B$171, C1001) &gt; 0</f>
        <v>1</v>
      </c>
      <c r="E1001" s="46" t="s">
        <v>322</v>
      </c>
      <c r="F1001" s="46" t="s">
        <v>410</v>
      </c>
      <c r="J1001" s="46" t="str">
        <f>IF(I1001="","",_xlfn.LET(_xlpm.x,VLOOKUP(I1001,'2026-01-09_taxon-match'!$A$2:$N$81,4,FALSE),IF(_xlpm.x=0,"",_xlpm.x)))</f>
        <v/>
      </c>
      <c r="L1001" s="46" t="str">
        <f>IF(I1001="","",_xlfn.LET(_xlpm.x,VLOOKUP(I1001,'2026-01-09_taxon-match'!$A$2:$N$81,3,FALSE),IF(_xlpm.x=0,"",_xlpm.x)))</f>
        <v/>
      </c>
      <c r="M1001" s="46" t="str">
        <f>IF($I1001="","",_xlfn.LET(_xlpm.x,VLOOKUP($I1001,'2026-01-09_taxon-match'!$A$2:$N$81,5,FALSE),IF(_xlpm.x=0,"",_xlpm.x)))</f>
        <v/>
      </c>
      <c r="N1001" s="46" t="str">
        <f>IF($I1001="","",_xlfn.LET(_xlpm.x,VLOOKUP($I1001,'2026-01-09_taxon-match'!$A$2:$N$81,6,FALSE),IF(_xlpm.x=0,"",_xlpm.x)))</f>
        <v/>
      </c>
      <c r="O1001" s="46" t="str">
        <f>IF($I1001="","",_xlfn.LET(_xlpm.x,VLOOKUP($I1001,'2026-01-09_taxon-match'!$A$2:$N$81,7,FALSE),IF(_xlpm.x=0,"",_xlpm.x)))</f>
        <v/>
      </c>
      <c r="P1001" s="46" t="str">
        <f>IF($I1001="","",_xlfn.LET(_xlpm.x,VLOOKUP($I1001,'2026-01-09_taxon-match'!$A$2:$N$81,8,FALSE),IF(_xlpm.x=0,"",_xlpm.x)))</f>
        <v/>
      </c>
      <c r="Q1001" s="46" t="str">
        <f>IF($I1001="","",_xlfn.LET(_xlpm.x,VLOOKUP($I1001,'2026-01-09_taxon-match'!$A$2:$N$81,9,FALSE),IF(_xlpm.x=0,"",_xlpm.x)))</f>
        <v/>
      </c>
      <c r="R1001" s="46" t="str">
        <f>IF($I1001="","",_xlfn.LET(_xlpm.x,VLOOKUP($I1001,'2026-01-09_taxon-match'!$A$2:$N$81,10,FALSE),IF(_xlpm.x=0,"",_xlpm.x)))</f>
        <v/>
      </c>
      <c r="S1001" s="46" t="str">
        <f>IF($I1001="","",_xlfn.LET(_xlpm.x,VLOOKUP($I1001,'2026-01-09_taxon-match'!$A$2:$N$81,11,FALSE),IF(_xlpm.x=0,"",_xlpm.x)))</f>
        <v/>
      </c>
      <c r="T1001" s="46" t="str">
        <f>IF($I1001="","",_xlfn.LET(_xlpm.x,VLOOKUP($I1001,'2026-01-09_taxon-match'!$A$2:$N$81,13,FALSE),IF(_xlpm.x=0,"",_xlpm.x)))</f>
        <v/>
      </c>
      <c r="V1001" t="s">
        <v>39</v>
      </c>
      <c r="W1001" t="s">
        <v>46</v>
      </c>
      <c r="Y1001" s="46" t="str">
        <f>IF(V1001="","",_xlfn.LET(_xlpm.x,VLOOKUP(V1001,'Drop-down_menus'!$D$2:$E$13,2,FALSE),IF(_xlpm.x=0,"",_xlpm.x)))</f>
        <v>https://orcid.org/0009-0002-6669-2911</v>
      </c>
      <c r="Z1001" s="46" t="str">
        <f>IF(W1001="","",_xlfn.LET(_xlpm.x,VLOOKUP(W1001,'Drop-down_menus'!$D$2:$E$13,2,FALSE),IF(_xlpm.x=0,"",_xlpm.x)))</f>
        <v>https://orcid.org/0000-0003-0502-8101</v>
      </c>
      <c r="AA1001" s="46" t="str">
        <f>IF(X1001="","",_xlfn.LET(_xlpm.x,VLOOKUP(X1001,'Drop-down_menus'!$D$2:$E$13,2,FALSE),IF(_xlpm.x=0,"",_xlpm.x)))</f>
        <v/>
      </c>
      <c r="AB1001" s="14"/>
      <c r="AC1001" s="14" t="s">
        <v>402</v>
      </c>
    </row>
    <row r="1002" spans="2:30" ht="13.5" customHeight="1">
      <c r="B1002" s="46">
        <v>888</v>
      </c>
      <c r="C1002" s="46" t="s">
        <v>131</v>
      </c>
      <c r="D1002" s="46" t="b">
        <f>COUNTIF(Events!$B$2:$B$171, C1002) &gt; 0</f>
        <v>1</v>
      </c>
      <c r="E1002" s="46" t="s">
        <v>322</v>
      </c>
      <c r="F1002" s="46" t="s">
        <v>411</v>
      </c>
      <c r="J1002" s="46" t="str">
        <f>IF(I1002="","",_xlfn.LET(_xlpm.x,VLOOKUP(I1002,'2026-01-09_taxon-match'!$A$2:$N$81,4,FALSE),IF(_xlpm.x=0,"",_xlpm.x)))</f>
        <v/>
      </c>
      <c r="L1002" s="46" t="str">
        <f>IF(I1002="","",_xlfn.LET(_xlpm.x,VLOOKUP(I1002,'2026-01-09_taxon-match'!$A$2:$N$81,3,FALSE),IF(_xlpm.x=0,"",_xlpm.x)))</f>
        <v/>
      </c>
      <c r="M1002" s="46" t="str">
        <f>IF($I1002="","",_xlfn.LET(_xlpm.x,VLOOKUP($I1002,'2026-01-09_taxon-match'!$A$2:$N$81,5,FALSE),IF(_xlpm.x=0,"",_xlpm.x)))</f>
        <v/>
      </c>
      <c r="N1002" s="46" t="str">
        <f>IF($I1002="","",_xlfn.LET(_xlpm.x,VLOOKUP($I1002,'2026-01-09_taxon-match'!$A$2:$N$81,6,FALSE),IF(_xlpm.x=0,"",_xlpm.x)))</f>
        <v/>
      </c>
      <c r="O1002" s="46" t="str">
        <f>IF($I1002="","",_xlfn.LET(_xlpm.x,VLOOKUP($I1002,'2026-01-09_taxon-match'!$A$2:$N$81,7,FALSE),IF(_xlpm.x=0,"",_xlpm.x)))</f>
        <v/>
      </c>
      <c r="P1002" s="46" t="str">
        <f>IF($I1002="","",_xlfn.LET(_xlpm.x,VLOOKUP($I1002,'2026-01-09_taxon-match'!$A$2:$N$81,8,FALSE),IF(_xlpm.x=0,"",_xlpm.x)))</f>
        <v/>
      </c>
      <c r="Q1002" s="46" t="str">
        <f>IF($I1002="","",_xlfn.LET(_xlpm.x,VLOOKUP($I1002,'2026-01-09_taxon-match'!$A$2:$N$81,9,FALSE),IF(_xlpm.x=0,"",_xlpm.x)))</f>
        <v/>
      </c>
      <c r="R1002" s="46" t="str">
        <f>IF($I1002="","",_xlfn.LET(_xlpm.x,VLOOKUP($I1002,'2026-01-09_taxon-match'!$A$2:$N$81,10,FALSE),IF(_xlpm.x=0,"",_xlpm.x)))</f>
        <v/>
      </c>
      <c r="S1002" s="46" t="str">
        <f>IF($I1002="","",_xlfn.LET(_xlpm.x,VLOOKUP($I1002,'2026-01-09_taxon-match'!$A$2:$N$81,11,FALSE),IF(_xlpm.x=0,"",_xlpm.x)))</f>
        <v/>
      </c>
      <c r="T1002" s="46" t="str">
        <f>IF($I1002="","",_xlfn.LET(_xlpm.x,VLOOKUP($I1002,'2026-01-09_taxon-match'!$A$2:$N$81,13,FALSE),IF(_xlpm.x=0,"",_xlpm.x)))</f>
        <v/>
      </c>
      <c r="V1002" t="s">
        <v>39</v>
      </c>
      <c r="W1002" t="s">
        <v>46</v>
      </c>
      <c r="Y1002" s="46" t="str">
        <f>IF(V1002="","",_xlfn.LET(_xlpm.x,VLOOKUP(V1002,'Drop-down_menus'!$D$2:$E$13,2,FALSE),IF(_xlpm.x=0,"",_xlpm.x)))</f>
        <v>https://orcid.org/0009-0002-6669-2911</v>
      </c>
      <c r="Z1002" s="46" t="str">
        <f>IF(W1002="","",_xlfn.LET(_xlpm.x,VLOOKUP(W1002,'Drop-down_menus'!$D$2:$E$13,2,FALSE),IF(_xlpm.x=0,"",_xlpm.x)))</f>
        <v>https://orcid.org/0000-0003-0502-8101</v>
      </c>
      <c r="AA1002" s="46" t="str">
        <f>IF(X1002="","",_xlfn.LET(_xlpm.x,VLOOKUP(X1002,'Drop-down_menus'!$D$2:$E$13,2,FALSE),IF(_xlpm.x=0,"",_xlpm.x)))</f>
        <v/>
      </c>
      <c r="AB1002" s="14"/>
      <c r="AC1002" s="14" t="s">
        <v>402</v>
      </c>
    </row>
    <row r="1003" spans="2:30" ht="13.5" customHeight="1">
      <c r="B1003" s="46">
        <v>889</v>
      </c>
      <c r="C1003" s="46" t="s">
        <v>131</v>
      </c>
      <c r="D1003" s="46" t="b">
        <f>COUNTIF(Events!$B$2:$B$171, C1003) &gt; 0</f>
        <v>1</v>
      </c>
      <c r="E1003" s="46" t="s">
        <v>322</v>
      </c>
      <c r="F1003" s="46" t="s">
        <v>412</v>
      </c>
      <c r="J1003" s="46" t="str">
        <f>IF(I1003="","",_xlfn.LET(_xlpm.x,VLOOKUP(I1003,'2026-01-09_taxon-match'!$A$2:$N$81,4,FALSE),IF(_xlpm.x=0,"",_xlpm.x)))</f>
        <v/>
      </c>
      <c r="L1003" s="46" t="str">
        <f>IF(I1003="","",_xlfn.LET(_xlpm.x,VLOOKUP(I1003,'2026-01-09_taxon-match'!$A$2:$N$81,3,FALSE),IF(_xlpm.x=0,"",_xlpm.x)))</f>
        <v/>
      </c>
      <c r="M1003" s="46" t="str">
        <f>IF($I1003="","",_xlfn.LET(_xlpm.x,VLOOKUP($I1003,'2026-01-09_taxon-match'!$A$2:$N$81,5,FALSE),IF(_xlpm.x=0,"",_xlpm.x)))</f>
        <v/>
      </c>
      <c r="N1003" s="46" t="str">
        <f>IF($I1003="","",_xlfn.LET(_xlpm.x,VLOOKUP($I1003,'2026-01-09_taxon-match'!$A$2:$N$81,6,FALSE),IF(_xlpm.x=0,"",_xlpm.x)))</f>
        <v/>
      </c>
      <c r="O1003" s="46" t="str">
        <f>IF($I1003="","",_xlfn.LET(_xlpm.x,VLOOKUP($I1003,'2026-01-09_taxon-match'!$A$2:$N$81,7,FALSE),IF(_xlpm.x=0,"",_xlpm.x)))</f>
        <v/>
      </c>
      <c r="P1003" s="46" t="str">
        <f>IF($I1003="","",_xlfn.LET(_xlpm.x,VLOOKUP($I1003,'2026-01-09_taxon-match'!$A$2:$N$81,8,FALSE),IF(_xlpm.x=0,"",_xlpm.x)))</f>
        <v/>
      </c>
      <c r="Q1003" s="46" t="str">
        <f>IF($I1003="","",_xlfn.LET(_xlpm.x,VLOOKUP($I1003,'2026-01-09_taxon-match'!$A$2:$N$81,9,FALSE),IF(_xlpm.x=0,"",_xlpm.x)))</f>
        <v/>
      </c>
      <c r="R1003" s="46" t="str">
        <f>IF($I1003="","",_xlfn.LET(_xlpm.x,VLOOKUP($I1003,'2026-01-09_taxon-match'!$A$2:$N$81,10,FALSE),IF(_xlpm.x=0,"",_xlpm.x)))</f>
        <v/>
      </c>
      <c r="S1003" s="46" t="str">
        <f>IF($I1003="","",_xlfn.LET(_xlpm.x,VLOOKUP($I1003,'2026-01-09_taxon-match'!$A$2:$N$81,11,FALSE),IF(_xlpm.x=0,"",_xlpm.x)))</f>
        <v/>
      </c>
      <c r="T1003" s="46" t="str">
        <f>IF($I1003="","",_xlfn.LET(_xlpm.x,VLOOKUP($I1003,'2026-01-09_taxon-match'!$A$2:$N$81,13,FALSE),IF(_xlpm.x=0,"",_xlpm.x)))</f>
        <v/>
      </c>
      <c r="V1003" t="s">
        <v>39</v>
      </c>
      <c r="W1003" t="s">
        <v>46</v>
      </c>
      <c r="Y1003" s="46" t="str">
        <f>IF(V1003="","",_xlfn.LET(_xlpm.x,VLOOKUP(V1003,'Drop-down_menus'!$D$2:$E$13,2,FALSE),IF(_xlpm.x=0,"",_xlpm.x)))</f>
        <v>https://orcid.org/0009-0002-6669-2911</v>
      </c>
      <c r="Z1003" s="46" t="str">
        <f>IF(W1003="","",_xlfn.LET(_xlpm.x,VLOOKUP(W1003,'Drop-down_menus'!$D$2:$E$13,2,FALSE),IF(_xlpm.x=0,"",_xlpm.x)))</f>
        <v>https://orcid.org/0000-0003-0502-8101</v>
      </c>
      <c r="AA1003" s="46" t="str">
        <f>IF(X1003="","",_xlfn.LET(_xlpm.x,VLOOKUP(X1003,'Drop-down_menus'!$D$2:$E$13,2,FALSE),IF(_xlpm.x=0,"",_xlpm.x)))</f>
        <v/>
      </c>
      <c r="AB1003" s="14"/>
      <c r="AC1003" s="14" t="s">
        <v>402</v>
      </c>
    </row>
    <row r="1004" spans="2:30" ht="13.5" customHeight="1">
      <c r="B1004" s="46">
        <v>890</v>
      </c>
      <c r="C1004" s="46" t="s">
        <v>131</v>
      </c>
      <c r="D1004" s="46" t="b">
        <f>COUNTIF(Events!$B$2:$B$171, C1004) &gt; 0</f>
        <v>1</v>
      </c>
      <c r="E1004" s="46" t="s">
        <v>322</v>
      </c>
      <c r="F1004" s="46" t="s">
        <v>413</v>
      </c>
      <c r="J1004" s="46" t="str">
        <f>IF(I1004="","",_xlfn.LET(_xlpm.x,VLOOKUP(I1004,'2026-01-09_taxon-match'!$A$2:$N$81,4,FALSE),IF(_xlpm.x=0,"",_xlpm.x)))</f>
        <v/>
      </c>
      <c r="L1004" s="46" t="str">
        <f>IF(I1004="","",_xlfn.LET(_xlpm.x,VLOOKUP(I1004,'2026-01-09_taxon-match'!$A$2:$N$81,3,FALSE),IF(_xlpm.x=0,"",_xlpm.x)))</f>
        <v/>
      </c>
      <c r="M1004" s="46" t="str">
        <f>IF($I1004="","",_xlfn.LET(_xlpm.x,VLOOKUP($I1004,'2026-01-09_taxon-match'!$A$2:$N$81,5,FALSE),IF(_xlpm.x=0,"",_xlpm.x)))</f>
        <v/>
      </c>
      <c r="N1004" s="46" t="str">
        <f>IF($I1004="","",_xlfn.LET(_xlpm.x,VLOOKUP($I1004,'2026-01-09_taxon-match'!$A$2:$N$81,6,FALSE),IF(_xlpm.x=0,"",_xlpm.x)))</f>
        <v/>
      </c>
      <c r="O1004" s="46" t="str">
        <f>IF($I1004="","",_xlfn.LET(_xlpm.x,VLOOKUP($I1004,'2026-01-09_taxon-match'!$A$2:$N$81,7,FALSE),IF(_xlpm.x=0,"",_xlpm.x)))</f>
        <v/>
      </c>
      <c r="P1004" s="46" t="str">
        <f>IF($I1004="","",_xlfn.LET(_xlpm.x,VLOOKUP($I1004,'2026-01-09_taxon-match'!$A$2:$N$81,8,FALSE),IF(_xlpm.x=0,"",_xlpm.x)))</f>
        <v/>
      </c>
      <c r="Q1004" s="46" t="str">
        <f>IF($I1004="","",_xlfn.LET(_xlpm.x,VLOOKUP($I1004,'2026-01-09_taxon-match'!$A$2:$N$81,9,FALSE),IF(_xlpm.x=0,"",_xlpm.x)))</f>
        <v/>
      </c>
      <c r="R1004" s="46" t="str">
        <f>IF($I1004="","",_xlfn.LET(_xlpm.x,VLOOKUP($I1004,'2026-01-09_taxon-match'!$A$2:$N$81,10,FALSE),IF(_xlpm.x=0,"",_xlpm.x)))</f>
        <v/>
      </c>
      <c r="S1004" s="46" t="str">
        <f>IF($I1004="","",_xlfn.LET(_xlpm.x,VLOOKUP($I1004,'2026-01-09_taxon-match'!$A$2:$N$81,11,FALSE),IF(_xlpm.x=0,"",_xlpm.x)))</f>
        <v/>
      </c>
      <c r="T1004" s="46" t="str">
        <f>IF($I1004="","",_xlfn.LET(_xlpm.x,VLOOKUP($I1004,'2026-01-09_taxon-match'!$A$2:$N$81,13,FALSE),IF(_xlpm.x=0,"",_xlpm.x)))</f>
        <v/>
      </c>
      <c r="V1004" t="s">
        <v>39</v>
      </c>
      <c r="W1004" t="s">
        <v>46</v>
      </c>
      <c r="Y1004" s="46" t="str">
        <f>IF(V1004="","",_xlfn.LET(_xlpm.x,VLOOKUP(V1004,'Drop-down_menus'!$D$2:$E$13,2,FALSE),IF(_xlpm.x=0,"",_xlpm.x)))</f>
        <v>https://orcid.org/0009-0002-6669-2911</v>
      </c>
      <c r="Z1004" s="46" t="str">
        <f>IF(W1004="","",_xlfn.LET(_xlpm.x,VLOOKUP(W1004,'Drop-down_menus'!$D$2:$E$13,2,FALSE),IF(_xlpm.x=0,"",_xlpm.x)))</f>
        <v>https://orcid.org/0000-0003-0502-8101</v>
      </c>
      <c r="AA1004" s="46" t="str">
        <f>IF(X1004="","",_xlfn.LET(_xlpm.x,VLOOKUP(X1004,'Drop-down_menus'!$D$2:$E$13,2,FALSE),IF(_xlpm.x=0,"",_xlpm.x)))</f>
        <v/>
      </c>
      <c r="AB1004" s="14"/>
      <c r="AC1004" s="14" t="s">
        <v>402</v>
      </c>
    </row>
    <row r="1005" spans="2:30" ht="13.5" customHeight="1">
      <c r="B1005" s="46">
        <v>891</v>
      </c>
      <c r="C1005" s="46" t="s">
        <v>131</v>
      </c>
      <c r="D1005" s="46" t="b">
        <f>COUNTIF(Events!$B$2:$B$171, C1005) &gt; 0</f>
        <v>1</v>
      </c>
      <c r="E1005" s="46" t="s">
        <v>322</v>
      </c>
      <c r="F1005" s="46" t="s">
        <v>414</v>
      </c>
      <c r="J1005" s="46" t="str">
        <f>IF(I1005="","",_xlfn.LET(_xlpm.x,VLOOKUP(I1005,'2026-01-09_taxon-match'!$A$2:$N$81,4,FALSE),IF(_xlpm.x=0,"",_xlpm.x)))</f>
        <v/>
      </c>
      <c r="L1005" s="46" t="str">
        <f>IF(I1005="","",_xlfn.LET(_xlpm.x,VLOOKUP(I1005,'2026-01-09_taxon-match'!$A$2:$N$81,3,FALSE),IF(_xlpm.x=0,"",_xlpm.x)))</f>
        <v/>
      </c>
      <c r="M1005" s="46" t="str">
        <f>IF($I1005="","",_xlfn.LET(_xlpm.x,VLOOKUP($I1005,'2026-01-09_taxon-match'!$A$2:$N$81,5,FALSE),IF(_xlpm.x=0,"",_xlpm.x)))</f>
        <v/>
      </c>
      <c r="N1005" s="46" t="str">
        <f>IF($I1005="","",_xlfn.LET(_xlpm.x,VLOOKUP($I1005,'2026-01-09_taxon-match'!$A$2:$N$81,6,FALSE),IF(_xlpm.x=0,"",_xlpm.x)))</f>
        <v/>
      </c>
      <c r="O1005" s="46" t="str">
        <f>IF($I1005="","",_xlfn.LET(_xlpm.x,VLOOKUP($I1005,'2026-01-09_taxon-match'!$A$2:$N$81,7,FALSE),IF(_xlpm.x=0,"",_xlpm.x)))</f>
        <v/>
      </c>
      <c r="P1005" s="46" t="str">
        <f>IF($I1005="","",_xlfn.LET(_xlpm.x,VLOOKUP($I1005,'2026-01-09_taxon-match'!$A$2:$N$81,8,FALSE),IF(_xlpm.x=0,"",_xlpm.x)))</f>
        <v/>
      </c>
      <c r="Q1005" s="46" t="str">
        <f>IF($I1005="","",_xlfn.LET(_xlpm.x,VLOOKUP($I1005,'2026-01-09_taxon-match'!$A$2:$N$81,9,FALSE),IF(_xlpm.x=0,"",_xlpm.x)))</f>
        <v/>
      </c>
      <c r="R1005" s="46" t="str">
        <f>IF($I1005="","",_xlfn.LET(_xlpm.x,VLOOKUP($I1005,'2026-01-09_taxon-match'!$A$2:$N$81,10,FALSE),IF(_xlpm.x=0,"",_xlpm.x)))</f>
        <v/>
      </c>
      <c r="S1005" s="46" t="str">
        <f>IF($I1005="","",_xlfn.LET(_xlpm.x,VLOOKUP($I1005,'2026-01-09_taxon-match'!$A$2:$N$81,11,FALSE),IF(_xlpm.x=0,"",_xlpm.x)))</f>
        <v/>
      </c>
      <c r="T1005" s="46" t="str">
        <f>IF($I1005="","",_xlfn.LET(_xlpm.x,VLOOKUP($I1005,'2026-01-09_taxon-match'!$A$2:$N$81,13,FALSE),IF(_xlpm.x=0,"",_xlpm.x)))</f>
        <v/>
      </c>
      <c r="V1005" t="s">
        <v>39</v>
      </c>
      <c r="W1005" t="s">
        <v>46</v>
      </c>
      <c r="Y1005" s="46" t="str">
        <f>IF(V1005="","",_xlfn.LET(_xlpm.x,VLOOKUP(V1005,'Drop-down_menus'!$D$2:$E$13,2,FALSE),IF(_xlpm.x=0,"",_xlpm.x)))</f>
        <v>https://orcid.org/0009-0002-6669-2911</v>
      </c>
      <c r="Z1005" s="46" t="str">
        <f>IF(W1005="","",_xlfn.LET(_xlpm.x,VLOOKUP(W1005,'Drop-down_menus'!$D$2:$E$13,2,FALSE),IF(_xlpm.x=0,"",_xlpm.x)))</f>
        <v>https://orcid.org/0000-0003-0502-8101</v>
      </c>
      <c r="AA1005" s="46" t="str">
        <f>IF(X1005="","",_xlfn.LET(_xlpm.x,VLOOKUP(X1005,'Drop-down_menus'!$D$2:$E$13,2,FALSE),IF(_xlpm.x=0,"",_xlpm.x)))</f>
        <v/>
      </c>
      <c r="AB1005" s="14"/>
      <c r="AC1005" s="14" t="s">
        <v>402</v>
      </c>
    </row>
    <row r="1006" spans="2:30" ht="13.5" customHeight="1">
      <c r="B1006" s="46">
        <v>892</v>
      </c>
      <c r="C1006" s="46" t="s">
        <v>131</v>
      </c>
      <c r="D1006" s="46" t="b">
        <f>COUNTIF(Events!$B$2:$B$171, C1006) &gt; 0</f>
        <v>1</v>
      </c>
      <c r="E1006" s="46" t="s">
        <v>322</v>
      </c>
      <c r="F1006" s="46" t="s">
        <v>415</v>
      </c>
      <c r="J1006" s="46" t="str">
        <f>IF(I1006="","",_xlfn.LET(_xlpm.x,VLOOKUP(I1006,'2026-01-09_taxon-match'!$A$2:$N$81,4,FALSE),IF(_xlpm.x=0,"",_xlpm.x)))</f>
        <v/>
      </c>
      <c r="L1006" s="46" t="str">
        <f>IF(I1006="","",_xlfn.LET(_xlpm.x,VLOOKUP(I1006,'2026-01-09_taxon-match'!$A$2:$N$81,3,FALSE),IF(_xlpm.x=0,"",_xlpm.x)))</f>
        <v/>
      </c>
      <c r="M1006" s="46" t="str">
        <f>IF($I1006="","",_xlfn.LET(_xlpm.x,VLOOKUP($I1006,'2026-01-09_taxon-match'!$A$2:$N$81,5,FALSE),IF(_xlpm.x=0,"",_xlpm.x)))</f>
        <v/>
      </c>
      <c r="N1006" s="46" t="str">
        <f>IF($I1006="","",_xlfn.LET(_xlpm.x,VLOOKUP($I1006,'2026-01-09_taxon-match'!$A$2:$N$81,6,FALSE),IF(_xlpm.x=0,"",_xlpm.x)))</f>
        <v/>
      </c>
      <c r="O1006" s="46" t="str">
        <f>IF($I1006="","",_xlfn.LET(_xlpm.x,VLOOKUP($I1006,'2026-01-09_taxon-match'!$A$2:$N$81,7,FALSE),IF(_xlpm.x=0,"",_xlpm.x)))</f>
        <v/>
      </c>
      <c r="P1006" s="46" t="str">
        <f>IF($I1006="","",_xlfn.LET(_xlpm.x,VLOOKUP($I1006,'2026-01-09_taxon-match'!$A$2:$N$81,8,FALSE),IF(_xlpm.x=0,"",_xlpm.x)))</f>
        <v/>
      </c>
      <c r="Q1006" s="46" t="str">
        <f>IF($I1006="","",_xlfn.LET(_xlpm.x,VLOOKUP($I1006,'2026-01-09_taxon-match'!$A$2:$N$81,9,FALSE),IF(_xlpm.x=0,"",_xlpm.x)))</f>
        <v/>
      </c>
      <c r="R1006" s="46" t="str">
        <f>IF($I1006="","",_xlfn.LET(_xlpm.x,VLOOKUP($I1006,'2026-01-09_taxon-match'!$A$2:$N$81,10,FALSE),IF(_xlpm.x=0,"",_xlpm.x)))</f>
        <v/>
      </c>
      <c r="S1006" s="46" t="str">
        <f>IF($I1006="","",_xlfn.LET(_xlpm.x,VLOOKUP($I1006,'2026-01-09_taxon-match'!$A$2:$N$81,11,FALSE),IF(_xlpm.x=0,"",_xlpm.x)))</f>
        <v/>
      </c>
      <c r="T1006" s="46" t="str">
        <f>IF($I1006="","",_xlfn.LET(_xlpm.x,VLOOKUP($I1006,'2026-01-09_taxon-match'!$A$2:$N$81,13,FALSE),IF(_xlpm.x=0,"",_xlpm.x)))</f>
        <v/>
      </c>
      <c r="V1006" t="s">
        <v>39</v>
      </c>
      <c r="W1006" t="s">
        <v>46</v>
      </c>
      <c r="Y1006" s="46" t="str">
        <f>IF(V1006="","",_xlfn.LET(_xlpm.x,VLOOKUP(V1006,'Drop-down_menus'!$D$2:$E$13,2,FALSE),IF(_xlpm.x=0,"",_xlpm.x)))</f>
        <v>https://orcid.org/0009-0002-6669-2911</v>
      </c>
      <c r="Z1006" s="46" t="str">
        <f>IF(W1006="","",_xlfn.LET(_xlpm.x,VLOOKUP(W1006,'Drop-down_menus'!$D$2:$E$13,2,FALSE),IF(_xlpm.x=0,"",_xlpm.x)))</f>
        <v>https://orcid.org/0000-0003-0502-8101</v>
      </c>
      <c r="AA1006" s="46" t="str">
        <f>IF(X1006="","",_xlfn.LET(_xlpm.x,VLOOKUP(X1006,'Drop-down_menus'!$D$2:$E$13,2,FALSE),IF(_xlpm.x=0,"",_xlpm.x)))</f>
        <v/>
      </c>
      <c r="AB1006" s="14"/>
      <c r="AC1006" s="14" t="s">
        <v>402</v>
      </c>
      <c r="AD1006" s="46" t="s">
        <v>339</v>
      </c>
    </row>
    <row r="1007" spans="2:30" ht="13.5" customHeight="1">
      <c r="B1007" s="46">
        <v>893</v>
      </c>
      <c r="C1007" s="46" t="s">
        <v>131</v>
      </c>
      <c r="D1007" s="46" t="b">
        <f>COUNTIF(Events!$B$2:$B$171, C1007) &gt; 0</f>
        <v>1</v>
      </c>
      <c r="E1007" s="46" t="s">
        <v>322</v>
      </c>
      <c r="F1007" s="46" t="s">
        <v>404</v>
      </c>
      <c r="J1007" s="46" t="str">
        <f>IF(I1007="","",_xlfn.LET(_xlpm.x,VLOOKUP(I1007,'2026-01-09_taxon-match'!$A$2:$N$81,4,FALSE),IF(_xlpm.x=0,"",_xlpm.x)))</f>
        <v/>
      </c>
      <c r="L1007" s="46" t="str">
        <f>IF(I1007="","",_xlfn.LET(_xlpm.x,VLOOKUP(I1007,'2026-01-09_taxon-match'!$A$2:$N$81,3,FALSE),IF(_xlpm.x=0,"",_xlpm.x)))</f>
        <v/>
      </c>
      <c r="M1007" s="46" t="str">
        <f>IF($I1007="","",_xlfn.LET(_xlpm.x,VLOOKUP($I1007,'2026-01-09_taxon-match'!$A$2:$N$81,5,FALSE),IF(_xlpm.x=0,"",_xlpm.x)))</f>
        <v/>
      </c>
      <c r="N1007" s="46" t="str">
        <f>IF($I1007="","",_xlfn.LET(_xlpm.x,VLOOKUP($I1007,'2026-01-09_taxon-match'!$A$2:$N$81,6,FALSE),IF(_xlpm.x=0,"",_xlpm.x)))</f>
        <v/>
      </c>
      <c r="O1007" s="46" t="str">
        <f>IF($I1007="","",_xlfn.LET(_xlpm.x,VLOOKUP($I1007,'2026-01-09_taxon-match'!$A$2:$N$81,7,FALSE),IF(_xlpm.x=0,"",_xlpm.x)))</f>
        <v/>
      </c>
      <c r="P1007" s="46" t="str">
        <f>IF($I1007="","",_xlfn.LET(_xlpm.x,VLOOKUP($I1007,'2026-01-09_taxon-match'!$A$2:$N$81,8,FALSE),IF(_xlpm.x=0,"",_xlpm.x)))</f>
        <v/>
      </c>
      <c r="Q1007" s="46" t="str">
        <f>IF($I1007="","",_xlfn.LET(_xlpm.x,VLOOKUP($I1007,'2026-01-09_taxon-match'!$A$2:$N$81,9,FALSE),IF(_xlpm.x=0,"",_xlpm.x)))</f>
        <v/>
      </c>
      <c r="R1007" s="46" t="str">
        <f>IF($I1007="","",_xlfn.LET(_xlpm.x,VLOOKUP($I1007,'2026-01-09_taxon-match'!$A$2:$N$81,10,FALSE),IF(_xlpm.x=0,"",_xlpm.x)))</f>
        <v/>
      </c>
      <c r="S1007" s="46" t="str">
        <f>IF($I1007="","",_xlfn.LET(_xlpm.x,VLOOKUP($I1007,'2026-01-09_taxon-match'!$A$2:$N$81,11,FALSE),IF(_xlpm.x=0,"",_xlpm.x)))</f>
        <v/>
      </c>
      <c r="T1007" s="46" t="str">
        <f>IF($I1007="","",_xlfn.LET(_xlpm.x,VLOOKUP($I1007,'2026-01-09_taxon-match'!$A$2:$N$81,13,FALSE),IF(_xlpm.x=0,"",_xlpm.x)))</f>
        <v/>
      </c>
      <c r="V1007" t="s">
        <v>39</v>
      </c>
      <c r="W1007" t="s">
        <v>46</v>
      </c>
      <c r="Y1007" s="46" t="str">
        <f>IF(V1007="","",_xlfn.LET(_xlpm.x,VLOOKUP(V1007,'Drop-down_menus'!$D$2:$E$13,2,FALSE),IF(_xlpm.x=0,"",_xlpm.x)))</f>
        <v>https://orcid.org/0009-0002-6669-2911</v>
      </c>
      <c r="Z1007" s="46" t="str">
        <f>IF(W1007="","",_xlfn.LET(_xlpm.x,VLOOKUP(W1007,'Drop-down_menus'!$D$2:$E$13,2,FALSE),IF(_xlpm.x=0,"",_xlpm.x)))</f>
        <v>https://orcid.org/0000-0003-0502-8101</v>
      </c>
      <c r="AA1007" s="46" t="str">
        <f>IF(X1007="","",_xlfn.LET(_xlpm.x,VLOOKUP(X1007,'Drop-down_menus'!$D$2:$E$13,2,FALSE),IF(_xlpm.x=0,"",_xlpm.x)))</f>
        <v/>
      </c>
      <c r="AB1007" s="14"/>
      <c r="AC1007" s="14" t="s">
        <v>402</v>
      </c>
      <c r="AD1007" s="46" t="s">
        <v>339</v>
      </c>
    </row>
    <row r="1008" spans="2:30" ht="15" customHeight="1">
      <c r="B1008" s="46">
        <v>894</v>
      </c>
      <c r="C1008" s="46" t="s">
        <v>131</v>
      </c>
      <c r="D1008" s="46" t="b">
        <f>COUNTIF(Events!$B$2:$B$171, C1008) &gt; 0</f>
        <v>1</v>
      </c>
      <c r="E1008" s="46" t="s">
        <v>322</v>
      </c>
      <c r="F1008" s="46" t="s">
        <v>403</v>
      </c>
      <c r="J1008" s="46" t="str">
        <f>IF(I1008="","",_xlfn.LET(_xlpm.x,VLOOKUP(I1008,'2026-01-09_taxon-match'!$A$2:$N$81,4,FALSE),IF(_xlpm.x=0,"",_xlpm.x)))</f>
        <v/>
      </c>
      <c r="L1008" s="46" t="str">
        <f>IF(I1008="","",_xlfn.LET(_xlpm.x,VLOOKUP(I1008,'2026-01-09_taxon-match'!$A$2:$N$81,3,FALSE),IF(_xlpm.x=0,"",_xlpm.x)))</f>
        <v/>
      </c>
      <c r="M1008" s="46" t="str">
        <f>IF($I1008="","",_xlfn.LET(_xlpm.x,VLOOKUP($I1008,'2026-01-09_taxon-match'!$A$2:$N$81,5,FALSE),IF(_xlpm.x=0,"",_xlpm.x)))</f>
        <v/>
      </c>
      <c r="N1008" s="46" t="str">
        <f>IF($I1008="","",_xlfn.LET(_xlpm.x,VLOOKUP($I1008,'2026-01-09_taxon-match'!$A$2:$N$81,6,FALSE),IF(_xlpm.x=0,"",_xlpm.x)))</f>
        <v/>
      </c>
      <c r="O1008" s="46" t="str">
        <f>IF($I1008="","",_xlfn.LET(_xlpm.x,VLOOKUP($I1008,'2026-01-09_taxon-match'!$A$2:$N$81,7,FALSE),IF(_xlpm.x=0,"",_xlpm.x)))</f>
        <v/>
      </c>
      <c r="P1008" s="46" t="str">
        <f>IF($I1008="","",_xlfn.LET(_xlpm.x,VLOOKUP($I1008,'2026-01-09_taxon-match'!$A$2:$N$81,8,FALSE),IF(_xlpm.x=0,"",_xlpm.x)))</f>
        <v/>
      </c>
      <c r="Q1008" s="46" t="str">
        <f>IF($I1008="","",_xlfn.LET(_xlpm.x,VLOOKUP($I1008,'2026-01-09_taxon-match'!$A$2:$N$81,9,FALSE),IF(_xlpm.x=0,"",_xlpm.x)))</f>
        <v/>
      </c>
      <c r="R1008" s="46" t="str">
        <f>IF($I1008="","",_xlfn.LET(_xlpm.x,VLOOKUP($I1008,'2026-01-09_taxon-match'!$A$2:$N$81,10,FALSE),IF(_xlpm.x=0,"",_xlpm.x)))</f>
        <v/>
      </c>
      <c r="S1008" s="46" t="str">
        <f>IF($I1008="","",_xlfn.LET(_xlpm.x,VLOOKUP($I1008,'2026-01-09_taxon-match'!$A$2:$N$81,11,FALSE),IF(_xlpm.x=0,"",_xlpm.x)))</f>
        <v/>
      </c>
      <c r="T1008" s="46" t="str">
        <f>IF($I1008="","",_xlfn.LET(_xlpm.x,VLOOKUP($I1008,'2026-01-09_taxon-match'!$A$2:$N$81,13,FALSE),IF(_xlpm.x=0,"",_xlpm.x)))</f>
        <v/>
      </c>
      <c r="V1008" t="s">
        <v>39</v>
      </c>
      <c r="W1008" t="s">
        <v>46</v>
      </c>
      <c r="Y1008" s="46" t="str">
        <f>IF(V1008="","",_xlfn.LET(_xlpm.x,VLOOKUP(V1008,'Drop-down_menus'!$D$2:$E$13,2,FALSE),IF(_xlpm.x=0,"",_xlpm.x)))</f>
        <v>https://orcid.org/0009-0002-6669-2911</v>
      </c>
      <c r="Z1008" s="46" t="str">
        <f>IF(W1008="","",_xlfn.LET(_xlpm.x,VLOOKUP(W1008,'Drop-down_menus'!$D$2:$E$13,2,FALSE),IF(_xlpm.x=0,"",_xlpm.x)))</f>
        <v>https://orcid.org/0000-0003-0502-8101</v>
      </c>
      <c r="AA1008" s="46" t="str">
        <f>IF(X1008="","",_xlfn.LET(_xlpm.x,VLOOKUP(X1008,'Drop-down_menus'!$D$2:$E$13,2,FALSE),IF(_xlpm.x=0,"",_xlpm.x)))</f>
        <v/>
      </c>
      <c r="AB1008" s="14"/>
      <c r="AC1008" s="14" t="s">
        <v>402</v>
      </c>
      <c r="AD1008" s="46" t="s">
        <v>339</v>
      </c>
    </row>
    <row r="1009" spans="2:30" ht="15" customHeight="1">
      <c r="B1009" s="46">
        <v>895</v>
      </c>
      <c r="C1009" s="46" t="s">
        <v>131</v>
      </c>
      <c r="D1009" s="46" t="b">
        <f>COUNTIF(Events!$B$2:$B$171, C1009) &gt; 0</f>
        <v>1</v>
      </c>
      <c r="E1009" s="46" t="s">
        <v>322</v>
      </c>
      <c r="F1009" s="46" t="s">
        <v>401</v>
      </c>
      <c r="J1009" s="46" t="str">
        <f>IF(I1009="","",_xlfn.LET(_xlpm.x,VLOOKUP(I1009,'2026-01-09_taxon-match'!$A$2:$N$81,4,FALSE),IF(_xlpm.x=0,"",_xlpm.x)))</f>
        <v/>
      </c>
      <c r="L1009" s="46" t="str">
        <f>IF(I1009="","",_xlfn.LET(_xlpm.x,VLOOKUP(I1009,'2026-01-09_taxon-match'!$A$2:$N$81,3,FALSE),IF(_xlpm.x=0,"",_xlpm.x)))</f>
        <v/>
      </c>
      <c r="M1009" s="46" t="str">
        <f>IF($I1009="","",_xlfn.LET(_xlpm.x,VLOOKUP($I1009,'2026-01-09_taxon-match'!$A$2:$N$81,5,FALSE),IF(_xlpm.x=0,"",_xlpm.x)))</f>
        <v/>
      </c>
      <c r="N1009" s="46" t="str">
        <f>IF($I1009="","",_xlfn.LET(_xlpm.x,VLOOKUP($I1009,'2026-01-09_taxon-match'!$A$2:$N$81,6,FALSE),IF(_xlpm.x=0,"",_xlpm.x)))</f>
        <v/>
      </c>
      <c r="O1009" s="46" t="str">
        <f>IF($I1009="","",_xlfn.LET(_xlpm.x,VLOOKUP($I1009,'2026-01-09_taxon-match'!$A$2:$N$81,7,FALSE),IF(_xlpm.x=0,"",_xlpm.x)))</f>
        <v/>
      </c>
      <c r="P1009" s="46" t="str">
        <f>IF($I1009="","",_xlfn.LET(_xlpm.x,VLOOKUP($I1009,'2026-01-09_taxon-match'!$A$2:$N$81,8,FALSE),IF(_xlpm.x=0,"",_xlpm.x)))</f>
        <v/>
      </c>
      <c r="Q1009" s="46" t="str">
        <f>IF($I1009="","",_xlfn.LET(_xlpm.x,VLOOKUP($I1009,'2026-01-09_taxon-match'!$A$2:$N$81,9,FALSE),IF(_xlpm.x=0,"",_xlpm.x)))</f>
        <v/>
      </c>
      <c r="R1009" s="46" t="str">
        <f>IF($I1009="","",_xlfn.LET(_xlpm.x,VLOOKUP($I1009,'2026-01-09_taxon-match'!$A$2:$N$81,10,FALSE),IF(_xlpm.x=0,"",_xlpm.x)))</f>
        <v/>
      </c>
      <c r="S1009" s="46" t="str">
        <f>IF($I1009="","",_xlfn.LET(_xlpm.x,VLOOKUP($I1009,'2026-01-09_taxon-match'!$A$2:$N$81,11,FALSE),IF(_xlpm.x=0,"",_xlpm.x)))</f>
        <v/>
      </c>
      <c r="T1009" s="46" t="str">
        <f>IF($I1009="","",_xlfn.LET(_xlpm.x,VLOOKUP($I1009,'2026-01-09_taxon-match'!$A$2:$N$81,13,FALSE),IF(_xlpm.x=0,"",_xlpm.x)))</f>
        <v/>
      </c>
      <c r="V1009" t="s">
        <v>39</v>
      </c>
      <c r="W1009" t="s">
        <v>46</v>
      </c>
      <c r="Y1009" s="46" t="str">
        <f>IF(V1009="","",_xlfn.LET(_xlpm.x,VLOOKUP(V1009,'Drop-down_menus'!$D$2:$E$13,2,FALSE),IF(_xlpm.x=0,"",_xlpm.x)))</f>
        <v>https://orcid.org/0009-0002-6669-2911</v>
      </c>
      <c r="Z1009" s="46" t="str">
        <f>IF(W1009="","",_xlfn.LET(_xlpm.x,VLOOKUP(W1009,'Drop-down_menus'!$D$2:$E$13,2,FALSE),IF(_xlpm.x=0,"",_xlpm.x)))</f>
        <v>https://orcid.org/0000-0003-0502-8101</v>
      </c>
      <c r="AA1009" s="46" t="str">
        <f>IF(X1009="","",_xlfn.LET(_xlpm.x,VLOOKUP(X1009,'Drop-down_menus'!$D$2:$E$13,2,FALSE),IF(_xlpm.x=0,"",_xlpm.x)))</f>
        <v/>
      </c>
      <c r="AB1009" s="14"/>
      <c r="AC1009" s="14" t="s">
        <v>402</v>
      </c>
      <c r="AD1009" s="46" t="s">
        <v>339</v>
      </c>
    </row>
    <row r="1010" spans="2:30" ht="15" customHeight="1">
      <c r="B1010" s="46">
        <v>896</v>
      </c>
      <c r="C1010" s="46" t="s">
        <v>131</v>
      </c>
      <c r="D1010" s="46" t="b">
        <f>COUNTIF(Events!$B$2:$B$171, C1010) &gt; 0</f>
        <v>1</v>
      </c>
      <c r="E1010" s="46" t="s">
        <v>322</v>
      </c>
      <c r="F1010" s="46" t="s">
        <v>416</v>
      </c>
      <c r="J1010" s="46" t="str">
        <f>IF(I1010="","",_xlfn.LET(_xlpm.x,VLOOKUP(I1010,'2026-01-09_taxon-match'!$A$2:$N$81,4,FALSE),IF(_xlpm.x=0,"",_xlpm.x)))</f>
        <v/>
      </c>
      <c r="L1010" s="46" t="str">
        <f>IF(I1010="","",_xlfn.LET(_xlpm.x,VLOOKUP(I1010,'2026-01-09_taxon-match'!$A$2:$N$81,3,FALSE),IF(_xlpm.x=0,"",_xlpm.x)))</f>
        <v/>
      </c>
      <c r="M1010" s="46" t="str">
        <f>IF($I1010="","",_xlfn.LET(_xlpm.x,VLOOKUP($I1010,'2026-01-09_taxon-match'!$A$2:$N$81,5,FALSE),IF(_xlpm.x=0,"",_xlpm.x)))</f>
        <v/>
      </c>
      <c r="N1010" s="46" t="str">
        <f>IF($I1010="","",_xlfn.LET(_xlpm.x,VLOOKUP($I1010,'2026-01-09_taxon-match'!$A$2:$N$81,6,FALSE),IF(_xlpm.x=0,"",_xlpm.x)))</f>
        <v/>
      </c>
      <c r="O1010" s="46" t="str">
        <f>IF($I1010="","",_xlfn.LET(_xlpm.x,VLOOKUP($I1010,'2026-01-09_taxon-match'!$A$2:$N$81,7,FALSE),IF(_xlpm.x=0,"",_xlpm.x)))</f>
        <v/>
      </c>
      <c r="P1010" s="46" t="str">
        <f>IF($I1010="","",_xlfn.LET(_xlpm.x,VLOOKUP($I1010,'2026-01-09_taxon-match'!$A$2:$N$81,8,FALSE),IF(_xlpm.x=0,"",_xlpm.x)))</f>
        <v/>
      </c>
      <c r="Q1010" s="46" t="str">
        <f>IF($I1010="","",_xlfn.LET(_xlpm.x,VLOOKUP($I1010,'2026-01-09_taxon-match'!$A$2:$N$81,9,FALSE),IF(_xlpm.x=0,"",_xlpm.x)))</f>
        <v/>
      </c>
      <c r="R1010" s="46" t="str">
        <f>IF($I1010="","",_xlfn.LET(_xlpm.x,VLOOKUP($I1010,'2026-01-09_taxon-match'!$A$2:$N$81,10,FALSE),IF(_xlpm.x=0,"",_xlpm.x)))</f>
        <v/>
      </c>
      <c r="S1010" s="46" t="str">
        <f>IF($I1010="","",_xlfn.LET(_xlpm.x,VLOOKUP($I1010,'2026-01-09_taxon-match'!$A$2:$N$81,11,FALSE),IF(_xlpm.x=0,"",_xlpm.x)))</f>
        <v/>
      </c>
      <c r="T1010" s="46" t="str">
        <f>IF($I1010="","",_xlfn.LET(_xlpm.x,VLOOKUP($I1010,'2026-01-09_taxon-match'!$A$2:$N$81,13,FALSE),IF(_xlpm.x=0,"",_xlpm.x)))</f>
        <v/>
      </c>
      <c r="V1010" t="s">
        <v>39</v>
      </c>
      <c r="W1010" t="s">
        <v>46</v>
      </c>
      <c r="Y1010" s="46" t="str">
        <f>IF(V1010="","",_xlfn.LET(_xlpm.x,VLOOKUP(V1010,'Drop-down_menus'!$D$2:$E$13,2,FALSE),IF(_xlpm.x=0,"",_xlpm.x)))</f>
        <v>https://orcid.org/0009-0002-6669-2911</v>
      </c>
      <c r="Z1010" s="46" t="str">
        <f>IF(W1010="","",_xlfn.LET(_xlpm.x,VLOOKUP(W1010,'Drop-down_menus'!$D$2:$E$13,2,FALSE),IF(_xlpm.x=0,"",_xlpm.x)))</f>
        <v>https://orcid.org/0000-0003-0502-8101</v>
      </c>
      <c r="AA1010" s="46" t="str">
        <f>IF(X1010="","",_xlfn.LET(_xlpm.x,VLOOKUP(X1010,'Drop-down_menus'!$D$2:$E$13,2,FALSE),IF(_xlpm.x=0,"",_xlpm.x)))</f>
        <v/>
      </c>
      <c r="AB1010" s="14" t="s">
        <v>388</v>
      </c>
      <c r="AC1010" s="14" t="s">
        <v>389</v>
      </c>
    </row>
    <row r="1011" spans="2:30" ht="15" customHeight="1">
      <c r="B1011" s="46">
        <v>897</v>
      </c>
      <c r="C1011" s="46" t="s">
        <v>131</v>
      </c>
      <c r="D1011" s="46" t="b">
        <f>COUNTIF(Events!$B$2:$B$171, C1011) &gt; 0</f>
        <v>1</v>
      </c>
      <c r="E1011" s="46" t="s">
        <v>322</v>
      </c>
      <c r="F1011" s="46" t="s">
        <v>417</v>
      </c>
      <c r="J1011" s="46" t="str">
        <f>IF(I1011="","",_xlfn.LET(_xlpm.x,VLOOKUP(I1011,'2026-01-09_taxon-match'!$A$2:$N$81,4,FALSE),IF(_xlpm.x=0,"",_xlpm.x)))</f>
        <v/>
      </c>
      <c r="L1011" s="46" t="str">
        <f>IF(I1011="","",_xlfn.LET(_xlpm.x,VLOOKUP(I1011,'2026-01-09_taxon-match'!$A$2:$N$81,3,FALSE),IF(_xlpm.x=0,"",_xlpm.x)))</f>
        <v/>
      </c>
      <c r="M1011" s="46" t="str">
        <f>IF($I1011="","",_xlfn.LET(_xlpm.x,VLOOKUP($I1011,'2026-01-09_taxon-match'!$A$2:$N$81,5,FALSE),IF(_xlpm.x=0,"",_xlpm.x)))</f>
        <v/>
      </c>
      <c r="N1011" s="46" t="str">
        <f>IF($I1011="","",_xlfn.LET(_xlpm.x,VLOOKUP($I1011,'2026-01-09_taxon-match'!$A$2:$N$81,6,FALSE),IF(_xlpm.x=0,"",_xlpm.x)))</f>
        <v/>
      </c>
      <c r="O1011" s="46" t="str">
        <f>IF($I1011="","",_xlfn.LET(_xlpm.x,VLOOKUP($I1011,'2026-01-09_taxon-match'!$A$2:$N$81,7,FALSE),IF(_xlpm.x=0,"",_xlpm.x)))</f>
        <v/>
      </c>
      <c r="P1011" s="46" t="str">
        <f>IF($I1011="","",_xlfn.LET(_xlpm.x,VLOOKUP($I1011,'2026-01-09_taxon-match'!$A$2:$N$81,8,FALSE),IF(_xlpm.x=0,"",_xlpm.x)))</f>
        <v/>
      </c>
      <c r="Q1011" s="46" t="str">
        <f>IF($I1011="","",_xlfn.LET(_xlpm.x,VLOOKUP($I1011,'2026-01-09_taxon-match'!$A$2:$N$81,9,FALSE),IF(_xlpm.x=0,"",_xlpm.x)))</f>
        <v/>
      </c>
      <c r="R1011" s="46" t="str">
        <f>IF($I1011="","",_xlfn.LET(_xlpm.x,VLOOKUP($I1011,'2026-01-09_taxon-match'!$A$2:$N$81,10,FALSE),IF(_xlpm.x=0,"",_xlpm.x)))</f>
        <v/>
      </c>
      <c r="S1011" s="46" t="str">
        <f>IF($I1011="","",_xlfn.LET(_xlpm.x,VLOOKUP($I1011,'2026-01-09_taxon-match'!$A$2:$N$81,11,FALSE),IF(_xlpm.x=0,"",_xlpm.x)))</f>
        <v/>
      </c>
      <c r="T1011" s="46" t="str">
        <f>IF($I1011="","",_xlfn.LET(_xlpm.x,VLOOKUP($I1011,'2026-01-09_taxon-match'!$A$2:$N$81,13,FALSE),IF(_xlpm.x=0,"",_xlpm.x)))</f>
        <v/>
      </c>
      <c r="V1011" t="s">
        <v>39</v>
      </c>
      <c r="W1011" t="s">
        <v>46</v>
      </c>
      <c r="Y1011" s="46" t="str">
        <f>IF(V1011="","",_xlfn.LET(_xlpm.x,VLOOKUP(V1011,'Drop-down_menus'!$D$2:$E$13,2,FALSE),IF(_xlpm.x=0,"",_xlpm.x)))</f>
        <v>https://orcid.org/0009-0002-6669-2911</v>
      </c>
      <c r="Z1011" s="46" t="str">
        <f>IF(W1011="","",_xlfn.LET(_xlpm.x,VLOOKUP(W1011,'Drop-down_menus'!$D$2:$E$13,2,FALSE),IF(_xlpm.x=0,"",_xlpm.x)))</f>
        <v>https://orcid.org/0000-0003-0502-8101</v>
      </c>
      <c r="AA1011" s="46" t="str">
        <f>IF(X1011="","",_xlfn.LET(_xlpm.x,VLOOKUP(X1011,'Drop-down_menus'!$D$2:$E$13,2,FALSE),IF(_xlpm.x=0,"",_xlpm.x)))</f>
        <v/>
      </c>
      <c r="AB1011" s="14" t="s">
        <v>388</v>
      </c>
      <c r="AC1011" s="14" t="s">
        <v>389</v>
      </c>
    </row>
    <row r="1012" spans="2:30" ht="15" customHeight="1">
      <c r="B1012" s="46">
        <v>898</v>
      </c>
      <c r="C1012" s="46" t="s">
        <v>131</v>
      </c>
      <c r="D1012" s="46" t="b">
        <f>COUNTIF(Events!$B$2:$B$171, C1012) &gt; 0</f>
        <v>1</v>
      </c>
      <c r="E1012" s="46" t="s">
        <v>322</v>
      </c>
      <c r="F1012" s="46" t="s">
        <v>418</v>
      </c>
      <c r="J1012" s="46" t="str">
        <f>IF(I1012="","",_xlfn.LET(_xlpm.x,VLOOKUP(I1012,'2026-01-09_taxon-match'!$A$2:$N$81,4,FALSE),IF(_xlpm.x=0,"",_xlpm.x)))</f>
        <v/>
      </c>
      <c r="L1012" s="46" t="str">
        <f>IF(I1012="","",_xlfn.LET(_xlpm.x,VLOOKUP(I1012,'2026-01-09_taxon-match'!$A$2:$N$81,3,FALSE),IF(_xlpm.x=0,"",_xlpm.x)))</f>
        <v/>
      </c>
      <c r="M1012" s="46" t="str">
        <f>IF($I1012="","",_xlfn.LET(_xlpm.x,VLOOKUP($I1012,'2026-01-09_taxon-match'!$A$2:$N$81,5,FALSE),IF(_xlpm.x=0,"",_xlpm.x)))</f>
        <v/>
      </c>
      <c r="N1012" s="46" t="str">
        <f>IF($I1012="","",_xlfn.LET(_xlpm.x,VLOOKUP($I1012,'2026-01-09_taxon-match'!$A$2:$N$81,6,FALSE),IF(_xlpm.x=0,"",_xlpm.x)))</f>
        <v/>
      </c>
      <c r="O1012" s="46" t="str">
        <f>IF($I1012="","",_xlfn.LET(_xlpm.x,VLOOKUP($I1012,'2026-01-09_taxon-match'!$A$2:$N$81,7,FALSE),IF(_xlpm.x=0,"",_xlpm.x)))</f>
        <v/>
      </c>
      <c r="P1012" s="46" t="str">
        <f>IF($I1012="","",_xlfn.LET(_xlpm.x,VLOOKUP($I1012,'2026-01-09_taxon-match'!$A$2:$N$81,8,FALSE),IF(_xlpm.x=0,"",_xlpm.x)))</f>
        <v/>
      </c>
      <c r="Q1012" s="46" t="str">
        <f>IF($I1012="","",_xlfn.LET(_xlpm.x,VLOOKUP($I1012,'2026-01-09_taxon-match'!$A$2:$N$81,9,FALSE),IF(_xlpm.x=0,"",_xlpm.x)))</f>
        <v/>
      </c>
      <c r="R1012" s="46" t="str">
        <f>IF($I1012="","",_xlfn.LET(_xlpm.x,VLOOKUP($I1012,'2026-01-09_taxon-match'!$A$2:$N$81,10,FALSE),IF(_xlpm.x=0,"",_xlpm.x)))</f>
        <v/>
      </c>
      <c r="S1012" s="46" t="str">
        <f>IF($I1012="","",_xlfn.LET(_xlpm.x,VLOOKUP($I1012,'2026-01-09_taxon-match'!$A$2:$N$81,11,FALSE),IF(_xlpm.x=0,"",_xlpm.x)))</f>
        <v/>
      </c>
      <c r="T1012" s="46" t="str">
        <f>IF($I1012="","",_xlfn.LET(_xlpm.x,VLOOKUP($I1012,'2026-01-09_taxon-match'!$A$2:$N$81,13,FALSE),IF(_xlpm.x=0,"",_xlpm.x)))</f>
        <v/>
      </c>
      <c r="V1012" t="s">
        <v>39</v>
      </c>
      <c r="W1012" t="s">
        <v>46</v>
      </c>
      <c r="Y1012" s="46" t="str">
        <f>IF(V1012="","",_xlfn.LET(_xlpm.x,VLOOKUP(V1012,'Drop-down_menus'!$D$2:$E$13,2,FALSE),IF(_xlpm.x=0,"",_xlpm.x)))</f>
        <v>https://orcid.org/0009-0002-6669-2911</v>
      </c>
      <c r="Z1012" s="46" t="str">
        <f>IF(W1012="","",_xlfn.LET(_xlpm.x,VLOOKUP(W1012,'Drop-down_menus'!$D$2:$E$13,2,FALSE),IF(_xlpm.x=0,"",_xlpm.x)))</f>
        <v>https://orcid.org/0000-0003-0502-8101</v>
      </c>
      <c r="AA1012" s="46" t="str">
        <f>IF(X1012="","",_xlfn.LET(_xlpm.x,VLOOKUP(X1012,'Drop-down_menus'!$D$2:$E$13,2,FALSE),IF(_xlpm.x=0,"",_xlpm.x)))</f>
        <v/>
      </c>
      <c r="AB1012" s="14"/>
      <c r="AC1012" s="14" t="s">
        <v>356</v>
      </c>
    </row>
    <row r="1013" spans="2:30" ht="15" customHeight="1">
      <c r="B1013" s="46">
        <v>899</v>
      </c>
      <c r="C1013" s="46" t="s">
        <v>131</v>
      </c>
      <c r="D1013" s="46" t="b">
        <f>COUNTIF(Events!$B$2:$B$171, C1013) &gt; 0</f>
        <v>1</v>
      </c>
      <c r="E1013" s="46" t="s">
        <v>322</v>
      </c>
      <c r="F1013" s="46" t="s">
        <v>419</v>
      </c>
      <c r="J1013" s="46" t="str">
        <f>IF(I1013="","",_xlfn.LET(_xlpm.x,VLOOKUP(I1013,'2026-01-09_taxon-match'!$A$2:$N$81,4,FALSE),IF(_xlpm.x=0,"",_xlpm.x)))</f>
        <v/>
      </c>
      <c r="L1013" s="46" t="str">
        <f>IF(I1013="","",_xlfn.LET(_xlpm.x,VLOOKUP(I1013,'2026-01-09_taxon-match'!$A$2:$N$81,3,FALSE),IF(_xlpm.x=0,"",_xlpm.x)))</f>
        <v/>
      </c>
      <c r="M1013" s="46" t="str">
        <f>IF($I1013="","",_xlfn.LET(_xlpm.x,VLOOKUP($I1013,'2026-01-09_taxon-match'!$A$2:$N$81,5,FALSE),IF(_xlpm.x=0,"",_xlpm.x)))</f>
        <v/>
      </c>
      <c r="N1013" s="46" t="str">
        <f>IF($I1013="","",_xlfn.LET(_xlpm.x,VLOOKUP($I1013,'2026-01-09_taxon-match'!$A$2:$N$81,6,FALSE),IF(_xlpm.x=0,"",_xlpm.x)))</f>
        <v/>
      </c>
      <c r="O1013" s="46" t="str">
        <f>IF($I1013="","",_xlfn.LET(_xlpm.x,VLOOKUP($I1013,'2026-01-09_taxon-match'!$A$2:$N$81,7,FALSE),IF(_xlpm.x=0,"",_xlpm.x)))</f>
        <v/>
      </c>
      <c r="P1013" s="46" t="str">
        <f>IF($I1013="","",_xlfn.LET(_xlpm.x,VLOOKUP($I1013,'2026-01-09_taxon-match'!$A$2:$N$81,8,FALSE),IF(_xlpm.x=0,"",_xlpm.x)))</f>
        <v/>
      </c>
      <c r="Q1013" s="46" t="str">
        <f>IF($I1013="","",_xlfn.LET(_xlpm.x,VLOOKUP($I1013,'2026-01-09_taxon-match'!$A$2:$N$81,9,FALSE),IF(_xlpm.x=0,"",_xlpm.x)))</f>
        <v/>
      </c>
      <c r="R1013" s="46" t="str">
        <f>IF($I1013="","",_xlfn.LET(_xlpm.x,VLOOKUP($I1013,'2026-01-09_taxon-match'!$A$2:$N$81,10,FALSE),IF(_xlpm.x=0,"",_xlpm.x)))</f>
        <v/>
      </c>
      <c r="S1013" s="46" t="str">
        <f>IF($I1013="","",_xlfn.LET(_xlpm.x,VLOOKUP($I1013,'2026-01-09_taxon-match'!$A$2:$N$81,11,FALSE),IF(_xlpm.x=0,"",_xlpm.x)))</f>
        <v/>
      </c>
      <c r="T1013" s="46" t="str">
        <f>IF($I1013="","",_xlfn.LET(_xlpm.x,VLOOKUP($I1013,'2026-01-09_taxon-match'!$A$2:$N$81,13,FALSE),IF(_xlpm.x=0,"",_xlpm.x)))</f>
        <v/>
      </c>
      <c r="V1013" t="s">
        <v>39</v>
      </c>
      <c r="W1013" t="s">
        <v>46</v>
      </c>
      <c r="Y1013" s="46" t="str">
        <f>IF(V1013="","",_xlfn.LET(_xlpm.x,VLOOKUP(V1013,'Drop-down_menus'!$D$2:$E$13,2,FALSE),IF(_xlpm.x=0,"",_xlpm.x)))</f>
        <v>https://orcid.org/0009-0002-6669-2911</v>
      </c>
      <c r="Z1013" s="46" t="str">
        <f>IF(W1013="","",_xlfn.LET(_xlpm.x,VLOOKUP(W1013,'Drop-down_menus'!$D$2:$E$13,2,FALSE),IF(_xlpm.x=0,"",_xlpm.x)))</f>
        <v>https://orcid.org/0000-0003-0502-8101</v>
      </c>
      <c r="AA1013" s="46" t="str">
        <f>IF(X1013="","",_xlfn.LET(_xlpm.x,VLOOKUP(X1013,'Drop-down_menus'!$D$2:$E$13,2,FALSE),IF(_xlpm.x=0,"",_xlpm.x)))</f>
        <v/>
      </c>
      <c r="AB1013" s="14"/>
      <c r="AC1013" s="14" t="s">
        <v>356</v>
      </c>
    </row>
    <row r="1014" spans="2:30" ht="15" customHeight="1">
      <c r="B1014" s="46">
        <v>900</v>
      </c>
      <c r="C1014" s="46" t="s">
        <v>131</v>
      </c>
      <c r="D1014" s="46" t="b">
        <f>COUNTIF(Events!$B$2:$B$171, C1014) &gt; 0</f>
        <v>1</v>
      </c>
      <c r="E1014" s="46" t="s">
        <v>322</v>
      </c>
      <c r="F1014" s="46" t="s">
        <v>420</v>
      </c>
      <c r="J1014" s="46" t="str">
        <f>IF(I1014="","",_xlfn.LET(_xlpm.x,VLOOKUP(I1014,'2026-01-09_taxon-match'!$A$2:$N$81,4,FALSE),IF(_xlpm.x=0,"",_xlpm.x)))</f>
        <v/>
      </c>
      <c r="L1014" s="46" t="str">
        <f>IF(I1014="","",_xlfn.LET(_xlpm.x,VLOOKUP(I1014,'2026-01-09_taxon-match'!$A$2:$N$81,3,FALSE),IF(_xlpm.x=0,"",_xlpm.x)))</f>
        <v/>
      </c>
      <c r="M1014" s="46" t="str">
        <f>IF($I1014="","",_xlfn.LET(_xlpm.x,VLOOKUP($I1014,'2026-01-09_taxon-match'!$A$2:$N$81,5,FALSE),IF(_xlpm.x=0,"",_xlpm.x)))</f>
        <v/>
      </c>
      <c r="N1014" s="46" t="str">
        <f>IF($I1014="","",_xlfn.LET(_xlpm.x,VLOOKUP($I1014,'2026-01-09_taxon-match'!$A$2:$N$81,6,FALSE),IF(_xlpm.x=0,"",_xlpm.x)))</f>
        <v/>
      </c>
      <c r="O1014" s="46" t="str">
        <f>IF($I1014="","",_xlfn.LET(_xlpm.x,VLOOKUP($I1014,'2026-01-09_taxon-match'!$A$2:$N$81,7,FALSE),IF(_xlpm.x=0,"",_xlpm.x)))</f>
        <v/>
      </c>
      <c r="P1014" s="46" t="str">
        <f>IF($I1014="","",_xlfn.LET(_xlpm.x,VLOOKUP($I1014,'2026-01-09_taxon-match'!$A$2:$N$81,8,FALSE),IF(_xlpm.x=0,"",_xlpm.x)))</f>
        <v/>
      </c>
      <c r="Q1014" s="46" t="str">
        <f>IF($I1014="","",_xlfn.LET(_xlpm.x,VLOOKUP($I1014,'2026-01-09_taxon-match'!$A$2:$N$81,9,FALSE),IF(_xlpm.x=0,"",_xlpm.x)))</f>
        <v/>
      </c>
      <c r="R1014" s="46" t="str">
        <f>IF($I1014="","",_xlfn.LET(_xlpm.x,VLOOKUP($I1014,'2026-01-09_taxon-match'!$A$2:$N$81,10,FALSE),IF(_xlpm.x=0,"",_xlpm.x)))</f>
        <v/>
      </c>
      <c r="S1014" s="46" t="str">
        <f>IF($I1014="","",_xlfn.LET(_xlpm.x,VLOOKUP($I1014,'2026-01-09_taxon-match'!$A$2:$N$81,11,FALSE),IF(_xlpm.x=0,"",_xlpm.x)))</f>
        <v/>
      </c>
      <c r="T1014" s="46" t="str">
        <f>IF($I1014="","",_xlfn.LET(_xlpm.x,VLOOKUP($I1014,'2026-01-09_taxon-match'!$A$2:$N$81,13,FALSE),IF(_xlpm.x=0,"",_xlpm.x)))</f>
        <v/>
      </c>
      <c r="V1014" t="s">
        <v>39</v>
      </c>
      <c r="W1014" t="s">
        <v>46</v>
      </c>
      <c r="Y1014" s="46" t="str">
        <f>IF(V1014="","",_xlfn.LET(_xlpm.x,VLOOKUP(V1014,'Drop-down_menus'!$D$2:$E$13,2,FALSE),IF(_xlpm.x=0,"",_xlpm.x)))</f>
        <v>https://orcid.org/0009-0002-6669-2911</v>
      </c>
      <c r="Z1014" s="46" t="str">
        <f>IF(W1014="","",_xlfn.LET(_xlpm.x,VLOOKUP(W1014,'Drop-down_menus'!$D$2:$E$13,2,FALSE),IF(_xlpm.x=0,"",_xlpm.x)))</f>
        <v>https://orcid.org/0000-0003-0502-8101</v>
      </c>
      <c r="AA1014" s="46" t="str">
        <f>IF(X1014="","",_xlfn.LET(_xlpm.x,VLOOKUP(X1014,'Drop-down_menus'!$D$2:$E$13,2,FALSE),IF(_xlpm.x=0,"",_xlpm.x)))</f>
        <v/>
      </c>
      <c r="AB1014" s="14" t="s">
        <v>388</v>
      </c>
      <c r="AC1014" s="14"/>
    </row>
    <row r="1015" spans="2:30" ht="15" customHeight="1">
      <c r="B1015" s="46">
        <v>901</v>
      </c>
      <c r="C1015" s="46" t="s">
        <v>131</v>
      </c>
      <c r="D1015" s="46" t="b">
        <f>COUNTIF(Events!$B$2:$B$171, C1015) &gt; 0</f>
        <v>1</v>
      </c>
      <c r="E1015" s="46" t="s">
        <v>322</v>
      </c>
      <c r="F1015" s="46" t="s">
        <v>421</v>
      </c>
      <c r="J1015" s="46" t="str">
        <f>IF(I1015="","",_xlfn.LET(_xlpm.x,VLOOKUP(I1015,'2026-01-09_taxon-match'!$A$2:$N$81,4,FALSE),IF(_xlpm.x=0,"",_xlpm.x)))</f>
        <v/>
      </c>
      <c r="L1015" s="46" t="str">
        <f>IF(I1015="","",_xlfn.LET(_xlpm.x,VLOOKUP(I1015,'2026-01-09_taxon-match'!$A$2:$N$81,3,FALSE),IF(_xlpm.x=0,"",_xlpm.x)))</f>
        <v/>
      </c>
      <c r="M1015" s="46" t="str">
        <f>IF($I1015="","",_xlfn.LET(_xlpm.x,VLOOKUP($I1015,'2026-01-09_taxon-match'!$A$2:$N$81,5,FALSE),IF(_xlpm.x=0,"",_xlpm.x)))</f>
        <v/>
      </c>
      <c r="N1015" s="46" t="str">
        <f>IF($I1015="","",_xlfn.LET(_xlpm.x,VLOOKUP($I1015,'2026-01-09_taxon-match'!$A$2:$N$81,6,FALSE),IF(_xlpm.x=0,"",_xlpm.x)))</f>
        <v/>
      </c>
      <c r="O1015" s="46" t="str">
        <f>IF($I1015="","",_xlfn.LET(_xlpm.x,VLOOKUP($I1015,'2026-01-09_taxon-match'!$A$2:$N$81,7,FALSE),IF(_xlpm.x=0,"",_xlpm.x)))</f>
        <v/>
      </c>
      <c r="P1015" s="46" t="str">
        <f>IF($I1015="","",_xlfn.LET(_xlpm.x,VLOOKUP($I1015,'2026-01-09_taxon-match'!$A$2:$N$81,8,FALSE),IF(_xlpm.x=0,"",_xlpm.x)))</f>
        <v/>
      </c>
      <c r="Q1015" s="46" t="str">
        <f>IF($I1015="","",_xlfn.LET(_xlpm.x,VLOOKUP($I1015,'2026-01-09_taxon-match'!$A$2:$N$81,9,FALSE),IF(_xlpm.x=0,"",_xlpm.x)))</f>
        <v/>
      </c>
      <c r="R1015" s="46" t="str">
        <f>IF($I1015="","",_xlfn.LET(_xlpm.x,VLOOKUP($I1015,'2026-01-09_taxon-match'!$A$2:$N$81,10,FALSE),IF(_xlpm.x=0,"",_xlpm.x)))</f>
        <v/>
      </c>
      <c r="S1015" s="46" t="str">
        <f>IF($I1015="","",_xlfn.LET(_xlpm.x,VLOOKUP($I1015,'2026-01-09_taxon-match'!$A$2:$N$81,11,FALSE),IF(_xlpm.x=0,"",_xlpm.x)))</f>
        <v/>
      </c>
      <c r="T1015" s="46" t="str">
        <f>IF($I1015="","",_xlfn.LET(_xlpm.x,VLOOKUP($I1015,'2026-01-09_taxon-match'!$A$2:$N$81,13,FALSE),IF(_xlpm.x=0,"",_xlpm.x)))</f>
        <v/>
      </c>
      <c r="V1015" t="s">
        <v>39</v>
      </c>
      <c r="W1015" t="s">
        <v>46</v>
      </c>
      <c r="Y1015" s="46" t="str">
        <f>IF(V1015="","",_xlfn.LET(_xlpm.x,VLOOKUP(V1015,'Drop-down_menus'!$D$2:$E$13,2,FALSE),IF(_xlpm.x=0,"",_xlpm.x)))</f>
        <v>https://orcid.org/0009-0002-6669-2911</v>
      </c>
      <c r="Z1015" s="46" t="str">
        <f>IF(W1015="","",_xlfn.LET(_xlpm.x,VLOOKUP(W1015,'Drop-down_menus'!$D$2:$E$13,2,FALSE),IF(_xlpm.x=0,"",_xlpm.x)))</f>
        <v>https://orcid.org/0000-0003-0502-8101</v>
      </c>
      <c r="AA1015" s="46" t="str">
        <f>IF(X1015="","",_xlfn.LET(_xlpm.x,VLOOKUP(X1015,'Drop-down_menus'!$D$2:$E$13,2,FALSE),IF(_xlpm.x=0,"",_xlpm.x)))</f>
        <v/>
      </c>
      <c r="AB1015" s="14" t="s">
        <v>388</v>
      </c>
      <c r="AC1015" s="14"/>
    </row>
    <row r="1016" spans="2:30" ht="15" customHeight="1">
      <c r="B1016" s="46">
        <v>902</v>
      </c>
      <c r="C1016" s="46" t="s">
        <v>131</v>
      </c>
      <c r="D1016" s="46" t="b">
        <f>COUNTIF(Events!$B$2:$B$171, C1016) &gt; 0</f>
        <v>1</v>
      </c>
      <c r="E1016" s="46" t="s">
        <v>322</v>
      </c>
      <c r="F1016" s="46" t="s">
        <v>422</v>
      </c>
      <c r="J1016" s="46" t="str">
        <f>IF(I1016="","",_xlfn.LET(_xlpm.x,VLOOKUP(I1016,'2026-01-09_taxon-match'!$A$2:$N$81,4,FALSE),IF(_xlpm.x=0,"",_xlpm.x)))</f>
        <v/>
      </c>
      <c r="L1016" s="46" t="str">
        <f>IF(I1016="","",_xlfn.LET(_xlpm.x,VLOOKUP(I1016,'2026-01-09_taxon-match'!$A$2:$N$81,3,FALSE),IF(_xlpm.x=0,"",_xlpm.x)))</f>
        <v/>
      </c>
      <c r="M1016" s="46" t="str">
        <f>IF($I1016="","",_xlfn.LET(_xlpm.x,VLOOKUP($I1016,'2026-01-09_taxon-match'!$A$2:$N$81,5,FALSE),IF(_xlpm.x=0,"",_xlpm.x)))</f>
        <v/>
      </c>
      <c r="N1016" s="46" t="str">
        <f>IF($I1016="","",_xlfn.LET(_xlpm.x,VLOOKUP($I1016,'2026-01-09_taxon-match'!$A$2:$N$81,6,FALSE),IF(_xlpm.x=0,"",_xlpm.x)))</f>
        <v/>
      </c>
      <c r="O1016" s="46" t="str">
        <f>IF($I1016="","",_xlfn.LET(_xlpm.x,VLOOKUP($I1016,'2026-01-09_taxon-match'!$A$2:$N$81,7,FALSE),IF(_xlpm.x=0,"",_xlpm.x)))</f>
        <v/>
      </c>
      <c r="P1016" s="46" t="str">
        <f>IF($I1016="","",_xlfn.LET(_xlpm.x,VLOOKUP($I1016,'2026-01-09_taxon-match'!$A$2:$N$81,8,FALSE),IF(_xlpm.x=0,"",_xlpm.x)))</f>
        <v/>
      </c>
      <c r="Q1016" s="46" t="str">
        <f>IF($I1016="","",_xlfn.LET(_xlpm.x,VLOOKUP($I1016,'2026-01-09_taxon-match'!$A$2:$N$81,9,FALSE),IF(_xlpm.x=0,"",_xlpm.x)))</f>
        <v/>
      </c>
      <c r="R1016" s="46" t="str">
        <f>IF($I1016="","",_xlfn.LET(_xlpm.x,VLOOKUP($I1016,'2026-01-09_taxon-match'!$A$2:$N$81,10,FALSE),IF(_xlpm.x=0,"",_xlpm.x)))</f>
        <v/>
      </c>
      <c r="S1016" s="46" t="str">
        <f>IF($I1016="","",_xlfn.LET(_xlpm.x,VLOOKUP($I1016,'2026-01-09_taxon-match'!$A$2:$N$81,11,FALSE),IF(_xlpm.x=0,"",_xlpm.x)))</f>
        <v/>
      </c>
      <c r="T1016" s="46" t="str">
        <f>IF($I1016="","",_xlfn.LET(_xlpm.x,VLOOKUP($I1016,'2026-01-09_taxon-match'!$A$2:$N$81,13,FALSE),IF(_xlpm.x=0,"",_xlpm.x)))</f>
        <v/>
      </c>
      <c r="V1016" t="s">
        <v>39</v>
      </c>
      <c r="W1016" t="s">
        <v>46</v>
      </c>
      <c r="Y1016" s="46" t="str">
        <f>IF(V1016="","",_xlfn.LET(_xlpm.x,VLOOKUP(V1016,'Drop-down_menus'!$D$2:$E$13,2,FALSE),IF(_xlpm.x=0,"",_xlpm.x)))</f>
        <v>https://orcid.org/0009-0002-6669-2911</v>
      </c>
      <c r="Z1016" s="46" t="str">
        <f>IF(W1016="","",_xlfn.LET(_xlpm.x,VLOOKUP(W1016,'Drop-down_menus'!$D$2:$E$13,2,FALSE),IF(_xlpm.x=0,"",_xlpm.x)))</f>
        <v>https://orcid.org/0000-0003-0502-8101</v>
      </c>
      <c r="AA1016" s="46" t="str">
        <f>IF(X1016="","",_xlfn.LET(_xlpm.x,VLOOKUP(X1016,'Drop-down_menus'!$D$2:$E$13,2,FALSE),IF(_xlpm.x=0,"",_xlpm.x)))</f>
        <v/>
      </c>
      <c r="AB1016" s="14" t="s">
        <v>388</v>
      </c>
      <c r="AC1016" s="14"/>
    </row>
    <row r="1017" spans="2:30" ht="15" customHeight="1">
      <c r="B1017" s="46">
        <v>903</v>
      </c>
      <c r="C1017" s="46" t="s">
        <v>131</v>
      </c>
      <c r="D1017" s="46" t="b">
        <f>COUNTIF(Events!$B$2:$B$171, C1017) &gt; 0</f>
        <v>1</v>
      </c>
      <c r="E1017" s="46" t="s">
        <v>322</v>
      </c>
      <c r="F1017" s="46" t="s">
        <v>423</v>
      </c>
      <c r="J1017" s="46" t="str">
        <f>IF(I1017="","",_xlfn.LET(_xlpm.x,VLOOKUP(I1017,'2026-01-09_taxon-match'!$A$2:$N$81,4,FALSE),IF(_xlpm.x=0,"",_xlpm.x)))</f>
        <v/>
      </c>
      <c r="L1017" s="46" t="str">
        <f>IF(I1017="","",_xlfn.LET(_xlpm.x,VLOOKUP(I1017,'2026-01-09_taxon-match'!$A$2:$N$81,3,FALSE),IF(_xlpm.x=0,"",_xlpm.x)))</f>
        <v/>
      </c>
      <c r="M1017" s="46" t="str">
        <f>IF($I1017="","",_xlfn.LET(_xlpm.x,VLOOKUP($I1017,'2026-01-09_taxon-match'!$A$2:$N$81,5,FALSE),IF(_xlpm.x=0,"",_xlpm.x)))</f>
        <v/>
      </c>
      <c r="N1017" s="46" t="str">
        <f>IF($I1017="","",_xlfn.LET(_xlpm.x,VLOOKUP($I1017,'2026-01-09_taxon-match'!$A$2:$N$81,6,FALSE),IF(_xlpm.x=0,"",_xlpm.x)))</f>
        <v/>
      </c>
      <c r="O1017" s="46" t="str">
        <f>IF($I1017="","",_xlfn.LET(_xlpm.x,VLOOKUP($I1017,'2026-01-09_taxon-match'!$A$2:$N$81,7,FALSE),IF(_xlpm.x=0,"",_xlpm.x)))</f>
        <v/>
      </c>
      <c r="P1017" s="46" t="str">
        <f>IF($I1017="","",_xlfn.LET(_xlpm.x,VLOOKUP($I1017,'2026-01-09_taxon-match'!$A$2:$N$81,8,FALSE),IF(_xlpm.x=0,"",_xlpm.x)))</f>
        <v/>
      </c>
      <c r="Q1017" s="46" t="str">
        <f>IF($I1017="","",_xlfn.LET(_xlpm.x,VLOOKUP($I1017,'2026-01-09_taxon-match'!$A$2:$N$81,9,FALSE),IF(_xlpm.x=0,"",_xlpm.x)))</f>
        <v/>
      </c>
      <c r="R1017" s="46" t="str">
        <f>IF($I1017="","",_xlfn.LET(_xlpm.x,VLOOKUP($I1017,'2026-01-09_taxon-match'!$A$2:$N$81,10,FALSE),IF(_xlpm.x=0,"",_xlpm.x)))</f>
        <v/>
      </c>
      <c r="S1017" s="46" t="str">
        <f>IF($I1017="","",_xlfn.LET(_xlpm.x,VLOOKUP($I1017,'2026-01-09_taxon-match'!$A$2:$N$81,11,FALSE),IF(_xlpm.x=0,"",_xlpm.x)))</f>
        <v/>
      </c>
      <c r="T1017" s="46" t="str">
        <f>IF($I1017="","",_xlfn.LET(_xlpm.x,VLOOKUP($I1017,'2026-01-09_taxon-match'!$A$2:$N$81,13,FALSE),IF(_xlpm.x=0,"",_xlpm.x)))</f>
        <v/>
      </c>
      <c r="V1017" t="s">
        <v>39</v>
      </c>
      <c r="W1017" t="s">
        <v>46</v>
      </c>
      <c r="Y1017" s="46" t="str">
        <f>IF(V1017="","",_xlfn.LET(_xlpm.x,VLOOKUP(V1017,'Drop-down_menus'!$D$2:$E$13,2,FALSE),IF(_xlpm.x=0,"",_xlpm.x)))</f>
        <v>https://orcid.org/0009-0002-6669-2911</v>
      </c>
      <c r="Z1017" s="46" t="str">
        <f>IF(W1017="","",_xlfn.LET(_xlpm.x,VLOOKUP(W1017,'Drop-down_menus'!$D$2:$E$13,2,FALSE),IF(_xlpm.x=0,"",_xlpm.x)))</f>
        <v>https://orcid.org/0000-0003-0502-8101</v>
      </c>
      <c r="AA1017" s="46" t="str">
        <f>IF(X1017="","",_xlfn.LET(_xlpm.x,VLOOKUP(X1017,'Drop-down_menus'!$D$2:$E$13,2,FALSE),IF(_xlpm.x=0,"",_xlpm.x)))</f>
        <v/>
      </c>
      <c r="AB1017" s="14" t="s">
        <v>388</v>
      </c>
      <c r="AC1017" s="14"/>
    </row>
    <row r="1018" spans="2:30" ht="15" customHeight="1">
      <c r="B1018" s="46">
        <v>904</v>
      </c>
      <c r="C1018" s="46" t="s">
        <v>131</v>
      </c>
      <c r="D1018" s="46" t="b">
        <f>COUNTIF(Events!$B$2:$B$171, C1018) &gt; 0</f>
        <v>1</v>
      </c>
      <c r="E1018" s="46" t="s">
        <v>322</v>
      </c>
      <c r="F1018" s="46" t="s">
        <v>424</v>
      </c>
      <c r="J1018" s="46" t="str">
        <f>IF(I1018="","",_xlfn.LET(_xlpm.x,VLOOKUP(I1018,'2026-01-09_taxon-match'!$A$2:$N$81,4,FALSE),IF(_xlpm.x=0,"",_xlpm.x)))</f>
        <v/>
      </c>
      <c r="L1018" s="46" t="str">
        <f>IF(I1018="","",_xlfn.LET(_xlpm.x,VLOOKUP(I1018,'2026-01-09_taxon-match'!$A$2:$N$81,3,FALSE),IF(_xlpm.x=0,"",_xlpm.x)))</f>
        <v/>
      </c>
      <c r="M1018" s="46" t="str">
        <f>IF($I1018="","",_xlfn.LET(_xlpm.x,VLOOKUP($I1018,'2026-01-09_taxon-match'!$A$2:$N$81,5,FALSE),IF(_xlpm.x=0,"",_xlpm.x)))</f>
        <v/>
      </c>
      <c r="N1018" s="46" t="str">
        <f>IF($I1018="","",_xlfn.LET(_xlpm.x,VLOOKUP($I1018,'2026-01-09_taxon-match'!$A$2:$N$81,6,FALSE),IF(_xlpm.x=0,"",_xlpm.x)))</f>
        <v/>
      </c>
      <c r="O1018" s="46" t="str">
        <f>IF($I1018="","",_xlfn.LET(_xlpm.x,VLOOKUP($I1018,'2026-01-09_taxon-match'!$A$2:$N$81,7,FALSE),IF(_xlpm.x=0,"",_xlpm.x)))</f>
        <v/>
      </c>
      <c r="P1018" s="46" t="str">
        <f>IF($I1018="","",_xlfn.LET(_xlpm.x,VLOOKUP($I1018,'2026-01-09_taxon-match'!$A$2:$N$81,8,FALSE),IF(_xlpm.x=0,"",_xlpm.x)))</f>
        <v/>
      </c>
      <c r="Q1018" s="46" t="str">
        <f>IF($I1018="","",_xlfn.LET(_xlpm.x,VLOOKUP($I1018,'2026-01-09_taxon-match'!$A$2:$N$81,9,FALSE),IF(_xlpm.x=0,"",_xlpm.x)))</f>
        <v/>
      </c>
      <c r="R1018" s="46" t="str">
        <f>IF($I1018="","",_xlfn.LET(_xlpm.x,VLOOKUP($I1018,'2026-01-09_taxon-match'!$A$2:$N$81,10,FALSE),IF(_xlpm.x=0,"",_xlpm.x)))</f>
        <v/>
      </c>
      <c r="S1018" s="46" t="str">
        <f>IF($I1018="","",_xlfn.LET(_xlpm.x,VLOOKUP($I1018,'2026-01-09_taxon-match'!$A$2:$N$81,11,FALSE),IF(_xlpm.x=0,"",_xlpm.x)))</f>
        <v/>
      </c>
      <c r="T1018" s="46" t="str">
        <f>IF($I1018="","",_xlfn.LET(_xlpm.x,VLOOKUP($I1018,'2026-01-09_taxon-match'!$A$2:$N$81,13,FALSE),IF(_xlpm.x=0,"",_xlpm.x)))</f>
        <v/>
      </c>
      <c r="V1018" t="s">
        <v>39</v>
      </c>
      <c r="W1018" t="s">
        <v>46</v>
      </c>
      <c r="Y1018" s="46" t="str">
        <f>IF(V1018="","",_xlfn.LET(_xlpm.x,VLOOKUP(V1018,'Drop-down_menus'!$D$2:$E$13,2,FALSE),IF(_xlpm.x=0,"",_xlpm.x)))</f>
        <v>https://orcid.org/0009-0002-6669-2911</v>
      </c>
      <c r="Z1018" s="46" t="str">
        <f>IF(W1018="","",_xlfn.LET(_xlpm.x,VLOOKUP(W1018,'Drop-down_menus'!$D$2:$E$13,2,FALSE),IF(_xlpm.x=0,"",_xlpm.x)))</f>
        <v>https://orcid.org/0000-0003-0502-8101</v>
      </c>
      <c r="AA1018" s="46" t="str">
        <f>IF(X1018="","",_xlfn.LET(_xlpm.x,VLOOKUP(X1018,'Drop-down_menus'!$D$2:$E$13,2,FALSE),IF(_xlpm.x=0,"",_xlpm.x)))</f>
        <v/>
      </c>
      <c r="AB1018" s="14" t="s">
        <v>388</v>
      </c>
      <c r="AC1018" s="14"/>
    </row>
    <row r="1019" spans="2:30" ht="15" customHeight="1">
      <c r="B1019" s="46">
        <v>905</v>
      </c>
      <c r="C1019" s="46" t="s">
        <v>131</v>
      </c>
      <c r="D1019" s="46" t="b">
        <f>COUNTIF(Events!$B$2:$B$171, C1019) &gt; 0</f>
        <v>1</v>
      </c>
      <c r="E1019" s="46" t="s">
        <v>322</v>
      </c>
      <c r="F1019" s="46" t="s">
        <v>425</v>
      </c>
      <c r="J1019" s="46" t="str">
        <f>IF(I1019="","",_xlfn.LET(_xlpm.x,VLOOKUP(I1019,'2026-01-09_taxon-match'!$A$2:$N$81,4,FALSE),IF(_xlpm.x=0,"",_xlpm.x)))</f>
        <v/>
      </c>
      <c r="L1019" s="46" t="str">
        <f>IF(I1019="","",_xlfn.LET(_xlpm.x,VLOOKUP(I1019,'2026-01-09_taxon-match'!$A$2:$N$81,3,FALSE),IF(_xlpm.x=0,"",_xlpm.x)))</f>
        <v/>
      </c>
      <c r="M1019" s="46" t="str">
        <f>IF($I1019="","",_xlfn.LET(_xlpm.x,VLOOKUP($I1019,'2026-01-09_taxon-match'!$A$2:$N$81,5,FALSE),IF(_xlpm.x=0,"",_xlpm.x)))</f>
        <v/>
      </c>
      <c r="N1019" s="46" t="str">
        <f>IF($I1019="","",_xlfn.LET(_xlpm.x,VLOOKUP($I1019,'2026-01-09_taxon-match'!$A$2:$N$81,6,FALSE),IF(_xlpm.x=0,"",_xlpm.x)))</f>
        <v/>
      </c>
      <c r="O1019" s="46" t="str">
        <f>IF($I1019="","",_xlfn.LET(_xlpm.x,VLOOKUP($I1019,'2026-01-09_taxon-match'!$A$2:$N$81,7,FALSE),IF(_xlpm.x=0,"",_xlpm.x)))</f>
        <v/>
      </c>
      <c r="P1019" s="46" t="str">
        <f>IF($I1019="","",_xlfn.LET(_xlpm.x,VLOOKUP($I1019,'2026-01-09_taxon-match'!$A$2:$N$81,8,FALSE),IF(_xlpm.x=0,"",_xlpm.x)))</f>
        <v/>
      </c>
      <c r="Q1019" s="46" t="str">
        <f>IF($I1019="","",_xlfn.LET(_xlpm.x,VLOOKUP($I1019,'2026-01-09_taxon-match'!$A$2:$N$81,9,FALSE),IF(_xlpm.x=0,"",_xlpm.x)))</f>
        <v/>
      </c>
      <c r="R1019" s="46" t="str">
        <f>IF($I1019="","",_xlfn.LET(_xlpm.x,VLOOKUP($I1019,'2026-01-09_taxon-match'!$A$2:$N$81,10,FALSE),IF(_xlpm.x=0,"",_xlpm.x)))</f>
        <v/>
      </c>
      <c r="S1019" s="46" t="str">
        <f>IF($I1019="","",_xlfn.LET(_xlpm.x,VLOOKUP($I1019,'2026-01-09_taxon-match'!$A$2:$N$81,11,FALSE),IF(_xlpm.x=0,"",_xlpm.x)))</f>
        <v/>
      </c>
      <c r="T1019" s="46" t="str">
        <f>IF($I1019="","",_xlfn.LET(_xlpm.x,VLOOKUP($I1019,'2026-01-09_taxon-match'!$A$2:$N$81,13,FALSE),IF(_xlpm.x=0,"",_xlpm.x)))</f>
        <v/>
      </c>
      <c r="V1019" t="s">
        <v>39</v>
      </c>
      <c r="W1019" t="s">
        <v>46</v>
      </c>
      <c r="Y1019" s="46" t="str">
        <f>IF(V1019="","",_xlfn.LET(_xlpm.x,VLOOKUP(V1019,'Drop-down_menus'!$D$2:$E$13,2,FALSE),IF(_xlpm.x=0,"",_xlpm.x)))</f>
        <v>https://orcid.org/0009-0002-6669-2911</v>
      </c>
      <c r="Z1019" s="46" t="str">
        <f>IF(W1019="","",_xlfn.LET(_xlpm.x,VLOOKUP(W1019,'Drop-down_menus'!$D$2:$E$13,2,FALSE),IF(_xlpm.x=0,"",_xlpm.x)))</f>
        <v>https://orcid.org/0000-0003-0502-8101</v>
      </c>
      <c r="AA1019" s="46" t="str">
        <f>IF(X1019="","",_xlfn.LET(_xlpm.x,VLOOKUP(X1019,'Drop-down_menus'!$D$2:$E$13,2,FALSE),IF(_xlpm.x=0,"",_xlpm.x)))</f>
        <v/>
      </c>
      <c r="AB1019" s="14" t="s">
        <v>388</v>
      </c>
      <c r="AC1019" s="14"/>
    </row>
    <row r="1020" spans="2:30" ht="15" customHeight="1">
      <c r="B1020" s="46">
        <v>906</v>
      </c>
      <c r="C1020" s="46" t="s">
        <v>131</v>
      </c>
      <c r="D1020" s="46" t="b">
        <f>COUNTIF(Events!$B$2:$B$171, C1020) &gt; 0</f>
        <v>1</v>
      </c>
      <c r="E1020" s="46" t="s">
        <v>322</v>
      </c>
      <c r="F1020" s="46" t="s">
        <v>426</v>
      </c>
      <c r="J1020" s="46" t="str">
        <f>IF(I1020="","",_xlfn.LET(_xlpm.x,VLOOKUP(I1020,'2026-01-09_taxon-match'!$A$2:$N$81,4,FALSE),IF(_xlpm.x=0,"",_xlpm.x)))</f>
        <v/>
      </c>
      <c r="L1020" s="46" t="str">
        <f>IF(I1020="","",_xlfn.LET(_xlpm.x,VLOOKUP(I1020,'2026-01-09_taxon-match'!$A$2:$N$81,3,FALSE),IF(_xlpm.x=0,"",_xlpm.x)))</f>
        <v/>
      </c>
      <c r="M1020" s="46" t="str">
        <f>IF($I1020="","",_xlfn.LET(_xlpm.x,VLOOKUP($I1020,'2026-01-09_taxon-match'!$A$2:$N$81,5,FALSE),IF(_xlpm.x=0,"",_xlpm.x)))</f>
        <v/>
      </c>
      <c r="N1020" s="46" t="str">
        <f>IF($I1020="","",_xlfn.LET(_xlpm.x,VLOOKUP($I1020,'2026-01-09_taxon-match'!$A$2:$N$81,6,FALSE),IF(_xlpm.x=0,"",_xlpm.x)))</f>
        <v/>
      </c>
      <c r="O1020" s="46" t="str">
        <f>IF($I1020="","",_xlfn.LET(_xlpm.x,VLOOKUP($I1020,'2026-01-09_taxon-match'!$A$2:$N$81,7,FALSE),IF(_xlpm.x=0,"",_xlpm.x)))</f>
        <v/>
      </c>
      <c r="P1020" s="46" t="str">
        <f>IF($I1020="","",_xlfn.LET(_xlpm.x,VLOOKUP($I1020,'2026-01-09_taxon-match'!$A$2:$N$81,8,FALSE),IF(_xlpm.x=0,"",_xlpm.x)))</f>
        <v/>
      </c>
      <c r="Q1020" s="46" t="str">
        <f>IF($I1020="","",_xlfn.LET(_xlpm.x,VLOOKUP($I1020,'2026-01-09_taxon-match'!$A$2:$N$81,9,FALSE),IF(_xlpm.x=0,"",_xlpm.x)))</f>
        <v/>
      </c>
      <c r="R1020" s="46" t="str">
        <f>IF($I1020="","",_xlfn.LET(_xlpm.x,VLOOKUP($I1020,'2026-01-09_taxon-match'!$A$2:$N$81,10,FALSE),IF(_xlpm.x=0,"",_xlpm.x)))</f>
        <v/>
      </c>
      <c r="S1020" s="46" t="str">
        <f>IF($I1020="","",_xlfn.LET(_xlpm.x,VLOOKUP($I1020,'2026-01-09_taxon-match'!$A$2:$N$81,11,FALSE),IF(_xlpm.x=0,"",_xlpm.x)))</f>
        <v/>
      </c>
      <c r="T1020" s="46" t="str">
        <f>IF($I1020="","",_xlfn.LET(_xlpm.x,VLOOKUP($I1020,'2026-01-09_taxon-match'!$A$2:$N$81,13,FALSE),IF(_xlpm.x=0,"",_xlpm.x)))</f>
        <v/>
      </c>
      <c r="V1020" t="s">
        <v>39</v>
      </c>
      <c r="W1020" t="s">
        <v>46</v>
      </c>
      <c r="Y1020" s="46" t="str">
        <f>IF(V1020="","",_xlfn.LET(_xlpm.x,VLOOKUP(V1020,'Drop-down_menus'!$D$2:$E$13,2,FALSE),IF(_xlpm.x=0,"",_xlpm.x)))</f>
        <v>https://orcid.org/0009-0002-6669-2911</v>
      </c>
      <c r="Z1020" s="46" t="str">
        <f>IF(W1020="","",_xlfn.LET(_xlpm.x,VLOOKUP(W1020,'Drop-down_menus'!$D$2:$E$13,2,FALSE),IF(_xlpm.x=0,"",_xlpm.x)))</f>
        <v>https://orcid.org/0000-0003-0502-8101</v>
      </c>
      <c r="AA1020" s="46" t="str">
        <f>IF(X1020="","",_xlfn.LET(_xlpm.x,VLOOKUP(X1020,'Drop-down_menus'!$D$2:$E$13,2,FALSE),IF(_xlpm.x=0,"",_xlpm.x)))</f>
        <v/>
      </c>
      <c r="AB1020" s="14" t="s">
        <v>388</v>
      </c>
      <c r="AC1020" s="14"/>
    </row>
    <row r="1021" spans="2:30" ht="15" customHeight="1">
      <c r="B1021" s="46">
        <v>907</v>
      </c>
      <c r="C1021" s="46" t="s">
        <v>131</v>
      </c>
      <c r="D1021" s="46" t="b">
        <f>COUNTIF(Events!$B$2:$B$171, C1021) &gt; 0</f>
        <v>1</v>
      </c>
      <c r="E1021" s="46" t="s">
        <v>322</v>
      </c>
      <c r="F1021" s="46" t="s">
        <v>427</v>
      </c>
      <c r="J1021" s="46" t="str">
        <f>IF(I1021="","",_xlfn.LET(_xlpm.x,VLOOKUP(I1021,'2026-01-09_taxon-match'!$A$2:$N$81,4,FALSE),IF(_xlpm.x=0,"",_xlpm.x)))</f>
        <v/>
      </c>
      <c r="L1021" s="46" t="str">
        <f>IF(I1021="","",_xlfn.LET(_xlpm.x,VLOOKUP(I1021,'2026-01-09_taxon-match'!$A$2:$N$81,3,FALSE),IF(_xlpm.x=0,"",_xlpm.x)))</f>
        <v/>
      </c>
      <c r="M1021" s="46" t="str">
        <f>IF($I1021="","",_xlfn.LET(_xlpm.x,VLOOKUP($I1021,'2026-01-09_taxon-match'!$A$2:$N$81,5,FALSE),IF(_xlpm.x=0,"",_xlpm.x)))</f>
        <v/>
      </c>
      <c r="N1021" s="46" t="str">
        <f>IF($I1021="","",_xlfn.LET(_xlpm.x,VLOOKUP($I1021,'2026-01-09_taxon-match'!$A$2:$N$81,6,FALSE),IF(_xlpm.x=0,"",_xlpm.x)))</f>
        <v/>
      </c>
      <c r="O1021" s="46" t="str">
        <f>IF($I1021="","",_xlfn.LET(_xlpm.x,VLOOKUP($I1021,'2026-01-09_taxon-match'!$A$2:$N$81,7,FALSE),IF(_xlpm.x=0,"",_xlpm.x)))</f>
        <v/>
      </c>
      <c r="P1021" s="46" t="str">
        <f>IF($I1021="","",_xlfn.LET(_xlpm.x,VLOOKUP($I1021,'2026-01-09_taxon-match'!$A$2:$N$81,8,FALSE),IF(_xlpm.x=0,"",_xlpm.x)))</f>
        <v/>
      </c>
      <c r="Q1021" s="46" t="str">
        <f>IF($I1021="","",_xlfn.LET(_xlpm.x,VLOOKUP($I1021,'2026-01-09_taxon-match'!$A$2:$N$81,9,FALSE),IF(_xlpm.x=0,"",_xlpm.x)))</f>
        <v/>
      </c>
      <c r="R1021" s="46" t="str">
        <f>IF($I1021="","",_xlfn.LET(_xlpm.x,VLOOKUP($I1021,'2026-01-09_taxon-match'!$A$2:$N$81,10,FALSE),IF(_xlpm.x=0,"",_xlpm.x)))</f>
        <v/>
      </c>
      <c r="S1021" s="46" t="str">
        <f>IF($I1021="","",_xlfn.LET(_xlpm.x,VLOOKUP($I1021,'2026-01-09_taxon-match'!$A$2:$N$81,11,FALSE),IF(_xlpm.x=0,"",_xlpm.x)))</f>
        <v/>
      </c>
      <c r="T1021" s="46" t="str">
        <f>IF($I1021="","",_xlfn.LET(_xlpm.x,VLOOKUP($I1021,'2026-01-09_taxon-match'!$A$2:$N$81,13,FALSE),IF(_xlpm.x=0,"",_xlpm.x)))</f>
        <v/>
      </c>
      <c r="V1021" t="s">
        <v>39</v>
      </c>
      <c r="W1021" t="s">
        <v>46</v>
      </c>
      <c r="Y1021" s="46" t="str">
        <f>IF(V1021="","",_xlfn.LET(_xlpm.x,VLOOKUP(V1021,'Drop-down_menus'!$D$2:$E$13,2,FALSE),IF(_xlpm.x=0,"",_xlpm.x)))</f>
        <v>https://orcid.org/0009-0002-6669-2911</v>
      </c>
      <c r="Z1021" s="46" t="str">
        <f>IF(W1021="","",_xlfn.LET(_xlpm.x,VLOOKUP(W1021,'Drop-down_menus'!$D$2:$E$13,2,FALSE),IF(_xlpm.x=0,"",_xlpm.x)))</f>
        <v>https://orcid.org/0000-0003-0502-8101</v>
      </c>
      <c r="AA1021" s="46" t="str">
        <f>IF(X1021="","",_xlfn.LET(_xlpm.x,VLOOKUP(X1021,'Drop-down_menus'!$D$2:$E$13,2,FALSE),IF(_xlpm.x=0,"",_xlpm.x)))</f>
        <v/>
      </c>
      <c r="AB1021" s="14" t="s">
        <v>388</v>
      </c>
      <c r="AC1021" s="14"/>
    </row>
    <row r="1022" spans="2:30" ht="15" customHeight="1">
      <c r="B1022" s="46">
        <v>908</v>
      </c>
      <c r="C1022" s="46" t="s">
        <v>131</v>
      </c>
      <c r="D1022" s="46" t="b">
        <f>COUNTIF(Events!$B$2:$B$171, C1022) &gt; 0</f>
        <v>1</v>
      </c>
      <c r="E1022" s="46" t="s">
        <v>322</v>
      </c>
      <c r="F1022" s="46" t="s">
        <v>428</v>
      </c>
      <c r="J1022" s="46" t="str">
        <f>IF(I1022="","",_xlfn.LET(_xlpm.x,VLOOKUP(I1022,'2026-01-09_taxon-match'!$A$2:$N$81,4,FALSE),IF(_xlpm.x=0,"",_xlpm.x)))</f>
        <v/>
      </c>
      <c r="L1022" s="46" t="str">
        <f>IF(I1022="","",_xlfn.LET(_xlpm.x,VLOOKUP(I1022,'2026-01-09_taxon-match'!$A$2:$N$81,3,FALSE),IF(_xlpm.x=0,"",_xlpm.x)))</f>
        <v/>
      </c>
      <c r="M1022" s="46" t="str">
        <f>IF($I1022="","",_xlfn.LET(_xlpm.x,VLOOKUP($I1022,'2026-01-09_taxon-match'!$A$2:$N$81,5,FALSE),IF(_xlpm.x=0,"",_xlpm.x)))</f>
        <v/>
      </c>
      <c r="N1022" s="46" t="str">
        <f>IF($I1022="","",_xlfn.LET(_xlpm.x,VLOOKUP($I1022,'2026-01-09_taxon-match'!$A$2:$N$81,6,FALSE),IF(_xlpm.x=0,"",_xlpm.x)))</f>
        <v/>
      </c>
      <c r="O1022" s="46" t="str">
        <f>IF($I1022="","",_xlfn.LET(_xlpm.x,VLOOKUP($I1022,'2026-01-09_taxon-match'!$A$2:$N$81,7,FALSE),IF(_xlpm.x=0,"",_xlpm.x)))</f>
        <v/>
      </c>
      <c r="P1022" s="46" t="str">
        <f>IF($I1022="","",_xlfn.LET(_xlpm.x,VLOOKUP($I1022,'2026-01-09_taxon-match'!$A$2:$N$81,8,FALSE),IF(_xlpm.x=0,"",_xlpm.x)))</f>
        <v/>
      </c>
      <c r="Q1022" s="46" t="str">
        <f>IF($I1022="","",_xlfn.LET(_xlpm.x,VLOOKUP($I1022,'2026-01-09_taxon-match'!$A$2:$N$81,9,FALSE),IF(_xlpm.x=0,"",_xlpm.x)))</f>
        <v/>
      </c>
      <c r="R1022" s="46" t="str">
        <f>IF($I1022="","",_xlfn.LET(_xlpm.x,VLOOKUP($I1022,'2026-01-09_taxon-match'!$A$2:$N$81,10,FALSE),IF(_xlpm.x=0,"",_xlpm.x)))</f>
        <v/>
      </c>
      <c r="S1022" s="46" t="str">
        <f>IF($I1022="","",_xlfn.LET(_xlpm.x,VLOOKUP($I1022,'2026-01-09_taxon-match'!$A$2:$N$81,11,FALSE),IF(_xlpm.x=0,"",_xlpm.x)))</f>
        <v/>
      </c>
      <c r="T1022" s="46" t="str">
        <f>IF($I1022="","",_xlfn.LET(_xlpm.x,VLOOKUP($I1022,'2026-01-09_taxon-match'!$A$2:$N$81,13,FALSE),IF(_xlpm.x=0,"",_xlpm.x)))</f>
        <v/>
      </c>
      <c r="V1022" t="s">
        <v>39</v>
      </c>
      <c r="W1022" t="s">
        <v>46</v>
      </c>
      <c r="Y1022" s="46" t="str">
        <f>IF(V1022="","",_xlfn.LET(_xlpm.x,VLOOKUP(V1022,'Drop-down_menus'!$D$2:$E$13,2,FALSE),IF(_xlpm.x=0,"",_xlpm.x)))</f>
        <v>https://orcid.org/0009-0002-6669-2911</v>
      </c>
      <c r="Z1022" s="46" t="str">
        <f>IF(W1022="","",_xlfn.LET(_xlpm.x,VLOOKUP(W1022,'Drop-down_menus'!$D$2:$E$13,2,FALSE),IF(_xlpm.x=0,"",_xlpm.x)))</f>
        <v>https://orcid.org/0000-0003-0502-8101</v>
      </c>
      <c r="AA1022" s="46" t="str">
        <f>IF(X1022="","",_xlfn.LET(_xlpm.x,VLOOKUP(X1022,'Drop-down_menus'!$D$2:$E$13,2,FALSE),IF(_xlpm.x=0,"",_xlpm.x)))</f>
        <v/>
      </c>
      <c r="AB1022" s="14" t="s">
        <v>388</v>
      </c>
      <c r="AC1022" s="14"/>
    </row>
    <row r="1023" spans="2:30" ht="15" customHeight="1">
      <c r="B1023" s="46">
        <v>909</v>
      </c>
      <c r="C1023" s="46" t="s">
        <v>131</v>
      </c>
      <c r="D1023" s="46" t="b">
        <f>COUNTIF(Events!$B$2:$B$171, C1023) &gt; 0</f>
        <v>1</v>
      </c>
      <c r="E1023" s="46" t="s">
        <v>322</v>
      </c>
      <c r="F1023" s="46" t="s">
        <v>429</v>
      </c>
      <c r="J1023" s="46" t="str">
        <f>IF(I1023="","",_xlfn.LET(_xlpm.x,VLOOKUP(I1023,'2026-01-09_taxon-match'!$A$2:$N$81,4,FALSE),IF(_xlpm.x=0,"",_xlpm.x)))</f>
        <v/>
      </c>
      <c r="L1023" s="46" t="str">
        <f>IF(I1023="","",_xlfn.LET(_xlpm.x,VLOOKUP(I1023,'2026-01-09_taxon-match'!$A$2:$N$81,3,FALSE),IF(_xlpm.x=0,"",_xlpm.x)))</f>
        <v/>
      </c>
      <c r="M1023" s="46" t="str">
        <f>IF($I1023="","",_xlfn.LET(_xlpm.x,VLOOKUP($I1023,'2026-01-09_taxon-match'!$A$2:$N$81,5,FALSE),IF(_xlpm.x=0,"",_xlpm.x)))</f>
        <v/>
      </c>
      <c r="N1023" s="46" t="str">
        <f>IF($I1023="","",_xlfn.LET(_xlpm.x,VLOOKUP($I1023,'2026-01-09_taxon-match'!$A$2:$N$81,6,FALSE),IF(_xlpm.x=0,"",_xlpm.x)))</f>
        <v/>
      </c>
      <c r="O1023" s="46" t="str">
        <f>IF($I1023="","",_xlfn.LET(_xlpm.x,VLOOKUP($I1023,'2026-01-09_taxon-match'!$A$2:$N$81,7,FALSE),IF(_xlpm.x=0,"",_xlpm.x)))</f>
        <v/>
      </c>
      <c r="P1023" s="46" t="str">
        <f>IF($I1023="","",_xlfn.LET(_xlpm.x,VLOOKUP($I1023,'2026-01-09_taxon-match'!$A$2:$N$81,8,FALSE),IF(_xlpm.x=0,"",_xlpm.x)))</f>
        <v/>
      </c>
      <c r="Q1023" s="46" t="str">
        <f>IF($I1023="","",_xlfn.LET(_xlpm.x,VLOOKUP($I1023,'2026-01-09_taxon-match'!$A$2:$N$81,9,FALSE),IF(_xlpm.x=0,"",_xlpm.x)))</f>
        <v/>
      </c>
      <c r="R1023" s="46" t="str">
        <f>IF($I1023="","",_xlfn.LET(_xlpm.x,VLOOKUP($I1023,'2026-01-09_taxon-match'!$A$2:$N$81,10,FALSE),IF(_xlpm.x=0,"",_xlpm.x)))</f>
        <v/>
      </c>
      <c r="S1023" s="46" t="str">
        <f>IF($I1023="","",_xlfn.LET(_xlpm.x,VLOOKUP($I1023,'2026-01-09_taxon-match'!$A$2:$N$81,11,FALSE),IF(_xlpm.x=0,"",_xlpm.x)))</f>
        <v/>
      </c>
      <c r="T1023" s="46" t="str">
        <f>IF($I1023="","",_xlfn.LET(_xlpm.x,VLOOKUP($I1023,'2026-01-09_taxon-match'!$A$2:$N$81,13,FALSE),IF(_xlpm.x=0,"",_xlpm.x)))</f>
        <v/>
      </c>
      <c r="V1023" t="s">
        <v>39</v>
      </c>
      <c r="W1023" t="s">
        <v>46</v>
      </c>
      <c r="Y1023" s="46" t="str">
        <f>IF(V1023="","",_xlfn.LET(_xlpm.x,VLOOKUP(V1023,'Drop-down_menus'!$D$2:$E$13,2,FALSE),IF(_xlpm.x=0,"",_xlpm.x)))</f>
        <v>https://orcid.org/0009-0002-6669-2911</v>
      </c>
      <c r="Z1023" s="46" t="str">
        <f>IF(W1023="","",_xlfn.LET(_xlpm.x,VLOOKUP(W1023,'Drop-down_menus'!$D$2:$E$13,2,FALSE),IF(_xlpm.x=0,"",_xlpm.x)))</f>
        <v>https://orcid.org/0000-0003-0502-8101</v>
      </c>
      <c r="AA1023" s="46" t="str">
        <f>IF(X1023="","",_xlfn.LET(_xlpm.x,VLOOKUP(X1023,'Drop-down_menus'!$D$2:$E$13,2,FALSE),IF(_xlpm.x=0,"",_xlpm.x)))</f>
        <v/>
      </c>
      <c r="AB1023" s="14" t="s">
        <v>388</v>
      </c>
      <c r="AC1023" s="14"/>
    </row>
    <row r="1024" spans="2:30" ht="15" customHeight="1">
      <c r="B1024" s="46">
        <v>910</v>
      </c>
      <c r="C1024" s="46" t="s">
        <v>131</v>
      </c>
      <c r="D1024" s="46" t="b">
        <f>COUNTIF(Events!$B$2:$B$171, C1024) &gt; 0</f>
        <v>1</v>
      </c>
      <c r="E1024" s="46" t="s">
        <v>322</v>
      </c>
      <c r="F1024" s="46" t="s">
        <v>430</v>
      </c>
      <c r="J1024" s="46" t="str">
        <f>IF(I1024="","",_xlfn.LET(_xlpm.x,VLOOKUP(I1024,'2026-01-09_taxon-match'!$A$2:$N$81,4,FALSE),IF(_xlpm.x=0,"",_xlpm.x)))</f>
        <v/>
      </c>
      <c r="L1024" s="46" t="str">
        <f>IF(I1024="","",_xlfn.LET(_xlpm.x,VLOOKUP(I1024,'2026-01-09_taxon-match'!$A$2:$N$81,3,FALSE),IF(_xlpm.x=0,"",_xlpm.x)))</f>
        <v/>
      </c>
      <c r="M1024" s="46" t="str">
        <f>IF($I1024="","",_xlfn.LET(_xlpm.x,VLOOKUP($I1024,'2026-01-09_taxon-match'!$A$2:$N$81,5,FALSE),IF(_xlpm.x=0,"",_xlpm.x)))</f>
        <v/>
      </c>
      <c r="N1024" s="46" t="str">
        <f>IF($I1024="","",_xlfn.LET(_xlpm.x,VLOOKUP($I1024,'2026-01-09_taxon-match'!$A$2:$N$81,6,FALSE),IF(_xlpm.x=0,"",_xlpm.x)))</f>
        <v/>
      </c>
      <c r="O1024" s="46" t="str">
        <f>IF($I1024="","",_xlfn.LET(_xlpm.x,VLOOKUP($I1024,'2026-01-09_taxon-match'!$A$2:$N$81,7,FALSE),IF(_xlpm.x=0,"",_xlpm.x)))</f>
        <v/>
      </c>
      <c r="P1024" s="46" t="str">
        <f>IF($I1024="","",_xlfn.LET(_xlpm.x,VLOOKUP($I1024,'2026-01-09_taxon-match'!$A$2:$N$81,8,FALSE),IF(_xlpm.x=0,"",_xlpm.x)))</f>
        <v/>
      </c>
      <c r="Q1024" s="46" t="str">
        <f>IF($I1024="","",_xlfn.LET(_xlpm.x,VLOOKUP($I1024,'2026-01-09_taxon-match'!$A$2:$N$81,9,FALSE),IF(_xlpm.x=0,"",_xlpm.x)))</f>
        <v/>
      </c>
      <c r="R1024" s="46" t="str">
        <f>IF($I1024="","",_xlfn.LET(_xlpm.x,VLOOKUP($I1024,'2026-01-09_taxon-match'!$A$2:$N$81,10,FALSE),IF(_xlpm.x=0,"",_xlpm.x)))</f>
        <v/>
      </c>
      <c r="S1024" s="46" t="str">
        <f>IF($I1024="","",_xlfn.LET(_xlpm.x,VLOOKUP($I1024,'2026-01-09_taxon-match'!$A$2:$N$81,11,FALSE),IF(_xlpm.x=0,"",_xlpm.x)))</f>
        <v/>
      </c>
      <c r="T1024" s="46" t="str">
        <f>IF($I1024="","",_xlfn.LET(_xlpm.x,VLOOKUP($I1024,'2026-01-09_taxon-match'!$A$2:$N$81,13,FALSE),IF(_xlpm.x=0,"",_xlpm.x)))</f>
        <v/>
      </c>
      <c r="V1024" t="s">
        <v>39</v>
      </c>
      <c r="W1024" t="s">
        <v>46</v>
      </c>
      <c r="Y1024" s="46" t="str">
        <f>IF(V1024="","",_xlfn.LET(_xlpm.x,VLOOKUP(V1024,'Drop-down_menus'!$D$2:$E$13,2,FALSE),IF(_xlpm.x=0,"",_xlpm.x)))</f>
        <v>https://orcid.org/0009-0002-6669-2911</v>
      </c>
      <c r="Z1024" s="46" t="str">
        <f>IF(W1024="","",_xlfn.LET(_xlpm.x,VLOOKUP(W1024,'Drop-down_menus'!$D$2:$E$13,2,FALSE),IF(_xlpm.x=0,"",_xlpm.x)))</f>
        <v>https://orcid.org/0000-0003-0502-8101</v>
      </c>
      <c r="AA1024" s="46" t="str">
        <f>IF(X1024="","",_xlfn.LET(_xlpm.x,VLOOKUP(X1024,'Drop-down_menus'!$D$2:$E$13,2,FALSE),IF(_xlpm.x=0,"",_xlpm.x)))</f>
        <v/>
      </c>
      <c r="AB1024" s="14" t="s">
        <v>388</v>
      </c>
      <c r="AC1024" s="14"/>
    </row>
    <row r="1025" spans="2:29" ht="15" customHeight="1">
      <c r="B1025" s="46">
        <v>911</v>
      </c>
      <c r="C1025" s="46" t="s">
        <v>131</v>
      </c>
      <c r="D1025" s="46" t="b">
        <f>COUNTIF(Events!$B$2:$B$171, C1025) &gt; 0</f>
        <v>1</v>
      </c>
      <c r="E1025" s="46" t="s">
        <v>322</v>
      </c>
      <c r="F1025" s="46" t="s">
        <v>431</v>
      </c>
      <c r="J1025" s="46" t="str">
        <f>IF(I1025="","",_xlfn.LET(_xlpm.x,VLOOKUP(I1025,'2026-01-09_taxon-match'!$A$2:$N$81,4,FALSE),IF(_xlpm.x=0,"",_xlpm.x)))</f>
        <v/>
      </c>
      <c r="L1025" s="46" t="str">
        <f>IF(I1025="","",_xlfn.LET(_xlpm.x,VLOOKUP(I1025,'2026-01-09_taxon-match'!$A$2:$N$81,3,FALSE),IF(_xlpm.x=0,"",_xlpm.x)))</f>
        <v/>
      </c>
      <c r="M1025" s="46" t="str">
        <f>IF($I1025="","",_xlfn.LET(_xlpm.x,VLOOKUP($I1025,'2026-01-09_taxon-match'!$A$2:$N$81,5,FALSE),IF(_xlpm.x=0,"",_xlpm.x)))</f>
        <v/>
      </c>
      <c r="N1025" s="46" t="str">
        <f>IF($I1025="","",_xlfn.LET(_xlpm.x,VLOOKUP($I1025,'2026-01-09_taxon-match'!$A$2:$N$81,6,FALSE),IF(_xlpm.x=0,"",_xlpm.x)))</f>
        <v/>
      </c>
      <c r="O1025" s="46" t="str">
        <f>IF($I1025="","",_xlfn.LET(_xlpm.x,VLOOKUP($I1025,'2026-01-09_taxon-match'!$A$2:$N$81,7,FALSE),IF(_xlpm.x=0,"",_xlpm.x)))</f>
        <v/>
      </c>
      <c r="P1025" s="46" t="str">
        <f>IF($I1025="","",_xlfn.LET(_xlpm.x,VLOOKUP($I1025,'2026-01-09_taxon-match'!$A$2:$N$81,8,FALSE),IF(_xlpm.x=0,"",_xlpm.x)))</f>
        <v/>
      </c>
      <c r="Q1025" s="46" t="str">
        <f>IF($I1025="","",_xlfn.LET(_xlpm.x,VLOOKUP($I1025,'2026-01-09_taxon-match'!$A$2:$N$81,9,FALSE),IF(_xlpm.x=0,"",_xlpm.x)))</f>
        <v/>
      </c>
      <c r="R1025" s="46" t="str">
        <f>IF($I1025="","",_xlfn.LET(_xlpm.x,VLOOKUP($I1025,'2026-01-09_taxon-match'!$A$2:$N$81,10,FALSE),IF(_xlpm.x=0,"",_xlpm.x)))</f>
        <v/>
      </c>
      <c r="S1025" s="46" t="str">
        <f>IF($I1025="","",_xlfn.LET(_xlpm.x,VLOOKUP($I1025,'2026-01-09_taxon-match'!$A$2:$N$81,11,FALSE),IF(_xlpm.x=0,"",_xlpm.x)))</f>
        <v/>
      </c>
      <c r="T1025" s="46" t="str">
        <f>IF($I1025="","",_xlfn.LET(_xlpm.x,VLOOKUP($I1025,'2026-01-09_taxon-match'!$A$2:$N$81,13,FALSE),IF(_xlpm.x=0,"",_xlpm.x)))</f>
        <v/>
      </c>
      <c r="V1025" t="s">
        <v>39</v>
      </c>
      <c r="W1025" t="s">
        <v>46</v>
      </c>
      <c r="Y1025" s="46" t="str">
        <f>IF(V1025="","",_xlfn.LET(_xlpm.x,VLOOKUP(V1025,'Drop-down_menus'!$D$2:$E$13,2,FALSE),IF(_xlpm.x=0,"",_xlpm.x)))</f>
        <v>https://orcid.org/0009-0002-6669-2911</v>
      </c>
      <c r="Z1025" s="46" t="str">
        <f>IF(W1025="","",_xlfn.LET(_xlpm.x,VLOOKUP(W1025,'Drop-down_menus'!$D$2:$E$13,2,FALSE),IF(_xlpm.x=0,"",_xlpm.x)))</f>
        <v>https://orcid.org/0000-0003-0502-8101</v>
      </c>
      <c r="AA1025" s="46" t="str">
        <f>IF(X1025="","",_xlfn.LET(_xlpm.x,VLOOKUP(X1025,'Drop-down_menus'!$D$2:$E$13,2,FALSE),IF(_xlpm.x=0,"",_xlpm.x)))</f>
        <v/>
      </c>
      <c r="AB1025" s="14" t="s">
        <v>388</v>
      </c>
      <c r="AC1025" s="14"/>
    </row>
    <row r="1026" spans="2:29" ht="15" customHeight="1">
      <c r="B1026" s="46">
        <v>912</v>
      </c>
      <c r="C1026" s="46" t="s">
        <v>131</v>
      </c>
      <c r="D1026" s="46" t="b">
        <f>COUNTIF(Events!$B$2:$B$171, C1026) &gt; 0</f>
        <v>1</v>
      </c>
      <c r="E1026" s="46" t="s">
        <v>322</v>
      </c>
      <c r="F1026" s="46" t="s">
        <v>432</v>
      </c>
      <c r="J1026" s="46" t="str">
        <f>IF(I1026="","",_xlfn.LET(_xlpm.x,VLOOKUP(I1026,'2026-01-09_taxon-match'!$A$2:$N$81,4,FALSE),IF(_xlpm.x=0,"",_xlpm.x)))</f>
        <v/>
      </c>
      <c r="L1026" s="46" t="str">
        <f>IF(I1026="","",_xlfn.LET(_xlpm.x,VLOOKUP(I1026,'2026-01-09_taxon-match'!$A$2:$N$81,3,FALSE),IF(_xlpm.x=0,"",_xlpm.x)))</f>
        <v/>
      </c>
      <c r="M1026" s="46" t="str">
        <f>IF($I1026="","",_xlfn.LET(_xlpm.x,VLOOKUP($I1026,'2026-01-09_taxon-match'!$A$2:$N$81,5,FALSE),IF(_xlpm.x=0,"",_xlpm.x)))</f>
        <v/>
      </c>
      <c r="N1026" s="46" t="str">
        <f>IF($I1026="","",_xlfn.LET(_xlpm.x,VLOOKUP($I1026,'2026-01-09_taxon-match'!$A$2:$N$81,6,FALSE),IF(_xlpm.x=0,"",_xlpm.x)))</f>
        <v/>
      </c>
      <c r="O1026" s="46" t="str">
        <f>IF($I1026="","",_xlfn.LET(_xlpm.x,VLOOKUP($I1026,'2026-01-09_taxon-match'!$A$2:$N$81,7,FALSE),IF(_xlpm.x=0,"",_xlpm.x)))</f>
        <v/>
      </c>
      <c r="P1026" s="46" t="str">
        <f>IF($I1026="","",_xlfn.LET(_xlpm.x,VLOOKUP($I1026,'2026-01-09_taxon-match'!$A$2:$N$81,8,FALSE),IF(_xlpm.x=0,"",_xlpm.x)))</f>
        <v/>
      </c>
      <c r="Q1026" s="46" t="str">
        <f>IF($I1026="","",_xlfn.LET(_xlpm.x,VLOOKUP($I1026,'2026-01-09_taxon-match'!$A$2:$N$81,9,FALSE),IF(_xlpm.x=0,"",_xlpm.x)))</f>
        <v/>
      </c>
      <c r="R1026" s="46" t="str">
        <f>IF($I1026="","",_xlfn.LET(_xlpm.x,VLOOKUP($I1026,'2026-01-09_taxon-match'!$A$2:$N$81,10,FALSE),IF(_xlpm.x=0,"",_xlpm.x)))</f>
        <v/>
      </c>
      <c r="S1026" s="46" t="str">
        <f>IF($I1026="","",_xlfn.LET(_xlpm.x,VLOOKUP($I1026,'2026-01-09_taxon-match'!$A$2:$N$81,11,FALSE),IF(_xlpm.x=0,"",_xlpm.x)))</f>
        <v/>
      </c>
      <c r="T1026" s="46" t="str">
        <f>IF($I1026="","",_xlfn.LET(_xlpm.x,VLOOKUP($I1026,'2026-01-09_taxon-match'!$A$2:$N$81,13,FALSE),IF(_xlpm.x=0,"",_xlpm.x)))</f>
        <v/>
      </c>
      <c r="V1026" t="s">
        <v>39</v>
      </c>
      <c r="W1026" t="s">
        <v>46</v>
      </c>
      <c r="Y1026" s="46" t="str">
        <f>IF(V1026="","",_xlfn.LET(_xlpm.x,VLOOKUP(V1026,'Drop-down_menus'!$D$2:$E$13,2,FALSE),IF(_xlpm.x=0,"",_xlpm.x)))</f>
        <v>https://orcid.org/0009-0002-6669-2911</v>
      </c>
      <c r="Z1026" s="46" t="str">
        <f>IF(W1026="","",_xlfn.LET(_xlpm.x,VLOOKUP(W1026,'Drop-down_menus'!$D$2:$E$13,2,FALSE),IF(_xlpm.x=0,"",_xlpm.x)))</f>
        <v>https://orcid.org/0000-0003-0502-8101</v>
      </c>
      <c r="AA1026" s="46" t="str">
        <f>IF(X1026="","",_xlfn.LET(_xlpm.x,VLOOKUP(X1026,'Drop-down_menus'!$D$2:$E$13,2,FALSE),IF(_xlpm.x=0,"",_xlpm.x)))</f>
        <v/>
      </c>
      <c r="AB1026" s="14" t="s">
        <v>388</v>
      </c>
      <c r="AC1026" s="14"/>
    </row>
    <row r="1027" spans="2:29" ht="15" customHeight="1">
      <c r="B1027" s="46">
        <v>913</v>
      </c>
      <c r="C1027" s="46" t="s">
        <v>131</v>
      </c>
      <c r="D1027" s="46" t="b">
        <f>COUNTIF(Events!$B$2:$B$171, C1027) &gt; 0</f>
        <v>1</v>
      </c>
      <c r="E1027" s="46" t="s">
        <v>322</v>
      </c>
      <c r="F1027" s="46" t="s">
        <v>433</v>
      </c>
      <c r="J1027" s="46" t="str">
        <f>IF(I1027="","",_xlfn.LET(_xlpm.x,VLOOKUP(I1027,'2026-01-09_taxon-match'!$A$2:$N$81,4,FALSE),IF(_xlpm.x=0,"",_xlpm.x)))</f>
        <v/>
      </c>
      <c r="L1027" s="46" t="str">
        <f>IF(I1027="","",_xlfn.LET(_xlpm.x,VLOOKUP(I1027,'2026-01-09_taxon-match'!$A$2:$N$81,3,FALSE),IF(_xlpm.x=0,"",_xlpm.x)))</f>
        <v/>
      </c>
      <c r="M1027" s="46" t="str">
        <f>IF($I1027="","",_xlfn.LET(_xlpm.x,VLOOKUP($I1027,'2026-01-09_taxon-match'!$A$2:$N$81,5,FALSE),IF(_xlpm.x=0,"",_xlpm.x)))</f>
        <v/>
      </c>
      <c r="N1027" s="46" t="str">
        <f>IF($I1027="","",_xlfn.LET(_xlpm.x,VLOOKUP($I1027,'2026-01-09_taxon-match'!$A$2:$N$81,6,FALSE),IF(_xlpm.x=0,"",_xlpm.x)))</f>
        <v/>
      </c>
      <c r="O1027" s="46" t="str">
        <f>IF($I1027="","",_xlfn.LET(_xlpm.x,VLOOKUP($I1027,'2026-01-09_taxon-match'!$A$2:$N$81,7,FALSE),IF(_xlpm.x=0,"",_xlpm.x)))</f>
        <v/>
      </c>
      <c r="P1027" s="46" t="str">
        <f>IF($I1027="","",_xlfn.LET(_xlpm.x,VLOOKUP($I1027,'2026-01-09_taxon-match'!$A$2:$N$81,8,FALSE),IF(_xlpm.x=0,"",_xlpm.x)))</f>
        <v/>
      </c>
      <c r="Q1027" s="46" t="str">
        <f>IF($I1027="","",_xlfn.LET(_xlpm.x,VLOOKUP($I1027,'2026-01-09_taxon-match'!$A$2:$N$81,9,FALSE),IF(_xlpm.x=0,"",_xlpm.x)))</f>
        <v/>
      </c>
      <c r="R1027" s="46" t="str">
        <f>IF($I1027="","",_xlfn.LET(_xlpm.x,VLOOKUP($I1027,'2026-01-09_taxon-match'!$A$2:$N$81,10,FALSE),IF(_xlpm.x=0,"",_xlpm.x)))</f>
        <v/>
      </c>
      <c r="S1027" s="46" t="str">
        <f>IF($I1027="","",_xlfn.LET(_xlpm.x,VLOOKUP($I1027,'2026-01-09_taxon-match'!$A$2:$N$81,11,FALSE),IF(_xlpm.x=0,"",_xlpm.x)))</f>
        <v/>
      </c>
      <c r="T1027" s="46" t="str">
        <f>IF($I1027="","",_xlfn.LET(_xlpm.x,VLOOKUP($I1027,'2026-01-09_taxon-match'!$A$2:$N$81,13,FALSE),IF(_xlpm.x=0,"",_xlpm.x)))</f>
        <v/>
      </c>
      <c r="V1027" t="s">
        <v>39</v>
      </c>
      <c r="W1027" t="s">
        <v>46</v>
      </c>
      <c r="Y1027" s="46" t="str">
        <f>IF(V1027="","",_xlfn.LET(_xlpm.x,VLOOKUP(V1027,'Drop-down_menus'!$D$2:$E$13,2,FALSE),IF(_xlpm.x=0,"",_xlpm.x)))</f>
        <v>https://orcid.org/0009-0002-6669-2911</v>
      </c>
      <c r="Z1027" s="46" t="str">
        <f>IF(W1027="","",_xlfn.LET(_xlpm.x,VLOOKUP(W1027,'Drop-down_menus'!$D$2:$E$13,2,FALSE),IF(_xlpm.x=0,"",_xlpm.x)))</f>
        <v>https://orcid.org/0000-0003-0502-8101</v>
      </c>
      <c r="AA1027" s="46" t="str">
        <f>IF(X1027="","",_xlfn.LET(_xlpm.x,VLOOKUP(X1027,'Drop-down_menus'!$D$2:$E$13,2,FALSE),IF(_xlpm.x=0,"",_xlpm.x)))</f>
        <v/>
      </c>
      <c r="AB1027" s="14" t="s">
        <v>388</v>
      </c>
      <c r="AC1027" s="14"/>
    </row>
    <row r="1028" spans="2:29" ht="15" customHeight="1">
      <c r="B1028" s="46">
        <v>914</v>
      </c>
      <c r="C1028" s="46" t="s">
        <v>131</v>
      </c>
      <c r="D1028" s="46" t="b">
        <f>COUNTIF(Events!$B$2:$B$171, C1028) &gt; 0</f>
        <v>1</v>
      </c>
      <c r="E1028" s="46" t="s">
        <v>322</v>
      </c>
      <c r="F1028" s="46" t="s">
        <v>434</v>
      </c>
      <c r="J1028" s="46" t="str">
        <f>IF(I1028="","",_xlfn.LET(_xlpm.x,VLOOKUP(I1028,'2026-01-09_taxon-match'!$A$2:$N$81,4,FALSE),IF(_xlpm.x=0,"",_xlpm.x)))</f>
        <v/>
      </c>
      <c r="L1028" s="46" t="str">
        <f>IF(I1028="","",_xlfn.LET(_xlpm.x,VLOOKUP(I1028,'2026-01-09_taxon-match'!$A$2:$N$81,3,FALSE),IF(_xlpm.x=0,"",_xlpm.x)))</f>
        <v/>
      </c>
      <c r="M1028" s="46" t="str">
        <f>IF($I1028="","",_xlfn.LET(_xlpm.x,VLOOKUP($I1028,'2026-01-09_taxon-match'!$A$2:$N$81,5,FALSE),IF(_xlpm.x=0,"",_xlpm.x)))</f>
        <v/>
      </c>
      <c r="N1028" s="46" t="str">
        <f>IF($I1028="","",_xlfn.LET(_xlpm.x,VLOOKUP($I1028,'2026-01-09_taxon-match'!$A$2:$N$81,6,FALSE),IF(_xlpm.x=0,"",_xlpm.x)))</f>
        <v/>
      </c>
      <c r="O1028" s="46" t="str">
        <f>IF($I1028="","",_xlfn.LET(_xlpm.x,VLOOKUP($I1028,'2026-01-09_taxon-match'!$A$2:$N$81,7,FALSE),IF(_xlpm.x=0,"",_xlpm.x)))</f>
        <v/>
      </c>
      <c r="P1028" s="46" t="str">
        <f>IF($I1028="","",_xlfn.LET(_xlpm.x,VLOOKUP($I1028,'2026-01-09_taxon-match'!$A$2:$N$81,8,FALSE),IF(_xlpm.x=0,"",_xlpm.x)))</f>
        <v/>
      </c>
      <c r="Q1028" s="46" t="str">
        <f>IF($I1028="","",_xlfn.LET(_xlpm.x,VLOOKUP($I1028,'2026-01-09_taxon-match'!$A$2:$N$81,9,FALSE),IF(_xlpm.x=0,"",_xlpm.x)))</f>
        <v/>
      </c>
      <c r="R1028" s="46" t="str">
        <f>IF($I1028="","",_xlfn.LET(_xlpm.x,VLOOKUP($I1028,'2026-01-09_taxon-match'!$A$2:$N$81,10,FALSE),IF(_xlpm.x=0,"",_xlpm.x)))</f>
        <v/>
      </c>
      <c r="S1028" s="46" t="str">
        <f>IF($I1028="","",_xlfn.LET(_xlpm.x,VLOOKUP($I1028,'2026-01-09_taxon-match'!$A$2:$N$81,11,FALSE),IF(_xlpm.x=0,"",_xlpm.x)))</f>
        <v/>
      </c>
      <c r="T1028" s="46" t="str">
        <f>IF($I1028="","",_xlfn.LET(_xlpm.x,VLOOKUP($I1028,'2026-01-09_taxon-match'!$A$2:$N$81,13,FALSE),IF(_xlpm.x=0,"",_xlpm.x)))</f>
        <v/>
      </c>
      <c r="V1028" t="s">
        <v>39</v>
      </c>
      <c r="W1028" t="s">
        <v>46</v>
      </c>
      <c r="Y1028" s="46" t="str">
        <f>IF(V1028="","",_xlfn.LET(_xlpm.x,VLOOKUP(V1028,'Drop-down_menus'!$D$2:$E$13,2,FALSE),IF(_xlpm.x=0,"",_xlpm.x)))</f>
        <v>https://orcid.org/0009-0002-6669-2911</v>
      </c>
      <c r="Z1028" s="46" t="str">
        <f>IF(W1028="","",_xlfn.LET(_xlpm.x,VLOOKUP(W1028,'Drop-down_menus'!$D$2:$E$13,2,FALSE),IF(_xlpm.x=0,"",_xlpm.x)))</f>
        <v>https://orcid.org/0000-0003-0502-8101</v>
      </c>
      <c r="AA1028" s="46" t="str">
        <f>IF(X1028="","",_xlfn.LET(_xlpm.x,VLOOKUP(X1028,'Drop-down_menus'!$D$2:$E$13,2,FALSE),IF(_xlpm.x=0,"",_xlpm.x)))</f>
        <v/>
      </c>
      <c r="AB1028" s="14" t="s">
        <v>388</v>
      </c>
      <c r="AC1028" s="14"/>
    </row>
    <row r="1029" spans="2:29" ht="15" customHeight="1">
      <c r="B1029" s="46">
        <v>915</v>
      </c>
      <c r="C1029" s="46" t="s">
        <v>131</v>
      </c>
      <c r="D1029" s="46" t="b">
        <f>COUNTIF(Events!$B$2:$B$171, C1029) &gt; 0</f>
        <v>1</v>
      </c>
      <c r="E1029" s="46" t="s">
        <v>322</v>
      </c>
      <c r="F1029" s="46" t="s">
        <v>435</v>
      </c>
      <c r="J1029" s="46" t="str">
        <f>IF(I1029="","",_xlfn.LET(_xlpm.x,VLOOKUP(I1029,'2026-01-09_taxon-match'!$A$2:$N$81,4,FALSE),IF(_xlpm.x=0,"",_xlpm.x)))</f>
        <v/>
      </c>
      <c r="L1029" s="46" t="str">
        <f>IF(I1029="","",_xlfn.LET(_xlpm.x,VLOOKUP(I1029,'2026-01-09_taxon-match'!$A$2:$N$81,3,FALSE),IF(_xlpm.x=0,"",_xlpm.x)))</f>
        <v/>
      </c>
      <c r="M1029" s="46" t="str">
        <f>IF($I1029="","",_xlfn.LET(_xlpm.x,VLOOKUP($I1029,'2026-01-09_taxon-match'!$A$2:$N$81,5,FALSE),IF(_xlpm.x=0,"",_xlpm.x)))</f>
        <v/>
      </c>
      <c r="N1029" s="46" t="str">
        <f>IF($I1029="","",_xlfn.LET(_xlpm.x,VLOOKUP($I1029,'2026-01-09_taxon-match'!$A$2:$N$81,6,FALSE),IF(_xlpm.x=0,"",_xlpm.x)))</f>
        <v/>
      </c>
      <c r="O1029" s="46" t="str">
        <f>IF($I1029="","",_xlfn.LET(_xlpm.x,VLOOKUP($I1029,'2026-01-09_taxon-match'!$A$2:$N$81,7,FALSE),IF(_xlpm.x=0,"",_xlpm.x)))</f>
        <v/>
      </c>
      <c r="P1029" s="46" t="str">
        <f>IF($I1029="","",_xlfn.LET(_xlpm.x,VLOOKUP($I1029,'2026-01-09_taxon-match'!$A$2:$N$81,8,FALSE),IF(_xlpm.x=0,"",_xlpm.x)))</f>
        <v/>
      </c>
      <c r="Q1029" s="46" t="str">
        <f>IF($I1029="","",_xlfn.LET(_xlpm.x,VLOOKUP($I1029,'2026-01-09_taxon-match'!$A$2:$N$81,9,FALSE),IF(_xlpm.x=0,"",_xlpm.x)))</f>
        <v/>
      </c>
      <c r="R1029" s="46" t="str">
        <f>IF($I1029="","",_xlfn.LET(_xlpm.x,VLOOKUP($I1029,'2026-01-09_taxon-match'!$A$2:$N$81,10,FALSE),IF(_xlpm.x=0,"",_xlpm.x)))</f>
        <v/>
      </c>
      <c r="S1029" s="46" t="str">
        <f>IF($I1029="","",_xlfn.LET(_xlpm.x,VLOOKUP($I1029,'2026-01-09_taxon-match'!$A$2:$N$81,11,FALSE),IF(_xlpm.x=0,"",_xlpm.x)))</f>
        <v/>
      </c>
      <c r="T1029" s="46" t="str">
        <f>IF($I1029="","",_xlfn.LET(_xlpm.x,VLOOKUP($I1029,'2026-01-09_taxon-match'!$A$2:$N$81,13,FALSE),IF(_xlpm.x=0,"",_xlpm.x)))</f>
        <v/>
      </c>
      <c r="V1029" t="s">
        <v>39</v>
      </c>
      <c r="W1029" t="s">
        <v>46</v>
      </c>
      <c r="Y1029" s="46" t="str">
        <f>IF(V1029="","",_xlfn.LET(_xlpm.x,VLOOKUP(V1029,'Drop-down_menus'!$D$2:$E$13,2,FALSE),IF(_xlpm.x=0,"",_xlpm.x)))</f>
        <v>https://orcid.org/0009-0002-6669-2911</v>
      </c>
      <c r="Z1029" s="46" t="str">
        <f>IF(W1029="","",_xlfn.LET(_xlpm.x,VLOOKUP(W1029,'Drop-down_menus'!$D$2:$E$13,2,FALSE),IF(_xlpm.x=0,"",_xlpm.x)))</f>
        <v>https://orcid.org/0000-0003-0502-8101</v>
      </c>
      <c r="AA1029" s="46" t="str">
        <f>IF(X1029="","",_xlfn.LET(_xlpm.x,VLOOKUP(X1029,'Drop-down_menus'!$D$2:$E$13,2,FALSE),IF(_xlpm.x=0,"",_xlpm.x)))</f>
        <v/>
      </c>
      <c r="AB1029" s="14" t="s">
        <v>388</v>
      </c>
      <c r="AC1029" s="14"/>
    </row>
    <row r="1030" spans="2:29" ht="15" customHeight="1">
      <c r="B1030" s="46">
        <v>916</v>
      </c>
      <c r="C1030" s="46" t="s">
        <v>131</v>
      </c>
      <c r="D1030" s="46" t="b">
        <f>COUNTIF(Events!$B$2:$B$171, C1030) &gt; 0</f>
        <v>1</v>
      </c>
      <c r="E1030" s="46" t="s">
        <v>322</v>
      </c>
      <c r="F1030" s="46" t="s">
        <v>436</v>
      </c>
      <c r="J1030" s="46" t="str">
        <f>IF(I1030="","",_xlfn.LET(_xlpm.x,VLOOKUP(I1030,'2026-01-09_taxon-match'!$A$2:$N$81,4,FALSE),IF(_xlpm.x=0,"",_xlpm.x)))</f>
        <v/>
      </c>
      <c r="L1030" s="46" t="str">
        <f>IF(I1030="","",_xlfn.LET(_xlpm.x,VLOOKUP(I1030,'2026-01-09_taxon-match'!$A$2:$N$81,3,FALSE),IF(_xlpm.x=0,"",_xlpm.x)))</f>
        <v/>
      </c>
      <c r="M1030" s="46" t="str">
        <f>IF($I1030="","",_xlfn.LET(_xlpm.x,VLOOKUP($I1030,'2026-01-09_taxon-match'!$A$2:$N$81,5,FALSE),IF(_xlpm.x=0,"",_xlpm.x)))</f>
        <v/>
      </c>
      <c r="N1030" s="46" t="str">
        <f>IF($I1030="","",_xlfn.LET(_xlpm.x,VLOOKUP($I1030,'2026-01-09_taxon-match'!$A$2:$N$81,6,FALSE),IF(_xlpm.x=0,"",_xlpm.x)))</f>
        <v/>
      </c>
      <c r="O1030" s="46" t="str">
        <f>IF($I1030="","",_xlfn.LET(_xlpm.x,VLOOKUP($I1030,'2026-01-09_taxon-match'!$A$2:$N$81,7,FALSE),IF(_xlpm.x=0,"",_xlpm.x)))</f>
        <v/>
      </c>
      <c r="P1030" s="46" t="str">
        <f>IF($I1030="","",_xlfn.LET(_xlpm.x,VLOOKUP($I1030,'2026-01-09_taxon-match'!$A$2:$N$81,8,FALSE),IF(_xlpm.x=0,"",_xlpm.x)))</f>
        <v/>
      </c>
      <c r="Q1030" s="46" t="str">
        <f>IF($I1030="","",_xlfn.LET(_xlpm.x,VLOOKUP($I1030,'2026-01-09_taxon-match'!$A$2:$N$81,9,FALSE),IF(_xlpm.x=0,"",_xlpm.x)))</f>
        <v/>
      </c>
      <c r="R1030" s="46" t="str">
        <f>IF($I1030="","",_xlfn.LET(_xlpm.x,VLOOKUP($I1030,'2026-01-09_taxon-match'!$A$2:$N$81,10,FALSE),IF(_xlpm.x=0,"",_xlpm.x)))</f>
        <v/>
      </c>
      <c r="S1030" s="46" t="str">
        <f>IF($I1030="","",_xlfn.LET(_xlpm.x,VLOOKUP($I1030,'2026-01-09_taxon-match'!$A$2:$N$81,11,FALSE),IF(_xlpm.x=0,"",_xlpm.x)))</f>
        <v/>
      </c>
      <c r="T1030" s="46" t="str">
        <f>IF($I1030="","",_xlfn.LET(_xlpm.x,VLOOKUP($I1030,'2026-01-09_taxon-match'!$A$2:$N$81,13,FALSE),IF(_xlpm.x=0,"",_xlpm.x)))</f>
        <v/>
      </c>
      <c r="V1030" t="s">
        <v>39</v>
      </c>
      <c r="W1030" t="s">
        <v>46</v>
      </c>
      <c r="Y1030" s="46" t="str">
        <f>IF(V1030="","",_xlfn.LET(_xlpm.x,VLOOKUP(V1030,'Drop-down_menus'!$D$2:$E$13,2,FALSE),IF(_xlpm.x=0,"",_xlpm.x)))</f>
        <v>https://orcid.org/0009-0002-6669-2911</v>
      </c>
      <c r="Z1030" s="46" t="str">
        <f>IF(W1030="","",_xlfn.LET(_xlpm.x,VLOOKUP(W1030,'Drop-down_menus'!$D$2:$E$13,2,FALSE),IF(_xlpm.x=0,"",_xlpm.x)))</f>
        <v>https://orcid.org/0000-0003-0502-8101</v>
      </c>
      <c r="AA1030" s="46" t="str">
        <f>IF(X1030="","",_xlfn.LET(_xlpm.x,VLOOKUP(X1030,'Drop-down_menus'!$D$2:$E$13,2,FALSE),IF(_xlpm.x=0,"",_xlpm.x)))</f>
        <v/>
      </c>
      <c r="AB1030" s="14" t="s">
        <v>388</v>
      </c>
      <c r="AC1030" s="14"/>
    </row>
    <row r="1031" spans="2:29" ht="15" customHeight="1">
      <c r="B1031" s="46">
        <v>917</v>
      </c>
      <c r="C1031" s="46" t="s">
        <v>131</v>
      </c>
      <c r="D1031" s="46" t="b">
        <f>COUNTIF(Events!$B$2:$B$171, C1031) &gt; 0</f>
        <v>1</v>
      </c>
      <c r="E1031" s="46" t="s">
        <v>322</v>
      </c>
      <c r="F1031" s="46" t="s">
        <v>437</v>
      </c>
      <c r="J1031" s="46" t="str">
        <f>IF(I1031="","",_xlfn.LET(_xlpm.x,VLOOKUP(I1031,'2026-01-09_taxon-match'!$A$2:$N$81,4,FALSE),IF(_xlpm.x=0,"",_xlpm.x)))</f>
        <v/>
      </c>
      <c r="L1031" s="46" t="str">
        <f>IF(I1031="","",_xlfn.LET(_xlpm.x,VLOOKUP(I1031,'2026-01-09_taxon-match'!$A$2:$N$81,3,FALSE),IF(_xlpm.x=0,"",_xlpm.x)))</f>
        <v/>
      </c>
      <c r="M1031" s="46" t="str">
        <f>IF($I1031="","",_xlfn.LET(_xlpm.x,VLOOKUP($I1031,'2026-01-09_taxon-match'!$A$2:$N$81,5,FALSE),IF(_xlpm.x=0,"",_xlpm.x)))</f>
        <v/>
      </c>
      <c r="N1031" s="46" t="str">
        <f>IF($I1031="","",_xlfn.LET(_xlpm.x,VLOOKUP($I1031,'2026-01-09_taxon-match'!$A$2:$N$81,6,FALSE),IF(_xlpm.x=0,"",_xlpm.x)))</f>
        <v/>
      </c>
      <c r="O1031" s="46" t="str">
        <f>IF($I1031="","",_xlfn.LET(_xlpm.x,VLOOKUP($I1031,'2026-01-09_taxon-match'!$A$2:$N$81,7,FALSE),IF(_xlpm.x=0,"",_xlpm.x)))</f>
        <v/>
      </c>
      <c r="P1031" s="46" t="str">
        <f>IF($I1031="","",_xlfn.LET(_xlpm.x,VLOOKUP($I1031,'2026-01-09_taxon-match'!$A$2:$N$81,8,FALSE),IF(_xlpm.x=0,"",_xlpm.x)))</f>
        <v/>
      </c>
      <c r="Q1031" s="46" t="str">
        <f>IF($I1031="","",_xlfn.LET(_xlpm.x,VLOOKUP($I1031,'2026-01-09_taxon-match'!$A$2:$N$81,9,FALSE),IF(_xlpm.x=0,"",_xlpm.x)))</f>
        <v/>
      </c>
      <c r="R1031" s="46" t="str">
        <f>IF($I1031="","",_xlfn.LET(_xlpm.x,VLOOKUP($I1031,'2026-01-09_taxon-match'!$A$2:$N$81,10,FALSE),IF(_xlpm.x=0,"",_xlpm.x)))</f>
        <v/>
      </c>
      <c r="S1031" s="46" t="str">
        <f>IF($I1031="","",_xlfn.LET(_xlpm.x,VLOOKUP($I1031,'2026-01-09_taxon-match'!$A$2:$N$81,11,FALSE),IF(_xlpm.x=0,"",_xlpm.x)))</f>
        <v/>
      </c>
      <c r="T1031" s="46" t="str">
        <f>IF($I1031="","",_xlfn.LET(_xlpm.x,VLOOKUP($I1031,'2026-01-09_taxon-match'!$A$2:$N$81,13,FALSE),IF(_xlpm.x=0,"",_xlpm.x)))</f>
        <v/>
      </c>
      <c r="V1031" t="s">
        <v>39</v>
      </c>
      <c r="W1031" t="s">
        <v>46</v>
      </c>
      <c r="Y1031" s="46" t="str">
        <f>IF(V1031="","",_xlfn.LET(_xlpm.x,VLOOKUP(V1031,'Drop-down_menus'!$D$2:$E$13,2,FALSE),IF(_xlpm.x=0,"",_xlpm.x)))</f>
        <v>https://orcid.org/0009-0002-6669-2911</v>
      </c>
      <c r="Z1031" s="46" t="str">
        <f>IF(W1031="","",_xlfn.LET(_xlpm.x,VLOOKUP(W1031,'Drop-down_menus'!$D$2:$E$13,2,FALSE),IF(_xlpm.x=0,"",_xlpm.x)))</f>
        <v>https://orcid.org/0000-0003-0502-8101</v>
      </c>
      <c r="AA1031" s="46" t="str">
        <f>IF(X1031="","",_xlfn.LET(_xlpm.x,VLOOKUP(X1031,'Drop-down_menus'!$D$2:$E$13,2,FALSE),IF(_xlpm.x=0,"",_xlpm.x)))</f>
        <v/>
      </c>
      <c r="AB1031" s="14" t="s">
        <v>388</v>
      </c>
      <c r="AC1031" s="14"/>
    </row>
    <row r="1032" spans="2:29" ht="15" customHeight="1">
      <c r="B1032" s="46">
        <v>918</v>
      </c>
      <c r="C1032" s="46" t="s">
        <v>131</v>
      </c>
      <c r="D1032" s="46" t="b">
        <f>COUNTIF(Events!$B$2:$B$171, C1032) &gt; 0</f>
        <v>1</v>
      </c>
      <c r="E1032" s="46" t="s">
        <v>322</v>
      </c>
      <c r="F1032" s="46" t="s">
        <v>438</v>
      </c>
      <c r="J1032" s="46" t="str">
        <f>IF(I1032="","",_xlfn.LET(_xlpm.x,VLOOKUP(I1032,'2026-01-09_taxon-match'!$A$2:$N$81,4,FALSE),IF(_xlpm.x=0,"",_xlpm.x)))</f>
        <v/>
      </c>
      <c r="L1032" s="46" t="str">
        <f>IF(I1032="","",_xlfn.LET(_xlpm.x,VLOOKUP(I1032,'2026-01-09_taxon-match'!$A$2:$N$81,3,FALSE),IF(_xlpm.x=0,"",_xlpm.x)))</f>
        <v/>
      </c>
      <c r="M1032" s="46" t="str">
        <f>IF($I1032="","",_xlfn.LET(_xlpm.x,VLOOKUP($I1032,'2026-01-09_taxon-match'!$A$2:$N$81,5,FALSE),IF(_xlpm.x=0,"",_xlpm.x)))</f>
        <v/>
      </c>
      <c r="N1032" s="46" t="str">
        <f>IF($I1032="","",_xlfn.LET(_xlpm.x,VLOOKUP($I1032,'2026-01-09_taxon-match'!$A$2:$N$81,6,FALSE),IF(_xlpm.x=0,"",_xlpm.x)))</f>
        <v/>
      </c>
      <c r="O1032" s="46" t="str">
        <f>IF($I1032="","",_xlfn.LET(_xlpm.x,VLOOKUP($I1032,'2026-01-09_taxon-match'!$A$2:$N$81,7,FALSE),IF(_xlpm.x=0,"",_xlpm.x)))</f>
        <v/>
      </c>
      <c r="P1032" s="46" t="str">
        <f>IF($I1032="","",_xlfn.LET(_xlpm.x,VLOOKUP($I1032,'2026-01-09_taxon-match'!$A$2:$N$81,8,FALSE),IF(_xlpm.x=0,"",_xlpm.x)))</f>
        <v/>
      </c>
      <c r="Q1032" s="46" t="str">
        <f>IF($I1032="","",_xlfn.LET(_xlpm.x,VLOOKUP($I1032,'2026-01-09_taxon-match'!$A$2:$N$81,9,FALSE),IF(_xlpm.x=0,"",_xlpm.x)))</f>
        <v/>
      </c>
      <c r="R1032" s="46" t="str">
        <f>IF($I1032="","",_xlfn.LET(_xlpm.x,VLOOKUP($I1032,'2026-01-09_taxon-match'!$A$2:$N$81,10,FALSE),IF(_xlpm.x=0,"",_xlpm.x)))</f>
        <v/>
      </c>
      <c r="S1032" s="46" t="str">
        <f>IF($I1032="","",_xlfn.LET(_xlpm.x,VLOOKUP($I1032,'2026-01-09_taxon-match'!$A$2:$N$81,11,FALSE),IF(_xlpm.x=0,"",_xlpm.x)))</f>
        <v/>
      </c>
      <c r="T1032" s="46" t="str">
        <f>IF($I1032="","",_xlfn.LET(_xlpm.x,VLOOKUP($I1032,'2026-01-09_taxon-match'!$A$2:$N$81,13,FALSE),IF(_xlpm.x=0,"",_xlpm.x)))</f>
        <v/>
      </c>
      <c r="V1032" t="s">
        <v>39</v>
      </c>
      <c r="W1032" t="s">
        <v>46</v>
      </c>
      <c r="Y1032" s="46" t="str">
        <f>IF(V1032="","",_xlfn.LET(_xlpm.x,VLOOKUP(V1032,'Drop-down_menus'!$D$2:$E$13,2,FALSE),IF(_xlpm.x=0,"",_xlpm.x)))</f>
        <v>https://orcid.org/0009-0002-6669-2911</v>
      </c>
      <c r="Z1032" s="46" t="str">
        <f>IF(W1032="","",_xlfn.LET(_xlpm.x,VLOOKUP(W1032,'Drop-down_menus'!$D$2:$E$13,2,FALSE),IF(_xlpm.x=0,"",_xlpm.x)))</f>
        <v>https://orcid.org/0000-0003-0502-8101</v>
      </c>
      <c r="AA1032" s="46" t="str">
        <f>IF(X1032="","",_xlfn.LET(_xlpm.x,VLOOKUP(X1032,'Drop-down_menus'!$D$2:$E$13,2,FALSE),IF(_xlpm.x=0,"",_xlpm.x)))</f>
        <v/>
      </c>
      <c r="AB1032" s="14" t="s">
        <v>388</v>
      </c>
      <c r="AC1032" s="14"/>
    </row>
    <row r="1033" spans="2:29" ht="15" customHeight="1">
      <c r="B1033" s="46">
        <v>919</v>
      </c>
      <c r="C1033" s="46" t="s">
        <v>131</v>
      </c>
      <c r="D1033" s="46" t="b">
        <f>COUNTIF(Events!$B$2:$B$171, C1033) &gt; 0</f>
        <v>1</v>
      </c>
      <c r="E1033" s="46" t="s">
        <v>322</v>
      </c>
      <c r="F1033" s="46" t="s">
        <v>439</v>
      </c>
      <c r="J1033" s="46" t="str">
        <f>IF(I1033="","",_xlfn.LET(_xlpm.x,VLOOKUP(I1033,'2026-01-09_taxon-match'!$A$2:$N$81,4,FALSE),IF(_xlpm.x=0,"",_xlpm.x)))</f>
        <v/>
      </c>
      <c r="L1033" s="46" t="str">
        <f>IF(I1033="","",_xlfn.LET(_xlpm.x,VLOOKUP(I1033,'2026-01-09_taxon-match'!$A$2:$N$81,3,FALSE),IF(_xlpm.x=0,"",_xlpm.x)))</f>
        <v/>
      </c>
      <c r="M1033" s="46" t="str">
        <f>IF($I1033="","",_xlfn.LET(_xlpm.x,VLOOKUP($I1033,'2026-01-09_taxon-match'!$A$2:$N$81,5,FALSE),IF(_xlpm.x=0,"",_xlpm.x)))</f>
        <v/>
      </c>
      <c r="N1033" s="46" t="str">
        <f>IF($I1033="","",_xlfn.LET(_xlpm.x,VLOOKUP($I1033,'2026-01-09_taxon-match'!$A$2:$N$81,6,FALSE),IF(_xlpm.x=0,"",_xlpm.x)))</f>
        <v/>
      </c>
      <c r="O1033" s="46" t="str">
        <f>IF($I1033="","",_xlfn.LET(_xlpm.x,VLOOKUP($I1033,'2026-01-09_taxon-match'!$A$2:$N$81,7,FALSE),IF(_xlpm.x=0,"",_xlpm.x)))</f>
        <v/>
      </c>
      <c r="P1033" s="46" t="str">
        <f>IF($I1033="","",_xlfn.LET(_xlpm.x,VLOOKUP($I1033,'2026-01-09_taxon-match'!$A$2:$N$81,8,FALSE),IF(_xlpm.x=0,"",_xlpm.x)))</f>
        <v/>
      </c>
      <c r="Q1033" s="46" t="str">
        <f>IF($I1033="","",_xlfn.LET(_xlpm.x,VLOOKUP($I1033,'2026-01-09_taxon-match'!$A$2:$N$81,9,FALSE),IF(_xlpm.x=0,"",_xlpm.x)))</f>
        <v/>
      </c>
      <c r="R1033" s="46" t="str">
        <f>IF($I1033="","",_xlfn.LET(_xlpm.x,VLOOKUP($I1033,'2026-01-09_taxon-match'!$A$2:$N$81,10,FALSE),IF(_xlpm.x=0,"",_xlpm.x)))</f>
        <v/>
      </c>
      <c r="S1033" s="46" t="str">
        <f>IF($I1033="","",_xlfn.LET(_xlpm.x,VLOOKUP($I1033,'2026-01-09_taxon-match'!$A$2:$N$81,11,FALSE),IF(_xlpm.x=0,"",_xlpm.x)))</f>
        <v/>
      </c>
      <c r="T1033" s="46" t="str">
        <f>IF($I1033="","",_xlfn.LET(_xlpm.x,VLOOKUP($I1033,'2026-01-09_taxon-match'!$A$2:$N$81,13,FALSE),IF(_xlpm.x=0,"",_xlpm.x)))</f>
        <v/>
      </c>
      <c r="V1033" t="s">
        <v>39</v>
      </c>
      <c r="W1033" t="s">
        <v>46</v>
      </c>
      <c r="Y1033" s="46" t="str">
        <f>IF(V1033="","",_xlfn.LET(_xlpm.x,VLOOKUP(V1033,'Drop-down_menus'!$D$2:$E$13,2,FALSE),IF(_xlpm.x=0,"",_xlpm.x)))</f>
        <v>https://orcid.org/0009-0002-6669-2911</v>
      </c>
      <c r="Z1033" s="46" t="str">
        <f>IF(W1033="","",_xlfn.LET(_xlpm.x,VLOOKUP(W1033,'Drop-down_menus'!$D$2:$E$13,2,FALSE),IF(_xlpm.x=0,"",_xlpm.x)))</f>
        <v>https://orcid.org/0000-0003-0502-8101</v>
      </c>
      <c r="AA1033" s="46" t="str">
        <f>IF(X1033="","",_xlfn.LET(_xlpm.x,VLOOKUP(X1033,'Drop-down_menus'!$D$2:$E$13,2,FALSE),IF(_xlpm.x=0,"",_xlpm.x)))</f>
        <v/>
      </c>
      <c r="AB1033" s="14" t="s">
        <v>388</v>
      </c>
      <c r="AC1033" s="14"/>
    </row>
    <row r="1034" spans="2:29" ht="15" customHeight="1">
      <c r="B1034" s="46">
        <v>920</v>
      </c>
      <c r="C1034" s="46" t="s">
        <v>131</v>
      </c>
      <c r="D1034" s="46" t="b">
        <f>COUNTIF(Events!$B$2:$B$171, C1034) &gt; 0</f>
        <v>1</v>
      </c>
      <c r="E1034" s="46" t="s">
        <v>322</v>
      </c>
      <c r="F1034" s="46" t="s">
        <v>440</v>
      </c>
      <c r="J1034" s="46" t="str">
        <f>IF(I1034="","",_xlfn.LET(_xlpm.x,VLOOKUP(I1034,'2026-01-09_taxon-match'!$A$2:$N$81,4,FALSE),IF(_xlpm.x=0,"",_xlpm.x)))</f>
        <v/>
      </c>
      <c r="L1034" s="46" t="str">
        <f>IF(I1034="","",_xlfn.LET(_xlpm.x,VLOOKUP(I1034,'2026-01-09_taxon-match'!$A$2:$N$81,3,FALSE),IF(_xlpm.x=0,"",_xlpm.x)))</f>
        <v/>
      </c>
      <c r="M1034" s="46" t="str">
        <f>IF($I1034="","",_xlfn.LET(_xlpm.x,VLOOKUP($I1034,'2026-01-09_taxon-match'!$A$2:$N$81,5,FALSE),IF(_xlpm.x=0,"",_xlpm.x)))</f>
        <v/>
      </c>
      <c r="N1034" s="46" t="str">
        <f>IF($I1034="","",_xlfn.LET(_xlpm.x,VLOOKUP($I1034,'2026-01-09_taxon-match'!$A$2:$N$81,6,FALSE),IF(_xlpm.x=0,"",_xlpm.x)))</f>
        <v/>
      </c>
      <c r="O1034" s="46" t="str">
        <f>IF($I1034="","",_xlfn.LET(_xlpm.x,VLOOKUP($I1034,'2026-01-09_taxon-match'!$A$2:$N$81,7,FALSE),IF(_xlpm.x=0,"",_xlpm.x)))</f>
        <v/>
      </c>
      <c r="P1034" s="46" t="str">
        <f>IF($I1034="","",_xlfn.LET(_xlpm.x,VLOOKUP($I1034,'2026-01-09_taxon-match'!$A$2:$N$81,8,FALSE),IF(_xlpm.x=0,"",_xlpm.x)))</f>
        <v/>
      </c>
      <c r="Q1034" s="46" t="str">
        <f>IF($I1034="","",_xlfn.LET(_xlpm.x,VLOOKUP($I1034,'2026-01-09_taxon-match'!$A$2:$N$81,9,FALSE),IF(_xlpm.x=0,"",_xlpm.x)))</f>
        <v/>
      </c>
      <c r="R1034" s="46" t="str">
        <f>IF($I1034="","",_xlfn.LET(_xlpm.x,VLOOKUP($I1034,'2026-01-09_taxon-match'!$A$2:$N$81,10,FALSE),IF(_xlpm.x=0,"",_xlpm.x)))</f>
        <v/>
      </c>
      <c r="S1034" s="46" t="str">
        <f>IF($I1034="","",_xlfn.LET(_xlpm.x,VLOOKUP($I1034,'2026-01-09_taxon-match'!$A$2:$N$81,11,FALSE),IF(_xlpm.x=0,"",_xlpm.x)))</f>
        <v/>
      </c>
      <c r="T1034" s="46" t="str">
        <f>IF($I1034="","",_xlfn.LET(_xlpm.x,VLOOKUP($I1034,'2026-01-09_taxon-match'!$A$2:$N$81,13,FALSE),IF(_xlpm.x=0,"",_xlpm.x)))</f>
        <v/>
      </c>
      <c r="V1034" t="s">
        <v>39</v>
      </c>
      <c r="W1034" t="s">
        <v>46</v>
      </c>
      <c r="Y1034" s="46" t="str">
        <f>IF(V1034="","",_xlfn.LET(_xlpm.x,VLOOKUP(V1034,'Drop-down_menus'!$D$2:$E$13,2,FALSE),IF(_xlpm.x=0,"",_xlpm.x)))</f>
        <v>https://orcid.org/0009-0002-6669-2911</v>
      </c>
      <c r="Z1034" s="46" t="str">
        <f>IF(W1034="","",_xlfn.LET(_xlpm.x,VLOOKUP(W1034,'Drop-down_menus'!$D$2:$E$13,2,FALSE),IF(_xlpm.x=0,"",_xlpm.x)))</f>
        <v>https://orcid.org/0000-0003-0502-8101</v>
      </c>
      <c r="AA1034" s="46" t="str">
        <f>IF(X1034="","",_xlfn.LET(_xlpm.x,VLOOKUP(X1034,'Drop-down_menus'!$D$2:$E$13,2,FALSE),IF(_xlpm.x=0,"",_xlpm.x)))</f>
        <v/>
      </c>
      <c r="AB1034" s="14" t="s">
        <v>388</v>
      </c>
      <c r="AC1034" s="14"/>
    </row>
    <row r="1035" spans="2:29" ht="15" customHeight="1">
      <c r="B1035" s="46">
        <v>921</v>
      </c>
      <c r="C1035" s="46" t="s">
        <v>131</v>
      </c>
      <c r="D1035" s="46" t="b">
        <f>COUNTIF(Events!$B$2:$B$171, C1035) &gt; 0</f>
        <v>1</v>
      </c>
      <c r="E1035" s="46" t="s">
        <v>322</v>
      </c>
      <c r="F1035" s="46" t="s">
        <v>441</v>
      </c>
      <c r="J1035" s="46" t="str">
        <f>IF(I1035="","",_xlfn.LET(_xlpm.x,VLOOKUP(I1035,'2026-01-09_taxon-match'!$A$2:$N$81,4,FALSE),IF(_xlpm.x=0,"",_xlpm.x)))</f>
        <v/>
      </c>
      <c r="L1035" s="46" t="str">
        <f>IF(I1035="","",_xlfn.LET(_xlpm.x,VLOOKUP(I1035,'2026-01-09_taxon-match'!$A$2:$N$81,3,FALSE),IF(_xlpm.x=0,"",_xlpm.x)))</f>
        <v/>
      </c>
      <c r="M1035" s="46" t="str">
        <f>IF($I1035="","",_xlfn.LET(_xlpm.x,VLOOKUP($I1035,'2026-01-09_taxon-match'!$A$2:$N$81,5,FALSE),IF(_xlpm.x=0,"",_xlpm.x)))</f>
        <v/>
      </c>
      <c r="N1035" s="46" t="str">
        <f>IF($I1035="","",_xlfn.LET(_xlpm.x,VLOOKUP($I1035,'2026-01-09_taxon-match'!$A$2:$N$81,6,FALSE),IF(_xlpm.x=0,"",_xlpm.x)))</f>
        <v/>
      </c>
      <c r="O1035" s="46" t="str">
        <f>IF($I1035="","",_xlfn.LET(_xlpm.x,VLOOKUP($I1035,'2026-01-09_taxon-match'!$A$2:$N$81,7,FALSE),IF(_xlpm.x=0,"",_xlpm.x)))</f>
        <v/>
      </c>
      <c r="P1035" s="46" t="str">
        <f>IF($I1035="","",_xlfn.LET(_xlpm.x,VLOOKUP($I1035,'2026-01-09_taxon-match'!$A$2:$N$81,8,FALSE),IF(_xlpm.x=0,"",_xlpm.x)))</f>
        <v/>
      </c>
      <c r="Q1035" s="46" t="str">
        <f>IF($I1035="","",_xlfn.LET(_xlpm.x,VLOOKUP($I1035,'2026-01-09_taxon-match'!$A$2:$N$81,9,FALSE),IF(_xlpm.x=0,"",_xlpm.x)))</f>
        <v/>
      </c>
      <c r="R1035" s="46" t="str">
        <f>IF($I1035="","",_xlfn.LET(_xlpm.x,VLOOKUP($I1035,'2026-01-09_taxon-match'!$A$2:$N$81,10,FALSE),IF(_xlpm.x=0,"",_xlpm.x)))</f>
        <v/>
      </c>
      <c r="S1035" s="46" t="str">
        <f>IF($I1035="","",_xlfn.LET(_xlpm.x,VLOOKUP($I1035,'2026-01-09_taxon-match'!$A$2:$N$81,11,FALSE),IF(_xlpm.x=0,"",_xlpm.x)))</f>
        <v/>
      </c>
      <c r="T1035" s="46" t="str">
        <f>IF($I1035="","",_xlfn.LET(_xlpm.x,VLOOKUP($I1035,'2026-01-09_taxon-match'!$A$2:$N$81,13,FALSE),IF(_xlpm.x=0,"",_xlpm.x)))</f>
        <v/>
      </c>
      <c r="V1035" t="s">
        <v>39</v>
      </c>
      <c r="W1035" t="s">
        <v>46</v>
      </c>
      <c r="Y1035" s="46" t="str">
        <f>IF(V1035="","",_xlfn.LET(_xlpm.x,VLOOKUP(V1035,'Drop-down_menus'!$D$2:$E$13,2,FALSE),IF(_xlpm.x=0,"",_xlpm.x)))</f>
        <v>https://orcid.org/0009-0002-6669-2911</v>
      </c>
      <c r="Z1035" s="46" t="str">
        <f>IF(W1035="","",_xlfn.LET(_xlpm.x,VLOOKUP(W1035,'Drop-down_menus'!$D$2:$E$13,2,FALSE),IF(_xlpm.x=0,"",_xlpm.x)))</f>
        <v>https://orcid.org/0000-0003-0502-8101</v>
      </c>
      <c r="AA1035" s="46" t="str">
        <f>IF(X1035="","",_xlfn.LET(_xlpm.x,VLOOKUP(X1035,'Drop-down_menus'!$D$2:$E$13,2,FALSE),IF(_xlpm.x=0,"",_xlpm.x)))</f>
        <v/>
      </c>
      <c r="AB1035" s="14" t="s">
        <v>388</v>
      </c>
      <c r="AC1035" s="14"/>
    </row>
    <row r="1036" spans="2:29" ht="15" customHeight="1">
      <c r="B1036" s="46">
        <v>922</v>
      </c>
      <c r="C1036" s="46" t="s">
        <v>131</v>
      </c>
      <c r="D1036" s="46" t="b">
        <f>COUNTIF(Events!$B$2:$B$171, C1036) &gt; 0</f>
        <v>1</v>
      </c>
      <c r="E1036" s="46" t="s">
        <v>322</v>
      </c>
      <c r="F1036" s="46" t="s">
        <v>442</v>
      </c>
      <c r="J1036" s="46" t="str">
        <f>IF(I1036="","",_xlfn.LET(_xlpm.x,VLOOKUP(I1036,'2026-01-09_taxon-match'!$A$2:$N$81,4,FALSE),IF(_xlpm.x=0,"",_xlpm.x)))</f>
        <v/>
      </c>
      <c r="L1036" s="46" t="str">
        <f>IF(I1036="","",_xlfn.LET(_xlpm.x,VLOOKUP(I1036,'2026-01-09_taxon-match'!$A$2:$N$81,3,FALSE),IF(_xlpm.x=0,"",_xlpm.x)))</f>
        <v/>
      </c>
      <c r="M1036" s="46" t="str">
        <f>IF($I1036="","",_xlfn.LET(_xlpm.x,VLOOKUP($I1036,'2026-01-09_taxon-match'!$A$2:$N$81,5,FALSE),IF(_xlpm.x=0,"",_xlpm.x)))</f>
        <v/>
      </c>
      <c r="N1036" s="46" t="str">
        <f>IF($I1036="","",_xlfn.LET(_xlpm.x,VLOOKUP($I1036,'2026-01-09_taxon-match'!$A$2:$N$81,6,FALSE),IF(_xlpm.x=0,"",_xlpm.x)))</f>
        <v/>
      </c>
      <c r="O1036" s="46" t="str">
        <f>IF($I1036="","",_xlfn.LET(_xlpm.x,VLOOKUP($I1036,'2026-01-09_taxon-match'!$A$2:$N$81,7,FALSE),IF(_xlpm.x=0,"",_xlpm.x)))</f>
        <v/>
      </c>
      <c r="P1036" s="46" t="str">
        <f>IF($I1036="","",_xlfn.LET(_xlpm.x,VLOOKUP($I1036,'2026-01-09_taxon-match'!$A$2:$N$81,8,FALSE),IF(_xlpm.x=0,"",_xlpm.x)))</f>
        <v/>
      </c>
      <c r="Q1036" s="46" t="str">
        <f>IF($I1036="","",_xlfn.LET(_xlpm.x,VLOOKUP($I1036,'2026-01-09_taxon-match'!$A$2:$N$81,9,FALSE),IF(_xlpm.x=0,"",_xlpm.x)))</f>
        <v/>
      </c>
      <c r="R1036" s="46" t="str">
        <f>IF($I1036="","",_xlfn.LET(_xlpm.x,VLOOKUP($I1036,'2026-01-09_taxon-match'!$A$2:$N$81,10,FALSE),IF(_xlpm.x=0,"",_xlpm.x)))</f>
        <v/>
      </c>
      <c r="S1036" s="46" t="str">
        <f>IF($I1036="","",_xlfn.LET(_xlpm.x,VLOOKUP($I1036,'2026-01-09_taxon-match'!$A$2:$N$81,11,FALSE),IF(_xlpm.x=0,"",_xlpm.x)))</f>
        <v/>
      </c>
      <c r="T1036" s="46" t="str">
        <f>IF($I1036="","",_xlfn.LET(_xlpm.x,VLOOKUP($I1036,'2026-01-09_taxon-match'!$A$2:$N$81,13,FALSE),IF(_xlpm.x=0,"",_xlpm.x)))</f>
        <v/>
      </c>
      <c r="V1036" t="s">
        <v>39</v>
      </c>
      <c r="W1036" t="s">
        <v>46</v>
      </c>
      <c r="Y1036" s="46" t="str">
        <f>IF(V1036="","",_xlfn.LET(_xlpm.x,VLOOKUP(V1036,'Drop-down_menus'!$D$2:$E$13,2,FALSE),IF(_xlpm.x=0,"",_xlpm.x)))</f>
        <v>https://orcid.org/0009-0002-6669-2911</v>
      </c>
      <c r="Z1036" s="46" t="str">
        <f>IF(W1036="","",_xlfn.LET(_xlpm.x,VLOOKUP(W1036,'Drop-down_menus'!$D$2:$E$13,2,FALSE),IF(_xlpm.x=0,"",_xlpm.x)))</f>
        <v>https://orcid.org/0000-0003-0502-8101</v>
      </c>
      <c r="AA1036" s="46" t="str">
        <f>IF(X1036="","",_xlfn.LET(_xlpm.x,VLOOKUP(X1036,'Drop-down_menus'!$D$2:$E$13,2,FALSE),IF(_xlpm.x=0,"",_xlpm.x)))</f>
        <v/>
      </c>
      <c r="AB1036" s="14" t="s">
        <v>388</v>
      </c>
      <c r="AC1036" s="14"/>
    </row>
    <row r="1037" spans="2:29" ht="15" customHeight="1">
      <c r="B1037" s="46">
        <v>923</v>
      </c>
      <c r="C1037" s="46" t="s">
        <v>131</v>
      </c>
      <c r="D1037" s="46" t="b">
        <f>COUNTIF(Events!$B$2:$B$171, C1037) &gt; 0</f>
        <v>1</v>
      </c>
      <c r="E1037" s="46" t="s">
        <v>322</v>
      </c>
      <c r="F1037" s="46" t="s">
        <v>443</v>
      </c>
      <c r="J1037" s="46" t="str">
        <f>IF(I1037="","",_xlfn.LET(_xlpm.x,VLOOKUP(I1037,'2026-01-09_taxon-match'!$A$2:$N$81,4,FALSE),IF(_xlpm.x=0,"",_xlpm.x)))</f>
        <v/>
      </c>
      <c r="L1037" s="46" t="str">
        <f>IF(I1037="","",_xlfn.LET(_xlpm.x,VLOOKUP(I1037,'2026-01-09_taxon-match'!$A$2:$N$81,3,FALSE),IF(_xlpm.x=0,"",_xlpm.x)))</f>
        <v/>
      </c>
      <c r="M1037" s="46" t="str">
        <f>IF($I1037="","",_xlfn.LET(_xlpm.x,VLOOKUP($I1037,'2026-01-09_taxon-match'!$A$2:$N$81,5,FALSE),IF(_xlpm.x=0,"",_xlpm.x)))</f>
        <v/>
      </c>
      <c r="N1037" s="46" t="str">
        <f>IF($I1037="","",_xlfn.LET(_xlpm.x,VLOOKUP($I1037,'2026-01-09_taxon-match'!$A$2:$N$81,6,FALSE),IF(_xlpm.x=0,"",_xlpm.x)))</f>
        <v/>
      </c>
      <c r="O1037" s="46" t="str">
        <f>IF($I1037="","",_xlfn.LET(_xlpm.x,VLOOKUP($I1037,'2026-01-09_taxon-match'!$A$2:$N$81,7,FALSE),IF(_xlpm.x=0,"",_xlpm.x)))</f>
        <v/>
      </c>
      <c r="P1037" s="46" t="str">
        <f>IF($I1037="","",_xlfn.LET(_xlpm.x,VLOOKUP($I1037,'2026-01-09_taxon-match'!$A$2:$N$81,8,FALSE),IF(_xlpm.x=0,"",_xlpm.x)))</f>
        <v/>
      </c>
      <c r="Q1037" s="46" t="str">
        <f>IF($I1037="","",_xlfn.LET(_xlpm.x,VLOOKUP($I1037,'2026-01-09_taxon-match'!$A$2:$N$81,9,FALSE),IF(_xlpm.x=0,"",_xlpm.x)))</f>
        <v/>
      </c>
      <c r="R1037" s="46" t="str">
        <f>IF($I1037="","",_xlfn.LET(_xlpm.x,VLOOKUP($I1037,'2026-01-09_taxon-match'!$A$2:$N$81,10,FALSE),IF(_xlpm.x=0,"",_xlpm.x)))</f>
        <v/>
      </c>
      <c r="S1037" s="46" t="str">
        <f>IF($I1037="","",_xlfn.LET(_xlpm.x,VLOOKUP($I1037,'2026-01-09_taxon-match'!$A$2:$N$81,11,FALSE),IF(_xlpm.x=0,"",_xlpm.x)))</f>
        <v/>
      </c>
      <c r="T1037" s="46" t="str">
        <f>IF($I1037="","",_xlfn.LET(_xlpm.x,VLOOKUP($I1037,'2026-01-09_taxon-match'!$A$2:$N$81,13,FALSE),IF(_xlpm.x=0,"",_xlpm.x)))</f>
        <v/>
      </c>
      <c r="V1037" t="s">
        <v>39</v>
      </c>
      <c r="W1037" t="s">
        <v>46</v>
      </c>
      <c r="Y1037" s="46" t="str">
        <f>IF(V1037="","",_xlfn.LET(_xlpm.x,VLOOKUP(V1037,'Drop-down_menus'!$D$2:$E$13,2,FALSE),IF(_xlpm.x=0,"",_xlpm.x)))</f>
        <v>https://orcid.org/0009-0002-6669-2911</v>
      </c>
      <c r="Z1037" s="46" t="str">
        <f>IF(W1037="","",_xlfn.LET(_xlpm.x,VLOOKUP(W1037,'Drop-down_menus'!$D$2:$E$13,2,FALSE),IF(_xlpm.x=0,"",_xlpm.x)))</f>
        <v>https://orcid.org/0000-0003-0502-8101</v>
      </c>
      <c r="AA1037" s="46" t="str">
        <f>IF(X1037="","",_xlfn.LET(_xlpm.x,VLOOKUP(X1037,'Drop-down_menus'!$D$2:$E$13,2,FALSE),IF(_xlpm.x=0,"",_xlpm.x)))</f>
        <v/>
      </c>
      <c r="AB1037" s="14" t="s">
        <v>388</v>
      </c>
      <c r="AC1037" s="14"/>
    </row>
    <row r="1038" spans="2:29" ht="15" customHeight="1">
      <c r="B1038" s="46">
        <v>924</v>
      </c>
      <c r="C1038" s="46" t="s">
        <v>131</v>
      </c>
      <c r="D1038" s="46" t="b">
        <f>COUNTIF(Events!$B$2:$B$171, C1038) &gt; 0</f>
        <v>1</v>
      </c>
      <c r="E1038" s="46" t="s">
        <v>322</v>
      </c>
      <c r="F1038" s="46" t="s">
        <v>444</v>
      </c>
      <c r="J1038" s="46" t="str">
        <f>IF(I1038="","",_xlfn.LET(_xlpm.x,VLOOKUP(I1038,'2026-01-09_taxon-match'!$A$2:$N$81,4,FALSE),IF(_xlpm.x=0,"",_xlpm.x)))</f>
        <v/>
      </c>
      <c r="L1038" s="46" t="str">
        <f>IF(I1038="","",_xlfn.LET(_xlpm.x,VLOOKUP(I1038,'2026-01-09_taxon-match'!$A$2:$N$81,3,FALSE),IF(_xlpm.x=0,"",_xlpm.x)))</f>
        <v/>
      </c>
      <c r="M1038" s="46" t="str">
        <f>IF($I1038="","",_xlfn.LET(_xlpm.x,VLOOKUP($I1038,'2026-01-09_taxon-match'!$A$2:$N$81,5,FALSE),IF(_xlpm.x=0,"",_xlpm.x)))</f>
        <v/>
      </c>
      <c r="N1038" s="46" t="str">
        <f>IF($I1038="","",_xlfn.LET(_xlpm.x,VLOOKUP($I1038,'2026-01-09_taxon-match'!$A$2:$N$81,6,FALSE),IF(_xlpm.x=0,"",_xlpm.x)))</f>
        <v/>
      </c>
      <c r="O1038" s="46" t="str">
        <f>IF($I1038="","",_xlfn.LET(_xlpm.x,VLOOKUP($I1038,'2026-01-09_taxon-match'!$A$2:$N$81,7,FALSE),IF(_xlpm.x=0,"",_xlpm.x)))</f>
        <v/>
      </c>
      <c r="P1038" s="46" t="str">
        <f>IF($I1038="","",_xlfn.LET(_xlpm.x,VLOOKUP($I1038,'2026-01-09_taxon-match'!$A$2:$N$81,8,FALSE),IF(_xlpm.x=0,"",_xlpm.x)))</f>
        <v/>
      </c>
      <c r="Q1038" s="46" t="str">
        <f>IF($I1038="","",_xlfn.LET(_xlpm.x,VLOOKUP($I1038,'2026-01-09_taxon-match'!$A$2:$N$81,9,FALSE),IF(_xlpm.x=0,"",_xlpm.x)))</f>
        <v/>
      </c>
      <c r="R1038" s="46" t="str">
        <f>IF($I1038="","",_xlfn.LET(_xlpm.x,VLOOKUP($I1038,'2026-01-09_taxon-match'!$A$2:$N$81,10,FALSE),IF(_xlpm.x=0,"",_xlpm.x)))</f>
        <v/>
      </c>
      <c r="S1038" s="46" t="str">
        <f>IF($I1038="","",_xlfn.LET(_xlpm.x,VLOOKUP($I1038,'2026-01-09_taxon-match'!$A$2:$N$81,11,FALSE),IF(_xlpm.x=0,"",_xlpm.x)))</f>
        <v/>
      </c>
      <c r="T1038" s="46" t="str">
        <f>IF($I1038="","",_xlfn.LET(_xlpm.x,VLOOKUP($I1038,'2026-01-09_taxon-match'!$A$2:$N$81,13,FALSE),IF(_xlpm.x=0,"",_xlpm.x)))</f>
        <v/>
      </c>
      <c r="V1038" t="s">
        <v>39</v>
      </c>
      <c r="W1038" t="s">
        <v>46</v>
      </c>
      <c r="Y1038" s="46" t="str">
        <f>IF(V1038="","",_xlfn.LET(_xlpm.x,VLOOKUP(V1038,'Drop-down_menus'!$D$2:$E$13,2,FALSE),IF(_xlpm.x=0,"",_xlpm.x)))</f>
        <v>https://orcid.org/0009-0002-6669-2911</v>
      </c>
      <c r="Z1038" s="46" t="str">
        <f>IF(W1038="","",_xlfn.LET(_xlpm.x,VLOOKUP(W1038,'Drop-down_menus'!$D$2:$E$13,2,FALSE),IF(_xlpm.x=0,"",_xlpm.x)))</f>
        <v>https://orcid.org/0000-0003-0502-8101</v>
      </c>
      <c r="AA1038" s="46" t="str">
        <f>IF(X1038="","",_xlfn.LET(_xlpm.x,VLOOKUP(X1038,'Drop-down_menus'!$D$2:$E$13,2,FALSE),IF(_xlpm.x=0,"",_xlpm.x)))</f>
        <v/>
      </c>
      <c r="AB1038" s="14" t="s">
        <v>388</v>
      </c>
      <c r="AC1038" s="14"/>
    </row>
    <row r="1039" spans="2:29" ht="15" customHeight="1">
      <c r="B1039" s="46">
        <v>925</v>
      </c>
      <c r="C1039" s="46" t="s">
        <v>131</v>
      </c>
      <c r="D1039" s="46" t="b">
        <f>COUNTIF(Events!$B$2:$B$171, C1039) &gt; 0</f>
        <v>1</v>
      </c>
      <c r="E1039" s="46" t="s">
        <v>322</v>
      </c>
      <c r="F1039" s="46" t="s">
        <v>445</v>
      </c>
      <c r="J1039" s="46" t="str">
        <f>IF(I1039="","",_xlfn.LET(_xlpm.x,VLOOKUP(I1039,'2026-01-09_taxon-match'!$A$2:$N$81,4,FALSE),IF(_xlpm.x=0,"",_xlpm.x)))</f>
        <v/>
      </c>
      <c r="L1039" s="46" t="str">
        <f>IF(I1039="","",_xlfn.LET(_xlpm.x,VLOOKUP(I1039,'2026-01-09_taxon-match'!$A$2:$N$81,3,FALSE),IF(_xlpm.x=0,"",_xlpm.x)))</f>
        <v/>
      </c>
      <c r="M1039" s="46" t="str">
        <f>IF($I1039="","",_xlfn.LET(_xlpm.x,VLOOKUP($I1039,'2026-01-09_taxon-match'!$A$2:$N$81,5,FALSE),IF(_xlpm.x=0,"",_xlpm.x)))</f>
        <v/>
      </c>
      <c r="N1039" s="46" t="str">
        <f>IF($I1039="","",_xlfn.LET(_xlpm.x,VLOOKUP($I1039,'2026-01-09_taxon-match'!$A$2:$N$81,6,FALSE),IF(_xlpm.x=0,"",_xlpm.x)))</f>
        <v/>
      </c>
      <c r="O1039" s="46" t="str">
        <f>IF($I1039="","",_xlfn.LET(_xlpm.x,VLOOKUP($I1039,'2026-01-09_taxon-match'!$A$2:$N$81,7,FALSE),IF(_xlpm.x=0,"",_xlpm.x)))</f>
        <v/>
      </c>
      <c r="P1039" s="46" t="str">
        <f>IF($I1039="","",_xlfn.LET(_xlpm.x,VLOOKUP($I1039,'2026-01-09_taxon-match'!$A$2:$N$81,8,FALSE),IF(_xlpm.x=0,"",_xlpm.x)))</f>
        <v/>
      </c>
      <c r="Q1039" s="46" t="str">
        <f>IF($I1039="","",_xlfn.LET(_xlpm.x,VLOOKUP($I1039,'2026-01-09_taxon-match'!$A$2:$N$81,9,FALSE),IF(_xlpm.x=0,"",_xlpm.x)))</f>
        <v/>
      </c>
      <c r="R1039" s="46" t="str">
        <f>IF($I1039="","",_xlfn.LET(_xlpm.x,VLOOKUP($I1039,'2026-01-09_taxon-match'!$A$2:$N$81,10,FALSE),IF(_xlpm.x=0,"",_xlpm.x)))</f>
        <v/>
      </c>
      <c r="S1039" s="46" t="str">
        <f>IF($I1039="","",_xlfn.LET(_xlpm.x,VLOOKUP($I1039,'2026-01-09_taxon-match'!$A$2:$N$81,11,FALSE),IF(_xlpm.x=0,"",_xlpm.x)))</f>
        <v/>
      </c>
      <c r="T1039" s="46" t="str">
        <f>IF($I1039="","",_xlfn.LET(_xlpm.x,VLOOKUP($I1039,'2026-01-09_taxon-match'!$A$2:$N$81,13,FALSE),IF(_xlpm.x=0,"",_xlpm.x)))</f>
        <v/>
      </c>
      <c r="V1039" t="s">
        <v>39</v>
      </c>
      <c r="W1039" t="s">
        <v>46</v>
      </c>
      <c r="Y1039" s="46" t="str">
        <f>IF(V1039="","",_xlfn.LET(_xlpm.x,VLOOKUP(V1039,'Drop-down_menus'!$D$2:$E$13,2,FALSE),IF(_xlpm.x=0,"",_xlpm.x)))</f>
        <v>https://orcid.org/0009-0002-6669-2911</v>
      </c>
      <c r="Z1039" s="46" t="str">
        <f>IF(W1039="","",_xlfn.LET(_xlpm.x,VLOOKUP(W1039,'Drop-down_menus'!$D$2:$E$13,2,FALSE),IF(_xlpm.x=0,"",_xlpm.x)))</f>
        <v>https://orcid.org/0000-0003-0502-8101</v>
      </c>
      <c r="AA1039" s="46" t="str">
        <f>IF(X1039="","",_xlfn.LET(_xlpm.x,VLOOKUP(X1039,'Drop-down_menus'!$D$2:$E$13,2,FALSE),IF(_xlpm.x=0,"",_xlpm.x)))</f>
        <v/>
      </c>
      <c r="AB1039" s="14" t="s">
        <v>388</v>
      </c>
      <c r="AC1039" s="14"/>
    </row>
    <row r="1040" spans="2:29" ht="15" customHeight="1">
      <c r="B1040" s="46">
        <v>926</v>
      </c>
      <c r="C1040" s="46" t="s">
        <v>131</v>
      </c>
      <c r="D1040" s="46" t="b">
        <f>COUNTIF(Events!$B$2:$B$171, C1040) &gt; 0</f>
        <v>1</v>
      </c>
      <c r="E1040" s="46" t="s">
        <v>322</v>
      </c>
      <c r="F1040" s="46" t="s">
        <v>446</v>
      </c>
      <c r="J1040" s="46" t="str">
        <f>IF(I1040="","",_xlfn.LET(_xlpm.x,VLOOKUP(I1040,'2026-01-09_taxon-match'!$A$2:$N$81,4,FALSE),IF(_xlpm.x=0,"",_xlpm.x)))</f>
        <v/>
      </c>
      <c r="L1040" s="46" t="str">
        <f>IF(I1040="","",_xlfn.LET(_xlpm.x,VLOOKUP(I1040,'2026-01-09_taxon-match'!$A$2:$N$81,3,FALSE),IF(_xlpm.x=0,"",_xlpm.x)))</f>
        <v/>
      </c>
      <c r="M1040" s="46" t="str">
        <f>IF($I1040="","",_xlfn.LET(_xlpm.x,VLOOKUP($I1040,'2026-01-09_taxon-match'!$A$2:$N$81,5,FALSE),IF(_xlpm.x=0,"",_xlpm.x)))</f>
        <v/>
      </c>
      <c r="N1040" s="46" t="str">
        <f>IF($I1040="","",_xlfn.LET(_xlpm.x,VLOOKUP($I1040,'2026-01-09_taxon-match'!$A$2:$N$81,6,FALSE),IF(_xlpm.x=0,"",_xlpm.x)))</f>
        <v/>
      </c>
      <c r="O1040" s="46" t="str">
        <f>IF($I1040="","",_xlfn.LET(_xlpm.x,VLOOKUP($I1040,'2026-01-09_taxon-match'!$A$2:$N$81,7,FALSE),IF(_xlpm.x=0,"",_xlpm.x)))</f>
        <v/>
      </c>
      <c r="P1040" s="46" t="str">
        <f>IF($I1040="","",_xlfn.LET(_xlpm.x,VLOOKUP($I1040,'2026-01-09_taxon-match'!$A$2:$N$81,8,FALSE),IF(_xlpm.x=0,"",_xlpm.x)))</f>
        <v/>
      </c>
      <c r="Q1040" s="46" t="str">
        <f>IF($I1040="","",_xlfn.LET(_xlpm.x,VLOOKUP($I1040,'2026-01-09_taxon-match'!$A$2:$N$81,9,FALSE),IF(_xlpm.x=0,"",_xlpm.x)))</f>
        <v/>
      </c>
      <c r="R1040" s="46" t="str">
        <f>IF($I1040="","",_xlfn.LET(_xlpm.x,VLOOKUP($I1040,'2026-01-09_taxon-match'!$A$2:$N$81,10,FALSE),IF(_xlpm.x=0,"",_xlpm.x)))</f>
        <v/>
      </c>
      <c r="S1040" s="46" t="str">
        <f>IF($I1040="","",_xlfn.LET(_xlpm.x,VLOOKUP($I1040,'2026-01-09_taxon-match'!$A$2:$N$81,11,FALSE),IF(_xlpm.x=0,"",_xlpm.x)))</f>
        <v/>
      </c>
      <c r="T1040" s="46" t="str">
        <f>IF($I1040="","",_xlfn.LET(_xlpm.x,VLOOKUP($I1040,'2026-01-09_taxon-match'!$A$2:$N$81,13,FALSE),IF(_xlpm.x=0,"",_xlpm.x)))</f>
        <v/>
      </c>
      <c r="V1040" t="s">
        <v>39</v>
      </c>
      <c r="W1040" t="s">
        <v>46</v>
      </c>
      <c r="Y1040" s="46" t="str">
        <f>IF(V1040="","",_xlfn.LET(_xlpm.x,VLOOKUP(V1040,'Drop-down_menus'!$D$2:$E$13,2,FALSE),IF(_xlpm.x=0,"",_xlpm.x)))</f>
        <v>https://orcid.org/0009-0002-6669-2911</v>
      </c>
      <c r="Z1040" s="46" t="str">
        <f>IF(W1040="","",_xlfn.LET(_xlpm.x,VLOOKUP(W1040,'Drop-down_menus'!$D$2:$E$13,2,FALSE),IF(_xlpm.x=0,"",_xlpm.x)))</f>
        <v>https://orcid.org/0000-0003-0502-8101</v>
      </c>
      <c r="AA1040" s="46" t="str">
        <f>IF(X1040="","",_xlfn.LET(_xlpm.x,VLOOKUP(X1040,'Drop-down_menus'!$D$2:$E$13,2,FALSE),IF(_xlpm.x=0,"",_xlpm.x)))</f>
        <v/>
      </c>
      <c r="AB1040" s="14" t="s">
        <v>388</v>
      </c>
      <c r="AC1040" s="14"/>
    </row>
    <row r="1041" spans="2:29" ht="15" customHeight="1">
      <c r="B1041" s="46">
        <v>927</v>
      </c>
      <c r="C1041" s="46" t="s">
        <v>131</v>
      </c>
      <c r="D1041" s="46" t="b">
        <f>COUNTIF(Events!$B$2:$B$171, C1041) &gt; 0</f>
        <v>1</v>
      </c>
      <c r="E1041" s="46" t="s">
        <v>322</v>
      </c>
      <c r="F1041" s="46" t="s">
        <v>447</v>
      </c>
      <c r="J1041" s="46" t="str">
        <f>IF(I1041="","",_xlfn.LET(_xlpm.x,VLOOKUP(I1041,'2026-01-09_taxon-match'!$A$2:$N$81,4,FALSE),IF(_xlpm.x=0,"",_xlpm.x)))</f>
        <v/>
      </c>
      <c r="L1041" s="46" t="str">
        <f>IF(I1041="","",_xlfn.LET(_xlpm.x,VLOOKUP(I1041,'2026-01-09_taxon-match'!$A$2:$N$81,3,FALSE),IF(_xlpm.x=0,"",_xlpm.x)))</f>
        <v/>
      </c>
      <c r="M1041" s="46" t="str">
        <f>IF($I1041="","",_xlfn.LET(_xlpm.x,VLOOKUP($I1041,'2026-01-09_taxon-match'!$A$2:$N$81,5,FALSE),IF(_xlpm.x=0,"",_xlpm.x)))</f>
        <v/>
      </c>
      <c r="N1041" s="46" t="str">
        <f>IF($I1041="","",_xlfn.LET(_xlpm.x,VLOOKUP($I1041,'2026-01-09_taxon-match'!$A$2:$N$81,6,FALSE),IF(_xlpm.x=0,"",_xlpm.x)))</f>
        <v/>
      </c>
      <c r="O1041" s="46" t="str">
        <f>IF($I1041="","",_xlfn.LET(_xlpm.x,VLOOKUP($I1041,'2026-01-09_taxon-match'!$A$2:$N$81,7,FALSE),IF(_xlpm.x=0,"",_xlpm.x)))</f>
        <v/>
      </c>
      <c r="P1041" s="46" t="str">
        <f>IF($I1041="","",_xlfn.LET(_xlpm.x,VLOOKUP($I1041,'2026-01-09_taxon-match'!$A$2:$N$81,8,FALSE),IF(_xlpm.x=0,"",_xlpm.x)))</f>
        <v/>
      </c>
      <c r="Q1041" s="46" t="str">
        <f>IF($I1041="","",_xlfn.LET(_xlpm.x,VLOOKUP($I1041,'2026-01-09_taxon-match'!$A$2:$N$81,9,FALSE),IF(_xlpm.x=0,"",_xlpm.x)))</f>
        <v/>
      </c>
      <c r="R1041" s="46" t="str">
        <f>IF($I1041="","",_xlfn.LET(_xlpm.x,VLOOKUP($I1041,'2026-01-09_taxon-match'!$A$2:$N$81,10,FALSE),IF(_xlpm.x=0,"",_xlpm.x)))</f>
        <v/>
      </c>
      <c r="S1041" s="46" t="str">
        <f>IF($I1041="","",_xlfn.LET(_xlpm.x,VLOOKUP($I1041,'2026-01-09_taxon-match'!$A$2:$N$81,11,FALSE),IF(_xlpm.x=0,"",_xlpm.x)))</f>
        <v/>
      </c>
      <c r="T1041" s="46" t="str">
        <f>IF($I1041="","",_xlfn.LET(_xlpm.x,VLOOKUP($I1041,'2026-01-09_taxon-match'!$A$2:$N$81,13,FALSE),IF(_xlpm.x=0,"",_xlpm.x)))</f>
        <v/>
      </c>
      <c r="V1041" t="s">
        <v>39</v>
      </c>
      <c r="W1041" t="s">
        <v>46</v>
      </c>
      <c r="Y1041" s="46" t="str">
        <f>IF(V1041="","",_xlfn.LET(_xlpm.x,VLOOKUP(V1041,'Drop-down_menus'!$D$2:$E$13,2,FALSE),IF(_xlpm.x=0,"",_xlpm.x)))</f>
        <v>https://orcid.org/0009-0002-6669-2911</v>
      </c>
      <c r="Z1041" s="46" t="str">
        <f>IF(W1041="","",_xlfn.LET(_xlpm.x,VLOOKUP(W1041,'Drop-down_menus'!$D$2:$E$13,2,FALSE),IF(_xlpm.x=0,"",_xlpm.x)))</f>
        <v>https://orcid.org/0000-0003-0502-8101</v>
      </c>
      <c r="AA1041" s="46" t="str">
        <f>IF(X1041="","",_xlfn.LET(_xlpm.x,VLOOKUP(X1041,'Drop-down_menus'!$D$2:$E$13,2,FALSE),IF(_xlpm.x=0,"",_xlpm.x)))</f>
        <v/>
      </c>
      <c r="AB1041" s="14" t="s">
        <v>388</v>
      </c>
      <c r="AC1041" s="14"/>
    </row>
    <row r="1042" spans="2:29" ht="15" customHeight="1">
      <c r="B1042" s="46">
        <v>928</v>
      </c>
      <c r="C1042" s="46" t="s">
        <v>131</v>
      </c>
      <c r="D1042" s="46" t="b">
        <f>COUNTIF(Events!$B$2:$B$171, C1042) &gt; 0</f>
        <v>1</v>
      </c>
      <c r="E1042" s="46" t="s">
        <v>322</v>
      </c>
      <c r="F1042" s="46" t="s">
        <v>448</v>
      </c>
      <c r="J1042" s="46" t="str">
        <f>IF(I1042="","",_xlfn.LET(_xlpm.x,VLOOKUP(I1042,'2026-01-09_taxon-match'!$A$2:$N$81,4,FALSE),IF(_xlpm.x=0,"",_xlpm.x)))</f>
        <v/>
      </c>
      <c r="L1042" s="46" t="str">
        <f>IF(I1042="","",_xlfn.LET(_xlpm.x,VLOOKUP(I1042,'2026-01-09_taxon-match'!$A$2:$N$81,3,FALSE),IF(_xlpm.x=0,"",_xlpm.x)))</f>
        <v/>
      </c>
      <c r="M1042" s="46" t="str">
        <f>IF($I1042="","",_xlfn.LET(_xlpm.x,VLOOKUP($I1042,'2026-01-09_taxon-match'!$A$2:$N$81,5,FALSE),IF(_xlpm.x=0,"",_xlpm.x)))</f>
        <v/>
      </c>
      <c r="N1042" s="46" t="str">
        <f>IF($I1042="","",_xlfn.LET(_xlpm.x,VLOOKUP($I1042,'2026-01-09_taxon-match'!$A$2:$N$81,6,FALSE),IF(_xlpm.x=0,"",_xlpm.x)))</f>
        <v/>
      </c>
      <c r="O1042" s="46" t="str">
        <f>IF($I1042="","",_xlfn.LET(_xlpm.x,VLOOKUP($I1042,'2026-01-09_taxon-match'!$A$2:$N$81,7,FALSE),IF(_xlpm.x=0,"",_xlpm.x)))</f>
        <v/>
      </c>
      <c r="P1042" s="46" t="str">
        <f>IF($I1042="","",_xlfn.LET(_xlpm.x,VLOOKUP($I1042,'2026-01-09_taxon-match'!$A$2:$N$81,8,FALSE),IF(_xlpm.x=0,"",_xlpm.x)))</f>
        <v/>
      </c>
      <c r="Q1042" s="46" t="str">
        <f>IF($I1042="","",_xlfn.LET(_xlpm.x,VLOOKUP($I1042,'2026-01-09_taxon-match'!$A$2:$N$81,9,FALSE),IF(_xlpm.x=0,"",_xlpm.x)))</f>
        <v/>
      </c>
      <c r="R1042" s="46" t="str">
        <f>IF($I1042="","",_xlfn.LET(_xlpm.x,VLOOKUP($I1042,'2026-01-09_taxon-match'!$A$2:$N$81,10,FALSE),IF(_xlpm.x=0,"",_xlpm.x)))</f>
        <v/>
      </c>
      <c r="S1042" s="46" t="str">
        <f>IF($I1042="","",_xlfn.LET(_xlpm.x,VLOOKUP($I1042,'2026-01-09_taxon-match'!$A$2:$N$81,11,FALSE),IF(_xlpm.x=0,"",_xlpm.x)))</f>
        <v/>
      </c>
      <c r="T1042" s="46" t="str">
        <f>IF($I1042="","",_xlfn.LET(_xlpm.x,VLOOKUP($I1042,'2026-01-09_taxon-match'!$A$2:$N$81,13,FALSE),IF(_xlpm.x=0,"",_xlpm.x)))</f>
        <v/>
      </c>
      <c r="V1042" t="s">
        <v>39</v>
      </c>
      <c r="W1042" t="s">
        <v>46</v>
      </c>
      <c r="Y1042" s="46" t="str">
        <f>IF(V1042="","",_xlfn.LET(_xlpm.x,VLOOKUP(V1042,'Drop-down_menus'!$D$2:$E$13,2,FALSE),IF(_xlpm.x=0,"",_xlpm.x)))</f>
        <v>https://orcid.org/0009-0002-6669-2911</v>
      </c>
      <c r="Z1042" s="46" t="str">
        <f>IF(W1042="","",_xlfn.LET(_xlpm.x,VLOOKUP(W1042,'Drop-down_menus'!$D$2:$E$13,2,FALSE),IF(_xlpm.x=0,"",_xlpm.x)))</f>
        <v>https://orcid.org/0000-0003-0502-8101</v>
      </c>
      <c r="AA1042" s="46" t="str">
        <f>IF(X1042="","",_xlfn.LET(_xlpm.x,VLOOKUP(X1042,'Drop-down_menus'!$D$2:$E$13,2,FALSE),IF(_xlpm.x=0,"",_xlpm.x)))</f>
        <v/>
      </c>
      <c r="AB1042" s="14" t="s">
        <v>388</v>
      </c>
      <c r="AC1042" s="14"/>
    </row>
    <row r="1043" spans="2:29" ht="15" customHeight="1">
      <c r="B1043" s="46">
        <v>929</v>
      </c>
      <c r="C1043" s="46" t="s">
        <v>131</v>
      </c>
      <c r="D1043" s="46" t="b">
        <f>COUNTIF(Events!$B$2:$B$171, C1043) &gt; 0</f>
        <v>1</v>
      </c>
      <c r="E1043" s="46" t="s">
        <v>322</v>
      </c>
      <c r="F1043" s="46" t="s">
        <v>449</v>
      </c>
      <c r="J1043" s="46" t="str">
        <f>IF(I1043="","",_xlfn.LET(_xlpm.x,VLOOKUP(I1043,'2026-01-09_taxon-match'!$A$2:$N$81,4,FALSE),IF(_xlpm.x=0,"",_xlpm.x)))</f>
        <v/>
      </c>
      <c r="L1043" s="46" t="str">
        <f>IF(I1043="","",_xlfn.LET(_xlpm.x,VLOOKUP(I1043,'2026-01-09_taxon-match'!$A$2:$N$81,3,FALSE),IF(_xlpm.x=0,"",_xlpm.x)))</f>
        <v/>
      </c>
      <c r="M1043" s="46" t="str">
        <f>IF($I1043="","",_xlfn.LET(_xlpm.x,VLOOKUP($I1043,'2026-01-09_taxon-match'!$A$2:$N$81,5,FALSE),IF(_xlpm.x=0,"",_xlpm.x)))</f>
        <v/>
      </c>
      <c r="N1043" s="46" t="str">
        <f>IF($I1043="","",_xlfn.LET(_xlpm.x,VLOOKUP($I1043,'2026-01-09_taxon-match'!$A$2:$N$81,6,FALSE),IF(_xlpm.x=0,"",_xlpm.x)))</f>
        <v/>
      </c>
      <c r="O1043" s="46" t="str">
        <f>IF($I1043="","",_xlfn.LET(_xlpm.x,VLOOKUP($I1043,'2026-01-09_taxon-match'!$A$2:$N$81,7,FALSE),IF(_xlpm.x=0,"",_xlpm.x)))</f>
        <v/>
      </c>
      <c r="P1043" s="46" t="str">
        <f>IF($I1043="","",_xlfn.LET(_xlpm.x,VLOOKUP($I1043,'2026-01-09_taxon-match'!$A$2:$N$81,8,FALSE),IF(_xlpm.x=0,"",_xlpm.x)))</f>
        <v/>
      </c>
      <c r="Q1043" s="46" t="str">
        <f>IF($I1043="","",_xlfn.LET(_xlpm.x,VLOOKUP($I1043,'2026-01-09_taxon-match'!$A$2:$N$81,9,FALSE),IF(_xlpm.x=0,"",_xlpm.x)))</f>
        <v/>
      </c>
      <c r="R1043" s="46" t="str">
        <f>IF($I1043="","",_xlfn.LET(_xlpm.x,VLOOKUP($I1043,'2026-01-09_taxon-match'!$A$2:$N$81,10,FALSE),IF(_xlpm.x=0,"",_xlpm.x)))</f>
        <v/>
      </c>
      <c r="S1043" s="46" t="str">
        <f>IF($I1043="","",_xlfn.LET(_xlpm.x,VLOOKUP($I1043,'2026-01-09_taxon-match'!$A$2:$N$81,11,FALSE),IF(_xlpm.x=0,"",_xlpm.x)))</f>
        <v/>
      </c>
      <c r="T1043" s="46" t="str">
        <f>IF($I1043="","",_xlfn.LET(_xlpm.x,VLOOKUP($I1043,'2026-01-09_taxon-match'!$A$2:$N$81,13,FALSE),IF(_xlpm.x=0,"",_xlpm.x)))</f>
        <v/>
      </c>
      <c r="V1043" t="s">
        <v>39</v>
      </c>
      <c r="W1043" t="s">
        <v>46</v>
      </c>
      <c r="Y1043" s="46" t="str">
        <f>IF(V1043="","",_xlfn.LET(_xlpm.x,VLOOKUP(V1043,'Drop-down_menus'!$D$2:$E$13,2,FALSE),IF(_xlpm.x=0,"",_xlpm.x)))</f>
        <v>https://orcid.org/0009-0002-6669-2911</v>
      </c>
      <c r="Z1043" s="46" t="str">
        <f>IF(W1043="","",_xlfn.LET(_xlpm.x,VLOOKUP(W1043,'Drop-down_menus'!$D$2:$E$13,2,FALSE),IF(_xlpm.x=0,"",_xlpm.x)))</f>
        <v>https://orcid.org/0000-0003-0502-8101</v>
      </c>
      <c r="AA1043" s="46" t="str">
        <f>IF(X1043="","",_xlfn.LET(_xlpm.x,VLOOKUP(X1043,'Drop-down_menus'!$D$2:$E$13,2,FALSE),IF(_xlpm.x=0,"",_xlpm.x)))</f>
        <v/>
      </c>
      <c r="AB1043" s="14" t="s">
        <v>388</v>
      </c>
      <c r="AC1043" s="14"/>
    </row>
    <row r="1044" spans="2:29" ht="15" customHeight="1">
      <c r="B1044" s="46">
        <v>930</v>
      </c>
      <c r="C1044" s="46" t="s">
        <v>131</v>
      </c>
      <c r="D1044" s="46" t="b">
        <f>COUNTIF(Events!$B$2:$B$171, C1044) &gt; 0</f>
        <v>1</v>
      </c>
      <c r="E1044" s="46" t="s">
        <v>322</v>
      </c>
      <c r="F1044" s="46" t="s">
        <v>450</v>
      </c>
      <c r="J1044" s="46" t="str">
        <f>IF(I1044="","",_xlfn.LET(_xlpm.x,VLOOKUP(I1044,'2026-01-09_taxon-match'!$A$2:$N$81,4,FALSE),IF(_xlpm.x=0,"",_xlpm.x)))</f>
        <v/>
      </c>
      <c r="L1044" s="46" t="str">
        <f>IF(I1044="","",_xlfn.LET(_xlpm.x,VLOOKUP(I1044,'2026-01-09_taxon-match'!$A$2:$N$81,3,FALSE),IF(_xlpm.x=0,"",_xlpm.x)))</f>
        <v/>
      </c>
      <c r="M1044" s="46" t="str">
        <f>IF($I1044="","",_xlfn.LET(_xlpm.x,VLOOKUP($I1044,'2026-01-09_taxon-match'!$A$2:$N$81,5,FALSE),IF(_xlpm.x=0,"",_xlpm.x)))</f>
        <v/>
      </c>
      <c r="N1044" s="46" t="str">
        <f>IF($I1044="","",_xlfn.LET(_xlpm.x,VLOOKUP($I1044,'2026-01-09_taxon-match'!$A$2:$N$81,6,FALSE),IF(_xlpm.x=0,"",_xlpm.x)))</f>
        <v/>
      </c>
      <c r="O1044" s="46" t="str">
        <f>IF($I1044="","",_xlfn.LET(_xlpm.x,VLOOKUP($I1044,'2026-01-09_taxon-match'!$A$2:$N$81,7,FALSE),IF(_xlpm.x=0,"",_xlpm.x)))</f>
        <v/>
      </c>
      <c r="P1044" s="46" t="str">
        <f>IF($I1044="","",_xlfn.LET(_xlpm.x,VLOOKUP($I1044,'2026-01-09_taxon-match'!$A$2:$N$81,8,FALSE),IF(_xlpm.x=0,"",_xlpm.x)))</f>
        <v/>
      </c>
      <c r="Q1044" s="46" t="str">
        <f>IF($I1044="","",_xlfn.LET(_xlpm.x,VLOOKUP($I1044,'2026-01-09_taxon-match'!$A$2:$N$81,9,FALSE),IF(_xlpm.x=0,"",_xlpm.x)))</f>
        <v/>
      </c>
      <c r="R1044" s="46" t="str">
        <f>IF($I1044="","",_xlfn.LET(_xlpm.x,VLOOKUP($I1044,'2026-01-09_taxon-match'!$A$2:$N$81,10,FALSE),IF(_xlpm.x=0,"",_xlpm.x)))</f>
        <v/>
      </c>
      <c r="S1044" s="46" t="str">
        <f>IF($I1044="","",_xlfn.LET(_xlpm.x,VLOOKUP($I1044,'2026-01-09_taxon-match'!$A$2:$N$81,11,FALSE),IF(_xlpm.x=0,"",_xlpm.x)))</f>
        <v/>
      </c>
      <c r="T1044" s="46" t="str">
        <f>IF($I1044="","",_xlfn.LET(_xlpm.x,VLOOKUP($I1044,'2026-01-09_taxon-match'!$A$2:$N$81,13,FALSE),IF(_xlpm.x=0,"",_xlpm.x)))</f>
        <v/>
      </c>
      <c r="V1044" t="s">
        <v>39</v>
      </c>
      <c r="W1044" t="s">
        <v>46</v>
      </c>
      <c r="Y1044" s="46" t="str">
        <f>IF(V1044="","",_xlfn.LET(_xlpm.x,VLOOKUP(V1044,'Drop-down_menus'!$D$2:$E$13,2,FALSE),IF(_xlpm.x=0,"",_xlpm.x)))</f>
        <v>https://orcid.org/0009-0002-6669-2911</v>
      </c>
      <c r="Z1044" s="46" t="str">
        <f>IF(W1044="","",_xlfn.LET(_xlpm.x,VLOOKUP(W1044,'Drop-down_menus'!$D$2:$E$13,2,FALSE),IF(_xlpm.x=0,"",_xlpm.x)))</f>
        <v>https://orcid.org/0000-0003-0502-8101</v>
      </c>
      <c r="AA1044" s="46" t="str">
        <f>IF(X1044="","",_xlfn.LET(_xlpm.x,VLOOKUP(X1044,'Drop-down_menus'!$D$2:$E$13,2,FALSE),IF(_xlpm.x=0,"",_xlpm.x)))</f>
        <v/>
      </c>
      <c r="AB1044" s="14" t="s">
        <v>388</v>
      </c>
      <c r="AC1044" s="14"/>
    </row>
    <row r="1045" spans="2:29" ht="15" customHeight="1">
      <c r="B1045" s="46">
        <v>931</v>
      </c>
      <c r="C1045" s="46" t="s">
        <v>131</v>
      </c>
      <c r="D1045" s="46" t="b">
        <f>COUNTIF(Events!$B$2:$B$171, C1045) &gt; 0</f>
        <v>1</v>
      </c>
      <c r="E1045" s="46" t="s">
        <v>322</v>
      </c>
      <c r="F1045" s="46" t="s">
        <v>451</v>
      </c>
      <c r="J1045" s="46" t="str">
        <f>IF(I1045="","",_xlfn.LET(_xlpm.x,VLOOKUP(I1045,'2026-01-09_taxon-match'!$A$2:$N$81,4,FALSE),IF(_xlpm.x=0,"",_xlpm.x)))</f>
        <v/>
      </c>
      <c r="L1045" s="46" t="str">
        <f>IF(I1045="","",_xlfn.LET(_xlpm.x,VLOOKUP(I1045,'2026-01-09_taxon-match'!$A$2:$N$81,3,FALSE),IF(_xlpm.x=0,"",_xlpm.x)))</f>
        <v/>
      </c>
      <c r="M1045" s="46" t="str">
        <f>IF($I1045="","",_xlfn.LET(_xlpm.x,VLOOKUP($I1045,'2026-01-09_taxon-match'!$A$2:$N$81,5,FALSE),IF(_xlpm.x=0,"",_xlpm.x)))</f>
        <v/>
      </c>
      <c r="N1045" s="46" t="str">
        <f>IF($I1045="","",_xlfn.LET(_xlpm.x,VLOOKUP($I1045,'2026-01-09_taxon-match'!$A$2:$N$81,6,FALSE),IF(_xlpm.x=0,"",_xlpm.x)))</f>
        <v/>
      </c>
      <c r="O1045" s="46" t="str">
        <f>IF($I1045="","",_xlfn.LET(_xlpm.x,VLOOKUP($I1045,'2026-01-09_taxon-match'!$A$2:$N$81,7,FALSE),IF(_xlpm.x=0,"",_xlpm.x)))</f>
        <v/>
      </c>
      <c r="P1045" s="46" t="str">
        <f>IF($I1045="","",_xlfn.LET(_xlpm.x,VLOOKUP($I1045,'2026-01-09_taxon-match'!$A$2:$N$81,8,FALSE),IF(_xlpm.x=0,"",_xlpm.x)))</f>
        <v/>
      </c>
      <c r="Q1045" s="46" t="str">
        <f>IF($I1045="","",_xlfn.LET(_xlpm.x,VLOOKUP($I1045,'2026-01-09_taxon-match'!$A$2:$N$81,9,FALSE),IF(_xlpm.x=0,"",_xlpm.x)))</f>
        <v/>
      </c>
      <c r="R1045" s="46" t="str">
        <f>IF($I1045="","",_xlfn.LET(_xlpm.x,VLOOKUP($I1045,'2026-01-09_taxon-match'!$A$2:$N$81,10,FALSE),IF(_xlpm.x=0,"",_xlpm.x)))</f>
        <v/>
      </c>
      <c r="S1045" s="46" t="str">
        <f>IF($I1045="","",_xlfn.LET(_xlpm.x,VLOOKUP($I1045,'2026-01-09_taxon-match'!$A$2:$N$81,11,FALSE),IF(_xlpm.x=0,"",_xlpm.x)))</f>
        <v/>
      </c>
      <c r="T1045" s="46" t="str">
        <f>IF($I1045="","",_xlfn.LET(_xlpm.x,VLOOKUP($I1045,'2026-01-09_taxon-match'!$A$2:$N$81,13,FALSE),IF(_xlpm.x=0,"",_xlpm.x)))</f>
        <v/>
      </c>
      <c r="V1045" t="s">
        <v>39</v>
      </c>
      <c r="W1045" t="s">
        <v>46</v>
      </c>
      <c r="Y1045" s="46" t="str">
        <f>IF(V1045="","",_xlfn.LET(_xlpm.x,VLOOKUP(V1045,'Drop-down_menus'!$D$2:$E$13,2,FALSE),IF(_xlpm.x=0,"",_xlpm.x)))</f>
        <v>https://orcid.org/0009-0002-6669-2911</v>
      </c>
      <c r="Z1045" s="46" t="str">
        <f>IF(W1045="","",_xlfn.LET(_xlpm.x,VLOOKUP(W1045,'Drop-down_menus'!$D$2:$E$13,2,FALSE),IF(_xlpm.x=0,"",_xlpm.x)))</f>
        <v>https://orcid.org/0000-0003-0502-8101</v>
      </c>
      <c r="AA1045" s="46" t="str">
        <f>IF(X1045="","",_xlfn.LET(_xlpm.x,VLOOKUP(X1045,'Drop-down_menus'!$D$2:$E$13,2,FALSE),IF(_xlpm.x=0,"",_xlpm.x)))</f>
        <v/>
      </c>
      <c r="AB1045" s="14" t="s">
        <v>388</v>
      </c>
      <c r="AC1045" s="14"/>
    </row>
    <row r="1046" spans="2:29" ht="15" customHeight="1">
      <c r="B1046" s="46">
        <v>932</v>
      </c>
      <c r="C1046" s="46" t="s">
        <v>131</v>
      </c>
      <c r="D1046" s="46" t="b">
        <f>COUNTIF(Events!$B$2:$B$171, C1046) &gt; 0</f>
        <v>1</v>
      </c>
      <c r="E1046" s="46" t="s">
        <v>322</v>
      </c>
      <c r="F1046" s="46" t="s">
        <v>452</v>
      </c>
      <c r="J1046" s="46" t="str">
        <f>IF(I1046="","",_xlfn.LET(_xlpm.x,VLOOKUP(I1046,'2026-01-09_taxon-match'!$A$2:$N$81,4,FALSE),IF(_xlpm.x=0,"",_xlpm.x)))</f>
        <v/>
      </c>
      <c r="L1046" s="46" t="str">
        <f>IF(I1046="","",_xlfn.LET(_xlpm.x,VLOOKUP(I1046,'2026-01-09_taxon-match'!$A$2:$N$81,3,FALSE),IF(_xlpm.x=0,"",_xlpm.x)))</f>
        <v/>
      </c>
      <c r="M1046" s="46" t="str">
        <f>IF($I1046="","",_xlfn.LET(_xlpm.x,VLOOKUP($I1046,'2026-01-09_taxon-match'!$A$2:$N$81,5,FALSE),IF(_xlpm.x=0,"",_xlpm.x)))</f>
        <v/>
      </c>
      <c r="N1046" s="46" t="str">
        <f>IF($I1046="","",_xlfn.LET(_xlpm.x,VLOOKUP($I1046,'2026-01-09_taxon-match'!$A$2:$N$81,6,FALSE),IF(_xlpm.x=0,"",_xlpm.x)))</f>
        <v/>
      </c>
      <c r="O1046" s="46" t="str">
        <f>IF($I1046="","",_xlfn.LET(_xlpm.x,VLOOKUP($I1046,'2026-01-09_taxon-match'!$A$2:$N$81,7,FALSE),IF(_xlpm.x=0,"",_xlpm.x)))</f>
        <v/>
      </c>
      <c r="P1046" s="46" t="str">
        <f>IF($I1046="","",_xlfn.LET(_xlpm.x,VLOOKUP($I1046,'2026-01-09_taxon-match'!$A$2:$N$81,8,FALSE),IF(_xlpm.x=0,"",_xlpm.x)))</f>
        <v/>
      </c>
      <c r="Q1046" s="46" t="str">
        <f>IF($I1046="","",_xlfn.LET(_xlpm.x,VLOOKUP($I1046,'2026-01-09_taxon-match'!$A$2:$N$81,9,FALSE),IF(_xlpm.x=0,"",_xlpm.x)))</f>
        <v/>
      </c>
      <c r="R1046" s="46" t="str">
        <f>IF($I1046="","",_xlfn.LET(_xlpm.x,VLOOKUP($I1046,'2026-01-09_taxon-match'!$A$2:$N$81,10,FALSE),IF(_xlpm.x=0,"",_xlpm.x)))</f>
        <v/>
      </c>
      <c r="S1046" s="46" t="str">
        <f>IF($I1046="","",_xlfn.LET(_xlpm.x,VLOOKUP($I1046,'2026-01-09_taxon-match'!$A$2:$N$81,11,FALSE),IF(_xlpm.x=0,"",_xlpm.x)))</f>
        <v/>
      </c>
      <c r="T1046" s="46" t="str">
        <f>IF($I1046="","",_xlfn.LET(_xlpm.x,VLOOKUP($I1046,'2026-01-09_taxon-match'!$A$2:$N$81,13,FALSE),IF(_xlpm.x=0,"",_xlpm.x)))</f>
        <v/>
      </c>
      <c r="V1046" t="s">
        <v>39</v>
      </c>
      <c r="W1046" t="s">
        <v>46</v>
      </c>
      <c r="Y1046" s="46" t="str">
        <f>IF(V1046="","",_xlfn.LET(_xlpm.x,VLOOKUP(V1046,'Drop-down_menus'!$D$2:$E$13,2,FALSE),IF(_xlpm.x=0,"",_xlpm.x)))</f>
        <v>https://orcid.org/0009-0002-6669-2911</v>
      </c>
      <c r="Z1046" s="46" t="str">
        <f>IF(W1046="","",_xlfn.LET(_xlpm.x,VLOOKUP(W1046,'Drop-down_menus'!$D$2:$E$13,2,FALSE),IF(_xlpm.x=0,"",_xlpm.x)))</f>
        <v>https://orcid.org/0000-0003-0502-8101</v>
      </c>
      <c r="AA1046" s="46" t="str">
        <f>IF(X1046="","",_xlfn.LET(_xlpm.x,VLOOKUP(X1046,'Drop-down_menus'!$D$2:$E$13,2,FALSE),IF(_xlpm.x=0,"",_xlpm.x)))</f>
        <v/>
      </c>
      <c r="AB1046" s="14" t="s">
        <v>388</v>
      </c>
      <c r="AC1046" s="14"/>
    </row>
    <row r="1047" spans="2:29" ht="15" customHeight="1">
      <c r="B1047" s="46">
        <v>933</v>
      </c>
      <c r="C1047" s="46" t="s">
        <v>131</v>
      </c>
      <c r="D1047" s="46" t="b">
        <f>COUNTIF(Events!$B$2:$B$171, C1047) &gt; 0</f>
        <v>1</v>
      </c>
      <c r="E1047" s="46" t="s">
        <v>322</v>
      </c>
      <c r="F1047" s="46" t="s">
        <v>453</v>
      </c>
      <c r="J1047" s="46" t="str">
        <f>IF(I1047="","",_xlfn.LET(_xlpm.x,VLOOKUP(I1047,'2026-01-09_taxon-match'!$A$2:$N$81,4,FALSE),IF(_xlpm.x=0,"",_xlpm.x)))</f>
        <v/>
      </c>
      <c r="L1047" s="46" t="str">
        <f>IF(I1047="","",_xlfn.LET(_xlpm.x,VLOOKUP(I1047,'2026-01-09_taxon-match'!$A$2:$N$81,3,FALSE),IF(_xlpm.x=0,"",_xlpm.x)))</f>
        <v/>
      </c>
      <c r="M1047" s="46" t="str">
        <f>IF($I1047="","",_xlfn.LET(_xlpm.x,VLOOKUP($I1047,'2026-01-09_taxon-match'!$A$2:$N$81,5,FALSE),IF(_xlpm.x=0,"",_xlpm.x)))</f>
        <v/>
      </c>
      <c r="N1047" s="46" t="str">
        <f>IF($I1047="","",_xlfn.LET(_xlpm.x,VLOOKUP($I1047,'2026-01-09_taxon-match'!$A$2:$N$81,6,FALSE),IF(_xlpm.x=0,"",_xlpm.x)))</f>
        <v/>
      </c>
      <c r="O1047" s="46" t="str">
        <f>IF($I1047="","",_xlfn.LET(_xlpm.x,VLOOKUP($I1047,'2026-01-09_taxon-match'!$A$2:$N$81,7,FALSE),IF(_xlpm.x=0,"",_xlpm.x)))</f>
        <v/>
      </c>
      <c r="P1047" s="46" t="str">
        <f>IF($I1047="","",_xlfn.LET(_xlpm.x,VLOOKUP($I1047,'2026-01-09_taxon-match'!$A$2:$N$81,8,FALSE),IF(_xlpm.x=0,"",_xlpm.x)))</f>
        <v/>
      </c>
      <c r="Q1047" s="46" t="str">
        <f>IF($I1047="","",_xlfn.LET(_xlpm.x,VLOOKUP($I1047,'2026-01-09_taxon-match'!$A$2:$N$81,9,FALSE),IF(_xlpm.x=0,"",_xlpm.x)))</f>
        <v/>
      </c>
      <c r="R1047" s="46" t="str">
        <f>IF($I1047="","",_xlfn.LET(_xlpm.x,VLOOKUP($I1047,'2026-01-09_taxon-match'!$A$2:$N$81,10,FALSE),IF(_xlpm.x=0,"",_xlpm.x)))</f>
        <v/>
      </c>
      <c r="S1047" s="46" t="str">
        <f>IF($I1047="","",_xlfn.LET(_xlpm.x,VLOOKUP($I1047,'2026-01-09_taxon-match'!$A$2:$N$81,11,FALSE),IF(_xlpm.x=0,"",_xlpm.x)))</f>
        <v/>
      </c>
      <c r="T1047" s="46" t="str">
        <f>IF($I1047="","",_xlfn.LET(_xlpm.x,VLOOKUP($I1047,'2026-01-09_taxon-match'!$A$2:$N$81,13,FALSE),IF(_xlpm.x=0,"",_xlpm.x)))</f>
        <v/>
      </c>
      <c r="V1047" t="s">
        <v>39</v>
      </c>
      <c r="W1047" t="s">
        <v>46</v>
      </c>
      <c r="Y1047" s="46" t="str">
        <f>IF(V1047="","",_xlfn.LET(_xlpm.x,VLOOKUP(V1047,'Drop-down_menus'!$D$2:$E$13,2,FALSE),IF(_xlpm.x=0,"",_xlpm.x)))</f>
        <v>https://orcid.org/0009-0002-6669-2911</v>
      </c>
      <c r="Z1047" s="46" t="str">
        <f>IF(W1047="","",_xlfn.LET(_xlpm.x,VLOOKUP(W1047,'Drop-down_menus'!$D$2:$E$13,2,FALSE),IF(_xlpm.x=0,"",_xlpm.x)))</f>
        <v>https://orcid.org/0000-0003-0502-8101</v>
      </c>
      <c r="AA1047" s="46" t="str">
        <f>IF(X1047="","",_xlfn.LET(_xlpm.x,VLOOKUP(X1047,'Drop-down_menus'!$D$2:$E$13,2,FALSE),IF(_xlpm.x=0,"",_xlpm.x)))</f>
        <v/>
      </c>
      <c r="AB1047" s="14" t="s">
        <v>388</v>
      </c>
      <c r="AC1047" s="14"/>
    </row>
    <row r="1048" spans="2:29" ht="15" customHeight="1">
      <c r="B1048" s="46">
        <v>934</v>
      </c>
      <c r="C1048" s="46" t="s">
        <v>131</v>
      </c>
      <c r="D1048" s="46" t="b">
        <f>COUNTIF(Events!$B$2:$B$171, C1048) &gt; 0</f>
        <v>1</v>
      </c>
      <c r="E1048" s="46" t="s">
        <v>322</v>
      </c>
      <c r="F1048" s="46" t="s">
        <v>454</v>
      </c>
      <c r="J1048" s="46" t="str">
        <f>IF(I1048="","",_xlfn.LET(_xlpm.x,VLOOKUP(I1048,'2026-01-09_taxon-match'!$A$2:$N$81,4,FALSE),IF(_xlpm.x=0,"",_xlpm.x)))</f>
        <v/>
      </c>
      <c r="L1048" s="46" t="str">
        <f>IF(I1048="","",_xlfn.LET(_xlpm.x,VLOOKUP(I1048,'2026-01-09_taxon-match'!$A$2:$N$81,3,FALSE),IF(_xlpm.x=0,"",_xlpm.x)))</f>
        <v/>
      </c>
      <c r="M1048" s="46" t="str">
        <f>IF($I1048="","",_xlfn.LET(_xlpm.x,VLOOKUP($I1048,'2026-01-09_taxon-match'!$A$2:$N$81,5,FALSE),IF(_xlpm.x=0,"",_xlpm.x)))</f>
        <v/>
      </c>
      <c r="N1048" s="46" t="str">
        <f>IF($I1048="","",_xlfn.LET(_xlpm.x,VLOOKUP($I1048,'2026-01-09_taxon-match'!$A$2:$N$81,6,FALSE),IF(_xlpm.x=0,"",_xlpm.x)))</f>
        <v/>
      </c>
      <c r="O1048" s="46" t="str">
        <f>IF($I1048="","",_xlfn.LET(_xlpm.x,VLOOKUP($I1048,'2026-01-09_taxon-match'!$A$2:$N$81,7,FALSE),IF(_xlpm.x=0,"",_xlpm.x)))</f>
        <v/>
      </c>
      <c r="P1048" s="46" t="str">
        <f>IF($I1048="","",_xlfn.LET(_xlpm.x,VLOOKUP($I1048,'2026-01-09_taxon-match'!$A$2:$N$81,8,FALSE),IF(_xlpm.x=0,"",_xlpm.x)))</f>
        <v/>
      </c>
      <c r="Q1048" s="46" t="str">
        <f>IF($I1048="","",_xlfn.LET(_xlpm.x,VLOOKUP($I1048,'2026-01-09_taxon-match'!$A$2:$N$81,9,FALSE),IF(_xlpm.x=0,"",_xlpm.x)))</f>
        <v/>
      </c>
      <c r="R1048" s="46" t="str">
        <f>IF($I1048="","",_xlfn.LET(_xlpm.x,VLOOKUP($I1048,'2026-01-09_taxon-match'!$A$2:$N$81,10,FALSE),IF(_xlpm.x=0,"",_xlpm.x)))</f>
        <v/>
      </c>
      <c r="S1048" s="46" t="str">
        <f>IF($I1048="","",_xlfn.LET(_xlpm.x,VLOOKUP($I1048,'2026-01-09_taxon-match'!$A$2:$N$81,11,FALSE),IF(_xlpm.x=0,"",_xlpm.x)))</f>
        <v/>
      </c>
      <c r="T1048" s="46" t="str">
        <f>IF($I1048="","",_xlfn.LET(_xlpm.x,VLOOKUP($I1048,'2026-01-09_taxon-match'!$A$2:$N$81,13,FALSE),IF(_xlpm.x=0,"",_xlpm.x)))</f>
        <v/>
      </c>
      <c r="V1048" t="s">
        <v>39</v>
      </c>
      <c r="W1048" t="s">
        <v>46</v>
      </c>
      <c r="Y1048" s="46" t="str">
        <f>IF(V1048="","",_xlfn.LET(_xlpm.x,VLOOKUP(V1048,'Drop-down_menus'!$D$2:$E$13,2,FALSE),IF(_xlpm.x=0,"",_xlpm.x)))</f>
        <v>https://orcid.org/0009-0002-6669-2911</v>
      </c>
      <c r="Z1048" s="46" t="str">
        <f>IF(W1048="","",_xlfn.LET(_xlpm.x,VLOOKUP(W1048,'Drop-down_menus'!$D$2:$E$13,2,FALSE),IF(_xlpm.x=0,"",_xlpm.x)))</f>
        <v>https://orcid.org/0000-0003-0502-8101</v>
      </c>
      <c r="AA1048" s="46" t="str">
        <f>IF(X1048="","",_xlfn.LET(_xlpm.x,VLOOKUP(X1048,'Drop-down_menus'!$D$2:$E$13,2,FALSE),IF(_xlpm.x=0,"",_xlpm.x)))</f>
        <v/>
      </c>
      <c r="AB1048" s="14" t="s">
        <v>388</v>
      </c>
      <c r="AC1048" s="14"/>
    </row>
    <row r="1049" spans="2:29" ht="15" customHeight="1">
      <c r="B1049" s="46">
        <v>935</v>
      </c>
      <c r="C1049" s="46" t="s">
        <v>131</v>
      </c>
      <c r="D1049" s="46" t="b">
        <f>COUNTIF(Events!$B$2:$B$171, C1049) &gt; 0</f>
        <v>1</v>
      </c>
      <c r="E1049" s="46" t="s">
        <v>322</v>
      </c>
      <c r="F1049" s="46" t="s">
        <v>455</v>
      </c>
      <c r="J1049" s="46" t="str">
        <f>IF(I1049="","",_xlfn.LET(_xlpm.x,VLOOKUP(I1049,'2026-01-09_taxon-match'!$A$2:$N$81,4,FALSE),IF(_xlpm.x=0,"",_xlpm.x)))</f>
        <v/>
      </c>
      <c r="L1049" s="46" t="str">
        <f>IF(I1049="","",_xlfn.LET(_xlpm.x,VLOOKUP(I1049,'2026-01-09_taxon-match'!$A$2:$N$81,3,FALSE),IF(_xlpm.x=0,"",_xlpm.x)))</f>
        <v/>
      </c>
      <c r="M1049" s="46" t="str">
        <f>IF($I1049="","",_xlfn.LET(_xlpm.x,VLOOKUP($I1049,'2026-01-09_taxon-match'!$A$2:$N$81,5,FALSE),IF(_xlpm.x=0,"",_xlpm.x)))</f>
        <v/>
      </c>
      <c r="N1049" s="46" t="str">
        <f>IF($I1049="","",_xlfn.LET(_xlpm.x,VLOOKUP($I1049,'2026-01-09_taxon-match'!$A$2:$N$81,6,FALSE),IF(_xlpm.x=0,"",_xlpm.x)))</f>
        <v/>
      </c>
      <c r="O1049" s="46" t="str">
        <f>IF($I1049="","",_xlfn.LET(_xlpm.x,VLOOKUP($I1049,'2026-01-09_taxon-match'!$A$2:$N$81,7,FALSE),IF(_xlpm.x=0,"",_xlpm.x)))</f>
        <v/>
      </c>
      <c r="P1049" s="46" t="str">
        <f>IF($I1049="","",_xlfn.LET(_xlpm.x,VLOOKUP($I1049,'2026-01-09_taxon-match'!$A$2:$N$81,8,FALSE),IF(_xlpm.x=0,"",_xlpm.x)))</f>
        <v/>
      </c>
      <c r="Q1049" s="46" t="str">
        <f>IF($I1049="","",_xlfn.LET(_xlpm.x,VLOOKUP($I1049,'2026-01-09_taxon-match'!$A$2:$N$81,9,FALSE),IF(_xlpm.x=0,"",_xlpm.x)))</f>
        <v/>
      </c>
      <c r="R1049" s="46" t="str">
        <f>IF($I1049="","",_xlfn.LET(_xlpm.x,VLOOKUP($I1049,'2026-01-09_taxon-match'!$A$2:$N$81,10,FALSE),IF(_xlpm.x=0,"",_xlpm.x)))</f>
        <v/>
      </c>
      <c r="S1049" s="46" t="str">
        <f>IF($I1049="","",_xlfn.LET(_xlpm.x,VLOOKUP($I1049,'2026-01-09_taxon-match'!$A$2:$N$81,11,FALSE),IF(_xlpm.x=0,"",_xlpm.x)))</f>
        <v/>
      </c>
      <c r="T1049" s="46" t="str">
        <f>IF($I1049="","",_xlfn.LET(_xlpm.x,VLOOKUP($I1049,'2026-01-09_taxon-match'!$A$2:$N$81,13,FALSE),IF(_xlpm.x=0,"",_xlpm.x)))</f>
        <v/>
      </c>
      <c r="V1049" t="s">
        <v>39</v>
      </c>
      <c r="W1049" t="s">
        <v>46</v>
      </c>
      <c r="Y1049" s="46" t="str">
        <f>IF(V1049="","",_xlfn.LET(_xlpm.x,VLOOKUP(V1049,'Drop-down_menus'!$D$2:$E$13,2,FALSE),IF(_xlpm.x=0,"",_xlpm.x)))</f>
        <v>https://orcid.org/0009-0002-6669-2911</v>
      </c>
      <c r="Z1049" s="46" t="str">
        <f>IF(W1049="","",_xlfn.LET(_xlpm.x,VLOOKUP(W1049,'Drop-down_menus'!$D$2:$E$13,2,FALSE),IF(_xlpm.x=0,"",_xlpm.x)))</f>
        <v>https://orcid.org/0000-0003-0502-8101</v>
      </c>
      <c r="AA1049" s="46" t="str">
        <f>IF(X1049="","",_xlfn.LET(_xlpm.x,VLOOKUP(X1049,'Drop-down_menus'!$D$2:$E$13,2,FALSE),IF(_xlpm.x=0,"",_xlpm.x)))</f>
        <v/>
      </c>
      <c r="AB1049" s="14" t="s">
        <v>388</v>
      </c>
      <c r="AC1049" s="14"/>
    </row>
    <row r="1050" spans="2:29" ht="15" customHeight="1">
      <c r="B1050" s="46">
        <v>936</v>
      </c>
      <c r="C1050" s="46" t="s">
        <v>131</v>
      </c>
      <c r="D1050" s="46" t="b">
        <f>COUNTIF(Events!$B$2:$B$171, C1050) &gt; 0</f>
        <v>1</v>
      </c>
      <c r="E1050" s="46" t="s">
        <v>322</v>
      </c>
      <c r="F1050" s="46" t="s">
        <v>456</v>
      </c>
      <c r="J1050" s="46" t="str">
        <f>IF(I1050="","",_xlfn.LET(_xlpm.x,VLOOKUP(I1050,'2026-01-09_taxon-match'!$A$2:$N$81,4,FALSE),IF(_xlpm.x=0,"",_xlpm.x)))</f>
        <v/>
      </c>
      <c r="L1050" s="46" t="str">
        <f>IF(I1050="","",_xlfn.LET(_xlpm.x,VLOOKUP(I1050,'2026-01-09_taxon-match'!$A$2:$N$81,3,FALSE),IF(_xlpm.x=0,"",_xlpm.x)))</f>
        <v/>
      </c>
      <c r="M1050" s="46" t="str">
        <f>IF($I1050="","",_xlfn.LET(_xlpm.x,VLOOKUP($I1050,'2026-01-09_taxon-match'!$A$2:$N$81,5,FALSE),IF(_xlpm.x=0,"",_xlpm.x)))</f>
        <v/>
      </c>
      <c r="N1050" s="46" t="str">
        <f>IF($I1050="","",_xlfn.LET(_xlpm.x,VLOOKUP($I1050,'2026-01-09_taxon-match'!$A$2:$N$81,6,FALSE),IF(_xlpm.x=0,"",_xlpm.x)))</f>
        <v/>
      </c>
      <c r="O1050" s="46" t="str">
        <f>IF($I1050="","",_xlfn.LET(_xlpm.x,VLOOKUP($I1050,'2026-01-09_taxon-match'!$A$2:$N$81,7,FALSE),IF(_xlpm.x=0,"",_xlpm.x)))</f>
        <v/>
      </c>
      <c r="P1050" s="46" t="str">
        <f>IF($I1050="","",_xlfn.LET(_xlpm.x,VLOOKUP($I1050,'2026-01-09_taxon-match'!$A$2:$N$81,8,FALSE),IF(_xlpm.x=0,"",_xlpm.x)))</f>
        <v/>
      </c>
      <c r="Q1050" s="46" t="str">
        <f>IF($I1050="","",_xlfn.LET(_xlpm.x,VLOOKUP($I1050,'2026-01-09_taxon-match'!$A$2:$N$81,9,FALSE),IF(_xlpm.x=0,"",_xlpm.x)))</f>
        <v/>
      </c>
      <c r="R1050" s="46" t="str">
        <f>IF($I1050="","",_xlfn.LET(_xlpm.x,VLOOKUP($I1050,'2026-01-09_taxon-match'!$A$2:$N$81,10,FALSE),IF(_xlpm.x=0,"",_xlpm.x)))</f>
        <v/>
      </c>
      <c r="S1050" s="46" t="str">
        <f>IF($I1050="","",_xlfn.LET(_xlpm.x,VLOOKUP($I1050,'2026-01-09_taxon-match'!$A$2:$N$81,11,FALSE),IF(_xlpm.x=0,"",_xlpm.x)))</f>
        <v/>
      </c>
      <c r="T1050" s="46" t="str">
        <f>IF($I1050="","",_xlfn.LET(_xlpm.x,VLOOKUP($I1050,'2026-01-09_taxon-match'!$A$2:$N$81,13,FALSE),IF(_xlpm.x=0,"",_xlpm.x)))</f>
        <v/>
      </c>
      <c r="V1050" t="s">
        <v>39</v>
      </c>
      <c r="W1050" t="s">
        <v>46</v>
      </c>
      <c r="Y1050" s="46" t="str">
        <f>IF(V1050="","",_xlfn.LET(_xlpm.x,VLOOKUP(V1050,'Drop-down_menus'!$D$2:$E$13,2,FALSE),IF(_xlpm.x=0,"",_xlpm.x)))</f>
        <v>https://orcid.org/0009-0002-6669-2911</v>
      </c>
      <c r="Z1050" s="46" t="str">
        <f>IF(W1050="","",_xlfn.LET(_xlpm.x,VLOOKUP(W1050,'Drop-down_menus'!$D$2:$E$13,2,FALSE),IF(_xlpm.x=0,"",_xlpm.x)))</f>
        <v>https://orcid.org/0000-0003-0502-8101</v>
      </c>
      <c r="AA1050" s="46" t="str">
        <f>IF(X1050="","",_xlfn.LET(_xlpm.x,VLOOKUP(X1050,'Drop-down_menus'!$D$2:$E$13,2,FALSE),IF(_xlpm.x=0,"",_xlpm.x)))</f>
        <v/>
      </c>
      <c r="AB1050" s="14" t="s">
        <v>388</v>
      </c>
      <c r="AC1050" s="14"/>
    </row>
    <row r="1051" spans="2:29" ht="15" customHeight="1">
      <c r="B1051" s="46">
        <v>937</v>
      </c>
      <c r="C1051" s="46" t="s">
        <v>131</v>
      </c>
      <c r="D1051" s="46" t="b">
        <f>COUNTIF(Events!$B$2:$B$171, C1051) &gt; 0</f>
        <v>1</v>
      </c>
      <c r="E1051" s="46" t="s">
        <v>322</v>
      </c>
      <c r="F1051" s="46" t="s">
        <v>457</v>
      </c>
      <c r="J1051" s="46" t="str">
        <f>IF(I1051="","",_xlfn.LET(_xlpm.x,VLOOKUP(I1051,'2026-01-09_taxon-match'!$A$2:$N$81,4,FALSE),IF(_xlpm.x=0,"",_xlpm.x)))</f>
        <v/>
      </c>
      <c r="L1051" s="46" t="str">
        <f>IF(I1051="","",_xlfn.LET(_xlpm.x,VLOOKUP(I1051,'2026-01-09_taxon-match'!$A$2:$N$81,3,FALSE),IF(_xlpm.x=0,"",_xlpm.x)))</f>
        <v/>
      </c>
      <c r="M1051" s="46" t="str">
        <f>IF($I1051="","",_xlfn.LET(_xlpm.x,VLOOKUP($I1051,'2026-01-09_taxon-match'!$A$2:$N$81,5,FALSE),IF(_xlpm.x=0,"",_xlpm.x)))</f>
        <v/>
      </c>
      <c r="N1051" s="46" t="str">
        <f>IF($I1051="","",_xlfn.LET(_xlpm.x,VLOOKUP($I1051,'2026-01-09_taxon-match'!$A$2:$N$81,6,FALSE),IF(_xlpm.x=0,"",_xlpm.x)))</f>
        <v/>
      </c>
      <c r="O1051" s="46" t="str">
        <f>IF($I1051="","",_xlfn.LET(_xlpm.x,VLOOKUP($I1051,'2026-01-09_taxon-match'!$A$2:$N$81,7,FALSE),IF(_xlpm.x=0,"",_xlpm.x)))</f>
        <v/>
      </c>
      <c r="P1051" s="46" t="str">
        <f>IF($I1051="","",_xlfn.LET(_xlpm.x,VLOOKUP($I1051,'2026-01-09_taxon-match'!$A$2:$N$81,8,FALSE),IF(_xlpm.x=0,"",_xlpm.x)))</f>
        <v/>
      </c>
      <c r="Q1051" s="46" t="str">
        <f>IF($I1051="","",_xlfn.LET(_xlpm.x,VLOOKUP($I1051,'2026-01-09_taxon-match'!$A$2:$N$81,9,FALSE),IF(_xlpm.x=0,"",_xlpm.x)))</f>
        <v/>
      </c>
      <c r="R1051" s="46" t="str">
        <f>IF($I1051="","",_xlfn.LET(_xlpm.x,VLOOKUP($I1051,'2026-01-09_taxon-match'!$A$2:$N$81,10,FALSE),IF(_xlpm.x=0,"",_xlpm.x)))</f>
        <v/>
      </c>
      <c r="S1051" s="46" t="str">
        <f>IF($I1051="","",_xlfn.LET(_xlpm.x,VLOOKUP($I1051,'2026-01-09_taxon-match'!$A$2:$N$81,11,FALSE),IF(_xlpm.x=0,"",_xlpm.x)))</f>
        <v/>
      </c>
      <c r="T1051" s="46" t="str">
        <f>IF($I1051="","",_xlfn.LET(_xlpm.x,VLOOKUP($I1051,'2026-01-09_taxon-match'!$A$2:$N$81,13,FALSE),IF(_xlpm.x=0,"",_xlpm.x)))</f>
        <v/>
      </c>
      <c r="V1051" t="s">
        <v>39</v>
      </c>
      <c r="W1051" t="s">
        <v>46</v>
      </c>
      <c r="Y1051" s="46" t="str">
        <f>IF(V1051="","",_xlfn.LET(_xlpm.x,VLOOKUP(V1051,'Drop-down_menus'!$D$2:$E$13,2,FALSE),IF(_xlpm.x=0,"",_xlpm.x)))</f>
        <v>https://orcid.org/0009-0002-6669-2911</v>
      </c>
      <c r="Z1051" s="46" t="str">
        <f>IF(W1051="","",_xlfn.LET(_xlpm.x,VLOOKUP(W1051,'Drop-down_menus'!$D$2:$E$13,2,FALSE),IF(_xlpm.x=0,"",_xlpm.x)))</f>
        <v>https://orcid.org/0000-0003-0502-8101</v>
      </c>
      <c r="AA1051" s="46" t="str">
        <f>IF(X1051="","",_xlfn.LET(_xlpm.x,VLOOKUP(X1051,'Drop-down_menus'!$D$2:$E$13,2,FALSE),IF(_xlpm.x=0,"",_xlpm.x)))</f>
        <v/>
      </c>
      <c r="AB1051" s="14" t="s">
        <v>388</v>
      </c>
      <c r="AC1051" s="14"/>
    </row>
    <row r="1052" spans="2:29" ht="15" customHeight="1">
      <c r="B1052" s="46">
        <v>938</v>
      </c>
      <c r="C1052" s="46" t="s">
        <v>131</v>
      </c>
      <c r="D1052" s="46" t="b">
        <f>COUNTIF(Events!$B$2:$B$171, C1052) &gt; 0</f>
        <v>1</v>
      </c>
      <c r="E1052" s="46" t="s">
        <v>322</v>
      </c>
      <c r="F1052" s="46" t="s">
        <v>458</v>
      </c>
      <c r="J1052" s="46" t="str">
        <f>IF(I1052="","",_xlfn.LET(_xlpm.x,VLOOKUP(I1052,'2026-01-09_taxon-match'!$A$2:$N$81,4,FALSE),IF(_xlpm.x=0,"",_xlpm.x)))</f>
        <v/>
      </c>
      <c r="L1052" s="46" t="str">
        <f>IF(I1052="","",_xlfn.LET(_xlpm.x,VLOOKUP(I1052,'2026-01-09_taxon-match'!$A$2:$N$81,3,FALSE),IF(_xlpm.x=0,"",_xlpm.x)))</f>
        <v/>
      </c>
      <c r="M1052" s="46" t="str">
        <f>IF($I1052="","",_xlfn.LET(_xlpm.x,VLOOKUP($I1052,'2026-01-09_taxon-match'!$A$2:$N$81,5,FALSE),IF(_xlpm.x=0,"",_xlpm.x)))</f>
        <v/>
      </c>
      <c r="N1052" s="46" t="str">
        <f>IF($I1052="","",_xlfn.LET(_xlpm.x,VLOOKUP($I1052,'2026-01-09_taxon-match'!$A$2:$N$81,6,FALSE),IF(_xlpm.x=0,"",_xlpm.x)))</f>
        <v/>
      </c>
      <c r="O1052" s="46" t="str">
        <f>IF($I1052="","",_xlfn.LET(_xlpm.x,VLOOKUP($I1052,'2026-01-09_taxon-match'!$A$2:$N$81,7,FALSE),IF(_xlpm.x=0,"",_xlpm.x)))</f>
        <v/>
      </c>
      <c r="P1052" s="46" t="str">
        <f>IF($I1052="","",_xlfn.LET(_xlpm.x,VLOOKUP($I1052,'2026-01-09_taxon-match'!$A$2:$N$81,8,FALSE),IF(_xlpm.x=0,"",_xlpm.x)))</f>
        <v/>
      </c>
      <c r="Q1052" s="46" t="str">
        <f>IF($I1052="","",_xlfn.LET(_xlpm.x,VLOOKUP($I1052,'2026-01-09_taxon-match'!$A$2:$N$81,9,FALSE),IF(_xlpm.x=0,"",_xlpm.x)))</f>
        <v/>
      </c>
      <c r="R1052" s="46" t="str">
        <f>IF($I1052="","",_xlfn.LET(_xlpm.x,VLOOKUP($I1052,'2026-01-09_taxon-match'!$A$2:$N$81,10,FALSE),IF(_xlpm.x=0,"",_xlpm.x)))</f>
        <v/>
      </c>
      <c r="S1052" s="46" t="str">
        <f>IF($I1052="","",_xlfn.LET(_xlpm.x,VLOOKUP($I1052,'2026-01-09_taxon-match'!$A$2:$N$81,11,FALSE),IF(_xlpm.x=0,"",_xlpm.x)))</f>
        <v/>
      </c>
      <c r="T1052" s="46" t="str">
        <f>IF($I1052="","",_xlfn.LET(_xlpm.x,VLOOKUP($I1052,'2026-01-09_taxon-match'!$A$2:$N$81,13,FALSE),IF(_xlpm.x=0,"",_xlpm.x)))</f>
        <v/>
      </c>
      <c r="V1052" t="s">
        <v>39</v>
      </c>
      <c r="W1052" t="s">
        <v>46</v>
      </c>
      <c r="Y1052" s="46" t="str">
        <f>IF(V1052="","",_xlfn.LET(_xlpm.x,VLOOKUP(V1052,'Drop-down_menus'!$D$2:$E$13,2,FALSE),IF(_xlpm.x=0,"",_xlpm.x)))</f>
        <v>https://orcid.org/0009-0002-6669-2911</v>
      </c>
      <c r="Z1052" s="46" t="str">
        <f>IF(W1052="","",_xlfn.LET(_xlpm.x,VLOOKUP(W1052,'Drop-down_menus'!$D$2:$E$13,2,FALSE),IF(_xlpm.x=0,"",_xlpm.x)))</f>
        <v>https://orcid.org/0000-0003-0502-8101</v>
      </c>
      <c r="AA1052" s="46" t="str">
        <f>IF(X1052="","",_xlfn.LET(_xlpm.x,VLOOKUP(X1052,'Drop-down_menus'!$D$2:$E$13,2,FALSE),IF(_xlpm.x=0,"",_xlpm.x)))</f>
        <v/>
      </c>
      <c r="AB1052" s="14" t="s">
        <v>388</v>
      </c>
      <c r="AC1052" s="14"/>
    </row>
    <row r="1053" spans="2:29" ht="15" customHeight="1">
      <c r="B1053" s="46">
        <v>939</v>
      </c>
      <c r="C1053" s="46" t="s">
        <v>131</v>
      </c>
      <c r="D1053" s="46" t="b">
        <f>COUNTIF(Events!$B$2:$B$171, C1053) &gt; 0</f>
        <v>1</v>
      </c>
      <c r="E1053" s="46" t="s">
        <v>322</v>
      </c>
      <c r="F1053" s="46" t="s">
        <v>459</v>
      </c>
      <c r="J1053" s="46" t="str">
        <f>IF(I1053="","",_xlfn.LET(_xlpm.x,VLOOKUP(I1053,'2026-01-09_taxon-match'!$A$2:$N$81,4,FALSE),IF(_xlpm.x=0,"",_xlpm.x)))</f>
        <v/>
      </c>
      <c r="L1053" s="46" t="str">
        <f>IF(I1053="","",_xlfn.LET(_xlpm.x,VLOOKUP(I1053,'2026-01-09_taxon-match'!$A$2:$N$81,3,FALSE),IF(_xlpm.x=0,"",_xlpm.x)))</f>
        <v/>
      </c>
      <c r="M1053" s="46" t="str">
        <f>IF($I1053="","",_xlfn.LET(_xlpm.x,VLOOKUP($I1053,'2026-01-09_taxon-match'!$A$2:$N$81,5,FALSE),IF(_xlpm.x=0,"",_xlpm.x)))</f>
        <v/>
      </c>
      <c r="N1053" s="46" t="str">
        <f>IF($I1053="","",_xlfn.LET(_xlpm.x,VLOOKUP($I1053,'2026-01-09_taxon-match'!$A$2:$N$81,6,FALSE),IF(_xlpm.x=0,"",_xlpm.x)))</f>
        <v/>
      </c>
      <c r="O1053" s="46" t="str">
        <f>IF($I1053="","",_xlfn.LET(_xlpm.x,VLOOKUP($I1053,'2026-01-09_taxon-match'!$A$2:$N$81,7,FALSE),IF(_xlpm.x=0,"",_xlpm.x)))</f>
        <v/>
      </c>
      <c r="P1053" s="46" t="str">
        <f>IF($I1053="","",_xlfn.LET(_xlpm.x,VLOOKUP($I1053,'2026-01-09_taxon-match'!$A$2:$N$81,8,FALSE),IF(_xlpm.x=0,"",_xlpm.x)))</f>
        <v/>
      </c>
      <c r="Q1053" s="46" t="str">
        <f>IF($I1053="","",_xlfn.LET(_xlpm.x,VLOOKUP($I1053,'2026-01-09_taxon-match'!$A$2:$N$81,9,FALSE),IF(_xlpm.x=0,"",_xlpm.x)))</f>
        <v/>
      </c>
      <c r="R1053" s="46" t="str">
        <f>IF($I1053="","",_xlfn.LET(_xlpm.x,VLOOKUP($I1053,'2026-01-09_taxon-match'!$A$2:$N$81,10,FALSE),IF(_xlpm.x=0,"",_xlpm.x)))</f>
        <v/>
      </c>
      <c r="S1053" s="46" t="str">
        <f>IF($I1053="","",_xlfn.LET(_xlpm.x,VLOOKUP($I1053,'2026-01-09_taxon-match'!$A$2:$N$81,11,FALSE),IF(_xlpm.x=0,"",_xlpm.x)))</f>
        <v/>
      </c>
      <c r="T1053" s="46" t="str">
        <f>IF($I1053="","",_xlfn.LET(_xlpm.x,VLOOKUP($I1053,'2026-01-09_taxon-match'!$A$2:$N$81,13,FALSE),IF(_xlpm.x=0,"",_xlpm.x)))</f>
        <v/>
      </c>
      <c r="V1053" t="s">
        <v>39</v>
      </c>
      <c r="W1053" t="s">
        <v>46</v>
      </c>
      <c r="Y1053" s="46" t="str">
        <f>IF(V1053="","",_xlfn.LET(_xlpm.x,VLOOKUP(V1053,'Drop-down_menus'!$D$2:$E$13,2,FALSE),IF(_xlpm.x=0,"",_xlpm.x)))</f>
        <v>https://orcid.org/0009-0002-6669-2911</v>
      </c>
      <c r="Z1053" s="46" t="str">
        <f>IF(W1053="","",_xlfn.LET(_xlpm.x,VLOOKUP(W1053,'Drop-down_menus'!$D$2:$E$13,2,FALSE),IF(_xlpm.x=0,"",_xlpm.x)))</f>
        <v>https://orcid.org/0000-0003-0502-8101</v>
      </c>
      <c r="AA1053" s="46" t="str">
        <f>IF(X1053="","",_xlfn.LET(_xlpm.x,VLOOKUP(X1053,'Drop-down_menus'!$D$2:$E$13,2,FALSE),IF(_xlpm.x=0,"",_xlpm.x)))</f>
        <v/>
      </c>
      <c r="AB1053" s="14" t="s">
        <v>388</v>
      </c>
      <c r="AC1053" s="14"/>
    </row>
    <row r="1054" spans="2:29" ht="15" customHeight="1">
      <c r="B1054" s="46">
        <v>940</v>
      </c>
      <c r="C1054" s="46" t="s">
        <v>131</v>
      </c>
      <c r="D1054" s="46" t="b">
        <f>COUNTIF(Events!$B$2:$B$171, C1054) &gt; 0</f>
        <v>1</v>
      </c>
      <c r="E1054" s="46" t="s">
        <v>322</v>
      </c>
      <c r="F1054" s="46" t="s">
        <v>460</v>
      </c>
      <c r="J1054" s="46" t="str">
        <f>IF(I1054="","",_xlfn.LET(_xlpm.x,VLOOKUP(I1054,'2026-01-09_taxon-match'!$A$2:$N$81,4,FALSE),IF(_xlpm.x=0,"",_xlpm.x)))</f>
        <v/>
      </c>
      <c r="L1054" s="46" t="str">
        <f>IF(I1054="","",_xlfn.LET(_xlpm.x,VLOOKUP(I1054,'2026-01-09_taxon-match'!$A$2:$N$81,3,FALSE),IF(_xlpm.x=0,"",_xlpm.x)))</f>
        <v/>
      </c>
      <c r="M1054" s="46" t="str">
        <f>IF($I1054="","",_xlfn.LET(_xlpm.x,VLOOKUP($I1054,'2026-01-09_taxon-match'!$A$2:$N$81,5,FALSE),IF(_xlpm.x=0,"",_xlpm.x)))</f>
        <v/>
      </c>
      <c r="N1054" s="46" t="str">
        <f>IF($I1054="","",_xlfn.LET(_xlpm.x,VLOOKUP($I1054,'2026-01-09_taxon-match'!$A$2:$N$81,6,FALSE),IF(_xlpm.x=0,"",_xlpm.x)))</f>
        <v/>
      </c>
      <c r="O1054" s="46" t="str">
        <f>IF($I1054="","",_xlfn.LET(_xlpm.x,VLOOKUP($I1054,'2026-01-09_taxon-match'!$A$2:$N$81,7,FALSE),IF(_xlpm.x=0,"",_xlpm.x)))</f>
        <v/>
      </c>
      <c r="P1054" s="46" t="str">
        <f>IF($I1054="","",_xlfn.LET(_xlpm.x,VLOOKUP($I1054,'2026-01-09_taxon-match'!$A$2:$N$81,8,FALSE),IF(_xlpm.x=0,"",_xlpm.x)))</f>
        <v/>
      </c>
      <c r="Q1054" s="46" t="str">
        <f>IF($I1054="","",_xlfn.LET(_xlpm.x,VLOOKUP($I1054,'2026-01-09_taxon-match'!$A$2:$N$81,9,FALSE),IF(_xlpm.x=0,"",_xlpm.x)))</f>
        <v/>
      </c>
      <c r="R1054" s="46" t="str">
        <f>IF($I1054="","",_xlfn.LET(_xlpm.x,VLOOKUP($I1054,'2026-01-09_taxon-match'!$A$2:$N$81,10,FALSE),IF(_xlpm.x=0,"",_xlpm.x)))</f>
        <v/>
      </c>
      <c r="S1054" s="46" t="str">
        <f>IF($I1054="","",_xlfn.LET(_xlpm.x,VLOOKUP($I1054,'2026-01-09_taxon-match'!$A$2:$N$81,11,FALSE),IF(_xlpm.x=0,"",_xlpm.x)))</f>
        <v/>
      </c>
      <c r="T1054" s="46" t="str">
        <f>IF($I1054="","",_xlfn.LET(_xlpm.x,VLOOKUP($I1054,'2026-01-09_taxon-match'!$A$2:$N$81,13,FALSE),IF(_xlpm.x=0,"",_xlpm.x)))</f>
        <v/>
      </c>
      <c r="V1054" t="s">
        <v>39</v>
      </c>
      <c r="W1054" t="s">
        <v>46</v>
      </c>
      <c r="Y1054" s="46" t="str">
        <f>IF(V1054="","",_xlfn.LET(_xlpm.x,VLOOKUP(V1054,'Drop-down_menus'!$D$2:$E$13,2,FALSE),IF(_xlpm.x=0,"",_xlpm.x)))</f>
        <v>https://orcid.org/0009-0002-6669-2911</v>
      </c>
      <c r="Z1054" s="46" t="str">
        <f>IF(W1054="","",_xlfn.LET(_xlpm.x,VLOOKUP(W1054,'Drop-down_menus'!$D$2:$E$13,2,FALSE),IF(_xlpm.x=0,"",_xlpm.x)))</f>
        <v>https://orcid.org/0000-0003-0502-8101</v>
      </c>
      <c r="AA1054" s="46" t="str">
        <f>IF(X1054="","",_xlfn.LET(_xlpm.x,VLOOKUP(X1054,'Drop-down_menus'!$D$2:$E$13,2,FALSE),IF(_xlpm.x=0,"",_xlpm.x)))</f>
        <v/>
      </c>
      <c r="AB1054" s="14" t="s">
        <v>388</v>
      </c>
      <c r="AC1054" s="14"/>
    </row>
    <row r="1055" spans="2:29" ht="15" customHeight="1">
      <c r="B1055" s="46">
        <v>941</v>
      </c>
      <c r="C1055" s="46" t="s">
        <v>131</v>
      </c>
      <c r="D1055" s="46" t="b">
        <f>COUNTIF(Events!$B$2:$B$171, C1055) &gt; 0</f>
        <v>1</v>
      </c>
      <c r="E1055" s="46" t="s">
        <v>322</v>
      </c>
      <c r="F1055" s="46" t="s">
        <v>461</v>
      </c>
      <c r="J1055" s="46" t="str">
        <f>IF(I1055="","",_xlfn.LET(_xlpm.x,VLOOKUP(I1055,'2026-01-09_taxon-match'!$A$2:$N$81,4,FALSE),IF(_xlpm.x=0,"",_xlpm.x)))</f>
        <v/>
      </c>
      <c r="L1055" s="46" t="str">
        <f>IF(I1055="","",_xlfn.LET(_xlpm.x,VLOOKUP(I1055,'2026-01-09_taxon-match'!$A$2:$N$81,3,FALSE),IF(_xlpm.x=0,"",_xlpm.x)))</f>
        <v/>
      </c>
      <c r="M1055" s="46" t="str">
        <f>IF($I1055="","",_xlfn.LET(_xlpm.x,VLOOKUP($I1055,'2026-01-09_taxon-match'!$A$2:$N$81,5,FALSE),IF(_xlpm.x=0,"",_xlpm.x)))</f>
        <v/>
      </c>
      <c r="N1055" s="46" t="str">
        <f>IF($I1055="","",_xlfn.LET(_xlpm.x,VLOOKUP($I1055,'2026-01-09_taxon-match'!$A$2:$N$81,6,FALSE),IF(_xlpm.x=0,"",_xlpm.x)))</f>
        <v/>
      </c>
      <c r="O1055" s="46" t="str">
        <f>IF($I1055="","",_xlfn.LET(_xlpm.x,VLOOKUP($I1055,'2026-01-09_taxon-match'!$A$2:$N$81,7,FALSE),IF(_xlpm.x=0,"",_xlpm.x)))</f>
        <v/>
      </c>
      <c r="P1055" s="46" t="str">
        <f>IF($I1055="","",_xlfn.LET(_xlpm.x,VLOOKUP($I1055,'2026-01-09_taxon-match'!$A$2:$N$81,8,FALSE),IF(_xlpm.x=0,"",_xlpm.x)))</f>
        <v/>
      </c>
      <c r="Q1055" s="46" t="str">
        <f>IF($I1055="","",_xlfn.LET(_xlpm.x,VLOOKUP($I1055,'2026-01-09_taxon-match'!$A$2:$N$81,9,FALSE),IF(_xlpm.x=0,"",_xlpm.x)))</f>
        <v/>
      </c>
      <c r="R1055" s="46" t="str">
        <f>IF($I1055="","",_xlfn.LET(_xlpm.x,VLOOKUP($I1055,'2026-01-09_taxon-match'!$A$2:$N$81,10,FALSE),IF(_xlpm.x=0,"",_xlpm.x)))</f>
        <v/>
      </c>
      <c r="S1055" s="46" t="str">
        <f>IF($I1055="","",_xlfn.LET(_xlpm.x,VLOOKUP($I1055,'2026-01-09_taxon-match'!$A$2:$N$81,11,FALSE),IF(_xlpm.x=0,"",_xlpm.x)))</f>
        <v/>
      </c>
      <c r="T1055" s="46" t="str">
        <f>IF($I1055="","",_xlfn.LET(_xlpm.x,VLOOKUP($I1055,'2026-01-09_taxon-match'!$A$2:$N$81,13,FALSE),IF(_xlpm.x=0,"",_xlpm.x)))</f>
        <v/>
      </c>
      <c r="V1055" t="s">
        <v>39</v>
      </c>
      <c r="W1055" t="s">
        <v>46</v>
      </c>
      <c r="Y1055" s="46" t="str">
        <f>IF(V1055="","",_xlfn.LET(_xlpm.x,VLOOKUP(V1055,'Drop-down_menus'!$D$2:$E$13,2,FALSE),IF(_xlpm.x=0,"",_xlpm.x)))</f>
        <v>https://orcid.org/0009-0002-6669-2911</v>
      </c>
      <c r="Z1055" s="46" t="str">
        <f>IF(W1055="","",_xlfn.LET(_xlpm.x,VLOOKUP(W1055,'Drop-down_menus'!$D$2:$E$13,2,FALSE),IF(_xlpm.x=0,"",_xlpm.x)))</f>
        <v>https://orcid.org/0000-0003-0502-8101</v>
      </c>
      <c r="AA1055" s="46" t="str">
        <f>IF(X1055="","",_xlfn.LET(_xlpm.x,VLOOKUP(X1055,'Drop-down_menus'!$D$2:$E$13,2,FALSE),IF(_xlpm.x=0,"",_xlpm.x)))</f>
        <v/>
      </c>
      <c r="AB1055" s="14" t="s">
        <v>388</v>
      </c>
      <c r="AC1055" s="14"/>
    </row>
    <row r="1056" spans="2:29" ht="15" customHeight="1">
      <c r="B1056" s="46">
        <v>942</v>
      </c>
      <c r="C1056" s="46" t="s">
        <v>131</v>
      </c>
      <c r="D1056" s="46" t="b">
        <f>COUNTIF(Events!$B$2:$B$171, C1056) &gt; 0</f>
        <v>1</v>
      </c>
      <c r="E1056" s="46" t="s">
        <v>322</v>
      </c>
      <c r="F1056" s="46" t="s">
        <v>462</v>
      </c>
      <c r="J1056" s="46" t="str">
        <f>IF(I1056="","",_xlfn.LET(_xlpm.x,VLOOKUP(I1056,'2026-01-09_taxon-match'!$A$2:$N$81,4,FALSE),IF(_xlpm.x=0,"",_xlpm.x)))</f>
        <v/>
      </c>
      <c r="L1056" s="46" t="str">
        <f>IF(I1056="","",_xlfn.LET(_xlpm.x,VLOOKUP(I1056,'2026-01-09_taxon-match'!$A$2:$N$81,3,FALSE),IF(_xlpm.x=0,"",_xlpm.x)))</f>
        <v/>
      </c>
      <c r="M1056" s="46" t="str">
        <f>IF($I1056="","",_xlfn.LET(_xlpm.x,VLOOKUP($I1056,'2026-01-09_taxon-match'!$A$2:$N$81,5,FALSE),IF(_xlpm.x=0,"",_xlpm.x)))</f>
        <v/>
      </c>
      <c r="N1056" s="46" t="str">
        <f>IF($I1056="","",_xlfn.LET(_xlpm.x,VLOOKUP($I1056,'2026-01-09_taxon-match'!$A$2:$N$81,6,FALSE),IF(_xlpm.x=0,"",_xlpm.x)))</f>
        <v/>
      </c>
      <c r="O1056" s="46" t="str">
        <f>IF($I1056="","",_xlfn.LET(_xlpm.x,VLOOKUP($I1056,'2026-01-09_taxon-match'!$A$2:$N$81,7,FALSE),IF(_xlpm.x=0,"",_xlpm.x)))</f>
        <v/>
      </c>
      <c r="P1056" s="46" t="str">
        <f>IF($I1056="","",_xlfn.LET(_xlpm.x,VLOOKUP($I1056,'2026-01-09_taxon-match'!$A$2:$N$81,8,FALSE),IF(_xlpm.x=0,"",_xlpm.x)))</f>
        <v/>
      </c>
      <c r="Q1056" s="46" t="str">
        <f>IF($I1056="","",_xlfn.LET(_xlpm.x,VLOOKUP($I1056,'2026-01-09_taxon-match'!$A$2:$N$81,9,FALSE),IF(_xlpm.x=0,"",_xlpm.x)))</f>
        <v/>
      </c>
      <c r="R1056" s="46" t="str">
        <f>IF($I1056="","",_xlfn.LET(_xlpm.x,VLOOKUP($I1056,'2026-01-09_taxon-match'!$A$2:$N$81,10,FALSE),IF(_xlpm.x=0,"",_xlpm.x)))</f>
        <v/>
      </c>
      <c r="S1056" s="46" t="str">
        <f>IF($I1056="","",_xlfn.LET(_xlpm.x,VLOOKUP($I1056,'2026-01-09_taxon-match'!$A$2:$N$81,11,FALSE),IF(_xlpm.x=0,"",_xlpm.x)))</f>
        <v/>
      </c>
      <c r="T1056" s="46" t="str">
        <f>IF($I1056="","",_xlfn.LET(_xlpm.x,VLOOKUP($I1056,'2026-01-09_taxon-match'!$A$2:$N$81,13,FALSE),IF(_xlpm.x=0,"",_xlpm.x)))</f>
        <v/>
      </c>
      <c r="V1056" t="s">
        <v>39</v>
      </c>
      <c r="W1056" t="s">
        <v>46</v>
      </c>
      <c r="Y1056" s="46" t="str">
        <f>IF(V1056="","",_xlfn.LET(_xlpm.x,VLOOKUP(V1056,'Drop-down_menus'!$D$2:$E$13,2,FALSE),IF(_xlpm.x=0,"",_xlpm.x)))</f>
        <v>https://orcid.org/0009-0002-6669-2911</v>
      </c>
      <c r="Z1056" s="46" t="str">
        <f>IF(W1056="","",_xlfn.LET(_xlpm.x,VLOOKUP(W1056,'Drop-down_menus'!$D$2:$E$13,2,FALSE),IF(_xlpm.x=0,"",_xlpm.x)))</f>
        <v>https://orcid.org/0000-0003-0502-8101</v>
      </c>
      <c r="AA1056" s="46" t="str">
        <f>IF(X1056="","",_xlfn.LET(_xlpm.x,VLOOKUP(X1056,'Drop-down_menus'!$D$2:$E$13,2,FALSE),IF(_xlpm.x=0,"",_xlpm.x)))</f>
        <v/>
      </c>
      <c r="AB1056" s="14" t="s">
        <v>388</v>
      </c>
      <c r="AC1056" s="14"/>
    </row>
    <row r="1057" spans="2:29" ht="15" customHeight="1">
      <c r="B1057" s="46">
        <v>943</v>
      </c>
      <c r="C1057" s="46" t="s">
        <v>131</v>
      </c>
      <c r="D1057" s="46" t="b">
        <f>COUNTIF(Events!$B$2:$B$171, C1057) &gt; 0</f>
        <v>1</v>
      </c>
      <c r="E1057" s="46" t="s">
        <v>322</v>
      </c>
      <c r="F1057" s="46" t="s">
        <v>463</v>
      </c>
      <c r="J1057" s="46" t="str">
        <f>IF(I1057="","",_xlfn.LET(_xlpm.x,VLOOKUP(I1057,'2026-01-09_taxon-match'!$A$2:$N$81,4,FALSE),IF(_xlpm.x=0,"",_xlpm.x)))</f>
        <v/>
      </c>
      <c r="L1057" s="46" t="str">
        <f>IF(I1057="","",_xlfn.LET(_xlpm.x,VLOOKUP(I1057,'2026-01-09_taxon-match'!$A$2:$N$81,3,FALSE),IF(_xlpm.x=0,"",_xlpm.x)))</f>
        <v/>
      </c>
      <c r="M1057" s="46" t="str">
        <f>IF($I1057="","",_xlfn.LET(_xlpm.x,VLOOKUP($I1057,'2026-01-09_taxon-match'!$A$2:$N$81,5,FALSE),IF(_xlpm.x=0,"",_xlpm.x)))</f>
        <v/>
      </c>
      <c r="N1057" s="46" t="str">
        <f>IF($I1057="","",_xlfn.LET(_xlpm.x,VLOOKUP($I1057,'2026-01-09_taxon-match'!$A$2:$N$81,6,FALSE),IF(_xlpm.x=0,"",_xlpm.x)))</f>
        <v/>
      </c>
      <c r="O1057" s="46" t="str">
        <f>IF($I1057="","",_xlfn.LET(_xlpm.x,VLOOKUP($I1057,'2026-01-09_taxon-match'!$A$2:$N$81,7,FALSE),IF(_xlpm.x=0,"",_xlpm.x)))</f>
        <v/>
      </c>
      <c r="P1057" s="46" t="str">
        <f>IF($I1057="","",_xlfn.LET(_xlpm.x,VLOOKUP($I1057,'2026-01-09_taxon-match'!$A$2:$N$81,8,FALSE),IF(_xlpm.x=0,"",_xlpm.x)))</f>
        <v/>
      </c>
      <c r="Q1057" s="46" t="str">
        <f>IF($I1057="","",_xlfn.LET(_xlpm.x,VLOOKUP($I1057,'2026-01-09_taxon-match'!$A$2:$N$81,9,FALSE),IF(_xlpm.x=0,"",_xlpm.x)))</f>
        <v/>
      </c>
      <c r="R1057" s="46" t="str">
        <f>IF($I1057="","",_xlfn.LET(_xlpm.x,VLOOKUP($I1057,'2026-01-09_taxon-match'!$A$2:$N$81,10,FALSE),IF(_xlpm.x=0,"",_xlpm.x)))</f>
        <v/>
      </c>
      <c r="S1057" s="46" t="str">
        <f>IF($I1057="","",_xlfn.LET(_xlpm.x,VLOOKUP($I1057,'2026-01-09_taxon-match'!$A$2:$N$81,11,FALSE),IF(_xlpm.x=0,"",_xlpm.x)))</f>
        <v/>
      </c>
      <c r="T1057" s="46" t="str">
        <f>IF($I1057="","",_xlfn.LET(_xlpm.x,VLOOKUP($I1057,'2026-01-09_taxon-match'!$A$2:$N$81,13,FALSE),IF(_xlpm.x=0,"",_xlpm.x)))</f>
        <v/>
      </c>
      <c r="V1057" t="s">
        <v>39</v>
      </c>
      <c r="W1057" t="s">
        <v>46</v>
      </c>
      <c r="Y1057" s="46" t="str">
        <f>IF(V1057="","",_xlfn.LET(_xlpm.x,VLOOKUP(V1057,'Drop-down_menus'!$D$2:$E$13,2,FALSE),IF(_xlpm.x=0,"",_xlpm.x)))</f>
        <v>https://orcid.org/0009-0002-6669-2911</v>
      </c>
      <c r="Z1057" s="46" t="str">
        <f>IF(W1057="","",_xlfn.LET(_xlpm.x,VLOOKUP(W1057,'Drop-down_menus'!$D$2:$E$13,2,FALSE),IF(_xlpm.x=0,"",_xlpm.x)))</f>
        <v>https://orcid.org/0000-0003-0502-8101</v>
      </c>
      <c r="AA1057" s="46" t="str">
        <f>IF(X1057="","",_xlfn.LET(_xlpm.x,VLOOKUP(X1057,'Drop-down_menus'!$D$2:$E$13,2,FALSE),IF(_xlpm.x=0,"",_xlpm.x)))</f>
        <v/>
      </c>
      <c r="AB1057" s="14" t="s">
        <v>388</v>
      </c>
      <c r="AC1057" s="14"/>
    </row>
    <row r="1058" spans="2:29" ht="15" customHeight="1">
      <c r="B1058" s="46">
        <v>944</v>
      </c>
      <c r="C1058" s="46" t="s">
        <v>131</v>
      </c>
      <c r="D1058" s="46" t="b">
        <f>COUNTIF(Events!$B$2:$B$171, C1058) &gt; 0</f>
        <v>1</v>
      </c>
      <c r="E1058" s="46" t="s">
        <v>322</v>
      </c>
      <c r="F1058" s="46" t="s">
        <v>464</v>
      </c>
      <c r="J1058" s="46" t="str">
        <f>IF(I1058="","",_xlfn.LET(_xlpm.x,VLOOKUP(I1058,'2026-01-09_taxon-match'!$A$2:$N$81,4,FALSE),IF(_xlpm.x=0,"",_xlpm.x)))</f>
        <v/>
      </c>
      <c r="L1058" s="46" t="str">
        <f>IF(I1058="","",_xlfn.LET(_xlpm.x,VLOOKUP(I1058,'2026-01-09_taxon-match'!$A$2:$N$81,3,FALSE),IF(_xlpm.x=0,"",_xlpm.x)))</f>
        <v/>
      </c>
      <c r="M1058" s="46" t="str">
        <f>IF($I1058="","",_xlfn.LET(_xlpm.x,VLOOKUP($I1058,'2026-01-09_taxon-match'!$A$2:$N$81,5,FALSE),IF(_xlpm.x=0,"",_xlpm.x)))</f>
        <v/>
      </c>
      <c r="N1058" s="46" t="str">
        <f>IF($I1058="","",_xlfn.LET(_xlpm.x,VLOOKUP($I1058,'2026-01-09_taxon-match'!$A$2:$N$81,6,FALSE),IF(_xlpm.x=0,"",_xlpm.x)))</f>
        <v/>
      </c>
      <c r="O1058" s="46" t="str">
        <f>IF($I1058="","",_xlfn.LET(_xlpm.x,VLOOKUP($I1058,'2026-01-09_taxon-match'!$A$2:$N$81,7,FALSE),IF(_xlpm.x=0,"",_xlpm.x)))</f>
        <v/>
      </c>
      <c r="P1058" s="46" t="str">
        <f>IF($I1058="","",_xlfn.LET(_xlpm.x,VLOOKUP($I1058,'2026-01-09_taxon-match'!$A$2:$N$81,8,FALSE),IF(_xlpm.x=0,"",_xlpm.x)))</f>
        <v/>
      </c>
      <c r="Q1058" s="46" t="str">
        <f>IF($I1058="","",_xlfn.LET(_xlpm.x,VLOOKUP($I1058,'2026-01-09_taxon-match'!$A$2:$N$81,9,FALSE),IF(_xlpm.x=0,"",_xlpm.x)))</f>
        <v/>
      </c>
      <c r="R1058" s="46" t="str">
        <f>IF($I1058="","",_xlfn.LET(_xlpm.x,VLOOKUP($I1058,'2026-01-09_taxon-match'!$A$2:$N$81,10,FALSE),IF(_xlpm.x=0,"",_xlpm.x)))</f>
        <v/>
      </c>
      <c r="S1058" s="46" t="str">
        <f>IF($I1058="","",_xlfn.LET(_xlpm.x,VLOOKUP($I1058,'2026-01-09_taxon-match'!$A$2:$N$81,11,FALSE),IF(_xlpm.x=0,"",_xlpm.x)))</f>
        <v/>
      </c>
      <c r="T1058" s="46" t="str">
        <f>IF($I1058="","",_xlfn.LET(_xlpm.x,VLOOKUP($I1058,'2026-01-09_taxon-match'!$A$2:$N$81,13,FALSE),IF(_xlpm.x=0,"",_xlpm.x)))</f>
        <v/>
      </c>
      <c r="V1058" t="s">
        <v>39</v>
      </c>
      <c r="W1058" t="s">
        <v>46</v>
      </c>
      <c r="Y1058" s="46" t="str">
        <f>IF(V1058="","",_xlfn.LET(_xlpm.x,VLOOKUP(V1058,'Drop-down_menus'!$D$2:$E$13,2,FALSE),IF(_xlpm.x=0,"",_xlpm.x)))</f>
        <v>https://orcid.org/0009-0002-6669-2911</v>
      </c>
      <c r="Z1058" s="46" t="str">
        <f>IF(W1058="","",_xlfn.LET(_xlpm.x,VLOOKUP(W1058,'Drop-down_menus'!$D$2:$E$13,2,FALSE),IF(_xlpm.x=0,"",_xlpm.x)))</f>
        <v>https://orcid.org/0000-0003-0502-8101</v>
      </c>
      <c r="AA1058" s="46" t="str">
        <f>IF(X1058="","",_xlfn.LET(_xlpm.x,VLOOKUP(X1058,'Drop-down_menus'!$D$2:$E$13,2,FALSE),IF(_xlpm.x=0,"",_xlpm.x)))</f>
        <v/>
      </c>
      <c r="AB1058" s="14" t="s">
        <v>388</v>
      </c>
      <c r="AC1058" s="14"/>
    </row>
    <row r="1059" spans="2:29" ht="15" customHeight="1">
      <c r="B1059" s="46">
        <v>945</v>
      </c>
      <c r="C1059" s="46" t="s">
        <v>131</v>
      </c>
      <c r="D1059" s="46" t="b">
        <f>COUNTIF(Events!$B$2:$B$171, C1059) &gt; 0</f>
        <v>1</v>
      </c>
      <c r="E1059" s="46" t="s">
        <v>322</v>
      </c>
      <c r="F1059" s="46" t="s">
        <v>465</v>
      </c>
      <c r="J1059" s="46" t="str">
        <f>IF(I1059="","",_xlfn.LET(_xlpm.x,VLOOKUP(I1059,'2026-01-09_taxon-match'!$A$2:$N$81,4,FALSE),IF(_xlpm.x=0,"",_xlpm.x)))</f>
        <v/>
      </c>
      <c r="L1059" s="46" t="str">
        <f>IF(I1059="","",_xlfn.LET(_xlpm.x,VLOOKUP(I1059,'2026-01-09_taxon-match'!$A$2:$N$81,3,FALSE),IF(_xlpm.x=0,"",_xlpm.x)))</f>
        <v/>
      </c>
      <c r="M1059" s="46" t="str">
        <f>IF($I1059="","",_xlfn.LET(_xlpm.x,VLOOKUP($I1059,'2026-01-09_taxon-match'!$A$2:$N$81,5,FALSE),IF(_xlpm.x=0,"",_xlpm.x)))</f>
        <v/>
      </c>
      <c r="N1059" s="46" t="str">
        <f>IF($I1059="","",_xlfn.LET(_xlpm.x,VLOOKUP($I1059,'2026-01-09_taxon-match'!$A$2:$N$81,6,FALSE),IF(_xlpm.x=0,"",_xlpm.x)))</f>
        <v/>
      </c>
      <c r="O1059" s="46" t="str">
        <f>IF($I1059="","",_xlfn.LET(_xlpm.x,VLOOKUP($I1059,'2026-01-09_taxon-match'!$A$2:$N$81,7,FALSE),IF(_xlpm.x=0,"",_xlpm.x)))</f>
        <v/>
      </c>
      <c r="P1059" s="46" t="str">
        <f>IF($I1059="","",_xlfn.LET(_xlpm.x,VLOOKUP($I1059,'2026-01-09_taxon-match'!$A$2:$N$81,8,FALSE),IF(_xlpm.x=0,"",_xlpm.x)))</f>
        <v/>
      </c>
      <c r="Q1059" s="46" t="str">
        <f>IF($I1059="","",_xlfn.LET(_xlpm.x,VLOOKUP($I1059,'2026-01-09_taxon-match'!$A$2:$N$81,9,FALSE),IF(_xlpm.x=0,"",_xlpm.x)))</f>
        <v/>
      </c>
      <c r="R1059" s="46" t="str">
        <f>IF($I1059="","",_xlfn.LET(_xlpm.x,VLOOKUP($I1059,'2026-01-09_taxon-match'!$A$2:$N$81,10,FALSE),IF(_xlpm.x=0,"",_xlpm.x)))</f>
        <v/>
      </c>
      <c r="S1059" s="46" t="str">
        <f>IF($I1059="","",_xlfn.LET(_xlpm.x,VLOOKUP($I1059,'2026-01-09_taxon-match'!$A$2:$N$81,11,FALSE),IF(_xlpm.x=0,"",_xlpm.x)))</f>
        <v/>
      </c>
      <c r="T1059" s="46" t="str">
        <f>IF($I1059="","",_xlfn.LET(_xlpm.x,VLOOKUP($I1059,'2026-01-09_taxon-match'!$A$2:$N$81,13,FALSE),IF(_xlpm.x=0,"",_xlpm.x)))</f>
        <v/>
      </c>
      <c r="V1059" t="s">
        <v>39</v>
      </c>
      <c r="W1059" t="s">
        <v>46</v>
      </c>
      <c r="Y1059" s="46" t="str">
        <f>IF(V1059="","",_xlfn.LET(_xlpm.x,VLOOKUP(V1059,'Drop-down_menus'!$D$2:$E$13,2,FALSE),IF(_xlpm.x=0,"",_xlpm.x)))</f>
        <v>https://orcid.org/0009-0002-6669-2911</v>
      </c>
      <c r="Z1059" s="46" t="str">
        <f>IF(W1059="","",_xlfn.LET(_xlpm.x,VLOOKUP(W1059,'Drop-down_menus'!$D$2:$E$13,2,FALSE),IF(_xlpm.x=0,"",_xlpm.x)))</f>
        <v>https://orcid.org/0000-0003-0502-8101</v>
      </c>
      <c r="AA1059" s="46" t="str">
        <f>IF(X1059="","",_xlfn.LET(_xlpm.x,VLOOKUP(X1059,'Drop-down_menus'!$D$2:$E$13,2,FALSE),IF(_xlpm.x=0,"",_xlpm.x)))</f>
        <v/>
      </c>
      <c r="AB1059" s="14" t="s">
        <v>388</v>
      </c>
      <c r="AC1059" s="14"/>
    </row>
    <row r="1060" spans="2:29" ht="15" customHeight="1">
      <c r="B1060" s="46">
        <v>946</v>
      </c>
      <c r="C1060" s="46" t="s">
        <v>131</v>
      </c>
      <c r="D1060" s="46" t="b">
        <f>COUNTIF(Events!$B$2:$B$171, C1060) &gt; 0</f>
        <v>1</v>
      </c>
      <c r="E1060" s="46" t="s">
        <v>322</v>
      </c>
      <c r="F1060" s="46" t="s">
        <v>466</v>
      </c>
      <c r="J1060" s="46" t="str">
        <f>IF(I1060="","",_xlfn.LET(_xlpm.x,VLOOKUP(I1060,'2026-01-09_taxon-match'!$A$2:$N$81,4,FALSE),IF(_xlpm.x=0,"",_xlpm.x)))</f>
        <v/>
      </c>
      <c r="L1060" s="46" t="str">
        <f>IF(I1060="","",_xlfn.LET(_xlpm.x,VLOOKUP(I1060,'2026-01-09_taxon-match'!$A$2:$N$81,3,FALSE),IF(_xlpm.x=0,"",_xlpm.x)))</f>
        <v/>
      </c>
      <c r="M1060" s="46" t="str">
        <f>IF($I1060="","",_xlfn.LET(_xlpm.x,VLOOKUP($I1060,'2026-01-09_taxon-match'!$A$2:$N$81,5,FALSE),IF(_xlpm.x=0,"",_xlpm.x)))</f>
        <v/>
      </c>
      <c r="N1060" s="46" t="str">
        <f>IF($I1060="","",_xlfn.LET(_xlpm.x,VLOOKUP($I1060,'2026-01-09_taxon-match'!$A$2:$N$81,6,FALSE),IF(_xlpm.x=0,"",_xlpm.x)))</f>
        <v/>
      </c>
      <c r="O1060" s="46" t="str">
        <f>IF($I1060="","",_xlfn.LET(_xlpm.x,VLOOKUP($I1060,'2026-01-09_taxon-match'!$A$2:$N$81,7,FALSE),IF(_xlpm.x=0,"",_xlpm.x)))</f>
        <v/>
      </c>
      <c r="P1060" s="46" t="str">
        <f>IF($I1060="","",_xlfn.LET(_xlpm.x,VLOOKUP($I1060,'2026-01-09_taxon-match'!$A$2:$N$81,8,FALSE),IF(_xlpm.x=0,"",_xlpm.x)))</f>
        <v/>
      </c>
      <c r="Q1060" s="46" t="str">
        <f>IF($I1060="","",_xlfn.LET(_xlpm.x,VLOOKUP($I1060,'2026-01-09_taxon-match'!$A$2:$N$81,9,FALSE),IF(_xlpm.x=0,"",_xlpm.x)))</f>
        <v/>
      </c>
      <c r="R1060" s="46" t="str">
        <f>IF($I1060="","",_xlfn.LET(_xlpm.x,VLOOKUP($I1060,'2026-01-09_taxon-match'!$A$2:$N$81,10,FALSE),IF(_xlpm.x=0,"",_xlpm.x)))</f>
        <v/>
      </c>
      <c r="S1060" s="46" t="str">
        <f>IF($I1060="","",_xlfn.LET(_xlpm.x,VLOOKUP($I1060,'2026-01-09_taxon-match'!$A$2:$N$81,11,FALSE),IF(_xlpm.x=0,"",_xlpm.x)))</f>
        <v/>
      </c>
      <c r="T1060" s="46" t="str">
        <f>IF($I1060="","",_xlfn.LET(_xlpm.x,VLOOKUP($I1060,'2026-01-09_taxon-match'!$A$2:$N$81,13,FALSE),IF(_xlpm.x=0,"",_xlpm.x)))</f>
        <v/>
      </c>
      <c r="V1060" t="s">
        <v>39</v>
      </c>
      <c r="W1060" t="s">
        <v>46</v>
      </c>
      <c r="Y1060" s="46" t="str">
        <f>IF(V1060="","",_xlfn.LET(_xlpm.x,VLOOKUP(V1060,'Drop-down_menus'!$D$2:$E$13,2,FALSE),IF(_xlpm.x=0,"",_xlpm.x)))</f>
        <v>https://orcid.org/0009-0002-6669-2911</v>
      </c>
      <c r="Z1060" s="46" t="str">
        <f>IF(W1060="","",_xlfn.LET(_xlpm.x,VLOOKUP(W1060,'Drop-down_menus'!$D$2:$E$13,2,FALSE),IF(_xlpm.x=0,"",_xlpm.x)))</f>
        <v>https://orcid.org/0000-0003-0502-8101</v>
      </c>
      <c r="AA1060" s="46" t="str">
        <f>IF(X1060="","",_xlfn.LET(_xlpm.x,VLOOKUP(X1060,'Drop-down_menus'!$D$2:$E$13,2,FALSE),IF(_xlpm.x=0,"",_xlpm.x)))</f>
        <v/>
      </c>
      <c r="AB1060" s="14" t="s">
        <v>388</v>
      </c>
      <c r="AC1060" s="14"/>
    </row>
    <row r="1061" spans="2:29" ht="15" customHeight="1">
      <c r="B1061" s="46">
        <v>947</v>
      </c>
      <c r="C1061" s="46" t="s">
        <v>131</v>
      </c>
      <c r="D1061" s="46" t="b">
        <f>COUNTIF(Events!$B$2:$B$171, C1061) &gt; 0</f>
        <v>1</v>
      </c>
      <c r="E1061" s="46" t="s">
        <v>322</v>
      </c>
      <c r="F1061" s="46" t="s">
        <v>467</v>
      </c>
      <c r="J1061" s="46" t="str">
        <f>IF(I1061="","",_xlfn.LET(_xlpm.x,VLOOKUP(I1061,'2026-01-09_taxon-match'!$A$2:$N$81,4,FALSE),IF(_xlpm.x=0,"",_xlpm.x)))</f>
        <v/>
      </c>
      <c r="L1061" s="46" t="str">
        <f>IF(I1061="","",_xlfn.LET(_xlpm.x,VLOOKUP(I1061,'2026-01-09_taxon-match'!$A$2:$N$81,3,FALSE),IF(_xlpm.x=0,"",_xlpm.x)))</f>
        <v/>
      </c>
      <c r="M1061" s="46" t="str">
        <f>IF($I1061="","",_xlfn.LET(_xlpm.x,VLOOKUP($I1061,'2026-01-09_taxon-match'!$A$2:$N$81,5,FALSE),IF(_xlpm.x=0,"",_xlpm.x)))</f>
        <v/>
      </c>
      <c r="N1061" s="46" t="str">
        <f>IF($I1061="","",_xlfn.LET(_xlpm.x,VLOOKUP($I1061,'2026-01-09_taxon-match'!$A$2:$N$81,6,FALSE),IF(_xlpm.x=0,"",_xlpm.x)))</f>
        <v/>
      </c>
      <c r="O1061" s="46" t="str">
        <f>IF($I1061="","",_xlfn.LET(_xlpm.x,VLOOKUP($I1061,'2026-01-09_taxon-match'!$A$2:$N$81,7,FALSE),IF(_xlpm.x=0,"",_xlpm.x)))</f>
        <v/>
      </c>
      <c r="P1061" s="46" t="str">
        <f>IF($I1061="","",_xlfn.LET(_xlpm.x,VLOOKUP($I1061,'2026-01-09_taxon-match'!$A$2:$N$81,8,FALSE),IF(_xlpm.x=0,"",_xlpm.x)))</f>
        <v/>
      </c>
      <c r="Q1061" s="46" t="str">
        <f>IF($I1061="","",_xlfn.LET(_xlpm.x,VLOOKUP($I1061,'2026-01-09_taxon-match'!$A$2:$N$81,9,FALSE),IF(_xlpm.x=0,"",_xlpm.x)))</f>
        <v/>
      </c>
      <c r="R1061" s="46" t="str">
        <f>IF($I1061="","",_xlfn.LET(_xlpm.x,VLOOKUP($I1061,'2026-01-09_taxon-match'!$A$2:$N$81,10,FALSE),IF(_xlpm.x=0,"",_xlpm.x)))</f>
        <v/>
      </c>
      <c r="S1061" s="46" t="str">
        <f>IF($I1061="","",_xlfn.LET(_xlpm.x,VLOOKUP($I1061,'2026-01-09_taxon-match'!$A$2:$N$81,11,FALSE),IF(_xlpm.x=0,"",_xlpm.x)))</f>
        <v/>
      </c>
      <c r="T1061" s="46" t="str">
        <f>IF($I1061="","",_xlfn.LET(_xlpm.x,VLOOKUP($I1061,'2026-01-09_taxon-match'!$A$2:$N$81,13,FALSE),IF(_xlpm.x=0,"",_xlpm.x)))</f>
        <v/>
      </c>
      <c r="V1061" t="s">
        <v>39</v>
      </c>
      <c r="W1061" t="s">
        <v>46</v>
      </c>
      <c r="Y1061" s="46" t="str">
        <f>IF(V1061="","",_xlfn.LET(_xlpm.x,VLOOKUP(V1061,'Drop-down_menus'!$D$2:$E$13,2,FALSE),IF(_xlpm.x=0,"",_xlpm.x)))</f>
        <v>https://orcid.org/0009-0002-6669-2911</v>
      </c>
      <c r="Z1061" s="46" t="str">
        <f>IF(W1061="","",_xlfn.LET(_xlpm.x,VLOOKUP(W1061,'Drop-down_menus'!$D$2:$E$13,2,FALSE),IF(_xlpm.x=0,"",_xlpm.x)))</f>
        <v>https://orcid.org/0000-0003-0502-8101</v>
      </c>
      <c r="AA1061" s="46" t="str">
        <f>IF(X1061="","",_xlfn.LET(_xlpm.x,VLOOKUP(X1061,'Drop-down_menus'!$D$2:$E$13,2,FALSE),IF(_xlpm.x=0,"",_xlpm.x)))</f>
        <v/>
      </c>
      <c r="AB1061" s="14" t="s">
        <v>388</v>
      </c>
      <c r="AC1061" s="14"/>
    </row>
    <row r="1062" spans="2:29" ht="15" customHeight="1">
      <c r="B1062" s="46">
        <v>948</v>
      </c>
      <c r="C1062" s="46" t="s">
        <v>131</v>
      </c>
      <c r="D1062" s="46" t="b">
        <f>COUNTIF(Events!$B$2:$B$171, C1062) &gt; 0</f>
        <v>1</v>
      </c>
      <c r="E1062" s="46" t="s">
        <v>322</v>
      </c>
      <c r="F1062" s="46" t="s">
        <v>468</v>
      </c>
      <c r="J1062" s="46" t="str">
        <f>IF(I1062="","",_xlfn.LET(_xlpm.x,VLOOKUP(I1062,'2026-01-09_taxon-match'!$A$2:$N$81,4,FALSE),IF(_xlpm.x=0,"",_xlpm.x)))</f>
        <v/>
      </c>
      <c r="L1062" s="46" t="str">
        <f>IF(I1062="","",_xlfn.LET(_xlpm.x,VLOOKUP(I1062,'2026-01-09_taxon-match'!$A$2:$N$81,3,FALSE),IF(_xlpm.x=0,"",_xlpm.x)))</f>
        <v/>
      </c>
      <c r="M1062" s="46" t="str">
        <f>IF($I1062="","",_xlfn.LET(_xlpm.x,VLOOKUP($I1062,'2026-01-09_taxon-match'!$A$2:$N$81,5,FALSE),IF(_xlpm.x=0,"",_xlpm.x)))</f>
        <v/>
      </c>
      <c r="N1062" s="46" t="str">
        <f>IF($I1062="","",_xlfn.LET(_xlpm.x,VLOOKUP($I1062,'2026-01-09_taxon-match'!$A$2:$N$81,6,FALSE),IF(_xlpm.x=0,"",_xlpm.x)))</f>
        <v/>
      </c>
      <c r="O1062" s="46" t="str">
        <f>IF($I1062="","",_xlfn.LET(_xlpm.x,VLOOKUP($I1062,'2026-01-09_taxon-match'!$A$2:$N$81,7,FALSE),IF(_xlpm.x=0,"",_xlpm.x)))</f>
        <v/>
      </c>
      <c r="P1062" s="46" t="str">
        <f>IF($I1062="","",_xlfn.LET(_xlpm.x,VLOOKUP($I1062,'2026-01-09_taxon-match'!$A$2:$N$81,8,FALSE),IF(_xlpm.x=0,"",_xlpm.x)))</f>
        <v/>
      </c>
      <c r="Q1062" s="46" t="str">
        <f>IF($I1062="","",_xlfn.LET(_xlpm.x,VLOOKUP($I1062,'2026-01-09_taxon-match'!$A$2:$N$81,9,FALSE),IF(_xlpm.x=0,"",_xlpm.x)))</f>
        <v/>
      </c>
      <c r="R1062" s="46" t="str">
        <f>IF($I1062="","",_xlfn.LET(_xlpm.x,VLOOKUP($I1062,'2026-01-09_taxon-match'!$A$2:$N$81,10,FALSE),IF(_xlpm.x=0,"",_xlpm.x)))</f>
        <v/>
      </c>
      <c r="S1062" s="46" t="str">
        <f>IF($I1062="","",_xlfn.LET(_xlpm.x,VLOOKUP($I1062,'2026-01-09_taxon-match'!$A$2:$N$81,11,FALSE),IF(_xlpm.x=0,"",_xlpm.x)))</f>
        <v/>
      </c>
      <c r="T1062" s="46" t="str">
        <f>IF($I1062="","",_xlfn.LET(_xlpm.x,VLOOKUP($I1062,'2026-01-09_taxon-match'!$A$2:$N$81,13,FALSE),IF(_xlpm.x=0,"",_xlpm.x)))</f>
        <v/>
      </c>
      <c r="V1062" t="s">
        <v>39</v>
      </c>
      <c r="W1062" t="s">
        <v>46</v>
      </c>
      <c r="Y1062" s="46" t="str">
        <f>IF(V1062="","",_xlfn.LET(_xlpm.x,VLOOKUP(V1062,'Drop-down_menus'!$D$2:$E$13,2,FALSE),IF(_xlpm.x=0,"",_xlpm.x)))</f>
        <v>https://orcid.org/0009-0002-6669-2911</v>
      </c>
      <c r="Z1062" s="46" t="str">
        <f>IF(W1062="","",_xlfn.LET(_xlpm.x,VLOOKUP(W1062,'Drop-down_menus'!$D$2:$E$13,2,FALSE),IF(_xlpm.x=0,"",_xlpm.x)))</f>
        <v>https://orcid.org/0000-0003-0502-8101</v>
      </c>
      <c r="AA1062" s="46" t="str">
        <f>IF(X1062="","",_xlfn.LET(_xlpm.x,VLOOKUP(X1062,'Drop-down_menus'!$D$2:$E$13,2,FALSE),IF(_xlpm.x=0,"",_xlpm.x)))</f>
        <v/>
      </c>
      <c r="AB1062" s="14" t="s">
        <v>388</v>
      </c>
      <c r="AC1062" s="14"/>
    </row>
    <row r="1063" spans="2:29" ht="15" customHeight="1">
      <c r="B1063" s="46">
        <v>949</v>
      </c>
      <c r="C1063" s="46" t="s">
        <v>131</v>
      </c>
      <c r="D1063" s="46" t="b">
        <f>COUNTIF(Events!$B$2:$B$171, C1063) &gt; 0</f>
        <v>1</v>
      </c>
      <c r="E1063" s="46" t="s">
        <v>322</v>
      </c>
      <c r="F1063" s="46" t="s">
        <v>469</v>
      </c>
      <c r="J1063" s="46" t="str">
        <f>IF(I1063="","",_xlfn.LET(_xlpm.x,VLOOKUP(I1063,'2026-01-09_taxon-match'!$A$2:$N$81,4,FALSE),IF(_xlpm.x=0,"",_xlpm.x)))</f>
        <v/>
      </c>
      <c r="L1063" s="46" t="str">
        <f>IF(I1063="","",_xlfn.LET(_xlpm.x,VLOOKUP(I1063,'2026-01-09_taxon-match'!$A$2:$N$81,3,FALSE),IF(_xlpm.x=0,"",_xlpm.x)))</f>
        <v/>
      </c>
      <c r="M1063" s="46" t="str">
        <f>IF($I1063="","",_xlfn.LET(_xlpm.x,VLOOKUP($I1063,'2026-01-09_taxon-match'!$A$2:$N$81,5,FALSE),IF(_xlpm.x=0,"",_xlpm.x)))</f>
        <v/>
      </c>
      <c r="N1063" s="46" t="str">
        <f>IF($I1063="","",_xlfn.LET(_xlpm.x,VLOOKUP($I1063,'2026-01-09_taxon-match'!$A$2:$N$81,6,FALSE),IF(_xlpm.x=0,"",_xlpm.x)))</f>
        <v/>
      </c>
      <c r="O1063" s="46" t="str">
        <f>IF($I1063="","",_xlfn.LET(_xlpm.x,VLOOKUP($I1063,'2026-01-09_taxon-match'!$A$2:$N$81,7,FALSE),IF(_xlpm.x=0,"",_xlpm.x)))</f>
        <v/>
      </c>
      <c r="P1063" s="46" t="str">
        <f>IF($I1063="","",_xlfn.LET(_xlpm.x,VLOOKUP($I1063,'2026-01-09_taxon-match'!$A$2:$N$81,8,FALSE),IF(_xlpm.x=0,"",_xlpm.x)))</f>
        <v/>
      </c>
      <c r="Q1063" s="46" t="str">
        <f>IF($I1063="","",_xlfn.LET(_xlpm.x,VLOOKUP($I1063,'2026-01-09_taxon-match'!$A$2:$N$81,9,FALSE),IF(_xlpm.x=0,"",_xlpm.x)))</f>
        <v/>
      </c>
      <c r="R1063" s="46" t="str">
        <f>IF($I1063="","",_xlfn.LET(_xlpm.x,VLOOKUP($I1063,'2026-01-09_taxon-match'!$A$2:$N$81,10,FALSE),IF(_xlpm.x=0,"",_xlpm.x)))</f>
        <v/>
      </c>
      <c r="S1063" s="46" t="str">
        <f>IF($I1063="","",_xlfn.LET(_xlpm.x,VLOOKUP($I1063,'2026-01-09_taxon-match'!$A$2:$N$81,11,FALSE),IF(_xlpm.x=0,"",_xlpm.x)))</f>
        <v/>
      </c>
      <c r="T1063" s="46" t="str">
        <f>IF($I1063="","",_xlfn.LET(_xlpm.x,VLOOKUP($I1063,'2026-01-09_taxon-match'!$A$2:$N$81,13,FALSE),IF(_xlpm.x=0,"",_xlpm.x)))</f>
        <v/>
      </c>
      <c r="V1063" t="s">
        <v>39</v>
      </c>
      <c r="W1063" t="s">
        <v>46</v>
      </c>
      <c r="Y1063" s="46" t="str">
        <f>IF(V1063="","",_xlfn.LET(_xlpm.x,VLOOKUP(V1063,'Drop-down_menus'!$D$2:$E$13,2,FALSE),IF(_xlpm.x=0,"",_xlpm.x)))</f>
        <v>https://orcid.org/0009-0002-6669-2911</v>
      </c>
      <c r="Z1063" s="46" t="str">
        <f>IF(W1063="","",_xlfn.LET(_xlpm.x,VLOOKUP(W1063,'Drop-down_menus'!$D$2:$E$13,2,FALSE),IF(_xlpm.x=0,"",_xlpm.x)))</f>
        <v>https://orcid.org/0000-0003-0502-8101</v>
      </c>
      <c r="AA1063" s="46" t="str">
        <f>IF(X1063="","",_xlfn.LET(_xlpm.x,VLOOKUP(X1063,'Drop-down_menus'!$D$2:$E$13,2,FALSE),IF(_xlpm.x=0,"",_xlpm.x)))</f>
        <v/>
      </c>
      <c r="AB1063" s="14" t="s">
        <v>388</v>
      </c>
      <c r="AC1063" s="14"/>
    </row>
    <row r="1064" spans="2:29" ht="15" customHeight="1">
      <c r="B1064" s="46">
        <v>950</v>
      </c>
      <c r="C1064" s="46" t="s">
        <v>131</v>
      </c>
      <c r="D1064" s="46" t="b">
        <f>COUNTIF(Events!$B$2:$B$171, C1064) &gt; 0</f>
        <v>1</v>
      </c>
      <c r="E1064" s="46" t="s">
        <v>322</v>
      </c>
      <c r="F1064" s="46" t="s">
        <v>470</v>
      </c>
      <c r="J1064" s="46" t="str">
        <f>IF(I1064="","",_xlfn.LET(_xlpm.x,VLOOKUP(I1064,'2026-01-09_taxon-match'!$A$2:$N$81,4,FALSE),IF(_xlpm.x=0,"",_xlpm.x)))</f>
        <v/>
      </c>
      <c r="L1064" s="46" t="str">
        <f>IF(I1064="","",_xlfn.LET(_xlpm.x,VLOOKUP(I1064,'2026-01-09_taxon-match'!$A$2:$N$81,3,FALSE),IF(_xlpm.x=0,"",_xlpm.x)))</f>
        <v/>
      </c>
      <c r="M1064" s="46" t="str">
        <f>IF($I1064="","",_xlfn.LET(_xlpm.x,VLOOKUP($I1064,'2026-01-09_taxon-match'!$A$2:$N$81,5,FALSE),IF(_xlpm.x=0,"",_xlpm.x)))</f>
        <v/>
      </c>
      <c r="N1064" s="46" t="str">
        <f>IF($I1064="","",_xlfn.LET(_xlpm.x,VLOOKUP($I1064,'2026-01-09_taxon-match'!$A$2:$N$81,6,FALSE),IF(_xlpm.x=0,"",_xlpm.x)))</f>
        <v/>
      </c>
      <c r="O1064" s="46" t="str">
        <f>IF($I1064="","",_xlfn.LET(_xlpm.x,VLOOKUP($I1064,'2026-01-09_taxon-match'!$A$2:$N$81,7,FALSE),IF(_xlpm.x=0,"",_xlpm.x)))</f>
        <v/>
      </c>
      <c r="P1064" s="46" t="str">
        <f>IF($I1064="","",_xlfn.LET(_xlpm.x,VLOOKUP($I1064,'2026-01-09_taxon-match'!$A$2:$N$81,8,FALSE),IF(_xlpm.x=0,"",_xlpm.x)))</f>
        <v/>
      </c>
      <c r="Q1064" s="46" t="str">
        <f>IF($I1064="","",_xlfn.LET(_xlpm.x,VLOOKUP($I1064,'2026-01-09_taxon-match'!$A$2:$N$81,9,FALSE),IF(_xlpm.x=0,"",_xlpm.x)))</f>
        <v/>
      </c>
      <c r="R1064" s="46" t="str">
        <f>IF($I1064="","",_xlfn.LET(_xlpm.x,VLOOKUP($I1064,'2026-01-09_taxon-match'!$A$2:$N$81,10,FALSE),IF(_xlpm.x=0,"",_xlpm.x)))</f>
        <v/>
      </c>
      <c r="S1064" s="46" t="str">
        <f>IF($I1064="","",_xlfn.LET(_xlpm.x,VLOOKUP($I1064,'2026-01-09_taxon-match'!$A$2:$N$81,11,FALSE),IF(_xlpm.x=0,"",_xlpm.x)))</f>
        <v/>
      </c>
      <c r="T1064" s="46" t="str">
        <f>IF($I1064="","",_xlfn.LET(_xlpm.x,VLOOKUP($I1064,'2026-01-09_taxon-match'!$A$2:$N$81,13,FALSE),IF(_xlpm.x=0,"",_xlpm.x)))</f>
        <v/>
      </c>
      <c r="V1064" t="s">
        <v>39</v>
      </c>
      <c r="W1064" t="s">
        <v>46</v>
      </c>
      <c r="Y1064" s="46" t="str">
        <f>IF(V1064="","",_xlfn.LET(_xlpm.x,VLOOKUP(V1064,'Drop-down_menus'!$D$2:$E$13,2,FALSE),IF(_xlpm.x=0,"",_xlpm.x)))</f>
        <v>https://orcid.org/0009-0002-6669-2911</v>
      </c>
      <c r="Z1064" s="46" t="str">
        <f>IF(W1064="","",_xlfn.LET(_xlpm.x,VLOOKUP(W1064,'Drop-down_menus'!$D$2:$E$13,2,FALSE),IF(_xlpm.x=0,"",_xlpm.x)))</f>
        <v>https://orcid.org/0000-0003-0502-8101</v>
      </c>
      <c r="AA1064" s="46" t="str">
        <f>IF(X1064="","",_xlfn.LET(_xlpm.x,VLOOKUP(X1064,'Drop-down_menus'!$D$2:$E$13,2,FALSE),IF(_xlpm.x=0,"",_xlpm.x)))</f>
        <v/>
      </c>
      <c r="AB1064" s="14" t="s">
        <v>388</v>
      </c>
      <c r="AC1064" s="14"/>
    </row>
    <row r="1065" spans="2:29" ht="15" customHeight="1">
      <c r="B1065" s="46">
        <v>951</v>
      </c>
      <c r="C1065" s="46" t="s">
        <v>131</v>
      </c>
      <c r="D1065" s="46" t="b">
        <f>COUNTIF(Events!$B$2:$B$171, C1065) &gt; 0</f>
        <v>1</v>
      </c>
      <c r="E1065" s="46" t="s">
        <v>322</v>
      </c>
      <c r="F1065" s="46" t="s">
        <v>471</v>
      </c>
      <c r="J1065" s="46" t="str">
        <f>IF(I1065="","",_xlfn.LET(_xlpm.x,VLOOKUP(I1065,'2026-01-09_taxon-match'!$A$2:$N$81,4,FALSE),IF(_xlpm.x=0,"",_xlpm.x)))</f>
        <v/>
      </c>
      <c r="L1065" s="46" t="str">
        <f>IF(I1065="","",_xlfn.LET(_xlpm.x,VLOOKUP(I1065,'2026-01-09_taxon-match'!$A$2:$N$81,3,FALSE),IF(_xlpm.x=0,"",_xlpm.x)))</f>
        <v/>
      </c>
      <c r="M1065" s="46" t="str">
        <f>IF($I1065="","",_xlfn.LET(_xlpm.x,VLOOKUP($I1065,'2026-01-09_taxon-match'!$A$2:$N$81,5,FALSE),IF(_xlpm.x=0,"",_xlpm.x)))</f>
        <v/>
      </c>
      <c r="N1065" s="46" t="str">
        <f>IF($I1065="","",_xlfn.LET(_xlpm.x,VLOOKUP($I1065,'2026-01-09_taxon-match'!$A$2:$N$81,6,FALSE),IF(_xlpm.x=0,"",_xlpm.x)))</f>
        <v/>
      </c>
      <c r="O1065" s="46" t="str">
        <f>IF($I1065="","",_xlfn.LET(_xlpm.x,VLOOKUP($I1065,'2026-01-09_taxon-match'!$A$2:$N$81,7,FALSE),IF(_xlpm.x=0,"",_xlpm.x)))</f>
        <v/>
      </c>
      <c r="P1065" s="46" t="str">
        <f>IF($I1065="","",_xlfn.LET(_xlpm.x,VLOOKUP($I1065,'2026-01-09_taxon-match'!$A$2:$N$81,8,FALSE),IF(_xlpm.x=0,"",_xlpm.x)))</f>
        <v/>
      </c>
      <c r="Q1065" s="46" t="str">
        <f>IF($I1065="","",_xlfn.LET(_xlpm.x,VLOOKUP($I1065,'2026-01-09_taxon-match'!$A$2:$N$81,9,FALSE),IF(_xlpm.x=0,"",_xlpm.x)))</f>
        <v/>
      </c>
      <c r="R1065" s="46" t="str">
        <f>IF($I1065="","",_xlfn.LET(_xlpm.x,VLOOKUP($I1065,'2026-01-09_taxon-match'!$A$2:$N$81,10,FALSE),IF(_xlpm.x=0,"",_xlpm.x)))</f>
        <v/>
      </c>
      <c r="S1065" s="46" t="str">
        <f>IF($I1065="","",_xlfn.LET(_xlpm.x,VLOOKUP($I1065,'2026-01-09_taxon-match'!$A$2:$N$81,11,FALSE),IF(_xlpm.x=0,"",_xlpm.x)))</f>
        <v/>
      </c>
      <c r="T1065" s="46" t="str">
        <f>IF($I1065="","",_xlfn.LET(_xlpm.x,VLOOKUP($I1065,'2026-01-09_taxon-match'!$A$2:$N$81,13,FALSE),IF(_xlpm.x=0,"",_xlpm.x)))</f>
        <v/>
      </c>
      <c r="V1065" t="s">
        <v>39</v>
      </c>
      <c r="W1065" t="s">
        <v>46</v>
      </c>
      <c r="Y1065" s="46" t="str">
        <f>IF(V1065="","",_xlfn.LET(_xlpm.x,VLOOKUP(V1065,'Drop-down_menus'!$D$2:$E$13,2,FALSE),IF(_xlpm.x=0,"",_xlpm.x)))</f>
        <v>https://orcid.org/0009-0002-6669-2911</v>
      </c>
      <c r="Z1065" s="46" t="str">
        <f>IF(W1065="","",_xlfn.LET(_xlpm.x,VLOOKUP(W1065,'Drop-down_menus'!$D$2:$E$13,2,FALSE),IF(_xlpm.x=0,"",_xlpm.x)))</f>
        <v>https://orcid.org/0000-0003-0502-8101</v>
      </c>
      <c r="AA1065" s="46" t="str">
        <f>IF(X1065="","",_xlfn.LET(_xlpm.x,VLOOKUP(X1065,'Drop-down_menus'!$D$2:$E$13,2,FALSE),IF(_xlpm.x=0,"",_xlpm.x)))</f>
        <v/>
      </c>
      <c r="AB1065" s="14" t="s">
        <v>388</v>
      </c>
      <c r="AC1065" s="14"/>
    </row>
    <row r="1066" spans="2:29" ht="15" customHeight="1">
      <c r="B1066" s="46">
        <v>952</v>
      </c>
      <c r="C1066" s="46" t="s">
        <v>131</v>
      </c>
      <c r="D1066" s="46" t="b">
        <f>COUNTIF(Events!$B$2:$B$171, C1066) &gt; 0</f>
        <v>1</v>
      </c>
      <c r="E1066" s="46" t="s">
        <v>322</v>
      </c>
      <c r="F1066" s="46" t="s">
        <v>472</v>
      </c>
      <c r="J1066" s="46" t="str">
        <f>IF(I1066="","",_xlfn.LET(_xlpm.x,VLOOKUP(I1066,'2026-01-09_taxon-match'!$A$2:$N$81,4,FALSE),IF(_xlpm.x=0,"",_xlpm.x)))</f>
        <v/>
      </c>
      <c r="L1066" s="46" t="str">
        <f>IF(I1066="","",_xlfn.LET(_xlpm.x,VLOOKUP(I1066,'2026-01-09_taxon-match'!$A$2:$N$81,3,FALSE),IF(_xlpm.x=0,"",_xlpm.x)))</f>
        <v/>
      </c>
      <c r="M1066" s="46" t="str">
        <f>IF($I1066="","",_xlfn.LET(_xlpm.x,VLOOKUP($I1066,'2026-01-09_taxon-match'!$A$2:$N$81,5,FALSE),IF(_xlpm.x=0,"",_xlpm.x)))</f>
        <v/>
      </c>
      <c r="N1066" s="46" t="str">
        <f>IF($I1066="","",_xlfn.LET(_xlpm.x,VLOOKUP($I1066,'2026-01-09_taxon-match'!$A$2:$N$81,6,FALSE),IF(_xlpm.x=0,"",_xlpm.x)))</f>
        <v/>
      </c>
      <c r="O1066" s="46" t="str">
        <f>IF($I1066="","",_xlfn.LET(_xlpm.x,VLOOKUP($I1066,'2026-01-09_taxon-match'!$A$2:$N$81,7,FALSE),IF(_xlpm.x=0,"",_xlpm.x)))</f>
        <v/>
      </c>
      <c r="P1066" s="46" t="str">
        <f>IF($I1066="","",_xlfn.LET(_xlpm.x,VLOOKUP($I1066,'2026-01-09_taxon-match'!$A$2:$N$81,8,FALSE),IF(_xlpm.x=0,"",_xlpm.x)))</f>
        <v/>
      </c>
      <c r="Q1066" s="46" t="str">
        <f>IF($I1066="","",_xlfn.LET(_xlpm.x,VLOOKUP($I1066,'2026-01-09_taxon-match'!$A$2:$N$81,9,FALSE),IF(_xlpm.x=0,"",_xlpm.x)))</f>
        <v/>
      </c>
      <c r="R1066" s="46" t="str">
        <f>IF($I1066="","",_xlfn.LET(_xlpm.x,VLOOKUP($I1066,'2026-01-09_taxon-match'!$A$2:$N$81,10,FALSE),IF(_xlpm.x=0,"",_xlpm.x)))</f>
        <v/>
      </c>
      <c r="S1066" s="46" t="str">
        <f>IF($I1066="","",_xlfn.LET(_xlpm.x,VLOOKUP($I1066,'2026-01-09_taxon-match'!$A$2:$N$81,11,FALSE),IF(_xlpm.x=0,"",_xlpm.x)))</f>
        <v/>
      </c>
      <c r="T1066" s="46" t="str">
        <f>IF($I1066="","",_xlfn.LET(_xlpm.x,VLOOKUP($I1066,'2026-01-09_taxon-match'!$A$2:$N$81,13,FALSE),IF(_xlpm.x=0,"",_xlpm.x)))</f>
        <v/>
      </c>
      <c r="V1066" t="s">
        <v>39</v>
      </c>
      <c r="W1066" t="s">
        <v>46</v>
      </c>
      <c r="Y1066" s="46" t="str">
        <f>IF(V1066="","",_xlfn.LET(_xlpm.x,VLOOKUP(V1066,'Drop-down_menus'!$D$2:$E$13,2,FALSE),IF(_xlpm.x=0,"",_xlpm.x)))</f>
        <v>https://orcid.org/0009-0002-6669-2911</v>
      </c>
      <c r="Z1066" s="46" t="str">
        <f>IF(W1066="","",_xlfn.LET(_xlpm.x,VLOOKUP(W1066,'Drop-down_menus'!$D$2:$E$13,2,FALSE),IF(_xlpm.x=0,"",_xlpm.x)))</f>
        <v>https://orcid.org/0000-0003-0502-8101</v>
      </c>
      <c r="AA1066" s="46" t="str">
        <f>IF(X1066="","",_xlfn.LET(_xlpm.x,VLOOKUP(X1066,'Drop-down_menus'!$D$2:$E$13,2,FALSE),IF(_xlpm.x=0,"",_xlpm.x)))</f>
        <v/>
      </c>
      <c r="AB1066" s="14" t="s">
        <v>388</v>
      </c>
      <c r="AC1066" s="14"/>
    </row>
    <row r="1067" spans="2:29" ht="15" customHeight="1">
      <c r="B1067" s="46">
        <v>953</v>
      </c>
      <c r="C1067" s="46" t="s">
        <v>131</v>
      </c>
      <c r="D1067" s="46" t="b">
        <f>COUNTIF(Events!$B$2:$B$171, C1067) &gt; 0</f>
        <v>1</v>
      </c>
      <c r="E1067" s="46" t="s">
        <v>322</v>
      </c>
      <c r="F1067" s="46" t="s">
        <v>473</v>
      </c>
      <c r="J1067" s="46" t="str">
        <f>IF(I1067="","",_xlfn.LET(_xlpm.x,VLOOKUP(I1067,'2026-01-09_taxon-match'!$A$2:$N$81,4,FALSE),IF(_xlpm.x=0,"",_xlpm.x)))</f>
        <v/>
      </c>
      <c r="L1067" s="46" t="str">
        <f>IF(I1067="","",_xlfn.LET(_xlpm.x,VLOOKUP(I1067,'2026-01-09_taxon-match'!$A$2:$N$81,3,FALSE),IF(_xlpm.x=0,"",_xlpm.x)))</f>
        <v/>
      </c>
      <c r="M1067" s="46" t="str">
        <f>IF($I1067="","",_xlfn.LET(_xlpm.x,VLOOKUP($I1067,'2026-01-09_taxon-match'!$A$2:$N$81,5,FALSE),IF(_xlpm.x=0,"",_xlpm.x)))</f>
        <v/>
      </c>
      <c r="N1067" s="46" t="str">
        <f>IF($I1067="","",_xlfn.LET(_xlpm.x,VLOOKUP($I1067,'2026-01-09_taxon-match'!$A$2:$N$81,6,FALSE),IF(_xlpm.x=0,"",_xlpm.x)))</f>
        <v/>
      </c>
      <c r="O1067" s="46" t="str">
        <f>IF($I1067="","",_xlfn.LET(_xlpm.x,VLOOKUP($I1067,'2026-01-09_taxon-match'!$A$2:$N$81,7,FALSE),IF(_xlpm.x=0,"",_xlpm.x)))</f>
        <v/>
      </c>
      <c r="P1067" s="46" t="str">
        <f>IF($I1067="","",_xlfn.LET(_xlpm.x,VLOOKUP($I1067,'2026-01-09_taxon-match'!$A$2:$N$81,8,FALSE),IF(_xlpm.x=0,"",_xlpm.x)))</f>
        <v/>
      </c>
      <c r="Q1067" s="46" t="str">
        <f>IF($I1067="","",_xlfn.LET(_xlpm.x,VLOOKUP($I1067,'2026-01-09_taxon-match'!$A$2:$N$81,9,FALSE),IF(_xlpm.x=0,"",_xlpm.x)))</f>
        <v/>
      </c>
      <c r="R1067" s="46" t="str">
        <f>IF($I1067="","",_xlfn.LET(_xlpm.x,VLOOKUP($I1067,'2026-01-09_taxon-match'!$A$2:$N$81,10,FALSE),IF(_xlpm.x=0,"",_xlpm.x)))</f>
        <v/>
      </c>
      <c r="S1067" s="46" t="str">
        <f>IF($I1067="","",_xlfn.LET(_xlpm.x,VLOOKUP($I1067,'2026-01-09_taxon-match'!$A$2:$N$81,11,FALSE),IF(_xlpm.x=0,"",_xlpm.x)))</f>
        <v/>
      </c>
      <c r="T1067" s="46" t="str">
        <f>IF($I1067="","",_xlfn.LET(_xlpm.x,VLOOKUP($I1067,'2026-01-09_taxon-match'!$A$2:$N$81,13,FALSE),IF(_xlpm.x=0,"",_xlpm.x)))</f>
        <v/>
      </c>
      <c r="V1067" t="s">
        <v>39</v>
      </c>
      <c r="W1067" t="s">
        <v>46</v>
      </c>
      <c r="Y1067" s="46" t="str">
        <f>IF(V1067="","",_xlfn.LET(_xlpm.x,VLOOKUP(V1067,'Drop-down_menus'!$D$2:$E$13,2,FALSE),IF(_xlpm.x=0,"",_xlpm.x)))</f>
        <v>https://orcid.org/0009-0002-6669-2911</v>
      </c>
      <c r="Z1067" s="46" t="str">
        <f>IF(W1067="","",_xlfn.LET(_xlpm.x,VLOOKUP(W1067,'Drop-down_menus'!$D$2:$E$13,2,FALSE),IF(_xlpm.x=0,"",_xlpm.x)))</f>
        <v>https://orcid.org/0000-0003-0502-8101</v>
      </c>
      <c r="AA1067" s="46" t="str">
        <f>IF(X1067="","",_xlfn.LET(_xlpm.x,VLOOKUP(X1067,'Drop-down_menus'!$D$2:$E$13,2,FALSE),IF(_xlpm.x=0,"",_xlpm.x)))</f>
        <v/>
      </c>
      <c r="AB1067" s="14" t="s">
        <v>388</v>
      </c>
      <c r="AC1067" s="14"/>
    </row>
    <row r="1068" spans="2:29" ht="15" customHeight="1">
      <c r="B1068" s="46">
        <v>954</v>
      </c>
      <c r="C1068" s="46" t="s">
        <v>131</v>
      </c>
      <c r="D1068" s="46" t="b">
        <f>COUNTIF(Events!$B$2:$B$171, C1068) &gt; 0</f>
        <v>1</v>
      </c>
      <c r="E1068" s="46" t="s">
        <v>322</v>
      </c>
      <c r="F1068" s="46" t="s">
        <v>474</v>
      </c>
      <c r="J1068" s="46" t="str">
        <f>IF(I1068="","",_xlfn.LET(_xlpm.x,VLOOKUP(I1068,'2026-01-09_taxon-match'!$A$2:$N$81,4,FALSE),IF(_xlpm.x=0,"",_xlpm.x)))</f>
        <v/>
      </c>
      <c r="L1068" s="46" t="str">
        <f>IF(I1068="","",_xlfn.LET(_xlpm.x,VLOOKUP(I1068,'2026-01-09_taxon-match'!$A$2:$N$81,3,FALSE),IF(_xlpm.x=0,"",_xlpm.x)))</f>
        <v/>
      </c>
      <c r="M1068" s="46" t="str">
        <f>IF($I1068="","",_xlfn.LET(_xlpm.x,VLOOKUP($I1068,'2026-01-09_taxon-match'!$A$2:$N$81,5,FALSE),IF(_xlpm.x=0,"",_xlpm.x)))</f>
        <v/>
      </c>
      <c r="N1068" s="46" t="str">
        <f>IF($I1068="","",_xlfn.LET(_xlpm.x,VLOOKUP($I1068,'2026-01-09_taxon-match'!$A$2:$N$81,6,FALSE),IF(_xlpm.x=0,"",_xlpm.x)))</f>
        <v/>
      </c>
      <c r="O1068" s="46" t="str">
        <f>IF($I1068="","",_xlfn.LET(_xlpm.x,VLOOKUP($I1068,'2026-01-09_taxon-match'!$A$2:$N$81,7,FALSE),IF(_xlpm.x=0,"",_xlpm.x)))</f>
        <v/>
      </c>
      <c r="P1068" s="46" t="str">
        <f>IF($I1068="","",_xlfn.LET(_xlpm.x,VLOOKUP($I1068,'2026-01-09_taxon-match'!$A$2:$N$81,8,FALSE),IF(_xlpm.x=0,"",_xlpm.x)))</f>
        <v/>
      </c>
      <c r="Q1068" s="46" t="str">
        <f>IF($I1068="","",_xlfn.LET(_xlpm.x,VLOOKUP($I1068,'2026-01-09_taxon-match'!$A$2:$N$81,9,FALSE),IF(_xlpm.x=0,"",_xlpm.x)))</f>
        <v/>
      </c>
      <c r="R1068" s="46" t="str">
        <f>IF($I1068="","",_xlfn.LET(_xlpm.x,VLOOKUP($I1068,'2026-01-09_taxon-match'!$A$2:$N$81,10,FALSE),IF(_xlpm.x=0,"",_xlpm.x)))</f>
        <v/>
      </c>
      <c r="S1068" s="46" t="str">
        <f>IF($I1068="","",_xlfn.LET(_xlpm.x,VLOOKUP($I1068,'2026-01-09_taxon-match'!$A$2:$N$81,11,FALSE),IF(_xlpm.x=0,"",_xlpm.x)))</f>
        <v/>
      </c>
      <c r="T1068" s="46" t="str">
        <f>IF($I1068="","",_xlfn.LET(_xlpm.x,VLOOKUP($I1068,'2026-01-09_taxon-match'!$A$2:$N$81,13,FALSE),IF(_xlpm.x=0,"",_xlpm.x)))</f>
        <v/>
      </c>
      <c r="V1068" t="s">
        <v>39</v>
      </c>
      <c r="W1068" t="s">
        <v>46</v>
      </c>
      <c r="Y1068" s="46" t="str">
        <f>IF(V1068="","",_xlfn.LET(_xlpm.x,VLOOKUP(V1068,'Drop-down_menus'!$D$2:$E$13,2,FALSE),IF(_xlpm.x=0,"",_xlpm.x)))</f>
        <v>https://orcid.org/0009-0002-6669-2911</v>
      </c>
      <c r="Z1068" s="46" t="str">
        <f>IF(W1068="","",_xlfn.LET(_xlpm.x,VLOOKUP(W1068,'Drop-down_menus'!$D$2:$E$13,2,FALSE),IF(_xlpm.x=0,"",_xlpm.x)))</f>
        <v>https://orcid.org/0000-0003-0502-8101</v>
      </c>
      <c r="AA1068" s="46" t="str">
        <f>IF(X1068="","",_xlfn.LET(_xlpm.x,VLOOKUP(X1068,'Drop-down_menus'!$D$2:$E$13,2,FALSE),IF(_xlpm.x=0,"",_xlpm.x)))</f>
        <v/>
      </c>
      <c r="AB1068" s="14" t="s">
        <v>388</v>
      </c>
      <c r="AC1068" s="14"/>
    </row>
    <row r="1069" spans="2:29" ht="15" customHeight="1">
      <c r="B1069" s="46">
        <v>955</v>
      </c>
      <c r="C1069" s="46" t="s">
        <v>131</v>
      </c>
      <c r="D1069" s="46" t="b">
        <f>COUNTIF(Events!$B$2:$B$171, C1069) &gt; 0</f>
        <v>1</v>
      </c>
      <c r="E1069" s="46" t="s">
        <v>322</v>
      </c>
      <c r="F1069" s="46" t="s">
        <v>475</v>
      </c>
      <c r="J1069" s="46" t="str">
        <f>IF(I1069="","",_xlfn.LET(_xlpm.x,VLOOKUP(I1069,'2026-01-09_taxon-match'!$A$2:$N$81,4,FALSE),IF(_xlpm.x=0,"",_xlpm.x)))</f>
        <v/>
      </c>
      <c r="L1069" s="46" t="str">
        <f>IF(I1069="","",_xlfn.LET(_xlpm.x,VLOOKUP(I1069,'2026-01-09_taxon-match'!$A$2:$N$81,3,FALSE),IF(_xlpm.x=0,"",_xlpm.x)))</f>
        <v/>
      </c>
      <c r="M1069" s="46" t="str">
        <f>IF($I1069="","",_xlfn.LET(_xlpm.x,VLOOKUP($I1069,'2026-01-09_taxon-match'!$A$2:$N$81,5,FALSE),IF(_xlpm.x=0,"",_xlpm.x)))</f>
        <v/>
      </c>
      <c r="N1069" s="46" t="str">
        <f>IF($I1069="","",_xlfn.LET(_xlpm.x,VLOOKUP($I1069,'2026-01-09_taxon-match'!$A$2:$N$81,6,FALSE),IF(_xlpm.x=0,"",_xlpm.x)))</f>
        <v/>
      </c>
      <c r="O1069" s="46" t="str">
        <f>IF($I1069="","",_xlfn.LET(_xlpm.x,VLOOKUP($I1069,'2026-01-09_taxon-match'!$A$2:$N$81,7,FALSE),IF(_xlpm.x=0,"",_xlpm.x)))</f>
        <v/>
      </c>
      <c r="P1069" s="46" t="str">
        <f>IF($I1069="","",_xlfn.LET(_xlpm.x,VLOOKUP($I1069,'2026-01-09_taxon-match'!$A$2:$N$81,8,FALSE),IF(_xlpm.x=0,"",_xlpm.x)))</f>
        <v/>
      </c>
      <c r="Q1069" s="46" t="str">
        <f>IF($I1069="","",_xlfn.LET(_xlpm.x,VLOOKUP($I1069,'2026-01-09_taxon-match'!$A$2:$N$81,9,FALSE),IF(_xlpm.x=0,"",_xlpm.x)))</f>
        <v/>
      </c>
      <c r="R1069" s="46" t="str">
        <f>IF($I1069="","",_xlfn.LET(_xlpm.x,VLOOKUP($I1069,'2026-01-09_taxon-match'!$A$2:$N$81,10,FALSE),IF(_xlpm.x=0,"",_xlpm.x)))</f>
        <v/>
      </c>
      <c r="S1069" s="46" t="str">
        <f>IF($I1069="","",_xlfn.LET(_xlpm.x,VLOOKUP($I1069,'2026-01-09_taxon-match'!$A$2:$N$81,11,FALSE),IF(_xlpm.x=0,"",_xlpm.x)))</f>
        <v/>
      </c>
      <c r="T1069" s="46" t="str">
        <f>IF($I1069="","",_xlfn.LET(_xlpm.x,VLOOKUP($I1069,'2026-01-09_taxon-match'!$A$2:$N$81,13,FALSE),IF(_xlpm.x=0,"",_xlpm.x)))</f>
        <v/>
      </c>
      <c r="V1069" t="s">
        <v>39</v>
      </c>
      <c r="W1069" t="s">
        <v>46</v>
      </c>
      <c r="Y1069" s="46" t="str">
        <f>IF(V1069="","",_xlfn.LET(_xlpm.x,VLOOKUP(V1069,'Drop-down_menus'!$D$2:$E$13,2,FALSE),IF(_xlpm.x=0,"",_xlpm.x)))</f>
        <v>https://orcid.org/0009-0002-6669-2911</v>
      </c>
      <c r="Z1069" s="46" t="str">
        <f>IF(W1069="","",_xlfn.LET(_xlpm.x,VLOOKUP(W1069,'Drop-down_menus'!$D$2:$E$13,2,FALSE),IF(_xlpm.x=0,"",_xlpm.x)))</f>
        <v>https://orcid.org/0000-0003-0502-8101</v>
      </c>
      <c r="AA1069" s="46" t="str">
        <f>IF(X1069="","",_xlfn.LET(_xlpm.x,VLOOKUP(X1069,'Drop-down_menus'!$D$2:$E$13,2,FALSE),IF(_xlpm.x=0,"",_xlpm.x)))</f>
        <v/>
      </c>
      <c r="AB1069" s="14" t="s">
        <v>388</v>
      </c>
      <c r="AC1069" s="14"/>
    </row>
    <row r="1070" spans="2:29" ht="15" customHeight="1">
      <c r="B1070" s="46">
        <v>956</v>
      </c>
      <c r="C1070" s="46" t="s">
        <v>131</v>
      </c>
      <c r="D1070" s="46" t="b">
        <f>COUNTIF(Events!$B$2:$B$171, C1070) &gt; 0</f>
        <v>1</v>
      </c>
      <c r="E1070" s="46" t="s">
        <v>322</v>
      </c>
      <c r="F1070" s="46" t="s">
        <v>476</v>
      </c>
      <c r="J1070" s="46" t="str">
        <f>IF(I1070="","",_xlfn.LET(_xlpm.x,VLOOKUP(I1070,'2026-01-09_taxon-match'!$A$2:$N$81,4,FALSE),IF(_xlpm.x=0,"",_xlpm.x)))</f>
        <v/>
      </c>
      <c r="L1070" s="46" t="str">
        <f>IF(I1070="","",_xlfn.LET(_xlpm.x,VLOOKUP(I1070,'2026-01-09_taxon-match'!$A$2:$N$81,3,FALSE),IF(_xlpm.x=0,"",_xlpm.x)))</f>
        <v/>
      </c>
      <c r="M1070" s="46" t="str">
        <f>IF($I1070="","",_xlfn.LET(_xlpm.x,VLOOKUP($I1070,'2026-01-09_taxon-match'!$A$2:$N$81,5,FALSE),IF(_xlpm.x=0,"",_xlpm.x)))</f>
        <v/>
      </c>
      <c r="N1070" s="46" t="str">
        <f>IF($I1070="","",_xlfn.LET(_xlpm.x,VLOOKUP($I1070,'2026-01-09_taxon-match'!$A$2:$N$81,6,FALSE),IF(_xlpm.x=0,"",_xlpm.x)))</f>
        <v/>
      </c>
      <c r="O1070" s="46" t="str">
        <f>IF($I1070="","",_xlfn.LET(_xlpm.x,VLOOKUP($I1070,'2026-01-09_taxon-match'!$A$2:$N$81,7,FALSE),IF(_xlpm.x=0,"",_xlpm.x)))</f>
        <v/>
      </c>
      <c r="P1070" s="46" t="str">
        <f>IF($I1070="","",_xlfn.LET(_xlpm.x,VLOOKUP($I1070,'2026-01-09_taxon-match'!$A$2:$N$81,8,FALSE),IF(_xlpm.x=0,"",_xlpm.x)))</f>
        <v/>
      </c>
      <c r="Q1070" s="46" t="str">
        <f>IF($I1070="","",_xlfn.LET(_xlpm.x,VLOOKUP($I1070,'2026-01-09_taxon-match'!$A$2:$N$81,9,FALSE),IF(_xlpm.x=0,"",_xlpm.x)))</f>
        <v/>
      </c>
      <c r="R1070" s="46" t="str">
        <f>IF($I1070="","",_xlfn.LET(_xlpm.x,VLOOKUP($I1070,'2026-01-09_taxon-match'!$A$2:$N$81,10,FALSE),IF(_xlpm.x=0,"",_xlpm.x)))</f>
        <v/>
      </c>
      <c r="S1070" s="46" t="str">
        <f>IF($I1070="","",_xlfn.LET(_xlpm.x,VLOOKUP($I1070,'2026-01-09_taxon-match'!$A$2:$N$81,11,FALSE),IF(_xlpm.x=0,"",_xlpm.x)))</f>
        <v/>
      </c>
      <c r="T1070" s="46" t="str">
        <f>IF($I1070="","",_xlfn.LET(_xlpm.x,VLOOKUP($I1070,'2026-01-09_taxon-match'!$A$2:$N$81,13,FALSE),IF(_xlpm.x=0,"",_xlpm.x)))</f>
        <v/>
      </c>
      <c r="V1070" t="s">
        <v>39</v>
      </c>
      <c r="W1070" t="s">
        <v>46</v>
      </c>
      <c r="Y1070" s="46" t="str">
        <f>IF(V1070="","",_xlfn.LET(_xlpm.x,VLOOKUP(V1070,'Drop-down_menus'!$D$2:$E$13,2,FALSE),IF(_xlpm.x=0,"",_xlpm.x)))</f>
        <v>https://orcid.org/0009-0002-6669-2911</v>
      </c>
      <c r="Z1070" s="46" t="str">
        <f>IF(W1070="","",_xlfn.LET(_xlpm.x,VLOOKUP(W1070,'Drop-down_menus'!$D$2:$E$13,2,FALSE),IF(_xlpm.x=0,"",_xlpm.x)))</f>
        <v>https://orcid.org/0000-0003-0502-8101</v>
      </c>
      <c r="AA1070" s="46" t="str">
        <f>IF(X1070="","",_xlfn.LET(_xlpm.x,VLOOKUP(X1070,'Drop-down_menus'!$D$2:$E$13,2,FALSE),IF(_xlpm.x=0,"",_xlpm.x)))</f>
        <v/>
      </c>
      <c r="AB1070" s="14" t="s">
        <v>388</v>
      </c>
      <c r="AC1070" s="14"/>
    </row>
    <row r="1071" spans="2:29" ht="15" customHeight="1">
      <c r="B1071" s="46">
        <v>957</v>
      </c>
      <c r="C1071" s="46" t="s">
        <v>131</v>
      </c>
      <c r="D1071" s="46" t="b">
        <f>COUNTIF(Events!$B$2:$B$171, C1071) &gt; 0</f>
        <v>1</v>
      </c>
      <c r="E1071" s="46" t="s">
        <v>322</v>
      </c>
      <c r="F1071" s="46" t="s">
        <v>477</v>
      </c>
      <c r="J1071" s="46" t="str">
        <f>IF(I1071="","",_xlfn.LET(_xlpm.x,VLOOKUP(I1071,'2026-01-09_taxon-match'!$A$2:$N$81,4,FALSE),IF(_xlpm.x=0,"",_xlpm.x)))</f>
        <v/>
      </c>
      <c r="L1071" s="46" t="str">
        <f>IF(I1071="","",_xlfn.LET(_xlpm.x,VLOOKUP(I1071,'2026-01-09_taxon-match'!$A$2:$N$81,3,FALSE),IF(_xlpm.x=0,"",_xlpm.x)))</f>
        <v/>
      </c>
      <c r="M1071" s="46" t="str">
        <f>IF($I1071="","",_xlfn.LET(_xlpm.x,VLOOKUP($I1071,'2026-01-09_taxon-match'!$A$2:$N$81,5,FALSE),IF(_xlpm.x=0,"",_xlpm.x)))</f>
        <v/>
      </c>
      <c r="N1071" s="46" t="str">
        <f>IF($I1071="","",_xlfn.LET(_xlpm.x,VLOOKUP($I1071,'2026-01-09_taxon-match'!$A$2:$N$81,6,FALSE),IF(_xlpm.x=0,"",_xlpm.x)))</f>
        <v/>
      </c>
      <c r="O1071" s="46" t="str">
        <f>IF($I1071="","",_xlfn.LET(_xlpm.x,VLOOKUP($I1071,'2026-01-09_taxon-match'!$A$2:$N$81,7,FALSE),IF(_xlpm.x=0,"",_xlpm.x)))</f>
        <v/>
      </c>
      <c r="P1071" s="46" t="str">
        <f>IF($I1071="","",_xlfn.LET(_xlpm.x,VLOOKUP($I1071,'2026-01-09_taxon-match'!$A$2:$N$81,8,FALSE),IF(_xlpm.x=0,"",_xlpm.x)))</f>
        <v/>
      </c>
      <c r="Q1071" s="46" t="str">
        <f>IF($I1071="","",_xlfn.LET(_xlpm.x,VLOOKUP($I1071,'2026-01-09_taxon-match'!$A$2:$N$81,9,FALSE),IF(_xlpm.x=0,"",_xlpm.x)))</f>
        <v/>
      </c>
      <c r="R1071" s="46" t="str">
        <f>IF($I1071="","",_xlfn.LET(_xlpm.x,VLOOKUP($I1071,'2026-01-09_taxon-match'!$A$2:$N$81,10,FALSE),IF(_xlpm.x=0,"",_xlpm.x)))</f>
        <v/>
      </c>
      <c r="S1071" s="46" t="str">
        <f>IF($I1071="","",_xlfn.LET(_xlpm.x,VLOOKUP($I1071,'2026-01-09_taxon-match'!$A$2:$N$81,11,FALSE),IF(_xlpm.x=0,"",_xlpm.x)))</f>
        <v/>
      </c>
      <c r="T1071" s="46" t="str">
        <f>IF($I1071="","",_xlfn.LET(_xlpm.x,VLOOKUP($I1071,'2026-01-09_taxon-match'!$A$2:$N$81,13,FALSE),IF(_xlpm.x=0,"",_xlpm.x)))</f>
        <v/>
      </c>
      <c r="V1071" t="s">
        <v>39</v>
      </c>
      <c r="W1071" t="s">
        <v>46</v>
      </c>
      <c r="Y1071" s="46" t="str">
        <f>IF(V1071="","",_xlfn.LET(_xlpm.x,VLOOKUP(V1071,'Drop-down_menus'!$D$2:$E$13,2,FALSE),IF(_xlpm.x=0,"",_xlpm.x)))</f>
        <v>https://orcid.org/0009-0002-6669-2911</v>
      </c>
      <c r="Z1071" s="46" t="str">
        <f>IF(W1071="","",_xlfn.LET(_xlpm.x,VLOOKUP(W1071,'Drop-down_menus'!$D$2:$E$13,2,FALSE),IF(_xlpm.x=0,"",_xlpm.x)))</f>
        <v>https://orcid.org/0000-0003-0502-8101</v>
      </c>
      <c r="AA1071" s="46" t="str">
        <f>IF(X1071="","",_xlfn.LET(_xlpm.x,VLOOKUP(X1071,'Drop-down_menus'!$D$2:$E$13,2,FALSE),IF(_xlpm.x=0,"",_xlpm.x)))</f>
        <v/>
      </c>
      <c r="AB1071" s="14" t="s">
        <v>388</v>
      </c>
      <c r="AC1071" s="14"/>
    </row>
    <row r="1072" spans="2:29" ht="15" customHeight="1">
      <c r="B1072" s="46">
        <v>958</v>
      </c>
      <c r="C1072" s="46" t="s">
        <v>131</v>
      </c>
      <c r="D1072" s="46" t="b">
        <f>COUNTIF(Events!$B$2:$B$171, C1072) &gt; 0</f>
        <v>1</v>
      </c>
      <c r="E1072" s="46" t="s">
        <v>322</v>
      </c>
      <c r="F1072" s="46" t="s">
        <v>478</v>
      </c>
      <c r="J1072" s="46" t="str">
        <f>IF(I1072="","",_xlfn.LET(_xlpm.x,VLOOKUP(I1072,'2026-01-09_taxon-match'!$A$2:$N$81,4,FALSE),IF(_xlpm.x=0,"",_xlpm.x)))</f>
        <v/>
      </c>
      <c r="L1072" s="46" t="str">
        <f>IF(I1072="","",_xlfn.LET(_xlpm.x,VLOOKUP(I1072,'2026-01-09_taxon-match'!$A$2:$N$81,3,FALSE),IF(_xlpm.x=0,"",_xlpm.x)))</f>
        <v/>
      </c>
      <c r="M1072" s="46" t="str">
        <f>IF($I1072="","",_xlfn.LET(_xlpm.x,VLOOKUP($I1072,'2026-01-09_taxon-match'!$A$2:$N$81,5,FALSE),IF(_xlpm.x=0,"",_xlpm.x)))</f>
        <v/>
      </c>
      <c r="N1072" s="46" t="str">
        <f>IF($I1072="","",_xlfn.LET(_xlpm.x,VLOOKUP($I1072,'2026-01-09_taxon-match'!$A$2:$N$81,6,FALSE),IF(_xlpm.x=0,"",_xlpm.x)))</f>
        <v/>
      </c>
      <c r="O1072" s="46" t="str">
        <f>IF($I1072="","",_xlfn.LET(_xlpm.x,VLOOKUP($I1072,'2026-01-09_taxon-match'!$A$2:$N$81,7,FALSE),IF(_xlpm.x=0,"",_xlpm.x)))</f>
        <v/>
      </c>
      <c r="P1072" s="46" t="str">
        <f>IF($I1072="","",_xlfn.LET(_xlpm.x,VLOOKUP($I1072,'2026-01-09_taxon-match'!$A$2:$N$81,8,FALSE),IF(_xlpm.x=0,"",_xlpm.x)))</f>
        <v/>
      </c>
      <c r="Q1072" s="46" t="str">
        <f>IF($I1072="","",_xlfn.LET(_xlpm.x,VLOOKUP($I1072,'2026-01-09_taxon-match'!$A$2:$N$81,9,FALSE),IF(_xlpm.x=0,"",_xlpm.x)))</f>
        <v/>
      </c>
      <c r="R1072" s="46" t="str">
        <f>IF($I1072="","",_xlfn.LET(_xlpm.x,VLOOKUP($I1072,'2026-01-09_taxon-match'!$A$2:$N$81,10,FALSE),IF(_xlpm.x=0,"",_xlpm.x)))</f>
        <v/>
      </c>
      <c r="S1072" s="46" t="str">
        <f>IF($I1072="","",_xlfn.LET(_xlpm.x,VLOOKUP($I1072,'2026-01-09_taxon-match'!$A$2:$N$81,11,FALSE),IF(_xlpm.x=0,"",_xlpm.x)))</f>
        <v/>
      </c>
      <c r="T1072" s="46" t="str">
        <f>IF($I1072="","",_xlfn.LET(_xlpm.x,VLOOKUP($I1072,'2026-01-09_taxon-match'!$A$2:$N$81,13,FALSE),IF(_xlpm.x=0,"",_xlpm.x)))</f>
        <v/>
      </c>
      <c r="V1072" t="s">
        <v>39</v>
      </c>
      <c r="W1072" t="s">
        <v>46</v>
      </c>
      <c r="Y1072" s="46" t="str">
        <f>IF(V1072="","",_xlfn.LET(_xlpm.x,VLOOKUP(V1072,'Drop-down_menus'!$D$2:$E$13,2,FALSE),IF(_xlpm.x=0,"",_xlpm.x)))</f>
        <v>https://orcid.org/0009-0002-6669-2911</v>
      </c>
      <c r="Z1072" s="46" t="str">
        <f>IF(W1072="","",_xlfn.LET(_xlpm.x,VLOOKUP(W1072,'Drop-down_menus'!$D$2:$E$13,2,FALSE),IF(_xlpm.x=0,"",_xlpm.x)))</f>
        <v>https://orcid.org/0000-0003-0502-8101</v>
      </c>
      <c r="AA1072" s="46" t="str">
        <f>IF(X1072="","",_xlfn.LET(_xlpm.x,VLOOKUP(X1072,'Drop-down_menus'!$D$2:$E$13,2,FALSE),IF(_xlpm.x=0,"",_xlpm.x)))</f>
        <v/>
      </c>
      <c r="AB1072" s="14" t="s">
        <v>388</v>
      </c>
      <c r="AC1072" s="14"/>
    </row>
    <row r="1073" spans="2:29" ht="15" customHeight="1">
      <c r="B1073" s="46">
        <v>959</v>
      </c>
      <c r="C1073" s="46" t="s">
        <v>131</v>
      </c>
      <c r="D1073" s="46" t="b">
        <f>COUNTIF(Events!$B$2:$B$171, C1073) &gt; 0</f>
        <v>1</v>
      </c>
      <c r="E1073" s="46" t="s">
        <v>322</v>
      </c>
      <c r="F1073" s="46" t="s">
        <v>479</v>
      </c>
      <c r="J1073" s="46" t="str">
        <f>IF(I1073="","",_xlfn.LET(_xlpm.x,VLOOKUP(I1073,'2026-01-09_taxon-match'!$A$2:$N$81,4,FALSE),IF(_xlpm.x=0,"",_xlpm.x)))</f>
        <v/>
      </c>
      <c r="L1073" s="46" t="str">
        <f>IF(I1073="","",_xlfn.LET(_xlpm.x,VLOOKUP(I1073,'2026-01-09_taxon-match'!$A$2:$N$81,3,FALSE),IF(_xlpm.x=0,"",_xlpm.x)))</f>
        <v/>
      </c>
      <c r="M1073" s="46" t="str">
        <f>IF($I1073="","",_xlfn.LET(_xlpm.x,VLOOKUP($I1073,'2026-01-09_taxon-match'!$A$2:$N$81,5,FALSE),IF(_xlpm.x=0,"",_xlpm.x)))</f>
        <v/>
      </c>
      <c r="N1073" s="46" t="str">
        <f>IF($I1073="","",_xlfn.LET(_xlpm.x,VLOOKUP($I1073,'2026-01-09_taxon-match'!$A$2:$N$81,6,FALSE),IF(_xlpm.x=0,"",_xlpm.x)))</f>
        <v/>
      </c>
      <c r="O1073" s="46" t="str">
        <f>IF($I1073="","",_xlfn.LET(_xlpm.x,VLOOKUP($I1073,'2026-01-09_taxon-match'!$A$2:$N$81,7,FALSE),IF(_xlpm.x=0,"",_xlpm.x)))</f>
        <v/>
      </c>
      <c r="P1073" s="46" t="str">
        <f>IF($I1073="","",_xlfn.LET(_xlpm.x,VLOOKUP($I1073,'2026-01-09_taxon-match'!$A$2:$N$81,8,FALSE),IF(_xlpm.x=0,"",_xlpm.x)))</f>
        <v/>
      </c>
      <c r="Q1073" s="46" t="str">
        <f>IF($I1073="","",_xlfn.LET(_xlpm.x,VLOOKUP($I1073,'2026-01-09_taxon-match'!$A$2:$N$81,9,FALSE),IF(_xlpm.x=0,"",_xlpm.x)))</f>
        <v/>
      </c>
      <c r="R1073" s="46" t="str">
        <f>IF($I1073="","",_xlfn.LET(_xlpm.x,VLOOKUP($I1073,'2026-01-09_taxon-match'!$A$2:$N$81,10,FALSE),IF(_xlpm.x=0,"",_xlpm.x)))</f>
        <v/>
      </c>
      <c r="S1073" s="46" t="str">
        <f>IF($I1073="","",_xlfn.LET(_xlpm.x,VLOOKUP($I1073,'2026-01-09_taxon-match'!$A$2:$N$81,11,FALSE),IF(_xlpm.x=0,"",_xlpm.x)))</f>
        <v/>
      </c>
      <c r="T1073" s="46" t="str">
        <f>IF($I1073="","",_xlfn.LET(_xlpm.x,VLOOKUP($I1073,'2026-01-09_taxon-match'!$A$2:$N$81,13,FALSE),IF(_xlpm.x=0,"",_xlpm.x)))</f>
        <v/>
      </c>
      <c r="V1073" t="s">
        <v>39</v>
      </c>
      <c r="W1073" t="s">
        <v>46</v>
      </c>
      <c r="Y1073" s="46" t="str">
        <f>IF(V1073="","",_xlfn.LET(_xlpm.x,VLOOKUP(V1073,'Drop-down_menus'!$D$2:$E$13,2,FALSE),IF(_xlpm.x=0,"",_xlpm.x)))</f>
        <v>https://orcid.org/0009-0002-6669-2911</v>
      </c>
      <c r="Z1073" s="46" t="str">
        <f>IF(W1073="","",_xlfn.LET(_xlpm.x,VLOOKUP(W1073,'Drop-down_menus'!$D$2:$E$13,2,FALSE),IF(_xlpm.x=0,"",_xlpm.x)))</f>
        <v>https://orcid.org/0000-0003-0502-8101</v>
      </c>
      <c r="AA1073" s="46" t="str">
        <f>IF(X1073="","",_xlfn.LET(_xlpm.x,VLOOKUP(X1073,'Drop-down_menus'!$D$2:$E$13,2,FALSE),IF(_xlpm.x=0,"",_xlpm.x)))</f>
        <v/>
      </c>
      <c r="AB1073" s="14" t="s">
        <v>388</v>
      </c>
      <c r="AC1073" s="14"/>
    </row>
    <row r="1074" spans="2:29" ht="15" customHeight="1">
      <c r="B1074" s="46">
        <v>960</v>
      </c>
      <c r="C1074" s="46" t="s">
        <v>131</v>
      </c>
      <c r="D1074" s="46" t="b">
        <f>COUNTIF(Events!$B$2:$B$171, C1074) &gt; 0</f>
        <v>1</v>
      </c>
      <c r="E1074" s="46" t="s">
        <v>322</v>
      </c>
      <c r="F1074" s="46" t="s">
        <v>480</v>
      </c>
      <c r="J1074" s="46" t="str">
        <f>IF(I1074="","",_xlfn.LET(_xlpm.x,VLOOKUP(I1074,'2026-01-09_taxon-match'!$A$2:$N$81,4,FALSE),IF(_xlpm.x=0,"",_xlpm.x)))</f>
        <v/>
      </c>
      <c r="L1074" s="46" t="str">
        <f>IF(I1074="","",_xlfn.LET(_xlpm.x,VLOOKUP(I1074,'2026-01-09_taxon-match'!$A$2:$N$81,3,FALSE),IF(_xlpm.x=0,"",_xlpm.x)))</f>
        <v/>
      </c>
      <c r="M1074" s="46" t="str">
        <f>IF($I1074="","",_xlfn.LET(_xlpm.x,VLOOKUP($I1074,'2026-01-09_taxon-match'!$A$2:$N$81,5,FALSE),IF(_xlpm.x=0,"",_xlpm.x)))</f>
        <v/>
      </c>
      <c r="N1074" s="46" t="str">
        <f>IF($I1074="","",_xlfn.LET(_xlpm.x,VLOOKUP($I1074,'2026-01-09_taxon-match'!$A$2:$N$81,6,FALSE),IF(_xlpm.x=0,"",_xlpm.x)))</f>
        <v/>
      </c>
      <c r="O1074" s="46" t="str">
        <f>IF($I1074="","",_xlfn.LET(_xlpm.x,VLOOKUP($I1074,'2026-01-09_taxon-match'!$A$2:$N$81,7,FALSE),IF(_xlpm.x=0,"",_xlpm.x)))</f>
        <v/>
      </c>
      <c r="P1074" s="46" t="str">
        <f>IF($I1074="","",_xlfn.LET(_xlpm.x,VLOOKUP($I1074,'2026-01-09_taxon-match'!$A$2:$N$81,8,FALSE),IF(_xlpm.x=0,"",_xlpm.x)))</f>
        <v/>
      </c>
      <c r="Q1074" s="46" t="str">
        <f>IF($I1074="","",_xlfn.LET(_xlpm.x,VLOOKUP($I1074,'2026-01-09_taxon-match'!$A$2:$N$81,9,FALSE),IF(_xlpm.x=0,"",_xlpm.x)))</f>
        <v/>
      </c>
      <c r="R1074" s="46" t="str">
        <f>IF($I1074="","",_xlfn.LET(_xlpm.x,VLOOKUP($I1074,'2026-01-09_taxon-match'!$A$2:$N$81,10,FALSE),IF(_xlpm.x=0,"",_xlpm.x)))</f>
        <v/>
      </c>
      <c r="S1074" s="46" t="str">
        <f>IF($I1074="","",_xlfn.LET(_xlpm.x,VLOOKUP($I1074,'2026-01-09_taxon-match'!$A$2:$N$81,11,FALSE),IF(_xlpm.x=0,"",_xlpm.x)))</f>
        <v/>
      </c>
      <c r="T1074" s="46" t="str">
        <f>IF($I1074="","",_xlfn.LET(_xlpm.x,VLOOKUP($I1074,'2026-01-09_taxon-match'!$A$2:$N$81,13,FALSE),IF(_xlpm.x=0,"",_xlpm.x)))</f>
        <v/>
      </c>
      <c r="V1074" t="s">
        <v>39</v>
      </c>
      <c r="W1074" t="s">
        <v>46</v>
      </c>
      <c r="Y1074" s="46" t="str">
        <f>IF(V1074="","",_xlfn.LET(_xlpm.x,VLOOKUP(V1074,'Drop-down_menus'!$D$2:$E$13,2,FALSE),IF(_xlpm.x=0,"",_xlpm.x)))</f>
        <v>https://orcid.org/0009-0002-6669-2911</v>
      </c>
      <c r="Z1074" s="46" t="str">
        <f>IF(W1074="","",_xlfn.LET(_xlpm.x,VLOOKUP(W1074,'Drop-down_menus'!$D$2:$E$13,2,FALSE),IF(_xlpm.x=0,"",_xlpm.x)))</f>
        <v>https://orcid.org/0000-0003-0502-8101</v>
      </c>
      <c r="AA1074" s="46" t="str">
        <f>IF(X1074="","",_xlfn.LET(_xlpm.x,VLOOKUP(X1074,'Drop-down_menus'!$D$2:$E$13,2,FALSE),IF(_xlpm.x=0,"",_xlpm.x)))</f>
        <v/>
      </c>
      <c r="AB1074" s="14" t="s">
        <v>388</v>
      </c>
      <c r="AC1074" s="14"/>
    </row>
    <row r="1075" spans="2:29" ht="15" customHeight="1">
      <c r="B1075" s="46">
        <v>961</v>
      </c>
      <c r="C1075" s="46" t="s">
        <v>131</v>
      </c>
      <c r="D1075" s="46" t="b">
        <f>COUNTIF(Events!$B$2:$B$171, C1075) &gt; 0</f>
        <v>1</v>
      </c>
      <c r="E1075" s="46" t="s">
        <v>322</v>
      </c>
      <c r="F1075" s="46" t="s">
        <v>481</v>
      </c>
      <c r="J1075" s="46" t="str">
        <f>IF(I1075="","",_xlfn.LET(_xlpm.x,VLOOKUP(I1075,'2026-01-09_taxon-match'!$A$2:$N$81,4,FALSE),IF(_xlpm.x=0,"",_xlpm.x)))</f>
        <v/>
      </c>
      <c r="L1075" s="46" t="str">
        <f>IF(I1075="","",_xlfn.LET(_xlpm.x,VLOOKUP(I1075,'2026-01-09_taxon-match'!$A$2:$N$81,3,FALSE),IF(_xlpm.x=0,"",_xlpm.x)))</f>
        <v/>
      </c>
      <c r="M1075" s="46" t="str">
        <f>IF($I1075="","",_xlfn.LET(_xlpm.x,VLOOKUP($I1075,'2026-01-09_taxon-match'!$A$2:$N$81,5,FALSE),IF(_xlpm.x=0,"",_xlpm.x)))</f>
        <v/>
      </c>
      <c r="N1075" s="46" t="str">
        <f>IF($I1075="","",_xlfn.LET(_xlpm.x,VLOOKUP($I1075,'2026-01-09_taxon-match'!$A$2:$N$81,6,FALSE),IF(_xlpm.x=0,"",_xlpm.x)))</f>
        <v/>
      </c>
      <c r="O1075" s="46" t="str">
        <f>IF($I1075="","",_xlfn.LET(_xlpm.x,VLOOKUP($I1075,'2026-01-09_taxon-match'!$A$2:$N$81,7,FALSE),IF(_xlpm.x=0,"",_xlpm.x)))</f>
        <v/>
      </c>
      <c r="P1075" s="46" t="str">
        <f>IF($I1075="","",_xlfn.LET(_xlpm.x,VLOOKUP($I1075,'2026-01-09_taxon-match'!$A$2:$N$81,8,FALSE),IF(_xlpm.x=0,"",_xlpm.x)))</f>
        <v/>
      </c>
      <c r="Q1075" s="46" t="str">
        <f>IF($I1075="","",_xlfn.LET(_xlpm.x,VLOOKUP($I1075,'2026-01-09_taxon-match'!$A$2:$N$81,9,FALSE),IF(_xlpm.x=0,"",_xlpm.x)))</f>
        <v/>
      </c>
      <c r="R1075" s="46" t="str">
        <f>IF($I1075="","",_xlfn.LET(_xlpm.x,VLOOKUP($I1075,'2026-01-09_taxon-match'!$A$2:$N$81,10,FALSE),IF(_xlpm.x=0,"",_xlpm.x)))</f>
        <v/>
      </c>
      <c r="S1075" s="46" t="str">
        <f>IF($I1075="","",_xlfn.LET(_xlpm.x,VLOOKUP($I1075,'2026-01-09_taxon-match'!$A$2:$N$81,11,FALSE),IF(_xlpm.x=0,"",_xlpm.x)))</f>
        <v/>
      </c>
      <c r="T1075" s="46" t="str">
        <f>IF($I1075="","",_xlfn.LET(_xlpm.x,VLOOKUP($I1075,'2026-01-09_taxon-match'!$A$2:$N$81,13,FALSE),IF(_xlpm.x=0,"",_xlpm.x)))</f>
        <v/>
      </c>
      <c r="V1075" t="s">
        <v>39</v>
      </c>
      <c r="W1075" t="s">
        <v>46</v>
      </c>
      <c r="Y1075" s="46" t="str">
        <f>IF(V1075="","",_xlfn.LET(_xlpm.x,VLOOKUP(V1075,'Drop-down_menus'!$D$2:$E$13,2,FALSE),IF(_xlpm.x=0,"",_xlpm.x)))</f>
        <v>https://orcid.org/0009-0002-6669-2911</v>
      </c>
      <c r="Z1075" s="46" t="str">
        <f>IF(W1075="","",_xlfn.LET(_xlpm.x,VLOOKUP(W1075,'Drop-down_menus'!$D$2:$E$13,2,FALSE),IF(_xlpm.x=0,"",_xlpm.x)))</f>
        <v>https://orcid.org/0000-0003-0502-8101</v>
      </c>
      <c r="AA1075" s="46" t="str">
        <f>IF(X1075="","",_xlfn.LET(_xlpm.x,VLOOKUP(X1075,'Drop-down_menus'!$D$2:$E$13,2,FALSE),IF(_xlpm.x=0,"",_xlpm.x)))</f>
        <v/>
      </c>
      <c r="AB1075" s="14" t="s">
        <v>388</v>
      </c>
      <c r="AC1075" s="14"/>
    </row>
    <row r="1076" spans="2:29" ht="15" customHeight="1">
      <c r="B1076" s="46">
        <v>962</v>
      </c>
      <c r="C1076" s="46" t="s">
        <v>131</v>
      </c>
      <c r="D1076" s="46" t="b">
        <f>COUNTIF(Events!$B$2:$B$171, C1076) &gt; 0</f>
        <v>1</v>
      </c>
      <c r="E1076" s="46" t="s">
        <v>322</v>
      </c>
      <c r="F1076" s="46" t="s">
        <v>482</v>
      </c>
      <c r="J1076" s="46" t="str">
        <f>IF(I1076="","",_xlfn.LET(_xlpm.x,VLOOKUP(I1076,'2026-01-09_taxon-match'!$A$2:$N$81,4,FALSE),IF(_xlpm.x=0,"",_xlpm.x)))</f>
        <v/>
      </c>
      <c r="L1076" s="46" t="str">
        <f>IF(I1076="","",_xlfn.LET(_xlpm.x,VLOOKUP(I1076,'2026-01-09_taxon-match'!$A$2:$N$81,3,FALSE),IF(_xlpm.x=0,"",_xlpm.x)))</f>
        <v/>
      </c>
      <c r="M1076" s="46" t="str">
        <f>IF($I1076="","",_xlfn.LET(_xlpm.x,VLOOKUP($I1076,'2026-01-09_taxon-match'!$A$2:$N$81,5,FALSE),IF(_xlpm.x=0,"",_xlpm.x)))</f>
        <v/>
      </c>
      <c r="N1076" s="46" t="str">
        <f>IF($I1076="","",_xlfn.LET(_xlpm.x,VLOOKUP($I1076,'2026-01-09_taxon-match'!$A$2:$N$81,6,FALSE),IF(_xlpm.x=0,"",_xlpm.x)))</f>
        <v/>
      </c>
      <c r="O1076" s="46" t="str">
        <f>IF($I1076="","",_xlfn.LET(_xlpm.x,VLOOKUP($I1076,'2026-01-09_taxon-match'!$A$2:$N$81,7,FALSE),IF(_xlpm.x=0,"",_xlpm.x)))</f>
        <v/>
      </c>
      <c r="P1076" s="46" t="str">
        <f>IF($I1076="","",_xlfn.LET(_xlpm.x,VLOOKUP($I1076,'2026-01-09_taxon-match'!$A$2:$N$81,8,FALSE),IF(_xlpm.x=0,"",_xlpm.x)))</f>
        <v/>
      </c>
      <c r="Q1076" s="46" t="str">
        <f>IF($I1076="","",_xlfn.LET(_xlpm.x,VLOOKUP($I1076,'2026-01-09_taxon-match'!$A$2:$N$81,9,FALSE),IF(_xlpm.x=0,"",_xlpm.x)))</f>
        <v/>
      </c>
      <c r="R1076" s="46" t="str">
        <f>IF($I1076="","",_xlfn.LET(_xlpm.x,VLOOKUP($I1076,'2026-01-09_taxon-match'!$A$2:$N$81,10,FALSE),IF(_xlpm.x=0,"",_xlpm.x)))</f>
        <v/>
      </c>
      <c r="S1076" s="46" t="str">
        <f>IF($I1076="","",_xlfn.LET(_xlpm.x,VLOOKUP($I1076,'2026-01-09_taxon-match'!$A$2:$N$81,11,FALSE),IF(_xlpm.x=0,"",_xlpm.x)))</f>
        <v/>
      </c>
      <c r="T1076" s="46" t="str">
        <f>IF($I1076="","",_xlfn.LET(_xlpm.x,VLOOKUP($I1076,'2026-01-09_taxon-match'!$A$2:$N$81,13,FALSE),IF(_xlpm.x=0,"",_xlpm.x)))</f>
        <v/>
      </c>
      <c r="V1076" t="s">
        <v>39</v>
      </c>
      <c r="W1076" t="s">
        <v>46</v>
      </c>
      <c r="Y1076" s="46" t="str">
        <f>IF(V1076="","",_xlfn.LET(_xlpm.x,VLOOKUP(V1076,'Drop-down_menus'!$D$2:$E$13,2,FALSE),IF(_xlpm.x=0,"",_xlpm.x)))</f>
        <v>https://orcid.org/0009-0002-6669-2911</v>
      </c>
      <c r="Z1076" s="46" t="str">
        <f>IF(W1076="","",_xlfn.LET(_xlpm.x,VLOOKUP(W1076,'Drop-down_menus'!$D$2:$E$13,2,FALSE),IF(_xlpm.x=0,"",_xlpm.x)))</f>
        <v>https://orcid.org/0000-0003-0502-8101</v>
      </c>
      <c r="AA1076" s="46" t="str">
        <f>IF(X1076="","",_xlfn.LET(_xlpm.x,VLOOKUP(X1076,'Drop-down_menus'!$D$2:$E$13,2,FALSE),IF(_xlpm.x=0,"",_xlpm.x)))</f>
        <v/>
      </c>
      <c r="AB1076" s="14" t="s">
        <v>388</v>
      </c>
      <c r="AC1076" s="14"/>
    </row>
    <row r="1077" spans="2:29" ht="15" customHeight="1">
      <c r="B1077" s="46">
        <v>963</v>
      </c>
      <c r="C1077" s="46" t="s">
        <v>131</v>
      </c>
      <c r="D1077" s="46" t="b">
        <f>COUNTIF(Events!$B$2:$B$171, C1077) &gt; 0</f>
        <v>1</v>
      </c>
      <c r="E1077" s="46" t="s">
        <v>322</v>
      </c>
      <c r="F1077" s="46" t="s">
        <v>483</v>
      </c>
      <c r="J1077" s="46" t="str">
        <f>IF(I1077="","",_xlfn.LET(_xlpm.x,VLOOKUP(I1077,'2026-01-09_taxon-match'!$A$2:$N$81,4,FALSE),IF(_xlpm.x=0,"",_xlpm.x)))</f>
        <v/>
      </c>
      <c r="L1077" s="46" t="str">
        <f>IF(I1077="","",_xlfn.LET(_xlpm.x,VLOOKUP(I1077,'2026-01-09_taxon-match'!$A$2:$N$81,3,FALSE),IF(_xlpm.x=0,"",_xlpm.x)))</f>
        <v/>
      </c>
      <c r="M1077" s="46" t="str">
        <f>IF($I1077="","",_xlfn.LET(_xlpm.x,VLOOKUP($I1077,'2026-01-09_taxon-match'!$A$2:$N$81,5,FALSE),IF(_xlpm.x=0,"",_xlpm.x)))</f>
        <v/>
      </c>
      <c r="N1077" s="46" t="str">
        <f>IF($I1077="","",_xlfn.LET(_xlpm.x,VLOOKUP($I1077,'2026-01-09_taxon-match'!$A$2:$N$81,6,FALSE),IF(_xlpm.x=0,"",_xlpm.x)))</f>
        <v/>
      </c>
      <c r="O1077" s="46" t="str">
        <f>IF($I1077="","",_xlfn.LET(_xlpm.x,VLOOKUP($I1077,'2026-01-09_taxon-match'!$A$2:$N$81,7,FALSE),IF(_xlpm.x=0,"",_xlpm.x)))</f>
        <v/>
      </c>
      <c r="P1077" s="46" t="str">
        <f>IF($I1077="","",_xlfn.LET(_xlpm.x,VLOOKUP($I1077,'2026-01-09_taxon-match'!$A$2:$N$81,8,FALSE),IF(_xlpm.x=0,"",_xlpm.x)))</f>
        <v/>
      </c>
      <c r="Q1077" s="46" t="str">
        <f>IF($I1077="","",_xlfn.LET(_xlpm.x,VLOOKUP($I1077,'2026-01-09_taxon-match'!$A$2:$N$81,9,FALSE),IF(_xlpm.x=0,"",_xlpm.x)))</f>
        <v/>
      </c>
      <c r="R1077" s="46" t="str">
        <f>IF($I1077="","",_xlfn.LET(_xlpm.x,VLOOKUP($I1077,'2026-01-09_taxon-match'!$A$2:$N$81,10,FALSE),IF(_xlpm.x=0,"",_xlpm.x)))</f>
        <v/>
      </c>
      <c r="S1077" s="46" t="str">
        <f>IF($I1077="","",_xlfn.LET(_xlpm.x,VLOOKUP($I1077,'2026-01-09_taxon-match'!$A$2:$N$81,11,FALSE),IF(_xlpm.x=0,"",_xlpm.x)))</f>
        <v/>
      </c>
      <c r="T1077" s="46" t="str">
        <f>IF($I1077="","",_xlfn.LET(_xlpm.x,VLOOKUP($I1077,'2026-01-09_taxon-match'!$A$2:$N$81,13,FALSE),IF(_xlpm.x=0,"",_xlpm.x)))</f>
        <v/>
      </c>
      <c r="V1077" t="s">
        <v>39</v>
      </c>
      <c r="W1077" t="s">
        <v>46</v>
      </c>
      <c r="Y1077" s="46" t="str">
        <f>IF(V1077="","",_xlfn.LET(_xlpm.x,VLOOKUP(V1077,'Drop-down_menus'!$D$2:$E$13,2,FALSE),IF(_xlpm.x=0,"",_xlpm.x)))</f>
        <v>https://orcid.org/0009-0002-6669-2911</v>
      </c>
      <c r="Z1077" s="46" t="str">
        <f>IF(W1077="","",_xlfn.LET(_xlpm.x,VLOOKUP(W1077,'Drop-down_menus'!$D$2:$E$13,2,FALSE),IF(_xlpm.x=0,"",_xlpm.x)))</f>
        <v>https://orcid.org/0000-0003-0502-8101</v>
      </c>
      <c r="AA1077" s="46" t="str">
        <f>IF(X1077="","",_xlfn.LET(_xlpm.x,VLOOKUP(X1077,'Drop-down_menus'!$D$2:$E$13,2,FALSE),IF(_xlpm.x=0,"",_xlpm.x)))</f>
        <v/>
      </c>
      <c r="AB1077" s="14" t="s">
        <v>388</v>
      </c>
      <c r="AC1077" s="14"/>
    </row>
    <row r="1078" spans="2:29" ht="15" customHeight="1">
      <c r="B1078" s="46">
        <v>964</v>
      </c>
      <c r="C1078" s="46" t="s">
        <v>131</v>
      </c>
      <c r="D1078" s="46" t="b">
        <f>COUNTIF(Events!$B$2:$B$171, C1078) &gt; 0</f>
        <v>1</v>
      </c>
      <c r="E1078" s="46" t="s">
        <v>322</v>
      </c>
      <c r="F1078" s="46" t="s">
        <v>484</v>
      </c>
      <c r="J1078" s="46" t="str">
        <f>IF(I1078="","",_xlfn.LET(_xlpm.x,VLOOKUP(I1078,'2026-01-09_taxon-match'!$A$2:$N$81,4,FALSE),IF(_xlpm.x=0,"",_xlpm.x)))</f>
        <v/>
      </c>
      <c r="L1078" s="46" t="str">
        <f>IF(I1078="","",_xlfn.LET(_xlpm.x,VLOOKUP(I1078,'2026-01-09_taxon-match'!$A$2:$N$81,3,FALSE),IF(_xlpm.x=0,"",_xlpm.x)))</f>
        <v/>
      </c>
      <c r="M1078" s="46" t="str">
        <f>IF($I1078="","",_xlfn.LET(_xlpm.x,VLOOKUP($I1078,'2026-01-09_taxon-match'!$A$2:$N$81,5,FALSE),IF(_xlpm.x=0,"",_xlpm.x)))</f>
        <v/>
      </c>
      <c r="N1078" s="46" t="str">
        <f>IF($I1078="","",_xlfn.LET(_xlpm.x,VLOOKUP($I1078,'2026-01-09_taxon-match'!$A$2:$N$81,6,FALSE),IF(_xlpm.x=0,"",_xlpm.x)))</f>
        <v/>
      </c>
      <c r="O1078" s="46" t="str">
        <f>IF($I1078="","",_xlfn.LET(_xlpm.x,VLOOKUP($I1078,'2026-01-09_taxon-match'!$A$2:$N$81,7,FALSE),IF(_xlpm.x=0,"",_xlpm.x)))</f>
        <v/>
      </c>
      <c r="P1078" s="46" t="str">
        <f>IF($I1078="","",_xlfn.LET(_xlpm.x,VLOOKUP($I1078,'2026-01-09_taxon-match'!$A$2:$N$81,8,FALSE),IF(_xlpm.x=0,"",_xlpm.x)))</f>
        <v/>
      </c>
      <c r="Q1078" s="46" t="str">
        <f>IF($I1078="","",_xlfn.LET(_xlpm.x,VLOOKUP($I1078,'2026-01-09_taxon-match'!$A$2:$N$81,9,FALSE),IF(_xlpm.x=0,"",_xlpm.x)))</f>
        <v/>
      </c>
      <c r="R1078" s="46" t="str">
        <f>IF($I1078="","",_xlfn.LET(_xlpm.x,VLOOKUP($I1078,'2026-01-09_taxon-match'!$A$2:$N$81,10,FALSE),IF(_xlpm.x=0,"",_xlpm.x)))</f>
        <v/>
      </c>
      <c r="S1078" s="46" t="str">
        <f>IF($I1078="","",_xlfn.LET(_xlpm.x,VLOOKUP($I1078,'2026-01-09_taxon-match'!$A$2:$N$81,11,FALSE),IF(_xlpm.x=0,"",_xlpm.x)))</f>
        <v/>
      </c>
      <c r="T1078" s="46" t="str">
        <f>IF($I1078="","",_xlfn.LET(_xlpm.x,VLOOKUP($I1078,'2026-01-09_taxon-match'!$A$2:$N$81,13,FALSE),IF(_xlpm.x=0,"",_xlpm.x)))</f>
        <v/>
      </c>
      <c r="V1078" t="s">
        <v>39</v>
      </c>
      <c r="W1078" t="s">
        <v>46</v>
      </c>
      <c r="Y1078" s="46" t="str">
        <f>IF(V1078="","",_xlfn.LET(_xlpm.x,VLOOKUP(V1078,'Drop-down_menus'!$D$2:$E$13,2,FALSE),IF(_xlpm.x=0,"",_xlpm.x)))</f>
        <v>https://orcid.org/0009-0002-6669-2911</v>
      </c>
      <c r="Z1078" s="46" t="str">
        <f>IF(W1078="","",_xlfn.LET(_xlpm.x,VLOOKUP(W1078,'Drop-down_menus'!$D$2:$E$13,2,FALSE),IF(_xlpm.x=0,"",_xlpm.x)))</f>
        <v>https://orcid.org/0000-0003-0502-8101</v>
      </c>
      <c r="AA1078" s="46" t="str">
        <f>IF(X1078="","",_xlfn.LET(_xlpm.x,VLOOKUP(X1078,'Drop-down_menus'!$D$2:$E$13,2,FALSE),IF(_xlpm.x=0,"",_xlpm.x)))</f>
        <v/>
      </c>
      <c r="AB1078" s="14" t="s">
        <v>388</v>
      </c>
      <c r="AC1078" s="14"/>
    </row>
    <row r="1079" spans="2:29" ht="15" customHeight="1">
      <c r="B1079" s="46">
        <v>965</v>
      </c>
      <c r="C1079" s="46" t="s">
        <v>131</v>
      </c>
      <c r="D1079" s="46" t="b">
        <f>COUNTIF(Events!$B$2:$B$171, C1079) &gt; 0</f>
        <v>1</v>
      </c>
      <c r="E1079" s="46" t="s">
        <v>322</v>
      </c>
      <c r="F1079" s="46" t="s">
        <v>485</v>
      </c>
      <c r="J1079" s="46" t="str">
        <f>IF(I1079="","",_xlfn.LET(_xlpm.x,VLOOKUP(I1079,'2026-01-09_taxon-match'!$A$2:$N$81,4,FALSE),IF(_xlpm.x=0,"",_xlpm.x)))</f>
        <v/>
      </c>
      <c r="L1079" s="46" t="str">
        <f>IF(I1079="","",_xlfn.LET(_xlpm.x,VLOOKUP(I1079,'2026-01-09_taxon-match'!$A$2:$N$81,3,FALSE),IF(_xlpm.x=0,"",_xlpm.x)))</f>
        <v/>
      </c>
      <c r="M1079" s="46" t="str">
        <f>IF($I1079="","",_xlfn.LET(_xlpm.x,VLOOKUP($I1079,'2026-01-09_taxon-match'!$A$2:$N$81,5,FALSE),IF(_xlpm.x=0,"",_xlpm.x)))</f>
        <v/>
      </c>
      <c r="N1079" s="46" t="str">
        <f>IF($I1079="","",_xlfn.LET(_xlpm.x,VLOOKUP($I1079,'2026-01-09_taxon-match'!$A$2:$N$81,6,FALSE),IF(_xlpm.x=0,"",_xlpm.x)))</f>
        <v/>
      </c>
      <c r="O1079" s="46" t="str">
        <f>IF($I1079="","",_xlfn.LET(_xlpm.x,VLOOKUP($I1079,'2026-01-09_taxon-match'!$A$2:$N$81,7,FALSE),IF(_xlpm.x=0,"",_xlpm.x)))</f>
        <v/>
      </c>
      <c r="P1079" s="46" t="str">
        <f>IF($I1079="","",_xlfn.LET(_xlpm.x,VLOOKUP($I1079,'2026-01-09_taxon-match'!$A$2:$N$81,8,FALSE),IF(_xlpm.x=0,"",_xlpm.x)))</f>
        <v/>
      </c>
      <c r="Q1079" s="46" t="str">
        <f>IF($I1079="","",_xlfn.LET(_xlpm.x,VLOOKUP($I1079,'2026-01-09_taxon-match'!$A$2:$N$81,9,FALSE),IF(_xlpm.x=0,"",_xlpm.x)))</f>
        <v/>
      </c>
      <c r="R1079" s="46" t="str">
        <f>IF($I1079="","",_xlfn.LET(_xlpm.x,VLOOKUP($I1079,'2026-01-09_taxon-match'!$A$2:$N$81,10,FALSE),IF(_xlpm.x=0,"",_xlpm.x)))</f>
        <v/>
      </c>
      <c r="S1079" s="46" t="str">
        <f>IF($I1079="","",_xlfn.LET(_xlpm.x,VLOOKUP($I1079,'2026-01-09_taxon-match'!$A$2:$N$81,11,FALSE),IF(_xlpm.x=0,"",_xlpm.x)))</f>
        <v/>
      </c>
      <c r="T1079" s="46" t="str">
        <f>IF($I1079="","",_xlfn.LET(_xlpm.x,VLOOKUP($I1079,'2026-01-09_taxon-match'!$A$2:$N$81,13,FALSE),IF(_xlpm.x=0,"",_xlpm.x)))</f>
        <v/>
      </c>
      <c r="V1079" t="s">
        <v>39</v>
      </c>
      <c r="W1079" t="s">
        <v>46</v>
      </c>
      <c r="Y1079" s="46" t="str">
        <f>IF(V1079="","",_xlfn.LET(_xlpm.x,VLOOKUP(V1079,'Drop-down_menus'!$D$2:$E$13,2,FALSE),IF(_xlpm.x=0,"",_xlpm.x)))</f>
        <v>https://orcid.org/0009-0002-6669-2911</v>
      </c>
      <c r="Z1079" s="46" t="str">
        <f>IF(W1079="","",_xlfn.LET(_xlpm.x,VLOOKUP(W1079,'Drop-down_menus'!$D$2:$E$13,2,FALSE),IF(_xlpm.x=0,"",_xlpm.x)))</f>
        <v>https://orcid.org/0000-0003-0502-8101</v>
      </c>
      <c r="AA1079" s="46" t="str">
        <f>IF(X1079="","",_xlfn.LET(_xlpm.x,VLOOKUP(X1079,'Drop-down_menus'!$D$2:$E$13,2,FALSE),IF(_xlpm.x=0,"",_xlpm.x)))</f>
        <v/>
      </c>
      <c r="AB1079" s="14" t="s">
        <v>388</v>
      </c>
      <c r="AC1079" s="14"/>
    </row>
    <row r="1080" spans="2:29" ht="15" customHeight="1">
      <c r="B1080" s="46">
        <v>966</v>
      </c>
      <c r="C1080" s="46" t="s">
        <v>131</v>
      </c>
      <c r="D1080" s="46" t="b">
        <f>COUNTIF(Events!$B$2:$B$171, C1080) &gt; 0</f>
        <v>1</v>
      </c>
      <c r="E1080" s="46" t="s">
        <v>322</v>
      </c>
      <c r="F1080" s="46" t="s">
        <v>486</v>
      </c>
      <c r="J1080" s="46" t="str">
        <f>IF(I1080="","",_xlfn.LET(_xlpm.x,VLOOKUP(I1080,'2026-01-09_taxon-match'!$A$2:$N$81,4,FALSE),IF(_xlpm.x=0,"",_xlpm.x)))</f>
        <v/>
      </c>
      <c r="L1080" s="46" t="str">
        <f>IF(I1080="","",_xlfn.LET(_xlpm.x,VLOOKUP(I1080,'2026-01-09_taxon-match'!$A$2:$N$81,3,FALSE),IF(_xlpm.x=0,"",_xlpm.x)))</f>
        <v/>
      </c>
      <c r="M1080" s="46" t="str">
        <f>IF($I1080="","",_xlfn.LET(_xlpm.x,VLOOKUP($I1080,'2026-01-09_taxon-match'!$A$2:$N$81,5,FALSE),IF(_xlpm.x=0,"",_xlpm.x)))</f>
        <v/>
      </c>
      <c r="N1080" s="46" t="str">
        <f>IF($I1080="","",_xlfn.LET(_xlpm.x,VLOOKUP($I1080,'2026-01-09_taxon-match'!$A$2:$N$81,6,FALSE),IF(_xlpm.x=0,"",_xlpm.x)))</f>
        <v/>
      </c>
      <c r="O1080" s="46" t="str">
        <f>IF($I1080="","",_xlfn.LET(_xlpm.x,VLOOKUP($I1080,'2026-01-09_taxon-match'!$A$2:$N$81,7,FALSE),IF(_xlpm.x=0,"",_xlpm.x)))</f>
        <v/>
      </c>
      <c r="P1080" s="46" t="str">
        <f>IF($I1080="","",_xlfn.LET(_xlpm.x,VLOOKUP($I1080,'2026-01-09_taxon-match'!$A$2:$N$81,8,FALSE),IF(_xlpm.x=0,"",_xlpm.x)))</f>
        <v/>
      </c>
      <c r="Q1080" s="46" t="str">
        <f>IF($I1080="","",_xlfn.LET(_xlpm.x,VLOOKUP($I1080,'2026-01-09_taxon-match'!$A$2:$N$81,9,FALSE),IF(_xlpm.x=0,"",_xlpm.x)))</f>
        <v/>
      </c>
      <c r="R1080" s="46" t="str">
        <f>IF($I1080="","",_xlfn.LET(_xlpm.x,VLOOKUP($I1080,'2026-01-09_taxon-match'!$A$2:$N$81,10,FALSE),IF(_xlpm.x=0,"",_xlpm.x)))</f>
        <v/>
      </c>
      <c r="S1080" s="46" t="str">
        <f>IF($I1080="","",_xlfn.LET(_xlpm.x,VLOOKUP($I1080,'2026-01-09_taxon-match'!$A$2:$N$81,11,FALSE),IF(_xlpm.x=0,"",_xlpm.x)))</f>
        <v/>
      </c>
      <c r="T1080" s="46" t="str">
        <f>IF($I1080="","",_xlfn.LET(_xlpm.x,VLOOKUP($I1080,'2026-01-09_taxon-match'!$A$2:$N$81,13,FALSE),IF(_xlpm.x=0,"",_xlpm.x)))</f>
        <v/>
      </c>
      <c r="V1080" t="s">
        <v>39</v>
      </c>
      <c r="W1080" t="s">
        <v>46</v>
      </c>
      <c r="Y1080" s="46" t="str">
        <f>IF(V1080="","",_xlfn.LET(_xlpm.x,VLOOKUP(V1080,'Drop-down_menus'!$D$2:$E$13,2,FALSE),IF(_xlpm.x=0,"",_xlpm.x)))</f>
        <v>https://orcid.org/0009-0002-6669-2911</v>
      </c>
      <c r="Z1080" s="46" t="str">
        <f>IF(W1080="","",_xlfn.LET(_xlpm.x,VLOOKUP(W1080,'Drop-down_menus'!$D$2:$E$13,2,FALSE),IF(_xlpm.x=0,"",_xlpm.x)))</f>
        <v>https://orcid.org/0000-0003-0502-8101</v>
      </c>
      <c r="AA1080" s="46" t="str">
        <f>IF(X1080="","",_xlfn.LET(_xlpm.x,VLOOKUP(X1080,'Drop-down_menus'!$D$2:$E$13,2,FALSE),IF(_xlpm.x=0,"",_xlpm.x)))</f>
        <v/>
      </c>
      <c r="AB1080" s="14" t="s">
        <v>388</v>
      </c>
      <c r="AC1080" s="14"/>
    </row>
    <row r="1081" spans="2:29" ht="15" customHeight="1">
      <c r="B1081" s="46">
        <v>967</v>
      </c>
      <c r="C1081" s="46" t="s">
        <v>131</v>
      </c>
      <c r="D1081" s="46" t="b">
        <f>COUNTIF(Events!$B$2:$B$171, C1081) &gt; 0</f>
        <v>1</v>
      </c>
      <c r="E1081" s="46" t="s">
        <v>322</v>
      </c>
      <c r="F1081" s="46" t="s">
        <v>487</v>
      </c>
      <c r="J1081" s="46" t="str">
        <f>IF(I1081="","",_xlfn.LET(_xlpm.x,VLOOKUP(I1081,'2026-01-09_taxon-match'!$A$2:$N$81,4,FALSE),IF(_xlpm.x=0,"",_xlpm.x)))</f>
        <v/>
      </c>
      <c r="L1081" s="46" t="str">
        <f>IF(I1081="","",_xlfn.LET(_xlpm.x,VLOOKUP(I1081,'2026-01-09_taxon-match'!$A$2:$N$81,3,FALSE),IF(_xlpm.x=0,"",_xlpm.x)))</f>
        <v/>
      </c>
      <c r="M1081" s="46" t="str">
        <f>IF($I1081="","",_xlfn.LET(_xlpm.x,VLOOKUP($I1081,'2026-01-09_taxon-match'!$A$2:$N$81,5,FALSE),IF(_xlpm.x=0,"",_xlpm.x)))</f>
        <v/>
      </c>
      <c r="N1081" s="46" t="str">
        <f>IF($I1081="","",_xlfn.LET(_xlpm.x,VLOOKUP($I1081,'2026-01-09_taxon-match'!$A$2:$N$81,6,FALSE),IF(_xlpm.x=0,"",_xlpm.x)))</f>
        <v/>
      </c>
      <c r="O1081" s="46" t="str">
        <f>IF($I1081="","",_xlfn.LET(_xlpm.x,VLOOKUP($I1081,'2026-01-09_taxon-match'!$A$2:$N$81,7,FALSE),IF(_xlpm.x=0,"",_xlpm.x)))</f>
        <v/>
      </c>
      <c r="P1081" s="46" t="str">
        <f>IF($I1081="","",_xlfn.LET(_xlpm.x,VLOOKUP($I1081,'2026-01-09_taxon-match'!$A$2:$N$81,8,FALSE),IF(_xlpm.x=0,"",_xlpm.x)))</f>
        <v/>
      </c>
      <c r="Q1081" s="46" t="str">
        <f>IF($I1081="","",_xlfn.LET(_xlpm.x,VLOOKUP($I1081,'2026-01-09_taxon-match'!$A$2:$N$81,9,FALSE),IF(_xlpm.x=0,"",_xlpm.x)))</f>
        <v/>
      </c>
      <c r="R1081" s="46" t="str">
        <f>IF($I1081="","",_xlfn.LET(_xlpm.x,VLOOKUP($I1081,'2026-01-09_taxon-match'!$A$2:$N$81,10,FALSE),IF(_xlpm.x=0,"",_xlpm.x)))</f>
        <v/>
      </c>
      <c r="S1081" s="46" t="str">
        <f>IF($I1081="","",_xlfn.LET(_xlpm.x,VLOOKUP($I1081,'2026-01-09_taxon-match'!$A$2:$N$81,11,FALSE),IF(_xlpm.x=0,"",_xlpm.x)))</f>
        <v/>
      </c>
      <c r="T1081" s="46" t="str">
        <f>IF($I1081="","",_xlfn.LET(_xlpm.x,VLOOKUP($I1081,'2026-01-09_taxon-match'!$A$2:$N$81,13,FALSE),IF(_xlpm.x=0,"",_xlpm.x)))</f>
        <v/>
      </c>
      <c r="V1081" t="s">
        <v>39</v>
      </c>
      <c r="W1081" t="s">
        <v>46</v>
      </c>
      <c r="Y1081" s="46" t="str">
        <f>IF(V1081="","",_xlfn.LET(_xlpm.x,VLOOKUP(V1081,'Drop-down_menus'!$D$2:$E$13,2,FALSE),IF(_xlpm.x=0,"",_xlpm.x)))</f>
        <v>https://orcid.org/0009-0002-6669-2911</v>
      </c>
      <c r="Z1081" s="46" t="str">
        <f>IF(W1081="","",_xlfn.LET(_xlpm.x,VLOOKUP(W1081,'Drop-down_menus'!$D$2:$E$13,2,FALSE),IF(_xlpm.x=0,"",_xlpm.x)))</f>
        <v>https://orcid.org/0000-0003-0502-8101</v>
      </c>
      <c r="AA1081" s="46" t="str">
        <f>IF(X1081="","",_xlfn.LET(_xlpm.x,VLOOKUP(X1081,'Drop-down_menus'!$D$2:$E$13,2,FALSE),IF(_xlpm.x=0,"",_xlpm.x)))</f>
        <v/>
      </c>
      <c r="AB1081" s="14" t="s">
        <v>388</v>
      </c>
      <c r="AC1081" s="14"/>
    </row>
    <row r="1082" spans="2:29" ht="15" customHeight="1">
      <c r="B1082" s="46">
        <v>968</v>
      </c>
      <c r="C1082" s="46" t="s">
        <v>131</v>
      </c>
      <c r="D1082" s="46" t="b">
        <f>COUNTIF(Events!$B$2:$B$171, C1082) &gt; 0</f>
        <v>1</v>
      </c>
      <c r="E1082" s="46" t="s">
        <v>322</v>
      </c>
      <c r="F1082" s="46" t="s">
        <v>488</v>
      </c>
      <c r="J1082" s="46" t="str">
        <f>IF(I1082="","",_xlfn.LET(_xlpm.x,VLOOKUP(I1082,'2026-01-09_taxon-match'!$A$2:$N$81,4,FALSE),IF(_xlpm.x=0,"",_xlpm.x)))</f>
        <v/>
      </c>
      <c r="L1082" s="46" t="str">
        <f>IF(I1082="","",_xlfn.LET(_xlpm.x,VLOOKUP(I1082,'2026-01-09_taxon-match'!$A$2:$N$81,3,FALSE),IF(_xlpm.x=0,"",_xlpm.x)))</f>
        <v/>
      </c>
      <c r="M1082" s="46" t="str">
        <f>IF($I1082="","",_xlfn.LET(_xlpm.x,VLOOKUP($I1082,'2026-01-09_taxon-match'!$A$2:$N$81,5,FALSE),IF(_xlpm.x=0,"",_xlpm.x)))</f>
        <v/>
      </c>
      <c r="N1082" s="46" t="str">
        <f>IF($I1082="","",_xlfn.LET(_xlpm.x,VLOOKUP($I1082,'2026-01-09_taxon-match'!$A$2:$N$81,6,FALSE),IF(_xlpm.x=0,"",_xlpm.x)))</f>
        <v/>
      </c>
      <c r="O1082" s="46" t="str">
        <f>IF($I1082="","",_xlfn.LET(_xlpm.x,VLOOKUP($I1082,'2026-01-09_taxon-match'!$A$2:$N$81,7,FALSE),IF(_xlpm.x=0,"",_xlpm.x)))</f>
        <v/>
      </c>
      <c r="P1082" s="46" t="str">
        <f>IF($I1082="","",_xlfn.LET(_xlpm.x,VLOOKUP($I1082,'2026-01-09_taxon-match'!$A$2:$N$81,8,FALSE),IF(_xlpm.x=0,"",_xlpm.x)))</f>
        <v/>
      </c>
      <c r="Q1082" s="46" t="str">
        <f>IF($I1082="","",_xlfn.LET(_xlpm.x,VLOOKUP($I1082,'2026-01-09_taxon-match'!$A$2:$N$81,9,FALSE),IF(_xlpm.x=0,"",_xlpm.x)))</f>
        <v/>
      </c>
      <c r="R1082" s="46" t="str">
        <f>IF($I1082="","",_xlfn.LET(_xlpm.x,VLOOKUP($I1082,'2026-01-09_taxon-match'!$A$2:$N$81,10,FALSE),IF(_xlpm.x=0,"",_xlpm.x)))</f>
        <v/>
      </c>
      <c r="S1082" s="46" t="str">
        <f>IF($I1082="","",_xlfn.LET(_xlpm.x,VLOOKUP($I1082,'2026-01-09_taxon-match'!$A$2:$N$81,11,FALSE),IF(_xlpm.x=0,"",_xlpm.x)))</f>
        <v/>
      </c>
      <c r="T1082" s="46" t="str">
        <f>IF($I1082="","",_xlfn.LET(_xlpm.x,VLOOKUP($I1082,'2026-01-09_taxon-match'!$A$2:$N$81,13,FALSE),IF(_xlpm.x=0,"",_xlpm.x)))</f>
        <v/>
      </c>
      <c r="V1082" t="s">
        <v>39</v>
      </c>
      <c r="W1082" t="s">
        <v>46</v>
      </c>
      <c r="Y1082" s="46" t="str">
        <f>IF(V1082="","",_xlfn.LET(_xlpm.x,VLOOKUP(V1082,'Drop-down_menus'!$D$2:$E$13,2,FALSE),IF(_xlpm.x=0,"",_xlpm.x)))</f>
        <v>https://orcid.org/0009-0002-6669-2911</v>
      </c>
      <c r="Z1082" s="46" t="str">
        <f>IF(W1082="","",_xlfn.LET(_xlpm.x,VLOOKUP(W1082,'Drop-down_menus'!$D$2:$E$13,2,FALSE),IF(_xlpm.x=0,"",_xlpm.x)))</f>
        <v>https://orcid.org/0000-0003-0502-8101</v>
      </c>
      <c r="AA1082" s="46" t="str">
        <f>IF(X1082="","",_xlfn.LET(_xlpm.x,VLOOKUP(X1082,'Drop-down_menus'!$D$2:$E$13,2,FALSE),IF(_xlpm.x=0,"",_xlpm.x)))</f>
        <v/>
      </c>
      <c r="AB1082" s="14" t="s">
        <v>388</v>
      </c>
      <c r="AC1082" s="14"/>
    </row>
    <row r="1083" spans="2:29" ht="15" customHeight="1">
      <c r="B1083" s="46">
        <v>969</v>
      </c>
      <c r="C1083" s="46" t="s">
        <v>131</v>
      </c>
      <c r="D1083" s="46" t="b">
        <f>COUNTIF(Events!$B$2:$B$171, C1083) &gt; 0</f>
        <v>1</v>
      </c>
      <c r="E1083" s="46" t="s">
        <v>322</v>
      </c>
      <c r="F1083" s="46" t="s">
        <v>489</v>
      </c>
      <c r="J1083" s="46" t="str">
        <f>IF(I1083="","",_xlfn.LET(_xlpm.x,VLOOKUP(I1083,'2026-01-09_taxon-match'!$A$2:$N$81,4,FALSE),IF(_xlpm.x=0,"",_xlpm.x)))</f>
        <v/>
      </c>
      <c r="L1083" s="46" t="str">
        <f>IF(I1083="","",_xlfn.LET(_xlpm.x,VLOOKUP(I1083,'2026-01-09_taxon-match'!$A$2:$N$81,3,FALSE),IF(_xlpm.x=0,"",_xlpm.x)))</f>
        <v/>
      </c>
      <c r="M1083" s="46" t="str">
        <f>IF($I1083="","",_xlfn.LET(_xlpm.x,VLOOKUP($I1083,'2026-01-09_taxon-match'!$A$2:$N$81,5,FALSE),IF(_xlpm.x=0,"",_xlpm.x)))</f>
        <v/>
      </c>
      <c r="N1083" s="46" t="str">
        <f>IF($I1083="","",_xlfn.LET(_xlpm.x,VLOOKUP($I1083,'2026-01-09_taxon-match'!$A$2:$N$81,6,FALSE),IF(_xlpm.x=0,"",_xlpm.x)))</f>
        <v/>
      </c>
      <c r="O1083" s="46" t="str">
        <f>IF($I1083="","",_xlfn.LET(_xlpm.x,VLOOKUP($I1083,'2026-01-09_taxon-match'!$A$2:$N$81,7,FALSE),IF(_xlpm.x=0,"",_xlpm.x)))</f>
        <v/>
      </c>
      <c r="P1083" s="46" t="str">
        <f>IF($I1083="","",_xlfn.LET(_xlpm.x,VLOOKUP($I1083,'2026-01-09_taxon-match'!$A$2:$N$81,8,FALSE),IF(_xlpm.x=0,"",_xlpm.x)))</f>
        <v/>
      </c>
      <c r="Q1083" s="46" t="str">
        <f>IF($I1083="","",_xlfn.LET(_xlpm.x,VLOOKUP($I1083,'2026-01-09_taxon-match'!$A$2:$N$81,9,FALSE),IF(_xlpm.x=0,"",_xlpm.x)))</f>
        <v/>
      </c>
      <c r="R1083" s="46" t="str">
        <f>IF($I1083="","",_xlfn.LET(_xlpm.x,VLOOKUP($I1083,'2026-01-09_taxon-match'!$A$2:$N$81,10,FALSE),IF(_xlpm.x=0,"",_xlpm.x)))</f>
        <v/>
      </c>
      <c r="S1083" s="46" t="str">
        <f>IF($I1083="","",_xlfn.LET(_xlpm.x,VLOOKUP($I1083,'2026-01-09_taxon-match'!$A$2:$N$81,11,FALSE),IF(_xlpm.x=0,"",_xlpm.x)))</f>
        <v/>
      </c>
      <c r="T1083" s="46" t="str">
        <f>IF($I1083="","",_xlfn.LET(_xlpm.x,VLOOKUP($I1083,'2026-01-09_taxon-match'!$A$2:$N$81,13,FALSE),IF(_xlpm.x=0,"",_xlpm.x)))</f>
        <v/>
      </c>
      <c r="V1083" t="s">
        <v>39</v>
      </c>
      <c r="W1083" t="s">
        <v>46</v>
      </c>
      <c r="Y1083" s="46" t="str">
        <f>IF(V1083="","",_xlfn.LET(_xlpm.x,VLOOKUP(V1083,'Drop-down_menus'!$D$2:$E$13,2,FALSE),IF(_xlpm.x=0,"",_xlpm.x)))</f>
        <v>https://orcid.org/0009-0002-6669-2911</v>
      </c>
      <c r="Z1083" s="46" t="str">
        <f>IF(W1083="","",_xlfn.LET(_xlpm.x,VLOOKUP(W1083,'Drop-down_menus'!$D$2:$E$13,2,FALSE),IF(_xlpm.x=0,"",_xlpm.x)))</f>
        <v>https://orcid.org/0000-0003-0502-8101</v>
      </c>
      <c r="AA1083" s="46" t="str">
        <f>IF(X1083="","",_xlfn.LET(_xlpm.x,VLOOKUP(X1083,'Drop-down_menus'!$D$2:$E$13,2,FALSE),IF(_xlpm.x=0,"",_xlpm.x)))</f>
        <v/>
      </c>
      <c r="AB1083" s="14" t="s">
        <v>388</v>
      </c>
    </row>
    <row r="1084" spans="2:29" ht="15" customHeight="1">
      <c r="B1084" s="46">
        <v>970</v>
      </c>
      <c r="C1084" s="46" t="s">
        <v>131</v>
      </c>
      <c r="D1084" s="46" t="b">
        <f>COUNTIF(Events!$B$2:$B$171, C1084) &gt; 0</f>
        <v>1</v>
      </c>
      <c r="E1084" s="46" t="s">
        <v>322</v>
      </c>
      <c r="F1084" s="46" t="s">
        <v>1083</v>
      </c>
      <c r="J1084" s="46" t="str">
        <f>IF(I1084="","",_xlfn.LET(_xlpm.x,VLOOKUP(I1084,'2026-01-09_taxon-match'!$A$2:$N$81,4,FALSE),IF(_xlpm.x=0,"",_xlpm.x)))</f>
        <v/>
      </c>
      <c r="L1084" s="46" t="str">
        <f>IF(I1084="","",_xlfn.LET(_xlpm.x,VLOOKUP(I1084,'2026-01-09_taxon-match'!$A$2:$N$81,3,FALSE),IF(_xlpm.x=0,"",_xlpm.x)))</f>
        <v/>
      </c>
      <c r="M1084" s="46" t="str">
        <f>IF($I1084="","",_xlfn.LET(_xlpm.x,VLOOKUP($I1084,'2026-01-09_taxon-match'!$A$2:$N$81,5,FALSE),IF(_xlpm.x=0,"",_xlpm.x)))</f>
        <v/>
      </c>
      <c r="N1084" s="46" t="str">
        <f>IF($I1084="","",_xlfn.LET(_xlpm.x,VLOOKUP($I1084,'2026-01-09_taxon-match'!$A$2:$N$81,6,FALSE),IF(_xlpm.x=0,"",_xlpm.x)))</f>
        <v/>
      </c>
      <c r="O1084" s="46" t="str">
        <f>IF($I1084="","",_xlfn.LET(_xlpm.x,VLOOKUP($I1084,'2026-01-09_taxon-match'!$A$2:$N$81,7,FALSE),IF(_xlpm.x=0,"",_xlpm.x)))</f>
        <v/>
      </c>
      <c r="P1084" s="46" t="str">
        <f>IF($I1084="","",_xlfn.LET(_xlpm.x,VLOOKUP($I1084,'2026-01-09_taxon-match'!$A$2:$N$81,8,FALSE),IF(_xlpm.x=0,"",_xlpm.x)))</f>
        <v/>
      </c>
      <c r="Q1084" s="46" t="str">
        <f>IF($I1084="","",_xlfn.LET(_xlpm.x,VLOOKUP($I1084,'2026-01-09_taxon-match'!$A$2:$N$81,9,FALSE),IF(_xlpm.x=0,"",_xlpm.x)))</f>
        <v/>
      </c>
      <c r="R1084" s="46" t="str">
        <f>IF($I1084="","",_xlfn.LET(_xlpm.x,VLOOKUP($I1084,'2026-01-09_taxon-match'!$A$2:$N$81,10,FALSE),IF(_xlpm.x=0,"",_xlpm.x)))</f>
        <v/>
      </c>
      <c r="S1084" s="46" t="str">
        <f>IF($I1084="","",_xlfn.LET(_xlpm.x,VLOOKUP($I1084,'2026-01-09_taxon-match'!$A$2:$N$81,11,FALSE),IF(_xlpm.x=0,"",_xlpm.x)))</f>
        <v/>
      </c>
      <c r="T1084" s="46" t="str">
        <f>IF($I1084="","",_xlfn.LET(_xlpm.x,VLOOKUP($I1084,'2026-01-09_taxon-match'!$A$2:$N$81,13,FALSE),IF(_xlpm.x=0,"",_xlpm.x)))</f>
        <v/>
      </c>
      <c r="V1084" t="s">
        <v>39</v>
      </c>
      <c r="W1084" t="s">
        <v>46</v>
      </c>
      <c r="Y1084" s="46" t="str">
        <f>IF(V1084="","",_xlfn.LET(_xlpm.x,VLOOKUP(V1084,'Drop-down_menus'!$D$2:$E$13,2,FALSE),IF(_xlpm.x=0,"",_xlpm.x)))</f>
        <v>https://orcid.org/0009-0002-6669-2911</v>
      </c>
      <c r="Z1084" s="46" t="str">
        <f>IF(W1084="","",_xlfn.LET(_xlpm.x,VLOOKUP(W1084,'Drop-down_menus'!$D$2:$E$13,2,FALSE),IF(_xlpm.x=0,"",_xlpm.x)))</f>
        <v>https://orcid.org/0000-0003-0502-8101</v>
      </c>
      <c r="AA1084" s="46" t="str">
        <f>IF(X1084="","",_xlfn.LET(_xlpm.x,VLOOKUP(X1084,'Drop-down_menus'!$D$2:$E$13,2,FALSE),IF(_xlpm.x=0,"",_xlpm.x)))</f>
        <v/>
      </c>
      <c r="AB1084" s="46" t="s">
        <v>354</v>
      </c>
    </row>
    <row r="1085" spans="2:29" ht="15" customHeight="1">
      <c r="B1085" s="46">
        <v>971</v>
      </c>
      <c r="C1085" s="46" t="s">
        <v>131</v>
      </c>
      <c r="D1085" s="46" t="b">
        <f>COUNTIF(Events!$B$2:$B$171, C1085) &gt; 0</f>
        <v>1</v>
      </c>
      <c r="E1085" s="46" t="s">
        <v>322</v>
      </c>
      <c r="F1085" s="46" t="s">
        <v>490</v>
      </c>
      <c r="J1085" s="46" t="str">
        <f>IF(I1085="","",_xlfn.LET(_xlpm.x,VLOOKUP(I1085,'2026-01-09_taxon-match'!$A$2:$N$81,4,FALSE),IF(_xlpm.x=0,"",_xlpm.x)))</f>
        <v/>
      </c>
      <c r="L1085" s="46" t="str">
        <f>IF(I1085="","",_xlfn.LET(_xlpm.x,VLOOKUP(I1085,'2026-01-09_taxon-match'!$A$2:$N$81,3,FALSE),IF(_xlpm.x=0,"",_xlpm.x)))</f>
        <v/>
      </c>
      <c r="M1085" s="46" t="str">
        <f>IF($I1085="","",_xlfn.LET(_xlpm.x,VLOOKUP($I1085,'2026-01-09_taxon-match'!$A$2:$N$81,5,FALSE),IF(_xlpm.x=0,"",_xlpm.x)))</f>
        <v/>
      </c>
      <c r="N1085" s="46" t="str">
        <f>IF($I1085="","",_xlfn.LET(_xlpm.x,VLOOKUP($I1085,'2026-01-09_taxon-match'!$A$2:$N$81,6,FALSE),IF(_xlpm.x=0,"",_xlpm.x)))</f>
        <v/>
      </c>
      <c r="O1085" s="46" t="str">
        <f>IF($I1085="","",_xlfn.LET(_xlpm.x,VLOOKUP($I1085,'2026-01-09_taxon-match'!$A$2:$N$81,7,FALSE),IF(_xlpm.x=0,"",_xlpm.x)))</f>
        <v/>
      </c>
      <c r="P1085" s="46" t="str">
        <f>IF($I1085="","",_xlfn.LET(_xlpm.x,VLOOKUP($I1085,'2026-01-09_taxon-match'!$A$2:$N$81,8,FALSE),IF(_xlpm.x=0,"",_xlpm.x)))</f>
        <v/>
      </c>
      <c r="Q1085" s="46" t="str">
        <f>IF($I1085="","",_xlfn.LET(_xlpm.x,VLOOKUP($I1085,'2026-01-09_taxon-match'!$A$2:$N$81,9,FALSE),IF(_xlpm.x=0,"",_xlpm.x)))</f>
        <v/>
      </c>
      <c r="R1085" s="46" t="str">
        <f>IF($I1085="","",_xlfn.LET(_xlpm.x,VLOOKUP($I1085,'2026-01-09_taxon-match'!$A$2:$N$81,10,FALSE),IF(_xlpm.x=0,"",_xlpm.x)))</f>
        <v/>
      </c>
      <c r="S1085" s="46" t="str">
        <f>IF($I1085="","",_xlfn.LET(_xlpm.x,VLOOKUP($I1085,'2026-01-09_taxon-match'!$A$2:$N$81,11,FALSE),IF(_xlpm.x=0,"",_xlpm.x)))</f>
        <v/>
      </c>
      <c r="T1085" s="46" t="str">
        <f>IF($I1085="","",_xlfn.LET(_xlpm.x,VLOOKUP($I1085,'2026-01-09_taxon-match'!$A$2:$N$81,13,FALSE),IF(_xlpm.x=0,"",_xlpm.x)))</f>
        <v/>
      </c>
      <c r="V1085" t="s">
        <v>39</v>
      </c>
      <c r="W1085" t="s">
        <v>46</v>
      </c>
      <c r="Y1085" s="46" t="str">
        <f>IF(V1085="","",_xlfn.LET(_xlpm.x,VLOOKUP(V1085,'Drop-down_menus'!$D$2:$E$13,2,FALSE),IF(_xlpm.x=0,"",_xlpm.x)))</f>
        <v>https://orcid.org/0009-0002-6669-2911</v>
      </c>
      <c r="Z1085" s="46" t="str">
        <f>IF(W1085="","",_xlfn.LET(_xlpm.x,VLOOKUP(W1085,'Drop-down_menus'!$D$2:$E$13,2,FALSE),IF(_xlpm.x=0,"",_xlpm.x)))</f>
        <v>https://orcid.org/0000-0003-0502-8101</v>
      </c>
      <c r="AA1085" s="46" t="str">
        <f>IF(X1085="","",_xlfn.LET(_xlpm.x,VLOOKUP(X1085,'Drop-down_menus'!$D$2:$E$13,2,FALSE),IF(_xlpm.x=0,"",_xlpm.x)))</f>
        <v/>
      </c>
      <c r="AC1085" s="46" t="s">
        <v>491</v>
      </c>
    </row>
    <row r="1086" spans="2:29" ht="15" customHeight="1">
      <c r="B1086" s="46">
        <v>972</v>
      </c>
      <c r="C1086" s="46" t="s">
        <v>131</v>
      </c>
      <c r="D1086" s="46" t="b">
        <f>COUNTIF(Events!$B$2:$B$171, C1086) &gt; 0</f>
        <v>1</v>
      </c>
      <c r="E1086" s="46" t="s">
        <v>322</v>
      </c>
      <c r="F1086" s="46" t="s">
        <v>492</v>
      </c>
      <c r="J1086" s="46" t="str">
        <f>IF(I1086="","",_xlfn.LET(_xlpm.x,VLOOKUP(I1086,'2026-01-09_taxon-match'!$A$2:$N$81,4,FALSE),IF(_xlpm.x=0,"",_xlpm.x)))</f>
        <v/>
      </c>
      <c r="L1086" s="46" t="str">
        <f>IF(I1086="","",_xlfn.LET(_xlpm.x,VLOOKUP(I1086,'2026-01-09_taxon-match'!$A$2:$N$81,3,FALSE),IF(_xlpm.x=0,"",_xlpm.x)))</f>
        <v/>
      </c>
      <c r="M1086" s="46" t="str">
        <f>IF($I1086="","",_xlfn.LET(_xlpm.x,VLOOKUP($I1086,'2026-01-09_taxon-match'!$A$2:$N$81,5,FALSE),IF(_xlpm.x=0,"",_xlpm.x)))</f>
        <v/>
      </c>
      <c r="N1086" s="46" t="str">
        <f>IF($I1086="","",_xlfn.LET(_xlpm.x,VLOOKUP($I1086,'2026-01-09_taxon-match'!$A$2:$N$81,6,FALSE),IF(_xlpm.x=0,"",_xlpm.x)))</f>
        <v/>
      </c>
      <c r="O1086" s="46" t="str">
        <f>IF($I1086="","",_xlfn.LET(_xlpm.x,VLOOKUP($I1086,'2026-01-09_taxon-match'!$A$2:$N$81,7,FALSE),IF(_xlpm.x=0,"",_xlpm.x)))</f>
        <v/>
      </c>
      <c r="P1086" s="46" t="str">
        <f>IF($I1086="","",_xlfn.LET(_xlpm.x,VLOOKUP($I1086,'2026-01-09_taxon-match'!$A$2:$N$81,8,FALSE),IF(_xlpm.x=0,"",_xlpm.x)))</f>
        <v/>
      </c>
      <c r="Q1086" s="46" t="str">
        <f>IF($I1086="","",_xlfn.LET(_xlpm.x,VLOOKUP($I1086,'2026-01-09_taxon-match'!$A$2:$N$81,9,FALSE),IF(_xlpm.x=0,"",_xlpm.x)))</f>
        <v/>
      </c>
      <c r="R1086" s="46" t="str">
        <f>IF($I1086="","",_xlfn.LET(_xlpm.x,VLOOKUP($I1086,'2026-01-09_taxon-match'!$A$2:$N$81,10,FALSE),IF(_xlpm.x=0,"",_xlpm.x)))</f>
        <v/>
      </c>
      <c r="S1086" s="46" t="str">
        <f>IF($I1086="","",_xlfn.LET(_xlpm.x,VLOOKUP($I1086,'2026-01-09_taxon-match'!$A$2:$N$81,11,FALSE),IF(_xlpm.x=0,"",_xlpm.x)))</f>
        <v/>
      </c>
      <c r="T1086" s="46" t="str">
        <f>IF($I1086="","",_xlfn.LET(_xlpm.x,VLOOKUP($I1086,'2026-01-09_taxon-match'!$A$2:$N$81,13,FALSE),IF(_xlpm.x=0,"",_xlpm.x)))</f>
        <v/>
      </c>
      <c r="V1086" t="s">
        <v>39</v>
      </c>
      <c r="W1086" t="s">
        <v>46</v>
      </c>
      <c r="Y1086" s="46" t="str">
        <f>IF(V1086="","",_xlfn.LET(_xlpm.x,VLOOKUP(V1086,'Drop-down_menus'!$D$2:$E$13,2,FALSE),IF(_xlpm.x=0,"",_xlpm.x)))</f>
        <v>https://orcid.org/0009-0002-6669-2911</v>
      </c>
      <c r="Z1086" s="46" t="str">
        <f>IF(W1086="","",_xlfn.LET(_xlpm.x,VLOOKUP(W1086,'Drop-down_menus'!$D$2:$E$13,2,FALSE),IF(_xlpm.x=0,"",_xlpm.x)))</f>
        <v>https://orcid.org/0000-0003-0502-8101</v>
      </c>
      <c r="AA1086" s="46" t="str">
        <f>IF(X1086="","",_xlfn.LET(_xlpm.x,VLOOKUP(X1086,'Drop-down_menus'!$D$2:$E$13,2,FALSE),IF(_xlpm.x=0,"",_xlpm.x)))</f>
        <v/>
      </c>
    </row>
    <row r="1087" spans="2:29" ht="15" customHeight="1">
      <c r="B1087" s="46">
        <v>973</v>
      </c>
      <c r="C1087" s="46" t="s">
        <v>131</v>
      </c>
      <c r="D1087" s="46" t="b">
        <f>COUNTIF(Events!$B$2:$B$171, C1087) &gt; 0</f>
        <v>1</v>
      </c>
      <c r="E1087" s="46" t="s">
        <v>322</v>
      </c>
      <c r="F1087" s="46" t="s">
        <v>493</v>
      </c>
      <c r="J1087" s="46" t="str">
        <f>IF(I1087="","",_xlfn.LET(_xlpm.x,VLOOKUP(I1087,'2026-01-09_taxon-match'!$A$2:$N$81,4,FALSE),IF(_xlpm.x=0,"",_xlpm.x)))</f>
        <v/>
      </c>
      <c r="L1087" s="46" t="str">
        <f>IF(I1087="","",_xlfn.LET(_xlpm.x,VLOOKUP(I1087,'2026-01-09_taxon-match'!$A$2:$N$81,3,FALSE),IF(_xlpm.x=0,"",_xlpm.x)))</f>
        <v/>
      </c>
      <c r="M1087" s="46" t="str">
        <f>IF($I1087="","",_xlfn.LET(_xlpm.x,VLOOKUP($I1087,'2026-01-09_taxon-match'!$A$2:$N$81,5,FALSE),IF(_xlpm.x=0,"",_xlpm.x)))</f>
        <v/>
      </c>
      <c r="N1087" s="46" t="str">
        <f>IF($I1087="","",_xlfn.LET(_xlpm.x,VLOOKUP($I1087,'2026-01-09_taxon-match'!$A$2:$N$81,6,FALSE),IF(_xlpm.x=0,"",_xlpm.x)))</f>
        <v/>
      </c>
      <c r="O1087" s="46" t="str">
        <f>IF($I1087="","",_xlfn.LET(_xlpm.x,VLOOKUP($I1087,'2026-01-09_taxon-match'!$A$2:$N$81,7,FALSE),IF(_xlpm.x=0,"",_xlpm.x)))</f>
        <v/>
      </c>
      <c r="P1087" s="46" t="str">
        <f>IF($I1087="","",_xlfn.LET(_xlpm.x,VLOOKUP($I1087,'2026-01-09_taxon-match'!$A$2:$N$81,8,FALSE),IF(_xlpm.x=0,"",_xlpm.x)))</f>
        <v/>
      </c>
      <c r="Q1087" s="46" t="str">
        <f>IF($I1087="","",_xlfn.LET(_xlpm.x,VLOOKUP($I1087,'2026-01-09_taxon-match'!$A$2:$N$81,9,FALSE),IF(_xlpm.x=0,"",_xlpm.x)))</f>
        <v/>
      </c>
      <c r="R1087" s="46" t="str">
        <f>IF($I1087="","",_xlfn.LET(_xlpm.x,VLOOKUP($I1087,'2026-01-09_taxon-match'!$A$2:$N$81,10,FALSE),IF(_xlpm.x=0,"",_xlpm.x)))</f>
        <v/>
      </c>
      <c r="S1087" s="46" t="str">
        <f>IF($I1087="","",_xlfn.LET(_xlpm.x,VLOOKUP($I1087,'2026-01-09_taxon-match'!$A$2:$N$81,11,FALSE),IF(_xlpm.x=0,"",_xlpm.x)))</f>
        <v/>
      </c>
      <c r="T1087" s="46" t="str">
        <f>IF($I1087="","",_xlfn.LET(_xlpm.x,VLOOKUP($I1087,'2026-01-09_taxon-match'!$A$2:$N$81,13,FALSE),IF(_xlpm.x=0,"",_xlpm.x)))</f>
        <v/>
      </c>
      <c r="V1087" t="s">
        <v>39</v>
      </c>
      <c r="W1087" t="s">
        <v>46</v>
      </c>
      <c r="Y1087" s="46" t="str">
        <f>IF(V1087="","",_xlfn.LET(_xlpm.x,VLOOKUP(V1087,'Drop-down_menus'!$D$2:$E$13,2,FALSE),IF(_xlpm.x=0,"",_xlpm.x)))</f>
        <v>https://orcid.org/0009-0002-6669-2911</v>
      </c>
      <c r="Z1087" s="46" t="str">
        <f>IF(W1087="","",_xlfn.LET(_xlpm.x,VLOOKUP(W1087,'Drop-down_menus'!$D$2:$E$13,2,FALSE),IF(_xlpm.x=0,"",_xlpm.x)))</f>
        <v>https://orcid.org/0000-0003-0502-8101</v>
      </c>
      <c r="AA1087" s="46" t="str">
        <f>IF(X1087="","",_xlfn.LET(_xlpm.x,VLOOKUP(X1087,'Drop-down_menus'!$D$2:$E$13,2,FALSE),IF(_xlpm.x=0,"",_xlpm.x)))</f>
        <v/>
      </c>
    </row>
    <row r="1088" spans="2:29" ht="15" customHeight="1">
      <c r="B1088" s="46">
        <v>974</v>
      </c>
      <c r="C1088" s="46" t="s">
        <v>131</v>
      </c>
      <c r="D1088" s="46" t="b">
        <f>COUNTIF(Events!$B$2:$B$171, C1088) &gt; 0</f>
        <v>1</v>
      </c>
      <c r="E1088" s="46" t="s">
        <v>322</v>
      </c>
      <c r="F1088" s="46" t="s">
        <v>494</v>
      </c>
      <c r="J1088" s="46" t="str">
        <f>IF(I1088="","",_xlfn.LET(_xlpm.x,VLOOKUP(I1088,'2026-01-09_taxon-match'!$A$2:$N$81,4,FALSE),IF(_xlpm.x=0,"",_xlpm.x)))</f>
        <v/>
      </c>
      <c r="L1088" s="46" t="str">
        <f>IF(I1088="","",_xlfn.LET(_xlpm.x,VLOOKUP(I1088,'2026-01-09_taxon-match'!$A$2:$N$81,3,FALSE),IF(_xlpm.x=0,"",_xlpm.x)))</f>
        <v/>
      </c>
      <c r="M1088" s="46" t="str">
        <f>IF($I1088="","",_xlfn.LET(_xlpm.x,VLOOKUP($I1088,'2026-01-09_taxon-match'!$A$2:$N$81,5,FALSE),IF(_xlpm.x=0,"",_xlpm.x)))</f>
        <v/>
      </c>
      <c r="N1088" s="46" t="str">
        <f>IF($I1088="","",_xlfn.LET(_xlpm.x,VLOOKUP($I1088,'2026-01-09_taxon-match'!$A$2:$N$81,6,FALSE),IF(_xlpm.x=0,"",_xlpm.x)))</f>
        <v/>
      </c>
      <c r="O1088" s="46" t="str">
        <f>IF($I1088="","",_xlfn.LET(_xlpm.x,VLOOKUP($I1088,'2026-01-09_taxon-match'!$A$2:$N$81,7,FALSE),IF(_xlpm.x=0,"",_xlpm.x)))</f>
        <v/>
      </c>
      <c r="P1088" s="46" t="str">
        <f>IF($I1088="","",_xlfn.LET(_xlpm.x,VLOOKUP($I1088,'2026-01-09_taxon-match'!$A$2:$N$81,8,FALSE),IF(_xlpm.x=0,"",_xlpm.x)))</f>
        <v/>
      </c>
      <c r="Q1088" s="46" t="str">
        <f>IF($I1088="","",_xlfn.LET(_xlpm.x,VLOOKUP($I1088,'2026-01-09_taxon-match'!$A$2:$N$81,9,FALSE),IF(_xlpm.x=0,"",_xlpm.x)))</f>
        <v/>
      </c>
      <c r="R1088" s="46" t="str">
        <f>IF($I1088="","",_xlfn.LET(_xlpm.x,VLOOKUP($I1088,'2026-01-09_taxon-match'!$A$2:$N$81,10,FALSE),IF(_xlpm.x=0,"",_xlpm.x)))</f>
        <v/>
      </c>
      <c r="S1088" s="46" t="str">
        <f>IF($I1088="","",_xlfn.LET(_xlpm.x,VLOOKUP($I1088,'2026-01-09_taxon-match'!$A$2:$N$81,11,FALSE),IF(_xlpm.x=0,"",_xlpm.x)))</f>
        <v/>
      </c>
      <c r="T1088" s="46" t="str">
        <f>IF($I1088="","",_xlfn.LET(_xlpm.x,VLOOKUP($I1088,'2026-01-09_taxon-match'!$A$2:$N$81,13,FALSE),IF(_xlpm.x=0,"",_xlpm.x)))</f>
        <v/>
      </c>
      <c r="V1088" t="s">
        <v>39</v>
      </c>
      <c r="W1088" t="s">
        <v>46</v>
      </c>
      <c r="Y1088" s="46" t="str">
        <f>IF(V1088="","",_xlfn.LET(_xlpm.x,VLOOKUP(V1088,'Drop-down_menus'!$D$2:$E$13,2,FALSE),IF(_xlpm.x=0,"",_xlpm.x)))</f>
        <v>https://orcid.org/0009-0002-6669-2911</v>
      </c>
      <c r="Z1088" s="46" t="str">
        <f>IF(W1088="","",_xlfn.LET(_xlpm.x,VLOOKUP(W1088,'Drop-down_menus'!$D$2:$E$13,2,FALSE),IF(_xlpm.x=0,"",_xlpm.x)))</f>
        <v>https://orcid.org/0000-0003-0502-8101</v>
      </c>
      <c r="AA1088" s="46" t="str">
        <f>IF(X1088="","",_xlfn.LET(_xlpm.x,VLOOKUP(X1088,'Drop-down_menus'!$D$2:$E$13,2,FALSE),IF(_xlpm.x=0,"",_xlpm.x)))</f>
        <v/>
      </c>
    </row>
    <row r="1089" spans="2:29" ht="15" customHeight="1">
      <c r="B1089" s="46">
        <v>975</v>
      </c>
      <c r="C1089" s="46" t="s">
        <v>131</v>
      </c>
      <c r="D1089" s="46" t="b">
        <f>COUNTIF(Events!$B$2:$B$171, C1089) &gt; 0</f>
        <v>1</v>
      </c>
      <c r="E1089" s="46" t="s">
        <v>322</v>
      </c>
      <c r="F1089" s="46" t="s">
        <v>495</v>
      </c>
      <c r="J1089" s="46" t="str">
        <f>IF(I1089="","",_xlfn.LET(_xlpm.x,VLOOKUP(I1089,'2026-01-09_taxon-match'!$A$2:$N$81,4,FALSE),IF(_xlpm.x=0,"",_xlpm.x)))</f>
        <v/>
      </c>
      <c r="L1089" s="46" t="str">
        <f>IF(I1089="","",_xlfn.LET(_xlpm.x,VLOOKUP(I1089,'2026-01-09_taxon-match'!$A$2:$N$81,3,FALSE),IF(_xlpm.x=0,"",_xlpm.x)))</f>
        <v/>
      </c>
      <c r="M1089" s="46" t="str">
        <f>IF($I1089="","",_xlfn.LET(_xlpm.x,VLOOKUP($I1089,'2026-01-09_taxon-match'!$A$2:$N$81,5,FALSE),IF(_xlpm.x=0,"",_xlpm.x)))</f>
        <v/>
      </c>
      <c r="N1089" s="46" t="str">
        <f>IF($I1089="","",_xlfn.LET(_xlpm.x,VLOOKUP($I1089,'2026-01-09_taxon-match'!$A$2:$N$81,6,FALSE),IF(_xlpm.x=0,"",_xlpm.x)))</f>
        <v/>
      </c>
      <c r="O1089" s="46" t="str">
        <f>IF($I1089="","",_xlfn.LET(_xlpm.x,VLOOKUP($I1089,'2026-01-09_taxon-match'!$A$2:$N$81,7,FALSE),IF(_xlpm.x=0,"",_xlpm.x)))</f>
        <v/>
      </c>
      <c r="P1089" s="46" t="str">
        <f>IF($I1089="","",_xlfn.LET(_xlpm.x,VLOOKUP($I1089,'2026-01-09_taxon-match'!$A$2:$N$81,8,FALSE),IF(_xlpm.x=0,"",_xlpm.x)))</f>
        <v/>
      </c>
      <c r="Q1089" s="46" t="str">
        <f>IF($I1089="","",_xlfn.LET(_xlpm.x,VLOOKUP($I1089,'2026-01-09_taxon-match'!$A$2:$N$81,9,FALSE),IF(_xlpm.x=0,"",_xlpm.x)))</f>
        <v/>
      </c>
      <c r="R1089" s="46" t="str">
        <f>IF($I1089="","",_xlfn.LET(_xlpm.x,VLOOKUP($I1089,'2026-01-09_taxon-match'!$A$2:$N$81,10,FALSE),IF(_xlpm.x=0,"",_xlpm.x)))</f>
        <v/>
      </c>
      <c r="S1089" s="46" t="str">
        <f>IF($I1089="","",_xlfn.LET(_xlpm.x,VLOOKUP($I1089,'2026-01-09_taxon-match'!$A$2:$N$81,11,FALSE),IF(_xlpm.x=0,"",_xlpm.x)))</f>
        <v/>
      </c>
      <c r="T1089" s="46" t="str">
        <f>IF($I1089="","",_xlfn.LET(_xlpm.x,VLOOKUP($I1089,'2026-01-09_taxon-match'!$A$2:$N$81,13,FALSE),IF(_xlpm.x=0,"",_xlpm.x)))</f>
        <v/>
      </c>
      <c r="V1089" t="s">
        <v>39</v>
      </c>
      <c r="W1089" t="s">
        <v>46</v>
      </c>
      <c r="Y1089" s="46" t="str">
        <f>IF(V1089="","",_xlfn.LET(_xlpm.x,VLOOKUP(V1089,'Drop-down_menus'!$D$2:$E$13,2,FALSE),IF(_xlpm.x=0,"",_xlpm.x)))</f>
        <v>https://orcid.org/0009-0002-6669-2911</v>
      </c>
      <c r="Z1089" s="46" t="str">
        <f>IF(W1089="","",_xlfn.LET(_xlpm.x,VLOOKUP(W1089,'Drop-down_menus'!$D$2:$E$13,2,FALSE),IF(_xlpm.x=0,"",_xlpm.x)))</f>
        <v>https://orcid.org/0000-0003-0502-8101</v>
      </c>
      <c r="AA1089" s="46" t="str">
        <f>IF(X1089="","",_xlfn.LET(_xlpm.x,VLOOKUP(X1089,'Drop-down_menus'!$D$2:$E$13,2,FALSE),IF(_xlpm.x=0,"",_xlpm.x)))</f>
        <v/>
      </c>
    </row>
    <row r="1090" spans="2:29" ht="15" customHeight="1">
      <c r="B1090" s="46">
        <v>976</v>
      </c>
      <c r="C1090" s="46" t="s">
        <v>131</v>
      </c>
      <c r="D1090" s="46" t="b">
        <f>COUNTIF(Events!$B$2:$B$171, C1090) &gt; 0</f>
        <v>1</v>
      </c>
      <c r="E1090" s="46" t="s">
        <v>322</v>
      </c>
      <c r="F1090" s="46" t="s">
        <v>496</v>
      </c>
      <c r="J1090" s="46" t="str">
        <f>IF(I1090="","",_xlfn.LET(_xlpm.x,VLOOKUP(I1090,'2026-01-09_taxon-match'!$A$2:$N$81,4,FALSE),IF(_xlpm.x=0,"",_xlpm.x)))</f>
        <v/>
      </c>
      <c r="L1090" s="46" t="str">
        <f>IF(I1090="","",_xlfn.LET(_xlpm.x,VLOOKUP(I1090,'2026-01-09_taxon-match'!$A$2:$N$81,3,FALSE),IF(_xlpm.x=0,"",_xlpm.x)))</f>
        <v/>
      </c>
      <c r="M1090" s="46" t="str">
        <f>IF($I1090="","",_xlfn.LET(_xlpm.x,VLOOKUP($I1090,'2026-01-09_taxon-match'!$A$2:$N$81,5,FALSE),IF(_xlpm.x=0,"",_xlpm.x)))</f>
        <v/>
      </c>
      <c r="N1090" s="46" t="str">
        <f>IF($I1090="","",_xlfn.LET(_xlpm.x,VLOOKUP($I1090,'2026-01-09_taxon-match'!$A$2:$N$81,6,FALSE),IF(_xlpm.x=0,"",_xlpm.x)))</f>
        <v/>
      </c>
      <c r="O1090" s="46" t="str">
        <f>IF($I1090="","",_xlfn.LET(_xlpm.x,VLOOKUP($I1090,'2026-01-09_taxon-match'!$A$2:$N$81,7,FALSE),IF(_xlpm.x=0,"",_xlpm.x)))</f>
        <v/>
      </c>
      <c r="P1090" s="46" t="str">
        <f>IF($I1090="","",_xlfn.LET(_xlpm.x,VLOOKUP($I1090,'2026-01-09_taxon-match'!$A$2:$N$81,8,FALSE),IF(_xlpm.x=0,"",_xlpm.x)))</f>
        <v/>
      </c>
      <c r="Q1090" s="46" t="str">
        <f>IF($I1090="","",_xlfn.LET(_xlpm.x,VLOOKUP($I1090,'2026-01-09_taxon-match'!$A$2:$N$81,9,FALSE),IF(_xlpm.x=0,"",_xlpm.x)))</f>
        <v/>
      </c>
      <c r="R1090" s="46" t="str">
        <f>IF($I1090="","",_xlfn.LET(_xlpm.x,VLOOKUP($I1090,'2026-01-09_taxon-match'!$A$2:$N$81,10,FALSE),IF(_xlpm.x=0,"",_xlpm.x)))</f>
        <v/>
      </c>
      <c r="S1090" s="46" t="str">
        <f>IF($I1090="","",_xlfn.LET(_xlpm.x,VLOOKUP($I1090,'2026-01-09_taxon-match'!$A$2:$N$81,11,FALSE),IF(_xlpm.x=0,"",_xlpm.x)))</f>
        <v/>
      </c>
      <c r="T1090" s="46" t="str">
        <f>IF($I1090="","",_xlfn.LET(_xlpm.x,VLOOKUP($I1090,'2026-01-09_taxon-match'!$A$2:$N$81,13,FALSE),IF(_xlpm.x=0,"",_xlpm.x)))</f>
        <v/>
      </c>
      <c r="V1090" t="s">
        <v>39</v>
      </c>
      <c r="W1090" t="s">
        <v>46</v>
      </c>
      <c r="Y1090" s="46" t="str">
        <f>IF(V1090="","",_xlfn.LET(_xlpm.x,VLOOKUP(V1090,'Drop-down_menus'!$D$2:$E$13,2,FALSE),IF(_xlpm.x=0,"",_xlpm.x)))</f>
        <v>https://orcid.org/0009-0002-6669-2911</v>
      </c>
      <c r="Z1090" s="46" t="str">
        <f>IF(W1090="","",_xlfn.LET(_xlpm.x,VLOOKUP(W1090,'Drop-down_menus'!$D$2:$E$13,2,FALSE),IF(_xlpm.x=0,"",_xlpm.x)))</f>
        <v>https://orcid.org/0000-0003-0502-8101</v>
      </c>
      <c r="AA1090" s="46" t="str">
        <f>IF(X1090="","",_xlfn.LET(_xlpm.x,VLOOKUP(X1090,'Drop-down_menus'!$D$2:$E$13,2,FALSE),IF(_xlpm.x=0,"",_xlpm.x)))</f>
        <v/>
      </c>
    </row>
    <row r="1091" spans="2:29" ht="15" customHeight="1">
      <c r="B1091" s="46">
        <v>977</v>
      </c>
      <c r="C1091" s="46" t="s">
        <v>131</v>
      </c>
      <c r="D1091" s="46" t="b">
        <f>COUNTIF(Events!$B$2:$B$171, C1091) &gt; 0</f>
        <v>1</v>
      </c>
      <c r="E1091" s="46" t="s">
        <v>322</v>
      </c>
      <c r="F1091" s="46" t="s">
        <v>497</v>
      </c>
      <c r="J1091" s="46" t="str">
        <f>IF(I1091="","",_xlfn.LET(_xlpm.x,VLOOKUP(I1091,'2026-01-09_taxon-match'!$A$2:$N$81,4,FALSE),IF(_xlpm.x=0,"",_xlpm.x)))</f>
        <v/>
      </c>
      <c r="L1091" s="46" t="str">
        <f>IF(I1091="","",_xlfn.LET(_xlpm.x,VLOOKUP(I1091,'2026-01-09_taxon-match'!$A$2:$N$81,3,FALSE),IF(_xlpm.x=0,"",_xlpm.x)))</f>
        <v/>
      </c>
      <c r="M1091" s="46" t="str">
        <f>IF($I1091="","",_xlfn.LET(_xlpm.x,VLOOKUP($I1091,'2026-01-09_taxon-match'!$A$2:$N$81,5,FALSE),IF(_xlpm.x=0,"",_xlpm.x)))</f>
        <v/>
      </c>
      <c r="N1091" s="46" t="str">
        <f>IF($I1091="","",_xlfn.LET(_xlpm.x,VLOOKUP($I1091,'2026-01-09_taxon-match'!$A$2:$N$81,6,FALSE),IF(_xlpm.x=0,"",_xlpm.x)))</f>
        <v/>
      </c>
      <c r="O1091" s="46" t="str">
        <f>IF($I1091="","",_xlfn.LET(_xlpm.x,VLOOKUP($I1091,'2026-01-09_taxon-match'!$A$2:$N$81,7,FALSE),IF(_xlpm.x=0,"",_xlpm.x)))</f>
        <v/>
      </c>
      <c r="P1091" s="46" t="str">
        <f>IF($I1091="","",_xlfn.LET(_xlpm.x,VLOOKUP($I1091,'2026-01-09_taxon-match'!$A$2:$N$81,8,FALSE),IF(_xlpm.x=0,"",_xlpm.x)))</f>
        <v/>
      </c>
      <c r="Q1091" s="46" t="str">
        <f>IF($I1091="","",_xlfn.LET(_xlpm.x,VLOOKUP($I1091,'2026-01-09_taxon-match'!$A$2:$N$81,9,FALSE),IF(_xlpm.x=0,"",_xlpm.x)))</f>
        <v/>
      </c>
      <c r="R1091" s="46" t="str">
        <f>IF($I1091="","",_xlfn.LET(_xlpm.x,VLOOKUP($I1091,'2026-01-09_taxon-match'!$A$2:$N$81,10,FALSE),IF(_xlpm.x=0,"",_xlpm.x)))</f>
        <v/>
      </c>
      <c r="S1091" s="46" t="str">
        <f>IF($I1091="","",_xlfn.LET(_xlpm.x,VLOOKUP($I1091,'2026-01-09_taxon-match'!$A$2:$N$81,11,FALSE),IF(_xlpm.x=0,"",_xlpm.x)))</f>
        <v/>
      </c>
      <c r="T1091" s="46" t="str">
        <f>IF($I1091="","",_xlfn.LET(_xlpm.x,VLOOKUP($I1091,'2026-01-09_taxon-match'!$A$2:$N$81,13,FALSE),IF(_xlpm.x=0,"",_xlpm.x)))</f>
        <v/>
      </c>
      <c r="V1091" t="s">
        <v>39</v>
      </c>
      <c r="W1091" t="s">
        <v>46</v>
      </c>
      <c r="Y1091" s="46" t="str">
        <f>IF(V1091="","",_xlfn.LET(_xlpm.x,VLOOKUP(V1091,'Drop-down_menus'!$D$2:$E$13,2,FALSE),IF(_xlpm.x=0,"",_xlpm.x)))</f>
        <v>https://orcid.org/0009-0002-6669-2911</v>
      </c>
      <c r="Z1091" s="46" t="str">
        <f>IF(W1091="","",_xlfn.LET(_xlpm.x,VLOOKUP(W1091,'Drop-down_menus'!$D$2:$E$13,2,FALSE),IF(_xlpm.x=0,"",_xlpm.x)))</f>
        <v>https://orcid.org/0000-0003-0502-8101</v>
      </c>
      <c r="AA1091" s="46" t="str">
        <f>IF(X1091="","",_xlfn.LET(_xlpm.x,VLOOKUP(X1091,'Drop-down_menus'!$D$2:$E$13,2,FALSE),IF(_xlpm.x=0,"",_xlpm.x)))</f>
        <v/>
      </c>
    </row>
    <row r="1092" spans="2:29" ht="15" customHeight="1">
      <c r="B1092" s="46">
        <v>978</v>
      </c>
      <c r="C1092" s="46" t="s">
        <v>131</v>
      </c>
      <c r="D1092" s="46" t="b">
        <f>COUNTIF(Events!$B$2:$B$171, C1092) &gt; 0</f>
        <v>1</v>
      </c>
      <c r="E1092" s="46" t="s">
        <v>322</v>
      </c>
      <c r="F1092" s="46" t="s">
        <v>498</v>
      </c>
      <c r="J1092" s="46" t="str">
        <f>IF(I1092="","",_xlfn.LET(_xlpm.x,VLOOKUP(I1092,'2026-01-09_taxon-match'!$A$2:$N$81,4,FALSE),IF(_xlpm.x=0,"",_xlpm.x)))</f>
        <v/>
      </c>
      <c r="L1092" s="46" t="str">
        <f>IF(I1092="","",_xlfn.LET(_xlpm.x,VLOOKUP(I1092,'2026-01-09_taxon-match'!$A$2:$N$81,3,FALSE),IF(_xlpm.x=0,"",_xlpm.x)))</f>
        <v/>
      </c>
      <c r="M1092" s="46" t="str">
        <f>IF($I1092="","",_xlfn.LET(_xlpm.x,VLOOKUP($I1092,'2026-01-09_taxon-match'!$A$2:$N$81,5,FALSE),IF(_xlpm.x=0,"",_xlpm.x)))</f>
        <v/>
      </c>
      <c r="N1092" s="46" t="str">
        <f>IF($I1092="","",_xlfn.LET(_xlpm.x,VLOOKUP($I1092,'2026-01-09_taxon-match'!$A$2:$N$81,6,FALSE),IF(_xlpm.x=0,"",_xlpm.x)))</f>
        <v/>
      </c>
      <c r="O1092" s="46" t="str">
        <f>IF($I1092="","",_xlfn.LET(_xlpm.x,VLOOKUP($I1092,'2026-01-09_taxon-match'!$A$2:$N$81,7,FALSE),IF(_xlpm.x=0,"",_xlpm.x)))</f>
        <v/>
      </c>
      <c r="P1092" s="46" t="str">
        <f>IF($I1092="","",_xlfn.LET(_xlpm.x,VLOOKUP($I1092,'2026-01-09_taxon-match'!$A$2:$N$81,8,FALSE),IF(_xlpm.x=0,"",_xlpm.x)))</f>
        <v/>
      </c>
      <c r="Q1092" s="46" t="str">
        <f>IF($I1092="","",_xlfn.LET(_xlpm.x,VLOOKUP($I1092,'2026-01-09_taxon-match'!$A$2:$N$81,9,FALSE),IF(_xlpm.x=0,"",_xlpm.x)))</f>
        <v/>
      </c>
      <c r="R1092" s="46" t="str">
        <f>IF($I1092="","",_xlfn.LET(_xlpm.x,VLOOKUP($I1092,'2026-01-09_taxon-match'!$A$2:$N$81,10,FALSE),IF(_xlpm.x=0,"",_xlpm.x)))</f>
        <v/>
      </c>
      <c r="S1092" s="46" t="str">
        <f>IF($I1092="","",_xlfn.LET(_xlpm.x,VLOOKUP($I1092,'2026-01-09_taxon-match'!$A$2:$N$81,11,FALSE),IF(_xlpm.x=0,"",_xlpm.x)))</f>
        <v/>
      </c>
      <c r="T1092" s="46" t="str">
        <f>IF($I1092="","",_xlfn.LET(_xlpm.x,VLOOKUP($I1092,'2026-01-09_taxon-match'!$A$2:$N$81,13,FALSE),IF(_xlpm.x=0,"",_xlpm.x)))</f>
        <v/>
      </c>
      <c r="V1092" t="s">
        <v>39</v>
      </c>
      <c r="W1092" t="s">
        <v>46</v>
      </c>
      <c r="Y1092" s="46" t="str">
        <f>IF(V1092="","",_xlfn.LET(_xlpm.x,VLOOKUP(V1092,'Drop-down_menus'!$D$2:$E$13,2,FALSE),IF(_xlpm.x=0,"",_xlpm.x)))</f>
        <v>https://orcid.org/0009-0002-6669-2911</v>
      </c>
      <c r="Z1092" s="46" t="str">
        <f>IF(W1092="","",_xlfn.LET(_xlpm.x,VLOOKUP(W1092,'Drop-down_menus'!$D$2:$E$13,2,FALSE),IF(_xlpm.x=0,"",_xlpm.x)))</f>
        <v>https://orcid.org/0000-0003-0502-8101</v>
      </c>
      <c r="AA1092" s="46" t="str">
        <f>IF(X1092="","",_xlfn.LET(_xlpm.x,VLOOKUP(X1092,'Drop-down_menus'!$D$2:$E$13,2,FALSE),IF(_xlpm.x=0,"",_xlpm.x)))</f>
        <v/>
      </c>
    </row>
    <row r="1093" spans="2:29" ht="15" customHeight="1">
      <c r="B1093" s="46">
        <v>979</v>
      </c>
      <c r="C1093" s="46" t="s">
        <v>131</v>
      </c>
      <c r="D1093" s="46" t="b">
        <f>COUNTIF(Events!$B$2:$B$171, C1093) &gt; 0</f>
        <v>1</v>
      </c>
      <c r="E1093" s="46" t="s">
        <v>322</v>
      </c>
      <c r="F1093" s="46" t="s">
        <v>499</v>
      </c>
      <c r="J1093" s="46" t="str">
        <f>IF(I1093="","",_xlfn.LET(_xlpm.x,VLOOKUP(I1093,'2026-01-09_taxon-match'!$A$2:$N$81,4,FALSE),IF(_xlpm.x=0,"",_xlpm.x)))</f>
        <v/>
      </c>
      <c r="L1093" s="46" t="str">
        <f>IF(I1093="","",_xlfn.LET(_xlpm.x,VLOOKUP(I1093,'2026-01-09_taxon-match'!$A$2:$N$81,3,FALSE),IF(_xlpm.x=0,"",_xlpm.x)))</f>
        <v/>
      </c>
      <c r="M1093" s="46" t="str">
        <f>IF($I1093="","",_xlfn.LET(_xlpm.x,VLOOKUP($I1093,'2026-01-09_taxon-match'!$A$2:$N$81,5,FALSE),IF(_xlpm.x=0,"",_xlpm.x)))</f>
        <v/>
      </c>
      <c r="N1093" s="46" t="str">
        <f>IF($I1093="","",_xlfn.LET(_xlpm.x,VLOOKUP($I1093,'2026-01-09_taxon-match'!$A$2:$N$81,6,FALSE),IF(_xlpm.x=0,"",_xlpm.x)))</f>
        <v/>
      </c>
      <c r="O1093" s="46" t="str">
        <f>IF($I1093="","",_xlfn.LET(_xlpm.x,VLOOKUP($I1093,'2026-01-09_taxon-match'!$A$2:$N$81,7,FALSE),IF(_xlpm.x=0,"",_xlpm.x)))</f>
        <v/>
      </c>
      <c r="P1093" s="46" t="str">
        <f>IF($I1093="","",_xlfn.LET(_xlpm.x,VLOOKUP($I1093,'2026-01-09_taxon-match'!$A$2:$N$81,8,FALSE),IF(_xlpm.x=0,"",_xlpm.x)))</f>
        <v/>
      </c>
      <c r="Q1093" s="46" t="str">
        <f>IF($I1093="","",_xlfn.LET(_xlpm.x,VLOOKUP($I1093,'2026-01-09_taxon-match'!$A$2:$N$81,9,FALSE),IF(_xlpm.x=0,"",_xlpm.x)))</f>
        <v/>
      </c>
      <c r="R1093" s="46" t="str">
        <f>IF($I1093="","",_xlfn.LET(_xlpm.x,VLOOKUP($I1093,'2026-01-09_taxon-match'!$A$2:$N$81,10,FALSE),IF(_xlpm.x=0,"",_xlpm.x)))</f>
        <v/>
      </c>
      <c r="S1093" s="46" t="str">
        <f>IF($I1093="","",_xlfn.LET(_xlpm.x,VLOOKUP($I1093,'2026-01-09_taxon-match'!$A$2:$N$81,11,FALSE),IF(_xlpm.x=0,"",_xlpm.x)))</f>
        <v/>
      </c>
      <c r="T1093" s="46" t="str">
        <f>IF($I1093="","",_xlfn.LET(_xlpm.x,VLOOKUP($I1093,'2026-01-09_taxon-match'!$A$2:$N$81,13,FALSE),IF(_xlpm.x=0,"",_xlpm.x)))</f>
        <v/>
      </c>
      <c r="V1093" t="s">
        <v>39</v>
      </c>
      <c r="W1093" t="s">
        <v>46</v>
      </c>
      <c r="Y1093" s="46" t="str">
        <f>IF(V1093="","",_xlfn.LET(_xlpm.x,VLOOKUP(V1093,'Drop-down_menus'!$D$2:$E$13,2,FALSE),IF(_xlpm.x=0,"",_xlpm.x)))</f>
        <v>https://orcid.org/0009-0002-6669-2911</v>
      </c>
      <c r="Z1093" s="46" t="str">
        <f>IF(W1093="","",_xlfn.LET(_xlpm.x,VLOOKUP(W1093,'Drop-down_menus'!$D$2:$E$13,2,FALSE),IF(_xlpm.x=0,"",_xlpm.x)))</f>
        <v>https://orcid.org/0000-0003-0502-8101</v>
      </c>
      <c r="AA1093" s="46" t="str">
        <f>IF(X1093="","",_xlfn.LET(_xlpm.x,VLOOKUP(X1093,'Drop-down_menus'!$D$2:$E$13,2,FALSE),IF(_xlpm.x=0,"",_xlpm.x)))</f>
        <v/>
      </c>
    </row>
    <row r="1094" spans="2:29" ht="15" customHeight="1">
      <c r="B1094" s="46">
        <v>980</v>
      </c>
      <c r="C1094" s="46" t="s">
        <v>131</v>
      </c>
      <c r="D1094" s="46" t="b">
        <f>COUNTIF(Events!$B$2:$B$171, C1094) &gt; 0</f>
        <v>1</v>
      </c>
      <c r="E1094" s="46" t="s">
        <v>322</v>
      </c>
      <c r="F1094" s="46" t="s">
        <v>500</v>
      </c>
      <c r="J1094" s="46" t="str">
        <f>IF(I1094="","",_xlfn.LET(_xlpm.x,VLOOKUP(I1094,'2026-01-09_taxon-match'!$A$2:$N$81,4,FALSE),IF(_xlpm.x=0,"",_xlpm.x)))</f>
        <v/>
      </c>
      <c r="L1094" s="46" t="str">
        <f>IF(I1094="","",_xlfn.LET(_xlpm.x,VLOOKUP(I1094,'2026-01-09_taxon-match'!$A$2:$N$81,3,FALSE),IF(_xlpm.x=0,"",_xlpm.x)))</f>
        <v/>
      </c>
      <c r="M1094" s="46" t="str">
        <f>IF($I1094="","",_xlfn.LET(_xlpm.x,VLOOKUP($I1094,'2026-01-09_taxon-match'!$A$2:$N$81,5,FALSE),IF(_xlpm.x=0,"",_xlpm.x)))</f>
        <v/>
      </c>
      <c r="N1094" s="46" t="str">
        <f>IF($I1094="","",_xlfn.LET(_xlpm.x,VLOOKUP($I1094,'2026-01-09_taxon-match'!$A$2:$N$81,6,FALSE),IF(_xlpm.x=0,"",_xlpm.x)))</f>
        <v/>
      </c>
      <c r="O1094" s="46" t="str">
        <f>IF($I1094="","",_xlfn.LET(_xlpm.x,VLOOKUP($I1094,'2026-01-09_taxon-match'!$A$2:$N$81,7,FALSE),IF(_xlpm.x=0,"",_xlpm.x)))</f>
        <v/>
      </c>
      <c r="P1094" s="46" t="str">
        <f>IF($I1094="","",_xlfn.LET(_xlpm.x,VLOOKUP($I1094,'2026-01-09_taxon-match'!$A$2:$N$81,8,FALSE),IF(_xlpm.x=0,"",_xlpm.x)))</f>
        <v/>
      </c>
      <c r="Q1094" s="46" t="str">
        <f>IF($I1094="","",_xlfn.LET(_xlpm.x,VLOOKUP($I1094,'2026-01-09_taxon-match'!$A$2:$N$81,9,FALSE),IF(_xlpm.x=0,"",_xlpm.x)))</f>
        <v/>
      </c>
      <c r="R1094" s="46" t="str">
        <f>IF($I1094="","",_xlfn.LET(_xlpm.x,VLOOKUP($I1094,'2026-01-09_taxon-match'!$A$2:$N$81,10,FALSE),IF(_xlpm.x=0,"",_xlpm.x)))</f>
        <v/>
      </c>
      <c r="S1094" s="46" t="str">
        <f>IF($I1094="","",_xlfn.LET(_xlpm.x,VLOOKUP($I1094,'2026-01-09_taxon-match'!$A$2:$N$81,11,FALSE),IF(_xlpm.x=0,"",_xlpm.x)))</f>
        <v/>
      </c>
      <c r="T1094" s="46" t="str">
        <f>IF($I1094="","",_xlfn.LET(_xlpm.x,VLOOKUP($I1094,'2026-01-09_taxon-match'!$A$2:$N$81,13,FALSE),IF(_xlpm.x=0,"",_xlpm.x)))</f>
        <v/>
      </c>
      <c r="V1094" t="s">
        <v>39</v>
      </c>
      <c r="W1094" t="s">
        <v>46</v>
      </c>
      <c r="Y1094" s="46" t="str">
        <f>IF(V1094="","",_xlfn.LET(_xlpm.x,VLOOKUP(V1094,'Drop-down_menus'!$D$2:$E$13,2,FALSE),IF(_xlpm.x=0,"",_xlpm.x)))</f>
        <v>https://orcid.org/0009-0002-6669-2911</v>
      </c>
      <c r="Z1094" s="46" t="str">
        <f>IF(W1094="","",_xlfn.LET(_xlpm.x,VLOOKUP(W1094,'Drop-down_menus'!$D$2:$E$13,2,FALSE),IF(_xlpm.x=0,"",_xlpm.x)))</f>
        <v>https://orcid.org/0000-0003-0502-8101</v>
      </c>
      <c r="AA1094" s="46" t="str">
        <f>IF(X1094="","",_xlfn.LET(_xlpm.x,VLOOKUP(X1094,'Drop-down_menus'!$D$2:$E$13,2,FALSE),IF(_xlpm.x=0,"",_xlpm.x)))</f>
        <v/>
      </c>
      <c r="AC1094" s="46" t="s">
        <v>372</v>
      </c>
    </row>
    <row r="1095" spans="2:29" ht="15" customHeight="1">
      <c r="B1095" s="46">
        <v>981</v>
      </c>
      <c r="C1095" s="46" t="s">
        <v>131</v>
      </c>
      <c r="D1095" s="46" t="b">
        <f>COUNTIF(Events!$B$2:$B$171, C1095) &gt; 0</f>
        <v>1</v>
      </c>
      <c r="E1095" s="46" t="s">
        <v>322</v>
      </c>
      <c r="F1095" s="46" t="s">
        <v>501</v>
      </c>
      <c r="J1095" s="46" t="str">
        <f>IF(I1095="","",_xlfn.LET(_xlpm.x,VLOOKUP(I1095,'2026-01-09_taxon-match'!$A$2:$N$81,4,FALSE),IF(_xlpm.x=0,"",_xlpm.x)))</f>
        <v/>
      </c>
      <c r="L1095" s="46" t="str">
        <f>IF(I1095="","",_xlfn.LET(_xlpm.x,VLOOKUP(I1095,'2026-01-09_taxon-match'!$A$2:$N$81,3,FALSE),IF(_xlpm.x=0,"",_xlpm.x)))</f>
        <v/>
      </c>
      <c r="M1095" s="46" t="str">
        <f>IF($I1095="","",_xlfn.LET(_xlpm.x,VLOOKUP($I1095,'2026-01-09_taxon-match'!$A$2:$N$81,5,FALSE),IF(_xlpm.x=0,"",_xlpm.x)))</f>
        <v/>
      </c>
      <c r="N1095" s="46" t="str">
        <f>IF($I1095="","",_xlfn.LET(_xlpm.x,VLOOKUP($I1095,'2026-01-09_taxon-match'!$A$2:$N$81,6,FALSE),IF(_xlpm.x=0,"",_xlpm.x)))</f>
        <v/>
      </c>
      <c r="O1095" s="46" t="str">
        <f>IF($I1095="","",_xlfn.LET(_xlpm.x,VLOOKUP($I1095,'2026-01-09_taxon-match'!$A$2:$N$81,7,FALSE),IF(_xlpm.x=0,"",_xlpm.x)))</f>
        <v/>
      </c>
      <c r="P1095" s="46" t="str">
        <f>IF($I1095="","",_xlfn.LET(_xlpm.x,VLOOKUP($I1095,'2026-01-09_taxon-match'!$A$2:$N$81,8,FALSE),IF(_xlpm.x=0,"",_xlpm.x)))</f>
        <v/>
      </c>
      <c r="Q1095" s="46" t="str">
        <f>IF($I1095="","",_xlfn.LET(_xlpm.x,VLOOKUP($I1095,'2026-01-09_taxon-match'!$A$2:$N$81,9,FALSE),IF(_xlpm.x=0,"",_xlpm.x)))</f>
        <v/>
      </c>
      <c r="R1095" s="46" t="str">
        <f>IF($I1095="","",_xlfn.LET(_xlpm.x,VLOOKUP($I1095,'2026-01-09_taxon-match'!$A$2:$N$81,10,FALSE),IF(_xlpm.x=0,"",_xlpm.x)))</f>
        <v/>
      </c>
      <c r="S1095" s="46" t="str">
        <f>IF($I1095="","",_xlfn.LET(_xlpm.x,VLOOKUP($I1095,'2026-01-09_taxon-match'!$A$2:$N$81,11,FALSE),IF(_xlpm.x=0,"",_xlpm.x)))</f>
        <v/>
      </c>
      <c r="T1095" s="46" t="str">
        <f>IF($I1095="","",_xlfn.LET(_xlpm.x,VLOOKUP($I1095,'2026-01-09_taxon-match'!$A$2:$N$81,13,FALSE),IF(_xlpm.x=0,"",_xlpm.x)))</f>
        <v/>
      </c>
      <c r="V1095" t="s">
        <v>39</v>
      </c>
      <c r="W1095" t="s">
        <v>46</v>
      </c>
      <c r="Y1095" s="46" t="str">
        <f>IF(V1095="","",_xlfn.LET(_xlpm.x,VLOOKUP(V1095,'Drop-down_menus'!$D$2:$E$13,2,FALSE),IF(_xlpm.x=0,"",_xlpm.x)))</f>
        <v>https://orcid.org/0009-0002-6669-2911</v>
      </c>
      <c r="Z1095" s="46" t="str">
        <f>IF(W1095="","",_xlfn.LET(_xlpm.x,VLOOKUP(W1095,'Drop-down_menus'!$D$2:$E$13,2,FALSE),IF(_xlpm.x=0,"",_xlpm.x)))</f>
        <v>https://orcid.org/0000-0003-0502-8101</v>
      </c>
      <c r="AA1095" s="46" t="str">
        <f>IF(X1095="","",_xlfn.LET(_xlpm.x,VLOOKUP(X1095,'Drop-down_menus'!$D$2:$E$13,2,FALSE),IF(_xlpm.x=0,"",_xlpm.x)))</f>
        <v/>
      </c>
      <c r="AC1095" s="46" t="s">
        <v>372</v>
      </c>
    </row>
    <row r="1096" spans="2:29" ht="15" customHeight="1">
      <c r="B1096" s="46">
        <v>982</v>
      </c>
      <c r="C1096" s="46" t="s">
        <v>131</v>
      </c>
      <c r="D1096" s="46" t="b">
        <f>COUNTIF(Events!$B$2:$B$171, C1096) &gt; 0</f>
        <v>1</v>
      </c>
      <c r="E1096" s="46" t="s">
        <v>322</v>
      </c>
      <c r="F1096" s="46" t="s">
        <v>401</v>
      </c>
      <c r="J1096" s="46" t="str">
        <f>IF(I1096="","",_xlfn.LET(_xlpm.x,VLOOKUP(I1096,'2026-01-09_taxon-match'!$A$2:$N$81,4,FALSE),IF(_xlpm.x=0,"",_xlpm.x)))</f>
        <v/>
      </c>
      <c r="L1096" s="46" t="str">
        <f>IF(I1096="","",_xlfn.LET(_xlpm.x,VLOOKUP(I1096,'2026-01-09_taxon-match'!$A$2:$N$81,3,FALSE),IF(_xlpm.x=0,"",_xlpm.x)))</f>
        <v/>
      </c>
      <c r="M1096" s="46" t="str">
        <f>IF($I1096="","",_xlfn.LET(_xlpm.x,VLOOKUP($I1096,'2026-01-09_taxon-match'!$A$2:$N$81,5,FALSE),IF(_xlpm.x=0,"",_xlpm.x)))</f>
        <v/>
      </c>
      <c r="N1096" s="46" t="str">
        <f>IF($I1096="","",_xlfn.LET(_xlpm.x,VLOOKUP($I1096,'2026-01-09_taxon-match'!$A$2:$N$81,6,FALSE),IF(_xlpm.x=0,"",_xlpm.x)))</f>
        <v/>
      </c>
      <c r="O1096" s="46" t="str">
        <f>IF($I1096="","",_xlfn.LET(_xlpm.x,VLOOKUP($I1096,'2026-01-09_taxon-match'!$A$2:$N$81,7,FALSE),IF(_xlpm.x=0,"",_xlpm.x)))</f>
        <v/>
      </c>
      <c r="P1096" s="46" t="str">
        <f>IF($I1096="","",_xlfn.LET(_xlpm.x,VLOOKUP($I1096,'2026-01-09_taxon-match'!$A$2:$N$81,8,FALSE),IF(_xlpm.x=0,"",_xlpm.x)))</f>
        <v/>
      </c>
      <c r="Q1096" s="46" t="str">
        <f>IF($I1096="","",_xlfn.LET(_xlpm.x,VLOOKUP($I1096,'2026-01-09_taxon-match'!$A$2:$N$81,9,FALSE),IF(_xlpm.x=0,"",_xlpm.x)))</f>
        <v/>
      </c>
      <c r="R1096" s="46" t="str">
        <f>IF($I1096="","",_xlfn.LET(_xlpm.x,VLOOKUP($I1096,'2026-01-09_taxon-match'!$A$2:$N$81,10,FALSE),IF(_xlpm.x=0,"",_xlpm.x)))</f>
        <v/>
      </c>
      <c r="S1096" s="46" t="str">
        <f>IF($I1096="","",_xlfn.LET(_xlpm.x,VLOOKUP($I1096,'2026-01-09_taxon-match'!$A$2:$N$81,11,FALSE),IF(_xlpm.x=0,"",_xlpm.x)))</f>
        <v/>
      </c>
      <c r="T1096" s="46" t="str">
        <f>IF($I1096="","",_xlfn.LET(_xlpm.x,VLOOKUP($I1096,'2026-01-09_taxon-match'!$A$2:$N$81,13,FALSE),IF(_xlpm.x=0,"",_xlpm.x)))</f>
        <v/>
      </c>
      <c r="V1096" t="s">
        <v>39</v>
      </c>
      <c r="W1096" t="s">
        <v>46</v>
      </c>
      <c r="Y1096" s="46" t="str">
        <f>IF(V1096="","",_xlfn.LET(_xlpm.x,VLOOKUP(V1096,'Drop-down_menus'!$D$2:$E$13,2,FALSE),IF(_xlpm.x=0,"",_xlpm.x)))</f>
        <v>https://orcid.org/0009-0002-6669-2911</v>
      </c>
      <c r="Z1096" s="46" t="str">
        <f>IF(W1096="","",_xlfn.LET(_xlpm.x,VLOOKUP(W1096,'Drop-down_menus'!$D$2:$E$13,2,FALSE),IF(_xlpm.x=0,"",_xlpm.x)))</f>
        <v>https://orcid.org/0000-0003-0502-8101</v>
      </c>
      <c r="AA1096" s="46" t="str">
        <f>IF(X1096="","",_xlfn.LET(_xlpm.x,VLOOKUP(X1096,'Drop-down_menus'!$D$2:$E$13,2,FALSE),IF(_xlpm.x=0,"",_xlpm.x)))</f>
        <v/>
      </c>
      <c r="AB1096" s="46" t="s">
        <v>388</v>
      </c>
      <c r="AC1096" s="46" t="s">
        <v>402</v>
      </c>
    </row>
    <row r="1097" spans="2:29" ht="15" customHeight="1">
      <c r="B1097" s="46">
        <v>983</v>
      </c>
      <c r="C1097" s="46" t="s">
        <v>131</v>
      </c>
      <c r="D1097" s="46" t="b">
        <f>COUNTIF(Events!$B$2:$B$171, C1097) &gt; 0</f>
        <v>1</v>
      </c>
      <c r="E1097" s="46" t="s">
        <v>322</v>
      </c>
      <c r="F1097" s="46" t="s">
        <v>403</v>
      </c>
      <c r="J1097" s="46" t="str">
        <f>IF(I1097="","",_xlfn.LET(_xlpm.x,VLOOKUP(I1097,'2026-01-09_taxon-match'!$A$2:$N$81,4,FALSE),IF(_xlpm.x=0,"",_xlpm.x)))</f>
        <v/>
      </c>
      <c r="L1097" s="46" t="str">
        <f>IF(I1097="","",_xlfn.LET(_xlpm.x,VLOOKUP(I1097,'2026-01-09_taxon-match'!$A$2:$N$81,3,FALSE),IF(_xlpm.x=0,"",_xlpm.x)))</f>
        <v/>
      </c>
      <c r="M1097" s="46" t="str">
        <f>IF($I1097="","",_xlfn.LET(_xlpm.x,VLOOKUP($I1097,'2026-01-09_taxon-match'!$A$2:$N$81,5,FALSE),IF(_xlpm.x=0,"",_xlpm.x)))</f>
        <v/>
      </c>
      <c r="N1097" s="46" t="str">
        <f>IF($I1097="","",_xlfn.LET(_xlpm.x,VLOOKUP($I1097,'2026-01-09_taxon-match'!$A$2:$N$81,6,FALSE),IF(_xlpm.x=0,"",_xlpm.x)))</f>
        <v/>
      </c>
      <c r="O1097" s="46" t="str">
        <f>IF($I1097="","",_xlfn.LET(_xlpm.x,VLOOKUP($I1097,'2026-01-09_taxon-match'!$A$2:$N$81,7,FALSE),IF(_xlpm.x=0,"",_xlpm.x)))</f>
        <v/>
      </c>
      <c r="P1097" s="46" t="str">
        <f>IF($I1097="","",_xlfn.LET(_xlpm.x,VLOOKUP($I1097,'2026-01-09_taxon-match'!$A$2:$N$81,8,FALSE),IF(_xlpm.x=0,"",_xlpm.x)))</f>
        <v/>
      </c>
      <c r="Q1097" s="46" t="str">
        <f>IF($I1097="","",_xlfn.LET(_xlpm.x,VLOOKUP($I1097,'2026-01-09_taxon-match'!$A$2:$N$81,9,FALSE),IF(_xlpm.x=0,"",_xlpm.x)))</f>
        <v/>
      </c>
      <c r="R1097" s="46" t="str">
        <f>IF($I1097="","",_xlfn.LET(_xlpm.x,VLOOKUP($I1097,'2026-01-09_taxon-match'!$A$2:$N$81,10,FALSE),IF(_xlpm.x=0,"",_xlpm.x)))</f>
        <v/>
      </c>
      <c r="S1097" s="46" t="str">
        <f>IF($I1097="","",_xlfn.LET(_xlpm.x,VLOOKUP($I1097,'2026-01-09_taxon-match'!$A$2:$N$81,11,FALSE),IF(_xlpm.x=0,"",_xlpm.x)))</f>
        <v/>
      </c>
      <c r="T1097" s="46" t="str">
        <f>IF($I1097="","",_xlfn.LET(_xlpm.x,VLOOKUP($I1097,'2026-01-09_taxon-match'!$A$2:$N$81,13,FALSE),IF(_xlpm.x=0,"",_xlpm.x)))</f>
        <v/>
      </c>
      <c r="V1097" t="s">
        <v>39</v>
      </c>
      <c r="W1097" t="s">
        <v>46</v>
      </c>
      <c r="Y1097" s="46" t="str">
        <f>IF(V1097="","",_xlfn.LET(_xlpm.x,VLOOKUP(V1097,'Drop-down_menus'!$D$2:$E$13,2,FALSE),IF(_xlpm.x=0,"",_xlpm.x)))</f>
        <v>https://orcid.org/0009-0002-6669-2911</v>
      </c>
      <c r="Z1097" s="46" t="str">
        <f>IF(W1097="","",_xlfn.LET(_xlpm.x,VLOOKUP(W1097,'Drop-down_menus'!$D$2:$E$13,2,FALSE),IF(_xlpm.x=0,"",_xlpm.x)))</f>
        <v>https://orcid.org/0000-0003-0502-8101</v>
      </c>
      <c r="AA1097" s="46" t="str">
        <f>IF(X1097="","",_xlfn.LET(_xlpm.x,VLOOKUP(X1097,'Drop-down_menus'!$D$2:$E$13,2,FALSE),IF(_xlpm.x=0,"",_xlpm.x)))</f>
        <v/>
      </c>
      <c r="AB1097" s="46" t="s">
        <v>388</v>
      </c>
      <c r="AC1097" s="46" t="s">
        <v>402</v>
      </c>
    </row>
    <row r="1098" spans="2:29" ht="15" customHeight="1">
      <c r="B1098" s="46">
        <v>984</v>
      </c>
      <c r="C1098" s="46" t="s">
        <v>131</v>
      </c>
      <c r="D1098" s="46" t="b">
        <f>COUNTIF(Events!$B$2:$B$171, C1098) &gt; 0</f>
        <v>1</v>
      </c>
      <c r="E1098" s="46" t="s">
        <v>322</v>
      </c>
      <c r="F1098" s="46" t="s">
        <v>404</v>
      </c>
      <c r="J1098" s="46" t="str">
        <f>IF(I1098="","",_xlfn.LET(_xlpm.x,VLOOKUP(I1098,'2026-01-09_taxon-match'!$A$2:$N$81,4,FALSE),IF(_xlpm.x=0,"",_xlpm.x)))</f>
        <v/>
      </c>
      <c r="L1098" s="46" t="str">
        <f>IF(I1098="","",_xlfn.LET(_xlpm.x,VLOOKUP(I1098,'2026-01-09_taxon-match'!$A$2:$N$81,3,FALSE),IF(_xlpm.x=0,"",_xlpm.x)))</f>
        <v/>
      </c>
      <c r="M1098" s="46" t="str">
        <f>IF($I1098="","",_xlfn.LET(_xlpm.x,VLOOKUP($I1098,'2026-01-09_taxon-match'!$A$2:$N$81,5,FALSE),IF(_xlpm.x=0,"",_xlpm.x)))</f>
        <v/>
      </c>
      <c r="N1098" s="46" t="str">
        <f>IF($I1098="","",_xlfn.LET(_xlpm.x,VLOOKUP($I1098,'2026-01-09_taxon-match'!$A$2:$N$81,6,FALSE),IF(_xlpm.x=0,"",_xlpm.x)))</f>
        <v/>
      </c>
      <c r="O1098" s="46" t="str">
        <f>IF($I1098="","",_xlfn.LET(_xlpm.x,VLOOKUP($I1098,'2026-01-09_taxon-match'!$A$2:$N$81,7,FALSE),IF(_xlpm.x=0,"",_xlpm.x)))</f>
        <v/>
      </c>
      <c r="P1098" s="46" t="str">
        <f>IF($I1098="","",_xlfn.LET(_xlpm.x,VLOOKUP($I1098,'2026-01-09_taxon-match'!$A$2:$N$81,8,FALSE),IF(_xlpm.x=0,"",_xlpm.x)))</f>
        <v/>
      </c>
      <c r="Q1098" s="46" t="str">
        <f>IF($I1098="","",_xlfn.LET(_xlpm.x,VLOOKUP($I1098,'2026-01-09_taxon-match'!$A$2:$N$81,9,FALSE),IF(_xlpm.x=0,"",_xlpm.x)))</f>
        <v/>
      </c>
      <c r="R1098" s="46" t="str">
        <f>IF($I1098="","",_xlfn.LET(_xlpm.x,VLOOKUP($I1098,'2026-01-09_taxon-match'!$A$2:$N$81,10,FALSE),IF(_xlpm.x=0,"",_xlpm.x)))</f>
        <v/>
      </c>
      <c r="S1098" s="46" t="str">
        <f>IF($I1098="","",_xlfn.LET(_xlpm.x,VLOOKUP($I1098,'2026-01-09_taxon-match'!$A$2:$N$81,11,FALSE),IF(_xlpm.x=0,"",_xlpm.x)))</f>
        <v/>
      </c>
      <c r="T1098" s="46" t="str">
        <f>IF($I1098="","",_xlfn.LET(_xlpm.x,VLOOKUP($I1098,'2026-01-09_taxon-match'!$A$2:$N$81,13,FALSE),IF(_xlpm.x=0,"",_xlpm.x)))</f>
        <v/>
      </c>
      <c r="V1098" t="s">
        <v>39</v>
      </c>
      <c r="W1098" t="s">
        <v>46</v>
      </c>
      <c r="Y1098" s="46" t="str">
        <f>IF(V1098="","",_xlfn.LET(_xlpm.x,VLOOKUP(V1098,'Drop-down_menus'!$D$2:$E$13,2,FALSE),IF(_xlpm.x=0,"",_xlpm.x)))</f>
        <v>https://orcid.org/0009-0002-6669-2911</v>
      </c>
      <c r="Z1098" s="46" t="str">
        <f>IF(W1098="","",_xlfn.LET(_xlpm.x,VLOOKUP(W1098,'Drop-down_menus'!$D$2:$E$13,2,FALSE),IF(_xlpm.x=0,"",_xlpm.x)))</f>
        <v>https://orcid.org/0000-0003-0502-8101</v>
      </c>
      <c r="AA1098" s="46" t="str">
        <f>IF(X1098="","",_xlfn.LET(_xlpm.x,VLOOKUP(X1098,'Drop-down_menus'!$D$2:$E$13,2,FALSE),IF(_xlpm.x=0,"",_xlpm.x)))</f>
        <v/>
      </c>
      <c r="AB1098" s="46" t="s">
        <v>388</v>
      </c>
      <c r="AC1098" s="46" t="s">
        <v>402</v>
      </c>
    </row>
    <row r="1099" spans="2:29" ht="15" customHeight="1">
      <c r="B1099" s="46">
        <v>985</v>
      </c>
      <c r="C1099" s="46" t="s">
        <v>131</v>
      </c>
      <c r="D1099" s="46" t="b">
        <f>COUNTIF(Events!$B$2:$B$171, C1099) &gt; 0</f>
        <v>1</v>
      </c>
      <c r="E1099" s="46" t="s">
        <v>322</v>
      </c>
      <c r="F1099" s="46" t="s">
        <v>405</v>
      </c>
      <c r="J1099" s="46" t="str">
        <f>IF(I1099="","",_xlfn.LET(_xlpm.x,VLOOKUP(I1099,'2026-01-09_taxon-match'!$A$2:$N$81,4,FALSE),IF(_xlpm.x=0,"",_xlpm.x)))</f>
        <v/>
      </c>
      <c r="L1099" s="46" t="str">
        <f>IF(I1099="","",_xlfn.LET(_xlpm.x,VLOOKUP(I1099,'2026-01-09_taxon-match'!$A$2:$N$81,3,FALSE),IF(_xlpm.x=0,"",_xlpm.x)))</f>
        <v/>
      </c>
      <c r="M1099" s="46" t="str">
        <f>IF($I1099="","",_xlfn.LET(_xlpm.x,VLOOKUP($I1099,'2026-01-09_taxon-match'!$A$2:$N$81,5,FALSE),IF(_xlpm.x=0,"",_xlpm.x)))</f>
        <v/>
      </c>
      <c r="N1099" s="46" t="str">
        <f>IF($I1099="","",_xlfn.LET(_xlpm.x,VLOOKUP($I1099,'2026-01-09_taxon-match'!$A$2:$N$81,6,FALSE),IF(_xlpm.x=0,"",_xlpm.x)))</f>
        <v/>
      </c>
      <c r="O1099" s="46" t="str">
        <f>IF($I1099="","",_xlfn.LET(_xlpm.x,VLOOKUP($I1099,'2026-01-09_taxon-match'!$A$2:$N$81,7,FALSE),IF(_xlpm.x=0,"",_xlpm.x)))</f>
        <v/>
      </c>
      <c r="P1099" s="46" t="str">
        <f>IF($I1099="","",_xlfn.LET(_xlpm.x,VLOOKUP($I1099,'2026-01-09_taxon-match'!$A$2:$N$81,8,FALSE),IF(_xlpm.x=0,"",_xlpm.x)))</f>
        <v/>
      </c>
      <c r="Q1099" s="46" t="str">
        <f>IF($I1099="","",_xlfn.LET(_xlpm.x,VLOOKUP($I1099,'2026-01-09_taxon-match'!$A$2:$N$81,9,FALSE),IF(_xlpm.x=0,"",_xlpm.x)))</f>
        <v/>
      </c>
      <c r="R1099" s="46" t="str">
        <f>IF($I1099="","",_xlfn.LET(_xlpm.x,VLOOKUP($I1099,'2026-01-09_taxon-match'!$A$2:$N$81,10,FALSE),IF(_xlpm.x=0,"",_xlpm.x)))</f>
        <v/>
      </c>
      <c r="S1099" s="46" t="str">
        <f>IF($I1099="","",_xlfn.LET(_xlpm.x,VLOOKUP($I1099,'2026-01-09_taxon-match'!$A$2:$N$81,11,FALSE),IF(_xlpm.x=0,"",_xlpm.x)))</f>
        <v/>
      </c>
      <c r="T1099" s="46" t="str">
        <f>IF($I1099="","",_xlfn.LET(_xlpm.x,VLOOKUP($I1099,'2026-01-09_taxon-match'!$A$2:$N$81,13,FALSE),IF(_xlpm.x=0,"",_xlpm.x)))</f>
        <v/>
      </c>
      <c r="V1099" t="s">
        <v>39</v>
      </c>
      <c r="W1099" t="s">
        <v>46</v>
      </c>
      <c r="Y1099" s="46" t="str">
        <f>IF(V1099="","",_xlfn.LET(_xlpm.x,VLOOKUP(V1099,'Drop-down_menus'!$D$2:$E$13,2,FALSE),IF(_xlpm.x=0,"",_xlpm.x)))</f>
        <v>https://orcid.org/0009-0002-6669-2911</v>
      </c>
      <c r="Z1099" s="46" t="str">
        <f>IF(W1099="","",_xlfn.LET(_xlpm.x,VLOOKUP(W1099,'Drop-down_menus'!$D$2:$E$13,2,FALSE),IF(_xlpm.x=0,"",_xlpm.x)))</f>
        <v>https://orcid.org/0000-0003-0502-8101</v>
      </c>
      <c r="AA1099" s="46" t="str">
        <f>IF(X1099="","",_xlfn.LET(_xlpm.x,VLOOKUP(X1099,'Drop-down_menus'!$D$2:$E$13,2,FALSE),IF(_xlpm.x=0,"",_xlpm.x)))</f>
        <v/>
      </c>
      <c r="AB1099" s="46" t="s">
        <v>388</v>
      </c>
      <c r="AC1099" s="46" t="s">
        <v>402</v>
      </c>
    </row>
    <row r="1100" spans="2:29" ht="15" customHeight="1">
      <c r="B1100" s="46">
        <v>986</v>
      </c>
      <c r="C1100" s="46" t="s">
        <v>131</v>
      </c>
      <c r="D1100" s="46" t="b">
        <f>COUNTIF(Events!$B$2:$B$171, C1100) &gt; 0</f>
        <v>1</v>
      </c>
      <c r="E1100" s="46" t="s">
        <v>322</v>
      </c>
      <c r="F1100" s="46" t="s">
        <v>406</v>
      </c>
      <c r="J1100" s="46" t="str">
        <f>IF(I1100="","",_xlfn.LET(_xlpm.x,VLOOKUP(I1100,'2026-01-09_taxon-match'!$A$2:$N$81,4,FALSE),IF(_xlpm.x=0,"",_xlpm.x)))</f>
        <v/>
      </c>
      <c r="L1100" s="46" t="str">
        <f>IF(I1100="","",_xlfn.LET(_xlpm.x,VLOOKUP(I1100,'2026-01-09_taxon-match'!$A$2:$N$81,3,FALSE),IF(_xlpm.x=0,"",_xlpm.x)))</f>
        <v/>
      </c>
      <c r="M1100" s="46" t="str">
        <f>IF($I1100="","",_xlfn.LET(_xlpm.x,VLOOKUP($I1100,'2026-01-09_taxon-match'!$A$2:$N$81,5,FALSE),IF(_xlpm.x=0,"",_xlpm.x)))</f>
        <v/>
      </c>
      <c r="N1100" s="46" t="str">
        <f>IF($I1100="","",_xlfn.LET(_xlpm.x,VLOOKUP($I1100,'2026-01-09_taxon-match'!$A$2:$N$81,6,FALSE),IF(_xlpm.x=0,"",_xlpm.x)))</f>
        <v/>
      </c>
      <c r="O1100" s="46" t="str">
        <f>IF($I1100="","",_xlfn.LET(_xlpm.x,VLOOKUP($I1100,'2026-01-09_taxon-match'!$A$2:$N$81,7,FALSE),IF(_xlpm.x=0,"",_xlpm.x)))</f>
        <v/>
      </c>
      <c r="P1100" s="46" t="str">
        <f>IF($I1100="","",_xlfn.LET(_xlpm.x,VLOOKUP($I1100,'2026-01-09_taxon-match'!$A$2:$N$81,8,FALSE),IF(_xlpm.x=0,"",_xlpm.x)))</f>
        <v/>
      </c>
      <c r="Q1100" s="46" t="str">
        <f>IF($I1100="","",_xlfn.LET(_xlpm.x,VLOOKUP($I1100,'2026-01-09_taxon-match'!$A$2:$N$81,9,FALSE),IF(_xlpm.x=0,"",_xlpm.x)))</f>
        <v/>
      </c>
      <c r="R1100" s="46" t="str">
        <f>IF($I1100="","",_xlfn.LET(_xlpm.x,VLOOKUP($I1100,'2026-01-09_taxon-match'!$A$2:$N$81,10,FALSE),IF(_xlpm.x=0,"",_xlpm.x)))</f>
        <v/>
      </c>
      <c r="S1100" s="46" t="str">
        <f>IF($I1100="","",_xlfn.LET(_xlpm.x,VLOOKUP($I1100,'2026-01-09_taxon-match'!$A$2:$N$81,11,FALSE),IF(_xlpm.x=0,"",_xlpm.x)))</f>
        <v/>
      </c>
      <c r="T1100" s="46" t="str">
        <f>IF($I1100="","",_xlfn.LET(_xlpm.x,VLOOKUP($I1100,'2026-01-09_taxon-match'!$A$2:$N$81,13,FALSE),IF(_xlpm.x=0,"",_xlpm.x)))</f>
        <v/>
      </c>
      <c r="V1100" t="s">
        <v>39</v>
      </c>
      <c r="W1100" t="s">
        <v>46</v>
      </c>
      <c r="Y1100" s="46" t="str">
        <f>IF(V1100="","",_xlfn.LET(_xlpm.x,VLOOKUP(V1100,'Drop-down_menus'!$D$2:$E$13,2,FALSE),IF(_xlpm.x=0,"",_xlpm.x)))</f>
        <v>https://orcid.org/0009-0002-6669-2911</v>
      </c>
      <c r="Z1100" s="46" t="str">
        <f>IF(W1100="","",_xlfn.LET(_xlpm.x,VLOOKUP(W1100,'Drop-down_menus'!$D$2:$E$13,2,FALSE),IF(_xlpm.x=0,"",_xlpm.x)))</f>
        <v>https://orcid.org/0000-0003-0502-8101</v>
      </c>
      <c r="AA1100" s="46" t="str">
        <f>IF(X1100="","",_xlfn.LET(_xlpm.x,VLOOKUP(X1100,'Drop-down_menus'!$D$2:$E$13,2,FALSE),IF(_xlpm.x=0,"",_xlpm.x)))</f>
        <v/>
      </c>
      <c r="AB1100" s="46" t="s">
        <v>388</v>
      </c>
      <c r="AC1100" s="46" t="s">
        <v>402</v>
      </c>
    </row>
    <row r="1101" spans="2:29" ht="15" customHeight="1">
      <c r="B1101" s="46">
        <v>987</v>
      </c>
      <c r="C1101" s="46" t="s">
        <v>131</v>
      </c>
      <c r="D1101" s="46" t="b">
        <f>COUNTIF(Events!$B$2:$B$171, C1101) &gt; 0</f>
        <v>1</v>
      </c>
      <c r="E1101" s="46" t="s">
        <v>322</v>
      </c>
      <c r="F1101" s="46" t="s">
        <v>407</v>
      </c>
      <c r="J1101" s="46" t="str">
        <f>IF(I1101="","",_xlfn.LET(_xlpm.x,VLOOKUP(I1101,'2026-01-09_taxon-match'!$A$2:$N$81,4,FALSE),IF(_xlpm.x=0,"",_xlpm.x)))</f>
        <v/>
      </c>
      <c r="L1101" s="46" t="str">
        <f>IF(I1101="","",_xlfn.LET(_xlpm.x,VLOOKUP(I1101,'2026-01-09_taxon-match'!$A$2:$N$81,3,FALSE),IF(_xlpm.x=0,"",_xlpm.x)))</f>
        <v/>
      </c>
      <c r="M1101" s="46" t="str">
        <f>IF($I1101="","",_xlfn.LET(_xlpm.x,VLOOKUP($I1101,'2026-01-09_taxon-match'!$A$2:$N$81,5,FALSE),IF(_xlpm.x=0,"",_xlpm.x)))</f>
        <v/>
      </c>
      <c r="N1101" s="46" t="str">
        <f>IF($I1101="","",_xlfn.LET(_xlpm.x,VLOOKUP($I1101,'2026-01-09_taxon-match'!$A$2:$N$81,6,FALSE),IF(_xlpm.x=0,"",_xlpm.x)))</f>
        <v/>
      </c>
      <c r="O1101" s="46" t="str">
        <f>IF($I1101="","",_xlfn.LET(_xlpm.x,VLOOKUP($I1101,'2026-01-09_taxon-match'!$A$2:$N$81,7,FALSE),IF(_xlpm.x=0,"",_xlpm.x)))</f>
        <v/>
      </c>
      <c r="P1101" s="46" t="str">
        <f>IF($I1101="","",_xlfn.LET(_xlpm.x,VLOOKUP($I1101,'2026-01-09_taxon-match'!$A$2:$N$81,8,FALSE),IF(_xlpm.x=0,"",_xlpm.x)))</f>
        <v/>
      </c>
      <c r="Q1101" s="46" t="str">
        <f>IF($I1101="","",_xlfn.LET(_xlpm.x,VLOOKUP($I1101,'2026-01-09_taxon-match'!$A$2:$N$81,9,FALSE),IF(_xlpm.x=0,"",_xlpm.x)))</f>
        <v/>
      </c>
      <c r="R1101" s="46" t="str">
        <f>IF($I1101="","",_xlfn.LET(_xlpm.x,VLOOKUP($I1101,'2026-01-09_taxon-match'!$A$2:$N$81,10,FALSE),IF(_xlpm.x=0,"",_xlpm.x)))</f>
        <v/>
      </c>
      <c r="S1101" s="46" t="str">
        <f>IF($I1101="","",_xlfn.LET(_xlpm.x,VLOOKUP($I1101,'2026-01-09_taxon-match'!$A$2:$N$81,11,FALSE),IF(_xlpm.x=0,"",_xlpm.x)))</f>
        <v/>
      </c>
      <c r="T1101" s="46" t="str">
        <f>IF($I1101="","",_xlfn.LET(_xlpm.x,VLOOKUP($I1101,'2026-01-09_taxon-match'!$A$2:$N$81,13,FALSE),IF(_xlpm.x=0,"",_xlpm.x)))</f>
        <v/>
      </c>
      <c r="V1101" t="s">
        <v>39</v>
      </c>
      <c r="W1101" t="s">
        <v>46</v>
      </c>
      <c r="Y1101" s="46" t="str">
        <f>IF(V1101="","",_xlfn.LET(_xlpm.x,VLOOKUP(V1101,'Drop-down_menus'!$D$2:$E$13,2,FALSE),IF(_xlpm.x=0,"",_xlpm.x)))</f>
        <v>https://orcid.org/0009-0002-6669-2911</v>
      </c>
      <c r="Z1101" s="46" t="str">
        <f>IF(W1101="","",_xlfn.LET(_xlpm.x,VLOOKUP(W1101,'Drop-down_menus'!$D$2:$E$13,2,FALSE),IF(_xlpm.x=0,"",_xlpm.x)))</f>
        <v>https://orcid.org/0000-0003-0502-8101</v>
      </c>
      <c r="AA1101" s="46" t="str">
        <f>IF(X1101="","",_xlfn.LET(_xlpm.x,VLOOKUP(X1101,'Drop-down_menus'!$D$2:$E$13,2,FALSE),IF(_xlpm.x=0,"",_xlpm.x)))</f>
        <v/>
      </c>
      <c r="AB1101" s="46" t="s">
        <v>388</v>
      </c>
      <c r="AC1101" s="46" t="s">
        <v>402</v>
      </c>
    </row>
    <row r="1102" spans="2:29" ht="15" customHeight="1">
      <c r="B1102" s="46">
        <v>988</v>
      </c>
      <c r="C1102" s="46" t="s">
        <v>131</v>
      </c>
      <c r="D1102" s="46" t="b">
        <f>COUNTIF(Events!$B$2:$B$171, C1102) &gt; 0</f>
        <v>1</v>
      </c>
      <c r="E1102" s="46" t="s">
        <v>322</v>
      </c>
      <c r="F1102" s="46" t="s">
        <v>408</v>
      </c>
      <c r="J1102" s="46" t="str">
        <f>IF(I1102="","",_xlfn.LET(_xlpm.x,VLOOKUP(I1102,'2026-01-09_taxon-match'!$A$2:$N$81,4,FALSE),IF(_xlpm.x=0,"",_xlpm.x)))</f>
        <v/>
      </c>
      <c r="L1102" s="46" t="str">
        <f>IF(I1102="","",_xlfn.LET(_xlpm.x,VLOOKUP(I1102,'2026-01-09_taxon-match'!$A$2:$N$81,3,FALSE),IF(_xlpm.x=0,"",_xlpm.x)))</f>
        <v/>
      </c>
      <c r="M1102" s="46" t="str">
        <f>IF($I1102="","",_xlfn.LET(_xlpm.x,VLOOKUP($I1102,'2026-01-09_taxon-match'!$A$2:$N$81,5,FALSE),IF(_xlpm.x=0,"",_xlpm.x)))</f>
        <v/>
      </c>
      <c r="N1102" s="46" t="str">
        <f>IF($I1102="","",_xlfn.LET(_xlpm.x,VLOOKUP($I1102,'2026-01-09_taxon-match'!$A$2:$N$81,6,FALSE),IF(_xlpm.x=0,"",_xlpm.x)))</f>
        <v/>
      </c>
      <c r="O1102" s="46" t="str">
        <f>IF($I1102="","",_xlfn.LET(_xlpm.x,VLOOKUP($I1102,'2026-01-09_taxon-match'!$A$2:$N$81,7,FALSE),IF(_xlpm.x=0,"",_xlpm.x)))</f>
        <v/>
      </c>
      <c r="P1102" s="46" t="str">
        <f>IF($I1102="","",_xlfn.LET(_xlpm.x,VLOOKUP($I1102,'2026-01-09_taxon-match'!$A$2:$N$81,8,FALSE),IF(_xlpm.x=0,"",_xlpm.x)))</f>
        <v/>
      </c>
      <c r="Q1102" s="46" t="str">
        <f>IF($I1102="","",_xlfn.LET(_xlpm.x,VLOOKUP($I1102,'2026-01-09_taxon-match'!$A$2:$N$81,9,FALSE),IF(_xlpm.x=0,"",_xlpm.x)))</f>
        <v/>
      </c>
      <c r="R1102" s="46" t="str">
        <f>IF($I1102="","",_xlfn.LET(_xlpm.x,VLOOKUP($I1102,'2026-01-09_taxon-match'!$A$2:$N$81,10,FALSE),IF(_xlpm.x=0,"",_xlpm.x)))</f>
        <v/>
      </c>
      <c r="S1102" s="46" t="str">
        <f>IF($I1102="","",_xlfn.LET(_xlpm.x,VLOOKUP($I1102,'2026-01-09_taxon-match'!$A$2:$N$81,11,FALSE),IF(_xlpm.x=0,"",_xlpm.x)))</f>
        <v/>
      </c>
      <c r="T1102" s="46" t="str">
        <f>IF($I1102="","",_xlfn.LET(_xlpm.x,VLOOKUP($I1102,'2026-01-09_taxon-match'!$A$2:$N$81,13,FALSE),IF(_xlpm.x=0,"",_xlpm.x)))</f>
        <v/>
      </c>
      <c r="V1102" t="s">
        <v>39</v>
      </c>
      <c r="W1102" t="s">
        <v>46</v>
      </c>
      <c r="Y1102" s="46" t="str">
        <f>IF(V1102="","",_xlfn.LET(_xlpm.x,VLOOKUP(V1102,'Drop-down_menus'!$D$2:$E$13,2,FALSE),IF(_xlpm.x=0,"",_xlpm.x)))</f>
        <v>https://orcid.org/0009-0002-6669-2911</v>
      </c>
      <c r="Z1102" s="46" t="str">
        <f>IF(W1102="","",_xlfn.LET(_xlpm.x,VLOOKUP(W1102,'Drop-down_menus'!$D$2:$E$13,2,FALSE),IF(_xlpm.x=0,"",_xlpm.x)))</f>
        <v>https://orcid.org/0000-0003-0502-8101</v>
      </c>
      <c r="AA1102" s="46" t="str">
        <f>IF(X1102="","",_xlfn.LET(_xlpm.x,VLOOKUP(X1102,'Drop-down_menus'!$D$2:$E$13,2,FALSE),IF(_xlpm.x=0,"",_xlpm.x)))</f>
        <v/>
      </c>
      <c r="AB1102" s="46" t="s">
        <v>388</v>
      </c>
      <c r="AC1102" s="46" t="s">
        <v>402</v>
      </c>
    </row>
    <row r="1103" spans="2:29" ht="15" customHeight="1">
      <c r="B1103" s="46">
        <v>989</v>
      </c>
      <c r="C1103" s="46" t="s">
        <v>131</v>
      </c>
      <c r="D1103" s="46" t="b">
        <f>COUNTIF(Events!$B$2:$B$171, C1103) &gt; 0</f>
        <v>1</v>
      </c>
      <c r="E1103" s="46" t="s">
        <v>322</v>
      </c>
      <c r="F1103" s="46" t="s">
        <v>409</v>
      </c>
      <c r="J1103" s="46" t="str">
        <f>IF(I1103="","",_xlfn.LET(_xlpm.x,VLOOKUP(I1103,'2026-01-09_taxon-match'!$A$2:$N$81,4,FALSE),IF(_xlpm.x=0,"",_xlpm.x)))</f>
        <v/>
      </c>
      <c r="L1103" s="46" t="str">
        <f>IF(I1103="","",_xlfn.LET(_xlpm.x,VLOOKUP(I1103,'2026-01-09_taxon-match'!$A$2:$N$81,3,FALSE),IF(_xlpm.x=0,"",_xlpm.x)))</f>
        <v/>
      </c>
      <c r="M1103" s="46" t="str">
        <f>IF($I1103="","",_xlfn.LET(_xlpm.x,VLOOKUP($I1103,'2026-01-09_taxon-match'!$A$2:$N$81,5,FALSE),IF(_xlpm.x=0,"",_xlpm.x)))</f>
        <v/>
      </c>
      <c r="N1103" s="46" t="str">
        <f>IF($I1103="","",_xlfn.LET(_xlpm.x,VLOOKUP($I1103,'2026-01-09_taxon-match'!$A$2:$N$81,6,FALSE),IF(_xlpm.x=0,"",_xlpm.x)))</f>
        <v/>
      </c>
      <c r="O1103" s="46" t="str">
        <f>IF($I1103="","",_xlfn.LET(_xlpm.x,VLOOKUP($I1103,'2026-01-09_taxon-match'!$A$2:$N$81,7,FALSE),IF(_xlpm.x=0,"",_xlpm.x)))</f>
        <v/>
      </c>
      <c r="P1103" s="46" t="str">
        <f>IF($I1103="","",_xlfn.LET(_xlpm.x,VLOOKUP($I1103,'2026-01-09_taxon-match'!$A$2:$N$81,8,FALSE),IF(_xlpm.x=0,"",_xlpm.x)))</f>
        <v/>
      </c>
      <c r="Q1103" s="46" t="str">
        <f>IF($I1103="","",_xlfn.LET(_xlpm.x,VLOOKUP($I1103,'2026-01-09_taxon-match'!$A$2:$N$81,9,FALSE),IF(_xlpm.x=0,"",_xlpm.x)))</f>
        <v/>
      </c>
      <c r="R1103" s="46" t="str">
        <f>IF($I1103="","",_xlfn.LET(_xlpm.x,VLOOKUP($I1103,'2026-01-09_taxon-match'!$A$2:$N$81,10,FALSE),IF(_xlpm.x=0,"",_xlpm.x)))</f>
        <v/>
      </c>
      <c r="S1103" s="46" t="str">
        <f>IF($I1103="","",_xlfn.LET(_xlpm.x,VLOOKUP($I1103,'2026-01-09_taxon-match'!$A$2:$N$81,11,FALSE),IF(_xlpm.x=0,"",_xlpm.x)))</f>
        <v/>
      </c>
      <c r="T1103" s="46" t="str">
        <f>IF($I1103="","",_xlfn.LET(_xlpm.x,VLOOKUP($I1103,'2026-01-09_taxon-match'!$A$2:$N$81,13,FALSE),IF(_xlpm.x=0,"",_xlpm.x)))</f>
        <v/>
      </c>
      <c r="V1103" t="s">
        <v>39</v>
      </c>
      <c r="W1103" t="s">
        <v>46</v>
      </c>
      <c r="Y1103" s="46" t="str">
        <f>IF(V1103="","",_xlfn.LET(_xlpm.x,VLOOKUP(V1103,'Drop-down_menus'!$D$2:$E$13,2,FALSE),IF(_xlpm.x=0,"",_xlpm.x)))</f>
        <v>https://orcid.org/0009-0002-6669-2911</v>
      </c>
      <c r="Z1103" s="46" t="str">
        <f>IF(W1103="","",_xlfn.LET(_xlpm.x,VLOOKUP(W1103,'Drop-down_menus'!$D$2:$E$13,2,FALSE),IF(_xlpm.x=0,"",_xlpm.x)))</f>
        <v>https://orcid.org/0000-0003-0502-8101</v>
      </c>
      <c r="AA1103" s="46" t="str">
        <f>IF(X1103="","",_xlfn.LET(_xlpm.x,VLOOKUP(X1103,'Drop-down_menus'!$D$2:$E$13,2,FALSE),IF(_xlpm.x=0,"",_xlpm.x)))</f>
        <v/>
      </c>
      <c r="AB1103" s="46" t="s">
        <v>388</v>
      </c>
      <c r="AC1103" s="46" t="s">
        <v>402</v>
      </c>
    </row>
    <row r="1104" spans="2:29" ht="15" customHeight="1">
      <c r="B1104" s="46">
        <v>990</v>
      </c>
      <c r="C1104" s="46" t="s">
        <v>131</v>
      </c>
      <c r="D1104" s="46" t="b">
        <f>COUNTIF(Events!$B$2:$B$171, C1104) &gt; 0</f>
        <v>1</v>
      </c>
      <c r="E1104" s="46" t="s">
        <v>322</v>
      </c>
      <c r="F1104" s="46" t="s">
        <v>410</v>
      </c>
      <c r="J1104" s="46" t="str">
        <f>IF(I1104="","",_xlfn.LET(_xlpm.x,VLOOKUP(I1104,'2026-01-09_taxon-match'!$A$2:$N$81,4,FALSE),IF(_xlpm.x=0,"",_xlpm.x)))</f>
        <v/>
      </c>
      <c r="L1104" s="46" t="str">
        <f>IF(I1104="","",_xlfn.LET(_xlpm.x,VLOOKUP(I1104,'2026-01-09_taxon-match'!$A$2:$N$81,3,FALSE),IF(_xlpm.x=0,"",_xlpm.x)))</f>
        <v/>
      </c>
      <c r="M1104" s="46" t="str">
        <f>IF($I1104="","",_xlfn.LET(_xlpm.x,VLOOKUP($I1104,'2026-01-09_taxon-match'!$A$2:$N$81,5,FALSE),IF(_xlpm.x=0,"",_xlpm.x)))</f>
        <v/>
      </c>
      <c r="N1104" s="46" t="str">
        <f>IF($I1104="","",_xlfn.LET(_xlpm.x,VLOOKUP($I1104,'2026-01-09_taxon-match'!$A$2:$N$81,6,FALSE),IF(_xlpm.x=0,"",_xlpm.x)))</f>
        <v/>
      </c>
      <c r="O1104" s="46" t="str">
        <f>IF($I1104="","",_xlfn.LET(_xlpm.x,VLOOKUP($I1104,'2026-01-09_taxon-match'!$A$2:$N$81,7,FALSE),IF(_xlpm.x=0,"",_xlpm.x)))</f>
        <v/>
      </c>
      <c r="P1104" s="46" t="str">
        <f>IF($I1104="","",_xlfn.LET(_xlpm.x,VLOOKUP($I1104,'2026-01-09_taxon-match'!$A$2:$N$81,8,FALSE),IF(_xlpm.x=0,"",_xlpm.x)))</f>
        <v/>
      </c>
      <c r="Q1104" s="46" t="str">
        <f>IF($I1104="","",_xlfn.LET(_xlpm.x,VLOOKUP($I1104,'2026-01-09_taxon-match'!$A$2:$N$81,9,FALSE),IF(_xlpm.x=0,"",_xlpm.x)))</f>
        <v/>
      </c>
      <c r="R1104" s="46" t="str">
        <f>IF($I1104="","",_xlfn.LET(_xlpm.x,VLOOKUP($I1104,'2026-01-09_taxon-match'!$A$2:$N$81,10,FALSE),IF(_xlpm.x=0,"",_xlpm.x)))</f>
        <v/>
      </c>
      <c r="S1104" s="46" t="str">
        <f>IF($I1104="","",_xlfn.LET(_xlpm.x,VLOOKUP($I1104,'2026-01-09_taxon-match'!$A$2:$N$81,11,FALSE),IF(_xlpm.x=0,"",_xlpm.x)))</f>
        <v/>
      </c>
      <c r="T1104" s="46" t="str">
        <f>IF($I1104="","",_xlfn.LET(_xlpm.x,VLOOKUP($I1104,'2026-01-09_taxon-match'!$A$2:$N$81,13,FALSE),IF(_xlpm.x=0,"",_xlpm.x)))</f>
        <v/>
      </c>
      <c r="V1104" t="s">
        <v>39</v>
      </c>
      <c r="W1104" t="s">
        <v>46</v>
      </c>
      <c r="Y1104" s="46" t="str">
        <f>IF(V1104="","",_xlfn.LET(_xlpm.x,VLOOKUP(V1104,'Drop-down_menus'!$D$2:$E$13,2,FALSE),IF(_xlpm.x=0,"",_xlpm.x)))</f>
        <v>https://orcid.org/0009-0002-6669-2911</v>
      </c>
      <c r="Z1104" s="46" t="str">
        <f>IF(W1104="","",_xlfn.LET(_xlpm.x,VLOOKUP(W1104,'Drop-down_menus'!$D$2:$E$13,2,FALSE),IF(_xlpm.x=0,"",_xlpm.x)))</f>
        <v>https://orcid.org/0000-0003-0502-8101</v>
      </c>
      <c r="AA1104" s="46" t="str">
        <f>IF(X1104="","",_xlfn.LET(_xlpm.x,VLOOKUP(X1104,'Drop-down_menus'!$D$2:$E$13,2,FALSE),IF(_xlpm.x=0,"",_xlpm.x)))</f>
        <v/>
      </c>
      <c r="AB1104" s="46" t="s">
        <v>388</v>
      </c>
      <c r="AC1104" s="46" t="s">
        <v>402</v>
      </c>
    </row>
    <row r="1105" spans="2:30" ht="15" customHeight="1">
      <c r="B1105" s="46">
        <v>991</v>
      </c>
      <c r="C1105" s="46" t="s">
        <v>131</v>
      </c>
      <c r="D1105" s="46" t="b">
        <f>COUNTIF(Events!$B$2:$B$171, C1105) &gt; 0</f>
        <v>1</v>
      </c>
      <c r="E1105" s="46" t="s">
        <v>322</v>
      </c>
      <c r="F1105" s="46" t="s">
        <v>411</v>
      </c>
      <c r="J1105" s="46" t="str">
        <f>IF(I1105="","",_xlfn.LET(_xlpm.x,VLOOKUP(I1105,'2026-01-09_taxon-match'!$A$2:$N$81,4,FALSE),IF(_xlpm.x=0,"",_xlpm.x)))</f>
        <v/>
      </c>
      <c r="L1105" s="46" t="str">
        <f>IF(I1105="","",_xlfn.LET(_xlpm.x,VLOOKUP(I1105,'2026-01-09_taxon-match'!$A$2:$N$81,3,FALSE),IF(_xlpm.x=0,"",_xlpm.x)))</f>
        <v/>
      </c>
      <c r="M1105" s="46" t="str">
        <f>IF($I1105="","",_xlfn.LET(_xlpm.x,VLOOKUP($I1105,'2026-01-09_taxon-match'!$A$2:$N$81,5,FALSE),IF(_xlpm.x=0,"",_xlpm.x)))</f>
        <v/>
      </c>
      <c r="N1105" s="46" t="str">
        <f>IF($I1105="","",_xlfn.LET(_xlpm.x,VLOOKUP($I1105,'2026-01-09_taxon-match'!$A$2:$N$81,6,FALSE),IF(_xlpm.x=0,"",_xlpm.x)))</f>
        <v/>
      </c>
      <c r="O1105" s="46" t="str">
        <f>IF($I1105="","",_xlfn.LET(_xlpm.x,VLOOKUP($I1105,'2026-01-09_taxon-match'!$A$2:$N$81,7,FALSE),IF(_xlpm.x=0,"",_xlpm.x)))</f>
        <v/>
      </c>
      <c r="P1105" s="46" t="str">
        <f>IF($I1105="","",_xlfn.LET(_xlpm.x,VLOOKUP($I1105,'2026-01-09_taxon-match'!$A$2:$N$81,8,FALSE),IF(_xlpm.x=0,"",_xlpm.x)))</f>
        <v/>
      </c>
      <c r="Q1105" s="46" t="str">
        <f>IF($I1105="","",_xlfn.LET(_xlpm.x,VLOOKUP($I1105,'2026-01-09_taxon-match'!$A$2:$N$81,9,FALSE),IF(_xlpm.x=0,"",_xlpm.x)))</f>
        <v/>
      </c>
      <c r="R1105" s="46" t="str">
        <f>IF($I1105="","",_xlfn.LET(_xlpm.x,VLOOKUP($I1105,'2026-01-09_taxon-match'!$A$2:$N$81,10,FALSE),IF(_xlpm.x=0,"",_xlpm.x)))</f>
        <v/>
      </c>
      <c r="S1105" s="46" t="str">
        <f>IF($I1105="","",_xlfn.LET(_xlpm.x,VLOOKUP($I1105,'2026-01-09_taxon-match'!$A$2:$N$81,11,FALSE),IF(_xlpm.x=0,"",_xlpm.x)))</f>
        <v/>
      </c>
      <c r="T1105" s="46" t="str">
        <f>IF($I1105="","",_xlfn.LET(_xlpm.x,VLOOKUP($I1105,'2026-01-09_taxon-match'!$A$2:$N$81,13,FALSE),IF(_xlpm.x=0,"",_xlpm.x)))</f>
        <v/>
      </c>
      <c r="V1105" t="s">
        <v>39</v>
      </c>
      <c r="W1105" t="s">
        <v>46</v>
      </c>
      <c r="Y1105" s="46" t="str">
        <f>IF(V1105="","",_xlfn.LET(_xlpm.x,VLOOKUP(V1105,'Drop-down_menus'!$D$2:$E$13,2,FALSE),IF(_xlpm.x=0,"",_xlpm.x)))</f>
        <v>https://orcid.org/0009-0002-6669-2911</v>
      </c>
      <c r="Z1105" s="46" t="str">
        <f>IF(W1105="","",_xlfn.LET(_xlpm.x,VLOOKUP(W1105,'Drop-down_menus'!$D$2:$E$13,2,FALSE),IF(_xlpm.x=0,"",_xlpm.x)))</f>
        <v>https://orcid.org/0000-0003-0502-8101</v>
      </c>
      <c r="AA1105" s="46" t="str">
        <f>IF(X1105="","",_xlfn.LET(_xlpm.x,VLOOKUP(X1105,'Drop-down_menus'!$D$2:$E$13,2,FALSE),IF(_xlpm.x=0,"",_xlpm.x)))</f>
        <v/>
      </c>
      <c r="AB1105" s="46" t="s">
        <v>388</v>
      </c>
      <c r="AC1105" s="46" t="s">
        <v>402</v>
      </c>
    </row>
    <row r="1106" spans="2:30" ht="15" customHeight="1">
      <c r="B1106" s="46">
        <v>992</v>
      </c>
      <c r="C1106" s="46" t="s">
        <v>131</v>
      </c>
      <c r="D1106" s="46" t="b">
        <f>COUNTIF(Events!$B$2:$B$171, C1106) &gt; 0</f>
        <v>1</v>
      </c>
      <c r="E1106" s="46" t="s">
        <v>322</v>
      </c>
      <c r="F1106" s="46" t="s">
        <v>412</v>
      </c>
      <c r="J1106" s="46" t="str">
        <f>IF(I1106="","",_xlfn.LET(_xlpm.x,VLOOKUP(I1106,'2026-01-09_taxon-match'!$A$2:$N$81,4,FALSE),IF(_xlpm.x=0,"",_xlpm.x)))</f>
        <v/>
      </c>
      <c r="L1106" s="46" t="str">
        <f>IF(I1106="","",_xlfn.LET(_xlpm.x,VLOOKUP(I1106,'2026-01-09_taxon-match'!$A$2:$N$81,3,FALSE),IF(_xlpm.x=0,"",_xlpm.x)))</f>
        <v/>
      </c>
      <c r="M1106" s="46" t="str">
        <f>IF($I1106="","",_xlfn.LET(_xlpm.x,VLOOKUP($I1106,'2026-01-09_taxon-match'!$A$2:$N$81,5,FALSE),IF(_xlpm.x=0,"",_xlpm.x)))</f>
        <v/>
      </c>
      <c r="N1106" s="46" t="str">
        <f>IF($I1106="","",_xlfn.LET(_xlpm.x,VLOOKUP($I1106,'2026-01-09_taxon-match'!$A$2:$N$81,6,FALSE),IF(_xlpm.x=0,"",_xlpm.x)))</f>
        <v/>
      </c>
      <c r="O1106" s="46" t="str">
        <f>IF($I1106="","",_xlfn.LET(_xlpm.x,VLOOKUP($I1106,'2026-01-09_taxon-match'!$A$2:$N$81,7,FALSE),IF(_xlpm.x=0,"",_xlpm.x)))</f>
        <v/>
      </c>
      <c r="P1106" s="46" t="str">
        <f>IF($I1106="","",_xlfn.LET(_xlpm.x,VLOOKUP($I1106,'2026-01-09_taxon-match'!$A$2:$N$81,8,FALSE),IF(_xlpm.x=0,"",_xlpm.x)))</f>
        <v/>
      </c>
      <c r="Q1106" s="46" t="str">
        <f>IF($I1106="","",_xlfn.LET(_xlpm.x,VLOOKUP($I1106,'2026-01-09_taxon-match'!$A$2:$N$81,9,FALSE),IF(_xlpm.x=0,"",_xlpm.x)))</f>
        <v/>
      </c>
      <c r="R1106" s="46" t="str">
        <f>IF($I1106="","",_xlfn.LET(_xlpm.x,VLOOKUP($I1106,'2026-01-09_taxon-match'!$A$2:$N$81,10,FALSE),IF(_xlpm.x=0,"",_xlpm.x)))</f>
        <v/>
      </c>
      <c r="S1106" s="46" t="str">
        <f>IF($I1106="","",_xlfn.LET(_xlpm.x,VLOOKUP($I1106,'2026-01-09_taxon-match'!$A$2:$N$81,11,FALSE),IF(_xlpm.x=0,"",_xlpm.x)))</f>
        <v/>
      </c>
      <c r="T1106" s="46" t="str">
        <f>IF($I1106="","",_xlfn.LET(_xlpm.x,VLOOKUP($I1106,'2026-01-09_taxon-match'!$A$2:$N$81,13,FALSE),IF(_xlpm.x=0,"",_xlpm.x)))</f>
        <v/>
      </c>
      <c r="V1106" t="s">
        <v>39</v>
      </c>
      <c r="W1106" t="s">
        <v>46</v>
      </c>
      <c r="Y1106" s="46" t="str">
        <f>IF(V1106="","",_xlfn.LET(_xlpm.x,VLOOKUP(V1106,'Drop-down_menus'!$D$2:$E$13,2,FALSE),IF(_xlpm.x=0,"",_xlpm.x)))</f>
        <v>https://orcid.org/0009-0002-6669-2911</v>
      </c>
      <c r="Z1106" s="46" t="str">
        <f>IF(W1106="","",_xlfn.LET(_xlpm.x,VLOOKUP(W1106,'Drop-down_menus'!$D$2:$E$13,2,FALSE),IF(_xlpm.x=0,"",_xlpm.x)))</f>
        <v>https://orcid.org/0000-0003-0502-8101</v>
      </c>
      <c r="AA1106" s="46" t="str">
        <f>IF(X1106="","",_xlfn.LET(_xlpm.x,VLOOKUP(X1106,'Drop-down_menus'!$D$2:$E$13,2,FALSE),IF(_xlpm.x=0,"",_xlpm.x)))</f>
        <v/>
      </c>
      <c r="AB1106" s="46" t="s">
        <v>388</v>
      </c>
      <c r="AC1106" s="46" t="s">
        <v>402</v>
      </c>
    </row>
    <row r="1107" spans="2:30" ht="15" customHeight="1">
      <c r="B1107" s="46">
        <v>993</v>
      </c>
      <c r="C1107" s="46" t="s">
        <v>131</v>
      </c>
      <c r="D1107" s="46" t="b">
        <f>COUNTIF(Events!$B$2:$B$171, C1107) &gt; 0</f>
        <v>1</v>
      </c>
      <c r="E1107" s="46" t="s">
        <v>322</v>
      </c>
      <c r="F1107" s="46" t="s">
        <v>413</v>
      </c>
      <c r="J1107" s="46" t="str">
        <f>IF(I1107="","",_xlfn.LET(_xlpm.x,VLOOKUP(I1107,'2026-01-09_taxon-match'!$A$2:$N$81,4,FALSE),IF(_xlpm.x=0,"",_xlpm.x)))</f>
        <v/>
      </c>
      <c r="L1107" s="46" t="str">
        <f>IF(I1107="","",_xlfn.LET(_xlpm.x,VLOOKUP(I1107,'2026-01-09_taxon-match'!$A$2:$N$81,3,FALSE),IF(_xlpm.x=0,"",_xlpm.x)))</f>
        <v/>
      </c>
      <c r="M1107" s="46" t="str">
        <f>IF($I1107="","",_xlfn.LET(_xlpm.x,VLOOKUP($I1107,'2026-01-09_taxon-match'!$A$2:$N$81,5,FALSE),IF(_xlpm.x=0,"",_xlpm.x)))</f>
        <v/>
      </c>
      <c r="N1107" s="46" t="str">
        <f>IF($I1107="","",_xlfn.LET(_xlpm.x,VLOOKUP($I1107,'2026-01-09_taxon-match'!$A$2:$N$81,6,FALSE),IF(_xlpm.x=0,"",_xlpm.x)))</f>
        <v/>
      </c>
      <c r="O1107" s="46" t="str">
        <f>IF($I1107="","",_xlfn.LET(_xlpm.x,VLOOKUP($I1107,'2026-01-09_taxon-match'!$A$2:$N$81,7,FALSE),IF(_xlpm.x=0,"",_xlpm.x)))</f>
        <v/>
      </c>
      <c r="P1107" s="46" t="str">
        <f>IF($I1107="","",_xlfn.LET(_xlpm.x,VLOOKUP($I1107,'2026-01-09_taxon-match'!$A$2:$N$81,8,FALSE),IF(_xlpm.x=0,"",_xlpm.x)))</f>
        <v/>
      </c>
      <c r="Q1107" s="46" t="str">
        <f>IF($I1107="","",_xlfn.LET(_xlpm.x,VLOOKUP($I1107,'2026-01-09_taxon-match'!$A$2:$N$81,9,FALSE),IF(_xlpm.x=0,"",_xlpm.x)))</f>
        <v/>
      </c>
      <c r="R1107" s="46" t="str">
        <f>IF($I1107="","",_xlfn.LET(_xlpm.x,VLOOKUP($I1107,'2026-01-09_taxon-match'!$A$2:$N$81,10,FALSE),IF(_xlpm.x=0,"",_xlpm.x)))</f>
        <v/>
      </c>
      <c r="S1107" s="46" t="str">
        <f>IF($I1107="","",_xlfn.LET(_xlpm.x,VLOOKUP($I1107,'2026-01-09_taxon-match'!$A$2:$N$81,11,FALSE),IF(_xlpm.x=0,"",_xlpm.x)))</f>
        <v/>
      </c>
      <c r="T1107" s="46" t="str">
        <f>IF($I1107="","",_xlfn.LET(_xlpm.x,VLOOKUP($I1107,'2026-01-09_taxon-match'!$A$2:$N$81,13,FALSE),IF(_xlpm.x=0,"",_xlpm.x)))</f>
        <v/>
      </c>
      <c r="V1107" t="s">
        <v>39</v>
      </c>
      <c r="W1107" t="s">
        <v>46</v>
      </c>
      <c r="Y1107" s="46" t="str">
        <f>IF(V1107="","",_xlfn.LET(_xlpm.x,VLOOKUP(V1107,'Drop-down_menus'!$D$2:$E$13,2,FALSE),IF(_xlpm.x=0,"",_xlpm.x)))</f>
        <v>https://orcid.org/0009-0002-6669-2911</v>
      </c>
      <c r="Z1107" s="46" t="str">
        <f>IF(W1107="","",_xlfn.LET(_xlpm.x,VLOOKUP(W1107,'Drop-down_menus'!$D$2:$E$13,2,FALSE),IF(_xlpm.x=0,"",_xlpm.x)))</f>
        <v>https://orcid.org/0000-0003-0502-8101</v>
      </c>
      <c r="AA1107" s="46" t="str">
        <f>IF(X1107="","",_xlfn.LET(_xlpm.x,VLOOKUP(X1107,'Drop-down_menus'!$D$2:$E$13,2,FALSE),IF(_xlpm.x=0,"",_xlpm.x)))</f>
        <v/>
      </c>
      <c r="AB1107" s="46" t="s">
        <v>388</v>
      </c>
      <c r="AC1107" s="46" t="s">
        <v>402</v>
      </c>
    </row>
    <row r="1108" spans="2:30" ht="15" customHeight="1">
      <c r="B1108" s="46">
        <v>994</v>
      </c>
      <c r="C1108" s="46" t="s">
        <v>131</v>
      </c>
      <c r="D1108" s="46" t="b">
        <f>COUNTIF(Events!$B$2:$B$171, C1108) &gt; 0</f>
        <v>1</v>
      </c>
      <c r="E1108" s="46" t="s">
        <v>322</v>
      </c>
      <c r="F1108" s="46" t="s">
        <v>414</v>
      </c>
      <c r="J1108" s="46" t="str">
        <f>IF(I1108="","",_xlfn.LET(_xlpm.x,VLOOKUP(I1108,'2026-01-09_taxon-match'!$A$2:$N$81,4,FALSE),IF(_xlpm.x=0,"",_xlpm.x)))</f>
        <v/>
      </c>
      <c r="L1108" s="46" t="str">
        <f>IF(I1108="","",_xlfn.LET(_xlpm.x,VLOOKUP(I1108,'2026-01-09_taxon-match'!$A$2:$N$81,3,FALSE),IF(_xlpm.x=0,"",_xlpm.x)))</f>
        <v/>
      </c>
      <c r="M1108" s="46" t="str">
        <f>IF($I1108="","",_xlfn.LET(_xlpm.x,VLOOKUP($I1108,'2026-01-09_taxon-match'!$A$2:$N$81,5,FALSE),IF(_xlpm.x=0,"",_xlpm.x)))</f>
        <v/>
      </c>
      <c r="N1108" s="46" t="str">
        <f>IF($I1108="","",_xlfn.LET(_xlpm.x,VLOOKUP($I1108,'2026-01-09_taxon-match'!$A$2:$N$81,6,FALSE),IF(_xlpm.x=0,"",_xlpm.x)))</f>
        <v/>
      </c>
      <c r="O1108" s="46" t="str">
        <f>IF($I1108="","",_xlfn.LET(_xlpm.x,VLOOKUP($I1108,'2026-01-09_taxon-match'!$A$2:$N$81,7,FALSE),IF(_xlpm.x=0,"",_xlpm.x)))</f>
        <v/>
      </c>
      <c r="P1108" s="46" t="str">
        <f>IF($I1108="","",_xlfn.LET(_xlpm.x,VLOOKUP($I1108,'2026-01-09_taxon-match'!$A$2:$N$81,8,FALSE),IF(_xlpm.x=0,"",_xlpm.x)))</f>
        <v/>
      </c>
      <c r="Q1108" s="46" t="str">
        <f>IF($I1108="","",_xlfn.LET(_xlpm.x,VLOOKUP($I1108,'2026-01-09_taxon-match'!$A$2:$N$81,9,FALSE),IF(_xlpm.x=0,"",_xlpm.x)))</f>
        <v/>
      </c>
      <c r="R1108" s="46" t="str">
        <f>IF($I1108="","",_xlfn.LET(_xlpm.x,VLOOKUP($I1108,'2026-01-09_taxon-match'!$A$2:$N$81,10,FALSE),IF(_xlpm.x=0,"",_xlpm.x)))</f>
        <v/>
      </c>
      <c r="S1108" s="46" t="str">
        <f>IF($I1108="","",_xlfn.LET(_xlpm.x,VLOOKUP($I1108,'2026-01-09_taxon-match'!$A$2:$N$81,11,FALSE),IF(_xlpm.x=0,"",_xlpm.x)))</f>
        <v/>
      </c>
      <c r="T1108" s="46" t="str">
        <f>IF($I1108="","",_xlfn.LET(_xlpm.x,VLOOKUP($I1108,'2026-01-09_taxon-match'!$A$2:$N$81,13,FALSE),IF(_xlpm.x=0,"",_xlpm.x)))</f>
        <v/>
      </c>
      <c r="V1108" t="s">
        <v>39</v>
      </c>
      <c r="W1108" t="s">
        <v>46</v>
      </c>
      <c r="Y1108" s="46" t="str">
        <f>IF(V1108="","",_xlfn.LET(_xlpm.x,VLOOKUP(V1108,'Drop-down_menus'!$D$2:$E$13,2,FALSE),IF(_xlpm.x=0,"",_xlpm.x)))</f>
        <v>https://orcid.org/0009-0002-6669-2911</v>
      </c>
      <c r="Z1108" s="46" t="str">
        <f>IF(W1108="","",_xlfn.LET(_xlpm.x,VLOOKUP(W1108,'Drop-down_menus'!$D$2:$E$13,2,FALSE),IF(_xlpm.x=0,"",_xlpm.x)))</f>
        <v>https://orcid.org/0000-0003-0502-8101</v>
      </c>
      <c r="AA1108" s="46" t="str">
        <f>IF(X1108="","",_xlfn.LET(_xlpm.x,VLOOKUP(X1108,'Drop-down_menus'!$D$2:$E$13,2,FALSE),IF(_xlpm.x=0,"",_xlpm.x)))</f>
        <v/>
      </c>
      <c r="AB1108" s="46" t="s">
        <v>388</v>
      </c>
      <c r="AC1108" s="46" t="s">
        <v>402</v>
      </c>
    </row>
    <row r="1109" spans="2:30" ht="15" customHeight="1">
      <c r="B1109" s="46">
        <v>995</v>
      </c>
      <c r="C1109" s="46" t="s">
        <v>131</v>
      </c>
      <c r="D1109" s="46" t="b">
        <f>COUNTIF(Events!$B$2:$B$171, C1109) &gt; 0</f>
        <v>1</v>
      </c>
      <c r="E1109" s="46" t="s">
        <v>322</v>
      </c>
      <c r="F1109" s="46" t="s">
        <v>415</v>
      </c>
      <c r="J1109" s="46" t="str">
        <f>IF(I1109="","",_xlfn.LET(_xlpm.x,VLOOKUP(I1109,'2026-01-09_taxon-match'!$A$2:$N$81,4,FALSE),IF(_xlpm.x=0,"",_xlpm.x)))</f>
        <v/>
      </c>
      <c r="L1109" s="46" t="str">
        <f>IF(I1109="","",_xlfn.LET(_xlpm.x,VLOOKUP(I1109,'2026-01-09_taxon-match'!$A$2:$N$81,3,FALSE),IF(_xlpm.x=0,"",_xlpm.x)))</f>
        <v/>
      </c>
      <c r="M1109" s="46" t="str">
        <f>IF($I1109="","",_xlfn.LET(_xlpm.x,VLOOKUP($I1109,'2026-01-09_taxon-match'!$A$2:$N$81,5,FALSE),IF(_xlpm.x=0,"",_xlpm.x)))</f>
        <v/>
      </c>
      <c r="N1109" s="46" t="str">
        <f>IF($I1109="","",_xlfn.LET(_xlpm.x,VLOOKUP($I1109,'2026-01-09_taxon-match'!$A$2:$N$81,6,FALSE),IF(_xlpm.x=0,"",_xlpm.x)))</f>
        <v/>
      </c>
      <c r="O1109" s="46" t="str">
        <f>IF($I1109="","",_xlfn.LET(_xlpm.x,VLOOKUP($I1109,'2026-01-09_taxon-match'!$A$2:$N$81,7,FALSE),IF(_xlpm.x=0,"",_xlpm.x)))</f>
        <v/>
      </c>
      <c r="P1109" s="46" t="str">
        <f>IF($I1109="","",_xlfn.LET(_xlpm.x,VLOOKUP($I1109,'2026-01-09_taxon-match'!$A$2:$N$81,8,FALSE),IF(_xlpm.x=0,"",_xlpm.x)))</f>
        <v/>
      </c>
      <c r="Q1109" s="46" t="str">
        <f>IF($I1109="","",_xlfn.LET(_xlpm.x,VLOOKUP($I1109,'2026-01-09_taxon-match'!$A$2:$N$81,9,FALSE),IF(_xlpm.x=0,"",_xlpm.x)))</f>
        <v/>
      </c>
      <c r="R1109" s="46" t="str">
        <f>IF($I1109="","",_xlfn.LET(_xlpm.x,VLOOKUP($I1109,'2026-01-09_taxon-match'!$A$2:$N$81,10,FALSE),IF(_xlpm.x=0,"",_xlpm.x)))</f>
        <v/>
      </c>
      <c r="S1109" s="46" t="str">
        <f>IF($I1109="","",_xlfn.LET(_xlpm.x,VLOOKUP($I1109,'2026-01-09_taxon-match'!$A$2:$N$81,11,FALSE),IF(_xlpm.x=0,"",_xlpm.x)))</f>
        <v/>
      </c>
      <c r="T1109" s="46" t="str">
        <f>IF($I1109="","",_xlfn.LET(_xlpm.x,VLOOKUP($I1109,'2026-01-09_taxon-match'!$A$2:$N$81,13,FALSE),IF(_xlpm.x=0,"",_xlpm.x)))</f>
        <v/>
      </c>
      <c r="V1109" t="s">
        <v>39</v>
      </c>
      <c r="W1109" t="s">
        <v>46</v>
      </c>
      <c r="Y1109" s="46" t="str">
        <f>IF(V1109="","",_xlfn.LET(_xlpm.x,VLOOKUP(V1109,'Drop-down_menus'!$D$2:$E$13,2,FALSE),IF(_xlpm.x=0,"",_xlpm.x)))</f>
        <v>https://orcid.org/0009-0002-6669-2911</v>
      </c>
      <c r="Z1109" s="46" t="str">
        <f>IF(W1109="","",_xlfn.LET(_xlpm.x,VLOOKUP(W1109,'Drop-down_menus'!$D$2:$E$13,2,FALSE),IF(_xlpm.x=0,"",_xlpm.x)))</f>
        <v>https://orcid.org/0000-0003-0502-8101</v>
      </c>
      <c r="AA1109" s="46" t="str">
        <f>IF(X1109="","",_xlfn.LET(_xlpm.x,VLOOKUP(X1109,'Drop-down_menus'!$D$2:$E$13,2,FALSE),IF(_xlpm.x=0,"",_xlpm.x)))</f>
        <v/>
      </c>
      <c r="AB1109" s="46" t="s">
        <v>388</v>
      </c>
      <c r="AC1109" s="46" t="s">
        <v>402</v>
      </c>
      <c r="AD1109" s="46" t="s">
        <v>339</v>
      </c>
    </row>
    <row r="1110" spans="2:30" ht="15" customHeight="1">
      <c r="B1110" s="46">
        <v>996</v>
      </c>
      <c r="C1110" s="46" t="s">
        <v>131</v>
      </c>
      <c r="D1110" s="46" t="b">
        <f>COUNTIF(Events!$B$2:$B$171, C1110) &gt; 0</f>
        <v>1</v>
      </c>
      <c r="E1110" s="46" t="s">
        <v>322</v>
      </c>
      <c r="F1110" s="46" t="s">
        <v>404</v>
      </c>
      <c r="J1110" s="46" t="str">
        <f>IF(I1110="","",_xlfn.LET(_xlpm.x,VLOOKUP(I1110,'2026-01-09_taxon-match'!$A$2:$N$81,4,FALSE),IF(_xlpm.x=0,"",_xlpm.x)))</f>
        <v/>
      </c>
      <c r="L1110" s="46" t="str">
        <f>IF(I1110="","",_xlfn.LET(_xlpm.x,VLOOKUP(I1110,'2026-01-09_taxon-match'!$A$2:$N$81,3,FALSE),IF(_xlpm.x=0,"",_xlpm.x)))</f>
        <v/>
      </c>
      <c r="M1110" s="46" t="str">
        <f>IF($I1110="","",_xlfn.LET(_xlpm.x,VLOOKUP($I1110,'2026-01-09_taxon-match'!$A$2:$N$81,5,FALSE),IF(_xlpm.x=0,"",_xlpm.x)))</f>
        <v/>
      </c>
      <c r="N1110" s="46" t="str">
        <f>IF($I1110="","",_xlfn.LET(_xlpm.x,VLOOKUP($I1110,'2026-01-09_taxon-match'!$A$2:$N$81,6,FALSE),IF(_xlpm.x=0,"",_xlpm.x)))</f>
        <v/>
      </c>
      <c r="O1110" s="46" t="str">
        <f>IF($I1110="","",_xlfn.LET(_xlpm.x,VLOOKUP($I1110,'2026-01-09_taxon-match'!$A$2:$N$81,7,FALSE),IF(_xlpm.x=0,"",_xlpm.x)))</f>
        <v/>
      </c>
      <c r="P1110" s="46" t="str">
        <f>IF($I1110="","",_xlfn.LET(_xlpm.x,VLOOKUP($I1110,'2026-01-09_taxon-match'!$A$2:$N$81,8,FALSE),IF(_xlpm.x=0,"",_xlpm.x)))</f>
        <v/>
      </c>
      <c r="Q1110" s="46" t="str">
        <f>IF($I1110="","",_xlfn.LET(_xlpm.x,VLOOKUP($I1110,'2026-01-09_taxon-match'!$A$2:$N$81,9,FALSE),IF(_xlpm.x=0,"",_xlpm.x)))</f>
        <v/>
      </c>
      <c r="R1110" s="46" t="str">
        <f>IF($I1110="","",_xlfn.LET(_xlpm.x,VLOOKUP($I1110,'2026-01-09_taxon-match'!$A$2:$N$81,10,FALSE),IF(_xlpm.x=0,"",_xlpm.x)))</f>
        <v/>
      </c>
      <c r="S1110" s="46" t="str">
        <f>IF($I1110="","",_xlfn.LET(_xlpm.x,VLOOKUP($I1110,'2026-01-09_taxon-match'!$A$2:$N$81,11,FALSE),IF(_xlpm.x=0,"",_xlpm.x)))</f>
        <v/>
      </c>
      <c r="T1110" s="46" t="str">
        <f>IF($I1110="","",_xlfn.LET(_xlpm.x,VLOOKUP($I1110,'2026-01-09_taxon-match'!$A$2:$N$81,13,FALSE),IF(_xlpm.x=0,"",_xlpm.x)))</f>
        <v/>
      </c>
      <c r="V1110" t="s">
        <v>39</v>
      </c>
      <c r="W1110" t="s">
        <v>46</v>
      </c>
      <c r="Y1110" s="46" t="str">
        <f>IF(V1110="","",_xlfn.LET(_xlpm.x,VLOOKUP(V1110,'Drop-down_menus'!$D$2:$E$13,2,FALSE),IF(_xlpm.x=0,"",_xlpm.x)))</f>
        <v>https://orcid.org/0009-0002-6669-2911</v>
      </c>
      <c r="Z1110" s="46" t="str">
        <f>IF(W1110="","",_xlfn.LET(_xlpm.x,VLOOKUP(W1110,'Drop-down_menus'!$D$2:$E$13,2,FALSE),IF(_xlpm.x=0,"",_xlpm.x)))</f>
        <v>https://orcid.org/0000-0003-0502-8101</v>
      </c>
      <c r="AA1110" s="46" t="str">
        <f>IF(X1110="","",_xlfn.LET(_xlpm.x,VLOOKUP(X1110,'Drop-down_menus'!$D$2:$E$13,2,FALSE),IF(_xlpm.x=0,"",_xlpm.x)))</f>
        <v/>
      </c>
      <c r="AB1110" s="46" t="s">
        <v>388</v>
      </c>
      <c r="AC1110" s="46" t="s">
        <v>402</v>
      </c>
      <c r="AD1110" s="46" t="s">
        <v>339</v>
      </c>
    </row>
    <row r="1111" spans="2:30" ht="15" customHeight="1">
      <c r="B1111" s="46">
        <v>997</v>
      </c>
      <c r="C1111" s="46" t="s">
        <v>131</v>
      </c>
      <c r="D1111" s="46" t="b">
        <f>COUNTIF(Events!$B$2:$B$171, C1111) &gt; 0</f>
        <v>1</v>
      </c>
      <c r="E1111" s="46" t="s">
        <v>322</v>
      </c>
      <c r="F1111" s="46" t="s">
        <v>403</v>
      </c>
      <c r="J1111" s="46" t="str">
        <f>IF(I1111="","",_xlfn.LET(_xlpm.x,VLOOKUP(I1111,'2026-01-09_taxon-match'!$A$2:$N$81,4,FALSE),IF(_xlpm.x=0,"",_xlpm.x)))</f>
        <v/>
      </c>
      <c r="L1111" s="46" t="str">
        <f>IF(I1111="","",_xlfn.LET(_xlpm.x,VLOOKUP(I1111,'2026-01-09_taxon-match'!$A$2:$N$81,3,FALSE),IF(_xlpm.x=0,"",_xlpm.x)))</f>
        <v/>
      </c>
      <c r="M1111" s="46" t="str">
        <f>IF($I1111="","",_xlfn.LET(_xlpm.x,VLOOKUP($I1111,'2026-01-09_taxon-match'!$A$2:$N$81,5,FALSE),IF(_xlpm.x=0,"",_xlpm.x)))</f>
        <v/>
      </c>
      <c r="N1111" s="46" t="str">
        <f>IF($I1111="","",_xlfn.LET(_xlpm.x,VLOOKUP($I1111,'2026-01-09_taxon-match'!$A$2:$N$81,6,FALSE),IF(_xlpm.x=0,"",_xlpm.x)))</f>
        <v/>
      </c>
      <c r="O1111" s="46" t="str">
        <f>IF($I1111="","",_xlfn.LET(_xlpm.x,VLOOKUP($I1111,'2026-01-09_taxon-match'!$A$2:$N$81,7,FALSE),IF(_xlpm.x=0,"",_xlpm.x)))</f>
        <v/>
      </c>
      <c r="P1111" s="46" t="str">
        <f>IF($I1111="","",_xlfn.LET(_xlpm.x,VLOOKUP($I1111,'2026-01-09_taxon-match'!$A$2:$N$81,8,FALSE),IF(_xlpm.x=0,"",_xlpm.x)))</f>
        <v/>
      </c>
      <c r="Q1111" s="46" t="str">
        <f>IF($I1111="","",_xlfn.LET(_xlpm.x,VLOOKUP($I1111,'2026-01-09_taxon-match'!$A$2:$N$81,9,FALSE),IF(_xlpm.x=0,"",_xlpm.x)))</f>
        <v/>
      </c>
      <c r="R1111" s="46" t="str">
        <f>IF($I1111="","",_xlfn.LET(_xlpm.x,VLOOKUP($I1111,'2026-01-09_taxon-match'!$A$2:$N$81,10,FALSE),IF(_xlpm.x=0,"",_xlpm.x)))</f>
        <v/>
      </c>
      <c r="S1111" s="46" t="str">
        <f>IF($I1111="","",_xlfn.LET(_xlpm.x,VLOOKUP($I1111,'2026-01-09_taxon-match'!$A$2:$N$81,11,FALSE),IF(_xlpm.x=0,"",_xlpm.x)))</f>
        <v/>
      </c>
      <c r="T1111" s="46" t="str">
        <f>IF($I1111="","",_xlfn.LET(_xlpm.x,VLOOKUP($I1111,'2026-01-09_taxon-match'!$A$2:$N$81,13,FALSE),IF(_xlpm.x=0,"",_xlpm.x)))</f>
        <v/>
      </c>
      <c r="V1111" t="s">
        <v>39</v>
      </c>
      <c r="W1111" t="s">
        <v>46</v>
      </c>
      <c r="Y1111" s="46" t="str">
        <f>IF(V1111="","",_xlfn.LET(_xlpm.x,VLOOKUP(V1111,'Drop-down_menus'!$D$2:$E$13,2,FALSE),IF(_xlpm.x=0,"",_xlpm.x)))</f>
        <v>https://orcid.org/0009-0002-6669-2911</v>
      </c>
      <c r="Z1111" s="46" t="str">
        <f>IF(W1111="","",_xlfn.LET(_xlpm.x,VLOOKUP(W1111,'Drop-down_menus'!$D$2:$E$13,2,FALSE),IF(_xlpm.x=0,"",_xlpm.x)))</f>
        <v>https://orcid.org/0000-0003-0502-8101</v>
      </c>
      <c r="AA1111" s="46" t="str">
        <f>IF(X1111="","",_xlfn.LET(_xlpm.x,VLOOKUP(X1111,'Drop-down_menus'!$D$2:$E$13,2,FALSE),IF(_xlpm.x=0,"",_xlpm.x)))</f>
        <v/>
      </c>
      <c r="AB1111" s="46" t="s">
        <v>388</v>
      </c>
      <c r="AC1111" s="46" t="s">
        <v>402</v>
      </c>
      <c r="AD1111" s="46" t="s">
        <v>339</v>
      </c>
    </row>
    <row r="1112" spans="2:30" ht="15" customHeight="1">
      <c r="B1112" s="46">
        <v>998</v>
      </c>
      <c r="C1112" s="46" t="s">
        <v>131</v>
      </c>
      <c r="D1112" s="46" t="b">
        <f>COUNTIF(Events!$B$2:$B$171, C1112) &gt; 0</f>
        <v>1</v>
      </c>
      <c r="E1112" s="46" t="s">
        <v>322</v>
      </c>
      <c r="F1112" s="46" t="s">
        <v>401</v>
      </c>
      <c r="J1112" s="46" t="str">
        <f>IF(I1112="","",_xlfn.LET(_xlpm.x,VLOOKUP(I1112,'2026-01-09_taxon-match'!$A$2:$N$81,4,FALSE),IF(_xlpm.x=0,"",_xlpm.x)))</f>
        <v/>
      </c>
      <c r="L1112" s="46" t="str">
        <f>IF(I1112="","",_xlfn.LET(_xlpm.x,VLOOKUP(I1112,'2026-01-09_taxon-match'!$A$2:$N$81,3,FALSE),IF(_xlpm.x=0,"",_xlpm.x)))</f>
        <v/>
      </c>
      <c r="M1112" s="46" t="str">
        <f>IF($I1112="","",_xlfn.LET(_xlpm.x,VLOOKUP($I1112,'2026-01-09_taxon-match'!$A$2:$N$81,5,FALSE),IF(_xlpm.x=0,"",_xlpm.x)))</f>
        <v/>
      </c>
      <c r="N1112" s="46" t="str">
        <f>IF($I1112="","",_xlfn.LET(_xlpm.x,VLOOKUP($I1112,'2026-01-09_taxon-match'!$A$2:$N$81,6,FALSE),IF(_xlpm.x=0,"",_xlpm.x)))</f>
        <v/>
      </c>
      <c r="O1112" s="46" t="str">
        <f>IF($I1112="","",_xlfn.LET(_xlpm.x,VLOOKUP($I1112,'2026-01-09_taxon-match'!$A$2:$N$81,7,FALSE),IF(_xlpm.x=0,"",_xlpm.x)))</f>
        <v/>
      </c>
      <c r="P1112" s="46" t="str">
        <f>IF($I1112="","",_xlfn.LET(_xlpm.x,VLOOKUP($I1112,'2026-01-09_taxon-match'!$A$2:$N$81,8,FALSE),IF(_xlpm.x=0,"",_xlpm.x)))</f>
        <v/>
      </c>
      <c r="Q1112" s="46" t="str">
        <f>IF($I1112="","",_xlfn.LET(_xlpm.x,VLOOKUP($I1112,'2026-01-09_taxon-match'!$A$2:$N$81,9,FALSE),IF(_xlpm.x=0,"",_xlpm.x)))</f>
        <v/>
      </c>
      <c r="R1112" s="46" t="str">
        <f>IF($I1112="","",_xlfn.LET(_xlpm.x,VLOOKUP($I1112,'2026-01-09_taxon-match'!$A$2:$N$81,10,FALSE),IF(_xlpm.x=0,"",_xlpm.x)))</f>
        <v/>
      </c>
      <c r="S1112" s="46" t="str">
        <f>IF($I1112="","",_xlfn.LET(_xlpm.x,VLOOKUP($I1112,'2026-01-09_taxon-match'!$A$2:$N$81,11,FALSE),IF(_xlpm.x=0,"",_xlpm.x)))</f>
        <v/>
      </c>
      <c r="T1112" s="46" t="str">
        <f>IF($I1112="","",_xlfn.LET(_xlpm.x,VLOOKUP($I1112,'2026-01-09_taxon-match'!$A$2:$N$81,13,FALSE),IF(_xlpm.x=0,"",_xlpm.x)))</f>
        <v/>
      </c>
      <c r="V1112" t="s">
        <v>39</v>
      </c>
      <c r="W1112" t="s">
        <v>46</v>
      </c>
      <c r="Y1112" s="46" t="str">
        <f>IF(V1112="","",_xlfn.LET(_xlpm.x,VLOOKUP(V1112,'Drop-down_menus'!$D$2:$E$13,2,FALSE),IF(_xlpm.x=0,"",_xlpm.x)))</f>
        <v>https://orcid.org/0009-0002-6669-2911</v>
      </c>
      <c r="Z1112" s="46" t="str">
        <f>IF(W1112="","",_xlfn.LET(_xlpm.x,VLOOKUP(W1112,'Drop-down_menus'!$D$2:$E$13,2,FALSE),IF(_xlpm.x=0,"",_xlpm.x)))</f>
        <v>https://orcid.org/0000-0003-0502-8101</v>
      </c>
      <c r="AA1112" s="46" t="str">
        <f>IF(X1112="","",_xlfn.LET(_xlpm.x,VLOOKUP(X1112,'Drop-down_menus'!$D$2:$E$13,2,FALSE),IF(_xlpm.x=0,"",_xlpm.x)))</f>
        <v/>
      </c>
      <c r="AB1112" s="46" t="s">
        <v>388</v>
      </c>
      <c r="AC1112" s="46" t="s">
        <v>402</v>
      </c>
      <c r="AD1112" s="46" t="s">
        <v>339</v>
      </c>
    </row>
    <row r="1113" spans="2:30" ht="15" customHeight="1">
      <c r="B1113" s="46">
        <v>1101</v>
      </c>
      <c r="C1113" s="46" t="s">
        <v>132</v>
      </c>
      <c r="D1113" s="46" t="b">
        <f>COUNTIF(Events!$B$2:$B$171, C1113) &gt; 0</f>
        <v>1</v>
      </c>
      <c r="E1113" s="46" t="s">
        <v>163</v>
      </c>
      <c r="F1113" s="46" t="s">
        <v>502</v>
      </c>
      <c r="J1113" s="46" t="str">
        <f>IF(I1113="","",_xlfn.LET(_xlpm.x,VLOOKUP(I1113,'2026-01-09_taxon-match'!$A$2:$N$81,4,FALSE),IF(_xlpm.x=0,"",_xlpm.x)))</f>
        <v/>
      </c>
      <c r="L1113" s="46" t="str">
        <f>IF(I1113="","",_xlfn.LET(_xlpm.x,VLOOKUP(I1113,'2026-01-09_taxon-match'!$A$2:$N$81,3,FALSE),IF(_xlpm.x=0,"",_xlpm.x)))</f>
        <v/>
      </c>
      <c r="M1113" s="46" t="str">
        <f>IF($I1113="","",_xlfn.LET(_xlpm.x,VLOOKUP($I1113,'2026-01-09_taxon-match'!$A$2:$N$81,5,FALSE),IF(_xlpm.x=0,"",_xlpm.x)))</f>
        <v/>
      </c>
      <c r="N1113" s="46" t="str">
        <f>IF($I1113="","",_xlfn.LET(_xlpm.x,VLOOKUP($I1113,'2026-01-09_taxon-match'!$A$2:$N$81,6,FALSE),IF(_xlpm.x=0,"",_xlpm.x)))</f>
        <v/>
      </c>
      <c r="O1113" s="46" t="str">
        <f>IF($I1113="","",_xlfn.LET(_xlpm.x,VLOOKUP($I1113,'2026-01-09_taxon-match'!$A$2:$N$81,7,FALSE),IF(_xlpm.x=0,"",_xlpm.x)))</f>
        <v/>
      </c>
      <c r="P1113" s="46" t="str">
        <f>IF($I1113="","",_xlfn.LET(_xlpm.x,VLOOKUP($I1113,'2026-01-09_taxon-match'!$A$2:$N$81,8,FALSE),IF(_xlpm.x=0,"",_xlpm.x)))</f>
        <v/>
      </c>
      <c r="Q1113" s="46" t="str">
        <f>IF($I1113="","",_xlfn.LET(_xlpm.x,VLOOKUP($I1113,'2026-01-09_taxon-match'!$A$2:$N$81,9,FALSE),IF(_xlpm.x=0,"",_xlpm.x)))</f>
        <v/>
      </c>
      <c r="R1113" s="46" t="str">
        <f>IF($I1113="","",_xlfn.LET(_xlpm.x,VLOOKUP($I1113,'2026-01-09_taxon-match'!$A$2:$N$81,10,FALSE),IF(_xlpm.x=0,"",_xlpm.x)))</f>
        <v/>
      </c>
      <c r="S1113" s="46" t="str">
        <f>IF($I1113="","",_xlfn.LET(_xlpm.x,VLOOKUP($I1113,'2026-01-09_taxon-match'!$A$2:$N$81,11,FALSE),IF(_xlpm.x=0,"",_xlpm.x)))</f>
        <v/>
      </c>
      <c r="T1113" s="46" t="str">
        <f>IF($I1113="","",_xlfn.LET(_xlpm.x,VLOOKUP($I1113,'2026-01-09_taxon-match'!$A$2:$N$81,13,FALSE),IF(_xlpm.x=0,"",_xlpm.x)))</f>
        <v/>
      </c>
      <c r="V1113" t="s">
        <v>39</v>
      </c>
      <c r="W1113" t="s">
        <v>46</v>
      </c>
      <c r="Y1113" s="46" t="str">
        <f>IF(V1113="","",_xlfn.LET(_xlpm.x,VLOOKUP(V1113,'Drop-down_menus'!$D$2:$E$13,2,FALSE),IF(_xlpm.x=0,"",_xlpm.x)))</f>
        <v>https://orcid.org/0009-0002-6669-2911</v>
      </c>
      <c r="Z1113" s="46" t="str">
        <f>IF(W1113="","",_xlfn.LET(_xlpm.x,VLOOKUP(W1113,'Drop-down_menus'!$D$2:$E$13,2,FALSE),IF(_xlpm.x=0,"",_xlpm.x)))</f>
        <v>https://orcid.org/0000-0003-0502-8101</v>
      </c>
      <c r="AA1113" s="46" t="str">
        <f>IF(X1113="","",_xlfn.LET(_xlpm.x,VLOOKUP(X1113,'Drop-down_menus'!$D$2:$E$13,2,FALSE),IF(_xlpm.x=0,"",_xlpm.x)))</f>
        <v/>
      </c>
      <c r="AC1113" s="46" t="s">
        <v>197</v>
      </c>
    </row>
    <row r="1114" spans="2:30" ht="15" customHeight="1">
      <c r="B1114" s="46">
        <v>1102</v>
      </c>
      <c r="C1114" s="46" t="s">
        <v>133</v>
      </c>
      <c r="D1114" s="46" t="b">
        <f>COUNTIF(Events!$B$2:$B$171, C1114) &gt; 0</f>
        <v>1</v>
      </c>
      <c r="E1114" s="46" t="s">
        <v>215</v>
      </c>
      <c r="F1114" s="46" t="s">
        <v>216</v>
      </c>
      <c r="J1114" s="46" t="str">
        <f>IF(I1114="","",_xlfn.LET(_xlpm.x,VLOOKUP(I1114,'2026-01-09_taxon-match'!$A$2:$N$81,4,FALSE),IF(_xlpm.x=0,"",_xlpm.x)))</f>
        <v/>
      </c>
      <c r="L1114" s="46" t="str">
        <f>IF(I1114="","",_xlfn.LET(_xlpm.x,VLOOKUP(I1114,'2026-01-09_taxon-match'!$A$2:$N$81,3,FALSE),IF(_xlpm.x=0,"",_xlpm.x)))</f>
        <v/>
      </c>
      <c r="M1114" s="46" t="str">
        <f>IF($I1114="","",_xlfn.LET(_xlpm.x,VLOOKUP($I1114,'2026-01-09_taxon-match'!$A$2:$N$81,5,FALSE),IF(_xlpm.x=0,"",_xlpm.x)))</f>
        <v/>
      </c>
      <c r="N1114" s="46" t="str">
        <f>IF($I1114="","",_xlfn.LET(_xlpm.x,VLOOKUP($I1114,'2026-01-09_taxon-match'!$A$2:$N$81,6,FALSE),IF(_xlpm.x=0,"",_xlpm.x)))</f>
        <v/>
      </c>
      <c r="O1114" s="46" t="str">
        <f>IF($I1114="","",_xlfn.LET(_xlpm.x,VLOOKUP($I1114,'2026-01-09_taxon-match'!$A$2:$N$81,7,FALSE),IF(_xlpm.x=0,"",_xlpm.x)))</f>
        <v/>
      </c>
      <c r="P1114" s="46" t="str">
        <f>IF($I1114="","",_xlfn.LET(_xlpm.x,VLOOKUP($I1114,'2026-01-09_taxon-match'!$A$2:$N$81,8,FALSE),IF(_xlpm.x=0,"",_xlpm.x)))</f>
        <v/>
      </c>
      <c r="Q1114" s="46" t="str">
        <f>IF($I1114="","",_xlfn.LET(_xlpm.x,VLOOKUP($I1114,'2026-01-09_taxon-match'!$A$2:$N$81,9,FALSE),IF(_xlpm.x=0,"",_xlpm.x)))</f>
        <v/>
      </c>
      <c r="R1114" s="46" t="str">
        <f>IF($I1114="","",_xlfn.LET(_xlpm.x,VLOOKUP($I1114,'2026-01-09_taxon-match'!$A$2:$N$81,10,FALSE),IF(_xlpm.x=0,"",_xlpm.x)))</f>
        <v/>
      </c>
      <c r="S1114" s="46" t="str">
        <f>IF($I1114="","",_xlfn.LET(_xlpm.x,VLOOKUP($I1114,'2026-01-09_taxon-match'!$A$2:$N$81,11,FALSE),IF(_xlpm.x=0,"",_xlpm.x)))</f>
        <v/>
      </c>
      <c r="T1114" s="46" t="str">
        <f>IF($I1114="","",_xlfn.LET(_xlpm.x,VLOOKUP($I1114,'2026-01-09_taxon-match'!$A$2:$N$81,13,FALSE),IF(_xlpm.x=0,"",_xlpm.x)))</f>
        <v/>
      </c>
      <c r="V1114" t="s">
        <v>39</v>
      </c>
      <c r="W1114" t="s">
        <v>46</v>
      </c>
      <c r="Y1114" s="46" t="str">
        <f>IF(V1114="","",_xlfn.LET(_xlpm.x,VLOOKUP(V1114,'Drop-down_menus'!$D$2:$E$13,2,FALSE),IF(_xlpm.x=0,"",_xlpm.x)))</f>
        <v>https://orcid.org/0009-0002-6669-2911</v>
      </c>
      <c r="Z1114" s="46" t="str">
        <f>IF(W1114="","",_xlfn.LET(_xlpm.x,VLOOKUP(W1114,'Drop-down_menus'!$D$2:$E$13,2,FALSE),IF(_xlpm.x=0,"",_xlpm.x)))</f>
        <v>https://orcid.org/0000-0003-0502-8101</v>
      </c>
      <c r="AA1114" s="46" t="str">
        <f>IF(X1114="","",_xlfn.LET(_xlpm.x,VLOOKUP(X1114,'Drop-down_menus'!$D$2:$E$13,2,FALSE),IF(_xlpm.x=0,"",_xlpm.x)))</f>
        <v/>
      </c>
      <c r="AC1114" s="46" t="s">
        <v>402</v>
      </c>
      <c r="AD1114" s="46" t="s">
        <v>503</v>
      </c>
    </row>
    <row r="1115" spans="2:30" ht="15" customHeight="1">
      <c r="B1115" s="46">
        <v>1103</v>
      </c>
      <c r="C1115" s="46" t="s">
        <v>133</v>
      </c>
      <c r="D1115" s="46" t="b">
        <f>COUNTIF(Events!$B$2:$B$171, C1115) &gt; 0</f>
        <v>1</v>
      </c>
      <c r="E1115" s="46" t="s">
        <v>215</v>
      </c>
      <c r="F1115" s="46" t="s">
        <v>216</v>
      </c>
      <c r="J1115" s="46" t="str">
        <f>IF(I1115="","",_xlfn.LET(_xlpm.x,VLOOKUP(I1115,'2026-01-09_taxon-match'!$A$2:$N$81,4,FALSE),IF(_xlpm.x=0,"",_xlpm.x)))</f>
        <v/>
      </c>
      <c r="L1115" s="46" t="str">
        <f>IF(I1115="","",_xlfn.LET(_xlpm.x,VLOOKUP(I1115,'2026-01-09_taxon-match'!$A$2:$N$81,3,FALSE),IF(_xlpm.x=0,"",_xlpm.x)))</f>
        <v/>
      </c>
      <c r="M1115" s="46" t="str">
        <f>IF($I1115="","",_xlfn.LET(_xlpm.x,VLOOKUP($I1115,'2026-01-09_taxon-match'!$A$2:$N$81,5,FALSE),IF(_xlpm.x=0,"",_xlpm.x)))</f>
        <v/>
      </c>
      <c r="N1115" s="46" t="str">
        <f>IF($I1115="","",_xlfn.LET(_xlpm.x,VLOOKUP($I1115,'2026-01-09_taxon-match'!$A$2:$N$81,6,FALSE),IF(_xlpm.x=0,"",_xlpm.x)))</f>
        <v/>
      </c>
      <c r="O1115" s="46" t="str">
        <f>IF($I1115="","",_xlfn.LET(_xlpm.x,VLOOKUP($I1115,'2026-01-09_taxon-match'!$A$2:$N$81,7,FALSE),IF(_xlpm.x=0,"",_xlpm.x)))</f>
        <v/>
      </c>
      <c r="P1115" s="46" t="str">
        <f>IF($I1115="","",_xlfn.LET(_xlpm.x,VLOOKUP($I1115,'2026-01-09_taxon-match'!$A$2:$N$81,8,FALSE),IF(_xlpm.x=0,"",_xlpm.x)))</f>
        <v/>
      </c>
      <c r="Q1115" s="46" t="str">
        <f>IF($I1115="","",_xlfn.LET(_xlpm.x,VLOOKUP($I1115,'2026-01-09_taxon-match'!$A$2:$N$81,9,FALSE),IF(_xlpm.x=0,"",_xlpm.x)))</f>
        <v/>
      </c>
      <c r="R1115" s="46" t="str">
        <f>IF($I1115="","",_xlfn.LET(_xlpm.x,VLOOKUP($I1115,'2026-01-09_taxon-match'!$A$2:$N$81,10,FALSE),IF(_xlpm.x=0,"",_xlpm.x)))</f>
        <v/>
      </c>
      <c r="S1115" s="46" t="str">
        <f>IF($I1115="","",_xlfn.LET(_xlpm.x,VLOOKUP($I1115,'2026-01-09_taxon-match'!$A$2:$N$81,11,FALSE),IF(_xlpm.x=0,"",_xlpm.x)))</f>
        <v/>
      </c>
      <c r="T1115" s="46" t="str">
        <f>IF($I1115="","",_xlfn.LET(_xlpm.x,VLOOKUP($I1115,'2026-01-09_taxon-match'!$A$2:$N$81,13,FALSE),IF(_xlpm.x=0,"",_xlpm.x)))</f>
        <v/>
      </c>
      <c r="V1115" t="s">
        <v>39</v>
      </c>
      <c r="W1115" t="s">
        <v>46</v>
      </c>
      <c r="Y1115" s="46" t="str">
        <f>IF(V1115="","",_xlfn.LET(_xlpm.x,VLOOKUP(V1115,'Drop-down_menus'!$D$2:$E$13,2,FALSE),IF(_xlpm.x=0,"",_xlpm.x)))</f>
        <v>https://orcid.org/0009-0002-6669-2911</v>
      </c>
      <c r="Z1115" s="46" t="str">
        <f>IF(W1115="","",_xlfn.LET(_xlpm.x,VLOOKUP(W1115,'Drop-down_menus'!$D$2:$E$13,2,FALSE),IF(_xlpm.x=0,"",_xlpm.x)))</f>
        <v>https://orcid.org/0000-0003-0502-8101</v>
      </c>
      <c r="AA1115" s="46" t="str">
        <f>IF(X1115="","",_xlfn.LET(_xlpm.x,VLOOKUP(X1115,'Drop-down_menus'!$D$2:$E$13,2,FALSE),IF(_xlpm.x=0,"",_xlpm.x)))</f>
        <v/>
      </c>
      <c r="AC1115" s="46" t="s">
        <v>402</v>
      </c>
      <c r="AD1115" s="46" t="s">
        <v>503</v>
      </c>
    </row>
    <row r="1116" spans="2:30" ht="15" customHeight="1">
      <c r="B1116" s="46">
        <v>1104</v>
      </c>
      <c r="C1116" s="46" t="s">
        <v>133</v>
      </c>
      <c r="D1116" s="46" t="b">
        <f>COUNTIF(Events!$B$2:$B$171, C1116) &gt; 0</f>
        <v>1</v>
      </c>
      <c r="E1116" s="46" t="s">
        <v>215</v>
      </c>
      <c r="F1116" s="46" t="s">
        <v>218</v>
      </c>
      <c r="J1116" s="46" t="str">
        <f>IF(I1116="","",_xlfn.LET(_xlpm.x,VLOOKUP(I1116,'2026-01-09_taxon-match'!$A$2:$N$81,4,FALSE),IF(_xlpm.x=0,"",_xlpm.x)))</f>
        <v/>
      </c>
      <c r="L1116" s="46" t="str">
        <f>IF(I1116="","",_xlfn.LET(_xlpm.x,VLOOKUP(I1116,'2026-01-09_taxon-match'!$A$2:$N$81,3,FALSE),IF(_xlpm.x=0,"",_xlpm.x)))</f>
        <v/>
      </c>
      <c r="M1116" s="46" t="str">
        <f>IF($I1116="","",_xlfn.LET(_xlpm.x,VLOOKUP($I1116,'2026-01-09_taxon-match'!$A$2:$N$81,5,FALSE),IF(_xlpm.x=0,"",_xlpm.x)))</f>
        <v/>
      </c>
      <c r="N1116" s="46" t="str">
        <f>IF($I1116="","",_xlfn.LET(_xlpm.x,VLOOKUP($I1116,'2026-01-09_taxon-match'!$A$2:$N$81,6,FALSE),IF(_xlpm.x=0,"",_xlpm.x)))</f>
        <v/>
      </c>
      <c r="O1116" s="46" t="str">
        <f>IF($I1116="","",_xlfn.LET(_xlpm.x,VLOOKUP($I1116,'2026-01-09_taxon-match'!$A$2:$N$81,7,FALSE),IF(_xlpm.x=0,"",_xlpm.x)))</f>
        <v/>
      </c>
      <c r="P1116" s="46" t="str">
        <f>IF($I1116="","",_xlfn.LET(_xlpm.x,VLOOKUP($I1116,'2026-01-09_taxon-match'!$A$2:$N$81,8,FALSE),IF(_xlpm.x=0,"",_xlpm.x)))</f>
        <v/>
      </c>
      <c r="Q1116" s="46" t="str">
        <f>IF($I1116="","",_xlfn.LET(_xlpm.x,VLOOKUP($I1116,'2026-01-09_taxon-match'!$A$2:$N$81,9,FALSE),IF(_xlpm.x=0,"",_xlpm.x)))</f>
        <v/>
      </c>
      <c r="R1116" s="46" t="str">
        <f>IF($I1116="","",_xlfn.LET(_xlpm.x,VLOOKUP($I1116,'2026-01-09_taxon-match'!$A$2:$N$81,10,FALSE),IF(_xlpm.x=0,"",_xlpm.x)))</f>
        <v/>
      </c>
      <c r="S1116" s="46" t="str">
        <f>IF($I1116="","",_xlfn.LET(_xlpm.x,VLOOKUP($I1116,'2026-01-09_taxon-match'!$A$2:$N$81,11,FALSE),IF(_xlpm.x=0,"",_xlpm.x)))</f>
        <v/>
      </c>
      <c r="T1116" s="46" t="str">
        <f>IF($I1116="","",_xlfn.LET(_xlpm.x,VLOOKUP($I1116,'2026-01-09_taxon-match'!$A$2:$N$81,13,FALSE),IF(_xlpm.x=0,"",_xlpm.x)))</f>
        <v/>
      </c>
      <c r="V1116" t="s">
        <v>39</v>
      </c>
      <c r="W1116" t="s">
        <v>46</v>
      </c>
      <c r="Y1116" s="46" t="str">
        <f>IF(V1116="","",_xlfn.LET(_xlpm.x,VLOOKUP(V1116,'Drop-down_menus'!$D$2:$E$13,2,FALSE),IF(_xlpm.x=0,"",_xlpm.x)))</f>
        <v>https://orcid.org/0009-0002-6669-2911</v>
      </c>
      <c r="Z1116" s="46" t="str">
        <f>IF(W1116="","",_xlfn.LET(_xlpm.x,VLOOKUP(W1116,'Drop-down_menus'!$D$2:$E$13,2,FALSE),IF(_xlpm.x=0,"",_xlpm.x)))</f>
        <v>https://orcid.org/0000-0003-0502-8101</v>
      </c>
      <c r="AA1116" s="46" t="str">
        <f>IF(X1116="","",_xlfn.LET(_xlpm.x,VLOOKUP(X1116,'Drop-down_menus'!$D$2:$E$13,2,FALSE),IF(_xlpm.x=0,"",_xlpm.x)))</f>
        <v/>
      </c>
      <c r="AC1116" s="46" t="s">
        <v>402</v>
      </c>
      <c r="AD1116" s="46" t="s">
        <v>503</v>
      </c>
    </row>
    <row r="1117" spans="2:30" ht="15" customHeight="1">
      <c r="B1117" s="46">
        <v>1105</v>
      </c>
      <c r="C1117" s="46" t="s">
        <v>133</v>
      </c>
      <c r="D1117" s="46" t="b">
        <f>COUNTIF(Events!$B$2:$B$171, C1117) &gt; 0</f>
        <v>1</v>
      </c>
      <c r="E1117" s="46" t="s">
        <v>215</v>
      </c>
      <c r="F1117" s="46" t="s">
        <v>218</v>
      </c>
      <c r="J1117" s="46" t="str">
        <f>IF(I1117="","",_xlfn.LET(_xlpm.x,VLOOKUP(I1117,'2026-01-09_taxon-match'!$A$2:$N$81,4,FALSE),IF(_xlpm.x=0,"",_xlpm.x)))</f>
        <v/>
      </c>
      <c r="L1117" s="46" t="str">
        <f>IF(I1117="","",_xlfn.LET(_xlpm.x,VLOOKUP(I1117,'2026-01-09_taxon-match'!$A$2:$N$81,3,FALSE),IF(_xlpm.x=0,"",_xlpm.x)))</f>
        <v/>
      </c>
      <c r="M1117" s="46" t="str">
        <f>IF($I1117="","",_xlfn.LET(_xlpm.x,VLOOKUP($I1117,'2026-01-09_taxon-match'!$A$2:$N$81,5,FALSE),IF(_xlpm.x=0,"",_xlpm.x)))</f>
        <v/>
      </c>
      <c r="N1117" s="46" t="str">
        <f>IF($I1117="","",_xlfn.LET(_xlpm.x,VLOOKUP($I1117,'2026-01-09_taxon-match'!$A$2:$N$81,6,FALSE),IF(_xlpm.x=0,"",_xlpm.x)))</f>
        <v/>
      </c>
      <c r="O1117" s="46" t="str">
        <f>IF($I1117="","",_xlfn.LET(_xlpm.x,VLOOKUP($I1117,'2026-01-09_taxon-match'!$A$2:$N$81,7,FALSE),IF(_xlpm.x=0,"",_xlpm.x)))</f>
        <v/>
      </c>
      <c r="P1117" s="46" t="str">
        <f>IF($I1117="","",_xlfn.LET(_xlpm.x,VLOOKUP($I1117,'2026-01-09_taxon-match'!$A$2:$N$81,8,FALSE),IF(_xlpm.x=0,"",_xlpm.x)))</f>
        <v/>
      </c>
      <c r="Q1117" s="46" t="str">
        <f>IF($I1117="","",_xlfn.LET(_xlpm.x,VLOOKUP($I1117,'2026-01-09_taxon-match'!$A$2:$N$81,9,FALSE),IF(_xlpm.x=0,"",_xlpm.x)))</f>
        <v/>
      </c>
      <c r="R1117" s="46" t="str">
        <f>IF($I1117="","",_xlfn.LET(_xlpm.x,VLOOKUP($I1117,'2026-01-09_taxon-match'!$A$2:$N$81,10,FALSE),IF(_xlpm.x=0,"",_xlpm.x)))</f>
        <v/>
      </c>
      <c r="S1117" s="46" t="str">
        <f>IF($I1117="","",_xlfn.LET(_xlpm.x,VLOOKUP($I1117,'2026-01-09_taxon-match'!$A$2:$N$81,11,FALSE),IF(_xlpm.x=0,"",_xlpm.x)))</f>
        <v/>
      </c>
      <c r="T1117" s="46" t="str">
        <f>IF($I1117="","",_xlfn.LET(_xlpm.x,VLOOKUP($I1117,'2026-01-09_taxon-match'!$A$2:$N$81,13,FALSE),IF(_xlpm.x=0,"",_xlpm.x)))</f>
        <v/>
      </c>
      <c r="V1117" t="s">
        <v>39</v>
      </c>
      <c r="W1117" t="s">
        <v>46</v>
      </c>
      <c r="Y1117" s="46" t="str">
        <f>IF(V1117="","",_xlfn.LET(_xlpm.x,VLOOKUP(V1117,'Drop-down_menus'!$D$2:$E$13,2,FALSE),IF(_xlpm.x=0,"",_xlpm.x)))</f>
        <v>https://orcid.org/0009-0002-6669-2911</v>
      </c>
      <c r="Z1117" s="46" t="str">
        <f>IF(W1117="","",_xlfn.LET(_xlpm.x,VLOOKUP(W1117,'Drop-down_menus'!$D$2:$E$13,2,FALSE),IF(_xlpm.x=0,"",_xlpm.x)))</f>
        <v>https://orcid.org/0000-0003-0502-8101</v>
      </c>
      <c r="AA1117" s="46" t="str">
        <f>IF(X1117="","",_xlfn.LET(_xlpm.x,VLOOKUP(X1117,'Drop-down_menus'!$D$2:$E$13,2,FALSE),IF(_xlpm.x=0,"",_xlpm.x)))</f>
        <v/>
      </c>
      <c r="AC1117" s="46" t="s">
        <v>402</v>
      </c>
      <c r="AD1117" s="46" t="s">
        <v>503</v>
      </c>
    </row>
    <row r="1118" spans="2:30" ht="15" customHeight="1">
      <c r="B1118" s="46">
        <v>1106</v>
      </c>
      <c r="C1118" s="46" t="s">
        <v>133</v>
      </c>
      <c r="D1118" s="46" t="b">
        <f>COUNTIF(Events!$B$2:$B$171, C1118) &gt; 0</f>
        <v>1</v>
      </c>
      <c r="E1118" s="46" t="s">
        <v>215</v>
      </c>
      <c r="F1118" s="46" t="s">
        <v>255</v>
      </c>
      <c r="J1118" s="46" t="str">
        <f>IF(I1118="","",_xlfn.LET(_xlpm.x,VLOOKUP(I1118,'2026-01-09_taxon-match'!$A$2:$N$81,4,FALSE),IF(_xlpm.x=0,"",_xlpm.x)))</f>
        <v/>
      </c>
      <c r="L1118" s="46" t="str">
        <f>IF(I1118="","",_xlfn.LET(_xlpm.x,VLOOKUP(I1118,'2026-01-09_taxon-match'!$A$2:$N$81,3,FALSE),IF(_xlpm.x=0,"",_xlpm.x)))</f>
        <v/>
      </c>
      <c r="M1118" s="46" t="str">
        <f>IF($I1118="","",_xlfn.LET(_xlpm.x,VLOOKUP($I1118,'2026-01-09_taxon-match'!$A$2:$N$81,5,FALSE),IF(_xlpm.x=0,"",_xlpm.x)))</f>
        <v/>
      </c>
      <c r="N1118" s="46" t="str">
        <f>IF($I1118="","",_xlfn.LET(_xlpm.x,VLOOKUP($I1118,'2026-01-09_taxon-match'!$A$2:$N$81,6,FALSE),IF(_xlpm.x=0,"",_xlpm.x)))</f>
        <v/>
      </c>
      <c r="O1118" s="46" t="str">
        <f>IF($I1118="","",_xlfn.LET(_xlpm.x,VLOOKUP($I1118,'2026-01-09_taxon-match'!$A$2:$N$81,7,FALSE),IF(_xlpm.x=0,"",_xlpm.x)))</f>
        <v/>
      </c>
      <c r="P1118" s="46" t="str">
        <f>IF($I1118="","",_xlfn.LET(_xlpm.x,VLOOKUP($I1118,'2026-01-09_taxon-match'!$A$2:$N$81,8,FALSE),IF(_xlpm.x=0,"",_xlpm.x)))</f>
        <v/>
      </c>
      <c r="Q1118" s="46" t="str">
        <f>IF($I1118="","",_xlfn.LET(_xlpm.x,VLOOKUP($I1118,'2026-01-09_taxon-match'!$A$2:$N$81,9,FALSE),IF(_xlpm.x=0,"",_xlpm.x)))</f>
        <v/>
      </c>
      <c r="R1118" s="46" t="str">
        <f>IF($I1118="","",_xlfn.LET(_xlpm.x,VLOOKUP($I1118,'2026-01-09_taxon-match'!$A$2:$N$81,10,FALSE),IF(_xlpm.x=0,"",_xlpm.x)))</f>
        <v/>
      </c>
      <c r="S1118" s="46" t="str">
        <f>IF($I1118="","",_xlfn.LET(_xlpm.x,VLOOKUP($I1118,'2026-01-09_taxon-match'!$A$2:$N$81,11,FALSE),IF(_xlpm.x=0,"",_xlpm.x)))</f>
        <v/>
      </c>
      <c r="T1118" s="46" t="str">
        <f>IF($I1118="","",_xlfn.LET(_xlpm.x,VLOOKUP($I1118,'2026-01-09_taxon-match'!$A$2:$N$81,13,FALSE),IF(_xlpm.x=0,"",_xlpm.x)))</f>
        <v/>
      </c>
      <c r="V1118" t="s">
        <v>39</v>
      </c>
      <c r="W1118" t="s">
        <v>46</v>
      </c>
      <c r="Y1118" s="46" t="str">
        <f>IF(V1118="","",_xlfn.LET(_xlpm.x,VLOOKUP(V1118,'Drop-down_menus'!$D$2:$E$13,2,FALSE),IF(_xlpm.x=0,"",_xlpm.x)))</f>
        <v>https://orcid.org/0009-0002-6669-2911</v>
      </c>
      <c r="Z1118" s="46" t="str">
        <f>IF(W1118="","",_xlfn.LET(_xlpm.x,VLOOKUP(W1118,'Drop-down_menus'!$D$2:$E$13,2,FALSE),IF(_xlpm.x=0,"",_xlpm.x)))</f>
        <v>https://orcid.org/0000-0003-0502-8101</v>
      </c>
      <c r="AA1118" s="46" t="str">
        <f>IF(X1118="","",_xlfn.LET(_xlpm.x,VLOOKUP(X1118,'Drop-down_menus'!$D$2:$E$13,2,FALSE),IF(_xlpm.x=0,"",_xlpm.x)))</f>
        <v/>
      </c>
      <c r="AC1118" s="46" t="s">
        <v>356</v>
      </c>
      <c r="AD1118" s="46" t="s">
        <v>503</v>
      </c>
    </row>
    <row r="1119" spans="2:30" ht="15" customHeight="1">
      <c r="B1119" s="46">
        <v>1107</v>
      </c>
      <c r="C1119" s="46" t="s">
        <v>133</v>
      </c>
      <c r="D1119" s="46" t="b">
        <f>COUNTIF(Events!$B$2:$B$171, C1119) &gt; 0</f>
        <v>1</v>
      </c>
      <c r="E1119" s="46" t="s">
        <v>215</v>
      </c>
      <c r="F1119" s="15" t="s">
        <v>1082</v>
      </c>
      <c r="J1119" s="46" t="str">
        <f>IF(I1119="","",_xlfn.LET(_xlpm.x,VLOOKUP(I1119,'2026-01-09_taxon-match'!$A$2:$N$81,4,FALSE),IF(_xlpm.x=0,"",_xlpm.x)))</f>
        <v/>
      </c>
      <c r="L1119" s="46" t="str">
        <f>IF(I1119="","",_xlfn.LET(_xlpm.x,VLOOKUP(I1119,'2026-01-09_taxon-match'!$A$2:$N$81,3,FALSE),IF(_xlpm.x=0,"",_xlpm.x)))</f>
        <v/>
      </c>
      <c r="M1119" s="46" t="str">
        <f>IF($I1119="","",_xlfn.LET(_xlpm.x,VLOOKUP($I1119,'2026-01-09_taxon-match'!$A$2:$N$81,5,FALSE),IF(_xlpm.x=0,"",_xlpm.x)))</f>
        <v/>
      </c>
      <c r="N1119" s="46" t="str">
        <f>IF($I1119="","",_xlfn.LET(_xlpm.x,VLOOKUP($I1119,'2026-01-09_taxon-match'!$A$2:$N$81,6,FALSE),IF(_xlpm.x=0,"",_xlpm.x)))</f>
        <v/>
      </c>
      <c r="O1119" s="46" t="str">
        <f>IF($I1119="","",_xlfn.LET(_xlpm.x,VLOOKUP($I1119,'2026-01-09_taxon-match'!$A$2:$N$81,7,FALSE),IF(_xlpm.x=0,"",_xlpm.x)))</f>
        <v/>
      </c>
      <c r="P1119" s="46" t="str">
        <f>IF($I1119="","",_xlfn.LET(_xlpm.x,VLOOKUP($I1119,'2026-01-09_taxon-match'!$A$2:$N$81,8,FALSE),IF(_xlpm.x=0,"",_xlpm.x)))</f>
        <v/>
      </c>
      <c r="Q1119" s="46" t="str">
        <f>IF($I1119="","",_xlfn.LET(_xlpm.x,VLOOKUP($I1119,'2026-01-09_taxon-match'!$A$2:$N$81,9,FALSE),IF(_xlpm.x=0,"",_xlpm.x)))</f>
        <v/>
      </c>
      <c r="R1119" s="46" t="str">
        <f>IF($I1119="","",_xlfn.LET(_xlpm.x,VLOOKUP($I1119,'2026-01-09_taxon-match'!$A$2:$N$81,10,FALSE),IF(_xlpm.x=0,"",_xlpm.x)))</f>
        <v/>
      </c>
      <c r="S1119" s="46" t="str">
        <f>IF($I1119="","",_xlfn.LET(_xlpm.x,VLOOKUP($I1119,'2026-01-09_taxon-match'!$A$2:$N$81,11,FALSE),IF(_xlpm.x=0,"",_xlpm.x)))</f>
        <v/>
      </c>
      <c r="T1119" s="46" t="str">
        <f>IF($I1119="","",_xlfn.LET(_xlpm.x,VLOOKUP($I1119,'2026-01-09_taxon-match'!$A$2:$N$81,13,FALSE),IF(_xlpm.x=0,"",_xlpm.x)))</f>
        <v/>
      </c>
      <c r="V1119" t="s">
        <v>39</v>
      </c>
      <c r="W1119" t="s">
        <v>46</v>
      </c>
      <c r="Y1119" s="46" t="str">
        <f>IF(V1119="","",_xlfn.LET(_xlpm.x,VLOOKUP(V1119,'Drop-down_menus'!$D$2:$E$13,2,FALSE),IF(_xlpm.x=0,"",_xlpm.x)))</f>
        <v>https://orcid.org/0009-0002-6669-2911</v>
      </c>
      <c r="Z1119" s="46" t="str">
        <f>IF(W1119="","",_xlfn.LET(_xlpm.x,VLOOKUP(W1119,'Drop-down_menus'!$D$2:$E$13,2,FALSE),IF(_xlpm.x=0,"",_xlpm.x)))</f>
        <v>https://orcid.org/0000-0003-0502-8101</v>
      </c>
      <c r="AA1119" s="46" t="str">
        <f>IF(X1119="","",_xlfn.LET(_xlpm.x,VLOOKUP(X1119,'Drop-down_menus'!$D$2:$E$13,2,FALSE),IF(_xlpm.x=0,"",_xlpm.x)))</f>
        <v/>
      </c>
      <c r="AC1119" s="46" t="s">
        <v>356</v>
      </c>
      <c r="AD1119" s="46" t="s">
        <v>503</v>
      </c>
    </row>
    <row r="1120" spans="2:30" ht="15" customHeight="1">
      <c r="B1120" s="46">
        <v>1108</v>
      </c>
      <c r="C1120" s="46" t="s">
        <v>133</v>
      </c>
      <c r="D1120" s="46" t="b">
        <f>COUNTIF(Events!$B$2:$B$171, C1120) &gt; 0</f>
        <v>1</v>
      </c>
      <c r="E1120" s="46" t="s">
        <v>215</v>
      </c>
      <c r="F1120" s="46" t="s">
        <v>219</v>
      </c>
      <c r="J1120" s="46" t="str">
        <f>IF(I1120="","",_xlfn.LET(_xlpm.x,VLOOKUP(I1120,'2026-01-09_taxon-match'!$A$2:$N$81,4,FALSE),IF(_xlpm.x=0,"",_xlpm.x)))</f>
        <v/>
      </c>
      <c r="L1120" s="46" t="str">
        <f>IF(I1120="","",_xlfn.LET(_xlpm.x,VLOOKUP(I1120,'2026-01-09_taxon-match'!$A$2:$N$81,3,FALSE),IF(_xlpm.x=0,"",_xlpm.x)))</f>
        <v/>
      </c>
      <c r="M1120" s="46" t="str">
        <f>IF($I1120="","",_xlfn.LET(_xlpm.x,VLOOKUP($I1120,'2026-01-09_taxon-match'!$A$2:$N$81,5,FALSE),IF(_xlpm.x=0,"",_xlpm.x)))</f>
        <v/>
      </c>
      <c r="N1120" s="46" t="str">
        <f>IF($I1120="","",_xlfn.LET(_xlpm.x,VLOOKUP($I1120,'2026-01-09_taxon-match'!$A$2:$N$81,6,FALSE),IF(_xlpm.x=0,"",_xlpm.x)))</f>
        <v/>
      </c>
      <c r="O1120" s="46" t="str">
        <f>IF($I1120="","",_xlfn.LET(_xlpm.x,VLOOKUP($I1120,'2026-01-09_taxon-match'!$A$2:$N$81,7,FALSE),IF(_xlpm.x=0,"",_xlpm.x)))</f>
        <v/>
      </c>
      <c r="P1120" s="46" t="str">
        <f>IF($I1120="","",_xlfn.LET(_xlpm.x,VLOOKUP($I1120,'2026-01-09_taxon-match'!$A$2:$N$81,8,FALSE),IF(_xlpm.x=0,"",_xlpm.x)))</f>
        <v/>
      </c>
      <c r="Q1120" s="46" t="str">
        <f>IF($I1120="","",_xlfn.LET(_xlpm.x,VLOOKUP($I1120,'2026-01-09_taxon-match'!$A$2:$N$81,9,FALSE),IF(_xlpm.x=0,"",_xlpm.x)))</f>
        <v/>
      </c>
      <c r="R1120" s="46" t="str">
        <f>IF($I1120="","",_xlfn.LET(_xlpm.x,VLOOKUP($I1120,'2026-01-09_taxon-match'!$A$2:$N$81,10,FALSE),IF(_xlpm.x=0,"",_xlpm.x)))</f>
        <v/>
      </c>
      <c r="S1120" s="46" t="str">
        <f>IF($I1120="","",_xlfn.LET(_xlpm.x,VLOOKUP($I1120,'2026-01-09_taxon-match'!$A$2:$N$81,11,FALSE),IF(_xlpm.x=0,"",_xlpm.x)))</f>
        <v/>
      </c>
      <c r="T1120" s="46" t="str">
        <f>IF($I1120="","",_xlfn.LET(_xlpm.x,VLOOKUP($I1120,'2026-01-09_taxon-match'!$A$2:$N$81,13,FALSE),IF(_xlpm.x=0,"",_xlpm.x)))</f>
        <v/>
      </c>
      <c r="V1120" t="s">
        <v>39</v>
      </c>
      <c r="W1120" t="s">
        <v>46</v>
      </c>
      <c r="Y1120" s="46" t="str">
        <f>IF(V1120="","",_xlfn.LET(_xlpm.x,VLOOKUP(V1120,'Drop-down_menus'!$D$2:$E$13,2,FALSE),IF(_xlpm.x=0,"",_xlpm.x)))</f>
        <v>https://orcid.org/0009-0002-6669-2911</v>
      </c>
      <c r="Z1120" s="46" t="str">
        <f>IF(W1120="","",_xlfn.LET(_xlpm.x,VLOOKUP(W1120,'Drop-down_menus'!$D$2:$E$13,2,FALSE),IF(_xlpm.x=0,"",_xlpm.x)))</f>
        <v>https://orcid.org/0000-0003-0502-8101</v>
      </c>
      <c r="AA1120" s="46" t="str">
        <f>IF(X1120="","",_xlfn.LET(_xlpm.x,VLOOKUP(X1120,'Drop-down_menus'!$D$2:$E$13,2,FALSE),IF(_xlpm.x=0,"",_xlpm.x)))</f>
        <v/>
      </c>
      <c r="AC1120" s="46" t="s">
        <v>356</v>
      </c>
      <c r="AD1120" s="46" t="s">
        <v>503</v>
      </c>
    </row>
    <row r="1121" spans="2:30" ht="15" customHeight="1">
      <c r="B1121" s="46">
        <v>1109</v>
      </c>
      <c r="C1121" s="46" t="s">
        <v>133</v>
      </c>
      <c r="D1121" s="46" t="b">
        <f>COUNTIF(Events!$B$2:$B$171, C1121) &gt; 0</f>
        <v>1</v>
      </c>
      <c r="E1121" s="46" t="s">
        <v>215</v>
      </c>
      <c r="F1121" s="46" t="s">
        <v>504</v>
      </c>
      <c r="J1121" s="46" t="str">
        <f>IF(I1121="","",_xlfn.LET(_xlpm.x,VLOOKUP(I1121,'2026-01-09_taxon-match'!$A$2:$N$81,4,FALSE),IF(_xlpm.x=0,"",_xlpm.x)))</f>
        <v/>
      </c>
      <c r="L1121" s="46" t="str">
        <f>IF(I1121="","",_xlfn.LET(_xlpm.x,VLOOKUP(I1121,'2026-01-09_taxon-match'!$A$2:$N$81,3,FALSE),IF(_xlpm.x=0,"",_xlpm.x)))</f>
        <v/>
      </c>
      <c r="M1121" s="46" t="str">
        <f>IF($I1121="","",_xlfn.LET(_xlpm.x,VLOOKUP($I1121,'2026-01-09_taxon-match'!$A$2:$N$81,5,FALSE),IF(_xlpm.x=0,"",_xlpm.x)))</f>
        <v/>
      </c>
      <c r="N1121" s="46" t="str">
        <f>IF($I1121="","",_xlfn.LET(_xlpm.x,VLOOKUP($I1121,'2026-01-09_taxon-match'!$A$2:$N$81,6,FALSE),IF(_xlpm.x=0,"",_xlpm.x)))</f>
        <v/>
      </c>
      <c r="O1121" s="46" t="str">
        <f>IF($I1121="","",_xlfn.LET(_xlpm.x,VLOOKUP($I1121,'2026-01-09_taxon-match'!$A$2:$N$81,7,FALSE),IF(_xlpm.x=0,"",_xlpm.x)))</f>
        <v/>
      </c>
      <c r="P1121" s="46" t="str">
        <f>IF($I1121="","",_xlfn.LET(_xlpm.x,VLOOKUP($I1121,'2026-01-09_taxon-match'!$A$2:$N$81,8,FALSE),IF(_xlpm.x=0,"",_xlpm.x)))</f>
        <v/>
      </c>
      <c r="Q1121" s="46" t="str">
        <f>IF($I1121="","",_xlfn.LET(_xlpm.x,VLOOKUP($I1121,'2026-01-09_taxon-match'!$A$2:$N$81,9,FALSE),IF(_xlpm.x=0,"",_xlpm.x)))</f>
        <v/>
      </c>
      <c r="R1121" s="46" t="str">
        <f>IF($I1121="","",_xlfn.LET(_xlpm.x,VLOOKUP($I1121,'2026-01-09_taxon-match'!$A$2:$N$81,10,FALSE),IF(_xlpm.x=0,"",_xlpm.x)))</f>
        <v/>
      </c>
      <c r="S1121" s="46" t="str">
        <f>IF($I1121="","",_xlfn.LET(_xlpm.x,VLOOKUP($I1121,'2026-01-09_taxon-match'!$A$2:$N$81,11,FALSE),IF(_xlpm.x=0,"",_xlpm.x)))</f>
        <v/>
      </c>
      <c r="T1121" s="46" t="str">
        <f>IF($I1121="","",_xlfn.LET(_xlpm.x,VLOOKUP($I1121,'2026-01-09_taxon-match'!$A$2:$N$81,13,FALSE),IF(_xlpm.x=0,"",_xlpm.x)))</f>
        <v/>
      </c>
      <c r="V1121" t="s">
        <v>39</v>
      </c>
      <c r="W1121" t="s">
        <v>46</v>
      </c>
      <c r="Y1121" s="46" t="str">
        <f>IF(V1121="","",_xlfn.LET(_xlpm.x,VLOOKUP(V1121,'Drop-down_menus'!$D$2:$E$13,2,FALSE),IF(_xlpm.x=0,"",_xlpm.x)))</f>
        <v>https://orcid.org/0009-0002-6669-2911</v>
      </c>
      <c r="Z1121" s="46" t="str">
        <f>IF(W1121="","",_xlfn.LET(_xlpm.x,VLOOKUP(W1121,'Drop-down_menus'!$D$2:$E$13,2,FALSE),IF(_xlpm.x=0,"",_xlpm.x)))</f>
        <v>https://orcid.org/0000-0003-0502-8101</v>
      </c>
      <c r="AA1121" s="46" t="str">
        <f>IF(X1121="","",_xlfn.LET(_xlpm.x,VLOOKUP(X1121,'Drop-down_menus'!$D$2:$E$13,2,FALSE),IF(_xlpm.x=0,"",_xlpm.x)))</f>
        <v/>
      </c>
      <c r="AC1121" s="46" t="s">
        <v>389</v>
      </c>
      <c r="AD1121" s="46" t="s">
        <v>503</v>
      </c>
    </row>
    <row r="1122" spans="2:30" ht="15" customHeight="1">
      <c r="B1122" s="46">
        <v>1110</v>
      </c>
      <c r="C1122" s="46" t="s">
        <v>133</v>
      </c>
      <c r="D1122" s="46" t="b">
        <f>COUNTIF(Events!$B$2:$B$171, C1122) &gt; 0</f>
        <v>1</v>
      </c>
      <c r="E1122" s="46" t="s">
        <v>215</v>
      </c>
      <c r="F1122" s="46" t="s">
        <v>216</v>
      </c>
      <c r="J1122" s="46" t="str">
        <f>IF(I1122="","",_xlfn.LET(_xlpm.x,VLOOKUP(I1122,'2026-01-09_taxon-match'!$A$2:$N$81,4,FALSE),IF(_xlpm.x=0,"",_xlpm.x)))</f>
        <v/>
      </c>
      <c r="L1122" s="46" t="str">
        <f>IF(I1122="","",_xlfn.LET(_xlpm.x,VLOOKUP(I1122,'2026-01-09_taxon-match'!$A$2:$N$81,3,FALSE),IF(_xlpm.x=0,"",_xlpm.x)))</f>
        <v/>
      </c>
      <c r="M1122" s="46" t="str">
        <f>IF($I1122="","",_xlfn.LET(_xlpm.x,VLOOKUP($I1122,'2026-01-09_taxon-match'!$A$2:$N$81,5,FALSE),IF(_xlpm.x=0,"",_xlpm.x)))</f>
        <v/>
      </c>
      <c r="N1122" s="46" t="str">
        <f>IF($I1122="","",_xlfn.LET(_xlpm.x,VLOOKUP($I1122,'2026-01-09_taxon-match'!$A$2:$N$81,6,FALSE),IF(_xlpm.x=0,"",_xlpm.x)))</f>
        <v/>
      </c>
      <c r="O1122" s="46" t="str">
        <f>IF($I1122="","",_xlfn.LET(_xlpm.x,VLOOKUP($I1122,'2026-01-09_taxon-match'!$A$2:$N$81,7,FALSE),IF(_xlpm.x=0,"",_xlpm.x)))</f>
        <v/>
      </c>
      <c r="P1122" s="46" t="str">
        <f>IF($I1122="","",_xlfn.LET(_xlpm.x,VLOOKUP($I1122,'2026-01-09_taxon-match'!$A$2:$N$81,8,FALSE),IF(_xlpm.x=0,"",_xlpm.x)))</f>
        <v/>
      </c>
      <c r="Q1122" s="46" t="str">
        <f>IF($I1122="","",_xlfn.LET(_xlpm.x,VLOOKUP($I1122,'2026-01-09_taxon-match'!$A$2:$N$81,9,FALSE),IF(_xlpm.x=0,"",_xlpm.x)))</f>
        <v/>
      </c>
      <c r="R1122" s="46" t="str">
        <f>IF($I1122="","",_xlfn.LET(_xlpm.x,VLOOKUP($I1122,'2026-01-09_taxon-match'!$A$2:$N$81,10,FALSE),IF(_xlpm.x=0,"",_xlpm.x)))</f>
        <v/>
      </c>
      <c r="S1122" s="46" t="str">
        <f>IF($I1122="","",_xlfn.LET(_xlpm.x,VLOOKUP($I1122,'2026-01-09_taxon-match'!$A$2:$N$81,11,FALSE),IF(_xlpm.x=0,"",_xlpm.x)))</f>
        <v/>
      </c>
      <c r="T1122" s="46" t="str">
        <f>IF($I1122="","",_xlfn.LET(_xlpm.x,VLOOKUP($I1122,'2026-01-09_taxon-match'!$A$2:$N$81,13,FALSE),IF(_xlpm.x=0,"",_xlpm.x)))</f>
        <v/>
      </c>
      <c r="V1122" t="s">
        <v>39</v>
      </c>
      <c r="W1122" t="s">
        <v>46</v>
      </c>
      <c r="Y1122" s="46" t="str">
        <f>IF(V1122="","",_xlfn.LET(_xlpm.x,VLOOKUP(V1122,'Drop-down_menus'!$D$2:$E$13,2,FALSE),IF(_xlpm.x=0,"",_xlpm.x)))</f>
        <v>https://orcid.org/0009-0002-6669-2911</v>
      </c>
      <c r="Z1122" s="46" t="str">
        <f>IF(W1122="","",_xlfn.LET(_xlpm.x,VLOOKUP(W1122,'Drop-down_menus'!$D$2:$E$13,2,FALSE),IF(_xlpm.x=0,"",_xlpm.x)))</f>
        <v>https://orcid.org/0000-0003-0502-8101</v>
      </c>
      <c r="AA1122" s="46" t="str">
        <f>IF(X1122="","",_xlfn.LET(_xlpm.x,VLOOKUP(X1122,'Drop-down_menus'!$D$2:$E$13,2,FALSE),IF(_xlpm.x=0,"",_xlpm.x)))</f>
        <v/>
      </c>
      <c r="AC1122" s="46" t="s">
        <v>402</v>
      </c>
      <c r="AD1122" s="46" t="s">
        <v>505</v>
      </c>
    </row>
    <row r="1123" spans="2:30" ht="15" customHeight="1">
      <c r="B1123" s="46">
        <v>1111</v>
      </c>
      <c r="C1123" s="46" t="s">
        <v>133</v>
      </c>
      <c r="D1123" s="46" t="b">
        <f>COUNTIF(Events!$B$2:$B$171, C1123) &gt; 0</f>
        <v>1</v>
      </c>
      <c r="E1123" s="46" t="s">
        <v>215</v>
      </c>
      <c r="F1123" s="46" t="s">
        <v>216</v>
      </c>
      <c r="J1123" s="46" t="str">
        <f>IF(I1123="","",_xlfn.LET(_xlpm.x,VLOOKUP(I1123,'2026-01-09_taxon-match'!$A$2:$N$81,4,FALSE),IF(_xlpm.x=0,"",_xlpm.x)))</f>
        <v/>
      </c>
      <c r="L1123" s="46" t="str">
        <f>IF(I1123="","",_xlfn.LET(_xlpm.x,VLOOKUP(I1123,'2026-01-09_taxon-match'!$A$2:$N$81,3,FALSE),IF(_xlpm.x=0,"",_xlpm.x)))</f>
        <v/>
      </c>
      <c r="M1123" s="46" t="str">
        <f>IF($I1123="","",_xlfn.LET(_xlpm.x,VLOOKUP($I1123,'2026-01-09_taxon-match'!$A$2:$N$81,5,FALSE),IF(_xlpm.x=0,"",_xlpm.x)))</f>
        <v/>
      </c>
      <c r="N1123" s="46" t="str">
        <f>IF($I1123="","",_xlfn.LET(_xlpm.x,VLOOKUP($I1123,'2026-01-09_taxon-match'!$A$2:$N$81,6,FALSE),IF(_xlpm.x=0,"",_xlpm.x)))</f>
        <v/>
      </c>
      <c r="O1123" s="46" t="str">
        <f>IF($I1123="","",_xlfn.LET(_xlpm.x,VLOOKUP($I1123,'2026-01-09_taxon-match'!$A$2:$N$81,7,FALSE),IF(_xlpm.x=0,"",_xlpm.x)))</f>
        <v/>
      </c>
      <c r="P1123" s="46" t="str">
        <f>IF($I1123="","",_xlfn.LET(_xlpm.x,VLOOKUP($I1123,'2026-01-09_taxon-match'!$A$2:$N$81,8,FALSE),IF(_xlpm.x=0,"",_xlpm.x)))</f>
        <v/>
      </c>
      <c r="Q1123" s="46" t="str">
        <f>IF($I1123="","",_xlfn.LET(_xlpm.x,VLOOKUP($I1123,'2026-01-09_taxon-match'!$A$2:$N$81,9,FALSE),IF(_xlpm.x=0,"",_xlpm.x)))</f>
        <v/>
      </c>
      <c r="R1123" s="46" t="str">
        <f>IF($I1123="","",_xlfn.LET(_xlpm.x,VLOOKUP($I1123,'2026-01-09_taxon-match'!$A$2:$N$81,10,FALSE),IF(_xlpm.x=0,"",_xlpm.x)))</f>
        <v/>
      </c>
      <c r="S1123" s="46" t="str">
        <f>IF($I1123="","",_xlfn.LET(_xlpm.x,VLOOKUP($I1123,'2026-01-09_taxon-match'!$A$2:$N$81,11,FALSE),IF(_xlpm.x=0,"",_xlpm.x)))</f>
        <v/>
      </c>
      <c r="T1123" s="46" t="str">
        <f>IF($I1123="","",_xlfn.LET(_xlpm.x,VLOOKUP($I1123,'2026-01-09_taxon-match'!$A$2:$N$81,13,FALSE),IF(_xlpm.x=0,"",_xlpm.x)))</f>
        <v/>
      </c>
      <c r="V1123" t="s">
        <v>39</v>
      </c>
      <c r="W1123" t="s">
        <v>46</v>
      </c>
      <c r="Y1123" s="46" t="str">
        <f>IF(V1123="","",_xlfn.LET(_xlpm.x,VLOOKUP(V1123,'Drop-down_menus'!$D$2:$E$13,2,FALSE),IF(_xlpm.x=0,"",_xlpm.x)))</f>
        <v>https://orcid.org/0009-0002-6669-2911</v>
      </c>
      <c r="Z1123" s="46" t="str">
        <f>IF(W1123="","",_xlfn.LET(_xlpm.x,VLOOKUP(W1123,'Drop-down_menus'!$D$2:$E$13,2,FALSE),IF(_xlpm.x=0,"",_xlpm.x)))</f>
        <v>https://orcid.org/0000-0003-0502-8101</v>
      </c>
      <c r="AA1123" s="46" t="str">
        <f>IF(X1123="","",_xlfn.LET(_xlpm.x,VLOOKUP(X1123,'Drop-down_menus'!$D$2:$E$13,2,FALSE),IF(_xlpm.x=0,"",_xlpm.x)))</f>
        <v/>
      </c>
      <c r="AC1123" s="46" t="s">
        <v>402</v>
      </c>
      <c r="AD1123" s="46" t="s">
        <v>505</v>
      </c>
    </row>
    <row r="1124" spans="2:30" ht="15" customHeight="1">
      <c r="B1124" s="46">
        <v>1112</v>
      </c>
      <c r="C1124" s="46" t="s">
        <v>133</v>
      </c>
      <c r="D1124" s="46" t="b">
        <f>COUNTIF(Events!$B$2:$B$171, C1124) &gt; 0</f>
        <v>1</v>
      </c>
      <c r="E1124" s="46" t="s">
        <v>215</v>
      </c>
      <c r="F1124" s="46" t="s">
        <v>218</v>
      </c>
      <c r="J1124" s="46" t="str">
        <f>IF(I1124="","",_xlfn.LET(_xlpm.x,VLOOKUP(I1124,'2026-01-09_taxon-match'!$A$2:$N$81,4,FALSE),IF(_xlpm.x=0,"",_xlpm.x)))</f>
        <v/>
      </c>
      <c r="L1124" s="46" t="str">
        <f>IF(I1124="","",_xlfn.LET(_xlpm.x,VLOOKUP(I1124,'2026-01-09_taxon-match'!$A$2:$N$81,3,FALSE),IF(_xlpm.x=0,"",_xlpm.x)))</f>
        <v/>
      </c>
      <c r="M1124" s="46" t="str">
        <f>IF($I1124="","",_xlfn.LET(_xlpm.x,VLOOKUP($I1124,'2026-01-09_taxon-match'!$A$2:$N$81,5,FALSE),IF(_xlpm.x=0,"",_xlpm.x)))</f>
        <v/>
      </c>
      <c r="N1124" s="46" t="str">
        <f>IF($I1124="","",_xlfn.LET(_xlpm.x,VLOOKUP($I1124,'2026-01-09_taxon-match'!$A$2:$N$81,6,FALSE),IF(_xlpm.x=0,"",_xlpm.x)))</f>
        <v/>
      </c>
      <c r="O1124" s="46" t="str">
        <f>IF($I1124="","",_xlfn.LET(_xlpm.x,VLOOKUP($I1124,'2026-01-09_taxon-match'!$A$2:$N$81,7,FALSE),IF(_xlpm.x=0,"",_xlpm.x)))</f>
        <v/>
      </c>
      <c r="P1124" s="46" t="str">
        <f>IF($I1124="","",_xlfn.LET(_xlpm.x,VLOOKUP($I1124,'2026-01-09_taxon-match'!$A$2:$N$81,8,FALSE),IF(_xlpm.x=0,"",_xlpm.x)))</f>
        <v/>
      </c>
      <c r="Q1124" s="46" t="str">
        <f>IF($I1124="","",_xlfn.LET(_xlpm.x,VLOOKUP($I1124,'2026-01-09_taxon-match'!$A$2:$N$81,9,FALSE),IF(_xlpm.x=0,"",_xlpm.x)))</f>
        <v/>
      </c>
      <c r="R1124" s="46" t="str">
        <f>IF($I1124="","",_xlfn.LET(_xlpm.x,VLOOKUP($I1124,'2026-01-09_taxon-match'!$A$2:$N$81,10,FALSE),IF(_xlpm.x=0,"",_xlpm.x)))</f>
        <v/>
      </c>
      <c r="S1124" s="46" t="str">
        <f>IF($I1124="","",_xlfn.LET(_xlpm.x,VLOOKUP($I1124,'2026-01-09_taxon-match'!$A$2:$N$81,11,FALSE),IF(_xlpm.x=0,"",_xlpm.x)))</f>
        <v/>
      </c>
      <c r="T1124" s="46" t="str">
        <f>IF($I1124="","",_xlfn.LET(_xlpm.x,VLOOKUP($I1124,'2026-01-09_taxon-match'!$A$2:$N$81,13,FALSE),IF(_xlpm.x=0,"",_xlpm.x)))</f>
        <v/>
      </c>
      <c r="V1124" t="s">
        <v>39</v>
      </c>
      <c r="W1124" t="s">
        <v>46</v>
      </c>
      <c r="Y1124" s="46" t="str">
        <f>IF(V1124="","",_xlfn.LET(_xlpm.x,VLOOKUP(V1124,'Drop-down_menus'!$D$2:$E$13,2,FALSE),IF(_xlpm.x=0,"",_xlpm.x)))</f>
        <v>https://orcid.org/0009-0002-6669-2911</v>
      </c>
      <c r="Z1124" s="46" t="str">
        <f>IF(W1124="","",_xlfn.LET(_xlpm.x,VLOOKUP(W1124,'Drop-down_menus'!$D$2:$E$13,2,FALSE),IF(_xlpm.x=0,"",_xlpm.x)))</f>
        <v>https://orcid.org/0000-0003-0502-8101</v>
      </c>
      <c r="AA1124" s="46" t="str">
        <f>IF(X1124="","",_xlfn.LET(_xlpm.x,VLOOKUP(X1124,'Drop-down_menus'!$D$2:$E$13,2,FALSE),IF(_xlpm.x=0,"",_xlpm.x)))</f>
        <v/>
      </c>
      <c r="AC1124" s="46" t="s">
        <v>402</v>
      </c>
      <c r="AD1124" s="46" t="s">
        <v>505</v>
      </c>
    </row>
    <row r="1125" spans="2:30" ht="15" customHeight="1">
      <c r="B1125" s="46">
        <v>1113</v>
      </c>
      <c r="C1125" s="46" t="s">
        <v>133</v>
      </c>
      <c r="D1125" s="46" t="b">
        <f>COUNTIF(Events!$B$2:$B$171, C1125) &gt; 0</f>
        <v>1</v>
      </c>
      <c r="E1125" s="46" t="s">
        <v>215</v>
      </c>
      <c r="F1125" s="46" t="s">
        <v>218</v>
      </c>
      <c r="J1125" s="46" t="str">
        <f>IF(I1125="","",_xlfn.LET(_xlpm.x,VLOOKUP(I1125,'2026-01-09_taxon-match'!$A$2:$N$81,4,FALSE),IF(_xlpm.x=0,"",_xlpm.x)))</f>
        <v/>
      </c>
      <c r="L1125" s="46" t="str">
        <f>IF(I1125="","",_xlfn.LET(_xlpm.x,VLOOKUP(I1125,'2026-01-09_taxon-match'!$A$2:$N$81,3,FALSE),IF(_xlpm.x=0,"",_xlpm.x)))</f>
        <v/>
      </c>
      <c r="M1125" s="46" t="str">
        <f>IF($I1125="","",_xlfn.LET(_xlpm.x,VLOOKUP($I1125,'2026-01-09_taxon-match'!$A$2:$N$81,5,FALSE),IF(_xlpm.x=0,"",_xlpm.x)))</f>
        <v/>
      </c>
      <c r="N1125" s="46" t="str">
        <f>IF($I1125="","",_xlfn.LET(_xlpm.x,VLOOKUP($I1125,'2026-01-09_taxon-match'!$A$2:$N$81,6,FALSE),IF(_xlpm.x=0,"",_xlpm.x)))</f>
        <v/>
      </c>
      <c r="O1125" s="46" t="str">
        <f>IF($I1125="","",_xlfn.LET(_xlpm.x,VLOOKUP($I1125,'2026-01-09_taxon-match'!$A$2:$N$81,7,FALSE),IF(_xlpm.x=0,"",_xlpm.x)))</f>
        <v/>
      </c>
      <c r="P1125" s="46" t="str">
        <f>IF($I1125="","",_xlfn.LET(_xlpm.x,VLOOKUP($I1125,'2026-01-09_taxon-match'!$A$2:$N$81,8,FALSE),IF(_xlpm.x=0,"",_xlpm.x)))</f>
        <v/>
      </c>
      <c r="Q1125" s="46" t="str">
        <f>IF($I1125="","",_xlfn.LET(_xlpm.x,VLOOKUP($I1125,'2026-01-09_taxon-match'!$A$2:$N$81,9,FALSE),IF(_xlpm.x=0,"",_xlpm.x)))</f>
        <v/>
      </c>
      <c r="R1125" s="46" t="str">
        <f>IF($I1125="","",_xlfn.LET(_xlpm.x,VLOOKUP($I1125,'2026-01-09_taxon-match'!$A$2:$N$81,10,FALSE),IF(_xlpm.x=0,"",_xlpm.x)))</f>
        <v/>
      </c>
      <c r="S1125" s="46" t="str">
        <f>IF($I1125="","",_xlfn.LET(_xlpm.x,VLOOKUP($I1125,'2026-01-09_taxon-match'!$A$2:$N$81,11,FALSE),IF(_xlpm.x=0,"",_xlpm.x)))</f>
        <v/>
      </c>
      <c r="T1125" s="46" t="str">
        <f>IF($I1125="","",_xlfn.LET(_xlpm.x,VLOOKUP($I1125,'2026-01-09_taxon-match'!$A$2:$N$81,13,FALSE),IF(_xlpm.x=0,"",_xlpm.x)))</f>
        <v/>
      </c>
      <c r="V1125" t="s">
        <v>39</v>
      </c>
      <c r="W1125" t="s">
        <v>46</v>
      </c>
      <c r="Y1125" s="46" t="str">
        <f>IF(V1125="","",_xlfn.LET(_xlpm.x,VLOOKUP(V1125,'Drop-down_menus'!$D$2:$E$13,2,FALSE),IF(_xlpm.x=0,"",_xlpm.x)))</f>
        <v>https://orcid.org/0009-0002-6669-2911</v>
      </c>
      <c r="Z1125" s="46" t="str">
        <f>IF(W1125="","",_xlfn.LET(_xlpm.x,VLOOKUP(W1125,'Drop-down_menus'!$D$2:$E$13,2,FALSE),IF(_xlpm.x=0,"",_xlpm.x)))</f>
        <v>https://orcid.org/0000-0003-0502-8101</v>
      </c>
      <c r="AA1125" s="46" t="str">
        <f>IF(X1125="","",_xlfn.LET(_xlpm.x,VLOOKUP(X1125,'Drop-down_menus'!$D$2:$E$13,2,FALSE),IF(_xlpm.x=0,"",_xlpm.x)))</f>
        <v/>
      </c>
      <c r="AC1125" s="46" t="s">
        <v>402</v>
      </c>
      <c r="AD1125" s="46" t="s">
        <v>505</v>
      </c>
    </row>
    <row r="1126" spans="2:30" ht="15" customHeight="1">
      <c r="B1126" s="46">
        <v>1114</v>
      </c>
      <c r="C1126" s="46" t="s">
        <v>133</v>
      </c>
      <c r="D1126" s="46" t="b">
        <f>COUNTIF(Events!$B$2:$B$171, C1126) &gt; 0</f>
        <v>1</v>
      </c>
      <c r="E1126" s="46" t="s">
        <v>215</v>
      </c>
      <c r="F1126" s="46" t="s">
        <v>255</v>
      </c>
      <c r="J1126" s="46" t="str">
        <f>IF(I1126="","",_xlfn.LET(_xlpm.x,VLOOKUP(I1126,'2026-01-09_taxon-match'!$A$2:$N$81,4,FALSE),IF(_xlpm.x=0,"",_xlpm.x)))</f>
        <v/>
      </c>
      <c r="L1126" s="46" t="str">
        <f>IF(I1126="","",_xlfn.LET(_xlpm.x,VLOOKUP(I1126,'2026-01-09_taxon-match'!$A$2:$N$81,3,FALSE),IF(_xlpm.x=0,"",_xlpm.x)))</f>
        <v/>
      </c>
      <c r="M1126" s="46" t="str">
        <f>IF($I1126="","",_xlfn.LET(_xlpm.x,VLOOKUP($I1126,'2026-01-09_taxon-match'!$A$2:$N$81,5,FALSE),IF(_xlpm.x=0,"",_xlpm.x)))</f>
        <v/>
      </c>
      <c r="N1126" s="46" t="str">
        <f>IF($I1126="","",_xlfn.LET(_xlpm.x,VLOOKUP($I1126,'2026-01-09_taxon-match'!$A$2:$N$81,6,FALSE),IF(_xlpm.x=0,"",_xlpm.x)))</f>
        <v/>
      </c>
      <c r="O1126" s="46" t="str">
        <f>IF($I1126="","",_xlfn.LET(_xlpm.x,VLOOKUP($I1126,'2026-01-09_taxon-match'!$A$2:$N$81,7,FALSE),IF(_xlpm.x=0,"",_xlpm.x)))</f>
        <v/>
      </c>
      <c r="P1126" s="46" t="str">
        <f>IF($I1126="","",_xlfn.LET(_xlpm.x,VLOOKUP($I1126,'2026-01-09_taxon-match'!$A$2:$N$81,8,FALSE),IF(_xlpm.x=0,"",_xlpm.x)))</f>
        <v/>
      </c>
      <c r="Q1126" s="46" t="str">
        <f>IF($I1126="","",_xlfn.LET(_xlpm.x,VLOOKUP($I1126,'2026-01-09_taxon-match'!$A$2:$N$81,9,FALSE),IF(_xlpm.x=0,"",_xlpm.x)))</f>
        <v/>
      </c>
      <c r="R1126" s="46" t="str">
        <f>IF($I1126="","",_xlfn.LET(_xlpm.x,VLOOKUP($I1126,'2026-01-09_taxon-match'!$A$2:$N$81,10,FALSE),IF(_xlpm.x=0,"",_xlpm.x)))</f>
        <v/>
      </c>
      <c r="S1126" s="46" t="str">
        <f>IF($I1126="","",_xlfn.LET(_xlpm.x,VLOOKUP($I1126,'2026-01-09_taxon-match'!$A$2:$N$81,11,FALSE),IF(_xlpm.x=0,"",_xlpm.x)))</f>
        <v/>
      </c>
      <c r="T1126" s="46" t="str">
        <f>IF($I1126="","",_xlfn.LET(_xlpm.x,VLOOKUP($I1126,'2026-01-09_taxon-match'!$A$2:$N$81,13,FALSE),IF(_xlpm.x=0,"",_xlpm.x)))</f>
        <v/>
      </c>
      <c r="V1126" t="s">
        <v>39</v>
      </c>
      <c r="W1126" t="s">
        <v>46</v>
      </c>
      <c r="Y1126" s="46" t="str">
        <f>IF(V1126="","",_xlfn.LET(_xlpm.x,VLOOKUP(V1126,'Drop-down_menus'!$D$2:$E$13,2,FALSE),IF(_xlpm.x=0,"",_xlpm.x)))</f>
        <v>https://orcid.org/0009-0002-6669-2911</v>
      </c>
      <c r="Z1126" s="46" t="str">
        <f>IF(W1126="","",_xlfn.LET(_xlpm.x,VLOOKUP(W1126,'Drop-down_menus'!$D$2:$E$13,2,FALSE),IF(_xlpm.x=0,"",_xlpm.x)))</f>
        <v>https://orcid.org/0000-0003-0502-8101</v>
      </c>
      <c r="AA1126" s="46" t="str">
        <f>IF(X1126="","",_xlfn.LET(_xlpm.x,VLOOKUP(X1126,'Drop-down_menus'!$D$2:$E$13,2,FALSE),IF(_xlpm.x=0,"",_xlpm.x)))</f>
        <v/>
      </c>
      <c r="AC1126" s="46" t="s">
        <v>356</v>
      </c>
      <c r="AD1126" s="46" t="s">
        <v>505</v>
      </c>
    </row>
    <row r="1127" spans="2:30" ht="15" customHeight="1">
      <c r="B1127" s="46">
        <v>1115</v>
      </c>
      <c r="C1127" s="46" t="s">
        <v>133</v>
      </c>
      <c r="D1127" s="46" t="b">
        <f>COUNTIF(Events!$B$2:$B$171, C1127) &gt; 0</f>
        <v>1</v>
      </c>
      <c r="E1127" s="46" t="s">
        <v>215</v>
      </c>
      <c r="F1127" s="15" t="s">
        <v>1082</v>
      </c>
      <c r="J1127" s="46" t="str">
        <f>IF(I1127="","",_xlfn.LET(_xlpm.x,VLOOKUP(I1127,'2026-01-09_taxon-match'!$A$2:$N$81,4,FALSE),IF(_xlpm.x=0,"",_xlpm.x)))</f>
        <v/>
      </c>
      <c r="L1127" s="46" t="str">
        <f>IF(I1127="","",_xlfn.LET(_xlpm.x,VLOOKUP(I1127,'2026-01-09_taxon-match'!$A$2:$N$81,3,FALSE),IF(_xlpm.x=0,"",_xlpm.x)))</f>
        <v/>
      </c>
      <c r="M1127" s="46" t="str">
        <f>IF($I1127="","",_xlfn.LET(_xlpm.x,VLOOKUP($I1127,'2026-01-09_taxon-match'!$A$2:$N$81,5,FALSE),IF(_xlpm.x=0,"",_xlpm.x)))</f>
        <v/>
      </c>
      <c r="N1127" s="46" t="str">
        <f>IF($I1127="","",_xlfn.LET(_xlpm.x,VLOOKUP($I1127,'2026-01-09_taxon-match'!$A$2:$N$81,6,FALSE),IF(_xlpm.x=0,"",_xlpm.x)))</f>
        <v/>
      </c>
      <c r="O1127" s="46" t="str">
        <f>IF($I1127="","",_xlfn.LET(_xlpm.x,VLOOKUP($I1127,'2026-01-09_taxon-match'!$A$2:$N$81,7,FALSE),IF(_xlpm.x=0,"",_xlpm.x)))</f>
        <v/>
      </c>
      <c r="P1127" s="46" t="str">
        <f>IF($I1127="","",_xlfn.LET(_xlpm.x,VLOOKUP($I1127,'2026-01-09_taxon-match'!$A$2:$N$81,8,FALSE),IF(_xlpm.x=0,"",_xlpm.x)))</f>
        <v/>
      </c>
      <c r="Q1127" s="46" t="str">
        <f>IF($I1127="","",_xlfn.LET(_xlpm.x,VLOOKUP($I1127,'2026-01-09_taxon-match'!$A$2:$N$81,9,FALSE),IF(_xlpm.x=0,"",_xlpm.x)))</f>
        <v/>
      </c>
      <c r="R1127" s="46" t="str">
        <f>IF($I1127="","",_xlfn.LET(_xlpm.x,VLOOKUP($I1127,'2026-01-09_taxon-match'!$A$2:$N$81,10,FALSE),IF(_xlpm.x=0,"",_xlpm.x)))</f>
        <v/>
      </c>
      <c r="S1127" s="46" t="str">
        <f>IF($I1127="","",_xlfn.LET(_xlpm.x,VLOOKUP($I1127,'2026-01-09_taxon-match'!$A$2:$N$81,11,FALSE),IF(_xlpm.x=0,"",_xlpm.x)))</f>
        <v/>
      </c>
      <c r="T1127" s="46" t="str">
        <f>IF($I1127="","",_xlfn.LET(_xlpm.x,VLOOKUP($I1127,'2026-01-09_taxon-match'!$A$2:$N$81,13,FALSE),IF(_xlpm.x=0,"",_xlpm.x)))</f>
        <v/>
      </c>
      <c r="V1127" t="s">
        <v>39</v>
      </c>
      <c r="W1127" t="s">
        <v>46</v>
      </c>
      <c r="Y1127" s="46" t="str">
        <f>IF(V1127="","",_xlfn.LET(_xlpm.x,VLOOKUP(V1127,'Drop-down_menus'!$D$2:$E$13,2,FALSE),IF(_xlpm.x=0,"",_xlpm.x)))</f>
        <v>https://orcid.org/0009-0002-6669-2911</v>
      </c>
      <c r="Z1127" s="46" t="str">
        <f>IF(W1127="","",_xlfn.LET(_xlpm.x,VLOOKUP(W1127,'Drop-down_menus'!$D$2:$E$13,2,FALSE),IF(_xlpm.x=0,"",_xlpm.x)))</f>
        <v>https://orcid.org/0000-0003-0502-8101</v>
      </c>
      <c r="AA1127" s="46" t="str">
        <f>IF(X1127="","",_xlfn.LET(_xlpm.x,VLOOKUP(X1127,'Drop-down_menus'!$D$2:$E$13,2,FALSE),IF(_xlpm.x=0,"",_xlpm.x)))</f>
        <v/>
      </c>
      <c r="AC1127" s="46" t="s">
        <v>356</v>
      </c>
      <c r="AD1127" s="46" t="s">
        <v>505</v>
      </c>
    </row>
    <row r="1128" spans="2:30" ht="15" customHeight="1">
      <c r="B1128" s="46">
        <v>1116</v>
      </c>
      <c r="C1128" s="46" t="s">
        <v>133</v>
      </c>
      <c r="D1128" s="46" t="b">
        <f>COUNTIF(Events!$B$2:$B$171, C1128) &gt; 0</f>
        <v>1</v>
      </c>
      <c r="E1128" s="46" t="s">
        <v>215</v>
      </c>
      <c r="F1128" s="46" t="s">
        <v>219</v>
      </c>
      <c r="J1128" s="46" t="str">
        <f>IF(I1128="","",_xlfn.LET(_xlpm.x,VLOOKUP(I1128,'2026-01-09_taxon-match'!$A$2:$N$81,4,FALSE),IF(_xlpm.x=0,"",_xlpm.x)))</f>
        <v/>
      </c>
      <c r="L1128" s="46" t="str">
        <f>IF(I1128="","",_xlfn.LET(_xlpm.x,VLOOKUP(I1128,'2026-01-09_taxon-match'!$A$2:$N$81,3,FALSE),IF(_xlpm.x=0,"",_xlpm.x)))</f>
        <v/>
      </c>
      <c r="M1128" s="46" t="str">
        <f>IF($I1128="","",_xlfn.LET(_xlpm.x,VLOOKUP($I1128,'2026-01-09_taxon-match'!$A$2:$N$81,5,FALSE),IF(_xlpm.x=0,"",_xlpm.x)))</f>
        <v/>
      </c>
      <c r="N1128" s="46" t="str">
        <f>IF($I1128="","",_xlfn.LET(_xlpm.x,VLOOKUP($I1128,'2026-01-09_taxon-match'!$A$2:$N$81,6,FALSE),IF(_xlpm.x=0,"",_xlpm.x)))</f>
        <v/>
      </c>
      <c r="O1128" s="46" t="str">
        <f>IF($I1128="","",_xlfn.LET(_xlpm.x,VLOOKUP($I1128,'2026-01-09_taxon-match'!$A$2:$N$81,7,FALSE),IF(_xlpm.x=0,"",_xlpm.x)))</f>
        <v/>
      </c>
      <c r="P1128" s="46" t="str">
        <f>IF($I1128="","",_xlfn.LET(_xlpm.x,VLOOKUP($I1128,'2026-01-09_taxon-match'!$A$2:$N$81,8,FALSE),IF(_xlpm.x=0,"",_xlpm.x)))</f>
        <v/>
      </c>
      <c r="Q1128" s="46" t="str">
        <f>IF($I1128="","",_xlfn.LET(_xlpm.x,VLOOKUP($I1128,'2026-01-09_taxon-match'!$A$2:$N$81,9,FALSE),IF(_xlpm.x=0,"",_xlpm.x)))</f>
        <v/>
      </c>
      <c r="R1128" s="46" t="str">
        <f>IF($I1128="","",_xlfn.LET(_xlpm.x,VLOOKUP($I1128,'2026-01-09_taxon-match'!$A$2:$N$81,10,FALSE),IF(_xlpm.x=0,"",_xlpm.x)))</f>
        <v/>
      </c>
      <c r="S1128" s="46" t="str">
        <f>IF($I1128="","",_xlfn.LET(_xlpm.x,VLOOKUP($I1128,'2026-01-09_taxon-match'!$A$2:$N$81,11,FALSE),IF(_xlpm.x=0,"",_xlpm.x)))</f>
        <v/>
      </c>
      <c r="T1128" s="46" t="str">
        <f>IF($I1128="","",_xlfn.LET(_xlpm.x,VLOOKUP($I1128,'2026-01-09_taxon-match'!$A$2:$N$81,13,FALSE),IF(_xlpm.x=0,"",_xlpm.x)))</f>
        <v/>
      </c>
      <c r="V1128" t="s">
        <v>39</v>
      </c>
      <c r="W1128" t="s">
        <v>46</v>
      </c>
      <c r="Y1128" s="46" t="str">
        <f>IF(V1128="","",_xlfn.LET(_xlpm.x,VLOOKUP(V1128,'Drop-down_menus'!$D$2:$E$13,2,FALSE),IF(_xlpm.x=0,"",_xlpm.x)))</f>
        <v>https://orcid.org/0009-0002-6669-2911</v>
      </c>
      <c r="Z1128" s="46" t="str">
        <f>IF(W1128="","",_xlfn.LET(_xlpm.x,VLOOKUP(W1128,'Drop-down_menus'!$D$2:$E$13,2,FALSE),IF(_xlpm.x=0,"",_xlpm.x)))</f>
        <v>https://orcid.org/0000-0003-0502-8101</v>
      </c>
      <c r="AA1128" s="46" t="str">
        <f>IF(X1128="","",_xlfn.LET(_xlpm.x,VLOOKUP(X1128,'Drop-down_menus'!$D$2:$E$13,2,FALSE),IF(_xlpm.x=0,"",_xlpm.x)))</f>
        <v/>
      </c>
      <c r="AC1128" s="46" t="s">
        <v>356</v>
      </c>
      <c r="AD1128" s="46" t="s">
        <v>505</v>
      </c>
    </row>
    <row r="1129" spans="2:30" ht="15" customHeight="1">
      <c r="B1129" s="46">
        <v>1117</v>
      </c>
      <c r="C1129" s="46" t="s">
        <v>133</v>
      </c>
      <c r="D1129" s="46" t="b">
        <f>COUNTIF(Events!$B$2:$B$171, C1129) &gt; 0</f>
        <v>1</v>
      </c>
      <c r="E1129" s="46" t="s">
        <v>215</v>
      </c>
      <c r="F1129" s="46" t="s">
        <v>504</v>
      </c>
      <c r="J1129" s="46" t="str">
        <f>IF(I1129="","",_xlfn.LET(_xlpm.x,VLOOKUP(I1129,'2026-01-09_taxon-match'!$A$2:$N$81,4,FALSE),IF(_xlpm.x=0,"",_xlpm.x)))</f>
        <v/>
      </c>
      <c r="L1129" s="46" t="str">
        <f>IF(I1129="","",_xlfn.LET(_xlpm.x,VLOOKUP(I1129,'2026-01-09_taxon-match'!$A$2:$N$81,3,FALSE),IF(_xlpm.x=0,"",_xlpm.x)))</f>
        <v/>
      </c>
      <c r="M1129" s="46" t="str">
        <f>IF($I1129="","",_xlfn.LET(_xlpm.x,VLOOKUP($I1129,'2026-01-09_taxon-match'!$A$2:$N$81,5,FALSE),IF(_xlpm.x=0,"",_xlpm.x)))</f>
        <v/>
      </c>
      <c r="N1129" s="46" t="str">
        <f>IF($I1129="","",_xlfn.LET(_xlpm.x,VLOOKUP($I1129,'2026-01-09_taxon-match'!$A$2:$N$81,6,FALSE),IF(_xlpm.x=0,"",_xlpm.x)))</f>
        <v/>
      </c>
      <c r="O1129" s="46" t="str">
        <f>IF($I1129="","",_xlfn.LET(_xlpm.x,VLOOKUP($I1129,'2026-01-09_taxon-match'!$A$2:$N$81,7,FALSE),IF(_xlpm.x=0,"",_xlpm.x)))</f>
        <v/>
      </c>
      <c r="P1129" s="46" t="str">
        <f>IF($I1129="","",_xlfn.LET(_xlpm.x,VLOOKUP($I1129,'2026-01-09_taxon-match'!$A$2:$N$81,8,FALSE),IF(_xlpm.x=0,"",_xlpm.x)))</f>
        <v/>
      </c>
      <c r="Q1129" s="46" t="str">
        <f>IF($I1129="","",_xlfn.LET(_xlpm.x,VLOOKUP($I1129,'2026-01-09_taxon-match'!$A$2:$N$81,9,FALSE),IF(_xlpm.x=0,"",_xlpm.x)))</f>
        <v/>
      </c>
      <c r="R1129" s="46" t="str">
        <f>IF($I1129="","",_xlfn.LET(_xlpm.x,VLOOKUP($I1129,'2026-01-09_taxon-match'!$A$2:$N$81,10,FALSE),IF(_xlpm.x=0,"",_xlpm.x)))</f>
        <v/>
      </c>
      <c r="S1129" s="46" t="str">
        <f>IF($I1129="","",_xlfn.LET(_xlpm.x,VLOOKUP($I1129,'2026-01-09_taxon-match'!$A$2:$N$81,11,FALSE),IF(_xlpm.x=0,"",_xlpm.x)))</f>
        <v/>
      </c>
      <c r="T1129" s="46" t="str">
        <f>IF($I1129="","",_xlfn.LET(_xlpm.x,VLOOKUP($I1129,'2026-01-09_taxon-match'!$A$2:$N$81,13,FALSE),IF(_xlpm.x=0,"",_xlpm.x)))</f>
        <v/>
      </c>
      <c r="V1129" t="s">
        <v>39</v>
      </c>
      <c r="W1129" t="s">
        <v>46</v>
      </c>
      <c r="Y1129" s="46" t="str">
        <f>IF(V1129="","",_xlfn.LET(_xlpm.x,VLOOKUP(V1129,'Drop-down_menus'!$D$2:$E$13,2,FALSE),IF(_xlpm.x=0,"",_xlpm.x)))</f>
        <v>https://orcid.org/0009-0002-6669-2911</v>
      </c>
      <c r="Z1129" s="46" t="str">
        <f>IF(W1129="","",_xlfn.LET(_xlpm.x,VLOOKUP(W1129,'Drop-down_menus'!$D$2:$E$13,2,FALSE),IF(_xlpm.x=0,"",_xlpm.x)))</f>
        <v>https://orcid.org/0000-0003-0502-8101</v>
      </c>
      <c r="AA1129" s="46" t="str">
        <f>IF(X1129="","",_xlfn.LET(_xlpm.x,VLOOKUP(X1129,'Drop-down_menus'!$D$2:$E$13,2,FALSE),IF(_xlpm.x=0,"",_xlpm.x)))</f>
        <v/>
      </c>
      <c r="AC1129" s="46" t="s">
        <v>389</v>
      </c>
      <c r="AD1129" s="46" t="s">
        <v>505</v>
      </c>
    </row>
    <row r="1130" spans="2:30" ht="15" customHeight="1">
      <c r="B1130" s="46">
        <v>1118</v>
      </c>
      <c r="C1130" s="46" t="s">
        <v>133</v>
      </c>
      <c r="D1130" s="46" t="b">
        <f>COUNTIF(Events!$B$2:$B$171, C1130) &gt; 0</f>
        <v>1</v>
      </c>
      <c r="E1130" s="46" t="s">
        <v>215</v>
      </c>
      <c r="F1130" s="46" t="s">
        <v>216</v>
      </c>
      <c r="J1130" s="46" t="str">
        <f>IF(I1130="","",_xlfn.LET(_xlpm.x,VLOOKUP(I1130,'2026-01-09_taxon-match'!$A$2:$N$81,4,FALSE),IF(_xlpm.x=0,"",_xlpm.x)))</f>
        <v/>
      </c>
      <c r="L1130" s="46" t="str">
        <f>IF(I1130="","",_xlfn.LET(_xlpm.x,VLOOKUP(I1130,'2026-01-09_taxon-match'!$A$2:$N$81,3,FALSE),IF(_xlpm.x=0,"",_xlpm.x)))</f>
        <v/>
      </c>
      <c r="M1130" s="46" t="str">
        <f>IF($I1130="","",_xlfn.LET(_xlpm.x,VLOOKUP($I1130,'2026-01-09_taxon-match'!$A$2:$N$81,5,FALSE),IF(_xlpm.x=0,"",_xlpm.x)))</f>
        <v/>
      </c>
      <c r="N1130" s="46" t="str">
        <f>IF($I1130="","",_xlfn.LET(_xlpm.x,VLOOKUP($I1130,'2026-01-09_taxon-match'!$A$2:$N$81,6,FALSE),IF(_xlpm.x=0,"",_xlpm.x)))</f>
        <v/>
      </c>
      <c r="O1130" s="46" t="str">
        <f>IF($I1130="","",_xlfn.LET(_xlpm.x,VLOOKUP($I1130,'2026-01-09_taxon-match'!$A$2:$N$81,7,FALSE),IF(_xlpm.x=0,"",_xlpm.x)))</f>
        <v/>
      </c>
      <c r="P1130" s="46" t="str">
        <f>IF($I1130="","",_xlfn.LET(_xlpm.x,VLOOKUP($I1130,'2026-01-09_taxon-match'!$A$2:$N$81,8,FALSE),IF(_xlpm.x=0,"",_xlpm.x)))</f>
        <v/>
      </c>
      <c r="Q1130" s="46" t="str">
        <f>IF($I1130="","",_xlfn.LET(_xlpm.x,VLOOKUP($I1130,'2026-01-09_taxon-match'!$A$2:$N$81,9,FALSE),IF(_xlpm.x=0,"",_xlpm.x)))</f>
        <v/>
      </c>
      <c r="R1130" s="46" t="str">
        <f>IF($I1130="","",_xlfn.LET(_xlpm.x,VLOOKUP($I1130,'2026-01-09_taxon-match'!$A$2:$N$81,10,FALSE),IF(_xlpm.x=0,"",_xlpm.x)))</f>
        <v/>
      </c>
      <c r="S1130" s="46" t="str">
        <f>IF($I1130="","",_xlfn.LET(_xlpm.x,VLOOKUP($I1130,'2026-01-09_taxon-match'!$A$2:$N$81,11,FALSE),IF(_xlpm.x=0,"",_xlpm.x)))</f>
        <v/>
      </c>
      <c r="T1130" s="46" t="str">
        <f>IF($I1130="","",_xlfn.LET(_xlpm.x,VLOOKUP($I1130,'2026-01-09_taxon-match'!$A$2:$N$81,13,FALSE),IF(_xlpm.x=0,"",_xlpm.x)))</f>
        <v/>
      </c>
      <c r="V1130" t="s">
        <v>39</v>
      </c>
      <c r="W1130" t="s">
        <v>46</v>
      </c>
      <c r="Y1130" s="46" t="str">
        <f>IF(V1130="","",_xlfn.LET(_xlpm.x,VLOOKUP(V1130,'Drop-down_menus'!$D$2:$E$13,2,FALSE),IF(_xlpm.x=0,"",_xlpm.x)))</f>
        <v>https://orcid.org/0009-0002-6669-2911</v>
      </c>
      <c r="Z1130" s="46" t="str">
        <f>IF(W1130="","",_xlfn.LET(_xlpm.x,VLOOKUP(W1130,'Drop-down_menus'!$D$2:$E$13,2,FALSE),IF(_xlpm.x=0,"",_xlpm.x)))</f>
        <v>https://orcid.org/0000-0003-0502-8101</v>
      </c>
      <c r="AA1130" s="46" t="str">
        <f>IF(X1130="","",_xlfn.LET(_xlpm.x,VLOOKUP(X1130,'Drop-down_menus'!$D$2:$E$13,2,FALSE),IF(_xlpm.x=0,"",_xlpm.x)))</f>
        <v/>
      </c>
      <c r="AC1130" s="46" t="s">
        <v>402</v>
      </c>
      <c r="AD1130" s="46" t="s">
        <v>506</v>
      </c>
    </row>
    <row r="1131" spans="2:30" ht="15" customHeight="1">
      <c r="B1131" s="46">
        <v>1119</v>
      </c>
      <c r="C1131" s="46" t="s">
        <v>133</v>
      </c>
      <c r="D1131" s="46" t="b">
        <f>COUNTIF(Events!$B$2:$B$171, C1131) &gt; 0</f>
        <v>1</v>
      </c>
      <c r="E1131" s="46" t="s">
        <v>215</v>
      </c>
      <c r="F1131" s="46" t="s">
        <v>216</v>
      </c>
      <c r="J1131" s="46" t="str">
        <f>IF(I1131="","",_xlfn.LET(_xlpm.x,VLOOKUP(I1131,'2026-01-09_taxon-match'!$A$2:$N$81,4,FALSE),IF(_xlpm.x=0,"",_xlpm.x)))</f>
        <v/>
      </c>
      <c r="L1131" s="46" t="str">
        <f>IF(I1131="","",_xlfn.LET(_xlpm.x,VLOOKUP(I1131,'2026-01-09_taxon-match'!$A$2:$N$81,3,FALSE),IF(_xlpm.x=0,"",_xlpm.x)))</f>
        <v/>
      </c>
      <c r="M1131" s="46" t="str">
        <f>IF($I1131="","",_xlfn.LET(_xlpm.x,VLOOKUP($I1131,'2026-01-09_taxon-match'!$A$2:$N$81,5,FALSE),IF(_xlpm.x=0,"",_xlpm.x)))</f>
        <v/>
      </c>
      <c r="N1131" s="46" t="str">
        <f>IF($I1131="","",_xlfn.LET(_xlpm.x,VLOOKUP($I1131,'2026-01-09_taxon-match'!$A$2:$N$81,6,FALSE),IF(_xlpm.x=0,"",_xlpm.x)))</f>
        <v/>
      </c>
      <c r="O1131" s="46" t="str">
        <f>IF($I1131="","",_xlfn.LET(_xlpm.x,VLOOKUP($I1131,'2026-01-09_taxon-match'!$A$2:$N$81,7,FALSE),IF(_xlpm.x=0,"",_xlpm.x)))</f>
        <v/>
      </c>
      <c r="P1131" s="46" t="str">
        <f>IF($I1131="","",_xlfn.LET(_xlpm.x,VLOOKUP($I1131,'2026-01-09_taxon-match'!$A$2:$N$81,8,FALSE),IF(_xlpm.x=0,"",_xlpm.x)))</f>
        <v/>
      </c>
      <c r="Q1131" s="46" t="str">
        <f>IF($I1131="","",_xlfn.LET(_xlpm.x,VLOOKUP($I1131,'2026-01-09_taxon-match'!$A$2:$N$81,9,FALSE),IF(_xlpm.x=0,"",_xlpm.x)))</f>
        <v/>
      </c>
      <c r="R1131" s="46" t="str">
        <f>IF($I1131="","",_xlfn.LET(_xlpm.x,VLOOKUP($I1131,'2026-01-09_taxon-match'!$A$2:$N$81,10,FALSE),IF(_xlpm.x=0,"",_xlpm.x)))</f>
        <v/>
      </c>
      <c r="S1131" s="46" t="str">
        <f>IF($I1131="","",_xlfn.LET(_xlpm.x,VLOOKUP($I1131,'2026-01-09_taxon-match'!$A$2:$N$81,11,FALSE),IF(_xlpm.x=0,"",_xlpm.x)))</f>
        <v/>
      </c>
      <c r="T1131" s="46" t="str">
        <f>IF($I1131="","",_xlfn.LET(_xlpm.x,VLOOKUP($I1131,'2026-01-09_taxon-match'!$A$2:$N$81,13,FALSE),IF(_xlpm.x=0,"",_xlpm.x)))</f>
        <v/>
      </c>
      <c r="V1131" t="s">
        <v>39</v>
      </c>
      <c r="W1131" t="s">
        <v>46</v>
      </c>
      <c r="Y1131" s="46" t="str">
        <f>IF(V1131="","",_xlfn.LET(_xlpm.x,VLOOKUP(V1131,'Drop-down_menus'!$D$2:$E$13,2,FALSE),IF(_xlpm.x=0,"",_xlpm.x)))</f>
        <v>https://orcid.org/0009-0002-6669-2911</v>
      </c>
      <c r="Z1131" s="46" t="str">
        <f>IF(W1131="","",_xlfn.LET(_xlpm.x,VLOOKUP(W1131,'Drop-down_menus'!$D$2:$E$13,2,FALSE),IF(_xlpm.x=0,"",_xlpm.x)))</f>
        <v>https://orcid.org/0000-0003-0502-8101</v>
      </c>
      <c r="AA1131" s="46" t="str">
        <f>IF(X1131="","",_xlfn.LET(_xlpm.x,VLOOKUP(X1131,'Drop-down_menus'!$D$2:$E$13,2,FALSE),IF(_xlpm.x=0,"",_xlpm.x)))</f>
        <v/>
      </c>
      <c r="AC1131" s="46" t="s">
        <v>402</v>
      </c>
      <c r="AD1131" s="46" t="s">
        <v>506</v>
      </c>
    </row>
    <row r="1132" spans="2:30" ht="15" customHeight="1">
      <c r="B1132" s="46">
        <v>1120</v>
      </c>
      <c r="C1132" s="46" t="s">
        <v>133</v>
      </c>
      <c r="D1132" s="46" t="b">
        <f>COUNTIF(Events!$B$2:$B$171, C1132) &gt; 0</f>
        <v>1</v>
      </c>
      <c r="E1132" s="46" t="s">
        <v>215</v>
      </c>
      <c r="F1132" s="46" t="s">
        <v>218</v>
      </c>
      <c r="J1132" s="46" t="str">
        <f>IF(I1132="","",_xlfn.LET(_xlpm.x,VLOOKUP(I1132,'2026-01-09_taxon-match'!$A$2:$N$81,4,FALSE),IF(_xlpm.x=0,"",_xlpm.x)))</f>
        <v/>
      </c>
      <c r="L1132" s="46" t="str">
        <f>IF(I1132="","",_xlfn.LET(_xlpm.x,VLOOKUP(I1132,'2026-01-09_taxon-match'!$A$2:$N$81,3,FALSE),IF(_xlpm.x=0,"",_xlpm.x)))</f>
        <v/>
      </c>
      <c r="M1132" s="46" t="str">
        <f>IF($I1132="","",_xlfn.LET(_xlpm.x,VLOOKUP($I1132,'2026-01-09_taxon-match'!$A$2:$N$81,5,FALSE),IF(_xlpm.x=0,"",_xlpm.x)))</f>
        <v/>
      </c>
      <c r="N1132" s="46" t="str">
        <f>IF($I1132="","",_xlfn.LET(_xlpm.x,VLOOKUP($I1132,'2026-01-09_taxon-match'!$A$2:$N$81,6,FALSE),IF(_xlpm.x=0,"",_xlpm.x)))</f>
        <v/>
      </c>
      <c r="O1132" s="46" t="str">
        <f>IF($I1132="","",_xlfn.LET(_xlpm.x,VLOOKUP($I1132,'2026-01-09_taxon-match'!$A$2:$N$81,7,FALSE),IF(_xlpm.x=0,"",_xlpm.x)))</f>
        <v/>
      </c>
      <c r="P1132" s="46" t="str">
        <f>IF($I1132="","",_xlfn.LET(_xlpm.x,VLOOKUP($I1132,'2026-01-09_taxon-match'!$A$2:$N$81,8,FALSE),IF(_xlpm.x=0,"",_xlpm.x)))</f>
        <v/>
      </c>
      <c r="Q1132" s="46" t="str">
        <f>IF($I1132="","",_xlfn.LET(_xlpm.x,VLOOKUP($I1132,'2026-01-09_taxon-match'!$A$2:$N$81,9,FALSE),IF(_xlpm.x=0,"",_xlpm.x)))</f>
        <v/>
      </c>
      <c r="R1132" s="46" t="str">
        <f>IF($I1132="","",_xlfn.LET(_xlpm.x,VLOOKUP($I1132,'2026-01-09_taxon-match'!$A$2:$N$81,10,FALSE),IF(_xlpm.x=0,"",_xlpm.x)))</f>
        <v/>
      </c>
      <c r="S1132" s="46" t="str">
        <f>IF($I1132="","",_xlfn.LET(_xlpm.x,VLOOKUP($I1132,'2026-01-09_taxon-match'!$A$2:$N$81,11,FALSE),IF(_xlpm.x=0,"",_xlpm.x)))</f>
        <v/>
      </c>
      <c r="T1132" s="46" t="str">
        <f>IF($I1132="","",_xlfn.LET(_xlpm.x,VLOOKUP($I1132,'2026-01-09_taxon-match'!$A$2:$N$81,13,FALSE),IF(_xlpm.x=0,"",_xlpm.x)))</f>
        <v/>
      </c>
      <c r="V1132" t="s">
        <v>39</v>
      </c>
      <c r="W1132" t="s">
        <v>46</v>
      </c>
      <c r="Y1132" s="46" t="str">
        <f>IF(V1132="","",_xlfn.LET(_xlpm.x,VLOOKUP(V1132,'Drop-down_menus'!$D$2:$E$13,2,FALSE),IF(_xlpm.x=0,"",_xlpm.x)))</f>
        <v>https://orcid.org/0009-0002-6669-2911</v>
      </c>
      <c r="Z1132" s="46" t="str">
        <f>IF(W1132="","",_xlfn.LET(_xlpm.x,VLOOKUP(W1132,'Drop-down_menus'!$D$2:$E$13,2,FALSE),IF(_xlpm.x=0,"",_xlpm.x)))</f>
        <v>https://orcid.org/0000-0003-0502-8101</v>
      </c>
      <c r="AA1132" s="46" t="str">
        <f>IF(X1132="","",_xlfn.LET(_xlpm.x,VLOOKUP(X1132,'Drop-down_menus'!$D$2:$E$13,2,FALSE),IF(_xlpm.x=0,"",_xlpm.x)))</f>
        <v/>
      </c>
      <c r="AC1132" s="46" t="s">
        <v>402</v>
      </c>
      <c r="AD1132" s="46" t="s">
        <v>506</v>
      </c>
    </row>
    <row r="1133" spans="2:30" ht="15" customHeight="1">
      <c r="B1133" s="46">
        <v>1121</v>
      </c>
      <c r="C1133" s="46" t="s">
        <v>133</v>
      </c>
      <c r="D1133" s="46" t="b">
        <f>COUNTIF(Events!$B$2:$B$171, C1133) &gt; 0</f>
        <v>1</v>
      </c>
      <c r="E1133" s="46" t="s">
        <v>215</v>
      </c>
      <c r="F1133" s="46" t="s">
        <v>218</v>
      </c>
      <c r="J1133" s="46" t="str">
        <f>IF(I1133="","",_xlfn.LET(_xlpm.x,VLOOKUP(I1133,'2026-01-09_taxon-match'!$A$2:$N$81,4,FALSE),IF(_xlpm.x=0,"",_xlpm.x)))</f>
        <v/>
      </c>
      <c r="L1133" s="46" t="str">
        <f>IF(I1133="","",_xlfn.LET(_xlpm.x,VLOOKUP(I1133,'2026-01-09_taxon-match'!$A$2:$N$81,3,FALSE),IF(_xlpm.x=0,"",_xlpm.x)))</f>
        <v/>
      </c>
      <c r="M1133" s="46" t="str">
        <f>IF($I1133="","",_xlfn.LET(_xlpm.x,VLOOKUP($I1133,'2026-01-09_taxon-match'!$A$2:$N$81,5,FALSE),IF(_xlpm.x=0,"",_xlpm.x)))</f>
        <v/>
      </c>
      <c r="N1133" s="46" t="str">
        <f>IF($I1133="","",_xlfn.LET(_xlpm.x,VLOOKUP($I1133,'2026-01-09_taxon-match'!$A$2:$N$81,6,FALSE),IF(_xlpm.x=0,"",_xlpm.x)))</f>
        <v/>
      </c>
      <c r="O1133" s="46" t="str">
        <f>IF($I1133="","",_xlfn.LET(_xlpm.x,VLOOKUP($I1133,'2026-01-09_taxon-match'!$A$2:$N$81,7,FALSE),IF(_xlpm.x=0,"",_xlpm.x)))</f>
        <v/>
      </c>
      <c r="P1133" s="46" t="str">
        <f>IF($I1133="","",_xlfn.LET(_xlpm.x,VLOOKUP($I1133,'2026-01-09_taxon-match'!$A$2:$N$81,8,FALSE),IF(_xlpm.x=0,"",_xlpm.x)))</f>
        <v/>
      </c>
      <c r="Q1133" s="46" t="str">
        <f>IF($I1133="","",_xlfn.LET(_xlpm.x,VLOOKUP($I1133,'2026-01-09_taxon-match'!$A$2:$N$81,9,FALSE),IF(_xlpm.x=0,"",_xlpm.x)))</f>
        <v/>
      </c>
      <c r="R1133" s="46" t="str">
        <f>IF($I1133="","",_xlfn.LET(_xlpm.x,VLOOKUP($I1133,'2026-01-09_taxon-match'!$A$2:$N$81,10,FALSE),IF(_xlpm.x=0,"",_xlpm.x)))</f>
        <v/>
      </c>
      <c r="S1133" s="46" t="str">
        <f>IF($I1133="","",_xlfn.LET(_xlpm.x,VLOOKUP($I1133,'2026-01-09_taxon-match'!$A$2:$N$81,11,FALSE),IF(_xlpm.x=0,"",_xlpm.x)))</f>
        <v/>
      </c>
      <c r="T1133" s="46" t="str">
        <f>IF($I1133="","",_xlfn.LET(_xlpm.x,VLOOKUP($I1133,'2026-01-09_taxon-match'!$A$2:$N$81,13,FALSE),IF(_xlpm.x=0,"",_xlpm.x)))</f>
        <v/>
      </c>
      <c r="V1133" t="s">
        <v>39</v>
      </c>
      <c r="W1133" t="s">
        <v>46</v>
      </c>
      <c r="Y1133" s="46" t="str">
        <f>IF(V1133="","",_xlfn.LET(_xlpm.x,VLOOKUP(V1133,'Drop-down_menus'!$D$2:$E$13,2,FALSE),IF(_xlpm.x=0,"",_xlpm.x)))</f>
        <v>https://orcid.org/0009-0002-6669-2911</v>
      </c>
      <c r="Z1133" s="46" t="str">
        <f>IF(W1133="","",_xlfn.LET(_xlpm.x,VLOOKUP(W1133,'Drop-down_menus'!$D$2:$E$13,2,FALSE),IF(_xlpm.x=0,"",_xlpm.x)))</f>
        <v>https://orcid.org/0000-0003-0502-8101</v>
      </c>
      <c r="AA1133" s="46" t="str">
        <f>IF(X1133="","",_xlfn.LET(_xlpm.x,VLOOKUP(X1133,'Drop-down_menus'!$D$2:$E$13,2,FALSE),IF(_xlpm.x=0,"",_xlpm.x)))</f>
        <v/>
      </c>
      <c r="AC1133" s="46" t="s">
        <v>402</v>
      </c>
      <c r="AD1133" s="46" t="s">
        <v>506</v>
      </c>
    </row>
    <row r="1134" spans="2:30" ht="15" customHeight="1">
      <c r="B1134" s="46">
        <v>1122</v>
      </c>
      <c r="C1134" s="46" t="s">
        <v>133</v>
      </c>
      <c r="D1134" s="46" t="b">
        <f>COUNTIF(Events!$B$2:$B$171, C1134) &gt; 0</f>
        <v>1</v>
      </c>
      <c r="E1134" s="46" t="s">
        <v>215</v>
      </c>
      <c r="F1134" s="46" t="s">
        <v>255</v>
      </c>
      <c r="J1134" s="46" t="str">
        <f>IF(I1134="","",_xlfn.LET(_xlpm.x,VLOOKUP(I1134,'2026-01-09_taxon-match'!$A$2:$N$81,4,FALSE),IF(_xlpm.x=0,"",_xlpm.x)))</f>
        <v/>
      </c>
      <c r="L1134" s="46" t="str">
        <f>IF(I1134="","",_xlfn.LET(_xlpm.x,VLOOKUP(I1134,'2026-01-09_taxon-match'!$A$2:$N$81,3,FALSE),IF(_xlpm.x=0,"",_xlpm.x)))</f>
        <v/>
      </c>
      <c r="M1134" s="46" t="str">
        <f>IF($I1134="","",_xlfn.LET(_xlpm.x,VLOOKUP($I1134,'2026-01-09_taxon-match'!$A$2:$N$81,5,FALSE),IF(_xlpm.x=0,"",_xlpm.x)))</f>
        <v/>
      </c>
      <c r="N1134" s="46" t="str">
        <f>IF($I1134="","",_xlfn.LET(_xlpm.x,VLOOKUP($I1134,'2026-01-09_taxon-match'!$A$2:$N$81,6,FALSE),IF(_xlpm.x=0,"",_xlpm.x)))</f>
        <v/>
      </c>
      <c r="O1134" s="46" t="str">
        <f>IF($I1134="","",_xlfn.LET(_xlpm.x,VLOOKUP($I1134,'2026-01-09_taxon-match'!$A$2:$N$81,7,FALSE),IF(_xlpm.x=0,"",_xlpm.x)))</f>
        <v/>
      </c>
      <c r="P1134" s="46" t="str">
        <f>IF($I1134="","",_xlfn.LET(_xlpm.x,VLOOKUP($I1134,'2026-01-09_taxon-match'!$A$2:$N$81,8,FALSE),IF(_xlpm.x=0,"",_xlpm.x)))</f>
        <v/>
      </c>
      <c r="Q1134" s="46" t="str">
        <f>IF($I1134="","",_xlfn.LET(_xlpm.x,VLOOKUP($I1134,'2026-01-09_taxon-match'!$A$2:$N$81,9,FALSE),IF(_xlpm.x=0,"",_xlpm.x)))</f>
        <v/>
      </c>
      <c r="R1134" s="46" t="str">
        <f>IF($I1134="","",_xlfn.LET(_xlpm.x,VLOOKUP($I1134,'2026-01-09_taxon-match'!$A$2:$N$81,10,FALSE),IF(_xlpm.x=0,"",_xlpm.x)))</f>
        <v/>
      </c>
      <c r="S1134" s="46" t="str">
        <f>IF($I1134="","",_xlfn.LET(_xlpm.x,VLOOKUP($I1134,'2026-01-09_taxon-match'!$A$2:$N$81,11,FALSE),IF(_xlpm.x=0,"",_xlpm.x)))</f>
        <v/>
      </c>
      <c r="T1134" s="46" t="str">
        <f>IF($I1134="","",_xlfn.LET(_xlpm.x,VLOOKUP($I1134,'2026-01-09_taxon-match'!$A$2:$N$81,13,FALSE),IF(_xlpm.x=0,"",_xlpm.x)))</f>
        <v/>
      </c>
      <c r="V1134" t="s">
        <v>39</v>
      </c>
      <c r="W1134" t="s">
        <v>46</v>
      </c>
      <c r="Y1134" s="46" t="str">
        <f>IF(V1134="","",_xlfn.LET(_xlpm.x,VLOOKUP(V1134,'Drop-down_menus'!$D$2:$E$13,2,FALSE),IF(_xlpm.x=0,"",_xlpm.x)))</f>
        <v>https://orcid.org/0009-0002-6669-2911</v>
      </c>
      <c r="Z1134" s="46" t="str">
        <f>IF(W1134="","",_xlfn.LET(_xlpm.x,VLOOKUP(W1134,'Drop-down_menus'!$D$2:$E$13,2,FALSE),IF(_xlpm.x=0,"",_xlpm.x)))</f>
        <v>https://orcid.org/0000-0003-0502-8101</v>
      </c>
      <c r="AA1134" s="46" t="str">
        <f>IF(X1134="","",_xlfn.LET(_xlpm.x,VLOOKUP(X1134,'Drop-down_menus'!$D$2:$E$13,2,FALSE),IF(_xlpm.x=0,"",_xlpm.x)))</f>
        <v/>
      </c>
      <c r="AC1134" s="46" t="s">
        <v>356</v>
      </c>
      <c r="AD1134" s="46" t="s">
        <v>506</v>
      </c>
    </row>
    <row r="1135" spans="2:30" ht="15" customHeight="1">
      <c r="B1135" s="46">
        <v>1123</v>
      </c>
      <c r="C1135" s="46" t="s">
        <v>133</v>
      </c>
      <c r="D1135" s="46" t="b">
        <f>COUNTIF(Events!$B$2:$B$171, C1135) &gt; 0</f>
        <v>1</v>
      </c>
      <c r="E1135" s="46" t="s">
        <v>215</v>
      </c>
      <c r="F1135" s="15" t="s">
        <v>1082</v>
      </c>
      <c r="J1135" s="46" t="str">
        <f>IF(I1135="","",_xlfn.LET(_xlpm.x,VLOOKUP(I1135,'2026-01-09_taxon-match'!$A$2:$N$81,4,FALSE),IF(_xlpm.x=0,"",_xlpm.x)))</f>
        <v/>
      </c>
      <c r="L1135" s="46" t="str">
        <f>IF(I1135="","",_xlfn.LET(_xlpm.x,VLOOKUP(I1135,'2026-01-09_taxon-match'!$A$2:$N$81,3,FALSE),IF(_xlpm.x=0,"",_xlpm.x)))</f>
        <v/>
      </c>
      <c r="M1135" s="46" t="str">
        <f>IF($I1135="","",_xlfn.LET(_xlpm.x,VLOOKUP($I1135,'2026-01-09_taxon-match'!$A$2:$N$81,5,FALSE),IF(_xlpm.x=0,"",_xlpm.x)))</f>
        <v/>
      </c>
      <c r="N1135" s="46" t="str">
        <f>IF($I1135="","",_xlfn.LET(_xlpm.x,VLOOKUP($I1135,'2026-01-09_taxon-match'!$A$2:$N$81,6,FALSE),IF(_xlpm.x=0,"",_xlpm.x)))</f>
        <v/>
      </c>
      <c r="O1135" s="46" t="str">
        <f>IF($I1135="","",_xlfn.LET(_xlpm.x,VLOOKUP($I1135,'2026-01-09_taxon-match'!$A$2:$N$81,7,FALSE),IF(_xlpm.x=0,"",_xlpm.x)))</f>
        <v/>
      </c>
      <c r="P1135" s="46" t="str">
        <f>IF($I1135="","",_xlfn.LET(_xlpm.x,VLOOKUP($I1135,'2026-01-09_taxon-match'!$A$2:$N$81,8,FALSE),IF(_xlpm.x=0,"",_xlpm.x)))</f>
        <v/>
      </c>
      <c r="Q1135" s="46" t="str">
        <f>IF($I1135="","",_xlfn.LET(_xlpm.x,VLOOKUP($I1135,'2026-01-09_taxon-match'!$A$2:$N$81,9,FALSE),IF(_xlpm.x=0,"",_xlpm.x)))</f>
        <v/>
      </c>
      <c r="R1135" s="46" t="str">
        <f>IF($I1135="","",_xlfn.LET(_xlpm.x,VLOOKUP($I1135,'2026-01-09_taxon-match'!$A$2:$N$81,10,FALSE),IF(_xlpm.x=0,"",_xlpm.x)))</f>
        <v/>
      </c>
      <c r="S1135" s="46" t="str">
        <f>IF($I1135="","",_xlfn.LET(_xlpm.x,VLOOKUP($I1135,'2026-01-09_taxon-match'!$A$2:$N$81,11,FALSE),IF(_xlpm.x=0,"",_xlpm.x)))</f>
        <v/>
      </c>
      <c r="T1135" s="46" t="str">
        <f>IF($I1135="","",_xlfn.LET(_xlpm.x,VLOOKUP($I1135,'2026-01-09_taxon-match'!$A$2:$N$81,13,FALSE),IF(_xlpm.x=0,"",_xlpm.x)))</f>
        <v/>
      </c>
      <c r="V1135" t="s">
        <v>39</v>
      </c>
      <c r="W1135" t="s">
        <v>46</v>
      </c>
      <c r="Y1135" s="46" t="str">
        <f>IF(V1135="","",_xlfn.LET(_xlpm.x,VLOOKUP(V1135,'Drop-down_menus'!$D$2:$E$13,2,FALSE),IF(_xlpm.x=0,"",_xlpm.x)))</f>
        <v>https://orcid.org/0009-0002-6669-2911</v>
      </c>
      <c r="Z1135" s="46" t="str">
        <f>IF(W1135="","",_xlfn.LET(_xlpm.x,VLOOKUP(W1135,'Drop-down_menus'!$D$2:$E$13,2,FALSE),IF(_xlpm.x=0,"",_xlpm.x)))</f>
        <v>https://orcid.org/0000-0003-0502-8101</v>
      </c>
      <c r="AA1135" s="46" t="str">
        <f>IF(X1135="","",_xlfn.LET(_xlpm.x,VLOOKUP(X1135,'Drop-down_menus'!$D$2:$E$13,2,FALSE),IF(_xlpm.x=0,"",_xlpm.x)))</f>
        <v/>
      </c>
      <c r="AC1135" s="46" t="s">
        <v>356</v>
      </c>
      <c r="AD1135" s="46" t="s">
        <v>506</v>
      </c>
    </row>
    <row r="1136" spans="2:30" ht="15" customHeight="1">
      <c r="B1136" s="46">
        <v>1124</v>
      </c>
      <c r="C1136" s="46" t="s">
        <v>133</v>
      </c>
      <c r="D1136" s="46" t="b">
        <f>COUNTIF(Events!$B$2:$B$171, C1136) &gt; 0</f>
        <v>1</v>
      </c>
      <c r="E1136" s="46" t="s">
        <v>215</v>
      </c>
      <c r="F1136" s="46" t="s">
        <v>219</v>
      </c>
      <c r="J1136" s="46" t="str">
        <f>IF(I1136="","",_xlfn.LET(_xlpm.x,VLOOKUP(I1136,'2026-01-09_taxon-match'!$A$2:$N$81,4,FALSE),IF(_xlpm.x=0,"",_xlpm.x)))</f>
        <v/>
      </c>
      <c r="L1136" s="46" t="str">
        <f>IF(I1136="","",_xlfn.LET(_xlpm.x,VLOOKUP(I1136,'2026-01-09_taxon-match'!$A$2:$N$81,3,FALSE),IF(_xlpm.x=0,"",_xlpm.x)))</f>
        <v/>
      </c>
      <c r="M1136" s="46" t="str">
        <f>IF($I1136="","",_xlfn.LET(_xlpm.x,VLOOKUP($I1136,'2026-01-09_taxon-match'!$A$2:$N$81,5,FALSE),IF(_xlpm.x=0,"",_xlpm.x)))</f>
        <v/>
      </c>
      <c r="N1136" s="46" t="str">
        <f>IF($I1136="","",_xlfn.LET(_xlpm.x,VLOOKUP($I1136,'2026-01-09_taxon-match'!$A$2:$N$81,6,FALSE),IF(_xlpm.x=0,"",_xlpm.x)))</f>
        <v/>
      </c>
      <c r="O1136" s="46" t="str">
        <f>IF($I1136="","",_xlfn.LET(_xlpm.x,VLOOKUP($I1136,'2026-01-09_taxon-match'!$A$2:$N$81,7,FALSE),IF(_xlpm.x=0,"",_xlpm.x)))</f>
        <v/>
      </c>
      <c r="P1136" s="46" t="str">
        <f>IF($I1136="","",_xlfn.LET(_xlpm.x,VLOOKUP($I1136,'2026-01-09_taxon-match'!$A$2:$N$81,8,FALSE),IF(_xlpm.x=0,"",_xlpm.x)))</f>
        <v/>
      </c>
      <c r="Q1136" s="46" t="str">
        <f>IF($I1136="","",_xlfn.LET(_xlpm.x,VLOOKUP($I1136,'2026-01-09_taxon-match'!$A$2:$N$81,9,FALSE),IF(_xlpm.x=0,"",_xlpm.x)))</f>
        <v/>
      </c>
      <c r="R1136" s="46" t="str">
        <f>IF($I1136="","",_xlfn.LET(_xlpm.x,VLOOKUP($I1136,'2026-01-09_taxon-match'!$A$2:$N$81,10,FALSE),IF(_xlpm.x=0,"",_xlpm.x)))</f>
        <v/>
      </c>
      <c r="S1136" s="46" t="str">
        <f>IF($I1136="","",_xlfn.LET(_xlpm.x,VLOOKUP($I1136,'2026-01-09_taxon-match'!$A$2:$N$81,11,FALSE),IF(_xlpm.x=0,"",_xlpm.x)))</f>
        <v/>
      </c>
      <c r="T1136" s="46" t="str">
        <f>IF($I1136="","",_xlfn.LET(_xlpm.x,VLOOKUP($I1136,'2026-01-09_taxon-match'!$A$2:$N$81,13,FALSE),IF(_xlpm.x=0,"",_xlpm.x)))</f>
        <v/>
      </c>
      <c r="V1136" t="s">
        <v>39</v>
      </c>
      <c r="W1136" t="s">
        <v>46</v>
      </c>
      <c r="Y1136" s="46" t="str">
        <f>IF(V1136="","",_xlfn.LET(_xlpm.x,VLOOKUP(V1136,'Drop-down_menus'!$D$2:$E$13,2,FALSE),IF(_xlpm.x=0,"",_xlpm.x)))</f>
        <v>https://orcid.org/0009-0002-6669-2911</v>
      </c>
      <c r="Z1136" s="46" t="str">
        <f>IF(W1136="","",_xlfn.LET(_xlpm.x,VLOOKUP(W1136,'Drop-down_menus'!$D$2:$E$13,2,FALSE),IF(_xlpm.x=0,"",_xlpm.x)))</f>
        <v>https://orcid.org/0000-0003-0502-8101</v>
      </c>
      <c r="AA1136" s="46" t="str">
        <f>IF(X1136="","",_xlfn.LET(_xlpm.x,VLOOKUP(X1136,'Drop-down_menus'!$D$2:$E$13,2,FALSE),IF(_xlpm.x=0,"",_xlpm.x)))</f>
        <v/>
      </c>
      <c r="AC1136" s="46" t="s">
        <v>356</v>
      </c>
      <c r="AD1136" s="46" t="s">
        <v>506</v>
      </c>
    </row>
    <row r="1137" spans="2:34" ht="15" customHeight="1">
      <c r="B1137" s="46">
        <v>1125</v>
      </c>
      <c r="C1137" s="46" t="s">
        <v>133</v>
      </c>
      <c r="D1137" s="46" t="b">
        <f>COUNTIF(Events!$B$2:$B$171, C1137) &gt; 0</f>
        <v>1</v>
      </c>
      <c r="E1137" s="46" t="s">
        <v>215</v>
      </c>
      <c r="F1137" s="46" t="s">
        <v>504</v>
      </c>
      <c r="J1137" s="46" t="str">
        <f>IF(I1137="","",_xlfn.LET(_xlpm.x,VLOOKUP(I1137,'2026-01-09_taxon-match'!$A$2:$N$81,4,FALSE),IF(_xlpm.x=0,"",_xlpm.x)))</f>
        <v/>
      </c>
      <c r="L1137" s="46" t="str">
        <f>IF(I1137="","",_xlfn.LET(_xlpm.x,VLOOKUP(I1137,'2026-01-09_taxon-match'!$A$2:$N$81,3,FALSE),IF(_xlpm.x=0,"",_xlpm.x)))</f>
        <v/>
      </c>
      <c r="M1137" s="46" t="str">
        <f>IF($I1137="","",_xlfn.LET(_xlpm.x,VLOOKUP($I1137,'2026-01-09_taxon-match'!$A$2:$N$81,5,FALSE),IF(_xlpm.x=0,"",_xlpm.x)))</f>
        <v/>
      </c>
      <c r="N1137" s="46" t="str">
        <f>IF($I1137="","",_xlfn.LET(_xlpm.x,VLOOKUP($I1137,'2026-01-09_taxon-match'!$A$2:$N$81,6,FALSE),IF(_xlpm.x=0,"",_xlpm.x)))</f>
        <v/>
      </c>
      <c r="O1137" s="46" t="str">
        <f>IF($I1137="","",_xlfn.LET(_xlpm.x,VLOOKUP($I1137,'2026-01-09_taxon-match'!$A$2:$N$81,7,FALSE),IF(_xlpm.x=0,"",_xlpm.x)))</f>
        <v/>
      </c>
      <c r="P1137" s="46" t="str">
        <f>IF($I1137="","",_xlfn.LET(_xlpm.x,VLOOKUP($I1137,'2026-01-09_taxon-match'!$A$2:$N$81,8,FALSE),IF(_xlpm.x=0,"",_xlpm.x)))</f>
        <v/>
      </c>
      <c r="Q1137" s="46" t="str">
        <f>IF($I1137="","",_xlfn.LET(_xlpm.x,VLOOKUP($I1137,'2026-01-09_taxon-match'!$A$2:$N$81,9,FALSE),IF(_xlpm.x=0,"",_xlpm.x)))</f>
        <v/>
      </c>
      <c r="R1137" s="46" t="str">
        <f>IF($I1137="","",_xlfn.LET(_xlpm.x,VLOOKUP($I1137,'2026-01-09_taxon-match'!$A$2:$N$81,10,FALSE),IF(_xlpm.x=0,"",_xlpm.x)))</f>
        <v/>
      </c>
      <c r="S1137" s="46" t="str">
        <f>IF($I1137="","",_xlfn.LET(_xlpm.x,VLOOKUP($I1137,'2026-01-09_taxon-match'!$A$2:$N$81,11,FALSE),IF(_xlpm.x=0,"",_xlpm.x)))</f>
        <v/>
      </c>
      <c r="T1137" s="46" t="str">
        <f>IF($I1137="","",_xlfn.LET(_xlpm.x,VLOOKUP($I1137,'2026-01-09_taxon-match'!$A$2:$N$81,13,FALSE),IF(_xlpm.x=0,"",_xlpm.x)))</f>
        <v/>
      </c>
      <c r="V1137" t="s">
        <v>39</v>
      </c>
      <c r="W1137" t="s">
        <v>46</v>
      </c>
      <c r="Y1137" s="46" t="str">
        <f>IF(V1137="","",_xlfn.LET(_xlpm.x,VLOOKUP(V1137,'Drop-down_menus'!$D$2:$E$13,2,FALSE),IF(_xlpm.x=0,"",_xlpm.x)))</f>
        <v>https://orcid.org/0009-0002-6669-2911</v>
      </c>
      <c r="Z1137" s="46" t="str">
        <f>IF(W1137="","",_xlfn.LET(_xlpm.x,VLOOKUP(W1137,'Drop-down_menus'!$D$2:$E$13,2,FALSE),IF(_xlpm.x=0,"",_xlpm.x)))</f>
        <v>https://orcid.org/0000-0003-0502-8101</v>
      </c>
      <c r="AA1137" s="46" t="str">
        <f>IF(X1137="","",_xlfn.LET(_xlpm.x,VLOOKUP(X1137,'Drop-down_menus'!$D$2:$E$13,2,FALSE),IF(_xlpm.x=0,"",_xlpm.x)))</f>
        <v/>
      </c>
      <c r="AC1137" s="46" t="s">
        <v>389</v>
      </c>
      <c r="AD1137" s="46" t="s">
        <v>506</v>
      </c>
    </row>
    <row r="1138" spans="2:34" ht="15" customHeight="1">
      <c r="B1138" s="46">
        <v>1126</v>
      </c>
      <c r="C1138" s="46" t="s">
        <v>133</v>
      </c>
      <c r="D1138" s="46" t="b">
        <f>COUNTIF(Events!$B$2:$B$171, C1138) &gt; 0</f>
        <v>1</v>
      </c>
      <c r="E1138" s="46" t="s">
        <v>215</v>
      </c>
      <c r="F1138" s="46" t="s">
        <v>507</v>
      </c>
      <c r="J1138" s="46" t="str">
        <f>IF(I1138="","",_xlfn.LET(_xlpm.x,VLOOKUP(I1138,'2026-01-09_taxon-match'!$A$2:$N$81,4,FALSE),IF(_xlpm.x=0,"",_xlpm.x)))</f>
        <v/>
      </c>
      <c r="L1138" s="46" t="str">
        <f>IF(I1138="","",_xlfn.LET(_xlpm.x,VLOOKUP(I1138,'2026-01-09_taxon-match'!$A$2:$N$81,3,FALSE),IF(_xlpm.x=0,"",_xlpm.x)))</f>
        <v/>
      </c>
      <c r="M1138" s="46" t="str">
        <f>IF($I1138="","",_xlfn.LET(_xlpm.x,VLOOKUP($I1138,'2026-01-09_taxon-match'!$A$2:$N$81,5,FALSE),IF(_xlpm.x=0,"",_xlpm.x)))</f>
        <v/>
      </c>
      <c r="N1138" s="46" t="str">
        <f>IF($I1138="","",_xlfn.LET(_xlpm.x,VLOOKUP($I1138,'2026-01-09_taxon-match'!$A$2:$N$81,6,FALSE),IF(_xlpm.x=0,"",_xlpm.x)))</f>
        <v/>
      </c>
      <c r="O1138" s="46" t="str">
        <f>IF($I1138="","",_xlfn.LET(_xlpm.x,VLOOKUP($I1138,'2026-01-09_taxon-match'!$A$2:$N$81,7,FALSE),IF(_xlpm.x=0,"",_xlpm.x)))</f>
        <v/>
      </c>
      <c r="P1138" s="46" t="str">
        <f>IF($I1138="","",_xlfn.LET(_xlpm.x,VLOOKUP($I1138,'2026-01-09_taxon-match'!$A$2:$N$81,8,FALSE),IF(_xlpm.x=0,"",_xlpm.x)))</f>
        <v/>
      </c>
      <c r="Q1138" s="46" t="str">
        <f>IF($I1138="","",_xlfn.LET(_xlpm.x,VLOOKUP($I1138,'2026-01-09_taxon-match'!$A$2:$N$81,9,FALSE),IF(_xlpm.x=0,"",_xlpm.x)))</f>
        <v/>
      </c>
      <c r="R1138" s="46" t="str">
        <f>IF($I1138="","",_xlfn.LET(_xlpm.x,VLOOKUP($I1138,'2026-01-09_taxon-match'!$A$2:$N$81,10,FALSE),IF(_xlpm.x=0,"",_xlpm.x)))</f>
        <v/>
      </c>
      <c r="S1138" s="46" t="str">
        <f>IF($I1138="","",_xlfn.LET(_xlpm.x,VLOOKUP($I1138,'2026-01-09_taxon-match'!$A$2:$N$81,11,FALSE),IF(_xlpm.x=0,"",_xlpm.x)))</f>
        <v/>
      </c>
      <c r="T1138" s="46" t="str">
        <f>IF($I1138="","",_xlfn.LET(_xlpm.x,VLOOKUP($I1138,'2026-01-09_taxon-match'!$A$2:$N$81,13,FALSE),IF(_xlpm.x=0,"",_xlpm.x)))</f>
        <v/>
      </c>
      <c r="V1138" t="s">
        <v>39</v>
      </c>
      <c r="W1138" t="s">
        <v>46</v>
      </c>
      <c r="Y1138" s="46" t="str">
        <f>IF(V1138="","",_xlfn.LET(_xlpm.x,VLOOKUP(V1138,'Drop-down_menus'!$D$2:$E$13,2,FALSE),IF(_xlpm.x=0,"",_xlpm.x)))</f>
        <v>https://orcid.org/0009-0002-6669-2911</v>
      </c>
      <c r="Z1138" s="46" t="str">
        <f>IF(W1138="","",_xlfn.LET(_xlpm.x,VLOOKUP(W1138,'Drop-down_menus'!$D$2:$E$13,2,FALSE),IF(_xlpm.x=0,"",_xlpm.x)))</f>
        <v>https://orcid.org/0000-0003-0502-8101</v>
      </c>
      <c r="AA1138" s="46" t="str">
        <f>IF(X1138="","",_xlfn.LET(_xlpm.x,VLOOKUP(X1138,'Drop-down_menus'!$D$2:$E$13,2,FALSE),IF(_xlpm.x=0,"",_xlpm.x)))</f>
        <v/>
      </c>
      <c r="AC1138" s="46" t="s">
        <v>278</v>
      </c>
      <c r="AD1138" s="46" t="s">
        <v>503</v>
      </c>
    </row>
    <row r="1139" spans="2:34" ht="15" customHeight="1">
      <c r="B1139" s="46">
        <v>1127</v>
      </c>
      <c r="C1139" s="46" t="s">
        <v>133</v>
      </c>
      <c r="D1139" s="46" t="b">
        <f>COUNTIF(Events!$B$2:$B$171, C1139) &gt; 0</f>
        <v>1</v>
      </c>
      <c r="E1139" s="46" t="s">
        <v>215</v>
      </c>
      <c r="F1139" s="46" t="s">
        <v>1076</v>
      </c>
      <c r="J1139" s="46" t="str">
        <f>IF(I1139="","",_xlfn.LET(_xlpm.x,VLOOKUP(I1139,'2026-01-09_taxon-match'!$A$2:$N$81,4,FALSE),IF(_xlpm.x=0,"",_xlpm.x)))</f>
        <v/>
      </c>
      <c r="L1139" s="46" t="str">
        <f>IF(I1139="","",_xlfn.LET(_xlpm.x,VLOOKUP(I1139,'2026-01-09_taxon-match'!$A$2:$N$81,3,FALSE),IF(_xlpm.x=0,"",_xlpm.x)))</f>
        <v/>
      </c>
      <c r="M1139" s="46" t="str">
        <f>IF($I1139="","",_xlfn.LET(_xlpm.x,VLOOKUP($I1139,'2026-01-09_taxon-match'!$A$2:$N$81,5,FALSE),IF(_xlpm.x=0,"",_xlpm.x)))</f>
        <v/>
      </c>
      <c r="N1139" s="46" t="str">
        <f>IF($I1139="","",_xlfn.LET(_xlpm.x,VLOOKUP($I1139,'2026-01-09_taxon-match'!$A$2:$N$81,6,FALSE),IF(_xlpm.x=0,"",_xlpm.x)))</f>
        <v/>
      </c>
      <c r="O1139" s="46" t="str">
        <f>IF($I1139="","",_xlfn.LET(_xlpm.x,VLOOKUP($I1139,'2026-01-09_taxon-match'!$A$2:$N$81,7,FALSE),IF(_xlpm.x=0,"",_xlpm.x)))</f>
        <v/>
      </c>
      <c r="P1139" s="46" t="str">
        <f>IF($I1139="","",_xlfn.LET(_xlpm.x,VLOOKUP($I1139,'2026-01-09_taxon-match'!$A$2:$N$81,8,FALSE),IF(_xlpm.x=0,"",_xlpm.x)))</f>
        <v/>
      </c>
      <c r="Q1139" s="46" t="str">
        <f>IF($I1139="","",_xlfn.LET(_xlpm.x,VLOOKUP($I1139,'2026-01-09_taxon-match'!$A$2:$N$81,9,FALSE),IF(_xlpm.x=0,"",_xlpm.x)))</f>
        <v/>
      </c>
      <c r="R1139" s="46" t="str">
        <f>IF($I1139="","",_xlfn.LET(_xlpm.x,VLOOKUP($I1139,'2026-01-09_taxon-match'!$A$2:$N$81,10,FALSE),IF(_xlpm.x=0,"",_xlpm.x)))</f>
        <v/>
      </c>
      <c r="S1139" s="46" t="str">
        <f>IF($I1139="","",_xlfn.LET(_xlpm.x,VLOOKUP($I1139,'2026-01-09_taxon-match'!$A$2:$N$81,11,FALSE),IF(_xlpm.x=0,"",_xlpm.x)))</f>
        <v/>
      </c>
      <c r="T1139" s="46" t="str">
        <f>IF($I1139="","",_xlfn.LET(_xlpm.x,VLOOKUP($I1139,'2026-01-09_taxon-match'!$A$2:$N$81,13,FALSE),IF(_xlpm.x=0,"",_xlpm.x)))</f>
        <v/>
      </c>
      <c r="V1139" t="s">
        <v>39</v>
      </c>
      <c r="W1139" t="s">
        <v>46</v>
      </c>
      <c r="Y1139" s="46" t="str">
        <f>IF(V1139="","",_xlfn.LET(_xlpm.x,VLOOKUP(V1139,'Drop-down_menus'!$D$2:$E$13,2,FALSE),IF(_xlpm.x=0,"",_xlpm.x)))</f>
        <v>https://orcid.org/0009-0002-6669-2911</v>
      </c>
      <c r="Z1139" s="46" t="str">
        <f>IF(W1139="","",_xlfn.LET(_xlpm.x,VLOOKUP(W1139,'Drop-down_menus'!$D$2:$E$13,2,FALSE),IF(_xlpm.x=0,"",_xlpm.x)))</f>
        <v>https://orcid.org/0000-0003-0502-8101</v>
      </c>
      <c r="AA1139" s="46" t="str">
        <f>IF(X1139="","",_xlfn.LET(_xlpm.x,VLOOKUP(X1139,'Drop-down_menus'!$D$2:$E$13,2,FALSE),IF(_xlpm.x=0,"",_xlpm.x)))</f>
        <v/>
      </c>
      <c r="AC1139" s="46" t="s">
        <v>278</v>
      </c>
      <c r="AD1139" s="46" t="s">
        <v>503</v>
      </c>
    </row>
    <row r="1140" spans="2:34" ht="15" customHeight="1">
      <c r="B1140" s="46">
        <v>1128</v>
      </c>
      <c r="C1140" s="46" t="s">
        <v>133</v>
      </c>
      <c r="D1140" s="46" t="b">
        <f>COUNTIF(Events!$B$2:$B$171, C1140) &gt; 0</f>
        <v>1</v>
      </c>
      <c r="E1140" s="46" t="s">
        <v>215</v>
      </c>
      <c r="F1140" s="46" t="s">
        <v>507</v>
      </c>
      <c r="J1140" s="46" t="str">
        <f>IF(I1140="","",_xlfn.LET(_xlpm.x,VLOOKUP(I1140,'2026-01-09_taxon-match'!$A$2:$N$81,4,FALSE),IF(_xlpm.x=0,"",_xlpm.x)))</f>
        <v/>
      </c>
      <c r="L1140" s="46" t="str">
        <f>IF(I1140="","",_xlfn.LET(_xlpm.x,VLOOKUP(I1140,'2026-01-09_taxon-match'!$A$2:$N$81,3,FALSE),IF(_xlpm.x=0,"",_xlpm.x)))</f>
        <v/>
      </c>
      <c r="M1140" s="46" t="str">
        <f>IF($I1140="","",_xlfn.LET(_xlpm.x,VLOOKUP($I1140,'2026-01-09_taxon-match'!$A$2:$N$81,5,FALSE),IF(_xlpm.x=0,"",_xlpm.x)))</f>
        <v/>
      </c>
      <c r="N1140" s="46" t="str">
        <f>IF($I1140="","",_xlfn.LET(_xlpm.x,VLOOKUP($I1140,'2026-01-09_taxon-match'!$A$2:$N$81,6,FALSE),IF(_xlpm.x=0,"",_xlpm.x)))</f>
        <v/>
      </c>
      <c r="O1140" s="46" t="str">
        <f>IF($I1140="","",_xlfn.LET(_xlpm.x,VLOOKUP($I1140,'2026-01-09_taxon-match'!$A$2:$N$81,7,FALSE),IF(_xlpm.x=0,"",_xlpm.x)))</f>
        <v/>
      </c>
      <c r="P1140" s="46" t="str">
        <f>IF($I1140="","",_xlfn.LET(_xlpm.x,VLOOKUP($I1140,'2026-01-09_taxon-match'!$A$2:$N$81,8,FALSE),IF(_xlpm.x=0,"",_xlpm.x)))</f>
        <v/>
      </c>
      <c r="Q1140" s="46" t="str">
        <f>IF($I1140="","",_xlfn.LET(_xlpm.x,VLOOKUP($I1140,'2026-01-09_taxon-match'!$A$2:$N$81,9,FALSE),IF(_xlpm.x=0,"",_xlpm.x)))</f>
        <v/>
      </c>
      <c r="R1140" s="46" t="str">
        <f>IF($I1140="","",_xlfn.LET(_xlpm.x,VLOOKUP($I1140,'2026-01-09_taxon-match'!$A$2:$N$81,10,FALSE),IF(_xlpm.x=0,"",_xlpm.x)))</f>
        <v/>
      </c>
      <c r="S1140" s="46" t="str">
        <f>IF($I1140="","",_xlfn.LET(_xlpm.x,VLOOKUP($I1140,'2026-01-09_taxon-match'!$A$2:$N$81,11,FALSE),IF(_xlpm.x=0,"",_xlpm.x)))</f>
        <v/>
      </c>
      <c r="T1140" s="46" t="str">
        <f>IF($I1140="","",_xlfn.LET(_xlpm.x,VLOOKUP($I1140,'2026-01-09_taxon-match'!$A$2:$N$81,13,FALSE),IF(_xlpm.x=0,"",_xlpm.x)))</f>
        <v/>
      </c>
      <c r="V1140" t="s">
        <v>39</v>
      </c>
      <c r="W1140" t="s">
        <v>46</v>
      </c>
      <c r="Y1140" s="46" t="str">
        <f>IF(V1140="","",_xlfn.LET(_xlpm.x,VLOOKUP(V1140,'Drop-down_menus'!$D$2:$E$13,2,FALSE),IF(_xlpm.x=0,"",_xlpm.x)))</f>
        <v>https://orcid.org/0009-0002-6669-2911</v>
      </c>
      <c r="Z1140" s="46" t="str">
        <f>IF(W1140="","",_xlfn.LET(_xlpm.x,VLOOKUP(W1140,'Drop-down_menus'!$D$2:$E$13,2,FALSE),IF(_xlpm.x=0,"",_xlpm.x)))</f>
        <v>https://orcid.org/0000-0003-0502-8101</v>
      </c>
      <c r="AA1140" s="46" t="str">
        <f>IF(X1140="","",_xlfn.LET(_xlpm.x,VLOOKUP(X1140,'Drop-down_menus'!$D$2:$E$13,2,FALSE),IF(_xlpm.x=0,"",_xlpm.x)))</f>
        <v/>
      </c>
      <c r="AC1140" s="46" t="s">
        <v>278</v>
      </c>
      <c r="AD1140" s="46" t="s">
        <v>505</v>
      </c>
    </row>
    <row r="1141" spans="2:34" ht="15" customHeight="1">
      <c r="B1141" s="46">
        <v>1129</v>
      </c>
      <c r="C1141" s="46" t="s">
        <v>133</v>
      </c>
      <c r="D1141" s="46" t="b">
        <f>COUNTIF(Events!$B$2:$B$171, C1141) &gt; 0</f>
        <v>1</v>
      </c>
      <c r="E1141" s="46" t="s">
        <v>215</v>
      </c>
      <c r="F1141" s="46" t="s">
        <v>1076</v>
      </c>
      <c r="J1141" s="46" t="str">
        <f>IF(I1141="","",_xlfn.LET(_xlpm.x,VLOOKUP(I1141,'2026-01-09_taxon-match'!$A$2:$N$81,4,FALSE),IF(_xlpm.x=0,"",_xlpm.x)))</f>
        <v/>
      </c>
      <c r="L1141" s="46" t="str">
        <f>IF(I1141="","",_xlfn.LET(_xlpm.x,VLOOKUP(I1141,'2026-01-09_taxon-match'!$A$2:$N$81,3,FALSE),IF(_xlpm.x=0,"",_xlpm.x)))</f>
        <v/>
      </c>
      <c r="M1141" s="46" t="str">
        <f>IF($I1141="","",_xlfn.LET(_xlpm.x,VLOOKUP($I1141,'2026-01-09_taxon-match'!$A$2:$N$81,5,FALSE),IF(_xlpm.x=0,"",_xlpm.x)))</f>
        <v/>
      </c>
      <c r="N1141" s="46" t="str">
        <f>IF($I1141="","",_xlfn.LET(_xlpm.x,VLOOKUP($I1141,'2026-01-09_taxon-match'!$A$2:$N$81,6,FALSE),IF(_xlpm.x=0,"",_xlpm.x)))</f>
        <v/>
      </c>
      <c r="O1141" s="46" t="str">
        <f>IF($I1141="","",_xlfn.LET(_xlpm.x,VLOOKUP($I1141,'2026-01-09_taxon-match'!$A$2:$N$81,7,FALSE),IF(_xlpm.x=0,"",_xlpm.x)))</f>
        <v/>
      </c>
      <c r="P1141" s="46" t="str">
        <f>IF($I1141="","",_xlfn.LET(_xlpm.x,VLOOKUP($I1141,'2026-01-09_taxon-match'!$A$2:$N$81,8,FALSE),IF(_xlpm.x=0,"",_xlpm.x)))</f>
        <v/>
      </c>
      <c r="Q1141" s="46" t="str">
        <f>IF($I1141="","",_xlfn.LET(_xlpm.x,VLOOKUP($I1141,'2026-01-09_taxon-match'!$A$2:$N$81,9,FALSE),IF(_xlpm.x=0,"",_xlpm.x)))</f>
        <v/>
      </c>
      <c r="R1141" s="46" t="str">
        <f>IF($I1141="","",_xlfn.LET(_xlpm.x,VLOOKUP($I1141,'2026-01-09_taxon-match'!$A$2:$N$81,10,FALSE),IF(_xlpm.x=0,"",_xlpm.x)))</f>
        <v/>
      </c>
      <c r="S1141" s="46" t="str">
        <f>IF($I1141="","",_xlfn.LET(_xlpm.x,VLOOKUP($I1141,'2026-01-09_taxon-match'!$A$2:$N$81,11,FALSE),IF(_xlpm.x=0,"",_xlpm.x)))</f>
        <v/>
      </c>
      <c r="T1141" s="46" t="str">
        <f>IF($I1141="","",_xlfn.LET(_xlpm.x,VLOOKUP($I1141,'2026-01-09_taxon-match'!$A$2:$N$81,13,FALSE),IF(_xlpm.x=0,"",_xlpm.x)))</f>
        <v/>
      </c>
      <c r="V1141" t="s">
        <v>39</v>
      </c>
      <c r="W1141" t="s">
        <v>46</v>
      </c>
      <c r="Y1141" s="46" t="str">
        <f>IF(V1141="","",_xlfn.LET(_xlpm.x,VLOOKUP(V1141,'Drop-down_menus'!$D$2:$E$13,2,FALSE),IF(_xlpm.x=0,"",_xlpm.x)))</f>
        <v>https://orcid.org/0009-0002-6669-2911</v>
      </c>
      <c r="Z1141" s="46" t="str">
        <f>IF(W1141="","",_xlfn.LET(_xlpm.x,VLOOKUP(W1141,'Drop-down_menus'!$D$2:$E$13,2,FALSE),IF(_xlpm.x=0,"",_xlpm.x)))</f>
        <v>https://orcid.org/0000-0003-0502-8101</v>
      </c>
      <c r="AA1141" s="46" t="str">
        <f>IF(X1141="","",_xlfn.LET(_xlpm.x,VLOOKUP(X1141,'Drop-down_menus'!$D$2:$E$13,2,FALSE),IF(_xlpm.x=0,"",_xlpm.x)))</f>
        <v/>
      </c>
      <c r="AC1141" s="46" t="s">
        <v>278</v>
      </c>
      <c r="AD1141" s="46" t="s">
        <v>505</v>
      </c>
    </row>
    <row r="1142" spans="2:34" ht="15" customHeight="1">
      <c r="B1142" s="46">
        <v>1130</v>
      </c>
      <c r="C1142" s="46" t="s">
        <v>133</v>
      </c>
      <c r="D1142" s="46" t="b">
        <f>COUNTIF(Events!$B$2:$B$171, C1142) &gt; 0</f>
        <v>1</v>
      </c>
      <c r="E1142" s="46" t="s">
        <v>215</v>
      </c>
      <c r="F1142" s="46" t="s">
        <v>507</v>
      </c>
      <c r="J1142" s="46" t="str">
        <f>IF(I1142="","",_xlfn.LET(_xlpm.x,VLOOKUP(I1142,'2026-01-09_taxon-match'!$A$2:$N$81,4,FALSE),IF(_xlpm.x=0,"",_xlpm.x)))</f>
        <v/>
      </c>
      <c r="L1142" s="46" t="str">
        <f>IF(I1142="","",_xlfn.LET(_xlpm.x,VLOOKUP(I1142,'2026-01-09_taxon-match'!$A$2:$N$81,3,FALSE),IF(_xlpm.x=0,"",_xlpm.x)))</f>
        <v/>
      </c>
      <c r="M1142" s="46" t="str">
        <f>IF($I1142="","",_xlfn.LET(_xlpm.x,VLOOKUP($I1142,'2026-01-09_taxon-match'!$A$2:$N$81,5,FALSE),IF(_xlpm.x=0,"",_xlpm.x)))</f>
        <v/>
      </c>
      <c r="N1142" s="46" t="str">
        <f>IF($I1142="","",_xlfn.LET(_xlpm.x,VLOOKUP($I1142,'2026-01-09_taxon-match'!$A$2:$N$81,6,FALSE),IF(_xlpm.x=0,"",_xlpm.x)))</f>
        <v/>
      </c>
      <c r="O1142" s="46" t="str">
        <f>IF($I1142="","",_xlfn.LET(_xlpm.x,VLOOKUP($I1142,'2026-01-09_taxon-match'!$A$2:$N$81,7,FALSE),IF(_xlpm.x=0,"",_xlpm.x)))</f>
        <v/>
      </c>
      <c r="P1142" s="46" t="str">
        <f>IF($I1142="","",_xlfn.LET(_xlpm.x,VLOOKUP($I1142,'2026-01-09_taxon-match'!$A$2:$N$81,8,FALSE),IF(_xlpm.x=0,"",_xlpm.x)))</f>
        <v/>
      </c>
      <c r="Q1142" s="46" t="str">
        <f>IF($I1142="","",_xlfn.LET(_xlpm.x,VLOOKUP($I1142,'2026-01-09_taxon-match'!$A$2:$N$81,9,FALSE),IF(_xlpm.x=0,"",_xlpm.x)))</f>
        <v/>
      </c>
      <c r="R1142" s="46" t="str">
        <f>IF($I1142="","",_xlfn.LET(_xlpm.x,VLOOKUP($I1142,'2026-01-09_taxon-match'!$A$2:$N$81,10,FALSE),IF(_xlpm.x=0,"",_xlpm.x)))</f>
        <v/>
      </c>
      <c r="S1142" s="46" t="str">
        <f>IF($I1142="","",_xlfn.LET(_xlpm.x,VLOOKUP($I1142,'2026-01-09_taxon-match'!$A$2:$N$81,11,FALSE),IF(_xlpm.x=0,"",_xlpm.x)))</f>
        <v/>
      </c>
      <c r="T1142" s="46" t="str">
        <f>IF($I1142="","",_xlfn.LET(_xlpm.x,VLOOKUP($I1142,'2026-01-09_taxon-match'!$A$2:$N$81,13,FALSE),IF(_xlpm.x=0,"",_xlpm.x)))</f>
        <v/>
      </c>
      <c r="V1142" t="s">
        <v>39</v>
      </c>
      <c r="W1142" t="s">
        <v>46</v>
      </c>
      <c r="Y1142" s="46" t="str">
        <f>IF(V1142="","",_xlfn.LET(_xlpm.x,VLOOKUP(V1142,'Drop-down_menus'!$D$2:$E$13,2,FALSE),IF(_xlpm.x=0,"",_xlpm.x)))</f>
        <v>https://orcid.org/0009-0002-6669-2911</v>
      </c>
      <c r="Z1142" s="46" t="str">
        <f>IF(W1142="","",_xlfn.LET(_xlpm.x,VLOOKUP(W1142,'Drop-down_menus'!$D$2:$E$13,2,FALSE),IF(_xlpm.x=0,"",_xlpm.x)))</f>
        <v>https://orcid.org/0000-0003-0502-8101</v>
      </c>
      <c r="AA1142" s="46" t="str">
        <f>IF(X1142="","",_xlfn.LET(_xlpm.x,VLOOKUP(X1142,'Drop-down_menus'!$D$2:$E$13,2,FALSE),IF(_xlpm.x=0,"",_xlpm.x)))</f>
        <v/>
      </c>
      <c r="AC1142" s="46" t="s">
        <v>278</v>
      </c>
      <c r="AD1142" s="46" t="s">
        <v>506</v>
      </c>
    </row>
    <row r="1143" spans="2:34" ht="15" customHeight="1">
      <c r="B1143" s="46">
        <v>1131</v>
      </c>
      <c r="C1143" s="46" t="s">
        <v>133</v>
      </c>
      <c r="D1143" s="46" t="b">
        <f>COUNTIF(Events!$B$2:$B$171, C1143) &gt; 0</f>
        <v>1</v>
      </c>
      <c r="E1143" s="46" t="s">
        <v>215</v>
      </c>
      <c r="F1143" s="46" t="s">
        <v>1076</v>
      </c>
      <c r="J1143" s="46" t="str">
        <f>IF(I1143="","",_xlfn.LET(_xlpm.x,VLOOKUP(I1143,'2026-01-09_taxon-match'!$A$2:$N$81,4,FALSE),IF(_xlpm.x=0,"",_xlpm.x)))</f>
        <v/>
      </c>
      <c r="L1143" s="46" t="str">
        <f>IF(I1143="","",_xlfn.LET(_xlpm.x,VLOOKUP(I1143,'2026-01-09_taxon-match'!$A$2:$N$81,3,FALSE),IF(_xlpm.x=0,"",_xlpm.x)))</f>
        <v/>
      </c>
      <c r="M1143" s="46" t="str">
        <f>IF($I1143="","",_xlfn.LET(_xlpm.x,VLOOKUP($I1143,'2026-01-09_taxon-match'!$A$2:$N$81,5,FALSE),IF(_xlpm.x=0,"",_xlpm.x)))</f>
        <v/>
      </c>
      <c r="N1143" s="46" t="str">
        <f>IF($I1143="","",_xlfn.LET(_xlpm.x,VLOOKUP($I1143,'2026-01-09_taxon-match'!$A$2:$N$81,6,FALSE),IF(_xlpm.x=0,"",_xlpm.x)))</f>
        <v/>
      </c>
      <c r="O1143" s="46" t="str">
        <f>IF($I1143="","",_xlfn.LET(_xlpm.x,VLOOKUP($I1143,'2026-01-09_taxon-match'!$A$2:$N$81,7,FALSE),IF(_xlpm.x=0,"",_xlpm.x)))</f>
        <v/>
      </c>
      <c r="P1143" s="46" t="str">
        <f>IF($I1143="","",_xlfn.LET(_xlpm.x,VLOOKUP($I1143,'2026-01-09_taxon-match'!$A$2:$N$81,8,FALSE),IF(_xlpm.x=0,"",_xlpm.x)))</f>
        <v/>
      </c>
      <c r="Q1143" s="46" t="str">
        <f>IF($I1143="","",_xlfn.LET(_xlpm.x,VLOOKUP($I1143,'2026-01-09_taxon-match'!$A$2:$N$81,9,FALSE),IF(_xlpm.x=0,"",_xlpm.x)))</f>
        <v/>
      </c>
      <c r="R1143" s="46" t="str">
        <f>IF($I1143="","",_xlfn.LET(_xlpm.x,VLOOKUP($I1143,'2026-01-09_taxon-match'!$A$2:$N$81,10,FALSE),IF(_xlpm.x=0,"",_xlpm.x)))</f>
        <v/>
      </c>
      <c r="S1143" s="46" t="str">
        <f>IF($I1143="","",_xlfn.LET(_xlpm.x,VLOOKUP($I1143,'2026-01-09_taxon-match'!$A$2:$N$81,11,FALSE),IF(_xlpm.x=0,"",_xlpm.x)))</f>
        <v/>
      </c>
      <c r="T1143" s="46" t="str">
        <f>IF($I1143="","",_xlfn.LET(_xlpm.x,VLOOKUP($I1143,'2026-01-09_taxon-match'!$A$2:$N$81,13,FALSE),IF(_xlpm.x=0,"",_xlpm.x)))</f>
        <v/>
      </c>
      <c r="V1143" t="s">
        <v>39</v>
      </c>
      <c r="W1143" t="s">
        <v>46</v>
      </c>
      <c r="Y1143" s="46" t="str">
        <f>IF(V1143="","",_xlfn.LET(_xlpm.x,VLOOKUP(V1143,'Drop-down_menus'!$D$2:$E$13,2,FALSE),IF(_xlpm.x=0,"",_xlpm.x)))</f>
        <v>https://orcid.org/0009-0002-6669-2911</v>
      </c>
      <c r="Z1143" s="46" t="str">
        <f>IF(W1143="","",_xlfn.LET(_xlpm.x,VLOOKUP(W1143,'Drop-down_menus'!$D$2:$E$13,2,FALSE),IF(_xlpm.x=0,"",_xlpm.x)))</f>
        <v>https://orcid.org/0000-0003-0502-8101</v>
      </c>
      <c r="AA1143" s="46" t="str">
        <f>IF(X1143="","",_xlfn.LET(_xlpm.x,VLOOKUP(X1143,'Drop-down_menus'!$D$2:$E$13,2,FALSE),IF(_xlpm.x=0,"",_xlpm.x)))</f>
        <v/>
      </c>
      <c r="AC1143" s="46" t="s">
        <v>278</v>
      </c>
      <c r="AD1143" s="46" t="s">
        <v>506</v>
      </c>
    </row>
    <row r="1144" spans="2:34" ht="15" customHeight="1">
      <c r="B1144" s="46">
        <v>1132</v>
      </c>
      <c r="C1144" s="46" t="s">
        <v>96</v>
      </c>
      <c r="D1144" s="46" t="b">
        <f>COUNTIF(Events!$B$2:$B$171, C1144) &gt; 0</f>
        <v>1</v>
      </c>
      <c r="E1144" s="46" t="s">
        <v>169</v>
      </c>
      <c r="F1144" s="46" t="s">
        <v>298</v>
      </c>
      <c r="G1144" s="46" t="s">
        <v>238</v>
      </c>
      <c r="I1144" s="46" t="s">
        <v>238</v>
      </c>
      <c r="J1144" s="46" t="str">
        <f>IF(I1144="","",_xlfn.LET(_xlpm.x,VLOOKUP(I1144,'2026-01-09_taxon-match'!$A$2:$N$81,4,FALSE),IF(_xlpm.x=0,"",_xlpm.x)))</f>
        <v>Desmarestia</v>
      </c>
      <c r="L1144" s="46" t="str">
        <f>IF(I1144="","",_xlfn.LET(_xlpm.x,VLOOKUP(I1144,'2026-01-09_taxon-match'!$A$2:$N$81,3,FALSE),IF(_xlpm.x=0,"",_xlpm.x)))</f>
        <v/>
      </c>
      <c r="M1144" s="46" t="str">
        <f>IF($I1144="","",_xlfn.LET(_xlpm.x,VLOOKUP($I1144,'2026-01-09_taxon-match'!$A$2:$N$81,5,FALSE),IF(_xlpm.x=0,"",_xlpm.x)))</f>
        <v/>
      </c>
      <c r="N1144" s="46" t="str">
        <f>IF($I1144="","",_xlfn.LET(_xlpm.x,VLOOKUP($I1144,'2026-01-09_taxon-match'!$A$2:$N$81,6,FALSE),IF(_xlpm.x=0,"",_xlpm.x)))</f>
        <v/>
      </c>
      <c r="O1144" s="46" t="str">
        <f>IF($I1144="","",_xlfn.LET(_xlpm.x,VLOOKUP($I1144,'2026-01-09_taxon-match'!$A$2:$N$81,7,FALSE),IF(_xlpm.x=0,"",_xlpm.x)))</f>
        <v/>
      </c>
      <c r="P1144" s="46" t="str">
        <f>IF($I1144="","",_xlfn.LET(_xlpm.x,VLOOKUP($I1144,'2026-01-09_taxon-match'!$A$2:$N$81,8,FALSE),IF(_xlpm.x=0,"",_xlpm.x)))</f>
        <v/>
      </c>
      <c r="Q1144" s="46" t="str">
        <f>IF($I1144="","",_xlfn.LET(_xlpm.x,VLOOKUP($I1144,'2026-01-09_taxon-match'!$A$2:$N$81,9,FALSE),IF(_xlpm.x=0,"",_xlpm.x)))</f>
        <v/>
      </c>
      <c r="R1144" s="46" t="str">
        <f>IF($I1144="","",_xlfn.LET(_xlpm.x,VLOOKUP($I1144,'2026-01-09_taxon-match'!$A$2:$N$81,10,FALSE),IF(_xlpm.x=0,"",_xlpm.x)))</f>
        <v/>
      </c>
      <c r="S1144" s="46" t="str">
        <f>IF($I1144="","",_xlfn.LET(_xlpm.x,VLOOKUP($I1144,'2026-01-09_taxon-match'!$A$2:$N$81,11,FALSE),IF(_xlpm.x=0,"",_xlpm.x)))</f>
        <v/>
      </c>
      <c r="T1144" s="46" t="str">
        <f>IF($I1144="","",_xlfn.LET(_xlpm.x,VLOOKUP($I1144,'2026-01-09_taxon-match'!$A$2:$N$81,13,FALSE),IF(_xlpm.x=0,"",_xlpm.x)))</f>
        <v/>
      </c>
      <c r="V1144" s="46" t="s">
        <v>58</v>
      </c>
      <c r="Y1144" s="46" t="str">
        <f>IF(V1144="","",_xlfn.LET(_xlpm.x,VLOOKUP(V1144,'Drop-down_menus'!$D$2:$E$13,2,FALSE),IF(_xlpm.x=0,"",_xlpm.x)))</f>
        <v>https://orcid.org/0000-0002-9708-1761</v>
      </c>
      <c r="Z1144" s="46" t="str">
        <f>IF(W1144="","",_xlfn.LET(_xlpm.x,VLOOKUP(W1144,'Drop-down_menus'!$D$2:$E$13,2,FALSE),IF(_xlpm.x=0,"",_xlpm.x)))</f>
        <v/>
      </c>
      <c r="AA1144" s="46" t="str">
        <f>IF(X1144="","",_xlfn.LET(_xlpm.x,VLOOKUP(X1144,'Drop-down_menus'!$D$2:$E$13,2,FALSE),IF(_xlpm.x=0,"",_xlpm.x)))</f>
        <v/>
      </c>
      <c r="AB1144" s="40" t="s">
        <v>172</v>
      </c>
      <c r="AC1144" s="14" t="s">
        <v>508</v>
      </c>
      <c r="AE1144" s="46" t="s">
        <v>28</v>
      </c>
      <c r="AF1144" s="46" t="s">
        <v>42</v>
      </c>
      <c r="AG1144" s="46" t="str">
        <f>IF(AE1144="","",_xlfn.LET(_xlpm.x,VLOOKUP(AE1144,'Drop-down_menus'!$D$2:$E$13,2,FALSE),IF(_xlpm.x=0,"",_xlpm.x)))</f>
        <v>https://orcid.org/0000-0002-9037-7623</v>
      </c>
      <c r="AH1144" s="46" t="str">
        <f>IF(AF1144="","",_xlfn.LET(_xlpm.x,VLOOKUP(AF1144,'Drop-down_menus'!$D$2:$E$13,2,FALSE),IF(_xlpm.x=0,"",_xlpm.x)))</f>
        <v/>
      </c>
    </row>
    <row r="1145" spans="2:34" ht="15" customHeight="1">
      <c r="B1145" s="46">
        <v>1133</v>
      </c>
      <c r="C1145" s="46" t="s">
        <v>96</v>
      </c>
      <c r="D1145" s="46" t="b">
        <f>COUNTIF(Events!$B$2:$B$171, C1145) &gt; 0</f>
        <v>1</v>
      </c>
      <c r="E1145" s="46" t="s">
        <v>169</v>
      </c>
      <c r="F1145" s="46" t="s">
        <v>298</v>
      </c>
      <c r="G1145" s="46" t="s">
        <v>509</v>
      </c>
      <c r="I1145" s="46" t="s">
        <v>509</v>
      </c>
      <c r="J1145" s="46" t="str">
        <f>IF(I1145="","",_xlfn.LET(_xlpm.x,VLOOKUP(I1145,'2026-01-09_taxon-match'!$A$2:$N$81,4,FALSE),IF(_xlpm.x=0,"",_xlpm.x)))</f>
        <v>Nemertea</v>
      </c>
      <c r="L1145" s="46" t="str">
        <f>IF(I1145="","",_xlfn.LET(_xlpm.x,VLOOKUP(I1145,'2026-01-09_taxon-match'!$A$2:$N$81,3,FALSE),IF(_xlpm.x=0,"",_xlpm.x)))</f>
        <v>urn:lsid:marinespecies.org:taxname:152391</v>
      </c>
      <c r="M1145" s="46" t="str">
        <f>IF($I1145="","",_xlfn.LET(_xlpm.x,VLOOKUP($I1145,'2026-01-09_taxon-match'!$A$2:$N$81,5,FALSE),IF(_xlpm.x=0,"",_xlpm.x)))</f>
        <v/>
      </c>
      <c r="N1145" s="46" t="str">
        <f>IF($I1145="","",_xlfn.LET(_xlpm.x,VLOOKUP($I1145,'2026-01-09_taxon-match'!$A$2:$N$81,6,FALSE),IF(_xlpm.x=0,"",_xlpm.x)))</f>
        <v>Animalia</v>
      </c>
      <c r="O1145" s="46" t="str">
        <f>IF($I1145="","",_xlfn.LET(_xlpm.x,VLOOKUP($I1145,'2026-01-09_taxon-match'!$A$2:$N$81,7,FALSE),IF(_xlpm.x=0,"",_xlpm.x)))</f>
        <v>Nemertea</v>
      </c>
      <c r="P1145" s="46" t="str">
        <f>IF($I1145="","",_xlfn.LET(_xlpm.x,VLOOKUP($I1145,'2026-01-09_taxon-match'!$A$2:$N$81,8,FALSE),IF(_xlpm.x=0,"",_xlpm.x)))</f>
        <v/>
      </c>
      <c r="Q1145" s="46" t="str">
        <f>IF($I1145="","",_xlfn.LET(_xlpm.x,VLOOKUP($I1145,'2026-01-09_taxon-match'!$A$2:$N$81,9,FALSE),IF(_xlpm.x=0,"",_xlpm.x)))</f>
        <v/>
      </c>
      <c r="R1145" s="46" t="str">
        <f>IF($I1145="","",_xlfn.LET(_xlpm.x,VLOOKUP($I1145,'2026-01-09_taxon-match'!$A$2:$N$81,10,FALSE),IF(_xlpm.x=0,"",_xlpm.x)))</f>
        <v/>
      </c>
      <c r="S1145" s="46" t="str">
        <f>IF($I1145="","",_xlfn.LET(_xlpm.x,VLOOKUP($I1145,'2026-01-09_taxon-match'!$A$2:$N$81,11,FALSE),IF(_xlpm.x=0,"",_xlpm.x)))</f>
        <v/>
      </c>
      <c r="T1145" s="46" t="str">
        <f>IF($I1145="","",_xlfn.LET(_xlpm.x,VLOOKUP($I1145,'2026-01-09_taxon-match'!$A$2:$N$81,13,FALSE),IF(_xlpm.x=0,"",_xlpm.x)))</f>
        <v/>
      </c>
      <c r="V1145" s="46" t="s">
        <v>58</v>
      </c>
      <c r="Y1145" s="46" t="str">
        <f>IF(V1145="","",_xlfn.LET(_xlpm.x,VLOOKUP(V1145,'Drop-down_menus'!$D$2:$E$13,2,FALSE),IF(_xlpm.x=0,"",_xlpm.x)))</f>
        <v>https://orcid.org/0000-0002-9708-1761</v>
      </c>
      <c r="Z1145" s="46" t="str">
        <f>IF(W1145="","",_xlfn.LET(_xlpm.x,VLOOKUP(W1145,'Drop-down_menus'!$D$2:$E$13,2,FALSE),IF(_xlpm.x=0,"",_xlpm.x)))</f>
        <v/>
      </c>
      <c r="AA1145" s="46" t="str">
        <f>IF(X1145="","",_xlfn.LET(_xlpm.x,VLOOKUP(X1145,'Drop-down_menus'!$D$2:$E$13,2,FALSE),IF(_xlpm.x=0,"",_xlpm.x)))</f>
        <v/>
      </c>
      <c r="AB1145" s="14" t="s">
        <v>300</v>
      </c>
      <c r="AC1145" s="14" t="s">
        <v>508</v>
      </c>
      <c r="AE1145" s="46" t="s">
        <v>28</v>
      </c>
      <c r="AF1145" s="46" t="s">
        <v>42</v>
      </c>
      <c r="AG1145" s="46" t="str">
        <f>IF(AE1145="","",_xlfn.LET(_xlpm.x,VLOOKUP(AE1145,'Drop-down_menus'!$D$2:$E$13,2,FALSE),IF(_xlpm.x=0,"",_xlpm.x)))</f>
        <v>https://orcid.org/0000-0002-9037-7623</v>
      </c>
      <c r="AH1145" s="46" t="str">
        <f>IF(AF1145="","",_xlfn.LET(_xlpm.x,VLOOKUP(AF1145,'Drop-down_menus'!$D$2:$E$13,2,FALSE),IF(_xlpm.x=0,"",_xlpm.x)))</f>
        <v/>
      </c>
    </row>
    <row r="1146" spans="2:34" ht="15" customHeight="1">
      <c r="B1146" s="46">
        <v>1134</v>
      </c>
      <c r="C1146" s="46" t="s">
        <v>96</v>
      </c>
      <c r="D1146" s="46" t="b">
        <f>COUNTIF(Events!$B$2:$B$171, C1146) &gt; 0</f>
        <v>1</v>
      </c>
      <c r="E1146" s="46" t="s">
        <v>169</v>
      </c>
      <c r="F1146" s="46" t="s">
        <v>298</v>
      </c>
      <c r="G1146" s="46" t="s">
        <v>509</v>
      </c>
      <c r="I1146" s="46" t="s">
        <v>509</v>
      </c>
      <c r="J1146" s="46" t="str">
        <f>IF(I1146="","",_xlfn.LET(_xlpm.x,VLOOKUP(I1146,'2026-01-09_taxon-match'!$A$2:$N$81,4,FALSE),IF(_xlpm.x=0,"",_xlpm.x)))</f>
        <v>Nemertea</v>
      </c>
      <c r="L1146" s="46" t="str">
        <f>IF(I1146="","",_xlfn.LET(_xlpm.x,VLOOKUP(I1146,'2026-01-09_taxon-match'!$A$2:$N$81,3,FALSE),IF(_xlpm.x=0,"",_xlpm.x)))</f>
        <v>urn:lsid:marinespecies.org:taxname:152391</v>
      </c>
      <c r="M1146" s="46" t="str">
        <f>IF($I1146="","",_xlfn.LET(_xlpm.x,VLOOKUP($I1146,'2026-01-09_taxon-match'!$A$2:$N$81,5,FALSE),IF(_xlpm.x=0,"",_xlpm.x)))</f>
        <v/>
      </c>
      <c r="N1146" s="46" t="str">
        <f>IF($I1146="","",_xlfn.LET(_xlpm.x,VLOOKUP($I1146,'2026-01-09_taxon-match'!$A$2:$N$81,6,FALSE),IF(_xlpm.x=0,"",_xlpm.x)))</f>
        <v>Animalia</v>
      </c>
      <c r="O1146" s="46" t="str">
        <f>IF($I1146="","",_xlfn.LET(_xlpm.x,VLOOKUP($I1146,'2026-01-09_taxon-match'!$A$2:$N$81,7,FALSE),IF(_xlpm.x=0,"",_xlpm.x)))</f>
        <v>Nemertea</v>
      </c>
      <c r="P1146" s="46" t="str">
        <f>IF($I1146="","",_xlfn.LET(_xlpm.x,VLOOKUP($I1146,'2026-01-09_taxon-match'!$A$2:$N$81,8,FALSE),IF(_xlpm.x=0,"",_xlpm.x)))</f>
        <v/>
      </c>
      <c r="Q1146" s="46" t="str">
        <f>IF($I1146="","",_xlfn.LET(_xlpm.x,VLOOKUP($I1146,'2026-01-09_taxon-match'!$A$2:$N$81,9,FALSE),IF(_xlpm.x=0,"",_xlpm.x)))</f>
        <v/>
      </c>
      <c r="R1146" s="46" t="str">
        <f>IF($I1146="","",_xlfn.LET(_xlpm.x,VLOOKUP($I1146,'2026-01-09_taxon-match'!$A$2:$N$81,10,FALSE),IF(_xlpm.x=0,"",_xlpm.x)))</f>
        <v/>
      </c>
      <c r="S1146" s="46" t="str">
        <f>IF($I1146="","",_xlfn.LET(_xlpm.x,VLOOKUP($I1146,'2026-01-09_taxon-match'!$A$2:$N$81,11,FALSE),IF(_xlpm.x=0,"",_xlpm.x)))</f>
        <v/>
      </c>
      <c r="T1146" s="46" t="str">
        <f>IF($I1146="","",_xlfn.LET(_xlpm.x,VLOOKUP($I1146,'2026-01-09_taxon-match'!$A$2:$N$81,13,FALSE),IF(_xlpm.x=0,"",_xlpm.x)))</f>
        <v/>
      </c>
      <c r="V1146" s="46" t="s">
        <v>58</v>
      </c>
      <c r="Y1146" s="46" t="str">
        <f>IF(V1146="","",_xlfn.LET(_xlpm.x,VLOOKUP(V1146,'Drop-down_menus'!$D$2:$E$13,2,FALSE),IF(_xlpm.x=0,"",_xlpm.x)))</f>
        <v>https://orcid.org/0000-0002-9708-1761</v>
      </c>
      <c r="Z1146" s="46" t="str">
        <f>IF(W1146="","",_xlfn.LET(_xlpm.x,VLOOKUP(W1146,'Drop-down_menus'!$D$2:$E$13,2,FALSE),IF(_xlpm.x=0,"",_xlpm.x)))</f>
        <v/>
      </c>
      <c r="AA1146" s="46" t="str">
        <f>IF(X1146="","",_xlfn.LET(_xlpm.x,VLOOKUP(X1146,'Drop-down_menus'!$D$2:$E$13,2,FALSE),IF(_xlpm.x=0,"",_xlpm.x)))</f>
        <v/>
      </c>
      <c r="AB1146" s="14" t="s">
        <v>300</v>
      </c>
      <c r="AC1146" s="14" t="s">
        <v>508</v>
      </c>
      <c r="AE1146" s="46" t="s">
        <v>28</v>
      </c>
      <c r="AF1146" s="46" t="s">
        <v>42</v>
      </c>
      <c r="AG1146" s="46" t="str">
        <f>IF(AE1146="","",_xlfn.LET(_xlpm.x,VLOOKUP(AE1146,'Drop-down_menus'!$D$2:$E$13,2,FALSE),IF(_xlpm.x=0,"",_xlpm.x)))</f>
        <v>https://orcid.org/0000-0002-9037-7623</v>
      </c>
      <c r="AH1146" s="46" t="str">
        <f>IF(AF1146="","",_xlfn.LET(_xlpm.x,VLOOKUP(AF1146,'Drop-down_menus'!$D$2:$E$13,2,FALSE),IF(_xlpm.x=0,"",_xlpm.x)))</f>
        <v/>
      </c>
    </row>
    <row r="1147" spans="2:34" ht="15" customHeight="1">
      <c r="B1147" s="46">
        <v>1135</v>
      </c>
      <c r="C1147" s="46" t="s">
        <v>96</v>
      </c>
      <c r="D1147" s="46" t="b">
        <f>COUNTIF(Events!$B$2:$B$171, C1147) &gt; 0</f>
        <v>1</v>
      </c>
      <c r="E1147" s="46" t="s">
        <v>169</v>
      </c>
      <c r="F1147" s="46" t="s">
        <v>298</v>
      </c>
      <c r="G1147" s="46" t="s">
        <v>509</v>
      </c>
      <c r="I1147" s="46" t="s">
        <v>509</v>
      </c>
      <c r="J1147" s="46" t="str">
        <f>IF(I1147="","",_xlfn.LET(_xlpm.x,VLOOKUP(I1147,'2026-01-09_taxon-match'!$A$2:$N$81,4,FALSE),IF(_xlpm.x=0,"",_xlpm.x)))</f>
        <v>Nemertea</v>
      </c>
      <c r="L1147" s="46" t="str">
        <f>IF(I1147="","",_xlfn.LET(_xlpm.x,VLOOKUP(I1147,'2026-01-09_taxon-match'!$A$2:$N$81,3,FALSE),IF(_xlpm.x=0,"",_xlpm.x)))</f>
        <v>urn:lsid:marinespecies.org:taxname:152391</v>
      </c>
      <c r="M1147" s="46" t="str">
        <f>IF($I1147="","",_xlfn.LET(_xlpm.x,VLOOKUP($I1147,'2026-01-09_taxon-match'!$A$2:$N$81,5,FALSE),IF(_xlpm.x=0,"",_xlpm.x)))</f>
        <v/>
      </c>
      <c r="N1147" s="46" t="str">
        <f>IF($I1147="","",_xlfn.LET(_xlpm.x,VLOOKUP($I1147,'2026-01-09_taxon-match'!$A$2:$N$81,6,FALSE),IF(_xlpm.x=0,"",_xlpm.x)))</f>
        <v>Animalia</v>
      </c>
      <c r="O1147" s="46" t="str">
        <f>IF($I1147="","",_xlfn.LET(_xlpm.x,VLOOKUP($I1147,'2026-01-09_taxon-match'!$A$2:$N$81,7,FALSE),IF(_xlpm.x=0,"",_xlpm.x)))</f>
        <v>Nemertea</v>
      </c>
      <c r="P1147" s="46" t="str">
        <f>IF($I1147="","",_xlfn.LET(_xlpm.x,VLOOKUP($I1147,'2026-01-09_taxon-match'!$A$2:$N$81,8,FALSE),IF(_xlpm.x=0,"",_xlpm.x)))</f>
        <v/>
      </c>
      <c r="Q1147" s="46" t="str">
        <f>IF($I1147="","",_xlfn.LET(_xlpm.x,VLOOKUP($I1147,'2026-01-09_taxon-match'!$A$2:$N$81,9,FALSE),IF(_xlpm.x=0,"",_xlpm.x)))</f>
        <v/>
      </c>
      <c r="R1147" s="46" t="str">
        <f>IF($I1147="","",_xlfn.LET(_xlpm.x,VLOOKUP($I1147,'2026-01-09_taxon-match'!$A$2:$N$81,10,FALSE),IF(_xlpm.x=0,"",_xlpm.x)))</f>
        <v/>
      </c>
      <c r="S1147" s="46" t="str">
        <f>IF($I1147="","",_xlfn.LET(_xlpm.x,VLOOKUP($I1147,'2026-01-09_taxon-match'!$A$2:$N$81,11,FALSE),IF(_xlpm.x=0,"",_xlpm.x)))</f>
        <v/>
      </c>
      <c r="T1147" s="46" t="str">
        <f>IF($I1147="","",_xlfn.LET(_xlpm.x,VLOOKUP($I1147,'2026-01-09_taxon-match'!$A$2:$N$81,13,FALSE),IF(_xlpm.x=0,"",_xlpm.x)))</f>
        <v/>
      </c>
      <c r="V1147" s="46" t="s">
        <v>58</v>
      </c>
      <c r="Y1147" s="46" t="str">
        <f>IF(V1147="","",_xlfn.LET(_xlpm.x,VLOOKUP(V1147,'Drop-down_menus'!$D$2:$E$13,2,FALSE),IF(_xlpm.x=0,"",_xlpm.x)))</f>
        <v>https://orcid.org/0000-0002-9708-1761</v>
      </c>
      <c r="Z1147" s="46" t="str">
        <f>IF(W1147="","",_xlfn.LET(_xlpm.x,VLOOKUP(W1147,'Drop-down_menus'!$D$2:$E$13,2,FALSE),IF(_xlpm.x=0,"",_xlpm.x)))</f>
        <v/>
      </c>
      <c r="AA1147" s="46" t="str">
        <f>IF(X1147="","",_xlfn.LET(_xlpm.x,VLOOKUP(X1147,'Drop-down_menus'!$D$2:$E$13,2,FALSE),IF(_xlpm.x=0,"",_xlpm.x)))</f>
        <v/>
      </c>
      <c r="AB1147" s="14" t="s">
        <v>300</v>
      </c>
      <c r="AC1147" s="14" t="s">
        <v>508</v>
      </c>
      <c r="AE1147" s="46" t="s">
        <v>28</v>
      </c>
      <c r="AF1147" s="46" t="s">
        <v>42</v>
      </c>
      <c r="AG1147" s="46" t="str">
        <f>IF(AE1147="","",_xlfn.LET(_xlpm.x,VLOOKUP(AE1147,'Drop-down_menus'!$D$2:$E$13,2,FALSE),IF(_xlpm.x=0,"",_xlpm.x)))</f>
        <v>https://orcid.org/0000-0002-9037-7623</v>
      </c>
      <c r="AH1147" s="46" t="str">
        <f>IF(AF1147="","",_xlfn.LET(_xlpm.x,VLOOKUP(AF1147,'Drop-down_menus'!$D$2:$E$13,2,FALSE),IF(_xlpm.x=0,"",_xlpm.x)))</f>
        <v/>
      </c>
    </row>
    <row r="1148" spans="2:34" ht="15" customHeight="1">
      <c r="B1148" s="46">
        <v>1136</v>
      </c>
      <c r="C1148" s="46" t="s">
        <v>96</v>
      </c>
      <c r="D1148" s="46" t="b">
        <f>COUNTIF(Events!$B$2:$B$171, C1148) &gt; 0</f>
        <v>1</v>
      </c>
      <c r="E1148" s="46" t="s">
        <v>169</v>
      </c>
      <c r="F1148" s="46" t="s">
        <v>298</v>
      </c>
      <c r="G1148" s="46" t="s">
        <v>232</v>
      </c>
      <c r="I1148" s="46" t="s">
        <v>232</v>
      </c>
      <c r="J1148" s="46" t="str">
        <f>IF(I1148="","",_xlfn.LET(_xlpm.x,VLOOKUP(I1148,'2026-01-09_taxon-match'!$A$2:$N$81,4,FALSE),IF(_xlpm.x=0,"",_xlpm.x)))</f>
        <v>Terebellidae</v>
      </c>
      <c r="L1148" s="46" t="str">
        <f>IF(I1148="","",_xlfn.LET(_xlpm.x,VLOOKUP(I1148,'2026-01-09_taxon-match'!$A$2:$N$81,3,FALSE),IF(_xlpm.x=0,"",_xlpm.x)))</f>
        <v/>
      </c>
      <c r="M1148" s="46" t="str">
        <f>IF($I1148="","",_xlfn.LET(_xlpm.x,VLOOKUP($I1148,'2026-01-09_taxon-match'!$A$2:$N$81,5,FALSE),IF(_xlpm.x=0,"",_xlpm.x)))</f>
        <v/>
      </c>
      <c r="N1148" s="46" t="str">
        <f>IF($I1148="","",_xlfn.LET(_xlpm.x,VLOOKUP($I1148,'2026-01-09_taxon-match'!$A$2:$N$81,6,FALSE),IF(_xlpm.x=0,"",_xlpm.x)))</f>
        <v/>
      </c>
      <c r="O1148" s="46" t="str">
        <f>IF($I1148="","",_xlfn.LET(_xlpm.x,VLOOKUP($I1148,'2026-01-09_taxon-match'!$A$2:$N$81,7,FALSE),IF(_xlpm.x=0,"",_xlpm.x)))</f>
        <v/>
      </c>
      <c r="P1148" s="46" t="str">
        <f>IF($I1148="","",_xlfn.LET(_xlpm.x,VLOOKUP($I1148,'2026-01-09_taxon-match'!$A$2:$N$81,8,FALSE),IF(_xlpm.x=0,"",_xlpm.x)))</f>
        <v/>
      </c>
      <c r="Q1148" s="46" t="str">
        <f>IF($I1148="","",_xlfn.LET(_xlpm.x,VLOOKUP($I1148,'2026-01-09_taxon-match'!$A$2:$N$81,9,FALSE),IF(_xlpm.x=0,"",_xlpm.x)))</f>
        <v/>
      </c>
      <c r="R1148" s="46" t="str">
        <f>IF($I1148="","",_xlfn.LET(_xlpm.x,VLOOKUP($I1148,'2026-01-09_taxon-match'!$A$2:$N$81,10,FALSE),IF(_xlpm.x=0,"",_xlpm.x)))</f>
        <v/>
      </c>
      <c r="S1148" s="46" t="str">
        <f>IF($I1148="","",_xlfn.LET(_xlpm.x,VLOOKUP($I1148,'2026-01-09_taxon-match'!$A$2:$N$81,11,FALSE),IF(_xlpm.x=0,"",_xlpm.x)))</f>
        <v/>
      </c>
      <c r="T1148" s="46" t="str">
        <f>IF($I1148="","",_xlfn.LET(_xlpm.x,VLOOKUP($I1148,'2026-01-09_taxon-match'!$A$2:$N$81,13,FALSE),IF(_xlpm.x=0,"",_xlpm.x)))</f>
        <v/>
      </c>
      <c r="V1148" s="46" t="s">
        <v>58</v>
      </c>
      <c r="Y1148" s="46" t="str">
        <f>IF(V1148="","",_xlfn.LET(_xlpm.x,VLOOKUP(V1148,'Drop-down_menus'!$D$2:$E$13,2,FALSE),IF(_xlpm.x=0,"",_xlpm.x)))</f>
        <v>https://orcid.org/0000-0002-9708-1761</v>
      </c>
      <c r="Z1148" s="46" t="str">
        <f>IF(W1148="","",_xlfn.LET(_xlpm.x,VLOOKUP(W1148,'Drop-down_menus'!$D$2:$E$13,2,FALSE),IF(_xlpm.x=0,"",_xlpm.x)))</f>
        <v/>
      </c>
      <c r="AA1148" s="46" t="str">
        <f>IF(X1148="","",_xlfn.LET(_xlpm.x,VLOOKUP(X1148,'Drop-down_menus'!$D$2:$E$13,2,FALSE),IF(_xlpm.x=0,"",_xlpm.x)))</f>
        <v/>
      </c>
      <c r="AB1148" s="14" t="s">
        <v>300</v>
      </c>
      <c r="AC1148" s="14" t="s">
        <v>508</v>
      </c>
      <c r="AE1148" s="46" t="s">
        <v>28</v>
      </c>
      <c r="AF1148" s="46" t="s">
        <v>42</v>
      </c>
      <c r="AG1148" s="46" t="str">
        <f>IF(AE1148="","",_xlfn.LET(_xlpm.x,VLOOKUP(AE1148,'Drop-down_menus'!$D$2:$E$13,2,FALSE),IF(_xlpm.x=0,"",_xlpm.x)))</f>
        <v>https://orcid.org/0000-0002-9037-7623</v>
      </c>
      <c r="AH1148" s="46" t="str">
        <f>IF(AF1148="","",_xlfn.LET(_xlpm.x,VLOOKUP(AF1148,'Drop-down_menus'!$D$2:$E$13,2,FALSE),IF(_xlpm.x=0,"",_xlpm.x)))</f>
        <v/>
      </c>
    </row>
    <row r="1149" spans="2:34" ht="15" customHeight="1">
      <c r="B1149" s="46">
        <v>1137</v>
      </c>
      <c r="C1149" s="46" t="s">
        <v>96</v>
      </c>
      <c r="D1149" s="46" t="b">
        <f>COUNTIF(Events!$B$2:$B$171, C1149) &gt; 0</f>
        <v>1</v>
      </c>
      <c r="E1149" s="46" t="s">
        <v>169</v>
      </c>
      <c r="F1149" s="46" t="s">
        <v>298</v>
      </c>
      <c r="G1149" s="46" t="s">
        <v>232</v>
      </c>
      <c r="I1149" s="46" t="s">
        <v>232</v>
      </c>
      <c r="J1149" s="46" t="str">
        <f>IF(I1149="","",_xlfn.LET(_xlpm.x,VLOOKUP(I1149,'2026-01-09_taxon-match'!$A$2:$N$81,4,FALSE),IF(_xlpm.x=0,"",_xlpm.x)))</f>
        <v>Terebellidae</v>
      </c>
      <c r="L1149" s="46" t="str">
        <f>IF(I1149="","",_xlfn.LET(_xlpm.x,VLOOKUP(I1149,'2026-01-09_taxon-match'!$A$2:$N$81,3,FALSE),IF(_xlpm.x=0,"",_xlpm.x)))</f>
        <v/>
      </c>
      <c r="M1149" s="46" t="str">
        <f>IF($I1149="","",_xlfn.LET(_xlpm.x,VLOOKUP($I1149,'2026-01-09_taxon-match'!$A$2:$N$81,5,FALSE),IF(_xlpm.x=0,"",_xlpm.x)))</f>
        <v/>
      </c>
      <c r="N1149" s="46" t="str">
        <f>IF($I1149="","",_xlfn.LET(_xlpm.x,VLOOKUP($I1149,'2026-01-09_taxon-match'!$A$2:$N$81,6,FALSE),IF(_xlpm.x=0,"",_xlpm.x)))</f>
        <v/>
      </c>
      <c r="O1149" s="46" t="str">
        <f>IF($I1149="","",_xlfn.LET(_xlpm.x,VLOOKUP($I1149,'2026-01-09_taxon-match'!$A$2:$N$81,7,FALSE),IF(_xlpm.x=0,"",_xlpm.x)))</f>
        <v/>
      </c>
      <c r="P1149" s="46" t="str">
        <f>IF($I1149="","",_xlfn.LET(_xlpm.x,VLOOKUP($I1149,'2026-01-09_taxon-match'!$A$2:$N$81,8,FALSE),IF(_xlpm.x=0,"",_xlpm.x)))</f>
        <v/>
      </c>
      <c r="Q1149" s="46" t="str">
        <f>IF($I1149="","",_xlfn.LET(_xlpm.x,VLOOKUP($I1149,'2026-01-09_taxon-match'!$A$2:$N$81,9,FALSE),IF(_xlpm.x=0,"",_xlpm.x)))</f>
        <v/>
      </c>
      <c r="R1149" s="46" t="str">
        <f>IF($I1149="","",_xlfn.LET(_xlpm.x,VLOOKUP($I1149,'2026-01-09_taxon-match'!$A$2:$N$81,10,FALSE),IF(_xlpm.x=0,"",_xlpm.x)))</f>
        <v/>
      </c>
      <c r="S1149" s="46" t="str">
        <f>IF($I1149="","",_xlfn.LET(_xlpm.x,VLOOKUP($I1149,'2026-01-09_taxon-match'!$A$2:$N$81,11,FALSE),IF(_xlpm.x=0,"",_xlpm.x)))</f>
        <v/>
      </c>
      <c r="T1149" s="46" t="str">
        <f>IF($I1149="","",_xlfn.LET(_xlpm.x,VLOOKUP($I1149,'2026-01-09_taxon-match'!$A$2:$N$81,13,FALSE),IF(_xlpm.x=0,"",_xlpm.x)))</f>
        <v/>
      </c>
      <c r="V1149" s="46" t="s">
        <v>58</v>
      </c>
      <c r="Y1149" s="46" t="str">
        <f>IF(V1149="","",_xlfn.LET(_xlpm.x,VLOOKUP(V1149,'Drop-down_menus'!$D$2:$E$13,2,FALSE),IF(_xlpm.x=0,"",_xlpm.x)))</f>
        <v>https://orcid.org/0000-0002-9708-1761</v>
      </c>
      <c r="Z1149" s="46" t="str">
        <f>IF(W1149="","",_xlfn.LET(_xlpm.x,VLOOKUP(W1149,'Drop-down_menus'!$D$2:$E$13,2,FALSE),IF(_xlpm.x=0,"",_xlpm.x)))</f>
        <v/>
      </c>
      <c r="AA1149" s="46" t="str">
        <f>IF(X1149="","",_xlfn.LET(_xlpm.x,VLOOKUP(X1149,'Drop-down_menus'!$D$2:$E$13,2,FALSE),IF(_xlpm.x=0,"",_xlpm.x)))</f>
        <v/>
      </c>
      <c r="AB1149" s="14" t="s">
        <v>300</v>
      </c>
      <c r="AC1149" s="14" t="s">
        <v>508</v>
      </c>
      <c r="AE1149" s="46" t="s">
        <v>28</v>
      </c>
      <c r="AF1149" s="46" t="s">
        <v>42</v>
      </c>
      <c r="AG1149" s="46" t="str">
        <f>IF(AE1149="","",_xlfn.LET(_xlpm.x,VLOOKUP(AE1149,'Drop-down_menus'!$D$2:$E$13,2,FALSE),IF(_xlpm.x=0,"",_xlpm.x)))</f>
        <v>https://orcid.org/0000-0002-9037-7623</v>
      </c>
      <c r="AH1149" s="46" t="str">
        <f>IF(AF1149="","",_xlfn.LET(_xlpm.x,VLOOKUP(AF1149,'Drop-down_menus'!$D$2:$E$13,2,FALSE),IF(_xlpm.x=0,"",_xlpm.x)))</f>
        <v/>
      </c>
    </row>
    <row r="1150" spans="2:34" ht="15" customHeight="1">
      <c r="B1150" s="46">
        <v>1138</v>
      </c>
      <c r="C1150" s="46" t="s">
        <v>96</v>
      </c>
      <c r="D1150" s="46" t="b">
        <f>COUNTIF(Events!$B$2:$B$171, C1150) &gt; 0</f>
        <v>1</v>
      </c>
      <c r="E1150" s="46" t="s">
        <v>169</v>
      </c>
      <c r="F1150" s="46" t="s">
        <v>298</v>
      </c>
      <c r="G1150" s="46" t="s">
        <v>232</v>
      </c>
      <c r="I1150" s="46" t="s">
        <v>232</v>
      </c>
      <c r="J1150" s="46" t="str">
        <f>IF(I1150="","",_xlfn.LET(_xlpm.x,VLOOKUP(I1150,'2026-01-09_taxon-match'!$A$2:$N$81,4,FALSE),IF(_xlpm.x=0,"",_xlpm.x)))</f>
        <v>Terebellidae</v>
      </c>
      <c r="L1150" s="46" t="str">
        <f>IF(I1150="","",_xlfn.LET(_xlpm.x,VLOOKUP(I1150,'2026-01-09_taxon-match'!$A$2:$N$81,3,FALSE),IF(_xlpm.x=0,"",_xlpm.x)))</f>
        <v/>
      </c>
      <c r="M1150" s="46" t="str">
        <f>IF($I1150="","",_xlfn.LET(_xlpm.x,VLOOKUP($I1150,'2026-01-09_taxon-match'!$A$2:$N$81,5,FALSE),IF(_xlpm.x=0,"",_xlpm.x)))</f>
        <v/>
      </c>
      <c r="N1150" s="46" t="str">
        <f>IF($I1150="","",_xlfn.LET(_xlpm.x,VLOOKUP($I1150,'2026-01-09_taxon-match'!$A$2:$N$81,6,FALSE),IF(_xlpm.x=0,"",_xlpm.x)))</f>
        <v/>
      </c>
      <c r="O1150" s="46" t="str">
        <f>IF($I1150="","",_xlfn.LET(_xlpm.x,VLOOKUP($I1150,'2026-01-09_taxon-match'!$A$2:$N$81,7,FALSE),IF(_xlpm.x=0,"",_xlpm.x)))</f>
        <v/>
      </c>
      <c r="P1150" s="46" t="str">
        <f>IF($I1150="","",_xlfn.LET(_xlpm.x,VLOOKUP($I1150,'2026-01-09_taxon-match'!$A$2:$N$81,8,FALSE),IF(_xlpm.x=0,"",_xlpm.x)))</f>
        <v/>
      </c>
      <c r="Q1150" s="46" t="str">
        <f>IF($I1150="","",_xlfn.LET(_xlpm.x,VLOOKUP($I1150,'2026-01-09_taxon-match'!$A$2:$N$81,9,FALSE),IF(_xlpm.x=0,"",_xlpm.x)))</f>
        <v/>
      </c>
      <c r="R1150" s="46" t="str">
        <f>IF($I1150="","",_xlfn.LET(_xlpm.x,VLOOKUP($I1150,'2026-01-09_taxon-match'!$A$2:$N$81,10,FALSE),IF(_xlpm.x=0,"",_xlpm.x)))</f>
        <v/>
      </c>
      <c r="S1150" s="46" t="str">
        <f>IF($I1150="","",_xlfn.LET(_xlpm.x,VLOOKUP($I1150,'2026-01-09_taxon-match'!$A$2:$N$81,11,FALSE),IF(_xlpm.x=0,"",_xlpm.x)))</f>
        <v/>
      </c>
      <c r="T1150" s="46" t="str">
        <f>IF($I1150="","",_xlfn.LET(_xlpm.x,VLOOKUP($I1150,'2026-01-09_taxon-match'!$A$2:$N$81,13,FALSE),IF(_xlpm.x=0,"",_xlpm.x)))</f>
        <v/>
      </c>
      <c r="V1150" s="46" t="s">
        <v>58</v>
      </c>
      <c r="Y1150" s="46" t="str">
        <f>IF(V1150="","",_xlfn.LET(_xlpm.x,VLOOKUP(V1150,'Drop-down_menus'!$D$2:$E$13,2,FALSE),IF(_xlpm.x=0,"",_xlpm.x)))</f>
        <v>https://orcid.org/0000-0002-9708-1761</v>
      </c>
      <c r="Z1150" s="46" t="str">
        <f>IF(W1150="","",_xlfn.LET(_xlpm.x,VLOOKUP(W1150,'Drop-down_menus'!$D$2:$E$13,2,FALSE),IF(_xlpm.x=0,"",_xlpm.x)))</f>
        <v/>
      </c>
      <c r="AA1150" s="46" t="str">
        <f>IF(X1150="","",_xlfn.LET(_xlpm.x,VLOOKUP(X1150,'Drop-down_menus'!$D$2:$E$13,2,FALSE),IF(_xlpm.x=0,"",_xlpm.x)))</f>
        <v/>
      </c>
      <c r="AB1150" s="14" t="s">
        <v>300</v>
      </c>
      <c r="AC1150" s="14" t="s">
        <v>508</v>
      </c>
      <c r="AE1150" s="46" t="s">
        <v>28</v>
      </c>
      <c r="AF1150" s="46" t="s">
        <v>42</v>
      </c>
      <c r="AG1150" s="46" t="str">
        <f>IF(AE1150="","",_xlfn.LET(_xlpm.x,VLOOKUP(AE1150,'Drop-down_menus'!$D$2:$E$13,2,FALSE),IF(_xlpm.x=0,"",_xlpm.x)))</f>
        <v>https://orcid.org/0000-0002-9037-7623</v>
      </c>
      <c r="AH1150" s="46" t="str">
        <f>IF(AF1150="","",_xlfn.LET(_xlpm.x,VLOOKUP(AF1150,'Drop-down_menus'!$D$2:$E$13,2,FALSE),IF(_xlpm.x=0,"",_xlpm.x)))</f>
        <v/>
      </c>
    </row>
    <row r="1151" spans="2:34" ht="15" customHeight="1">
      <c r="B1151" s="46">
        <v>1139</v>
      </c>
      <c r="C1151" s="46" t="s">
        <v>96</v>
      </c>
      <c r="D1151" s="46" t="b">
        <f>COUNTIF(Events!$B$2:$B$171, C1151) &gt; 0</f>
        <v>1</v>
      </c>
      <c r="E1151" s="46" t="s">
        <v>169</v>
      </c>
      <c r="F1151" s="46" t="s">
        <v>298</v>
      </c>
      <c r="G1151" s="46" t="s">
        <v>310</v>
      </c>
      <c r="I1151" s="46" t="s">
        <v>1338</v>
      </c>
      <c r="J1151" s="46" t="str">
        <f>IF(I1151="","",_xlfn.LET(_xlpm.x,VLOOKUP(I1151,'2026-01-09_taxon-match'!$A$2:$N$81,4,FALSE),IF(_xlpm.x=0,"",_xlpm.x)))</f>
        <v>Polynoidae</v>
      </c>
      <c r="L1151" s="46" t="str">
        <f>IF(I1151="","",_xlfn.LET(_xlpm.x,VLOOKUP(I1151,'2026-01-09_taxon-match'!$A$2:$N$81,3,FALSE),IF(_xlpm.x=0,"",_xlpm.x)))</f>
        <v>urn:lsid:marinespecies.org:taxname:939</v>
      </c>
      <c r="M1151" s="46" t="str">
        <f>IF($I1151="","",_xlfn.LET(_xlpm.x,VLOOKUP($I1151,'2026-01-09_taxon-match'!$A$2:$N$81,5,FALSE),IF(_xlpm.x=0,"",_xlpm.x)))</f>
        <v>Kinberg, 1856</v>
      </c>
      <c r="N1151" s="46" t="str">
        <f>IF($I1151="","",_xlfn.LET(_xlpm.x,VLOOKUP($I1151,'2026-01-09_taxon-match'!$A$2:$N$81,6,FALSE),IF(_xlpm.x=0,"",_xlpm.x)))</f>
        <v>Animalia</v>
      </c>
      <c r="O1151" s="46" t="str">
        <f>IF($I1151="","",_xlfn.LET(_xlpm.x,VLOOKUP($I1151,'2026-01-09_taxon-match'!$A$2:$N$81,7,FALSE),IF(_xlpm.x=0,"",_xlpm.x)))</f>
        <v>Annelida</v>
      </c>
      <c r="P1151" s="46" t="str">
        <f>IF($I1151="","",_xlfn.LET(_xlpm.x,VLOOKUP($I1151,'2026-01-09_taxon-match'!$A$2:$N$81,8,FALSE),IF(_xlpm.x=0,"",_xlpm.x)))</f>
        <v>Polychaeta</v>
      </c>
      <c r="Q1151" s="46" t="str">
        <f>IF($I1151="","",_xlfn.LET(_xlpm.x,VLOOKUP($I1151,'2026-01-09_taxon-match'!$A$2:$N$81,9,FALSE),IF(_xlpm.x=0,"",_xlpm.x)))</f>
        <v>Phyllodocida</v>
      </c>
      <c r="R1151" s="46" t="str">
        <f>IF($I1151="","",_xlfn.LET(_xlpm.x,VLOOKUP($I1151,'2026-01-09_taxon-match'!$A$2:$N$81,10,FALSE),IF(_xlpm.x=0,"",_xlpm.x)))</f>
        <v>Polynoidae</v>
      </c>
      <c r="S1151" s="46" t="str">
        <f>IF($I1151="","",_xlfn.LET(_xlpm.x,VLOOKUP($I1151,'2026-01-09_taxon-match'!$A$2:$N$81,11,FALSE),IF(_xlpm.x=0,"",_xlpm.x)))</f>
        <v/>
      </c>
      <c r="T1151" s="46" t="str">
        <f>IF($I1151="","",_xlfn.LET(_xlpm.x,VLOOKUP($I1151,'2026-01-09_taxon-match'!$A$2:$N$81,13,FALSE),IF(_xlpm.x=0,"",_xlpm.x)))</f>
        <v/>
      </c>
      <c r="V1151" s="46" t="s">
        <v>58</v>
      </c>
      <c r="Y1151" s="46" t="str">
        <f>IF(V1151="","",_xlfn.LET(_xlpm.x,VLOOKUP(V1151,'Drop-down_menus'!$D$2:$E$13,2,FALSE),IF(_xlpm.x=0,"",_xlpm.x)))</f>
        <v>https://orcid.org/0000-0002-9708-1761</v>
      </c>
      <c r="Z1151" s="46" t="str">
        <f>IF(W1151="","",_xlfn.LET(_xlpm.x,VLOOKUP(W1151,'Drop-down_menus'!$D$2:$E$13,2,FALSE),IF(_xlpm.x=0,"",_xlpm.x)))</f>
        <v/>
      </c>
      <c r="AA1151" s="46" t="str">
        <f>IF(X1151="","",_xlfn.LET(_xlpm.x,VLOOKUP(X1151,'Drop-down_menus'!$D$2:$E$13,2,FALSE),IF(_xlpm.x=0,"",_xlpm.x)))</f>
        <v/>
      </c>
      <c r="AB1151" s="14" t="s">
        <v>300</v>
      </c>
      <c r="AC1151" s="14" t="s">
        <v>508</v>
      </c>
      <c r="AE1151" s="46" t="s">
        <v>28</v>
      </c>
      <c r="AF1151" s="46" t="s">
        <v>42</v>
      </c>
      <c r="AG1151" s="46" t="str">
        <f>IF(AE1151="","",_xlfn.LET(_xlpm.x,VLOOKUP(AE1151,'Drop-down_menus'!$D$2:$E$13,2,FALSE),IF(_xlpm.x=0,"",_xlpm.x)))</f>
        <v>https://orcid.org/0000-0002-9037-7623</v>
      </c>
      <c r="AH1151" s="46" t="str">
        <f>IF(AF1151="","",_xlfn.LET(_xlpm.x,VLOOKUP(AF1151,'Drop-down_menus'!$D$2:$E$13,2,FALSE),IF(_xlpm.x=0,"",_xlpm.x)))</f>
        <v/>
      </c>
    </row>
    <row r="1152" spans="2:34" ht="15" customHeight="1">
      <c r="B1152" s="46">
        <v>1140</v>
      </c>
      <c r="C1152" s="46" t="s">
        <v>96</v>
      </c>
      <c r="D1152" s="46" t="b">
        <f>COUNTIF(Events!$B$2:$B$171, C1152) &gt; 0</f>
        <v>1</v>
      </c>
      <c r="E1152" s="46" t="s">
        <v>169</v>
      </c>
      <c r="F1152" s="46" t="s">
        <v>298</v>
      </c>
      <c r="G1152" s="46" t="s">
        <v>310</v>
      </c>
      <c r="I1152" s="46" t="s">
        <v>1338</v>
      </c>
      <c r="J1152" s="46" t="str">
        <f>IF(I1152="","",_xlfn.LET(_xlpm.x,VLOOKUP(I1152,'2026-01-09_taxon-match'!$A$2:$N$81,4,FALSE),IF(_xlpm.x=0,"",_xlpm.x)))</f>
        <v>Polynoidae</v>
      </c>
      <c r="L1152" s="46" t="str">
        <f>IF(I1152="","",_xlfn.LET(_xlpm.x,VLOOKUP(I1152,'2026-01-09_taxon-match'!$A$2:$N$81,3,FALSE),IF(_xlpm.x=0,"",_xlpm.x)))</f>
        <v>urn:lsid:marinespecies.org:taxname:939</v>
      </c>
      <c r="M1152" s="46" t="str">
        <f>IF($I1152="","",_xlfn.LET(_xlpm.x,VLOOKUP($I1152,'2026-01-09_taxon-match'!$A$2:$N$81,5,FALSE),IF(_xlpm.x=0,"",_xlpm.x)))</f>
        <v>Kinberg, 1856</v>
      </c>
      <c r="N1152" s="46" t="str">
        <f>IF($I1152="","",_xlfn.LET(_xlpm.x,VLOOKUP($I1152,'2026-01-09_taxon-match'!$A$2:$N$81,6,FALSE),IF(_xlpm.x=0,"",_xlpm.x)))</f>
        <v>Animalia</v>
      </c>
      <c r="O1152" s="46" t="str">
        <f>IF($I1152="","",_xlfn.LET(_xlpm.x,VLOOKUP($I1152,'2026-01-09_taxon-match'!$A$2:$N$81,7,FALSE),IF(_xlpm.x=0,"",_xlpm.x)))</f>
        <v>Annelida</v>
      </c>
      <c r="P1152" s="46" t="str">
        <f>IF($I1152="","",_xlfn.LET(_xlpm.x,VLOOKUP($I1152,'2026-01-09_taxon-match'!$A$2:$N$81,8,FALSE),IF(_xlpm.x=0,"",_xlpm.x)))</f>
        <v>Polychaeta</v>
      </c>
      <c r="Q1152" s="46" t="str">
        <f>IF($I1152="","",_xlfn.LET(_xlpm.x,VLOOKUP($I1152,'2026-01-09_taxon-match'!$A$2:$N$81,9,FALSE),IF(_xlpm.x=0,"",_xlpm.x)))</f>
        <v>Phyllodocida</v>
      </c>
      <c r="R1152" s="46" t="str">
        <f>IF($I1152="","",_xlfn.LET(_xlpm.x,VLOOKUP($I1152,'2026-01-09_taxon-match'!$A$2:$N$81,10,FALSE),IF(_xlpm.x=0,"",_xlpm.x)))</f>
        <v>Polynoidae</v>
      </c>
      <c r="S1152" s="46" t="str">
        <f>IF($I1152="","",_xlfn.LET(_xlpm.x,VLOOKUP($I1152,'2026-01-09_taxon-match'!$A$2:$N$81,11,FALSE),IF(_xlpm.x=0,"",_xlpm.x)))</f>
        <v/>
      </c>
      <c r="T1152" s="46" t="str">
        <f>IF($I1152="","",_xlfn.LET(_xlpm.x,VLOOKUP($I1152,'2026-01-09_taxon-match'!$A$2:$N$81,13,FALSE),IF(_xlpm.x=0,"",_xlpm.x)))</f>
        <v/>
      </c>
      <c r="V1152" s="46" t="s">
        <v>58</v>
      </c>
      <c r="Y1152" s="46" t="str">
        <f>IF(V1152="","",_xlfn.LET(_xlpm.x,VLOOKUP(V1152,'Drop-down_menus'!$D$2:$E$13,2,FALSE),IF(_xlpm.x=0,"",_xlpm.x)))</f>
        <v>https://orcid.org/0000-0002-9708-1761</v>
      </c>
      <c r="Z1152" s="46" t="str">
        <f>IF(W1152="","",_xlfn.LET(_xlpm.x,VLOOKUP(W1152,'Drop-down_menus'!$D$2:$E$13,2,FALSE),IF(_xlpm.x=0,"",_xlpm.x)))</f>
        <v/>
      </c>
      <c r="AA1152" s="46" t="str">
        <f>IF(X1152="","",_xlfn.LET(_xlpm.x,VLOOKUP(X1152,'Drop-down_menus'!$D$2:$E$13,2,FALSE),IF(_xlpm.x=0,"",_xlpm.x)))</f>
        <v/>
      </c>
      <c r="AB1152" s="14" t="s">
        <v>300</v>
      </c>
      <c r="AC1152" s="14" t="s">
        <v>508</v>
      </c>
      <c r="AE1152" s="46" t="s">
        <v>28</v>
      </c>
      <c r="AF1152" s="46" t="s">
        <v>42</v>
      </c>
      <c r="AG1152" s="46" t="str">
        <f>IF(AE1152="","",_xlfn.LET(_xlpm.x,VLOOKUP(AE1152,'Drop-down_menus'!$D$2:$E$13,2,FALSE),IF(_xlpm.x=0,"",_xlpm.x)))</f>
        <v>https://orcid.org/0000-0002-9037-7623</v>
      </c>
      <c r="AH1152" s="46" t="str">
        <f>IF(AF1152="","",_xlfn.LET(_xlpm.x,VLOOKUP(AF1152,'Drop-down_menus'!$D$2:$E$13,2,FALSE),IF(_xlpm.x=0,"",_xlpm.x)))</f>
        <v/>
      </c>
    </row>
    <row r="1153" spans="2:34" ht="15" customHeight="1">
      <c r="B1153" s="46">
        <v>1141</v>
      </c>
      <c r="C1153" s="46" t="s">
        <v>96</v>
      </c>
      <c r="D1153" s="46" t="b">
        <f>COUNTIF(Events!$B$2:$B$171, C1153) &gt; 0</f>
        <v>1</v>
      </c>
      <c r="E1153" s="46" t="s">
        <v>169</v>
      </c>
      <c r="F1153" s="46" t="s">
        <v>298</v>
      </c>
      <c r="G1153" s="46" t="s">
        <v>510</v>
      </c>
      <c r="I1153" s="46" t="s">
        <v>510</v>
      </c>
      <c r="J1153" s="46" t="str">
        <f>IF(I1153="","",_xlfn.LET(_xlpm.x,VLOOKUP(I1153,'2026-01-09_taxon-match'!$A$2:$N$81,4,FALSE),IF(_xlpm.x=0,"",_xlpm.x)))</f>
        <v>Dendrilla</v>
      </c>
      <c r="L1153" s="46" t="str">
        <f>IF(I1153="","",_xlfn.LET(_xlpm.x,VLOOKUP(I1153,'2026-01-09_taxon-match'!$A$2:$N$81,3,FALSE),IF(_xlpm.x=0,"",_xlpm.x)))</f>
        <v>urn:lsid:marinespecies.org:taxname:131741</v>
      </c>
      <c r="M1153" s="46" t="str">
        <f>IF($I1153="","",_xlfn.LET(_xlpm.x,VLOOKUP($I1153,'2026-01-09_taxon-match'!$A$2:$N$81,5,FALSE),IF(_xlpm.x=0,"",_xlpm.x)))</f>
        <v>Lendenfeld, 1883</v>
      </c>
      <c r="N1153" s="46" t="str">
        <f>IF($I1153="","",_xlfn.LET(_xlpm.x,VLOOKUP($I1153,'2026-01-09_taxon-match'!$A$2:$N$81,6,FALSE),IF(_xlpm.x=0,"",_xlpm.x)))</f>
        <v>Animalia</v>
      </c>
      <c r="O1153" s="46" t="str">
        <f>IF($I1153="","",_xlfn.LET(_xlpm.x,VLOOKUP($I1153,'2026-01-09_taxon-match'!$A$2:$N$81,7,FALSE),IF(_xlpm.x=0,"",_xlpm.x)))</f>
        <v>Porifera</v>
      </c>
      <c r="P1153" s="46" t="str">
        <f>IF($I1153="","",_xlfn.LET(_xlpm.x,VLOOKUP($I1153,'2026-01-09_taxon-match'!$A$2:$N$81,8,FALSE),IF(_xlpm.x=0,"",_xlpm.x)))</f>
        <v>Demospongiae</v>
      </c>
      <c r="Q1153" s="46" t="str">
        <f>IF($I1153="","",_xlfn.LET(_xlpm.x,VLOOKUP($I1153,'2026-01-09_taxon-match'!$A$2:$N$81,9,FALSE),IF(_xlpm.x=0,"",_xlpm.x)))</f>
        <v>Dendroceratida</v>
      </c>
      <c r="R1153" s="46" t="str">
        <f>IF($I1153="","",_xlfn.LET(_xlpm.x,VLOOKUP($I1153,'2026-01-09_taxon-match'!$A$2:$N$81,10,FALSE),IF(_xlpm.x=0,"",_xlpm.x)))</f>
        <v>Darwinellidae</v>
      </c>
      <c r="S1153" s="46" t="str">
        <f>IF($I1153="","",_xlfn.LET(_xlpm.x,VLOOKUP($I1153,'2026-01-09_taxon-match'!$A$2:$N$81,11,FALSE),IF(_xlpm.x=0,"",_xlpm.x)))</f>
        <v>Dendrilla</v>
      </c>
      <c r="T1153" s="46" t="str">
        <f>IF($I1153="","",_xlfn.LET(_xlpm.x,VLOOKUP($I1153,'2026-01-09_taxon-match'!$A$2:$N$81,13,FALSE),IF(_xlpm.x=0,"",_xlpm.x)))</f>
        <v/>
      </c>
      <c r="V1153" s="46" t="s">
        <v>58</v>
      </c>
      <c r="Y1153" s="46" t="str">
        <f>IF(V1153="","",_xlfn.LET(_xlpm.x,VLOOKUP(V1153,'Drop-down_menus'!$D$2:$E$13,2,FALSE),IF(_xlpm.x=0,"",_xlpm.x)))</f>
        <v>https://orcid.org/0000-0002-9708-1761</v>
      </c>
      <c r="Z1153" s="46" t="str">
        <f>IF(W1153="","",_xlfn.LET(_xlpm.x,VLOOKUP(W1153,'Drop-down_menus'!$D$2:$E$13,2,FALSE),IF(_xlpm.x=0,"",_xlpm.x)))</f>
        <v/>
      </c>
      <c r="AA1153" s="46" t="str">
        <f>IF(X1153="","",_xlfn.LET(_xlpm.x,VLOOKUP(X1153,'Drop-down_menus'!$D$2:$E$13,2,FALSE),IF(_xlpm.x=0,"",_xlpm.x)))</f>
        <v/>
      </c>
      <c r="AB1153" s="14" t="s">
        <v>300</v>
      </c>
      <c r="AC1153" s="14" t="s">
        <v>508</v>
      </c>
      <c r="AE1153" s="46" t="s">
        <v>28</v>
      </c>
      <c r="AF1153" s="46" t="s">
        <v>42</v>
      </c>
      <c r="AG1153" s="46" t="str">
        <f>IF(AE1153="","",_xlfn.LET(_xlpm.x,VLOOKUP(AE1153,'Drop-down_menus'!$D$2:$E$13,2,FALSE),IF(_xlpm.x=0,"",_xlpm.x)))</f>
        <v>https://orcid.org/0000-0002-9037-7623</v>
      </c>
      <c r="AH1153" s="46" t="str">
        <f>IF(AF1153="","",_xlfn.LET(_xlpm.x,VLOOKUP(AF1153,'Drop-down_menus'!$D$2:$E$13,2,FALSE),IF(_xlpm.x=0,"",_xlpm.x)))</f>
        <v/>
      </c>
    </row>
    <row r="1154" spans="2:34" ht="15" customHeight="1">
      <c r="B1154" s="46">
        <v>1142</v>
      </c>
      <c r="C1154" s="46" t="s">
        <v>96</v>
      </c>
      <c r="D1154" s="46" t="b">
        <f>COUNTIF(Events!$B$2:$B$171, C1154) &gt; 0</f>
        <v>1</v>
      </c>
      <c r="E1154" s="46" t="s">
        <v>169</v>
      </c>
      <c r="F1154" s="46" t="s">
        <v>298</v>
      </c>
      <c r="G1154" s="46" t="s">
        <v>510</v>
      </c>
      <c r="I1154" s="46" t="s">
        <v>510</v>
      </c>
      <c r="J1154" s="46" t="str">
        <f>IF(I1154="","",_xlfn.LET(_xlpm.x,VLOOKUP(I1154,'2026-01-09_taxon-match'!$A$2:$N$81,4,FALSE),IF(_xlpm.x=0,"",_xlpm.x)))</f>
        <v>Dendrilla</v>
      </c>
      <c r="L1154" s="46" t="str">
        <f>IF(I1154="","",_xlfn.LET(_xlpm.x,VLOOKUP(I1154,'2026-01-09_taxon-match'!$A$2:$N$81,3,FALSE),IF(_xlpm.x=0,"",_xlpm.x)))</f>
        <v>urn:lsid:marinespecies.org:taxname:131741</v>
      </c>
      <c r="M1154" s="46" t="str">
        <f>IF($I1154="","",_xlfn.LET(_xlpm.x,VLOOKUP($I1154,'2026-01-09_taxon-match'!$A$2:$N$81,5,FALSE),IF(_xlpm.x=0,"",_xlpm.x)))</f>
        <v>Lendenfeld, 1883</v>
      </c>
      <c r="N1154" s="46" t="str">
        <f>IF($I1154="","",_xlfn.LET(_xlpm.x,VLOOKUP($I1154,'2026-01-09_taxon-match'!$A$2:$N$81,6,FALSE),IF(_xlpm.x=0,"",_xlpm.x)))</f>
        <v>Animalia</v>
      </c>
      <c r="O1154" s="46" t="str">
        <f>IF($I1154="","",_xlfn.LET(_xlpm.x,VLOOKUP($I1154,'2026-01-09_taxon-match'!$A$2:$N$81,7,FALSE),IF(_xlpm.x=0,"",_xlpm.x)))</f>
        <v>Porifera</v>
      </c>
      <c r="P1154" s="46" t="str">
        <f>IF($I1154="","",_xlfn.LET(_xlpm.x,VLOOKUP($I1154,'2026-01-09_taxon-match'!$A$2:$N$81,8,FALSE),IF(_xlpm.x=0,"",_xlpm.x)))</f>
        <v>Demospongiae</v>
      </c>
      <c r="Q1154" s="46" t="str">
        <f>IF($I1154="","",_xlfn.LET(_xlpm.x,VLOOKUP($I1154,'2026-01-09_taxon-match'!$A$2:$N$81,9,FALSE),IF(_xlpm.x=0,"",_xlpm.x)))</f>
        <v>Dendroceratida</v>
      </c>
      <c r="R1154" s="46" t="str">
        <f>IF($I1154="","",_xlfn.LET(_xlpm.x,VLOOKUP($I1154,'2026-01-09_taxon-match'!$A$2:$N$81,10,FALSE),IF(_xlpm.x=0,"",_xlpm.x)))</f>
        <v>Darwinellidae</v>
      </c>
      <c r="S1154" s="46" t="str">
        <f>IF($I1154="","",_xlfn.LET(_xlpm.x,VLOOKUP($I1154,'2026-01-09_taxon-match'!$A$2:$N$81,11,FALSE),IF(_xlpm.x=0,"",_xlpm.x)))</f>
        <v>Dendrilla</v>
      </c>
      <c r="T1154" s="46" t="str">
        <f>IF($I1154="","",_xlfn.LET(_xlpm.x,VLOOKUP($I1154,'2026-01-09_taxon-match'!$A$2:$N$81,13,FALSE),IF(_xlpm.x=0,"",_xlpm.x)))</f>
        <v/>
      </c>
      <c r="V1154" s="46" t="s">
        <v>58</v>
      </c>
      <c r="Y1154" s="46" t="str">
        <f>IF(V1154="","",_xlfn.LET(_xlpm.x,VLOOKUP(V1154,'Drop-down_menus'!$D$2:$E$13,2,FALSE),IF(_xlpm.x=0,"",_xlpm.x)))</f>
        <v>https://orcid.org/0000-0002-9708-1761</v>
      </c>
      <c r="Z1154" s="46" t="str">
        <f>IF(W1154="","",_xlfn.LET(_xlpm.x,VLOOKUP(W1154,'Drop-down_menus'!$D$2:$E$13,2,FALSE),IF(_xlpm.x=0,"",_xlpm.x)))</f>
        <v/>
      </c>
      <c r="AA1154" s="46" t="str">
        <f>IF(X1154="","",_xlfn.LET(_xlpm.x,VLOOKUP(X1154,'Drop-down_menus'!$D$2:$E$13,2,FALSE),IF(_xlpm.x=0,"",_xlpm.x)))</f>
        <v/>
      </c>
      <c r="AB1154" s="14" t="s">
        <v>300</v>
      </c>
      <c r="AC1154" s="14" t="s">
        <v>508</v>
      </c>
      <c r="AE1154" s="46" t="s">
        <v>28</v>
      </c>
      <c r="AF1154" s="46" t="s">
        <v>42</v>
      </c>
      <c r="AG1154" s="46" t="str">
        <f>IF(AE1154="","",_xlfn.LET(_xlpm.x,VLOOKUP(AE1154,'Drop-down_menus'!$D$2:$E$13,2,FALSE),IF(_xlpm.x=0,"",_xlpm.x)))</f>
        <v>https://orcid.org/0000-0002-9037-7623</v>
      </c>
      <c r="AH1154" s="46" t="str">
        <f>IF(AF1154="","",_xlfn.LET(_xlpm.x,VLOOKUP(AF1154,'Drop-down_menus'!$D$2:$E$13,2,FALSE),IF(_xlpm.x=0,"",_xlpm.x)))</f>
        <v/>
      </c>
    </row>
    <row r="1155" spans="2:34" ht="15" customHeight="1">
      <c r="B1155" s="46">
        <v>1143</v>
      </c>
      <c r="C1155" s="46" t="s">
        <v>96</v>
      </c>
      <c r="D1155" s="46" t="b">
        <f>COUNTIF(Events!$B$2:$B$171, C1155) &gt; 0</f>
        <v>1</v>
      </c>
      <c r="E1155" s="46" t="s">
        <v>169</v>
      </c>
      <c r="F1155" s="46" t="s">
        <v>298</v>
      </c>
      <c r="G1155" s="46" t="s">
        <v>510</v>
      </c>
      <c r="I1155" s="46" t="s">
        <v>510</v>
      </c>
      <c r="J1155" s="46" t="str">
        <f>IF(I1155="","",_xlfn.LET(_xlpm.x,VLOOKUP(I1155,'2026-01-09_taxon-match'!$A$2:$N$81,4,FALSE),IF(_xlpm.x=0,"",_xlpm.x)))</f>
        <v>Dendrilla</v>
      </c>
      <c r="L1155" s="46" t="str">
        <f>IF(I1155="","",_xlfn.LET(_xlpm.x,VLOOKUP(I1155,'2026-01-09_taxon-match'!$A$2:$N$81,3,FALSE),IF(_xlpm.x=0,"",_xlpm.x)))</f>
        <v>urn:lsid:marinespecies.org:taxname:131741</v>
      </c>
      <c r="M1155" s="46" t="str">
        <f>IF($I1155="","",_xlfn.LET(_xlpm.x,VLOOKUP($I1155,'2026-01-09_taxon-match'!$A$2:$N$81,5,FALSE),IF(_xlpm.x=0,"",_xlpm.x)))</f>
        <v>Lendenfeld, 1883</v>
      </c>
      <c r="N1155" s="46" t="str">
        <f>IF($I1155="","",_xlfn.LET(_xlpm.x,VLOOKUP($I1155,'2026-01-09_taxon-match'!$A$2:$N$81,6,FALSE),IF(_xlpm.x=0,"",_xlpm.x)))</f>
        <v>Animalia</v>
      </c>
      <c r="O1155" s="46" t="str">
        <f>IF($I1155="","",_xlfn.LET(_xlpm.x,VLOOKUP($I1155,'2026-01-09_taxon-match'!$A$2:$N$81,7,FALSE),IF(_xlpm.x=0,"",_xlpm.x)))</f>
        <v>Porifera</v>
      </c>
      <c r="P1155" s="46" t="str">
        <f>IF($I1155="","",_xlfn.LET(_xlpm.x,VLOOKUP($I1155,'2026-01-09_taxon-match'!$A$2:$N$81,8,FALSE),IF(_xlpm.x=0,"",_xlpm.x)))</f>
        <v>Demospongiae</v>
      </c>
      <c r="Q1155" s="46" t="str">
        <f>IF($I1155="","",_xlfn.LET(_xlpm.x,VLOOKUP($I1155,'2026-01-09_taxon-match'!$A$2:$N$81,9,FALSE),IF(_xlpm.x=0,"",_xlpm.x)))</f>
        <v>Dendroceratida</v>
      </c>
      <c r="R1155" s="46" t="str">
        <f>IF($I1155="","",_xlfn.LET(_xlpm.x,VLOOKUP($I1155,'2026-01-09_taxon-match'!$A$2:$N$81,10,FALSE),IF(_xlpm.x=0,"",_xlpm.x)))</f>
        <v>Darwinellidae</v>
      </c>
      <c r="S1155" s="46" t="str">
        <f>IF($I1155="","",_xlfn.LET(_xlpm.x,VLOOKUP($I1155,'2026-01-09_taxon-match'!$A$2:$N$81,11,FALSE),IF(_xlpm.x=0,"",_xlpm.x)))</f>
        <v>Dendrilla</v>
      </c>
      <c r="T1155" s="46" t="str">
        <f>IF($I1155="","",_xlfn.LET(_xlpm.x,VLOOKUP($I1155,'2026-01-09_taxon-match'!$A$2:$N$81,13,FALSE),IF(_xlpm.x=0,"",_xlpm.x)))</f>
        <v/>
      </c>
      <c r="V1155" s="46" t="s">
        <v>58</v>
      </c>
      <c r="Y1155" s="46" t="str">
        <f>IF(V1155="","",_xlfn.LET(_xlpm.x,VLOOKUP(V1155,'Drop-down_menus'!$D$2:$E$13,2,FALSE),IF(_xlpm.x=0,"",_xlpm.x)))</f>
        <v>https://orcid.org/0000-0002-9708-1761</v>
      </c>
      <c r="Z1155" s="46" t="str">
        <f>IF(W1155="","",_xlfn.LET(_xlpm.x,VLOOKUP(W1155,'Drop-down_menus'!$D$2:$E$13,2,FALSE),IF(_xlpm.x=0,"",_xlpm.x)))</f>
        <v/>
      </c>
      <c r="AA1155" s="46" t="str">
        <f>IF(X1155="","",_xlfn.LET(_xlpm.x,VLOOKUP(X1155,'Drop-down_menus'!$D$2:$E$13,2,FALSE),IF(_xlpm.x=0,"",_xlpm.x)))</f>
        <v/>
      </c>
      <c r="AB1155" s="14" t="s">
        <v>300</v>
      </c>
      <c r="AC1155" s="14" t="s">
        <v>508</v>
      </c>
      <c r="AE1155" s="46" t="s">
        <v>28</v>
      </c>
      <c r="AF1155" s="46" t="s">
        <v>42</v>
      </c>
      <c r="AG1155" s="46" t="str">
        <f>IF(AE1155="","",_xlfn.LET(_xlpm.x,VLOOKUP(AE1155,'Drop-down_menus'!$D$2:$E$13,2,FALSE),IF(_xlpm.x=0,"",_xlpm.x)))</f>
        <v>https://orcid.org/0000-0002-9037-7623</v>
      </c>
      <c r="AH1155" s="46" t="str">
        <f>IF(AF1155="","",_xlfn.LET(_xlpm.x,VLOOKUP(AF1155,'Drop-down_menus'!$D$2:$E$13,2,FALSE),IF(_xlpm.x=0,"",_xlpm.x)))</f>
        <v/>
      </c>
    </row>
    <row r="1156" spans="2:34" ht="15" customHeight="1">
      <c r="B1156" s="46">
        <v>1144</v>
      </c>
      <c r="C1156" s="46" t="s">
        <v>96</v>
      </c>
      <c r="D1156" s="46" t="b">
        <f>COUNTIF(Events!$B$2:$B$171, C1156) &gt; 0</f>
        <v>1</v>
      </c>
      <c r="E1156" s="46" t="s">
        <v>169</v>
      </c>
      <c r="F1156" s="46" t="s">
        <v>298</v>
      </c>
      <c r="G1156" s="46" t="s">
        <v>235</v>
      </c>
      <c r="I1156" s="46" t="s">
        <v>235</v>
      </c>
      <c r="J1156" s="46" t="str">
        <f>IF(I1156="","",_xlfn.LET(_xlpm.x,VLOOKUP(I1156,'2026-01-09_taxon-match'!$A$2:$N$81,4,FALSE),IF(_xlpm.x=0,"",_xlpm.x)))</f>
        <v>Molgula</v>
      </c>
      <c r="L1156" s="46" t="str">
        <f>IF(I1156="","",_xlfn.LET(_xlpm.x,VLOOKUP(I1156,'2026-01-09_taxon-match'!$A$2:$N$81,3,FALSE),IF(_xlpm.x=0,"",_xlpm.x)))</f>
        <v>urn:lsid:marinespecies.org:taxname:103509</v>
      </c>
      <c r="M1156" s="46" t="str">
        <f>IF($I1156="","",_xlfn.LET(_xlpm.x,VLOOKUP($I1156,'2026-01-09_taxon-match'!$A$2:$N$81,5,FALSE),IF(_xlpm.x=0,"",_xlpm.x)))</f>
        <v>Forbes, 1848</v>
      </c>
      <c r="N1156" s="46" t="str">
        <f>IF($I1156="","",_xlfn.LET(_xlpm.x,VLOOKUP($I1156,'2026-01-09_taxon-match'!$A$2:$N$81,6,FALSE),IF(_xlpm.x=0,"",_xlpm.x)))</f>
        <v>Animalia</v>
      </c>
      <c r="O1156" s="46" t="str">
        <f>IF($I1156="","",_xlfn.LET(_xlpm.x,VLOOKUP($I1156,'2026-01-09_taxon-match'!$A$2:$N$81,7,FALSE),IF(_xlpm.x=0,"",_xlpm.x)))</f>
        <v>Chordata</v>
      </c>
      <c r="P1156" s="46" t="str">
        <f>IF($I1156="","",_xlfn.LET(_xlpm.x,VLOOKUP($I1156,'2026-01-09_taxon-match'!$A$2:$N$81,8,FALSE),IF(_xlpm.x=0,"",_xlpm.x)))</f>
        <v>Ascidiacea</v>
      </c>
      <c r="Q1156" s="46" t="str">
        <f>IF($I1156="","",_xlfn.LET(_xlpm.x,VLOOKUP($I1156,'2026-01-09_taxon-match'!$A$2:$N$81,9,FALSE),IF(_xlpm.x=0,"",_xlpm.x)))</f>
        <v>Stolidobranchia</v>
      </c>
      <c r="R1156" s="46" t="str">
        <f>IF($I1156="","",_xlfn.LET(_xlpm.x,VLOOKUP($I1156,'2026-01-09_taxon-match'!$A$2:$N$81,10,FALSE),IF(_xlpm.x=0,"",_xlpm.x)))</f>
        <v>Molgulidae</v>
      </c>
      <c r="S1156" s="46" t="str">
        <f>IF($I1156="","",_xlfn.LET(_xlpm.x,VLOOKUP($I1156,'2026-01-09_taxon-match'!$A$2:$N$81,11,FALSE),IF(_xlpm.x=0,"",_xlpm.x)))</f>
        <v>Molgula</v>
      </c>
      <c r="T1156" s="46" t="str">
        <f>IF($I1156="","",_xlfn.LET(_xlpm.x,VLOOKUP($I1156,'2026-01-09_taxon-match'!$A$2:$N$81,13,FALSE),IF(_xlpm.x=0,"",_xlpm.x)))</f>
        <v/>
      </c>
      <c r="V1156" s="46" t="s">
        <v>58</v>
      </c>
      <c r="Y1156" s="46" t="str">
        <f>IF(V1156="","",_xlfn.LET(_xlpm.x,VLOOKUP(V1156,'Drop-down_menus'!$D$2:$E$13,2,FALSE),IF(_xlpm.x=0,"",_xlpm.x)))</f>
        <v>https://orcid.org/0000-0002-9708-1761</v>
      </c>
      <c r="Z1156" s="46" t="str">
        <f>IF(W1156="","",_xlfn.LET(_xlpm.x,VLOOKUP(W1156,'Drop-down_menus'!$D$2:$E$13,2,FALSE),IF(_xlpm.x=0,"",_xlpm.x)))</f>
        <v/>
      </c>
      <c r="AA1156" s="46" t="str">
        <f>IF(X1156="","",_xlfn.LET(_xlpm.x,VLOOKUP(X1156,'Drop-down_menus'!$D$2:$E$13,2,FALSE),IF(_xlpm.x=0,"",_xlpm.x)))</f>
        <v/>
      </c>
      <c r="AB1156" s="14" t="s">
        <v>300</v>
      </c>
      <c r="AC1156" s="14" t="s">
        <v>508</v>
      </c>
      <c r="AE1156" s="46" t="s">
        <v>28</v>
      </c>
      <c r="AF1156" s="46" t="s">
        <v>42</v>
      </c>
      <c r="AG1156" s="46" t="str">
        <f>IF(AE1156="","",_xlfn.LET(_xlpm.x,VLOOKUP(AE1156,'Drop-down_menus'!$D$2:$E$13,2,FALSE),IF(_xlpm.x=0,"",_xlpm.x)))</f>
        <v>https://orcid.org/0000-0002-9037-7623</v>
      </c>
      <c r="AH1156" s="46" t="str">
        <f>IF(AF1156="","",_xlfn.LET(_xlpm.x,VLOOKUP(AF1156,'Drop-down_menus'!$D$2:$E$13,2,FALSE),IF(_xlpm.x=0,"",_xlpm.x)))</f>
        <v/>
      </c>
    </row>
    <row r="1157" spans="2:34" ht="15" customHeight="1">
      <c r="B1157" s="46">
        <v>1145</v>
      </c>
      <c r="C1157" s="46" t="s">
        <v>96</v>
      </c>
      <c r="D1157" s="46" t="b">
        <f>COUNTIF(Events!$B$2:$B$171, C1157) &gt; 0</f>
        <v>1</v>
      </c>
      <c r="E1157" s="46" t="s">
        <v>169</v>
      </c>
      <c r="F1157" s="46" t="s">
        <v>298</v>
      </c>
      <c r="G1157" s="46" t="s">
        <v>235</v>
      </c>
      <c r="I1157" s="46" t="s">
        <v>235</v>
      </c>
      <c r="J1157" s="46" t="str">
        <f>IF(I1157="","",_xlfn.LET(_xlpm.x,VLOOKUP(I1157,'2026-01-09_taxon-match'!$A$2:$N$81,4,FALSE),IF(_xlpm.x=0,"",_xlpm.x)))</f>
        <v>Molgula</v>
      </c>
      <c r="L1157" s="46" t="str">
        <f>IF(I1157="","",_xlfn.LET(_xlpm.x,VLOOKUP(I1157,'2026-01-09_taxon-match'!$A$2:$N$81,3,FALSE),IF(_xlpm.x=0,"",_xlpm.x)))</f>
        <v>urn:lsid:marinespecies.org:taxname:103509</v>
      </c>
      <c r="M1157" s="46" t="str">
        <f>IF($I1157="","",_xlfn.LET(_xlpm.x,VLOOKUP($I1157,'2026-01-09_taxon-match'!$A$2:$N$81,5,FALSE),IF(_xlpm.x=0,"",_xlpm.x)))</f>
        <v>Forbes, 1848</v>
      </c>
      <c r="N1157" s="46" t="str">
        <f>IF($I1157="","",_xlfn.LET(_xlpm.x,VLOOKUP($I1157,'2026-01-09_taxon-match'!$A$2:$N$81,6,FALSE),IF(_xlpm.x=0,"",_xlpm.x)))</f>
        <v>Animalia</v>
      </c>
      <c r="O1157" s="46" t="str">
        <f>IF($I1157="","",_xlfn.LET(_xlpm.x,VLOOKUP($I1157,'2026-01-09_taxon-match'!$A$2:$N$81,7,FALSE),IF(_xlpm.x=0,"",_xlpm.x)))</f>
        <v>Chordata</v>
      </c>
      <c r="P1157" s="46" t="str">
        <f>IF($I1157="","",_xlfn.LET(_xlpm.x,VLOOKUP($I1157,'2026-01-09_taxon-match'!$A$2:$N$81,8,FALSE),IF(_xlpm.x=0,"",_xlpm.x)))</f>
        <v>Ascidiacea</v>
      </c>
      <c r="Q1157" s="46" t="str">
        <f>IF($I1157="","",_xlfn.LET(_xlpm.x,VLOOKUP($I1157,'2026-01-09_taxon-match'!$A$2:$N$81,9,FALSE),IF(_xlpm.x=0,"",_xlpm.x)))</f>
        <v>Stolidobranchia</v>
      </c>
      <c r="R1157" s="46" t="str">
        <f>IF($I1157="","",_xlfn.LET(_xlpm.x,VLOOKUP($I1157,'2026-01-09_taxon-match'!$A$2:$N$81,10,FALSE),IF(_xlpm.x=0,"",_xlpm.x)))</f>
        <v>Molgulidae</v>
      </c>
      <c r="S1157" s="46" t="str">
        <f>IF($I1157="","",_xlfn.LET(_xlpm.x,VLOOKUP($I1157,'2026-01-09_taxon-match'!$A$2:$N$81,11,FALSE),IF(_xlpm.x=0,"",_xlpm.x)))</f>
        <v>Molgula</v>
      </c>
      <c r="T1157" s="46" t="str">
        <f>IF($I1157="","",_xlfn.LET(_xlpm.x,VLOOKUP($I1157,'2026-01-09_taxon-match'!$A$2:$N$81,13,FALSE),IF(_xlpm.x=0,"",_xlpm.x)))</f>
        <v/>
      </c>
      <c r="V1157" s="46" t="s">
        <v>58</v>
      </c>
      <c r="Y1157" s="46" t="str">
        <f>IF(V1157="","",_xlfn.LET(_xlpm.x,VLOOKUP(V1157,'Drop-down_menus'!$D$2:$E$13,2,FALSE),IF(_xlpm.x=0,"",_xlpm.x)))</f>
        <v>https://orcid.org/0000-0002-9708-1761</v>
      </c>
      <c r="Z1157" s="46" t="str">
        <f>IF(W1157="","",_xlfn.LET(_xlpm.x,VLOOKUP(W1157,'Drop-down_menus'!$D$2:$E$13,2,FALSE),IF(_xlpm.x=0,"",_xlpm.x)))</f>
        <v/>
      </c>
      <c r="AA1157" s="46" t="str">
        <f>IF(X1157="","",_xlfn.LET(_xlpm.x,VLOOKUP(X1157,'Drop-down_menus'!$D$2:$E$13,2,FALSE),IF(_xlpm.x=0,"",_xlpm.x)))</f>
        <v/>
      </c>
      <c r="AB1157" s="14" t="s">
        <v>300</v>
      </c>
      <c r="AC1157" s="14" t="s">
        <v>508</v>
      </c>
      <c r="AE1157" s="46" t="s">
        <v>28</v>
      </c>
      <c r="AF1157" s="46" t="s">
        <v>42</v>
      </c>
      <c r="AG1157" s="46" t="str">
        <f>IF(AE1157="","",_xlfn.LET(_xlpm.x,VLOOKUP(AE1157,'Drop-down_menus'!$D$2:$E$13,2,FALSE),IF(_xlpm.x=0,"",_xlpm.x)))</f>
        <v>https://orcid.org/0000-0002-9037-7623</v>
      </c>
      <c r="AH1157" s="46" t="str">
        <f>IF(AF1157="","",_xlfn.LET(_xlpm.x,VLOOKUP(AF1157,'Drop-down_menus'!$D$2:$E$13,2,FALSE),IF(_xlpm.x=0,"",_xlpm.x)))</f>
        <v/>
      </c>
    </row>
    <row r="1158" spans="2:34" ht="15" customHeight="1">
      <c r="B1158" s="46">
        <v>1146</v>
      </c>
      <c r="C1158" s="46" t="s">
        <v>96</v>
      </c>
      <c r="D1158" s="46" t="b">
        <f>COUNTIF(Events!$B$2:$B$171, C1158) &gt; 0</f>
        <v>1</v>
      </c>
      <c r="E1158" s="46" t="s">
        <v>169</v>
      </c>
      <c r="F1158" s="46" t="s">
        <v>298</v>
      </c>
      <c r="G1158" s="46" t="s">
        <v>235</v>
      </c>
      <c r="I1158" s="46" t="s">
        <v>235</v>
      </c>
      <c r="J1158" s="46" t="str">
        <f>IF(I1158="","",_xlfn.LET(_xlpm.x,VLOOKUP(I1158,'2026-01-09_taxon-match'!$A$2:$N$81,4,FALSE),IF(_xlpm.x=0,"",_xlpm.x)))</f>
        <v>Molgula</v>
      </c>
      <c r="L1158" s="46" t="str">
        <f>IF(I1158="","",_xlfn.LET(_xlpm.x,VLOOKUP(I1158,'2026-01-09_taxon-match'!$A$2:$N$81,3,FALSE),IF(_xlpm.x=0,"",_xlpm.x)))</f>
        <v>urn:lsid:marinespecies.org:taxname:103509</v>
      </c>
      <c r="M1158" s="46" t="str">
        <f>IF($I1158="","",_xlfn.LET(_xlpm.x,VLOOKUP($I1158,'2026-01-09_taxon-match'!$A$2:$N$81,5,FALSE),IF(_xlpm.x=0,"",_xlpm.x)))</f>
        <v>Forbes, 1848</v>
      </c>
      <c r="N1158" s="46" t="str">
        <f>IF($I1158="","",_xlfn.LET(_xlpm.x,VLOOKUP($I1158,'2026-01-09_taxon-match'!$A$2:$N$81,6,FALSE),IF(_xlpm.x=0,"",_xlpm.x)))</f>
        <v>Animalia</v>
      </c>
      <c r="O1158" s="46" t="str">
        <f>IF($I1158="","",_xlfn.LET(_xlpm.x,VLOOKUP($I1158,'2026-01-09_taxon-match'!$A$2:$N$81,7,FALSE),IF(_xlpm.x=0,"",_xlpm.x)))</f>
        <v>Chordata</v>
      </c>
      <c r="P1158" s="46" t="str">
        <f>IF($I1158="","",_xlfn.LET(_xlpm.x,VLOOKUP($I1158,'2026-01-09_taxon-match'!$A$2:$N$81,8,FALSE),IF(_xlpm.x=0,"",_xlpm.x)))</f>
        <v>Ascidiacea</v>
      </c>
      <c r="Q1158" s="46" t="str">
        <f>IF($I1158="","",_xlfn.LET(_xlpm.x,VLOOKUP($I1158,'2026-01-09_taxon-match'!$A$2:$N$81,9,FALSE),IF(_xlpm.x=0,"",_xlpm.x)))</f>
        <v>Stolidobranchia</v>
      </c>
      <c r="R1158" s="46" t="str">
        <f>IF($I1158="","",_xlfn.LET(_xlpm.x,VLOOKUP($I1158,'2026-01-09_taxon-match'!$A$2:$N$81,10,FALSE),IF(_xlpm.x=0,"",_xlpm.x)))</f>
        <v>Molgulidae</v>
      </c>
      <c r="S1158" s="46" t="str">
        <f>IF($I1158="","",_xlfn.LET(_xlpm.x,VLOOKUP($I1158,'2026-01-09_taxon-match'!$A$2:$N$81,11,FALSE),IF(_xlpm.x=0,"",_xlpm.x)))</f>
        <v>Molgula</v>
      </c>
      <c r="T1158" s="46" t="str">
        <f>IF($I1158="","",_xlfn.LET(_xlpm.x,VLOOKUP($I1158,'2026-01-09_taxon-match'!$A$2:$N$81,13,FALSE),IF(_xlpm.x=0,"",_xlpm.x)))</f>
        <v/>
      </c>
      <c r="V1158" s="46" t="s">
        <v>58</v>
      </c>
      <c r="Y1158" s="46" t="str">
        <f>IF(V1158="","",_xlfn.LET(_xlpm.x,VLOOKUP(V1158,'Drop-down_menus'!$D$2:$E$13,2,FALSE),IF(_xlpm.x=0,"",_xlpm.x)))</f>
        <v>https://orcid.org/0000-0002-9708-1761</v>
      </c>
      <c r="Z1158" s="46" t="str">
        <f>IF(W1158="","",_xlfn.LET(_xlpm.x,VLOOKUP(W1158,'Drop-down_menus'!$D$2:$E$13,2,FALSE),IF(_xlpm.x=0,"",_xlpm.x)))</f>
        <v/>
      </c>
      <c r="AA1158" s="46" t="str">
        <f>IF(X1158="","",_xlfn.LET(_xlpm.x,VLOOKUP(X1158,'Drop-down_menus'!$D$2:$E$13,2,FALSE),IF(_xlpm.x=0,"",_xlpm.x)))</f>
        <v/>
      </c>
      <c r="AB1158" s="14" t="s">
        <v>300</v>
      </c>
      <c r="AC1158" s="14" t="s">
        <v>508</v>
      </c>
      <c r="AE1158" s="46" t="s">
        <v>28</v>
      </c>
      <c r="AF1158" s="46" t="s">
        <v>42</v>
      </c>
      <c r="AG1158" s="46" t="str">
        <f>IF(AE1158="","",_xlfn.LET(_xlpm.x,VLOOKUP(AE1158,'Drop-down_menus'!$D$2:$E$13,2,FALSE),IF(_xlpm.x=0,"",_xlpm.x)))</f>
        <v>https://orcid.org/0000-0002-9037-7623</v>
      </c>
      <c r="AH1158" s="46" t="str">
        <f>IF(AF1158="","",_xlfn.LET(_xlpm.x,VLOOKUP(AF1158,'Drop-down_menus'!$D$2:$E$13,2,FALSE),IF(_xlpm.x=0,"",_xlpm.x)))</f>
        <v/>
      </c>
    </row>
    <row r="1159" spans="2:34" ht="15" customHeight="1">
      <c r="B1159" s="46">
        <v>1147</v>
      </c>
      <c r="C1159" s="46" t="s">
        <v>96</v>
      </c>
      <c r="D1159" s="46" t="b">
        <f>COUNTIF(Events!$B$2:$B$171, C1159) &gt; 0</f>
        <v>1</v>
      </c>
      <c r="E1159" s="46" t="s">
        <v>169</v>
      </c>
      <c r="F1159" s="46" t="s">
        <v>298</v>
      </c>
      <c r="G1159" s="46" t="s">
        <v>183</v>
      </c>
      <c r="I1159" s="46" t="s">
        <v>183</v>
      </c>
      <c r="J1159" s="46" t="str">
        <f>IF(I1159="","",_xlfn.LET(_xlpm.x,VLOOKUP(I1159,'2026-01-09_taxon-match'!$A$2:$N$81,4,FALSE),IF(_xlpm.x=0,"",_xlpm.x)))</f>
        <v>Amphipoda</v>
      </c>
      <c r="L1159" s="46" t="str">
        <f>IF(I1159="","",_xlfn.LET(_xlpm.x,VLOOKUP(I1159,'2026-01-09_taxon-match'!$A$2:$N$81,3,FALSE),IF(_xlpm.x=0,"",_xlpm.x)))</f>
        <v>urn:lsid:marinespecies.org:taxname:1135</v>
      </c>
      <c r="M1159" s="46" t="str">
        <f>IF($I1159="","",_xlfn.LET(_xlpm.x,VLOOKUP($I1159,'2026-01-09_taxon-match'!$A$2:$N$81,5,FALSE),IF(_xlpm.x=0,"",_xlpm.x)))</f>
        <v>Latreille, 1816</v>
      </c>
      <c r="N1159" s="46" t="str">
        <f>IF($I1159="","",_xlfn.LET(_xlpm.x,VLOOKUP($I1159,'2026-01-09_taxon-match'!$A$2:$N$81,6,FALSE),IF(_xlpm.x=0,"",_xlpm.x)))</f>
        <v>Animalia</v>
      </c>
      <c r="O1159" s="46" t="str">
        <f>IF($I1159="","",_xlfn.LET(_xlpm.x,VLOOKUP($I1159,'2026-01-09_taxon-match'!$A$2:$N$81,7,FALSE),IF(_xlpm.x=0,"",_xlpm.x)))</f>
        <v>Arthropoda</v>
      </c>
      <c r="P1159" s="46" t="str">
        <f>IF($I1159="","",_xlfn.LET(_xlpm.x,VLOOKUP($I1159,'2026-01-09_taxon-match'!$A$2:$N$81,8,FALSE),IF(_xlpm.x=0,"",_xlpm.x)))</f>
        <v>Malacostraca</v>
      </c>
      <c r="Q1159" s="46" t="str">
        <f>IF($I1159="","",_xlfn.LET(_xlpm.x,VLOOKUP($I1159,'2026-01-09_taxon-match'!$A$2:$N$81,9,FALSE),IF(_xlpm.x=0,"",_xlpm.x)))</f>
        <v>Amphipoda</v>
      </c>
      <c r="R1159" s="46" t="str">
        <f>IF($I1159="","",_xlfn.LET(_xlpm.x,VLOOKUP($I1159,'2026-01-09_taxon-match'!$A$2:$N$81,10,FALSE),IF(_xlpm.x=0,"",_xlpm.x)))</f>
        <v/>
      </c>
      <c r="S1159" s="46" t="str">
        <f>IF($I1159="","",_xlfn.LET(_xlpm.x,VLOOKUP($I1159,'2026-01-09_taxon-match'!$A$2:$N$81,11,FALSE),IF(_xlpm.x=0,"",_xlpm.x)))</f>
        <v/>
      </c>
      <c r="T1159" s="46" t="str">
        <f>IF($I1159="","",_xlfn.LET(_xlpm.x,VLOOKUP($I1159,'2026-01-09_taxon-match'!$A$2:$N$81,13,FALSE),IF(_xlpm.x=0,"",_xlpm.x)))</f>
        <v/>
      </c>
      <c r="U1159" s="46" t="s">
        <v>244</v>
      </c>
      <c r="V1159" s="46" t="s">
        <v>58</v>
      </c>
      <c r="W1159" s="46" t="s">
        <v>43</v>
      </c>
      <c r="Y1159" s="46" t="str">
        <f>IF(V1159="","",_xlfn.LET(_xlpm.x,VLOOKUP(V1159,'Drop-down_menus'!$D$2:$E$13,2,FALSE),IF(_xlpm.x=0,"",_xlpm.x)))</f>
        <v>https://orcid.org/0000-0002-9708-1761</v>
      </c>
      <c r="Z1159" s="46" t="str">
        <f>IF(W1159="","",_xlfn.LET(_xlpm.x,VLOOKUP(W1159,'Drop-down_menus'!$D$2:$E$13,2,FALSE),IF(_xlpm.x=0,"",_xlpm.x)))</f>
        <v>https://orcid.org/0000-0002-0981-7442</v>
      </c>
      <c r="AA1159" s="46" t="str">
        <f>IF(X1159="","",_xlfn.LET(_xlpm.x,VLOOKUP(X1159,'Drop-down_menus'!$D$2:$E$13,2,FALSE),IF(_xlpm.x=0,"",_xlpm.x)))</f>
        <v/>
      </c>
      <c r="AB1159" s="14" t="s">
        <v>300</v>
      </c>
      <c r="AC1159" s="14" t="s">
        <v>508</v>
      </c>
      <c r="AE1159" s="46" t="s">
        <v>28</v>
      </c>
      <c r="AF1159" s="46" t="s">
        <v>42</v>
      </c>
      <c r="AG1159" s="46" t="str">
        <f>IF(AE1159="","",_xlfn.LET(_xlpm.x,VLOOKUP(AE1159,'Drop-down_menus'!$D$2:$E$13,2,FALSE),IF(_xlpm.x=0,"",_xlpm.x)))</f>
        <v>https://orcid.org/0000-0002-9037-7623</v>
      </c>
      <c r="AH1159" s="46" t="str">
        <f>IF(AF1159="","",_xlfn.LET(_xlpm.x,VLOOKUP(AF1159,'Drop-down_menus'!$D$2:$E$13,2,FALSE),IF(_xlpm.x=0,"",_xlpm.x)))</f>
        <v/>
      </c>
    </row>
    <row r="1160" spans="2:34" ht="15" customHeight="1">
      <c r="B1160" s="46">
        <v>1148</v>
      </c>
      <c r="C1160" s="46" t="s">
        <v>96</v>
      </c>
      <c r="D1160" s="46" t="b">
        <f>COUNTIF(Events!$B$2:$B$171, C1160) &gt; 0</f>
        <v>1</v>
      </c>
      <c r="E1160" s="46" t="s">
        <v>169</v>
      </c>
      <c r="F1160" s="46" t="s">
        <v>298</v>
      </c>
      <c r="G1160" s="46" t="s">
        <v>311</v>
      </c>
      <c r="I1160" s="46" t="s">
        <v>311</v>
      </c>
      <c r="J1160" s="46" t="str">
        <f>IF(I1160="","",_xlfn.LET(_xlpm.x,VLOOKUP(I1160,'2026-01-09_taxon-match'!$A$2:$N$81,4,FALSE),IF(_xlpm.x=0,"",_xlpm.x)))</f>
        <v>Isopoda</v>
      </c>
      <c r="L1160" s="46" t="str">
        <f>IF(I1160="","",_xlfn.LET(_xlpm.x,VLOOKUP(I1160,'2026-01-09_taxon-match'!$A$2:$N$81,3,FALSE),IF(_xlpm.x=0,"",_xlpm.x)))</f>
        <v>urn:lsid:marinespecies.org:taxname:1131</v>
      </c>
      <c r="M1160" s="46" t="str">
        <f>IF($I1160="","",_xlfn.LET(_xlpm.x,VLOOKUP($I1160,'2026-01-09_taxon-match'!$A$2:$N$81,5,FALSE),IF(_xlpm.x=0,"",_xlpm.x)))</f>
        <v>Latreille, 1816</v>
      </c>
      <c r="N1160" s="46" t="str">
        <f>IF($I1160="","",_xlfn.LET(_xlpm.x,VLOOKUP($I1160,'2026-01-09_taxon-match'!$A$2:$N$81,6,FALSE),IF(_xlpm.x=0,"",_xlpm.x)))</f>
        <v>Animalia</v>
      </c>
      <c r="O1160" s="46" t="str">
        <f>IF($I1160="","",_xlfn.LET(_xlpm.x,VLOOKUP($I1160,'2026-01-09_taxon-match'!$A$2:$N$81,7,FALSE),IF(_xlpm.x=0,"",_xlpm.x)))</f>
        <v>Arthropoda</v>
      </c>
      <c r="P1160" s="46" t="str">
        <f>IF($I1160="","",_xlfn.LET(_xlpm.x,VLOOKUP($I1160,'2026-01-09_taxon-match'!$A$2:$N$81,8,FALSE),IF(_xlpm.x=0,"",_xlpm.x)))</f>
        <v>Malacostraca</v>
      </c>
      <c r="Q1160" s="46" t="str">
        <f>IF($I1160="","",_xlfn.LET(_xlpm.x,VLOOKUP($I1160,'2026-01-09_taxon-match'!$A$2:$N$81,9,FALSE),IF(_xlpm.x=0,"",_xlpm.x)))</f>
        <v>Isopoda</v>
      </c>
      <c r="R1160" s="46" t="str">
        <f>IF($I1160="","",_xlfn.LET(_xlpm.x,VLOOKUP($I1160,'2026-01-09_taxon-match'!$A$2:$N$81,10,FALSE),IF(_xlpm.x=0,"",_xlpm.x)))</f>
        <v/>
      </c>
      <c r="S1160" s="46" t="str">
        <f>IF($I1160="","",_xlfn.LET(_xlpm.x,VLOOKUP($I1160,'2026-01-09_taxon-match'!$A$2:$N$81,11,FALSE),IF(_xlpm.x=0,"",_xlpm.x)))</f>
        <v/>
      </c>
      <c r="T1160" s="46" t="str">
        <f>IF($I1160="","",_xlfn.LET(_xlpm.x,VLOOKUP($I1160,'2026-01-09_taxon-match'!$A$2:$N$81,13,FALSE),IF(_xlpm.x=0,"",_xlpm.x)))</f>
        <v/>
      </c>
      <c r="U1160" s="46" t="s">
        <v>244</v>
      </c>
      <c r="V1160" s="46" t="s">
        <v>58</v>
      </c>
      <c r="W1160" s="46" t="s">
        <v>43</v>
      </c>
      <c r="Y1160" s="46" t="str">
        <f>IF(V1160="","",_xlfn.LET(_xlpm.x,VLOOKUP(V1160,'Drop-down_menus'!$D$2:$E$13,2,FALSE),IF(_xlpm.x=0,"",_xlpm.x)))</f>
        <v>https://orcid.org/0000-0002-9708-1761</v>
      </c>
      <c r="Z1160" s="46" t="str">
        <f>IF(W1160="","",_xlfn.LET(_xlpm.x,VLOOKUP(W1160,'Drop-down_menus'!$D$2:$E$13,2,FALSE),IF(_xlpm.x=0,"",_xlpm.x)))</f>
        <v>https://orcid.org/0000-0002-0981-7442</v>
      </c>
      <c r="AA1160" s="46" t="str">
        <f>IF(X1160="","",_xlfn.LET(_xlpm.x,VLOOKUP(X1160,'Drop-down_menus'!$D$2:$E$13,2,FALSE),IF(_xlpm.x=0,"",_xlpm.x)))</f>
        <v/>
      </c>
      <c r="AB1160" s="14" t="s">
        <v>300</v>
      </c>
      <c r="AC1160" s="14" t="s">
        <v>508</v>
      </c>
      <c r="AE1160" s="46" t="s">
        <v>28</v>
      </c>
      <c r="AF1160" s="46" t="s">
        <v>42</v>
      </c>
      <c r="AG1160" s="46" t="str">
        <f>IF(AE1160="","",_xlfn.LET(_xlpm.x,VLOOKUP(AE1160,'Drop-down_menus'!$D$2:$E$13,2,FALSE),IF(_xlpm.x=0,"",_xlpm.x)))</f>
        <v>https://orcid.org/0000-0002-9037-7623</v>
      </c>
      <c r="AH1160" s="46" t="str">
        <f>IF(AF1160="","",_xlfn.LET(_xlpm.x,VLOOKUP(AF1160,'Drop-down_menus'!$D$2:$E$13,2,FALSE),IF(_xlpm.x=0,"",_xlpm.x)))</f>
        <v/>
      </c>
    </row>
    <row r="1161" spans="2:34" ht="15" customHeight="1">
      <c r="B1161" s="46">
        <v>1149</v>
      </c>
      <c r="C1161" s="46" t="s">
        <v>96</v>
      </c>
      <c r="D1161" s="46" t="b">
        <f>COUNTIF(Events!$B$2:$B$171, C1161) &gt; 0</f>
        <v>1</v>
      </c>
      <c r="E1161" s="46" t="s">
        <v>169</v>
      </c>
      <c r="F1161" s="46" t="s">
        <v>298</v>
      </c>
      <c r="G1161" s="46" t="s">
        <v>238</v>
      </c>
      <c r="I1161" s="46" t="s">
        <v>238</v>
      </c>
      <c r="J1161" s="46" t="str">
        <f>IF(I1161="","",_xlfn.LET(_xlpm.x,VLOOKUP(I1161,'2026-01-09_taxon-match'!$A$2:$N$81,4,FALSE),IF(_xlpm.x=0,"",_xlpm.x)))</f>
        <v>Desmarestia</v>
      </c>
      <c r="L1161" s="46" t="str">
        <f>IF(I1161="","",_xlfn.LET(_xlpm.x,VLOOKUP(I1161,'2026-01-09_taxon-match'!$A$2:$N$81,3,FALSE),IF(_xlpm.x=0,"",_xlpm.x)))</f>
        <v/>
      </c>
      <c r="M1161" s="46" t="str">
        <f>IF($I1161="","",_xlfn.LET(_xlpm.x,VLOOKUP($I1161,'2026-01-09_taxon-match'!$A$2:$N$81,5,FALSE),IF(_xlpm.x=0,"",_xlpm.x)))</f>
        <v/>
      </c>
      <c r="N1161" s="46" t="str">
        <f>IF($I1161="","",_xlfn.LET(_xlpm.x,VLOOKUP($I1161,'2026-01-09_taxon-match'!$A$2:$N$81,6,FALSE),IF(_xlpm.x=0,"",_xlpm.x)))</f>
        <v/>
      </c>
      <c r="O1161" s="46" t="str">
        <f>IF($I1161="","",_xlfn.LET(_xlpm.x,VLOOKUP($I1161,'2026-01-09_taxon-match'!$A$2:$N$81,7,FALSE),IF(_xlpm.x=0,"",_xlpm.x)))</f>
        <v/>
      </c>
      <c r="P1161" s="46" t="str">
        <f>IF($I1161="","",_xlfn.LET(_xlpm.x,VLOOKUP($I1161,'2026-01-09_taxon-match'!$A$2:$N$81,8,FALSE),IF(_xlpm.x=0,"",_xlpm.x)))</f>
        <v/>
      </c>
      <c r="Q1161" s="46" t="str">
        <f>IF($I1161="","",_xlfn.LET(_xlpm.x,VLOOKUP($I1161,'2026-01-09_taxon-match'!$A$2:$N$81,9,FALSE),IF(_xlpm.x=0,"",_xlpm.x)))</f>
        <v/>
      </c>
      <c r="R1161" s="46" t="str">
        <f>IF($I1161="","",_xlfn.LET(_xlpm.x,VLOOKUP($I1161,'2026-01-09_taxon-match'!$A$2:$N$81,10,FALSE),IF(_xlpm.x=0,"",_xlpm.x)))</f>
        <v/>
      </c>
      <c r="S1161" s="46" t="str">
        <f>IF($I1161="","",_xlfn.LET(_xlpm.x,VLOOKUP($I1161,'2026-01-09_taxon-match'!$A$2:$N$81,11,FALSE),IF(_xlpm.x=0,"",_xlpm.x)))</f>
        <v/>
      </c>
      <c r="T1161" s="46" t="str">
        <f>IF($I1161="","",_xlfn.LET(_xlpm.x,VLOOKUP($I1161,'2026-01-09_taxon-match'!$A$2:$N$81,13,FALSE),IF(_xlpm.x=0,"",_xlpm.x)))</f>
        <v/>
      </c>
      <c r="U1161" s="46" t="s">
        <v>244</v>
      </c>
      <c r="V1161" s="46" t="s">
        <v>58</v>
      </c>
      <c r="W1161" s="46" t="s">
        <v>43</v>
      </c>
      <c r="Y1161" s="46" t="str">
        <f>IF(V1161="","",_xlfn.LET(_xlpm.x,VLOOKUP(V1161,'Drop-down_menus'!$D$2:$E$13,2,FALSE),IF(_xlpm.x=0,"",_xlpm.x)))</f>
        <v>https://orcid.org/0000-0002-9708-1761</v>
      </c>
      <c r="Z1161" s="46" t="str">
        <f>IF(W1161="","",_xlfn.LET(_xlpm.x,VLOOKUP(W1161,'Drop-down_menus'!$D$2:$E$13,2,FALSE),IF(_xlpm.x=0,"",_xlpm.x)))</f>
        <v>https://orcid.org/0000-0002-0981-7442</v>
      </c>
      <c r="AA1161" s="46" t="str">
        <f>IF(X1161="","",_xlfn.LET(_xlpm.x,VLOOKUP(X1161,'Drop-down_menus'!$D$2:$E$13,2,FALSE),IF(_xlpm.x=0,"",_xlpm.x)))</f>
        <v/>
      </c>
      <c r="AB1161" s="14" t="s">
        <v>300</v>
      </c>
      <c r="AC1161" s="14" t="s">
        <v>508</v>
      </c>
      <c r="AE1161" s="46" t="s">
        <v>28</v>
      </c>
      <c r="AF1161" s="46" t="s">
        <v>42</v>
      </c>
      <c r="AG1161" s="46" t="str">
        <f>IF(AE1161="","",_xlfn.LET(_xlpm.x,VLOOKUP(AE1161,'Drop-down_menus'!$D$2:$E$13,2,FALSE),IF(_xlpm.x=0,"",_xlpm.x)))</f>
        <v>https://orcid.org/0000-0002-9037-7623</v>
      </c>
      <c r="AH1161" s="46" t="str">
        <f>IF(AF1161="","",_xlfn.LET(_xlpm.x,VLOOKUP(AF1161,'Drop-down_menus'!$D$2:$E$13,2,FALSE),IF(_xlpm.x=0,"",_xlpm.x)))</f>
        <v/>
      </c>
    </row>
    <row r="1162" spans="2:34" ht="15" customHeight="1">
      <c r="B1162" s="46">
        <v>1150</v>
      </c>
      <c r="C1162" s="46" t="s">
        <v>96</v>
      </c>
      <c r="D1162" s="46" t="b">
        <f>COUNTIF(Events!$B$2:$B$171, C1162) &gt; 0</f>
        <v>1</v>
      </c>
      <c r="E1162" s="46" t="s">
        <v>169</v>
      </c>
      <c r="F1162" s="46" t="s">
        <v>298</v>
      </c>
      <c r="G1162" s="46" t="s">
        <v>232</v>
      </c>
      <c r="I1162" s="46" t="s">
        <v>232</v>
      </c>
      <c r="J1162" s="46" t="str">
        <f>IF(I1162="","",_xlfn.LET(_xlpm.x,VLOOKUP(I1162,'2026-01-09_taxon-match'!$A$2:$N$81,4,FALSE),IF(_xlpm.x=0,"",_xlpm.x)))</f>
        <v>Terebellidae</v>
      </c>
      <c r="L1162" s="46" t="str">
        <f>IF(I1162="","",_xlfn.LET(_xlpm.x,VLOOKUP(I1162,'2026-01-09_taxon-match'!$A$2:$N$81,3,FALSE),IF(_xlpm.x=0,"",_xlpm.x)))</f>
        <v/>
      </c>
      <c r="M1162" s="46" t="str">
        <f>IF($I1162="","",_xlfn.LET(_xlpm.x,VLOOKUP($I1162,'2026-01-09_taxon-match'!$A$2:$N$81,5,FALSE),IF(_xlpm.x=0,"",_xlpm.x)))</f>
        <v/>
      </c>
      <c r="N1162" s="46" t="str">
        <f>IF($I1162="","",_xlfn.LET(_xlpm.x,VLOOKUP($I1162,'2026-01-09_taxon-match'!$A$2:$N$81,6,FALSE),IF(_xlpm.x=0,"",_xlpm.x)))</f>
        <v/>
      </c>
      <c r="O1162" s="46" t="str">
        <f>IF($I1162="","",_xlfn.LET(_xlpm.x,VLOOKUP($I1162,'2026-01-09_taxon-match'!$A$2:$N$81,7,FALSE),IF(_xlpm.x=0,"",_xlpm.x)))</f>
        <v/>
      </c>
      <c r="P1162" s="46" t="str">
        <f>IF($I1162="","",_xlfn.LET(_xlpm.x,VLOOKUP($I1162,'2026-01-09_taxon-match'!$A$2:$N$81,8,FALSE),IF(_xlpm.x=0,"",_xlpm.x)))</f>
        <v/>
      </c>
      <c r="Q1162" s="46" t="str">
        <f>IF($I1162="","",_xlfn.LET(_xlpm.x,VLOOKUP($I1162,'2026-01-09_taxon-match'!$A$2:$N$81,9,FALSE),IF(_xlpm.x=0,"",_xlpm.x)))</f>
        <v/>
      </c>
      <c r="R1162" s="46" t="str">
        <f>IF($I1162="","",_xlfn.LET(_xlpm.x,VLOOKUP($I1162,'2026-01-09_taxon-match'!$A$2:$N$81,10,FALSE),IF(_xlpm.x=0,"",_xlpm.x)))</f>
        <v/>
      </c>
      <c r="S1162" s="46" t="str">
        <f>IF($I1162="","",_xlfn.LET(_xlpm.x,VLOOKUP($I1162,'2026-01-09_taxon-match'!$A$2:$N$81,11,FALSE),IF(_xlpm.x=0,"",_xlpm.x)))</f>
        <v/>
      </c>
      <c r="T1162" s="46" t="str">
        <f>IF($I1162="","",_xlfn.LET(_xlpm.x,VLOOKUP($I1162,'2026-01-09_taxon-match'!$A$2:$N$81,13,FALSE),IF(_xlpm.x=0,"",_xlpm.x)))</f>
        <v/>
      </c>
      <c r="U1162" s="46">
        <v>1</v>
      </c>
      <c r="V1162" s="46" t="s">
        <v>58</v>
      </c>
      <c r="W1162" s="46" t="s">
        <v>43</v>
      </c>
      <c r="Y1162" s="46" t="str">
        <f>IF(V1162="","",_xlfn.LET(_xlpm.x,VLOOKUP(V1162,'Drop-down_menus'!$D$2:$E$13,2,FALSE),IF(_xlpm.x=0,"",_xlpm.x)))</f>
        <v>https://orcid.org/0000-0002-9708-1761</v>
      </c>
      <c r="Z1162" s="46" t="str">
        <f>IF(W1162="","",_xlfn.LET(_xlpm.x,VLOOKUP(W1162,'Drop-down_menus'!$D$2:$E$13,2,FALSE),IF(_xlpm.x=0,"",_xlpm.x)))</f>
        <v>https://orcid.org/0000-0002-0981-7442</v>
      </c>
      <c r="AA1162" s="46" t="str">
        <f>IF(X1162="","",_xlfn.LET(_xlpm.x,VLOOKUP(X1162,'Drop-down_menus'!$D$2:$E$13,2,FALSE),IF(_xlpm.x=0,"",_xlpm.x)))</f>
        <v/>
      </c>
      <c r="AB1162" s="14" t="s">
        <v>300</v>
      </c>
      <c r="AC1162" s="14" t="s">
        <v>508</v>
      </c>
      <c r="AE1162" s="46" t="s">
        <v>28</v>
      </c>
      <c r="AF1162" s="46" t="s">
        <v>42</v>
      </c>
      <c r="AG1162" s="46" t="str">
        <f>IF(AE1162="","",_xlfn.LET(_xlpm.x,VLOOKUP(AE1162,'Drop-down_menus'!$D$2:$E$13,2,FALSE),IF(_xlpm.x=0,"",_xlpm.x)))</f>
        <v>https://orcid.org/0000-0002-9037-7623</v>
      </c>
      <c r="AH1162" s="46" t="str">
        <f>IF(AF1162="","",_xlfn.LET(_xlpm.x,VLOOKUP(AF1162,'Drop-down_menus'!$D$2:$E$13,2,FALSE),IF(_xlpm.x=0,"",_xlpm.x)))</f>
        <v/>
      </c>
    </row>
    <row r="1163" spans="2:34" ht="15" customHeight="1">
      <c r="B1163" s="46">
        <v>1151</v>
      </c>
      <c r="C1163" s="46" t="s">
        <v>96</v>
      </c>
      <c r="D1163" s="46" t="b">
        <f>COUNTIF(Events!$B$2:$B$171, C1163) &gt; 0</f>
        <v>1</v>
      </c>
      <c r="E1163" s="46" t="s">
        <v>169</v>
      </c>
      <c r="F1163" s="46" t="s">
        <v>298</v>
      </c>
      <c r="G1163" s="46" t="s">
        <v>232</v>
      </c>
      <c r="I1163" s="46" t="s">
        <v>232</v>
      </c>
      <c r="J1163" s="46" t="str">
        <f>IF(I1163="","",_xlfn.LET(_xlpm.x,VLOOKUP(I1163,'2026-01-09_taxon-match'!$A$2:$N$81,4,FALSE),IF(_xlpm.x=0,"",_xlpm.x)))</f>
        <v>Terebellidae</v>
      </c>
      <c r="L1163" s="46" t="str">
        <f>IF(I1163="","",_xlfn.LET(_xlpm.x,VLOOKUP(I1163,'2026-01-09_taxon-match'!$A$2:$N$81,3,FALSE),IF(_xlpm.x=0,"",_xlpm.x)))</f>
        <v/>
      </c>
      <c r="M1163" s="46" t="str">
        <f>IF($I1163="","",_xlfn.LET(_xlpm.x,VLOOKUP($I1163,'2026-01-09_taxon-match'!$A$2:$N$81,5,FALSE),IF(_xlpm.x=0,"",_xlpm.x)))</f>
        <v/>
      </c>
      <c r="N1163" s="46" t="str">
        <f>IF($I1163="","",_xlfn.LET(_xlpm.x,VLOOKUP($I1163,'2026-01-09_taxon-match'!$A$2:$N$81,6,FALSE),IF(_xlpm.x=0,"",_xlpm.x)))</f>
        <v/>
      </c>
      <c r="O1163" s="46" t="str">
        <f>IF($I1163="","",_xlfn.LET(_xlpm.x,VLOOKUP($I1163,'2026-01-09_taxon-match'!$A$2:$N$81,7,FALSE),IF(_xlpm.x=0,"",_xlpm.x)))</f>
        <v/>
      </c>
      <c r="P1163" s="46" t="str">
        <f>IF($I1163="","",_xlfn.LET(_xlpm.x,VLOOKUP($I1163,'2026-01-09_taxon-match'!$A$2:$N$81,8,FALSE),IF(_xlpm.x=0,"",_xlpm.x)))</f>
        <v/>
      </c>
      <c r="Q1163" s="46" t="str">
        <f>IF($I1163="","",_xlfn.LET(_xlpm.x,VLOOKUP($I1163,'2026-01-09_taxon-match'!$A$2:$N$81,9,FALSE),IF(_xlpm.x=0,"",_xlpm.x)))</f>
        <v/>
      </c>
      <c r="R1163" s="46" t="str">
        <f>IF($I1163="","",_xlfn.LET(_xlpm.x,VLOOKUP($I1163,'2026-01-09_taxon-match'!$A$2:$N$81,10,FALSE),IF(_xlpm.x=0,"",_xlpm.x)))</f>
        <v/>
      </c>
      <c r="S1163" s="46" t="str">
        <f>IF($I1163="","",_xlfn.LET(_xlpm.x,VLOOKUP($I1163,'2026-01-09_taxon-match'!$A$2:$N$81,11,FALSE),IF(_xlpm.x=0,"",_xlpm.x)))</f>
        <v/>
      </c>
      <c r="T1163" s="46" t="str">
        <f>IF($I1163="","",_xlfn.LET(_xlpm.x,VLOOKUP($I1163,'2026-01-09_taxon-match'!$A$2:$N$81,13,FALSE),IF(_xlpm.x=0,"",_xlpm.x)))</f>
        <v/>
      </c>
      <c r="U1163" s="46">
        <v>1</v>
      </c>
      <c r="V1163" s="46" t="s">
        <v>58</v>
      </c>
      <c r="W1163" s="46" t="s">
        <v>43</v>
      </c>
      <c r="Y1163" s="46" t="str">
        <f>IF(V1163="","",_xlfn.LET(_xlpm.x,VLOOKUP(V1163,'Drop-down_menus'!$D$2:$E$13,2,FALSE),IF(_xlpm.x=0,"",_xlpm.x)))</f>
        <v>https://orcid.org/0000-0002-9708-1761</v>
      </c>
      <c r="Z1163" s="46" t="str">
        <f>IF(W1163="","",_xlfn.LET(_xlpm.x,VLOOKUP(W1163,'Drop-down_menus'!$D$2:$E$13,2,FALSE),IF(_xlpm.x=0,"",_xlpm.x)))</f>
        <v>https://orcid.org/0000-0002-0981-7442</v>
      </c>
      <c r="AA1163" s="46" t="str">
        <f>IF(X1163="","",_xlfn.LET(_xlpm.x,VLOOKUP(X1163,'Drop-down_menus'!$D$2:$E$13,2,FALSE),IF(_xlpm.x=0,"",_xlpm.x)))</f>
        <v/>
      </c>
      <c r="AB1163" s="14" t="s">
        <v>300</v>
      </c>
      <c r="AC1163" s="14" t="s">
        <v>508</v>
      </c>
      <c r="AE1163" s="46" t="s">
        <v>28</v>
      </c>
      <c r="AF1163" s="46" t="s">
        <v>42</v>
      </c>
      <c r="AG1163" s="46" t="str">
        <f>IF(AE1163="","",_xlfn.LET(_xlpm.x,VLOOKUP(AE1163,'Drop-down_menus'!$D$2:$E$13,2,FALSE),IF(_xlpm.x=0,"",_xlpm.x)))</f>
        <v>https://orcid.org/0000-0002-9037-7623</v>
      </c>
      <c r="AH1163" s="46" t="str">
        <f>IF(AF1163="","",_xlfn.LET(_xlpm.x,VLOOKUP(AF1163,'Drop-down_menus'!$D$2:$E$13,2,FALSE),IF(_xlpm.x=0,"",_xlpm.x)))</f>
        <v/>
      </c>
    </row>
    <row r="1164" spans="2:34" ht="15" customHeight="1">
      <c r="B1164" s="46">
        <v>1152</v>
      </c>
      <c r="C1164" s="46" t="s">
        <v>96</v>
      </c>
      <c r="D1164" s="46" t="b">
        <f>COUNTIF(Events!$B$2:$B$171, C1164) &gt; 0</f>
        <v>1</v>
      </c>
      <c r="E1164" s="46" t="s">
        <v>169</v>
      </c>
      <c r="F1164" s="46" t="s">
        <v>298</v>
      </c>
      <c r="G1164" s="46" t="s">
        <v>232</v>
      </c>
      <c r="I1164" s="46" t="s">
        <v>232</v>
      </c>
      <c r="J1164" s="46" t="str">
        <f>IF(I1164="","",_xlfn.LET(_xlpm.x,VLOOKUP(I1164,'2026-01-09_taxon-match'!$A$2:$N$81,4,FALSE),IF(_xlpm.x=0,"",_xlpm.x)))</f>
        <v>Terebellidae</v>
      </c>
      <c r="L1164" s="46" t="str">
        <f>IF(I1164="","",_xlfn.LET(_xlpm.x,VLOOKUP(I1164,'2026-01-09_taxon-match'!$A$2:$N$81,3,FALSE),IF(_xlpm.x=0,"",_xlpm.x)))</f>
        <v/>
      </c>
      <c r="M1164" s="46" t="str">
        <f>IF($I1164="","",_xlfn.LET(_xlpm.x,VLOOKUP($I1164,'2026-01-09_taxon-match'!$A$2:$N$81,5,FALSE),IF(_xlpm.x=0,"",_xlpm.x)))</f>
        <v/>
      </c>
      <c r="N1164" s="46" t="str">
        <f>IF($I1164="","",_xlfn.LET(_xlpm.x,VLOOKUP($I1164,'2026-01-09_taxon-match'!$A$2:$N$81,6,FALSE),IF(_xlpm.x=0,"",_xlpm.x)))</f>
        <v/>
      </c>
      <c r="O1164" s="46" t="str">
        <f>IF($I1164="","",_xlfn.LET(_xlpm.x,VLOOKUP($I1164,'2026-01-09_taxon-match'!$A$2:$N$81,7,FALSE),IF(_xlpm.x=0,"",_xlpm.x)))</f>
        <v/>
      </c>
      <c r="P1164" s="46" t="str">
        <f>IF($I1164="","",_xlfn.LET(_xlpm.x,VLOOKUP($I1164,'2026-01-09_taxon-match'!$A$2:$N$81,8,FALSE),IF(_xlpm.x=0,"",_xlpm.x)))</f>
        <v/>
      </c>
      <c r="Q1164" s="46" t="str">
        <f>IF($I1164="","",_xlfn.LET(_xlpm.x,VLOOKUP($I1164,'2026-01-09_taxon-match'!$A$2:$N$81,9,FALSE),IF(_xlpm.x=0,"",_xlpm.x)))</f>
        <v/>
      </c>
      <c r="R1164" s="46" t="str">
        <f>IF($I1164="","",_xlfn.LET(_xlpm.x,VLOOKUP($I1164,'2026-01-09_taxon-match'!$A$2:$N$81,10,FALSE),IF(_xlpm.x=0,"",_xlpm.x)))</f>
        <v/>
      </c>
      <c r="S1164" s="46" t="str">
        <f>IF($I1164="","",_xlfn.LET(_xlpm.x,VLOOKUP($I1164,'2026-01-09_taxon-match'!$A$2:$N$81,11,FALSE),IF(_xlpm.x=0,"",_xlpm.x)))</f>
        <v/>
      </c>
      <c r="T1164" s="46" t="str">
        <f>IF($I1164="","",_xlfn.LET(_xlpm.x,VLOOKUP($I1164,'2026-01-09_taxon-match'!$A$2:$N$81,13,FALSE),IF(_xlpm.x=0,"",_xlpm.x)))</f>
        <v/>
      </c>
      <c r="U1164" s="46">
        <v>1</v>
      </c>
      <c r="V1164" s="46" t="s">
        <v>58</v>
      </c>
      <c r="W1164" s="46" t="s">
        <v>43</v>
      </c>
      <c r="Y1164" s="46" t="str">
        <f>IF(V1164="","",_xlfn.LET(_xlpm.x,VLOOKUP(V1164,'Drop-down_menus'!$D$2:$E$13,2,FALSE),IF(_xlpm.x=0,"",_xlpm.x)))</f>
        <v>https://orcid.org/0000-0002-9708-1761</v>
      </c>
      <c r="Z1164" s="46" t="str">
        <f>IF(W1164="","",_xlfn.LET(_xlpm.x,VLOOKUP(W1164,'Drop-down_menus'!$D$2:$E$13,2,FALSE),IF(_xlpm.x=0,"",_xlpm.x)))</f>
        <v>https://orcid.org/0000-0002-0981-7442</v>
      </c>
      <c r="AA1164" s="46" t="str">
        <f>IF(X1164="","",_xlfn.LET(_xlpm.x,VLOOKUP(X1164,'Drop-down_menus'!$D$2:$E$13,2,FALSE),IF(_xlpm.x=0,"",_xlpm.x)))</f>
        <v/>
      </c>
      <c r="AB1164" s="14" t="s">
        <v>300</v>
      </c>
      <c r="AC1164" s="14" t="s">
        <v>508</v>
      </c>
      <c r="AE1164" s="46" t="s">
        <v>28</v>
      </c>
      <c r="AF1164" s="46" t="s">
        <v>42</v>
      </c>
      <c r="AG1164" s="46" t="str">
        <f>IF(AE1164="","",_xlfn.LET(_xlpm.x,VLOOKUP(AE1164,'Drop-down_menus'!$D$2:$E$13,2,FALSE),IF(_xlpm.x=0,"",_xlpm.x)))</f>
        <v>https://orcid.org/0000-0002-9037-7623</v>
      </c>
      <c r="AH1164" s="46" t="str">
        <f>IF(AF1164="","",_xlfn.LET(_xlpm.x,VLOOKUP(AF1164,'Drop-down_menus'!$D$2:$E$13,2,FALSE),IF(_xlpm.x=0,"",_xlpm.x)))</f>
        <v/>
      </c>
    </row>
    <row r="1165" spans="2:34" ht="15" customHeight="1">
      <c r="B1165" s="46">
        <v>1153</v>
      </c>
      <c r="C1165" s="46" t="s">
        <v>96</v>
      </c>
      <c r="D1165" s="46" t="b">
        <f>COUNTIF(Events!$B$2:$B$171, C1165) &gt; 0</f>
        <v>1</v>
      </c>
      <c r="E1165" s="46" t="s">
        <v>169</v>
      </c>
      <c r="F1165" s="46" t="s">
        <v>298</v>
      </c>
      <c r="G1165" s="46" t="s">
        <v>235</v>
      </c>
      <c r="I1165" s="46" t="s">
        <v>235</v>
      </c>
      <c r="J1165" s="46" t="str">
        <f>IF(I1165="","",_xlfn.LET(_xlpm.x,VLOOKUP(I1165,'2026-01-09_taxon-match'!$A$2:$N$81,4,FALSE),IF(_xlpm.x=0,"",_xlpm.x)))</f>
        <v>Molgula</v>
      </c>
      <c r="L1165" s="46" t="str">
        <f>IF(I1165="","",_xlfn.LET(_xlpm.x,VLOOKUP(I1165,'2026-01-09_taxon-match'!$A$2:$N$81,3,FALSE),IF(_xlpm.x=0,"",_xlpm.x)))</f>
        <v>urn:lsid:marinespecies.org:taxname:103509</v>
      </c>
      <c r="M1165" s="46" t="str">
        <f>IF($I1165="","",_xlfn.LET(_xlpm.x,VLOOKUP($I1165,'2026-01-09_taxon-match'!$A$2:$N$81,5,FALSE),IF(_xlpm.x=0,"",_xlpm.x)))</f>
        <v>Forbes, 1848</v>
      </c>
      <c r="N1165" s="46" t="str">
        <f>IF($I1165="","",_xlfn.LET(_xlpm.x,VLOOKUP($I1165,'2026-01-09_taxon-match'!$A$2:$N$81,6,FALSE),IF(_xlpm.x=0,"",_xlpm.x)))</f>
        <v>Animalia</v>
      </c>
      <c r="O1165" s="46" t="str">
        <f>IF($I1165="","",_xlfn.LET(_xlpm.x,VLOOKUP($I1165,'2026-01-09_taxon-match'!$A$2:$N$81,7,FALSE),IF(_xlpm.x=0,"",_xlpm.x)))</f>
        <v>Chordata</v>
      </c>
      <c r="P1165" s="46" t="str">
        <f>IF($I1165="","",_xlfn.LET(_xlpm.x,VLOOKUP($I1165,'2026-01-09_taxon-match'!$A$2:$N$81,8,FALSE),IF(_xlpm.x=0,"",_xlpm.x)))</f>
        <v>Ascidiacea</v>
      </c>
      <c r="Q1165" s="46" t="str">
        <f>IF($I1165="","",_xlfn.LET(_xlpm.x,VLOOKUP($I1165,'2026-01-09_taxon-match'!$A$2:$N$81,9,FALSE),IF(_xlpm.x=0,"",_xlpm.x)))</f>
        <v>Stolidobranchia</v>
      </c>
      <c r="R1165" s="46" t="str">
        <f>IF($I1165="","",_xlfn.LET(_xlpm.x,VLOOKUP($I1165,'2026-01-09_taxon-match'!$A$2:$N$81,10,FALSE),IF(_xlpm.x=0,"",_xlpm.x)))</f>
        <v>Molgulidae</v>
      </c>
      <c r="S1165" s="46" t="str">
        <f>IF($I1165="","",_xlfn.LET(_xlpm.x,VLOOKUP($I1165,'2026-01-09_taxon-match'!$A$2:$N$81,11,FALSE),IF(_xlpm.x=0,"",_xlpm.x)))</f>
        <v>Molgula</v>
      </c>
      <c r="T1165" s="46" t="str">
        <f>IF($I1165="","",_xlfn.LET(_xlpm.x,VLOOKUP($I1165,'2026-01-09_taxon-match'!$A$2:$N$81,13,FALSE),IF(_xlpm.x=0,"",_xlpm.x)))</f>
        <v/>
      </c>
      <c r="U1165" s="46">
        <v>1</v>
      </c>
      <c r="V1165" s="46" t="s">
        <v>58</v>
      </c>
      <c r="W1165" s="46" t="s">
        <v>43</v>
      </c>
      <c r="Y1165" s="46" t="str">
        <f>IF(V1165="","",_xlfn.LET(_xlpm.x,VLOOKUP(V1165,'Drop-down_menus'!$D$2:$E$13,2,FALSE),IF(_xlpm.x=0,"",_xlpm.x)))</f>
        <v>https://orcid.org/0000-0002-9708-1761</v>
      </c>
      <c r="Z1165" s="46" t="str">
        <f>IF(W1165="","",_xlfn.LET(_xlpm.x,VLOOKUP(W1165,'Drop-down_menus'!$D$2:$E$13,2,FALSE),IF(_xlpm.x=0,"",_xlpm.x)))</f>
        <v>https://orcid.org/0000-0002-0981-7442</v>
      </c>
      <c r="AA1165" s="46" t="str">
        <f>IF(X1165="","",_xlfn.LET(_xlpm.x,VLOOKUP(X1165,'Drop-down_menus'!$D$2:$E$13,2,FALSE),IF(_xlpm.x=0,"",_xlpm.x)))</f>
        <v/>
      </c>
      <c r="AB1165" s="14" t="s">
        <v>300</v>
      </c>
      <c r="AC1165" s="14" t="s">
        <v>508</v>
      </c>
      <c r="AE1165" s="46" t="s">
        <v>28</v>
      </c>
      <c r="AF1165" s="46" t="s">
        <v>42</v>
      </c>
      <c r="AG1165" s="46" t="str">
        <f>IF(AE1165="","",_xlfn.LET(_xlpm.x,VLOOKUP(AE1165,'Drop-down_menus'!$D$2:$E$13,2,FALSE),IF(_xlpm.x=0,"",_xlpm.x)))</f>
        <v>https://orcid.org/0000-0002-9037-7623</v>
      </c>
      <c r="AH1165" s="46" t="str">
        <f>IF(AF1165="","",_xlfn.LET(_xlpm.x,VLOOKUP(AF1165,'Drop-down_menus'!$D$2:$E$13,2,FALSE),IF(_xlpm.x=0,"",_xlpm.x)))</f>
        <v/>
      </c>
    </row>
    <row r="1166" spans="2:34" ht="15" customHeight="1">
      <c r="B1166" s="46">
        <v>1154</v>
      </c>
      <c r="C1166" s="46" t="s">
        <v>96</v>
      </c>
      <c r="D1166" s="46" t="b">
        <f>COUNTIF(Events!$B$2:$B$171, C1166) &gt; 0</f>
        <v>1</v>
      </c>
      <c r="E1166" s="46" t="s">
        <v>169</v>
      </c>
      <c r="F1166" s="46" t="s">
        <v>298</v>
      </c>
      <c r="G1166" s="46" t="s">
        <v>235</v>
      </c>
      <c r="I1166" s="46" t="s">
        <v>235</v>
      </c>
      <c r="J1166" s="46" t="str">
        <f>IF(I1166="","",_xlfn.LET(_xlpm.x,VLOOKUP(I1166,'2026-01-09_taxon-match'!$A$2:$N$81,4,FALSE),IF(_xlpm.x=0,"",_xlpm.x)))</f>
        <v>Molgula</v>
      </c>
      <c r="L1166" s="46" t="str">
        <f>IF(I1166="","",_xlfn.LET(_xlpm.x,VLOOKUP(I1166,'2026-01-09_taxon-match'!$A$2:$N$81,3,FALSE),IF(_xlpm.x=0,"",_xlpm.x)))</f>
        <v>urn:lsid:marinespecies.org:taxname:103509</v>
      </c>
      <c r="M1166" s="46" t="str">
        <f>IF($I1166="","",_xlfn.LET(_xlpm.x,VLOOKUP($I1166,'2026-01-09_taxon-match'!$A$2:$N$81,5,FALSE),IF(_xlpm.x=0,"",_xlpm.x)))</f>
        <v>Forbes, 1848</v>
      </c>
      <c r="N1166" s="46" t="str">
        <f>IF($I1166="","",_xlfn.LET(_xlpm.x,VLOOKUP($I1166,'2026-01-09_taxon-match'!$A$2:$N$81,6,FALSE),IF(_xlpm.x=0,"",_xlpm.x)))</f>
        <v>Animalia</v>
      </c>
      <c r="O1166" s="46" t="str">
        <f>IF($I1166="","",_xlfn.LET(_xlpm.x,VLOOKUP($I1166,'2026-01-09_taxon-match'!$A$2:$N$81,7,FALSE),IF(_xlpm.x=0,"",_xlpm.x)))</f>
        <v>Chordata</v>
      </c>
      <c r="P1166" s="46" t="str">
        <f>IF($I1166="","",_xlfn.LET(_xlpm.x,VLOOKUP($I1166,'2026-01-09_taxon-match'!$A$2:$N$81,8,FALSE),IF(_xlpm.x=0,"",_xlpm.x)))</f>
        <v>Ascidiacea</v>
      </c>
      <c r="Q1166" s="46" t="str">
        <f>IF($I1166="","",_xlfn.LET(_xlpm.x,VLOOKUP($I1166,'2026-01-09_taxon-match'!$A$2:$N$81,9,FALSE),IF(_xlpm.x=0,"",_xlpm.x)))</f>
        <v>Stolidobranchia</v>
      </c>
      <c r="R1166" s="46" t="str">
        <f>IF($I1166="","",_xlfn.LET(_xlpm.x,VLOOKUP($I1166,'2026-01-09_taxon-match'!$A$2:$N$81,10,FALSE),IF(_xlpm.x=0,"",_xlpm.x)))</f>
        <v>Molgulidae</v>
      </c>
      <c r="S1166" s="46" t="str">
        <f>IF($I1166="","",_xlfn.LET(_xlpm.x,VLOOKUP($I1166,'2026-01-09_taxon-match'!$A$2:$N$81,11,FALSE),IF(_xlpm.x=0,"",_xlpm.x)))</f>
        <v>Molgula</v>
      </c>
      <c r="T1166" s="46" t="str">
        <f>IF($I1166="","",_xlfn.LET(_xlpm.x,VLOOKUP($I1166,'2026-01-09_taxon-match'!$A$2:$N$81,13,FALSE),IF(_xlpm.x=0,"",_xlpm.x)))</f>
        <v/>
      </c>
      <c r="U1166" s="46">
        <v>1</v>
      </c>
      <c r="V1166" s="46" t="s">
        <v>58</v>
      </c>
      <c r="W1166" s="46" t="s">
        <v>43</v>
      </c>
      <c r="Y1166" s="46" t="str">
        <f>IF(V1166="","",_xlfn.LET(_xlpm.x,VLOOKUP(V1166,'Drop-down_menus'!$D$2:$E$13,2,FALSE),IF(_xlpm.x=0,"",_xlpm.x)))</f>
        <v>https://orcid.org/0000-0002-9708-1761</v>
      </c>
      <c r="Z1166" s="46" t="str">
        <f>IF(W1166="","",_xlfn.LET(_xlpm.x,VLOOKUP(W1166,'Drop-down_menus'!$D$2:$E$13,2,FALSE),IF(_xlpm.x=0,"",_xlpm.x)))</f>
        <v>https://orcid.org/0000-0002-0981-7442</v>
      </c>
      <c r="AA1166" s="46" t="str">
        <f>IF(X1166="","",_xlfn.LET(_xlpm.x,VLOOKUP(X1166,'Drop-down_menus'!$D$2:$E$13,2,FALSE),IF(_xlpm.x=0,"",_xlpm.x)))</f>
        <v/>
      </c>
      <c r="AB1166" s="14" t="s">
        <v>300</v>
      </c>
      <c r="AC1166" s="14" t="s">
        <v>508</v>
      </c>
      <c r="AE1166" s="46" t="s">
        <v>28</v>
      </c>
      <c r="AF1166" s="46" t="s">
        <v>42</v>
      </c>
      <c r="AG1166" s="46" t="str">
        <f>IF(AE1166="","",_xlfn.LET(_xlpm.x,VLOOKUP(AE1166,'Drop-down_menus'!$D$2:$E$13,2,FALSE),IF(_xlpm.x=0,"",_xlpm.x)))</f>
        <v>https://orcid.org/0000-0002-9037-7623</v>
      </c>
      <c r="AH1166" s="46" t="str">
        <f>IF(AF1166="","",_xlfn.LET(_xlpm.x,VLOOKUP(AF1166,'Drop-down_menus'!$D$2:$E$13,2,FALSE),IF(_xlpm.x=0,"",_xlpm.x)))</f>
        <v/>
      </c>
    </row>
    <row r="1167" spans="2:34" ht="15" customHeight="1">
      <c r="B1167" s="46">
        <v>1155</v>
      </c>
      <c r="C1167" s="46" t="s">
        <v>96</v>
      </c>
      <c r="D1167" s="46" t="b">
        <f>COUNTIF(Events!$B$2:$B$171, C1167) &gt; 0</f>
        <v>1</v>
      </c>
      <c r="E1167" s="46" t="s">
        <v>169</v>
      </c>
      <c r="F1167" s="46" t="s">
        <v>298</v>
      </c>
      <c r="G1167" s="46" t="s">
        <v>510</v>
      </c>
      <c r="I1167" s="46" t="s">
        <v>510</v>
      </c>
      <c r="J1167" s="46" t="str">
        <f>IF(I1167="","",_xlfn.LET(_xlpm.x,VLOOKUP(I1167,'2026-01-09_taxon-match'!$A$2:$N$81,4,FALSE),IF(_xlpm.x=0,"",_xlpm.x)))</f>
        <v>Dendrilla</v>
      </c>
      <c r="L1167" s="46" t="str">
        <f>IF(I1167="","",_xlfn.LET(_xlpm.x,VLOOKUP(I1167,'2026-01-09_taxon-match'!$A$2:$N$81,3,FALSE),IF(_xlpm.x=0,"",_xlpm.x)))</f>
        <v>urn:lsid:marinespecies.org:taxname:131741</v>
      </c>
      <c r="M1167" s="46" t="str">
        <f>IF($I1167="","",_xlfn.LET(_xlpm.x,VLOOKUP($I1167,'2026-01-09_taxon-match'!$A$2:$N$81,5,FALSE),IF(_xlpm.x=0,"",_xlpm.x)))</f>
        <v>Lendenfeld, 1883</v>
      </c>
      <c r="N1167" s="46" t="str">
        <f>IF($I1167="","",_xlfn.LET(_xlpm.x,VLOOKUP($I1167,'2026-01-09_taxon-match'!$A$2:$N$81,6,FALSE),IF(_xlpm.x=0,"",_xlpm.x)))</f>
        <v>Animalia</v>
      </c>
      <c r="O1167" s="46" t="str">
        <f>IF($I1167="","",_xlfn.LET(_xlpm.x,VLOOKUP($I1167,'2026-01-09_taxon-match'!$A$2:$N$81,7,FALSE),IF(_xlpm.x=0,"",_xlpm.x)))</f>
        <v>Porifera</v>
      </c>
      <c r="P1167" s="46" t="str">
        <f>IF($I1167="","",_xlfn.LET(_xlpm.x,VLOOKUP($I1167,'2026-01-09_taxon-match'!$A$2:$N$81,8,FALSE),IF(_xlpm.x=0,"",_xlpm.x)))</f>
        <v>Demospongiae</v>
      </c>
      <c r="Q1167" s="46" t="str">
        <f>IF($I1167="","",_xlfn.LET(_xlpm.x,VLOOKUP($I1167,'2026-01-09_taxon-match'!$A$2:$N$81,9,FALSE),IF(_xlpm.x=0,"",_xlpm.x)))</f>
        <v>Dendroceratida</v>
      </c>
      <c r="R1167" s="46" t="str">
        <f>IF($I1167="","",_xlfn.LET(_xlpm.x,VLOOKUP($I1167,'2026-01-09_taxon-match'!$A$2:$N$81,10,FALSE),IF(_xlpm.x=0,"",_xlpm.x)))</f>
        <v>Darwinellidae</v>
      </c>
      <c r="S1167" s="46" t="str">
        <f>IF($I1167="","",_xlfn.LET(_xlpm.x,VLOOKUP($I1167,'2026-01-09_taxon-match'!$A$2:$N$81,11,FALSE),IF(_xlpm.x=0,"",_xlpm.x)))</f>
        <v>Dendrilla</v>
      </c>
      <c r="T1167" s="46" t="str">
        <f>IF($I1167="","",_xlfn.LET(_xlpm.x,VLOOKUP($I1167,'2026-01-09_taxon-match'!$A$2:$N$81,13,FALSE),IF(_xlpm.x=0,"",_xlpm.x)))</f>
        <v/>
      </c>
      <c r="U1167" s="46" t="s">
        <v>244</v>
      </c>
      <c r="V1167" s="46" t="s">
        <v>58</v>
      </c>
      <c r="W1167" s="46" t="s">
        <v>43</v>
      </c>
      <c r="Y1167" s="46" t="str">
        <f>IF(V1167="","",_xlfn.LET(_xlpm.x,VLOOKUP(V1167,'Drop-down_menus'!$D$2:$E$13,2,FALSE),IF(_xlpm.x=0,"",_xlpm.x)))</f>
        <v>https://orcid.org/0000-0002-9708-1761</v>
      </c>
      <c r="Z1167" s="46" t="str">
        <f>IF(W1167="","",_xlfn.LET(_xlpm.x,VLOOKUP(W1167,'Drop-down_menus'!$D$2:$E$13,2,FALSE),IF(_xlpm.x=0,"",_xlpm.x)))</f>
        <v>https://orcid.org/0000-0002-0981-7442</v>
      </c>
      <c r="AA1167" s="46" t="str">
        <f>IF(X1167="","",_xlfn.LET(_xlpm.x,VLOOKUP(X1167,'Drop-down_menus'!$D$2:$E$13,2,FALSE),IF(_xlpm.x=0,"",_xlpm.x)))</f>
        <v/>
      </c>
      <c r="AB1167" s="14" t="s">
        <v>300</v>
      </c>
      <c r="AC1167" s="14" t="s">
        <v>508</v>
      </c>
      <c r="AE1167" s="46" t="s">
        <v>28</v>
      </c>
      <c r="AF1167" s="46" t="s">
        <v>42</v>
      </c>
      <c r="AG1167" s="46" t="str">
        <f>IF(AE1167="","",_xlfn.LET(_xlpm.x,VLOOKUP(AE1167,'Drop-down_menus'!$D$2:$E$13,2,FALSE),IF(_xlpm.x=0,"",_xlpm.x)))</f>
        <v>https://orcid.org/0000-0002-9037-7623</v>
      </c>
      <c r="AH1167" s="46" t="str">
        <f>IF(AF1167="","",_xlfn.LET(_xlpm.x,VLOOKUP(AF1167,'Drop-down_menus'!$D$2:$E$13,2,FALSE),IF(_xlpm.x=0,"",_xlpm.x)))</f>
        <v/>
      </c>
    </row>
    <row r="1168" spans="2:34" ht="15" customHeight="1">
      <c r="B1168" s="46">
        <v>1156</v>
      </c>
      <c r="C1168" s="46" t="s">
        <v>96</v>
      </c>
      <c r="D1168" s="46" t="b">
        <f>COUNTIF(Events!$B$2:$B$171, C1168) &gt; 0</f>
        <v>1</v>
      </c>
      <c r="E1168" s="46" t="s">
        <v>169</v>
      </c>
      <c r="F1168" s="46" t="s">
        <v>298</v>
      </c>
      <c r="G1168" s="46" t="s">
        <v>510</v>
      </c>
      <c r="I1168" s="46" t="s">
        <v>510</v>
      </c>
      <c r="J1168" s="46" t="str">
        <f>IF(I1168="","",_xlfn.LET(_xlpm.x,VLOOKUP(I1168,'2026-01-09_taxon-match'!$A$2:$N$81,4,FALSE),IF(_xlpm.x=0,"",_xlpm.x)))</f>
        <v>Dendrilla</v>
      </c>
      <c r="L1168" s="46" t="str">
        <f>IF(I1168="","",_xlfn.LET(_xlpm.x,VLOOKUP(I1168,'2026-01-09_taxon-match'!$A$2:$N$81,3,FALSE),IF(_xlpm.x=0,"",_xlpm.x)))</f>
        <v>urn:lsid:marinespecies.org:taxname:131741</v>
      </c>
      <c r="M1168" s="46" t="str">
        <f>IF($I1168="","",_xlfn.LET(_xlpm.x,VLOOKUP($I1168,'2026-01-09_taxon-match'!$A$2:$N$81,5,FALSE),IF(_xlpm.x=0,"",_xlpm.x)))</f>
        <v>Lendenfeld, 1883</v>
      </c>
      <c r="N1168" s="46" t="str">
        <f>IF($I1168="","",_xlfn.LET(_xlpm.x,VLOOKUP($I1168,'2026-01-09_taxon-match'!$A$2:$N$81,6,FALSE),IF(_xlpm.x=0,"",_xlpm.x)))</f>
        <v>Animalia</v>
      </c>
      <c r="O1168" s="46" t="str">
        <f>IF($I1168="","",_xlfn.LET(_xlpm.x,VLOOKUP($I1168,'2026-01-09_taxon-match'!$A$2:$N$81,7,FALSE),IF(_xlpm.x=0,"",_xlpm.x)))</f>
        <v>Porifera</v>
      </c>
      <c r="P1168" s="46" t="str">
        <f>IF($I1168="","",_xlfn.LET(_xlpm.x,VLOOKUP($I1168,'2026-01-09_taxon-match'!$A$2:$N$81,8,FALSE),IF(_xlpm.x=0,"",_xlpm.x)))</f>
        <v>Demospongiae</v>
      </c>
      <c r="Q1168" s="46" t="str">
        <f>IF($I1168="","",_xlfn.LET(_xlpm.x,VLOOKUP($I1168,'2026-01-09_taxon-match'!$A$2:$N$81,9,FALSE),IF(_xlpm.x=0,"",_xlpm.x)))</f>
        <v>Dendroceratida</v>
      </c>
      <c r="R1168" s="46" t="str">
        <f>IF($I1168="","",_xlfn.LET(_xlpm.x,VLOOKUP($I1168,'2026-01-09_taxon-match'!$A$2:$N$81,10,FALSE),IF(_xlpm.x=0,"",_xlpm.x)))</f>
        <v>Darwinellidae</v>
      </c>
      <c r="S1168" s="46" t="str">
        <f>IF($I1168="","",_xlfn.LET(_xlpm.x,VLOOKUP($I1168,'2026-01-09_taxon-match'!$A$2:$N$81,11,FALSE),IF(_xlpm.x=0,"",_xlpm.x)))</f>
        <v>Dendrilla</v>
      </c>
      <c r="T1168" s="46" t="str">
        <f>IF($I1168="","",_xlfn.LET(_xlpm.x,VLOOKUP($I1168,'2026-01-09_taxon-match'!$A$2:$N$81,13,FALSE),IF(_xlpm.x=0,"",_xlpm.x)))</f>
        <v/>
      </c>
      <c r="U1168" s="46" t="s">
        <v>244</v>
      </c>
      <c r="V1168" s="46" t="s">
        <v>58</v>
      </c>
      <c r="W1168" s="46" t="s">
        <v>43</v>
      </c>
      <c r="Y1168" s="46" t="str">
        <f>IF(V1168="","",_xlfn.LET(_xlpm.x,VLOOKUP(V1168,'Drop-down_menus'!$D$2:$E$13,2,FALSE),IF(_xlpm.x=0,"",_xlpm.x)))</f>
        <v>https://orcid.org/0000-0002-9708-1761</v>
      </c>
      <c r="Z1168" s="46" t="str">
        <f>IF(W1168="","",_xlfn.LET(_xlpm.x,VLOOKUP(W1168,'Drop-down_menus'!$D$2:$E$13,2,FALSE),IF(_xlpm.x=0,"",_xlpm.x)))</f>
        <v>https://orcid.org/0000-0002-0981-7442</v>
      </c>
      <c r="AA1168" s="46" t="str">
        <f>IF(X1168="","",_xlfn.LET(_xlpm.x,VLOOKUP(X1168,'Drop-down_menus'!$D$2:$E$13,2,FALSE),IF(_xlpm.x=0,"",_xlpm.x)))</f>
        <v/>
      </c>
      <c r="AB1168" s="14" t="s">
        <v>300</v>
      </c>
      <c r="AC1168" s="14" t="s">
        <v>508</v>
      </c>
      <c r="AE1168" s="46" t="s">
        <v>28</v>
      </c>
      <c r="AF1168" s="46" t="s">
        <v>42</v>
      </c>
      <c r="AG1168" s="46" t="str">
        <f>IF(AE1168="","",_xlfn.LET(_xlpm.x,VLOOKUP(AE1168,'Drop-down_menus'!$D$2:$E$13,2,FALSE),IF(_xlpm.x=0,"",_xlpm.x)))</f>
        <v>https://orcid.org/0000-0002-9037-7623</v>
      </c>
      <c r="AH1168" s="46" t="str">
        <f>IF(AF1168="","",_xlfn.LET(_xlpm.x,VLOOKUP(AF1168,'Drop-down_menus'!$D$2:$E$13,2,FALSE),IF(_xlpm.x=0,"",_xlpm.x)))</f>
        <v/>
      </c>
    </row>
    <row r="1169" spans="2:34" ht="15" customHeight="1">
      <c r="B1169" s="46">
        <v>1157</v>
      </c>
      <c r="C1169" s="46" t="s">
        <v>96</v>
      </c>
      <c r="D1169" s="46" t="b">
        <f>COUNTIF(Events!$B$2:$B$171, C1169) &gt; 0</f>
        <v>1</v>
      </c>
      <c r="E1169" s="46" t="s">
        <v>169</v>
      </c>
      <c r="F1169" s="46" t="s">
        <v>298</v>
      </c>
      <c r="G1169" s="46" t="s">
        <v>310</v>
      </c>
      <c r="I1169" s="46" t="s">
        <v>1338</v>
      </c>
      <c r="J1169" s="46" t="str">
        <f>IF(I1169="","",_xlfn.LET(_xlpm.x,VLOOKUP(I1169,'2026-01-09_taxon-match'!$A$2:$N$81,4,FALSE),IF(_xlpm.x=0,"",_xlpm.x)))</f>
        <v>Polynoidae</v>
      </c>
      <c r="L1169" s="46" t="str">
        <f>IF(I1169="","",_xlfn.LET(_xlpm.x,VLOOKUP(I1169,'2026-01-09_taxon-match'!$A$2:$N$81,3,FALSE),IF(_xlpm.x=0,"",_xlpm.x)))</f>
        <v>urn:lsid:marinespecies.org:taxname:939</v>
      </c>
      <c r="M1169" s="46" t="str">
        <f>IF($I1169="","",_xlfn.LET(_xlpm.x,VLOOKUP($I1169,'2026-01-09_taxon-match'!$A$2:$N$81,5,FALSE),IF(_xlpm.x=0,"",_xlpm.x)))</f>
        <v>Kinberg, 1856</v>
      </c>
      <c r="N1169" s="46" t="str">
        <f>IF($I1169="","",_xlfn.LET(_xlpm.x,VLOOKUP($I1169,'2026-01-09_taxon-match'!$A$2:$N$81,6,FALSE),IF(_xlpm.x=0,"",_xlpm.x)))</f>
        <v>Animalia</v>
      </c>
      <c r="O1169" s="46" t="str">
        <f>IF($I1169="","",_xlfn.LET(_xlpm.x,VLOOKUP($I1169,'2026-01-09_taxon-match'!$A$2:$N$81,7,FALSE),IF(_xlpm.x=0,"",_xlpm.x)))</f>
        <v>Annelida</v>
      </c>
      <c r="P1169" s="46" t="str">
        <f>IF($I1169="","",_xlfn.LET(_xlpm.x,VLOOKUP($I1169,'2026-01-09_taxon-match'!$A$2:$N$81,8,FALSE),IF(_xlpm.x=0,"",_xlpm.x)))</f>
        <v>Polychaeta</v>
      </c>
      <c r="Q1169" s="46" t="str">
        <f>IF($I1169="","",_xlfn.LET(_xlpm.x,VLOOKUP($I1169,'2026-01-09_taxon-match'!$A$2:$N$81,9,FALSE),IF(_xlpm.x=0,"",_xlpm.x)))</f>
        <v>Phyllodocida</v>
      </c>
      <c r="R1169" s="46" t="str">
        <f>IF($I1169="","",_xlfn.LET(_xlpm.x,VLOOKUP($I1169,'2026-01-09_taxon-match'!$A$2:$N$81,10,FALSE),IF(_xlpm.x=0,"",_xlpm.x)))</f>
        <v>Polynoidae</v>
      </c>
      <c r="S1169" s="46" t="str">
        <f>IF($I1169="","",_xlfn.LET(_xlpm.x,VLOOKUP($I1169,'2026-01-09_taxon-match'!$A$2:$N$81,11,FALSE),IF(_xlpm.x=0,"",_xlpm.x)))</f>
        <v/>
      </c>
      <c r="T1169" s="46" t="str">
        <f>IF($I1169="","",_xlfn.LET(_xlpm.x,VLOOKUP($I1169,'2026-01-09_taxon-match'!$A$2:$N$81,13,FALSE),IF(_xlpm.x=0,"",_xlpm.x)))</f>
        <v/>
      </c>
      <c r="U1169" s="46">
        <v>1</v>
      </c>
      <c r="V1169" s="46" t="s">
        <v>58</v>
      </c>
      <c r="W1169" s="46" t="s">
        <v>43</v>
      </c>
      <c r="Y1169" s="46" t="str">
        <f>IF(V1169="","",_xlfn.LET(_xlpm.x,VLOOKUP(V1169,'Drop-down_menus'!$D$2:$E$13,2,FALSE),IF(_xlpm.x=0,"",_xlpm.x)))</f>
        <v>https://orcid.org/0000-0002-9708-1761</v>
      </c>
      <c r="Z1169" s="46" t="str">
        <f>IF(W1169="","",_xlfn.LET(_xlpm.x,VLOOKUP(W1169,'Drop-down_menus'!$D$2:$E$13,2,FALSE),IF(_xlpm.x=0,"",_xlpm.x)))</f>
        <v>https://orcid.org/0000-0002-0981-7442</v>
      </c>
      <c r="AA1169" s="46" t="str">
        <f>IF(X1169="","",_xlfn.LET(_xlpm.x,VLOOKUP(X1169,'Drop-down_menus'!$D$2:$E$13,2,FALSE),IF(_xlpm.x=0,"",_xlpm.x)))</f>
        <v/>
      </c>
      <c r="AB1169" s="14" t="s">
        <v>300</v>
      </c>
      <c r="AC1169" s="14" t="s">
        <v>508</v>
      </c>
      <c r="AE1169" s="46" t="s">
        <v>28</v>
      </c>
      <c r="AF1169" s="46" t="s">
        <v>42</v>
      </c>
      <c r="AG1169" s="46" t="str">
        <f>IF(AE1169="","",_xlfn.LET(_xlpm.x,VLOOKUP(AE1169,'Drop-down_menus'!$D$2:$E$13,2,FALSE),IF(_xlpm.x=0,"",_xlpm.x)))</f>
        <v>https://orcid.org/0000-0002-9037-7623</v>
      </c>
      <c r="AH1169" s="46" t="str">
        <f>IF(AF1169="","",_xlfn.LET(_xlpm.x,VLOOKUP(AF1169,'Drop-down_menus'!$D$2:$E$13,2,FALSE),IF(_xlpm.x=0,"",_xlpm.x)))</f>
        <v/>
      </c>
    </row>
    <row r="1170" spans="2:34" ht="15" customHeight="1">
      <c r="B1170" s="46">
        <v>1158</v>
      </c>
      <c r="C1170" s="46" t="s">
        <v>96</v>
      </c>
      <c r="D1170" s="46" t="b">
        <f>COUNTIF(Events!$B$2:$B$171, C1170) &gt; 0</f>
        <v>1</v>
      </c>
      <c r="E1170" s="46" t="s">
        <v>169</v>
      </c>
      <c r="F1170" s="46" t="s">
        <v>298</v>
      </c>
      <c r="G1170" s="46" t="s">
        <v>310</v>
      </c>
      <c r="I1170" s="46" t="s">
        <v>1338</v>
      </c>
      <c r="J1170" s="46" t="str">
        <f>IF(I1170="","",_xlfn.LET(_xlpm.x,VLOOKUP(I1170,'2026-01-09_taxon-match'!$A$2:$N$81,4,FALSE),IF(_xlpm.x=0,"",_xlpm.x)))</f>
        <v>Polynoidae</v>
      </c>
      <c r="L1170" s="46" t="str">
        <f>IF(I1170="","",_xlfn.LET(_xlpm.x,VLOOKUP(I1170,'2026-01-09_taxon-match'!$A$2:$N$81,3,FALSE),IF(_xlpm.x=0,"",_xlpm.x)))</f>
        <v>urn:lsid:marinespecies.org:taxname:939</v>
      </c>
      <c r="M1170" s="46" t="str">
        <f>IF($I1170="","",_xlfn.LET(_xlpm.x,VLOOKUP($I1170,'2026-01-09_taxon-match'!$A$2:$N$81,5,FALSE),IF(_xlpm.x=0,"",_xlpm.x)))</f>
        <v>Kinberg, 1856</v>
      </c>
      <c r="N1170" s="46" t="str">
        <f>IF($I1170="","",_xlfn.LET(_xlpm.x,VLOOKUP($I1170,'2026-01-09_taxon-match'!$A$2:$N$81,6,FALSE),IF(_xlpm.x=0,"",_xlpm.x)))</f>
        <v>Animalia</v>
      </c>
      <c r="O1170" s="46" t="str">
        <f>IF($I1170="","",_xlfn.LET(_xlpm.x,VLOOKUP($I1170,'2026-01-09_taxon-match'!$A$2:$N$81,7,FALSE),IF(_xlpm.x=0,"",_xlpm.x)))</f>
        <v>Annelida</v>
      </c>
      <c r="P1170" s="46" t="str">
        <f>IF($I1170="","",_xlfn.LET(_xlpm.x,VLOOKUP($I1170,'2026-01-09_taxon-match'!$A$2:$N$81,8,FALSE),IF(_xlpm.x=0,"",_xlpm.x)))</f>
        <v>Polychaeta</v>
      </c>
      <c r="Q1170" s="46" t="str">
        <f>IF($I1170="","",_xlfn.LET(_xlpm.x,VLOOKUP($I1170,'2026-01-09_taxon-match'!$A$2:$N$81,9,FALSE),IF(_xlpm.x=0,"",_xlpm.x)))</f>
        <v>Phyllodocida</v>
      </c>
      <c r="R1170" s="46" t="str">
        <f>IF($I1170="","",_xlfn.LET(_xlpm.x,VLOOKUP($I1170,'2026-01-09_taxon-match'!$A$2:$N$81,10,FALSE),IF(_xlpm.x=0,"",_xlpm.x)))</f>
        <v>Polynoidae</v>
      </c>
      <c r="S1170" s="46" t="str">
        <f>IF($I1170="","",_xlfn.LET(_xlpm.x,VLOOKUP($I1170,'2026-01-09_taxon-match'!$A$2:$N$81,11,FALSE),IF(_xlpm.x=0,"",_xlpm.x)))</f>
        <v/>
      </c>
      <c r="T1170" s="46" t="str">
        <f>IF($I1170="","",_xlfn.LET(_xlpm.x,VLOOKUP($I1170,'2026-01-09_taxon-match'!$A$2:$N$81,13,FALSE),IF(_xlpm.x=0,"",_xlpm.x)))</f>
        <v/>
      </c>
      <c r="U1170" s="46">
        <v>1</v>
      </c>
      <c r="V1170" s="46" t="s">
        <v>58</v>
      </c>
      <c r="W1170" s="46" t="s">
        <v>43</v>
      </c>
      <c r="Y1170" s="46" t="str">
        <f>IF(V1170="","",_xlfn.LET(_xlpm.x,VLOOKUP(V1170,'Drop-down_menus'!$D$2:$E$13,2,FALSE),IF(_xlpm.x=0,"",_xlpm.x)))</f>
        <v>https://orcid.org/0000-0002-9708-1761</v>
      </c>
      <c r="Z1170" s="46" t="str">
        <f>IF(W1170="","",_xlfn.LET(_xlpm.x,VLOOKUP(W1170,'Drop-down_menus'!$D$2:$E$13,2,FALSE),IF(_xlpm.x=0,"",_xlpm.x)))</f>
        <v>https://orcid.org/0000-0002-0981-7442</v>
      </c>
      <c r="AA1170" s="46" t="str">
        <f>IF(X1170="","",_xlfn.LET(_xlpm.x,VLOOKUP(X1170,'Drop-down_menus'!$D$2:$E$13,2,FALSE),IF(_xlpm.x=0,"",_xlpm.x)))</f>
        <v/>
      </c>
      <c r="AB1170" s="14" t="s">
        <v>300</v>
      </c>
      <c r="AC1170" s="14" t="s">
        <v>508</v>
      </c>
      <c r="AE1170" s="46" t="s">
        <v>28</v>
      </c>
      <c r="AF1170" s="46" t="s">
        <v>42</v>
      </c>
      <c r="AG1170" s="46" t="str">
        <f>IF(AE1170="","",_xlfn.LET(_xlpm.x,VLOOKUP(AE1170,'Drop-down_menus'!$D$2:$E$13,2,FALSE),IF(_xlpm.x=0,"",_xlpm.x)))</f>
        <v>https://orcid.org/0000-0002-9037-7623</v>
      </c>
      <c r="AH1170" s="46" t="str">
        <f>IF(AF1170="","",_xlfn.LET(_xlpm.x,VLOOKUP(AF1170,'Drop-down_menus'!$D$2:$E$13,2,FALSE),IF(_xlpm.x=0,"",_xlpm.x)))</f>
        <v/>
      </c>
    </row>
    <row r="1171" spans="2:34" ht="15" customHeight="1">
      <c r="B1171" s="46">
        <v>1159</v>
      </c>
      <c r="C1171" s="46" t="s">
        <v>96</v>
      </c>
      <c r="D1171" s="46" t="b">
        <f>COUNTIF(Events!$B$2:$B$171, C1171) &gt; 0</f>
        <v>1</v>
      </c>
      <c r="E1171" s="46" t="s">
        <v>169</v>
      </c>
      <c r="F1171" s="46" t="s">
        <v>298</v>
      </c>
      <c r="G1171" s="46" t="s">
        <v>183</v>
      </c>
      <c r="I1171" s="46" t="s">
        <v>183</v>
      </c>
      <c r="J1171" s="46" t="str">
        <f>IF(I1171="","",_xlfn.LET(_xlpm.x,VLOOKUP(I1171,'2026-01-09_taxon-match'!$A$2:$N$81,4,FALSE),IF(_xlpm.x=0,"",_xlpm.x)))</f>
        <v>Amphipoda</v>
      </c>
      <c r="L1171" s="46" t="str">
        <f>IF(I1171="","",_xlfn.LET(_xlpm.x,VLOOKUP(I1171,'2026-01-09_taxon-match'!$A$2:$N$81,3,FALSE),IF(_xlpm.x=0,"",_xlpm.x)))</f>
        <v>urn:lsid:marinespecies.org:taxname:1135</v>
      </c>
      <c r="M1171" s="46" t="str">
        <f>IF($I1171="","",_xlfn.LET(_xlpm.x,VLOOKUP($I1171,'2026-01-09_taxon-match'!$A$2:$N$81,5,FALSE),IF(_xlpm.x=0,"",_xlpm.x)))</f>
        <v>Latreille, 1816</v>
      </c>
      <c r="N1171" s="46" t="str">
        <f>IF($I1171="","",_xlfn.LET(_xlpm.x,VLOOKUP($I1171,'2026-01-09_taxon-match'!$A$2:$N$81,6,FALSE),IF(_xlpm.x=0,"",_xlpm.x)))</f>
        <v>Animalia</v>
      </c>
      <c r="O1171" s="46" t="str">
        <f>IF($I1171="","",_xlfn.LET(_xlpm.x,VLOOKUP($I1171,'2026-01-09_taxon-match'!$A$2:$N$81,7,FALSE),IF(_xlpm.x=0,"",_xlpm.x)))</f>
        <v>Arthropoda</v>
      </c>
      <c r="P1171" s="46" t="str">
        <f>IF($I1171="","",_xlfn.LET(_xlpm.x,VLOOKUP($I1171,'2026-01-09_taxon-match'!$A$2:$N$81,8,FALSE),IF(_xlpm.x=0,"",_xlpm.x)))</f>
        <v>Malacostraca</v>
      </c>
      <c r="Q1171" s="46" t="str">
        <f>IF($I1171="","",_xlfn.LET(_xlpm.x,VLOOKUP($I1171,'2026-01-09_taxon-match'!$A$2:$N$81,9,FALSE),IF(_xlpm.x=0,"",_xlpm.x)))</f>
        <v>Amphipoda</v>
      </c>
      <c r="R1171" s="46" t="str">
        <f>IF($I1171="","",_xlfn.LET(_xlpm.x,VLOOKUP($I1171,'2026-01-09_taxon-match'!$A$2:$N$81,10,FALSE),IF(_xlpm.x=0,"",_xlpm.x)))</f>
        <v/>
      </c>
      <c r="S1171" s="46" t="str">
        <f>IF($I1171="","",_xlfn.LET(_xlpm.x,VLOOKUP($I1171,'2026-01-09_taxon-match'!$A$2:$N$81,11,FALSE),IF(_xlpm.x=0,"",_xlpm.x)))</f>
        <v/>
      </c>
      <c r="T1171" s="46" t="str">
        <f>IF($I1171="","",_xlfn.LET(_xlpm.x,VLOOKUP($I1171,'2026-01-09_taxon-match'!$A$2:$N$81,13,FALSE),IF(_xlpm.x=0,"",_xlpm.x)))</f>
        <v/>
      </c>
      <c r="U1171" s="46" t="s">
        <v>244</v>
      </c>
      <c r="V1171" s="46" t="s">
        <v>58</v>
      </c>
      <c r="W1171" s="46" t="s">
        <v>43</v>
      </c>
      <c r="Y1171" s="46" t="str">
        <f>IF(V1171="","",_xlfn.LET(_xlpm.x,VLOOKUP(V1171,'Drop-down_menus'!$D$2:$E$13,2,FALSE),IF(_xlpm.x=0,"",_xlpm.x)))</f>
        <v>https://orcid.org/0000-0002-9708-1761</v>
      </c>
      <c r="Z1171" s="46" t="str">
        <f>IF(W1171="","",_xlfn.LET(_xlpm.x,VLOOKUP(W1171,'Drop-down_menus'!$D$2:$E$13,2,FALSE),IF(_xlpm.x=0,"",_xlpm.x)))</f>
        <v>https://orcid.org/0000-0002-0981-7442</v>
      </c>
      <c r="AA1171" s="46" t="str">
        <f>IF(X1171="","",_xlfn.LET(_xlpm.x,VLOOKUP(X1171,'Drop-down_menus'!$D$2:$E$13,2,FALSE),IF(_xlpm.x=0,"",_xlpm.x)))</f>
        <v/>
      </c>
      <c r="AB1171" s="14" t="s">
        <v>300</v>
      </c>
      <c r="AC1171" s="14" t="s">
        <v>508</v>
      </c>
      <c r="AE1171" s="46" t="s">
        <v>28</v>
      </c>
      <c r="AF1171" s="46" t="s">
        <v>42</v>
      </c>
      <c r="AG1171" s="46" t="str">
        <f>IF(AE1171="","",_xlfn.LET(_xlpm.x,VLOOKUP(AE1171,'Drop-down_menus'!$D$2:$E$13,2,FALSE),IF(_xlpm.x=0,"",_xlpm.x)))</f>
        <v>https://orcid.org/0000-0002-9037-7623</v>
      </c>
      <c r="AH1171" s="46" t="str">
        <f>IF(AF1171="","",_xlfn.LET(_xlpm.x,VLOOKUP(AF1171,'Drop-down_menus'!$D$2:$E$13,2,FALSE),IF(_xlpm.x=0,"",_xlpm.x)))</f>
        <v/>
      </c>
    </row>
    <row r="1172" spans="2:34" ht="15" customHeight="1">
      <c r="B1172" s="46">
        <v>1160</v>
      </c>
      <c r="C1172" s="46" t="s">
        <v>96</v>
      </c>
      <c r="D1172" s="46" t="b">
        <f>COUNTIF(Events!$B$2:$B$171, C1172) &gt; 0</f>
        <v>1</v>
      </c>
      <c r="E1172" s="46" t="s">
        <v>169</v>
      </c>
      <c r="F1172" s="46" t="s">
        <v>298</v>
      </c>
      <c r="G1172" s="46" t="s">
        <v>183</v>
      </c>
      <c r="I1172" s="46" t="s">
        <v>183</v>
      </c>
      <c r="J1172" s="46" t="str">
        <f>IF(I1172="","",_xlfn.LET(_xlpm.x,VLOOKUP(I1172,'2026-01-09_taxon-match'!$A$2:$N$81,4,FALSE),IF(_xlpm.x=0,"",_xlpm.x)))</f>
        <v>Amphipoda</v>
      </c>
      <c r="L1172" s="46" t="str">
        <f>IF(I1172="","",_xlfn.LET(_xlpm.x,VLOOKUP(I1172,'2026-01-09_taxon-match'!$A$2:$N$81,3,FALSE),IF(_xlpm.x=0,"",_xlpm.x)))</f>
        <v>urn:lsid:marinespecies.org:taxname:1135</v>
      </c>
      <c r="M1172" s="46" t="str">
        <f>IF($I1172="","",_xlfn.LET(_xlpm.x,VLOOKUP($I1172,'2026-01-09_taxon-match'!$A$2:$N$81,5,FALSE),IF(_xlpm.x=0,"",_xlpm.x)))</f>
        <v>Latreille, 1816</v>
      </c>
      <c r="N1172" s="46" t="str">
        <f>IF($I1172="","",_xlfn.LET(_xlpm.x,VLOOKUP($I1172,'2026-01-09_taxon-match'!$A$2:$N$81,6,FALSE),IF(_xlpm.x=0,"",_xlpm.x)))</f>
        <v>Animalia</v>
      </c>
      <c r="O1172" s="46" t="str">
        <f>IF($I1172="","",_xlfn.LET(_xlpm.x,VLOOKUP($I1172,'2026-01-09_taxon-match'!$A$2:$N$81,7,FALSE),IF(_xlpm.x=0,"",_xlpm.x)))</f>
        <v>Arthropoda</v>
      </c>
      <c r="P1172" s="46" t="str">
        <f>IF($I1172="","",_xlfn.LET(_xlpm.x,VLOOKUP($I1172,'2026-01-09_taxon-match'!$A$2:$N$81,8,FALSE),IF(_xlpm.x=0,"",_xlpm.x)))</f>
        <v>Malacostraca</v>
      </c>
      <c r="Q1172" s="46" t="str">
        <f>IF($I1172="","",_xlfn.LET(_xlpm.x,VLOOKUP($I1172,'2026-01-09_taxon-match'!$A$2:$N$81,9,FALSE),IF(_xlpm.x=0,"",_xlpm.x)))</f>
        <v>Amphipoda</v>
      </c>
      <c r="R1172" s="46" t="str">
        <f>IF($I1172="","",_xlfn.LET(_xlpm.x,VLOOKUP($I1172,'2026-01-09_taxon-match'!$A$2:$N$81,10,FALSE),IF(_xlpm.x=0,"",_xlpm.x)))</f>
        <v/>
      </c>
      <c r="S1172" s="46" t="str">
        <f>IF($I1172="","",_xlfn.LET(_xlpm.x,VLOOKUP($I1172,'2026-01-09_taxon-match'!$A$2:$N$81,11,FALSE),IF(_xlpm.x=0,"",_xlpm.x)))</f>
        <v/>
      </c>
      <c r="T1172" s="46" t="str">
        <f>IF($I1172="","",_xlfn.LET(_xlpm.x,VLOOKUP($I1172,'2026-01-09_taxon-match'!$A$2:$N$81,13,FALSE),IF(_xlpm.x=0,"",_xlpm.x)))</f>
        <v/>
      </c>
      <c r="U1172" s="46">
        <v>1</v>
      </c>
      <c r="V1172" s="46" t="s">
        <v>58</v>
      </c>
      <c r="W1172" s="46" t="s">
        <v>43</v>
      </c>
      <c r="Y1172" s="46" t="str">
        <f>IF(V1172="","",_xlfn.LET(_xlpm.x,VLOOKUP(V1172,'Drop-down_menus'!$D$2:$E$13,2,FALSE),IF(_xlpm.x=0,"",_xlpm.x)))</f>
        <v>https://orcid.org/0000-0002-9708-1761</v>
      </c>
      <c r="Z1172" s="46" t="str">
        <f>IF(W1172="","",_xlfn.LET(_xlpm.x,VLOOKUP(W1172,'Drop-down_menus'!$D$2:$E$13,2,FALSE),IF(_xlpm.x=0,"",_xlpm.x)))</f>
        <v>https://orcid.org/0000-0002-0981-7442</v>
      </c>
      <c r="AA1172" s="46" t="str">
        <f>IF(X1172="","",_xlfn.LET(_xlpm.x,VLOOKUP(X1172,'Drop-down_menus'!$D$2:$E$13,2,FALSE),IF(_xlpm.x=0,"",_xlpm.x)))</f>
        <v/>
      </c>
      <c r="AB1172" s="14" t="s">
        <v>300</v>
      </c>
      <c r="AC1172" s="14" t="s">
        <v>508</v>
      </c>
      <c r="AE1172" s="46" t="s">
        <v>28</v>
      </c>
      <c r="AF1172" s="46" t="s">
        <v>42</v>
      </c>
      <c r="AG1172" s="46" t="str">
        <f>IF(AE1172="","",_xlfn.LET(_xlpm.x,VLOOKUP(AE1172,'Drop-down_menus'!$D$2:$E$13,2,FALSE),IF(_xlpm.x=0,"",_xlpm.x)))</f>
        <v>https://orcid.org/0000-0002-9037-7623</v>
      </c>
      <c r="AH1172" s="46" t="str">
        <f>IF(AF1172="","",_xlfn.LET(_xlpm.x,VLOOKUP(AF1172,'Drop-down_menus'!$D$2:$E$13,2,FALSE),IF(_xlpm.x=0,"",_xlpm.x)))</f>
        <v/>
      </c>
    </row>
    <row r="1173" spans="2:34" ht="15" customHeight="1">
      <c r="B1173" s="46">
        <v>1161</v>
      </c>
      <c r="C1173" s="46" t="s">
        <v>96</v>
      </c>
      <c r="D1173" s="46" t="b">
        <f>COUNTIF(Events!$B$2:$B$171, C1173) &gt; 0</f>
        <v>1</v>
      </c>
      <c r="E1173" s="46" t="s">
        <v>196</v>
      </c>
      <c r="F1173" s="46" t="s">
        <v>298</v>
      </c>
      <c r="J1173" s="46" t="str">
        <f>IF(I1173="","",_xlfn.LET(_xlpm.x,VLOOKUP(I1173,'2026-01-09_taxon-match'!$A$2:$N$81,4,FALSE),IF(_xlpm.x=0,"",_xlpm.x)))</f>
        <v/>
      </c>
      <c r="L1173" s="46" t="str">
        <f>IF(I1173="","",_xlfn.LET(_xlpm.x,VLOOKUP(I1173,'2026-01-09_taxon-match'!$A$2:$N$81,3,FALSE),IF(_xlpm.x=0,"",_xlpm.x)))</f>
        <v/>
      </c>
      <c r="M1173" s="46" t="str">
        <f>IF($I1173="","",_xlfn.LET(_xlpm.x,VLOOKUP($I1173,'2026-01-09_taxon-match'!$A$2:$N$81,5,FALSE),IF(_xlpm.x=0,"",_xlpm.x)))</f>
        <v/>
      </c>
      <c r="N1173" s="46" t="str">
        <f>IF($I1173="","",_xlfn.LET(_xlpm.x,VLOOKUP($I1173,'2026-01-09_taxon-match'!$A$2:$N$81,6,FALSE),IF(_xlpm.x=0,"",_xlpm.x)))</f>
        <v/>
      </c>
      <c r="O1173" s="46" t="str">
        <f>IF($I1173="","",_xlfn.LET(_xlpm.x,VLOOKUP($I1173,'2026-01-09_taxon-match'!$A$2:$N$81,7,FALSE),IF(_xlpm.x=0,"",_xlpm.x)))</f>
        <v/>
      </c>
      <c r="P1173" s="46" t="str">
        <f>IF($I1173="","",_xlfn.LET(_xlpm.x,VLOOKUP($I1173,'2026-01-09_taxon-match'!$A$2:$N$81,8,FALSE),IF(_xlpm.x=0,"",_xlpm.x)))</f>
        <v/>
      </c>
      <c r="Q1173" s="46" t="str">
        <f>IF($I1173="","",_xlfn.LET(_xlpm.x,VLOOKUP($I1173,'2026-01-09_taxon-match'!$A$2:$N$81,9,FALSE),IF(_xlpm.x=0,"",_xlpm.x)))</f>
        <v/>
      </c>
      <c r="R1173" s="46" t="str">
        <f>IF($I1173="","",_xlfn.LET(_xlpm.x,VLOOKUP($I1173,'2026-01-09_taxon-match'!$A$2:$N$81,10,FALSE),IF(_xlpm.x=0,"",_xlpm.x)))</f>
        <v/>
      </c>
      <c r="S1173" s="46" t="str">
        <f>IF($I1173="","",_xlfn.LET(_xlpm.x,VLOOKUP($I1173,'2026-01-09_taxon-match'!$A$2:$N$81,11,FALSE),IF(_xlpm.x=0,"",_xlpm.x)))</f>
        <v/>
      </c>
      <c r="T1173" s="46" t="str">
        <f>IF($I1173="","",_xlfn.LET(_xlpm.x,VLOOKUP($I1173,'2026-01-09_taxon-match'!$A$2:$N$81,13,FALSE),IF(_xlpm.x=0,"",_xlpm.x)))</f>
        <v/>
      </c>
      <c r="V1173" s="46" t="s">
        <v>58</v>
      </c>
      <c r="W1173" s="46" t="s">
        <v>43</v>
      </c>
      <c r="Y1173" s="46" t="str">
        <f>IF(V1173="","",_xlfn.LET(_xlpm.x,VLOOKUP(V1173,'Drop-down_menus'!$D$2:$E$13,2,FALSE),IF(_xlpm.x=0,"",_xlpm.x)))</f>
        <v>https://orcid.org/0000-0002-9708-1761</v>
      </c>
      <c r="Z1173" s="46" t="str">
        <f>IF(W1173="","",_xlfn.LET(_xlpm.x,VLOOKUP(W1173,'Drop-down_menus'!$D$2:$E$13,2,FALSE),IF(_xlpm.x=0,"",_xlpm.x)))</f>
        <v>https://orcid.org/0000-0002-0981-7442</v>
      </c>
      <c r="AA1173" s="46" t="str">
        <f>IF(X1173="","",_xlfn.LET(_xlpm.x,VLOOKUP(X1173,'Drop-down_menus'!$D$2:$E$13,2,FALSE),IF(_xlpm.x=0,"",_xlpm.x)))</f>
        <v/>
      </c>
      <c r="AB1173" s="14" t="s">
        <v>300</v>
      </c>
      <c r="AC1173" s="14" t="s">
        <v>508</v>
      </c>
      <c r="AE1173" s="46" t="s">
        <v>28</v>
      </c>
      <c r="AF1173" s="46" t="s">
        <v>42</v>
      </c>
      <c r="AG1173" s="46" t="str">
        <f>IF(AE1173="","",_xlfn.LET(_xlpm.x,VLOOKUP(AE1173,'Drop-down_menus'!$D$2:$E$13,2,FALSE),IF(_xlpm.x=0,"",_xlpm.x)))</f>
        <v>https://orcid.org/0000-0002-9037-7623</v>
      </c>
      <c r="AH1173" s="46" t="str">
        <f>IF(AF1173="","",_xlfn.LET(_xlpm.x,VLOOKUP(AF1173,'Drop-down_menus'!$D$2:$E$13,2,FALSE),IF(_xlpm.x=0,"",_xlpm.x)))</f>
        <v/>
      </c>
    </row>
    <row r="1174" spans="2:34" ht="15" customHeight="1">
      <c r="B1174" s="46">
        <v>1162</v>
      </c>
      <c r="C1174" s="46" t="s">
        <v>96</v>
      </c>
      <c r="D1174" s="46" t="b">
        <f>COUNTIF(Events!$B$2:$B$171, C1174) &gt; 0</f>
        <v>1</v>
      </c>
      <c r="E1174" s="46" t="s">
        <v>196</v>
      </c>
      <c r="F1174" s="46" t="s">
        <v>298</v>
      </c>
      <c r="J1174" s="46" t="str">
        <f>IF(I1174="","",_xlfn.LET(_xlpm.x,VLOOKUP(I1174,'2026-01-09_taxon-match'!$A$2:$N$81,4,FALSE),IF(_xlpm.x=0,"",_xlpm.x)))</f>
        <v/>
      </c>
      <c r="L1174" s="46" t="str">
        <f>IF(I1174="","",_xlfn.LET(_xlpm.x,VLOOKUP(I1174,'2026-01-09_taxon-match'!$A$2:$N$81,3,FALSE),IF(_xlpm.x=0,"",_xlpm.x)))</f>
        <v/>
      </c>
      <c r="M1174" s="46" t="str">
        <f>IF($I1174="","",_xlfn.LET(_xlpm.x,VLOOKUP($I1174,'2026-01-09_taxon-match'!$A$2:$N$81,5,FALSE),IF(_xlpm.x=0,"",_xlpm.x)))</f>
        <v/>
      </c>
      <c r="N1174" s="46" t="str">
        <f>IF($I1174="","",_xlfn.LET(_xlpm.x,VLOOKUP($I1174,'2026-01-09_taxon-match'!$A$2:$N$81,6,FALSE),IF(_xlpm.x=0,"",_xlpm.x)))</f>
        <v/>
      </c>
      <c r="O1174" s="46" t="str">
        <f>IF($I1174="","",_xlfn.LET(_xlpm.x,VLOOKUP($I1174,'2026-01-09_taxon-match'!$A$2:$N$81,7,FALSE),IF(_xlpm.x=0,"",_xlpm.x)))</f>
        <v/>
      </c>
      <c r="P1174" s="46" t="str">
        <f>IF($I1174="","",_xlfn.LET(_xlpm.x,VLOOKUP($I1174,'2026-01-09_taxon-match'!$A$2:$N$81,8,FALSE),IF(_xlpm.x=0,"",_xlpm.x)))</f>
        <v/>
      </c>
      <c r="Q1174" s="46" t="str">
        <f>IF($I1174="","",_xlfn.LET(_xlpm.x,VLOOKUP($I1174,'2026-01-09_taxon-match'!$A$2:$N$81,9,FALSE),IF(_xlpm.x=0,"",_xlpm.x)))</f>
        <v/>
      </c>
      <c r="R1174" s="46" t="str">
        <f>IF($I1174="","",_xlfn.LET(_xlpm.x,VLOOKUP($I1174,'2026-01-09_taxon-match'!$A$2:$N$81,10,FALSE),IF(_xlpm.x=0,"",_xlpm.x)))</f>
        <v/>
      </c>
      <c r="S1174" s="46" t="str">
        <f>IF($I1174="","",_xlfn.LET(_xlpm.x,VLOOKUP($I1174,'2026-01-09_taxon-match'!$A$2:$N$81,11,FALSE),IF(_xlpm.x=0,"",_xlpm.x)))</f>
        <v/>
      </c>
      <c r="T1174" s="46" t="str">
        <f>IF($I1174="","",_xlfn.LET(_xlpm.x,VLOOKUP($I1174,'2026-01-09_taxon-match'!$A$2:$N$81,13,FALSE),IF(_xlpm.x=0,"",_xlpm.x)))</f>
        <v/>
      </c>
      <c r="V1174" s="46" t="s">
        <v>58</v>
      </c>
      <c r="W1174" s="46" t="s">
        <v>43</v>
      </c>
      <c r="Y1174" s="46" t="str">
        <f>IF(V1174="","",_xlfn.LET(_xlpm.x,VLOOKUP(V1174,'Drop-down_menus'!$D$2:$E$13,2,FALSE),IF(_xlpm.x=0,"",_xlpm.x)))</f>
        <v>https://orcid.org/0000-0002-9708-1761</v>
      </c>
      <c r="Z1174" s="46" t="str">
        <f>IF(W1174="","",_xlfn.LET(_xlpm.x,VLOOKUP(W1174,'Drop-down_menus'!$D$2:$E$13,2,FALSE),IF(_xlpm.x=0,"",_xlpm.x)))</f>
        <v>https://orcid.org/0000-0002-0981-7442</v>
      </c>
      <c r="AA1174" s="46" t="str">
        <f>IF(X1174="","",_xlfn.LET(_xlpm.x,VLOOKUP(X1174,'Drop-down_menus'!$D$2:$E$13,2,FALSE),IF(_xlpm.x=0,"",_xlpm.x)))</f>
        <v/>
      </c>
      <c r="AB1174" s="14" t="s">
        <v>300</v>
      </c>
      <c r="AC1174" s="14" t="s">
        <v>508</v>
      </c>
      <c r="AE1174" s="46" t="s">
        <v>28</v>
      </c>
      <c r="AF1174" s="46" t="s">
        <v>42</v>
      </c>
      <c r="AG1174" s="46" t="str">
        <f>IF(AE1174="","",_xlfn.LET(_xlpm.x,VLOOKUP(AE1174,'Drop-down_menus'!$D$2:$E$13,2,FALSE),IF(_xlpm.x=0,"",_xlpm.x)))</f>
        <v>https://orcid.org/0000-0002-9037-7623</v>
      </c>
      <c r="AH1174" s="46" t="str">
        <f>IF(AF1174="","",_xlfn.LET(_xlpm.x,VLOOKUP(AF1174,'Drop-down_menus'!$D$2:$E$13,2,FALSE),IF(_xlpm.x=0,"",_xlpm.x)))</f>
        <v/>
      </c>
    </row>
    <row r="1175" spans="2:34" ht="15" customHeight="1">
      <c r="B1175" s="46">
        <v>1163</v>
      </c>
      <c r="C1175" s="46" t="s">
        <v>96</v>
      </c>
      <c r="D1175" s="46" t="b">
        <f>COUNTIF(Events!$B$2:$B$171, C1175) &gt; 0</f>
        <v>1</v>
      </c>
      <c r="E1175" s="46" t="s">
        <v>196</v>
      </c>
      <c r="F1175" s="46" t="s">
        <v>298</v>
      </c>
      <c r="J1175" s="46" t="str">
        <f>IF(I1175="","",_xlfn.LET(_xlpm.x,VLOOKUP(I1175,'2026-01-09_taxon-match'!$A$2:$N$81,4,FALSE),IF(_xlpm.x=0,"",_xlpm.x)))</f>
        <v/>
      </c>
      <c r="L1175" s="46" t="str">
        <f>IF(I1175="","",_xlfn.LET(_xlpm.x,VLOOKUP(I1175,'2026-01-09_taxon-match'!$A$2:$N$81,3,FALSE),IF(_xlpm.x=0,"",_xlpm.x)))</f>
        <v/>
      </c>
      <c r="M1175" s="46" t="str">
        <f>IF($I1175="","",_xlfn.LET(_xlpm.x,VLOOKUP($I1175,'2026-01-09_taxon-match'!$A$2:$N$81,5,FALSE),IF(_xlpm.x=0,"",_xlpm.x)))</f>
        <v/>
      </c>
      <c r="N1175" s="46" t="str">
        <f>IF($I1175="","",_xlfn.LET(_xlpm.x,VLOOKUP($I1175,'2026-01-09_taxon-match'!$A$2:$N$81,6,FALSE),IF(_xlpm.x=0,"",_xlpm.x)))</f>
        <v/>
      </c>
      <c r="O1175" s="46" t="str">
        <f>IF($I1175="","",_xlfn.LET(_xlpm.x,VLOOKUP($I1175,'2026-01-09_taxon-match'!$A$2:$N$81,7,FALSE),IF(_xlpm.x=0,"",_xlpm.x)))</f>
        <v/>
      </c>
      <c r="P1175" s="46" t="str">
        <f>IF($I1175="","",_xlfn.LET(_xlpm.x,VLOOKUP($I1175,'2026-01-09_taxon-match'!$A$2:$N$81,8,FALSE),IF(_xlpm.x=0,"",_xlpm.x)))</f>
        <v/>
      </c>
      <c r="Q1175" s="46" t="str">
        <f>IF($I1175="","",_xlfn.LET(_xlpm.x,VLOOKUP($I1175,'2026-01-09_taxon-match'!$A$2:$N$81,9,FALSE),IF(_xlpm.x=0,"",_xlpm.x)))</f>
        <v/>
      </c>
      <c r="R1175" s="46" t="str">
        <f>IF($I1175="","",_xlfn.LET(_xlpm.x,VLOOKUP($I1175,'2026-01-09_taxon-match'!$A$2:$N$81,10,FALSE),IF(_xlpm.x=0,"",_xlpm.x)))</f>
        <v/>
      </c>
      <c r="S1175" s="46" t="str">
        <f>IF($I1175="","",_xlfn.LET(_xlpm.x,VLOOKUP($I1175,'2026-01-09_taxon-match'!$A$2:$N$81,11,FALSE),IF(_xlpm.x=0,"",_xlpm.x)))</f>
        <v/>
      </c>
      <c r="T1175" s="46" t="str">
        <f>IF($I1175="","",_xlfn.LET(_xlpm.x,VLOOKUP($I1175,'2026-01-09_taxon-match'!$A$2:$N$81,13,FALSE),IF(_xlpm.x=0,"",_xlpm.x)))</f>
        <v/>
      </c>
      <c r="V1175" s="46" t="s">
        <v>58</v>
      </c>
      <c r="W1175" s="46" t="s">
        <v>43</v>
      </c>
      <c r="Y1175" s="46" t="str">
        <f>IF(V1175="","",_xlfn.LET(_xlpm.x,VLOOKUP(V1175,'Drop-down_menus'!$D$2:$E$13,2,FALSE),IF(_xlpm.x=0,"",_xlpm.x)))</f>
        <v>https://orcid.org/0000-0002-9708-1761</v>
      </c>
      <c r="Z1175" s="46" t="str">
        <f>IF(W1175="","",_xlfn.LET(_xlpm.x,VLOOKUP(W1175,'Drop-down_menus'!$D$2:$E$13,2,FALSE),IF(_xlpm.x=0,"",_xlpm.x)))</f>
        <v>https://orcid.org/0000-0002-0981-7442</v>
      </c>
      <c r="AA1175" s="46" t="str">
        <f>IF(X1175="","",_xlfn.LET(_xlpm.x,VLOOKUP(X1175,'Drop-down_menus'!$D$2:$E$13,2,FALSE),IF(_xlpm.x=0,"",_xlpm.x)))</f>
        <v/>
      </c>
      <c r="AB1175" s="14" t="s">
        <v>300</v>
      </c>
      <c r="AC1175" s="14" t="s">
        <v>508</v>
      </c>
      <c r="AE1175" s="46" t="s">
        <v>28</v>
      </c>
      <c r="AF1175" s="46" t="s">
        <v>42</v>
      </c>
      <c r="AG1175" s="46" t="str">
        <f>IF(AE1175="","",_xlfn.LET(_xlpm.x,VLOOKUP(AE1175,'Drop-down_menus'!$D$2:$E$13,2,FALSE),IF(_xlpm.x=0,"",_xlpm.x)))</f>
        <v>https://orcid.org/0000-0002-9037-7623</v>
      </c>
      <c r="AH1175" s="46" t="str">
        <f>IF(AF1175="","",_xlfn.LET(_xlpm.x,VLOOKUP(AF1175,'Drop-down_menus'!$D$2:$E$13,2,FALSE),IF(_xlpm.x=0,"",_xlpm.x)))</f>
        <v/>
      </c>
    </row>
    <row r="1176" spans="2:34" ht="15" customHeight="1">
      <c r="B1176" s="46">
        <v>1164</v>
      </c>
      <c r="C1176" s="46" t="s">
        <v>100</v>
      </c>
      <c r="D1176" s="46" t="b">
        <f>COUNTIF(Events!$B$2:$B$171, C1176) &gt; 0</f>
        <v>1</v>
      </c>
      <c r="E1176" s="46" t="s">
        <v>169</v>
      </c>
      <c r="F1176" s="46" t="s">
        <v>298</v>
      </c>
      <c r="G1176" s="46" t="s">
        <v>248</v>
      </c>
      <c r="I1176" s="46" t="s">
        <v>248</v>
      </c>
      <c r="J1176" s="46" t="str">
        <f>IF(I1176="","",_xlfn.LET(_xlpm.x,VLOOKUP(I1176,'2026-01-09_taxon-match'!$A$2:$N$81,4,FALSE),IF(_xlpm.x=0,"",_xlpm.x)))</f>
        <v>Glyphoperidium bursa</v>
      </c>
      <c r="L1176" s="46" t="str">
        <f>IF(I1176="","",_xlfn.LET(_xlpm.x,VLOOKUP(I1176,'2026-01-09_taxon-match'!$A$2:$N$81,3,FALSE),IF(_xlpm.x=0,"",_xlpm.x)))</f>
        <v>urn:lsid:marinespecies.org:taxname:172898</v>
      </c>
      <c r="M1176" s="46" t="str">
        <f>IF($I1176="","",_xlfn.LET(_xlpm.x,VLOOKUP($I1176,'2026-01-09_taxon-match'!$A$2:$N$81,5,FALSE),IF(_xlpm.x=0,"",_xlpm.x)))</f>
        <v>Roule, 1909</v>
      </c>
      <c r="N1176" s="46" t="str">
        <f>IF($I1176="","",_xlfn.LET(_xlpm.x,VLOOKUP($I1176,'2026-01-09_taxon-match'!$A$2:$N$81,6,FALSE),IF(_xlpm.x=0,"",_xlpm.x)))</f>
        <v>Animalia</v>
      </c>
      <c r="O1176" s="46" t="str">
        <f>IF($I1176="","",_xlfn.LET(_xlpm.x,VLOOKUP($I1176,'2026-01-09_taxon-match'!$A$2:$N$81,7,FALSE),IF(_xlpm.x=0,"",_xlpm.x)))</f>
        <v>Cnidaria</v>
      </c>
      <c r="P1176" s="46" t="str">
        <f>IF($I1176="","",_xlfn.LET(_xlpm.x,VLOOKUP($I1176,'2026-01-09_taxon-match'!$A$2:$N$81,8,FALSE),IF(_xlpm.x=0,"",_xlpm.x)))</f>
        <v>Hexacorallia</v>
      </c>
      <c r="Q1176" s="46" t="str">
        <f>IF($I1176="","",_xlfn.LET(_xlpm.x,VLOOKUP($I1176,'2026-01-09_taxon-match'!$A$2:$N$81,9,FALSE),IF(_xlpm.x=0,"",_xlpm.x)))</f>
        <v>Actiniaria</v>
      </c>
      <c r="R1176" s="46" t="str">
        <f>IF($I1176="","",_xlfn.LET(_xlpm.x,VLOOKUP($I1176,'2026-01-09_taxon-match'!$A$2:$N$81,10,FALSE),IF(_xlpm.x=0,"",_xlpm.x)))</f>
        <v>Actiniidae</v>
      </c>
      <c r="S1176" s="46" t="str">
        <f>IF($I1176="","",_xlfn.LET(_xlpm.x,VLOOKUP($I1176,'2026-01-09_taxon-match'!$A$2:$N$81,11,FALSE),IF(_xlpm.x=0,"",_xlpm.x)))</f>
        <v>Glyphoperidium</v>
      </c>
      <c r="T1176" s="46" t="str">
        <f>IF($I1176="","",_xlfn.LET(_xlpm.x,VLOOKUP($I1176,'2026-01-09_taxon-match'!$A$2:$N$81,13,FALSE),IF(_xlpm.x=0,"",_xlpm.x)))</f>
        <v>bursa</v>
      </c>
      <c r="U1176" s="46">
        <v>1</v>
      </c>
      <c r="V1176" s="46" t="s">
        <v>58</v>
      </c>
      <c r="W1176" s="46" t="s">
        <v>28</v>
      </c>
      <c r="Y1176" s="46" t="str">
        <f>IF(V1176="","",_xlfn.LET(_xlpm.x,VLOOKUP(V1176,'Drop-down_menus'!$D$2:$E$13,2,FALSE),IF(_xlpm.x=0,"",_xlpm.x)))</f>
        <v>https://orcid.org/0000-0002-9708-1761</v>
      </c>
      <c r="Z1176" s="46" t="str">
        <f>IF(W1176="","",_xlfn.LET(_xlpm.x,VLOOKUP(W1176,'Drop-down_menus'!$D$2:$E$13,2,FALSE),IF(_xlpm.x=0,"",_xlpm.x)))</f>
        <v>https://orcid.org/0000-0002-9037-7623</v>
      </c>
      <c r="AA1176" s="46" t="str">
        <f>IF(X1176="","",_xlfn.LET(_xlpm.x,VLOOKUP(X1176,'Drop-down_menus'!$D$2:$E$13,2,FALSE),IF(_xlpm.x=0,"",_xlpm.x)))</f>
        <v/>
      </c>
      <c r="AB1176" s="14" t="s">
        <v>300</v>
      </c>
      <c r="AC1176" s="14" t="s">
        <v>512</v>
      </c>
      <c r="AE1176" s="46" t="s">
        <v>28</v>
      </c>
      <c r="AF1176" s="46" t="s">
        <v>42</v>
      </c>
      <c r="AG1176" s="46" t="str">
        <f>IF(AE1176="","",_xlfn.LET(_xlpm.x,VLOOKUP(AE1176,'Drop-down_menus'!$D$2:$E$13,2,FALSE),IF(_xlpm.x=0,"",_xlpm.x)))</f>
        <v>https://orcid.org/0000-0002-9037-7623</v>
      </c>
      <c r="AH1176" s="46" t="str">
        <f>IF(AF1176="","",_xlfn.LET(_xlpm.x,VLOOKUP(AF1176,'Drop-down_menus'!$D$2:$E$13,2,FALSE),IF(_xlpm.x=0,"",_xlpm.x)))</f>
        <v/>
      </c>
    </row>
    <row r="1177" spans="2:34" ht="15" customHeight="1">
      <c r="B1177" s="46">
        <v>1165</v>
      </c>
      <c r="C1177" s="46" t="s">
        <v>100</v>
      </c>
      <c r="D1177" s="46" t="b">
        <f>COUNTIF(Events!$B$2:$B$171, C1177) &gt; 0</f>
        <v>1</v>
      </c>
      <c r="E1177" s="46" t="s">
        <v>169</v>
      </c>
      <c r="F1177" s="46" t="s">
        <v>298</v>
      </c>
      <c r="G1177" s="46" t="s">
        <v>248</v>
      </c>
      <c r="I1177" s="46" t="s">
        <v>248</v>
      </c>
      <c r="J1177" s="46" t="str">
        <f>IF(I1177="","",_xlfn.LET(_xlpm.x,VLOOKUP(I1177,'2026-01-09_taxon-match'!$A$2:$N$81,4,FALSE),IF(_xlpm.x=0,"",_xlpm.x)))</f>
        <v>Glyphoperidium bursa</v>
      </c>
      <c r="L1177" s="46" t="str">
        <f>IF(I1177="","",_xlfn.LET(_xlpm.x,VLOOKUP(I1177,'2026-01-09_taxon-match'!$A$2:$N$81,3,FALSE),IF(_xlpm.x=0,"",_xlpm.x)))</f>
        <v>urn:lsid:marinespecies.org:taxname:172898</v>
      </c>
      <c r="M1177" s="46" t="str">
        <f>IF($I1177="","",_xlfn.LET(_xlpm.x,VLOOKUP($I1177,'2026-01-09_taxon-match'!$A$2:$N$81,5,FALSE),IF(_xlpm.x=0,"",_xlpm.x)))</f>
        <v>Roule, 1909</v>
      </c>
      <c r="N1177" s="46" t="str">
        <f>IF($I1177="","",_xlfn.LET(_xlpm.x,VLOOKUP($I1177,'2026-01-09_taxon-match'!$A$2:$N$81,6,FALSE),IF(_xlpm.x=0,"",_xlpm.x)))</f>
        <v>Animalia</v>
      </c>
      <c r="O1177" s="46" t="str">
        <f>IF($I1177="","",_xlfn.LET(_xlpm.x,VLOOKUP($I1177,'2026-01-09_taxon-match'!$A$2:$N$81,7,FALSE),IF(_xlpm.x=0,"",_xlpm.x)))</f>
        <v>Cnidaria</v>
      </c>
      <c r="P1177" s="46" t="str">
        <f>IF($I1177="","",_xlfn.LET(_xlpm.x,VLOOKUP($I1177,'2026-01-09_taxon-match'!$A$2:$N$81,8,FALSE),IF(_xlpm.x=0,"",_xlpm.x)))</f>
        <v>Hexacorallia</v>
      </c>
      <c r="Q1177" s="46" t="str">
        <f>IF($I1177="","",_xlfn.LET(_xlpm.x,VLOOKUP($I1177,'2026-01-09_taxon-match'!$A$2:$N$81,9,FALSE),IF(_xlpm.x=0,"",_xlpm.x)))</f>
        <v>Actiniaria</v>
      </c>
      <c r="R1177" s="46" t="str">
        <f>IF($I1177="","",_xlfn.LET(_xlpm.x,VLOOKUP($I1177,'2026-01-09_taxon-match'!$A$2:$N$81,10,FALSE),IF(_xlpm.x=0,"",_xlpm.x)))</f>
        <v>Actiniidae</v>
      </c>
      <c r="S1177" s="46" t="str">
        <f>IF($I1177="","",_xlfn.LET(_xlpm.x,VLOOKUP($I1177,'2026-01-09_taxon-match'!$A$2:$N$81,11,FALSE),IF(_xlpm.x=0,"",_xlpm.x)))</f>
        <v>Glyphoperidium</v>
      </c>
      <c r="T1177" s="46" t="str">
        <f>IF($I1177="","",_xlfn.LET(_xlpm.x,VLOOKUP($I1177,'2026-01-09_taxon-match'!$A$2:$N$81,13,FALSE),IF(_xlpm.x=0,"",_xlpm.x)))</f>
        <v>bursa</v>
      </c>
      <c r="U1177" s="46">
        <v>1</v>
      </c>
      <c r="V1177" s="46" t="s">
        <v>58</v>
      </c>
      <c r="W1177" s="46" t="s">
        <v>28</v>
      </c>
      <c r="Y1177" s="46" t="str">
        <f>IF(V1177="","",_xlfn.LET(_xlpm.x,VLOOKUP(V1177,'Drop-down_menus'!$D$2:$E$13,2,FALSE),IF(_xlpm.x=0,"",_xlpm.x)))</f>
        <v>https://orcid.org/0000-0002-9708-1761</v>
      </c>
      <c r="Z1177" s="46" t="str">
        <f>IF(W1177="","",_xlfn.LET(_xlpm.x,VLOOKUP(W1177,'Drop-down_menus'!$D$2:$E$13,2,FALSE),IF(_xlpm.x=0,"",_xlpm.x)))</f>
        <v>https://orcid.org/0000-0002-9037-7623</v>
      </c>
      <c r="AA1177" s="46" t="str">
        <f>IF(X1177="","",_xlfn.LET(_xlpm.x,VLOOKUP(X1177,'Drop-down_menus'!$D$2:$E$13,2,FALSE),IF(_xlpm.x=0,"",_xlpm.x)))</f>
        <v/>
      </c>
      <c r="AB1177" s="14" t="s">
        <v>300</v>
      </c>
      <c r="AC1177" s="14" t="s">
        <v>512</v>
      </c>
      <c r="AE1177" s="46" t="s">
        <v>28</v>
      </c>
      <c r="AF1177" s="46" t="s">
        <v>42</v>
      </c>
      <c r="AG1177" s="46" t="str">
        <f>IF(AE1177="","",_xlfn.LET(_xlpm.x,VLOOKUP(AE1177,'Drop-down_menus'!$D$2:$E$13,2,FALSE),IF(_xlpm.x=0,"",_xlpm.x)))</f>
        <v>https://orcid.org/0000-0002-9037-7623</v>
      </c>
      <c r="AH1177" s="46" t="str">
        <f>IF(AF1177="","",_xlfn.LET(_xlpm.x,VLOOKUP(AF1177,'Drop-down_menus'!$D$2:$E$13,2,FALSE),IF(_xlpm.x=0,"",_xlpm.x)))</f>
        <v/>
      </c>
    </row>
    <row r="1178" spans="2:34" ht="15" customHeight="1">
      <c r="B1178" s="46">
        <v>1166</v>
      </c>
      <c r="C1178" s="46" t="s">
        <v>100</v>
      </c>
      <c r="D1178" s="46" t="b">
        <f>COUNTIF(Events!$B$2:$B$171, C1178) &gt; 0</f>
        <v>1</v>
      </c>
      <c r="E1178" s="46" t="s">
        <v>169</v>
      </c>
      <c r="F1178" s="46" t="s">
        <v>298</v>
      </c>
      <c r="G1178" s="46" t="s">
        <v>178</v>
      </c>
      <c r="I1178" s="46" t="s">
        <v>178</v>
      </c>
      <c r="J1178" s="46" t="str">
        <f>IF(I1178="","",_xlfn.LET(_xlpm.x,VLOOKUP(I1178,'2026-01-09_taxon-match'!$A$2:$N$81,4,FALSE),IF(_xlpm.x=0,"",_xlpm.x)))</f>
        <v>Parborlasia corrugatus</v>
      </c>
      <c r="L1178" s="46" t="str">
        <f>IF(I1178="","",_xlfn.LET(_xlpm.x,VLOOKUP(I1178,'2026-01-09_taxon-match'!$A$2:$N$81,3,FALSE),IF(_xlpm.x=0,"",_xlpm.x)))</f>
        <v>urn:lsid:marinespecies.org:taxname:1776775</v>
      </c>
      <c r="M1178" s="46" t="str">
        <f>IF($I1178="","",_xlfn.LET(_xlpm.x,VLOOKUP($I1178,'2026-01-09_taxon-match'!$A$2:$N$81,5,FALSE),IF(_xlpm.x=0,"",_xlpm.x)))</f>
        <v>(McIntosh, 1876)</v>
      </c>
      <c r="N1178" s="46" t="str">
        <f>IF($I1178="","",_xlfn.LET(_xlpm.x,VLOOKUP($I1178,'2026-01-09_taxon-match'!$A$2:$N$81,6,FALSE),IF(_xlpm.x=0,"",_xlpm.x)))</f>
        <v>Animalia</v>
      </c>
      <c r="O1178" s="46" t="str">
        <f>IF($I1178="","",_xlfn.LET(_xlpm.x,VLOOKUP($I1178,'2026-01-09_taxon-match'!$A$2:$N$81,7,FALSE),IF(_xlpm.x=0,"",_xlpm.x)))</f>
        <v>Nemertea</v>
      </c>
      <c r="P1178" s="46" t="str">
        <f>IF($I1178="","",_xlfn.LET(_xlpm.x,VLOOKUP($I1178,'2026-01-09_taxon-match'!$A$2:$N$81,8,FALSE),IF(_xlpm.x=0,"",_xlpm.x)))</f>
        <v>Pilidiophora</v>
      </c>
      <c r="Q1178" s="46" t="str">
        <f>IF($I1178="","",_xlfn.LET(_xlpm.x,VLOOKUP($I1178,'2026-01-09_taxon-match'!$A$2:$N$81,9,FALSE),IF(_xlpm.x=0,"",_xlpm.x)))</f>
        <v>Heteronemertea</v>
      </c>
      <c r="R1178" s="46" t="str">
        <f>IF($I1178="","",_xlfn.LET(_xlpm.x,VLOOKUP($I1178,'2026-01-09_taxon-match'!$A$2:$N$81,10,FALSE),IF(_xlpm.x=0,"",_xlpm.x)))</f>
        <v>Lineidae</v>
      </c>
      <c r="S1178" s="46" t="str">
        <f>IF($I1178="","",_xlfn.LET(_xlpm.x,VLOOKUP($I1178,'2026-01-09_taxon-match'!$A$2:$N$81,11,FALSE),IF(_xlpm.x=0,"",_xlpm.x)))</f>
        <v>Parborlasia</v>
      </c>
      <c r="T1178" s="46" t="str">
        <f>IF($I1178="","",_xlfn.LET(_xlpm.x,VLOOKUP($I1178,'2026-01-09_taxon-match'!$A$2:$N$81,13,FALSE),IF(_xlpm.x=0,"",_xlpm.x)))</f>
        <v>corrugatus</v>
      </c>
      <c r="U1178" s="46">
        <v>1</v>
      </c>
      <c r="Y1178" s="46" t="str">
        <f>IF(V1178="","",_xlfn.LET(_xlpm.x,VLOOKUP(V1178,'Drop-down_menus'!$D$2:$E$13,2,FALSE),IF(_xlpm.x=0,"",_xlpm.x)))</f>
        <v/>
      </c>
      <c r="Z1178" s="46" t="str">
        <f>IF(W1178="","",_xlfn.LET(_xlpm.x,VLOOKUP(W1178,'Drop-down_menus'!$D$2:$E$13,2,FALSE),IF(_xlpm.x=0,"",_xlpm.x)))</f>
        <v/>
      </c>
      <c r="AA1178" s="46" t="str">
        <f>IF(X1178="","",_xlfn.LET(_xlpm.x,VLOOKUP(X1178,'Drop-down_menus'!$D$2:$E$13,2,FALSE),IF(_xlpm.x=0,"",_xlpm.x)))</f>
        <v/>
      </c>
      <c r="AB1178" s="14" t="s">
        <v>300</v>
      </c>
      <c r="AC1178" s="14" t="s">
        <v>512</v>
      </c>
      <c r="AE1178" s="46" t="s">
        <v>28</v>
      </c>
      <c r="AF1178" s="46" t="s">
        <v>42</v>
      </c>
      <c r="AG1178" s="46" t="str">
        <f>IF(AE1178="","",_xlfn.LET(_xlpm.x,VLOOKUP(AE1178,'Drop-down_menus'!$D$2:$E$13,2,FALSE),IF(_xlpm.x=0,"",_xlpm.x)))</f>
        <v>https://orcid.org/0000-0002-9037-7623</v>
      </c>
      <c r="AH1178" s="46" t="str">
        <f>IF(AF1178="","",_xlfn.LET(_xlpm.x,VLOOKUP(AF1178,'Drop-down_menus'!$D$2:$E$13,2,FALSE),IF(_xlpm.x=0,"",_xlpm.x)))</f>
        <v/>
      </c>
    </row>
    <row r="1179" spans="2:34" ht="15" customHeight="1">
      <c r="B1179" s="46">
        <v>1167</v>
      </c>
      <c r="C1179" s="46" t="s">
        <v>100</v>
      </c>
      <c r="D1179" s="46" t="b">
        <f>COUNTIF(Events!$B$2:$B$171, C1179) &gt; 0</f>
        <v>1</v>
      </c>
      <c r="E1179" s="46" t="s">
        <v>169</v>
      </c>
      <c r="F1179" s="46" t="s">
        <v>298</v>
      </c>
      <c r="G1179" s="46" t="s">
        <v>310</v>
      </c>
      <c r="I1179" s="46" t="s">
        <v>1338</v>
      </c>
      <c r="J1179" s="46" t="str">
        <f>IF(I1179="","",_xlfn.LET(_xlpm.x,VLOOKUP(I1179,'2026-01-09_taxon-match'!$A$2:$N$81,4,FALSE),IF(_xlpm.x=0,"",_xlpm.x)))</f>
        <v>Polynoidae</v>
      </c>
      <c r="L1179" s="46" t="str">
        <f>IF(I1179="","",_xlfn.LET(_xlpm.x,VLOOKUP(I1179,'2026-01-09_taxon-match'!$A$2:$N$81,3,FALSE),IF(_xlpm.x=0,"",_xlpm.x)))</f>
        <v>urn:lsid:marinespecies.org:taxname:939</v>
      </c>
      <c r="M1179" s="46" t="str">
        <f>IF($I1179="","",_xlfn.LET(_xlpm.x,VLOOKUP($I1179,'2026-01-09_taxon-match'!$A$2:$N$81,5,FALSE),IF(_xlpm.x=0,"",_xlpm.x)))</f>
        <v>Kinberg, 1856</v>
      </c>
      <c r="N1179" s="46" t="str">
        <f>IF($I1179="","",_xlfn.LET(_xlpm.x,VLOOKUP($I1179,'2026-01-09_taxon-match'!$A$2:$N$81,6,FALSE),IF(_xlpm.x=0,"",_xlpm.x)))</f>
        <v>Animalia</v>
      </c>
      <c r="O1179" s="46" t="str">
        <f>IF($I1179="","",_xlfn.LET(_xlpm.x,VLOOKUP($I1179,'2026-01-09_taxon-match'!$A$2:$N$81,7,FALSE),IF(_xlpm.x=0,"",_xlpm.x)))</f>
        <v>Annelida</v>
      </c>
      <c r="P1179" s="46" t="str">
        <f>IF($I1179="","",_xlfn.LET(_xlpm.x,VLOOKUP($I1179,'2026-01-09_taxon-match'!$A$2:$N$81,8,FALSE),IF(_xlpm.x=0,"",_xlpm.x)))</f>
        <v>Polychaeta</v>
      </c>
      <c r="Q1179" s="46" t="str">
        <f>IF($I1179="","",_xlfn.LET(_xlpm.x,VLOOKUP($I1179,'2026-01-09_taxon-match'!$A$2:$N$81,9,FALSE),IF(_xlpm.x=0,"",_xlpm.x)))</f>
        <v>Phyllodocida</v>
      </c>
      <c r="R1179" s="46" t="str">
        <f>IF($I1179="","",_xlfn.LET(_xlpm.x,VLOOKUP($I1179,'2026-01-09_taxon-match'!$A$2:$N$81,10,FALSE),IF(_xlpm.x=0,"",_xlpm.x)))</f>
        <v>Polynoidae</v>
      </c>
      <c r="S1179" s="46" t="str">
        <f>IF($I1179="","",_xlfn.LET(_xlpm.x,VLOOKUP($I1179,'2026-01-09_taxon-match'!$A$2:$N$81,11,FALSE),IF(_xlpm.x=0,"",_xlpm.x)))</f>
        <v/>
      </c>
      <c r="T1179" s="46" t="str">
        <f>IF($I1179="","",_xlfn.LET(_xlpm.x,VLOOKUP($I1179,'2026-01-09_taxon-match'!$A$2:$N$81,13,FALSE),IF(_xlpm.x=0,"",_xlpm.x)))</f>
        <v/>
      </c>
      <c r="U1179" s="46">
        <v>1</v>
      </c>
      <c r="V1179" s="46" t="s">
        <v>58</v>
      </c>
      <c r="W1179" s="46" t="s">
        <v>28</v>
      </c>
      <c r="Y1179" s="46" t="str">
        <f>IF(V1179="","",_xlfn.LET(_xlpm.x,VLOOKUP(V1179,'Drop-down_menus'!$D$2:$E$13,2,FALSE),IF(_xlpm.x=0,"",_xlpm.x)))</f>
        <v>https://orcid.org/0000-0002-9708-1761</v>
      </c>
      <c r="Z1179" s="46" t="str">
        <f>IF(W1179="","",_xlfn.LET(_xlpm.x,VLOOKUP(W1179,'Drop-down_menus'!$D$2:$E$13,2,FALSE),IF(_xlpm.x=0,"",_xlpm.x)))</f>
        <v>https://orcid.org/0000-0002-9037-7623</v>
      </c>
      <c r="AA1179" s="46" t="str">
        <f>IF(X1179="","",_xlfn.LET(_xlpm.x,VLOOKUP(X1179,'Drop-down_menus'!$D$2:$E$13,2,FALSE),IF(_xlpm.x=0,"",_xlpm.x)))</f>
        <v/>
      </c>
      <c r="AB1179" s="14" t="s">
        <v>300</v>
      </c>
      <c r="AC1179" s="14" t="s">
        <v>512</v>
      </c>
      <c r="AE1179" s="46" t="s">
        <v>28</v>
      </c>
      <c r="AF1179" s="46" t="s">
        <v>42</v>
      </c>
      <c r="AG1179" s="46" t="str">
        <f>IF(AE1179="","",_xlfn.LET(_xlpm.x,VLOOKUP(AE1179,'Drop-down_menus'!$D$2:$E$13,2,FALSE),IF(_xlpm.x=0,"",_xlpm.x)))</f>
        <v>https://orcid.org/0000-0002-9037-7623</v>
      </c>
      <c r="AH1179" s="46" t="str">
        <f>IF(AF1179="","",_xlfn.LET(_xlpm.x,VLOOKUP(AF1179,'Drop-down_menus'!$D$2:$E$13,2,FALSE),IF(_xlpm.x=0,"",_xlpm.x)))</f>
        <v/>
      </c>
    </row>
    <row r="1180" spans="2:34" ht="15" customHeight="1">
      <c r="B1180" s="46">
        <v>1168</v>
      </c>
      <c r="C1180" s="46" t="s">
        <v>100</v>
      </c>
      <c r="D1180" s="46" t="b">
        <f>COUNTIF(Events!$B$2:$B$171, C1180) &gt; 0</f>
        <v>1</v>
      </c>
      <c r="E1180" s="46" t="s">
        <v>169</v>
      </c>
      <c r="F1180" s="46" t="s">
        <v>298</v>
      </c>
      <c r="G1180" s="46" t="s">
        <v>273</v>
      </c>
      <c r="I1180" s="46" t="s">
        <v>273</v>
      </c>
      <c r="J1180" s="46" t="str">
        <f>IF(I1180="","",_xlfn.LET(_xlpm.x,VLOOKUP(I1180,'2026-01-09_taxon-match'!$A$2:$N$81,4,FALSE),IF(_xlpm.x=0,"",_xlpm.x)))</f>
        <v>Trematocarpus antarcticus</v>
      </c>
      <c r="L1180" s="46" t="str">
        <f>IF(I1180="","",_xlfn.LET(_xlpm.x,VLOOKUP(I1180,'2026-01-09_taxon-match'!$A$2:$N$81,3,FALSE),IF(_xlpm.x=0,"",_xlpm.x)))</f>
        <v>urn:lsid:marinespecies.org:taxname:377122</v>
      </c>
      <c r="M1180" s="46" t="str">
        <f>IF($I1180="","",_xlfn.LET(_xlpm.x,VLOOKUP($I1180,'2026-01-09_taxon-match'!$A$2:$N$81,5,FALSE),IF(_xlpm.x=0,"",_xlpm.x)))</f>
        <v>(Hariot) Fredericq &amp; R.L.Moe, 2009</v>
      </c>
      <c r="N1180" s="46" t="str">
        <f>IF($I1180="","",_xlfn.LET(_xlpm.x,VLOOKUP($I1180,'2026-01-09_taxon-match'!$A$2:$N$81,6,FALSE),IF(_xlpm.x=0,"",_xlpm.x)))</f>
        <v>Plantae</v>
      </c>
      <c r="O1180" s="46" t="str">
        <f>IF($I1180="","",_xlfn.LET(_xlpm.x,VLOOKUP($I1180,'2026-01-09_taxon-match'!$A$2:$N$81,7,FALSE),IF(_xlpm.x=0,"",_xlpm.x)))</f>
        <v>Rhodophyta</v>
      </c>
      <c r="P1180" s="46" t="str">
        <f>IF($I1180="","",_xlfn.LET(_xlpm.x,VLOOKUP($I1180,'2026-01-09_taxon-match'!$A$2:$N$81,8,FALSE),IF(_xlpm.x=0,"",_xlpm.x)))</f>
        <v>Florideophyceae</v>
      </c>
      <c r="Q1180" s="46" t="str">
        <f>IF($I1180="","",_xlfn.LET(_xlpm.x,VLOOKUP($I1180,'2026-01-09_taxon-match'!$A$2:$N$81,9,FALSE),IF(_xlpm.x=0,"",_xlpm.x)))</f>
        <v>Plocamiales</v>
      </c>
      <c r="R1180" s="46" t="str">
        <f>IF($I1180="","",_xlfn.LET(_xlpm.x,VLOOKUP($I1180,'2026-01-09_taxon-match'!$A$2:$N$81,10,FALSE),IF(_xlpm.x=0,"",_xlpm.x)))</f>
        <v>Sarcodiaceae</v>
      </c>
      <c r="S1180" s="46" t="str">
        <f>IF($I1180="","",_xlfn.LET(_xlpm.x,VLOOKUP($I1180,'2026-01-09_taxon-match'!$A$2:$N$81,11,FALSE),IF(_xlpm.x=0,"",_xlpm.x)))</f>
        <v>Trematocarpus</v>
      </c>
      <c r="T1180" s="46" t="str">
        <f>IF($I1180="","",_xlfn.LET(_xlpm.x,VLOOKUP($I1180,'2026-01-09_taxon-match'!$A$2:$N$81,13,FALSE),IF(_xlpm.x=0,"",_xlpm.x)))</f>
        <v>antarcticus</v>
      </c>
      <c r="U1180" s="46" t="s">
        <v>244</v>
      </c>
      <c r="V1180" s="46" t="s">
        <v>58</v>
      </c>
      <c r="W1180" s="46" t="s">
        <v>28</v>
      </c>
      <c r="Y1180" s="46" t="str">
        <f>IF(V1180="","",_xlfn.LET(_xlpm.x,VLOOKUP(V1180,'Drop-down_menus'!$D$2:$E$13,2,FALSE),IF(_xlpm.x=0,"",_xlpm.x)))</f>
        <v>https://orcid.org/0000-0002-9708-1761</v>
      </c>
      <c r="Z1180" s="46" t="str">
        <f>IF(W1180="","",_xlfn.LET(_xlpm.x,VLOOKUP(W1180,'Drop-down_menus'!$D$2:$E$13,2,FALSE),IF(_xlpm.x=0,"",_xlpm.x)))</f>
        <v>https://orcid.org/0000-0002-9037-7623</v>
      </c>
      <c r="AA1180" s="46" t="str">
        <f>IF(X1180="","",_xlfn.LET(_xlpm.x,VLOOKUP(X1180,'Drop-down_menus'!$D$2:$E$13,2,FALSE),IF(_xlpm.x=0,"",_xlpm.x)))</f>
        <v/>
      </c>
      <c r="AB1180" s="14" t="s">
        <v>300</v>
      </c>
      <c r="AC1180" s="14" t="s">
        <v>512</v>
      </c>
      <c r="AE1180" s="46" t="s">
        <v>28</v>
      </c>
      <c r="AF1180" s="46" t="s">
        <v>42</v>
      </c>
      <c r="AG1180" s="46" t="str">
        <f>IF(AE1180="","",_xlfn.LET(_xlpm.x,VLOOKUP(AE1180,'Drop-down_menus'!$D$2:$E$13,2,FALSE),IF(_xlpm.x=0,"",_xlpm.x)))</f>
        <v>https://orcid.org/0000-0002-9037-7623</v>
      </c>
      <c r="AH1180" s="46" t="str">
        <f>IF(AF1180="","",_xlfn.LET(_xlpm.x,VLOOKUP(AF1180,'Drop-down_menus'!$D$2:$E$13,2,FALSE),IF(_xlpm.x=0,"",_xlpm.x)))</f>
        <v/>
      </c>
    </row>
    <row r="1181" spans="2:34" ht="15" customHeight="1">
      <c r="B1181" s="46">
        <v>1169</v>
      </c>
      <c r="C1181" s="46" t="s">
        <v>100</v>
      </c>
      <c r="D1181" s="46" t="b">
        <f>COUNTIF(Events!$B$2:$B$171, C1181) &gt; 0</f>
        <v>1</v>
      </c>
      <c r="E1181" s="46" t="s">
        <v>169</v>
      </c>
      <c r="F1181" s="46" t="s">
        <v>298</v>
      </c>
      <c r="G1181" s="46" t="s">
        <v>273</v>
      </c>
      <c r="I1181" s="46" t="s">
        <v>273</v>
      </c>
      <c r="J1181" s="46" t="str">
        <f>IF(I1181="","",_xlfn.LET(_xlpm.x,VLOOKUP(I1181,'2026-01-09_taxon-match'!$A$2:$N$81,4,FALSE),IF(_xlpm.x=0,"",_xlpm.x)))</f>
        <v>Trematocarpus antarcticus</v>
      </c>
      <c r="L1181" s="46" t="str">
        <f>IF(I1181="","",_xlfn.LET(_xlpm.x,VLOOKUP(I1181,'2026-01-09_taxon-match'!$A$2:$N$81,3,FALSE),IF(_xlpm.x=0,"",_xlpm.x)))</f>
        <v>urn:lsid:marinespecies.org:taxname:377122</v>
      </c>
      <c r="M1181" s="46" t="str">
        <f>IF($I1181="","",_xlfn.LET(_xlpm.x,VLOOKUP($I1181,'2026-01-09_taxon-match'!$A$2:$N$81,5,FALSE),IF(_xlpm.x=0,"",_xlpm.x)))</f>
        <v>(Hariot) Fredericq &amp; R.L.Moe, 2009</v>
      </c>
      <c r="N1181" s="46" t="str">
        <f>IF($I1181="","",_xlfn.LET(_xlpm.x,VLOOKUP($I1181,'2026-01-09_taxon-match'!$A$2:$N$81,6,FALSE),IF(_xlpm.x=0,"",_xlpm.x)))</f>
        <v>Plantae</v>
      </c>
      <c r="O1181" s="46" t="str">
        <f>IF($I1181="","",_xlfn.LET(_xlpm.x,VLOOKUP($I1181,'2026-01-09_taxon-match'!$A$2:$N$81,7,FALSE),IF(_xlpm.x=0,"",_xlpm.x)))</f>
        <v>Rhodophyta</v>
      </c>
      <c r="P1181" s="46" t="str">
        <f>IF($I1181="","",_xlfn.LET(_xlpm.x,VLOOKUP($I1181,'2026-01-09_taxon-match'!$A$2:$N$81,8,FALSE),IF(_xlpm.x=0,"",_xlpm.x)))</f>
        <v>Florideophyceae</v>
      </c>
      <c r="Q1181" s="46" t="str">
        <f>IF($I1181="","",_xlfn.LET(_xlpm.x,VLOOKUP($I1181,'2026-01-09_taxon-match'!$A$2:$N$81,9,FALSE),IF(_xlpm.x=0,"",_xlpm.x)))</f>
        <v>Plocamiales</v>
      </c>
      <c r="R1181" s="46" t="str">
        <f>IF($I1181="","",_xlfn.LET(_xlpm.x,VLOOKUP($I1181,'2026-01-09_taxon-match'!$A$2:$N$81,10,FALSE),IF(_xlpm.x=0,"",_xlpm.x)))</f>
        <v>Sarcodiaceae</v>
      </c>
      <c r="S1181" s="46" t="str">
        <f>IF($I1181="","",_xlfn.LET(_xlpm.x,VLOOKUP($I1181,'2026-01-09_taxon-match'!$A$2:$N$81,11,FALSE),IF(_xlpm.x=0,"",_xlpm.x)))</f>
        <v>Trematocarpus</v>
      </c>
      <c r="T1181" s="46" t="str">
        <f>IF($I1181="","",_xlfn.LET(_xlpm.x,VLOOKUP($I1181,'2026-01-09_taxon-match'!$A$2:$N$81,13,FALSE),IF(_xlpm.x=0,"",_xlpm.x)))</f>
        <v>antarcticus</v>
      </c>
      <c r="U1181" s="46" t="s">
        <v>244</v>
      </c>
      <c r="V1181" s="46" t="s">
        <v>58</v>
      </c>
      <c r="W1181" s="46" t="s">
        <v>28</v>
      </c>
      <c r="Y1181" s="46" t="str">
        <f>IF(V1181="","",_xlfn.LET(_xlpm.x,VLOOKUP(V1181,'Drop-down_menus'!$D$2:$E$13,2,FALSE),IF(_xlpm.x=0,"",_xlpm.x)))</f>
        <v>https://orcid.org/0000-0002-9708-1761</v>
      </c>
      <c r="Z1181" s="46" t="str">
        <f>IF(W1181="","",_xlfn.LET(_xlpm.x,VLOOKUP(W1181,'Drop-down_menus'!$D$2:$E$13,2,FALSE),IF(_xlpm.x=0,"",_xlpm.x)))</f>
        <v>https://orcid.org/0000-0002-9037-7623</v>
      </c>
      <c r="AA1181" s="46" t="str">
        <f>IF(X1181="","",_xlfn.LET(_xlpm.x,VLOOKUP(X1181,'Drop-down_menus'!$D$2:$E$13,2,FALSE),IF(_xlpm.x=0,"",_xlpm.x)))</f>
        <v/>
      </c>
      <c r="AB1181" s="14" t="s">
        <v>300</v>
      </c>
      <c r="AC1181" s="14" t="s">
        <v>512</v>
      </c>
      <c r="AE1181" s="46" t="s">
        <v>28</v>
      </c>
      <c r="AF1181" s="46" t="s">
        <v>42</v>
      </c>
      <c r="AG1181" s="46" t="str">
        <f>IF(AE1181="","",_xlfn.LET(_xlpm.x,VLOOKUP(AE1181,'Drop-down_menus'!$D$2:$E$13,2,FALSE),IF(_xlpm.x=0,"",_xlpm.x)))</f>
        <v>https://orcid.org/0000-0002-9037-7623</v>
      </c>
      <c r="AH1181" s="46" t="str">
        <f>IF(AF1181="","",_xlfn.LET(_xlpm.x,VLOOKUP(AF1181,'Drop-down_menus'!$D$2:$E$13,2,FALSE),IF(_xlpm.x=0,"",_xlpm.x)))</f>
        <v/>
      </c>
    </row>
    <row r="1182" spans="2:34" ht="15" customHeight="1">
      <c r="B1182" s="46">
        <v>1170</v>
      </c>
      <c r="C1182" s="46" t="s">
        <v>100</v>
      </c>
      <c r="D1182" s="46" t="b">
        <f>COUNTIF(Events!$B$2:$B$171, C1182) &gt; 0</f>
        <v>1</v>
      </c>
      <c r="E1182" s="46" t="s">
        <v>169</v>
      </c>
      <c r="F1182" s="46" t="s">
        <v>298</v>
      </c>
      <c r="G1182" s="46" t="s">
        <v>273</v>
      </c>
      <c r="I1182" s="46" t="s">
        <v>273</v>
      </c>
      <c r="J1182" s="46" t="str">
        <f>IF(I1182="","",_xlfn.LET(_xlpm.x,VLOOKUP(I1182,'2026-01-09_taxon-match'!$A$2:$N$81,4,FALSE),IF(_xlpm.x=0,"",_xlpm.x)))</f>
        <v>Trematocarpus antarcticus</v>
      </c>
      <c r="L1182" s="46" t="str">
        <f>IF(I1182="","",_xlfn.LET(_xlpm.x,VLOOKUP(I1182,'2026-01-09_taxon-match'!$A$2:$N$81,3,FALSE),IF(_xlpm.x=0,"",_xlpm.x)))</f>
        <v>urn:lsid:marinespecies.org:taxname:377122</v>
      </c>
      <c r="M1182" s="46" t="str">
        <f>IF($I1182="","",_xlfn.LET(_xlpm.x,VLOOKUP($I1182,'2026-01-09_taxon-match'!$A$2:$N$81,5,FALSE),IF(_xlpm.x=0,"",_xlpm.x)))</f>
        <v>(Hariot) Fredericq &amp; R.L.Moe, 2009</v>
      </c>
      <c r="N1182" s="46" t="str">
        <f>IF($I1182="","",_xlfn.LET(_xlpm.x,VLOOKUP($I1182,'2026-01-09_taxon-match'!$A$2:$N$81,6,FALSE),IF(_xlpm.x=0,"",_xlpm.x)))</f>
        <v>Plantae</v>
      </c>
      <c r="O1182" s="46" t="str">
        <f>IF($I1182="","",_xlfn.LET(_xlpm.x,VLOOKUP($I1182,'2026-01-09_taxon-match'!$A$2:$N$81,7,FALSE),IF(_xlpm.x=0,"",_xlpm.x)))</f>
        <v>Rhodophyta</v>
      </c>
      <c r="P1182" s="46" t="str">
        <f>IF($I1182="","",_xlfn.LET(_xlpm.x,VLOOKUP($I1182,'2026-01-09_taxon-match'!$A$2:$N$81,8,FALSE),IF(_xlpm.x=0,"",_xlpm.x)))</f>
        <v>Florideophyceae</v>
      </c>
      <c r="Q1182" s="46" t="str">
        <f>IF($I1182="","",_xlfn.LET(_xlpm.x,VLOOKUP($I1182,'2026-01-09_taxon-match'!$A$2:$N$81,9,FALSE),IF(_xlpm.x=0,"",_xlpm.x)))</f>
        <v>Plocamiales</v>
      </c>
      <c r="R1182" s="46" t="str">
        <f>IF($I1182="","",_xlfn.LET(_xlpm.x,VLOOKUP($I1182,'2026-01-09_taxon-match'!$A$2:$N$81,10,FALSE),IF(_xlpm.x=0,"",_xlpm.x)))</f>
        <v>Sarcodiaceae</v>
      </c>
      <c r="S1182" s="46" t="str">
        <f>IF($I1182="","",_xlfn.LET(_xlpm.x,VLOOKUP($I1182,'2026-01-09_taxon-match'!$A$2:$N$81,11,FALSE),IF(_xlpm.x=0,"",_xlpm.x)))</f>
        <v>Trematocarpus</v>
      </c>
      <c r="T1182" s="46" t="str">
        <f>IF($I1182="","",_xlfn.LET(_xlpm.x,VLOOKUP($I1182,'2026-01-09_taxon-match'!$A$2:$N$81,13,FALSE),IF(_xlpm.x=0,"",_xlpm.x)))</f>
        <v>antarcticus</v>
      </c>
      <c r="U1182" s="46" t="s">
        <v>244</v>
      </c>
      <c r="V1182" s="46" t="s">
        <v>58</v>
      </c>
      <c r="W1182" s="46" t="s">
        <v>28</v>
      </c>
      <c r="Y1182" s="46" t="str">
        <f>IF(V1182="","",_xlfn.LET(_xlpm.x,VLOOKUP(V1182,'Drop-down_menus'!$D$2:$E$13,2,FALSE),IF(_xlpm.x=0,"",_xlpm.x)))</f>
        <v>https://orcid.org/0000-0002-9708-1761</v>
      </c>
      <c r="Z1182" s="46" t="str">
        <f>IF(W1182="","",_xlfn.LET(_xlpm.x,VLOOKUP(W1182,'Drop-down_menus'!$D$2:$E$13,2,FALSE),IF(_xlpm.x=0,"",_xlpm.x)))</f>
        <v>https://orcid.org/0000-0002-9037-7623</v>
      </c>
      <c r="AA1182" s="46" t="str">
        <f>IF(X1182="","",_xlfn.LET(_xlpm.x,VLOOKUP(X1182,'Drop-down_menus'!$D$2:$E$13,2,FALSE),IF(_xlpm.x=0,"",_xlpm.x)))</f>
        <v/>
      </c>
      <c r="AB1182" s="14" t="s">
        <v>300</v>
      </c>
      <c r="AC1182" s="14" t="s">
        <v>512</v>
      </c>
      <c r="AE1182" s="46" t="s">
        <v>28</v>
      </c>
      <c r="AF1182" s="46" t="s">
        <v>42</v>
      </c>
      <c r="AG1182" s="46" t="str">
        <f>IF(AE1182="","",_xlfn.LET(_xlpm.x,VLOOKUP(AE1182,'Drop-down_menus'!$D$2:$E$13,2,FALSE),IF(_xlpm.x=0,"",_xlpm.x)))</f>
        <v>https://orcid.org/0000-0002-9037-7623</v>
      </c>
      <c r="AH1182" s="46" t="str">
        <f>IF(AF1182="","",_xlfn.LET(_xlpm.x,VLOOKUP(AF1182,'Drop-down_menus'!$D$2:$E$13,2,FALSE),IF(_xlpm.x=0,"",_xlpm.x)))</f>
        <v/>
      </c>
    </row>
    <row r="1183" spans="2:34" ht="15" customHeight="1">
      <c r="B1183" s="46">
        <v>1171</v>
      </c>
      <c r="C1183" s="46" t="s">
        <v>96</v>
      </c>
      <c r="D1183" s="46" t="b">
        <f>COUNTIF(Events!$B$2:$B$171, C1183) &gt; 0</f>
        <v>1</v>
      </c>
      <c r="E1183" s="46" t="s">
        <v>169</v>
      </c>
      <c r="F1183" s="46" t="s">
        <v>298</v>
      </c>
      <c r="G1183" s="46" t="s">
        <v>235</v>
      </c>
      <c r="I1183" s="46" t="s">
        <v>235</v>
      </c>
      <c r="J1183" s="46" t="str">
        <f>IF(I1183="","",_xlfn.LET(_xlpm.x,VLOOKUP(I1183,'2026-01-09_taxon-match'!$A$2:$N$81,4,FALSE),IF(_xlpm.x=0,"",_xlpm.x)))</f>
        <v>Molgula</v>
      </c>
      <c r="L1183" s="46" t="str">
        <f>IF(I1183="","",_xlfn.LET(_xlpm.x,VLOOKUP(I1183,'2026-01-09_taxon-match'!$A$2:$N$81,3,FALSE),IF(_xlpm.x=0,"",_xlpm.x)))</f>
        <v>urn:lsid:marinespecies.org:taxname:103509</v>
      </c>
      <c r="M1183" s="46" t="str">
        <f>IF($I1183="","",_xlfn.LET(_xlpm.x,VLOOKUP($I1183,'2026-01-09_taxon-match'!$A$2:$N$81,5,FALSE),IF(_xlpm.x=0,"",_xlpm.x)))</f>
        <v>Forbes, 1848</v>
      </c>
      <c r="N1183" s="46" t="str">
        <f>IF($I1183="","",_xlfn.LET(_xlpm.x,VLOOKUP($I1183,'2026-01-09_taxon-match'!$A$2:$N$81,6,FALSE),IF(_xlpm.x=0,"",_xlpm.x)))</f>
        <v>Animalia</v>
      </c>
      <c r="O1183" s="46" t="str">
        <f>IF($I1183="","",_xlfn.LET(_xlpm.x,VLOOKUP($I1183,'2026-01-09_taxon-match'!$A$2:$N$81,7,FALSE),IF(_xlpm.x=0,"",_xlpm.x)))</f>
        <v>Chordata</v>
      </c>
      <c r="P1183" s="46" t="str">
        <f>IF($I1183="","",_xlfn.LET(_xlpm.x,VLOOKUP($I1183,'2026-01-09_taxon-match'!$A$2:$N$81,8,FALSE),IF(_xlpm.x=0,"",_xlpm.x)))</f>
        <v>Ascidiacea</v>
      </c>
      <c r="Q1183" s="46" t="str">
        <f>IF($I1183="","",_xlfn.LET(_xlpm.x,VLOOKUP($I1183,'2026-01-09_taxon-match'!$A$2:$N$81,9,FALSE),IF(_xlpm.x=0,"",_xlpm.x)))</f>
        <v>Stolidobranchia</v>
      </c>
      <c r="R1183" s="46" t="str">
        <f>IF($I1183="","",_xlfn.LET(_xlpm.x,VLOOKUP($I1183,'2026-01-09_taxon-match'!$A$2:$N$81,10,FALSE),IF(_xlpm.x=0,"",_xlpm.x)))</f>
        <v>Molgulidae</v>
      </c>
      <c r="S1183" s="46" t="str">
        <f>IF($I1183="","",_xlfn.LET(_xlpm.x,VLOOKUP($I1183,'2026-01-09_taxon-match'!$A$2:$N$81,11,FALSE),IF(_xlpm.x=0,"",_xlpm.x)))</f>
        <v>Molgula</v>
      </c>
      <c r="T1183" s="46" t="str">
        <f>IF($I1183="","",_xlfn.LET(_xlpm.x,VLOOKUP($I1183,'2026-01-09_taxon-match'!$A$2:$N$81,13,FALSE),IF(_xlpm.x=0,"",_xlpm.x)))</f>
        <v/>
      </c>
      <c r="V1183" s="46" t="s">
        <v>58</v>
      </c>
      <c r="Y1183" s="46" t="str">
        <f>IF(V1183="","",_xlfn.LET(_xlpm.x,VLOOKUP(V1183,'Drop-down_menus'!$D$2:$E$13,2,FALSE),IF(_xlpm.x=0,"",_xlpm.x)))</f>
        <v>https://orcid.org/0000-0002-9708-1761</v>
      </c>
      <c r="Z1183" s="46" t="str">
        <f>IF(W1183="","",_xlfn.LET(_xlpm.x,VLOOKUP(W1183,'Drop-down_menus'!$D$2:$E$13,2,FALSE),IF(_xlpm.x=0,"",_xlpm.x)))</f>
        <v/>
      </c>
      <c r="AA1183" s="46" t="str">
        <f>IF(X1183="","",_xlfn.LET(_xlpm.x,VLOOKUP(X1183,'Drop-down_menus'!$D$2:$E$13,2,FALSE),IF(_xlpm.x=0,"",_xlpm.x)))</f>
        <v/>
      </c>
      <c r="AB1183" s="14" t="s">
        <v>300</v>
      </c>
      <c r="AC1183" s="14" t="s">
        <v>508</v>
      </c>
      <c r="AE1183" s="46" t="s">
        <v>28</v>
      </c>
      <c r="AF1183" s="46" t="s">
        <v>42</v>
      </c>
      <c r="AG1183" s="46" t="str">
        <f>IF(AE1183="","",_xlfn.LET(_xlpm.x,VLOOKUP(AE1183,'Drop-down_menus'!$D$2:$E$13,2,FALSE),IF(_xlpm.x=0,"",_xlpm.x)))</f>
        <v>https://orcid.org/0000-0002-9037-7623</v>
      </c>
      <c r="AH1183" s="46" t="str">
        <f>IF(AF1183="","",_xlfn.LET(_xlpm.x,VLOOKUP(AF1183,'Drop-down_menus'!$D$2:$E$13,2,FALSE),IF(_xlpm.x=0,"",_xlpm.x)))</f>
        <v/>
      </c>
    </row>
    <row r="1184" spans="2:34" ht="15" customHeight="1">
      <c r="B1184" s="46">
        <v>1172</v>
      </c>
      <c r="C1184" s="46" t="s">
        <v>96</v>
      </c>
      <c r="D1184" s="46" t="b">
        <f>COUNTIF(Events!$B$2:$B$171, C1184) &gt; 0</f>
        <v>1</v>
      </c>
      <c r="E1184" s="46" t="s">
        <v>169</v>
      </c>
      <c r="F1184" s="46" t="s">
        <v>298</v>
      </c>
      <c r="G1184" s="46" t="s">
        <v>184</v>
      </c>
      <c r="I1184" s="46" t="s">
        <v>184</v>
      </c>
      <c r="J1184" s="46" t="str">
        <f>IF(I1184="","",_xlfn.LET(_xlpm.x,VLOOKUP(I1184,'2026-01-09_taxon-match'!$A$2:$N$81,4,FALSE),IF(_xlpm.x=0,"",_xlpm.x)))</f>
        <v>Tunicata</v>
      </c>
      <c r="L1184" s="46" t="str">
        <f>IF(I1184="","",_xlfn.LET(_xlpm.x,VLOOKUP(I1184,'2026-01-09_taxon-match'!$A$2:$N$81,3,FALSE),IF(_xlpm.x=0,"",_xlpm.x)))</f>
        <v>urn:lsid:marinespecies.org:taxname:146420</v>
      </c>
      <c r="M1184" s="46" t="str">
        <f>IF($I1184="","",_xlfn.LET(_xlpm.x,VLOOKUP($I1184,'2026-01-09_taxon-match'!$A$2:$N$81,5,FALSE),IF(_xlpm.x=0,"",_xlpm.x)))</f>
        <v>Lamarck, 1816</v>
      </c>
      <c r="N1184" s="46" t="str">
        <f>IF($I1184="","",_xlfn.LET(_xlpm.x,VLOOKUP($I1184,'2026-01-09_taxon-match'!$A$2:$N$81,6,FALSE),IF(_xlpm.x=0,"",_xlpm.x)))</f>
        <v>Animalia</v>
      </c>
      <c r="O1184" s="46" t="str">
        <f>IF($I1184="","",_xlfn.LET(_xlpm.x,VLOOKUP($I1184,'2026-01-09_taxon-match'!$A$2:$N$81,7,FALSE),IF(_xlpm.x=0,"",_xlpm.x)))</f>
        <v>Chordata</v>
      </c>
      <c r="P1184" s="46" t="str">
        <f>IF($I1184="","",_xlfn.LET(_xlpm.x,VLOOKUP($I1184,'2026-01-09_taxon-match'!$A$2:$N$81,8,FALSE),IF(_xlpm.x=0,"",_xlpm.x)))</f>
        <v/>
      </c>
      <c r="Q1184" s="46" t="str">
        <f>IF($I1184="","",_xlfn.LET(_xlpm.x,VLOOKUP($I1184,'2026-01-09_taxon-match'!$A$2:$N$81,9,FALSE),IF(_xlpm.x=0,"",_xlpm.x)))</f>
        <v/>
      </c>
      <c r="R1184" s="46" t="str">
        <f>IF($I1184="","",_xlfn.LET(_xlpm.x,VLOOKUP($I1184,'2026-01-09_taxon-match'!$A$2:$N$81,10,FALSE),IF(_xlpm.x=0,"",_xlpm.x)))</f>
        <v/>
      </c>
      <c r="S1184" s="46" t="str">
        <f>IF($I1184="","",_xlfn.LET(_xlpm.x,VLOOKUP($I1184,'2026-01-09_taxon-match'!$A$2:$N$81,11,FALSE),IF(_xlpm.x=0,"",_xlpm.x)))</f>
        <v/>
      </c>
      <c r="T1184" s="46" t="str">
        <f>IF($I1184="","",_xlfn.LET(_xlpm.x,VLOOKUP($I1184,'2026-01-09_taxon-match'!$A$2:$N$81,13,FALSE),IF(_xlpm.x=0,"",_xlpm.x)))</f>
        <v/>
      </c>
      <c r="U1184" s="46">
        <v>1</v>
      </c>
      <c r="V1184" s="46" t="s">
        <v>58</v>
      </c>
      <c r="W1184" s="46" t="s">
        <v>43</v>
      </c>
      <c r="Y1184" s="46" t="str">
        <f>IF(V1184="","",_xlfn.LET(_xlpm.x,VLOOKUP(V1184,'Drop-down_menus'!$D$2:$E$13,2,FALSE),IF(_xlpm.x=0,"",_xlpm.x)))</f>
        <v>https://orcid.org/0000-0002-9708-1761</v>
      </c>
      <c r="Z1184" s="46" t="str">
        <f>IF(W1184="","",_xlfn.LET(_xlpm.x,VLOOKUP(W1184,'Drop-down_menus'!$D$2:$E$13,2,FALSE),IF(_xlpm.x=0,"",_xlpm.x)))</f>
        <v>https://orcid.org/0000-0002-0981-7442</v>
      </c>
      <c r="AA1184" s="46" t="str">
        <f>IF(X1184="","",_xlfn.LET(_xlpm.x,VLOOKUP(X1184,'Drop-down_menus'!$D$2:$E$13,2,FALSE),IF(_xlpm.x=0,"",_xlpm.x)))</f>
        <v/>
      </c>
      <c r="AB1184" s="14" t="s">
        <v>300</v>
      </c>
      <c r="AC1184" s="14" t="s">
        <v>508</v>
      </c>
      <c r="AE1184" s="46" t="s">
        <v>28</v>
      </c>
      <c r="AF1184" s="46" t="s">
        <v>42</v>
      </c>
      <c r="AG1184" s="46" t="str">
        <f>IF(AE1184="","",_xlfn.LET(_xlpm.x,VLOOKUP(AE1184,'Drop-down_menus'!$D$2:$E$13,2,FALSE),IF(_xlpm.x=0,"",_xlpm.x)))</f>
        <v>https://orcid.org/0000-0002-9037-7623</v>
      </c>
      <c r="AH1184" s="46" t="str">
        <f>IF(AF1184="","",_xlfn.LET(_xlpm.x,VLOOKUP(AF1184,'Drop-down_menus'!$D$2:$E$13,2,FALSE),IF(_xlpm.x=0,"",_xlpm.x)))</f>
        <v/>
      </c>
    </row>
    <row r="1185" spans="2:34" ht="15" customHeight="1">
      <c r="B1185" s="46">
        <v>1173</v>
      </c>
      <c r="C1185" s="46" t="s">
        <v>96</v>
      </c>
      <c r="D1185" s="46" t="b">
        <f>COUNTIF(Events!$B$2:$B$171, C1185) &gt; 0</f>
        <v>1</v>
      </c>
      <c r="E1185" s="46" t="s">
        <v>169</v>
      </c>
      <c r="F1185" s="46" t="s">
        <v>298</v>
      </c>
      <c r="G1185" s="46" t="s">
        <v>184</v>
      </c>
      <c r="I1185" s="46" t="s">
        <v>184</v>
      </c>
      <c r="J1185" s="46" t="str">
        <f>IF(I1185="","",_xlfn.LET(_xlpm.x,VLOOKUP(I1185,'2026-01-09_taxon-match'!$A$2:$N$81,4,FALSE),IF(_xlpm.x=0,"",_xlpm.x)))</f>
        <v>Tunicata</v>
      </c>
      <c r="L1185" s="46" t="str">
        <f>IF(I1185="","",_xlfn.LET(_xlpm.x,VLOOKUP(I1185,'2026-01-09_taxon-match'!$A$2:$N$81,3,FALSE),IF(_xlpm.x=0,"",_xlpm.x)))</f>
        <v>urn:lsid:marinespecies.org:taxname:146420</v>
      </c>
      <c r="M1185" s="46" t="str">
        <f>IF($I1185="","",_xlfn.LET(_xlpm.x,VLOOKUP($I1185,'2026-01-09_taxon-match'!$A$2:$N$81,5,FALSE),IF(_xlpm.x=0,"",_xlpm.x)))</f>
        <v>Lamarck, 1816</v>
      </c>
      <c r="N1185" s="46" t="str">
        <f>IF($I1185="","",_xlfn.LET(_xlpm.x,VLOOKUP($I1185,'2026-01-09_taxon-match'!$A$2:$N$81,6,FALSE),IF(_xlpm.x=0,"",_xlpm.x)))</f>
        <v>Animalia</v>
      </c>
      <c r="O1185" s="46" t="str">
        <f>IF($I1185="","",_xlfn.LET(_xlpm.x,VLOOKUP($I1185,'2026-01-09_taxon-match'!$A$2:$N$81,7,FALSE),IF(_xlpm.x=0,"",_xlpm.x)))</f>
        <v>Chordata</v>
      </c>
      <c r="P1185" s="46" t="str">
        <f>IF($I1185="","",_xlfn.LET(_xlpm.x,VLOOKUP($I1185,'2026-01-09_taxon-match'!$A$2:$N$81,8,FALSE),IF(_xlpm.x=0,"",_xlpm.x)))</f>
        <v/>
      </c>
      <c r="Q1185" s="46" t="str">
        <f>IF($I1185="","",_xlfn.LET(_xlpm.x,VLOOKUP($I1185,'2026-01-09_taxon-match'!$A$2:$N$81,9,FALSE),IF(_xlpm.x=0,"",_xlpm.x)))</f>
        <v/>
      </c>
      <c r="R1185" s="46" t="str">
        <f>IF($I1185="","",_xlfn.LET(_xlpm.x,VLOOKUP($I1185,'2026-01-09_taxon-match'!$A$2:$N$81,10,FALSE),IF(_xlpm.x=0,"",_xlpm.x)))</f>
        <v/>
      </c>
      <c r="S1185" s="46" t="str">
        <f>IF($I1185="","",_xlfn.LET(_xlpm.x,VLOOKUP($I1185,'2026-01-09_taxon-match'!$A$2:$N$81,11,FALSE),IF(_xlpm.x=0,"",_xlpm.x)))</f>
        <v/>
      </c>
      <c r="T1185" s="46" t="str">
        <f>IF($I1185="","",_xlfn.LET(_xlpm.x,VLOOKUP($I1185,'2026-01-09_taxon-match'!$A$2:$N$81,13,FALSE),IF(_xlpm.x=0,"",_xlpm.x)))</f>
        <v/>
      </c>
      <c r="V1185" s="46" t="s">
        <v>58</v>
      </c>
      <c r="W1185" s="46" t="s">
        <v>43</v>
      </c>
      <c r="Y1185" s="46" t="str">
        <f>IF(V1185="","",_xlfn.LET(_xlpm.x,VLOOKUP(V1185,'Drop-down_menus'!$D$2:$E$13,2,FALSE),IF(_xlpm.x=0,"",_xlpm.x)))</f>
        <v>https://orcid.org/0000-0002-9708-1761</v>
      </c>
      <c r="Z1185" s="46" t="str">
        <f>IF(W1185="","",_xlfn.LET(_xlpm.x,VLOOKUP(W1185,'Drop-down_menus'!$D$2:$E$13,2,FALSE),IF(_xlpm.x=0,"",_xlpm.x)))</f>
        <v>https://orcid.org/0000-0002-0981-7442</v>
      </c>
      <c r="AA1185" s="46" t="str">
        <f>IF(X1185="","",_xlfn.LET(_xlpm.x,VLOOKUP(X1185,'Drop-down_menus'!$D$2:$E$13,2,FALSE),IF(_xlpm.x=0,"",_xlpm.x)))</f>
        <v/>
      </c>
      <c r="AB1185" s="14" t="s">
        <v>300</v>
      </c>
      <c r="AC1185" s="14" t="s">
        <v>508</v>
      </c>
      <c r="AE1185" s="46" t="s">
        <v>28</v>
      </c>
      <c r="AF1185" s="46" t="s">
        <v>42</v>
      </c>
      <c r="AG1185" s="46" t="str">
        <f>IF(AE1185="","",_xlfn.LET(_xlpm.x,VLOOKUP(AE1185,'Drop-down_menus'!$D$2:$E$13,2,FALSE),IF(_xlpm.x=0,"",_xlpm.x)))</f>
        <v>https://orcid.org/0000-0002-9037-7623</v>
      </c>
      <c r="AH1185" s="46" t="str">
        <f>IF(AF1185="","",_xlfn.LET(_xlpm.x,VLOOKUP(AF1185,'Drop-down_menus'!$D$2:$E$13,2,FALSE),IF(_xlpm.x=0,"",_xlpm.x)))</f>
        <v/>
      </c>
    </row>
    <row r="1186" spans="2:34" ht="15" customHeight="1">
      <c r="B1186" s="46">
        <v>1174</v>
      </c>
      <c r="C1186" s="46" t="s">
        <v>96</v>
      </c>
      <c r="D1186" s="46" t="b">
        <f>COUNTIF(Events!$B$2:$B$171, C1186) &gt; 0</f>
        <v>1</v>
      </c>
      <c r="E1186" s="46" t="s">
        <v>169</v>
      </c>
      <c r="F1186" s="46" t="s">
        <v>298</v>
      </c>
      <c r="G1186" s="46" t="s">
        <v>237</v>
      </c>
      <c r="I1186" s="46" t="s">
        <v>1208</v>
      </c>
      <c r="J1186" s="46" t="str">
        <f>IF(I1186="","",_xlfn.LET(_xlpm.x,VLOOKUP(I1186,'2026-01-09_taxon-match'!$A$2:$N$81,4,FALSE),IF(_xlpm.x=0,"",_xlpm.x)))</f>
        <v>Nacella concinna</v>
      </c>
      <c r="L1186" s="46" t="str">
        <f>IF(I1186="","",_xlfn.LET(_xlpm.x,VLOOKUP(I1186,'2026-01-09_taxon-match'!$A$2:$N$81,3,FALSE),IF(_xlpm.x=0,"",_xlpm.x)))</f>
        <v>urn:lsid:marinespecies.org:taxname:197296</v>
      </c>
      <c r="M1186" s="46" t="str">
        <f>IF($I1186="","",_xlfn.LET(_xlpm.x,VLOOKUP($I1186,'2026-01-09_taxon-match'!$A$2:$N$81,5,FALSE),IF(_xlpm.x=0,"",_xlpm.x)))</f>
        <v>(Strebel, 1908)</v>
      </c>
      <c r="N1186" s="46" t="str">
        <f>IF($I1186="","",_xlfn.LET(_xlpm.x,VLOOKUP($I1186,'2026-01-09_taxon-match'!$A$2:$N$81,6,FALSE),IF(_xlpm.x=0,"",_xlpm.x)))</f>
        <v>Animalia</v>
      </c>
      <c r="O1186" s="46" t="str">
        <f>IF($I1186="","",_xlfn.LET(_xlpm.x,VLOOKUP($I1186,'2026-01-09_taxon-match'!$A$2:$N$81,7,FALSE),IF(_xlpm.x=0,"",_xlpm.x)))</f>
        <v>Mollusca</v>
      </c>
      <c r="P1186" s="46" t="str">
        <f>IF($I1186="","",_xlfn.LET(_xlpm.x,VLOOKUP($I1186,'2026-01-09_taxon-match'!$A$2:$N$81,8,FALSE),IF(_xlpm.x=0,"",_xlpm.x)))</f>
        <v>Gastropoda</v>
      </c>
      <c r="Q1186" s="46" t="str">
        <f>IF($I1186="","",_xlfn.LET(_xlpm.x,VLOOKUP($I1186,'2026-01-09_taxon-match'!$A$2:$N$81,9,FALSE),IF(_xlpm.x=0,"",_xlpm.x)))</f>
        <v>Nacellida</v>
      </c>
      <c r="R1186" s="46" t="str">
        <f>IF($I1186="","",_xlfn.LET(_xlpm.x,VLOOKUP($I1186,'2026-01-09_taxon-match'!$A$2:$N$81,10,FALSE),IF(_xlpm.x=0,"",_xlpm.x)))</f>
        <v>Nacellidae</v>
      </c>
      <c r="S1186" s="46" t="str">
        <f>IF($I1186="","",_xlfn.LET(_xlpm.x,VLOOKUP($I1186,'2026-01-09_taxon-match'!$A$2:$N$81,11,FALSE),IF(_xlpm.x=0,"",_xlpm.x)))</f>
        <v>Nacella</v>
      </c>
      <c r="T1186" s="46" t="str">
        <f>IF($I1186="","",_xlfn.LET(_xlpm.x,VLOOKUP($I1186,'2026-01-09_taxon-match'!$A$2:$N$81,13,FALSE),IF(_xlpm.x=0,"",_xlpm.x)))</f>
        <v>concinna</v>
      </c>
      <c r="U1186" s="46">
        <v>1</v>
      </c>
      <c r="V1186" s="46" t="s">
        <v>58</v>
      </c>
      <c r="W1186" s="46" t="s">
        <v>43</v>
      </c>
      <c r="Y1186" s="46" t="str">
        <f>IF(V1186="","",_xlfn.LET(_xlpm.x,VLOOKUP(V1186,'Drop-down_menus'!$D$2:$E$13,2,FALSE),IF(_xlpm.x=0,"",_xlpm.x)))</f>
        <v>https://orcid.org/0000-0002-9708-1761</v>
      </c>
      <c r="Z1186" s="46" t="str">
        <f>IF(W1186="","",_xlfn.LET(_xlpm.x,VLOOKUP(W1186,'Drop-down_menus'!$D$2:$E$13,2,FALSE),IF(_xlpm.x=0,"",_xlpm.x)))</f>
        <v>https://orcid.org/0000-0002-0981-7442</v>
      </c>
      <c r="AA1186" s="46" t="str">
        <f>IF(X1186="","",_xlfn.LET(_xlpm.x,VLOOKUP(X1186,'Drop-down_menus'!$D$2:$E$13,2,FALSE),IF(_xlpm.x=0,"",_xlpm.x)))</f>
        <v/>
      </c>
      <c r="AB1186" s="14" t="s">
        <v>300</v>
      </c>
      <c r="AC1186" s="14" t="s">
        <v>508</v>
      </c>
      <c r="AE1186" s="46" t="s">
        <v>28</v>
      </c>
      <c r="AF1186" s="46" t="s">
        <v>42</v>
      </c>
      <c r="AG1186" s="46" t="str">
        <f>IF(AE1186="","",_xlfn.LET(_xlpm.x,VLOOKUP(AE1186,'Drop-down_menus'!$D$2:$E$13,2,FALSE),IF(_xlpm.x=0,"",_xlpm.x)))</f>
        <v>https://orcid.org/0000-0002-9037-7623</v>
      </c>
      <c r="AH1186" s="46" t="str">
        <f>IF(AF1186="","",_xlfn.LET(_xlpm.x,VLOOKUP(AF1186,'Drop-down_menus'!$D$2:$E$13,2,FALSE),IF(_xlpm.x=0,"",_xlpm.x)))</f>
        <v/>
      </c>
    </row>
    <row r="1187" spans="2:34" ht="15" customHeight="1">
      <c r="B1187" s="46">
        <v>1175</v>
      </c>
      <c r="C1187" s="46" t="s">
        <v>96</v>
      </c>
      <c r="D1187" s="46" t="b">
        <f>COUNTIF(Events!$B$2:$B$171, C1187) &gt; 0</f>
        <v>1</v>
      </c>
      <c r="E1187" s="46" t="s">
        <v>169</v>
      </c>
      <c r="F1187" s="46" t="s">
        <v>298</v>
      </c>
      <c r="G1187" s="46" t="s">
        <v>237</v>
      </c>
      <c r="I1187" s="46" t="s">
        <v>1208</v>
      </c>
      <c r="J1187" s="46" t="str">
        <f>IF(I1187="","",_xlfn.LET(_xlpm.x,VLOOKUP(I1187,'2026-01-09_taxon-match'!$A$2:$N$81,4,FALSE),IF(_xlpm.x=0,"",_xlpm.x)))</f>
        <v>Nacella concinna</v>
      </c>
      <c r="L1187" s="46" t="str">
        <f>IF(I1187="","",_xlfn.LET(_xlpm.x,VLOOKUP(I1187,'2026-01-09_taxon-match'!$A$2:$N$81,3,FALSE),IF(_xlpm.x=0,"",_xlpm.x)))</f>
        <v>urn:lsid:marinespecies.org:taxname:197296</v>
      </c>
      <c r="M1187" s="46" t="str">
        <f>IF($I1187="","",_xlfn.LET(_xlpm.x,VLOOKUP($I1187,'2026-01-09_taxon-match'!$A$2:$N$81,5,FALSE),IF(_xlpm.x=0,"",_xlpm.x)))</f>
        <v>(Strebel, 1908)</v>
      </c>
      <c r="N1187" s="46" t="str">
        <f>IF($I1187="","",_xlfn.LET(_xlpm.x,VLOOKUP($I1187,'2026-01-09_taxon-match'!$A$2:$N$81,6,FALSE),IF(_xlpm.x=0,"",_xlpm.x)))</f>
        <v>Animalia</v>
      </c>
      <c r="O1187" s="46" t="str">
        <f>IF($I1187="","",_xlfn.LET(_xlpm.x,VLOOKUP($I1187,'2026-01-09_taxon-match'!$A$2:$N$81,7,FALSE),IF(_xlpm.x=0,"",_xlpm.x)))</f>
        <v>Mollusca</v>
      </c>
      <c r="P1187" s="46" t="str">
        <f>IF($I1187="","",_xlfn.LET(_xlpm.x,VLOOKUP($I1187,'2026-01-09_taxon-match'!$A$2:$N$81,8,FALSE),IF(_xlpm.x=0,"",_xlpm.x)))</f>
        <v>Gastropoda</v>
      </c>
      <c r="Q1187" s="46" t="str">
        <f>IF($I1187="","",_xlfn.LET(_xlpm.x,VLOOKUP($I1187,'2026-01-09_taxon-match'!$A$2:$N$81,9,FALSE),IF(_xlpm.x=0,"",_xlpm.x)))</f>
        <v>Nacellida</v>
      </c>
      <c r="R1187" s="46" t="str">
        <f>IF($I1187="","",_xlfn.LET(_xlpm.x,VLOOKUP($I1187,'2026-01-09_taxon-match'!$A$2:$N$81,10,FALSE),IF(_xlpm.x=0,"",_xlpm.x)))</f>
        <v>Nacellidae</v>
      </c>
      <c r="S1187" s="46" t="str">
        <f>IF($I1187="","",_xlfn.LET(_xlpm.x,VLOOKUP($I1187,'2026-01-09_taxon-match'!$A$2:$N$81,11,FALSE),IF(_xlpm.x=0,"",_xlpm.x)))</f>
        <v>Nacella</v>
      </c>
      <c r="T1187" s="46" t="str">
        <f>IF($I1187="","",_xlfn.LET(_xlpm.x,VLOOKUP($I1187,'2026-01-09_taxon-match'!$A$2:$N$81,13,FALSE),IF(_xlpm.x=0,"",_xlpm.x)))</f>
        <v>concinna</v>
      </c>
      <c r="U1187" s="46">
        <v>1</v>
      </c>
      <c r="V1187" s="46" t="s">
        <v>58</v>
      </c>
      <c r="W1187" s="46" t="s">
        <v>43</v>
      </c>
      <c r="Y1187" s="46" t="str">
        <f>IF(V1187="","",_xlfn.LET(_xlpm.x,VLOOKUP(V1187,'Drop-down_menus'!$D$2:$E$13,2,FALSE),IF(_xlpm.x=0,"",_xlpm.x)))</f>
        <v>https://orcid.org/0000-0002-9708-1761</v>
      </c>
      <c r="Z1187" s="46" t="str">
        <f>IF(W1187="","",_xlfn.LET(_xlpm.x,VLOOKUP(W1187,'Drop-down_menus'!$D$2:$E$13,2,FALSE),IF(_xlpm.x=0,"",_xlpm.x)))</f>
        <v>https://orcid.org/0000-0002-0981-7442</v>
      </c>
      <c r="AA1187" s="46" t="str">
        <f>IF(X1187="","",_xlfn.LET(_xlpm.x,VLOOKUP(X1187,'Drop-down_menus'!$D$2:$E$13,2,FALSE),IF(_xlpm.x=0,"",_xlpm.x)))</f>
        <v/>
      </c>
      <c r="AB1187" s="14" t="s">
        <v>300</v>
      </c>
      <c r="AC1187" s="14" t="s">
        <v>508</v>
      </c>
      <c r="AE1187" s="46" t="s">
        <v>28</v>
      </c>
      <c r="AF1187" s="46" t="s">
        <v>42</v>
      </c>
      <c r="AG1187" s="46" t="str">
        <f>IF(AE1187="","",_xlfn.LET(_xlpm.x,VLOOKUP(AE1187,'Drop-down_menus'!$D$2:$E$13,2,FALSE),IF(_xlpm.x=0,"",_xlpm.x)))</f>
        <v>https://orcid.org/0000-0002-9037-7623</v>
      </c>
      <c r="AH1187" s="46" t="str">
        <f>IF(AF1187="","",_xlfn.LET(_xlpm.x,VLOOKUP(AF1187,'Drop-down_menus'!$D$2:$E$13,2,FALSE),IF(_xlpm.x=0,"",_xlpm.x)))</f>
        <v/>
      </c>
    </row>
    <row r="1188" spans="2:34" ht="15" customHeight="1">
      <c r="B1188" s="46">
        <v>1176</v>
      </c>
      <c r="C1188" s="46" t="s">
        <v>96</v>
      </c>
      <c r="D1188" s="46" t="b">
        <f>COUNTIF(Events!$B$2:$B$171, C1188) &gt; 0</f>
        <v>1</v>
      </c>
      <c r="E1188" s="46" t="s">
        <v>169</v>
      </c>
      <c r="F1188" s="46" t="s">
        <v>298</v>
      </c>
      <c r="G1188" s="46" t="s">
        <v>237</v>
      </c>
      <c r="I1188" s="46" t="s">
        <v>1208</v>
      </c>
      <c r="J1188" s="46" t="str">
        <f>IF(I1188="","",_xlfn.LET(_xlpm.x,VLOOKUP(I1188,'2026-01-09_taxon-match'!$A$2:$N$81,4,FALSE),IF(_xlpm.x=0,"",_xlpm.x)))</f>
        <v>Nacella concinna</v>
      </c>
      <c r="L1188" s="46" t="str">
        <f>IF(I1188="","",_xlfn.LET(_xlpm.x,VLOOKUP(I1188,'2026-01-09_taxon-match'!$A$2:$N$81,3,FALSE),IF(_xlpm.x=0,"",_xlpm.x)))</f>
        <v>urn:lsid:marinespecies.org:taxname:197296</v>
      </c>
      <c r="M1188" s="46" t="str">
        <f>IF($I1188="","",_xlfn.LET(_xlpm.x,VLOOKUP($I1188,'2026-01-09_taxon-match'!$A$2:$N$81,5,FALSE),IF(_xlpm.x=0,"",_xlpm.x)))</f>
        <v>(Strebel, 1908)</v>
      </c>
      <c r="N1188" s="46" t="str">
        <f>IF($I1188="","",_xlfn.LET(_xlpm.x,VLOOKUP($I1188,'2026-01-09_taxon-match'!$A$2:$N$81,6,FALSE),IF(_xlpm.x=0,"",_xlpm.x)))</f>
        <v>Animalia</v>
      </c>
      <c r="O1188" s="46" t="str">
        <f>IF($I1188="","",_xlfn.LET(_xlpm.x,VLOOKUP($I1188,'2026-01-09_taxon-match'!$A$2:$N$81,7,FALSE),IF(_xlpm.x=0,"",_xlpm.x)))</f>
        <v>Mollusca</v>
      </c>
      <c r="P1188" s="46" t="str">
        <f>IF($I1188="","",_xlfn.LET(_xlpm.x,VLOOKUP($I1188,'2026-01-09_taxon-match'!$A$2:$N$81,8,FALSE),IF(_xlpm.x=0,"",_xlpm.x)))</f>
        <v>Gastropoda</v>
      </c>
      <c r="Q1188" s="46" t="str">
        <f>IF($I1188="","",_xlfn.LET(_xlpm.x,VLOOKUP($I1188,'2026-01-09_taxon-match'!$A$2:$N$81,9,FALSE),IF(_xlpm.x=0,"",_xlpm.x)))</f>
        <v>Nacellida</v>
      </c>
      <c r="R1188" s="46" t="str">
        <f>IF($I1188="","",_xlfn.LET(_xlpm.x,VLOOKUP($I1188,'2026-01-09_taxon-match'!$A$2:$N$81,10,FALSE),IF(_xlpm.x=0,"",_xlpm.x)))</f>
        <v>Nacellidae</v>
      </c>
      <c r="S1188" s="46" t="str">
        <f>IF($I1188="","",_xlfn.LET(_xlpm.x,VLOOKUP($I1188,'2026-01-09_taxon-match'!$A$2:$N$81,11,FALSE),IF(_xlpm.x=0,"",_xlpm.x)))</f>
        <v>Nacella</v>
      </c>
      <c r="T1188" s="46" t="str">
        <f>IF($I1188="","",_xlfn.LET(_xlpm.x,VLOOKUP($I1188,'2026-01-09_taxon-match'!$A$2:$N$81,13,FALSE),IF(_xlpm.x=0,"",_xlpm.x)))</f>
        <v>concinna</v>
      </c>
      <c r="U1188" s="46">
        <v>1</v>
      </c>
      <c r="V1188" s="46" t="s">
        <v>58</v>
      </c>
      <c r="W1188" s="46" t="s">
        <v>43</v>
      </c>
      <c r="Y1188" s="46" t="str">
        <f>IF(V1188="","",_xlfn.LET(_xlpm.x,VLOOKUP(V1188,'Drop-down_menus'!$D$2:$E$13,2,FALSE),IF(_xlpm.x=0,"",_xlpm.x)))</f>
        <v>https://orcid.org/0000-0002-9708-1761</v>
      </c>
      <c r="Z1188" s="46" t="str">
        <f>IF(W1188="","",_xlfn.LET(_xlpm.x,VLOOKUP(W1188,'Drop-down_menus'!$D$2:$E$13,2,FALSE),IF(_xlpm.x=0,"",_xlpm.x)))</f>
        <v>https://orcid.org/0000-0002-0981-7442</v>
      </c>
      <c r="AA1188" s="46" t="str">
        <f>IF(X1188="","",_xlfn.LET(_xlpm.x,VLOOKUP(X1188,'Drop-down_menus'!$D$2:$E$13,2,FALSE),IF(_xlpm.x=0,"",_xlpm.x)))</f>
        <v/>
      </c>
      <c r="AB1188" s="14" t="s">
        <v>300</v>
      </c>
      <c r="AC1188" s="14" t="s">
        <v>508</v>
      </c>
      <c r="AE1188" s="46" t="s">
        <v>28</v>
      </c>
      <c r="AF1188" s="46" t="s">
        <v>42</v>
      </c>
      <c r="AG1188" s="46" t="str">
        <f>IF(AE1188="","",_xlfn.LET(_xlpm.x,VLOOKUP(AE1188,'Drop-down_menus'!$D$2:$E$13,2,FALSE),IF(_xlpm.x=0,"",_xlpm.x)))</f>
        <v>https://orcid.org/0000-0002-9037-7623</v>
      </c>
      <c r="AH1188" s="46" t="str">
        <f>IF(AF1188="","",_xlfn.LET(_xlpm.x,VLOOKUP(AF1188,'Drop-down_menus'!$D$2:$E$13,2,FALSE),IF(_xlpm.x=0,"",_xlpm.x)))</f>
        <v/>
      </c>
    </row>
    <row r="1189" spans="2:34" ht="15" customHeight="1">
      <c r="B1189" s="46">
        <v>1177</v>
      </c>
      <c r="C1189" s="46" t="s">
        <v>96</v>
      </c>
      <c r="D1189" s="46" t="b">
        <f>COUNTIF(Events!$B$2:$B$171, C1189) &gt; 0</f>
        <v>1</v>
      </c>
      <c r="E1189" s="46" t="s">
        <v>169</v>
      </c>
      <c r="F1189" s="46" t="s">
        <v>298</v>
      </c>
      <c r="G1189" s="46" t="s">
        <v>237</v>
      </c>
      <c r="I1189" s="46" t="s">
        <v>1208</v>
      </c>
      <c r="J1189" s="46" t="str">
        <f>IF(I1189="","",_xlfn.LET(_xlpm.x,VLOOKUP(I1189,'2026-01-09_taxon-match'!$A$2:$N$81,4,FALSE),IF(_xlpm.x=0,"",_xlpm.x)))</f>
        <v>Nacella concinna</v>
      </c>
      <c r="L1189" s="46" t="str">
        <f>IF(I1189="","",_xlfn.LET(_xlpm.x,VLOOKUP(I1189,'2026-01-09_taxon-match'!$A$2:$N$81,3,FALSE),IF(_xlpm.x=0,"",_xlpm.x)))</f>
        <v>urn:lsid:marinespecies.org:taxname:197296</v>
      </c>
      <c r="M1189" s="46" t="str">
        <f>IF($I1189="","",_xlfn.LET(_xlpm.x,VLOOKUP($I1189,'2026-01-09_taxon-match'!$A$2:$N$81,5,FALSE),IF(_xlpm.x=0,"",_xlpm.x)))</f>
        <v>(Strebel, 1908)</v>
      </c>
      <c r="N1189" s="46" t="str">
        <f>IF($I1189="","",_xlfn.LET(_xlpm.x,VLOOKUP($I1189,'2026-01-09_taxon-match'!$A$2:$N$81,6,FALSE),IF(_xlpm.x=0,"",_xlpm.x)))</f>
        <v>Animalia</v>
      </c>
      <c r="O1189" s="46" t="str">
        <f>IF($I1189="","",_xlfn.LET(_xlpm.x,VLOOKUP($I1189,'2026-01-09_taxon-match'!$A$2:$N$81,7,FALSE),IF(_xlpm.x=0,"",_xlpm.x)))</f>
        <v>Mollusca</v>
      </c>
      <c r="P1189" s="46" t="str">
        <f>IF($I1189="","",_xlfn.LET(_xlpm.x,VLOOKUP($I1189,'2026-01-09_taxon-match'!$A$2:$N$81,8,FALSE),IF(_xlpm.x=0,"",_xlpm.x)))</f>
        <v>Gastropoda</v>
      </c>
      <c r="Q1189" s="46" t="str">
        <f>IF($I1189="","",_xlfn.LET(_xlpm.x,VLOOKUP($I1189,'2026-01-09_taxon-match'!$A$2:$N$81,9,FALSE),IF(_xlpm.x=0,"",_xlpm.x)))</f>
        <v>Nacellida</v>
      </c>
      <c r="R1189" s="46" t="str">
        <f>IF($I1189="","",_xlfn.LET(_xlpm.x,VLOOKUP($I1189,'2026-01-09_taxon-match'!$A$2:$N$81,10,FALSE),IF(_xlpm.x=0,"",_xlpm.x)))</f>
        <v>Nacellidae</v>
      </c>
      <c r="S1189" s="46" t="str">
        <f>IF($I1189="","",_xlfn.LET(_xlpm.x,VLOOKUP($I1189,'2026-01-09_taxon-match'!$A$2:$N$81,11,FALSE),IF(_xlpm.x=0,"",_xlpm.x)))</f>
        <v>Nacella</v>
      </c>
      <c r="T1189" s="46" t="str">
        <f>IF($I1189="","",_xlfn.LET(_xlpm.x,VLOOKUP($I1189,'2026-01-09_taxon-match'!$A$2:$N$81,13,FALSE),IF(_xlpm.x=0,"",_xlpm.x)))</f>
        <v>concinna</v>
      </c>
      <c r="U1189" s="46">
        <v>1</v>
      </c>
      <c r="V1189" s="46" t="s">
        <v>58</v>
      </c>
      <c r="W1189" s="46" t="s">
        <v>43</v>
      </c>
      <c r="Y1189" s="46" t="str">
        <f>IF(V1189="","",_xlfn.LET(_xlpm.x,VLOOKUP(V1189,'Drop-down_menus'!$D$2:$E$13,2,FALSE),IF(_xlpm.x=0,"",_xlpm.x)))</f>
        <v>https://orcid.org/0000-0002-9708-1761</v>
      </c>
      <c r="Z1189" s="46" t="str">
        <f>IF(W1189="","",_xlfn.LET(_xlpm.x,VLOOKUP(W1189,'Drop-down_menus'!$D$2:$E$13,2,FALSE),IF(_xlpm.x=0,"",_xlpm.x)))</f>
        <v>https://orcid.org/0000-0002-0981-7442</v>
      </c>
      <c r="AA1189" s="46" t="str">
        <f>IF(X1189="","",_xlfn.LET(_xlpm.x,VLOOKUP(X1189,'Drop-down_menus'!$D$2:$E$13,2,FALSE),IF(_xlpm.x=0,"",_xlpm.x)))</f>
        <v/>
      </c>
      <c r="AB1189" s="14" t="s">
        <v>300</v>
      </c>
      <c r="AC1189" s="14" t="s">
        <v>508</v>
      </c>
      <c r="AE1189" s="46" t="s">
        <v>28</v>
      </c>
      <c r="AF1189" s="46" t="s">
        <v>42</v>
      </c>
      <c r="AG1189" s="46" t="str">
        <f>IF(AE1189="","",_xlfn.LET(_xlpm.x,VLOOKUP(AE1189,'Drop-down_menus'!$D$2:$E$13,2,FALSE),IF(_xlpm.x=0,"",_xlpm.x)))</f>
        <v>https://orcid.org/0000-0002-9037-7623</v>
      </c>
      <c r="AH1189" s="46" t="str">
        <f>IF(AF1189="","",_xlfn.LET(_xlpm.x,VLOOKUP(AF1189,'Drop-down_menus'!$D$2:$E$13,2,FALSE),IF(_xlpm.x=0,"",_xlpm.x)))</f>
        <v/>
      </c>
    </row>
    <row r="1190" spans="2:34" ht="15" customHeight="1">
      <c r="B1190" s="46">
        <v>1178</v>
      </c>
      <c r="C1190" s="46" t="s">
        <v>96</v>
      </c>
      <c r="D1190" s="46" t="b">
        <f>COUNTIF(Events!$B$2:$B$171, C1190) &gt; 0</f>
        <v>1</v>
      </c>
      <c r="E1190" s="46" t="s">
        <v>169</v>
      </c>
      <c r="F1190" s="46" t="s">
        <v>298</v>
      </c>
      <c r="G1190" s="46" t="s">
        <v>237</v>
      </c>
      <c r="I1190" s="46" t="s">
        <v>1208</v>
      </c>
      <c r="J1190" s="46" t="str">
        <f>IF(I1190="","",_xlfn.LET(_xlpm.x,VLOOKUP(I1190,'2026-01-09_taxon-match'!$A$2:$N$81,4,FALSE),IF(_xlpm.x=0,"",_xlpm.x)))</f>
        <v>Nacella concinna</v>
      </c>
      <c r="L1190" s="46" t="str">
        <f>IF(I1190="","",_xlfn.LET(_xlpm.x,VLOOKUP(I1190,'2026-01-09_taxon-match'!$A$2:$N$81,3,FALSE),IF(_xlpm.x=0,"",_xlpm.x)))</f>
        <v>urn:lsid:marinespecies.org:taxname:197296</v>
      </c>
      <c r="M1190" s="46" t="str">
        <f>IF($I1190="","",_xlfn.LET(_xlpm.x,VLOOKUP($I1190,'2026-01-09_taxon-match'!$A$2:$N$81,5,FALSE),IF(_xlpm.x=0,"",_xlpm.x)))</f>
        <v>(Strebel, 1908)</v>
      </c>
      <c r="N1190" s="46" t="str">
        <f>IF($I1190="","",_xlfn.LET(_xlpm.x,VLOOKUP($I1190,'2026-01-09_taxon-match'!$A$2:$N$81,6,FALSE),IF(_xlpm.x=0,"",_xlpm.x)))</f>
        <v>Animalia</v>
      </c>
      <c r="O1190" s="46" t="str">
        <f>IF($I1190="","",_xlfn.LET(_xlpm.x,VLOOKUP($I1190,'2026-01-09_taxon-match'!$A$2:$N$81,7,FALSE),IF(_xlpm.x=0,"",_xlpm.x)))</f>
        <v>Mollusca</v>
      </c>
      <c r="P1190" s="46" t="str">
        <f>IF($I1190="","",_xlfn.LET(_xlpm.x,VLOOKUP($I1190,'2026-01-09_taxon-match'!$A$2:$N$81,8,FALSE),IF(_xlpm.x=0,"",_xlpm.x)))</f>
        <v>Gastropoda</v>
      </c>
      <c r="Q1190" s="46" t="str">
        <f>IF($I1190="","",_xlfn.LET(_xlpm.x,VLOOKUP($I1190,'2026-01-09_taxon-match'!$A$2:$N$81,9,FALSE),IF(_xlpm.x=0,"",_xlpm.x)))</f>
        <v>Nacellida</v>
      </c>
      <c r="R1190" s="46" t="str">
        <f>IF($I1190="","",_xlfn.LET(_xlpm.x,VLOOKUP($I1190,'2026-01-09_taxon-match'!$A$2:$N$81,10,FALSE),IF(_xlpm.x=0,"",_xlpm.x)))</f>
        <v>Nacellidae</v>
      </c>
      <c r="S1190" s="46" t="str">
        <f>IF($I1190="","",_xlfn.LET(_xlpm.x,VLOOKUP($I1190,'2026-01-09_taxon-match'!$A$2:$N$81,11,FALSE),IF(_xlpm.x=0,"",_xlpm.x)))</f>
        <v>Nacella</v>
      </c>
      <c r="T1190" s="46" t="str">
        <f>IF($I1190="","",_xlfn.LET(_xlpm.x,VLOOKUP($I1190,'2026-01-09_taxon-match'!$A$2:$N$81,13,FALSE),IF(_xlpm.x=0,"",_xlpm.x)))</f>
        <v>concinna</v>
      </c>
      <c r="U1190" s="46">
        <v>1</v>
      </c>
      <c r="V1190" s="46" t="s">
        <v>58</v>
      </c>
      <c r="W1190" s="46" t="s">
        <v>43</v>
      </c>
      <c r="Y1190" s="46" t="str">
        <f>IF(V1190="","",_xlfn.LET(_xlpm.x,VLOOKUP(V1190,'Drop-down_menus'!$D$2:$E$13,2,FALSE),IF(_xlpm.x=0,"",_xlpm.x)))</f>
        <v>https://orcid.org/0000-0002-9708-1761</v>
      </c>
      <c r="Z1190" s="46" t="str">
        <f>IF(W1190="","",_xlfn.LET(_xlpm.x,VLOOKUP(W1190,'Drop-down_menus'!$D$2:$E$13,2,FALSE),IF(_xlpm.x=0,"",_xlpm.x)))</f>
        <v>https://orcid.org/0000-0002-0981-7442</v>
      </c>
      <c r="AA1190" s="46" t="str">
        <f>IF(X1190="","",_xlfn.LET(_xlpm.x,VLOOKUP(X1190,'Drop-down_menus'!$D$2:$E$13,2,FALSE),IF(_xlpm.x=0,"",_xlpm.x)))</f>
        <v/>
      </c>
      <c r="AB1190" s="14" t="s">
        <v>300</v>
      </c>
      <c r="AC1190" s="14" t="s">
        <v>508</v>
      </c>
      <c r="AE1190" s="46" t="s">
        <v>28</v>
      </c>
      <c r="AF1190" s="46" t="s">
        <v>42</v>
      </c>
      <c r="AG1190" s="46" t="str">
        <f>IF(AE1190="","",_xlfn.LET(_xlpm.x,VLOOKUP(AE1190,'Drop-down_menus'!$D$2:$E$13,2,FALSE),IF(_xlpm.x=0,"",_xlpm.x)))</f>
        <v>https://orcid.org/0000-0002-9037-7623</v>
      </c>
      <c r="AH1190" s="46" t="str">
        <f>IF(AF1190="","",_xlfn.LET(_xlpm.x,VLOOKUP(AF1190,'Drop-down_menus'!$D$2:$E$13,2,FALSE),IF(_xlpm.x=0,"",_xlpm.x)))</f>
        <v/>
      </c>
    </row>
    <row r="1191" spans="2:34" ht="15" customHeight="1">
      <c r="B1191" s="46">
        <v>1179</v>
      </c>
      <c r="C1191" s="46" t="s">
        <v>96</v>
      </c>
      <c r="D1191" s="46" t="b">
        <f>COUNTIF(Events!$B$2:$B$171, C1191) &gt; 0</f>
        <v>1</v>
      </c>
      <c r="E1191" s="46" t="s">
        <v>169</v>
      </c>
      <c r="F1191" s="46" t="s">
        <v>298</v>
      </c>
      <c r="G1191" s="46" t="s">
        <v>237</v>
      </c>
      <c r="I1191" s="46" t="s">
        <v>1208</v>
      </c>
      <c r="J1191" s="46" t="str">
        <f>IF(I1191="","",_xlfn.LET(_xlpm.x,VLOOKUP(I1191,'2026-01-09_taxon-match'!$A$2:$N$81,4,FALSE),IF(_xlpm.x=0,"",_xlpm.x)))</f>
        <v>Nacella concinna</v>
      </c>
      <c r="L1191" s="46" t="str">
        <f>IF(I1191="","",_xlfn.LET(_xlpm.x,VLOOKUP(I1191,'2026-01-09_taxon-match'!$A$2:$N$81,3,FALSE),IF(_xlpm.x=0,"",_xlpm.x)))</f>
        <v>urn:lsid:marinespecies.org:taxname:197296</v>
      </c>
      <c r="M1191" s="46" t="str">
        <f>IF($I1191="","",_xlfn.LET(_xlpm.x,VLOOKUP($I1191,'2026-01-09_taxon-match'!$A$2:$N$81,5,FALSE),IF(_xlpm.x=0,"",_xlpm.x)))</f>
        <v>(Strebel, 1908)</v>
      </c>
      <c r="N1191" s="46" t="str">
        <f>IF($I1191="","",_xlfn.LET(_xlpm.x,VLOOKUP($I1191,'2026-01-09_taxon-match'!$A$2:$N$81,6,FALSE),IF(_xlpm.x=0,"",_xlpm.x)))</f>
        <v>Animalia</v>
      </c>
      <c r="O1191" s="46" t="str">
        <f>IF($I1191="","",_xlfn.LET(_xlpm.x,VLOOKUP($I1191,'2026-01-09_taxon-match'!$A$2:$N$81,7,FALSE),IF(_xlpm.x=0,"",_xlpm.x)))</f>
        <v>Mollusca</v>
      </c>
      <c r="P1191" s="46" t="str">
        <f>IF($I1191="","",_xlfn.LET(_xlpm.x,VLOOKUP($I1191,'2026-01-09_taxon-match'!$A$2:$N$81,8,FALSE),IF(_xlpm.x=0,"",_xlpm.x)))</f>
        <v>Gastropoda</v>
      </c>
      <c r="Q1191" s="46" t="str">
        <f>IF($I1191="","",_xlfn.LET(_xlpm.x,VLOOKUP($I1191,'2026-01-09_taxon-match'!$A$2:$N$81,9,FALSE),IF(_xlpm.x=0,"",_xlpm.x)))</f>
        <v>Nacellida</v>
      </c>
      <c r="R1191" s="46" t="str">
        <f>IF($I1191="","",_xlfn.LET(_xlpm.x,VLOOKUP($I1191,'2026-01-09_taxon-match'!$A$2:$N$81,10,FALSE),IF(_xlpm.x=0,"",_xlpm.x)))</f>
        <v>Nacellidae</v>
      </c>
      <c r="S1191" s="46" t="str">
        <f>IF($I1191="","",_xlfn.LET(_xlpm.x,VLOOKUP($I1191,'2026-01-09_taxon-match'!$A$2:$N$81,11,FALSE),IF(_xlpm.x=0,"",_xlpm.x)))</f>
        <v>Nacella</v>
      </c>
      <c r="T1191" s="46" t="str">
        <f>IF($I1191="","",_xlfn.LET(_xlpm.x,VLOOKUP($I1191,'2026-01-09_taxon-match'!$A$2:$N$81,13,FALSE),IF(_xlpm.x=0,"",_xlpm.x)))</f>
        <v>concinna</v>
      </c>
      <c r="U1191" s="46">
        <v>1</v>
      </c>
      <c r="V1191" s="46" t="s">
        <v>58</v>
      </c>
      <c r="W1191" s="46" t="s">
        <v>43</v>
      </c>
      <c r="Y1191" s="46" t="str">
        <f>IF(V1191="","",_xlfn.LET(_xlpm.x,VLOOKUP(V1191,'Drop-down_menus'!$D$2:$E$13,2,FALSE),IF(_xlpm.x=0,"",_xlpm.x)))</f>
        <v>https://orcid.org/0000-0002-9708-1761</v>
      </c>
      <c r="Z1191" s="46" t="str">
        <f>IF(W1191="","",_xlfn.LET(_xlpm.x,VLOOKUP(W1191,'Drop-down_menus'!$D$2:$E$13,2,FALSE),IF(_xlpm.x=0,"",_xlpm.x)))</f>
        <v>https://orcid.org/0000-0002-0981-7442</v>
      </c>
      <c r="AA1191" s="46" t="str">
        <f>IF(X1191="","",_xlfn.LET(_xlpm.x,VLOOKUP(X1191,'Drop-down_menus'!$D$2:$E$13,2,FALSE),IF(_xlpm.x=0,"",_xlpm.x)))</f>
        <v/>
      </c>
      <c r="AB1191" s="14" t="s">
        <v>300</v>
      </c>
      <c r="AC1191" s="14" t="s">
        <v>508</v>
      </c>
      <c r="AE1191" s="46" t="s">
        <v>28</v>
      </c>
      <c r="AF1191" s="46" t="s">
        <v>42</v>
      </c>
      <c r="AG1191" s="46" t="str">
        <f>IF(AE1191="","",_xlfn.LET(_xlpm.x,VLOOKUP(AE1191,'Drop-down_menus'!$D$2:$E$13,2,FALSE),IF(_xlpm.x=0,"",_xlpm.x)))</f>
        <v>https://orcid.org/0000-0002-9037-7623</v>
      </c>
      <c r="AH1191" s="46" t="str">
        <f>IF(AF1191="","",_xlfn.LET(_xlpm.x,VLOOKUP(AF1191,'Drop-down_menus'!$D$2:$E$13,2,FALSE),IF(_xlpm.x=0,"",_xlpm.x)))</f>
        <v/>
      </c>
    </row>
    <row r="1192" spans="2:34" ht="15" customHeight="1">
      <c r="B1192" s="46">
        <v>1180</v>
      </c>
      <c r="C1192" s="46" t="s">
        <v>96</v>
      </c>
      <c r="D1192" s="46" t="b">
        <f>COUNTIF(Events!$B$2:$B$171, C1192) &gt; 0</f>
        <v>1</v>
      </c>
      <c r="E1192" s="46" t="s">
        <v>169</v>
      </c>
      <c r="F1192" s="46" t="s">
        <v>298</v>
      </c>
      <c r="G1192" s="46" t="s">
        <v>238</v>
      </c>
      <c r="I1192" s="46" t="s">
        <v>238</v>
      </c>
      <c r="J1192" s="46" t="str">
        <f>IF(I1192="","",_xlfn.LET(_xlpm.x,VLOOKUP(I1192,'2026-01-09_taxon-match'!$A$2:$N$81,4,FALSE),IF(_xlpm.x=0,"",_xlpm.x)))</f>
        <v>Desmarestia</v>
      </c>
      <c r="L1192" s="46" t="str">
        <f>IF(I1192="","",_xlfn.LET(_xlpm.x,VLOOKUP(I1192,'2026-01-09_taxon-match'!$A$2:$N$81,3,FALSE),IF(_xlpm.x=0,"",_xlpm.x)))</f>
        <v/>
      </c>
      <c r="M1192" s="46" t="str">
        <f>IF($I1192="","",_xlfn.LET(_xlpm.x,VLOOKUP($I1192,'2026-01-09_taxon-match'!$A$2:$N$81,5,FALSE),IF(_xlpm.x=0,"",_xlpm.x)))</f>
        <v/>
      </c>
      <c r="N1192" s="46" t="str">
        <f>IF($I1192="","",_xlfn.LET(_xlpm.x,VLOOKUP($I1192,'2026-01-09_taxon-match'!$A$2:$N$81,6,FALSE),IF(_xlpm.x=0,"",_xlpm.x)))</f>
        <v/>
      </c>
      <c r="O1192" s="46" t="str">
        <f>IF($I1192="","",_xlfn.LET(_xlpm.x,VLOOKUP($I1192,'2026-01-09_taxon-match'!$A$2:$N$81,7,FALSE),IF(_xlpm.x=0,"",_xlpm.x)))</f>
        <v/>
      </c>
      <c r="P1192" s="46" t="str">
        <f>IF($I1192="","",_xlfn.LET(_xlpm.x,VLOOKUP($I1192,'2026-01-09_taxon-match'!$A$2:$N$81,8,FALSE),IF(_xlpm.x=0,"",_xlpm.x)))</f>
        <v/>
      </c>
      <c r="Q1192" s="46" t="str">
        <f>IF($I1192="","",_xlfn.LET(_xlpm.x,VLOOKUP($I1192,'2026-01-09_taxon-match'!$A$2:$N$81,9,FALSE),IF(_xlpm.x=0,"",_xlpm.x)))</f>
        <v/>
      </c>
      <c r="R1192" s="46" t="str">
        <f>IF($I1192="","",_xlfn.LET(_xlpm.x,VLOOKUP($I1192,'2026-01-09_taxon-match'!$A$2:$N$81,10,FALSE),IF(_xlpm.x=0,"",_xlpm.x)))</f>
        <v/>
      </c>
      <c r="S1192" s="46" t="str">
        <f>IF($I1192="","",_xlfn.LET(_xlpm.x,VLOOKUP($I1192,'2026-01-09_taxon-match'!$A$2:$N$81,11,FALSE),IF(_xlpm.x=0,"",_xlpm.x)))</f>
        <v/>
      </c>
      <c r="T1192" s="46" t="str">
        <f>IF($I1192="","",_xlfn.LET(_xlpm.x,VLOOKUP($I1192,'2026-01-09_taxon-match'!$A$2:$N$81,13,FALSE),IF(_xlpm.x=0,"",_xlpm.x)))</f>
        <v/>
      </c>
      <c r="V1192" s="46" t="s">
        <v>58</v>
      </c>
      <c r="W1192" s="46" t="s">
        <v>43</v>
      </c>
      <c r="Y1192" s="46" t="str">
        <f>IF(V1192="","",_xlfn.LET(_xlpm.x,VLOOKUP(V1192,'Drop-down_menus'!$D$2:$E$13,2,FALSE),IF(_xlpm.x=0,"",_xlpm.x)))</f>
        <v>https://orcid.org/0000-0002-9708-1761</v>
      </c>
      <c r="Z1192" s="46" t="str">
        <f>IF(W1192="","",_xlfn.LET(_xlpm.x,VLOOKUP(W1192,'Drop-down_menus'!$D$2:$E$13,2,FALSE),IF(_xlpm.x=0,"",_xlpm.x)))</f>
        <v>https://orcid.org/0000-0002-0981-7442</v>
      </c>
      <c r="AA1192" s="46" t="str">
        <f>IF(X1192="","",_xlfn.LET(_xlpm.x,VLOOKUP(X1192,'Drop-down_menus'!$D$2:$E$13,2,FALSE),IF(_xlpm.x=0,"",_xlpm.x)))</f>
        <v/>
      </c>
      <c r="AB1192" s="14" t="s">
        <v>300</v>
      </c>
      <c r="AC1192" s="14" t="s">
        <v>508</v>
      </c>
      <c r="AE1192" s="46" t="s">
        <v>28</v>
      </c>
      <c r="AF1192" s="46" t="s">
        <v>42</v>
      </c>
      <c r="AG1192" s="46" t="str">
        <f>IF(AE1192="","",_xlfn.LET(_xlpm.x,VLOOKUP(AE1192,'Drop-down_menus'!$D$2:$E$13,2,FALSE),IF(_xlpm.x=0,"",_xlpm.x)))</f>
        <v>https://orcid.org/0000-0002-9037-7623</v>
      </c>
      <c r="AH1192" s="46" t="str">
        <f>IF(AF1192="","",_xlfn.LET(_xlpm.x,VLOOKUP(AF1192,'Drop-down_menus'!$D$2:$E$13,2,FALSE),IF(_xlpm.x=0,"",_xlpm.x)))</f>
        <v/>
      </c>
    </row>
    <row r="1193" spans="2:34" ht="15" customHeight="1">
      <c r="B1193" s="46">
        <v>1181</v>
      </c>
      <c r="C1193" s="46" t="s">
        <v>100</v>
      </c>
      <c r="D1193" s="46" t="b">
        <f>COUNTIF(Events!$B$2:$B$171, C1193) &gt; 0</f>
        <v>1</v>
      </c>
      <c r="E1193" s="46" t="s">
        <v>169</v>
      </c>
      <c r="F1193" s="46" t="s">
        <v>298</v>
      </c>
      <c r="G1193" s="46" t="s">
        <v>269</v>
      </c>
      <c r="I1193" s="46" t="s">
        <v>269</v>
      </c>
      <c r="J1193" s="46" t="str">
        <f>IF(I1193="","",_xlfn.LET(_xlpm.x,VLOOKUP(I1193,'2026-01-09_taxon-match'!$A$2:$N$81,4,FALSE),IF(_xlpm.x=0,"",_xlpm.x)))</f>
        <v>Ascidia challengeri</v>
      </c>
      <c r="L1193" s="46" t="str">
        <f>IF(I1193="","",_xlfn.LET(_xlpm.x,VLOOKUP(I1193,'2026-01-09_taxon-match'!$A$2:$N$81,3,FALSE),IF(_xlpm.x=0,"",_xlpm.x)))</f>
        <v>urn:lsid:marinespecies.org:taxname:173151</v>
      </c>
      <c r="M1193" s="46" t="str">
        <f>IF($I1193="","",_xlfn.LET(_xlpm.x,VLOOKUP($I1193,'2026-01-09_taxon-match'!$A$2:$N$81,5,FALSE),IF(_xlpm.x=0,"",_xlpm.x)))</f>
        <v>Herdman, 1882</v>
      </c>
      <c r="N1193" s="46" t="str">
        <f>IF($I1193="","",_xlfn.LET(_xlpm.x,VLOOKUP($I1193,'2026-01-09_taxon-match'!$A$2:$N$81,6,FALSE),IF(_xlpm.x=0,"",_xlpm.x)))</f>
        <v>Animalia</v>
      </c>
      <c r="O1193" s="46" t="str">
        <f>IF($I1193="","",_xlfn.LET(_xlpm.x,VLOOKUP($I1193,'2026-01-09_taxon-match'!$A$2:$N$81,7,FALSE),IF(_xlpm.x=0,"",_xlpm.x)))</f>
        <v>Chordata</v>
      </c>
      <c r="P1193" s="46" t="str">
        <f>IF($I1193="","",_xlfn.LET(_xlpm.x,VLOOKUP($I1193,'2026-01-09_taxon-match'!$A$2:$N$81,8,FALSE),IF(_xlpm.x=0,"",_xlpm.x)))</f>
        <v>Ascidiacea</v>
      </c>
      <c r="Q1193" s="46" t="str">
        <f>IF($I1193="","",_xlfn.LET(_xlpm.x,VLOOKUP($I1193,'2026-01-09_taxon-match'!$A$2:$N$81,9,FALSE),IF(_xlpm.x=0,"",_xlpm.x)))</f>
        <v>Phlebobranchia</v>
      </c>
      <c r="R1193" s="46" t="str">
        <f>IF($I1193="","",_xlfn.LET(_xlpm.x,VLOOKUP($I1193,'2026-01-09_taxon-match'!$A$2:$N$81,10,FALSE),IF(_xlpm.x=0,"",_xlpm.x)))</f>
        <v>Ascidiidae</v>
      </c>
      <c r="S1193" s="46" t="str">
        <f>IF($I1193="","",_xlfn.LET(_xlpm.x,VLOOKUP($I1193,'2026-01-09_taxon-match'!$A$2:$N$81,11,FALSE),IF(_xlpm.x=0,"",_xlpm.x)))</f>
        <v>Ascidia</v>
      </c>
      <c r="T1193" s="46" t="str">
        <f>IF($I1193="","",_xlfn.LET(_xlpm.x,VLOOKUP($I1193,'2026-01-09_taxon-match'!$A$2:$N$81,13,FALSE),IF(_xlpm.x=0,"",_xlpm.x)))</f>
        <v>challengeri</v>
      </c>
      <c r="U1193" s="46">
        <v>1</v>
      </c>
      <c r="V1193" s="46" t="s">
        <v>58</v>
      </c>
      <c r="Y1193" s="46" t="str">
        <f>IF(V1193="","",_xlfn.LET(_xlpm.x,VLOOKUP(V1193,'Drop-down_menus'!$D$2:$E$13,2,FALSE),IF(_xlpm.x=0,"",_xlpm.x)))</f>
        <v>https://orcid.org/0000-0002-9708-1761</v>
      </c>
      <c r="Z1193" s="46" t="str">
        <f>IF(W1193="","",_xlfn.LET(_xlpm.x,VLOOKUP(W1193,'Drop-down_menus'!$D$2:$E$13,2,FALSE),IF(_xlpm.x=0,"",_xlpm.x)))</f>
        <v/>
      </c>
      <c r="AA1193" s="46" t="str">
        <f>IF(X1193="","",_xlfn.LET(_xlpm.x,VLOOKUP(X1193,'Drop-down_menus'!$D$2:$E$13,2,FALSE),IF(_xlpm.x=0,"",_xlpm.x)))</f>
        <v/>
      </c>
      <c r="AB1193" s="14" t="s">
        <v>300</v>
      </c>
      <c r="AC1193" s="14" t="s">
        <v>508</v>
      </c>
      <c r="AE1193" s="46" t="s">
        <v>28</v>
      </c>
      <c r="AF1193" s="46" t="s">
        <v>42</v>
      </c>
      <c r="AG1193" s="46" t="str">
        <f>IF(AE1193="","",_xlfn.LET(_xlpm.x,VLOOKUP(AE1193,'Drop-down_menus'!$D$2:$E$13,2,FALSE),IF(_xlpm.x=0,"",_xlpm.x)))</f>
        <v>https://orcid.org/0000-0002-9037-7623</v>
      </c>
      <c r="AH1193" s="46" t="str">
        <f>IF(AF1193="","",_xlfn.LET(_xlpm.x,VLOOKUP(AF1193,'Drop-down_menus'!$D$2:$E$13,2,FALSE),IF(_xlpm.x=0,"",_xlpm.x)))</f>
        <v/>
      </c>
    </row>
    <row r="1194" spans="2:34" ht="15" customHeight="1">
      <c r="B1194" s="46">
        <v>1182</v>
      </c>
      <c r="C1194" s="46" t="s">
        <v>100</v>
      </c>
      <c r="D1194" s="46" t="b">
        <f>COUNTIF(Events!$B$2:$B$171, C1194) &gt; 0</f>
        <v>1</v>
      </c>
      <c r="E1194" s="46" t="s">
        <v>169</v>
      </c>
      <c r="F1194" s="46" t="s">
        <v>298</v>
      </c>
      <c r="G1194" s="46" t="s">
        <v>269</v>
      </c>
      <c r="I1194" s="46" t="s">
        <v>269</v>
      </c>
      <c r="J1194" s="46" t="str">
        <f>IF(I1194="","",_xlfn.LET(_xlpm.x,VLOOKUP(I1194,'2026-01-09_taxon-match'!$A$2:$N$81,4,FALSE),IF(_xlpm.x=0,"",_xlpm.x)))</f>
        <v>Ascidia challengeri</v>
      </c>
      <c r="L1194" s="46" t="str">
        <f>IF(I1194="","",_xlfn.LET(_xlpm.x,VLOOKUP(I1194,'2026-01-09_taxon-match'!$A$2:$N$81,3,FALSE),IF(_xlpm.x=0,"",_xlpm.x)))</f>
        <v>urn:lsid:marinespecies.org:taxname:173151</v>
      </c>
      <c r="M1194" s="46" t="str">
        <f>IF($I1194="","",_xlfn.LET(_xlpm.x,VLOOKUP($I1194,'2026-01-09_taxon-match'!$A$2:$N$81,5,FALSE),IF(_xlpm.x=0,"",_xlpm.x)))</f>
        <v>Herdman, 1882</v>
      </c>
      <c r="N1194" s="46" t="str">
        <f>IF($I1194="","",_xlfn.LET(_xlpm.x,VLOOKUP($I1194,'2026-01-09_taxon-match'!$A$2:$N$81,6,FALSE),IF(_xlpm.x=0,"",_xlpm.x)))</f>
        <v>Animalia</v>
      </c>
      <c r="O1194" s="46" t="str">
        <f>IF($I1194="","",_xlfn.LET(_xlpm.x,VLOOKUP($I1194,'2026-01-09_taxon-match'!$A$2:$N$81,7,FALSE),IF(_xlpm.x=0,"",_xlpm.x)))</f>
        <v>Chordata</v>
      </c>
      <c r="P1194" s="46" t="str">
        <f>IF($I1194="","",_xlfn.LET(_xlpm.x,VLOOKUP($I1194,'2026-01-09_taxon-match'!$A$2:$N$81,8,FALSE),IF(_xlpm.x=0,"",_xlpm.x)))</f>
        <v>Ascidiacea</v>
      </c>
      <c r="Q1194" s="46" t="str">
        <f>IF($I1194="","",_xlfn.LET(_xlpm.x,VLOOKUP($I1194,'2026-01-09_taxon-match'!$A$2:$N$81,9,FALSE),IF(_xlpm.x=0,"",_xlpm.x)))</f>
        <v>Phlebobranchia</v>
      </c>
      <c r="R1194" s="46" t="str">
        <f>IF($I1194="","",_xlfn.LET(_xlpm.x,VLOOKUP($I1194,'2026-01-09_taxon-match'!$A$2:$N$81,10,FALSE),IF(_xlpm.x=0,"",_xlpm.x)))</f>
        <v>Ascidiidae</v>
      </c>
      <c r="S1194" s="46" t="str">
        <f>IF($I1194="","",_xlfn.LET(_xlpm.x,VLOOKUP($I1194,'2026-01-09_taxon-match'!$A$2:$N$81,11,FALSE),IF(_xlpm.x=0,"",_xlpm.x)))</f>
        <v>Ascidia</v>
      </c>
      <c r="T1194" s="46" t="str">
        <f>IF($I1194="","",_xlfn.LET(_xlpm.x,VLOOKUP($I1194,'2026-01-09_taxon-match'!$A$2:$N$81,13,FALSE),IF(_xlpm.x=0,"",_xlpm.x)))</f>
        <v>challengeri</v>
      </c>
      <c r="U1194" s="46">
        <v>1</v>
      </c>
      <c r="V1194" s="46" t="s">
        <v>58</v>
      </c>
      <c r="Y1194" s="46" t="str">
        <f>IF(V1194="","",_xlfn.LET(_xlpm.x,VLOOKUP(V1194,'Drop-down_menus'!$D$2:$E$13,2,FALSE),IF(_xlpm.x=0,"",_xlpm.x)))</f>
        <v>https://orcid.org/0000-0002-9708-1761</v>
      </c>
      <c r="Z1194" s="46" t="str">
        <f>IF(W1194="","",_xlfn.LET(_xlpm.x,VLOOKUP(W1194,'Drop-down_menus'!$D$2:$E$13,2,FALSE),IF(_xlpm.x=0,"",_xlpm.x)))</f>
        <v/>
      </c>
      <c r="AA1194" s="46" t="str">
        <f>IF(X1194="","",_xlfn.LET(_xlpm.x,VLOOKUP(X1194,'Drop-down_menus'!$D$2:$E$13,2,FALSE),IF(_xlpm.x=0,"",_xlpm.x)))</f>
        <v/>
      </c>
      <c r="AB1194" s="14" t="s">
        <v>300</v>
      </c>
      <c r="AC1194" s="14" t="s">
        <v>508</v>
      </c>
      <c r="AE1194" s="46" t="s">
        <v>28</v>
      </c>
      <c r="AF1194" s="46" t="s">
        <v>42</v>
      </c>
      <c r="AG1194" s="46" t="str">
        <f>IF(AE1194="","",_xlfn.LET(_xlpm.x,VLOOKUP(AE1194,'Drop-down_menus'!$D$2:$E$13,2,FALSE),IF(_xlpm.x=0,"",_xlpm.x)))</f>
        <v>https://orcid.org/0000-0002-9037-7623</v>
      </c>
      <c r="AH1194" s="46" t="str">
        <f>IF(AF1194="","",_xlfn.LET(_xlpm.x,VLOOKUP(AF1194,'Drop-down_menus'!$D$2:$E$13,2,FALSE),IF(_xlpm.x=0,"",_xlpm.x)))</f>
        <v/>
      </c>
    </row>
    <row r="1195" spans="2:34" ht="15" customHeight="1">
      <c r="B1195" s="46">
        <v>1183</v>
      </c>
      <c r="C1195" s="46" t="s">
        <v>100</v>
      </c>
      <c r="D1195" s="46" t="b">
        <f>COUNTIF(Events!$B$2:$B$171, C1195) &gt; 0</f>
        <v>1</v>
      </c>
      <c r="E1195" s="46" t="s">
        <v>169</v>
      </c>
      <c r="F1195" s="46" t="s">
        <v>298</v>
      </c>
      <c r="G1195" s="46" t="s">
        <v>235</v>
      </c>
      <c r="I1195" s="46" t="s">
        <v>235</v>
      </c>
      <c r="J1195" s="46" t="str">
        <f>IF(I1195="","",_xlfn.LET(_xlpm.x,VLOOKUP(I1195,'2026-01-09_taxon-match'!$A$2:$N$81,4,FALSE),IF(_xlpm.x=0,"",_xlpm.x)))</f>
        <v>Molgula</v>
      </c>
      <c r="L1195" s="46" t="str">
        <f>IF(I1195="","",_xlfn.LET(_xlpm.x,VLOOKUP(I1195,'2026-01-09_taxon-match'!$A$2:$N$81,3,FALSE),IF(_xlpm.x=0,"",_xlpm.x)))</f>
        <v>urn:lsid:marinespecies.org:taxname:103509</v>
      </c>
      <c r="M1195" s="46" t="str">
        <f>IF($I1195="","",_xlfn.LET(_xlpm.x,VLOOKUP($I1195,'2026-01-09_taxon-match'!$A$2:$N$81,5,FALSE),IF(_xlpm.x=0,"",_xlpm.x)))</f>
        <v>Forbes, 1848</v>
      </c>
      <c r="N1195" s="46" t="str">
        <f>IF($I1195="","",_xlfn.LET(_xlpm.x,VLOOKUP($I1195,'2026-01-09_taxon-match'!$A$2:$N$81,6,FALSE),IF(_xlpm.x=0,"",_xlpm.x)))</f>
        <v>Animalia</v>
      </c>
      <c r="O1195" s="46" t="str">
        <f>IF($I1195="","",_xlfn.LET(_xlpm.x,VLOOKUP($I1195,'2026-01-09_taxon-match'!$A$2:$N$81,7,FALSE),IF(_xlpm.x=0,"",_xlpm.x)))</f>
        <v>Chordata</v>
      </c>
      <c r="P1195" s="46" t="str">
        <f>IF($I1195="","",_xlfn.LET(_xlpm.x,VLOOKUP($I1195,'2026-01-09_taxon-match'!$A$2:$N$81,8,FALSE),IF(_xlpm.x=0,"",_xlpm.x)))</f>
        <v>Ascidiacea</v>
      </c>
      <c r="Q1195" s="46" t="str">
        <f>IF($I1195="","",_xlfn.LET(_xlpm.x,VLOOKUP($I1195,'2026-01-09_taxon-match'!$A$2:$N$81,9,FALSE),IF(_xlpm.x=0,"",_xlpm.x)))</f>
        <v>Stolidobranchia</v>
      </c>
      <c r="R1195" s="46" t="str">
        <f>IF($I1195="","",_xlfn.LET(_xlpm.x,VLOOKUP($I1195,'2026-01-09_taxon-match'!$A$2:$N$81,10,FALSE),IF(_xlpm.x=0,"",_xlpm.x)))</f>
        <v>Molgulidae</v>
      </c>
      <c r="S1195" s="46" t="str">
        <f>IF($I1195="","",_xlfn.LET(_xlpm.x,VLOOKUP($I1195,'2026-01-09_taxon-match'!$A$2:$N$81,11,FALSE),IF(_xlpm.x=0,"",_xlpm.x)))</f>
        <v>Molgula</v>
      </c>
      <c r="T1195" s="46" t="str">
        <f>IF($I1195="","",_xlfn.LET(_xlpm.x,VLOOKUP($I1195,'2026-01-09_taxon-match'!$A$2:$N$81,13,FALSE),IF(_xlpm.x=0,"",_xlpm.x)))</f>
        <v/>
      </c>
      <c r="U1195" s="46">
        <v>1</v>
      </c>
      <c r="V1195" s="46" t="s">
        <v>58</v>
      </c>
      <c r="W1195" s="46" t="s">
        <v>28</v>
      </c>
      <c r="Y1195" s="46" t="str">
        <f>IF(V1195="","",_xlfn.LET(_xlpm.x,VLOOKUP(V1195,'Drop-down_menus'!$D$2:$E$13,2,FALSE),IF(_xlpm.x=0,"",_xlpm.x)))</f>
        <v>https://orcid.org/0000-0002-9708-1761</v>
      </c>
      <c r="Z1195" s="46" t="str">
        <f>IF(W1195="","",_xlfn.LET(_xlpm.x,VLOOKUP(W1195,'Drop-down_menus'!$D$2:$E$13,2,FALSE),IF(_xlpm.x=0,"",_xlpm.x)))</f>
        <v>https://orcid.org/0000-0002-9037-7623</v>
      </c>
      <c r="AA1195" s="46" t="str">
        <f>IF(X1195="","",_xlfn.LET(_xlpm.x,VLOOKUP(X1195,'Drop-down_menus'!$D$2:$E$13,2,FALSE),IF(_xlpm.x=0,"",_xlpm.x)))</f>
        <v/>
      </c>
      <c r="AB1195" s="14" t="s">
        <v>300</v>
      </c>
      <c r="AC1195" s="14" t="s">
        <v>508</v>
      </c>
      <c r="AE1195" s="46" t="s">
        <v>28</v>
      </c>
      <c r="AF1195" s="46" t="s">
        <v>42</v>
      </c>
      <c r="AG1195" s="46" t="str">
        <f>IF(AE1195="","",_xlfn.LET(_xlpm.x,VLOOKUP(AE1195,'Drop-down_menus'!$D$2:$E$13,2,FALSE),IF(_xlpm.x=0,"",_xlpm.x)))</f>
        <v>https://orcid.org/0000-0002-9037-7623</v>
      </c>
      <c r="AH1195" s="46" t="str">
        <f>IF(AF1195="","",_xlfn.LET(_xlpm.x,VLOOKUP(AF1195,'Drop-down_menus'!$D$2:$E$13,2,FALSE),IF(_xlpm.x=0,"",_xlpm.x)))</f>
        <v/>
      </c>
    </row>
    <row r="1196" spans="2:34" ht="15" customHeight="1">
      <c r="B1196" s="46">
        <v>1184</v>
      </c>
      <c r="C1196" s="46" t="s">
        <v>100</v>
      </c>
      <c r="D1196" s="46" t="b">
        <f>COUNTIF(Events!$B$2:$B$171, C1196) &gt; 0</f>
        <v>1</v>
      </c>
      <c r="E1196" s="46" t="s">
        <v>169</v>
      </c>
      <c r="F1196" s="46" t="s">
        <v>298</v>
      </c>
      <c r="G1196" s="46" t="s">
        <v>272</v>
      </c>
      <c r="I1196" s="46" t="s">
        <v>315</v>
      </c>
      <c r="J1196" s="46" t="str">
        <f>IF(I1196="","",_xlfn.LET(_xlpm.x,VLOOKUP(I1196,'2026-01-09_taxon-match'!$A$2:$N$81,4,FALSE),IF(_xlpm.x=0,"",_xlpm.x)))</f>
        <v>Cnemidocarpa verrucosa</v>
      </c>
      <c r="L1196" s="46" t="str">
        <f>IF(I1196="","",_xlfn.LET(_xlpm.x,VLOOKUP(I1196,'2026-01-09_taxon-match'!$A$2:$N$81,3,FALSE),IF(_xlpm.x=0,"",_xlpm.x)))</f>
        <v>urn:lsid:marinespecies.org:taxname:173893</v>
      </c>
      <c r="M1196" s="46" t="str">
        <f>IF($I1196="","",_xlfn.LET(_xlpm.x,VLOOKUP($I1196,'2026-01-09_taxon-match'!$A$2:$N$81,5,FALSE),IF(_xlpm.x=0,"",_xlpm.x)))</f>
        <v>(Lesson, 1830)</v>
      </c>
      <c r="N1196" s="46" t="str">
        <f>IF($I1196="","",_xlfn.LET(_xlpm.x,VLOOKUP($I1196,'2026-01-09_taxon-match'!$A$2:$N$81,6,FALSE),IF(_xlpm.x=0,"",_xlpm.x)))</f>
        <v>Animalia</v>
      </c>
      <c r="O1196" s="46" t="str">
        <f>IF($I1196="","",_xlfn.LET(_xlpm.x,VLOOKUP($I1196,'2026-01-09_taxon-match'!$A$2:$N$81,7,FALSE),IF(_xlpm.x=0,"",_xlpm.x)))</f>
        <v>Chordata</v>
      </c>
      <c r="P1196" s="46" t="str">
        <f>IF($I1196="","",_xlfn.LET(_xlpm.x,VLOOKUP($I1196,'2026-01-09_taxon-match'!$A$2:$N$81,8,FALSE),IF(_xlpm.x=0,"",_xlpm.x)))</f>
        <v>Ascidiacea</v>
      </c>
      <c r="Q1196" s="46" t="str">
        <f>IF($I1196="","",_xlfn.LET(_xlpm.x,VLOOKUP($I1196,'2026-01-09_taxon-match'!$A$2:$N$81,9,FALSE),IF(_xlpm.x=0,"",_xlpm.x)))</f>
        <v>Stolidobranchia</v>
      </c>
      <c r="R1196" s="46" t="str">
        <f>IF($I1196="","",_xlfn.LET(_xlpm.x,VLOOKUP($I1196,'2026-01-09_taxon-match'!$A$2:$N$81,10,FALSE),IF(_xlpm.x=0,"",_xlpm.x)))</f>
        <v>Styelidae</v>
      </c>
      <c r="S1196" s="46" t="str">
        <f>IF($I1196="","",_xlfn.LET(_xlpm.x,VLOOKUP($I1196,'2026-01-09_taxon-match'!$A$2:$N$81,11,FALSE),IF(_xlpm.x=0,"",_xlpm.x)))</f>
        <v>Cnemidocarpa</v>
      </c>
      <c r="T1196" s="46" t="str">
        <f>IF($I1196="","",_xlfn.LET(_xlpm.x,VLOOKUP($I1196,'2026-01-09_taxon-match'!$A$2:$N$81,13,FALSE),IF(_xlpm.x=0,"",_xlpm.x)))</f>
        <v>verrucosa</v>
      </c>
      <c r="U1196" s="46">
        <v>1</v>
      </c>
      <c r="V1196" s="46" t="s">
        <v>58</v>
      </c>
      <c r="W1196" s="46" t="s">
        <v>28</v>
      </c>
      <c r="Y1196" s="46" t="str">
        <f>IF(V1196="","",_xlfn.LET(_xlpm.x,VLOOKUP(V1196,'Drop-down_menus'!$D$2:$E$13,2,FALSE),IF(_xlpm.x=0,"",_xlpm.x)))</f>
        <v>https://orcid.org/0000-0002-9708-1761</v>
      </c>
      <c r="Z1196" s="46" t="str">
        <f>IF(W1196="","",_xlfn.LET(_xlpm.x,VLOOKUP(W1196,'Drop-down_menus'!$D$2:$E$13,2,FALSE),IF(_xlpm.x=0,"",_xlpm.x)))</f>
        <v>https://orcid.org/0000-0002-9037-7623</v>
      </c>
      <c r="AA1196" s="46" t="str">
        <f>IF(X1196="","",_xlfn.LET(_xlpm.x,VLOOKUP(X1196,'Drop-down_menus'!$D$2:$E$13,2,FALSE),IF(_xlpm.x=0,"",_xlpm.x)))</f>
        <v/>
      </c>
      <c r="AB1196" s="14" t="s">
        <v>300</v>
      </c>
      <c r="AC1196" s="14" t="s">
        <v>508</v>
      </c>
      <c r="AE1196" s="46" t="s">
        <v>28</v>
      </c>
      <c r="AF1196" s="46" t="s">
        <v>42</v>
      </c>
      <c r="AG1196" s="46" t="str">
        <f>IF(AE1196="","",_xlfn.LET(_xlpm.x,VLOOKUP(AE1196,'Drop-down_menus'!$D$2:$E$13,2,FALSE),IF(_xlpm.x=0,"",_xlpm.x)))</f>
        <v>https://orcid.org/0000-0002-9037-7623</v>
      </c>
      <c r="AH1196" s="46" t="str">
        <f>IF(AF1196="","",_xlfn.LET(_xlpm.x,VLOOKUP(AF1196,'Drop-down_menus'!$D$2:$E$13,2,FALSE),IF(_xlpm.x=0,"",_xlpm.x)))</f>
        <v/>
      </c>
    </row>
    <row r="1197" spans="2:34" ht="15" customHeight="1">
      <c r="B1197" s="46">
        <v>1185</v>
      </c>
      <c r="C1197" s="46" t="s">
        <v>100</v>
      </c>
      <c r="D1197" s="46" t="b">
        <f>COUNTIF(Events!$B$2:$B$171, C1197) &gt; 0</f>
        <v>1</v>
      </c>
      <c r="E1197" s="46" t="s">
        <v>169</v>
      </c>
      <c r="F1197" s="46" t="s">
        <v>298</v>
      </c>
      <c r="G1197" s="46" t="s">
        <v>272</v>
      </c>
      <c r="I1197" s="46" t="s">
        <v>315</v>
      </c>
      <c r="J1197" s="46" t="str">
        <f>IF(I1197="","",_xlfn.LET(_xlpm.x,VLOOKUP(I1197,'2026-01-09_taxon-match'!$A$2:$N$81,4,FALSE),IF(_xlpm.x=0,"",_xlpm.x)))</f>
        <v>Cnemidocarpa verrucosa</v>
      </c>
      <c r="L1197" s="46" t="str">
        <f>IF(I1197="","",_xlfn.LET(_xlpm.x,VLOOKUP(I1197,'2026-01-09_taxon-match'!$A$2:$N$81,3,FALSE),IF(_xlpm.x=0,"",_xlpm.x)))</f>
        <v>urn:lsid:marinespecies.org:taxname:173893</v>
      </c>
      <c r="M1197" s="46" t="str">
        <f>IF($I1197="","",_xlfn.LET(_xlpm.x,VLOOKUP($I1197,'2026-01-09_taxon-match'!$A$2:$N$81,5,FALSE),IF(_xlpm.x=0,"",_xlpm.x)))</f>
        <v>(Lesson, 1830)</v>
      </c>
      <c r="N1197" s="46" t="str">
        <f>IF($I1197="","",_xlfn.LET(_xlpm.x,VLOOKUP($I1197,'2026-01-09_taxon-match'!$A$2:$N$81,6,FALSE),IF(_xlpm.x=0,"",_xlpm.x)))</f>
        <v>Animalia</v>
      </c>
      <c r="O1197" s="46" t="str">
        <f>IF($I1197="","",_xlfn.LET(_xlpm.x,VLOOKUP($I1197,'2026-01-09_taxon-match'!$A$2:$N$81,7,FALSE),IF(_xlpm.x=0,"",_xlpm.x)))</f>
        <v>Chordata</v>
      </c>
      <c r="P1197" s="46" t="str">
        <f>IF($I1197="","",_xlfn.LET(_xlpm.x,VLOOKUP($I1197,'2026-01-09_taxon-match'!$A$2:$N$81,8,FALSE),IF(_xlpm.x=0,"",_xlpm.x)))</f>
        <v>Ascidiacea</v>
      </c>
      <c r="Q1197" s="46" t="str">
        <f>IF($I1197="","",_xlfn.LET(_xlpm.x,VLOOKUP($I1197,'2026-01-09_taxon-match'!$A$2:$N$81,9,FALSE),IF(_xlpm.x=0,"",_xlpm.x)))</f>
        <v>Stolidobranchia</v>
      </c>
      <c r="R1197" s="46" t="str">
        <f>IF($I1197="","",_xlfn.LET(_xlpm.x,VLOOKUP($I1197,'2026-01-09_taxon-match'!$A$2:$N$81,10,FALSE),IF(_xlpm.x=0,"",_xlpm.x)))</f>
        <v>Styelidae</v>
      </c>
      <c r="S1197" s="46" t="str">
        <f>IF($I1197="","",_xlfn.LET(_xlpm.x,VLOOKUP($I1197,'2026-01-09_taxon-match'!$A$2:$N$81,11,FALSE),IF(_xlpm.x=0,"",_xlpm.x)))</f>
        <v>Cnemidocarpa</v>
      </c>
      <c r="T1197" s="46" t="str">
        <f>IF($I1197="","",_xlfn.LET(_xlpm.x,VLOOKUP($I1197,'2026-01-09_taxon-match'!$A$2:$N$81,13,FALSE),IF(_xlpm.x=0,"",_xlpm.x)))</f>
        <v>verrucosa</v>
      </c>
      <c r="U1197" s="46">
        <v>1</v>
      </c>
      <c r="V1197" s="46" t="s">
        <v>58</v>
      </c>
      <c r="W1197" s="46" t="s">
        <v>28</v>
      </c>
      <c r="Y1197" s="46" t="str">
        <f>IF(V1197="","",_xlfn.LET(_xlpm.x,VLOOKUP(V1197,'Drop-down_menus'!$D$2:$E$13,2,FALSE),IF(_xlpm.x=0,"",_xlpm.x)))</f>
        <v>https://orcid.org/0000-0002-9708-1761</v>
      </c>
      <c r="Z1197" s="46" t="str">
        <f>IF(W1197="","",_xlfn.LET(_xlpm.x,VLOOKUP(W1197,'Drop-down_menus'!$D$2:$E$13,2,FALSE),IF(_xlpm.x=0,"",_xlpm.x)))</f>
        <v>https://orcid.org/0000-0002-9037-7623</v>
      </c>
      <c r="AA1197" s="46" t="str">
        <f>IF(X1197="","",_xlfn.LET(_xlpm.x,VLOOKUP(X1197,'Drop-down_menus'!$D$2:$E$13,2,FALSE),IF(_xlpm.x=0,"",_xlpm.x)))</f>
        <v/>
      </c>
      <c r="AB1197" s="14" t="s">
        <v>300</v>
      </c>
      <c r="AC1197" s="14" t="s">
        <v>508</v>
      </c>
      <c r="AE1197" s="46" t="s">
        <v>28</v>
      </c>
      <c r="AF1197" s="46" t="s">
        <v>42</v>
      </c>
      <c r="AG1197" s="46" t="str">
        <f>IF(AE1197="","",_xlfn.LET(_xlpm.x,VLOOKUP(AE1197,'Drop-down_menus'!$D$2:$E$13,2,FALSE),IF(_xlpm.x=0,"",_xlpm.x)))</f>
        <v>https://orcid.org/0000-0002-9037-7623</v>
      </c>
      <c r="AH1197" s="46" t="str">
        <f>IF(AF1197="","",_xlfn.LET(_xlpm.x,VLOOKUP(AF1197,'Drop-down_menus'!$D$2:$E$13,2,FALSE),IF(_xlpm.x=0,"",_xlpm.x)))</f>
        <v/>
      </c>
    </row>
    <row r="1198" spans="2:34" ht="15" customHeight="1">
      <c r="B1198" s="46">
        <v>1186</v>
      </c>
      <c r="C1198" s="46" t="s">
        <v>100</v>
      </c>
      <c r="D1198" s="46" t="b">
        <f>COUNTIF(Events!$B$2:$B$171, C1198) &gt; 0</f>
        <v>1</v>
      </c>
      <c r="E1198" s="46" t="s">
        <v>169</v>
      </c>
      <c r="F1198" s="46" t="s">
        <v>298</v>
      </c>
      <c r="G1198" s="46" t="s">
        <v>177</v>
      </c>
      <c r="I1198" s="46" t="s">
        <v>177</v>
      </c>
      <c r="J1198" s="46" t="str">
        <f>IF(I1198="","",_xlfn.LET(_xlpm.x,VLOOKUP(I1198,'2026-01-09_taxon-match'!$A$2:$N$81,4,FALSE),IF(_xlpm.x=0,"",_xlpm.x)))</f>
        <v>Sterechinus neumayeri</v>
      </c>
      <c r="L1198" s="46" t="str">
        <f>IF(I1198="","",_xlfn.LET(_xlpm.x,VLOOKUP(I1198,'2026-01-09_taxon-match'!$A$2:$N$81,3,FALSE),IF(_xlpm.x=0,"",_xlpm.x)))</f>
        <v>urn:lsid:marinespecies.org:taxname:160831</v>
      </c>
      <c r="M1198" s="46" t="str">
        <f>IF($I1198="","",_xlfn.LET(_xlpm.x,VLOOKUP($I1198,'2026-01-09_taxon-match'!$A$2:$N$81,5,FALSE),IF(_xlpm.x=0,"",_xlpm.x)))</f>
        <v>(Meissner, 1900)</v>
      </c>
      <c r="N1198" s="46" t="str">
        <f>IF($I1198="","",_xlfn.LET(_xlpm.x,VLOOKUP($I1198,'2026-01-09_taxon-match'!$A$2:$N$81,6,FALSE),IF(_xlpm.x=0,"",_xlpm.x)))</f>
        <v>Animalia</v>
      </c>
      <c r="O1198" s="46" t="str">
        <f>IF($I1198="","",_xlfn.LET(_xlpm.x,VLOOKUP($I1198,'2026-01-09_taxon-match'!$A$2:$N$81,7,FALSE),IF(_xlpm.x=0,"",_xlpm.x)))</f>
        <v>Echinodermata</v>
      </c>
      <c r="P1198" s="46" t="str">
        <f>IF($I1198="","",_xlfn.LET(_xlpm.x,VLOOKUP($I1198,'2026-01-09_taxon-match'!$A$2:$N$81,8,FALSE),IF(_xlpm.x=0,"",_xlpm.x)))</f>
        <v>Echinoidea</v>
      </c>
      <c r="Q1198" s="46" t="str">
        <f>IF($I1198="","",_xlfn.LET(_xlpm.x,VLOOKUP($I1198,'2026-01-09_taxon-match'!$A$2:$N$81,9,FALSE),IF(_xlpm.x=0,"",_xlpm.x)))</f>
        <v>Camarodonta</v>
      </c>
      <c r="R1198" s="46" t="str">
        <f>IF($I1198="","",_xlfn.LET(_xlpm.x,VLOOKUP($I1198,'2026-01-09_taxon-match'!$A$2:$N$81,10,FALSE),IF(_xlpm.x=0,"",_xlpm.x)))</f>
        <v>Echinidae</v>
      </c>
      <c r="S1198" s="46" t="str">
        <f>IF($I1198="","",_xlfn.LET(_xlpm.x,VLOOKUP($I1198,'2026-01-09_taxon-match'!$A$2:$N$81,11,FALSE),IF(_xlpm.x=0,"",_xlpm.x)))</f>
        <v>Sterechinus</v>
      </c>
      <c r="T1198" s="46" t="str">
        <f>IF($I1198="","",_xlfn.LET(_xlpm.x,VLOOKUP($I1198,'2026-01-09_taxon-match'!$A$2:$N$81,13,FALSE),IF(_xlpm.x=0,"",_xlpm.x)))</f>
        <v>neumayeri</v>
      </c>
      <c r="U1198" s="46">
        <v>1</v>
      </c>
      <c r="V1198" s="46" t="s">
        <v>58</v>
      </c>
      <c r="W1198" s="46" t="s">
        <v>28</v>
      </c>
      <c r="Y1198" s="46" t="str">
        <f>IF(V1198="","",_xlfn.LET(_xlpm.x,VLOOKUP(V1198,'Drop-down_menus'!$D$2:$E$13,2,FALSE),IF(_xlpm.x=0,"",_xlpm.x)))</f>
        <v>https://orcid.org/0000-0002-9708-1761</v>
      </c>
      <c r="Z1198" s="46" t="str">
        <f>IF(W1198="","",_xlfn.LET(_xlpm.x,VLOOKUP(W1198,'Drop-down_menus'!$D$2:$E$13,2,FALSE),IF(_xlpm.x=0,"",_xlpm.x)))</f>
        <v>https://orcid.org/0000-0002-9037-7623</v>
      </c>
      <c r="AA1198" s="46" t="str">
        <f>IF(X1198="","",_xlfn.LET(_xlpm.x,VLOOKUP(X1198,'Drop-down_menus'!$D$2:$E$13,2,FALSE),IF(_xlpm.x=0,"",_xlpm.x)))</f>
        <v/>
      </c>
      <c r="AB1198" s="14" t="s">
        <v>300</v>
      </c>
      <c r="AC1198" s="14" t="s">
        <v>508</v>
      </c>
      <c r="AE1198" s="46" t="s">
        <v>28</v>
      </c>
      <c r="AF1198" s="46" t="s">
        <v>42</v>
      </c>
      <c r="AG1198" s="46" t="str">
        <f>IF(AE1198="","",_xlfn.LET(_xlpm.x,VLOOKUP(AE1198,'Drop-down_menus'!$D$2:$E$13,2,FALSE),IF(_xlpm.x=0,"",_xlpm.x)))</f>
        <v>https://orcid.org/0000-0002-9037-7623</v>
      </c>
      <c r="AH1198" s="46" t="str">
        <f>IF(AF1198="","",_xlfn.LET(_xlpm.x,VLOOKUP(AF1198,'Drop-down_menus'!$D$2:$E$13,2,FALSE),IF(_xlpm.x=0,"",_xlpm.x)))</f>
        <v/>
      </c>
    </row>
    <row r="1199" spans="2:34" ht="15" customHeight="1">
      <c r="B1199" s="46">
        <v>1187</v>
      </c>
      <c r="C1199" s="46" t="s">
        <v>100</v>
      </c>
      <c r="D1199" s="46" t="b">
        <f>COUNTIF(Events!$B$2:$B$171, C1199) &gt; 0</f>
        <v>1</v>
      </c>
      <c r="E1199" s="46" t="s">
        <v>169</v>
      </c>
      <c r="F1199" s="46" t="s">
        <v>298</v>
      </c>
      <c r="G1199" s="46" t="s">
        <v>177</v>
      </c>
      <c r="I1199" s="46" t="s">
        <v>177</v>
      </c>
      <c r="J1199" s="46" t="str">
        <f>IF(I1199="","",_xlfn.LET(_xlpm.x,VLOOKUP(I1199,'2026-01-09_taxon-match'!$A$2:$N$81,4,FALSE),IF(_xlpm.x=0,"",_xlpm.x)))</f>
        <v>Sterechinus neumayeri</v>
      </c>
      <c r="L1199" s="46" t="str">
        <f>IF(I1199="","",_xlfn.LET(_xlpm.x,VLOOKUP(I1199,'2026-01-09_taxon-match'!$A$2:$N$81,3,FALSE),IF(_xlpm.x=0,"",_xlpm.x)))</f>
        <v>urn:lsid:marinespecies.org:taxname:160831</v>
      </c>
      <c r="M1199" s="46" t="str">
        <f>IF($I1199="","",_xlfn.LET(_xlpm.x,VLOOKUP($I1199,'2026-01-09_taxon-match'!$A$2:$N$81,5,FALSE),IF(_xlpm.x=0,"",_xlpm.x)))</f>
        <v>(Meissner, 1900)</v>
      </c>
      <c r="N1199" s="46" t="str">
        <f>IF($I1199="","",_xlfn.LET(_xlpm.x,VLOOKUP($I1199,'2026-01-09_taxon-match'!$A$2:$N$81,6,FALSE),IF(_xlpm.x=0,"",_xlpm.x)))</f>
        <v>Animalia</v>
      </c>
      <c r="O1199" s="46" t="str">
        <f>IF($I1199="","",_xlfn.LET(_xlpm.x,VLOOKUP($I1199,'2026-01-09_taxon-match'!$A$2:$N$81,7,FALSE),IF(_xlpm.x=0,"",_xlpm.x)))</f>
        <v>Echinodermata</v>
      </c>
      <c r="P1199" s="46" t="str">
        <f>IF($I1199="","",_xlfn.LET(_xlpm.x,VLOOKUP($I1199,'2026-01-09_taxon-match'!$A$2:$N$81,8,FALSE),IF(_xlpm.x=0,"",_xlpm.x)))</f>
        <v>Echinoidea</v>
      </c>
      <c r="Q1199" s="46" t="str">
        <f>IF($I1199="","",_xlfn.LET(_xlpm.x,VLOOKUP($I1199,'2026-01-09_taxon-match'!$A$2:$N$81,9,FALSE),IF(_xlpm.x=0,"",_xlpm.x)))</f>
        <v>Camarodonta</v>
      </c>
      <c r="R1199" s="46" t="str">
        <f>IF($I1199="","",_xlfn.LET(_xlpm.x,VLOOKUP($I1199,'2026-01-09_taxon-match'!$A$2:$N$81,10,FALSE),IF(_xlpm.x=0,"",_xlpm.x)))</f>
        <v>Echinidae</v>
      </c>
      <c r="S1199" s="46" t="str">
        <f>IF($I1199="","",_xlfn.LET(_xlpm.x,VLOOKUP($I1199,'2026-01-09_taxon-match'!$A$2:$N$81,11,FALSE),IF(_xlpm.x=0,"",_xlpm.x)))</f>
        <v>Sterechinus</v>
      </c>
      <c r="T1199" s="46" t="str">
        <f>IF($I1199="","",_xlfn.LET(_xlpm.x,VLOOKUP($I1199,'2026-01-09_taxon-match'!$A$2:$N$81,13,FALSE),IF(_xlpm.x=0,"",_xlpm.x)))</f>
        <v>neumayeri</v>
      </c>
      <c r="U1199" s="46">
        <v>1</v>
      </c>
      <c r="V1199" s="46" t="s">
        <v>58</v>
      </c>
      <c r="W1199" s="46" t="s">
        <v>28</v>
      </c>
      <c r="Y1199" s="46" t="str">
        <f>IF(V1199="","",_xlfn.LET(_xlpm.x,VLOOKUP(V1199,'Drop-down_menus'!$D$2:$E$13,2,FALSE),IF(_xlpm.x=0,"",_xlpm.x)))</f>
        <v>https://orcid.org/0000-0002-9708-1761</v>
      </c>
      <c r="Z1199" s="46" t="str">
        <f>IF(W1199="","",_xlfn.LET(_xlpm.x,VLOOKUP(W1199,'Drop-down_menus'!$D$2:$E$13,2,FALSE),IF(_xlpm.x=0,"",_xlpm.x)))</f>
        <v>https://orcid.org/0000-0002-9037-7623</v>
      </c>
      <c r="AA1199" s="46" t="str">
        <f>IF(X1199="","",_xlfn.LET(_xlpm.x,VLOOKUP(X1199,'Drop-down_menus'!$D$2:$E$13,2,FALSE),IF(_xlpm.x=0,"",_xlpm.x)))</f>
        <v/>
      </c>
      <c r="AB1199" s="14" t="s">
        <v>300</v>
      </c>
      <c r="AC1199" s="14" t="s">
        <v>508</v>
      </c>
      <c r="AE1199" s="46" t="s">
        <v>28</v>
      </c>
      <c r="AF1199" s="46" t="s">
        <v>42</v>
      </c>
      <c r="AG1199" s="46" t="str">
        <f>IF(AE1199="","",_xlfn.LET(_xlpm.x,VLOOKUP(AE1199,'Drop-down_menus'!$D$2:$E$13,2,FALSE),IF(_xlpm.x=0,"",_xlpm.x)))</f>
        <v>https://orcid.org/0000-0002-9037-7623</v>
      </c>
      <c r="AH1199" s="46" t="str">
        <f>IF(AF1199="","",_xlfn.LET(_xlpm.x,VLOOKUP(AF1199,'Drop-down_menus'!$D$2:$E$13,2,FALSE),IF(_xlpm.x=0,"",_xlpm.x)))</f>
        <v/>
      </c>
    </row>
    <row r="1200" spans="2:34" ht="15" customHeight="1">
      <c r="B1200" s="46">
        <v>1188</v>
      </c>
      <c r="C1200" s="46" t="s">
        <v>100</v>
      </c>
      <c r="D1200" s="46" t="b">
        <f>COUNTIF(Events!$B$2:$B$171, C1200) &gt; 0</f>
        <v>1</v>
      </c>
      <c r="E1200" s="46" t="s">
        <v>169</v>
      </c>
      <c r="F1200" s="46" t="s">
        <v>298</v>
      </c>
      <c r="G1200" s="46" t="s">
        <v>177</v>
      </c>
      <c r="I1200" s="46" t="s">
        <v>177</v>
      </c>
      <c r="J1200" s="46" t="str">
        <f>IF(I1200="","",_xlfn.LET(_xlpm.x,VLOOKUP(I1200,'2026-01-09_taxon-match'!$A$2:$N$81,4,FALSE),IF(_xlpm.x=0,"",_xlpm.x)))</f>
        <v>Sterechinus neumayeri</v>
      </c>
      <c r="L1200" s="46" t="str">
        <f>IF(I1200="","",_xlfn.LET(_xlpm.x,VLOOKUP(I1200,'2026-01-09_taxon-match'!$A$2:$N$81,3,FALSE),IF(_xlpm.x=0,"",_xlpm.x)))</f>
        <v>urn:lsid:marinespecies.org:taxname:160831</v>
      </c>
      <c r="M1200" s="46" t="str">
        <f>IF($I1200="","",_xlfn.LET(_xlpm.x,VLOOKUP($I1200,'2026-01-09_taxon-match'!$A$2:$N$81,5,FALSE),IF(_xlpm.x=0,"",_xlpm.x)))</f>
        <v>(Meissner, 1900)</v>
      </c>
      <c r="N1200" s="46" t="str">
        <f>IF($I1200="","",_xlfn.LET(_xlpm.x,VLOOKUP($I1200,'2026-01-09_taxon-match'!$A$2:$N$81,6,FALSE),IF(_xlpm.x=0,"",_xlpm.x)))</f>
        <v>Animalia</v>
      </c>
      <c r="O1200" s="46" t="str">
        <f>IF($I1200="","",_xlfn.LET(_xlpm.x,VLOOKUP($I1200,'2026-01-09_taxon-match'!$A$2:$N$81,7,FALSE),IF(_xlpm.x=0,"",_xlpm.x)))</f>
        <v>Echinodermata</v>
      </c>
      <c r="P1200" s="46" t="str">
        <f>IF($I1200="","",_xlfn.LET(_xlpm.x,VLOOKUP($I1200,'2026-01-09_taxon-match'!$A$2:$N$81,8,FALSE),IF(_xlpm.x=0,"",_xlpm.x)))</f>
        <v>Echinoidea</v>
      </c>
      <c r="Q1200" s="46" t="str">
        <f>IF($I1200="","",_xlfn.LET(_xlpm.x,VLOOKUP($I1200,'2026-01-09_taxon-match'!$A$2:$N$81,9,FALSE),IF(_xlpm.x=0,"",_xlpm.x)))</f>
        <v>Camarodonta</v>
      </c>
      <c r="R1200" s="46" t="str">
        <f>IF($I1200="","",_xlfn.LET(_xlpm.x,VLOOKUP($I1200,'2026-01-09_taxon-match'!$A$2:$N$81,10,FALSE),IF(_xlpm.x=0,"",_xlpm.x)))</f>
        <v>Echinidae</v>
      </c>
      <c r="S1200" s="46" t="str">
        <f>IF($I1200="","",_xlfn.LET(_xlpm.x,VLOOKUP($I1200,'2026-01-09_taxon-match'!$A$2:$N$81,11,FALSE),IF(_xlpm.x=0,"",_xlpm.x)))</f>
        <v>Sterechinus</v>
      </c>
      <c r="T1200" s="46" t="str">
        <f>IF($I1200="","",_xlfn.LET(_xlpm.x,VLOOKUP($I1200,'2026-01-09_taxon-match'!$A$2:$N$81,13,FALSE),IF(_xlpm.x=0,"",_xlpm.x)))</f>
        <v>neumayeri</v>
      </c>
      <c r="U1200" s="46">
        <v>1</v>
      </c>
      <c r="V1200" s="46" t="s">
        <v>58</v>
      </c>
      <c r="W1200" s="46" t="s">
        <v>28</v>
      </c>
      <c r="Y1200" s="46" t="str">
        <f>IF(V1200="","",_xlfn.LET(_xlpm.x,VLOOKUP(V1200,'Drop-down_menus'!$D$2:$E$13,2,FALSE),IF(_xlpm.x=0,"",_xlpm.x)))</f>
        <v>https://orcid.org/0000-0002-9708-1761</v>
      </c>
      <c r="Z1200" s="46" t="str">
        <f>IF(W1200="","",_xlfn.LET(_xlpm.x,VLOOKUP(W1200,'Drop-down_menus'!$D$2:$E$13,2,FALSE),IF(_xlpm.x=0,"",_xlpm.x)))</f>
        <v>https://orcid.org/0000-0002-9037-7623</v>
      </c>
      <c r="AA1200" s="46" t="str">
        <f>IF(X1200="","",_xlfn.LET(_xlpm.x,VLOOKUP(X1200,'Drop-down_menus'!$D$2:$E$13,2,FALSE),IF(_xlpm.x=0,"",_xlpm.x)))</f>
        <v/>
      </c>
      <c r="AB1200" s="14" t="s">
        <v>300</v>
      </c>
      <c r="AC1200" s="14" t="s">
        <v>508</v>
      </c>
      <c r="AE1200" s="46" t="s">
        <v>28</v>
      </c>
      <c r="AF1200" s="46" t="s">
        <v>42</v>
      </c>
      <c r="AG1200" s="46" t="str">
        <f>IF(AE1200="","",_xlfn.LET(_xlpm.x,VLOOKUP(AE1200,'Drop-down_menus'!$D$2:$E$13,2,FALSE),IF(_xlpm.x=0,"",_xlpm.x)))</f>
        <v>https://orcid.org/0000-0002-9037-7623</v>
      </c>
      <c r="AH1200" s="46" t="str">
        <f>IF(AF1200="","",_xlfn.LET(_xlpm.x,VLOOKUP(AF1200,'Drop-down_menus'!$D$2:$E$13,2,FALSE),IF(_xlpm.x=0,"",_xlpm.x)))</f>
        <v/>
      </c>
    </row>
    <row r="1201" spans="2:34" ht="15" customHeight="1">
      <c r="B1201" s="46">
        <v>1189</v>
      </c>
      <c r="C1201" s="46" t="s">
        <v>100</v>
      </c>
      <c r="D1201" s="46" t="b">
        <f>COUNTIF(Events!$B$2:$B$171, C1201) &gt; 0</f>
        <v>1</v>
      </c>
      <c r="E1201" s="46" t="s">
        <v>169</v>
      </c>
      <c r="F1201" s="46" t="s">
        <v>298</v>
      </c>
      <c r="G1201" s="46" t="s">
        <v>177</v>
      </c>
      <c r="I1201" s="46" t="s">
        <v>177</v>
      </c>
      <c r="J1201" s="46" t="str">
        <f>IF(I1201="","",_xlfn.LET(_xlpm.x,VLOOKUP(I1201,'2026-01-09_taxon-match'!$A$2:$N$81,4,FALSE),IF(_xlpm.x=0,"",_xlpm.x)))</f>
        <v>Sterechinus neumayeri</v>
      </c>
      <c r="L1201" s="46" t="str">
        <f>IF(I1201="","",_xlfn.LET(_xlpm.x,VLOOKUP(I1201,'2026-01-09_taxon-match'!$A$2:$N$81,3,FALSE),IF(_xlpm.x=0,"",_xlpm.x)))</f>
        <v>urn:lsid:marinespecies.org:taxname:160831</v>
      </c>
      <c r="M1201" s="46" t="str">
        <f>IF($I1201="","",_xlfn.LET(_xlpm.x,VLOOKUP($I1201,'2026-01-09_taxon-match'!$A$2:$N$81,5,FALSE),IF(_xlpm.x=0,"",_xlpm.x)))</f>
        <v>(Meissner, 1900)</v>
      </c>
      <c r="N1201" s="46" t="str">
        <f>IF($I1201="","",_xlfn.LET(_xlpm.x,VLOOKUP($I1201,'2026-01-09_taxon-match'!$A$2:$N$81,6,FALSE),IF(_xlpm.x=0,"",_xlpm.x)))</f>
        <v>Animalia</v>
      </c>
      <c r="O1201" s="46" t="str">
        <f>IF($I1201="","",_xlfn.LET(_xlpm.x,VLOOKUP($I1201,'2026-01-09_taxon-match'!$A$2:$N$81,7,FALSE),IF(_xlpm.x=0,"",_xlpm.x)))</f>
        <v>Echinodermata</v>
      </c>
      <c r="P1201" s="46" t="str">
        <f>IF($I1201="","",_xlfn.LET(_xlpm.x,VLOOKUP($I1201,'2026-01-09_taxon-match'!$A$2:$N$81,8,FALSE),IF(_xlpm.x=0,"",_xlpm.x)))</f>
        <v>Echinoidea</v>
      </c>
      <c r="Q1201" s="46" t="str">
        <f>IF($I1201="","",_xlfn.LET(_xlpm.x,VLOOKUP($I1201,'2026-01-09_taxon-match'!$A$2:$N$81,9,FALSE),IF(_xlpm.x=0,"",_xlpm.x)))</f>
        <v>Camarodonta</v>
      </c>
      <c r="R1201" s="46" t="str">
        <f>IF($I1201="","",_xlfn.LET(_xlpm.x,VLOOKUP($I1201,'2026-01-09_taxon-match'!$A$2:$N$81,10,FALSE),IF(_xlpm.x=0,"",_xlpm.x)))</f>
        <v>Echinidae</v>
      </c>
      <c r="S1201" s="46" t="str">
        <f>IF($I1201="","",_xlfn.LET(_xlpm.x,VLOOKUP($I1201,'2026-01-09_taxon-match'!$A$2:$N$81,11,FALSE),IF(_xlpm.x=0,"",_xlpm.x)))</f>
        <v>Sterechinus</v>
      </c>
      <c r="T1201" s="46" t="str">
        <f>IF($I1201="","",_xlfn.LET(_xlpm.x,VLOOKUP($I1201,'2026-01-09_taxon-match'!$A$2:$N$81,13,FALSE),IF(_xlpm.x=0,"",_xlpm.x)))</f>
        <v>neumayeri</v>
      </c>
      <c r="U1201" s="46">
        <v>1</v>
      </c>
      <c r="V1201" s="46" t="s">
        <v>58</v>
      </c>
      <c r="W1201" s="46" t="s">
        <v>28</v>
      </c>
      <c r="Y1201" s="46" t="str">
        <f>IF(V1201="","",_xlfn.LET(_xlpm.x,VLOOKUP(V1201,'Drop-down_menus'!$D$2:$E$13,2,FALSE),IF(_xlpm.x=0,"",_xlpm.x)))</f>
        <v>https://orcid.org/0000-0002-9708-1761</v>
      </c>
      <c r="Z1201" s="46" t="str">
        <f>IF(W1201="","",_xlfn.LET(_xlpm.x,VLOOKUP(W1201,'Drop-down_menus'!$D$2:$E$13,2,FALSE),IF(_xlpm.x=0,"",_xlpm.x)))</f>
        <v>https://orcid.org/0000-0002-9037-7623</v>
      </c>
      <c r="AA1201" s="46" t="str">
        <f>IF(X1201="","",_xlfn.LET(_xlpm.x,VLOOKUP(X1201,'Drop-down_menus'!$D$2:$E$13,2,FALSE),IF(_xlpm.x=0,"",_xlpm.x)))</f>
        <v/>
      </c>
      <c r="AB1201" s="14" t="s">
        <v>300</v>
      </c>
      <c r="AC1201" s="14" t="s">
        <v>508</v>
      </c>
      <c r="AE1201" s="46" t="s">
        <v>28</v>
      </c>
      <c r="AF1201" s="46" t="s">
        <v>42</v>
      </c>
      <c r="AG1201" s="46" t="str">
        <f>IF(AE1201="","",_xlfn.LET(_xlpm.x,VLOOKUP(AE1201,'Drop-down_menus'!$D$2:$E$13,2,FALSE),IF(_xlpm.x=0,"",_xlpm.x)))</f>
        <v>https://orcid.org/0000-0002-9037-7623</v>
      </c>
      <c r="AH1201" s="46" t="str">
        <f>IF(AF1201="","",_xlfn.LET(_xlpm.x,VLOOKUP(AF1201,'Drop-down_menus'!$D$2:$E$13,2,FALSE),IF(_xlpm.x=0,"",_xlpm.x)))</f>
        <v/>
      </c>
    </row>
    <row r="1202" spans="2:34" ht="15" customHeight="1">
      <c r="B1202" s="46">
        <v>1190</v>
      </c>
      <c r="C1202" s="46" t="s">
        <v>100</v>
      </c>
      <c r="D1202" s="46" t="b">
        <f>COUNTIF(Events!$B$2:$B$171, C1202) &gt; 0</f>
        <v>1</v>
      </c>
      <c r="E1202" s="46" t="s">
        <v>169</v>
      </c>
      <c r="F1202" s="46" t="s">
        <v>298</v>
      </c>
      <c r="G1202" s="46" t="s">
        <v>177</v>
      </c>
      <c r="I1202" s="46" t="s">
        <v>177</v>
      </c>
      <c r="J1202" s="46" t="str">
        <f>IF(I1202="","",_xlfn.LET(_xlpm.x,VLOOKUP(I1202,'2026-01-09_taxon-match'!$A$2:$N$81,4,FALSE),IF(_xlpm.x=0,"",_xlpm.x)))</f>
        <v>Sterechinus neumayeri</v>
      </c>
      <c r="L1202" s="46" t="str">
        <f>IF(I1202="","",_xlfn.LET(_xlpm.x,VLOOKUP(I1202,'2026-01-09_taxon-match'!$A$2:$N$81,3,FALSE),IF(_xlpm.x=0,"",_xlpm.x)))</f>
        <v>urn:lsid:marinespecies.org:taxname:160831</v>
      </c>
      <c r="M1202" s="46" t="str">
        <f>IF($I1202="","",_xlfn.LET(_xlpm.x,VLOOKUP($I1202,'2026-01-09_taxon-match'!$A$2:$N$81,5,FALSE),IF(_xlpm.x=0,"",_xlpm.x)))</f>
        <v>(Meissner, 1900)</v>
      </c>
      <c r="N1202" s="46" t="str">
        <f>IF($I1202="","",_xlfn.LET(_xlpm.x,VLOOKUP($I1202,'2026-01-09_taxon-match'!$A$2:$N$81,6,FALSE),IF(_xlpm.x=0,"",_xlpm.x)))</f>
        <v>Animalia</v>
      </c>
      <c r="O1202" s="46" t="str">
        <f>IF($I1202="","",_xlfn.LET(_xlpm.x,VLOOKUP($I1202,'2026-01-09_taxon-match'!$A$2:$N$81,7,FALSE),IF(_xlpm.x=0,"",_xlpm.x)))</f>
        <v>Echinodermata</v>
      </c>
      <c r="P1202" s="46" t="str">
        <f>IF($I1202="","",_xlfn.LET(_xlpm.x,VLOOKUP($I1202,'2026-01-09_taxon-match'!$A$2:$N$81,8,FALSE),IF(_xlpm.x=0,"",_xlpm.x)))</f>
        <v>Echinoidea</v>
      </c>
      <c r="Q1202" s="46" t="str">
        <f>IF($I1202="","",_xlfn.LET(_xlpm.x,VLOOKUP($I1202,'2026-01-09_taxon-match'!$A$2:$N$81,9,FALSE),IF(_xlpm.x=0,"",_xlpm.x)))</f>
        <v>Camarodonta</v>
      </c>
      <c r="R1202" s="46" t="str">
        <f>IF($I1202="","",_xlfn.LET(_xlpm.x,VLOOKUP($I1202,'2026-01-09_taxon-match'!$A$2:$N$81,10,FALSE),IF(_xlpm.x=0,"",_xlpm.x)))</f>
        <v>Echinidae</v>
      </c>
      <c r="S1202" s="46" t="str">
        <f>IF($I1202="","",_xlfn.LET(_xlpm.x,VLOOKUP($I1202,'2026-01-09_taxon-match'!$A$2:$N$81,11,FALSE),IF(_xlpm.x=0,"",_xlpm.x)))</f>
        <v>Sterechinus</v>
      </c>
      <c r="T1202" s="46" t="str">
        <f>IF($I1202="","",_xlfn.LET(_xlpm.x,VLOOKUP($I1202,'2026-01-09_taxon-match'!$A$2:$N$81,13,FALSE),IF(_xlpm.x=0,"",_xlpm.x)))</f>
        <v>neumayeri</v>
      </c>
      <c r="U1202" s="46">
        <v>1</v>
      </c>
      <c r="V1202" s="46" t="s">
        <v>58</v>
      </c>
      <c r="W1202" s="46" t="s">
        <v>28</v>
      </c>
      <c r="Y1202" s="46" t="str">
        <f>IF(V1202="","",_xlfn.LET(_xlpm.x,VLOOKUP(V1202,'Drop-down_menus'!$D$2:$E$13,2,FALSE),IF(_xlpm.x=0,"",_xlpm.x)))</f>
        <v>https://orcid.org/0000-0002-9708-1761</v>
      </c>
      <c r="Z1202" s="46" t="str">
        <f>IF(W1202="","",_xlfn.LET(_xlpm.x,VLOOKUP(W1202,'Drop-down_menus'!$D$2:$E$13,2,FALSE),IF(_xlpm.x=0,"",_xlpm.x)))</f>
        <v>https://orcid.org/0000-0002-9037-7623</v>
      </c>
      <c r="AA1202" s="46" t="str">
        <f>IF(X1202="","",_xlfn.LET(_xlpm.x,VLOOKUP(X1202,'Drop-down_menus'!$D$2:$E$13,2,FALSE),IF(_xlpm.x=0,"",_xlpm.x)))</f>
        <v/>
      </c>
      <c r="AB1202" s="14" t="s">
        <v>300</v>
      </c>
      <c r="AC1202" s="14" t="s">
        <v>508</v>
      </c>
      <c r="AE1202" s="46" t="s">
        <v>28</v>
      </c>
      <c r="AF1202" s="46" t="s">
        <v>42</v>
      </c>
      <c r="AG1202" s="46" t="str">
        <f>IF(AE1202="","",_xlfn.LET(_xlpm.x,VLOOKUP(AE1202,'Drop-down_menus'!$D$2:$E$13,2,FALSE),IF(_xlpm.x=0,"",_xlpm.x)))</f>
        <v>https://orcid.org/0000-0002-9037-7623</v>
      </c>
      <c r="AH1202" s="46" t="str">
        <f>IF(AF1202="","",_xlfn.LET(_xlpm.x,VLOOKUP(AF1202,'Drop-down_menus'!$D$2:$E$13,2,FALSE),IF(_xlpm.x=0,"",_xlpm.x)))</f>
        <v/>
      </c>
    </row>
    <row r="1203" spans="2:34" ht="15" customHeight="1">
      <c r="B1203" s="46">
        <v>1191</v>
      </c>
      <c r="C1203" s="46" t="s">
        <v>100</v>
      </c>
      <c r="D1203" s="46" t="b">
        <f>COUNTIF(Events!$B$2:$B$171, C1203) &gt; 0</f>
        <v>1</v>
      </c>
      <c r="E1203" s="46" t="s">
        <v>169</v>
      </c>
      <c r="F1203" s="46" t="s">
        <v>298</v>
      </c>
      <c r="G1203" s="46" t="s">
        <v>177</v>
      </c>
      <c r="I1203" s="46" t="s">
        <v>177</v>
      </c>
      <c r="J1203" s="46" t="str">
        <f>IF(I1203="","",_xlfn.LET(_xlpm.x,VLOOKUP(I1203,'2026-01-09_taxon-match'!$A$2:$N$81,4,FALSE),IF(_xlpm.x=0,"",_xlpm.x)))</f>
        <v>Sterechinus neumayeri</v>
      </c>
      <c r="L1203" s="46" t="str">
        <f>IF(I1203="","",_xlfn.LET(_xlpm.x,VLOOKUP(I1203,'2026-01-09_taxon-match'!$A$2:$N$81,3,FALSE),IF(_xlpm.x=0,"",_xlpm.x)))</f>
        <v>urn:lsid:marinespecies.org:taxname:160831</v>
      </c>
      <c r="M1203" s="46" t="str">
        <f>IF($I1203="","",_xlfn.LET(_xlpm.x,VLOOKUP($I1203,'2026-01-09_taxon-match'!$A$2:$N$81,5,FALSE),IF(_xlpm.x=0,"",_xlpm.x)))</f>
        <v>(Meissner, 1900)</v>
      </c>
      <c r="N1203" s="46" t="str">
        <f>IF($I1203="","",_xlfn.LET(_xlpm.x,VLOOKUP($I1203,'2026-01-09_taxon-match'!$A$2:$N$81,6,FALSE),IF(_xlpm.x=0,"",_xlpm.x)))</f>
        <v>Animalia</v>
      </c>
      <c r="O1203" s="46" t="str">
        <f>IF($I1203="","",_xlfn.LET(_xlpm.x,VLOOKUP($I1203,'2026-01-09_taxon-match'!$A$2:$N$81,7,FALSE),IF(_xlpm.x=0,"",_xlpm.x)))</f>
        <v>Echinodermata</v>
      </c>
      <c r="P1203" s="46" t="str">
        <f>IF($I1203="","",_xlfn.LET(_xlpm.x,VLOOKUP($I1203,'2026-01-09_taxon-match'!$A$2:$N$81,8,FALSE),IF(_xlpm.x=0,"",_xlpm.x)))</f>
        <v>Echinoidea</v>
      </c>
      <c r="Q1203" s="46" t="str">
        <f>IF($I1203="","",_xlfn.LET(_xlpm.x,VLOOKUP($I1203,'2026-01-09_taxon-match'!$A$2:$N$81,9,FALSE),IF(_xlpm.x=0,"",_xlpm.x)))</f>
        <v>Camarodonta</v>
      </c>
      <c r="R1203" s="46" t="str">
        <f>IF($I1203="","",_xlfn.LET(_xlpm.x,VLOOKUP($I1203,'2026-01-09_taxon-match'!$A$2:$N$81,10,FALSE),IF(_xlpm.x=0,"",_xlpm.x)))</f>
        <v>Echinidae</v>
      </c>
      <c r="S1203" s="46" t="str">
        <f>IF($I1203="","",_xlfn.LET(_xlpm.x,VLOOKUP($I1203,'2026-01-09_taxon-match'!$A$2:$N$81,11,FALSE),IF(_xlpm.x=0,"",_xlpm.x)))</f>
        <v>Sterechinus</v>
      </c>
      <c r="T1203" s="46" t="str">
        <f>IF($I1203="","",_xlfn.LET(_xlpm.x,VLOOKUP($I1203,'2026-01-09_taxon-match'!$A$2:$N$81,13,FALSE),IF(_xlpm.x=0,"",_xlpm.x)))</f>
        <v>neumayeri</v>
      </c>
      <c r="U1203" s="46">
        <v>1</v>
      </c>
      <c r="V1203" s="46" t="s">
        <v>58</v>
      </c>
      <c r="W1203" s="46" t="s">
        <v>28</v>
      </c>
      <c r="Y1203" s="46" t="str">
        <f>IF(V1203="","",_xlfn.LET(_xlpm.x,VLOOKUP(V1203,'Drop-down_menus'!$D$2:$E$13,2,FALSE),IF(_xlpm.x=0,"",_xlpm.x)))</f>
        <v>https://orcid.org/0000-0002-9708-1761</v>
      </c>
      <c r="Z1203" s="46" t="str">
        <f>IF(W1203="","",_xlfn.LET(_xlpm.x,VLOOKUP(W1203,'Drop-down_menus'!$D$2:$E$13,2,FALSE),IF(_xlpm.x=0,"",_xlpm.x)))</f>
        <v>https://orcid.org/0000-0002-9037-7623</v>
      </c>
      <c r="AA1203" s="46" t="str">
        <f>IF(X1203="","",_xlfn.LET(_xlpm.x,VLOOKUP(X1203,'Drop-down_menus'!$D$2:$E$13,2,FALSE),IF(_xlpm.x=0,"",_xlpm.x)))</f>
        <v/>
      </c>
      <c r="AB1203" s="14" t="s">
        <v>300</v>
      </c>
      <c r="AC1203" s="14" t="s">
        <v>508</v>
      </c>
      <c r="AE1203" s="46" t="s">
        <v>28</v>
      </c>
      <c r="AF1203" s="46" t="s">
        <v>42</v>
      </c>
      <c r="AG1203" s="46" t="str">
        <f>IF(AE1203="","",_xlfn.LET(_xlpm.x,VLOOKUP(AE1203,'Drop-down_menus'!$D$2:$E$13,2,FALSE),IF(_xlpm.x=0,"",_xlpm.x)))</f>
        <v>https://orcid.org/0000-0002-9037-7623</v>
      </c>
      <c r="AH1203" s="46" t="str">
        <f>IF(AF1203="","",_xlfn.LET(_xlpm.x,VLOOKUP(AF1203,'Drop-down_menus'!$D$2:$E$13,2,FALSE),IF(_xlpm.x=0,"",_xlpm.x)))</f>
        <v/>
      </c>
    </row>
    <row r="1204" spans="2:34" ht="15" customHeight="1">
      <c r="B1204" s="46">
        <v>1192</v>
      </c>
      <c r="C1204" s="46" t="s">
        <v>100</v>
      </c>
      <c r="D1204" s="46" t="b">
        <f>COUNTIF(Events!$B$2:$B$171, C1204) &gt; 0</f>
        <v>1</v>
      </c>
      <c r="E1204" s="46" t="s">
        <v>169</v>
      </c>
      <c r="F1204" s="46" t="s">
        <v>298</v>
      </c>
      <c r="G1204" s="46" t="s">
        <v>177</v>
      </c>
      <c r="I1204" s="46" t="s">
        <v>177</v>
      </c>
      <c r="J1204" s="46" t="str">
        <f>IF(I1204="","",_xlfn.LET(_xlpm.x,VLOOKUP(I1204,'2026-01-09_taxon-match'!$A$2:$N$81,4,FALSE),IF(_xlpm.x=0,"",_xlpm.x)))</f>
        <v>Sterechinus neumayeri</v>
      </c>
      <c r="L1204" s="46" t="str">
        <f>IF(I1204="","",_xlfn.LET(_xlpm.x,VLOOKUP(I1204,'2026-01-09_taxon-match'!$A$2:$N$81,3,FALSE),IF(_xlpm.x=0,"",_xlpm.x)))</f>
        <v>urn:lsid:marinespecies.org:taxname:160831</v>
      </c>
      <c r="M1204" s="46" t="str">
        <f>IF($I1204="","",_xlfn.LET(_xlpm.x,VLOOKUP($I1204,'2026-01-09_taxon-match'!$A$2:$N$81,5,FALSE),IF(_xlpm.x=0,"",_xlpm.x)))</f>
        <v>(Meissner, 1900)</v>
      </c>
      <c r="N1204" s="46" t="str">
        <f>IF($I1204="","",_xlfn.LET(_xlpm.x,VLOOKUP($I1204,'2026-01-09_taxon-match'!$A$2:$N$81,6,FALSE),IF(_xlpm.x=0,"",_xlpm.x)))</f>
        <v>Animalia</v>
      </c>
      <c r="O1204" s="46" t="str">
        <f>IF($I1204="","",_xlfn.LET(_xlpm.x,VLOOKUP($I1204,'2026-01-09_taxon-match'!$A$2:$N$81,7,FALSE),IF(_xlpm.x=0,"",_xlpm.x)))</f>
        <v>Echinodermata</v>
      </c>
      <c r="P1204" s="46" t="str">
        <f>IF($I1204="","",_xlfn.LET(_xlpm.x,VLOOKUP($I1204,'2026-01-09_taxon-match'!$A$2:$N$81,8,FALSE),IF(_xlpm.x=0,"",_xlpm.x)))</f>
        <v>Echinoidea</v>
      </c>
      <c r="Q1204" s="46" t="str">
        <f>IF($I1204="","",_xlfn.LET(_xlpm.x,VLOOKUP($I1204,'2026-01-09_taxon-match'!$A$2:$N$81,9,FALSE),IF(_xlpm.x=0,"",_xlpm.x)))</f>
        <v>Camarodonta</v>
      </c>
      <c r="R1204" s="46" t="str">
        <f>IF($I1204="","",_xlfn.LET(_xlpm.x,VLOOKUP($I1204,'2026-01-09_taxon-match'!$A$2:$N$81,10,FALSE),IF(_xlpm.x=0,"",_xlpm.x)))</f>
        <v>Echinidae</v>
      </c>
      <c r="S1204" s="46" t="str">
        <f>IF($I1204="","",_xlfn.LET(_xlpm.x,VLOOKUP($I1204,'2026-01-09_taxon-match'!$A$2:$N$81,11,FALSE),IF(_xlpm.x=0,"",_xlpm.x)))</f>
        <v>Sterechinus</v>
      </c>
      <c r="T1204" s="46" t="str">
        <f>IF($I1204="","",_xlfn.LET(_xlpm.x,VLOOKUP($I1204,'2026-01-09_taxon-match'!$A$2:$N$81,13,FALSE),IF(_xlpm.x=0,"",_xlpm.x)))</f>
        <v>neumayeri</v>
      </c>
      <c r="U1204" s="46">
        <v>1</v>
      </c>
      <c r="V1204" s="46" t="s">
        <v>58</v>
      </c>
      <c r="W1204" s="46" t="s">
        <v>28</v>
      </c>
      <c r="Y1204" s="46" t="str">
        <f>IF(V1204="","",_xlfn.LET(_xlpm.x,VLOOKUP(V1204,'Drop-down_menus'!$D$2:$E$13,2,FALSE),IF(_xlpm.x=0,"",_xlpm.x)))</f>
        <v>https://orcid.org/0000-0002-9708-1761</v>
      </c>
      <c r="Z1204" s="46" t="str">
        <f>IF(W1204="","",_xlfn.LET(_xlpm.x,VLOOKUP(W1204,'Drop-down_menus'!$D$2:$E$13,2,FALSE),IF(_xlpm.x=0,"",_xlpm.x)))</f>
        <v>https://orcid.org/0000-0002-9037-7623</v>
      </c>
      <c r="AA1204" s="46" t="str">
        <f>IF(X1204="","",_xlfn.LET(_xlpm.x,VLOOKUP(X1204,'Drop-down_menus'!$D$2:$E$13,2,FALSE),IF(_xlpm.x=0,"",_xlpm.x)))</f>
        <v/>
      </c>
      <c r="AB1204" s="14" t="s">
        <v>300</v>
      </c>
      <c r="AC1204" s="14" t="s">
        <v>508</v>
      </c>
      <c r="AE1204" s="46" t="s">
        <v>28</v>
      </c>
      <c r="AF1204" s="46" t="s">
        <v>42</v>
      </c>
      <c r="AG1204" s="46" t="str">
        <f>IF(AE1204="","",_xlfn.LET(_xlpm.x,VLOOKUP(AE1204,'Drop-down_menus'!$D$2:$E$13,2,FALSE),IF(_xlpm.x=0,"",_xlpm.x)))</f>
        <v>https://orcid.org/0000-0002-9037-7623</v>
      </c>
      <c r="AH1204" s="46" t="str">
        <f>IF(AF1204="","",_xlfn.LET(_xlpm.x,VLOOKUP(AF1204,'Drop-down_menus'!$D$2:$E$13,2,FALSE),IF(_xlpm.x=0,"",_xlpm.x)))</f>
        <v/>
      </c>
    </row>
    <row r="1205" spans="2:34" ht="15" customHeight="1">
      <c r="B1205" s="46">
        <v>1193</v>
      </c>
      <c r="C1205" s="46" t="s">
        <v>100</v>
      </c>
      <c r="D1205" s="46" t="b">
        <f>COUNTIF(Events!$B$2:$B$171, C1205) &gt; 0</f>
        <v>1</v>
      </c>
      <c r="E1205" s="46" t="s">
        <v>169</v>
      </c>
      <c r="F1205" s="46" t="s">
        <v>298</v>
      </c>
      <c r="G1205" s="46" t="s">
        <v>272</v>
      </c>
      <c r="I1205" s="46" t="s">
        <v>315</v>
      </c>
      <c r="J1205" s="46" t="str">
        <f>IF(I1205="","",_xlfn.LET(_xlpm.x,VLOOKUP(I1205,'2026-01-09_taxon-match'!$A$2:$N$81,4,FALSE),IF(_xlpm.x=0,"",_xlpm.x)))</f>
        <v>Cnemidocarpa verrucosa</v>
      </c>
      <c r="L1205" s="46" t="str">
        <f>IF(I1205="","",_xlfn.LET(_xlpm.x,VLOOKUP(I1205,'2026-01-09_taxon-match'!$A$2:$N$81,3,FALSE),IF(_xlpm.x=0,"",_xlpm.x)))</f>
        <v>urn:lsid:marinespecies.org:taxname:173893</v>
      </c>
      <c r="M1205" s="46" t="str">
        <f>IF($I1205="","",_xlfn.LET(_xlpm.x,VLOOKUP($I1205,'2026-01-09_taxon-match'!$A$2:$N$81,5,FALSE),IF(_xlpm.x=0,"",_xlpm.x)))</f>
        <v>(Lesson, 1830)</v>
      </c>
      <c r="N1205" s="46" t="str">
        <f>IF($I1205="","",_xlfn.LET(_xlpm.x,VLOOKUP($I1205,'2026-01-09_taxon-match'!$A$2:$N$81,6,FALSE),IF(_xlpm.x=0,"",_xlpm.x)))</f>
        <v>Animalia</v>
      </c>
      <c r="O1205" s="46" t="str">
        <f>IF($I1205="","",_xlfn.LET(_xlpm.x,VLOOKUP($I1205,'2026-01-09_taxon-match'!$A$2:$N$81,7,FALSE),IF(_xlpm.x=0,"",_xlpm.x)))</f>
        <v>Chordata</v>
      </c>
      <c r="P1205" s="46" t="str">
        <f>IF($I1205="","",_xlfn.LET(_xlpm.x,VLOOKUP($I1205,'2026-01-09_taxon-match'!$A$2:$N$81,8,FALSE),IF(_xlpm.x=0,"",_xlpm.x)))</f>
        <v>Ascidiacea</v>
      </c>
      <c r="Q1205" s="46" t="str">
        <f>IF($I1205="","",_xlfn.LET(_xlpm.x,VLOOKUP($I1205,'2026-01-09_taxon-match'!$A$2:$N$81,9,FALSE),IF(_xlpm.x=0,"",_xlpm.x)))</f>
        <v>Stolidobranchia</v>
      </c>
      <c r="R1205" s="46" t="str">
        <f>IF($I1205="","",_xlfn.LET(_xlpm.x,VLOOKUP($I1205,'2026-01-09_taxon-match'!$A$2:$N$81,10,FALSE),IF(_xlpm.x=0,"",_xlpm.x)))</f>
        <v>Styelidae</v>
      </c>
      <c r="S1205" s="46" t="str">
        <f>IF($I1205="","",_xlfn.LET(_xlpm.x,VLOOKUP($I1205,'2026-01-09_taxon-match'!$A$2:$N$81,11,FALSE),IF(_xlpm.x=0,"",_xlpm.x)))</f>
        <v>Cnemidocarpa</v>
      </c>
      <c r="T1205" s="46" t="str">
        <f>IF($I1205="","",_xlfn.LET(_xlpm.x,VLOOKUP($I1205,'2026-01-09_taxon-match'!$A$2:$N$81,13,FALSE),IF(_xlpm.x=0,"",_xlpm.x)))</f>
        <v>verrucosa</v>
      </c>
      <c r="U1205" s="46">
        <v>1</v>
      </c>
      <c r="V1205" s="46" t="s">
        <v>58</v>
      </c>
      <c r="W1205" s="46" t="s">
        <v>28</v>
      </c>
      <c r="Y1205" s="46" t="str">
        <f>IF(V1205="","",_xlfn.LET(_xlpm.x,VLOOKUP(V1205,'Drop-down_menus'!$D$2:$E$13,2,FALSE),IF(_xlpm.x=0,"",_xlpm.x)))</f>
        <v>https://orcid.org/0000-0002-9708-1761</v>
      </c>
      <c r="Z1205" s="46" t="str">
        <f>IF(W1205="","",_xlfn.LET(_xlpm.x,VLOOKUP(W1205,'Drop-down_menus'!$D$2:$E$13,2,FALSE),IF(_xlpm.x=0,"",_xlpm.x)))</f>
        <v>https://orcid.org/0000-0002-9037-7623</v>
      </c>
      <c r="AA1205" s="46" t="str">
        <f>IF(X1205="","",_xlfn.LET(_xlpm.x,VLOOKUP(X1205,'Drop-down_menus'!$D$2:$E$13,2,FALSE),IF(_xlpm.x=0,"",_xlpm.x)))</f>
        <v/>
      </c>
      <c r="AB1205" s="14" t="s">
        <v>300</v>
      </c>
      <c r="AC1205" s="14" t="s">
        <v>508</v>
      </c>
      <c r="AE1205" s="46" t="s">
        <v>28</v>
      </c>
      <c r="AF1205" s="46" t="s">
        <v>42</v>
      </c>
      <c r="AG1205" s="46" t="str">
        <f>IF(AE1205="","",_xlfn.LET(_xlpm.x,VLOOKUP(AE1205,'Drop-down_menus'!$D$2:$E$13,2,FALSE),IF(_xlpm.x=0,"",_xlpm.x)))</f>
        <v>https://orcid.org/0000-0002-9037-7623</v>
      </c>
      <c r="AH1205" s="46" t="str">
        <f>IF(AF1205="","",_xlfn.LET(_xlpm.x,VLOOKUP(AF1205,'Drop-down_menus'!$D$2:$E$13,2,FALSE),IF(_xlpm.x=0,"",_xlpm.x)))</f>
        <v/>
      </c>
    </row>
    <row r="1206" spans="2:34" ht="15" customHeight="1">
      <c r="B1206" s="46">
        <v>1194</v>
      </c>
      <c r="C1206" s="46" t="s">
        <v>100</v>
      </c>
      <c r="D1206" s="46" t="b">
        <f>COUNTIF(Events!$B$2:$B$171, C1206) &gt; 0</f>
        <v>1</v>
      </c>
      <c r="E1206" s="46" t="s">
        <v>169</v>
      </c>
      <c r="F1206" s="46" t="s">
        <v>298</v>
      </c>
      <c r="G1206" s="46" t="s">
        <v>272</v>
      </c>
      <c r="I1206" s="46" t="s">
        <v>315</v>
      </c>
      <c r="J1206" s="46" t="str">
        <f>IF(I1206="","",_xlfn.LET(_xlpm.x,VLOOKUP(I1206,'2026-01-09_taxon-match'!$A$2:$N$81,4,FALSE),IF(_xlpm.x=0,"",_xlpm.x)))</f>
        <v>Cnemidocarpa verrucosa</v>
      </c>
      <c r="L1206" s="46" t="str">
        <f>IF(I1206="","",_xlfn.LET(_xlpm.x,VLOOKUP(I1206,'2026-01-09_taxon-match'!$A$2:$N$81,3,FALSE),IF(_xlpm.x=0,"",_xlpm.x)))</f>
        <v>urn:lsid:marinespecies.org:taxname:173893</v>
      </c>
      <c r="M1206" s="46" t="str">
        <f>IF($I1206="","",_xlfn.LET(_xlpm.x,VLOOKUP($I1206,'2026-01-09_taxon-match'!$A$2:$N$81,5,FALSE),IF(_xlpm.x=0,"",_xlpm.x)))</f>
        <v>(Lesson, 1830)</v>
      </c>
      <c r="N1206" s="46" t="str">
        <f>IF($I1206="","",_xlfn.LET(_xlpm.x,VLOOKUP($I1206,'2026-01-09_taxon-match'!$A$2:$N$81,6,FALSE),IF(_xlpm.x=0,"",_xlpm.x)))</f>
        <v>Animalia</v>
      </c>
      <c r="O1206" s="46" t="str">
        <f>IF($I1206="","",_xlfn.LET(_xlpm.x,VLOOKUP($I1206,'2026-01-09_taxon-match'!$A$2:$N$81,7,FALSE),IF(_xlpm.x=0,"",_xlpm.x)))</f>
        <v>Chordata</v>
      </c>
      <c r="P1206" s="46" t="str">
        <f>IF($I1206="","",_xlfn.LET(_xlpm.x,VLOOKUP($I1206,'2026-01-09_taxon-match'!$A$2:$N$81,8,FALSE),IF(_xlpm.x=0,"",_xlpm.x)))</f>
        <v>Ascidiacea</v>
      </c>
      <c r="Q1206" s="46" t="str">
        <f>IF($I1206="","",_xlfn.LET(_xlpm.x,VLOOKUP($I1206,'2026-01-09_taxon-match'!$A$2:$N$81,9,FALSE),IF(_xlpm.x=0,"",_xlpm.x)))</f>
        <v>Stolidobranchia</v>
      </c>
      <c r="R1206" s="46" t="str">
        <f>IF($I1206="","",_xlfn.LET(_xlpm.x,VLOOKUP($I1206,'2026-01-09_taxon-match'!$A$2:$N$81,10,FALSE),IF(_xlpm.x=0,"",_xlpm.x)))</f>
        <v>Styelidae</v>
      </c>
      <c r="S1206" s="46" t="str">
        <f>IF($I1206="","",_xlfn.LET(_xlpm.x,VLOOKUP($I1206,'2026-01-09_taxon-match'!$A$2:$N$81,11,FALSE),IF(_xlpm.x=0,"",_xlpm.x)))</f>
        <v>Cnemidocarpa</v>
      </c>
      <c r="T1206" s="46" t="str">
        <f>IF($I1206="","",_xlfn.LET(_xlpm.x,VLOOKUP($I1206,'2026-01-09_taxon-match'!$A$2:$N$81,13,FALSE),IF(_xlpm.x=0,"",_xlpm.x)))</f>
        <v>verrucosa</v>
      </c>
      <c r="U1206" s="46">
        <v>1</v>
      </c>
      <c r="V1206" s="46" t="s">
        <v>58</v>
      </c>
      <c r="W1206" s="46" t="s">
        <v>28</v>
      </c>
      <c r="Y1206" s="46" t="str">
        <f>IF(V1206="","",_xlfn.LET(_xlpm.x,VLOOKUP(V1206,'Drop-down_menus'!$D$2:$E$13,2,FALSE),IF(_xlpm.x=0,"",_xlpm.x)))</f>
        <v>https://orcid.org/0000-0002-9708-1761</v>
      </c>
      <c r="Z1206" s="46" t="str">
        <f>IF(W1206="","",_xlfn.LET(_xlpm.x,VLOOKUP(W1206,'Drop-down_menus'!$D$2:$E$13,2,FALSE),IF(_xlpm.x=0,"",_xlpm.x)))</f>
        <v>https://orcid.org/0000-0002-9037-7623</v>
      </c>
      <c r="AA1206" s="46" t="str">
        <f>IF(X1206="","",_xlfn.LET(_xlpm.x,VLOOKUP(X1206,'Drop-down_menus'!$D$2:$E$13,2,FALSE),IF(_xlpm.x=0,"",_xlpm.x)))</f>
        <v/>
      </c>
      <c r="AB1206" s="14" t="s">
        <v>300</v>
      </c>
      <c r="AC1206" s="14" t="s">
        <v>508</v>
      </c>
      <c r="AE1206" s="46" t="s">
        <v>28</v>
      </c>
      <c r="AF1206" s="46" t="s">
        <v>42</v>
      </c>
      <c r="AG1206" s="46" t="str">
        <f>IF(AE1206="","",_xlfn.LET(_xlpm.x,VLOOKUP(AE1206,'Drop-down_menus'!$D$2:$E$13,2,FALSE),IF(_xlpm.x=0,"",_xlpm.x)))</f>
        <v>https://orcid.org/0000-0002-9037-7623</v>
      </c>
      <c r="AH1206" s="46" t="str">
        <f>IF(AF1206="","",_xlfn.LET(_xlpm.x,VLOOKUP(AF1206,'Drop-down_menus'!$D$2:$E$13,2,FALSE),IF(_xlpm.x=0,"",_xlpm.x)))</f>
        <v/>
      </c>
    </row>
    <row r="1207" spans="2:34" ht="15" customHeight="1">
      <c r="B1207" s="46">
        <v>1195</v>
      </c>
      <c r="C1207" s="46" t="s">
        <v>100</v>
      </c>
      <c r="D1207" s="46" t="b">
        <f>COUNTIF(Events!$B$2:$B$171, C1207) &gt; 0</f>
        <v>1</v>
      </c>
      <c r="E1207" s="46" t="s">
        <v>169</v>
      </c>
      <c r="F1207" s="46" t="s">
        <v>298</v>
      </c>
      <c r="G1207" s="46" t="s">
        <v>269</v>
      </c>
      <c r="I1207" s="46" t="s">
        <v>269</v>
      </c>
      <c r="J1207" s="46" t="str">
        <f>IF(I1207="","",_xlfn.LET(_xlpm.x,VLOOKUP(I1207,'2026-01-09_taxon-match'!$A$2:$N$81,4,FALSE),IF(_xlpm.x=0,"",_xlpm.x)))</f>
        <v>Ascidia challengeri</v>
      </c>
      <c r="L1207" s="46" t="str">
        <f>IF(I1207="","",_xlfn.LET(_xlpm.x,VLOOKUP(I1207,'2026-01-09_taxon-match'!$A$2:$N$81,3,FALSE),IF(_xlpm.x=0,"",_xlpm.x)))</f>
        <v>urn:lsid:marinespecies.org:taxname:173151</v>
      </c>
      <c r="M1207" s="46" t="str">
        <f>IF($I1207="","",_xlfn.LET(_xlpm.x,VLOOKUP($I1207,'2026-01-09_taxon-match'!$A$2:$N$81,5,FALSE),IF(_xlpm.x=0,"",_xlpm.x)))</f>
        <v>Herdman, 1882</v>
      </c>
      <c r="N1207" s="46" t="str">
        <f>IF($I1207="","",_xlfn.LET(_xlpm.x,VLOOKUP($I1207,'2026-01-09_taxon-match'!$A$2:$N$81,6,FALSE),IF(_xlpm.x=0,"",_xlpm.x)))</f>
        <v>Animalia</v>
      </c>
      <c r="O1207" s="46" t="str">
        <f>IF($I1207="","",_xlfn.LET(_xlpm.x,VLOOKUP($I1207,'2026-01-09_taxon-match'!$A$2:$N$81,7,FALSE),IF(_xlpm.x=0,"",_xlpm.x)))</f>
        <v>Chordata</v>
      </c>
      <c r="P1207" s="46" t="str">
        <f>IF($I1207="","",_xlfn.LET(_xlpm.x,VLOOKUP($I1207,'2026-01-09_taxon-match'!$A$2:$N$81,8,FALSE),IF(_xlpm.x=0,"",_xlpm.x)))</f>
        <v>Ascidiacea</v>
      </c>
      <c r="Q1207" s="46" t="str">
        <f>IF($I1207="","",_xlfn.LET(_xlpm.x,VLOOKUP($I1207,'2026-01-09_taxon-match'!$A$2:$N$81,9,FALSE),IF(_xlpm.x=0,"",_xlpm.x)))</f>
        <v>Phlebobranchia</v>
      </c>
      <c r="R1207" s="46" t="str">
        <f>IF($I1207="","",_xlfn.LET(_xlpm.x,VLOOKUP($I1207,'2026-01-09_taxon-match'!$A$2:$N$81,10,FALSE),IF(_xlpm.x=0,"",_xlpm.x)))</f>
        <v>Ascidiidae</v>
      </c>
      <c r="S1207" s="46" t="str">
        <f>IF($I1207="","",_xlfn.LET(_xlpm.x,VLOOKUP($I1207,'2026-01-09_taxon-match'!$A$2:$N$81,11,FALSE),IF(_xlpm.x=0,"",_xlpm.x)))</f>
        <v>Ascidia</v>
      </c>
      <c r="T1207" s="46" t="str">
        <f>IF($I1207="","",_xlfn.LET(_xlpm.x,VLOOKUP($I1207,'2026-01-09_taxon-match'!$A$2:$N$81,13,FALSE),IF(_xlpm.x=0,"",_xlpm.x)))</f>
        <v>challengeri</v>
      </c>
      <c r="U1207" s="46">
        <v>1</v>
      </c>
      <c r="V1207" s="46" t="s">
        <v>58</v>
      </c>
      <c r="W1207" s="46" t="s">
        <v>28</v>
      </c>
      <c r="Y1207" s="46" t="str">
        <f>IF(V1207="","",_xlfn.LET(_xlpm.x,VLOOKUP(V1207,'Drop-down_menus'!$D$2:$E$13,2,FALSE),IF(_xlpm.x=0,"",_xlpm.x)))</f>
        <v>https://orcid.org/0000-0002-9708-1761</v>
      </c>
      <c r="Z1207" s="46" t="str">
        <f>IF(W1207="","",_xlfn.LET(_xlpm.x,VLOOKUP(W1207,'Drop-down_menus'!$D$2:$E$13,2,FALSE),IF(_xlpm.x=0,"",_xlpm.x)))</f>
        <v>https://orcid.org/0000-0002-9037-7623</v>
      </c>
      <c r="AA1207" s="46" t="str">
        <f>IF(X1207="","",_xlfn.LET(_xlpm.x,VLOOKUP(X1207,'Drop-down_menus'!$D$2:$E$13,2,FALSE),IF(_xlpm.x=0,"",_xlpm.x)))</f>
        <v/>
      </c>
      <c r="AB1207" s="14" t="s">
        <v>300</v>
      </c>
      <c r="AC1207" s="14" t="s">
        <v>508</v>
      </c>
      <c r="AE1207" s="46" t="s">
        <v>28</v>
      </c>
      <c r="AF1207" s="46" t="s">
        <v>42</v>
      </c>
      <c r="AG1207" s="46" t="str">
        <f>IF(AE1207="","",_xlfn.LET(_xlpm.x,VLOOKUP(AE1207,'Drop-down_menus'!$D$2:$E$13,2,FALSE),IF(_xlpm.x=0,"",_xlpm.x)))</f>
        <v>https://orcid.org/0000-0002-9037-7623</v>
      </c>
      <c r="AH1207" s="46" t="str">
        <f>IF(AF1207="","",_xlfn.LET(_xlpm.x,VLOOKUP(AF1207,'Drop-down_menus'!$D$2:$E$13,2,FALSE),IF(_xlpm.x=0,"",_xlpm.x)))</f>
        <v/>
      </c>
    </row>
    <row r="1208" spans="2:34" ht="15" customHeight="1">
      <c r="B1208" s="46">
        <v>1196</v>
      </c>
      <c r="C1208" s="46" t="s">
        <v>100</v>
      </c>
      <c r="D1208" s="46" t="b">
        <f>COUNTIF(Events!$B$2:$B$171, C1208) &gt; 0</f>
        <v>1</v>
      </c>
      <c r="E1208" s="46" t="s">
        <v>169</v>
      </c>
      <c r="F1208" s="46" t="s">
        <v>298</v>
      </c>
      <c r="G1208" s="46" t="s">
        <v>235</v>
      </c>
      <c r="I1208" s="46" t="s">
        <v>235</v>
      </c>
      <c r="J1208" s="46" t="str">
        <f>IF(I1208="","",_xlfn.LET(_xlpm.x,VLOOKUP(I1208,'2026-01-09_taxon-match'!$A$2:$N$81,4,FALSE),IF(_xlpm.x=0,"",_xlpm.x)))</f>
        <v>Molgula</v>
      </c>
      <c r="L1208" s="46" t="str">
        <f>IF(I1208="","",_xlfn.LET(_xlpm.x,VLOOKUP(I1208,'2026-01-09_taxon-match'!$A$2:$N$81,3,FALSE),IF(_xlpm.x=0,"",_xlpm.x)))</f>
        <v>urn:lsid:marinespecies.org:taxname:103509</v>
      </c>
      <c r="M1208" s="46" t="str">
        <f>IF($I1208="","",_xlfn.LET(_xlpm.x,VLOOKUP($I1208,'2026-01-09_taxon-match'!$A$2:$N$81,5,FALSE),IF(_xlpm.x=0,"",_xlpm.x)))</f>
        <v>Forbes, 1848</v>
      </c>
      <c r="N1208" s="46" t="str">
        <f>IF($I1208="","",_xlfn.LET(_xlpm.x,VLOOKUP($I1208,'2026-01-09_taxon-match'!$A$2:$N$81,6,FALSE),IF(_xlpm.x=0,"",_xlpm.x)))</f>
        <v>Animalia</v>
      </c>
      <c r="O1208" s="46" t="str">
        <f>IF($I1208="","",_xlfn.LET(_xlpm.x,VLOOKUP($I1208,'2026-01-09_taxon-match'!$A$2:$N$81,7,FALSE),IF(_xlpm.x=0,"",_xlpm.x)))</f>
        <v>Chordata</v>
      </c>
      <c r="P1208" s="46" t="str">
        <f>IF($I1208="","",_xlfn.LET(_xlpm.x,VLOOKUP($I1208,'2026-01-09_taxon-match'!$A$2:$N$81,8,FALSE),IF(_xlpm.x=0,"",_xlpm.x)))</f>
        <v>Ascidiacea</v>
      </c>
      <c r="Q1208" s="46" t="str">
        <f>IF($I1208="","",_xlfn.LET(_xlpm.x,VLOOKUP($I1208,'2026-01-09_taxon-match'!$A$2:$N$81,9,FALSE),IF(_xlpm.x=0,"",_xlpm.x)))</f>
        <v>Stolidobranchia</v>
      </c>
      <c r="R1208" s="46" t="str">
        <f>IF($I1208="","",_xlfn.LET(_xlpm.x,VLOOKUP($I1208,'2026-01-09_taxon-match'!$A$2:$N$81,10,FALSE),IF(_xlpm.x=0,"",_xlpm.x)))</f>
        <v>Molgulidae</v>
      </c>
      <c r="S1208" s="46" t="str">
        <f>IF($I1208="","",_xlfn.LET(_xlpm.x,VLOOKUP($I1208,'2026-01-09_taxon-match'!$A$2:$N$81,11,FALSE),IF(_xlpm.x=0,"",_xlpm.x)))</f>
        <v>Molgula</v>
      </c>
      <c r="T1208" s="46" t="str">
        <f>IF($I1208="","",_xlfn.LET(_xlpm.x,VLOOKUP($I1208,'2026-01-09_taxon-match'!$A$2:$N$81,13,FALSE),IF(_xlpm.x=0,"",_xlpm.x)))</f>
        <v/>
      </c>
      <c r="U1208" s="46">
        <v>1</v>
      </c>
      <c r="V1208" s="46" t="s">
        <v>58</v>
      </c>
      <c r="W1208" s="46" t="s">
        <v>28</v>
      </c>
      <c r="Y1208" s="46" t="str">
        <f>IF(V1208="","",_xlfn.LET(_xlpm.x,VLOOKUP(V1208,'Drop-down_menus'!$D$2:$E$13,2,FALSE),IF(_xlpm.x=0,"",_xlpm.x)))</f>
        <v>https://orcid.org/0000-0002-9708-1761</v>
      </c>
      <c r="Z1208" s="46" t="str">
        <f>IF(W1208="","",_xlfn.LET(_xlpm.x,VLOOKUP(W1208,'Drop-down_menus'!$D$2:$E$13,2,FALSE),IF(_xlpm.x=0,"",_xlpm.x)))</f>
        <v>https://orcid.org/0000-0002-9037-7623</v>
      </c>
      <c r="AA1208" s="46" t="str">
        <f>IF(X1208="","",_xlfn.LET(_xlpm.x,VLOOKUP(X1208,'Drop-down_menus'!$D$2:$E$13,2,FALSE),IF(_xlpm.x=0,"",_xlpm.x)))</f>
        <v/>
      </c>
      <c r="AB1208" s="14" t="s">
        <v>300</v>
      </c>
      <c r="AC1208" s="14" t="s">
        <v>508</v>
      </c>
      <c r="AE1208" s="46" t="s">
        <v>28</v>
      </c>
      <c r="AF1208" s="46" t="s">
        <v>42</v>
      </c>
      <c r="AG1208" s="46" t="str">
        <f>IF(AE1208="","",_xlfn.LET(_xlpm.x,VLOOKUP(AE1208,'Drop-down_menus'!$D$2:$E$13,2,FALSE),IF(_xlpm.x=0,"",_xlpm.x)))</f>
        <v>https://orcid.org/0000-0002-9037-7623</v>
      </c>
      <c r="AH1208" s="46" t="str">
        <f>IF(AF1208="","",_xlfn.LET(_xlpm.x,VLOOKUP(AF1208,'Drop-down_menus'!$D$2:$E$13,2,FALSE),IF(_xlpm.x=0,"",_xlpm.x)))</f>
        <v/>
      </c>
    </row>
    <row r="1209" spans="2:34" ht="15" customHeight="1">
      <c r="B1209" s="46">
        <v>1197</v>
      </c>
      <c r="C1209" s="46" t="s">
        <v>100</v>
      </c>
      <c r="D1209" s="46" t="b">
        <f>COUNTIF(Events!$B$2:$B$171, C1209) &gt; 0</f>
        <v>1</v>
      </c>
      <c r="E1209" s="46" t="s">
        <v>169</v>
      </c>
      <c r="F1209" s="46" t="s">
        <v>298</v>
      </c>
      <c r="G1209" s="46" t="s">
        <v>235</v>
      </c>
      <c r="I1209" s="46" t="s">
        <v>235</v>
      </c>
      <c r="J1209" s="46" t="str">
        <f>IF(I1209="","",_xlfn.LET(_xlpm.x,VLOOKUP(I1209,'2026-01-09_taxon-match'!$A$2:$N$81,4,FALSE),IF(_xlpm.x=0,"",_xlpm.x)))</f>
        <v>Molgula</v>
      </c>
      <c r="L1209" s="46" t="str">
        <f>IF(I1209="","",_xlfn.LET(_xlpm.x,VLOOKUP(I1209,'2026-01-09_taxon-match'!$A$2:$N$81,3,FALSE),IF(_xlpm.x=0,"",_xlpm.x)))</f>
        <v>urn:lsid:marinespecies.org:taxname:103509</v>
      </c>
      <c r="M1209" s="46" t="str">
        <f>IF($I1209="","",_xlfn.LET(_xlpm.x,VLOOKUP($I1209,'2026-01-09_taxon-match'!$A$2:$N$81,5,FALSE),IF(_xlpm.x=0,"",_xlpm.x)))</f>
        <v>Forbes, 1848</v>
      </c>
      <c r="N1209" s="46" t="str">
        <f>IF($I1209="","",_xlfn.LET(_xlpm.x,VLOOKUP($I1209,'2026-01-09_taxon-match'!$A$2:$N$81,6,FALSE),IF(_xlpm.x=0,"",_xlpm.x)))</f>
        <v>Animalia</v>
      </c>
      <c r="O1209" s="46" t="str">
        <f>IF($I1209="","",_xlfn.LET(_xlpm.x,VLOOKUP($I1209,'2026-01-09_taxon-match'!$A$2:$N$81,7,FALSE),IF(_xlpm.x=0,"",_xlpm.x)))</f>
        <v>Chordata</v>
      </c>
      <c r="P1209" s="46" t="str">
        <f>IF($I1209="","",_xlfn.LET(_xlpm.x,VLOOKUP($I1209,'2026-01-09_taxon-match'!$A$2:$N$81,8,FALSE),IF(_xlpm.x=0,"",_xlpm.x)))</f>
        <v>Ascidiacea</v>
      </c>
      <c r="Q1209" s="46" t="str">
        <f>IF($I1209="","",_xlfn.LET(_xlpm.x,VLOOKUP($I1209,'2026-01-09_taxon-match'!$A$2:$N$81,9,FALSE),IF(_xlpm.x=0,"",_xlpm.x)))</f>
        <v>Stolidobranchia</v>
      </c>
      <c r="R1209" s="46" t="str">
        <f>IF($I1209="","",_xlfn.LET(_xlpm.x,VLOOKUP($I1209,'2026-01-09_taxon-match'!$A$2:$N$81,10,FALSE),IF(_xlpm.x=0,"",_xlpm.x)))</f>
        <v>Molgulidae</v>
      </c>
      <c r="S1209" s="46" t="str">
        <f>IF($I1209="","",_xlfn.LET(_xlpm.x,VLOOKUP($I1209,'2026-01-09_taxon-match'!$A$2:$N$81,11,FALSE),IF(_xlpm.x=0,"",_xlpm.x)))</f>
        <v>Molgula</v>
      </c>
      <c r="T1209" s="46" t="str">
        <f>IF($I1209="","",_xlfn.LET(_xlpm.x,VLOOKUP($I1209,'2026-01-09_taxon-match'!$A$2:$N$81,13,FALSE),IF(_xlpm.x=0,"",_xlpm.x)))</f>
        <v/>
      </c>
      <c r="U1209" s="46">
        <v>1</v>
      </c>
      <c r="V1209" s="46" t="s">
        <v>58</v>
      </c>
      <c r="W1209" s="46" t="s">
        <v>28</v>
      </c>
      <c r="Y1209" s="46" t="str">
        <f>IF(V1209="","",_xlfn.LET(_xlpm.x,VLOOKUP(V1209,'Drop-down_menus'!$D$2:$E$13,2,FALSE),IF(_xlpm.x=0,"",_xlpm.x)))</f>
        <v>https://orcid.org/0000-0002-9708-1761</v>
      </c>
      <c r="Z1209" s="46" t="str">
        <f>IF(W1209="","",_xlfn.LET(_xlpm.x,VLOOKUP(W1209,'Drop-down_menus'!$D$2:$E$13,2,FALSE),IF(_xlpm.x=0,"",_xlpm.x)))</f>
        <v>https://orcid.org/0000-0002-9037-7623</v>
      </c>
      <c r="AA1209" s="46" t="str">
        <f>IF(X1209="","",_xlfn.LET(_xlpm.x,VLOOKUP(X1209,'Drop-down_menus'!$D$2:$E$13,2,FALSE),IF(_xlpm.x=0,"",_xlpm.x)))</f>
        <v/>
      </c>
      <c r="AB1209" s="14" t="s">
        <v>300</v>
      </c>
      <c r="AC1209" s="14" t="s">
        <v>508</v>
      </c>
      <c r="AE1209" s="46" t="s">
        <v>28</v>
      </c>
      <c r="AF1209" s="46" t="s">
        <v>42</v>
      </c>
      <c r="AG1209" s="46" t="str">
        <f>IF(AE1209="","",_xlfn.LET(_xlpm.x,VLOOKUP(AE1209,'Drop-down_menus'!$D$2:$E$13,2,FALSE),IF(_xlpm.x=0,"",_xlpm.x)))</f>
        <v>https://orcid.org/0000-0002-9037-7623</v>
      </c>
      <c r="AH1209" s="46" t="str">
        <f>IF(AF1209="","",_xlfn.LET(_xlpm.x,VLOOKUP(AF1209,'Drop-down_menus'!$D$2:$E$13,2,FALSE),IF(_xlpm.x=0,"",_xlpm.x)))</f>
        <v/>
      </c>
    </row>
    <row r="1210" spans="2:34" ht="15" customHeight="1">
      <c r="B1210" s="46">
        <v>1198</v>
      </c>
      <c r="C1210" s="46" t="s">
        <v>100</v>
      </c>
      <c r="D1210" s="46" t="b">
        <f>COUNTIF(Events!$B$2:$B$171, C1210) &gt; 0</f>
        <v>1</v>
      </c>
      <c r="E1210" s="46" t="s">
        <v>169</v>
      </c>
      <c r="F1210" s="46" t="s">
        <v>298</v>
      </c>
      <c r="G1210" s="46" t="s">
        <v>235</v>
      </c>
      <c r="I1210" s="46" t="s">
        <v>235</v>
      </c>
      <c r="J1210" s="46" t="str">
        <f>IF(I1210="","",_xlfn.LET(_xlpm.x,VLOOKUP(I1210,'2026-01-09_taxon-match'!$A$2:$N$81,4,FALSE),IF(_xlpm.x=0,"",_xlpm.x)))</f>
        <v>Molgula</v>
      </c>
      <c r="L1210" s="46" t="str">
        <f>IF(I1210="","",_xlfn.LET(_xlpm.x,VLOOKUP(I1210,'2026-01-09_taxon-match'!$A$2:$N$81,3,FALSE),IF(_xlpm.x=0,"",_xlpm.x)))</f>
        <v>urn:lsid:marinespecies.org:taxname:103509</v>
      </c>
      <c r="M1210" s="46" t="str">
        <f>IF($I1210="","",_xlfn.LET(_xlpm.x,VLOOKUP($I1210,'2026-01-09_taxon-match'!$A$2:$N$81,5,FALSE),IF(_xlpm.x=0,"",_xlpm.x)))</f>
        <v>Forbes, 1848</v>
      </c>
      <c r="N1210" s="46" t="str">
        <f>IF($I1210="","",_xlfn.LET(_xlpm.x,VLOOKUP($I1210,'2026-01-09_taxon-match'!$A$2:$N$81,6,FALSE),IF(_xlpm.x=0,"",_xlpm.x)))</f>
        <v>Animalia</v>
      </c>
      <c r="O1210" s="46" t="str">
        <f>IF($I1210="","",_xlfn.LET(_xlpm.x,VLOOKUP($I1210,'2026-01-09_taxon-match'!$A$2:$N$81,7,FALSE),IF(_xlpm.x=0,"",_xlpm.x)))</f>
        <v>Chordata</v>
      </c>
      <c r="P1210" s="46" t="str">
        <f>IF($I1210="","",_xlfn.LET(_xlpm.x,VLOOKUP($I1210,'2026-01-09_taxon-match'!$A$2:$N$81,8,FALSE),IF(_xlpm.x=0,"",_xlpm.x)))</f>
        <v>Ascidiacea</v>
      </c>
      <c r="Q1210" s="46" t="str">
        <f>IF($I1210="","",_xlfn.LET(_xlpm.x,VLOOKUP($I1210,'2026-01-09_taxon-match'!$A$2:$N$81,9,FALSE),IF(_xlpm.x=0,"",_xlpm.x)))</f>
        <v>Stolidobranchia</v>
      </c>
      <c r="R1210" s="46" t="str">
        <f>IF($I1210="","",_xlfn.LET(_xlpm.x,VLOOKUP($I1210,'2026-01-09_taxon-match'!$A$2:$N$81,10,FALSE),IF(_xlpm.x=0,"",_xlpm.x)))</f>
        <v>Molgulidae</v>
      </c>
      <c r="S1210" s="46" t="str">
        <f>IF($I1210="","",_xlfn.LET(_xlpm.x,VLOOKUP($I1210,'2026-01-09_taxon-match'!$A$2:$N$81,11,FALSE),IF(_xlpm.x=0,"",_xlpm.x)))</f>
        <v>Molgula</v>
      </c>
      <c r="T1210" s="46" t="str">
        <f>IF($I1210="","",_xlfn.LET(_xlpm.x,VLOOKUP($I1210,'2026-01-09_taxon-match'!$A$2:$N$81,13,FALSE),IF(_xlpm.x=0,"",_xlpm.x)))</f>
        <v/>
      </c>
      <c r="U1210" s="46">
        <v>1</v>
      </c>
      <c r="V1210" s="46" t="s">
        <v>58</v>
      </c>
      <c r="W1210" s="46" t="s">
        <v>28</v>
      </c>
      <c r="Y1210" s="46" t="str">
        <f>IF(V1210="","",_xlfn.LET(_xlpm.x,VLOOKUP(V1210,'Drop-down_menus'!$D$2:$E$13,2,FALSE),IF(_xlpm.x=0,"",_xlpm.x)))</f>
        <v>https://orcid.org/0000-0002-9708-1761</v>
      </c>
      <c r="Z1210" s="46" t="str">
        <f>IF(W1210="","",_xlfn.LET(_xlpm.x,VLOOKUP(W1210,'Drop-down_menus'!$D$2:$E$13,2,FALSE),IF(_xlpm.x=0,"",_xlpm.x)))</f>
        <v>https://orcid.org/0000-0002-9037-7623</v>
      </c>
      <c r="AA1210" s="46" t="str">
        <f>IF(X1210="","",_xlfn.LET(_xlpm.x,VLOOKUP(X1210,'Drop-down_menus'!$D$2:$E$13,2,FALSE),IF(_xlpm.x=0,"",_xlpm.x)))</f>
        <v/>
      </c>
      <c r="AB1210" s="14" t="s">
        <v>300</v>
      </c>
      <c r="AC1210" s="14" t="s">
        <v>508</v>
      </c>
      <c r="AE1210" s="46" t="s">
        <v>28</v>
      </c>
      <c r="AF1210" s="46" t="s">
        <v>42</v>
      </c>
      <c r="AG1210" s="46" t="str">
        <f>IF(AE1210="","",_xlfn.LET(_xlpm.x,VLOOKUP(AE1210,'Drop-down_menus'!$D$2:$E$13,2,FALSE),IF(_xlpm.x=0,"",_xlpm.x)))</f>
        <v>https://orcid.org/0000-0002-9037-7623</v>
      </c>
      <c r="AH1210" s="46" t="str">
        <f>IF(AF1210="","",_xlfn.LET(_xlpm.x,VLOOKUP(AF1210,'Drop-down_menus'!$D$2:$E$13,2,FALSE),IF(_xlpm.x=0,"",_xlpm.x)))</f>
        <v/>
      </c>
    </row>
    <row r="1211" spans="2:34" ht="15" customHeight="1">
      <c r="B1211" s="46">
        <v>1199</v>
      </c>
      <c r="C1211" s="46" t="s">
        <v>100</v>
      </c>
      <c r="D1211" s="46" t="b">
        <f>COUNTIF(Events!$B$2:$B$171, C1211) &gt; 0</f>
        <v>1</v>
      </c>
      <c r="E1211" s="46" t="s">
        <v>169</v>
      </c>
      <c r="F1211" s="46" t="s">
        <v>298</v>
      </c>
      <c r="G1211" s="46" t="s">
        <v>272</v>
      </c>
      <c r="I1211" s="46" t="s">
        <v>315</v>
      </c>
      <c r="J1211" s="46" t="str">
        <f>IF(I1211="","",_xlfn.LET(_xlpm.x,VLOOKUP(I1211,'2026-01-09_taxon-match'!$A$2:$N$81,4,FALSE),IF(_xlpm.x=0,"",_xlpm.x)))</f>
        <v>Cnemidocarpa verrucosa</v>
      </c>
      <c r="L1211" s="46" t="str">
        <f>IF(I1211="","",_xlfn.LET(_xlpm.x,VLOOKUP(I1211,'2026-01-09_taxon-match'!$A$2:$N$81,3,FALSE),IF(_xlpm.x=0,"",_xlpm.x)))</f>
        <v>urn:lsid:marinespecies.org:taxname:173893</v>
      </c>
      <c r="M1211" s="46" t="str">
        <f>IF($I1211="","",_xlfn.LET(_xlpm.x,VLOOKUP($I1211,'2026-01-09_taxon-match'!$A$2:$N$81,5,FALSE),IF(_xlpm.x=0,"",_xlpm.x)))</f>
        <v>(Lesson, 1830)</v>
      </c>
      <c r="N1211" s="46" t="str">
        <f>IF($I1211="","",_xlfn.LET(_xlpm.x,VLOOKUP($I1211,'2026-01-09_taxon-match'!$A$2:$N$81,6,FALSE),IF(_xlpm.x=0,"",_xlpm.x)))</f>
        <v>Animalia</v>
      </c>
      <c r="O1211" s="46" t="str">
        <f>IF($I1211="","",_xlfn.LET(_xlpm.x,VLOOKUP($I1211,'2026-01-09_taxon-match'!$A$2:$N$81,7,FALSE),IF(_xlpm.x=0,"",_xlpm.x)))</f>
        <v>Chordata</v>
      </c>
      <c r="P1211" s="46" t="str">
        <f>IF($I1211="","",_xlfn.LET(_xlpm.x,VLOOKUP($I1211,'2026-01-09_taxon-match'!$A$2:$N$81,8,FALSE),IF(_xlpm.x=0,"",_xlpm.x)))</f>
        <v>Ascidiacea</v>
      </c>
      <c r="Q1211" s="46" t="str">
        <f>IF($I1211="","",_xlfn.LET(_xlpm.x,VLOOKUP($I1211,'2026-01-09_taxon-match'!$A$2:$N$81,9,FALSE),IF(_xlpm.x=0,"",_xlpm.x)))</f>
        <v>Stolidobranchia</v>
      </c>
      <c r="R1211" s="46" t="str">
        <f>IF($I1211="","",_xlfn.LET(_xlpm.x,VLOOKUP($I1211,'2026-01-09_taxon-match'!$A$2:$N$81,10,FALSE),IF(_xlpm.x=0,"",_xlpm.x)))</f>
        <v>Styelidae</v>
      </c>
      <c r="S1211" s="46" t="str">
        <f>IF($I1211="","",_xlfn.LET(_xlpm.x,VLOOKUP($I1211,'2026-01-09_taxon-match'!$A$2:$N$81,11,FALSE),IF(_xlpm.x=0,"",_xlpm.x)))</f>
        <v>Cnemidocarpa</v>
      </c>
      <c r="T1211" s="46" t="str">
        <f>IF($I1211="","",_xlfn.LET(_xlpm.x,VLOOKUP($I1211,'2026-01-09_taxon-match'!$A$2:$N$81,13,FALSE),IF(_xlpm.x=0,"",_xlpm.x)))</f>
        <v>verrucosa</v>
      </c>
      <c r="U1211" s="46">
        <v>1</v>
      </c>
      <c r="V1211" s="46" t="s">
        <v>58</v>
      </c>
      <c r="W1211" s="46" t="s">
        <v>28</v>
      </c>
      <c r="Y1211" s="46" t="str">
        <f>IF(V1211="","",_xlfn.LET(_xlpm.x,VLOOKUP(V1211,'Drop-down_menus'!$D$2:$E$13,2,FALSE),IF(_xlpm.x=0,"",_xlpm.x)))</f>
        <v>https://orcid.org/0000-0002-9708-1761</v>
      </c>
      <c r="Z1211" s="46" t="str">
        <f>IF(W1211="","",_xlfn.LET(_xlpm.x,VLOOKUP(W1211,'Drop-down_menus'!$D$2:$E$13,2,FALSE),IF(_xlpm.x=0,"",_xlpm.x)))</f>
        <v>https://orcid.org/0000-0002-9037-7623</v>
      </c>
      <c r="AA1211" s="46" t="str">
        <f>IF(X1211="","",_xlfn.LET(_xlpm.x,VLOOKUP(X1211,'Drop-down_menus'!$D$2:$E$13,2,FALSE),IF(_xlpm.x=0,"",_xlpm.x)))</f>
        <v/>
      </c>
      <c r="AB1211" s="14" t="s">
        <v>300</v>
      </c>
      <c r="AC1211" s="14" t="s">
        <v>508</v>
      </c>
      <c r="AE1211" s="46" t="s">
        <v>28</v>
      </c>
      <c r="AF1211" s="46" t="s">
        <v>42</v>
      </c>
      <c r="AG1211" s="46" t="str">
        <f>IF(AE1211="","",_xlfn.LET(_xlpm.x,VLOOKUP(AE1211,'Drop-down_menus'!$D$2:$E$13,2,FALSE),IF(_xlpm.x=0,"",_xlpm.x)))</f>
        <v>https://orcid.org/0000-0002-9037-7623</v>
      </c>
      <c r="AH1211" s="46" t="str">
        <f>IF(AF1211="","",_xlfn.LET(_xlpm.x,VLOOKUP(AF1211,'Drop-down_menus'!$D$2:$E$13,2,FALSE),IF(_xlpm.x=0,"",_xlpm.x)))</f>
        <v/>
      </c>
    </row>
    <row r="1212" spans="2:34" ht="15" customHeight="1">
      <c r="B1212" s="46">
        <v>1200</v>
      </c>
      <c r="C1212" s="46" t="s">
        <v>100</v>
      </c>
      <c r="D1212" s="46" t="b">
        <f>COUNTIF(Events!$B$2:$B$171, C1212) &gt; 0</f>
        <v>1</v>
      </c>
      <c r="E1212" s="46" t="s">
        <v>169</v>
      </c>
      <c r="F1212" s="46" t="s">
        <v>298</v>
      </c>
      <c r="G1212" s="46" t="s">
        <v>272</v>
      </c>
      <c r="I1212" s="46" t="s">
        <v>315</v>
      </c>
      <c r="J1212" s="46" t="str">
        <f>IF(I1212="","",_xlfn.LET(_xlpm.x,VLOOKUP(I1212,'2026-01-09_taxon-match'!$A$2:$N$81,4,FALSE),IF(_xlpm.x=0,"",_xlpm.x)))</f>
        <v>Cnemidocarpa verrucosa</v>
      </c>
      <c r="L1212" s="46" t="str">
        <f>IF(I1212="","",_xlfn.LET(_xlpm.x,VLOOKUP(I1212,'2026-01-09_taxon-match'!$A$2:$N$81,3,FALSE),IF(_xlpm.x=0,"",_xlpm.x)))</f>
        <v>urn:lsid:marinespecies.org:taxname:173893</v>
      </c>
      <c r="M1212" s="46" t="str">
        <f>IF($I1212="","",_xlfn.LET(_xlpm.x,VLOOKUP($I1212,'2026-01-09_taxon-match'!$A$2:$N$81,5,FALSE),IF(_xlpm.x=0,"",_xlpm.x)))</f>
        <v>(Lesson, 1830)</v>
      </c>
      <c r="N1212" s="46" t="str">
        <f>IF($I1212="","",_xlfn.LET(_xlpm.x,VLOOKUP($I1212,'2026-01-09_taxon-match'!$A$2:$N$81,6,FALSE),IF(_xlpm.x=0,"",_xlpm.x)))</f>
        <v>Animalia</v>
      </c>
      <c r="O1212" s="46" t="str">
        <f>IF($I1212="","",_xlfn.LET(_xlpm.x,VLOOKUP($I1212,'2026-01-09_taxon-match'!$A$2:$N$81,7,FALSE),IF(_xlpm.x=0,"",_xlpm.x)))</f>
        <v>Chordata</v>
      </c>
      <c r="P1212" s="46" t="str">
        <f>IF($I1212="","",_xlfn.LET(_xlpm.x,VLOOKUP($I1212,'2026-01-09_taxon-match'!$A$2:$N$81,8,FALSE),IF(_xlpm.x=0,"",_xlpm.x)))</f>
        <v>Ascidiacea</v>
      </c>
      <c r="Q1212" s="46" t="str">
        <f>IF($I1212="","",_xlfn.LET(_xlpm.x,VLOOKUP($I1212,'2026-01-09_taxon-match'!$A$2:$N$81,9,FALSE),IF(_xlpm.x=0,"",_xlpm.x)))</f>
        <v>Stolidobranchia</v>
      </c>
      <c r="R1212" s="46" t="str">
        <f>IF($I1212="","",_xlfn.LET(_xlpm.x,VLOOKUP($I1212,'2026-01-09_taxon-match'!$A$2:$N$81,10,FALSE),IF(_xlpm.x=0,"",_xlpm.x)))</f>
        <v>Styelidae</v>
      </c>
      <c r="S1212" s="46" t="str">
        <f>IF($I1212="","",_xlfn.LET(_xlpm.x,VLOOKUP($I1212,'2026-01-09_taxon-match'!$A$2:$N$81,11,FALSE),IF(_xlpm.x=0,"",_xlpm.x)))</f>
        <v>Cnemidocarpa</v>
      </c>
      <c r="T1212" s="46" t="str">
        <f>IF($I1212="","",_xlfn.LET(_xlpm.x,VLOOKUP($I1212,'2026-01-09_taxon-match'!$A$2:$N$81,13,FALSE),IF(_xlpm.x=0,"",_xlpm.x)))</f>
        <v>verrucosa</v>
      </c>
      <c r="U1212" s="46">
        <v>1</v>
      </c>
      <c r="V1212" s="46" t="s">
        <v>58</v>
      </c>
      <c r="W1212" s="46" t="s">
        <v>28</v>
      </c>
      <c r="Y1212" s="46" t="str">
        <f>IF(V1212="","",_xlfn.LET(_xlpm.x,VLOOKUP(V1212,'Drop-down_menus'!$D$2:$E$13,2,FALSE),IF(_xlpm.x=0,"",_xlpm.x)))</f>
        <v>https://orcid.org/0000-0002-9708-1761</v>
      </c>
      <c r="Z1212" s="46" t="str">
        <f>IF(W1212="","",_xlfn.LET(_xlpm.x,VLOOKUP(W1212,'Drop-down_menus'!$D$2:$E$13,2,FALSE),IF(_xlpm.x=0,"",_xlpm.x)))</f>
        <v>https://orcid.org/0000-0002-9037-7623</v>
      </c>
      <c r="AA1212" s="46" t="str">
        <f>IF(X1212="","",_xlfn.LET(_xlpm.x,VLOOKUP(X1212,'Drop-down_menus'!$D$2:$E$13,2,FALSE),IF(_xlpm.x=0,"",_xlpm.x)))</f>
        <v/>
      </c>
      <c r="AB1212" s="14" t="s">
        <v>300</v>
      </c>
      <c r="AC1212" s="14" t="s">
        <v>508</v>
      </c>
      <c r="AE1212" s="46" t="s">
        <v>28</v>
      </c>
      <c r="AF1212" s="46" t="s">
        <v>42</v>
      </c>
      <c r="AG1212" s="46" t="str">
        <f>IF(AE1212="","",_xlfn.LET(_xlpm.x,VLOOKUP(AE1212,'Drop-down_menus'!$D$2:$E$13,2,FALSE),IF(_xlpm.x=0,"",_xlpm.x)))</f>
        <v>https://orcid.org/0000-0002-9037-7623</v>
      </c>
      <c r="AH1212" s="46" t="str">
        <f>IF(AF1212="","",_xlfn.LET(_xlpm.x,VLOOKUP(AF1212,'Drop-down_menus'!$D$2:$E$13,2,FALSE),IF(_xlpm.x=0,"",_xlpm.x)))</f>
        <v/>
      </c>
    </row>
    <row r="1213" spans="2:34" ht="15" customHeight="1">
      <c r="B1213" s="46">
        <v>1201</v>
      </c>
      <c r="C1213" s="46" t="s">
        <v>100</v>
      </c>
      <c r="D1213" s="46" t="b">
        <f>COUNTIF(Events!$B$2:$B$171, C1213) &gt; 0</f>
        <v>1</v>
      </c>
      <c r="E1213" s="46" t="s">
        <v>169</v>
      </c>
      <c r="F1213" s="46" t="s">
        <v>298</v>
      </c>
      <c r="G1213" s="46" t="s">
        <v>272</v>
      </c>
      <c r="I1213" s="46" t="s">
        <v>315</v>
      </c>
      <c r="J1213" s="46" t="str">
        <f>IF(I1213="","",_xlfn.LET(_xlpm.x,VLOOKUP(I1213,'2026-01-09_taxon-match'!$A$2:$N$81,4,FALSE),IF(_xlpm.x=0,"",_xlpm.x)))</f>
        <v>Cnemidocarpa verrucosa</v>
      </c>
      <c r="L1213" s="46" t="str">
        <f>IF(I1213="","",_xlfn.LET(_xlpm.x,VLOOKUP(I1213,'2026-01-09_taxon-match'!$A$2:$N$81,3,FALSE),IF(_xlpm.x=0,"",_xlpm.x)))</f>
        <v>urn:lsid:marinespecies.org:taxname:173893</v>
      </c>
      <c r="M1213" s="46" t="str">
        <f>IF($I1213="","",_xlfn.LET(_xlpm.x,VLOOKUP($I1213,'2026-01-09_taxon-match'!$A$2:$N$81,5,FALSE),IF(_xlpm.x=0,"",_xlpm.x)))</f>
        <v>(Lesson, 1830)</v>
      </c>
      <c r="N1213" s="46" t="str">
        <f>IF($I1213="","",_xlfn.LET(_xlpm.x,VLOOKUP($I1213,'2026-01-09_taxon-match'!$A$2:$N$81,6,FALSE),IF(_xlpm.x=0,"",_xlpm.x)))</f>
        <v>Animalia</v>
      </c>
      <c r="O1213" s="46" t="str">
        <f>IF($I1213="","",_xlfn.LET(_xlpm.x,VLOOKUP($I1213,'2026-01-09_taxon-match'!$A$2:$N$81,7,FALSE),IF(_xlpm.x=0,"",_xlpm.x)))</f>
        <v>Chordata</v>
      </c>
      <c r="P1213" s="46" t="str">
        <f>IF($I1213="","",_xlfn.LET(_xlpm.x,VLOOKUP($I1213,'2026-01-09_taxon-match'!$A$2:$N$81,8,FALSE),IF(_xlpm.x=0,"",_xlpm.x)))</f>
        <v>Ascidiacea</v>
      </c>
      <c r="Q1213" s="46" t="str">
        <f>IF($I1213="","",_xlfn.LET(_xlpm.x,VLOOKUP($I1213,'2026-01-09_taxon-match'!$A$2:$N$81,9,FALSE),IF(_xlpm.x=0,"",_xlpm.x)))</f>
        <v>Stolidobranchia</v>
      </c>
      <c r="R1213" s="46" t="str">
        <f>IF($I1213="","",_xlfn.LET(_xlpm.x,VLOOKUP($I1213,'2026-01-09_taxon-match'!$A$2:$N$81,10,FALSE),IF(_xlpm.x=0,"",_xlpm.x)))</f>
        <v>Styelidae</v>
      </c>
      <c r="S1213" s="46" t="str">
        <f>IF($I1213="","",_xlfn.LET(_xlpm.x,VLOOKUP($I1213,'2026-01-09_taxon-match'!$A$2:$N$81,11,FALSE),IF(_xlpm.x=0,"",_xlpm.x)))</f>
        <v>Cnemidocarpa</v>
      </c>
      <c r="T1213" s="46" t="str">
        <f>IF($I1213="","",_xlfn.LET(_xlpm.x,VLOOKUP($I1213,'2026-01-09_taxon-match'!$A$2:$N$81,13,FALSE),IF(_xlpm.x=0,"",_xlpm.x)))</f>
        <v>verrucosa</v>
      </c>
      <c r="U1213" s="46">
        <v>1</v>
      </c>
      <c r="V1213" s="46" t="s">
        <v>58</v>
      </c>
      <c r="W1213" s="46" t="s">
        <v>28</v>
      </c>
      <c r="Y1213" s="46" t="str">
        <f>IF(V1213="","",_xlfn.LET(_xlpm.x,VLOOKUP(V1213,'Drop-down_menus'!$D$2:$E$13,2,FALSE),IF(_xlpm.x=0,"",_xlpm.x)))</f>
        <v>https://orcid.org/0000-0002-9708-1761</v>
      </c>
      <c r="Z1213" s="46" t="str">
        <f>IF(W1213="","",_xlfn.LET(_xlpm.x,VLOOKUP(W1213,'Drop-down_menus'!$D$2:$E$13,2,FALSE),IF(_xlpm.x=0,"",_xlpm.x)))</f>
        <v>https://orcid.org/0000-0002-9037-7623</v>
      </c>
      <c r="AA1213" s="46" t="str">
        <f>IF(X1213="","",_xlfn.LET(_xlpm.x,VLOOKUP(X1213,'Drop-down_menus'!$D$2:$E$13,2,FALSE),IF(_xlpm.x=0,"",_xlpm.x)))</f>
        <v/>
      </c>
      <c r="AB1213" s="14" t="s">
        <v>300</v>
      </c>
      <c r="AC1213" s="14" t="s">
        <v>508</v>
      </c>
      <c r="AE1213" s="46" t="s">
        <v>28</v>
      </c>
      <c r="AF1213" s="46" t="s">
        <v>42</v>
      </c>
      <c r="AG1213" s="46" t="str">
        <f>IF(AE1213="","",_xlfn.LET(_xlpm.x,VLOOKUP(AE1213,'Drop-down_menus'!$D$2:$E$13,2,FALSE),IF(_xlpm.x=0,"",_xlpm.x)))</f>
        <v>https://orcid.org/0000-0002-9037-7623</v>
      </c>
      <c r="AH1213" s="46" t="str">
        <f>IF(AF1213="","",_xlfn.LET(_xlpm.x,VLOOKUP(AF1213,'Drop-down_menus'!$D$2:$E$13,2,FALSE),IF(_xlpm.x=0,"",_xlpm.x)))</f>
        <v/>
      </c>
    </row>
    <row r="1214" spans="2:34" ht="15" customHeight="1">
      <c r="B1214" s="46">
        <v>1202</v>
      </c>
      <c r="C1214" s="46" t="s">
        <v>100</v>
      </c>
      <c r="D1214" s="46" t="b">
        <f>COUNTIF(Events!$B$2:$B$171, C1214) &gt; 0</f>
        <v>1</v>
      </c>
      <c r="E1214" s="46" t="s">
        <v>169</v>
      </c>
      <c r="F1214" s="46" t="s">
        <v>298</v>
      </c>
      <c r="G1214" s="46" t="s">
        <v>272</v>
      </c>
      <c r="I1214" s="46" t="s">
        <v>315</v>
      </c>
      <c r="J1214" s="46" t="str">
        <f>IF(I1214="","",_xlfn.LET(_xlpm.x,VLOOKUP(I1214,'2026-01-09_taxon-match'!$A$2:$N$81,4,FALSE),IF(_xlpm.x=0,"",_xlpm.x)))</f>
        <v>Cnemidocarpa verrucosa</v>
      </c>
      <c r="L1214" s="46" t="str">
        <f>IF(I1214="","",_xlfn.LET(_xlpm.x,VLOOKUP(I1214,'2026-01-09_taxon-match'!$A$2:$N$81,3,FALSE),IF(_xlpm.x=0,"",_xlpm.x)))</f>
        <v>urn:lsid:marinespecies.org:taxname:173893</v>
      </c>
      <c r="M1214" s="46" t="str">
        <f>IF($I1214="","",_xlfn.LET(_xlpm.x,VLOOKUP($I1214,'2026-01-09_taxon-match'!$A$2:$N$81,5,FALSE),IF(_xlpm.x=0,"",_xlpm.x)))</f>
        <v>(Lesson, 1830)</v>
      </c>
      <c r="N1214" s="46" t="str">
        <f>IF($I1214="","",_xlfn.LET(_xlpm.x,VLOOKUP($I1214,'2026-01-09_taxon-match'!$A$2:$N$81,6,FALSE),IF(_xlpm.x=0,"",_xlpm.x)))</f>
        <v>Animalia</v>
      </c>
      <c r="O1214" s="46" t="str">
        <f>IF($I1214="","",_xlfn.LET(_xlpm.x,VLOOKUP($I1214,'2026-01-09_taxon-match'!$A$2:$N$81,7,FALSE),IF(_xlpm.x=0,"",_xlpm.x)))</f>
        <v>Chordata</v>
      </c>
      <c r="P1214" s="46" t="str">
        <f>IF($I1214="","",_xlfn.LET(_xlpm.x,VLOOKUP($I1214,'2026-01-09_taxon-match'!$A$2:$N$81,8,FALSE),IF(_xlpm.x=0,"",_xlpm.x)))</f>
        <v>Ascidiacea</v>
      </c>
      <c r="Q1214" s="46" t="str">
        <f>IF($I1214="","",_xlfn.LET(_xlpm.x,VLOOKUP($I1214,'2026-01-09_taxon-match'!$A$2:$N$81,9,FALSE),IF(_xlpm.x=0,"",_xlpm.x)))</f>
        <v>Stolidobranchia</v>
      </c>
      <c r="R1214" s="46" t="str">
        <f>IF($I1214="","",_xlfn.LET(_xlpm.x,VLOOKUP($I1214,'2026-01-09_taxon-match'!$A$2:$N$81,10,FALSE),IF(_xlpm.x=0,"",_xlpm.x)))</f>
        <v>Styelidae</v>
      </c>
      <c r="S1214" s="46" t="str">
        <f>IF($I1214="","",_xlfn.LET(_xlpm.x,VLOOKUP($I1214,'2026-01-09_taxon-match'!$A$2:$N$81,11,FALSE),IF(_xlpm.x=0,"",_xlpm.x)))</f>
        <v>Cnemidocarpa</v>
      </c>
      <c r="T1214" s="46" t="str">
        <f>IF($I1214="","",_xlfn.LET(_xlpm.x,VLOOKUP($I1214,'2026-01-09_taxon-match'!$A$2:$N$81,13,FALSE),IF(_xlpm.x=0,"",_xlpm.x)))</f>
        <v>verrucosa</v>
      </c>
      <c r="U1214" s="46">
        <v>1</v>
      </c>
      <c r="V1214" s="46" t="s">
        <v>58</v>
      </c>
      <c r="W1214" s="46" t="s">
        <v>28</v>
      </c>
      <c r="Y1214" s="46" t="str">
        <f>IF(V1214="","",_xlfn.LET(_xlpm.x,VLOOKUP(V1214,'Drop-down_menus'!$D$2:$E$13,2,FALSE),IF(_xlpm.x=0,"",_xlpm.x)))</f>
        <v>https://orcid.org/0000-0002-9708-1761</v>
      </c>
      <c r="Z1214" s="46" t="str">
        <f>IF(W1214="","",_xlfn.LET(_xlpm.x,VLOOKUP(W1214,'Drop-down_menus'!$D$2:$E$13,2,FALSE),IF(_xlpm.x=0,"",_xlpm.x)))</f>
        <v>https://orcid.org/0000-0002-9037-7623</v>
      </c>
      <c r="AA1214" s="46" t="str">
        <f>IF(X1214="","",_xlfn.LET(_xlpm.x,VLOOKUP(X1214,'Drop-down_menus'!$D$2:$E$13,2,FALSE),IF(_xlpm.x=0,"",_xlpm.x)))</f>
        <v/>
      </c>
      <c r="AB1214" s="14" t="s">
        <v>300</v>
      </c>
      <c r="AC1214" s="14" t="s">
        <v>508</v>
      </c>
      <c r="AE1214" s="46" t="s">
        <v>28</v>
      </c>
      <c r="AF1214" s="46" t="s">
        <v>42</v>
      </c>
      <c r="AG1214" s="46" t="str">
        <f>IF(AE1214="","",_xlfn.LET(_xlpm.x,VLOOKUP(AE1214,'Drop-down_menus'!$D$2:$E$13,2,FALSE),IF(_xlpm.x=0,"",_xlpm.x)))</f>
        <v>https://orcid.org/0000-0002-9037-7623</v>
      </c>
      <c r="AH1214" s="46" t="str">
        <f>IF(AF1214="","",_xlfn.LET(_xlpm.x,VLOOKUP(AF1214,'Drop-down_menus'!$D$2:$E$13,2,FALSE),IF(_xlpm.x=0,"",_xlpm.x)))</f>
        <v/>
      </c>
    </row>
    <row r="1215" spans="2:34" ht="15" customHeight="1">
      <c r="B1215" s="46">
        <v>1203</v>
      </c>
      <c r="C1215" s="46" t="s">
        <v>100</v>
      </c>
      <c r="D1215" s="46" t="b">
        <f>COUNTIF(Events!$B$2:$B$171, C1215) &gt; 0</f>
        <v>1</v>
      </c>
      <c r="E1215" s="46" t="s">
        <v>169</v>
      </c>
      <c r="F1215" s="46" t="s">
        <v>298</v>
      </c>
      <c r="G1215" s="46" t="s">
        <v>272</v>
      </c>
      <c r="I1215" s="46" t="s">
        <v>315</v>
      </c>
      <c r="J1215" s="46" t="str">
        <f>IF(I1215="","",_xlfn.LET(_xlpm.x,VLOOKUP(I1215,'2026-01-09_taxon-match'!$A$2:$N$81,4,FALSE),IF(_xlpm.x=0,"",_xlpm.x)))</f>
        <v>Cnemidocarpa verrucosa</v>
      </c>
      <c r="L1215" s="46" t="str">
        <f>IF(I1215="","",_xlfn.LET(_xlpm.x,VLOOKUP(I1215,'2026-01-09_taxon-match'!$A$2:$N$81,3,FALSE),IF(_xlpm.x=0,"",_xlpm.x)))</f>
        <v>urn:lsid:marinespecies.org:taxname:173893</v>
      </c>
      <c r="M1215" s="46" t="str">
        <f>IF($I1215="","",_xlfn.LET(_xlpm.x,VLOOKUP($I1215,'2026-01-09_taxon-match'!$A$2:$N$81,5,FALSE),IF(_xlpm.x=0,"",_xlpm.x)))</f>
        <v>(Lesson, 1830)</v>
      </c>
      <c r="N1215" s="46" t="str">
        <f>IF($I1215="","",_xlfn.LET(_xlpm.x,VLOOKUP($I1215,'2026-01-09_taxon-match'!$A$2:$N$81,6,FALSE),IF(_xlpm.x=0,"",_xlpm.x)))</f>
        <v>Animalia</v>
      </c>
      <c r="O1215" s="46" t="str">
        <f>IF($I1215="","",_xlfn.LET(_xlpm.x,VLOOKUP($I1215,'2026-01-09_taxon-match'!$A$2:$N$81,7,FALSE),IF(_xlpm.x=0,"",_xlpm.x)))</f>
        <v>Chordata</v>
      </c>
      <c r="P1215" s="46" t="str">
        <f>IF($I1215="","",_xlfn.LET(_xlpm.x,VLOOKUP($I1215,'2026-01-09_taxon-match'!$A$2:$N$81,8,FALSE),IF(_xlpm.x=0,"",_xlpm.x)))</f>
        <v>Ascidiacea</v>
      </c>
      <c r="Q1215" s="46" t="str">
        <f>IF($I1215="","",_xlfn.LET(_xlpm.x,VLOOKUP($I1215,'2026-01-09_taxon-match'!$A$2:$N$81,9,FALSE),IF(_xlpm.x=0,"",_xlpm.x)))</f>
        <v>Stolidobranchia</v>
      </c>
      <c r="R1215" s="46" t="str">
        <f>IF($I1215="","",_xlfn.LET(_xlpm.x,VLOOKUP($I1215,'2026-01-09_taxon-match'!$A$2:$N$81,10,FALSE),IF(_xlpm.x=0,"",_xlpm.x)))</f>
        <v>Styelidae</v>
      </c>
      <c r="S1215" s="46" t="str">
        <f>IF($I1215="","",_xlfn.LET(_xlpm.x,VLOOKUP($I1215,'2026-01-09_taxon-match'!$A$2:$N$81,11,FALSE),IF(_xlpm.x=0,"",_xlpm.x)))</f>
        <v>Cnemidocarpa</v>
      </c>
      <c r="T1215" s="46" t="str">
        <f>IF($I1215="","",_xlfn.LET(_xlpm.x,VLOOKUP($I1215,'2026-01-09_taxon-match'!$A$2:$N$81,13,FALSE),IF(_xlpm.x=0,"",_xlpm.x)))</f>
        <v>verrucosa</v>
      </c>
      <c r="U1215" s="46">
        <v>1</v>
      </c>
      <c r="V1215" s="46" t="s">
        <v>58</v>
      </c>
      <c r="W1215" s="46" t="s">
        <v>28</v>
      </c>
      <c r="Y1215" s="46" t="str">
        <f>IF(V1215="","",_xlfn.LET(_xlpm.x,VLOOKUP(V1215,'Drop-down_menus'!$D$2:$E$13,2,FALSE),IF(_xlpm.x=0,"",_xlpm.x)))</f>
        <v>https://orcid.org/0000-0002-9708-1761</v>
      </c>
      <c r="Z1215" s="46" t="str">
        <f>IF(W1215="","",_xlfn.LET(_xlpm.x,VLOOKUP(W1215,'Drop-down_menus'!$D$2:$E$13,2,FALSE),IF(_xlpm.x=0,"",_xlpm.x)))</f>
        <v>https://orcid.org/0000-0002-9037-7623</v>
      </c>
      <c r="AA1215" s="46" t="str">
        <f>IF(X1215="","",_xlfn.LET(_xlpm.x,VLOOKUP(X1215,'Drop-down_menus'!$D$2:$E$13,2,FALSE),IF(_xlpm.x=0,"",_xlpm.x)))</f>
        <v/>
      </c>
      <c r="AB1215" s="14" t="s">
        <v>300</v>
      </c>
      <c r="AC1215" s="14" t="s">
        <v>508</v>
      </c>
      <c r="AE1215" s="46" t="s">
        <v>28</v>
      </c>
      <c r="AF1215" s="46" t="s">
        <v>42</v>
      </c>
      <c r="AG1215" s="46" t="str">
        <f>IF(AE1215="","",_xlfn.LET(_xlpm.x,VLOOKUP(AE1215,'Drop-down_menus'!$D$2:$E$13,2,FALSE),IF(_xlpm.x=0,"",_xlpm.x)))</f>
        <v>https://orcid.org/0000-0002-9037-7623</v>
      </c>
      <c r="AH1215" s="46" t="str">
        <f>IF(AF1215="","",_xlfn.LET(_xlpm.x,VLOOKUP(AF1215,'Drop-down_menus'!$D$2:$E$13,2,FALSE),IF(_xlpm.x=0,"",_xlpm.x)))</f>
        <v/>
      </c>
    </row>
    <row r="1216" spans="2:34" ht="15" customHeight="1">
      <c r="B1216" s="46">
        <v>1204</v>
      </c>
      <c r="C1216" s="46" t="s">
        <v>100</v>
      </c>
      <c r="D1216" s="46" t="b">
        <f>COUNTIF(Events!$B$2:$B$171, C1216) &gt; 0</f>
        <v>1</v>
      </c>
      <c r="E1216" s="46" t="s">
        <v>169</v>
      </c>
      <c r="F1216" s="46" t="s">
        <v>298</v>
      </c>
      <c r="G1216" s="46" t="s">
        <v>272</v>
      </c>
      <c r="I1216" s="46" t="s">
        <v>315</v>
      </c>
      <c r="J1216" s="46" t="str">
        <f>IF(I1216="","",_xlfn.LET(_xlpm.x,VLOOKUP(I1216,'2026-01-09_taxon-match'!$A$2:$N$81,4,FALSE),IF(_xlpm.x=0,"",_xlpm.x)))</f>
        <v>Cnemidocarpa verrucosa</v>
      </c>
      <c r="L1216" s="46" t="str">
        <f>IF(I1216="","",_xlfn.LET(_xlpm.x,VLOOKUP(I1216,'2026-01-09_taxon-match'!$A$2:$N$81,3,FALSE),IF(_xlpm.x=0,"",_xlpm.x)))</f>
        <v>urn:lsid:marinespecies.org:taxname:173893</v>
      </c>
      <c r="M1216" s="46" t="str">
        <f>IF($I1216="","",_xlfn.LET(_xlpm.x,VLOOKUP($I1216,'2026-01-09_taxon-match'!$A$2:$N$81,5,FALSE),IF(_xlpm.x=0,"",_xlpm.x)))</f>
        <v>(Lesson, 1830)</v>
      </c>
      <c r="N1216" s="46" t="str">
        <f>IF($I1216="","",_xlfn.LET(_xlpm.x,VLOOKUP($I1216,'2026-01-09_taxon-match'!$A$2:$N$81,6,FALSE),IF(_xlpm.x=0,"",_xlpm.x)))</f>
        <v>Animalia</v>
      </c>
      <c r="O1216" s="46" t="str">
        <f>IF($I1216="","",_xlfn.LET(_xlpm.x,VLOOKUP($I1216,'2026-01-09_taxon-match'!$A$2:$N$81,7,FALSE),IF(_xlpm.x=0,"",_xlpm.x)))</f>
        <v>Chordata</v>
      </c>
      <c r="P1216" s="46" t="str">
        <f>IF($I1216="","",_xlfn.LET(_xlpm.x,VLOOKUP($I1216,'2026-01-09_taxon-match'!$A$2:$N$81,8,FALSE),IF(_xlpm.x=0,"",_xlpm.x)))</f>
        <v>Ascidiacea</v>
      </c>
      <c r="Q1216" s="46" t="str">
        <f>IF($I1216="","",_xlfn.LET(_xlpm.x,VLOOKUP($I1216,'2026-01-09_taxon-match'!$A$2:$N$81,9,FALSE),IF(_xlpm.x=0,"",_xlpm.x)))</f>
        <v>Stolidobranchia</v>
      </c>
      <c r="R1216" s="46" t="str">
        <f>IF($I1216="","",_xlfn.LET(_xlpm.x,VLOOKUP($I1216,'2026-01-09_taxon-match'!$A$2:$N$81,10,FALSE),IF(_xlpm.x=0,"",_xlpm.x)))</f>
        <v>Styelidae</v>
      </c>
      <c r="S1216" s="46" t="str">
        <f>IF($I1216="","",_xlfn.LET(_xlpm.x,VLOOKUP($I1216,'2026-01-09_taxon-match'!$A$2:$N$81,11,FALSE),IF(_xlpm.x=0,"",_xlpm.x)))</f>
        <v>Cnemidocarpa</v>
      </c>
      <c r="T1216" s="46" t="str">
        <f>IF($I1216="","",_xlfn.LET(_xlpm.x,VLOOKUP($I1216,'2026-01-09_taxon-match'!$A$2:$N$81,13,FALSE),IF(_xlpm.x=0,"",_xlpm.x)))</f>
        <v>verrucosa</v>
      </c>
      <c r="U1216" s="46">
        <v>1</v>
      </c>
      <c r="V1216" s="46" t="s">
        <v>58</v>
      </c>
      <c r="W1216" s="46" t="s">
        <v>28</v>
      </c>
      <c r="Y1216" s="46" t="str">
        <f>IF(V1216="","",_xlfn.LET(_xlpm.x,VLOOKUP(V1216,'Drop-down_menus'!$D$2:$E$13,2,FALSE),IF(_xlpm.x=0,"",_xlpm.x)))</f>
        <v>https://orcid.org/0000-0002-9708-1761</v>
      </c>
      <c r="Z1216" s="46" t="str">
        <f>IF(W1216="","",_xlfn.LET(_xlpm.x,VLOOKUP(W1216,'Drop-down_menus'!$D$2:$E$13,2,FALSE),IF(_xlpm.x=0,"",_xlpm.x)))</f>
        <v>https://orcid.org/0000-0002-9037-7623</v>
      </c>
      <c r="AA1216" s="46" t="str">
        <f>IF(X1216="","",_xlfn.LET(_xlpm.x,VLOOKUP(X1216,'Drop-down_menus'!$D$2:$E$13,2,FALSE),IF(_xlpm.x=0,"",_xlpm.x)))</f>
        <v/>
      </c>
      <c r="AB1216" s="14" t="s">
        <v>300</v>
      </c>
      <c r="AC1216" s="14" t="s">
        <v>508</v>
      </c>
      <c r="AE1216" s="46" t="s">
        <v>28</v>
      </c>
      <c r="AF1216" s="46" t="s">
        <v>42</v>
      </c>
      <c r="AG1216" s="46" t="str">
        <f>IF(AE1216="","",_xlfn.LET(_xlpm.x,VLOOKUP(AE1216,'Drop-down_menus'!$D$2:$E$13,2,FALSE),IF(_xlpm.x=0,"",_xlpm.x)))</f>
        <v>https://orcid.org/0000-0002-9037-7623</v>
      </c>
      <c r="AH1216" s="46" t="str">
        <f>IF(AF1216="","",_xlfn.LET(_xlpm.x,VLOOKUP(AF1216,'Drop-down_menus'!$D$2:$E$13,2,FALSE),IF(_xlpm.x=0,"",_xlpm.x)))</f>
        <v/>
      </c>
    </row>
    <row r="1217" spans="2:34" ht="15" customHeight="1">
      <c r="B1217" s="46">
        <v>1205</v>
      </c>
      <c r="C1217" s="46" t="s">
        <v>100</v>
      </c>
      <c r="D1217" s="46" t="b">
        <f>COUNTIF(Events!$B$2:$B$171, C1217) &gt; 0</f>
        <v>1</v>
      </c>
      <c r="E1217" s="46" t="s">
        <v>169</v>
      </c>
      <c r="F1217" s="46" t="s">
        <v>298</v>
      </c>
      <c r="G1217" s="46" t="s">
        <v>272</v>
      </c>
      <c r="I1217" s="46" t="s">
        <v>315</v>
      </c>
      <c r="J1217" s="46" t="str">
        <f>IF(I1217="","",_xlfn.LET(_xlpm.x,VLOOKUP(I1217,'2026-01-09_taxon-match'!$A$2:$N$81,4,FALSE),IF(_xlpm.x=0,"",_xlpm.x)))</f>
        <v>Cnemidocarpa verrucosa</v>
      </c>
      <c r="L1217" s="46" t="str">
        <f>IF(I1217="","",_xlfn.LET(_xlpm.x,VLOOKUP(I1217,'2026-01-09_taxon-match'!$A$2:$N$81,3,FALSE),IF(_xlpm.x=0,"",_xlpm.x)))</f>
        <v>urn:lsid:marinespecies.org:taxname:173893</v>
      </c>
      <c r="M1217" s="46" t="str">
        <f>IF($I1217="","",_xlfn.LET(_xlpm.x,VLOOKUP($I1217,'2026-01-09_taxon-match'!$A$2:$N$81,5,FALSE),IF(_xlpm.x=0,"",_xlpm.x)))</f>
        <v>(Lesson, 1830)</v>
      </c>
      <c r="N1217" s="46" t="str">
        <f>IF($I1217="","",_xlfn.LET(_xlpm.x,VLOOKUP($I1217,'2026-01-09_taxon-match'!$A$2:$N$81,6,FALSE),IF(_xlpm.x=0,"",_xlpm.x)))</f>
        <v>Animalia</v>
      </c>
      <c r="O1217" s="46" t="str">
        <f>IF($I1217="","",_xlfn.LET(_xlpm.x,VLOOKUP($I1217,'2026-01-09_taxon-match'!$A$2:$N$81,7,FALSE),IF(_xlpm.x=0,"",_xlpm.x)))</f>
        <v>Chordata</v>
      </c>
      <c r="P1217" s="46" t="str">
        <f>IF($I1217="","",_xlfn.LET(_xlpm.x,VLOOKUP($I1217,'2026-01-09_taxon-match'!$A$2:$N$81,8,FALSE),IF(_xlpm.x=0,"",_xlpm.x)))</f>
        <v>Ascidiacea</v>
      </c>
      <c r="Q1217" s="46" t="str">
        <f>IF($I1217="","",_xlfn.LET(_xlpm.x,VLOOKUP($I1217,'2026-01-09_taxon-match'!$A$2:$N$81,9,FALSE),IF(_xlpm.x=0,"",_xlpm.x)))</f>
        <v>Stolidobranchia</v>
      </c>
      <c r="R1217" s="46" t="str">
        <f>IF($I1217="","",_xlfn.LET(_xlpm.x,VLOOKUP($I1217,'2026-01-09_taxon-match'!$A$2:$N$81,10,FALSE),IF(_xlpm.x=0,"",_xlpm.x)))</f>
        <v>Styelidae</v>
      </c>
      <c r="S1217" s="46" t="str">
        <f>IF($I1217="","",_xlfn.LET(_xlpm.x,VLOOKUP($I1217,'2026-01-09_taxon-match'!$A$2:$N$81,11,FALSE),IF(_xlpm.x=0,"",_xlpm.x)))</f>
        <v>Cnemidocarpa</v>
      </c>
      <c r="T1217" s="46" t="str">
        <f>IF($I1217="","",_xlfn.LET(_xlpm.x,VLOOKUP($I1217,'2026-01-09_taxon-match'!$A$2:$N$81,13,FALSE),IF(_xlpm.x=0,"",_xlpm.x)))</f>
        <v>verrucosa</v>
      </c>
      <c r="U1217" s="46">
        <v>1</v>
      </c>
      <c r="V1217" s="46" t="s">
        <v>58</v>
      </c>
      <c r="W1217" s="46" t="s">
        <v>28</v>
      </c>
      <c r="Y1217" s="46" t="str">
        <f>IF(V1217="","",_xlfn.LET(_xlpm.x,VLOOKUP(V1217,'Drop-down_menus'!$D$2:$E$13,2,FALSE),IF(_xlpm.x=0,"",_xlpm.x)))</f>
        <v>https://orcid.org/0000-0002-9708-1761</v>
      </c>
      <c r="Z1217" s="46" t="str">
        <f>IF(W1217="","",_xlfn.LET(_xlpm.x,VLOOKUP(W1217,'Drop-down_menus'!$D$2:$E$13,2,FALSE),IF(_xlpm.x=0,"",_xlpm.x)))</f>
        <v>https://orcid.org/0000-0002-9037-7623</v>
      </c>
      <c r="AA1217" s="46" t="str">
        <f>IF(X1217="","",_xlfn.LET(_xlpm.x,VLOOKUP(X1217,'Drop-down_menus'!$D$2:$E$13,2,FALSE),IF(_xlpm.x=0,"",_xlpm.x)))</f>
        <v/>
      </c>
      <c r="AB1217" s="14" t="s">
        <v>300</v>
      </c>
      <c r="AC1217" s="14" t="s">
        <v>508</v>
      </c>
      <c r="AE1217" s="46" t="s">
        <v>28</v>
      </c>
      <c r="AF1217" s="46" t="s">
        <v>42</v>
      </c>
      <c r="AG1217" s="46" t="str">
        <f>IF(AE1217="","",_xlfn.LET(_xlpm.x,VLOOKUP(AE1217,'Drop-down_menus'!$D$2:$E$13,2,FALSE),IF(_xlpm.x=0,"",_xlpm.x)))</f>
        <v>https://orcid.org/0000-0002-9037-7623</v>
      </c>
      <c r="AH1217" s="46" t="str">
        <f>IF(AF1217="","",_xlfn.LET(_xlpm.x,VLOOKUP(AF1217,'Drop-down_menus'!$D$2:$E$13,2,FALSE),IF(_xlpm.x=0,"",_xlpm.x)))</f>
        <v/>
      </c>
    </row>
    <row r="1218" spans="2:34" ht="15" customHeight="1">
      <c r="B1218" s="46">
        <v>1206</v>
      </c>
      <c r="C1218" s="46" t="s">
        <v>100</v>
      </c>
      <c r="D1218" s="46" t="b">
        <f>COUNTIF(Events!$B$2:$B$171, C1218) &gt; 0</f>
        <v>1</v>
      </c>
      <c r="E1218" s="46" t="s">
        <v>169</v>
      </c>
      <c r="F1218" s="46" t="s">
        <v>298</v>
      </c>
      <c r="G1218" s="46" t="s">
        <v>272</v>
      </c>
      <c r="I1218" s="46" t="s">
        <v>315</v>
      </c>
      <c r="J1218" s="46" t="str">
        <f>IF(I1218="","",_xlfn.LET(_xlpm.x,VLOOKUP(I1218,'2026-01-09_taxon-match'!$A$2:$N$81,4,FALSE),IF(_xlpm.x=0,"",_xlpm.x)))</f>
        <v>Cnemidocarpa verrucosa</v>
      </c>
      <c r="L1218" s="46" t="str">
        <f>IF(I1218="","",_xlfn.LET(_xlpm.x,VLOOKUP(I1218,'2026-01-09_taxon-match'!$A$2:$N$81,3,FALSE),IF(_xlpm.x=0,"",_xlpm.x)))</f>
        <v>urn:lsid:marinespecies.org:taxname:173893</v>
      </c>
      <c r="M1218" s="46" t="str">
        <f>IF($I1218="","",_xlfn.LET(_xlpm.x,VLOOKUP($I1218,'2026-01-09_taxon-match'!$A$2:$N$81,5,FALSE),IF(_xlpm.x=0,"",_xlpm.x)))</f>
        <v>(Lesson, 1830)</v>
      </c>
      <c r="N1218" s="46" t="str">
        <f>IF($I1218="","",_xlfn.LET(_xlpm.x,VLOOKUP($I1218,'2026-01-09_taxon-match'!$A$2:$N$81,6,FALSE),IF(_xlpm.x=0,"",_xlpm.x)))</f>
        <v>Animalia</v>
      </c>
      <c r="O1218" s="46" t="str">
        <f>IF($I1218="","",_xlfn.LET(_xlpm.x,VLOOKUP($I1218,'2026-01-09_taxon-match'!$A$2:$N$81,7,FALSE),IF(_xlpm.x=0,"",_xlpm.x)))</f>
        <v>Chordata</v>
      </c>
      <c r="P1218" s="46" t="str">
        <f>IF($I1218="","",_xlfn.LET(_xlpm.x,VLOOKUP($I1218,'2026-01-09_taxon-match'!$A$2:$N$81,8,FALSE),IF(_xlpm.x=0,"",_xlpm.x)))</f>
        <v>Ascidiacea</v>
      </c>
      <c r="Q1218" s="46" t="str">
        <f>IF($I1218="","",_xlfn.LET(_xlpm.x,VLOOKUP($I1218,'2026-01-09_taxon-match'!$A$2:$N$81,9,FALSE),IF(_xlpm.x=0,"",_xlpm.x)))</f>
        <v>Stolidobranchia</v>
      </c>
      <c r="R1218" s="46" t="str">
        <f>IF($I1218="","",_xlfn.LET(_xlpm.x,VLOOKUP($I1218,'2026-01-09_taxon-match'!$A$2:$N$81,10,FALSE),IF(_xlpm.x=0,"",_xlpm.x)))</f>
        <v>Styelidae</v>
      </c>
      <c r="S1218" s="46" t="str">
        <f>IF($I1218="","",_xlfn.LET(_xlpm.x,VLOOKUP($I1218,'2026-01-09_taxon-match'!$A$2:$N$81,11,FALSE),IF(_xlpm.x=0,"",_xlpm.x)))</f>
        <v>Cnemidocarpa</v>
      </c>
      <c r="T1218" s="46" t="str">
        <f>IF($I1218="","",_xlfn.LET(_xlpm.x,VLOOKUP($I1218,'2026-01-09_taxon-match'!$A$2:$N$81,13,FALSE),IF(_xlpm.x=0,"",_xlpm.x)))</f>
        <v>verrucosa</v>
      </c>
      <c r="U1218" s="46">
        <v>1</v>
      </c>
      <c r="V1218" s="46" t="s">
        <v>58</v>
      </c>
      <c r="W1218" s="46" t="s">
        <v>28</v>
      </c>
      <c r="Y1218" s="46" t="str">
        <f>IF(V1218="","",_xlfn.LET(_xlpm.x,VLOOKUP(V1218,'Drop-down_menus'!$D$2:$E$13,2,FALSE),IF(_xlpm.x=0,"",_xlpm.x)))</f>
        <v>https://orcid.org/0000-0002-9708-1761</v>
      </c>
      <c r="Z1218" s="46" t="str">
        <f>IF(W1218="","",_xlfn.LET(_xlpm.x,VLOOKUP(W1218,'Drop-down_menus'!$D$2:$E$13,2,FALSE),IF(_xlpm.x=0,"",_xlpm.x)))</f>
        <v>https://orcid.org/0000-0002-9037-7623</v>
      </c>
      <c r="AA1218" s="46" t="str">
        <f>IF(X1218="","",_xlfn.LET(_xlpm.x,VLOOKUP(X1218,'Drop-down_menus'!$D$2:$E$13,2,FALSE),IF(_xlpm.x=0,"",_xlpm.x)))</f>
        <v/>
      </c>
      <c r="AB1218" s="14" t="s">
        <v>300</v>
      </c>
      <c r="AC1218" s="14" t="s">
        <v>508</v>
      </c>
      <c r="AE1218" s="46" t="s">
        <v>28</v>
      </c>
      <c r="AF1218" s="46" t="s">
        <v>42</v>
      </c>
      <c r="AG1218" s="46" t="str">
        <f>IF(AE1218="","",_xlfn.LET(_xlpm.x,VLOOKUP(AE1218,'Drop-down_menus'!$D$2:$E$13,2,FALSE),IF(_xlpm.x=0,"",_xlpm.x)))</f>
        <v>https://orcid.org/0000-0002-9037-7623</v>
      </c>
      <c r="AH1218" s="46" t="str">
        <f>IF(AF1218="","",_xlfn.LET(_xlpm.x,VLOOKUP(AF1218,'Drop-down_menus'!$D$2:$E$13,2,FALSE),IF(_xlpm.x=0,"",_xlpm.x)))</f>
        <v/>
      </c>
    </row>
    <row r="1219" spans="2:34" ht="15" customHeight="1">
      <c r="B1219" s="46">
        <v>1207</v>
      </c>
      <c r="C1219" s="46" t="s">
        <v>96</v>
      </c>
      <c r="D1219" s="46" t="b">
        <f>COUNTIF(Events!$B$2:$B$171, C1219) &gt; 0</f>
        <v>1</v>
      </c>
      <c r="E1219" s="46" t="s">
        <v>169</v>
      </c>
      <c r="F1219" s="46" t="s">
        <v>262</v>
      </c>
      <c r="G1219" s="46" t="s">
        <v>238</v>
      </c>
      <c r="I1219" s="46" t="s">
        <v>238</v>
      </c>
      <c r="J1219" s="46" t="str">
        <f>IF(I1219="","",_xlfn.LET(_xlpm.x,VLOOKUP(I1219,'2026-01-09_taxon-match'!$A$2:$N$81,4,FALSE),IF(_xlpm.x=0,"",_xlpm.x)))</f>
        <v>Desmarestia</v>
      </c>
      <c r="L1219" s="46" t="str">
        <f>IF(I1219="","",_xlfn.LET(_xlpm.x,VLOOKUP(I1219,'2026-01-09_taxon-match'!$A$2:$N$81,3,FALSE),IF(_xlpm.x=0,"",_xlpm.x)))</f>
        <v/>
      </c>
      <c r="M1219" s="46" t="str">
        <f>IF($I1219="","",_xlfn.LET(_xlpm.x,VLOOKUP($I1219,'2026-01-09_taxon-match'!$A$2:$N$81,5,FALSE),IF(_xlpm.x=0,"",_xlpm.x)))</f>
        <v/>
      </c>
      <c r="N1219" s="46" t="str">
        <f>IF($I1219="","",_xlfn.LET(_xlpm.x,VLOOKUP($I1219,'2026-01-09_taxon-match'!$A$2:$N$81,6,FALSE),IF(_xlpm.x=0,"",_xlpm.x)))</f>
        <v/>
      </c>
      <c r="O1219" s="46" t="str">
        <f>IF($I1219="","",_xlfn.LET(_xlpm.x,VLOOKUP($I1219,'2026-01-09_taxon-match'!$A$2:$N$81,7,FALSE),IF(_xlpm.x=0,"",_xlpm.x)))</f>
        <v/>
      </c>
      <c r="P1219" s="46" t="str">
        <f>IF($I1219="","",_xlfn.LET(_xlpm.x,VLOOKUP($I1219,'2026-01-09_taxon-match'!$A$2:$N$81,8,FALSE),IF(_xlpm.x=0,"",_xlpm.x)))</f>
        <v/>
      </c>
      <c r="Q1219" s="46" t="str">
        <f>IF($I1219="","",_xlfn.LET(_xlpm.x,VLOOKUP($I1219,'2026-01-09_taxon-match'!$A$2:$N$81,9,FALSE),IF(_xlpm.x=0,"",_xlpm.x)))</f>
        <v/>
      </c>
      <c r="R1219" s="46" t="str">
        <f>IF($I1219="","",_xlfn.LET(_xlpm.x,VLOOKUP($I1219,'2026-01-09_taxon-match'!$A$2:$N$81,10,FALSE),IF(_xlpm.x=0,"",_xlpm.x)))</f>
        <v/>
      </c>
      <c r="S1219" s="46" t="str">
        <f>IF($I1219="","",_xlfn.LET(_xlpm.x,VLOOKUP($I1219,'2026-01-09_taxon-match'!$A$2:$N$81,11,FALSE),IF(_xlpm.x=0,"",_xlpm.x)))</f>
        <v/>
      </c>
      <c r="T1219" s="46" t="str">
        <f>IF($I1219="","",_xlfn.LET(_xlpm.x,VLOOKUP($I1219,'2026-01-09_taxon-match'!$A$2:$N$81,13,FALSE),IF(_xlpm.x=0,"",_xlpm.x)))</f>
        <v/>
      </c>
      <c r="V1219" s="46" t="s">
        <v>58</v>
      </c>
      <c r="Y1219" s="46" t="str">
        <f>IF(V1219="","",_xlfn.LET(_xlpm.x,VLOOKUP(V1219,'Drop-down_menus'!$D$2:$E$13,2,FALSE),IF(_xlpm.x=0,"",_xlpm.x)))</f>
        <v>https://orcid.org/0000-0002-9708-1761</v>
      </c>
      <c r="Z1219" s="46" t="str">
        <f>IF(W1219="","",_xlfn.LET(_xlpm.x,VLOOKUP(W1219,'Drop-down_menus'!$D$2:$E$13,2,FALSE),IF(_xlpm.x=0,"",_xlpm.x)))</f>
        <v/>
      </c>
      <c r="AA1219" s="46" t="str">
        <f>IF(X1219="","",_xlfn.LET(_xlpm.x,VLOOKUP(X1219,'Drop-down_menus'!$D$2:$E$13,2,FALSE),IF(_xlpm.x=0,"",_xlpm.x)))</f>
        <v/>
      </c>
      <c r="AB1219" s="14" t="s">
        <v>263</v>
      </c>
      <c r="AC1219" s="14" t="s">
        <v>508</v>
      </c>
      <c r="AE1219" s="46" t="s">
        <v>28</v>
      </c>
      <c r="AF1219" s="46" t="s">
        <v>42</v>
      </c>
      <c r="AG1219" s="46" t="str">
        <f>IF(AE1219="","",_xlfn.LET(_xlpm.x,VLOOKUP(AE1219,'Drop-down_menus'!$D$2:$E$13,2,FALSE),IF(_xlpm.x=0,"",_xlpm.x)))</f>
        <v>https://orcid.org/0000-0002-9037-7623</v>
      </c>
      <c r="AH1219" s="46" t="str">
        <f>IF(AF1219="","",_xlfn.LET(_xlpm.x,VLOOKUP(AF1219,'Drop-down_menus'!$D$2:$E$13,2,FALSE),IF(_xlpm.x=0,"",_xlpm.x)))</f>
        <v/>
      </c>
    </row>
    <row r="1220" spans="2:34" ht="15" customHeight="1">
      <c r="B1220" s="46">
        <v>1208</v>
      </c>
      <c r="C1220" s="46" t="s">
        <v>96</v>
      </c>
      <c r="D1220" s="46" t="b">
        <f>COUNTIF(Events!$B$2:$B$171, C1220) &gt; 0</f>
        <v>1</v>
      </c>
      <c r="E1220" s="46" t="s">
        <v>169</v>
      </c>
      <c r="F1220" s="46" t="s">
        <v>262</v>
      </c>
      <c r="G1220" s="46" t="s">
        <v>509</v>
      </c>
      <c r="I1220" s="46" t="s">
        <v>509</v>
      </c>
      <c r="J1220" s="46" t="str">
        <f>IF(I1220="","",_xlfn.LET(_xlpm.x,VLOOKUP(I1220,'2026-01-09_taxon-match'!$A$2:$N$81,4,FALSE),IF(_xlpm.x=0,"",_xlpm.x)))</f>
        <v>Nemertea</v>
      </c>
      <c r="L1220" s="46" t="str">
        <f>IF(I1220="","",_xlfn.LET(_xlpm.x,VLOOKUP(I1220,'2026-01-09_taxon-match'!$A$2:$N$81,3,FALSE),IF(_xlpm.x=0,"",_xlpm.x)))</f>
        <v>urn:lsid:marinespecies.org:taxname:152391</v>
      </c>
      <c r="M1220" s="46" t="str">
        <f>IF($I1220="","",_xlfn.LET(_xlpm.x,VLOOKUP($I1220,'2026-01-09_taxon-match'!$A$2:$N$81,5,FALSE),IF(_xlpm.x=0,"",_xlpm.x)))</f>
        <v/>
      </c>
      <c r="N1220" s="46" t="str">
        <f>IF($I1220="","",_xlfn.LET(_xlpm.x,VLOOKUP($I1220,'2026-01-09_taxon-match'!$A$2:$N$81,6,FALSE),IF(_xlpm.x=0,"",_xlpm.x)))</f>
        <v>Animalia</v>
      </c>
      <c r="O1220" s="46" t="str">
        <f>IF($I1220="","",_xlfn.LET(_xlpm.x,VLOOKUP($I1220,'2026-01-09_taxon-match'!$A$2:$N$81,7,FALSE),IF(_xlpm.x=0,"",_xlpm.x)))</f>
        <v>Nemertea</v>
      </c>
      <c r="P1220" s="46" t="str">
        <f>IF($I1220="","",_xlfn.LET(_xlpm.x,VLOOKUP($I1220,'2026-01-09_taxon-match'!$A$2:$N$81,8,FALSE),IF(_xlpm.x=0,"",_xlpm.x)))</f>
        <v/>
      </c>
      <c r="Q1220" s="46" t="str">
        <f>IF($I1220="","",_xlfn.LET(_xlpm.x,VLOOKUP($I1220,'2026-01-09_taxon-match'!$A$2:$N$81,9,FALSE),IF(_xlpm.x=0,"",_xlpm.x)))</f>
        <v/>
      </c>
      <c r="R1220" s="46" t="str">
        <f>IF($I1220="","",_xlfn.LET(_xlpm.x,VLOOKUP($I1220,'2026-01-09_taxon-match'!$A$2:$N$81,10,FALSE),IF(_xlpm.x=0,"",_xlpm.x)))</f>
        <v/>
      </c>
      <c r="S1220" s="46" t="str">
        <f>IF($I1220="","",_xlfn.LET(_xlpm.x,VLOOKUP($I1220,'2026-01-09_taxon-match'!$A$2:$N$81,11,FALSE),IF(_xlpm.x=0,"",_xlpm.x)))</f>
        <v/>
      </c>
      <c r="T1220" s="46" t="str">
        <f>IF($I1220="","",_xlfn.LET(_xlpm.x,VLOOKUP($I1220,'2026-01-09_taxon-match'!$A$2:$N$81,13,FALSE),IF(_xlpm.x=0,"",_xlpm.x)))</f>
        <v/>
      </c>
      <c r="V1220" s="46" t="s">
        <v>58</v>
      </c>
      <c r="Y1220" s="46" t="str">
        <f>IF(V1220="","",_xlfn.LET(_xlpm.x,VLOOKUP(V1220,'Drop-down_menus'!$D$2:$E$13,2,FALSE),IF(_xlpm.x=0,"",_xlpm.x)))</f>
        <v>https://orcid.org/0000-0002-9708-1761</v>
      </c>
      <c r="Z1220" s="46" t="str">
        <f>IF(W1220="","",_xlfn.LET(_xlpm.x,VLOOKUP(W1220,'Drop-down_menus'!$D$2:$E$13,2,FALSE),IF(_xlpm.x=0,"",_xlpm.x)))</f>
        <v/>
      </c>
      <c r="AA1220" s="46" t="str">
        <f>IF(X1220="","",_xlfn.LET(_xlpm.x,VLOOKUP(X1220,'Drop-down_menus'!$D$2:$E$13,2,FALSE),IF(_xlpm.x=0,"",_xlpm.x)))</f>
        <v/>
      </c>
      <c r="AB1220" s="14" t="s">
        <v>263</v>
      </c>
      <c r="AC1220" s="14" t="s">
        <v>508</v>
      </c>
      <c r="AE1220" s="46" t="s">
        <v>28</v>
      </c>
      <c r="AF1220" s="46" t="s">
        <v>42</v>
      </c>
      <c r="AG1220" s="46" t="str">
        <f>IF(AE1220="","",_xlfn.LET(_xlpm.x,VLOOKUP(AE1220,'Drop-down_menus'!$D$2:$E$13,2,FALSE),IF(_xlpm.x=0,"",_xlpm.x)))</f>
        <v>https://orcid.org/0000-0002-9037-7623</v>
      </c>
      <c r="AH1220" s="46" t="str">
        <f>IF(AF1220="","",_xlfn.LET(_xlpm.x,VLOOKUP(AF1220,'Drop-down_menus'!$D$2:$E$13,2,FALSE),IF(_xlpm.x=0,"",_xlpm.x)))</f>
        <v/>
      </c>
    </row>
    <row r="1221" spans="2:34" ht="15" customHeight="1">
      <c r="B1221" s="46">
        <v>1209</v>
      </c>
      <c r="C1221" s="46" t="s">
        <v>96</v>
      </c>
      <c r="D1221" s="46" t="b">
        <f>COUNTIF(Events!$B$2:$B$171, C1221) &gt; 0</f>
        <v>1</v>
      </c>
      <c r="E1221" s="46" t="s">
        <v>169</v>
      </c>
      <c r="F1221" s="46" t="s">
        <v>262</v>
      </c>
      <c r="G1221" s="46" t="s">
        <v>509</v>
      </c>
      <c r="I1221" s="46" t="s">
        <v>509</v>
      </c>
      <c r="J1221" s="46" t="str">
        <f>IF(I1221="","",_xlfn.LET(_xlpm.x,VLOOKUP(I1221,'2026-01-09_taxon-match'!$A$2:$N$81,4,FALSE),IF(_xlpm.x=0,"",_xlpm.x)))</f>
        <v>Nemertea</v>
      </c>
      <c r="L1221" s="46" t="str">
        <f>IF(I1221="","",_xlfn.LET(_xlpm.x,VLOOKUP(I1221,'2026-01-09_taxon-match'!$A$2:$N$81,3,FALSE),IF(_xlpm.x=0,"",_xlpm.x)))</f>
        <v>urn:lsid:marinespecies.org:taxname:152391</v>
      </c>
      <c r="M1221" s="46" t="str">
        <f>IF($I1221="","",_xlfn.LET(_xlpm.x,VLOOKUP($I1221,'2026-01-09_taxon-match'!$A$2:$N$81,5,FALSE),IF(_xlpm.x=0,"",_xlpm.x)))</f>
        <v/>
      </c>
      <c r="N1221" s="46" t="str">
        <f>IF($I1221="","",_xlfn.LET(_xlpm.x,VLOOKUP($I1221,'2026-01-09_taxon-match'!$A$2:$N$81,6,FALSE),IF(_xlpm.x=0,"",_xlpm.x)))</f>
        <v>Animalia</v>
      </c>
      <c r="O1221" s="46" t="str">
        <f>IF($I1221="","",_xlfn.LET(_xlpm.x,VLOOKUP($I1221,'2026-01-09_taxon-match'!$A$2:$N$81,7,FALSE),IF(_xlpm.x=0,"",_xlpm.x)))</f>
        <v>Nemertea</v>
      </c>
      <c r="P1221" s="46" t="str">
        <f>IF($I1221="","",_xlfn.LET(_xlpm.x,VLOOKUP($I1221,'2026-01-09_taxon-match'!$A$2:$N$81,8,FALSE),IF(_xlpm.x=0,"",_xlpm.x)))</f>
        <v/>
      </c>
      <c r="Q1221" s="46" t="str">
        <f>IF($I1221="","",_xlfn.LET(_xlpm.x,VLOOKUP($I1221,'2026-01-09_taxon-match'!$A$2:$N$81,9,FALSE),IF(_xlpm.x=0,"",_xlpm.x)))</f>
        <v/>
      </c>
      <c r="R1221" s="46" t="str">
        <f>IF($I1221="","",_xlfn.LET(_xlpm.x,VLOOKUP($I1221,'2026-01-09_taxon-match'!$A$2:$N$81,10,FALSE),IF(_xlpm.x=0,"",_xlpm.x)))</f>
        <v/>
      </c>
      <c r="S1221" s="46" t="str">
        <f>IF($I1221="","",_xlfn.LET(_xlpm.x,VLOOKUP($I1221,'2026-01-09_taxon-match'!$A$2:$N$81,11,FALSE),IF(_xlpm.x=0,"",_xlpm.x)))</f>
        <v/>
      </c>
      <c r="T1221" s="46" t="str">
        <f>IF($I1221="","",_xlfn.LET(_xlpm.x,VLOOKUP($I1221,'2026-01-09_taxon-match'!$A$2:$N$81,13,FALSE),IF(_xlpm.x=0,"",_xlpm.x)))</f>
        <v/>
      </c>
      <c r="V1221" s="46" t="s">
        <v>58</v>
      </c>
      <c r="Y1221" s="46" t="str">
        <f>IF(V1221="","",_xlfn.LET(_xlpm.x,VLOOKUP(V1221,'Drop-down_menus'!$D$2:$E$13,2,FALSE),IF(_xlpm.x=0,"",_xlpm.x)))</f>
        <v>https://orcid.org/0000-0002-9708-1761</v>
      </c>
      <c r="Z1221" s="46" t="str">
        <f>IF(W1221="","",_xlfn.LET(_xlpm.x,VLOOKUP(W1221,'Drop-down_menus'!$D$2:$E$13,2,FALSE),IF(_xlpm.x=0,"",_xlpm.x)))</f>
        <v/>
      </c>
      <c r="AA1221" s="46" t="str">
        <f>IF(X1221="","",_xlfn.LET(_xlpm.x,VLOOKUP(X1221,'Drop-down_menus'!$D$2:$E$13,2,FALSE),IF(_xlpm.x=0,"",_xlpm.x)))</f>
        <v/>
      </c>
      <c r="AB1221" s="14" t="s">
        <v>263</v>
      </c>
      <c r="AC1221" s="14" t="s">
        <v>508</v>
      </c>
      <c r="AE1221" s="46" t="s">
        <v>28</v>
      </c>
      <c r="AF1221" s="46" t="s">
        <v>42</v>
      </c>
      <c r="AG1221" s="46" t="str">
        <f>IF(AE1221="","",_xlfn.LET(_xlpm.x,VLOOKUP(AE1221,'Drop-down_menus'!$D$2:$E$13,2,FALSE),IF(_xlpm.x=0,"",_xlpm.x)))</f>
        <v>https://orcid.org/0000-0002-9037-7623</v>
      </c>
      <c r="AH1221" s="46" t="str">
        <f>IF(AF1221="","",_xlfn.LET(_xlpm.x,VLOOKUP(AF1221,'Drop-down_menus'!$D$2:$E$13,2,FALSE),IF(_xlpm.x=0,"",_xlpm.x)))</f>
        <v/>
      </c>
    </row>
    <row r="1222" spans="2:34" ht="15" customHeight="1">
      <c r="B1222" s="46">
        <v>1210</v>
      </c>
      <c r="C1222" s="46" t="s">
        <v>96</v>
      </c>
      <c r="D1222" s="46" t="b">
        <f>COUNTIF(Events!$B$2:$B$171, C1222) &gt; 0</f>
        <v>1</v>
      </c>
      <c r="E1222" s="46" t="s">
        <v>169</v>
      </c>
      <c r="F1222" s="46" t="s">
        <v>262</v>
      </c>
      <c r="G1222" s="46" t="s">
        <v>509</v>
      </c>
      <c r="I1222" s="46" t="s">
        <v>509</v>
      </c>
      <c r="J1222" s="46" t="str">
        <f>IF(I1222="","",_xlfn.LET(_xlpm.x,VLOOKUP(I1222,'2026-01-09_taxon-match'!$A$2:$N$81,4,FALSE),IF(_xlpm.x=0,"",_xlpm.x)))</f>
        <v>Nemertea</v>
      </c>
      <c r="L1222" s="46" t="str">
        <f>IF(I1222="","",_xlfn.LET(_xlpm.x,VLOOKUP(I1222,'2026-01-09_taxon-match'!$A$2:$N$81,3,FALSE),IF(_xlpm.x=0,"",_xlpm.x)))</f>
        <v>urn:lsid:marinespecies.org:taxname:152391</v>
      </c>
      <c r="M1222" s="46" t="str">
        <f>IF($I1222="","",_xlfn.LET(_xlpm.x,VLOOKUP($I1222,'2026-01-09_taxon-match'!$A$2:$N$81,5,FALSE),IF(_xlpm.x=0,"",_xlpm.x)))</f>
        <v/>
      </c>
      <c r="N1222" s="46" t="str">
        <f>IF($I1222="","",_xlfn.LET(_xlpm.x,VLOOKUP($I1222,'2026-01-09_taxon-match'!$A$2:$N$81,6,FALSE),IF(_xlpm.x=0,"",_xlpm.x)))</f>
        <v>Animalia</v>
      </c>
      <c r="O1222" s="46" t="str">
        <f>IF($I1222="","",_xlfn.LET(_xlpm.x,VLOOKUP($I1222,'2026-01-09_taxon-match'!$A$2:$N$81,7,FALSE),IF(_xlpm.x=0,"",_xlpm.x)))</f>
        <v>Nemertea</v>
      </c>
      <c r="P1222" s="46" t="str">
        <f>IF($I1222="","",_xlfn.LET(_xlpm.x,VLOOKUP($I1222,'2026-01-09_taxon-match'!$A$2:$N$81,8,FALSE),IF(_xlpm.x=0,"",_xlpm.x)))</f>
        <v/>
      </c>
      <c r="Q1222" s="46" t="str">
        <f>IF($I1222="","",_xlfn.LET(_xlpm.x,VLOOKUP($I1222,'2026-01-09_taxon-match'!$A$2:$N$81,9,FALSE),IF(_xlpm.x=0,"",_xlpm.x)))</f>
        <v/>
      </c>
      <c r="R1222" s="46" t="str">
        <f>IF($I1222="","",_xlfn.LET(_xlpm.x,VLOOKUP($I1222,'2026-01-09_taxon-match'!$A$2:$N$81,10,FALSE),IF(_xlpm.x=0,"",_xlpm.x)))</f>
        <v/>
      </c>
      <c r="S1222" s="46" t="str">
        <f>IF($I1222="","",_xlfn.LET(_xlpm.x,VLOOKUP($I1222,'2026-01-09_taxon-match'!$A$2:$N$81,11,FALSE),IF(_xlpm.x=0,"",_xlpm.x)))</f>
        <v/>
      </c>
      <c r="T1222" s="46" t="str">
        <f>IF($I1222="","",_xlfn.LET(_xlpm.x,VLOOKUP($I1222,'2026-01-09_taxon-match'!$A$2:$N$81,13,FALSE),IF(_xlpm.x=0,"",_xlpm.x)))</f>
        <v/>
      </c>
      <c r="V1222" s="46" t="s">
        <v>58</v>
      </c>
      <c r="Y1222" s="46" t="str">
        <f>IF(V1222="","",_xlfn.LET(_xlpm.x,VLOOKUP(V1222,'Drop-down_menus'!$D$2:$E$13,2,FALSE),IF(_xlpm.x=0,"",_xlpm.x)))</f>
        <v>https://orcid.org/0000-0002-9708-1761</v>
      </c>
      <c r="Z1222" s="46" t="str">
        <f>IF(W1222="","",_xlfn.LET(_xlpm.x,VLOOKUP(W1222,'Drop-down_menus'!$D$2:$E$13,2,FALSE),IF(_xlpm.x=0,"",_xlpm.x)))</f>
        <v/>
      </c>
      <c r="AA1222" s="46" t="str">
        <f>IF(X1222="","",_xlfn.LET(_xlpm.x,VLOOKUP(X1222,'Drop-down_menus'!$D$2:$E$13,2,FALSE),IF(_xlpm.x=0,"",_xlpm.x)))</f>
        <v/>
      </c>
      <c r="AB1222" s="14" t="s">
        <v>263</v>
      </c>
      <c r="AC1222" s="14" t="s">
        <v>508</v>
      </c>
      <c r="AE1222" s="46" t="s">
        <v>28</v>
      </c>
      <c r="AF1222" s="46" t="s">
        <v>42</v>
      </c>
      <c r="AG1222" s="46" t="str">
        <f>IF(AE1222="","",_xlfn.LET(_xlpm.x,VLOOKUP(AE1222,'Drop-down_menus'!$D$2:$E$13,2,FALSE),IF(_xlpm.x=0,"",_xlpm.x)))</f>
        <v>https://orcid.org/0000-0002-9037-7623</v>
      </c>
      <c r="AH1222" s="46" t="str">
        <f>IF(AF1222="","",_xlfn.LET(_xlpm.x,VLOOKUP(AF1222,'Drop-down_menus'!$D$2:$E$13,2,FALSE),IF(_xlpm.x=0,"",_xlpm.x)))</f>
        <v/>
      </c>
    </row>
    <row r="1223" spans="2:34" ht="15" customHeight="1">
      <c r="B1223" s="46">
        <v>1211</v>
      </c>
      <c r="C1223" s="46" t="s">
        <v>96</v>
      </c>
      <c r="D1223" s="46" t="b">
        <f>COUNTIF(Events!$B$2:$B$171, C1223) &gt; 0</f>
        <v>1</v>
      </c>
      <c r="E1223" s="46" t="s">
        <v>169</v>
      </c>
      <c r="F1223" s="46" t="s">
        <v>262</v>
      </c>
      <c r="G1223" s="46" t="s">
        <v>232</v>
      </c>
      <c r="I1223" s="46" t="s">
        <v>232</v>
      </c>
      <c r="J1223" s="46" t="str">
        <f>IF(I1223="","",_xlfn.LET(_xlpm.x,VLOOKUP(I1223,'2026-01-09_taxon-match'!$A$2:$N$81,4,FALSE),IF(_xlpm.x=0,"",_xlpm.x)))</f>
        <v>Terebellidae</v>
      </c>
      <c r="L1223" s="46" t="str">
        <f>IF(I1223="","",_xlfn.LET(_xlpm.x,VLOOKUP(I1223,'2026-01-09_taxon-match'!$A$2:$N$81,3,FALSE),IF(_xlpm.x=0,"",_xlpm.x)))</f>
        <v/>
      </c>
      <c r="M1223" s="46" t="str">
        <f>IF($I1223="","",_xlfn.LET(_xlpm.x,VLOOKUP($I1223,'2026-01-09_taxon-match'!$A$2:$N$81,5,FALSE),IF(_xlpm.x=0,"",_xlpm.x)))</f>
        <v/>
      </c>
      <c r="N1223" s="46" t="str">
        <f>IF($I1223="","",_xlfn.LET(_xlpm.x,VLOOKUP($I1223,'2026-01-09_taxon-match'!$A$2:$N$81,6,FALSE),IF(_xlpm.x=0,"",_xlpm.x)))</f>
        <v/>
      </c>
      <c r="O1223" s="46" t="str">
        <f>IF($I1223="","",_xlfn.LET(_xlpm.x,VLOOKUP($I1223,'2026-01-09_taxon-match'!$A$2:$N$81,7,FALSE),IF(_xlpm.x=0,"",_xlpm.x)))</f>
        <v/>
      </c>
      <c r="P1223" s="46" t="str">
        <f>IF($I1223="","",_xlfn.LET(_xlpm.x,VLOOKUP($I1223,'2026-01-09_taxon-match'!$A$2:$N$81,8,FALSE),IF(_xlpm.x=0,"",_xlpm.x)))</f>
        <v/>
      </c>
      <c r="Q1223" s="46" t="str">
        <f>IF($I1223="","",_xlfn.LET(_xlpm.x,VLOOKUP($I1223,'2026-01-09_taxon-match'!$A$2:$N$81,9,FALSE),IF(_xlpm.x=0,"",_xlpm.x)))</f>
        <v/>
      </c>
      <c r="R1223" s="46" t="str">
        <f>IF($I1223="","",_xlfn.LET(_xlpm.x,VLOOKUP($I1223,'2026-01-09_taxon-match'!$A$2:$N$81,10,FALSE),IF(_xlpm.x=0,"",_xlpm.x)))</f>
        <v/>
      </c>
      <c r="S1223" s="46" t="str">
        <f>IF($I1223="","",_xlfn.LET(_xlpm.x,VLOOKUP($I1223,'2026-01-09_taxon-match'!$A$2:$N$81,11,FALSE),IF(_xlpm.x=0,"",_xlpm.x)))</f>
        <v/>
      </c>
      <c r="T1223" s="46" t="str">
        <f>IF($I1223="","",_xlfn.LET(_xlpm.x,VLOOKUP($I1223,'2026-01-09_taxon-match'!$A$2:$N$81,13,FALSE),IF(_xlpm.x=0,"",_xlpm.x)))</f>
        <v/>
      </c>
      <c r="V1223" s="46" t="s">
        <v>58</v>
      </c>
      <c r="Y1223" s="46" t="str">
        <f>IF(V1223="","",_xlfn.LET(_xlpm.x,VLOOKUP(V1223,'Drop-down_menus'!$D$2:$E$13,2,FALSE),IF(_xlpm.x=0,"",_xlpm.x)))</f>
        <v>https://orcid.org/0000-0002-9708-1761</v>
      </c>
      <c r="Z1223" s="46" t="str">
        <f>IF(W1223="","",_xlfn.LET(_xlpm.x,VLOOKUP(W1223,'Drop-down_menus'!$D$2:$E$13,2,FALSE),IF(_xlpm.x=0,"",_xlpm.x)))</f>
        <v/>
      </c>
      <c r="AA1223" s="46" t="str">
        <f>IF(X1223="","",_xlfn.LET(_xlpm.x,VLOOKUP(X1223,'Drop-down_menus'!$D$2:$E$13,2,FALSE),IF(_xlpm.x=0,"",_xlpm.x)))</f>
        <v/>
      </c>
      <c r="AB1223" s="14" t="s">
        <v>263</v>
      </c>
      <c r="AC1223" s="14" t="s">
        <v>508</v>
      </c>
      <c r="AE1223" s="46" t="s">
        <v>28</v>
      </c>
      <c r="AF1223" s="46" t="s">
        <v>42</v>
      </c>
      <c r="AG1223" s="46" t="str">
        <f>IF(AE1223="","",_xlfn.LET(_xlpm.x,VLOOKUP(AE1223,'Drop-down_menus'!$D$2:$E$13,2,FALSE),IF(_xlpm.x=0,"",_xlpm.x)))</f>
        <v>https://orcid.org/0000-0002-9037-7623</v>
      </c>
      <c r="AH1223" s="46" t="str">
        <f>IF(AF1223="","",_xlfn.LET(_xlpm.x,VLOOKUP(AF1223,'Drop-down_menus'!$D$2:$E$13,2,FALSE),IF(_xlpm.x=0,"",_xlpm.x)))</f>
        <v/>
      </c>
    </row>
    <row r="1224" spans="2:34" ht="15" customHeight="1">
      <c r="B1224" s="46">
        <v>1212</v>
      </c>
      <c r="C1224" s="46" t="s">
        <v>96</v>
      </c>
      <c r="D1224" s="46" t="b">
        <f>COUNTIF(Events!$B$2:$B$171, C1224) &gt; 0</f>
        <v>1</v>
      </c>
      <c r="E1224" s="46" t="s">
        <v>169</v>
      </c>
      <c r="F1224" s="46" t="s">
        <v>262</v>
      </c>
      <c r="G1224" s="46" t="s">
        <v>232</v>
      </c>
      <c r="I1224" s="46" t="s">
        <v>232</v>
      </c>
      <c r="J1224" s="46" t="str">
        <f>IF(I1224="","",_xlfn.LET(_xlpm.x,VLOOKUP(I1224,'2026-01-09_taxon-match'!$A$2:$N$81,4,FALSE),IF(_xlpm.x=0,"",_xlpm.x)))</f>
        <v>Terebellidae</v>
      </c>
      <c r="L1224" s="46" t="str">
        <f>IF(I1224="","",_xlfn.LET(_xlpm.x,VLOOKUP(I1224,'2026-01-09_taxon-match'!$A$2:$N$81,3,FALSE),IF(_xlpm.x=0,"",_xlpm.x)))</f>
        <v/>
      </c>
      <c r="M1224" s="46" t="str">
        <f>IF($I1224="","",_xlfn.LET(_xlpm.x,VLOOKUP($I1224,'2026-01-09_taxon-match'!$A$2:$N$81,5,FALSE),IF(_xlpm.x=0,"",_xlpm.x)))</f>
        <v/>
      </c>
      <c r="N1224" s="46" t="str">
        <f>IF($I1224="","",_xlfn.LET(_xlpm.x,VLOOKUP($I1224,'2026-01-09_taxon-match'!$A$2:$N$81,6,FALSE),IF(_xlpm.x=0,"",_xlpm.x)))</f>
        <v/>
      </c>
      <c r="O1224" s="46" t="str">
        <f>IF($I1224="","",_xlfn.LET(_xlpm.x,VLOOKUP($I1224,'2026-01-09_taxon-match'!$A$2:$N$81,7,FALSE),IF(_xlpm.x=0,"",_xlpm.x)))</f>
        <v/>
      </c>
      <c r="P1224" s="46" t="str">
        <f>IF($I1224="","",_xlfn.LET(_xlpm.x,VLOOKUP($I1224,'2026-01-09_taxon-match'!$A$2:$N$81,8,FALSE),IF(_xlpm.x=0,"",_xlpm.x)))</f>
        <v/>
      </c>
      <c r="Q1224" s="46" t="str">
        <f>IF($I1224="","",_xlfn.LET(_xlpm.x,VLOOKUP($I1224,'2026-01-09_taxon-match'!$A$2:$N$81,9,FALSE),IF(_xlpm.x=0,"",_xlpm.x)))</f>
        <v/>
      </c>
      <c r="R1224" s="46" t="str">
        <f>IF($I1224="","",_xlfn.LET(_xlpm.x,VLOOKUP($I1224,'2026-01-09_taxon-match'!$A$2:$N$81,10,FALSE),IF(_xlpm.x=0,"",_xlpm.x)))</f>
        <v/>
      </c>
      <c r="S1224" s="46" t="str">
        <f>IF($I1224="","",_xlfn.LET(_xlpm.x,VLOOKUP($I1224,'2026-01-09_taxon-match'!$A$2:$N$81,11,FALSE),IF(_xlpm.x=0,"",_xlpm.x)))</f>
        <v/>
      </c>
      <c r="T1224" s="46" t="str">
        <f>IF($I1224="","",_xlfn.LET(_xlpm.x,VLOOKUP($I1224,'2026-01-09_taxon-match'!$A$2:$N$81,13,FALSE),IF(_xlpm.x=0,"",_xlpm.x)))</f>
        <v/>
      </c>
      <c r="V1224" s="46" t="s">
        <v>58</v>
      </c>
      <c r="Y1224" s="46" t="str">
        <f>IF(V1224="","",_xlfn.LET(_xlpm.x,VLOOKUP(V1224,'Drop-down_menus'!$D$2:$E$13,2,FALSE),IF(_xlpm.x=0,"",_xlpm.x)))</f>
        <v>https://orcid.org/0000-0002-9708-1761</v>
      </c>
      <c r="Z1224" s="46" t="str">
        <f>IF(W1224="","",_xlfn.LET(_xlpm.x,VLOOKUP(W1224,'Drop-down_menus'!$D$2:$E$13,2,FALSE),IF(_xlpm.x=0,"",_xlpm.x)))</f>
        <v/>
      </c>
      <c r="AA1224" s="46" t="str">
        <f>IF(X1224="","",_xlfn.LET(_xlpm.x,VLOOKUP(X1224,'Drop-down_menus'!$D$2:$E$13,2,FALSE),IF(_xlpm.x=0,"",_xlpm.x)))</f>
        <v/>
      </c>
      <c r="AB1224" s="14" t="s">
        <v>263</v>
      </c>
      <c r="AC1224" s="14" t="s">
        <v>508</v>
      </c>
      <c r="AE1224" s="46" t="s">
        <v>28</v>
      </c>
      <c r="AF1224" s="46" t="s">
        <v>42</v>
      </c>
      <c r="AG1224" s="46" t="str">
        <f>IF(AE1224="","",_xlfn.LET(_xlpm.x,VLOOKUP(AE1224,'Drop-down_menus'!$D$2:$E$13,2,FALSE),IF(_xlpm.x=0,"",_xlpm.x)))</f>
        <v>https://orcid.org/0000-0002-9037-7623</v>
      </c>
      <c r="AH1224" s="46" t="str">
        <f>IF(AF1224="","",_xlfn.LET(_xlpm.x,VLOOKUP(AF1224,'Drop-down_menus'!$D$2:$E$13,2,FALSE),IF(_xlpm.x=0,"",_xlpm.x)))</f>
        <v/>
      </c>
    </row>
    <row r="1225" spans="2:34" ht="15" customHeight="1">
      <c r="B1225" s="46">
        <v>1213</v>
      </c>
      <c r="C1225" s="46" t="s">
        <v>96</v>
      </c>
      <c r="D1225" s="46" t="b">
        <f>COUNTIF(Events!$B$2:$B$171, C1225) &gt; 0</f>
        <v>1</v>
      </c>
      <c r="E1225" s="46" t="s">
        <v>169</v>
      </c>
      <c r="F1225" s="46" t="s">
        <v>262</v>
      </c>
      <c r="G1225" s="46" t="s">
        <v>232</v>
      </c>
      <c r="I1225" s="46" t="s">
        <v>232</v>
      </c>
      <c r="J1225" s="46" t="str">
        <f>IF(I1225="","",_xlfn.LET(_xlpm.x,VLOOKUP(I1225,'2026-01-09_taxon-match'!$A$2:$N$81,4,FALSE),IF(_xlpm.x=0,"",_xlpm.x)))</f>
        <v>Terebellidae</v>
      </c>
      <c r="L1225" s="46" t="str">
        <f>IF(I1225="","",_xlfn.LET(_xlpm.x,VLOOKUP(I1225,'2026-01-09_taxon-match'!$A$2:$N$81,3,FALSE),IF(_xlpm.x=0,"",_xlpm.x)))</f>
        <v/>
      </c>
      <c r="M1225" s="46" t="str">
        <f>IF($I1225="","",_xlfn.LET(_xlpm.x,VLOOKUP($I1225,'2026-01-09_taxon-match'!$A$2:$N$81,5,FALSE),IF(_xlpm.x=0,"",_xlpm.x)))</f>
        <v/>
      </c>
      <c r="N1225" s="46" t="str">
        <f>IF($I1225="","",_xlfn.LET(_xlpm.x,VLOOKUP($I1225,'2026-01-09_taxon-match'!$A$2:$N$81,6,FALSE),IF(_xlpm.x=0,"",_xlpm.x)))</f>
        <v/>
      </c>
      <c r="O1225" s="46" t="str">
        <f>IF($I1225="","",_xlfn.LET(_xlpm.x,VLOOKUP($I1225,'2026-01-09_taxon-match'!$A$2:$N$81,7,FALSE),IF(_xlpm.x=0,"",_xlpm.x)))</f>
        <v/>
      </c>
      <c r="P1225" s="46" t="str">
        <f>IF($I1225="","",_xlfn.LET(_xlpm.x,VLOOKUP($I1225,'2026-01-09_taxon-match'!$A$2:$N$81,8,FALSE),IF(_xlpm.x=0,"",_xlpm.x)))</f>
        <v/>
      </c>
      <c r="Q1225" s="46" t="str">
        <f>IF($I1225="","",_xlfn.LET(_xlpm.x,VLOOKUP($I1225,'2026-01-09_taxon-match'!$A$2:$N$81,9,FALSE),IF(_xlpm.x=0,"",_xlpm.x)))</f>
        <v/>
      </c>
      <c r="R1225" s="46" t="str">
        <f>IF($I1225="","",_xlfn.LET(_xlpm.x,VLOOKUP($I1225,'2026-01-09_taxon-match'!$A$2:$N$81,10,FALSE),IF(_xlpm.x=0,"",_xlpm.x)))</f>
        <v/>
      </c>
      <c r="S1225" s="46" t="str">
        <f>IF($I1225="","",_xlfn.LET(_xlpm.x,VLOOKUP($I1225,'2026-01-09_taxon-match'!$A$2:$N$81,11,FALSE),IF(_xlpm.x=0,"",_xlpm.x)))</f>
        <v/>
      </c>
      <c r="T1225" s="46" t="str">
        <f>IF($I1225="","",_xlfn.LET(_xlpm.x,VLOOKUP($I1225,'2026-01-09_taxon-match'!$A$2:$N$81,13,FALSE),IF(_xlpm.x=0,"",_xlpm.x)))</f>
        <v/>
      </c>
      <c r="V1225" s="46" t="s">
        <v>58</v>
      </c>
      <c r="Y1225" s="46" t="str">
        <f>IF(V1225="","",_xlfn.LET(_xlpm.x,VLOOKUP(V1225,'Drop-down_menus'!$D$2:$E$13,2,FALSE),IF(_xlpm.x=0,"",_xlpm.x)))</f>
        <v>https://orcid.org/0000-0002-9708-1761</v>
      </c>
      <c r="Z1225" s="46" t="str">
        <f>IF(W1225="","",_xlfn.LET(_xlpm.x,VLOOKUP(W1225,'Drop-down_menus'!$D$2:$E$13,2,FALSE),IF(_xlpm.x=0,"",_xlpm.x)))</f>
        <v/>
      </c>
      <c r="AA1225" s="46" t="str">
        <f>IF(X1225="","",_xlfn.LET(_xlpm.x,VLOOKUP(X1225,'Drop-down_menus'!$D$2:$E$13,2,FALSE),IF(_xlpm.x=0,"",_xlpm.x)))</f>
        <v/>
      </c>
      <c r="AB1225" s="14" t="s">
        <v>263</v>
      </c>
      <c r="AC1225" s="14" t="s">
        <v>508</v>
      </c>
      <c r="AE1225" s="46" t="s">
        <v>28</v>
      </c>
      <c r="AF1225" s="46" t="s">
        <v>42</v>
      </c>
      <c r="AG1225" s="46" t="str">
        <f>IF(AE1225="","",_xlfn.LET(_xlpm.x,VLOOKUP(AE1225,'Drop-down_menus'!$D$2:$E$13,2,FALSE),IF(_xlpm.x=0,"",_xlpm.x)))</f>
        <v>https://orcid.org/0000-0002-9037-7623</v>
      </c>
      <c r="AH1225" s="46" t="str">
        <f>IF(AF1225="","",_xlfn.LET(_xlpm.x,VLOOKUP(AF1225,'Drop-down_menus'!$D$2:$E$13,2,FALSE),IF(_xlpm.x=0,"",_xlpm.x)))</f>
        <v/>
      </c>
    </row>
    <row r="1226" spans="2:34" ht="15" customHeight="1">
      <c r="B1226" s="46">
        <v>1214</v>
      </c>
      <c r="C1226" s="46" t="s">
        <v>96</v>
      </c>
      <c r="D1226" s="46" t="b">
        <f>COUNTIF(Events!$B$2:$B$171, C1226) &gt; 0</f>
        <v>1</v>
      </c>
      <c r="E1226" s="46" t="s">
        <v>169</v>
      </c>
      <c r="F1226" s="46" t="s">
        <v>262</v>
      </c>
      <c r="G1226" s="46" t="s">
        <v>310</v>
      </c>
      <c r="I1226" s="46" t="s">
        <v>1338</v>
      </c>
      <c r="J1226" s="46" t="str">
        <f>IF(I1226="","",_xlfn.LET(_xlpm.x,VLOOKUP(I1226,'2026-01-09_taxon-match'!$A$2:$N$81,4,FALSE),IF(_xlpm.x=0,"",_xlpm.x)))</f>
        <v>Polynoidae</v>
      </c>
      <c r="L1226" s="46" t="str">
        <f>IF(I1226="","",_xlfn.LET(_xlpm.x,VLOOKUP(I1226,'2026-01-09_taxon-match'!$A$2:$N$81,3,FALSE),IF(_xlpm.x=0,"",_xlpm.x)))</f>
        <v>urn:lsid:marinespecies.org:taxname:939</v>
      </c>
      <c r="M1226" s="46" t="str">
        <f>IF($I1226="","",_xlfn.LET(_xlpm.x,VLOOKUP($I1226,'2026-01-09_taxon-match'!$A$2:$N$81,5,FALSE),IF(_xlpm.x=0,"",_xlpm.x)))</f>
        <v>Kinberg, 1856</v>
      </c>
      <c r="N1226" s="46" t="str">
        <f>IF($I1226="","",_xlfn.LET(_xlpm.x,VLOOKUP($I1226,'2026-01-09_taxon-match'!$A$2:$N$81,6,FALSE),IF(_xlpm.x=0,"",_xlpm.x)))</f>
        <v>Animalia</v>
      </c>
      <c r="O1226" s="46" t="str">
        <f>IF($I1226="","",_xlfn.LET(_xlpm.x,VLOOKUP($I1226,'2026-01-09_taxon-match'!$A$2:$N$81,7,FALSE),IF(_xlpm.x=0,"",_xlpm.x)))</f>
        <v>Annelida</v>
      </c>
      <c r="P1226" s="46" t="str">
        <f>IF($I1226="","",_xlfn.LET(_xlpm.x,VLOOKUP($I1226,'2026-01-09_taxon-match'!$A$2:$N$81,8,FALSE),IF(_xlpm.x=0,"",_xlpm.x)))</f>
        <v>Polychaeta</v>
      </c>
      <c r="Q1226" s="46" t="str">
        <f>IF($I1226="","",_xlfn.LET(_xlpm.x,VLOOKUP($I1226,'2026-01-09_taxon-match'!$A$2:$N$81,9,FALSE),IF(_xlpm.x=0,"",_xlpm.x)))</f>
        <v>Phyllodocida</v>
      </c>
      <c r="R1226" s="46" t="str">
        <f>IF($I1226="","",_xlfn.LET(_xlpm.x,VLOOKUP($I1226,'2026-01-09_taxon-match'!$A$2:$N$81,10,FALSE),IF(_xlpm.x=0,"",_xlpm.x)))</f>
        <v>Polynoidae</v>
      </c>
      <c r="S1226" s="46" t="str">
        <f>IF($I1226="","",_xlfn.LET(_xlpm.x,VLOOKUP($I1226,'2026-01-09_taxon-match'!$A$2:$N$81,11,FALSE),IF(_xlpm.x=0,"",_xlpm.x)))</f>
        <v/>
      </c>
      <c r="T1226" s="46" t="str">
        <f>IF($I1226="","",_xlfn.LET(_xlpm.x,VLOOKUP($I1226,'2026-01-09_taxon-match'!$A$2:$N$81,13,FALSE),IF(_xlpm.x=0,"",_xlpm.x)))</f>
        <v/>
      </c>
      <c r="V1226" s="46" t="s">
        <v>58</v>
      </c>
      <c r="Y1226" s="46" t="str">
        <f>IF(V1226="","",_xlfn.LET(_xlpm.x,VLOOKUP(V1226,'Drop-down_menus'!$D$2:$E$13,2,FALSE),IF(_xlpm.x=0,"",_xlpm.x)))</f>
        <v>https://orcid.org/0000-0002-9708-1761</v>
      </c>
      <c r="Z1226" s="46" t="str">
        <f>IF(W1226="","",_xlfn.LET(_xlpm.x,VLOOKUP(W1226,'Drop-down_menus'!$D$2:$E$13,2,FALSE),IF(_xlpm.x=0,"",_xlpm.x)))</f>
        <v/>
      </c>
      <c r="AA1226" s="46" t="str">
        <f>IF(X1226="","",_xlfn.LET(_xlpm.x,VLOOKUP(X1226,'Drop-down_menus'!$D$2:$E$13,2,FALSE),IF(_xlpm.x=0,"",_xlpm.x)))</f>
        <v/>
      </c>
      <c r="AB1226" s="14" t="s">
        <v>263</v>
      </c>
      <c r="AC1226" s="14" t="s">
        <v>508</v>
      </c>
      <c r="AE1226" s="46" t="s">
        <v>28</v>
      </c>
      <c r="AF1226" s="46" t="s">
        <v>42</v>
      </c>
      <c r="AG1226" s="46" t="str">
        <f>IF(AE1226="","",_xlfn.LET(_xlpm.x,VLOOKUP(AE1226,'Drop-down_menus'!$D$2:$E$13,2,FALSE),IF(_xlpm.x=0,"",_xlpm.x)))</f>
        <v>https://orcid.org/0000-0002-9037-7623</v>
      </c>
      <c r="AH1226" s="46" t="str">
        <f>IF(AF1226="","",_xlfn.LET(_xlpm.x,VLOOKUP(AF1226,'Drop-down_menus'!$D$2:$E$13,2,FALSE),IF(_xlpm.x=0,"",_xlpm.x)))</f>
        <v/>
      </c>
    </row>
    <row r="1227" spans="2:34" ht="15" customHeight="1">
      <c r="B1227" s="46">
        <v>1215</v>
      </c>
      <c r="C1227" s="46" t="s">
        <v>96</v>
      </c>
      <c r="D1227" s="46" t="b">
        <f>COUNTIF(Events!$B$2:$B$171, C1227) &gt; 0</f>
        <v>1</v>
      </c>
      <c r="E1227" s="46" t="s">
        <v>169</v>
      </c>
      <c r="F1227" s="46" t="s">
        <v>262</v>
      </c>
      <c r="G1227" s="46" t="s">
        <v>310</v>
      </c>
      <c r="I1227" s="46" t="s">
        <v>1338</v>
      </c>
      <c r="J1227" s="46" t="str">
        <f>IF(I1227="","",_xlfn.LET(_xlpm.x,VLOOKUP(I1227,'2026-01-09_taxon-match'!$A$2:$N$81,4,FALSE),IF(_xlpm.x=0,"",_xlpm.x)))</f>
        <v>Polynoidae</v>
      </c>
      <c r="L1227" s="46" t="str">
        <f>IF(I1227="","",_xlfn.LET(_xlpm.x,VLOOKUP(I1227,'2026-01-09_taxon-match'!$A$2:$N$81,3,FALSE),IF(_xlpm.x=0,"",_xlpm.x)))</f>
        <v>urn:lsid:marinespecies.org:taxname:939</v>
      </c>
      <c r="M1227" s="46" t="str">
        <f>IF($I1227="","",_xlfn.LET(_xlpm.x,VLOOKUP($I1227,'2026-01-09_taxon-match'!$A$2:$N$81,5,FALSE),IF(_xlpm.x=0,"",_xlpm.x)))</f>
        <v>Kinberg, 1856</v>
      </c>
      <c r="N1227" s="46" t="str">
        <f>IF($I1227="","",_xlfn.LET(_xlpm.x,VLOOKUP($I1227,'2026-01-09_taxon-match'!$A$2:$N$81,6,FALSE),IF(_xlpm.x=0,"",_xlpm.x)))</f>
        <v>Animalia</v>
      </c>
      <c r="O1227" s="46" t="str">
        <f>IF($I1227="","",_xlfn.LET(_xlpm.x,VLOOKUP($I1227,'2026-01-09_taxon-match'!$A$2:$N$81,7,FALSE),IF(_xlpm.x=0,"",_xlpm.x)))</f>
        <v>Annelida</v>
      </c>
      <c r="P1227" s="46" t="str">
        <f>IF($I1227="","",_xlfn.LET(_xlpm.x,VLOOKUP($I1227,'2026-01-09_taxon-match'!$A$2:$N$81,8,FALSE),IF(_xlpm.x=0,"",_xlpm.x)))</f>
        <v>Polychaeta</v>
      </c>
      <c r="Q1227" s="46" t="str">
        <f>IF($I1227="","",_xlfn.LET(_xlpm.x,VLOOKUP($I1227,'2026-01-09_taxon-match'!$A$2:$N$81,9,FALSE),IF(_xlpm.x=0,"",_xlpm.x)))</f>
        <v>Phyllodocida</v>
      </c>
      <c r="R1227" s="46" t="str">
        <f>IF($I1227="","",_xlfn.LET(_xlpm.x,VLOOKUP($I1227,'2026-01-09_taxon-match'!$A$2:$N$81,10,FALSE),IF(_xlpm.x=0,"",_xlpm.x)))</f>
        <v>Polynoidae</v>
      </c>
      <c r="S1227" s="46" t="str">
        <f>IF($I1227="","",_xlfn.LET(_xlpm.x,VLOOKUP($I1227,'2026-01-09_taxon-match'!$A$2:$N$81,11,FALSE),IF(_xlpm.x=0,"",_xlpm.x)))</f>
        <v/>
      </c>
      <c r="T1227" s="46" t="str">
        <f>IF($I1227="","",_xlfn.LET(_xlpm.x,VLOOKUP($I1227,'2026-01-09_taxon-match'!$A$2:$N$81,13,FALSE),IF(_xlpm.x=0,"",_xlpm.x)))</f>
        <v/>
      </c>
      <c r="V1227" s="46" t="s">
        <v>58</v>
      </c>
      <c r="Y1227" s="46" t="str">
        <f>IF(V1227="","",_xlfn.LET(_xlpm.x,VLOOKUP(V1227,'Drop-down_menus'!$D$2:$E$13,2,FALSE),IF(_xlpm.x=0,"",_xlpm.x)))</f>
        <v>https://orcid.org/0000-0002-9708-1761</v>
      </c>
      <c r="Z1227" s="46" t="str">
        <f>IF(W1227="","",_xlfn.LET(_xlpm.x,VLOOKUP(W1227,'Drop-down_menus'!$D$2:$E$13,2,FALSE),IF(_xlpm.x=0,"",_xlpm.x)))</f>
        <v/>
      </c>
      <c r="AA1227" s="46" t="str">
        <f>IF(X1227="","",_xlfn.LET(_xlpm.x,VLOOKUP(X1227,'Drop-down_menus'!$D$2:$E$13,2,FALSE),IF(_xlpm.x=0,"",_xlpm.x)))</f>
        <v/>
      </c>
      <c r="AB1227" s="14" t="s">
        <v>263</v>
      </c>
      <c r="AC1227" s="14" t="s">
        <v>508</v>
      </c>
      <c r="AE1227" s="46" t="s">
        <v>28</v>
      </c>
      <c r="AF1227" s="46" t="s">
        <v>42</v>
      </c>
      <c r="AG1227" s="46" t="str">
        <f>IF(AE1227="","",_xlfn.LET(_xlpm.x,VLOOKUP(AE1227,'Drop-down_menus'!$D$2:$E$13,2,FALSE),IF(_xlpm.x=0,"",_xlpm.x)))</f>
        <v>https://orcid.org/0000-0002-9037-7623</v>
      </c>
      <c r="AH1227" s="46" t="str">
        <f>IF(AF1227="","",_xlfn.LET(_xlpm.x,VLOOKUP(AF1227,'Drop-down_menus'!$D$2:$E$13,2,FALSE),IF(_xlpm.x=0,"",_xlpm.x)))</f>
        <v/>
      </c>
    </row>
    <row r="1228" spans="2:34" ht="15" customHeight="1">
      <c r="B1228" s="46">
        <v>1216</v>
      </c>
      <c r="C1228" s="46" t="s">
        <v>96</v>
      </c>
      <c r="D1228" s="46" t="b">
        <f>COUNTIF(Events!$B$2:$B$171, C1228) &gt; 0</f>
        <v>1</v>
      </c>
      <c r="E1228" s="46" t="s">
        <v>169</v>
      </c>
      <c r="F1228" s="46" t="s">
        <v>262</v>
      </c>
      <c r="G1228" s="46" t="s">
        <v>510</v>
      </c>
      <c r="I1228" s="46" t="s">
        <v>510</v>
      </c>
      <c r="J1228" s="46" t="str">
        <f>IF(I1228="","",_xlfn.LET(_xlpm.x,VLOOKUP(I1228,'2026-01-09_taxon-match'!$A$2:$N$81,4,FALSE),IF(_xlpm.x=0,"",_xlpm.x)))</f>
        <v>Dendrilla</v>
      </c>
      <c r="L1228" s="46" t="str">
        <f>IF(I1228="","",_xlfn.LET(_xlpm.x,VLOOKUP(I1228,'2026-01-09_taxon-match'!$A$2:$N$81,3,FALSE),IF(_xlpm.x=0,"",_xlpm.x)))</f>
        <v>urn:lsid:marinespecies.org:taxname:131741</v>
      </c>
      <c r="M1228" s="46" t="str">
        <f>IF($I1228="","",_xlfn.LET(_xlpm.x,VLOOKUP($I1228,'2026-01-09_taxon-match'!$A$2:$N$81,5,FALSE),IF(_xlpm.x=0,"",_xlpm.x)))</f>
        <v>Lendenfeld, 1883</v>
      </c>
      <c r="N1228" s="46" t="str">
        <f>IF($I1228="","",_xlfn.LET(_xlpm.x,VLOOKUP($I1228,'2026-01-09_taxon-match'!$A$2:$N$81,6,FALSE),IF(_xlpm.x=0,"",_xlpm.x)))</f>
        <v>Animalia</v>
      </c>
      <c r="O1228" s="46" t="str">
        <f>IF($I1228="","",_xlfn.LET(_xlpm.x,VLOOKUP($I1228,'2026-01-09_taxon-match'!$A$2:$N$81,7,FALSE),IF(_xlpm.x=0,"",_xlpm.x)))</f>
        <v>Porifera</v>
      </c>
      <c r="P1228" s="46" t="str">
        <f>IF($I1228="","",_xlfn.LET(_xlpm.x,VLOOKUP($I1228,'2026-01-09_taxon-match'!$A$2:$N$81,8,FALSE),IF(_xlpm.x=0,"",_xlpm.x)))</f>
        <v>Demospongiae</v>
      </c>
      <c r="Q1228" s="46" t="str">
        <f>IF($I1228="","",_xlfn.LET(_xlpm.x,VLOOKUP($I1228,'2026-01-09_taxon-match'!$A$2:$N$81,9,FALSE),IF(_xlpm.x=0,"",_xlpm.x)))</f>
        <v>Dendroceratida</v>
      </c>
      <c r="R1228" s="46" t="str">
        <f>IF($I1228="","",_xlfn.LET(_xlpm.x,VLOOKUP($I1228,'2026-01-09_taxon-match'!$A$2:$N$81,10,FALSE),IF(_xlpm.x=0,"",_xlpm.x)))</f>
        <v>Darwinellidae</v>
      </c>
      <c r="S1228" s="46" t="str">
        <f>IF($I1228="","",_xlfn.LET(_xlpm.x,VLOOKUP($I1228,'2026-01-09_taxon-match'!$A$2:$N$81,11,FALSE),IF(_xlpm.x=0,"",_xlpm.x)))</f>
        <v>Dendrilla</v>
      </c>
      <c r="T1228" s="46" t="str">
        <f>IF($I1228="","",_xlfn.LET(_xlpm.x,VLOOKUP($I1228,'2026-01-09_taxon-match'!$A$2:$N$81,13,FALSE),IF(_xlpm.x=0,"",_xlpm.x)))</f>
        <v/>
      </c>
      <c r="V1228" s="46" t="s">
        <v>58</v>
      </c>
      <c r="Y1228" s="46" t="str">
        <f>IF(V1228="","",_xlfn.LET(_xlpm.x,VLOOKUP(V1228,'Drop-down_menus'!$D$2:$E$13,2,FALSE),IF(_xlpm.x=0,"",_xlpm.x)))</f>
        <v>https://orcid.org/0000-0002-9708-1761</v>
      </c>
      <c r="Z1228" s="46" t="str">
        <f>IF(W1228="","",_xlfn.LET(_xlpm.x,VLOOKUP(W1228,'Drop-down_menus'!$D$2:$E$13,2,FALSE),IF(_xlpm.x=0,"",_xlpm.x)))</f>
        <v/>
      </c>
      <c r="AA1228" s="46" t="str">
        <f>IF(X1228="","",_xlfn.LET(_xlpm.x,VLOOKUP(X1228,'Drop-down_menus'!$D$2:$E$13,2,FALSE),IF(_xlpm.x=0,"",_xlpm.x)))</f>
        <v/>
      </c>
      <c r="AB1228" s="14" t="s">
        <v>263</v>
      </c>
      <c r="AC1228" s="14" t="s">
        <v>508</v>
      </c>
      <c r="AE1228" s="46" t="s">
        <v>28</v>
      </c>
      <c r="AF1228" s="46" t="s">
        <v>42</v>
      </c>
      <c r="AG1228" s="46" t="str">
        <f>IF(AE1228="","",_xlfn.LET(_xlpm.x,VLOOKUP(AE1228,'Drop-down_menus'!$D$2:$E$13,2,FALSE),IF(_xlpm.x=0,"",_xlpm.x)))</f>
        <v>https://orcid.org/0000-0002-9037-7623</v>
      </c>
      <c r="AH1228" s="46" t="str">
        <f>IF(AF1228="","",_xlfn.LET(_xlpm.x,VLOOKUP(AF1228,'Drop-down_menus'!$D$2:$E$13,2,FALSE),IF(_xlpm.x=0,"",_xlpm.x)))</f>
        <v/>
      </c>
    </row>
    <row r="1229" spans="2:34" ht="15" customHeight="1">
      <c r="B1229" s="46">
        <v>1217</v>
      </c>
      <c r="C1229" s="46" t="s">
        <v>96</v>
      </c>
      <c r="D1229" s="46" t="b">
        <f>COUNTIF(Events!$B$2:$B$171, C1229) &gt; 0</f>
        <v>1</v>
      </c>
      <c r="E1229" s="46" t="s">
        <v>169</v>
      </c>
      <c r="F1229" s="46" t="s">
        <v>262</v>
      </c>
      <c r="G1229" s="46" t="s">
        <v>510</v>
      </c>
      <c r="I1229" s="46" t="s">
        <v>510</v>
      </c>
      <c r="J1229" s="46" t="str">
        <f>IF(I1229="","",_xlfn.LET(_xlpm.x,VLOOKUP(I1229,'2026-01-09_taxon-match'!$A$2:$N$81,4,FALSE),IF(_xlpm.x=0,"",_xlpm.x)))</f>
        <v>Dendrilla</v>
      </c>
      <c r="L1229" s="46" t="str">
        <f>IF(I1229="","",_xlfn.LET(_xlpm.x,VLOOKUP(I1229,'2026-01-09_taxon-match'!$A$2:$N$81,3,FALSE),IF(_xlpm.x=0,"",_xlpm.x)))</f>
        <v>urn:lsid:marinespecies.org:taxname:131741</v>
      </c>
      <c r="M1229" s="46" t="str">
        <f>IF($I1229="","",_xlfn.LET(_xlpm.x,VLOOKUP($I1229,'2026-01-09_taxon-match'!$A$2:$N$81,5,FALSE),IF(_xlpm.x=0,"",_xlpm.x)))</f>
        <v>Lendenfeld, 1883</v>
      </c>
      <c r="N1229" s="46" t="str">
        <f>IF($I1229="","",_xlfn.LET(_xlpm.x,VLOOKUP($I1229,'2026-01-09_taxon-match'!$A$2:$N$81,6,FALSE),IF(_xlpm.x=0,"",_xlpm.x)))</f>
        <v>Animalia</v>
      </c>
      <c r="O1229" s="46" t="str">
        <f>IF($I1229="","",_xlfn.LET(_xlpm.x,VLOOKUP($I1229,'2026-01-09_taxon-match'!$A$2:$N$81,7,FALSE),IF(_xlpm.x=0,"",_xlpm.x)))</f>
        <v>Porifera</v>
      </c>
      <c r="P1229" s="46" t="str">
        <f>IF($I1229="","",_xlfn.LET(_xlpm.x,VLOOKUP($I1229,'2026-01-09_taxon-match'!$A$2:$N$81,8,FALSE),IF(_xlpm.x=0,"",_xlpm.x)))</f>
        <v>Demospongiae</v>
      </c>
      <c r="Q1229" s="46" t="str">
        <f>IF($I1229="","",_xlfn.LET(_xlpm.x,VLOOKUP($I1229,'2026-01-09_taxon-match'!$A$2:$N$81,9,FALSE),IF(_xlpm.x=0,"",_xlpm.x)))</f>
        <v>Dendroceratida</v>
      </c>
      <c r="R1229" s="46" t="str">
        <f>IF($I1229="","",_xlfn.LET(_xlpm.x,VLOOKUP($I1229,'2026-01-09_taxon-match'!$A$2:$N$81,10,FALSE),IF(_xlpm.x=0,"",_xlpm.x)))</f>
        <v>Darwinellidae</v>
      </c>
      <c r="S1229" s="46" t="str">
        <f>IF($I1229="","",_xlfn.LET(_xlpm.x,VLOOKUP($I1229,'2026-01-09_taxon-match'!$A$2:$N$81,11,FALSE),IF(_xlpm.x=0,"",_xlpm.x)))</f>
        <v>Dendrilla</v>
      </c>
      <c r="T1229" s="46" t="str">
        <f>IF($I1229="","",_xlfn.LET(_xlpm.x,VLOOKUP($I1229,'2026-01-09_taxon-match'!$A$2:$N$81,13,FALSE),IF(_xlpm.x=0,"",_xlpm.x)))</f>
        <v/>
      </c>
      <c r="V1229" s="46" t="s">
        <v>58</v>
      </c>
      <c r="Y1229" s="46" t="str">
        <f>IF(V1229="","",_xlfn.LET(_xlpm.x,VLOOKUP(V1229,'Drop-down_menus'!$D$2:$E$13,2,FALSE),IF(_xlpm.x=0,"",_xlpm.x)))</f>
        <v>https://orcid.org/0000-0002-9708-1761</v>
      </c>
      <c r="Z1229" s="46" t="str">
        <f>IF(W1229="","",_xlfn.LET(_xlpm.x,VLOOKUP(W1229,'Drop-down_menus'!$D$2:$E$13,2,FALSE),IF(_xlpm.x=0,"",_xlpm.x)))</f>
        <v/>
      </c>
      <c r="AA1229" s="46" t="str">
        <f>IF(X1229="","",_xlfn.LET(_xlpm.x,VLOOKUP(X1229,'Drop-down_menus'!$D$2:$E$13,2,FALSE),IF(_xlpm.x=0,"",_xlpm.x)))</f>
        <v/>
      </c>
      <c r="AB1229" s="14" t="s">
        <v>263</v>
      </c>
      <c r="AC1229" s="14" t="s">
        <v>508</v>
      </c>
      <c r="AE1229" s="46" t="s">
        <v>28</v>
      </c>
      <c r="AF1229" s="46" t="s">
        <v>42</v>
      </c>
      <c r="AG1229" s="46" t="str">
        <f>IF(AE1229="","",_xlfn.LET(_xlpm.x,VLOOKUP(AE1229,'Drop-down_menus'!$D$2:$E$13,2,FALSE),IF(_xlpm.x=0,"",_xlpm.x)))</f>
        <v>https://orcid.org/0000-0002-9037-7623</v>
      </c>
      <c r="AH1229" s="46" t="str">
        <f>IF(AF1229="","",_xlfn.LET(_xlpm.x,VLOOKUP(AF1229,'Drop-down_menus'!$D$2:$E$13,2,FALSE),IF(_xlpm.x=0,"",_xlpm.x)))</f>
        <v/>
      </c>
    </row>
    <row r="1230" spans="2:34" ht="15" customHeight="1">
      <c r="B1230" s="46">
        <v>1218</v>
      </c>
      <c r="C1230" s="46" t="s">
        <v>96</v>
      </c>
      <c r="D1230" s="46" t="b">
        <f>COUNTIF(Events!$B$2:$B$171, C1230) &gt; 0</f>
        <v>1</v>
      </c>
      <c r="E1230" s="46" t="s">
        <v>169</v>
      </c>
      <c r="F1230" s="46" t="s">
        <v>262</v>
      </c>
      <c r="G1230" s="46" t="s">
        <v>510</v>
      </c>
      <c r="I1230" s="46" t="s">
        <v>510</v>
      </c>
      <c r="J1230" s="46" t="str">
        <f>IF(I1230="","",_xlfn.LET(_xlpm.x,VLOOKUP(I1230,'2026-01-09_taxon-match'!$A$2:$N$81,4,FALSE),IF(_xlpm.x=0,"",_xlpm.x)))</f>
        <v>Dendrilla</v>
      </c>
      <c r="L1230" s="46" t="str">
        <f>IF(I1230="","",_xlfn.LET(_xlpm.x,VLOOKUP(I1230,'2026-01-09_taxon-match'!$A$2:$N$81,3,FALSE),IF(_xlpm.x=0,"",_xlpm.x)))</f>
        <v>urn:lsid:marinespecies.org:taxname:131741</v>
      </c>
      <c r="M1230" s="46" t="str">
        <f>IF($I1230="","",_xlfn.LET(_xlpm.x,VLOOKUP($I1230,'2026-01-09_taxon-match'!$A$2:$N$81,5,FALSE),IF(_xlpm.x=0,"",_xlpm.x)))</f>
        <v>Lendenfeld, 1883</v>
      </c>
      <c r="N1230" s="46" t="str">
        <f>IF($I1230="","",_xlfn.LET(_xlpm.x,VLOOKUP($I1230,'2026-01-09_taxon-match'!$A$2:$N$81,6,FALSE),IF(_xlpm.x=0,"",_xlpm.x)))</f>
        <v>Animalia</v>
      </c>
      <c r="O1230" s="46" t="str">
        <f>IF($I1230="","",_xlfn.LET(_xlpm.x,VLOOKUP($I1230,'2026-01-09_taxon-match'!$A$2:$N$81,7,FALSE),IF(_xlpm.x=0,"",_xlpm.x)))</f>
        <v>Porifera</v>
      </c>
      <c r="P1230" s="46" t="str">
        <f>IF($I1230="","",_xlfn.LET(_xlpm.x,VLOOKUP($I1230,'2026-01-09_taxon-match'!$A$2:$N$81,8,FALSE),IF(_xlpm.x=0,"",_xlpm.x)))</f>
        <v>Demospongiae</v>
      </c>
      <c r="Q1230" s="46" t="str">
        <f>IF($I1230="","",_xlfn.LET(_xlpm.x,VLOOKUP($I1230,'2026-01-09_taxon-match'!$A$2:$N$81,9,FALSE),IF(_xlpm.x=0,"",_xlpm.x)))</f>
        <v>Dendroceratida</v>
      </c>
      <c r="R1230" s="46" t="str">
        <f>IF($I1230="","",_xlfn.LET(_xlpm.x,VLOOKUP($I1230,'2026-01-09_taxon-match'!$A$2:$N$81,10,FALSE),IF(_xlpm.x=0,"",_xlpm.x)))</f>
        <v>Darwinellidae</v>
      </c>
      <c r="S1230" s="46" t="str">
        <f>IF($I1230="","",_xlfn.LET(_xlpm.x,VLOOKUP($I1230,'2026-01-09_taxon-match'!$A$2:$N$81,11,FALSE),IF(_xlpm.x=0,"",_xlpm.x)))</f>
        <v>Dendrilla</v>
      </c>
      <c r="T1230" s="46" t="str">
        <f>IF($I1230="","",_xlfn.LET(_xlpm.x,VLOOKUP($I1230,'2026-01-09_taxon-match'!$A$2:$N$81,13,FALSE),IF(_xlpm.x=0,"",_xlpm.x)))</f>
        <v/>
      </c>
      <c r="V1230" s="46" t="s">
        <v>58</v>
      </c>
      <c r="Y1230" s="46" t="str">
        <f>IF(V1230="","",_xlfn.LET(_xlpm.x,VLOOKUP(V1230,'Drop-down_menus'!$D$2:$E$13,2,FALSE),IF(_xlpm.x=0,"",_xlpm.x)))</f>
        <v>https://orcid.org/0000-0002-9708-1761</v>
      </c>
      <c r="Z1230" s="46" t="str">
        <f>IF(W1230="","",_xlfn.LET(_xlpm.x,VLOOKUP(W1230,'Drop-down_menus'!$D$2:$E$13,2,FALSE),IF(_xlpm.x=0,"",_xlpm.x)))</f>
        <v/>
      </c>
      <c r="AA1230" s="46" t="str">
        <f>IF(X1230="","",_xlfn.LET(_xlpm.x,VLOOKUP(X1230,'Drop-down_menus'!$D$2:$E$13,2,FALSE),IF(_xlpm.x=0,"",_xlpm.x)))</f>
        <v/>
      </c>
      <c r="AB1230" s="14" t="s">
        <v>263</v>
      </c>
      <c r="AC1230" s="14" t="s">
        <v>508</v>
      </c>
      <c r="AE1230" s="46" t="s">
        <v>28</v>
      </c>
      <c r="AF1230" s="46" t="s">
        <v>42</v>
      </c>
      <c r="AG1230" s="46" t="str">
        <f>IF(AE1230="","",_xlfn.LET(_xlpm.x,VLOOKUP(AE1230,'Drop-down_menus'!$D$2:$E$13,2,FALSE),IF(_xlpm.x=0,"",_xlpm.x)))</f>
        <v>https://orcid.org/0000-0002-9037-7623</v>
      </c>
      <c r="AH1230" s="46" t="str">
        <f>IF(AF1230="","",_xlfn.LET(_xlpm.x,VLOOKUP(AF1230,'Drop-down_menus'!$D$2:$E$13,2,FALSE),IF(_xlpm.x=0,"",_xlpm.x)))</f>
        <v/>
      </c>
    </row>
    <row r="1231" spans="2:34" ht="15" customHeight="1">
      <c r="B1231" s="46">
        <v>1219</v>
      </c>
      <c r="C1231" s="46" t="s">
        <v>96</v>
      </c>
      <c r="D1231" s="46" t="b">
        <f>COUNTIF(Events!$B$2:$B$171, C1231) &gt; 0</f>
        <v>1</v>
      </c>
      <c r="E1231" s="46" t="s">
        <v>169</v>
      </c>
      <c r="F1231" s="46" t="s">
        <v>262</v>
      </c>
      <c r="G1231" s="46" t="s">
        <v>235</v>
      </c>
      <c r="I1231" s="46" t="s">
        <v>235</v>
      </c>
      <c r="J1231" s="46" t="str">
        <f>IF(I1231="","",_xlfn.LET(_xlpm.x,VLOOKUP(I1231,'2026-01-09_taxon-match'!$A$2:$N$81,4,FALSE),IF(_xlpm.x=0,"",_xlpm.x)))</f>
        <v>Molgula</v>
      </c>
      <c r="L1231" s="46" t="str">
        <f>IF(I1231="","",_xlfn.LET(_xlpm.x,VLOOKUP(I1231,'2026-01-09_taxon-match'!$A$2:$N$81,3,FALSE),IF(_xlpm.x=0,"",_xlpm.x)))</f>
        <v>urn:lsid:marinespecies.org:taxname:103509</v>
      </c>
      <c r="M1231" s="46" t="str">
        <f>IF($I1231="","",_xlfn.LET(_xlpm.x,VLOOKUP($I1231,'2026-01-09_taxon-match'!$A$2:$N$81,5,FALSE),IF(_xlpm.x=0,"",_xlpm.x)))</f>
        <v>Forbes, 1848</v>
      </c>
      <c r="N1231" s="46" t="str">
        <f>IF($I1231="","",_xlfn.LET(_xlpm.x,VLOOKUP($I1231,'2026-01-09_taxon-match'!$A$2:$N$81,6,FALSE),IF(_xlpm.x=0,"",_xlpm.x)))</f>
        <v>Animalia</v>
      </c>
      <c r="O1231" s="46" t="str">
        <f>IF($I1231="","",_xlfn.LET(_xlpm.x,VLOOKUP($I1231,'2026-01-09_taxon-match'!$A$2:$N$81,7,FALSE),IF(_xlpm.x=0,"",_xlpm.x)))</f>
        <v>Chordata</v>
      </c>
      <c r="P1231" s="46" t="str">
        <f>IF($I1231="","",_xlfn.LET(_xlpm.x,VLOOKUP($I1231,'2026-01-09_taxon-match'!$A$2:$N$81,8,FALSE),IF(_xlpm.x=0,"",_xlpm.x)))</f>
        <v>Ascidiacea</v>
      </c>
      <c r="Q1231" s="46" t="str">
        <f>IF($I1231="","",_xlfn.LET(_xlpm.x,VLOOKUP($I1231,'2026-01-09_taxon-match'!$A$2:$N$81,9,FALSE),IF(_xlpm.x=0,"",_xlpm.x)))</f>
        <v>Stolidobranchia</v>
      </c>
      <c r="R1231" s="46" t="str">
        <f>IF($I1231="","",_xlfn.LET(_xlpm.x,VLOOKUP($I1231,'2026-01-09_taxon-match'!$A$2:$N$81,10,FALSE),IF(_xlpm.x=0,"",_xlpm.x)))</f>
        <v>Molgulidae</v>
      </c>
      <c r="S1231" s="46" t="str">
        <f>IF($I1231="","",_xlfn.LET(_xlpm.x,VLOOKUP($I1231,'2026-01-09_taxon-match'!$A$2:$N$81,11,FALSE),IF(_xlpm.x=0,"",_xlpm.x)))</f>
        <v>Molgula</v>
      </c>
      <c r="T1231" s="46" t="str">
        <f>IF($I1231="","",_xlfn.LET(_xlpm.x,VLOOKUP($I1231,'2026-01-09_taxon-match'!$A$2:$N$81,13,FALSE),IF(_xlpm.x=0,"",_xlpm.x)))</f>
        <v/>
      </c>
      <c r="V1231" s="46" t="s">
        <v>58</v>
      </c>
      <c r="Y1231" s="46" t="str">
        <f>IF(V1231="","",_xlfn.LET(_xlpm.x,VLOOKUP(V1231,'Drop-down_menus'!$D$2:$E$13,2,FALSE),IF(_xlpm.x=0,"",_xlpm.x)))</f>
        <v>https://orcid.org/0000-0002-9708-1761</v>
      </c>
      <c r="Z1231" s="46" t="str">
        <f>IF(W1231="","",_xlfn.LET(_xlpm.x,VLOOKUP(W1231,'Drop-down_menus'!$D$2:$E$13,2,FALSE),IF(_xlpm.x=0,"",_xlpm.x)))</f>
        <v/>
      </c>
      <c r="AA1231" s="46" t="str">
        <f>IF(X1231="","",_xlfn.LET(_xlpm.x,VLOOKUP(X1231,'Drop-down_menus'!$D$2:$E$13,2,FALSE),IF(_xlpm.x=0,"",_xlpm.x)))</f>
        <v/>
      </c>
      <c r="AB1231" s="14" t="s">
        <v>263</v>
      </c>
      <c r="AC1231" s="14" t="s">
        <v>508</v>
      </c>
      <c r="AE1231" s="46" t="s">
        <v>28</v>
      </c>
      <c r="AF1231" s="46" t="s">
        <v>42</v>
      </c>
      <c r="AG1231" s="46" t="str">
        <f>IF(AE1231="","",_xlfn.LET(_xlpm.x,VLOOKUP(AE1231,'Drop-down_menus'!$D$2:$E$13,2,FALSE),IF(_xlpm.x=0,"",_xlpm.x)))</f>
        <v>https://orcid.org/0000-0002-9037-7623</v>
      </c>
      <c r="AH1231" s="46" t="str">
        <f>IF(AF1231="","",_xlfn.LET(_xlpm.x,VLOOKUP(AF1231,'Drop-down_menus'!$D$2:$E$13,2,FALSE),IF(_xlpm.x=0,"",_xlpm.x)))</f>
        <v/>
      </c>
    </row>
    <row r="1232" spans="2:34" ht="15" customHeight="1">
      <c r="B1232" s="46">
        <v>1220</v>
      </c>
      <c r="C1232" s="46" t="s">
        <v>96</v>
      </c>
      <c r="D1232" s="46" t="b">
        <f>COUNTIF(Events!$B$2:$B$171, C1232) &gt; 0</f>
        <v>1</v>
      </c>
      <c r="E1232" s="46" t="s">
        <v>169</v>
      </c>
      <c r="F1232" s="46" t="s">
        <v>262</v>
      </c>
      <c r="G1232" s="46" t="s">
        <v>235</v>
      </c>
      <c r="I1232" s="46" t="s">
        <v>235</v>
      </c>
      <c r="J1232" s="46" t="str">
        <f>IF(I1232="","",_xlfn.LET(_xlpm.x,VLOOKUP(I1232,'2026-01-09_taxon-match'!$A$2:$N$81,4,FALSE),IF(_xlpm.x=0,"",_xlpm.x)))</f>
        <v>Molgula</v>
      </c>
      <c r="L1232" s="46" t="str">
        <f>IF(I1232="","",_xlfn.LET(_xlpm.x,VLOOKUP(I1232,'2026-01-09_taxon-match'!$A$2:$N$81,3,FALSE),IF(_xlpm.x=0,"",_xlpm.x)))</f>
        <v>urn:lsid:marinespecies.org:taxname:103509</v>
      </c>
      <c r="M1232" s="46" t="str">
        <f>IF($I1232="","",_xlfn.LET(_xlpm.x,VLOOKUP($I1232,'2026-01-09_taxon-match'!$A$2:$N$81,5,FALSE),IF(_xlpm.x=0,"",_xlpm.x)))</f>
        <v>Forbes, 1848</v>
      </c>
      <c r="N1232" s="46" t="str">
        <f>IF($I1232="","",_xlfn.LET(_xlpm.x,VLOOKUP($I1232,'2026-01-09_taxon-match'!$A$2:$N$81,6,FALSE),IF(_xlpm.x=0,"",_xlpm.x)))</f>
        <v>Animalia</v>
      </c>
      <c r="O1232" s="46" t="str">
        <f>IF($I1232="","",_xlfn.LET(_xlpm.x,VLOOKUP($I1232,'2026-01-09_taxon-match'!$A$2:$N$81,7,FALSE),IF(_xlpm.x=0,"",_xlpm.x)))</f>
        <v>Chordata</v>
      </c>
      <c r="P1232" s="46" t="str">
        <f>IF($I1232="","",_xlfn.LET(_xlpm.x,VLOOKUP($I1232,'2026-01-09_taxon-match'!$A$2:$N$81,8,FALSE),IF(_xlpm.x=0,"",_xlpm.x)))</f>
        <v>Ascidiacea</v>
      </c>
      <c r="Q1232" s="46" t="str">
        <f>IF($I1232="","",_xlfn.LET(_xlpm.x,VLOOKUP($I1232,'2026-01-09_taxon-match'!$A$2:$N$81,9,FALSE),IF(_xlpm.x=0,"",_xlpm.x)))</f>
        <v>Stolidobranchia</v>
      </c>
      <c r="R1232" s="46" t="str">
        <f>IF($I1232="","",_xlfn.LET(_xlpm.x,VLOOKUP($I1232,'2026-01-09_taxon-match'!$A$2:$N$81,10,FALSE),IF(_xlpm.x=0,"",_xlpm.x)))</f>
        <v>Molgulidae</v>
      </c>
      <c r="S1232" s="46" t="str">
        <f>IF($I1232="","",_xlfn.LET(_xlpm.x,VLOOKUP($I1232,'2026-01-09_taxon-match'!$A$2:$N$81,11,FALSE),IF(_xlpm.x=0,"",_xlpm.x)))</f>
        <v>Molgula</v>
      </c>
      <c r="T1232" s="46" t="str">
        <f>IF($I1232="","",_xlfn.LET(_xlpm.x,VLOOKUP($I1232,'2026-01-09_taxon-match'!$A$2:$N$81,13,FALSE),IF(_xlpm.x=0,"",_xlpm.x)))</f>
        <v/>
      </c>
      <c r="V1232" s="46" t="s">
        <v>58</v>
      </c>
      <c r="Y1232" s="46" t="str">
        <f>IF(V1232="","",_xlfn.LET(_xlpm.x,VLOOKUP(V1232,'Drop-down_menus'!$D$2:$E$13,2,FALSE),IF(_xlpm.x=0,"",_xlpm.x)))</f>
        <v>https://orcid.org/0000-0002-9708-1761</v>
      </c>
      <c r="Z1232" s="46" t="str">
        <f>IF(W1232="","",_xlfn.LET(_xlpm.x,VLOOKUP(W1232,'Drop-down_menus'!$D$2:$E$13,2,FALSE),IF(_xlpm.x=0,"",_xlpm.x)))</f>
        <v/>
      </c>
      <c r="AA1232" s="46" t="str">
        <f>IF(X1232="","",_xlfn.LET(_xlpm.x,VLOOKUP(X1232,'Drop-down_menus'!$D$2:$E$13,2,FALSE),IF(_xlpm.x=0,"",_xlpm.x)))</f>
        <v/>
      </c>
      <c r="AB1232" s="14" t="s">
        <v>263</v>
      </c>
      <c r="AC1232" s="14" t="s">
        <v>508</v>
      </c>
      <c r="AE1232" s="46" t="s">
        <v>28</v>
      </c>
      <c r="AF1232" s="46" t="s">
        <v>42</v>
      </c>
      <c r="AG1232" s="46" t="str">
        <f>IF(AE1232="","",_xlfn.LET(_xlpm.x,VLOOKUP(AE1232,'Drop-down_menus'!$D$2:$E$13,2,FALSE),IF(_xlpm.x=0,"",_xlpm.x)))</f>
        <v>https://orcid.org/0000-0002-9037-7623</v>
      </c>
      <c r="AH1232" s="46" t="str">
        <f>IF(AF1232="","",_xlfn.LET(_xlpm.x,VLOOKUP(AF1232,'Drop-down_menus'!$D$2:$E$13,2,FALSE),IF(_xlpm.x=0,"",_xlpm.x)))</f>
        <v/>
      </c>
    </row>
    <row r="1233" spans="2:34" ht="15" customHeight="1">
      <c r="B1233" s="46">
        <v>1221</v>
      </c>
      <c r="C1233" s="46" t="s">
        <v>96</v>
      </c>
      <c r="D1233" s="46" t="b">
        <f>COUNTIF(Events!$B$2:$B$171, C1233) &gt; 0</f>
        <v>1</v>
      </c>
      <c r="E1233" s="46" t="s">
        <v>169</v>
      </c>
      <c r="F1233" s="46" t="s">
        <v>262</v>
      </c>
      <c r="G1233" s="46" t="s">
        <v>235</v>
      </c>
      <c r="I1233" s="46" t="s">
        <v>235</v>
      </c>
      <c r="J1233" s="46" t="str">
        <f>IF(I1233="","",_xlfn.LET(_xlpm.x,VLOOKUP(I1233,'2026-01-09_taxon-match'!$A$2:$N$81,4,FALSE),IF(_xlpm.x=0,"",_xlpm.x)))</f>
        <v>Molgula</v>
      </c>
      <c r="L1233" s="46" t="str">
        <f>IF(I1233="","",_xlfn.LET(_xlpm.x,VLOOKUP(I1233,'2026-01-09_taxon-match'!$A$2:$N$81,3,FALSE),IF(_xlpm.x=0,"",_xlpm.x)))</f>
        <v>urn:lsid:marinespecies.org:taxname:103509</v>
      </c>
      <c r="M1233" s="46" t="str">
        <f>IF($I1233="","",_xlfn.LET(_xlpm.x,VLOOKUP($I1233,'2026-01-09_taxon-match'!$A$2:$N$81,5,FALSE),IF(_xlpm.x=0,"",_xlpm.x)))</f>
        <v>Forbes, 1848</v>
      </c>
      <c r="N1233" s="46" t="str">
        <f>IF($I1233="","",_xlfn.LET(_xlpm.x,VLOOKUP($I1233,'2026-01-09_taxon-match'!$A$2:$N$81,6,FALSE),IF(_xlpm.x=0,"",_xlpm.x)))</f>
        <v>Animalia</v>
      </c>
      <c r="O1233" s="46" t="str">
        <f>IF($I1233="","",_xlfn.LET(_xlpm.x,VLOOKUP($I1233,'2026-01-09_taxon-match'!$A$2:$N$81,7,FALSE),IF(_xlpm.x=0,"",_xlpm.x)))</f>
        <v>Chordata</v>
      </c>
      <c r="P1233" s="46" t="str">
        <f>IF($I1233="","",_xlfn.LET(_xlpm.x,VLOOKUP($I1233,'2026-01-09_taxon-match'!$A$2:$N$81,8,FALSE),IF(_xlpm.x=0,"",_xlpm.x)))</f>
        <v>Ascidiacea</v>
      </c>
      <c r="Q1233" s="46" t="str">
        <f>IF($I1233="","",_xlfn.LET(_xlpm.x,VLOOKUP($I1233,'2026-01-09_taxon-match'!$A$2:$N$81,9,FALSE),IF(_xlpm.x=0,"",_xlpm.x)))</f>
        <v>Stolidobranchia</v>
      </c>
      <c r="R1233" s="46" t="str">
        <f>IF($I1233="","",_xlfn.LET(_xlpm.x,VLOOKUP($I1233,'2026-01-09_taxon-match'!$A$2:$N$81,10,FALSE),IF(_xlpm.x=0,"",_xlpm.x)))</f>
        <v>Molgulidae</v>
      </c>
      <c r="S1233" s="46" t="str">
        <f>IF($I1233="","",_xlfn.LET(_xlpm.x,VLOOKUP($I1233,'2026-01-09_taxon-match'!$A$2:$N$81,11,FALSE),IF(_xlpm.x=0,"",_xlpm.x)))</f>
        <v>Molgula</v>
      </c>
      <c r="T1233" s="46" t="str">
        <f>IF($I1233="","",_xlfn.LET(_xlpm.x,VLOOKUP($I1233,'2026-01-09_taxon-match'!$A$2:$N$81,13,FALSE),IF(_xlpm.x=0,"",_xlpm.x)))</f>
        <v/>
      </c>
      <c r="V1233" s="46" t="s">
        <v>58</v>
      </c>
      <c r="Y1233" s="46" t="str">
        <f>IF(V1233="","",_xlfn.LET(_xlpm.x,VLOOKUP(V1233,'Drop-down_menus'!$D$2:$E$13,2,FALSE),IF(_xlpm.x=0,"",_xlpm.x)))</f>
        <v>https://orcid.org/0000-0002-9708-1761</v>
      </c>
      <c r="Z1233" s="46" t="str">
        <f>IF(W1233="","",_xlfn.LET(_xlpm.x,VLOOKUP(W1233,'Drop-down_menus'!$D$2:$E$13,2,FALSE),IF(_xlpm.x=0,"",_xlpm.x)))</f>
        <v/>
      </c>
      <c r="AA1233" s="46" t="str">
        <f>IF(X1233="","",_xlfn.LET(_xlpm.x,VLOOKUP(X1233,'Drop-down_menus'!$D$2:$E$13,2,FALSE),IF(_xlpm.x=0,"",_xlpm.x)))</f>
        <v/>
      </c>
      <c r="AB1233" s="14" t="s">
        <v>263</v>
      </c>
      <c r="AC1233" s="14" t="s">
        <v>508</v>
      </c>
      <c r="AE1233" s="46" t="s">
        <v>28</v>
      </c>
      <c r="AF1233" s="46" t="s">
        <v>42</v>
      </c>
      <c r="AG1233" s="46" t="str">
        <f>IF(AE1233="","",_xlfn.LET(_xlpm.x,VLOOKUP(AE1233,'Drop-down_menus'!$D$2:$E$13,2,FALSE),IF(_xlpm.x=0,"",_xlpm.x)))</f>
        <v>https://orcid.org/0000-0002-9037-7623</v>
      </c>
      <c r="AH1233" s="46" t="str">
        <f>IF(AF1233="","",_xlfn.LET(_xlpm.x,VLOOKUP(AF1233,'Drop-down_menus'!$D$2:$E$13,2,FALSE),IF(_xlpm.x=0,"",_xlpm.x)))</f>
        <v/>
      </c>
    </row>
    <row r="1234" spans="2:34" ht="15" customHeight="1">
      <c r="B1234" s="46">
        <v>1222</v>
      </c>
      <c r="C1234" s="46" t="s">
        <v>96</v>
      </c>
      <c r="D1234" s="46" t="b">
        <f>COUNTIF(Events!$B$2:$B$171, C1234) &gt; 0</f>
        <v>1</v>
      </c>
      <c r="E1234" s="46" t="s">
        <v>169</v>
      </c>
      <c r="F1234" s="46" t="s">
        <v>262</v>
      </c>
      <c r="G1234" s="46" t="s">
        <v>183</v>
      </c>
      <c r="I1234" s="46" t="s">
        <v>183</v>
      </c>
      <c r="J1234" s="46" t="str">
        <f>IF(I1234="","",_xlfn.LET(_xlpm.x,VLOOKUP(I1234,'2026-01-09_taxon-match'!$A$2:$N$81,4,FALSE),IF(_xlpm.x=0,"",_xlpm.x)))</f>
        <v>Amphipoda</v>
      </c>
      <c r="L1234" s="46" t="str">
        <f>IF(I1234="","",_xlfn.LET(_xlpm.x,VLOOKUP(I1234,'2026-01-09_taxon-match'!$A$2:$N$81,3,FALSE),IF(_xlpm.x=0,"",_xlpm.x)))</f>
        <v>urn:lsid:marinespecies.org:taxname:1135</v>
      </c>
      <c r="M1234" s="46" t="str">
        <f>IF($I1234="","",_xlfn.LET(_xlpm.x,VLOOKUP($I1234,'2026-01-09_taxon-match'!$A$2:$N$81,5,FALSE),IF(_xlpm.x=0,"",_xlpm.x)))</f>
        <v>Latreille, 1816</v>
      </c>
      <c r="N1234" s="46" t="str">
        <f>IF($I1234="","",_xlfn.LET(_xlpm.x,VLOOKUP($I1234,'2026-01-09_taxon-match'!$A$2:$N$81,6,FALSE),IF(_xlpm.x=0,"",_xlpm.x)))</f>
        <v>Animalia</v>
      </c>
      <c r="O1234" s="46" t="str">
        <f>IF($I1234="","",_xlfn.LET(_xlpm.x,VLOOKUP($I1234,'2026-01-09_taxon-match'!$A$2:$N$81,7,FALSE),IF(_xlpm.x=0,"",_xlpm.x)))</f>
        <v>Arthropoda</v>
      </c>
      <c r="P1234" s="46" t="str">
        <f>IF($I1234="","",_xlfn.LET(_xlpm.x,VLOOKUP($I1234,'2026-01-09_taxon-match'!$A$2:$N$81,8,FALSE),IF(_xlpm.x=0,"",_xlpm.x)))</f>
        <v>Malacostraca</v>
      </c>
      <c r="Q1234" s="46" t="str">
        <f>IF($I1234="","",_xlfn.LET(_xlpm.x,VLOOKUP($I1234,'2026-01-09_taxon-match'!$A$2:$N$81,9,FALSE),IF(_xlpm.x=0,"",_xlpm.x)))</f>
        <v>Amphipoda</v>
      </c>
      <c r="R1234" s="46" t="str">
        <f>IF($I1234="","",_xlfn.LET(_xlpm.x,VLOOKUP($I1234,'2026-01-09_taxon-match'!$A$2:$N$81,10,FALSE),IF(_xlpm.x=0,"",_xlpm.x)))</f>
        <v/>
      </c>
      <c r="S1234" s="46" t="str">
        <f>IF($I1234="","",_xlfn.LET(_xlpm.x,VLOOKUP($I1234,'2026-01-09_taxon-match'!$A$2:$N$81,11,FALSE),IF(_xlpm.x=0,"",_xlpm.x)))</f>
        <v/>
      </c>
      <c r="T1234" s="46" t="str">
        <f>IF($I1234="","",_xlfn.LET(_xlpm.x,VLOOKUP($I1234,'2026-01-09_taxon-match'!$A$2:$N$81,13,FALSE),IF(_xlpm.x=0,"",_xlpm.x)))</f>
        <v/>
      </c>
      <c r="U1234" s="46" t="s">
        <v>244</v>
      </c>
      <c r="V1234" s="46" t="s">
        <v>58</v>
      </c>
      <c r="W1234" s="46" t="s">
        <v>43</v>
      </c>
      <c r="Y1234" s="46" t="str">
        <f>IF(V1234="","",_xlfn.LET(_xlpm.x,VLOOKUP(V1234,'Drop-down_menus'!$D$2:$E$13,2,FALSE),IF(_xlpm.x=0,"",_xlpm.x)))</f>
        <v>https://orcid.org/0000-0002-9708-1761</v>
      </c>
      <c r="Z1234" s="46" t="str">
        <f>IF(W1234="","",_xlfn.LET(_xlpm.x,VLOOKUP(W1234,'Drop-down_menus'!$D$2:$E$13,2,FALSE),IF(_xlpm.x=0,"",_xlpm.x)))</f>
        <v>https://orcid.org/0000-0002-0981-7442</v>
      </c>
      <c r="AA1234" s="46" t="str">
        <f>IF(X1234="","",_xlfn.LET(_xlpm.x,VLOOKUP(X1234,'Drop-down_menus'!$D$2:$E$13,2,FALSE),IF(_xlpm.x=0,"",_xlpm.x)))</f>
        <v/>
      </c>
      <c r="AB1234" s="14" t="s">
        <v>263</v>
      </c>
      <c r="AC1234" s="14" t="s">
        <v>508</v>
      </c>
      <c r="AE1234" s="46" t="s">
        <v>28</v>
      </c>
      <c r="AF1234" s="46" t="s">
        <v>42</v>
      </c>
      <c r="AG1234" s="46" t="str">
        <f>IF(AE1234="","",_xlfn.LET(_xlpm.x,VLOOKUP(AE1234,'Drop-down_menus'!$D$2:$E$13,2,FALSE),IF(_xlpm.x=0,"",_xlpm.x)))</f>
        <v>https://orcid.org/0000-0002-9037-7623</v>
      </c>
      <c r="AH1234" s="46" t="str">
        <f>IF(AF1234="","",_xlfn.LET(_xlpm.x,VLOOKUP(AF1234,'Drop-down_menus'!$D$2:$E$13,2,FALSE),IF(_xlpm.x=0,"",_xlpm.x)))</f>
        <v/>
      </c>
    </row>
    <row r="1235" spans="2:34" ht="15" customHeight="1">
      <c r="B1235" s="46">
        <v>1223</v>
      </c>
      <c r="C1235" s="46" t="s">
        <v>96</v>
      </c>
      <c r="D1235" s="46" t="b">
        <f>COUNTIF(Events!$B$2:$B$171, C1235) &gt; 0</f>
        <v>1</v>
      </c>
      <c r="E1235" s="46" t="s">
        <v>169</v>
      </c>
      <c r="F1235" s="46" t="s">
        <v>262</v>
      </c>
      <c r="G1235" s="46" t="s">
        <v>311</v>
      </c>
      <c r="I1235" s="46" t="s">
        <v>311</v>
      </c>
      <c r="J1235" s="46" t="str">
        <f>IF(I1235="","",_xlfn.LET(_xlpm.x,VLOOKUP(I1235,'2026-01-09_taxon-match'!$A$2:$N$81,4,FALSE),IF(_xlpm.x=0,"",_xlpm.x)))</f>
        <v>Isopoda</v>
      </c>
      <c r="L1235" s="46" t="str">
        <f>IF(I1235="","",_xlfn.LET(_xlpm.x,VLOOKUP(I1235,'2026-01-09_taxon-match'!$A$2:$N$81,3,FALSE),IF(_xlpm.x=0,"",_xlpm.x)))</f>
        <v>urn:lsid:marinespecies.org:taxname:1131</v>
      </c>
      <c r="M1235" s="46" t="str">
        <f>IF($I1235="","",_xlfn.LET(_xlpm.x,VLOOKUP($I1235,'2026-01-09_taxon-match'!$A$2:$N$81,5,FALSE),IF(_xlpm.x=0,"",_xlpm.x)))</f>
        <v>Latreille, 1816</v>
      </c>
      <c r="N1235" s="46" t="str">
        <f>IF($I1235="","",_xlfn.LET(_xlpm.x,VLOOKUP($I1235,'2026-01-09_taxon-match'!$A$2:$N$81,6,FALSE),IF(_xlpm.x=0,"",_xlpm.x)))</f>
        <v>Animalia</v>
      </c>
      <c r="O1235" s="46" t="str">
        <f>IF($I1235="","",_xlfn.LET(_xlpm.x,VLOOKUP($I1235,'2026-01-09_taxon-match'!$A$2:$N$81,7,FALSE),IF(_xlpm.x=0,"",_xlpm.x)))</f>
        <v>Arthropoda</v>
      </c>
      <c r="P1235" s="46" t="str">
        <f>IF($I1235="","",_xlfn.LET(_xlpm.x,VLOOKUP($I1235,'2026-01-09_taxon-match'!$A$2:$N$81,8,FALSE),IF(_xlpm.x=0,"",_xlpm.x)))</f>
        <v>Malacostraca</v>
      </c>
      <c r="Q1235" s="46" t="str">
        <f>IF($I1235="","",_xlfn.LET(_xlpm.x,VLOOKUP($I1235,'2026-01-09_taxon-match'!$A$2:$N$81,9,FALSE),IF(_xlpm.x=0,"",_xlpm.x)))</f>
        <v>Isopoda</v>
      </c>
      <c r="R1235" s="46" t="str">
        <f>IF($I1235="","",_xlfn.LET(_xlpm.x,VLOOKUP($I1235,'2026-01-09_taxon-match'!$A$2:$N$81,10,FALSE),IF(_xlpm.x=0,"",_xlpm.x)))</f>
        <v/>
      </c>
      <c r="S1235" s="46" t="str">
        <f>IF($I1235="","",_xlfn.LET(_xlpm.x,VLOOKUP($I1235,'2026-01-09_taxon-match'!$A$2:$N$81,11,FALSE),IF(_xlpm.x=0,"",_xlpm.x)))</f>
        <v/>
      </c>
      <c r="T1235" s="46" t="str">
        <f>IF($I1235="","",_xlfn.LET(_xlpm.x,VLOOKUP($I1235,'2026-01-09_taxon-match'!$A$2:$N$81,13,FALSE),IF(_xlpm.x=0,"",_xlpm.x)))</f>
        <v/>
      </c>
      <c r="U1235" s="46" t="s">
        <v>244</v>
      </c>
      <c r="V1235" s="46" t="s">
        <v>58</v>
      </c>
      <c r="W1235" s="46" t="s">
        <v>43</v>
      </c>
      <c r="Y1235" s="46" t="str">
        <f>IF(V1235="","",_xlfn.LET(_xlpm.x,VLOOKUP(V1235,'Drop-down_menus'!$D$2:$E$13,2,FALSE),IF(_xlpm.x=0,"",_xlpm.x)))</f>
        <v>https://orcid.org/0000-0002-9708-1761</v>
      </c>
      <c r="Z1235" s="46" t="str">
        <f>IF(W1235="","",_xlfn.LET(_xlpm.x,VLOOKUP(W1235,'Drop-down_menus'!$D$2:$E$13,2,FALSE),IF(_xlpm.x=0,"",_xlpm.x)))</f>
        <v>https://orcid.org/0000-0002-0981-7442</v>
      </c>
      <c r="AA1235" s="46" t="str">
        <f>IF(X1235="","",_xlfn.LET(_xlpm.x,VLOOKUP(X1235,'Drop-down_menus'!$D$2:$E$13,2,FALSE),IF(_xlpm.x=0,"",_xlpm.x)))</f>
        <v/>
      </c>
      <c r="AB1235" s="14" t="s">
        <v>263</v>
      </c>
      <c r="AC1235" s="14" t="s">
        <v>508</v>
      </c>
      <c r="AE1235" s="46" t="s">
        <v>28</v>
      </c>
      <c r="AF1235" s="46" t="s">
        <v>42</v>
      </c>
      <c r="AG1235" s="46" t="str">
        <f>IF(AE1235="","",_xlfn.LET(_xlpm.x,VLOOKUP(AE1235,'Drop-down_menus'!$D$2:$E$13,2,FALSE),IF(_xlpm.x=0,"",_xlpm.x)))</f>
        <v>https://orcid.org/0000-0002-9037-7623</v>
      </c>
      <c r="AH1235" s="46" t="str">
        <f>IF(AF1235="","",_xlfn.LET(_xlpm.x,VLOOKUP(AF1235,'Drop-down_menus'!$D$2:$E$13,2,FALSE),IF(_xlpm.x=0,"",_xlpm.x)))</f>
        <v/>
      </c>
    </row>
    <row r="1236" spans="2:34" ht="15" customHeight="1">
      <c r="B1236" s="46">
        <v>1224</v>
      </c>
      <c r="C1236" s="46" t="s">
        <v>96</v>
      </c>
      <c r="D1236" s="46" t="b">
        <f>COUNTIF(Events!$B$2:$B$171, C1236) &gt; 0</f>
        <v>1</v>
      </c>
      <c r="E1236" s="46" t="s">
        <v>169</v>
      </c>
      <c r="F1236" s="46" t="s">
        <v>262</v>
      </c>
      <c r="G1236" s="46" t="s">
        <v>238</v>
      </c>
      <c r="I1236" s="46" t="s">
        <v>238</v>
      </c>
      <c r="J1236" s="46" t="str">
        <f>IF(I1236="","",_xlfn.LET(_xlpm.x,VLOOKUP(I1236,'2026-01-09_taxon-match'!$A$2:$N$81,4,FALSE),IF(_xlpm.x=0,"",_xlpm.x)))</f>
        <v>Desmarestia</v>
      </c>
      <c r="L1236" s="46" t="str">
        <f>IF(I1236="","",_xlfn.LET(_xlpm.x,VLOOKUP(I1236,'2026-01-09_taxon-match'!$A$2:$N$81,3,FALSE),IF(_xlpm.x=0,"",_xlpm.x)))</f>
        <v/>
      </c>
      <c r="M1236" s="46" t="str">
        <f>IF($I1236="","",_xlfn.LET(_xlpm.x,VLOOKUP($I1236,'2026-01-09_taxon-match'!$A$2:$N$81,5,FALSE),IF(_xlpm.x=0,"",_xlpm.x)))</f>
        <v/>
      </c>
      <c r="N1236" s="46" t="str">
        <f>IF($I1236="","",_xlfn.LET(_xlpm.x,VLOOKUP($I1236,'2026-01-09_taxon-match'!$A$2:$N$81,6,FALSE),IF(_xlpm.x=0,"",_xlpm.x)))</f>
        <v/>
      </c>
      <c r="O1236" s="46" t="str">
        <f>IF($I1236="","",_xlfn.LET(_xlpm.x,VLOOKUP($I1236,'2026-01-09_taxon-match'!$A$2:$N$81,7,FALSE),IF(_xlpm.x=0,"",_xlpm.x)))</f>
        <v/>
      </c>
      <c r="P1236" s="46" t="str">
        <f>IF($I1236="","",_xlfn.LET(_xlpm.x,VLOOKUP($I1236,'2026-01-09_taxon-match'!$A$2:$N$81,8,FALSE),IF(_xlpm.x=0,"",_xlpm.x)))</f>
        <v/>
      </c>
      <c r="Q1236" s="46" t="str">
        <f>IF($I1236="","",_xlfn.LET(_xlpm.x,VLOOKUP($I1236,'2026-01-09_taxon-match'!$A$2:$N$81,9,FALSE),IF(_xlpm.x=0,"",_xlpm.x)))</f>
        <v/>
      </c>
      <c r="R1236" s="46" t="str">
        <f>IF($I1236="","",_xlfn.LET(_xlpm.x,VLOOKUP($I1236,'2026-01-09_taxon-match'!$A$2:$N$81,10,FALSE),IF(_xlpm.x=0,"",_xlpm.x)))</f>
        <v/>
      </c>
      <c r="S1236" s="46" t="str">
        <f>IF($I1236="","",_xlfn.LET(_xlpm.x,VLOOKUP($I1236,'2026-01-09_taxon-match'!$A$2:$N$81,11,FALSE),IF(_xlpm.x=0,"",_xlpm.x)))</f>
        <v/>
      </c>
      <c r="T1236" s="46" t="str">
        <f>IF($I1236="","",_xlfn.LET(_xlpm.x,VLOOKUP($I1236,'2026-01-09_taxon-match'!$A$2:$N$81,13,FALSE),IF(_xlpm.x=0,"",_xlpm.x)))</f>
        <v/>
      </c>
      <c r="U1236" s="46" t="s">
        <v>244</v>
      </c>
      <c r="V1236" s="46" t="s">
        <v>58</v>
      </c>
      <c r="W1236" s="46" t="s">
        <v>43</v>
      </c>
      <c r="Y1236" s="46" t="str">
        <f>IF(V1236="","",_xlfn.LET(_xlpm.x,VLOOKUP(V1236,'Drop-down_menus'!$D$2:$E$13,2,FALSE),IF(_xlpm.x=0,"",_xlpm.x)))</f>
        <v>https://orcid.org/0000-0002-9708-1761</v>
      </c>
      <c r="Z1236" s="46" t="str">
        <f>IF(W1236="","",_xlfn.LET(_xlpm.x,VLOOKUP(W1236,'Drop-down_menus'!$D$2:$E$13,2,FALSE),IF(_xlpm.x=0,"",_xlpm.x)))</f>
        <v>https://orcid.org/0000-0002-0981-7442</v>
      </c>
      <c r="AA1236" s="46" t="str">
        <f>IF(X1236="","",_xlfn.LET(_xlpm.x,VLOOKUP(X1236,'Drop-down_menus'!$D$2:$E$13,2,FALSE),IF(_xlpm.x=0,"",_xlpm.x)))</f>
        <v/>
      </c>
      <c r="AB1236" s="14" t="s">
        <v>263</v>
      </c>
      <c r="AC1236" s="14" t="s">
        <v>508</v>
      </c>
      <c r="AE1236" s="46" t="s">
        <v>28</v>
      </c>
      <c r="AF1236" s="46" t="s">
        <v>42</v>
      </c>
      <c r="AG1236" s="46" t="str">
        <f>IF(AE1236="","",_xlfn.LET(_xlpm.x,VLOOKUP(AE1236,'Drop-down_menus'!$D$2:$E$13,2,FALSE),IF(_xlpm.x=0,"",_xlpm.x)))</f>
        <v>https://orcid.org/0000-0002-9037-7623</v>
      </c>
      <c r="AH1236" s="46" t="str">
        <f>IF(AF1236="","",_xlfn.LET(_xlpm.x,VLOOKUP(AF1236,'Drop-down_menus'!$D$2:$E$13,2,FALSE),IF(_xlpm.x=0,"",_xlpm.x)))</f>
        <v/>
      </c>
    </row>
    <row r="1237" spans="2:34" ht="15" customHeight="1">
      <c r="B1237" s="46">
        <v>1225</v>
      </c>
      <c r="C1237" s="46" t="s">
        <v>96</v>
      </c>
      <c r="D1237" s="46" t="b">
        <f>COUNTIF(Events!$B$2:$B$171, C1237) &gt; 0</f>
        <v>1</v>
      </c>
      <c r="E1237" s="46" t="s">
        <v>169</v>
      </c>
      <c r="F1237" s="46" t="s">
        <v>262</v>
      </c>
      <c r="G1237" s="46" t="s">
        <v>232</v>
      </c>
      <c r="I1237" s="46" t="s">
        <v>232</v>
      </c>
      <c r="J1237" s="46" t="str">
        <f>IF(I1237="","",_xlfn.LET(_xlpm.x,VLOOKUP(I1237,'2026-01-09_taxon-match'!$A$2:$N$81,4,FALSE),IF(_xlpm.x=0,"",_xlpm.x)))</f>
        <v>Terebellidae</v>
      </c>
      <c r="L1237" s="46" t="str">
        <f>IF(I1237="","",_xlfn.LET(_xlpm.x,VLOOKUP(I1237,'2026-01-09_taxon-match'!$A$2:$N$81,3,FALSE),IF(_xlpm.x=0,"",_xlpm.x)))</f>
        <v/>
      </c>
      <c r="M1237" s="46" t="str">
        <f>IF($I1237="","",_xlfn.LET(_xlpm.x,VLOOKUP($I1237,'2026-01-09_taxon-match'!$A$2:$N$81,5,FALSE),IF(_xlpm.x=0,"",_xlpm.x)))</f>
        <v/>
      </c>
      <c r="N1237" s="46" t="str">
        <f>IF($I1237="","",_xlfn.LET(_xlpm.x,VLOOKUP($I1237,'2026-01-09_taxon-match'!$A$2:$N$81,6,FALSE),IF(_xlpm.x=0,"",_xlpm.x)))</f>
        <v/>
      </c>
      <c r="O1237" s="46" t="str">
        <f>IF($I1237="","",_xlfn.LET(_xlpm.x,VLOOKUP($I1237,'2026-01-09_taxon-match'!$A$2:$N$81,7,FALSE),IF(_xlpm.x=0,"",_xlpm.x)))</f>
        <v/>
      </c>
      <c r="P1237" s="46" t="str">
        <f>IF($I1237="","",_xlfn.LET(_xlpm.x,VLOOKUP($I1237,'2026-01-09_taxon-match'!$A$2:$N$81,8,FALSE),IF(_xlpm.x=0,"",_xlpm.x)))</f>
        <v/>
      </c>
      <c r="Q1237" s="46" t="str">
        <f>IF($I1237="","",_xlfn.LET(_xlpm.x,VLOOKUP($I1237,'2026-01-09_taxon-match'!$A$2:$N$81,9,FALSE),IF(_xlpm.x=0,"",_xlpm.x)))</f>
        <v/>
      </c>
      <c r="R1237" s="46" t="str">
        <f>IF($I1237="","",_xlfn.LET(_xlpm.x,VLOOKUP($I1237,'2026-01-09_taxon-match'!$A$2:$N$81,10,FALSE),IF(_xlpm.x=0,"",_xlpm.x)))</f>
        <v/>
      </c>
      <c r="S1237" s="46" t="str">
        <f>IF($I1237="","",_xlfn.LET(_xlpm.x,VLOOKUP($I1237,'2026-01-09_taxon-match'!$A$2:$N$81,11,FALSE),IF(_xlpm.x=0,"",_xlpm.x)))</f>
        <v/>
      </c>
      <c r="T1237" s="46" t="str">
        <f>IF($I1237="","",_xlfn.LET(_xlpm.x,VLOOKUP($I1237,'2026-01-09_taxon-match'!$A$2:$N$81,13,FALSE),IF(_xlpm.x=0,"",_xlpm.x)))</f>
        <v/>
      </c>
      <c r="U1237" s="46">
        <v>1</v>
      </c>
      <c r="V1237" s="46" t="s">
        <v>58</v>
      </c>
      <c r="W1237" s="46" t="s">
        <v>43</v>
      </c>
      <c r="Y1237" s="46" t="str">
        <f>IF(V1237="","",_xlfn.LET(_xlpm.x,VLOOKUP(V1237,'Drop-down_menus'!$D$2:$E$13,2,FALSE),IF(_xlpm.x=0,"",_xlpm.x)))</f>
        <v>https://orcid.org/0000-0002-9708-1761</v>
      </c>
      <c r="Z1237" s="46" t="str">
        <f>IF(W1237="","",_xlfn.LET(_xlpm.x,VLOOKUP(W1237,'Drop-down_menus'!$D$2:$E$13,2,FALSE),IF(_xlpm.x=0,"",_xlpm.x)))</f>
        <v>https://orcid.org/0000-0002-0981-7442</v>
      </c>
      <c r="AA1237" s="46" t="str">
        <f>IF(X1237="","",_xlfn.LET(_xlpm.x,VLOOKUP(X1237,'Drop-down_menus'!$D$2:$E$13,2,FALSE),IF(_xlpm.x=0,"",_xlpm.x)))</f>
        <v/>
      </c>
      <c r="AB1237" s="14" t="s">
        <v>263</v>
      </c>
      <c r="AC1237" s="14" t="s">
        <v>508</v>
      </c>
      <c r="AE1237" s="46" t="s">
        <v>28</v>
      </c>
      <c r="AF1237" s="46" t="s">
        <v>42</v>
      </c>
      <c r="AG1237" s="46" t="str">
        <f>IF(AE1237="","",_xlfn.LET(_xlpm.x,VLOOKUP(AE1237,'Drop-down_menus'!$D$2:$E$13,2,FALSE),IF(_xlpm.x=0,"",_xlpm.x)))</f>
        <v>https://orcid.org/0000-0002-9037-7623</v>
      </c>
      <c r="AH1237" s="46" t="str">
        <f>IF(AF1237="","",_xlfn.LET(_xlpm.x,VLOOKUP(AF1237,'Drop-down_menus'!$D$2:$E$13,2,FALSE),IF(_xlpm.x=0,"",_xlpm.x)))</f>
        <v/>
      </c>
    </row>
    <row r="1238" spans="2:34" ht="15" customHeight="1">
      <c r="B1238" s="46">
        <v>1226</v>
      </c>
      <c r="C1238" s="46" t="s">
        <v>96</v>
      </c>
      <c r="D1238" s="46" t="b">
        <f>COUNTIF(Events!$B$2:$B$171, C1238) &gt; 0</f>
        <v>1</v>
      </c>
      <c r="E1238" s="46" t="s">
        <v>169</v>
      </c>
      <c r="F1238" s="46" t="s">
        <v>262</v>
      </c>
      <c r="G1238" s="46" t="s">
        <v>232</v>
      </c>
      <c r="I1238" s="46" t="s">
        <v>232</v>
      </c>
      <c r="J1238" s="46" t="str">
        <f>IF(I1238="","",_xlfn.LET(_xlpm.x,VLOOKUP(I1238,'2026-01-09_taxon-match'!$A$2:$N$81,4,FALSE),IF(_xlpm.x=0,"",_xlpm.x)))</f>
        <v>Terebellidae</v>
      </c>
      <c r="L1238" s="46" t="str">
        <f>IF(I1238="","",_xlfn.LET(_xlpm.x,VLOOKUP(I1238,'2026-01-09_taxon-match'!$A$2:$N$81,3,FALSE),IF(_xlpm.x=0,"",_xlpm.x)))</f>
        <v/>
      </c>
      <c r="M1238" s="46" t="str">
        <f>IF($I1238="","",_xlfn.LET(_xlpm.x,VLOOKUP($I1238,'2026-01-09_taxon-match'!$A$2:$N$81,5,FALSE),IF(_xlpm.x=0,"",_xlpm.x)))</f>
        <v/>
      </c>
      <c r="N1238" s="46" t="str">
        <f>IF($I1238="","",_xlfn.LET(_xlpm.x,VLOOKUP($I1238,'2026-01-09_taxon-match'!$A$2:$N$81,6,FALSE),IF(_xlpm.x=0,"",_xlpm.x)))</f>
        <v/>
      </c>
      <c r="O1238" s="46" t="str">
        <f>IF($I1238="","",_xlfn.LET(_xlpm.x,VLOOKUP($I1238,'2026-01-09_taxon-match'!$A$2:$N$81,7,FALSE),IF(_xlpm.x=0,"",_xlpm.x)))</f>
        <v/>
      </c>
      <c r="P1238" s="46" t="str">
        <f>IF($I1238="","",_xlfn.LET(_xlpm.x,VLOOKUP($I1238,'2026-01-09_taxon-match'!$A$2:$N$81,8,FALSE),IF(_xlpm.x=0,"",_xlpm.x)))</f>
        <v/>
      </c>
      <c r="Q1238" s="46" t="str">
        <f>IF($I1238="","",_xlfn.LET(_xlpm.x,VLOOKUP($I1238,'2026-01-09_taxon-match'!$A$2:$N$81,9,FALSE),IF(_xlpm.x=0,"",_xlpm.x)))</f>
        <v/>
      </c>
      <c r="R1238" s="46" t="str">
        <f>IF($I1238="","",_xlfn.LET(_xlpm.x,VLOOKUP($I1238,'2026-01-09_taxon-match'!$A$2:$N$81,10,FALSE),IF(_xlpm.x=0,"",_xlpm.x)))</f>
        <v/>
      </c>
      <c r="S1238" s="46" t="str">
        <f>IF($I1238="","",_xlfn.LET(_xlpm.x,VLOOKUP($I1238,'2026-01-09_taxon-match'!$A$2:$N$81,11,FALSE),IF(_xlpm.x=0,"",_xlpm.x)))</f>
        <v/>
      </c>
      <c r="T1238" s="46" t="str">
        <f>IF($I1238="","",_xlfn.LET(_xlpm.x,VLOOKUP($I1238,'2026-01-09_taxon-match'!$A$2:$N$81,13,FALSE),IF(_xlpm.x=0,"",_xlpm.x)))</f>
        <v/>
      </c>
      <c r="U1238" s="46">
        <v>1</v>
      </c>
      <c r="V1238" s="46" t="s">
        <v>58</v>
      </c>
      <c r="W1238" s="46" t="s">
        <v>43</v>
      </c>
      <c r="Y1238" s="46" t="str">
        <f>IF(V1238="","",_xlfn.LET(_xlpm.x,VLOOKUP(V1238,'Drop-down_menus'!$D$2:$E$13,2,FALSE),IF(_xlpm.x=0,"",_xlpm.x)))</f>
        <v>https://orcid.org/0000-0002-9708-1761</v>
      </c>
      <c r="Z1238" s="46" t="str">
        <f>IF(W1238="","",_xlfn.LET(_xlpm.x,VLOOKUP(W1238,'Drop-down_menus'!$D$2:$E$13,2,FALSE),IF(_xlpm.x=0,"",_xlpm.x)))</f>
        <v>https://orcid.org/0000-0002-0981-7442</v>
      </c>
      <c r="AA1238" s="46" t="str">
        <f>IF(X1238="","",_xlfn.LET(_xlpm.x,VLOOKUP(X1238,'Drop-down_menus'!$D$2:$E$13,2,FALSE),IF(_xlpm.x=0,"",_xlpm.x)))</f>
        <v/>
      </c>
      <c r="AB1238" s="14" t="s">
        <v>263</v>
      </c>
      <c r="AC1238" s="14" t="s">
        <v>508</v>
      </c>
      <c r="AE1238" s="46" t="s">
        <v>28</v>
      </c>
      <c r="AF1238" s="46" t="s">
        <v>42</v>
      </c>
      <c r="AG1238" s="46" t="str">
        <f>IF(AE1238="","",_xlfn.LET(_xlpm.x,VLOOKUP(AE1238,'Drop-down_menus'!$D$2:$E$13,2,FALSE),IF(_xlpm.x=0,"",_xlpm.x)))</f>
        <v>https://orcid.org/0000-0002-9037-7623</v>
      </c>
      <c r="AH1238" s="46" t="str">
        <f>IF(AF1238="","",_xlfn.LET(_xlpm.x,VLOOKUP(AF1238,'Drop-down_menus'!$D$2:$E$13,2,FALSE),IF(_xlpm.x=0,"",_xlpm.x)))</f>
        <v/>
      </c>
    </row>
    <row r="1239" spans="2:34" ht="15" customHeight="1">
      <c r="B1239" s="46">
        <v>1227</v>
      </c>
      <c r="C1239" s="46" t="s">
        <v>96</v>
      </c>
      <c r="D1239" s="46" t="b">
        <f>COUNTIF(Events!$B$2:$B$171, C1239) &gt; 0</f>
        <v>1</v>
      </c>
      <c r="E1239" s="46" t="s">
        <v>169</v>
      </c>
      <c r="F1239" s="46" t="s">
        <v>262</v>
      </c>
      <c r="G1239" s="46" t="s">
        <v>232</v>
      </c>
      <c r="I1239" s="46" t="s">
        <v>232</v>
      </c>
      <c r="J1239" s="46" t="str">
        <f>IF(I1239="","",_xlfn.LET(_xlpm.x,VLOOKUP(I1239,'2026-01-09_taxon-match'!$A$2:$N$81,4,FALSE),IF(_xlpm.x=0,"",_xlpm.x)))</f>
        <v>Terebellidae</v>
      </c>
      <c r="L1239" s="46" t="str">
        <f>IF(I1239="","",_xlfn.LET(_xlpm.x,VLOOKUP(I1239,'2026-01-09_taxon-match'!$A$2:$N$81,3,FALSE),IF(_xlpm.x=0,"",_xlpm.x)))</f>
        <v/>
      </c>
      <c r="M1239" s="46" t="str">
        <f>IF($I1239="","",_xlfn.LET(_xlpm.x,VLOOKUP($I1239,'2026-01-09_taxon-match'!$A$2:$N$81,5,FALSE),IF(_xlpm.x=0,"",_xlpm.x)))</f>
        <v/>
      </c>
      <c r="N1239" s="46" t="str">
        <f>IF($I1239="","",_xlfn.LET(_xlpm.x,VLOOKUP($I1239,'2026-01-09_taxon-match'!$A$2:$N$81,6,FALSE),IF(_xlpm.x=0,"",_xlpm.x)))</f>
        <v/>
      </c>
      <c r="O1239" s="46" t="str">
        <f>IF($I1239="","",_xlfn.LET(_xlpm.x,VLOOKUP($I1239,'2026-01-09_taxon-match'!$A$2:$N$81,7,FALSE),IF(_xlpm.x=0,"",_xlpm.x)))</f>
        <v/>
      </c>
      <c r="P1239" s="46" t="str">
        <f>IF($I1239="","",_xlfn.LET(_xlpm.x,VLOOKUP($I1239,'2026-01-09_taxon-match'!$A$2:$N$81,8,FALSE),IF(_xlpm.x=0,"",_xlpm.x)))</f>
        <v/>
      </c>
      <c r="Q1239" s="46" t="str">
        <f>IF($I1239="","",_xlfn.LET(_xlpm.x,VLOOKUP($I1239,'2026-01-09_taxon-match'!$A$2:$N$81,9,FALSE),IF(_xlpm.x=0,"",_xlpm.x)))</f>
        <v/>
      </c>
      <c r="R1239" s="46" t="str">
        <f>IF($I1239="","",_xlfn.LET(_xlpm.x,VLOOKUP($I1239,'2026-01-09_taxon-match'!$A$2:$N$81,10,FALSE),IF(_xlpm.x=0,"",_xlpm.x)))</f>
        <v/>
      </c>
      <c r="S1239" s="46" t="str">
        <f>IF($I1239="","",_xlfn.LET(_xlpm.x,VLOOKUP($I1239,'2026-01-09_taxon-match'!$A$2:$N$81,11,FALSE),IF(_xlpm.x=0,"",_xlpm.x)))</f>
        <v/>
      </c>
      <c r="T1239" s="46" t="str">
        <f>IF($I1239="","",_xlfn.LET(_xlpm.x,VLOOKUP($I1239,'2026-01-09_taxon-match'!$A$2:$N$81,13,FALSE),IF(_xlpm.x=0,"",_xlpm.x)))</f>
        <v/>
      </c>
      <c r="U1239" s="46">
        <v>1</v>
      </c>
      <c r="V1239" s="46" t="s">
        <v>58</v>
      </c>
      <c r="W1239" s="46" t="s">
        <v>43</v>
      </c>
      <c r="Y1239" s="46" t="str">
        <f>IF(V1239="","",_xlfn.LET(_xlpm.x,VLOOKUP(V1239,'Drop-down_menus'!$D$2:$E$13,2,FALSE),IF(_xlpm.x=0,"",_xlpm.x)))</f>
        <v>https://orcid.org/0000-0002-9708-1761</v>
      </c>
      <c r="Z1239" s="46" t="str">
        <f>IF(W1239="","",_xlfn.LET(_xlpm.x,VLOOKUP(W1239,'Drop-down_menus'!$D$2:$E$13,2,FALSE),IF(_xlpm.x=0,"",_xlpm.x)))</f>
        <v>https://orcid.org/0000-0002-0981-7442</v>
      </c>
      <c r="AA1239" s="46" t="str">
        <f>IF(X1239="","",_xlfn.LET(_xlpm.x,VLOOKUP(X1239,'Drop-down_menus'!$D$2:$E$13,2,FALSE),IF(_xlpm.x=0,"",_xlpm.x)))</f>
        <v/>
      </c>
      <c r="AB1239" s="14" t="s">
        <v>263</v>
      </c>
      <c r="AC1239" s="14" t="s">
        <v>508</v>
      </c>
      <c r="AE1239" s="46" t="s">
        <v>28</v>
      </c>
      <c r="AF1239" s="46" t="s">
        <v>42</v>
      </c>
      <c r="AG1239" s="46" t="str">
        <f>IF(AE1239="","",_xlfn.LET(_xlpm.x,VLOOKUP(AE1239,'Drop-down_menus'!$D$2:$E$13,2,FALSE),IF(_xlpm.x=0,"",_xlpm.x)))</f>
        <v>https://orcid.org/0000-0002-9037-7623</v>
      </c>
      <c r="AH1239" s="46" t="str">
        <f>IF(AF1239="","",_xlfn.LET(_xlpm.x,VLOOKUP(AF1239,'Drop-down_menus'!$D$2:$E$13,2,FALSE),IF(_xlpm.x=0,"",_xlpm.x)))</f>
        <v/>
      </c>
    </row>
    <row r="1240" spans="2:34" ht="15" customHeight="1">
      <c r="B1240" s="46">
        <v>1228</v>
      </c>
      <c r="C1240" s="46" t="s">
        <v>96</v>
      </c>
      <c r="D1240" s="46" t="b">
        <f>COUNTIF(Events!$B$2:$B$171, C1240) &gt; 0</f>
        <v>1</v>
      </c>
      <c r="E1240" s="46" t="s">
        <v>169</v>
      </c>
      <c r="F1240" s="46" t="s">
        <v>262</v>
      </c>
      <c r="G1240" s="46" t="s">
        <v>235</v>
      </c>
      <c r="I1240" s="46" t="s">
        <v>235</v>
      </c>
      <c r="J1240" s="46" t="str">
        <f>IF(I1240="","",_xlfn.LET(_xlpm.x,VLOOKUP(I1240,'2026-01-09_taxon-match'!$A$2:$N$81,4,FALSE),IF(_xlpm.x=0,"",_xlpm.x)))</f>
        <v>Molgula</v>
      </c>
      <c r="L1240" s="46" t="str">
        <f>IF(I1240="","",_xlfn.LET(_xlpm.x,VLOOKUP(I1240,'2026-01-09_taxon-match'!$A$2:$N$81,3,FALSE),IF(_xlpm.x=0,"",_xlpm.x)))</f>
        <v>urn:lsid:marinespecies.org:taxname:103509</v>
      </c>
      <c r="M1240" s="46" t="str">
        <f>IF($I1240="","",_xlfn.LET(_xlpm.x,VLOOKUP($I1240,'2026-01-09_taxon-match'!$A$2:$N$81,5,FALSE),IF(_xlpm.x=0,"",_xlpm.x)))</f>
        <v>Forbes, 1848</v>
      </c>
      <c r="N1240" s="46" t="str">
        <f>IF($I1240="","",_xlfn.LET(_xlpm.x,VLOOKUP($I1240,'2026-01-09_taxon-match'!$A$2:$N$81,6,FALSE),IF(_xlpm.x=0,"",_xlpm.x)))</f>
        <v>Animalia</v>
      </c>
      <c r="O1240" s="46" t="str">
        <f>IF($I1240="","",_xlfn.LET(_xlpm.x,VLOOKUP($I1240,'2026-01-09_taxon-match'!$A$2:$N$81,7,FALSE),IF(_xlpm.x=0,"",_xlpm.x)))</f>
        <v>Chordata</v>
      </c>
      <c r="P1240" s="46" t="str">
        <f>IF($I1240="","",_xlfn.LET(_xlpm.x,VLOOKUP($I1240,'2026-01-09_taxon-match'!$A$2:$N$81,8,FALSE),IF(_xlpm.x=0,"",_xlpm.x)))</f>
        <v>Ascidiacea</v>
      </c>
      <c r="Q1240" s="46" t="str">
        <f>IF($I1240="","",_xlfn.LET(_xlpm.x,VLOOKUP($I1240,'2026-01-09_taxon-match'!$A$2:$N$81,9,FALSE),IF(_xlpm.x=0,"",_xlpm.x)))</f>
        <v>Stolidobranchia</v>
      </c>
      <c r="R1240" s="46" t="str">
        <f>IF($I1240="","",_xlfn.LET(_xlpm.x,VLOOKUP($I1240,'2026-01-09_taxon-match'!$A$2:$N$81,10,FALSE),IF(_xlpm.x=0,"",_xlpm.x)))</f>
        <v>Molgulidae</v>
      </c>
      <c r="S1240" s="46" t="str">
        <f>IF($I1240="","",_xlfn.LET(_xlpm.x,VLOOKUP($I1240,'2026-01-09_taxon-match'!$A$2:$N$81,11,FALSE),IF(_xlpm.x=0,"",_xlpm.x)))</f>
        <v>Molgula</v>
      </c>
      <c r="T1240" s="46" t="str">
        <f>IF($I1240="","",_xlfn.LET(_xlpm.x,VLOOKUP($I1240,'2026-01-09_taxon-match'!$A$2:$N$81,13,FALSE),IF(_xlpm.x=0,"",_xlpm.x)))</f>
        <v/>
      </c>
      <c r="U1240" s="46">
        <v>1</v>
      </c>
      <c r="V1240" s="46" t="s">
        <v>58</v>
      </c>
      <c r="W1240" s="46" t="s">
        <v>43</v>
      </c>
      <c r="Y1240" s="46" t="str">
        <f>IF(V1240="","",_xlfn.LET(_xlpm.x,VLOOKUP(V1240,'Drop-down_menus'!$D$2:$E$13,2,FALSE),IF(_xlpm.x=0,"",_xlpm.x)))</f>
        <v>https://orcid.org/0000-0002-9708-1761</v>
      </c>
      <c r="Z1240" s="46" t="str">
        <f>IF(W1240="","",_xlfn.LET(_xlpm.x,VLOOKUP(W1240,'Drop-down_menus'!$D$2:$E$13,2,FALSE),IF(_xlpm.x=0,"",_xlpm.x)))</f>
        <v>https://orcid.org/0000-0002-0981-7442</v>
      </c>
      <c r="AA1240" s="46" t="str">
        <f>IF(X1240="","",_xlfn.LET(_xlpm.x,VLOOKUP(X1240,'Drop-down_menus'!$D$2:$E$13,2,FALSE),IF(_xlpm.x=0,"",_xlpm.x)))</f>
        <v/>
      </c>
      <c r="AB1240" s="14" t="s">
        <v>263</v>
      </c>
      <c r="AC1240" s="14" t="s">
        <v>508</v>
      </c>
      <c r="AE1240" s="46" t="s">
        <v>28</v>
      </c>
      <c r="AF1240" s="46" t="s">
        <v>42</v>
      </c>
      <c r="AG1240" s="46" t="str">
        <f>IF(AE1240="","",_xlfn.LET(_xlpm.x,VLOOKUP(AE1240,'Drop-down_menus'!$D$2:$E$13,2,FALSE),IF(_xlpm.x=0,"",_xlpm.x)))</f>
        <v>https://orcid.org/0000-0002-9037-7623</v>
      </c>
      <c r="AH1240" s="46" t="str">
        <f>IF(AF1240="","",_xlfn.LET(_xlpm.x,VLOOKUP(AF1240,'Drop-down_menus'!$D$2:$E$13,2,FALSE),IF(_xlpm.x=0,"",_xlpm.x)))</f>
        <v/>
      </c>
    </row>
    <row r="1241" spans="2:34" ht="15" customHeight="1">
      <c r="B1241" s="46">
        <v>1229</v>
      </c>
      <c r="C1241" s="46" t="s">
        <v>96</v>
      </c>
      <c r="D1241" s="46" t="b">
        <f>COUNTIF(Events!$B$2:$B$171, C1241) &gt; 0</f>
        <v>1</v>
      </c>
      <c r="E1241" s="46" t="s">
        <v>169</v>
      </c>
      <c r="F1241" s="46" t="s">
        <v>262</v>
      </c>
      <c r="G1241" s="46" t="s">
        <v>235</v>
      </c>
      <c r="I1241" s="46" t="s">
        <v>235</v>
      </c>
      <c r="J1241" s="46" t="str">
        <f>IF(I1241="","",_xlfn.LET(_xlpm.x,VLOOKUP(I1241,'2026-01-09_taxon-match'!$A$2:$N$81,4,FALSE),IF(_xlpm.x=0,"",_xlpm.x)))</f>
        <v>Molgula</v>
      </c>
      <c r="L1241" s="46" t="str">
        <f>IF(I1241="","",_xlfn.LET(_xlpm.x,VLOOKUP(I1241,'2026-01-09_taxon-match'!$A$2:$N$81,3,FALSE),IF(_xlpm.x=0,"",_xlpm.x)))</f>
        <v>urn:lsid:marinespecies.org:taxname:103509</v>
      </c>
      <c r="M1241" s="46" t="str">
        <f>IF($I1241="","",_xlfn.LET(_xlpm.x,VLOOKUP($I1241,'2026-01-09_taxon-match'!$A$2:$N$81,5,FALSE),IF(_xlpm.x=0,"",_xlpm.x)))</f>
        <v>Forbes, 1848</v>
      </c>
      <c r="N1241" s="46" t="str">
        <f>IF($I1241="","",_xlfn.LET(_xlpm.x,VLOOKUP($I1241,'2026-01-09_taxon-match'!$A$2:$N$81,6,FALSE),IF(_xlpm.x=0,"",_xlpm.x)))</f>
        <v>Animalia</v>
      </c>
      <c r="O1241" s="46" t="str">
        <f>IF($I1241="","",_xlfn.LET(_xlpm.x,VLOOKUP($I1241,'2026-01-09_taxon-match'!$A$2:$N$81,7,FALSE),IF(_xlpm.x=0,"",_xlpm.x)))</f>
        <v>Chordata</v>
      </c>
      <c r="P1241" s="46" t="str">
        <f>IF($I1241="","",_xlfn.LET(_xlpm.x,VLOOKUP($I1241,'2026-01-09_taxon-match'!$A$2:$N$81,8,FALSE),IF(_xlpm.x=0,"",_xlpm.x)))</f>
        <v>Ascidiacea</v>
      </c>
      <c r="Q1241" s="46" t="str">
        <f>IF($I1241="","",_xlfn.LET(_xlpm.x,VLOOKUP($I1241,'2026-01-09_taxon-match'!$A$2:$N$81,9,FALSE),IF(_xlpm.x=0,"",_xlpm.x)))</f>
        <v>Stolidobranchia</v>
      </c>
      <c r="R1241" s="46" t="str">
        <f>IF($I1241="","",_xlfn.LET(_xlpm.x,VLOOKUP($I1241,'2026-01-09_taxon-match'!$A$2:$N$81,10,FALSE),IF(_xlpm.x=0,"",_xlpm.x)))</f>
        <v>Molgulidae</v>
      </c>
      <c r="S1241" s="46" t="str">
        <f>IF($I1241="","",_xlfn.LET(_xlpm.x,VLOOKUP($I1241,'2026-01-09_taxon-match'!$A$2:$N$81,11,FALSE),IF(_xlpm.x=0,"",_xlpm.x)))</f>
        <v>Molgula</v>
      </c>
      <c r="T1241" s="46" t="str">
        <f>IF($I1241="","",_xlfn.LET(_xlpm.x,VLOOKUP($I1241,'2026-01-09_taxon-match'!$A$2:$N$81,13,FALSE),IF(_xlpm.x=0,"",_xlpm.x)))</f>
        <v/>
      </c>
      <c r="U1241" s="46">
        <v>1</v>
      </c>
      <c r="V1241" s="46" t="s">
        <v>58</v>
      </c>
      <c r="W1241" s="46" t="s">
        <v>43</v>
      </c>
      <c r="Y1241" s="46" t="str">
        <f>IF(V1241="","",_xlfn.LET(_xlpm.x,VLOOKUP(V1241,'Drop-down_menus'!$D$2:$E$13,2,FALSE),IF(_xlpm.x=0,"",_xlpm.x)))</f>
        <v>https://orcid.org/0000-0002-9708-1761</v>
      </c>
      <c r="Z1241" s="46" t="str">
        <f>IF(W1241="","",_xlfn.LET(_xlpm.x,VLOOKUP(W1241,'Drop-down_menus'!$D$2:$E$13,2,FALSE),IF(_xlpm.x=0,"",_xlpm.x)))</f>
        <v>https://orcid.org/0000-0002-0981-7442</v>
      </c>
      <c r="AA1241" s="46" t="str">
        <f>IF(X1241="","",_xlfn.LET(_xlpm.x,VLOOKUP(X1241,'Drop-down_menus'!$D$2:$E$13,2,FALSE),IF(_xlpm.x=0,"",_xlpm.x)))</f>
        <v/>
      </c>
      <c r="AB1241" s="14" t="s">
        <v>263</v>
      </c>
      <c r="AC1241" s="14" t="s">
        <v>508</v>
      </c>
      <c r="AE1241" s="46" t="s">
        <v>28</v>
      </c>
      <c r="AF1241" s="46" t="s">
        <v>42</v>
      </c>
      <c r="AG1241" s="46" t="str">
        <f>IF(AE1241="","",_xlfn.LET(_xlpm.x,VLOOKUP(AE1241,'Drop-down_menus'!$D$2:$E$13,2,FALSE),IF(_xlpm.x=0,"",_xlpm.x)))</f>
        <v>https://orcid.org/0000-0002-9037-7623</v>
      </c>
      <c r="AH1241" s="46" t="str">
        <f>IF(AF1241="","",_xlfn.LET(_xlpm.x,VLOOKUP(AF1241,'Drop-down_menus'!$D$2:$E$13,2,FALSE),IF(_xlpm.x=0,"",_xlpm.x)))</f>
        <v/>
      </c>
    </row>
    <row r="1242" spans="2:34" ht="15" customHeight="1">
      <c r="B1242" s="46">
        <v>1230</v>
      </c>
      <c r="C1242" s="46" t="s">
        <v>96</v>
      </c>
      <c r="D1242" s="46" t="b">
        <f>COUNTIF(Events!$B$2:$B$171, C1242) &gt; 0</f>
        <v>1</v>
      </c>
      <c r="E1242" s="46" t="s">
        <v>169</v>
      </c>
      <c r="F1242" s="46" t="s">
        <v>262</v>
      </c>
      <c r="G1242" s="46" t="s">
        <v>510</v>
      </c>
      <c r="I1242" s="46" t="s">
        <v>510</v>
      </c>
      <c r="J1242" s="46" t="str">
        <f>IF(I1242="","",_xlfn.LET(_xlpm.x,VLOOKUP(I1242,'2026-01-09_taxon-match'!$A$2:$N$81,4,FALSE),IF(_xlpm.x=0,"",_xlpm.x)))</f>
        <v>Dendrilla</v>
      </c>
      <c r="L1242" s="46" t="str">
        <f>IF(I1242="","",_xlfn.LET(_xlpm.x,VLOOKUP(I1242,'2026-01-09_taxon-match'!$A$2:$N$81,3,FALSE),IF(_xlpm.x=0,"",_xlpm.x)))</f>
        <v>urn:lsid:marinespecies.org:taxname:131741</v>
      </c>
      <c r="M1242" s="46" t="str">
        <f>IF($I1242="","",_xlfn.LET(_xlpm.x,VLOOKUP($I1242,'2026-01-09_taxon-match'!$A$2:$N$81,5,FALSE),IF(_xlpm.x=0,"",_xlpm.x)))</f>
        <v>Lendenfeld, 1883</v>
      </c>
      <c r="N1242" s="46" t="str">
        <f>IF($I1242="","",_xlfn.LET(_xlpm.x,VLOOKUP($I1242,'2026-01-09_taxon-match'!$A$2:$N$81,6,FALSE),IF(_xlpm.x=0,"",_xlpm.x)))</f>
        <v>Animalia</v>
      </c>
      <c r="O1242" s="46" t="str">
        <f>IF($I1242="","",_xlfn.LET(_xlpm.x,VLOOKUP($I1242,'2026-01-09_taxon-match'!$A$2:$N$81,7,FALSE),IF(_xlpm.x=0,"",_xlpm.x)))</f>
        <v>Porifera</v>
      </c>
      <c r="P1242" s="46" t="str">
        <f>IF($I1242="","",_xlfn.LET(_xlpm.x,VLOOKUP($I1242,'2026-01-09_taxon-match'!$A$2:$N$81,8,FALSE),IF(_xlpm.x=0,"",_xlpm.x)))</f>
        <v>Demospongiae</v>
      </c>
      <c r="Q1242" s="46" t="str">
        <f>IF($I1242="","",_xlfn.LET(_xlpm.x,VLOOKUP($I1242,'2026-01-09_taxon-match'!$A$2:$N$81,9,FALSE),IF(_xlpm.x=0,"",_xlpm.x)))</f>
        <v>Dendroceratida</v>
      </c>
      <c r="R1242" s="46" t="str">
        <f>IF($I1242="","",_xlfn.LET(_xlpm.x,VLOOKUP($I1242,'2026-01-09_taxon-match'!$A$2:$N$81,10,FALSE),IF(_xlpm.x=0,"",_xlpm.x)))</f>
        <v>Darwinellidae</v>
      </c>
      <c r="S1242" s="46" t="str">
        <f>IF($I1242="","",_xlfn.LET(_xlpm.x,VLOOKUP($I1242,'2026-01-09_taxon-match'!$A$2:$N$81,11,FALSE),IF(_xlpm.x=0,"",_xlpm.x)))</f>
        <v>Dendrilla</v>
      </c>
      <c r="T1242" s="46" t="str">
        <f>IF($I1242="","",_xlfn.LET(_xlpm.x,VLOOKUP($I1242,'2026-01-09_taxon-match'!$A$2:$N$81,13,FALSE),IF(_xlpm.x=0,"",_xlpm.x)))</f>
        <v/>
      </c>
      <c r="U1242" s="46" t="s">
        <v>244</v>
      </c>
      <c r="V1242" s="46" t="s">
        <v>58</v>
      </c>
      <c r="W1242" s="46" t="s">
        <v>43</v>
      </c>
      <c r="Y1242" s="46" t="str">
        <f>IF(V1242="","",_xlfn.LET(_xlpm.x,VLOOKUP(V1242,'Drop-down_menus'!$D$2:$E$13,2,FALSE),IF(_xlpm.x=0,"",_xlpm.x)))</f>
        <v>https://orcid.org/0000-0002-9708-1761</v>
      </c>
      <c r="Z1242" s="46" t="str">
        <f>IF(W1242="","",_xlfn.LET(_xlpm.x,VLOOKUP(W1242,'Drop-down_menus'!$D$2:$E$13,2,FALSE),IF(_xlpm.x=0,"",_xlpm.x)))</f>
        <v>https://orcid.org/0000-0002-0981-7442</v>
      </c>
      <c r="AA1242" s="46" t="str">
        <f>IF(X1242="","",_xlfn.LET(_xlpm.x,VLOOKUP(X1242,'Drop-down_menus'!$D$2:$E$13,2,FALSE),IF(_xlpm.x=0,"",_xlpm.x)))</f>
        <v/>
      </c>
      <c r="AB1242" s="14" t="s">
        <v>263</v>
      </c>
      <c r="AC1242" s="14" t="s">
        <v>508</v>
      </c>
      <c r="AE1242" s="46" t="s">
        <v>28</v>
      </c>
      <c r="AF1242" s="46" t="s">
        <v>42</v>
      </c>
      <c r="AG1242" s="46" t="str">
        <f>IF(AE1242="","",_xlfn.LET(_xlpm.x,VLOOKUP(AE1242,'Drop-down_menus'!$D$2:$E$13,2,FALSE),IF(_xlpm.x=0,"",_xlpm.x)))</f>
        <v>https://orcid.org/0000-0002-9037-7623</v>
      </c>
      <c r="AH1242" s="46" t="str">
        <f>IF(AF1242="","",_xlfn.LET(_xlpm.x,VLOOKUP(AF1242,'Drop-down_menus'!$D$2:$E$13,2,FALSE),IF(_xlpm.x=0,"",_xlpm.x)))</f>
        <v/>
      </c>
    </row>
    <row r="1243" spans="2:34" ht="15" customHeight="1">
      <c r="B1243" s="46">
        <v>1231</v>
      </c>
      <c r="C1243" s="46" t="s">
        <v>96</v>
      </c>
      <c r="D1243" s="46" t="b">
        <f>COUNTIF(Events!$B$2:$B$171, C1243) &gt; 0</f>
        <v>1</v>
      </c>
      <c r="E1243" s="46" t="s">
        <v>169</v>
      </c>
      <c r="F1243" s="46" t="s">
        <v>262</v>
      </c>
      <c r="G1243" s="46" t="s">
        <v>510</v>
      </c>
      <c r="I1243" s="46" t="s">
        <v>510</v>
      </c>
      <c r="J1243" s="46" t="str">
        <f>IF(I1243="","",_xlfn.LET(_xlpm.x,VLOOKUP(I1243,'2026-01-09_taxon-match'!$A$2:$N$81,4,FALSE),IF(_xlpm.x=0,"",_xlpm.x)))</f>
        <v>Dendrilla</v>
      </c>
      <c r="L1243" s="46" t="str">
        <f>IF(I1243="","",_xlfn.LET(_xlpm.x,VLOOKUP(I1243,'2026-01-09_taxon-match'!$A$2:$N$81,3,FALSE),IF(_xlpm.x=0,"",_xlpm.x)))</f>
        <v>urn:lsid:marinespecies.org:taxname:131741</v>
      </c>
      <c r="M1243" s="46" t="str">
        <f>IF($I1243="","",_xlfn.LET(_xlpm.x,VLOOKUP($I1243,'2026-01-09_taxon-match'!$A$2:$N$81,5,FALSE),IF(_xlpm.x=0,"",_xlpm.x)))</f>
        <v>Lendenfeld, 1883</v>
      </c>
      <c r="N1243" s="46" t="str">
        <f>IF($I1243="","",_xlfn.LET(_xlpm.x,VLOOKUP($I1243,'2026-01-09_taxon-match'!$A$2:$N$81,6,FALSE),IF(_xlpm.x=0,"",_xlpm.x)))</f>
        <v>Animalia</v>
      </c>
      <c r="O1243" s="46" t="str">
        <f>IF($I1243="","",_xlfn.LET(_xlpm.x,VLOOKUP($I1243,'2026-01-09_taxon-match'!$A$2:$N$81,7,FALSE),IF(_xlpm.x=0,"",_xlpm.x)))</f>
        <v>Porifera</v>
      </c>
      <c r="P1243" s="46" t="str">
        <f>IF($I1243="","",_xlfn.LET(_xlpm.x,VLOOKUP($I1243,'2026-01-09_taxon-match'!$A$2:$N$81,8,FALSE),IF(_xlpm.x=0,"",_xlpm.x)))</f>
        <v>Demospongiae</v>
      </c>
      <c r="Q1243" s="46" t="str">
        <f>IF($I1243="","",_xlfn.LET(_xlpm.x,VLOOKUP($I1243,'2026-01-09_taxon-match'!$A$2:$N$81,9,FALSE),IF(_xlpm.x=0,"",_xlpm.x)))</f>
        <v>Dendroceratida</v>
      </c>
      <c r="R1243" s="46" t="str">
        <f>IF($I1243="","",_xlfn.LET(_xlpm.x,VLOOKUP($I1243,'2026-01-09_taxon-match'!$A$2:$N$81,10,FALSE),IF(_xlpm.x=0,"",_xlpm.x)))</f>
        <v>Darwinellidae</v>
      </c>
      <c r="S1243" s="46" t="str">
        <f>IF($I1243="","",_xlfn.LET(_xlpm.x,VLOOKUP($I1243,'2026-01-09_taxon-match'!$A$2:$N$81,11,FALSE),IF(_xlpm.x=0,"",_xlpm.x)))</f>
        <v>Dendrilla</v>
      </c>
      <c r="T1243" s="46" t="str">
        <f>IF($I1243="","",_xlfn.LET(_xlpm.x,VLOOKUP($I1243,'2026-01-09_taxon-match'!$A$2:$N$81,13,FALSE),IF(_xlpm.x=0,"",_xlpm.x)))</f>
        <v/>
      </c>
      <c r="U1243" s="46" t="s">
        <v>244</v>
      </c>
      <c r="V1243" s="46" t="s">
        <v>58</v>
      </c>
      <c r="W1243" s="46" t="s">
        <v>43</v>
      </c>
      <c r="Y1243" s="46" t="str">
        <f>IF(V1243="","",_xlfn.LET(_xlpm.x,VLOOKUP(V1243,'Drop-down_menus'!$D$2:$E$13,2,FALSE),IF(_xlpm.x=0,"",_xlpm.x)))</f>
        <v>https://orcid.org/0000-0002-9708-1761</v>
      </c>
      <c r="Z1243" s="46" t="str">
        <f>IF(W1243="","",_xlfn.LET(_xlpm.x,VLOOKUP(W1243,'Drop-down_menus'!$D$2:$E$13,2,FALSE),IF(_xlpm.x=0,"",_xlpm.x)))</f>
        <v>https://orcid.org/0000-0002-0981-7442</v>
      </c>
      <c r="AA1243" s="46" t="str">
        <f>IF(X1243="","",_xlfn.LET(_xlpm.x,VLOOKUP(X1243,'Drop-down_menus'!$D$2:$E$13,2,FALSE),IF(_xlpm.x=0,"",_xlpm.x)))</f>
        <v/>
      </c>
      <c r="AB1243" s="14" t="s">
        <v>263</v>
      </c>
      <c r="AC1243" s="14" t="s">
        <v>508</v>
      </c>
      <c r="AE1243" s="46" t="s">
        <v>28</v>
      </c>
      <c r="AF1243" s="46" t="s">
        <v>42</v>
      </c>
      <c r="AG1243" s="46" t="str">
        <f>IF(AE1243="","",_xlfn.LET(_xlpm.x,VLOOKUP(AE1243,'Drop-down_menus'!$D$2:$E$13,2,FALSE),IF(_xlpm.x=0,"",_xlpm.x)))</f>
        <v>https://orcid.org/0000-0002-9037-7623</v>
      </c>
      <c r="AH1243" s="46" t="str">
        <f>IF(AF1243="","",_xlfn.LET(_xlpm.x,VLOOKUP(AF1243,'Drop-down_menus'!$D$2:$E$13,2,FALSE),IF(_xlpm.x=0,"",_xlpm.x)))</f>
        <v/>
      </c>
    </row>
    <row r="1244" spans="2:34" ht="15" customHeight="1">
      <c r="B1244" s="46">
        <v>1232</v>
      </c>
      <c r="C1244" s="46" t="s">
        <v>96</v>
      </c>
      <c r="D1244" s="46" t="b">
        <f>COUNTIF(Events!$B$2:$B$171, C1244) &gt; 0</f>
        <v>1</v>
      </c>
      <c r="E1244" s="46" t="s">
        <v>169</v>
      </c>
      <c r="F1244" s="46" t="s">
        <v>262</v>
      </c>
      <c r="G1244" s="46" t="s">
        <v>310</v>
      </c>
      <c r="I1244" s="46" t="s">
        <v>1338</v>
      </c>
      <c r="J1244" s="46" t="str">
        <f>IF(I1244="","",_xlfn.LET(_xlpm.x,VLOOKUP(I1244,'2026-01-09_taxon-match'!$A$2:$N$81,4,FALSE),IF(_xlpm.x=0,"",_xlpm.x)))</f>
        <v>Polynoidae</v>
      </c>
      <c r="L1244" s="46" t="str">
        <f>IF(I1244="","",_xlfn.LET(_xlpm.x,VLOOKUP(I1244,'2026-01-09_taxon-match'!$A$2:$N$81,3,FALSE),IF(_xlpm.x=0,"",_xlpm.x)))</f>
        <v>urn:lsid:marinespecies.org:taxname:939</v>
      </c>
      <c r="M1244" s="46" t="str">
        <f>IF($I1244="","",_xlfn.LET(_xlpm.x,VLOOKUP($I1244,'2026-01-09_taxon-match'!$A$2:$N$81,5,FALSE),IF(_xlpm.x=0,"",_xlpm.x)))</f>
        <v>Kinberg, 1856</v>
      </c>
      <c r="N1244" s="46" t="str">
        <f>IF($I1244="","",_xlfn.LET(_xlpm.x,VLOOKUP($I1244,'2026-01-09_taxon-match'!$A$2:$N$81,6,FALSE),IF(_xlpm.x=0,"",_xlpm.x)))</f>
        <v>Animalia</v>
      </c>
      <c r="O1244" s="46" t="str">
        <f>IF($I1244="","",_xlfn.LET(_xlpm.x,VLOOKUP($I1244,'2026-01-09_taxon-match'!$A$2:$N$81,7,FALSE),IF(_xlpm.x=0,"",_xlpm.x)))</f>
        <v>Annelida</v>
      </c>
      <c r="P1244" s="46" t="str">
        <f>IF($I1244="","",_xlfn.LET(_xlpm.x,VLOOKUP($I1244,'2026-01-09_taxon-match'!$A$2:$N$81,8,FALSE),IF(_xlpm.x=0,"",_xlpm.x)))</f>
        <v>Polychaeta</v>
      </c>
      <c r="Q1244" s="46" t="str">
        <f>IF($I1244="","",_xlfn.LET(_xlpm.x,VLOOKUP($I1244,'2026-01-09_taxon-match'!$A$2:$N$81,9,FALSE),IF(_xlpm.x=0,"",_xlpm.x)))</f>
        <v>Phyllodocida</v>
      </c>
      <c r="R1244" s="46" t="str">
        <f>IF($I1244="","",_xlfn.LET(_xlpm.x,VLOOKUP($I1244,'2026-01-09_taxon-match'!$A$2:$N$81,10,FALSE),IF(_xlpm.x=0,"",_xlpm.x)))</f>
        <v>Polynoidae</v>
      </c>
      <c r="S1244" s="46" t="str">
        <f>IF($I1244="","",_xlfn.LET(_xlpm.x,VLOOKUP($I1244,'2026-01-09_taxon-match'!$A$2:$N$81,11,FALSE),IF(_xlpm.x=0,"",_xlpm.x)))</f>
        <v/>
      </c>
      <c r="T1244" s="46" t="str">
        <f>IF($I1244="","",_xlfn.LET(_xlpm.x,VLOOKUP($I1244,'2026-01-09_taxon-match'!$A$2:$N$81,13,FALSE),IF(_xlpm.x=0,"",_xlpm.x)))</f>
        <v/>
      </c>
      <c r="U1244" s="46">
        <v>1</v>
      </c>
      <c r="V1244" s="46" t="s">
        <v>58</v>
      </c>
      <c r="W1244" s="46" t="s">
        <v>43</v>
      </c>
      <c r="Y1244" s="46" t="str">
        <f>IF(V1244="","",_xlfn.LET(_xlpm.x,VLOOKUP(V1244,'Drop-down_menus'!$D$2:$E$13,2,FALSE),IF(_xlpm.x=0,"",_xlpm.x)))</f>
        <v>https://orcid.org/0000-0002-9708-1761</v>
      </c>
      <c r="Z1244" s="46" t="str">
        <f>IF(W1244="","",_xlfn.LET(_xlpm.x,VLOOKUP(W1244,'Drop-down_menus'!$D$2:$E$13,2,FALSE),IF(_xlpm.x=0,"",_xlpm.x)))</f>
        <v>https://orcid.org/0000-0002-0981-7442</v>
      </c>
      <c r="AA1244" s="46" t="str">
        <f>IF(X1244="","",_xlfn.LET(_xlpm.x,VLOOKUP(X1244,'Drop-down_menus'!$D$2:$E$13,2,FALSE),IF(_xlpm.x=0,"",_xlpm.x)))</f>
        <v/>
      </c>
      <c r="AB1244" s="14" t="s">
        <v>263</v>
      </c>
      <c r="AC1244" s="14" t="s">
        <v>508</v>
      </c>
      <c r="AE1244" s="46" t="s">
        <v>28</v>
      </c>
      <c r="AF1244" s="46" t="s">
        <v>42</v>
      </c>
      <c r="AG1244" s="46" t="str">
        <f>IF(AE1244="","",_xlfn.LET(_xlpm.x,VLOOKUP(AE1244,'Drop-down_menus'!$D$2:$E$13,2,FALSE),IF(_xlpm.x=0,"",_xlpm.x)))</f>
        <v>https://orcid.org/0000-0002-9037-7623</v>
      </c>
      <c r="AH1244" s="46" t="str">
        <f>IF(AF1244="","",_xlfn.LET(_xlpm.x,VLOOKUP(AF1244,'Drop-down_menus'!$D$2:$E$13,2,FALSE),IF(_xlpm.x=0,"",_xlpm.x)))</f>
        <v/>
      </c>
    </row>
    <row r="1245" spans="2:34" ht="15" customHeight="1">
      <c r="B1245" s="46">
        <v>1233</v>
      </c>
      <c r="C1245" s="46" t="s">
        <v>96</v>
      </c>
      <c r="D1245" s="46" t="b">
        <f>COUNTIF(Events!$B$2:$B$171, C1245) &gt; 0</f>
        <v>1</v>
      </c>
      <c r="E1245" s="46" t="s">
        <v>169</v>
      </c>
      <c r="F1245" s="46" t="s">
        <v>262</v>
      </c>
      <c r="G1245" s="46" t="s">
        <v>310</v>
      </c>
      <c r="I1245" s="46" t="s">
        <v>1338</v>
      </c>
      <c r="J1245" s="46" t="str">
        <f>IF(I1245="","",_xlfn.LET(_xlpm.x,VLOOKUP(I1245,'2026-01-09_taxon-match'!$A$2:$N$81,4,FALSE),IF(_xlpm.x=0,"",_xlpm.x)))</f>
        <v>Polynoidae</v>
      </c>
      <c r="L1245" s="46" t="str">
        <f>IF(I1245="","",_xlfn.LET(_xlpm.x,VLOOKUP(I1245,'2026-01-09_taxon-match'!$A$2:$N$81,3,FALSE),IF(_xlpm.x=0,"",_xlpm.x)))</f>
        <v>urn:lsid:marinespecies.org:taxname:939</v>
      </c>
      <c r="M1245" s="46" t="str">
        <f>IF($I1245="","",_xlfn.LET(_xlpm.x,VLOOKUP($I1245,'2026-01-09_taxon-match'!$A$2:$N$81,5,FALSE),IF(_xlpm.x=0,"",_xlpm.x)))</f>
        <v>Kinberg, 1856</v>
      </c>
      <c r="N1245" s="46" t="str">
        <f>IF($I1245="","",_xlfn.LET(_xlpm.x,VLOOKUP($I1245,'2026-01-09_taxon-match'!$A$2:$N$81,6,FALSE),IF(_xlpm.x=0,"",_xlpm.x)))</f>
        <v>Animalia</v>
      </c>
      <c r="O1245" s="46" t="str">
        <f>IF($I1245="","",_xlfn.LET(_xlpm.x,VLOOKUP($I1245,'2026-01-09_taxon-match'!$A$2:$N$81,7,FALSE),IF(_xlpm.x=0,"",_xlpm.x)))</f>
        <v>Annelida</v>
      </c>
      <c r="P1245" s="46" t="str">
        <f>IF($I1245="","",_xlfn.LET(_xlpm.x,VLOOKUP($I1245,'2026-01-09_taxon-match'!$A$2:$N$81,8,FALSE),IF(_xlpm.x=0,"",_xlpm.x)))</f>
        <v>Polychaeta</v>
      </c>
      <c r="Q1245" s="46" t="str">
        <f>IF($I1245="","",_xlfn.LET(_xlpm.x,VLOOKUP($I1245,'2026-01-09_taxon-match'!$A$2:$N$81,9,FALSE),IF(_xlpm.x=0,"",_xlpm.x)))</f>
        <v>Phyllodocida</v>
      </c>
      <c r="R1245" s="46" t="str">
        <f>IF($I1245="","",_xlfn.LET(_xlpm.x,VLOOKUP($I1245,'2026-01-09_taxon-match'!$A$2:$N$81,10,FALSE),IF(_xlpm.x=0,"",_xlpm.x)))</f>
        <v>Polynoidae</v>
      </c>
      <c r="S1245" s="46" t="str">
        <f>IF($I1245="","",_xlfn.LET(_xlpm.x,VLOOKUP($I1245,'2026-01-09_taxon-match'!$A$2:$N$81,11,FALSE),IF(_xlpm.x=0,"",_xlpm.x)))</f>
        <v/>
      </c>
      <c r="T1245" s="46" t="str">
        <f>IF($I1245="","",_xlfn.LET(_xlpm.x,VLOOKUP($I1245,'2026-01-09_taxon-match'!$A$2:$N$81,13,FALSE),IF(_xlpm.x=0,"",_xlpm.x)))</f>
        <v/>
      </c>
      <c r="U1245" s="46">
        <v>1</v>
      </c>
      <c r="V1245" s="46" t="s">
        <v>58</v>
      </c>
      <c r="W1245" s="46" t="s">
        <v>43</v>
      </c>
      <c r="Y1245" s="46" t="str">
        <f>IF(V1245="","",_xlfn.LET(_xlpm.x,VLOOKUP(V1245,'Drop-down_menus'!$D$2:$E$13,2,FALSE),IF(_xlpm.x=0,"",_xlpm.x)))</f>
        <v>https://orcid.org/0000-0002-9708-1761</v>
      </c>
      <c r="Z1245" s="46" t="str">
        <f>IF(W1245="","",_xlfn.LET(_xlpm.x,VLOOKUP(W1245,'Drop-down_menus'!$D$2:$E$13,2,FALSE),IF(_xlpm.x=0,"",_xlpm.x)))</f>
        <v>https://orcid.org/0000-0002-0981-7442</v>
      </c>
      <c r="AA1245" s="46" t="str">
        <f>IF(X1245="","",_xlfn.LET(_xlpm.x,VLOOKUP(X1245,'Drop-down_menus'!$D$2:$E$13,2,FALSE),IF(_xlpm.x=0,"",_xlpm.x)))</f>
        <v/>
      </c>
      <c r="AB1245" s="14" t="s">
        <v>263</v>
      </c>
      <c r="AC1245" s="14" t="s">
        <v>508</v>
      </c>
      <c r="AE1245" s="46" t="s">
        <v>28</v>
      </c>
      <c r="AF1245" s="46" t="s">
        <v>42</v>
      </c>
      <c r="AG1245" s="46" t="str">
        <f>IF(AE1245="","",_xlfn.LET(_xlpm.x,VLOOKUP(AE1245,'Drop-down_menus'!$D$2:$E$13,2,FALSE),IF(_xlpm.x=0,"",_xlpm.x)))</f>
        <v>https://orcid.org/0000-0002-9037-7623</v>
      </c>
      <c r="AH1245" s="46" t="str">
        <f>IF(AF1245="","",_xlfn.LET(_xlpm.x,VLOOKUP(AF1245,'Drop-down_menus'!$D$2:$E$13,2,FALSE),IF(_xlpm.x=0,"",_xlpm.x)))</f>
        <v/>
      </c>
    </row>
    <row r="1246" spans="2:34" ht="15" customHeight="1">
      <c r="B1246" s="46">
        <v>1234</v>
      </c>
      <c r="C1246" s="46" t="s">
        <v>96</v>
      </c>
      <c r="D1246" s="46" t="b">
        <f>COUNTIF(Events!$B$2:$B$171, C1246) &gt; 0</f>
        <v>1</v>
      </c>
      <c r="E1246" s="46" t="s">
        <v>169</v>
      </c>
      <c r="F1246" s="46" t="s">
        <v>262</v>
      </c>
      <c r="G1246" s="46" t="s">
        <v>183</v>
      </c>
      <c r="I1246" s="46" t="s">
        <v>183</v>
      </c>
      <c r="J1246" s="46" t="str">
        <f>IF(I1246="","",_xlfn.LET(_xlpm.x,VLOOKUP(I1246,'2026-01-09_taxon-match'!$A$2:$N$81,4,FALSE),IF(_xlpm.x=0,"",_xlpm.x)))</f>
        <v>Amphipoda</v>
      </c>
      <c r="L1246" s="46" t="str">
        <f>IF(I1246="","",_xlfn.LET(_xlpm.x,VLOOKUP(I1246,'2026-01-09_taxon-match'!$A$2:$N$81,3,FALSE),IF(_xlpm.x=0,"",_xlpm.x)))</f>
        <v>urn:lsid:marinespecies.org:taxname:1135</v>
      </c>
      <c r="M1246" s="46" t="str">
        <f>IF($I1246="","",_xlfn.LET(_xlpm.x,VLOOKUP($I1246,'2026-01-09_taxon-match'!$A$2:$N$81,5,FALSE),IF(_xlpm.x=0,"",_xlpm.x)))</f>
        <v>Latreille, 1816</v>
      </c>
      <c r="N1246" s="46" t="str">
        <f>IF($I1246="","",_xlfn.LET(_xlpm.x,VLOOKUP($I1246,'2026-01-09_taxon-match'!$A$2:$N$81,6,FALSE),IF(_xlpm.x=0,"",_xlpm.x)))</f>
        <v>Animalia</v>
      </c>
      <c r="O1246" s="46" t="str">
        <f>IF($I1246="","",_xlfn.LET(_xlpm.x,VLOOKUP($I1246,'2026-01-09_taxon-match'!$A$2:$N$81,7,FALSE),IF(_xlpm.x=0,"",_xlpm.x)))</f>
        <v>Arthropoda</v>
      </c>
      <c r="P1246" s="46" t="str">
        <f>IF($I1246="","",_xlfn.LET(_xlpm.x,VLOOKUP($I1246,'2026-01-09_taxon-match'!$A$2:$N$81,8,FALSE),IF(_xlpm.x=0,"",_xlpm.x)))</f>
        <v>Malacostraca</v>
      </c>
      <c r="Q1246" s="46" t="str">
        <f>IF($I1246="","",_xlfn.LET(_xlpm.x,VLOOKUP($I1246,'2026-01-09_taxon-match'!$A$2:$N$81,9,FALSE),IF(_xlpm.x=0,"",_xlpm.x)))</f>
        <v>Amphipoda</v>
      </c>
      <c r="R1246" s="46" t="str">
        <f>IF($I1246="","",_xlfn.LET(_xlpm.x,VLOOKUP($I1246,'2026-01-09_taxon-match'!$A$2:$N$81,10,FALSE),IF(_xlpm.x=0,"",_xlpm.x)))</f>
        <v/>
      </c>
      <c r="S1246" s="46" t="str">
        <f>IF($I1246="","",_xlfn.LET(_xlpm.x,VLOOKUP($I1246,'2026-01-09_taxon-match'!$A$2:$N$81,11,FALSE),IF(_xlpm.x=0,"",_xlpm.x)))</f>
        <v/>
      </c>
      <c r="T1246" s="46" t="str">
        <f>IF($I1246="","",_xlfn.LET(_xlpm.x,VLOOKUP($I1246,'2026-01-09_taxon-match'!$A$2:$N$81,13,FALSE),IF(_xlpm.x=0,"",_xlpm.x)))</f>
        <v/>
      </c>
      <c r="U1246" s="46" t="s">
        <v>244</v>
      </c>
      <c r="V1246" s="46" t="s">
        <v>58</v>
      </c>
      <c r="W1246" s="46" t="s">
        <v>43</v>
      </c>
      <c r="Y1246" s="46" t="str">
        <f>IF(V1246="","",_xlfn.LET(_xlpm.x,VLOOKUP(V1246,'Drop-down_menus'!$D$2:$E$13,2,FALSE),IF(_xlpm.x=0,"",_xlpm.x)))</f>
        <v>https://orcid.org/0000-0002-9708-1761</v>
      </c>
      <c r="Z1246" s="46" t="str">
        <f>IF(W1246="","",_xlfn.LET(_xlpm.x,VLOOKUP(W1246,'Drop-down_menus'!$D$2:$E$13,2,FALSE),IF(_xlpm.x=0,"",_xlpm.x)))</f>
        <v>https://orcid.org/0000-0002-0981-7442</v>
      </c>
      <c r="AA1246" s="46" t="str">
        <f>IF(X1246="","",_xlfn.LET(_xlpm.x,VLOOKUP(X1246,'Drop-down_menus'!$D$2:$E$13,2,FALSE),IF(_xlpm.x=0,"",_xlpm.x)))</f>
        <v/>
      </c>
      <c r="AB1246" s="14" t="s">
        <v>263</v>
      </c>
      <c r="AC1246" s="14" t="s">
        <v>508</v>
      </c>
      <c r="AE1246" s="46" t="s">
        <v>28</v>
      </c>
      <c r="AF1246" s="46" t="s">
        <v>42</v>
      </c>
      <c r="AG1246" s="46" t="str">
        <f>IF(AE1246="","",_xlfn.LET(_xlpm.x,VLOOKUP(AE1246,'Drop-down_menus'!$D$2:$E$13,2,FALSE),IF(_xlpm.x=0,"",_xlpm.x)))</f>
        <v>https://orcid.org/0000-0002-9037-7623</v>
      </c>
      <c r="AH1246" s="46" t="str">
        <f>IF(AF1246="","",_xlfn.LET(_xlpm.x,VLOOKUP(AF1246,'Drop-down_menus'!$D$2:$E$13,2,FALSE),IF(_xlpm.x=0,"",_xlpm.x)))</f>
        <v/>
      </c>
    </row>
    <row r="1247" spans="2:34" ht="15" customHeight="1">
      <c r="B1247" s="46">
        <v>1235</v>
      </c>
      <c r="C1247" s="46" t="s">
        <v>96</v>
      </c>
      <c r="D1247" s="46" t="b">
        <f>COUNTIF(Events!$B$2:$B$171, C1247) &gt; 0</f>
        <v>1</v>
      </c>
      <c r="E1247" s="46" t="s">
        <v>169</v>
      </c>
      <c r="F1247" s="46" t="s">
        <v>262</v>
      </c>
      <c r="G1247" s="46" t="s">
        <v>183</v>
      </c>
      <c r="I1247" s="46" t="s">
        <v>183</v>
      </c>
      <c r="J1247" s="46" t="str">
        <f>IF(I1247="","",_xlfn.LET(_xlpm.x,VLOOKUP(I1247,'2026-01-09_taxon-match'!$A$2:$N$81,4,FALSE),IF(_xlpm.x=0,"",_xlpm.x)))</f>
        <v>Amphipoda</v>
      </c>
      <c r="L1247" s="46" t="str">
        <f>IF(I1247="","",_xlfn.LET(_xlpm.x,VLOOKUP(I1247,'2026-01-09_taxon-match'!$A$2:$N$81,3,FALSE),IF(_xlpm.x=0,"",_xlpm.x)))</f>
        <v>urn:lsid:marinespecies.org:taxname:1135</v>
      </c>
      <c r="M1247" s="46" t="str">
        <f>IF($I1247="","",_xlfn.LET(_xlpm.x,VLOOKUP($I1247,'2026-01-09_taxon-match'!$A$2:$N$81,5,FALSE),IF(_xlpm.x=0,"",_xlpm.x)))</f>
        <v>Latreille, 1816</v>
      </c>
      <c r="N1247" s="46" t="str">
        <f>IF($I1247="","",_xlfn.LET(_xlpm.x,VLOOKUP($I1247,'2026-01-09_taxon-match'!$A$2:$N$81,6,FALSE),IF(_xlpm.x=0,"",_xlpm.x)))</f>
        <v>Animalia</v>
      </c>
      <c r="O1247" s="46" t="str">
        <f>IF($I1247="","",_xlfn.LET(_xlpm.x,VLOOKUP($I1247,'2026-01-09_taxon-match'!$A$2:$N$81,7,FALSE),IF(_xlpm.x=0,"",_xlpm.x)))</f>
        <v>Arthropoda</v>
      </c>
      <c r="P1247" s="46" t="str">
        <f>IF($I1247="","",_xlfn.LET(_xlpm.x,VLOOKUP($I1247,'2026-01-09_taxon-match'!$A$2:$N$81,8,FALSE),IF(_xlpm.x=0,"",_xlpm.x)))</f>
        <v>Malacostraca</v>
      </c>
      <c r="Q1247" s="46" t="str">
        <f>IF($I1247="","",_xlfn.LET(_xlpm.x,VLOOKUP($I1247,'2026-01-09_taxon-match'!$A$2:$N$81,9,FALSE),IF(_xlpm.x=0,"",_xlpm.x)))</f>
        <v>Amphipoda</v>
      </c>
      <c r="R1247" s="46" t="str">
        <f>IF($I1247="","",_xlfn.LET(_xlpm.x,VLOOKUP($I1247,'2026-01-09_taxon-match'!$A$2:$N$81,10,FALSE),IF(_xlpm.x=0,"",_xlpm.x)))</f>
        <v/>
      </c>
      <c r="S1247" s="46" t="str">
        <f>IF($I1247="","",_xlfn.LET(_xlpm.x,VLOOKUP($I1247,'2026-01-09_taxon-match'!$A$2:$N$81,11,FALSE),IF(_xlpm.x=0,"",_xlpm.x)))</f>
        <v/>
      </c>
      <c r="T1247" s="46" t="str">
        <f>IF($I1247="","",_xlfn.LET(_xlpm.x,VLOOKUP($I1247,'2026-01-09_taxon-match'!$A$2:$N$81,13,FALSE),IF(_xlpm.x=0,"",_xlpm.x)))</f>
        <v/>
      </c>
      <c r="U1247" s="46">
        <v>1</v>
      </c>
      <c r="V1247" s="46" t="s">
        <v>58</v>
      </c>
      <c r="W1247" s="46" t="s">
        <v>43</v>
      </c>
      <c r="Y1247" s="46" t="str">
        <f>IF(V1247="","",_xlfn.LET(_xlpm.x,VLOOKUP(V1247,'Drop-down_menus'!$D$2:$E$13,2,FALSE),IF(_xlpm.x=0,"",_xlpm.x)))</f>
        <v>https://orcid.org/0000-0002-9708-1761</v>
      </c>
      <c r="Z1247" s="46" t="str">
        <f>IF(W1247="","",_xlfn.LET(_xlpm.x,VLOOKUP(W1247,'Drop-down_menus'!$D$2:$E$13,2,FALSE),IF(_xlpm.x=0,"",_xlpm.x)))</f>
        <v>https://orcid.org/0000-0002-0981-7442</v>
      </c>
      <c r="AA1247" s="46" t="str">
        <f>IF(X1247="","",_xlfn.LET(_xlpm.x,VLOOKUP(X1247,'Drop-down_menus'!$D$2:$E$13,2,FALSE),IF(_xlpm.x=0,"",_xlpm.x)))</f>
        <v/>
      </c>
      <c r="AB1247" s="14" t="s">
        <v>263</v>
      </c>
      <c r="AC1247" s="14" t="s">
        <v>508</v>
      </c>
      <c r="AE1247" s="46" t="s">
        <v>28</v>
      </c>
      <c r="AF1247" s="46" t="s">
        <v>42</v>
      </c>
      <c r="AG1247" s="46" t="str">
        <f>IF(AE1247="","",_xlfn.LET(_xlpm.x,VLOOKUP(AE1247,'Drop-down_menus'!$D$2:$E$13,2,FALSE),IF(_xlpm.x=0,"",_xlpm.x)))</f>
        <v>https://orcid.org/0000-0002-9037-7623</v>
      </c>
      <c r="AH1247" s="46" t="str">
        <f>IF(AF1247="","",_xlfn.LET(_xlpm.x,VLOOKUP(AF1247,'Drop-down_menus'!$D$2:$E$13,2,FALSE),IF(_xlpm.x=0,"",_xlpm.x)))</f>
        <v/>
      </c>
    </row>
    <row r="1248" spans="2:34" ht="15" customHeight="1">
      <c r="B1248" s="46">
        <v>1236</v>
      </c>
      <c r="C1248" s="46" t="s">
        <v>96</v>
      </c>
      <c r="D1248" s="46" t="b">
        <f>COUNTIF(Events!$B$2:$B$171, C1248) &gt; 0</f>
        <v>1</v>
      </c>
      <c r="E1248" s="46" t="s">
        <v>196</v>
      </c>
      <c r="F1248" s="46" t="s">
        <v>262</v>
      </c>
      <c r="J1248" s="46" t="str">
        <f>IF(I1248="","",_xlfn.LET(_xlpm.x,VLOOKUP(I1248,'2026-01-09_taxon-match'!$A$2:$N$81,4,FALSE),IF(_xlpm.x=0,"",_xlpm.x)))</f>
        <v/>
      </c>
      <c r="L1248" s="46" t="str">
        <f>IF(I1248="","",_xlfn.LET(_xlpm.x,VLOOKUP(I1248,'2026-01-09_taxon-match'!$A$2:$N$81,3,FALSE),IF(_xlpm.x=0,"",_xlpm.x)))</f>
        <v/>
      </c>
      <c r="M1248" s="46" t="str">
        <f>IF($I1248="","",_xlfn.LET(_xlpm.x,VLOOKUP($I1248,'2026-01-09_taxon-match'!$A$2:$N$81,5,FALSE),IF(_xlpm.x=0,"",_xlpm.x)))</f>
        <v/>
      </c>
      <c r="N1248" s="46" t="str">
        <f>IF($I1248="","",_xlfn.LET(_xlpm.x,VLOOKUP($I1248,'2026-01-09_taxon-match'!$A$2:$N$81,6,FALSE),IF(_xlpm.x=0,"",_xlpm.x)))</f>
        <v/>
      </c>
      <c r="O1248" s="46" t="str">
        <f>IF($I1248="","",_xlfn.LET(_xlpm.x,VLOOKUP($I1248,'2026-01-09_taxon-match'!$A$2:$N$81,7,FALSE),IF(_xlpm.x=0,"",_xlpm.x)))</f>
        <v/>
      </c>
      <c r="P1248" s="46" t="str">
        <f>IF($I1248="","",_xlfn.LET(_xlpm.x,VLOOKUP($I1248,'2026-01-09_taxon-match'!$A$2:$N$81,8,FALSE),IF(_xlpm.x=0,"",_xlpm.x)))</f>
        <v/>
      </c>
      <c r="Q1248" s="46" t="str">
        <f>IF($I1248="","",_xlfn.LET(_xlpm.x,VLOOKUP($I1248,'2026-01-09_taxon-match'!$A$2:$N$81,9,FALSE),IF(_xlpm.x=0,"",_xlpm.x)))</f>
        <v/>
      </c>
      <c r="R1248" s="46" t="str">
        <f>IF($I1248="","",_xlfn.LET(_xlpm.x,VLOOKUP($I1248,'2026-01-09_taxon-match'!$A$2:$N$81,10,FALSE),IF(_xlpm.x=0,"",_xlpm.x)))</f>
        <v/>
      </c>
      <c r="S1248" s="46" t="str">
        <f>IF($I1248="","",_xlfn.LET(_xlpm.x,VLOOKUP($I1248,'2026-01-09_taxon-match'!$A$2:$N$81,11,FALSE),IF(_xlpm.x=0,"",_xlpm.x)))</f>
        <v/>
      </c>
      <c r="T1248" s="46" t="str">
        <f>IF($I1248="","",_xlfn.LET(_xlpm.x,VLOOKUP($I1248,'2026-01-09_taxon-match'!$A$2:$N$81,13,FALSE),IF(_xlpm.x=0,"",_xlpm.x)))</f>
        <v/>
      </c>
      <c r="V1248" s="46" t="s">
        <v>58</v>
      </c>
      <c r="W1248" s="46" t="s">
        <v>43</v>
      </c>
      <c r="Y1248" s="46" t="str">
        <f>IF(V1248="","",_xlfn.LET(_xlpm.x,VLOOKUP(V1248,'Drop-down_menus'!$D$2:$E$13,2,FALSE),IF(_xlpm.x=0,"",_xlpm.x)))</f>
        <v>https://orcid.org/0000-0002-9708-1761</v>
      </c>
      <c r="Z1248" s="46" t="str">
        <f>IF(W1248="","",_xlfn.LET(_xlpm.x,VLOOKUP(W1248,'Drop-down_menus'!$D$2:$E$13,2,FALSE),IF(_xlpm.x=0,"",_xlpm.x)))</f>
        <v>https://orcid.org/0000-0002-0981-7442</v>
      </c>
      <c r="AA1248" s="46" t="str">
        <f>IF(X1248="","",_xlfn.LET(_xlpm.x,VLOOKUP(X1248,'Drop-down_menus'!$D$2:$E$13,2,FALSE),IF(_xlpm.x=0,"",_xlpm.x)))</f>
        <v/>
      </c>
      <c r="AB1248" s="14" t="s">
        <v>263</v>
      </c>
      <c r="AC1248" s="14" t="s">
        <v>508</v>
      </c>
      <c r="AE1248" s="46" t="s">
        <v>28</v>
      </c>
      <c r="AF1248" s="46" t="s">
        <v>42</v>
      </c>
      <c r="AG1248" s="46" t="str">
        <f>IF(AE1248="","",_xlfn.LET(_xlpm.x,VLOOKUP(AE1248,'Drop-down_menus'!$D$2:$E$13,2,FALSE),IF(_xlpm.x=0,"",_xlpm.x)))</f>
        <v>https://orcid.org/0000-0002-9037-7623</v>
      </c>
      <c r="AH1248" s="46" t="str">
        <f>IF(AF1248="","",_xlfn.LET(_xlpm.x,VLOOKUP(AF1248,'Drop-down_menus'!$D$2:$E$13,2,FALSE),IF(_xlpm.x=0,"",_xlpm.x)))</f>
        <v/>
      </c>
    </row>
    <row r="1249" spans="2:34" ht="15" customHeight="1">
      <c r="B1249" s="46">
        <v>1237</v>
      </c>
      <c r="C1249" s="46" t="s">
        <v>96</v>
      </c>
      <c r="D1249" s="46" t="b">
        <f>COUNTIF(Events!$B$2:$B$171, C1249) &gt; 0</f>
        <v>1</v>
      </c>
      <c r="E1249" s="46" t="s">
        <v>196</v>
      </c>
      <c r="F1249" s="46" t="s">
        <v>262</v>
      </c>
      <c r="J1249" s="46" t="str">
        <f>IF(I1249="","",_xlfn.LET(_xlpm.x,VLOOKUP(I1249,'2026-01-09_taxon-match'!$A$2:$N$81,4,FALSE),IF(_xlpm.x=0,"",_xlpm.x)))</f>
        <v/>
      </c>
      <c r="L1249" s="46" t="str">
        <f>IF(I1249="","",_xlfn.LET(_xlpm.x,VLOOKUP(I1249,'2026-01-09_taxon-match'!$A$2:$N$81,3,FALSE),IF(_xlpm.x=0,"",_xlpm.x)))</f>
        <v/>
      </c>
      <c r="M1249" s="46" t="str">
        <f>IF($I1249="","",_xlfn.LET(_xlpm.x,VLOOKUP($I1249,'2026-01-09_taxon-match'!$A$2:$N$81,5,FALSE),IF(_xlpm.x=0,"",_xlpm.x)))</f>
        <v/>
      </c>
      <c r="N1249" s="46" t="str">
        <f>IF($I1249="","",_xlfn.LET(_xlpm.x,VLOOKUP($I1249,'2026-01-09_taxon-match'!$A$2:$N$81,6,FALSE),IF(_xlpm.x=0,"",_xlpm.x)))</f>
        <v/>
      </c>
      <c r="O1249" s="46" t="str">
        <f>IF($I1249="","",_xlfn.LET(_xlpm.x,VLOOKUP($I1249,'2026-01-09_taxon-match'!$A$2:$N$81,7,FALSE),IF(_xlpm.x=0,"",_xlpm.x)))</f>
        <v/>
      </c>
      <c r="P1249" s="46" t="str">
        <f>IF($I1249="","",_xlfn.LET(_xlpm.x,VLOOKUP($I1249,'2026-01-09_taxon-match'!$A$2:$N$81,8,FALSE),IF(_xlpm.x=0,"",_xlpm.x)))</f>
        <v/>
      </c>
      <c r="Q1249" s="46" t="str">
        <f>IF($I1249="","",_xlfn.LET(_xlpm.x,VLOOKUP($I1249,'2026-01-09_taxon-match'!$A$2:$N$81,9,FALSE),IF(_xlpm.x=0,"",_xlpm.x)))</f>
        <v/>
      </c>
      <c r="R1249" s="46" t="str">
        <f>IF($I1249="","",_xlfn.LET(_xlpm.x,VLOOKUP($I1249,'2026-01-09_taxon-match'!$A$2:$N$81,10,FALSE),IF(_xlpm.x=0,"",_xlpm.x)))</f>
        <v/>
      </c>
      <c r="S1249" s="46" t="str">
        <f>IF($I1249="","",_xlfn.LET(_xlpm.x,VLOOKUP($I1249,'2026-01-09_taxon-match'!$A$2:$N$81,11,FALSE),IF(_xlpm.x=0,"",_xlpm.x)))</f>
        <v/>
      </c>
      <c r="T1249" s="46" t="str">
        <f>IF($I1249="","",_xlfn.LET(_xlpm.x,VLOOKUP($I1249,'2026-01-09_taxon-match'!$A$2:$N$81,13,FALSE),IF(_xlpm.x=0,"",_xlpm.x)))</f>
        <v/>
      </c>
      <c r="V1249" s="46" t="s">
        <v>58</v>
      </c>
      <c r="W1249" s="46" t="s">
        <v>43</v>
      </c>
      <c r="Y1249" s="46" t="str">
        <f>IF(V1249="","",_xlfn.LET(_xlpm.x,VLOOKUP(V1249,'Drop-down_menus'!$D$2:$E$13,2,FALSE),IF(_xlpm.x=0,"",_xlpm.x)))</f>
        <v>https://orcid.org/0000-0002-9708-1761</v>
      </c>
      <c r="Z1249" s="46" t="str">
        <f>IF(W1249="","",_xlfn.LET(_xlpm.x,VLOOKUP(W1249,'Drop-down_menus'!$D$2:$E$13,2,FALSE),IF(_xlpm.x=0,"",_xlpm.x)))</f>
        <v>https://orcid.org/0000-0002-0981-7442</v>
      </c>
      <c r="AA1249" s="46" t="str">
        <f>IF(X1249="","",_xlfn.LET(_xlpm.x,VLOOKUP(X1249,'Drop-down_menus'!$D$2:$E$13,2,FALSE),IF(_xlpm.x=0,"",_xlpm.x)))</f>
        <v/>
      </c>
      <c r="AB1249" s="14" t="s">
        <v>263</v>
      </c>
      <c r="AC1249" s="14" t="s">
        <v>508</v>
      </c>
      <c r="AE1249" s="46" t="s">
        <v>28</v>
      </c>
      <c r="AF1249" s="46" t="s">
        <v>42</v>
      </c>
      <c r="AG1249" s="46" t="str">
        <f>IF(AE1249="","",_xlfn.LET(_xlpm.x,VLOOKUP(AE1249,'Drop-down_menus'!$D$2:$E$13,2,FALSE),IF(_xlpm.x=0,"",_xlpm.x)))</f>
        <v>https://orcid.org/0000-0002-9037-7623</v>
      </c>
      <c r="AH1249" s="46" t="str">
        <f>IF(AF1249="","",_xlfn.LET(_xlpm.x,VLOOKUP(AF1249,'Drop-down_menus'!$D$2:$E$13,2,FALSE),IF(_xlpm.x=0,"",_xlpm.x)))</f>
        <v/>
      </c>
    </row>
    <row r="1250" spans="2:34" ht="15" customHeight="1">
      <c r="B1250" s="46">
        <v>1238</v>
      </c>
      <c r="C1250" s="46" t="s">
        <v>96</v>
      </c>
      <c r="D1250" s="46" t="b">
        <f>COUNTIF(Events!$B$2:$B$171, C1250) &gt; 0</f>
        <v>1</v>
      </c>
      <c r="E1250" s="46" t="s">
        <v>196</v>
      </c>
      <c r="F1250" s="46" t="s">
        <v>262</v>
      </c>
      <c r="J1250" s="46" t="str">
        <f>IF(I1250="","",_xlfn.LET(_xlpm.x,VLOOKUP(I1250,'2026-01-09_taxon-match'!$A$2:$N$81,4,FALSE),IF(_xlpm.x=0,"",_xlpm.x)))</f>
        <v/>
      </c>
      <c r="L1250" s="46" t="str">
        <f>IF(I1250="","",_xlfn.LET(_xlpm.x,VLOOKUP(I1250,'2026-01-09_taxon-match'!$A$2:$N$81,3,FALSE),IF(_xlpm.x=0,"",_xlpm.x)))</f>
        <v/>
      </c>
      <c r="M1250" s="46" t="str">
        <f>IF($I1250="","",_xlfn.LET(_xlpm.x,VLOOKUP($I1250,'2026-01-09_taxon-match'!$A$2:$N$81,5,FALSE),IF(_xlpm.x=0,"",_xlpm.x)))</f>
        <v/>
      </c>
      <c r="N1250" s="46" t="str">
        <f>IF($I1250="","",_xlfn.LET(_xlpm.x,VLOOKUP($I1250,'2026-01-09_taxon-match'!$A$2:$N$81,6,FALSE),IF(_xlpm.x=0,"",_xlpm.x)))</f>
        <v/>
      </c>
      <c r="O1250" s="46" t="str">
        <f>IF($I1250="","",_xlfn.LET(_xlpm.x,VLOOKUP($I1250,'2026-01-09_taxon-match'!$A$2:$N$81,7,FALSE),IF(_xlpm.x=0,"",_xlpm.x)))</f>
        <v/>
      </c>
      <c r="P1250" s="46" t="str">
        <f>IF($I1250="","",_xlfn.LET(_xlpm.x,VLOOKUP($I1250,'2026-01-09_taxon-match'!$A$2:$N$81,8,FALSE),IF(_xlpm.x=0,"",_xlpm.x)))</f>
        <v/>
      </c>
      <c r="Q1250" s="46" t="str">
        <f>IF($I1250="","",_xlfn.LET(_xlpm.x,VLOOKUP($I1250,'2026-01-09_taxon-match'!$A$2:$N$81,9,FALSE),IF(_xlpm.x=0,"",_xlpm.x)))</f>
        <v/>
      </c>
      <c r="R1250" s="46" t="str">
        <f>IF($I1250="","",_xlfn.LET(_xlpm.x,VLOOKUP($I1250,'2026-01-09_taxon-match'!$A$2:$N$81,10,FALSE),IF(_xlpm.x=0,"",_xlpm.x)))</f>
        <v/>
      </c>
      <c r="S1250" s="46" t="str">
        <f>IF($I1250="","",_xlfn.LET(_xlpm.x,VLOOKUP($I1250,'2026-01-09_taxon-match'!$A$2:$N$81,11,FALSE),IF(_xlpm.x=0,"",_xlpm.x)))</f>
        <v/>
      </c>
      <c r="T1250" s="46" t="str">
        <f>IF($I1250="","",_xlfn.LET(_xlpm.x,VLOOKUP($I1250,'2026-01-09_taxon-match'!$A$2:$N$81,13,FALSE),IF(_xlpm.x=0,"",_xlpm.x)))</f>
        <v/>
      </c>
      <c r="V1250" s="46" t="s">
        <v>58</v>
      </c>
      <c r="W1250" s="46" t="s">
        <v>43</v>
      </c>
      <c r="Y1250" s="46" t="str">
        <f>IF(V1250="","",_xlfn.LET(_xlpm.x,VLOOKUP(V1250,'Drop-down_menus'!$D$2:$E$13,2,FALSE),IF(_xlpm.x=0,"",_xlpm.x)))</f>
        <v>https://orcid.org/0000-0002-9708-1761</v>
      </c>
      <c r="Z1250" s="46" t="str">
        <f>IF(W1250="","",_xlfn.LET(_xlpm.x,VLOOKUP(W1250,'Drop-down_menus'!$D$2:$E$13,2,FALSE),IF(_xlpm.x=0,"",_xlpm.x)))</f>
        <v>https://orcid.org/0000-0002-0981-7442</v>
      </c>
      <c r="AA1250" s="46" t="str">
        <f>IF(X1250="","",_xlfn.LET(_xlpm.x,VLOOKUP(X1250,'Drop-down_menus'!$D$2:$E$13,2,FALSE),IF(_xlpm.x=0,"",_xlpm.x)))</f>
        <v/>
      </c>
      <c r="AB1250" s="14" t="s">
        <v>263</v>
      </c>
      <c r="AC1250" s="14" t="s">
        <v>508</v>
      </c>
      <c r="AE1250" s="46" t="s">
        <v>28</v>
      </c>
      <c r="AF1250" s="46" t="s">
        <v>42</v>
      </c>
      <c r="AG1250" s="46" t="str">
        <f>IF(AE1250="","",_xlfn.LET(_xlpm.x,VLOOKUP(AE1250,'Drop-down_menus'!$D$2:$E$13,2,FALSE),IF(_xlpm.x=0,"",_xlpm.x)))</f>
        <v>https://orcid.org/0000-0002-9037-7623</v>
      </c>
      <c r="AH1250" s="46" t="str">
        <f>IF(AF1250="","",_xlfn.LET(_xlpm.x,VLOOKUP(AF1250,'Drop-down_menus'!$D$2:$E$13,2,FALSE),IF(_xlpm.x=0,"",_xlpm.x)))</f>
        <v/>
      </c>
    </row>
    <row r="1251" spans="2:34" ht="15" customHeight="1">
      <c r="B1251" s="46">
        <v>1239</v>
      </c>
      <c r="C1251" s="46" t="s">
        <v>100</v>
      </c>
      <c r="D1251" s="46" t="b">
        <f>COUNTIF(Events!$B$2:$B$171, C1251) &gt; 0</f>
        <v>1</v>
      </c>
      <c r="E1251" s="46" t="s">
        <v>169</v>
      </c>
      <c r="F1251" s="46" t="s">
        <v>262</v>
      </c>
      <c r="G1251" s="46" t="s">
        <v>248</v>
      </c>
      <c r="I1251" s="46" t="s">
        <v>248</v>
      </c>
      <c r="J1251" s="46" t="str">
        <f>IF(I1251="","",_xlfn.LET(_xlpm.x,VLOOKUP(I1251,'2026-01-09_taxon-match'!$A$2:$N$81,4,FALSE),IF(_xlpm.x=0,"",_xlpm.x)))</f>
        <v>Glyphoperidium bursa</v>
      </c>
      <c r="L1251" s="46" t="str">
        <f>IF(I1251="","",_xlfn.LET(_xlpm.x,VLOOKUP(I1251,'2026-01-09_taxon-match'!$A$2:$N$81,3,FALSE),IF(_xlpm.x=0,"",_xlpm.x)))</f>
        <v>urn:lsid:marinespecies.org:taxname:172898</v>
      </c>
      <c r="M1251" s="46" t="str">
        <f>IF($I1251="","",_xlfn.LET(_xlpm.x,VLOOKUP($I1251,'2026-01-09_taxon-match'!$A$2:$N$81,5,FALSE),IF(_xlpm.x=0,"",_xlpm.x)))</f>
        <v>Roule, 1909</v>
      </c>
      <c r="N1251" s="46" t="str">
        <f>IF($I1251="","",_xlfn.LET(_xlpm.x,VLOOKUP($I1251,'2026-01-09_taxon-match'!$A$2:$N$81,6,FALSE),IF(_xlpm.x=0,"",_xlpm.x)))</f>
        <v>Animalia</v>
      </c>
      <c r="O1251" s="46" t="str">
        <f>IF($I1251="","",_xlfn.LET(_xlpm.x,VLOOKUP($I1251,'2026-01-09_taxon-match'!$A$2:$N$81,7,FALSE),IF(_xlpm.x=0,"",_xlpm.x)))</f>
        <v>Cnidaria</v>
      </c>
      <c r="P1251" s="46" t="str">
        <f>IF($I1251="","",_xlfn.LET(_xlpm.x,VLOOKUP($I1251,'2026-01-09_taxon-match'!$A$2:$N$81,8,FALSE),IF(_xlpm.x=0,"",_xlpm.x)))</f>
        <v>Hexacorallia</v>
      </c>
      <c r="Q1251" s="46" t="str">
        <f>IF($I1251="","",_xlfn.LET(_xlpm.x,VLOOKUP($I1251,'2026-01-09_taxon-match'!$A$2:$N$81,9,FALSE),IF(_xlpm.x=0,"",_xlpm.x)))</f>
        <v>Actiniaria</v>
      </c>
      <c r="R1251" s="46" t="str">
        <f>IF($I1251="","",_xlfn.LET(_xlpm.x,VLOOKUP($I1251,'2026-01-09_taxon-match'!$A$2:$N$81,10,FALSE),IF(_xlpm.x=0,"",_xlpm.x)))</f>
        <v>Actiniidae</v>
      </c>
      <c r="S1251" s="46" t="str">
        <f>IF($I1251="","",_xlfn.LET(_xlpm.x,VLOOKUP($I1251,'2026-01-09_taxon-match'!$A$2:$N$81,11,FALSE),IF(_xlpm.x=0,"",_xlpm.x)))</f>
        <v>Glyphoperidium</v>
      </c>
      <c r="T1251" s="46" t="str">
        <f>IF($I1251="","",_xlfn.LET(_xlpm.x,VLOOKUP($I1251,'2026-01-09_taxon-match'!$A$2:$N$81,13,FALSE),IF(_xlpm.x=0,"",_xlpm.x)))</f>
        <v>bursa</v>
      </c>
      <c r="U1251" s="46">
        <v>1</v>
      </c>
      <c r="V1251" s="46" t="s">
        <v>58</v>
      </c>
      <c r="W1251" s="46" t="s">
        <v>28</v>
      </c>
      <c r="Y1251" s="46" t="str">
        <f>IF(V1251="","",_xlfn.LET(_xlpm.x,VLOOKUP(V1251,'Drop-down_menus'!$D$2:$E$13,2,FALSE),IF(_xlpm.x=0,"",_xlpm.x)))</f>
        <v>https://orcid.org/0000-0002-9708-1761</v>
      </c>
      <c r="Z1251" s="46" t="str">
        <f>IF(W1251="","",_xlfn.LET(_xlpm.x,VLOOKUP(W1251,'Drop-down_menus'!$D$2:$E$13,2,FALSE),IF(_xlpm.x=0,"",_xlpm.x)))</f>
        <v>https://orcid.org/0000-0002-9037-7623</v>
      </c>
      <c r="AA1251" s="46" t="str">
        <f>IF(X1251="","",_xlfn.LET(_xlpm.x,VLOOKUP(X1251,'Drop-down_menus'!$D$2:$E$13,2,FALSE),IF(_xlpm.x=0,"",_xlpm.x)))</f>
        <v/>
      </c>
      <c r="AB1251" s="14" t="s">
        <v>263</v>
      </c>
      <c r="AC1251" s="14" t="s">
        <v>512</v>
      </c>
      <c r="AE1251" s="46" t="s">
        <v>28</v>
      </c>
      <c r="AF1251" s="46" t="s">
        <v>42</v>
      </c>
      <c r="AG1251" s="46" t="str">
        <f>IF(AE1251="","",_xlfn.LET(_xlpm.x,VLOOKUP(AE1251,'Drop-down_menus'!$D$2:$E$13,2,FALSE),IF(_xlpm.x=0,"",_xlpm.x)))</f>
        <v>https://orcid.org/0000-0002-9037-7623</v>
      </c>
      <c r="AH1251" s="46" t="str">
        <f>IF(AF1251="","",_xlfn.LET(_xlpm.x,VLOOKUP(AF1251,'Drop-down_menus'!$D$2:$E$13,2,FALSE),IF(_xlpm.x=0,"",_xlpm.x)))</f>
        <v/>
      </c>
    </row>
    <row r="1252" spans="2:34" ht="15" customHeight="1">
      <c r="B1252" s="46">
        <v>1240</v>
      </c>
      <c r="C1252" s="46" t="s">
        <v>100</v>
      </c>
      <c r="D1252" s="46" t="b">
        <f>COUNTIF(Events!$B$2:$B$171, C1252) &gt; 0</f>
        <v>1</v>
      </c>
      <c r="E1252" s="46" t="s">
        <v>169</v>
      </c>
      <c r="F1252" s="46" t="s">
        <v>262</v>
      </c>
      <c r="G1252" s="46" t="s">
        <v>248</v>
      </c>
      <c r="I1252" s="46" t="s">
        <v>248</v>
      </c>
      <c r="J1252" s="46" t="str">
        <f>IF(I1252="","",_xlfn.LET(_xlpm.x,VLOOKUP(I1252,'2026-01-09_taxon-match'!$A$2:$N$81,4,FALSE),IF(_xlpm.x=0,"",_xlpm.x)))</f>
        <v>Glyphoperidium bursa</v>
      </c>
      <c r="L1252" s="46" t="str">
        <f>IF(I1252="","",_xlfn.LET(_xlpm.x,VLOOKUP(I1252,'2026-01-09_taxon-match'!$A$2:$N$81,3,FALSE),IF(_xlpm.x=0,"",_xlpm.x)))</f>
        <v>urn:lsid:marinespecies.org:taxname:172898</v>
      </c>
      <c r="M1252" s="46" t="str">
        <f>IF($I1252="","",_xlfn.LET(_xlpm.x,VLOOKUP($I1252,'2026-01-09_taxon-match'!$A$2:$N$81,5,FALSE),IF(_xlpm.x=0,"",_xlpm.x)))</f>
        <v>Roule, 1909</v>
      </c>
      <c r="N1252" s="46" t="str">
        <f>IF($I1252="","",_xlfn.LET(_xlpm.x,VLOOKUP($I1252,'2026-01-09_taxon-match'!$A$2:$N$81,6,FALSE),IF(_xlpm.x=0,"",_xlpm.x)))</f>
        <v>Animalia</v>
      </c>
      <c r="O1252" s="46" t="str">
        <f>IF($I1252="","",_xlfn.LET(_xlpm.x,VLOOKUP($I1252,'2026-01-09_taxon-match'!$A$2:$N$81,7,FALSE),IF(_xlpm.x=0,"",_xlpm.x)))</f>
        <v>Cnidaria</v>
      </c>
      <c r="P1252" s="46" t="str">
        <f>IF($I1252="","",_xlfn.LET(_xlpm.x,VLOOKUP($I1252,'2026-01-09_taxon-match'!$A$2:$N$81,8,FALSE),IF(_xlpm.x=0,"",_xlpm.x)))</f>
        <v>Hexacorallia</v>
      </c>
      <c r="Q1252" s="46" t="str">
        <f>IF($I1252="","",_xlfn.LET(_xlpm.x,VLOOKUP($I1252,'2026-01-09_taxon-match'!$A$2:$N$81,9,FALSE),IF(_xlpm.x=0,"",_xlpm.x)))</f>
        <v>Actiniaria</v>
      </c>
      <c r="R1252" s="46" t="str">
        <f>IF($I1252="","",_xlfn.LET(_xlpm.x,VLOOKUP($I1252,'2026-01-09_taxon-match'!$A$2:$N$81,10,FALSE),IF(_xlpm.x=0,"",_xlpm.x)))</f>
        <v>Actiniidae</v>
      </c>
      <c r="S1252" s="46" t="str">
        <f>IF($I1252="","",_xlfn.LET(_xlpm.x,VLOOKUP($I1252,'2026-01-09_taxon-match'!$A$2:$N$81,11,FALSE),IF(_xlpm.x=0,"",_xlpm.x)))</f>
        <v>Glyphoperidium</v>
      </c>
      <c r="T1252" s="46" t="str">
        <f>IF($I1252="","",_xlfn.LET(_xlpm.x,VLOOKUP($I1252,'2026-01-09_taxon-match'!$A$2:$N$81,13,FALSE),IF(_xlpm.x=0,"",_xlpm.x)))</f>
        <v>bursa</v>
      </c>
      <c r="U1252" s="46">
        <v>1</v>
      </c>
      <c r="V1252" s="46" t="s">
        <v>58</v>
      </c>
      <c r="W1252" s="46" t="s">
        <v>28</v>
      </c>
      <c r="Y1252" s="46" t="str">
        <f>IF(V1252="","",_xlfn.LET(_xlpm.x,VLOOKUP(V1252,'Drop-down_menus'!$D$2:$E$13,2,FALSE),IF(_xlpm.x=0,"",_xlpm.x)))</f>
        <v>https://orcid.org/0000-0002-9708-1761</v>
      </c>
      <c r="Z1252" s="46" t="str">
        <f>IF(W1252="","",_xlfn.LET(_xlpm.x,VLOOKUP(W1252,'Drop-down_menus'!$D$2:$E$13,2,FALSE),IF(_xlpm.x=0,"",_xlpm.x)))</f>
        <v>https://orcid.org/0000-0002-9037-7623</v>
      </c>
      <c r="AA1252" s="46" t="str">
        <f>IF(X1252="","",_xlfn.LET(_xlpm.x,VLOOKUP(X1252,'Drop-down_menus'!$D$2:$E$13,2,FALSE),IF(_xlpm.x=0,"",_xlpm.x)))</f>
        <v/>
      </c>
      <c r="AB1252" s="14" t="s">
        <v>263</v>
      </c>
      <c r="AC1252" s="14" t="s">
        <v>512</v>
      </c>
      <c r="AE1252" s="46" t="s">
        <v>28</v>
      </c>
      <c r="AF1252" s="46" t="s">
        <v>42</v>
      </c>
      <c r="AG1252" s="46" t="str">
        <f>IF(AE1252="","",_xlfn.LET(_xlpm.x,VLOOKUP(AE1252,'Drop-down_menus'!$D$2:$E$13,2,FALSE),IF(_xlpm.x=0,"",_xlpm.x)))</f>
        <v>https://orcid.org/0000-0002-9037-7623</v>
      </c>
      <c r="AH1252" s="46" t="str">
        <f>IF(AF1252="","",_xlfn.LET(_xlpm.x,VLOOKUP(AF1252,'Drop-down_menus'!$D$2:$E$13,2,FALSE),IF(_xlpm.x=0,"",_xlpm.x)))</f>
        <v/>
      </c>
    </row>
    <row r="1253" spans="2:34" ht="15" customHeight="1">
      <c r="B1253" s="46">
        <v>1241</v>
      </c>
      <c r="C1253" s="46" t="s">
        <v>100</v>
      </c>
      <c r="D1253" s="46" t="b">
        <f>COUNTIF(Events!$B$2:$B$171, C1253) &gt; 0</f>
        <v>1</v>
      </c>
      <c r="E1253" s="46" t="s">
        <v>169</v>
      </c>
      <c r="F1253" s="46" t="s">
        <v>262</v>
      </c>
      <c r="G1253" s="46" t="s">
        <v>178</v>
      </c>
      <c r="I1253" s="46" t="s">
        <v>178</v>
      </c>
      <c r="J1253" s="46" t="str">
        <f>IF(I1253="","",_xlfn.LET(_xlpm.x,VLOOKUP(I1253,'2026-01-09_taxon-match'!$A$2:$N$81,4,FALSE),IF(_xlpm.x=0,"",_xlpm.x)))</f>
        <v>Parborlasia corrugatus</v>
      </c>
      <c r="L1253" s="46" t="str">
        <f>IF(I1253="","",_xlfn.LET(_xlpm.x,VLOOKUP(I1253,'2026-01-09_taxon-match'!$A$2:$N$81,3,FALSE),IF(_xlpm.x=0,"",_xlpm.x)))</f>
        <v>urn:lsid:marinespecies.org:taxname:1776775</v>
      </c>
      <c r="M1253" s="46" t="str">
        <f>IF($I1253="","",_xlfn.LET(_xlpm.x,VLOOKUP($I1253,'2026-01-09_taxon-match'!$A$2:$N$81,5,FALSE),IF(_xlpm.x=0,"",_xlpm.x)))</f>
        <v>(McIntosh, 1876)</v>
      </c>
      <c r="N1253" s="46" t="str">
        <f>IF($I1253="","",_xlfn.LET(_xlpm.x,VLOOKUP($I1253,'2026-01-09_taxon-match'!$A$2:$N$81,6,FALSE),IF(_xlpm.x=0,"",_xlpm.x)))</f>
        <v>Animalia</v>
      </c>
      <c r="O1253" s="46" t="str">
        <f>IF($I1253="","",_xlfn.LET(_xlpm.x,VLOOKUP($I1253,'2026-01-09_taxon-match'!$A$2:$N$81,7,FALSE),IF(_xlpm.x=0,"",_xlpm.x)))</f>
        <v>Nemertea</v>
      </c>
      <c r="P1253" s="46" t="str">
        <f>IF($I1253="","",_xlfn.LET(_xlpm.x,VLOOKUP($I1253,'2026-01-09_taxon-match'!$A$2:$N$81,8,FALSE),IF(_xlpm.x=0,"",_xlpm.x)))</f>
        <v>Pilidiophora</v>
      </c>
      <c r="Q1253" s="46" t="str">
        <f>IF($I1253="","",_xlfn.LET(_xlpm.x,VLOOKUP($I1253,'2026-01-09_taxon-match'!$A$2:$N$81,9,FALSE),IF(_xlpm.x=0,"",_xlpm.x)))</f>
        <v>Heteronemertea</v>
      </c>
      <c r="R1253" s="46" t="str">
        <f>IF($I1253="","",_xlfn.LET(_xlpm.x,VLOOKUP($I1253,'2026-01-09_taxon-match'!$A$2:$N$81,10,FALSE),IF(_xlpm.x=0,"",_xlpm.x)))</f>
        <v>Lineidae</v>
      </c>
      <c r="S1253" s="46" t="str">
        <f>IF($I1253="","",_xlfn.LET(_xlpm.x,VLOOKUP($I1253,'2026-01-09_taxon-match'!$A$2:$N$81,11,FALSE),IF(_xlpm.x=0,"",_xlpm.x)))</f>
        <v>Parborlasia</v>
      </c>
      <c r="T1253" s="46" t="str">
        <f>IF($I1253="","",_xlfn.LET(_xlpm.x,VLOOKUP($I1253,'2026-01-09_taxon-match'!$A$2:$N$81,13,FALSE),IF(_xlpm.x=0,"",_xlpm.x)))</f>
        <v>corrugatus</v>
      </c>
      <c r="U1253" s="46">
        <v>1</v>
      </c>
      <c r="Y1253" s="46" t="str">
        <f>IF(V1253="","",_xlfn.LET(_xlpm.x,VLOOKUP(V1253,'Drop-down_menus'!$D$2:$E$13,2,FALSE),IF(_xlpm.x=0,"",_xlpm.x)))</f>
        <v/>
      </c>
      <c r="Z1253" s="46" t="str">
        <f>IF(W1253="","",_xlfn.LET(_xlpm.x,VLOOKUP(W1253,'Drop-down_menus'!$D$2:$E$13,2,FALSE),IF(_xlpm.x=0,"",_xlpm.x)))</f>
        <v/>
      </c>
      <c r="AA1253" s="46" t="str">
        <f>IF(X1253="","",_xlfn.LET(_xlpm.x,VLOOKUP(X1253,'Drop-down_menus'!$D$2:$E$13,2,FALSE),IF(_xlpm.x=0,"",_xlpm.x)))</f>
        <v/>
      </c>
      <c r="AB1253" s="14" t="s">
        <v>263</v>
      </c>
      <c r="AC1253" s="14" t="s">
        <v>512</v>
      </c>
      <c r="AE1253" s="46" t="s">
        <v>28</v>
      </c>
      <c r="AF1253" s="46" t="s">
        <v>42</v>
      </c>
      <c r="AG1253" s="46" t="str">
        <f>IF(AE1253="","",_xlfn.LET(_xlpm.x,VLOOKUP(AE1253,'Drop-down_menus'!$D$2:$E$13,2,FALSE),IF(_xlpm.x=0,"",_xlpm.x)))</f>
        <v>https://orcid.org/0000-0002-9037-7623</v>
      </c>
      <c r="AH1253" s="46" t="str">
        <f>IF(AF1253="","",_xlfn.LET(_xlpm.x,VLOOKUP(AF1253,'Drop-down_menus'!$D$2:$E$13,2,FALSE),IF(_xlpm.x=0,"",_xlpm.x)))</f>
        <v/>
      </c>
    </row>
    <row r="1254" spans="2:34" ht="15" customHeight="1">
      <c r="B1254" s="46">
        <v>1242</v>
      </c>
      <c r="C1254" s="46" t="s">
        <v>100</v>
      </c>
      <c r="D1254" s="46" t="b">
        <f>COUNTIF(Events!$B$2:$B$171, C1254) &gt; 0</f>
        <v>1</v>
      </c>
      <c r="E1254" s="46" t="s">
        <v>169</v>
      </c>
      <c r="F1254" s="46" t="s">
        <v>262</v>
      </c>
      <c r="G1254" s="46" t="s">
        <v>310</v>
      </c>
      <c r="I1254" s="46" t="s">
        <v>1338</v>
      </c>
      <c r="J1254" s="46" t="str">
        <f>IF(I1254="","",_xlfn.LET(_xlpm.x,VLOOKUP(I1254,'2026-01-09_taxon-match'!$A$2:$N$81,4,FALSE),IF(_xlpm.x=0,"",_xlpm.x)))</f>
        <v>Polynoidae</v>
      </c>
      <c r="L1254" s="46" t="str">
        <f>IF(I1254="","",_xlfn.LET(_xlpm.x,VLOOKUP(I1254,'2026-01-09_taxon-match'!$A$2:$N$81,3,FALSE),IF(_xlpm.x=0,"",_xlpm.x)))</f>
        <v>urn:lsid:marinespecies.org:taxname:939</v>
      </c>
      <c r="M1254" s="46" t="str">
        <f>IF($I1254="","",_xlfn.LET(_xlpm.x,VLOOKUP($I1254,'2026-01-09_taxon-match'!$A$2:$N$81,5,FALSE),IF(_xlpm.x=0,"",_xlpm.x)))</f>
        <v>Kinberg, 1856</v>
      </c>
      <c r="N1254" s="46" t="str">
        <f>IF($I1254="","",_xlfn.LET(_xlpm.x,VLOOKUP($I1254,'2026-01-09_taxon-match'!$A$2:$N$81,6,FALSE),IF(_xlpm.x=0,"",_xlpm.x)))</f>
        <v>Animalia</v>
      </c>
      <c r="O1254" s="46" t="str">
        <f>IF($I1254="","",_xlfn.LET(_xlpm.x,VLOOKUP($I1254,'2026-01-09_taxon-match'!$A$2:$N$81,7,FALSE),IF(_xlpm.x=0,"",_xlpm.x)))</f>
        <v>Annelida</v>
      </c>
      <c r="P1254" s="46" t="str">
        <f>IF($I1254="","",_xlfn.LET(_xlpm.x,VLOOKUP($I1254,'2026-01-09_taxon-match'!$A$2:$N$81,8,FALSE),IF(_xlpm.x=0,"",_xlpm.x)))</f>
        <v>Polychaeta</v>
      </c>
      <c r="Q1254" s="46" t="str">
        <f>IF($I1254="","",_xlfn.LET(_xlpm.x,VLOOKUP($I1254,'2026-01-09_taxon-match'!$A$2:$N$81,9,FALSE),IF(_xlpm.x=0,"",_xlpm.x)))</f>
        <v>Phyllodocida</v>
      </c>
      <c r="R1254" s="46" t="str">
        <f>IF($I1254="","",_xlfn.LET(_xlpm.x,VLOOKUP($I1254,'2026-01-09_taxon-match'!$A$2:$N$81,10,FALSE),IF(_xlpm.x=0,"",_xlpm.x)))</f>
        <v>Polynoidae</v>
      </c>
      <c r="S1254" s="46" t="str">
        <f>IF($I1254="","",_xlfn.LET(_xlpm.x,VLOOKUP($I1254,'2026-01-09_taxon-match'!$A$2:$N$81,11,FALSE),IF(_xlpm.x=0,"",_xlpm.x)))</f>
        <v/>
      </c>
      <c r="T1254" s="46" t="str">
        <f>IF($I1254="","",_xlfn.LET(_xlpm.x,VLOOKUP($I1254,'2026-01-09_taxon-match'!$A$2:$N$81,13,FALSE),IF(_xlpm.x=0,"",_xlpm.x)))</f>
        <v/>
      </c>
      <c r="U1254" s="46">
        <v>1</v>
      </c>
      <c r="V1254" s="46" t="s">
        <v>58</v>
      </c>
      <c r="W1254" s="46" t="s">
        <v>28</v>
      </c>
      <c r="Y1254" s="46" t="str">
        <f>IF(V1254="","",_xlfn.LET(_xlpm.x,VLOOKUP(V1254,'Drop-down_menus'!$D$2:$E$13,2,FALSE),IF(_xlpm.x=0,"",_xlpm.x)))</f>
        <v>https://orcid.org/0000-0002-9708-1761</v>
      </c>
      <c r="Z1254" s="46" t="str">
        <f>IF(W1254="","",_xlfn.LET(_xlpm.x,VLOOKUP(W1254,'Drop-down_menus'!$D$2:$E$13,2,FALSE),IF(_xlpm.x=0,"",_xlpm.x)))</f>
        <v>https://orcid.org/0000-0002-9037-7623</v>
      </c>
      <c r="AA1254" s="46" t="str">
        <f>IF(X1254="","",_xlfn.LET(_xlpm.x,VLOOKUP(X1254,'Drop-down_menus'!$D$2:$E$13,2,FALSE),IF(_xlpm.x=0,"",_xlpm.x)))</f>
        <v/>
      </c>
      <c r="AB1254" s="14" t="s">
        <v>263</v>
      </c>
      <c r="AC1254" s="14" t="s">
        <v>512</v>
      </c>
      <c r="AE1254" s="46" t="s">
        <v>28</v>
      </c>
      <c r="AF1254" s="46" t="s">
        <v>42</v>
      </c>
      <c r="AG1254" s="46" t="str">
        <f>IF(AE1254="","",_xlfn.LET(_xlpm.x,VLOOKUP(AE1254,'Drop-down_menus'!$D$2:$E$13,2,FALSE),IF(_xlpm.x=0,"",_xlpm.x)))</f>
        <v>https://orcid.org/0000-0002-9037-7623</v>
      </c>
      <c r="AH1254" s="46" t="str">
        <f>IF(AF1254="","",_xlfn.LET(_xlpm.x,VLOOKUP(AF1254,'Drop-down_menus'!$D$2:$E$13,2,FALSE),IF(_xlpm.x=0,"",_xlpm.x)))</f>
        <v/>
      </c>
    </row>
    <row r="1255" spans="2:34" ht="15" customHeight="1">
      <c r="B1255" s="46">
        <v>1243</v>
      </c>
      <c r="C1255" s="46" t="s">
        <v>100</v>
      </c>
      <c r="D1255" s="46" t="b">
        <f>COUNTIF(Events!$B$2:$B$171, C1255) &gt; 0</f>
        <v>1</v>
      </c>
      <c r="E1255" s="46" t="s">
        <v>169</v>
      </c>
      <c r="F1255" s="46" t="s">
        <v>262</v>
      </c>
      <c r="G1255" s="46" t="s">
        <v>273</v>
      </c>
      <c r="I1255" s="46" t="s">
        <v>273</v>
      </c>
      <c r="J1255" s="46" t="str">
        <f>IF(I1255="","",_xlfn.LET(_xlpm.x,VLOOKUP(I1255,'2026-01-09_taxon-match'!$A$2:$N$81,4,FALSE),IF(_xlpm.x=0,"",_xlpm.x)))</f>
        <v>Trematocarpus antarcticus</v>
      </c>
      <c r="L1255" s="46" t="str">
        <f>IF(I1255="","",_xlfn.LET(_xlpm.x,VLOOKUP(I1255,'2026-01-09_taxon-match'!$A$2:$N$81,3,FALSE),IF(_xlpm.x=0,"",_xlpm.x)))</f>
        <v>urn:lsid:marinespecies.org:taxname:377122</v>
      </c>
      <c r="M1255" s="46" t="str">
        <f>IF($I1255="","",_xlfn.LET(_xlpm.x,VLOOKUP($I1255,'2026-01-09_taxon-match'!$A$2:$N$81,5,FALSE),IF(_xlpm.x=0,"",_xlpm.x)))</f>
        <v>(Hariot) Fredericq &amp; R.L.Moe, 2009</v>
      </c>
      <c r="N1255" s="46" t="str">
        <f>IF($I1255="","",_xlfn.LET(_xlpm.x,VLOOKUP($I1255,'2026-01-09_taxon-match'!$A$2:$N$81,6,FALSE),IF(_xlpm.x=0,"",_xlpm.x)))</f>
        <v>Plantae</v>
      </c>
      <c r="O1255" s="46" t="str">
        <f>IF($I1255="","",_xlfn.LET(_xlpm.x,VLOOKUP($I1255,'2026-01-09_taxon-match'!$A$2:$N$81,7,FALSE),IF(_xlpm.x=0,"",_xlpm.x)))</f>
        <v>Rhodophyta</v>
      </c>
      <c r="P1255" s="46" t="str">
        <f>IF($I1255="","",_xlfn.LET(_xlpm.x,VLOOKUP($I1255,'2026-01-09_taxon-match'!$A$2:$N$81,8,FALSE),IF(_xlpm.x=0,"",_xlpm.x)))</f>
        <v>Florideophyceae</v>
      </c>
      <c r="Q1255" s="46" t="str">
        <f>IF($I1255="","",_xlfn.LET(_xlpm.x,VLOOKUP($I1255,'2026-01-09_taxon-match'!$A$2:$N$81,9,FALSE),IF(_xlpm.x=0,"",_xlpm.x)))</f>
        <v>Plocamiales</v>
      </c>
      <c r="R1255" s="46" t="str">
        <f>IF($I1255="","",_xlfn.LET(_xlpm.x,VLOOKUP($I1255,'2026-01-09_taxon-match'!$A$2:$N$81,10,FALSE),IF(_xlpm.x=0,"",_xlpm.x)))</f>
        <v>Sarcodiaceae</v>
      </c>
      <c r="S1255" s="46" t="str">
        <f>IF($I1255="","",_xlfn.LET(_xlpm.x,VLOOKUP($I1255,'2026-01-09_taxon-match'!$A$2:$N$81,11,FALSE),IF(_xlpm.x=0,"",_xlpm.x)))</f>
        <v>Trematocarpus</v>
      </c>
      <c r="T1255" s="46" t="str">
        <f>IF($I1255="","",_xlfn.LET(_xlpm.x,VLOOKUP($I1255,'2026-01-09_taxon-match'!$A$2:$N$81,13,FALSE),IF(_xlpm.x=0,"",_xlpm.x)))</f>
        <v>antarcticus</v>
      </c>
      <c r="U1255" s="46" t="s">
        <v>244</v>
      </c>
      <c r="V1255" s="46" t="s">
        <v>58</v>
      </c>
      <c r="W1255" s="46" t="s">
        <v>28</v>
      </c>
      <c r="Y1255" s="46" t="str">
        <f>IF(V1255="","",_xlfn.LET(_xlpm.x,VLOOKUP(V1255,'Drop-down_menus'!$D$2:$E$13,2,FALSE),IF(_xlpm.x=0,"",_xlpm.x)))</f>
        <v>https://orcid.org/0000-0002-9708-1761</v>
      </c>
      <c r="Z1255" s="46" t="str">
        <f>IF(W1255="","",_xlfn.LET(_xlpm.x,VLOOKUP(W1255,'Drop-down_menus'!$D$2:$E$13,2,FALSE),IF(_xlpm.x=0,"",_xlpm.x)))</f>
        <v>https://orcid.org/0000-0002-9037-7623</v>
      </c>
      <c r="AA1255" s="46" t="str">
        <f>IF(X1255="","",_xlfn.LET(_xlpm.x,VLOOKUP(X1255,'Drop-down_menus'!$D$2:$E$13,2,FALSE),IF(_xlpm.x=0,"",_xlpm.x)))</f>
        <v/>
      </c>
      <c r="AB1255" s="14" t="s">
        <v>263</v>
      </c>
      <c r="AC1255" s="14" t="s">
        <v>512</v>
      </c>
      <c r="AE1255" s="46" t="s">
        <v>28</v>
      </c>
      <c r="AF1255" s="46" t="s">
        <v>42</v>
      </c>
      <c r="AG1255" s="46" t="str">
        <f>IF(AE1255="","",_xlfn.LET(_xlpm.x,VLOOKUP(AE1255,'Drop-down_menus'!$D$2:$E$13,2,FALSE),IF(_xlpm.x=0,"",_xlpm.x)))</f>
        <v>https://orcid.org/0000-0002-9037-7623</v>
      </c>
      <c r="AH1255" s="46" t="str">
        <f>IF(AF1255="","",_xlfn.LET(_xlpm.x,VLOOKUP(AF1255,'Drop-down_menus'!$D$2:$E$13,2,FALSE),IF(_xlpm.x=0,"",_xlpm.x)))</f>
        <v/>
      </c>
    </row>
    <row r="1256" spans="2:34" ht="15" customHeight="1">
      <c r="B1256" s="46">
        <v>1244</v>
      </c>
      <c r="C1256" s="46" t="s">
        <v>100</v>
      </c>
      <c r="D1256" s="46" t="b">
        <f>COUNTIF(Events!$B$2:$B$171, C1256) &gt; 0</f>
        <v>1</v>
      </c>
      <c r="E1256" s="46" t="s">
        <v>169</v>
      </c>
      <c r="F1256" s="46" t="s">
        <v>262</v>
      </c>
      <c r="G1256" s="46" t="s">
        <v>273</v>
      </c>
      <c r="I1256" s="46" t="s">
        <v>273</v>
      </c>
      <c r="J1256" s="46" t="str">
        <f>IF(I1256="","",_xlfn.LET(_xlpm.x,VLOOKUP(I1256,'2026-01-09_taxon-match'!$A$2:$N$81,4,FALSE),IF(_xlpm.x=0,"",_xlpm.x)))</f>
        <v>Trematocarpus antarcticus</v>
      </c>
      <c r="L1256" s="46" t="str">
        <f>IF(I1256="","",_xlfn.LET(_xlpm.x,VLOOKUP(I1256,'2026-01-09_taxon-match'!$A$2:$N$81,3,FALSE),IF(_xlpm.x=0,"",_xlpm.x)))</f>
        <v>urn:lsid:marinespecies.org:taxname:377122</v>
      </c>
      <c r="M1256" s="46" t="str">
        <f>IF($I1256="","",_xlfn.LET(_xlpm.x,VLOOKUP($I1256,'2026-01-09_taxon-match'!$A$2:$N$81,5,FALSE),IF(_xlpm.x=0,"",_xlpm.x)))</f>
        <v>(Hariot) Fredericq &amp; R.L.Moe, 2009</v>
      </c>
      <c r="N1256" s="46" t="str">
        <f>IF($I1256="","",_xlfn.LET(_xlpm.x,VLOOKUP($I1256,'2026-01-09_taxon-match'!$A$2:$N$81,6,FALSE),IF(_xlpm.x=0,"",_xlpm.x)))</f>
        <v>Plantae</v>
      </c>
      <c r="O1256" s="46" t="str">
        <f>IF($I1256="","",_xlfn.LET(_xlpm.x,VLOOKUP($I1256,'2026-01-09_taxon-match'!$A$2:$N$81,7,FALSE),IF(_xlpm.x=0,"",_xlpm.x)))</f>
        <v>Rhodophyta</v>
      </c>
      <c r="P1256" s="46" t="str">
        <f>IF($I1256="","",_xlfn.LET(_xlpm.x,VLOOKUP($I1256,'2026-01-09_taxon-match'!$A$2:$N$81,8,FALSE),IF(_xlpm.x=0,"",_xlpm.x)))</f>
        <v>Florideophyceae</v>
      </c>
      <c r="Q1256" s="46" t="str">
        <f>IF($I1256="","",_xlfn.LET(_xlpm.x,VLOOKUP($I1256,'2026-01-09_taxon-match'!$A$2:$N$81,9,FALSE),IF(_xlpm.x=0,"",_xlpm.x)))</f>
        <v>Plocamiales</v>
      </c>
      <c r="R1256" s="46" t="str">
        <f>IF($I1256="","",_xlfn.LET(_xlpm.x,VLOOKUP($I1256,'2026-01-09_taxon-match'!$A$2:$N$81,10,FALSE),IF(_xlpm.x=0,"",_xlpm.x)))</f>
        <v>Sarcodiaceae</v>
      </c>
      <c r="S1256" s="46" t="str">
        <f>IF($I1256="","",_xlfn.LET(_xlpm.x,VLOOKUP($I1256,'2026-01-09_taxon-match'!$A$2:$N$81,11,FALSE),IF(_xlpm.x=0,"",_xlpm.x)))</f>
        <v>Trematocarpus</v>
      </c>
      <c r="T1256" s="46" t="str">
        <f>IF($I1256="","",_xlfn.LET(_xlpm.x,VLOOKUP($I1256,'2026-01-09_taxon-match'!$A$2:$N$81,13,FALSE),IF(_xlpm.x=0,"",_xlpm.x)))</f>
        <v>antarcticus</v>
      </c>
      <c r="U1256" s="46" t="s">
        <v>244</v>
      </c>
      <c r="V1256" s="46" t="s">
        <v>58</v>
      </c>
      <c r="W1256" s="46" t="s">
        <v>28</v>
      </c>
      <c r="Y1256" s="46" t="str">
        <f>IF(V1256="","",_xlfn.LET(_xlpm.x,VLOOKUP(V1256,'Drop-down_menus'!$D$2:$E$13,2,FALSE),IF(_xlpm.x=0,"",_xlpm.x)))</f>
        <v>https://orcid.org/0000-0002-9708-1761</v>
      </c>
      <c r="Z1256" s="46" t="str">
        <f>IF(W1256="","",_xlfn.LET(_xlpm.x,VLOOKUP(W1256,'Drop-down_menus'!$D$2:$E$13,2,FALSE),IF(_xlpm.x=0,"",_xlpm.x)))</f>
        <v>https://orcid.org/0000-0002-9037-7623</v>
      </c>
      <c r="AA1256" s="46" t="str">
        <f>IF(X1256="","",_xlfn.LET(_xlpm.x,VLOOKUP(X1256,'Drop-down_menus'!$D$2:$E$13,2,FALSE),IF(_xlpm.x=0,"",_xlpm.x)))</f>
        <v/>
      </c>
      <c r="AB1256" s="14" t="s">
        <v>263</v>
      </c>
      <c r="AC1256" s="14" t="s">
        <v>512</v>
      </c>
      <c r="AE1256" s="46" t="s">
        <v>28</v>
      </c>
      <c r="AF1256" s="46" t="s">
        <v>42</v>
      </c>
      <c r="AG1256" s="46" t="str">
        <f>IF(AE1256="","",_xlfn.LET(_xlpm.x,VLOOKUP(AE1256,'Drop-down_menus'!$D$2:$E$13,2,FALSE),IF(_xlpm.x=0,"",_xlpm.x)))</f>
        <v>https://orcid.org/0000-0002-9037-7623</v>
      </c>
      <c r="AH1256" s="46" t="str">
        <f>IF(AF1256="","",_xlfn.LET(_xlpm.x,VLOOKUP(AF1256,'Drop-down_menus'!$D$2:$E$13,2,FALSE),IF(_xlpm.x=0,"",_xlpm.x)))</f>
        <v/>
      </c>
    </row>
    <row r="1257" spans="2:34" ht="15" customHeight="1">
      <c r="B1257" s="46">
        <v>1245</v>
      </c>
      <c r="C1257" s="46" t="s">
        <v>100</v>
      </c>
      <c r="D1257" s="46" t="b">
        <f>COUNTIF(Events!$B$2:$B$171, C1257) &gt; 0</f>
        <v>1</v>
      </c>
      <c r="E1257" s="46" t="s">
        <v>169</v>
      </c>
      <c r="F1257" s="46" t="s">
        <v>262</v>
      </c>
      <c r="G1257" s="46" t="s">
        <v>273</v>
      </c>
      <c r="I1257" s="46" t="s">
        <v>273</v>
      </c>
      <c r="J1257" s="46" t="str">
        <f>IF(I1257="","",_xlfn.LET(_xlpm.x,VLOOKUP(I1257,'2026-01-09_taxon-match'!$A$2:$N$81,4,FALSE),IF(_xlpm.x=0,"",_xlpm.x)))</f>
        <v>Trematocarpus antarcticus</v>
      </c>
      <c r="L1257" s="46" t="str">
        <f>IF(I1257="","",_xlfn.LET(_xlpm.x,VLOOKUP(I1257,'2026-01-09_taxon-match'!$A$2:$N$81,3,FALSE),IF(_xlpm.x=0,"",_xlpm.x)))</f>
        <v>urn:lsid:marinespecies.org:taxname:377122</v>
      </c>
      <c r="M1257" s="46" t="str">
        <f>IF($I1257="","",_xlfn.LET(_xlpm.x,VLOOKUP($I1257,'2026-01-09_taxon-match'!$A$2:$N$81,5,FALSE),IF(_xlpm.x=0,"",_xlpm.x)))</f>
        <v>(Hariot) Fredericq &amp; R.L.Moe, 2009</v>
      </c>
      <c r="N1257" s="46" t="str">
        <f>IF($I1257="","",_xlfn.LET(_xlpm.x,VLOOKUP($I1257,'2026-01-09_taxon-match'!$A$2:$N$81,6,FALSE),IF(_xlpm.x=0,"",_xlpm.x)))</f>
        <v>Plantae</v>
      </c>
      <c r="O1257" s="46" t="str">
        <f>IF($I1257="","",_xlfn.LET(_xlpm.x,VLOOKUP($I1257,'2026-01-09_taxon-match'!$A$2:$N$81,7,FALSE),IF(_xlpm.x=0,"",_xlpm.x)))</f>
        <v>Rhodophyta</v>
      </c>
      <c r="P1257" s="46" t="str">
        <f>IF($I1257="","",_xlfn.LET(_xlpm.x,VLOOKUP($I1257,'2026-01-09_taxon-match'!$A$2:$N$81,8,FALSE),IF(_xlpm.x=0,"",_xlpm.x)))</f>
        <v>Florideophyceae</v>
      </c>
      <c r="Q1257" s="46" t="str">
        <f>IF($I1257="","",_xlfn.LET(_xlpm.x,VLOOKUP($I1257,'2026-01-09_taxon-match'!$A$2:$N$81,9,FALSE),IF(_xlpm.x=0,"",_xlpm.x)))</f>
        <v>Plocamiales</v>
      </c>
      <c r="R1257" s="46" t="str">
        <f>IF($I1257="","",_xlfn.LET(_xlpm.x,VLOOKUP($I1257,'2026-01-09_taxon-match'!$A$2:$N$81,10,FALSE),IF(_xlpm.x=0,"",_xlpm.x)))</f>
        <v>Sarcodiaceae</v>
      </c>
      <c r="S1257" s="46" t="str">
        <f>IF($I1257="","",_xlfn.LET(_xlpm.x,VLOOKUP($I1257,'2026-01-09_taxon-match'!$A$2:$N$81,11,FALSE),IF(_xlpm.x=0,"",_xlpm.x)))</f>
        <v>Trematocarpus</v>
      </c>
      <c r="T1257" s="46" t="str">
        <f>IF($I1257="","",_xlfn.LET(_xlpm.x,VLOOKUP($I1257,'2026-01-09_taxon-match'!$A$2:$N$81,13,FALSE),IF(_xlpm.x=0,"",_xlpm.x)))</f>
        <v>antarcticus</v>
      </c>
      <c r="U1257" s="46" t="s">
        <v>244</v>
      </c>
      <c r="V1257" s="46" t="s">
        <v>58</v>
      </c>
      <c r="W1257" s="46" t="s">
        <v>28</v>
      </c>
      <c r="Y1257" s="46" t="str">
        <f>IF(V1257="","",_xlfn.LET(_xlpm.x,VLOOKUP(V1257,'Drop-down_menus'!$D$2:$E$13,2,FALSE),IF(_xlpm.x=0,"",_xlpm.x)))</f>
        <v>https://orcid.org/0000-0002-9708-1761</v>
      </c>
      <c r="Z1257" s="46" t="str">
        <f>IF(W1257="","",_xlfn.LET(_xlpm.x,VLOOKUP(W1257,'Drop-down_menus'!$D$2:$E$13,2,FALSE),IF(_xlpm.x=0,"",_xlpm.x)))</f>
        <v>https://orcid.org/0000-0002-9037-7623</v>
      </c>
      <c r="AA1257" s="46" t="str">
        <f>IF(X1257="","",_xlfn.LET(_xlpm.x,VLOOKUP(X1257,'Drop-down_menus'!$D$2:$E$13,2,FALSE),IF(_xlpm.x=0,"",_xlpm.x)))</f>
        <v/>
      </c>
      <c r="AB1257" s="14" t="s">
        <v>263</v>
      </c>
      <c r="AC1257" s="14" t="s">
        <v>512</v>
      </c>
      <c r="AE1257" s="46" t="s">
        <v>28</v>
      </c>
      <c r="AF1257" s="46" t="s">
        <v>42</v>
      </c>
      <c r="AG1257" s="46" t="str">
        <f>IF(AE1257="","",_xlfn.LET(_xlpm.x,VLOOKUP(AE1257,'Drop-down_menus'!$D$2:$E$13,2,FALSE),IF(_xlpm.x=0,"",_xlpm.x)))</f>
        <v>https://orcid.org/0000-0002-9037-7623</v>
      </c>
      <c r="AH1257" s="46" t="str">
        <f>IF(AF1257="","",_xlfn.LET(_xlpm.x,VLOOKUP(AF1257,'Drop-down_menus'!$D$2:$E$13,2,FALSE),IF(_xlpm.x=0,"",_xlpm.x)))</f>
        <v/>
      </c>
    </row>
    <row r="1258" spans="2:34" ht="15" customHeight="1">
      <c r="B1258" s="46">
        <v>1246</v>
      </c>
      <c r="C1258" s="46" t="s">
        <v>96</v>
      </c>
      <c r="D1258" s="46" t="b">
        <f>COUNTIF(Events!$B$2:$B$171, C1258) &gt; 0</f>
        <v>1</v>
      </c>
      <c r="E1258" s="46" t="s">
        <v>169</v>
      </c>
      <c r="F1258" s="46" t="s">
        <v>262</v>
      </c>
      <c r="G1258" s="46" t="s">
        <v>235</v>
      </c>
      <c r="I1258" s="46" t="s">
        <v>235</v>
      </c>
      <c r="J1258" s="46" t="str">
        <f>IF(I1258="","",_xlfn.LET(_xlpm.x,VLOOKUP(I1258,'2026-01-09_taxon-match'!$A$2:$N$81,4,FALSE),IF(_xlpm.x=0,"",_xlpm.x)))</f>
        <v>Molgula</v>
      </c>
      <c r="L1258" s="46" t="str">
        <f>IF(I1258="","",_xlfn.LET(_xlpm.x,VLOOKUP(I1258,'2026-01-09_taxon-match'!$A$2:$N$81,3,FALSE),IF(_xlpm.x=0,"",_xlpm.x)))</f>
        <v>urn:lsid:marinespecies.org:taxname:103509</v>
      </c>
      <c r="M1258" s="46" t="str">
        <f>IF($I1258="","",_xlfn.LET(_xlpm.x,VLOOKUP($I1258,'2026-01-09_taxon-match'!$A$2:$N$81,5,FALSE),IF(_xlpm.x=0,"",_xlpm.x)))</f>
        <v>Forbes, 1848</v>
      </c>
      <c r="N1258" s="46" t="str">
        <f>IF($I1258="","",_xlfn.LET(_xlpm.x,VLOOKUP($I1258,'2026-01-09_taxon-match'!$A$2:$N$81,6,FALSE),IF(_xlpm.x=0,"",_xlpm.x)))</f>
        <v>Animalia</v>
      </c>
      <c r="O1258" s="46" t="str">
        <f>IF($I1258="","",_xlfn.LET(_xlpm.x,VLOOKUP($I1258,'2026-01-09_taxon-match'!$A$2:$N$81,7,FALSE),IF(_xlpm.x=0,"",_xlpm.x)))</f>
        <v>Chordata</v>
      </c>
      <c r="P1258" s="46" t="str">
        <f>IF($I1258="","",_xlfn.LET(_xlpm.x,VLOOKUP($I1258,'2026-01-09_taxon-match'!$A$2:$N$81,8,FALSE),IF(_xlpm.x=0,"",_xlpm.x)))</f>
        <v>Ascidiacea</v>
      </c>
      <c r="Q1258" s="46" t="str">
        <f>IF($I1258="","",_xlfn.LET(_xlpm.x,VLOOKUP($I1258,'2026-01-09_taxon-match'!$A$2:$N$81,9,FALSE),IF(_xlpm.x=0,"",_xlpm.x)))</f>
        <v>Stolidobranchia</v>
      </c>
      <c r="R1258" s="46" t="str">
        <f>IF($I1258="","",_xlfn.LET(_xlpm.x,VLOOKUP($I1258,'2026-01-09_taxon-match'!$A$2:$N$81,10,FALSE),IF(_xlpm.x=0,"",_xlpm.x)))</f>
        <v>Molgulidae</v>
      </c>
      <c r="S1258" s="46" t="str">
        <f>IF($I1258="","",_xlfn.LET(_xlpm.x,VLOOKUP($I1258,'2026-01-09_taxon-match'!$A$2:$N$81,11,FALSE),IF(_xlpm.x=0,"",_xlpm.x)))</f>
        <v>Molgula</v>
      </c>
      <c r="T1258" s="46" t="str">
        <f>IF($I1258="","",_xlfn.LET(_xlpm.x,VLOOKUP($I1258,'2026-01-09_taxon-match'!$A$2:$N$81,13,FALSE),IF(_xlpm.x=0,"",_xlpm.x)))</f>
        <v/>
      </c>
      <c r="V1258" s="46" t="s">
        <v>58</v>
      </c>
      <c r="Y1258" s="46" t="str">
        <f>IF(V1258="","",_xlfn.LET(_xlpm.x,VLOOKUP(V1258,'Drop-down_menus'!$D$2:$E$13,2,FALSE),IF(_xlpm.x=0,"",_xlpm.x)))</f>
        <v>https://orcid.org/0000-0002-9708-1761</v>
      </c>
      <c r="Z1258" s="46" t="str">
        <f>IF(W1258="","",_xlfn.LET(_xlpm.x,VLOOKUP(W1258,'Drop-down_menus'!$D$2:$E$13,2,FALSE),IF(_xlpm.x=0,"",_xlpm.x)))</f>
        <v/>
      </c>
      <c r="AA1258" s="46" t="str">
        <f>IF(X1258="","",_xlfn.LET(_xlpm.x,VLOOKUP(X1258,'Drop-down_menus'!$D$2:$E$13,2,FALSE),IF(_xlpm.x=0,"",_xlpm.x)))</f>
        <v/>
      </c>
      <c r="AB1258" s="14" t="s">
        <v>263</v>
      </c>
      <c r="AC1258" s="14" t="s">
        <v>508</v>
      </c>
      <c r="AE1258" s="46" t="s">
        <v>28</v>
      </c>
      <c r="AF1258" s="46" t="s">
        <v>42</v>
      </c>
      <c r="AG1258" s="46" t="str">
        <f>IF(AE1258="","",_xlfn.LET(_xlpm.x,VLOOKUP(AE1258,'Drop-down_menus'!$D$2:$E$13,2,FALSE),IF(_xlpm.x=0,"",_xlpm.x)))</f>
        <v>https://orcid.org/0000-0002-9037-7623</v>
      </c>
      <c r="AH1258" s="46" t="str">
        <f>IF(AF1258="","",_xlfn.LET(_xlpm.x,VLOOKUP(AF1258,'Drop-down_menus'!$D$2:$E$13,2,FALSE),IF(_xlpm.x=0,"",_xlpm.x)))</f>
        <v/>
      </c>
    </row>
    <row r="1259" spans="2:34" ht="15" customHeight="1">
      <c r="B1259" s="46">
        <v>1247</v>
      </c>
      <c r="C1259" s="46" t="s">
        <v>96</v>
      </c>
      <c r="D1259" s="46" t="b">
        <f>COUNTIF(Events!$B$2:$B$171, C1259) &gt; 0</f>
        <v>1</v>
      </c>
      <c r="E1259" s="46" t="s">
        <v>169</v>
      </c>
      <c r="F1259" s="46" t="s">
        <v>262</v>
      </c>
      <c r="G1259" s="46" t="s">
        <v>184</v>
      </c>
      <c r="I1259" s="46" t="s">
        <v>184</v>
      </c>
      <c r="J1259" s="46" t="str">
        <f>IF(I1259="","",_xlfn.LET(_xlpm.x,VLOOKUP(I1259,'2026-01-09_taxon-match'!$A$2:$N$81,4,FALSE),IF(_xlpm.x=0,"",_xlpm.x)))</f>
        <v>Tunicata</v>
      </c>
      <c r="L1259" s="46" t="str">
        <f>IF(I1259="","",_xlfn.LET(_xlpm.x,VLOOKUP(I1259,'2026-01-09_taxon-match'!$A$2:$N$81,3,FALSE),IF(_xlpm.x=0,"",_xlpm.x)))</f>
        <v>urn:lsid:marinespecies.org:taxname:146420</v>
      </c>
      <c r="M1259" s="46" t="str">
        <f>IF($I1259="","",_xlfn.LET(_xlpm.x,VLOOKUP($I1259,'2026-01-09_taxon-match'!$A$2:$N$81,5,FALSE),IF(_xlpm.x=0,"",_xlpm.x)))</f>
        <v>Lamarck, 1816</v>
      </c>
      <c r="N1259" s="46" t="str">
        <f>IF($I1259="","",_xlfn.LET(_xlpm.x,VLOOKUP($I1259,'2026-01-09_taxon-match'!$A$2:$N$81,6,FALSE),IF(_xlpm.x=0,"",_xlpm.x)))</f>
        <v>Animalia</v>
      </c>
      <c r="O1259" s="46" t="str">
        <f>IF($I1259="","",_xlfn.LET(_xlpm.x,VLOOKUP($I1259,'2026-01-09_taxon-match'!$A$2:$N$81,7,FALSE),IF(_xlpm.x=0,"",_xlpm.x)))</f>
        <v>Chordata</v>
      </c>
      <c r="P1259" s="46" t="str">
        <f>IF($I1259="","",_xlfn.LET(_xlpm.x,VLOOKUP($I1259,'2026-01-09_taxon-match'!$A$2:$N$81,8,FALSE),IF(_xlpm.x=0,"",_xlpm.x)))</f>
        <v/>
      </c>
      <c r="Q1259" s="46" t="str">
        <f>IF($I1259="","",_xlfn.LET(_xlpm.x,VLOOKUP($I1259,'2026-01-09_taxon-match'!$A$2:$N$81,9,FALSE),IF(_xlpm.x=0,"",_xlpm.x)))</f>
        <v/>
      </c>
      <c r="R1259" s="46" t="str">
        <f>IF($I1259="","",_xlfn.LET(_xlpm.x,VLOOKUP($I1259,'2026-01-09_taxon-match'!$A$2:$N$81,10,FALSE),IF(_xlpm.x=0,"",_xlpm.x)))</f>
        <v/>
      </c>
      <c r="S1259" s="46" t="str">
        <f>IF($I1259="","",_xlfn.LET(_xlpm.x,VLOOKUP($I1259,'2026-01-09_taxon-match'!$A$2:$N$81,11,FALSE),IF(_xlpm.x=0,"",_xlpm.x)))</f>
        <v/>
      </c>
      <c r="T1259" s="46" t="str">
        <f>IF($I1259="","",_xlfn.LET(_xlpm.x,VLOOKUP($I1259,'2026-01-09_taxon-match'!$A$2:$N$81,13,FALSE),IF(_xlpm.x=0,"",_xlpm.x)))</f>
        <v/>
      </c>
      <c r="U1259" s="46">
        <v>1</v>
      </c>
      <c r="V1259" s="46" t="s">
        <v>58</v>
      </c>
      <c r="W1259" s="46" t="s">
        <v>43</v>
      </c>
      <c r="Y1259" s="46" t="str">
        <f>IF(V1259="","",_xlfn.LET(_xlpm.x,VLOOKUP(V1259,'Drop-down_menus'!$D$2:$E$13,2,FALSE),IF(_xlpm.x=0,"",_xlpm.x)))</f>
        <v>https://orcid.org/0000-0002-9708-1761</v>
      </c>
      <c r="Z1259" s="46" t="str">
        <f>IF(W1259="","",_xlfn.LET(_xlpm.x,VLOOKUP(W1259,'Drop-down_menus'!$D$2:$E$13,2,FALSE),IF(_xlpm.x=0,"",_xlpm.x)))</f>
        <v>https://orcid.org/0000-0002-0981-7442</v>
      </c>
      <c r="AA1259" s="46" t="str">
        <f>IF(X1259="","",_xlfn.LET(_xlpm.x,VLOOKUP(X1259,'Drop-down_menus'!$D$2:$E$13,2,FALSE),IF(_xlpm.x=0,"",_xlpm.x)))</f>
        <v/>
      </c>
      <c r="AB1259" s="14" t="s">
        <v>263</v>
      </c>
      <c r="AC1259" s="14" t="s">
        <v>508</v>
      </c>
      <c r="AE1259" s="46" t="s">
        <v>28</v>
      </c>
      <c r="AF1259" s="46" t="s">
        <v>42</v>
      </c>
      <c r="AG1259" s="46" t="str">
        <f>IF(AE1259="","",_xlfn.LET(_xlpm.x,VLOOKUP(AE1259,'Drop-down_menus'!$D$2:$E$13,2,FALSE),IF(_xlpm.x=0,"",_xlpm.x)))</f>
        <v>https://orcid.org/0000-0002-9037-7623</v>
      </c>
      <c r="AH1259" s="46" t="str">
        <f>IF(AF1259="","",_xlfn.LET(_xlpm.x,VLOOKUP(AF1259,'Drop-down_menus'!$D$2:$E$13,2,FALSE),IF(_xlpm.x=0,"",_xlpm.x)))</f>
        <v/>
      </c>
    </row>
    <row r="1260" spans="2:34" ht="15" customHeight="1">
      <c r="B1260" s="46">
        <v>1248</v>
      </c>
      <c r="C1260" s="46" t="s">
        <v>96</v>
      </c>
      <c r="D1260" s="46" t="b">
        <f>COUNTIF(Events!$B$2:$B$171, C1260) &gt; 0</f>
        <v>1</v>
      </c>
      <c r="E1260" s="46" t="s">
        <v>169</v>
      </c>
      <c r="F1260" s="46" t="s">
        <v>262</v>
      </c>
      <c r="G1260" s="46" t="s">
        <v>184</v>
      </c>
      <c r="I1260" s="46" t="s">
        <v>184</v>
      </c>
      <c r="J1260" s="46" t="str">
        <f>IF(I1260="","",_xlfn.LET(_xlpm.x,VLOOKUP(I1260,'2026-01-09_taxon-match'!$A$2:$N$81,4,FALSE),IF(_xlpm.x=0,"",_xlpm.x)))</f>
        <v>Tunicata</v>
      </c>
      <c r="L1260" s="46" t="str">
        <f>IF(I1260="","",_xlfn.LET(_xlpm.x,VLOOKUP(I1260,'2026-01-09_taxon-match'!$A$2:$N$81,3,FALSE),IF(_xlpm.x=0,"",_xlpm.x)))</f>
        <v>urn:lsid:marinespecies.org:taxname:146420</v>
      </c>
      <c r="M1260" s="46" t="str">
        <f>IF($I1260="","",_xlfn.LET(_xlpm.x,VLOOKUP($I1260,'2026-01-09_taxon-match'!$A$2:$N$81,5,FALSE),IF(_xlpm.x=0,"",_xlpm.x)))</f>
        <v>Lamarck, 1816</v>
      </c>
      <c r="N1260" s="46" t="str">
        <f>IF($I1260="","",_xlfn.LET(_xlpm.x,VLOOKUP($I1260,'2026-01-09_taxon-match'!$A$2:$N$81,6,FALSE),IF(_xlpm.x=0,"",_xlpm.x)))</f>
        <v>Animalia</v>
      </c>
      <c r="O1260" s="46" t="str">
        <f>IF($I1260="","",_xlfn.LET(_xlpm.x,VLOOKUP($I1260,'2026-01-09_taxon-match'!$A$2:$N$81,7,FALSE),IF(_xlpm.x=0,"",_xlpm.x)))</f>
        <v>Chordata</v>
      </c>
      <c r="P1260" s="46" t="str">
        <f>IF($I1260="","",_xlfn.LET(_xlpm.x,VLOOKUP($I1260,'2026-01-09_taxon-match'!$A$2:$N$81,8,FALSE),IF(_xlpm.x=0,"",_xlpm.x)))</f>
        <v/>
      </c>
      <c r="Q1260" s="46" t="str">
        <f>IF($I1260="","",_xlfn.LET(_xlpm.x,VLOOKUP($I1260,'2026-01-09_taxon-match'!$A$2:$N$81,9,FALSE),IF(_xlpm.x=0,"",_xlpm.x)))</f>
        <v/>
      </c>
      <c r="R1260" s="46" t="str">
        <f>IF($I1260="","",_xlfn.LET(_xlpm.x,VLOOKUP($I1260,'2026-01-09_taxon-match'!$A$2:$N$81,10,FALSE),IF(_xlpm.x=0,"",_xlpm.x)))</f>
        <v/>
      </c>
      <c r="S1260" s="46" t="str">
        <f>IF($I1260="","",_xlfn.LET(_xlpm.x,VLOOKUP($I1260,'2026-01-09_taxon-match'!$A$2:$N$81,11,FALSE),IF(_xlpm.x=0,"",_xlpm.x)))</f>
        <v/>
      </c>
      <c r="T1260" s="46" t="str">
        <f>IF($I1260="","",_xlfn.LET(_xlpm.x,VLOOKUP($I1260,'2026-01-09_taxon-match'!$A$2:$N$81,13,FALSE),IF(_xlpm.x=0,"",_xlpm.x)))</f>
        <v/>
      </c>
      <c r="V1260" s="46" t="s">
        <v>58</v>
      </c>
      <c r="W1260" s="46" t="s">
        <v>43</v>
      </c>
      <c r="Y1260" s="46" t="str">
        <f>IF(V1260="","",_xlfn.LET(_xlpm.x,VLOOKUP(V1260,'Drop-down_menus'!$D$2:$E$13,2,FALSE),IF(_xlpm.x=0,"",_xlpm.x)))</f>
        <v>https://orcid.org/0000-0002-9708-1761</v>
      </c>
      <c r="Z1260" s="46" t="str">
        <f>IF(W1260="","",_xlfn.LET(_xlpm.x,VLOOKUP(W1260,'Drop-down_menus'!$D$2:$E$13,2,FALSE),IF(_xlpm.x=0,"",_xlpm.x)))</f>
        <v>https://orcid.org/0000-0002-0981-7442</v>
      </c>
      <c r="AA1260" s="46" t="str">
        <f>IF(X1260="","",_xlfn.LET(_xlpm.x,VLOOKUP(X1260,'Drop-down_menus'!$D$2:$E$13,2,FALSE),IF(_xlpm.x=0,"",_xlpm.x)))</f>
        <v/>
      </c>
      <c r="AB1260" s="14" t="s">
        <v>263</v>
      </c>
      <c r="AC1260" s="14" t="s">
        <v>508</v>
      </c>
      <c r="AE1260" s="46" t="s">
        <v>28</v>
      </c>
      <c r="AF1260" s="46" t="s">
        <v>42</v>
      </c>
      <c r="AG1260" s="46" t="str">
        <f>IF(AE1260="","",_xlfn.LET(_xlpm.x,VLOOKUP(AE1260,'Drop-down_menus'!$D$2:$E$13,2,FALSE),IF(_xlpm.x=0,"",_xlpm.x)))</f>
        <v>https://orcid.org/0000-0002-9037-7623</v>
      </c>
      <c r="AH1260" s="46" t="str">
        <f>IF(AF1260="","",_xlfn.LET(_xlpm.x,VLOOKUP(AF1260,'Drop-down_menus'!$D$2:$E$13,2,FALSE),IF(_xlpm.x=0,"",_xlpm.x)))</f>
        <v/>
      </c>
    </row>
    <row r="1261" spans="2:34" ht="15" customHeight="1">
      <c r="B1261" s="46">
        <v>1249</v>
      </c>
      <c r="C1261" s="46" t="s">
        <v>96</v>
      </c>
      <c r="D1261" s="46" t="b">
        <f>COUNTIF(Events!$B$2:$B$171, C1261) &gt; 0</f>
        <v>1</v>
      </c>
      <c r="E1261" s="46" t="s">
        <v>169</v>
      </c>
      <c r="F1261" s="46" t="s">
        <v>262</v>
      </c>
      <c r="G1261" s="46" t="s">
        <v>237</v>
      </c>
      <c r="I1261" s="46" t="s">
        <v>1208</v>
      </c>
      <c r="J1261" s="46" t="str">
        <f>IF(I1261="","",_xlfn.LET(_xlpm.x,VLOOKUP(I1261,'2026-01-09_taxon-match'!$A$2:$N$81,4,FALSE),IF(_xlpm.x=0,"",_xlpm.x)))</f>
        <v>Nacella concinna</v>
      </c>
      <c r="L1261" s="46" t="str">
        <f>IF(I1261="","",_xlfn.LET(_xlpm.x,VLOOKUP(I1261,'2026-01-09_taxon-match'!$A$2:$N$81,3,FALSE),IF(_xlpm.x=0,"",_xlpm.x)))</f>
        <v>urn:lsid:marinespecies.org:taxname:197296</v>
      </c>
      <c r="M1261" s="46" t="str">
        <f>IF($I1261="","",_xlfn.LET(_xlpm.x,VLOOKUP($I1261,'2026-01-09_taxon-match'!$A$2:$N$81,5,FALSE),IF(_xlpm.x=0,"",_xlpm.x)))</f>
        <v>(Strebel, 1908)</v>
      </c>
      <c r="N1261" s="46" t="str">
        <f>IF($I1261="","",_xlfn.LET(_xlpm.x,VLOOKUP($I1261,'2026-01-09_taxon-match'!$A$2:$N$81,6,FALSE),IF(_xlpm.x=0,"",_xlpm.x)))</f>
        <v>Animalia</v>
      </c>
      <c r="O1261" s="46" t="str">
        <f>IF($I1261="","",_xlfn.LET(_xlpm.x,VLOOKUP($I1261,'2026-01-09_taxon-match'!$A$2:$N$81,7,FALSE),IF(_xlpm.x=0,"",_xlpm.x)))</f>
        <v>Mollusca</v>
      </c>
      <c r="P1261" s="46" t="str">
        <f>IF($I1261="","",_xlfn.LET(_xlpm.x,VLOOKUP($I1261,'2026-01-09_taxon-match'!$A$2:$N$81,8,FALSE),IF(_xlpm.x=0,"",_xlpm.x)))</f>
        <v>Gastropoda</v>
      </c>
      <c r="Q1261" s="46" t="str">
        <f>IF($I1261="","",_xlfn.LET(_xlpm.x,VLOOKUP($I1261,'2026-01-09_taxon-match'!$A$2:$N$81,9,FALSE),IF(_xlpm.x=0,"",_xlpm.x)))</f>
        <v>Nacellida</v>
      </c>
      <c r="R1261" s="46" t="str">
        <f>IF($I1261="","",_xlfn.LET(_xlpm.x,VLOOKUP($I1261,'2026-01-09_taxon-match'!$A$2:$N$81,10,FALSE),IF(_xlpm.x=0,"",_xlpm.x)))</f>
        <v>Nacellidae</v>
      </c>
      <c r="S1261" s="46" t="str">
        <f>IF($I1261="","",_xlfn.LET(_xlpm.x,VLOOKUP($I1261,'2026-01-09_taxon-match'!$A$2:$N$81,11,FALSE),IF(_xlpm.x=0,"",_xlpm.x)))</f>
        <v>Nacella</v>
      </c>
      <c r="T1261" s="46" t="str">
        <f>IF($I1261="","",_xlfn.LET(_xlpm.x,VLOOKUP($I1261,'2026-01-09_taxon-match'!$A$2:$N$81,13,FALSE),IF(_xlpm.x=0,"",_xlpm.x)))</f>
        <v>concinna</v>
      </c>
      <c r="U1261" s="46">
        <v>1</v>
      </c>
      <c r="V1261" s="46" t="s">
        <v>58</v>
      </c>
      <c r="W1261" s="46" t="s">
        <v>43</v>
      </c>
      <c r="Y1261" s="46" t="str">
        <f>IF(V1261="","",_xlfn.LET(_xlpm.x,VLOOKUP(V1261,'Drop-down_menus'!$D$2:$E$13,2,FALSE),IF(_xlpm.x=0,"",_xlpm.x)))</f>
        <v>https://orcid.org/0000-0002-9708-1761</v>
      </c>
      <c r="Z1261" s="46" t="str">
        <f>IF(W1261="","",_xlfn.LET(_xlpm.x,VLOOKUP(W1261,'Drop-down_menus'!$D$2:$E$13,2,FALSE),IF(_xlpm.x=0,"",_xlpm.x)))</f>
        <v>https://orcid.org/0000-0002-0981-7442</v>
      </c>
      <c r="AA1261" s="46" t="str">
        <f>IF(X1261="","",_xlfn.LET(_xlpm.x,VLOOKUP(X1261,'Drop-down_menus'!$D$2:$E$13,2,FALSE),IF(_xlpm.x=0,"",_xlpm.x)))</f>
        <v/>
      </c>
      <c r="AB1261" s="14" t="s">
        <v>263</v>
      </c>
      <c r="AC1261" s="14" t="s">
        <v>508</v>
      </c>
      <c r="AE1261" s="46" t="s">
        <v>28</v>
      </c>
      <c r="AF1261" s="46" t="s">
        <v>42</v>
      </c>
      <c r="AG1261" s="46" t="str">
        <f>IF(AE1261="","",_xlfn.LET(_xlpm.x,VLOOKUP(AE1261,'Drop-down_menus'!$D$2:$E$13,2,FALSE),IF(_xlpm.x=0,"",_xlpm.x)))</f>
        <v>https://orcid.org/0000-0002-9037-7623</v>
      </c>
      <c r="AH1261" s="46" t="str">
        <f>IF(AF1261="","",_xlfn.LET(_xlpm.x,VLOOKUP(AF1261,'Drop-down_menus'!$D$2:$E$13,2,FALSE),IF(_xlpm.x=0,"",_xlpm.x)))</f>
        <v/>
      </c>
    </row>
    <row r="1262" spans="2:34" ht="15" customHeight="1">
      <c r="B1262" s="46">
        <v>1250</v>
      </c>
      <c r="C1262" s="46" t="s">
        <v>96</v>
      </c>
      <c r="D1262" s="46" t="b">
        <f>COUNTIF(Events!$B$2:$B$171, C1262) &gt; 0</f>
        <v>1</v>
      </c>
      <c r="E1262" s="46" t="s">
        <v>169</v>
      </c>
      <c r="F1262" s="46" t="s">
        <v>262</v>
      </c>
      <c r="G1262" s="46" t="s">
        <v>237</v>
      </c>
      <c r="I1262" s="46" t="s">
        <v>1208</v>
      </c>
      <c r="J1262" s="46" t="str">
        <f>IF(I1262="","",_xlfn.LET(_xlpm.x,VLOOKUP(I1262,'2026-01-09_taxon-match'!$A$2:$N$81,4,FALSE),IF(_xlpm.x=0,"",_xlpm.x)))</f>
        <v>Nacella concinna</v>
      </c>
      <c r="L1262" s="46" t="str">
        <f>IF(I1262="","",_xlfn.LET(_xlpm.x,VLOOKUP(I1262,'2026-01-09_taxon-match'!$A$2:$N$81,3,FALSE),IF(_xlpm.x=0,"",_xlpm.x)))</f>
        <v>urn:lsid:marinespecies.org:taxname:197296</v>
      </c>
      <c r="M1262" s="46" t="str">
        <f>IF($I1262="","",_xlfn.LET(_xlpm.x,VLOOKUP($I1262,'2026-01-09_taxon-match'!$A$2:$N$81,5,FALSE),IF(_xlpm.x=0,"",_xlpm.x)))</f>
        <v>(Strebel, 1908)</v>
      </c>
      <c r="N1262" s="46" t="str">
        <f>IF($I1262="","",_xlfn.LET(_xlpm.x,VLOOKUP($I1262,'2026-01-09_taxon-match'!$A$2:$N$81,6,FALSE),IF(_xlpm.x=0,"",_xlpm.x)))</f>
        <v>Animalia</v>
      </c>
      <c r="O1262" s="46" t="str">
        <f>IF($I1262="","",_xlfn.LET(_xlpm.x,VLOOKUP($I1262,'2026-01-09_taxon-match'!$A$2:$N$81,7,FALSE),IF(_xlpm.x=0,"",_xlpm.x)))</f>
        <v>Mollusca</v>
      </c>
      <c r="P1262" s="46" t="str">
        <f>IF($I1262="","",_xlfn.LET(_xlpm.x,VLOOKUP($I1262,'2026-01-09_taxon-match'!$A$2:$N$81,8,FALSE),IF(_xlpm.x=0,"",_xlpm.x)))</f>
        <v>Gastropoda</v>
      </c>
      <c r="Q1262" s="46" t="str">
        <f>IF($I1262="","",_xlfn.LET(_xlpm.x,VLOOKUP($I1262,'2026-01-09_taxon-match'!$A$2:$N$81,9,FALSE),IF(_xlpm.x=0,"",_xlpm.x)))</f>
        <v>Nacellida</v>
      </c>
      <c r="R1262" s="46" t="str">
        <f>IF($I1262="","",_xlfn.LET(_xlpm.x,VLOOKUP($I1262,'2026-01-09_taxon-match'!$A$2:$N$81,10,FALSE),IF(_xlpm.x=0,"",_xlpm.x)))</f>
        <v>Nacellidae</v>
      </c>
      <c r="S1262" s="46" t="str">
        <f>IF($I1262="","",_xlfn.LET(_xlpm.x,VLOOKUP($I1262,'2026-01-09_taxon-match'!$A$2:$N$81,11,FALSE),IF(_xlpm.x=0,"",_xlpm.x)))</f>
        <v>Nacella</v>
      </c>
      <c r="T1262" s="46" t="str">
        <f>IF($I1262="","",_xlfn.LET(_xlpm.x,VLOOKUP($I1262,'2026-01-09_taxon-match'!$A$2:$N$81,13,FALSE),IF(_xlpm.x=0,"",_xlpm.x)))</f>
        <v>concinna</v>
      </c>
      <c r="U1262" s="46">
        <v>1</v>
      </c>
      <c r="V1262" s="46" t="s">
        <v>58</v>
      </c>
      <c r="W1262" s="46" t="s">
        <v>43</v>
      </c>
      <c r="Y1262" s="46" t="str">
        <f>IF(V1262="","",_xlfn.LET(_xlpm.x,VLOOKUP(V1262,'Drop-down_menus'!$D$2:$E$13,2,FALSE),IF(_xlpm.x=0,"",_xlpm.x)))</f>
        <v>https://orcid.org/0000-0002-9708-1761</v>
      </c>
      <c r="Z1262" s="46" t="str">
        <f>IF(W1262="","",_xlfn.LET(_xlpm.x,VLOOKUP(W1262,'Drop-down_menus'!$D$2:$E$13,2,FALSE),IF(_xlpm.x=0,"",_xlpm.x)))</f>
        <v>https://orcid.org/0000-0002-0981-7442</v>
      </c>
      <c r="AA1262" s="46" t="str">
        <f>IF(X1262="","",_xlfn.LET(_xlpm.x,VLOOKUP(X1262,'Drop-down_menus'!$D$2:$E$13,2,FALSE),IF(_xlpm.x=0,"",_xlpm.x)))</f>
        <v/>
      </c>
      <c r="AB1262" s="14" t="s">
        <v>263</v>
      </c>
      <c r="AC1262" s="14" t="s">
        <v>508</v>
      </c>
      <c r="AE1262" s="46" t="s">
        <v>28</v>
      </c>
      <c r="AF1262" s="46" t="s">
        <v>42</v>
      </c>
      <c r="AG1262" s="46" t="str">
        <f>IF(AE1262="","",_xlfn.LET(_xlpm.x,VLOOKUP(AE1262,'Drop-down_menus'!$D$2:$E$13,2,FALSE),IF(_xlpm.x=0,"",_xlpm.x)))</f>
        <v>https://orcid.org/0000-0002-9037-7623</v>
      </c>
      <c r="AH1262" s="46" t="str">
        <f>IF(AF1262="","",_xlfn.LET(_xlpm.x,VLOOKUP(AF1262,'Drop-down_menus'!$D$2:$E$13,2,FALSE),IF(_xlpm.x=0,"",_xlpm.x)))</f>
        <v/>
      </c>
    </row>
    <row r="1263" spans="2:34" ht="15" customHeight="1">
      <c r="B1263" s="46">
        <v>1251</v>
      </c>
      <c r="C1263" s="46" t="s">
        <v>96</v>
      </c>
      <c r="D1263" s="46" t="b">
        <f>COUNTIF(Events!$B$2:$B$171, C1263) &gt; 0</f>
        <v>1</v>
      </c>
      <c r="E1263" s="46" t="s">
        <v>169</v>
      </c>
      <c r="F1263" s="46" t="s">
        <v>262</v>
      </c>
      <c r="G1263" s="46" t="s">
        <v>237</v>
      </c>
      <c r="I1263" s="46" t="s">
        <v>1208</v>
      </c>
      <c r="J1263" s="46" t="str">
        <f>IF(I1263="","",_xlfn.LET(_xlpm.x,VLOOKUP(I1263,'2026-01-09_taxon-match'!$A$2:$N$81,4,FALSE),IF(_xlpm.x=0,"",_xlpm.x)))</f>
        <v>Nacella concinna</v>
      </c>
      <c r="L1263" s="46" t="str">
        <f>IF(I1263="","",_xlfn.LET(_xlpm.x,VLOOKUP(I1263,'2026-01-09_taxon-match'!$A$2:$N$81,3,FALSE),IF(_xlpm.x=0,"",_xlpm.x)))</f>
        <v>urn:lsid:marinespecies.org:taxname:197296</v>
      </c>
      <c r="M1263" s="46" t="str">
        <f>IF($I1263="","",_xlfn.LET(_xlpm.x,VLOOKUP($I1263,'2026-01-09_taxon-match'!$A$2:$N$81,5,FALSE),IF(_xlpm.x=0,"",_xlpm.x)))</f>
        <v>(Strebel, 1908)</v>
      </c>
      <c r="N1263" s="46" t="str">
        <f>IF($I1263="","",_xlfn.LET(_xlpm.x,VLOOKUP($I1263,'2026-01-09_taxon-match'!$A$2:$N$81,6,FALSE),IF(_xlpm.x=0,"",_xlpm.x)))</f>
        <v>Animalia</v>
      </c>
      <c r="O1263" s="46" t="str">
        <f>IF($I1263="","",_xlfn.LET(_xlpm.x,VLOOKUP($I1263,'2026-01-09_taxon-match'!$A$2:$N$81,7,FALSE),IF(_xlpm.x=0,"",_xlpm.x)))</f>
        <v>Mollusca</v>
      </c>
      <c r="P1263" s="46" t="str">
        <f>IF($I1263="","",_xlfn.LET(_xlpm.x,VLOOKUP($I1263,'2026-01-09_taxon-match'!$A$2:$N$81,8,FALSE),IF(_xlpm.x=0,"",_xlpm.x)))</f>
        <v>Gastropoda</v>
      </c>
      <c r="Q1263" s="46" t="str">
        <f>IF($I1263="","",_xlfn.LET(_xlpm.x,VLOOKUP($I1263,'2026-01-09_taxon-match'!$A$2:$N$81,9,FALSE),IF(_xlpm.x=0,"",_xlpm.x)))</f>
        <v>Nacellida</v>
      </c>
      <c r="R1263" s="46" t="str">
        <f>IF($I1263="","",_xlfn.LET(_xlpm.x,VLOOKUP($I1263,'2026-01-09_taxon-match'!$A$2:$N$81,10,FALSE),IF(_xlpm.x=0,"",_xlpm.x)))</f>
        <v>Nacellidae</v>
      </c>
      <c r="S1263" s="46" t="str">
        <f>IF($I1263="","",_xlfn.LET(_xlpm.x,VLOOKUP($I1263,'2026-01-09_taxon-match'!$A$2:$N$81,11,FALSE),IF(_xlpm.x=0,"",_xlpm.x)))</f>
        <v>Nacella</v>
      </c>
      <c r="T1263" s="46" t="str">
        <f>IF($I1263="","",_xlfn.LET(_xlpm.x,VLOOKUP($I1263,'2026-01-09_taxon-match'!$A$2:$N$81,13,FALSE),IF(_xlpm.x=0,"",_xlpm.x)))</f>
        <v>concinna</v>
      </c>
      <c r="U1263" s="46">
        <v>1</v>
      </c>
      <c r="V1263" s="46" t="s">
        <v>58</v>
      </c>
      <c r="W1263" s="46" t="s">
        <v>43</v>
      </c>
      <c r="Y1263" s="46" t="str">
        <f>IF(V1263="","",_xlfn.LET(_xlpm.x,VLOOKUP(V1263,'Drop-down_menus'!$D$2:$E$13,2,FALSE),IF(_xlpm.x=0,"",_xlpm.x)))</f>
        <v>https://orcid.org/0000-0002-9708-1761</v>
      </c>
      <c r="Z1263" s="46" t="str">
        <f>IF(W1263="","",_xlfn.LET(_xlpm.x,VLOOKUP(W1263,'Drop-down_menus'!$D$2:$E$13,2,FALSE),IF(_xlpm.x=0,"",_xlpm.x)))</f>
        <v>https://orcid.org/0000-0002-0981-7442</v>
      </c>
      <c r="AA1263" s="46" t="str">
        <f>IF(X1263="","",_xlfn.LET(_xlpm.x,VLOOKUP(X1263,'Drop-down_menus'!$D$2:$E$13,2,FALSE),IF(_xlpm.x=0,"",_xlpm.x)))</f>
        <v/>
      </c>
      <c r="AB1263" s="14" t="s">
        <v>263</v>
      </c>
      <c r="AC1263" s="14" t="s">
        <v>508</v>
      </c>
      <c r="AE1263" s="46" t="s">
        <v>28</v>
      </c>
      <c r="AF1263" s="46" t="s">
        <v>42</v>
      </c>
      <c r="AG1263" s="46" t="str">
        <f>IF(AE1263="","",_xlfn.LET(_xlpm.x,VLOOKUP(AE1263,'Drop-down_menus'!$D$2:$E$13,2,FALSE),IF(_xlpm.x=0,"",_xlpm.x)))</f>
        <v>https://orcid.org/0000-0002-9037-7623</v>
      </c>
      <c r="AH1263" s="46" t="str">
        <f>IF(AF1263="","",_xlfn.LET(_xlpm.x,VLOOKUP(AF1263,'Drop-down_menus'!$D$2:$E$13,2,FALSE),IF(_xlpm.x=0,"",_xlpm.x)))</f>
        <v/>
      </c>
    </row>
    <row r="1264" spans="2:34" ht="15" customHeight="1">
      <c r="B1264" s="46">
        <v>1252</v>
      </c>
      <c r="C1264" s="46" t="s">
        <v>96</v>
      </c>
      <c r="D1264" s="46" t="b">
        <f>COUNTIF(Events!$B$2:$B$171, C1264) &gt; 0</f>
        <v>1</v>
      </c>
      <c r="E1264" s="46" t="s">
        <v>169</v>
      </c>
      <c r="F1264" s="46" t="s">
        <v>262</v>
      </c>
      <c r="G1264" s="46" t="s">
        <v>237</v>
      </c>
      <c r="I1264" s="46" t="s">
        <v>1208</v>
      </c>
      <c r="J1264" s="46" t="str">
        <f>IF(I1264="","",_xlfn.LET(_xlpm.x,VLOOKUP(I1264,'2026-01-09_taxon-match'!$A$2:$N$81,4,FALSE),IF(_xlpm.x=0,"",_xlpm.x)))</f>
        <v>Nacella concinna</v>
      </c>
      <c r="L1264" s="46" t="str">
        <f>IF(I1264="","",_xlfn.LET(_xlpm.x,VLOOKUP(I1264,'2026-01-09_taxon-match'!$A$2:$N$81,3,FALSE),IF(_xlpm.x=0,"",_xlpm.x)))</f>
        <v>urn:lsid:marinespecies.org:taxname:197296</v>
      </c>
      <c r="M1264" s="46" t="str">
        <f>IF($I1264="","",_xlfn.LET(_xlpm.x,VLOOKUP($I1264,'2026-01-09_taxon-match'!$A$2:$N$81,5,FALSE),IF(_xlpm.x=0,"",_xlpm.x)))</f>
        <v>(Strebel, 1908)</v>
      </c>
      <c r="N1264" s="46" t="str">
        <f>IF($I1264="","",_xlfn.LET(_xlpm.x,VLOOKUP($I1264,'2026-01-09_taxon-match'!$A$2:$N$81,6,FALSE),IF(_xlpm.x=0,"",_xlpm.x)))</f>
        <v>Animalia</v>
      </c>
      <c r="O1264" s="46" t="str">
        <f>IF($I1264="","",_xlfn.LET(_xlpm.x,VLOOKUP($I1264,'2026-01-09_taxon-match'!$A$2:$N$81,7,FALSE),IF(_xlpm.x=0,"",_xlpm.x)))</f>
        <v>Mollusca</v>
      </c>
      <c r="P1264" s="46" t="str">
        <f>IF($I1264="","",_xlfn.LET(_xlpm.x,VLOOKUP($I1264,'2026-01-09_taxon-match'!$A$2:$N$81,8,FALSE),IF(_xlpm.x=0,"",_xlpm.x)))</f>
        <v>Gastropoda</v>
      </c>
      <c r="Q1264" s="46" t="str">
        <f>IF($I1264="","",_xlfn.LET(_xlpm.x,VLOOKUP($I1264,'2026-01-09_taxon-match'!$A$2:$N$81,9,FALSE),IF(_xlpm.x=0,"",_xlpm.x)))</f>
        <v>Nacellida</v>
      </c>
      <c r="R1264" s="46" t="str">
        <f>IF($I1264="","",_xlfn.LET(_xlpm.x,VLOOKUP($I1264,'2026-01-09_taxon-match'!$A$2:$N$81,10,FALSE),IF(_xlpm.x=0,"",_xlpm.x)))</f>
        <v>Nacellidae</v>
      </c>
      <c r="S1264" s="46" t="str">
        <f>IF($I1264="","",_xlfn.LET(_xlpm.x,VLOOKUP($I1264,'2026-01-09_taxon-match'!$A$2:$N$81,11,FALSE),IF(_xlpm.x=0,"",_xlpm.x)))</f>
        <v>Nacella</v>
      </c>
      <c r="T1264" s="46" t="str">
        <f>IF($I1264="","",_xlfn.LET(_xlpm.x,VLOOKUP($I1264,'2026-01-09_taxon-match'!$A$2:$N$81,13,FALSE),IF(_xlpm.x=0,"",_xlpm.x)))</f>
        <v>concinna</v>
      </c>
      <c r="U1264" s="46">
        <v>1</v>
      </c>
      <c r="V1264" s="46" t="s">
        <v>58</v>
      </c>
      <c r="W1264" s="46" t="s">
        <v>43</v>
      </c>
      <c r="Y1264" s="46" t="str">
        <f>IF(V1264="","",_xlfn.LET(_xlpm.x,VLOOKUP(V1264,'Drop-down_menus'!$D$2:$E$13,2,FALSE),IF(_xlpm.x=0,"",_xlpm.x)))</f>
        <v>https://orcid.org/0000-0002-9708-1761</v>
      </c>
      <c r="Z1264" s="46" t="str">
        <f>IF(W1264="","",_xlfn.LET(_xlpm.x,VLOOKUP(W1264,'Drop-down_menus'!$D$2:$E$13,2,FALSE),IF(_xlpm.x=0,"",_xlpm.x)))</f>
        <v>https://orcid.org/0000-0002-0981-7442</v>
      </c>
      <c r="AA1264" s="46" t="str">
        <f>IF(X1264="","",_xlfn.LET(_xlpm.x,VLOOKUP(X1264,'Drop-down_menus'!$D$2:$E$13,2,FALSE),IF(_xlpm.x=0,"",_xlpm.x)))</f>
        <v/>
      </c>
      <c r="AB1264" s="14" t="s">
        <v>263</v>
      </c>
      <c r="AC1264" s="14" t="s">
        <v>508</v>
      </c>
      <c r="AE1264" s="46" t="s">
        <v>28</v>
      </c>
      <c r="AF1264" s="46" t="s">
        <v>42</v>
      </c>
      <c r="AG1264" s="46" t="str">
        <f>IF(AE1264="","",_xlfn.LET(_xlpm.x,VLOOKUP(AE1264,'Drop-down_menus'!$D$2:$E$13,2,FALSE),IF(_xlpm.x=0,"",_xlpm.x)))</f>
        <v>https://orcid.org/0000-0002-9037-7623</v>
      </c>
      <c r="AH1264" s="46" t="str">
        <f>IF(AF1264="","",_xlfn.LET(_xlpm.x,VLOOKUP(AF1264,'Drop-down_menus'!$D$2:$E$13,2,FALSE),IF(_xlpm.x=0,"",_xlpm.x)))</f>
        <v/>
      </c>
    </row>
    <row r="1265" spans="2:34" ht="15" customHeight="1">
      <c r="B1265" s="46">
        <v>1253</v>
      </c>
      <c r="C1265" s="46" t="s">
        <v>96</v>
      </c>
      <c r="D1265" s="46" t="b">
        <f>COUNTIF(Events!$B$2:$B$171, C1265) &gt; 0</f>
        <v>1</v>
      </c>
      <c r="E1265" s="46" t="s">
        <v>169</v>
      </c>
      <c r="F1265" s="46" t="s">
        <v>262</v>
      </c>
      <c r="G1265" s="46" t="s">
        <v>237</v>
      </c>
      <c r="I1265" s="46" t="s">
        <v>1208</v>
      </c>
      <c r="J1265" s="46" t="str">
        <f>IF(I1265="","",_xlfn.LET(_xlpm.x,VLOOKUP(I1265,'2026-01-09_taxon-match'!$A$2:$N$81,4,FALSE),IF(_xlpm.x=0,"",_xlpm.x)))</f>
        <v>Nacella concinna</v>
      </c>
      <c r="L1265" s="46" t="str">
        <f>IF(I1265="","",_xlfn.LET(_xlpm.x,VLOOKUP(I1265,'2026-01-09_taxon-match'!$A$2:$N$81,3,FALSE),IF(_xlpm.x=0,"",_xlpm.x)))</f>
        <v>urn:lsid:marinespecies.org:taxname:197296</v>
      </c>
      <c r="M1265" s="46" t="str">
        <f>IF($I1265="","",_xlfn.LET(_xlpm.x,VLOOKUP($I1265,'2026-01-09_taxon-match'!$A$2:$N$81,5,FALSE),IF(_xlpm.x=0,"",_xlpm.x)))</f>
        <v>(Strebel, 1908)</v>
      </c>
      <c r="N1265" s="46" t="str">
        <f>IF($I1265="","",_xlfn.LET(_xlpm.x,VLOOKUP($I1265,'2026-01-09_taxon-match'!$A$2:$N$81,6,FALSE),IF(_xlpm.x=0,"",_xlpm.x)))</f>
        <v>Animalia</v>
      </c>
      <c r="O1265" s="46" t="str">
        <f>IF($I1265="","",_xlfn.LET(_xlpm.x,VLOOKUP($I1265,'2026-01-09_taxon-match'!$A$2:$N$81,7,FALSE),IF(_xlpm.x=0,"",_xlpm.x)))</f>
        <v>Mollusca</v>
      </c>
      <c r="P1265" s="46" t="str">
        <f>IF($I1265="","",_xlfn.LET(_xlpm.x,VLOOKUP($I1265,'2026-01-09_taxon-match'!$A$2:$N$81,8,FALSE),IF(_xlpm.x=0,"",_xlpm.x)))</f>
        <v>Gastropoda</v>
      </c>
      <c r="Q1265" s="46" t="str">
        <f>IF($I1265="","",_xlfn.LET(_xlpm.x,VLOOKUP($I1265,'2026-01-09_taxon-match'!$A$2:$N$81,9,FALSE),IF(_xlpm.x=0,"",_xlpm.x)))</f>
        <v>Nacellida</v>
      </c>
      <c r="R1265" s="46" t="str">
        <f>IF($I1265="","",_xlfn.LET(_xlpm.x,VLOOKUP($I1265,'2026-01-09_taxon-match'!$A$2:$N$81,10,FALSE),IF(_xlpm.x=0,"",_xlpm.x)))</f>
        <v>Nacellidae</v>
      </c>
      <c r="S1265" s="46" t="str">
        <f>IF($I1265="","",_xlfn.LET(_xlpm.x,VLOOKUP($I1265,'2026-01-09_taxon-match'!$A$2:$N$81,11,FALSE),IF(_xlpm.x=0,"",_xlpm.x)))</f>
        <v>Nacella</v>
      </c>
      <c r="T1265" s="46" t="str">
        <f>IF($I1265="","",_xlfn.LET(_xlpm.x,VLOOKUP($I1265,'2026-01-09_taxon-match'!$A$2:$N$81,13,FALSE),IF(_xlpm.x=0,"",_xlpm.x)))</f>
        <v>concinna</v>
      </c>
      <c r="U1265" s="46">
        <v>1</v>
      </c>
      <c r="V1265" s="46" t="s">
        <v>58</v>
      </c>
      <c r="W1265" s="46" t="s">
        <v>43</v>
      </c>
      <c r="Y1265" s="46" t="str">
        <f>IF(V1265="","",_xlfn.LET(_xlpm.x,VLOOKUP(V1265,'Drop-down_menus'!$D$2:$E$13,2,FALSE),IF(_xlpm.x=0,"",_xlpm.x)))</f>
        <v>https://orcid.org/0000-0002-9708-1761</v>
      </c>
      <c r="Z1265" s="46" t="str">
        <f>IF(W1265="","",_xlfn.LET(_xlpm.x,VLOOKUP(W1265,'Drop-down_menus'!$D$2:$E$13,2,FALSE),IF(_xlpm.x=0,"",_xlpm.x)))</f>
        <v>https://orcid.org/0000-0002-0981-7442</v>
      </c>
      <c r="AA1265" s="46" t="str">
        <f>IF(X1265="","",_xlfn.LET(_xlpm.x,VLOOKUP(X1265,'Drop-down_menus'!$D$2:$E$13,2,FALSE),IF(_xlpm.x=0,"",_xlpm.x)))</f>
        <v/>
      </c>
      <c r="AB1265" s="14" t="s">
        <v>263</v>
      </c>
      <c r="AC1265" s="14" t="s">
        <v>508</v>
      </c>
      <c r="AE1265" s="46" t="s">
        <v>28</v>
      </c>
      <c r="AF1265" s="46" t="s">
        <v>42</v>
      </c>
      <c r="AG1265" s="46" t="str">
        <f>IF(AE1265="","",_xlfn.LET(_xlpm.x,VLOOKUP(AE1265,'Drop-down_menus'!$D$2:$E$13,2,FALSE),IF(_xlpm.x=0,"",_xlpm.x)))</f>
        <v>https://orcid.org/0000-0002-9037-7623</v>
      </c>
      <c r="AH1265" s="46" t="str">
        <f>IF(AF1265="","",_xlfn.LET(_xlpm.x,VLOOKUP(AF1265,'Drop-down_menus'!$D$2:$E$13,2,FALSE),IF(_xlpm.x=0,"",_xlpm.x)))</f>
        <v/>
      </c>
    </row>
    <row r="1266" spans="2:34" ht="15" customHeight="1">
      <c r="B1266" s="46">
        <v>1254</v>
      </c>
      <c r="C1266" s="46" t="s">
        <v>96</v>
      </c>
      <c r="D1266" s="46" t="b">
        <f>COUNTIF(Events!$B$2:$B$171, C1266) &gt; 0</f>
        <v>1</v>
      </c>
      <c r="E1266" s="46" t="s">
        <v>169</v>
      </c>
      <c r="F1266" s="46" t="s">
        <v>262</v>
      </c>
      <c r="G1266" s="46" t="s">
        <v>237</v>
      </c>
      <c r="I1266" s="46" t="s">
        <v>1208</v>
      </c>
      <c r="J1266" s="46" t="str">
        <f>IF(I1266="","",_xlfn.LET(_xlpm.x,VLOOKUP(I1266,'2026-01-09_taxon-match'!$A$2:$N$81,4,FALSE),IF(_xlpm.x=0,"",_xlpm.x)))</f>
        <v>Nacella concinna</v>
      </c>
      <c r="L1266" s="46" t="str">
        <f>IF(I1266="","",_xlfn.LET(_xlpm.x,VLOOKUP(I1266,'2026-01-09_taxon-match'!$A$2:$N$81,3,FALSE),IF(_xlpm.x=0,"",_xlpm.x)))</f>
        <v>urn:lsid:marinespecies.org:taxname:197296</v>
      </c>
      <c r="M1266" s="46" t="str">
        <f>IF($I1266="","",_xlfn.LET(_xlpm.x,VLOOKUP($I1266,'2026-01-09_taxon-match'!$A$2:$N$81,5,FALSE),IF(_xlpm.x=0,"",_xlpm.x)))</f>
        <v>(Strebel, 1908)</v>
      </c>
      <c r="N1266" s="46" t="str">
        <f>IF($I1266="","",_xlfn.LET(_xlpm.x,VLOOKUP($I1266,'2026-01-09_taxon-match'!$A$2:$N$81,6,FALSE),IF(_xlpm.x=0,"",_xlpm.x)))</f>
        <v>Animalia</v>
      </c>
      <c r="O1266" s="46" t="str">
        <f>IF($I1266="","",_xlfn.LET(_xlpm.x,VLOOKUP($I1266,'2026-01-09_taxon-match'!$A$2:$N$81,7,FALSE),IF(_xlpm.x=0,"",_xlpm.x)))</f>
        <v>Mollusca</v>
      </c>
      <c r="P1266" s="46" t="str">
        <f>IF($I1266="","",_xlfn.LET(_xlpm.x,VLOOKUP($I1266,'2026-01-09_taxon-match'!$A$2:$N$81,8,FALSE),IF(_xlpm.x=0,"",_xlpm.x)))</f>
        <v>Gastropoda</v>
      </c>
      <c r="Q1266" s="46" t="str">
        <f>IF($I1266="","",_xlfn.LET(_xlpm.x,VLOOKUP($I1266,'2026-01-09_taxon-match'!$A$2:$N$81,9,FALSE),IF(_xlpm.x=0,"",_xlpm.x)))</f>
        <v>Nacellida</v>
      </c>
      <c r="R1266" s="46" t="str">
        <f>IF($I1266="","",_xlfn.LET(_xlpm.x,VLOOKUP($I1266,'2026-01-09_taxon-match'!$A$2:$N$81,10,FALSE),IF(_xlpm.x=0,"",_xlpm.x)))</f>
        <v>Nacellidae</v>
      </c>
      <c r="S1266" s="46" t="str">
        <f>IF($I1266="","",_xlfn.LET(_xlpm.x,VLOOKUP($I1266,'2026-01-09_taxon-match'!$A$2:$N$81,11,FALSE),IF(_xlpm.x=0,"",_xlpm.x)))</f>
        <v>Nacella</v>
      </c>
      <c r="T1266" s="46" t="str">
        <f>IF($I1266="","",_xlfn.LET(_xlpm.x,VLOOKUP($I1266,'2026-01-09_taxon-match'!$A$2:$N$81,13,FALSE),IF(_xlpm.x=0,"",_xlpm.x)))</f>
        <v>concinna</v>
      </c>
      <c r="U1266" s="46">
        <v>1</v>
      </c>
      <c r="V1266" s="46" t="s">
        <v>58</v>
      </c>
      <c r="W1266" s="46" t="s">
        <v>43</v>
      </c>
      <c r="Y1266" s="46" t="str">
        <f>IF(V1266="","",_xlfn.LET(_xlpm.x,VLOOKUP(V1266,'Drop-down_menus'!$D$2:$E$13,2,FALSE),IF(_xlpm.x=0,"",_xlpm.x)))</f>
        <v>https://orcid.org/0000-0002-9708-1761</v>
      </c>
      <c r="Z1266" s="46" t="str">
        <f>IF(W1266="","",_xlfn.LET(_xlpm.x,VLOOKUP(W1266,'Drop-down_menus'!$D$2:$E$13,2,FALSE),IF(_xlpm.x=0,"",_xlpm.x)))</f>
        <v>https://orcid.org/0000-0002-0981-7442</v>
      </c>
      <c r="AA1266" s="46" t="str">
        <f>IF(X1266="","",_xlfn.LET(_xlpm.x,VLOOKUP(X1266,'Drop-down_menus'!$D$2:$E$13,2,FALSE),IF(_xlpm.x=0,"",_xlpm.x)))</f>
        <v/>
      </c>
      <c r="AB1266" s="14" t="s">
        <v>263</v>
      </c>
      <c r="AC1266" s="14" t="s">
        <v>508</v>
      </c>
      <c r="AE1266" s="46" t="s">
        <v>28</v>
      </c>
      <c r="AF1266" s="46" t="s">
        <v>42</v>
      </c>
      <c r="AG1266" s="46" t="str">
        <f>IF(AE1266="","",_xlfn.LET(_xlpm.x,VLOOKUP(AE1266,'Drop-down_menus'!$D$2:$E$13,2,FALSE),IF(_xlpm.x=0,"",_xlpm.x)))</f>
        <v>https://orcid.org/0000-0002-9037-7623</v>
      </c>
      <c r="AH1266" s="46" t="str">
        <f>IF(AF1266="","",_xlfn.LET(_xlpm.x,VLOOKUP(AF1266,'Drop-down_menus'!$D$2:$E$13,2,FALSE),IF(_xlpm.x=0,"",_xlpm.x)))</f>
        <v/>
      </c>
    </row>
    <row r="1267" spans="2:34" ht="15" customHeight="1">
      <c r="B1267" s="46">
        <v>1255</v>
      </c>
      <c r="C1267" s="46" t="s">
        <v>96</v>
      </c>
      <c r="D1267" s="46" t="b">
        <f>COUNTIF(Events!$B$2:$B$171, C1267) &gt; 0</f>
        <v>1</v>
      </c>
      <c r="E1267" s="46" t="s">
        <v>169</v>
      </c>
      <c r="F1267" s="46" t="s">
        <v>262</v>
      </c>
      <c r="G1267" s="46" t="s">
        <v>238</v>
      </c>
      <c r="I1267" s="46" t="s">
        <v>238</v>
      </c>
      <c r="J1267" s="46" t="str">
        <f>IF(I1267="","",_xlfn.LET(_xlpm.x,VLOOKUP(I1267,'2026-01-09_taxon-match'!$A$2:$N$81,4,FALSE),IF(_xlpm.x=0,"",_xlpm.x)))</f>
        <v>Desmarestia</v>
      </c>
      <c r="L1267" s="46" t="str">
        <f>IF(I1267="","",_xlfn.LET(_xlpm.x,VLOOKUP(I1267,'2026-01-09_taxon-match'!$A$2:$N$81,3,FALSE),IF(_xlpm.x=0,"",_xlpm.x)))</f>
        <v/>
      </c>
      <c r="M1267" s="46" t="str">
        <f>IF($I1267="","",_xlfn.LET(_xlpm.x,VLOOKUP($I1267,'2026-01-09_taxon-match'!$A$2:$N$81,5,FALSE),IF(_xlpm.x=0,"",_xlpm.x)))</f>
        <v/>
      </c>
      <c r="N1267" s="46" t="str">
        <f>IF($I1267="","",_xlfn.LET(_xlpm.x,VLOOKUP($I1267,'2026-01-09_taxon-match'!$A$2:$N$81,6,FALSE),IF(_xlpm.x=0,"",_xlpm.x)))</f>
        <v/>
      </c>
      <c r="O1267" s="46" t="str">
        <f>IF($I1267="","",_xlfn.LET(_xlpm.x,VLOOKUP($I1267,'2026-01-09_taxon-match'!$A$2:$N$81,7,FALSE),IF(_xlpm.x=0,"",_xlpm.x)))</f>
        <v/>
      </c>
      <c r="P1267" s="46" t="str">
        <f>IF($I1267="","",_xlfn.LET(_xlpm.x,VLOOKUP($I1267,'2026-01-09_taxon-match'!$A$2:$N$81,8,FALSE),IF(_xlpm.x=0,"",_xlpm.x)))</f>
        <v/>
      </c>
      <c r="Q1267" s="46" t="str">
        <f>IF($I1267="","",_xlfn.LET(_xlpm.x,VLOOKUP($I1267,'2026-01-09_taxon-match'!$A$2:$N$81,9,FALSE),IF(_xlpm.x=0,"",_xlpm.x)))</f>
        <v/>
      </c>
      <c r="R1267" s="46" t="str">
        <f>IF($I1267="","",_xlfn.LET(_xlpm.x,VLOOKUP($I1267,'2026-01-09_taxon-match'!$A$2:$N$81,10,FALSE),IF(_xlpm.x=0,"",_xlpm.x)))</f>
        <v/>
      </c>
      <c r="S1267" s="46" t="str">
        <f>IF($I1267="","",_xlfn.LET(_xlpm.x,VLOOKUP($I1267,'2026-01-09_taxon-match'!$A$2:$N$81,11,FALSE),IF(_xlpm.x=0,"",_xlpm.x)))</f>
        <v/>
      </c>
      <c r="T1267" s="46" t="str">
        <f>IF($I1267="","",_xlfn.LET(_xlpm.x,VLOOKUP($I1267,'2026-01-09_taxon-match'!$A$2:$N$81,13,FALSE),IF(_xlpm.x=0,"",_xlpm.x)))</f>
        <v/>
      </c>
      <c r="V1267" s="46" t="s">
        <v>58</v>
      </c>
      <c r="W1267" s="46" t="s">
        <v>43</v>
      </c>
      <c r="Y1267" s="46" t="str">
        <f>IF(V1267="","",_xlfn.LET(_xlpm.x,VLOOKUP(V1267,'Drop-down_menus'!$D$2:$E$13,2,FALSE),IF(_xlpm.x=0,"",_xlpm.x)))</f>
        <v>https://orcid.org/0000-0002-9708-1761</v>
      </c>
      <c r="Z1267" s="46" t="str">
        <f>IF(W1267="","",_xlfn.LET(_xlpm.x,VLOOKUP(W1267,'Drop-down_menus'!$D$2:$E$13,2,FALSE),IF(_xlpm.x=0,"",_xlpm.x)))</f>
        <v>https://orcid.org/0000-0002-0981-7442</v>
      </c>
      <c r="AA1267" s="46" t="str">
        <f>IF(X1267="","",_xlfn.LET(_xlpm.x,VLOOKUP(X1267,'Drop-down_menus'!$D$2:$E$13,2,FALSE),IF(_xlpm.x=0,"",_xlpm.x)))</f>
        <v/>
      </c>
      <c r="AB1267" s="14" t="s">
        <v>263</v>
      </c>
      <c r="AC1267" s="14" t="s">
        <v>508</v>
      </c>
      <c r="AE1267" s="46" t="s">
        <v>28</v>
      </c>
      <c r="AF1267" s="46" t="s">
        <v>42</v>
      </c>
      <c r="AG1267" s="46" t="str">
        <f>IF(AE1267="","",_xlfn.LET(_xlpm.x,VLOOKUP(AE1267,'Drop-down_menus'!$D$2:$E$13,2,FALSE),IF(_xlpm.x=0,"",_xlpm.x)))</f>
        <v>https://orcid.org/0000-0002-9037-7623</v>
      </c>
      <c r="AH1267" s="46" t="str">
        <f>IF(AF1267="","",_xlfn.LET(_xlpm.x,VLOOKUP(AF1267,'Drop-down_menus'!$D$2:$E$13,2,FALSE),IF(_xlpm.x=0,"",_xlpm.x)))</f>
        <v/>
      </c>
    </row>
    <row r="1268" spans="2:34" ht="15" customHeight="1">
      <c r="B1268" s="46">
        <v>1256</v>
      </c>
      <c r="C1268" s="46" t="s">
        <v>100</v>
      </c>
      <c r="D1268" s="46" t="b">
        <f>COUNTIF(Events!$B$2:$B$171, C1268) &gt; 0</f>
        <v>1</v>
      </c>
      <c r="E1268" s="46" t="s">
        <v>169</v>
      </c>
      <c r="F1268" s="46" t="s">
        <v>262</v>
      </c>
      <c r="G1268" s="46" t="s">
        <v>269</v>
      </c>
      <c r="I1268" s="46" t="s">
        <v>269</v>
      </c>
      <c r="J1268" s="46" t="str">
        <f>IF(I1268="","",_xlfn.LET(_xlpm.x,VLOOKUP(I1268,'2026-01-09_taxon-match'!$A$2:$N$81,4,FALSE),IF(_xlpm.x=0,"",_xlpm.x)))</f>
        <v>Ascidia challengeri</v>
      </c>
      <c r="L1268" s="46" t="str">
        <f>IF(I1268="","",_xlfn.LET(_xlpm.x,VLOOKUP(I1268,'2026-01-09_taxon-match'!$A$2:$N$81,3,FALSE),IF(_xlpm.x=0,"",_xlpm.x)))</f>
        <v>urn:lsid:marinespecies.org:taxname:173151</v>
      </c>
      <c r="M1268" s="46" t="str">
        <f>IF($I1268="","",_xlfn.LET(_xlpm.x,VLOOKUP($I1268,'2026-01-09_taxon-match'!$A$2:$N$81,5,FALSE),IF(_xlpm.x=0,"",_xlpm.x)))</f>
        <v>Herdman, 1882</v>
      </c>
      <c r="N1268" s="46" t="str">
        <f>IF($I1268="","",_xlfn.LET(_xlpm.x,VLOOKUP($I1268,'2026-01-09_taxon-match'!$A$2:$N$81,6,FALSE),IF(_xlpm.x=0,"",_xlpm.x)))</f>
        <v>Animalia</v>
      </c>
      <c r="O1268" s="46" t="str">
        <f>IF($I1268="","",_xlfn.LET(_xlpm.x,VLOOKUP($I1268,'2026-01-09_taxon-match'!$A$2:$N$81,7,FALSE),IF(_xlpm.x=0,"",_xlpm.x)))</f>
        <v>Chordata</v>
      </c>
      <c r="P1268" s="46" t="str">
        <f>IF($I1268="","",_xlfn.LET(_xlpm.x,VLOOKUP($I1268,'2026-01-09_taxon-match'!$A$2:$N$81,8,FALSE),IF(_xlpm.x=0,"",_xlpm.x)))</f>
        <v>Ascidiacea</v>
      </c>
      <c r="Q1268" s="46" t="str">
        <f>IF($I1268="","",_xlfn.LET(_xlpm.x,VLOOKUP($I1268,'2026-01-09_taxon-match'!$A$2:$N$81,9,FALSE),IF(_xlpm.x=0,"",_xlpm.x)))</f>
        <v>Phlebobranchia</v>
      </c>
      <c r="R1268" s="46" t="str">
        <f>IF($I1268="","",_xlfn.LET(_xlpm.x,VLOOKUP($I1268,'2026-01-09_taxon-match'!$A$2:$N$81,10,FALSE),IF(_xlpm.x=0,"",_xlpm.x)))</f>
        <v>Ascidiidae</v>
      </c>
      <c r="S1268" s="46" t="str">
        <f>IF($I1268="","",_xlfn.LET(_xlpm.x,VLOOKUP($I1268,'2026-01-09_taxon-match'!$A$2:$N$81,11,FALSE),IF(_xlpm.x=0,"",_xlpm.x)))</f>
        <v>Ascidia</v>
      </c>
      <c r="T1268" s="46" t="str">
        <f>IF($I1268="","",_xlfn.LET(_xlpm.x,VLOOKUP($I1268,'2026-01-09_taxon-match'!$A$2:$N$81,13,FALSE),IF(_xlpm.x=0,"",_xlpm.x)))</f>
        <v>challengeri</v>
      </c>
      <c r="U1268" s="46">
        <v>1</v>
      </c>
      <c r="V1268" s="46" t="s">
        <v>58</v>
      </c>
      <c r="Y1268" s="46" t="str">
        <f>IF(V1268="","",_xlfn.LET(_xlpm.x,VLOOKUP(V1268,'Drop-down_menus'!$D$2:$E$13,2,FALSE),IF(_xlpm.x=0,"",_xlpm.x)))</f>
        <v>https://orcid.org/0000-0002-9708-1761</v>
      </c>
      <c r="Z1268" s="46" t="str">
        <f>IF(W1268="","",_xlfn.LET(_xlpm.x,VLOOKUP(W1268,'Drop-down_menus'!$D$2:$E$13,2,FALSE),IF(_xlpm.x=0,"",_xlpm.x)))</f>
        <v/>
      </c>
      <c r="AA1268" s="46" t="str">
        <f>IF(X1268="","",_xlfn.LET(_xlpm.x,VLOOKUP(X1268,'Drop-down_menus'!$D$2:$E$13,2,FALSE),IF(_xlpm.x=0,"",_xlpm.x)))</f>
        <v/>
      </c>
      <c r="AB1268" s="14" t="s">
        <v>263</v>
      </c>
      <c r="AC1268" s="14" t="s">
        <v>508</v>
      </c>
      <c r="AE1268" s="46" t="s">
        <v>28</v>
      </c>
      <c r="AF1268" s="46" t="s">
        <v>42</v>
      </c>
      <c r="AG1268" s="46" t="str">
        <f>IF(AE1268="","",_xlfn.LET(_xlpm.x,VLOOKUP(AE1268,'Drop-down_menus'!$D$2:$E$13,2,FALSE),IF(_xlpm.x=0,"",_xlpm.x)))</f>
        <v>https://orcid.org/0000-0002-9037-7623</v>
      </c>
      <c r="AH1268" s="46" t="str">
        <f>IF(AF1268="","",_xlfn.LET(_xlpm.x,VLOOKUP(AF1268,'Drop-down_menus'!$D$2:$E$13,2,FALSE),IF(_xlpm.x=0,"",_xlpm.x)))</f>
        <v/>
      </c>
    </row>
    <row r="1269" spans="2:34" ht="15" customHeight="1">
      <c r="B1269" s="46">
        <v>1257</v>
      </c>
      <c r="C1269" s="46" t="s">
        <v>100</v>
      </c>
      <c r="D1269" s="46" t="b">
        <f>COUNTIF(Events!$B$2:$B$171, C1269) &gt; 0</f>
        <v>1</v>
      </c>
      <c r="E1269" s="46" t="s">
        <v>169</v>
      </c>
      <c r="F1269" s="46" t="s">
        <v>262</v>
      </c>
      <c r="G1269" s="46" t="s">
        <v>269</v>
      </c>
      <c r="I1269" s="46" t="s">
        <v>269</v>
      </c>
      <c r="J1269" s="46" t="str">
        <f>IF(I1269="","",_xlfn.LET(_xlpm.x,VLOOKUP(I1269,'2026-01-09_taxon-match'!$A$2:$N$81,4,FALSE),IF(_xlpm.x=0,"",_xlpm.x)))</f>
        <v>Ascidia challengeri</v>
      </c>
      <c r="L1269" s="46" t="str">
        <f>IF(I1269="","",_xlfn.LET(_xlpm.x,VLOOKUP(I1269,'2026-01-09_taxon-match'!$A$2:$N$81,3,FALSE),IF(_xlpm.x=0,"",_xlpm.x)))</f>
        <v>urn:lsid:marinespecies.org:taxname:173151</v>
      </c>
      <c r="M1269" s="46" t="str">
        <f>IF($I1269="","",_xlfn.LET(_xlpm.x,VLOOKUP($I1269,'2026-01-09_taxon-match'!$A$2:$N$81,5,FALSE),IF(_xlpm.x=0,"",_xlpm.x)))</f>
        <v>Herdman, 1882</v>
      </c>
      <c r="N1269" s="46" t="str">
        <f>IF($I1269="","",_xlfn.LET(_xlpm.x,VLOOKUP($I1269,'2026-01-09_taxon-match'!$A$2:$N$81,6,FALSE),IF(_xlpm.x=0,"",_xlpm.x)))</f>
        <v>Animalia</v>
      </c>
      <c r="O1269" s="46" t="str">
        <f>IF($I1269="","",_xlfn.LET(_xlpm.x,VLOOKUP($I1269,'2026-01-09_taxon-match'!$A$2:$N$81,7,FALSE),IF(_xlpm.x=0,"",_xlpm.x)))</f>
        <v>Chordata</v>
      </c>
      <c r="P1269" s="46" t="str">
        <f>IF($I1269="","",_xlfn.LET(_xlpm.x,VLOOKUP($I1269,'2026-01-09_taxon-match'!$A$2:$N$81,8,FALSE),IF(_xlpm.x=0,"",_xlpm.x)))</f>
        <v>Ascidiacea</v>
      </c>
      <c r="Q1269" s="46" t="str">
        <f>IF($I1269="","",_xlfn.LET(_xlpm.x,VLOOKUP($I1269,'2026-01-09_taxon-match'!$A$2:$N$81,9,FALSE),IF(_xlpm.x=0,"",_xlpm.x)))</f>
        <v>Phlebobranchia</v>
      </c>
      <c r="R1269" s="46" t="str">
        <f>IF($I1269="","",_xlfn.LET(_xlpm.x,VLOOKUP($I1269,'2026-01-09_taxon-match'!$A$2:$N$81,10,FALSE),IF(_xlpm.x=0,"",_xlpm.x)))</f>
        <v>Ascidiidae</v>
      </c>
      <c r="S1269" s="46" t="str">
        <f>IF($I1269="","",_xlfn.LET(_xlpm.x,VLOOKUP($I1269,'2026-01-09_taxon-match'!$A$2:$N$81,11,FALSE),IF(_xlpm.x=0,"",_xlpm.x)))</f>
        <v>Ascidia</v>
      </c>
      <c r="T1269" s="46" t="str">
        <f>IF($I1269="","",_xlfn.LET(_xlpm.x,VLOOKUP($I1269,'2026-01-09_taxon-match'!$A$2:$N$81,13,FALSE),IF(_xlpm.x=0,"",_xlpm.x)))</f>
        <v>challengeri</v>
      </c>
      <c r="U1269" s="46">
        <v>1</v>
      </c>
      <c r="V1269" s="46" t="s">
        <v>58</v>
      </c>
      <c r="Y1269" s="46" t="str">
        <f>IF(V1269="","",_xlfn.LET(_xlpm.x,VLOOKUP(V1269,'Drop-down_menus'!$D$2:$E$13,2,FALSE),IF(_xlpm.x=0,"",_xlpm.x)))</f>
        <v>https://orcid.org/0000-0002-9708-1761</v>
      </c>
      <c r="Z1269" s="46" t="str">
        <f>IF(W1269="","",_xlfn.LET(_xlpm.x,VLOOKUP(W1269,'Drop-down_menus'!$D$2:$E$13,2,FALSE),IF(_xlpm.x=0,"",_xlpm.x)))</f>
        <v/>
      </c>
      <c r="AA1269" s="46" t="str">
        <f>IF(X1269="","",_xlfn.LET(_xlpm.x,VLOOKUP(X1269,'Drop-down_menus'!$D$2:$E$13,2,FALSE),IF(_xlpm.x=0,"",_xlpm.x)))</f>
        <v/>
      </c>
      <c r="AB1269" s="14" t="s">
        <v>263</v>
      </c>
      <c r="AC1269" s="14" t="s">
        <v>508</v>
      </c>
      <c r="AE1269" s="46" t="s">
        <v>28</v>
      </c>
      <c r="AF1269" s="46" t="s">
        <v>42</v>
      </c>
      <c r="AG1269" s="46" t="str">
        <f>IF(AE1269="","",_xlfn.LET(_xlpm.x,VLOOKUP(AE1269,'Drop-down_menus'!$D$2:$E$13,2,FALSE),IF(_xlpm.x=0,"",_xlpm.x)))</f>
        <v>https://orcid.org/0000-0002-9037-7623</v>
      </c>
      <c r="AH1269" s="46" t="str">
        <f>IF(AF1269="","",_xlfn.LET(_xlpm.x,VLOOKUP(AF1269,'Drop-down_menus'!$D$2:$E$13,2,FALSE),IF(_xlpm.x=0,"",_xlpm.x)))</f>
        <v/>
      </c>
    </row>
    <row r="1270" spans="2:34" ht="15" customHeight="1">
      <c r="B1270" s="46">
        <v>1258</v>
      </c>
      <c r="C1270" s="46" t="s">
        <v>100</v>
      </c>
      <c r="D1270" s="46" t="b">
        <f>COUNTIF(Events!$B$2:$B$171, C1270) &gt; 0</f>
        <v>1</v>
      </c>
      <c r="E1270" s="46" t="s">
        <v>169</v>
      </c>
      <c r="F1270" s="46" t="s">
        <v>262</v>
      </c>
      <c r="G1270" s="46" t="s">
        <v>235</v>
      </c>
      <c r="I1270" s="46" t="s">
        <v>235</v>
      </c>
      <c r="J1270" s="46" t="str">
        <f>IF(I1270="","",_xlfn.LET(_xlpm.x,VLOOKUP(I1270,'2026-01-09_taxon-match'!$A$2:$N$81,4,FALSE),IF(_xlpm.x=0,"",_xlpm.x)))</f>
        <v>Molgula</v>
      </c>
      <c r="L1270" s="46" t="str">
        <f>IF(I1270="","",_xlfn.LET(_xlpm.x,VLOOKUP(I1270,'2026-01-09_taxon-match'!$A$2:$N$81,3,FALSE),IF(_xlpm.x=0,"",_xlpm.x)))</f>
        <v>urn:lsid:marinespecies.org:taxname:103509</v>
      </c>
      <c r="M1270" s="46" t="str">
        <f>IF($I1270="","",_xlfn.LET(_xlpm.x,VLOOKUP($I1270,'2026-01-09_taxon-match'!$A$2:$N$81,5,FALSE),IF(_xlpm.x=0,"",_xlpm.x)))</f>
        <v>Forbes, 1848</v>
      </c>
      <c r="N1270" s="46" t="str">
        <f>IF($I1270="","",_xlfn.LET(_xlpm.x,VLOOKUP($I1270,'2026-01-09_taxon-match'!$A$2:$N$81,6,FALSE),IF(_xlpm.x=0,"",_xlpm.x)))</f>
        <v>Animalia</v>
      </c>
      <c r="O1270" s="46" t="str">
        <f>IF($I1270="","",_xlfn.LET(_xlpm.x,VLOOKUP($I1270,'2026-01-09_taxon-match'!$A$2:$N$81,7,FALSE),IF(_xlpm.x=0,"",_xlpm.x)))</f>
        <v>Chordata</v>
      </c>
      <c r="P1270" s="46" t="str">
        <f>IF($I1270="","",_xlfn.LET(_xlpm.x,VLOOKUP($I1270,'2026-01-09_taxon-match'!$A$2:$N$81,8,FALSE),IF(_xlpm.x=0,"",_xlpm.x)))</f>
        <v>Ascidiacea</v>
      </c>
      <c r="Q1270" s="46" t="str">
        <f>IF($I1270="","",_xlfn.LET(_xlpm.x,VLOOKUP($I1270,'2026-01-09_taxon-match'!$A$2:$N$81,9,FALSE),IF(_xlpm.x=0,"",_xlpm.x)))</f>
        <v>Stolidobranchia</v>
      </c>
      <c r="R1270" s="46" t="str">
        <f>IF($I1270="","",_xlfn.LET(_xlpm.x,VLOOKUP($I1270,'2026-01-09_taxon-match'!$A$2:$N$81,10,FALSE),IF(_xlpm.x=0,"",_xlpm.x)))</f>
        <v>Molgulidae</v>
      </c>
      <c r="S1270" s="46" t="str">
        <f>IF($I1270="","",_xlfn.LET(_xlpm.x,VLOOKUP($I1270,'2026-01-09_taxon-match'!$A$2:$N$81,11,FALSE),IF(_xlpm.x=0,"",_xlpm.x)))</f>
        <v>Molgula</v>
      </c>
      <c r="T1270" s="46" t="str">
        <f>IF($I1270="","",_xlfn.LET(_xlpm.x,VLOOKUP($I1270,'2026-01-09_taxon-match'!$A$2:$N$81,13,FALSE),IF(_xlpm.x=0,"",_xlpm.x)))</f>
        <v/>
      </c>
      <c r="U1270" s="46">
        <v>1</v>
      </c>
      <c r="V1270" s="46" t="s">
        <v>58</v>
      </c>
      <c r="W1270" s="46" t="s">
        <v>28</v>
      </c>
      <c r="Y1270" s="46" t="str">
        <f>IF(V1270="","",_xlfn.LET(_xlpm.x,VLOOKUP(V1270,'Drop-down_menus'!$D$2:$E$13,2,FALSE),IF(_xlpm.x=0,"",_xlpm.x)))</f>
        <v>https://orcid.org/0000-0002-9708-1761</v>
      </c>
      <c r="Z1270" s="46" t="str">
        <f>IF(W1270="","",_xlfn.LET(_xlpm.x,VLOOKUP(W1270,'Drop-down_menus'!$D$2:$E$13,2,FALSE),IF(_xlpm.x=0,"",_xlpm.x)))</f>
        <v>https://orcid.org/0000-0002-9037-7623</v>
      </c>
      <c r="AA1270" s="46" t="str">
        <f>IF(X1270="","",_xlfn.LET(_xlpm.x,VLOOKUP(X1270,'Drop-down_menus'!$D$2:$E$13,2,FALSE),IF(_xlpm.x=0,"",_xlpm.x)))</f>
        <v/>
      </c>
      <c r="AB1270" s="14" t="s">
        <v>263</v>
      </c>
      <c r="AC1270" s="14" t="s">
        <v>508</v>
      </c>
      <c r="AE1270" s="46" t="s">
        <v>28</v>
      </c>
      <c r="AF1270" s="46" t="s">
        <v>42</v>
      </c>
      <c r="AG1270" s="46" t="str">
        <f>IF(AE1270="","",_xlfn.LET(_xlpm.x,VLOOKUP(AE1270,'Drop-down_menus'!$D$2:$E$13,2,FALSE),IF(_xlpm.x=0,"",_xlpm.x)))</f>
        <v>https://orcid.org/0000-0002-9037-7623</v>
      </c>
      <c r="AH1270" s="46" t="str">
        <f>IF(AF1270="","",_xlfn.LET(_xlpm.x,VLOOKUP(AF1270,'Drop-down_menus'!$D$2:$E$13,2,FALSE),IF(_xlpm.x=0,"",_xlpm.x)))</f>
        <v/>
      </c>
    </row>
    <row r="1271" spans="2:34" ht="15" customHeight="1">
      <c r="B1271" s="46">
        <v>1259</v>
      </c>
      <c r="C1271" s="46" t="s">
        <v>100</v>
      </c>
      <c r="D1271" s="46" t="b">
        <f>COUNTIF(Events!$B$2:$B$171, C1271) &gt; 0</f>
        <v>1</v>
      </c>
      <c r="E1271" s="46" t="s">
        <v>169</v>
      </c>
      <c r="F1271" s="46" t="s">
        <v>262</v>
      </c>
      <c r="G1271" s="46" t="s">
        <v>272</v>
      </c>
      <c r="I1271" s="46" t="s">
        <v>315</v>
      </c>
      <c r="J1271" s="46" t="str">
        <f>IF(I1271="","",_xlfn.LET(_xlpm.x,VLOOKUP(I1271,'2026-01-09_taxon-match'!$A$2:$N$81,4,FALSE),IF(_xlpm.x=0,"",_xlpm.x)))</f>
        <v>Cnemidocarpa verrucosa</v>
      </c>
      <c r="L1271" s="46" t="str">
        <f>IF(I1271="","",_xlfn.LET(_xlpm.x,VLOOKUP(I1271,'2026-01-09_taxon-match'!$A$2:$N$81,3,FALSE),IF(_xlpm.x=0,"",_xlpm.x)))</f>
        <v>urn:lsid:marinespecies.org:taxname:173893</v>
      </c>
      <c r="M1271" s="46" t="str">
        <f>IF($I1271="","",_xlfn.LET(_xlpm.x,VLOOKUP($I1271,'2026-01-09_taxon-match'!$A$2:$N$81,5,FALSE),IF(_xlpm.x=0,"",_xlpm.x)))</f>
        <v>(Lesson, 1830)</v>
      </c>
      <c r="N1271" s="46" t="str">
        <f>IF($I1271="","",_xlfn.LET(_xlpm.x,VLOOKUP($I1271,'2026-01-09_taxon-match'!$A$2:$N$81,6,FALSE),IF(_xlpm.x=0,"",_xlpm.x)))</f>
        <v>Animalia</v>
      </c>
      <c r="O1271" s="46" t="str">
        <f>IF($I1271="","",_xlfn.LET(_xlpm.x,VLOOKUP($I1271,'2026-01-09_taxon-match'!$A$2:$N$81,7,FALSE),IF(_xlpm.x=0,"",_xlpm.x)))</f>
        <v>Chordata</v>
      </c>
      <c r="P1271" s="46" t="str">
        <f>IF($I1271="","",_xlfn.LET(_xlpm.x,VLOOKUP($I1271,'2026-01-09_taxon-match'!$A$2:$N$81,8,FALSE),IF(_xlpm.x=0,"",_xlpm.x)))</f>
        <v>Ascidiacea</v>
      </c>
      <c r="Q1271" s="46" t="str">
        <f>IF($I1271="","",_xlfn.LET(_xlpm.x,VLOOKUP($I1271,'2026-01-09_taxon-match'!$A$2:$N$81,9,FALSE),IF(_xlpm.x=0,"",_xlpm.x)))</f>
        <v>Stolidobranchia</v>
      </c>
      <c r="R1271" s="46" t="str">
        <f>IF($I1271="","",_xlfn.LET(_xlpm.x,VLOOKUP($I1271,'2026-01-09_taxon-match'!$A$2:$N$81,10,FALSE),IF(_xlpm.x=0,"",_xlpm.x)))</f>
        <v>Styelidae</v>
      </c>
      <c r="S1271" s="46" t="str">
        <f>IF($I1271="","",_xlfn.LET(_xlpm.x,VLOOKUP($I1271,'2026-01-09_taxon-match'!$A$2:$N$81,11,FALSE),IF(_xlpm.x=0,"",_xlpm.x)))</f>
        <v>Cnemidocarpa</v>
      </c>
      <c r="T1271" s="46" t="str">
        <f>IF($I1271="","",_xlfn.LET(_xlpm.x,VLOOKUP($I1271,'2026-01-09_taxon-match'!$A$2:$N$81,13,FALSE),IF(_xlpm.x=0,"",_xlpm.x)))</f>
        <v>verrucosa</v>
      </c>
      <c r="U1271" s="46">
        <v>1</v>
      </c>
      <c r="V1271" s="46" t="s">
        <v>58</v>
      </c>
      <c r="W1271" s="46" t="s">
        <v>28</v>
      </c>
      <c r="Y1271" s="46" t="str">
        <f>IF(V1271="","",_xlfn.LET(_xlpm.x,VLOOKUP(V1271,'Drop-down_menus'!$D$2:$E$13,2,FALSE),IF(_xlpm.x=0,"",_xlpm.x)))</f>
        <v>https://orcid.org/0000-0002-9708-1761</v>
      </c>
      <c r="Z1271" s="46" t="str">
        <f>IF(W1271="","",_xlfn.LET(_xlpm.x,VLOOKUP(W1271,'Drop-down_menus'!$D$2:$E$13,2,FALSE),IF(_xlpm.x=0,"",_xlpm.x)))</f>
        <v>https://orcid.org/0000-0002-9037-7623</v>
      </c>
      <c r="AA1271" s="46" t="str">
        <f>IF(X1271="","",_xlfn.LET(_xlpm.x,VLOOKUP(X1271,'Drop-down_menus'!$D$2:$E$13,2,FALSE),IF(_xlpm.x=0,"",_xlpm.x)))</f>
        <v/>
      </c>
      <c r="AB1271" s="14" t="s">
        <v>263</v>
      </c>
      <c r="AC1271" s="14" t="s">
        <v>508</v>
      </c>
      <c r="AE1271" s="46" t="s">
        <v>28</v>
      </c>
      <c r="AF1271" s="46" t="s">
        <v>42</v>
      </c>
      <c r="AG1271" s="46" t="str">
        <f>IF(AE1271="","",_xlfn.LET(_xlpm.x,VLOOKUP(AE1271,'Drop-down_menus'!$D$2:$E$13,2,FALSE),IF(_xlpm.x=0,"",_xlpm.x)))</f>
        <v>https://orcid.org/0000-0002-9037-7623</v>
      </c>
      <c r="AH1271" s="46" t="str">
        <f>IF(AF1271="","",_xlfn.LET(_xlpm.x,VLOOKUP(AF1271,'Drop-down_menus'!$D$2:$E$13,2,FALSE),IF(_xlpm.x=0,"",_xlpm.x)))</f>
        <v/>
      </c>
    </row>
    <row r="1272" spans="2:34" ht="15" customHeight="1">
      <c r="B1272" s="46">
        <v>1260</v>
      </c>
      <c r="C1272" s="46" t="s">
        <v>100</v>
      </c>
      <c r="D1272" s="46" t="b">
        <f>COUNTIF(Events!$B$2:$B$171, C1272) &gt; 0</f>
        <v>1</v>
      </c>
      <c r="E1272" s="46" t="s">
        <v>169</v>
      </c>
      <c r="F1272" s="46" t="s">
        <v>262</v>
      </c>
      <c r="G1272" s="46" t="s">
        <v>272</v>
      </c>
      <c r="I1272" s="46" t="s">
        <v>315</v>
      </c>
      <c r="J1272" s="46" t="str">
        <f>IF(I1272="","",_xlfn.LET(_xlpm.x,VLOOKUP(I1272,'2026-01-09_taxon-match'!$A$2:$N$81,4,FALSE),IF(_xlpm.x=0,"",_xlpm.x)))</f>
        <v>Cnemidocarpa verrucosa</v>
      </c>
      <c r="L1272" s="46" t="str">
        <f>IF(I1272="","",_xlfn.LET(_xlpm.x,VLOOKUP(I1272,'2026-01-09_taxon-match'!$A$2:$N$81,3,FALSE),IF(_xlpm.x=0,"",_xlpm.x)))</f>
        <v>urn:lsid:marinespecies.org:taxname:173893</v>
      </c>
      <c r="M1272" s="46" t="str">
        <f>IF($I1272="","",_xlfn.LET(_xlpm.x,VLOOKUP($I1272,'2026-01-09_taxon-match'!$A$2:$N$81,5,FALSE),IF(_xlpm.x=0,"",_xlpm.x)))</f>
        <v>(Lesson, 1830)</v>
      </c>
      <c r="N1272" s="46" t="str">
        <f>IF($I1272="","",_xlfn.LET(_xlpm.x,VLOOKUP($I1272,'2026-01-09_taxon-match'!$A$2:$N$81,6,FALSE),IF(_xlpm.x=0,"",_xlpm.x)))</f>
        <v>Animalia</v>
      </c>
      <c r="O1272" s="46" t="str">
        <f>IF($I1272="","",_xlfn.LET(_xlpm.x,VLOOKUP($I1272,'2026-01-09_taxon-match'!$A$2:$N$81,7,FALSE),IF(_xlpm.x=0,"",_xlpm.x)))</f>
        <v>Chordata</v>
      </c>
      <c r="P1272" s="46" t="str">
        <f>IF($I1272="","",_xlfn.LET(_xlpm.x,VLOOKUP($I1272,'2026-01-09_taxon-match'!$A$2:$N$81,8,FALSE),IF(_xlpm.x=0,"",_xlpm.x)))</f>
        <v>Ascidiacea</v>
      </c>
      <c r="Q1272" s="46" t="str">
        <f>IF($I1272="","",_xlfn.LET(_xlpm.x,VLOOKUP($I1272,'2026-01-09_taxon-match'!$A$2:$N$81,9,FALSE),IF(_xlpm.x=0,"",_xlpm.x)))</f>
        <v>Stolidobranchia</v>
      </c>
      <c r="R1272" s="46" t="str">
        <f>IF($I1272="","",_xlfn.LET(_xlpm.x,VLOOKUP($I1272,'2026-01-09_taxon-match'!$A$2:$N$81,10,FALSE),IF(_xlpm.x=0,"",_xlpm.x)))</f>
        <v>Styelidae</v>
      </c>
      <c r="S1272" s="46" t="str">
        <f>IF($I1272="","",_xlfn.LET(_xlpm.x,VLOOKUP($I1272,'2026-01-09_taxon-match'!$A$2:$N$81,11,FALSE),IF(_xlpm.x=0,"",_xlpm.x)))</f>
        <v>Cnemidocarpa</v>
      </c>
      <c r="T1272" s="46" t="str">
        <f>IF($I1272="","",_xlfn.LET(_xlpm.x,VLOOKUP($I1272,'2026-01-09_taxon-match'!$A$2:$N$81,13,FALSE),IF(_xlpm.x=0,"",_xlpm.x)))</f>
        <v>verrucosa</v>
      </c>
      <c r="U1272" s="46">
        <v>1</v>
      </c>
      <c r="V1272" s="46" t="s">
        <v>58</v>
      </c>
      <c r="W1272" s="46" t="s">
        <v>28</v>
      </c>
      <c r="Y1272" s="46" t="str">
        <f>IF(V1272="","",_xlfn.LET(_xlpm.x,VLOOKUP(V1272,'Drop-down_menus'!$D$2:$E$13,2,FALSE),IF(_xlpm.x=0,"",_xlpm.x)))</f>
        <v>https://orcid.org/0000-0002-9708-1761</v>
      </c>
      <c r="Z1272" s="46" t="str">
        <f>IF(W1272="","",_xlfn.LET(_xlpm.x,VLOOKUP(W1272,'Drop-down_menus'!$D$2:$E$13,2,FALSE),IF(_xlpm.x=0,"",_xlpm.x)))</f>
        <v>https://orcid.org/0000-0002-9037-7623</v>
      </c>
      <c r="AA1272" s="46" t="str">
        <f>IF(X1272="","",_xlfn.LET(_xlpm.x,VLOOKUP(X1272,'Drop-down_menus'!$D$2:$E$13,2,FALSE),IF(_xlpm.x=0,"",_xlpm.x)))</f>
        <v/>
      </c>
      <c r="AB1272" s="14" t="s">
        <v>263</v>
      </c>
      <c r="AC1272" s="14" t="s">
        <v>508</v>
      </c>
      <c r="AE1272" s="46" t="s">
        <v>28</v>
      </c>
      <c r="AF1272" s="46" t="s">
        <v>42</v>
      </c>
      <c r="AG1272" s="46" t="str">
        <f>IF(AE1272="","",_xlfn.LET(_xlpm.x,VLOOKUP(AE1272,'Drop-down_menus'!$D$2:$E$13,2,FALSE),IF(_xlpm.x=0,"",_xlpm.x)))</f>
        <v>https://orcid.org/0000-0002-9037-7623</v>
      </c>
      <c r="AH1272" s="46" t="str">
        <f>IF(AF1272="","",_xlfn.LET(_xlpm.x,VLOOKUP(AF1272,'Drop-down_menus'!$D$2:$E$13,2,FALSE),IF(_xlpm.x=0,"",_xlpm.x)))</f>
        <v/>
      </c>
    </row>
    <row r="1273" spans="2:34" ht="15" customHeight="1">
      <c r="B1273" s="46">
        <v>1261</v>
      </c>
      <c r="C1273" s="46" t="s">
        <v>100</v>
      </c>
      <c r="D1273" s="46" t="b">
        <f>COUNTIF(Events!$B$2:$B$171, C1273) &gt; 0</f>
        <v>1</v>
      </c>
      <c r="E1273" s="46" t="s">
        <v>169</v>
      </c>
      <c r="F1273" s="46" t="s">
        <v>262</v>
      </c>
      <c r="G1273" s="46" t="s">
        <v>177</v>
      </c>
      <c r="I1273" s="46" t="s">
        <v>177</v>
      </c>
      <c r="J1273" s="46" t="str">
        <f>IF(I1273="","",_xlfn.LET(_xlpm.x,VLOOKUP(I1273,'2026-01-09_taxon-match'!$A$2:$N$81,4,FALSE),IF(_xlpm.x=0,"",_xlpm.x)))</f>
        <v>Sterechinus neumayeri</v>
      </c>
      <c r="L1273" s="46" t="str">
        <f>IF(I1273="","",_xlfn.LET(_xlpm.x,VLOOKUP(I1273,'2026-01-09_taxon-match'!$A$2:$N$81,3,FALSE),IF(_xlpm.x=0,"",_xlpm.x)))</f>
        <v>urn:lsid:marinespecies.org:taxname:160831</v>
      </c>
      <c r="M1273" s="46" t="str">
        <f>IF($I1273="","",_xlfn.LET(_xlpm.x,VLOOKUP($I1273,'2026-01-09_taxon-match'!$A$2:$N$81,5,FALSE),IF(_xlpm.x=0,"",_xlpm.x)))</f>
        <v>(Meissner, 1900)</v>
      </c>
      <c r="N1273" s="46" t="str">
        <f>IF($I1273="","",_xlfn.LET(_xlpm.x,VLOOKUP($I1273,'2026-01-09_taxon-match'!$A$2:$N$81,6,FALSE),IF(_xlpm.x=0,"",_xlpm.x)))</f>
        <v>Animalia</v>
      </c>
      <c r="O1273" s="46" t="str">
        <f>IF($I1273="","",_xlfn.LET(_xlpm.x,VLOOKUP($I1273,'2026-01-09_taxon-match'!$A$2:$N$81,7,FALSE),IF(_xlpm.x=0,"",_xlpm.x)))</f>
        <v>Echinodermata</v>
      </c>
      <c r="P1273" s="46" t="str">
        <f>IF($I1273="","",_xlfn.LET(_xlpm.x,VLOOKUP($I1273,'2026-01-09_taxon-match'!$A$2:$N$81,8,FALSE),IF(_xlpm.x=0,"",_xlpm.x)))</f>
        <v>Echinoidea</v>
      </c>
      <c r="Q1273" s="46" t="str">
        <f>IF($I1273="","",_xlfn.LET(_xlpm.x,VLOOKUP($I1273,'2026-01-09_taxon-match'!$A$2:$N$81,9,FALSE),IF(_xlpm.x=0,"",_xlpm.x)))</f>
        <v>Camarodonta</v>
      </c>
      <c r="R1273" s="46" t="str">
        <f>IF($I1273="","",_xlfn.LET(_xlpm.x,VLOOKUP($I1273,'2026-01-09_taxon-match'!$A$2:$N$81,10,FALSE),IF(_xlpm.x=0,"",_xlpm.x)))</f>
        <v>Echinidae</v>
      </c>
      <c r="S1273" s="46" t="str">
        <f>IF($I1273="","",_xlfn.LET(_xlpm.x,VLOOKUP($I1273,'2026-01-09_taxon-match'!$A$2:$N$81,11,FALSE),IF(_xlpm.x=0,"",_xlpm.x)))</f>
        <v>Sterechinus</v>
      </c>
      <c r="T1273" s="46" t="str">
        <f>IF($I1273="","",_xlfn.LET(_xlpm.x,VLOOKUP($I1273,'2026-01-09_taxon-match'!$A$2:$N$81,13,FALSE),IF(_xlpm.x=0,"",_xlpm.x)))</f>
        <v>neumayeri</v>
      </c>
      <c r="U1273" s="46">
        <v>1</v>
      </c>
      <c r="V1273" s="46" t="s">
        <v>58</v>
      </c>
      <c r="W1273" s="46" t="s">
        <v>28</v>
      </c>
      <c r="Y1273" s="46" t="str">
        <f>IF(V1273="","",_xlfn.LET(_xlpm.x,VLOOKUP(V1273,'Drop-down_menus'!$D$2:$E$13,2,FALSE),IF(_xlpm.x=0,"",_xlpm.x)))</f>
        <v>https://orcid.org/0000-0002-9708-1761</v>
      </c>
      <c r="Z1273" s="46" t="str">
        <f>IF(W1273="","",_xlfn.LET(_xlpm.x,VLOOKUP(W1273,'Drop-down_menus'!$D$2:$E$13,2,FALSE),IF(_xlpm.x=0,"",_xlpm.x)))</f>
        <v>https://orcid.org/0000-0002-9037-7623</v>
      </c>
      <c r="AA1273" s="46" t="str">
        <f>IF(X1273="","",_xlfn.LET(_xlpm.x,VLOOKUP(X1273,'Drop-down_menus'!$D$2:$E$13,2,FALSE),IF(_xlpm.x=0,"",_xlpm.x)))</f>
        <v/>
      </c>
      <c r="AB1273" s="14" t="s">
        <v>263</v>
      </c>
      <c r="AC1273" s="14" t="s">
        <v>508</v>
      </c>
      <c r="AE1273" s="46" t="s">
        <v>28</v>
      </c>
      <c r="AF1273" s="46" t="s">
        <v>42</v>
      </c>
      <c r="AG1273" s="46" t="str">
        <f>IF(AE1273="","",_xlfn.LET(_xlpm.x,VLOOKUP(AE1273,'Drop-down_menus'!$D$2:$E$13,2,FALSE),IF(_xlpm.x=0,"",_xlpm.x)))</f>
        <v>https://orcid.org/0000-0002-9037-7623</v>
      </c>
      <c r="AH1273" s="46" t="str">
        <f>IF(AF1273="","",_xlfn.LET(_xlpm.x,VLOOKUP(AF1273,'Drop-down_menus'!$D$2:$E$13,2,FALSE),IF(_xlpm.x=0,"",_xlpm.x)))</f>
        <v/>
      </c>
    </row>
    <row r="1274" spans="2:34" ht="15" customHeight="1">
      <c r="B1274" s="46">
        <v>1262</v>
      </c>
      <c r="C1274" s="46" t="s">
        <v>100</v>
      </c>
      <c r="D1274" s="46" t="b">
        <f>COUNTIF(Events!$B$2:$B$171, C1274) &gt; 0</f>
        <v>1</v>
      </c>
      <c r="E1274" s="46" t="s">
        <v>169</v>
      </c>
      <c r="F1274" s="46" t="s">
        <v>262</v>
      </c>
      <c r="G1274" s="46" t="s">
        <v>177</v>
      </c>
      <c r="I1274" s="46" t="s">
        <v>177</v>
      </c>
      <c r="J1274" s="46" t="str">
        <f>IF(I1274="","",_xlfn.LET(_xlpm.x,VLOOKUP(I1274,'2026-01-09_taxon-match'!$A$2:$N$81,4,FALSE),IF(_xlpm.x=0,"",_xlpm.x)))</f>
        <v>Sterechinus neumayeri</v>
      </c>
      <c r="L1274" s="46" t="str">
        <f>IF(I1274="","",_xlfn.LET(_xlpm.x,VLOOKUP(I1274,'2026-01-09_taxon-match'!$A$2:$N$81,3,FALSE),IF(_xlpm.x=0,"",_xlpm.x)))</f>
        <v>urn:lsid:marinespecies.org:taxname:160831</v>
      </c>
      <c r="M1274" s="46" t="str">
        <f>IF($I1274="","",_xlfn.LET(_xlpm.x,VLOOKUP($I1274,'2026-01-09_taxon-match'!$A$2:$N$81,5,FALSE),IF(_xlpm.x=0,"",_xlpm.x)))</f>
        <v>(Meissner, 1900)</v>
      </c>
      <c r="N1274" s="46" t="str">
        <f>IF($I1274="","",_xlfn.LET(_xlpm.x,VLOOKUP($I1274,'2026-01-09_taxon-match'!$A$2:$N$81,6,FALSE),IF(_xlpm.x=0,"",_xlpm.x)))</f>
        <v>Animalia</v>
      </c>
      <c r="O1274" s="46" t="str">
        <f>IF($I1274="","",_xlfn.LET(_xlpm.x,VLOOKUP($I1274,'2026-01-09_taxon-match'!$A$2:$N$81,7,FALSE),IF(_xlpm.x=0,"",_xlpm.x)))</f>
        <v>Echinodermata</v>
      </c>
      <c r="P1274" s="46" t="str">
        <f>IF($I1274="","",_xlfn.LET(_xlpm.x,VLOOKUP($I1274,'2026-01-09_taxon-match'!$A$2:$N$81,8,FALSE),IF(_xlpm.x=0,"",_xlpm.x)))</f>
        <v>Echinoidea</v>
      </c>
      <c r="Q1274" s="46" t="str">
        <f>IF($I1274="","",_xlfn.LET(_xlpm.x,VLOOKUP($I1274,'2026-01-09_taxon-match'!$A$2:$N$81,9,FALSE),IF(_xlpm.x=0,"",_xlpm.x)))</f>
        <v>Camarodonta</v>
      </c>
      <c r="R1274" s="46" t="str">
        <f>IF($I1274="","",_xlfn.LET(_xlpm.x,VLOOKUP($I1274,'2026-01-09_taxon-match'!$A$2:$N$81,10,FALSE),IF(_xlpm.x=0,"",_xlpm.x)))</f>
        <v>Echinidae</v>
      </c>
      <c r="S1274" s="46" t="str">
        <f>IF($I1274="","",_xlfn.LET(_xlpm.x,VLOOKUP($I1274,'2026-01-09_taxon-match'!$A$2:$N$81,11,FALSE),IF(_xlpm.x=0,"",_xlpm.x)))</f>
        <v>Sterechinus</v>
      </c>
      <c r="T1274" s="46" t="str">
        <f>IF($I1274="","",_xlfn.LET(_xlpm.x,VLOOKUP($I1274,'2026-01-09_taxon-match'!$A$2:$N$81,13,FALSE),IF(_xlpm.x=0,"",_xlpm.x)))</f>
        <v>neumayeri</v>
      </c>
      <c r="U1274" s="46">
        <v>1</v>
      </c>
      <c r="V1274" s="46" t="s">
        <v>58</v>
      </c>
      <c r="W1274" s="46" t="s">
        <v>28</v>
      </c>
      <c r="Y1274" s="46" t="str">
        <f>IF(V1274="","",_xlfn.LET(_xlpm.x,VLOOKUP(V1274,'Drop-down_menus'!$D$2:$E$13,2,FALSE),IF(_xlpm.x=0,"",_xlpm.x)))</f>
        <v>https://orcid.org/0000-0002-9708-1761</v>
      </c>
      <c r="Z1274" s="46" t="str">
        <f>IF(W1274="","",_xlfn.LET(_xlpm.x,VLOOKUP(W1274,'Drop-down_menus'!$D$2:$E$13,2,FALSE),IF(_xlpm.x=0,"",_xlpm.x)))</f>
        <v>https://orcid.org/0000-0002-9037-7623</v>
      </c>
      <c r="AA1274" s="46" t="str">
        <f>IF(X1274="","",_xlfn.LET(_xlpm.x,VLOOKUP(X1274,'Drop-down_menus'!$D$2:$E$13,2,FALSE),IF(_xlpm.x=0,"",_xlpm.x)))</f>
        <v/>
      </c>
      <c r="AB1274" s="14" t="s">
        <v>263</v>
      </c>
      <c r="AC1274" s="14" t="s">
        <v>508</v>
      </c>
      <c r="AE1274" s="46" t="s">
        <v>28</v>
      </c>
      <c r="AF1274" s="46" t="s">
        <v>42</v>
      </c>
      <c r="AG1274" s="46" t="str">
        <f>IF(AE1274="","",_xlfn.LET(_xlpm.x,VLOOKUP(AE1274,'Drop-down_menus'!$D$2:$E$13,2,FALSE),IF(_xlpm.x=0,"",_xlpm.x)))</f>
        <v>https://orcid.org/0000-0002-9037-7623</v>
      </c>
      <c r="AH1274" s="46" t="str">
        <f>IF(AF1274="","",_xlfn.LET(_xlpm.x,VLOOKUP(AF1274,'Drop-down_menus'!$D$2:$E$13,2,FALSE),IF(_xlpm.x=0,"",_xlpm.x)))</f>
        <v/>
      </c>
    </row>
    <row r="1275" spans="2:34" ht="15" customHeight="1">
      <c r="B1275" s="46">
        <v>1263</v>
      </c>
      <c r="C1275" s="46" t="s">
        <v>100</v>
      </c>
      <c r="D1275" s="46" t="b">
        <f>COUNTIF(Events!$B$2:$B$171, C1275) &gt; 0</f>
        <v>1</v>
      </c>
      <c r="E1275" s="46" t="s">
        <v>169</v>
      </c>
      <c r="F1275" s="46" t="s">
        <v>262</v>
      </c>
      <c r="G1275" s="46" t="s">
        <v>177</v>
      </c>
      <c r="I1275" s="46" t="s">
        <v>177</v>
      </c>
      <c r="J1275" s="46" t="str">
        <f>IF(I1275="","",_xlfn.LET(_xlpm.x,VLOOKUP(I1275,'2026-01-09_taxon-match'!$A$2:$N$81,4,FALSE),IF(_xlpm.x=0,"",_xlpm.x)))</f>
        <v>Sterechinus neumayeri</v>
      </c>
      <c r="L1275" s="46" t="str">
        <f>IF(I1275="","",_xlfn.LET(_xlpm.x,VLOOKUP(I1275,'2026-01-09_taxon-match'!$A$2:$N$81,3,FALSE),IF(_xlpm.x=0,"",_xlpm.x)))</f>
        <v>urn:lsid:marinespecies.org:taxname:160831</v>
      </c>
      <c r="M1275" s="46" t="str">
        <f>IF($I1275="","",_xlfn.LET(_xlpm.x,VLOOKUP($I1275,'2026-01-09_taxon-match'!$A$2:$N$81,5,FALSE),IF(_xlpm.x=0,"",_xlpm.x)))</f>
        <v>(Meissner, 1900)</v>
      </c>
      <c r="N1275" s="46" t="str">
        <f>IF($I1275="","",_xlfn.LET(_xlpm.x,VLOOKUP($I1275,'2026-01-09_taxon-match'!$A$2:$N$81,6,FALSE),IF(_xlpm.x=0,"",_xlpm.x)))</f>
        <v>Animalia</v>
      </c>
      <c r="O1275" s="46" t="str">
        <f>IF($I1275="","",_xlfn.LET(_xlpm.x,VLOOKUP($I1275,'2026-01-09_taxon-match'!$A$2:$N$81,7,FALSE),IF(_xlpm.x=0,"",_xlpm.x)))</f>
        <v>Echinodermata</v>
      </c>
      <c r="P1275" s="46" t="str">
        <f>IF($I1275="","",_xlfn.LET(_xlpm.x,VLOOKUP($I1275,'2026-01-09_taxon-match'!$A$2:$N$81,8,FALSE),IF(_xlpm.x=0,"",_xlpm.x)))</f>
        <v>Echinoidea</v>
      </c>
      <c r="Q1275" s="46" t="str">
        <f>IF($I1275="","",_xlfn.LET(_xlpm.x,VLOOKUP($I1275,'2026-01-09_taxon-match'!$A$2:$N$81,9,FALSE),IF(_xlpm.x=0,"",_xlpm.x)))</f>
        <v>Camarodonta</v>
      </c>
      <c r="R1275" s="46" t="str">
        <f>IF($I1275="","",_xlfn.LET(_xlpm.x,VLOOKUP($I1275,'2026-01-09_taxon-match'!$A$2:$N$81,10,FALSE),IF(_xlpm.x=0,"",_xlpm.x)))</f>
        <v>Echinidae</v>
      </c>
      <c r="S1275" s="46" t="str">
        <f>IF($I1275="","",_xlfn.LET(_xlpm.x,VLOOKUP($I1275,'2026-01-09_taxon-match'!$A$2:$N$81,11,FALSE),IF(_xlpm.x=0,"",_xlpm.x)))</f>
        <v>Sterechinus</v>
      </c>
      <c r="T1275" s="46" t="str">
        <f>IF($I1275="","",_xlfn.LET(_xlpm.x,VLOOKUP($I1275,'2026-01-09_taxon-match'!$A$2:$N$81,13,FALSE),IF(_xlpm.x=0,"",_xlpm.x)))</f>
        <v>neumayeri</v>
      </c>
      <c r="U1275" s="46">
        <v>1</v>
      </c>
      <c r="V1275" s="46" t="s">
        <v>58</v>
      </c>
      <c r="W1275" s="46" t="s">
        <v>28</v>
      </c>
      <c r="Y1275" s="46" t="str">
        <f>IF(V1275="","",_xlfn.LET(_xlpm.x,VLOOKUP(V1275,'Drop-down_menus'!$D$2:$E$13,2,FALSE),IF(_xlpm.x=0,"",_xlpm.x)))</f>
        <v>https://orcid.org/0000-0002-9708-1761</v>
      </c>
      <c r="Z1275" s="46" t="str">
        <f>IF(W1275="","",_xlfn.LET(_xlpm.x,VLOOKUP(W1275,'Drop-down_menus'!$D$2:$E$13,2,FALSE),IF(_xlpm.x=0,"",_xlpm.x)))</f>
        <v>https://orcid.org/0000-0002-9037-7623</v>
      </c>
      <c r="AA1275" s="46" t="str">
        <f>IF(X1275="","",_xlfn.LET(_xlpm.x,VLOOKUP(X1275,'Drop-down_menus'!$D$2:$E$13,2,FALSE),IF(_xlpm.x=0,"",_xlpm.x)))</f>
        <v/>
      </c>
      <c r="AB1275" s="14" t="s">
        <v>263</v>
      </c>
      <c r="AC1275" s="14" t="s">
        <v>508</v>
      </c>
      <c r="AE1275" s="46" t="s">
        <v>28</v>
      </c>
      <c r="AF1275" s="46" t="s">
        <v>42</v>
      </c>
      <c r="AG1275" s="46" t="str">
        <f>IF(AE1275="","",_xlfn.LET(_xlpm.x,VLOOKUP(AE1275,'Drop-down_menus'!$D$2:$E$13,2,FALSE),IF(_xlpm.x=0,"",_xlpm.x)))</f>
        <v>https://orcid.org/0000-0002-9037-7623</v>
      </c>
      <c r="AH1275" s="46" t="str">
        <f>IF(AF1275="","",_xlfn.LET(_xlpm.x,VLOOKUP(AF1275,'Drop-down_menus'!$D$2:$E$13,2,FALSE),IF(_xlpm.x=0,"",_xlpm.x)))</f>
        <v/>
      </c>
    </row>
    <row r="1276" spans="2:34" ht="15" customHeight="1">
      <c r="B1276" s="46">
        <v>1264</v>
      </c>
      <c r="C1276" s="46" t="s">
        <v>100</v>
      </c>
      <c r="D1276" s="46" t="b">
        <f>COUNTIF(Events!$B$2:$B$171, C1276) &gt; 0</f>
        <v>1</v>
      </c>
      <c r="E1276" s="46" t="s">
        <v>169</v>
      </c>
      <c r="F1276" s="46" t="s">
        <v>262</v>
      </c>
      <c r="G1276" s="46" t="s">
        <v>177</v>
      </c>
      <c r="I1276" s="46" t="s">
        <v>177</v>
      </c>
      <c r="J1276" s="46" t="str">
        <f>IF(I1276="","",_xlfn.LET(_xlpm.x,VLOOKUP(I1276,'2026-01-09_taxon-match'!$A$2:$N$81,4,FALSE),IF(_xlpm.x=0,"",_xlpm.x)))</f>
        <v>Sterechinus neumayeri</v>
      </c>
      <c r="L1276" s="46" t="str">
        <f>IF(I1276="","",_xlfn.LET(_xlpm.x,VLOOKUP(I1276,'2026-01-09_taxon-match'!$A$2:$N$81,3,FALSE),IF(_xlpm.x=0,"",_xlpm.x)))</f>
        <v>urn:lsid:marinespecies.org:taxname:160831</v>
      </c>
      <c r="M1276" s="46" t="str">
        <f>IF($I1276="","",_xlfn.LET(_xlpm.x,VLOOKUP($I1276,'2026-01-09_taxon-match'!$A$2:$N$81,5,FALSE),IF(_xlpm.x=0,"",_xlpm.x)))</f>
        <v>(Meissner, 1900)</v>
      </c>
      <c r="N1276" s="46" t="str">
        <f>IF($I1276="","",_xlfn.LET(_xlpm.x,VLOOKUP($I1276,'2026-01-09_taxon-match'!$A$2:$N$81,6,FALSE),IF(_xlpm.x=0,"",_xlpm.x)))</f>
        <v>Animalia</v>
      </c>
      <c r="O1276" s="46" t="str">
        <f>IF($I1276="","",_xlfn.LET(_xlpm.x,VLOOKUP($I1276,'2026-01-09_taxon-match'!$A$2:$N$81,7,FALSE),IF(_xlpm.x=0,"",_xlpm.x)))</f>
        <v>Echinodermata</v>
      </c>
      <c r="P1276" s="46" t="str">
        <f>IF($I1276="","",_xlfn.LET(_xlpm.x,VLOOKUP($I1276,'2026-01-09_taxon-match'!$A$2:$N$81,8,FALSE),IF(_xlpm.x=0,"",_xlpm.x)))</f>
        <v>Echinoidea</v>
      </c>
      <c r="Q1276" s="46" t="str">
        <f>IF($I1276="","",_xlfn.LET(_xlpm.x,VLOOKUP($I1276,'2026-01-09_taxon-match'!$A$2:$N$81,9,FALSE),IF(_xlpm.x=0,"",_xlpm.x)))</f>
        <v>Camarodonta</v>
      </c>
      <c r="R1276" s="46" t="str">
        <f>IF($I1276="","",_xlfn.LET(_xlpm.x,VLOOKUP($I1276,'2026-01-09_taxon-match'!$A$2:$N$81,10,FALSE),IF(_xlpm.x=0,"",_xlpm.x)))</f>
        <v>Echinidae</v>
      </c>
      <c r="S1276" s="46" t="str">
        <f>IF($I1276="","",_xlfn.LET(_xlpm.x,VLOOKUP($I1276,'2026-01-09_taxon-match'!$A$2:$N$81,11,FALSE),IF(_xlpm.x=0,"",_xlpm.x)))</f>
        <v>Sterechinus</v>
      </c>
      <c r="T1276" s="46" t="str">
        <f>IF($I1276="","",_xlfn.LET(_xlpm.x,VLOOKUP($I1276,'2026-01-09_taxon-match'!$A$2:$N$81,13,FALSE),IF(_xlpm.x=0,"",_xlpm.x)))</f>
        <v>neumayeri</v>
      </c>
      <c r="U1276" s="46">
        <v>1</v>
      </c>
      <c r="V1276" s="46" t="s">
        <v>58</v>
      </c>
      <c r="W1276" s="46" t="s">
        <v>28</v>
      </c>
      <c r="Y1276" s="46" t="str">
        <f>IF(V1276="","",_xlfn.LET(_xlpm.x,VLOOKUP(V1276,'Drop-down_menus'!$D$2:$E$13,2,FALSE),IF(_xlpm.x=0,"",_xlpm.x)))</f>
        <v>https://orcid.org/0000-0002-9708-1761</v>
      </c>
      <c r="Z1276" s="46" t="str">
        <f>IF(W1276="","",_xlfn.LET(_xlpm.x,VLOOKUP(W1276,'Drop-down_menus'!$D$2:$E$13,2,FALSE),IF(_xlpm.x=0,"",_xlpm.x)))</f>
        <v>https://orcid.org/0000-0002-9037-7623</v>
      </c>
      <c r="AA1276" s="46" t="str">
        <f>IF(X1276="","",_xlfn.LET(_xlpm.x,VLOOKUP(X1276,'Drop-down_menus'!$D$2:$E$13,2,FALSE),IF(_xlpm.x=0,"",_xlpm.x)))</f>
        <v/>
      </c>
      <c r="AB1276" s="14" t="s">
        <v>263</v>
      </c>
      <c r="AC1276" s="14" t="s">
        <v>508</v>
      </c>
      <c r="AE1276" s="46" t="s">
        <v>28</v>
      </c>
      <c r="AF1276" s="46" t="s">
        <v>42</v>
      </c>
      <c r="AG1276" s="46" t="str">
        <f>IF(AE1276="","",_xlfn.LET(_xlpm.x,VLOOKUP(AE1276,'Drop-down_menus'!$D$2:$E$13,2,FALSE),IF(_xlpm.x=0,"",_xlpm.x)))</f>
        <v>https://orcid.org/0000-0002-9037-7623</v>
      </c>
      <c r="AH1276" s="46" t="str">
        <f>IF(AF1276="","",_xlfn.LET(_xlpm.x,VLOOKUP(AF1276,'Drop-down_menus'!$D$2:$E$13,2,FALSE),IF(_xlpm.x=0,"",_xlpm.x)))</f>
        <v/>
      </c>
    </row>
    <row r="1277" spans="2:34" ht="15" customHeight="1">
      <c r="B1277" s="46">
        <v>1265</v>
      </c>
      <c r="C1277" s="46" t="s">
        <v>100</v>
      </c>
      <c r="D1277" s="46" t="b">
        <f>COUNTIF(Events!$B$2:$B$171, C1277) &gt; 0</f>
        <v>1</v>
      </c>
      <c r="E1277" s="46" t="s">
        <v>169</v>
      </c>
      <c r="F1277" s="46" t="s">
        <v>262</v>
      </c>
      <c r="G1277" s="46" t="s">
        <v>177</v>
      </c>
      <c r="I1277" s="46" t="s">
        <v>177</v>
      </c>
      <c r="J1277" s="46" t="str">
        <f>IF(I1277="","",_xlfn.LET(_xlpm.x,VLOOKUP(I1277,'2026-01-09_taxon-match'!$A$2:$N$81,4,FALSE),IF(_xlpm.x=0,"",_xlpm.x)))</f>
        <v>Sterechinus neumayeri</v>
      </c>
      <c r="L1277" s="46" t="str">
        <f>IF(I1277="","",_xlfn.LET(_xlpm.x,VLOOKUP(I1277,'2026-01-09_taxon-match'!$A$2:$N$81,3,FALSE),IF(_xlpm.x=0,"",_xlpm.x)))</f>
        <v>urn:lsid:marinespecies.org:taxname:160831</v>
      </c>
      <c r="M1277" s="46" t="str">
        <f>IF($I1277="","",_xlfn.LET(_xlpm.x,VLOOKUP($I1277,'2026-01-09_taxon-match'!$A$2:$N$81,5,FALSE),IF(_xlpm.x=0,"",_xlpm.x)))</f>
        <v>(Meissner, 1900)</v>
      </c>
      <c r="N1277" s="46" t="str">
        <f>IF($I1277="","",_xlfn.LET(_xlpm.x,VLOOKUP($I1277,'2026-01-09_taxon-match'!$A$2:$N$81,6,FALSE),IF(_xlpm.x=0,"",_xlpm.x)))</f>
        <v>Animalia</v>
      </c>
      <c r="O1277" s="46" t="str">
        <f>IF($I1277="","",_xlfn.LET(_xlpm.x,VLOOKUP($I1277,'2026-01-09_taxon-match'!$A$2:$N$81,7,FALSE),IF(_xlpm.x=0,"",_xlpm.x)))</f>
        <v>Echinodermata</v>
      </c>
      <c r="P1277" s="46" t="str">
        <f>IF($I1277="","",_xlfn.LET(_xlpm.x,VLOOKUP($I1277,'2026-01-09_taxon-match'!$A$2:$N$81,8,FALSE),IF(_xlpm.x=0,"",_xlpm.x)))</f>
        <v>Echinoidea</v>
      </c>
      <c r="Q1277" s="46" t="str">
        <f>IF($I1277="","",_xlfn.LET(_xlpm.x,VLOOKUP($I1277,'2026-01-09_taxon-match'!$A$2:$N$81,9,FALSE),IF(_xlpm.x=0,"",_xlpm.x)))</f>
        <v>Camarodonta</v>
      </c>
      <c r="R1277" s="46" t="str">
        <f>IF($I1277="","",_xlfn.LET(_xlpm.x,VLOOKUP($I1277,'2026-01-09_taxon-match'!$A$2:$N$81,10,FALSE),IF(_xlpm.x=0,"",_xlpm.x)))</f>
        <v>Echinidae</v>
      </c>
      <c r="S1277" s="46" t="str">
        <f>IF($I1277="","",_xlfn.LET(_xlpm.x,VLOOKUP($I1277,'2026-01-09_taxon-match'!$A$2:$N$81,11,FALSE),IF(_xlpm.x=0,"",_xlpm.x)))</f>
        <v>Sterechinus</v>
      </c>
      <c r="T1277" s="46" t="str">
        <f>IF($I1277="","",_xlfn.LET(_xlpm.x,VLOOKUP($I1277,'2026-01-09_taxon-match'!$A$2:$N$81,13,FALSE),IF(_xlpm.x=0,"",_xlpm.x)))</f>
        <v>neumayeri</v>
      </c>
      <c r="U1277" s="46">
        <v>1</v>
      </c>
      <c r="V1277" s="46" t="s">
        <v>58</v>
      </c>
      <c r="W1277" s="46" t="s">
        <v>28</v>
      </c>
      <c r="Y1277" s="46" t="str">
        <f>IF(V1277="","",_xlfn.LET(_xlpm.x,VLOOKUP(V1277,'Drop-down_menus'!$D$2:$E$13,2,FALSE),IF(_xlpm.x=0,"",_xlpm.x)))</f>
        <v>https://orcid.org/0000-0002-9708-1761</v>
      </c>
      <c r="Z1277" s="46" t="str">
        <f>IF(W1277="","",_xlfn.LET(_xlpm.x,VLOOKUP(W1277,'Drop-down_menus'!$D$2:$E$13,2,FALSE),IF(_xlpm.x=0,"",_xlpm.x)))</f>
        <v>https://orcid.org/0000-0002-9037-7623</v>
      </c>
      <c r="AA1277" s="46" t="str">
        <f>IF(X1277="","",_xlfn.LET(_xlpm.x,VLOOKUP(X1277,'Drop-down_menus'!$D$2:$E$13,2,FALSE),IF(_xlpm.x=0,"",_xlpm.x)))</f>
        <v/>
      </c>
      <c r="AB1277" s="14" t="s">
        <v>263</v>
      </c>
      <c r="AC1277" s="14" t="s">
        <v>508</v>
      </c>
      <c r="AE1277" s="46" t="s">
        <v>28</v>
      </c>
      <c r="AF1277" s="46" t="s">
        <v>42</v>
      </c>
      <c r="AG1277" s="46" t="str">
        <f>IF(AE1277="","",_xlfn.LET(_xlpm.x,VLOOKUP(AE1277,'Drop-down_menus'!$D$2:$E$13,2,FALSE),IF(_xlpm.x=0,"",_xlpm.x)))</f>
        <v>https://orcid.org/0000-0002-9037-7623</v>
      </c>
      <c r="AH1277" s="46" t="str">
        <f>IF(AF1277="","",_xlfn.LET(_xlpm.x,VLOOKUP(AF1277,'Drop-down_menus'!$D$2:$E$13,2,FALSE),IF(_xlpm.x=0,"",_xlpm.x)))</f>
        <v/>
      </c>
    </row>
    <row r="1278" spans="2:34" ht="15" customHeight="1">
      <c r="B1278" s="46">
        <v>1266</v>
      </c>
      <c r="C1278" s="46" t="s">
        <v>100</v>
      </c>
      <c r="D1278" s="46" t="b">
        <f>COUNTIF(Events!$B$2:$B$171, C1278) &gt; 0</f>
        <v>1</v>
      </c>
      <c r="E1278" s="46" t="s">
        <v>169</v>
      </c>
      <c r="F1278" s="46" t="s">
        <v>262</v>
      </c>
      <c r="G1278" s="46" t="s">
        <v>177</v>
      </c>
      <c r="I1278" s="46" t="s">
        <v>177</v>
      </c>
      <c r="J1278" s="46" t="str">
        <f>IF(I1278="","",_xlfn.LET(_xlpm.x,VLOOKUP(I1278,'2026-01-09_taxon-match'!$A$2:$N$81,4,FALSE),IF(_xlpm.x=0,"",_xlpm.x)))</f>
        <v>Sterechinus neumayeri</v>
      </c>
      <c r="L1278" s="46" t="str">
        <f>IF(I1278="","",_xlfn.LET(_xlpm.x,VLOOKUP(I1278,'2026-01-09_taxon-match'!$A$2:$N$81,3,FALSE),IF(_xlpm.x=0,"",_xlpm.x)))</f>
        <v>urn:lsid:marinespecies.org:taxname:160831</v>
      </c>
      <c r="M1278" s="46" t="str">
        <f>IF($I1278="","",_xlfn.LET(_xlpm.x,VLOOKUP($I1278,'2026-01-09_taxon-match'!$A$2:$N$81,5,FALSE),IF(_xlpm.x=0,"",_xlpm.x)))</f>
        <v>(Meissner, 1900)</v>
      </c>
      <c r="N1278" s="46" t="str">
        <f>IF($I1278="","",_xlfn.LET(_xlpm.x,VLOOKUP($I1278,'2026-01-09_taxon-match'!$A$2:$N$81,6,FALSE),IF(_xlpm.x=0,"",_xlpm.x)))</f>
        <v>Animalia</v>
      </c>
      <c r="O1278" s="46" t="str">
        <f>IF($I1278="","",_xlfn.LET(_xlpm.x,VLOOKUP($I1278,'2026-01-09_taxon-match'!$A$2:$N$81,7,FALSE),IF(_xlpm.x=0,"",_xlpm.x)))</f>
        <v>Echinodermata</v>
      </c>
      <c r="P1278" s="46" t="str">
        <f>IF($I1278="","",_xlfn.LET(_xlpm.x,VLOOKUP($I1278,'2026-01-09_taxon-match'!$A$2:$N$81,8,FALSE),IF(_xlpm.x=0,"",_xlpm.x)))</f>
        <v>Echinoidea</v>
      </c>
      <c r="Q1278" s="46" t="str">
        <f>IF($I1278="","",_xlfn.LET(_xlpm.x,VLOOKUP($I1278,'2026-01-09_taxon-match'!$A$2:$N$81,9,FALSE),IF(_xlpm.x=0,"",_xlpm.x)))</f>
        <v>Camarodonta</v>
      </c>
      <c r="R1278" s="46" t="str">
        <f>IF($I1278="","",_xlfn.LET(_xlpm.x,VLOOKUP($I1278,'2026-01-09_taxon-match'!$A$2:$N$81,10,FALSE),IF(_xlpm.x=0,"",_xlpm.x)))</f>
        <v>Echinidae</v>
      </c>
      <c r="S1278" s="46" t="str">
        <f>IF($I1278="","",_xlfn.LET(_xlpm.x,VLOOKUP($I1278,'2026-01-09_taxon-match'!$A$2:$N$81,11,FALSE),IF(_xlpm.x=0,"",_xlpm.x)))</f>
        <v>Sterechinus</v>
      </c>
      <c r="T1278" s="46" t="str">
        <f>IF($I1278="","",_xlfn.LET(_xlpm.x,VLOOKUP($I1278,'2026-01-09_taxon-match'!$A$2:$N$81,13,FALSE),IF(_xlpm.x=0,"",_xlpm.x)))</f>
        <v>neumayeri</v>
      </c>
      <c r="U1278" s="46">
        <v>1</v>
      </c>
      <c r="V1278" s="46" t="s">
        <v>58</v>
      </c>
      <c r="W1278" s="46" t="s">
        <v>28</v>
      </c>
      <c r="Y1278" s="46" t="str">
        <f>IF(V1278="","",_xlfn.LET(_xlpm.x,VLOOKUP(V1278,'Drop-down_menus'!$D$2:$E$13,2,FALSE),IF(_xlpm.x=0,"",_xlpm.x)))</f>
        <v>https://orcid.org/0000-0002-9708-1761</v>
      </c>
      <c r="Z1278" s="46" t="str">
        <f>IF(W1278="","",_xlfn.LET(_xlpm.x,VLOOKUP(W1278,'Drop-down_menus'!$D$2:$E$13,2,FALSE),IF(_xlpm.x=0,"",_xlpm.x)))</f>
        <v>https://orcid.org/0000-0002-9037-7623</v>
      </c>
      <c r="AA1278" s="46" t="str">
        <f>IF(X1278="","",_xlfn.LET(_xlpm.x,VLOOKUP(X1278,'Drop-down_menus'!$D$2:$E$13,2,FALSE),IF(_xlpm.x=0,"",_xlpm.x)))</f>
        <v/>
      </c>
      <c r="AB1278" s="14" t="s">
        <v>263</v>
      </c>
      <c r="AC1278" s="14" t="s">
        <v>508</v>
      </c>
      <c r="AE1278" s="46" t="s">
        <v>28</v>
      </c>
      <c r="AF1278" s="46" t="s">
        <v>42</v>
      </c>
      <c r="AG1278" s="46" t="str">
        <f>IF(AE1278="","",_xlfn.LET(_xlpm.x,VLOOKUP(AE1278,'Drop-down_menus'!$D$2:$E$13,2,FALSE),IF(_xlpm.x=0,"",_xlpm.x)))</f>
        <v>https://orcid.org/0000-0002-9037-7623</v>
      </c>
      <c r="AH1278" s="46" t="str">
        <f>IF(AF1278="","",_xlfn.LET(_xlpm.x,VLOOKUP(AF1278,'Drop-down_menus'!$D$2:$E$13,2,FALSE),IF(_xlpm.x=0,"",_xlpm.x)))</f>
        <v/>
      </c>
    </row>
    <row r="1279" spans="2:34" ht="15" customHeight="1">
      <c r="B1279" s="46">
        <v>1267</v>
      </c>
      <c r="C1279" s="46" t="s">
        <v>100</v>
      </c>
      <c r="D1279" s="46" t="b">
        <f>COUNTIF(Events!$B$2:$B$171, C1279) &gt; 0</f>
        <v>1</v>
      </c>
      <c r="E1279" s="46" t="s">
        <v>169</v>
      </c>
      <c r="F1279" s="46" t="s">
        <v>262</v>
      </c>
      <c r="G1279" s="46" t="s">
        <v>177</v>
      </c>
      <c r="I1279" s="46" t="s">
        <v>177</v>
      </c>
      <c r="J1279" s="46" t="str">
        <f>IF(I1279="","",_xlfn.LET(_xlpm.x,VLOOKUP(I1279,'2026-01-09_taxon-match'!$A$2:$N$81,4,FALSE),IF(_xlpm.x=0,"",_xlpm.x)))</f>
        <v>Sterechinus neumayeri</v>
      </c>
      <c r="L1279" s="46" t="str">
        <f>IF(I1279="","",_xlfn.LET(_xlpm.x,VLOOKUP(I1279,'2026-01-09_taxon-match'!$A$2:$N$81,3,FALSE),IF(_xlpm.x=0,"",_xlpm.x)))</f>
        <v>urn:lsid:marinespecies.org:taxname:160831</v>
      </c>
      <c r="M1279" s="46" t="str">
        <f>IF($I1279="","",_xlfn.LET(_xlpm.x,VLOOKUP($I1279,'2026-01-09_taxon-match'!$A$2:$N$81,5,FALSE),IF(_xlpm.x=0,"",_xlpm.x)))</f>
        <v>(Meissner, 1900)</v>
      </c>
      <c r="N1279" s="46" t="str">
        <f>IF($I1279="","",_xlfn.LET(_xlpm.x,VLOOKUP($I1279,'2026-01-09_taxon-match'!$A$2:$N$81,6,FALSE),IF(_xlpm.x=0,"",_xlpm.x)))</f>
        <v>Animalia</v>
      </c>
      <c r="O1279" s="46" t="str">
        <f>IF($I1279="","",_xlfn.LET(_xlpm.x,VLOOKUP($I1279,'2026-01-09_taxon-match'!$A$2:$N$81,7,FALSE),IF(_xlpm.x=0,"",_xlpm.x)))</f>
        <v>Echinodermata</v>
      </c>
      <c r="P1279" s="46" t="str">
        <f>IF($I1279="","",_xlfn.LET(_xlpm.x,VLOOKUP($I1279,'2026-01-09_taxon-match'!$A$2:$N$81,8,FALSE),IF(_xlpm.x=0,"",_xlpm.x)))</f>
        <v>Echinoidea</v>
      </c>
      <c r="Q1279" s="46" t="str">
        <f>IF($I1279="","",_xlfn.LET(_xlpm.x,VLOOKUP($I1279,'2026-01-09_taxon-match'!$A$2:$N$81,9,FALSE),IF(_xlpm.x=0,"",_xlpm.x)))</f>
        <v>Camarodonta</v>
      </c>
      <c r="R1279" s="46" t="str">
        <f>IF($I1279="","",_xlfn.LET(_xlpm.x,VLOOKUP($I1279,'2026-01-09_taxon-match'!$A$2:$N$81,10,FALSE),IF(_xlpm.x=0,"",_xlpm.x)))</f>
        <v>Echinidae</v>
      </c>
      <c r="S1279" s="46" t="str">
        <f>IF($I1279="","",_xlfn.LET(_xlpm.x,VLOOKUP($I1279,'2026-01-09_taxon-match'!$A$2:$N$81,11,FALSE),IF(_xlpm.x=0,"",_xlpm.x)))</f>
        <v>Sterechinus</v>
      </c>
      <c r="T1279" s="46" t="str">
        <f>IF($I1279="","",_xlfn.LET(_xlpm.x,VLOOKUP($I1279,'2026-01-09_taxon-match'!$A$2:$N$81,13,FALSE),IF(_xlpm.x=0,"",_xlpm.x)))</f>
        <v>neumayeri</v>
      </c>
      <c r="U1279" s="46">
        <v>1</v>
      </c>
      <c r="V1279" s="46" t="s">
        <v>58</v>
      </c>
      <c r="W1279" s="46" t="s">
        <v>28</v>
      </c>
      <c r="Y1279" s="46" t="str">
        <f>IF(V1279="","",_xlfn.LET(_xlpm.x,VLOOKUP(V1279,'Drop-down_menus'!$D$2:$E$13,2,FALSE),IF(_xlpm.x=0,"",_xlpm.x)))</f>
        <v>https://orcid.org/0000-0002-9708-1761</v>
      </c>
      <c r="Z1279" s="46" t="str">
        <f>IF(W1279="","",_xlfn.LET(_xlpm.x,VLOOKUP(W1279,'Drop-down_menus'!$D$2:$E$13,2,FALSE),IF(_xlpm.x=0,"",_xlpm.x)))</f>
        <v>https://orcid.org/0000-0002-9037-7623</v>
      </c>
      <c r="AA1279" s="46" t="str">
        <f>IF(X1279="","",_xlfn.LET(_xlpm.x,VLOOKUP(X1279,'Drop-down_menus'!$D$2:$E$13,2,FALSE),IF(_xlpm.x=0,"",_xlpm.x)))</f>
        <v/>
      </c>
      <c r="AB1279" s="14" t="s">
        <v>263</v>
      </c>
      <c r="AC1279" s="14" t="s">
        <v>508</v>
      </c>
      <c r="AE1279" s="46" t="s">
        <v>28</v>
      </c>
      <c r="AF1279" s="46" t="s">
        <v>42</v>
      </c>
      <c r="AG1279" s="46" t="str">
        <f>IF(AE1279="","",_xlfn.LET(_xlpm.x,VLOOKUP(AE1279,'Drop-down_menus'!$D$2:$E$13,2,FALSE),IF(_xlpm.x=0,"",_xlpm.x)))</f>
        <v>https://orcid.org/0000-0002-9037-7623</v>
      </c>
      <c r="AH1279" s="46" t="str">
        <f>IF(AF1279="","",_xlfn.LET(_xlpm.x,VLOOKUP(AF1279,'Drop-down_menus'!$D$2:$E$13,2,FALSE),IF(_xlpm.x=0,"",_xlpm.x)))</f>
        <v/>
      </c>
    </row>
    <row r="1280" spans="2:34" ht="15" customHeight="1">
      <c r="B1280" s="46">
        <v>1268</v>
      </c>
      <c r="C1280" s="46" t="s">
        <v>100</v>
      </c>
      <c r="D1280" s="46" t="b">
        <f>COUNTIF(Events!$B$2:$B$171, C1280) &gt; 0</f>
        <v>1</v>
      </c>
      <c r="E1280" s="46" t="s">
        <v>169</v>
      </c>
      <c r="F1280" s="46" t="s">
        <v>262</v>
      </c>
      <c r="G1280" s="46" t="s">
        <v>272</v>
      </c>
      <c r="I1280" s="46" t="s">
        <v>315</v>
      </c>
      <c r="J1280" s="46" t="str">
        <f>IF(I1280="","",_xlfn.LET(_xlpm.x,VLOOKUP(I1280,'2026-01-09_taxon-match'!$A$2:$N$81,4,FALSE),IF(_xlpm.x=0,"",_xlpm.x)))</f>
        <v>Cnemidocarpa verrucosa</v>
      </c>
      <c r="L1280" s="46" t="str">
        <f>IF(I1280="","",_xlfn.LET(_xlpm.x,VLOOKUP(I1280,'2026-01-09_taxon-match'!$A$2:$N$81,3,FALSE),IF(_xlpm.x=0,"",_xlpm.x)))</f>
        <v>urn:lsid:marinespecies.org:taxname:173893</v>
      </c>
      <c r="M1280" s="46" t="str">
        <f>IF($I1280="","",_xlfn.LET(_xlpm.x,VLOOKUP($I1280,'2026-01-09_taxon-match'!$A$2:$N$81,5,FALSE),IF(_xlpm.x=0,"",_xlpm.x)))</f>
        <v>(Lesson, 1830)</v>
      </c>
      <c r="N1280" s="46" t="str">
        <f>IF($I1280="","",_xlfn.LET(_xlpm.x,VLOOKUP($I1280,'2026-01-09_taxon-match'!$A$2:$N$81,6,FALSE),IF(_xlpm.x=0,"",_xlpm.x)))</f>
        <v>Animalia</v>
      </c>
      <c r="O1280" s="46" t="str">
        <f>IF($I1280="","",_xlfn.LET(_xlpm.x,VLOOKUP($I1280,'2026-01-09_taxon-match'!$A$2:$N$81,7,FALSE),IF(_xlpm.x=0,"",_xlpm.x)))</f>
        <v>Chordata</v>
      </c>
      <c r="P1280" s="46" t="str">
        <f>IF($I1280="","",_xlfn.LET(_xlpm.x,VLOOKUP($I1280,'2026-01-09_taxon-match'!$A$2:$N$81,8,FALSE),IF(_xlpm.x=0,"",_xlpm.x)))</f>
        <v>Ascidiacea</v>
      </c>
      <c r="Q1280" s="46" t="str">
        <f>IF($I1280="","",_xlfn.LET(_xlpm.x,VLOOKUP($I1280,'2026-01-09_taxon-match'!$A$2:$N$81,9,FALSE),IF(_xlpm.x=0,"",_xlpm.x)))</f>
        <v>Stolidobranchia</v>
      </c>
      <c r="R1280" s="46" t="str">
        <f>IF($I1280="","",_xlfn.LET(_xlpm.x,VLOOKUP($I1280,'2026-01-09_taxon-match'!$A$2:$N$81,10,FALSE),IF(_xlpm.x=0,"",_xlpm.x)))</f>
        <v>Styelidae</v>
      </c>
      <c r="S1280" s="46" t="str">
        <f>IF($I1280="","",_xlfn.LET(_xlpm.x,VLOOKUP($I1280,'2026-01-09_taxon-match'!$A$2:$N$81,11,FALSE),IF(_xlpm.x=0,"",_xlpm.x)))</f>
        <v>Cnemidocarpa</v>
      </c>
      <c r="T1280" s="46" t="str">
        <f>IF($I1280="","",_xlfn.LET(_xlpm.x,VLOOKUP($I1280,'2026-01-09_taxon-match'!$A$2:$N$81,13,FALSE),IF(_xlpm.x=0,"",_xlpm.x)))</f>
        <v>verrucosa</v>
      </c>
      <c r="U1280" s="46">
        <v>1</v>
      </c>
      <c r="V1280" s="46" t="s">
        <v>58</v>
      </c>
      <c r="W1280" s="46" t="s">
        <v>28</v>
      </c>
      <c r="Y1280" s="46" t="str">
        <f>IF(V1280="","",_xlfn.LET(_xlpm.x,VLOOKUP(V1280,'Drop-down_menus'!$D$2:$E$13,2,FALSE),IF(_xlpm.x=0,"",_xlpm.x)))</f>
        <v>https://orcid.org/0000-0002-9708-1761</v>
      </c>
      <c r="Z1280" s="46" t="str">
        <f>IF(W1280="","",_xlfn.LET(_xlpm.x,VLOOKUP(W1280,'Drop-down_menus'!$D$2:$E$13,2,FALSE),IF(_xlpm.x=0,"",_xlpm.x)))</f>
        <v>https://orcid.org/0000-0002-9037-7623</v>
      </c>
      <c r="AA1280" s="46" t="str">
        <f>IF(X1280="","",_xlfn.LET(_xlpm.x,VLOOKUP(X1280,'Drop-down_menus'!$D$2:$E$13,2,FALSE),IF(_xlpm.x=0,"",_xlpm.x)))</f>
        <v/>
      </c>
      <c r="AB1280" s="14" t="s">
        <v>263</v>
      </c>
      <c r="AC1280" s="14" t="s">
        <v>508</v>
      </c>
      <c r="AE1280" s="46" t="s">
        <v>28</v>
      </c>
      <c r="AF1280" s="46" t="s">
        <v>42</v>
      </c>
      <c r="AG1280" s="46" t="str">
        <f>IF(AE1280="","",_xlfn.LET(_xlpm.x,VLOOKUP(AE1280,'Drop-down_menus'!$D$2:$E$13,2,FALSE),IF(_xlpm.x=0,"",_xlpm.x)))</f>
        <v>https://orcid.org/0000-0002-9037-7623</v>
      </c>
      <c r="AH1280" s="46" t="str">
        <f>IF(AF1280="","",_xlfn.LET(_xlpm.x,VLOOKUP(AF1280,'Drop-down_menus'!$D$2:$E$13,2,FALSE),IF(_xlpm.x=0,"",_xlpm.x)))</f>
        <v/>
      </c>
    </row>
    <row r="1281" spans="2:34" ht="15" customHeight="1">
      <c r="B1281" s="46">
        <v>1269</v>
      </c>
      <c r="C1281" s="46" t="s">
        <v>100</v>
      </c>
      <c r="D1281" s="46" t="b">
        <f>COUNTIF(Events!$B$2:$B$171, C1281) &gt; 0</f>
        <v>1</v>
      </c>
      <c r="E1281" s="46" t="s">
        <v>169</v>
      </c>
      <c r="F1281" s="46" t="s">
        <v>262</v>
      </c>
      <c r="G1281" s="46" t="s">
        <v>272</v>
      </c>
      <c r="I1281" s="46" t="s">
        <v>315</v>
      </c>
      <c r="J1281" s="46" t="str">
        <f>IF(I1281="","",_xlfn.LET(_xlpm.x,VLOOKUP(I1281,'2026-01-09_taxon-match'!$A$2:$N$81,4,FALSE),IF(_xlpm.x=0,"",_xlpm.x)))</f>
        <v>Cnemidocarpa verrucosa</v>
      </c>
      <c r="L1281" s="46" t="str">
        <f>IF(I1281="","",_xlfn.LET(_xlpm.x,VLOOKUP(I1281,'2026-01-09_taxon-match'!$A$2:$N$81,3,FALSE),IF(_xlpm.x=0,"",_xlpm.x)))</f>
        <v>urn:lsid:marinespecies.org:taxname:173893</v>
      </c>
      <c r="M1281" s="46" t="str">
        <f>IF($I1281="","",_xlfn.LET(_xlpm.x,VLOOKUP($I1281,'2026-01-09_taxon-match'!$A$2:$N$81,5,FALSE),IF(_xlpm.x=0,"",_xlpm.x)))</f>
        <v>(Lesson, 1830)</v>
      </c>
      <c r="N1281" s="46" t="str">
        <f>IF($I1281="","",_xlfn.LET(_xlpm.x,VLOOKUP($I1281,'2026-01-09_taxon-match'!$A$2:$N$81,6,FALSE),IF(_xlpm.x=0,"",_xlpm.x)))</f>
        <v>Animalia</v>
      </c>
      <c r="O1281" s="46" t="str">
        <f>IF($I1281="","",_xlfn.LET(_xlpm.x,VLOOKUP($I1281,'2026-01-09_taxon-match'!$A$2:$N$81,7,FALSE),IF(_xlpm.x=0,"",_xlpm.x)))</f>
        <v>Chordata</v>
      </c>
      <c r="P1281" s="46" t="str">
        <f>IF($I1281="","",_xlfn.LET(_xlpm.x,VLOOKUP($I1281,'2026-01-09_taxon-match'!$A$2:$N$81,8,FALSE),IF(_xlpm.x=0,"",_xlpm.x)))</f>
        <v>Ascidiacea</v>
      </c>
      <c r="Q1281" s="46" t="str">
        <f>IF($I1281="","",_xlfn.LET(_xlpm.x,VLOOKUP($I1281,'2026-01-09_taxon-match'!$A$2:$N$81,9,FALSE),IF(_xlpm.x=0,"",_xlpm.x)))</f>
        <v>Stolidobranchia</v>
      </c>
      <c r="R1281" s="46" t="str">
        <f>IF($I1281="","",_xlfn.LET(_xlpm.x,VLOOKUP($I1281,'2026-01-09_taxon-match'!$A$2:$N$81,10,FALSE),IF(_xlpm.x=0,"",_xlpm.x)))</f>
        <v>Styelidae</v>
      </c>
      <c r="S1281" s="46" t="str">
        <f>IF($I1281="","",_xlfn.LET(_xlpm.x,VLOOKUP($I1281,'2026-01-09_taxon-match'!$A$2:$N$81,11,FALSE),IF(_xlpm.x=0,"",_xlpm.x)))</f>
        <v>Cnemidocarpa</v>
      </c>
      <c r="T1281" s="46" t="str">
        <f>IF($I1281="","",_xlfn.LET(_xlpm.x,VLOOKUP($I1281,'2026-01-09_taxon-match'!$A$2:$N$81,13,FALSE),IF(_xlpm.x=0,"",_xlpm.x)))</f>
        <v>verrucosa</v>
      </c>
      <c r="U1281" s="46">
        <v>1</v>
      </c>
      <c r="V1281" s="46" t="s">
        <v>58</v>
      </c>
      <c r="W1281" s="46" t="s">
        <v>28</v>
      </c>
      <c r="Y1281" s="46" t="str">
        <f>IF(V1281="","",_xlfn.LET(_xlpm.x,VLOOKUP(V1281,'Drop-down_menus'!$D$2:$E$13,2,FALSE),IF(_xlpm.x=0,"",_xlpm.x)))</f>
        <v>https://orcid.org/0000-0002-9708-1761</v>
      </c>
      <c r="Z1281" s="46" t="str">
        <f>IF(W1281="","",_xlfn.LET(_xlpm.x,VLOOKUP(W1281,'Drop-down_menus'!$D$2:$E$13,2,FALSE),IF(_xlpm.x=0,"",_xlpm.x)))</f>
        <v>https://orcid.org/0000-0002-9037-7623</v>
      </c>
      <c r="AA1281" s="46" t="str">
        <f>IF(X1281="","",_xlfn.LET(_xlpm.x,VLOOKUP(X1281,'Drop-down_menus'!$D$2:$E$13,2,FALSE),IF(_xlpm.x=0,"",_xlpm.x)))</f>
        <v/>
      </c>
      <c r="AB1281" s="14" t="s">
        <v>263</v>
      </c>
      <c r="AC1281" s="14" t="s">
        <v>508</v>
      </c>
      <c r="AE1281" s="46" t="s">
        <v>28</v>
      </c>
      <c r="AF1281" s="46" t="s">
        <v>42</v>
      </c>
      <c r="AG1281" s="46" t="str">
        <f>IF(AE1281="","",_xlfn.LET(_xlpm.x,VLOOKUP(AE1281,'Drop-down_menus'!$D$2:$E$13,2,FALSE),IF(_xlpm.x=0,"",_xlpm.x)))</f>
        <v>https://orcid.org/0000-0002-9037-7623</v>
      </c>
      <c r="AH1281" s="46" t="str">
        <f>IF(AF1281="","",_xlfn.LET(_xlpm.x,VLOOKUP(AF1281,'Drop-down_menus'!$D$2:$E$13,2,FALSE),IF(_xlpm.x=0,"",_xlpm.x)))</f>
        <v/>
      </c>
    </row>
    <row r="1282" spans="2:34" ht="15" customHeight="1">
      <c r="B1282" s="46">
        <v>1270</v>
      </c>
      <c r="C1282" s="46" t="s">
        <v>100</v>
      </c>
      <c r="D1282" s="46" t="b">
        <f>COUNTIF(Events!$B$2:$B$171, C1282) &gt; 0</f>
        <v>1</v>
      </c>
      <c r="E1282" s="46" t="s">
        <v>169</v>
      </c>
      <c r="F1282" s="46" t="s">
        <v>262</v>
      </c>
      <c r="G1282" s="46" t="s">
        <v>269</v>
      </c>
      <c r="I1282" s="46" t="s">
        <v>269</v>
      </c>
      <c r="J1282" s="46" t="str">
        <f>IF(I1282="","",_xlfn.LET(_xlpm.x,VLOOKUP(I1282,'2026-01-09_taxon-match'!$A$2:$N$81,4,FALSE),IF(_xlpm.x=0,"",_xlpm.x)))</f>
        <v>Ascidia challengeri</v>
      </c>
      <c r="L1282" s="46" t="str">
        <f>IF(I1282="","",_xlfn.LET(_xlpm.x,VLOOKUP(I1282,'2026-01-09_taxon-match'!$A$2:$N$81,3,FALSE),IF(_xlpm.x=0,"",_xlpm.x)))</f>
        <v>urn:lsid:marinespecies.org:taxname:173151</v>
      </c>
      <c r="M1282" s="46" t="str">
        <f>IF($I1282="","",_xlfn.LET(_xlpm.x,VLOOKUP($I1282,'2026-01-09_taxon-match'!$A$2:$N$81,5,FALSE),IF(_xlpm.x=0,"",_xlpm.x)))</f>
        <v>Herdman, 1882</v>
      </c>
      <c r="N1282" s="46" t="str">
        <f>IF($I1282="","",_xlfn.LET(_xlpm.x,VLOOKUP($I1282,'2026-01-09_taxon-match'!$A$2:$N$81,6,FALSE),IF(_xlpm.x=0,"",_xlpm.x)))</f>
        <v>Animalia</v>
      </c>
      <c r="O1282" s="46" t="str">
        <f>IF($I1282="","",_xlfn.LET(_xlpm.x,VLOOKUP($I1282,'2026-01-09_taxon-match'!$A$2:$N$81,7,FALSE),IF(_xlpm.x=0,"",_xlpm.x)))</f>
        <v>Chordata</v>
      </c>
      <c r="P1282" s="46" t="str">
        <f>IF($I1282="","",_xlfn.LET(_xlpm.x,VLOOKUP($I1282,'2026-01-09_taxon-match'!$A$2:$N$81,8,FALSE),IF(_xlpm.x=0,"",_xlpm.x)))</f>
        <v>Ascidiacea</v>
      </c>
      <c r="Q1282" s="46" t="str">
        <f>IF($I1282="","",_xlfn.LET(_xlpm.x,VLOOKUP($I1282,'2026-01-09_taxon-match'!$A$2:$N$81,9,FALSE),IF(_xlpm.x=0,"",_xlpm.x)))</f>
        <v>Phlebobranchia</v>
      </c>
      <c r="R1282" s="46" t="str">
        <f>IF($I1282="","",_xlfn.LET(_xlpm.x,VLOOKUP($I1282,'2026-01-09_taxon-match'!$A$2:$N$81,10,FALSE),IF(_xlpm.x=0,"",_xlpm.x)))</f>
        <v>Ascidiidae</v>
      </c>
      <c r="S1282" s="46" t="str">
        <f>IF($I1282="","",_xlfn.LET(_xlpm.x,VLOOKUP($I1282,'2026-01-09_taxon-match'!$A$2:$N$81,11,FALSE),IF(_xlpm.x=0,"",_xlpm.x)))</f>
        <v>Ascidia</v>
      </c>
      <c r="T1282" s="46" t="str">
        <f>IF($I1282="","",_xlfn.LET(_xlpm.x,VLOOKUP($I1282,'2026-01-09_taxon-match'!$A$2:$N$81,13,FALSE),IF(_xlpm.x=0,"",_xlpm.x)))</f>
        <v>challengeri</v>
      </c>
      <c r="U1282" s="46">
        <v>1</v>
      </c>
      <c r="V1282" s="46" t="s">
        <v>58</v>
      </c>
      <c r="W1282" s="46" t="s">
        <v>28</v>
      </c>
      <c r="Y1282" s="46" t="str">
        <f>IF(V1282="","",_xlfn.LET(_xlpm.x,VLOOKUP(V1282,'Drop-down_menus'!$D$2:$E$13,2,FALSE),IF(_xlpm.x=0,"",_xlpm.x)))</f>
        <v>https://orcid.org/0000-0002-9708-1761</v>
      </c>
      <c r="Z1282" s="46" t="str">
        <f>IF(W1282="","",_xlfn.LET(_xlpm.x,VLOOKUP(W1282,'Drop-down_menus'!$D$2:$E$13,2,FALSE),IF(_xlpm.x=0,"",_xlpm.x)))</f>
        <v>https://orcid.org/0000-0002-9037-7623</v>
      </c>
      <c r="AA1282" s="46" t="str">
        <f>IF(X1282="","",_xlfn.LET(_xlpm.x,VLOOKUP(X1282,'Drop-down_menus'!$D$2:$E$13,2,FALSE),IF(_xlpm.x=0,"",_xlpm.x)))</f>
        <v/>
      </c>
      <c r="AB1282" s="14" t="s">
        <v>263</v>
      </c>
      <c r="AC1282" s="14" t="s">
        <v>508</v>
      </c>
      <c r="AE1282" s="46" t="s">
        <v>28</v>
      </c>
      <c r="AF1282" s="46" t="s">
        <v>42</v>
      </c>
      <c r="AG1282" s="46" t="str">
        <f>IF(AE1282="","",_xlfn.LET(_xlpm.x,VLOOKUP(AE1282,'Drop-down_menus'!$D$2:$E$13,2,FALSE),IF(_xlpm.x=0,"",_xlpm.x)))</f>
        <v>https://orcid.org/0000-0002-9037-7623</v>
      </c>
      <c r="AH1282" s="46" t="str">
        <f>IF(AF1282="","",_xlfn.LET(_xlpm.x,VLOOKUP(AF1282,'Drop-down_menus'!$D$2:$E$13,2,FALSE),IF(_xlpm.x=0,"",_xlpm.x)))</f>
        <v/>
      </c>
    </row>
    <row r="1283" spans="2:34" ht="15" customHeight="1">
      <c r="B1283" s="46">
        <v>1271</v>
      </c>
      <c r="C1283" s="46" t="s">
        <v>100</v>
      </c>
      <c r="D1283" s="46" t="b">
        <f>COUNTIF(Events!$B$2:$B$171, C1283) &gt; 0</f>
        <v>1</v>
      </c>
      <c r="E1283" s="46" t="s">
        <v>169</v>
      </c>
      <c r="F1283" s="46" t="s">
        <v>262</v>
      </c>
      <c r="G1283" s="46" t="s">
        <v>235</v>
      </c>
      <c r="I1283" s="46" t="s">
        <v>235</v>
      </c>
      <c r="J1283" s="46" t="str">
        <f>IF(I1283="","",_xlfn.LET(_xlpm.x,VLOOKUP(I1283,'2026-01-09_taxon-match'!$A$2:$N$81,4,FALSE),IF(_xlpm.x=0,"",_xlpm.x)))</f>
        <v>Molgula</v>
      </c>
      <c r="L1283" s="46" t="str">
        <f>IF(I1283="","",_xlfn.LET(_xlpm.x,VLOOKUP(I1283,'2026-01-09_taxon-match'!$A$2:$N$81,3,FALSE),IF(_xlpm.x=0,"",_xlpm.x)))</f>
        <v>urn:lsid:marinespecies.org:taxname:103509</v>
      </c>
      <c r="M1283" s="46" t="str">
        <f>IF($I1283="","",_xlfn.LET(_xlpm.x,VLOOKUP($I1283,'2026-01-09_taxon-match'!$A$2:$N$81,5,FALSE),IF(_xlpm.x=0,"",_xlpm.x)))</f>
        <v>Forbes, 1848</v>
      </c>
      <c r="N1283" s="46" t="str">
        <f>IF($I1283="","",_xlfn.LET(_xlpm.x,VLOOKUP($I1283,'2026-01-09_taxon-match'!$A$2:$N$81,6,FALSE),IF(_xlpm.x=0,"",_xlpm.x)))</f>
        <v>Animalia</v>
      </c>
      <c r="O1283" s="46" t="str">
        <f>IF($I1283="","",_xlfn.LET(_xlpm.x,VLOOKUP($I1283,'2026-01-09_taxon-match'!$A$2:$N$81,7,FALSE),IF(_xlpm.x=0,"",_xlpm.x)))</f>
        <v>Chordata</v>
      </c>
      <c r="P1283" s="46" t="str">
        <f>IF($I1283="","",_xlfn.LET(_xlpm.x,VLOOKUP($I1283,'2026-01-09_taxon-match'!$A$2:$N$81,8,FALSE),IF(_xlpm.x=0,"",_xlpm.x)))</f>
        <v>Ascidiacea</v>
      </c>
      <c r="Q1283" s="46" t="str">
        <f>IF($I1283="","",_xlfn.LET(_xlpm.x,VLOOKUP($I1283,'2026-01-09_taxon-match'!$A$2:$N$81,9,FALSE),IF(_xlpm.x=0,"",_xlpm.x)))</f>
        <v>Stolidobranchia</v>
      </c>
      <c r="R1283" s="46" t="str">
        <f>IF($I1283="","",_xlfn.LET(_xlpm.x,VLOOKUP($I1283,'2026-01-09_taxon-match'!$A$2:$N$81,10,FALSE),IF(_xlpm.x=0,"",_xlpm.x)))</f>
        <v>Molgulidae</v>
      </c>
      <c r="S1283" s="46" t="str">
        <f>IF($I1283="","",_xlfn.LET(_xlpm.x,VLOOKUP($I1283,'2026-01-09_taxon-match'!$A$2:$N$81,11,FALSE),IF(_xlpm.x=0,"",_xlpm.x)))</f>
        <v>Molgula</v>
      </c>
      <c r="T1283" s="46" t="str">
        <f>IF($I1283="","",_xlfn.LET(_xlpm.x,VLOOKUP($I1283,'2026-01-09_taxon-match'!$A$2:$N$81,13,FALSE),IF(_xlpm.x=0,"",_xlpm.x)))</f>
        <v/>
      </c>
      <c r="U1283" s="46">
        <v>1</v>
      </c>
      <c r="V1283" s="46" t="s">
        <v>58</v>
      </c>
      <c r="W1283" s="46" t="s">
        <v>28</v>
      </c>
      <c r="Y1283" s="46" t="str">
        <f>IF(V1283="","",_xlfn.LET(_xlpm.x,VLOOKUP(V1283,'Drop-down_menus'!$D$2:$E$13,2,FALSE),IF(_xlpm.x=0,"",_xlpm.x)))</f>
        <v>https://orcid.org/0000-0002-9708-1761</v>
      </c>
      <c r="Z1283" s="46" t="str">
        <f>IF(W1283="","",_xlfn.LET(_xlpm.x,VLOOKUP(W1283,'Drop-down_menus'!$D$2:$E$13,2,FALSE),IF(_xlpm.x=0,"",_xlpm.x)))</f>
        <v>https://orcid.org/0000-0002-9037-7623</v>
      </c>
      <c r="AA1283" s="46" t="str">
        <f>IF(X1283="","",_xlfn.LET(_xlpm.x,VLOOKUP(X1283,'Drop-down_menus'!$D$2:$E$13,2,FALSE),IF(_xlpm.x=0,"",_xlpm.x)))</f>
        <v/>
      </c>
      <c r="AB1283" s="14" t="s">
        <v>263</v>
      </c>
      <c r="AC1283" s="14" t="s">
        <v>508</v>
      </c>
      <c r="AE1283" s="46" t="s">
        <v>28</v>
      </c>
      <c r="AF1283" s="46" t="s">
        <v>42</v>
      </c>
      <c r="AG1283" s="46" t="str">
        <f>IF(AE1283="","",_xlfn.LET(_xlpm.x,VLOOKUP(AE1283,'Drop-down_menus'!$D$2:$E$13,2,FALSE),IF(_xlpm.x=0,"",_xlpm.x)))</f>
        <v>https://orcid.org/0000-0002-9037-7623</v>
      </c>
      <c r="AH1283" s="46" t="str">
        <f>IF(AF1283="","",_xlfn.LET(_xlpm.x,VLOOKUP(AF1283,'Drop-down_menus'!$D$2:$E$13,2,FALSE),IF(_xlpm.x=0,"",_xlpm.x)))</f>
        <v/>
      </c>
    </row>
    <row r="1284" spans="2:34" ht="15" customHeight="1">
      <c r="B1284" s="46">
        <v>1272</v>
      </c>
      <c r="C1284" s="46" t="s">
        <v>100</v>
      </c>
      <c r="D1284" s="46" t="b">
        <f>COUNTIF(Events!$B$2:$B$171, C1284) &gt; 0</f>
        <v>1</v>
      </c>
      <c r="E1284" s="46" t="s">
        <v>169</v>
      </c>
      <c r="F1284" s="46" t="s">
        <v>262</v>
      </c>
      <c r="G1284" s="46" t="s">
        <v>235</v>
      </c>
      <c r="I1284" s="46" t="s">
        <v>235</v>
      </c>
      <c r="J1284" s="46" t="str">
        <f>IF(I1284="","",_xlfn.LET(_xlpm.x,VLOOKUP(I1284,'2026-01-09_taxon-match'!$A$2:$N$81,4,FALSE),IF(_xlpm.x=0,"",_xlpm.x)))</f>
        <v>Molgula</v>
      </c>
      <c r="L1284" s="46" t="str">
        <f>IF(I1284="","",_xlfn.LET(_xlpm.x,VLOOKUP(I1284,'2026-01-09_taxon-match'!$A$2:$N$81,3,FALSE),IF(_xlpm.x=0,"",_xlpm.x)))</f>
        <v>urn:lsid:marinespecies.org:taxname:103509</v>
      </c>
      <c r="M1284" s="46" t="str">
        <f>IF($I1284="","",_xlfn.LET(_xlpm.x,VLOOKUP($I1284,'2026-01-09_taxon-match'!$A$2:$N$81,5,FALSE),IF(_xlpm.x=0,"",_xlpm.x)))</f>
        <v>Forbes, 1848</v>
      </c>
      <c r="N1284" s="46" t="str">
        <f>IF($I1284="","",_xlfn.LET(_xlpm.x,VLOOKUP($I1284,'2026-01-09_taxon-match'!$A$2:$N$81,6,FALSE),IF(_xlpm.x=0,"",_xlpm.x)))</f>
        <v>Animalia</v>
      </c>
      <c r="O1284" s="46" t="str">
        <f>IF($I1284="","",_xlfn.LET(_xlpm.x,VLOOKUP($I1284,'2026-01-09_taxon-match'!$A$2:$N$81,7,FALSE),IF(_xlpm.x=0,"",_xlpm.x)))</f>
        <v>Chordata</v>
      </c>
      <c r="P1284" s="46" t="str">
        <f>IF($I1284="","",_xlfn.LET(_xlpm.x,VLOOKUP($I1284,'2026-01-09_taxon-match'!$A$2:$N$81,8,FALSE),IF(_xlpm.x=0,"",_xlpm.x)))</f>
        <v>Ascidiacea</v>
      </c>
      <c r="Q1284" s="46" t="str">
        <f>IF($I1284="","",_xlfn.LET(_xlpm.x,VLOOKUP($I1284,'2026-01-09_taxon-match'!$A$2:$N$81,9,FALSE),IF(_xlpm.x=0,"",_xlpm.x)))</f>
        <v>Stolidobranchia</v>
      </c>
      <c r="R1284" s="46" t="str">
        <f>IF($I1284="","",_xlfn.LET(_xlpm.x,VLOOKUP($I1284,'2026-01-09_taxon-match'!$A$2:$N$81,10,FALSE),IF(_xlpm.x=0,"",_xlpm.x)))</f>
        <v>Molgulidae</v>
      </c>
      <c r="S1284" s="46" t="str">
        <f>IF($I1284="","",_xlfn.LET(_xlpm.x,VLOOKUP($I1284,'2026-01-09_taxon-match'!$A$2:$N$81,11,FALSE),IF(_xlpm.x=0,"",_xlpm.x)))</f>
        <v>Molgula</v>
      </c>
      <c r="T1284" s="46" t="str">
        <f>IF($I1284="","",_xlfn.LET(_xlpm.x,VLOOKUP($I1284,'2026-01-09_taxon-match'!$A$2:$N$81,13,FALSE),IF(_xlpm.x=0,"",_xlpm.x)))</f>
        <v/>
      </c>
      <c r="U1284" s="46">
        <v>1</v>
      </c>
      <c r="V1284" s="46" t="s">
        <v>58</v>
      </c>
      <c r="W1284" s="46" t="s">
        <v>28</v>
      </c>
      <c r="Y1284" s="46" t="str">
        <f>IF(V1284="","",_xlfn.LET(_xlpm.x,VLOOKUP(V1284,'Drop-down_menus'!$D$2:$E$13,2,FALSE),IF(_xlpm.x=0,"",_xlpm.x)))</f>
        <v>https://orcid.org/0000-0002-9708-1761</v>
      </c>
      <c r="Z1284" s="46" t="str">
        <f>IF(W1284="","",_xlfn.LET(_xlpm.x,VLOOKUP(W1284,'Drop-down_menus'!$D$2:$E$13,2,FALSE),IF(_xlpm.x=0,"",_xlpm.x)))</f>
        <v>https://orcid.org/0000-0002-9037-7623</v>
      </c>
      <c r="AA1284" s="46" t="str">
        <f>IF(X1284="","",_xlfn.LET(_xlpm.x,VLOOKUP(X1284,'Drop-down_menus'!$D$2:$E$13,2,FALSE),IF(_xlpm.x=0,"",_xlpm.x)))</f>
        <v/>
      </c>
      <c r="AB1284" s="14" t="s">
        <v>263</v>
      </c>
      <c r="AC1284" s="14" t="s">
        <v>508</v>
      </c>
      <c r="AE1284" s="46" t="s">
        <v>28</v>
      </c>
      <c r="AF1284" s="46" t="s">
        <v>42</v>
      </c>
      <c r="AG1284" s="46" t="str">
        <f>IF(AE1284="","",_xlfn.LET(_xlpm.x,VLOOKUP(AE1284,'Drop-down_menus'!$D$2:$E$13,2,FALSE),IF(_xlpm.x=0,"",_xlpm.x)))</f>
        <v>https://orcid.org/0000-0002-9037-7623</v>
      </c>
      <c r="AH1284" s="46" t="str">
        <f>IF(AF1284="","",_xlfn.LET(_xlpm.x,VLOOKUP(AF1284,'Drop-down_menus'!$D$2:$E$13,2,FALSE),IF(_xlpm.x=0,"",_xlpm.x)))</f>
        <v/>
      </c>
    </row>
    <row r="1285" spans="2:34" ht="15" customHeight="1">
      <c r="B1285" s="46">
        <v>1273</v>
      </c>
      <c r="C1285" s="46" t="s">
        <v>100</v>
      </c>
      <c r="D1285" s="46" t="b">
        <f>COUNTIF(Events!$B$2:$B$171, C1285) &gt; 0</f>
        <v>1</v>
      </c>
      <c r="E1285" s="46" t="s">
        <v>169</v>
      </c>
      <c r="F1285" s="46" t="s">
        <v>262</v>
      </c>
      <c r="G1285" s="46" t="s">
        <v>235</v>
      </c>
      <c r="I1285" s="46" t="s">
        <v>235</v>
      </c>
      <c r="J1285" s="46" t="str">
        <f>IF(I1285="","",_xlfn.LET(_xlpm.x,VLOOKUP(I1285,'2026-01-09_taxon-match'!$A$2:$N$81,4,FALSE),IF(_xlpm.x=0,"",_xlpm.x)))</f>
        <v>Molgula</v>
      </c>
      <c r="L1285" s="46" t="str">
        <f>IF(I1285="","",_xlfn.LET(_xlpm.x,VLOOKUP(I1285,'2026-01-09_taxon-match'!$A$2:$N$81,3,FALSE),IF(_xlpm.x=0,"",_xlpm.x)))</f>
        <v>urn:lsid:marinespecies.org:taxname:103509</v>
      </c>
      <c r="M1285" s="46" t="str">
        <f>IF($I1285="","",_xlfn.LET(_xlpm.x,VLOOKUP($I1285,'2026-01-09_taxon-match'!$A$2:$N$81,5,FALSE),IF(_xlpm.x=0,"",_xlpm.x)))</f>
        <v>Forbes, 1848</v>
      </c>
      <c r="N1285" s="46" t="str">
        <f>IF($I1285="","",_xlfn.LET(_xlpm.x,VLOOKUP($I1285,'2026-01-09_taxon-match'!$A$2:$N$81,6,FALSE),IF(_xlpm.x=0,"",_xlpm.x)))</f>
        <v>Animalia</v>
      </c>
      <c r="O1285" s="46" t="str">
        <f>IF($I1285="","",_xlfn.LET(_xlpm.x,VLOOKUP($I1285,'2026-01-09_taxon-match'!$A$2:$N$81,7,FALSE),IF(_xlpm.x=0,"",_xlpm.x)))</f>
        <v>Chordata</v>
      </c>
      <c r="P1285" s="46" t="str">
        <f>IF($I1285="","",_xlfn.LET(_xlpm.x,VLOOKUP($I1285,'2026-01-09_taxon-match'!$A$2:$N$81,8,FALSE),IF(_xlpm.x=0,"",_xlpm.x)))</f>
        <v>Ascidiacea</v>
      </c>
      <c r="Q1285" s="46" t="str">
        <f>IF($I1285="","",_xlfn.LET(_xlpm.x,VLOOKUP($I1285,'2026-01-09_taxon-match'!$A$2:$N$81,9,FALSE),IF(_xlpm.x=0,"",_xlpm.x)))</f>
        <v>Stolidobranchia</v>
      </c>
      <c r="R1285" s="46" t="str">
        <f>IF($I1285="","",_xlfn.LET(_xlpm.x,VLOOKUP($I1285,'2026-01-09_taxon-match'!$A$2:$N$81,10,FALSE),IF(_xlpm.x=0,"",_xlpm.x)))</f>
        <v>Molgulidae</v>
      </c>
      <c r="S1285" s="46" t="str">
        <f>IF($I1285="","",_xlfn.LET(_xlpm.x,VLOOKUP($I1285,'2026-01-09_taxon-match'!$A$2:$N$81,11,FALSE),IF(_xlpm.x=0,"",_xlpm.x)))</f>
        <v>Molgula</v>
      </c>
      <c r="T1285" s="46" t="str">
        <f>IF($I1285="","",_xlfn.LET(_xlpm.x,VLOOKUP($I1285,'2026-01-09_taxon-match'!$A$2:$N$81,13,FALSE),IF(_xlpm.x=0,"",_xlpm.x)))</f>
        <v/>
      </c>
      <c r="U1285" s="46">
        <v>1</v>
      </c>
      <c r="V1285" s="46" t="s">
        <v>58</v>
      </c>
      <c r="W1285" s="46" t="s">
        <v>28</v>
      </c>
      <c r="Y1285" s="46" t="str">
        <f>IF(V1285="","",_xlfn.LET(_xlpm.x,VLOOKUP(V1285,'Drop-down_menus'!$D$2:$E$13,2,FALSE),IF(_xlpm.x=0,"",_xlpm.x)))</f>
        <v>https://orcid.org/0000-0002-9708-1761</v>
      </c>
      <c r="Z1285" s="46" t="str">
        <f>IF(W1285="","",_xlfn.LET(_xlpm.x,VLOOKUP(W1285,'Drop-down_menus'!$D$2:$E$13,2,FALSE),IF(_xlpm.x=0,"",_xlpm.x)))</f>
        <v>https://orcid.org/0000-0002-9037-7623</v>
      </c>
      <c r="AA1285" s="46" t="str">
        <f>IF(X1285="","",_xlfn.LET(_xlpm.x,VLOOKUP(X1285,'Drop-down_menus'!$D$2:$E$13,2,FALSE),IF(_xlpm.x=0,"",_xlpm.x)))</f>
        <v/>
      </c>
      <c r="AB1285" s="14" t="s">
        <v>263</v>
      </c>
      <c r="AC1285" s="14" t="s">
        <v>508</v>
      </c>
      <c r="AE1285" s="46" t="s">
        <v>28</v>
      </c>
      <c r="AF1285" s="46" t="s">
        <v>42</v>
      </c>
      <c r="AG1285" s="46" t="str">
        <f>IF(AE1285="","",_xlfn.LET(_xlpm.x,VLOOKUP(AE1285,'Drop-down_menus'!$D$2:$E$13,2,FALSE),IF(_xlpm.x=0,"",_xlpm.x)))</f>
        <v>https://orcid.org/0000-0002-9037-7623</v>
      </c>
      <c r="AH1285" s="46" t="str">
        <f>IF(AF1285="","",_xlfn.LET(_xlpm.x,VLOOKUP(AF1285,'Drop-down_menus'!$D$2:$E$13,2,FALSE),IF(_xlpm.x=0,"",_xlpm.x)))</f>
        <v/>
      </c>
    </row>
    <row r="1286" spans="2:34" ht="15" customHeight="1">
      <c r="B1286" s="46">
        <v>1274</v>
      </c>
      <c r="C1286" s="46" t="s">
        <v>100</v>
      </c>
      <c r="D1286" s="46" t="b">
        <f>COUNTIF(Events!$B$2:$B$171, C1286) &gt; 0</f>
        <v>1</v>
      </c>
      <c r="E1286" s="46" t="s">
        <v>169</v>
      </c>
      <c r="F1286" s="46" t="s">
        <v>262</v>
      </c>
      <c r="G1286" s="46" t="s">
        <v>272</v>
      </c>
      <c r="I1286" s="46" t="s">
        <v>315</v>
      </c>
      <c r="J1286" s="46" t="str">
        <f>IF(I1286="","",_xlfn.LET(_xlpm.x,VLOOKUP(I1286,'2026-01-09_taxon-match'!$A$2:$N$81,4,FALSE),IF(_xlpm.x=0,"",_xlpm.x)))</f>
        <v>Cnemidocarpa verrucosa</v>
      </c>
      <c r="L1286" s="46" t="str">
        <f>IF(I1286="","",_xlfn.LET(_xlpm.x,VLOOKUP(I1286,'2026-01-09_taxon-match'!$A$2:$N$81,3,FALSE),IF(_xlpm.x=0,"",_xlpm.x)))</f>
        <v>urn:lsid:marinespecies.org:taxname:173893</v>
      </c>
      <c r="M1286" s="46" t="str">
        <f>IF($I1286="","",_xlfn.LET(_xlpm.x,VLOOKUP($I1286,'2026-01-09_taxon-match'!$A$2:$N$81,5,FALSE),IF(_xlpm.x=0,"",_xlpm.x)))</f>
        <v>(Lesson, 1830)</v>
      </c>
      <c r="N1286" s="46" t="str">
        <f>IF($I1286="","",_xlfn.LET(_xlpm.x,VLOOKUP($I1286,'2026-01-09_taxon-match'!$A$2:$N$81,6,FALSE),IF(_xlpm.x=0,"",_xlpm.x)))</f>
        <v>Animalia</v>
      </c>
      <c r="O1286" s="46" t="str">
        <f>IF($I1286="","",_xlfn.LET(_xlpm.x,VLOOKUP($I1286,'2026-01-09_taxon-match'!$A$2:$N$81,7,FALSE),IF(_xlpm.x=0,"",_xlpm.x)))</f>
        <v>Chordata</v>
      </c>
      <c r="P1286" s="46" t="str">
        <f>IF($I1286="","",_xlfn.LET(_xlpm.x,VLOOKUP($I1286,'2026-01-09_taxon-match'!$A$2:$N$81,8,FALSE),IF(_xlpm.x=0,"",_xlpm.x)))</f>
        <v>Ascidiacea</v>
      </c>
      <c r="Q1286" s="46" t="str">
        <f>IF($I1286="","",_xlfn.LET(_xlpm.x,VLOOKUP($I1286,'2026-01-09_taxon-match'!$A$2:$N$81,9,FALSE),IF(_xlpm.x=0,"",_xlpm.x)))</f>
        <v>Stolidobranchia</v>
      </c>
      <c r="R1286" s="46" t="str">
        <f>IF($I1286="","",_xlfn.LET(_xlpm.x,VLOOKUP($I1286,'2026-01-09_taxon-match'!$A$2:$N$81,10,FALSE),IF(_xlpm.x=0,"",_xlpm.x)))</f>
        <v>Styelidae</v>
      </c>
      <c r="S1286" s="46" t="str">
        <f>IF($I1286="","",_xlfn.LET(_xlpm.x,VLOOKUP($I1286,'2026-01-09_taxon-match'!$A$2:$N$81,11,FALSE),IF(_xlpm.x=0,"",_xlpm.x)))</f>
        <v>Cnemidocarpa</v>
      </c>
      <c r="T1286" s="46" t="str">
        <f>IF($I1286="","",_xlfn.LET(_xlpm.x,VLOOKUP($I1286,'2026-01-09_taxon-match'!$A$2:$N$81,13,FALSE),IF(_xlpm.x=0,"",_xlpm.x)))</f>
        <v>verrucosa</v>
      </c>
      <c r="U1286" s="46">
        <v>1</v>
      </c>
      <c r="V1286" s="46" t="s">
        <v>58</v>
      </c>
      <c r="W1286" s="46" t="s">
        <v>28</v>
      </c>
      <c r="Y1286" s="46" t="str">
        <f>IF(V1286="","",_xlfn.LET(_xlpm.x,VLOOKUP(V1286,'Drop-down_menus'!$D$2:$E$13,2,FALSE),IF(_xlpm.x=0,"",_xlpm.x)))</f>
        <v>https://orcid.org/0000-0002-9708-1761</v>
      </c>
      <c r="Z1286" s="46" t="str">
        <f>IF(W1286="","",_xlfn.LET(_xlpm.x,VLOOKUP(W1286,'Drop-down_menus'!$D$2:$E$13,2,FALSE),IF(_xlpm.x=0,"",_xlpm.x)))</f>
        <v>https://orcid.org/0000-0002-9037-7623</v>
      </c>
      <c r="AA1286" s="46" t="str">
        <f>IF(X1286="","",_xlfn.LET(_xlpm.x,VLOOKUP(X1286,'Drop-down_menus'!$D$2:$E$13,2,FALSE),IF(_xlpm.x=0,"",_xlpm.x)))</f>
        <v/>
      </c>
      <c r="AB1286" s="14" t="s">
        <v>263</v>
      </c>
      <c r="AC1286" s="14" t="s">
        <v>508</v>
      </c>
      <c r="AE1286" s="46" t="s">
        <v>28</v>
      </c>
      <c r="AF1286" s="46" t="s">
        <v>42</v>
      </c>
      <c r="AG1286" s="46" t="str">
        <f>IF(AE1286="","",_xlfn.LET(_xlpm.x,VLOOKUP(AE1286,'Drop-down_menus'!$D$2:$E$13,2,FALSE),IF(_xlpm.x=0,"",_xlpm.x)))</f>
        <v>https://orcid.org/0000-0002-9037-7623</v>
      </c>
      <c r="AH1286" s="46" t="str">
        <f>IF(AF1286="","",_xlfn.LET(_xlpm.x,VLOOKUP(AF1286,'Drop-down_menus'!$D$2:$E$13,2,FALSE),IF(_xlpm.x=0,"",_xlpm.x)))</f>
        <v/>
      </c>
    </row>
    <row r="1287" spans="2:34" ht="15" customHeight="1">
      <c r="B1287" s="46">
        <v>1275</v>
      </c>
      <c r="C1287" s="46" t="s">
        <v>100</v>
      </c>
      <c r="D1287" s="46" t="b">
        <f>COUNTIF(Events!$B$2:$B$171, C1287) &gt; 0</f>
        <v>1</v>
      </c>
      <c r="E1287" s="46" t="s">
        <v>169</v>
      </c>
      <c r="F1287" s="46" t="s">
        <v>262</v>
      </c>
      <c r="G1287" s="46" t="s">
        <v>272</v>
      </c>
      <c r="I1287" s="46" t="s">
        <v>315</v>
      </c>
      <c r="J1287" s="46" t="str">
        <f>IF(I1287="","",_xlfn.LET(_xlpm.x,VLOOKUP(I1287,'2026-01-09_taxon-match'!$A$2:$N$81,4,FALSE),IF(_xlpm.x=0,"",_xlpm.x)))</f>
        <v>Cnemidocarpa verrucosa</v>
      </c>
      <c r="L1287" s="46" t="str">
        <f>IF(I1287="","",_xlfn.LET(_xlpm.x,VLOOKUP(I1287,'2026-01-09_taxon-match'!$A$2:$N$81,3,FALSE),IF(_xlpm.x=0,"",_xlpm.x)))</f>
        <v>urn:lsid:marinespecies.org:taxname:173893</v>
      </c>
      <c r="M1287" s="46" t="str">
        <f>IF($I1287="","",_xlfn.LET(_xlpm.x,VLOOKUP($I1287,'2026-01-09_taxon-match'!$A$2:$N$81,5,FALSE),IF(_xlpm.x=0,"",_xlpm.x)))</f>
        <v>(Lesson, 1830)</v>
      </c>
      <c r="N1287" s="46" t="str">
        <f>IF($I1287="","",_xlfn.LET(_xlpm.x,VLOOKUP($I1287,'2026-01-09_taxon-match'!$A$2:$N$81,6,FALSE),IF(_xlpm.x=0,"",_xlpm.x)))</f>
        <v>Animalia</v>
      </c>
      <c r="O1287" s="46" t="str">
        <f>IF($I1287="","",_xlfn.LET(_xlpm.x,VLOOKUP($I1287,'2026-01-09_taxon-match'!$A$2:$N$81,7,FALSE),IF(_xlpm.x=0,"",_xlpm.x)))</f>
        <v>Chordata</v>
      </c>
      <c r="P1287" s="46" t="str">
        <f>IF($I1287="","",_xlfn.LET(_xlpm.x,VLOOKUP($I1287,'2026-01-09_taxon-match'!$A$2:$N$81,8,FALSE),IF(_xlpm.x=0,"",_xlpm.x)))</f>
        <v>Ascidiacea</v>
      </c>
      <c r="Q1287" s="46" t="str">
        <f>IF($I1287="","",_xlfn.LET(_xlpm.x,VLOOKUP($I1287,'2026-01-09_taxon-match'!$A$2:$N$81,9,FALSE),IF(_xlpm.x=0,"",_xlpm.x)))</f>
        <v>Stolidobranchia</v>
      </c>
      <c r="R1287" s="46" t="str">
        <f>IF($I1287="","",_xlfn.LET(_xlpm.x,VLOOKUP($I1287,'2026-01-09_taxon-match'!$A$2:$N$81,10,FALSE),IF(_xlpm.x=0,"",_xlpm.x)))</f>
        <v>Styelidae</v>
      </c>
      <c r="S1287" s="46" t="str">
        <f>IF($I1287="","",_xlfn.LET(_xlpm.x,VLOOKUP($I1287,'2026-01-09_taxon-match'!$A$2:$N$81,11,FALSE),IF(_xlpm.x=0,"",_xlpm.x)))</f>
        <v>Cnemidocarpa</v>
      </c>
      <c r="T1287" s="46" t="str">
        <f>IF($I1287="","",_xlfn.LET(_xlpm.x,VLOOKUP($I1287,'2026-01-09_taxon-match'!$A$2:$N$81,13,FALSE),IF(_xlpm.x=0,"",_xlpm.x)))</f>
        <v>verrucosa</v>
      </c>
      <c r="U1287" s="46">
        <v>1</v>
      </c>
      <c r="V1287" s="46" t="s">
        <v>58</v>
      </c>
      <c r="W1287" s="46" t="s">
        <v>28</v>
      </c>
      <c r="Y1287" s="46" t="str">
        <f>IF(V1287="","",_xlfn.LET(_xlpm.x,VLOOKUP(V1287,'Drop-down_menus'!$D$2:$E$13,2,FALSE),IF(_xlpm.x=0,"",_xlpm.x)))</f>
        <v>https://orcid.org/0000-0002-9708-1761</v>
      </c>
      <c r="Z1287" s="46" t="str">
        <f>IF(W1287="","",_xlfn.LET(_xlpm.x,VLOOKUP(W1287,'Drop-down_menus'!$D$2:$E$13,2,FALSE),IF(_xlpm.x=0,"",_xlpm.x)))</f>
        <v>https://orcid.org/0000-0002-9037-7623</v>
      </c>
      <c r="AA1287" s="46" t="str">
        <f>IF(X1287="","",_xlfn.LET(_xlpm.x,VLOOKUP(X1287,'Drop-down_menus'!$D$2:$E$13,2,FALSE),IF(_xlpm.x=0,"",_xlpm.x)))</f>
        <v/>
      </c>
      <c r="AB1287" s="14" t="s">
        <v>263</v>
      </c>
      <c r="AC1287" s="14" t="s">
        <v>508</v>
      </c>
      <c r="AE1287" s="46" t="s">
        <v>28</v>
      </c>
      <c r="AF1287" s="46" t="s">
        <v>42</v>
      </c>
      <c r="AG1287" s="46" t="str">
        <f>IF(AE1287="","",_xlfn.LET(_xlpm.x,VLOOKUP(AE1287,'Drop-down_menus'!$D$2:$E$13,2,FALSE),IF(_xlpm.x=0,"",_xlpm.x)))</f>
        <v>https://orcid.org/0000-0002-9037-7623</v>
      </c>
      <c r="AH1287" s="46" t="str">
        <f>IF(AF1287="","",_xlfn.LET(_xlpm.x,VLOOKUP(AF1287,'Drop-down_menus'!$D$2:$E$13,2,FALSE),IF(_xlpm.x=0,"",_xlpm.x)))</f>
        <v/>
      </c>
    </row>
    <row r="1288" spans="2:34" ht="15" customHeight="1">
      <c r="B1288" s="46">
        <v>1276</v>
      </c>
      <c r="C1288" s="46" t="s">
        <v>100</v>
      </c>
      <c r="D1288" s="46" t="b">
        <f>COUNTIF(Events!$B$2:$B$171, C1288) &gt; 0</f>
        <v>1</v>
      </c>
      <c r="E1288" s="46" t="s">
        <v>169</v>
      </c>
      <c r="F1288" s="46" t="s">
        <v>262</v>
      </c>
      <c r="G1288" s="46" t="s">
        <v>272</v>
      </c>
      <c r="I1288" s="46" t="s">
        <v>315</v>
      </c>
      <c r="J1288" s="46" t="str">
        <f>IF(I1288="","",_xlfn.LET(_xlpm.x,VLOOKUP(I1288,'2026-01-09_taxon-match'!$A$2:$N$81,4,FALSE),IF(_xlpm.x=0,"",_xlpm.x)))</f>
        <v>Cnemidocarpa verrucosa</v>
      </c>
      <c r="L1288" s="46" t="str">
        <f>IF(I1288="","",_xlfn.LET(_xlpm.x,VLOOKUP(I1288,'2026-01-09_taxon-match'!$A$2:$N$81,3,FALSE),IF(_xlpm.x=0,"",_xlpm.x)))</f>
        <v>urn:lsid:marinespecies.org:taxname:173893</v>
      </c>
      <c r="M1288" s="46" t="str">
        <f>IF($I1288="","",_xlfn.LET(_xlpm.x,VLOOKUP($I1288,'2026-01-09_taxon-match'!$A$2:$N$81,5,FALSE),IF(_xlpm.x=0,"",_xlpm.x)))</f>
        <v>(Lesson, 1830)</v>
      </c>
      <c r="N1288" s="46" t="str">
        <f>IF($I1288="","",_xlfn.LET(_xlpm.x,VLOOKUP($I1288,'2026-01-09_taxon-match'!$A$2:$N$81,6,FALSE),IF(_xlpm.x=0,"",_xlpm.x)))</f>
        <v>Animalia</v>
      </c>
      <c r="O1288" s="46" t="str">
        <f>IF($I1288="","",_xlfn.LET(_xlpm.x,VLOOKUP($I1288,'2026-01-09_taxon-match'!$A$2:$N$81,7,FALSE),IF(_xlpm.x=0,"",_xlpm.x)))</f>
        <v>Chordata</v>
      </c>
      <c r="P1288" s="46" t="str">
        <f>IF($I1288="","",_xlfn.LET(_xlpm.x,VLOOKUP($I1288,'2026-01-09_taxon-match'!$A$2:$N$81,8,FALSE),IF(_xlpm.x=0,"",_xlpm.x)))</f>
        <v>Ascidiacea</v>
      </c>
      <c r="Q1288" s="46" t="str">
        <f>IF($I1288="","",_xlfn.LET(_xlpm.x,VLOOKUP($I1288,'2026-01-09_taxon-match'!$A$2:$N$81,9,FALSE),IF(_xlpm.x=0,"",_xlpm.x)))</f>
        <v>Stolidobranchia</v>
      </c>
      <c r="R1288" s="46" t="str">
        <f>IF($I1288="","",_xlfn.LET(_xlpm.x,VLOOKUP($I1288,'2026-01-09_taxon-match'!$A$2:$N$81,10,FALSE),IF(_xlpm.x=0,"",_xlpm.x)))</f>
        <v>Styelidae</v>
      </c>
      <c r="S1288" s="46" t="str">
        <f>IF($I1288="","",_xlfn.LET(_xlpm.x,VLOOKUP($I1288,'2026-01-09_taxon-match'!$A$2:$N$81,11,FALSE),IF(_xlpm.x=0,"",_xlpm.x)))</f>
        <v>Cnemidocarpa</v>
      </c>
      <c r="T1288" s="46" t="str">
        <f>IF($I1288="","",_xlfn.LET(_xlpm.x,VLOOKUP($I1288,'2026-01-09_taxon-match'!$A$2:$N$81,13,FALSE),IF(_xlpm.x=0,"",_xlpm.x)))</f>
        <v>verrucosa</v>
      </c>
      <c r="U1288" s="46">
        <v>1</v>
      </c>
      <c r="V1288" s="46" t="s">
        <v>58</v>
      </c>
      <c r="W1288" s="46" t="s">
        <v>28</v>
      </c>
      <c r="Y1288" s="46" t="str">
        <f>IF(V1288="","",_xlfn.LET(_xlpm.x,VLOOKUP(V1288,'Drop-down_menus'!$D$2:$E$13,2,FALSE),IF(_xlpm.x=0,"",_xlpm.x)))</f>
        <v>https://orcid.org/0000-0002-9708-1761</v>
      </c>
      <c r="Z1288" s="46" t="str">
        <f>IF(W1288="","",_xlfn.LET(_xlpm.x,VLOOKUP(W1288,'Drop-down_menus'!$D$2:$E$13,2,FALSE),IF(_xlpm.x=0,"",_xlpm.x)))</f>
        <v>https://orcid.org/0000-0002-9037-7623</v>
      </c>
      <c r="AA1288" s="46" t="str">
        <f>IF(X1288="","",_xlfn.LET(_xlpm.x,VLOOKUP(X1288,'Drop-down_menus'!$D$2:$E$13,2,FALSE),IF(_xlpm.x=0,"",_xlpm.x)))</f>
        <v/>
      </c>
      <c r="AB1288" s="14" t="s">
        <v>263</v>
      </c>
      <c r="AC1288" s="14" t="s">
        <v>508</v>
      </c>
      <c r="AE1288" s="46" t="s">
        <v>28</v>
      </c>
      <c r="AF1288" s="46" t="s">
        <v>42</v>
      </c>
      <c r="AG1288" s="46" t="str">
        <f>IF(AE1288="","",_xlfn.LET(_xlpm.x,VLOOKUP(AE1288,'Drop-down_menus'!$D$2:$E$13,2,FALSE),IF(_xlpm.x=0,"",_xlpm.x)))</f>
        <v>https://orcid.org/0000-0002-9037-7623</v>
      </c>
      <c r="AH1288" s="46" t="str">
        <f>IF(AF1288="","",_xlfn.LET(_xlpm.x,VLOOKUP(AF1288,'Drop-down_menus'!$D$2:$E$13,2,FALSE),IF(_xlpm.x=0,"",_xlpm.x)))</f>
        <v/>
      </c>
    </row>
    <row r="1289" spans="2:34" ht="15" customHeight="1">
      <c r="B1289" s="46">
        <v>1277</v>
      </c>
      <c r="C1289" s="46" t="s">
        <v>100</v>
      </c>
      <c r="D1289" s="46" t="b">
        <f>COUNTIF(Events!$B$2:$B$171, C1289) &gt; 0</f>
        <v>1</v>
      </c>
      <c r="E1289" s="46" t="s">
        <v>169</v>
      </c>
      <c r="F1289" s="46" t="s">
        <v>262</v>
      </c>
      <c r="G1289" s="46" t="s">
        <v>272</v>
      </c>
      <c r="I1289" s="46" t="s">
        <v>315</v>
      </c>
      <c r="J1289" s="46" t="str">
        <f>IF(I1289="","",_xlfn.LET(_xlpm.x,VLOOKUP(I1289,'2026-01-09_taxon-match'!$A$2:$N$81,4,FALSE),IF(_xlpm.x=0,"",_xlpm.x)))</f>
        <v>Cnemidocarpa verrucosa</v>
      </c>
      <c r="L1289" s="46" t="str">
        <f>IF(I1289="","",_xlfn.LET(_xlpm.x,VLOOKUP(I1289,'2026-01-09_taxon-match'!$A$2:$N$81,3,FALSE),IF(_xlpm.x=0,"",_xlpm.x)))</f>
        <v>urn:lsid:marinespecies.org:taxname:173893</v>
      </c>
      <c r="M1289" s="46" t="str">
        <f>IF($I1289="","",_xlfn.LET(_xlpm.x,VLOOKUP($I1289,'2026-01-09_taxon-match'!$A$2:$N$81,5,FALSE),IF(_xlpm.x=0,"",_xlpm.x)))</f>
        <v>(Lesson, 1830)</v>
      </c>
      <c r="N1289" s="46" t="str">
        <f>IF($I1289="","",_xlfn.LET(_xlpm.x,VLOOKUP($I1289,'2026-01-09_taxon-match'!$A$2:$N$81,6,FALSE),IF(_xlpm.x=0,"",_xlpm.x)))</f>
        <v>Animalia</v>
      </c>
      <c r="O1289" s="46" t="str">
        <f>IF($I1289="","",_xlfn.LET(_xlpm.x,VLOOKUP($I1289,'2026-01-09_taxon-match'!$A$2:$N$81,7,FALSE),IF(_xlpm.x=0,"",_xlpm.x)))</f>
        <v>Chordata</v>
      </c>
      <c r="P1289" s="46" t="str">
        <f>IF($I1289="","",_xlfn.LET(_xlpm.x,VLOOKUP($I1289,'2026-01-09_taxon-match'!$A$2:$N$81,8,FALSE),IF(_xlpm.x=0,"",_xlpm.x)))</f>
        <v>Ascidiacea</v>
      </c>
      <c r="Q1289" s="46" t="str">
        <f>IF($I1289="","",_xlfn.LET(_xlpm.x,VLOOKUP($I1289,'2026-01-09_taxon-match'!$A$2:$N$81,9,FALSE),IF(_xlpm.x=0,"",_xlpm.x)))</f>
        <v>Stolidobranchia</v>
      </c>
      <c r="R1289" s="46" t="str">
        <f>IF($I1289="","",_xlfn.LET(_xlpm.x,VLOOKUP($I1289,'2026-01-09_taxon-match'!$A$2:$N$81,10,FALSE),IF(_xlpm.x=0,"",_xlpm.x)))</f>
        <v>Styelidae</v>
      </c>
      <c r="S1289" s="46" t="str">
        <f>IF($I1289="","",_xlfn.LET(_xlpm.x,VLOOKUP($I1289,'2026-01-09_taxon-match'!$A$2:$N$81,11,FALSE),IF(_xlpm.x=0,"",_xlpm.x)))</f>
        <v>Cnemidocarpa</v>
      </c>
      <c r="T1289" s="46" t="str">
        <f>IF($I1289="","",_xlfn.LET(_xlpm.x,VLOOKUP($I1289,'2026-01-09_taxon-match'!$A$2:$N$81,13,FALSE),IF(_xlpm.x=0,"",_xlpm.x)))</f>
        <v>verrucosa</v>
      </c>
      <c r="U1289" s="46">
        <v>1</v>
      </c>
      <c r="V1289" s="46" t="s">
        <v>58</v>
      </c>
      <c r="W1289" s="46" t="s">
        <v>28</v>
      </c>
      <c r="Y1289" s="46" t="str">
        <f>IF(V1289="","",_xlfn.LET(_xlpm.x,VLOOKUP(V1289,'Drop-down_menus'!$D$2:$E$13,2,FALSE),IF(_xlpm.x=0,"",_xlpm.x)))</f>
        <v>https://orcid.org/0000-0002-9708-1761</v>
      </c>
      <c r="Z1289" s="46" t="str">
        <f>IF(W1289="","",_xlfn.LET(_xlpm.x,VLOOKUP(W1289,'Drop-down_menus'!$D$2:$E$13,2,FALSE),IF(_xlpm.x=0,"",_xlpm.x)))</f>
        <v>https://orcid.org/0000-0002-9037-7623</v>
      </c>
      <c r="AA1289" s="46" t="str">
        <f>IF(X1289="","",_xlfn.LET(_xlpm.x,VLOOKUP(X1289,'Drop-down_menus'!$D$2:$E$13,2,FALSE),IF(_xlpm.x=0,"",_xlpm.x)))</f>
        <v/>
      </c>
      <c r="AB1289" s="14" t="s">
        <v>263</v>
      </c>
      <c r="AC1289" s="14" t="s">
        <v>508</v>
      </c>
      <c r="AE1289" s="46" t="s">
        <v>28</v>
      </c>
      <c r="AF1289" s="46" t="s">
        <v>42</v>
      </c>
      <c r="AG1289" s="46" t="str">
        <f>IF(AE1289="","",_xlfn.LET(_xlpm.x,VLOOKUP(AE1289,'Drop-down_menus'!$D$2:$E$13,2,FALSE),IF(_xlpm.x=0,"",_xlpm.x)))</f>
        <v>https://orcid.org/0000-0002-9037-7623</v>
      </c>
      <c r="AH1289" s="46" t="str">
        <f>IF(AF1289="","",_xlfn.LET(_xlpm.x,VLOOKUP(AF1289,'Drop-down_menus'!$D$2:$E$13,2,FALSE),IF(_xlpm.x=0,"",_xlpm.x)))</f>
        <v/>
      </c>
    </row>
    <row r="1290" spans="2:34" ht="15" customHeight="1">
      <c r="B1290" s="46">
        <v>1278</v>
      </c>
      <c r="C1290" s="46" t="s">
        <v>100</v>
      </c>
      <c r="D1290" s="46" t="b">
        <f>COUNTIF(Events!$B$2:$B$171, C1290) &gt; 0</f>
        <v>1</v>
      </c>
      <c r="E1290" s="46" t="s">
        <v>169</v>
      </c>
      <c r="F1290" s="46" t="s">
        <v>262</v>
      </c>
      <c r="G1290" s="46" t="s">
        <v>272</v>
      </c>
      <c r="I1290" s="46" t="s">
        <v>315</v>
      </c>
      <c r="J1290" s="46" t="str">
        <f>IF(I1290="","",_xlfn.LET(_xlpm.x,VLOOKUP(I1290,'2026-01-09_taxon-match'!$A$2:$N$81,4,FALSE),IF(_xlpm.x=0,"",_xlpm.x)))</f>
        <v>Cnemidocarpa verrucosa</v>
      </c>
      <c r="L1290" s="46" t="str">
        <f>IF(I1290="","",_xlfn.LET(_xlpm.x,VLOOKUP(I1290,'2026-01-09_taxon-match'!$A$2:$N$81,3,FALSE),IF(_xlpm.x=0,"",_xlpm.x)))</f>
        <v>urn:lsid:marinespecies.org:taxname:173893</v>
      </c>
      <c r="M1290" s="46" t="str">
        <f>IF($I1290="","",_xlfn.LET(_xlpm.x,VLOOKUP($I1290,'2026-01-09_taxon-match'!$A$2:$N$81,5,FALSE),IF(_xlpm.x=0,"",_xlpm.x)))</f>
        <v>(Lesson, 1830)</v>
      </c>
      <c r="N1290" s="46" t="str">
        <f>IF($I1290="","",_xlfn.LET(_xlpm.x,VLOOKUP($I1290,'2026-01-09_taxon-match'!$A$2:$N$81,6,FALSE),IF(_xlpm.x=0,"",_xlpm.x)))</f>
        <v>Animalia</v>
      </c>
      <c r="O1290" s="46" t="str">
        <f>IF($I1290="","",_xlfn.LET(_xlpm.x,VLOOKUP($I1290,'2026-01-09_taxon-match'!$A$2:$N$81,7,FALSE),IF(_xlpm.x=0,"",_xlpm.x)))</f>
        <v>Chordata</v>
      </c>
      <c r="P1290" s="46" t="str">
        <f>IF($I1290="","",_xlfn.LET(_xlpm.x,VLOOKUP($I1290,'2026-01-09_taxon-match'!$A$2:$N$81,8,FALSE),IF(_xlpm.x=0,"",_xlpm.x)))</f>
        <v>Ascidiacea</v>
      </c>
      <c r="Q1290" s="46" t="str">
        <f>IF($I1290="","",_xlfn.LET(_xlpm.x,VLOOKUP($I1290,'2026-01-09_taxon-match'!$A$2:$N$81,9,FALSE),IF(_xlpm.x=0,"",_xlpm.x)))</f>
        <v>Stolidobranchia</v>
      </c>
      <c r="R1290" s="46" t="str">
        <f>IF($I1290="","",_xlfn.LET(_xlpm.x,VLOOKUP($I1290,'2026-01-09_taxon-match'!$A$2:$N$81,10,FALSE),IF(_xlpm.x=0,"",_xlpm.x)))</f>
        <v>Styelidae</v>
      </c>
      <c r="S1290" s="46" t="str">
        <f>IF($I1290="","",_xlfn.LET(_xlpm.x,VLOOKUP($I1290,'2026-01-09_taxon-match'!$A$2:$N$81,11,FALSE),IF(_xlpm.x=0,"",_xlpm.x)))</f>
        <v>Cnemidocarpa</v>
      </c>
      <c r="T1290" s="46" t="str">
        <f>IF($I1290="","",_xlfn.LET(_xlpm.x,VLOOKUP($I1290,'2026-01-09_taxon-match'!$A$2:$N$81,13,FALSE),IF(_xlpm.x=0,"",_xlpm.x)))</f>
        <v>verrucosa</v>
      </c>
      <c r="U1290" s="46">
        <v>1</v>
      </c>
      <c r="V1290" s="46" t="s">
        <v>58</v>
      </c>
      <c r="W1290" s="46" t="s">
        <v>28</v>
      </c>
      <c r="Y1290" s="46" t="str">
        <f>IF(V1290="","",_xlfn.LET(_xlpm.x,VLOOKUP(V1290,'Drop-down_menus'!$D$2:$E$13,2,FALSE),IF(_xlpm.x=0,"",_xlpm.x)))</f>
        <v>https://orcid.org/0000-0002-9708-1761</v>
      </c>
      <c r="Z1290" s="46" t="str">
        <f>IF(W1290="","",_xlfn.LET(_xlpm.x,VLOOKUP(W1290,'Drop-down_menus'!$D$2:$E$13,2,FALSE),IF(_xlpm.x=0,"",_xlpm.x)))</f>
        <v>https://orcid.org/0000-0002-9037-7623</v>
      </c>
      <c r="AA1290" s="46" t="str">
        <f>IF(X1290="","",_xlfn.LET(_xlpm.x,VLOOKUP(X1290,'Drop-down_menus'!$D$2:$E$13,2,FALSE),IF(_xlpm.x=0,"",_xlpm.x)))</f>
        <v/>
      </c>
      <c r="AB1290" s="14" t="s">
        <v>263</v>
      </c>
      <c r="AC1290" s="14" t="s">
        <v>508</v>
      </c>
      <c r="AE1290" s="46" t="s">
        <v>28</v>
      </c>
      <c r="AF1290" s="46" t="s">
        <v>42</v>
      </c>
      <c r="AG1290" s="46" t="str">
        <f>IF(AE1290="","",_xlfn.LET(_xlpm.x,VLOOKUP(AE1290,'Drop-down_menus'!$D$2:$E$13,2,FALSE),IF(_xlpm.x=0,"",_xlpm.x)))</f>
        <v>https://orcid.org/0000-0002-9037-7623</v>
      </c>
      <c r="AH1290" s="46" t="str">
        <f>IF(AF1290="","",_xlfn.LET(_xlpm.x,VLOOKUP(AF1290,'Drop-down_menus'!$D$2:$E$13,2,FALSE),IF(_xlpm.x=0,"",_xlpm.x)))</f>
        <v/>
      </c>
    </row>
    <row r="1291" spans="2:34" ht="15" customHeight="1">
      <c r="B1291" s="46">
        <v>1279</v>
      </c>
      <c r="C1291" s="46" t="s">
        <v>100</v>
      </c>
      <c r="D1291" s="46" t="b">
        <f>COUNTIF(Events!$B$2:$B$171, C1291) &gt; 0</f>
        <v>1</v>
      </c>
      <c r="E1291" s="46" t="s">
        <v>169</v>
      </c>
      <c r="F1291" s="46" t="s">
        <v>262</v>
      </c>
      <c r="G1291" s="46" t="s">
        <v>272</v>
      </c>
      <c r="I1291" s="46" t="s">
        <v>315</v>
      </c>
      <c r="J1291" s="46" t="str">
        <f>IF(I1291="","",_xlfn.LET(_xlpm.x,VLOOKUP(I1291,'2026-01-09_taxon-match'!$A$2:$N$81,4,FALSE),IF(_xlpm.x=0,"",_xlpm.x)))</f>
        <v>Cnemidocarpa verrucosa</v>
      </c>
      <c r="L1291" s="46" t="str">
        <f>IF(I1291="","",_xlfn.LET(_xlpm.x,VLOOKUP(I1291,'2026-01-09_taxon-match'!$A$2:$N$81,3,FALSE),IF(_xlpm.x=0,"",_xlpm.x)))</f>
        <v>urn:lsid:marinespecies.org:taxname:173893</v>
      </c>
      <c r="M1291" s="46" t="str">
        <f>IF($I1291="","",_xlfn.LET(_xlpm.x,VLOOKUP($I1291,'2026-01-09_taxon-match'!$A$2:$N$81,5,FALSE),IF(_xlpm.x=0,"",_xlpm.x)))</f>
        <v>(Lesson, 1830)</v>
      </c>
      <c r="N1291" s="46" t="str">
        <f>IF($I1291="","",_xlfn.LET(_xlpm.x,VLOOKUP($I1291,'2026-01-09_taxon-match'!$A$2:$N$81,6,FALSE),IF(_xlpm.x=0,"",_xlpm.x)))</f>
        <v>Animalia</v>
      </c>
      <c r="O1291" s="46" t="str">
        <f>IF($I1291="","",_xlfn.LET(_xlpm.x,VLOOKUP($I1291,'2026-01-09_taxon-match'!$A$2:$N$81,7,FALSE),IF(_xlpm.x=0,"",_xlpm.x)))</f>
        <v>Chordata</v>
      </c>
      <c r="P1291" s="46" t="str">
        <f>IF($I1291="","",_xlfn.LET(_xlpm.x,VLOOKUP($I1291,'2026-01-09_taxon-match'!$A$2:$N$81,8,FALSE),IF(_xlpm.x=0,"",_xlpm.x)))</f>
        <v>Ascidiacea</v>
      </c>
      <c r="Q1291" s="46" t="str">
        <f>IF($I1291="","",_xlfn.LET(_xlpm.x,VLOOKUP($I1291,'2026-01-09_taxon-match'!$A$2:$N$81,9,FALSE),IF(_xlpm.x=0,"",_xlpm.x)))</f>
        <v>Stolidobranchia</v>
      </c>
      <c r="R1291" s="46" t="str">
        <f>IF($I1291="","",_xlfn.LET(_xlpm.x,VLOOKUP($I1291,'2026-01-09_taxon-match'!$A$2:$N$81,10,FALSE),IF(_xlpm.x=0,"",_xlpm.x)))</f>
        <v>Styelidae</v>
      </c>
      <c r="S1291" s="46" t="str">
        <f>IF($I1291="","",_xlfn.LET(_xlpm.x,VLOOKUP($I1291,'2026-01-09_taxon-match'!$A$2:$N$81,11,FALSE),IF(_xlpm.x=0,"",_xlpm.x)))</f>
        <v>Cnemidocarpa</v>
      </c>
      <c r="T1291" s="46" t="str">
        <f>IF($I1291="","",_xlfn.LET(_xlpm.x,VLOOKUP($I1291,'2026-01-09_taxon-match'!$A$2:$N$81,13,FALSE),IF(_xlpm.x=0,"",_xlpm.x)))</f>
        <v>verrucosa</v>
      </c>
      <c r="U1291" s="46">
        <v>1</v>
      </c>
      <c r="V1291" s="46" t="s">
        <v>58</v>
      </c>
      <c r="W1291" s="46" t="s">
        <v>28</v>
      </c>
      <c r="Y1291" s="46" t="str">
        <f>IF(V1291="","",_xlfn.LET(_xlpm.x,VLOOKUP(V1291,'Drop-down_menus'!$D$2:$E$13,2,FALSE),IF(_xlpm.x=0,"",_xlpm.x)))</f>
        <v>https://orcid.org/0000-0002-9708-1761</v>
      </c>
      <c r="Z1291" s="46" t="str">
        <f>IF(W1291="","",_xlfn.LET(_xlpm.x,VLOOKUP(W1291,'Drop-down_menus'!$D$2:$E$13,2,FALSE),IF(_xlpm.x=0,"",_xlpm.x)))</f>
        <v>https://orcid.org/0000-0002-9037-7623</v>
      </c>
      <c r="AA1291" s="46" t="str">
        <f>IF(X1291="","",_xlfn.LET(_xlpm.x,VLOOKUP(X1291,'Drop-down_menus'!$D$2:$E$13,2,FALSE),IF(_xlpm.x=0,"",_xlpm.x)))</f>
        <v/>
      </c>
      <c r="AB1291" s="14" t="s">
        <v>263</v>
      </c>
      <c r="AC1291" s="14" t="s">
        <v>508</v>
      </c>
      <c r="AE1291" s="46" t="s">
        <v>28</v>
      </c>
      <c r="AF1291" s="46" t="s">
        <v>42</v>
      </c>
      <c r="AG1291" s="46" t="str">
        <f>IF(AE1291="","",_xlfn.LET(_xlpm.x,VLOOKUP(AE1291,'Drop-down_menus'!$D$2:$E$13,2,FALSE),IF(_xlpm.x=0,"",_xlpm.x)))</f>
        <v>https://orcid.org/0000-0002-9037-7623</v>
      </c>
      <c r="AH1291" s="46" t="str">
        <f>IF(AF1291="","",_xlfn.LET(_xlpm.x,VLOOKUP(AF1291,'Drop-down_menus'!$D$2:$E$13,2,FALSE),IF(_xlpm.x=0,"",_xlpm.x)))</f>
        <v/>
      </c>
    </row>
    <row r="1292" spans="2:34" ht="15" customHeight="1">
      <c r="B1292" s="46">
        <v>1280</v>
      </c>
      <c r="C1292" s="46" t="s">
        <v>100</v>
      </c>
      <c r="D1292" s="46" t="b">
        <f>COUNTIF(Events!$B$2:$B$171, C1292) &gt; 0</f>
        <v>1</v>
      </c>
      <c r="E1292" s="46" t="s">
        <v>169</v>
      </c>
      <c r="F1292" s="46" t="s">
        <v>262</v>
      </c>
      <c r="G1292" s="46" t="s">
        <v>272</v>
      </c>
      <c r="I1292" s="46" t="s">
        <v>315</v>
      </c>
      <c r="J1292" s="46" t="str">
        <f>IF(I1292="","",_xlfn.LET(_xlpm.x,VLOOKUP(I1292,'2026-01-09_taxon-match'!$A$2:$N$81,4,FALSE),IF(_xlpm.x=0,"",_xlpm.x)))</f>
        <v>Cnemidocarpa verrucosa</v>
      </c>
      <c r="L1292" s="46" t="str">
        <f>IF(I1292="","",_xlfn.LET(_xlpm.x,VLOOKUP(I1292,'2026-01-09_taxon-match'!$A$2:$N$81,3,FALSE),IF(_xlpm.x=0,"",_xlpm.x)))</f>
        <v>urn:lsid:marinespecies.org:taxname:173893</v>
      </c>
      <c r="M1292" s="46" t="str">
        <f>IF($I1292="","",_xlfn.LET(_xlpm.x,VLOOKUP($I1292,'2026-01-09_taxon-match'!$A$2:$N$81,5,FALSE),IF(_xlpm.x=0,"",_xlpm.x)))</f>
        <v>(Lesson, 1830)</v>
      </c>
      <c r="N1292" s="46" t="str">
        <f>IF($I1292="","",_xlfn.LET(_xlpm.x,VLOOKUP($I1292,'2026-01-09_taxon-match'!$A$2:$N$81,6,FALSE),IF(_xlpm.x=0,"",_xlpm.x)))</f>
        <v>Animalia</v>
      </c>
      <c r="O1292" s="46" t="str">
        <f>IF($I1292="","",_xlfn.LET(_xlpm.x,VLOOKUP($I1292,'2026-01-09_taxon-match'!$A$2:$N$81,7,FALSE),IF(_xlpm.x=0,"",_xlpm.x)))</f>
        <v>Chordata</v>
      </c>
      <c r="P1292" s="46" t="str">
        <f>IF($I1292="","",_xlfn.LET(_xlpm.x,VLOOKUP($I1292,'2026-01-09_taxon-match'!$A$2:$N$81,8,FALSE),IF(_xlpm.x=0,"",_xlpm.x)))</f>
        <v>Ascidiacea</v>
      </c>
      <c r="Q1292" s="46" t="str">
        <f>IF($I1292="","",_xlfn.LET(_xlpm.x,VLOOKUP($I1292,'2026-01-09_taxon-match'!$A$2:$N$81,9,FALSE),IF(_xlpm.x=0,"",_xlpm.x)))</f>
        <v>Stolidobranchia</v>
      </c>
      <c r="R1292" s="46" t="str">
        <f>IF($I1292="","",_xlfn.LET(_xlpm.x,VLOOKUP($I1292,'2026-01-09_taxon-match'!$A$2:$N$81,10,FALSE),IF(_xlpm.x=0,"",_xlpm.x)))</f>
        <v>Styelidae</v>
      </c>
      <c r="S1292" s="46" t="str">
        <f>IF($I1292="","",_xlfn.LET(_xlpm.x,VLOOKUP($I1292,'2026-01-09_taxon-match'!$A$2:$N$81,11,FALSE),IF(_xlpm.x=0,"",_xlpm.x)))</f>
        <v>Cnemidocarpa</v>
      </c>
      <c r="T1292" s="46" t="str">
        <f>IF($I1292="","",_xlfn.LET(_xlpm.x,VLOOKUP($I1292,'2026-01-09_taxon-match'!$A$2:$N$81,13,FALSE),IF(_xlpm.x=0,"",_xlpm.x)))</f>
        <v>verrucosa</v>
      </c>
      <c r="U1292" s="46">
        <v>1</v>
      </c>
      <c r="V1292" s="46" t="s">
        <v>58</v>
      </c>
      <c r="W1292" s="46" t="s">
        <v>28</v>
      </c>
      <c r="Y1292" s="46" t="str">
        <f>IF(V1292="","",_xlfn.LET(_xlpm.x,VLOOKUP(V1292,'Drop-down_menus'!$D$2:$E$13,2,FALSE),IF(_xlpm.x=0,"",_xlpm.x)))</f>
        <v>https://orcid.org/0000-0002-9708-1761</v>
      </c>
      <c r="Z1292" s="46" t="str">
        <f>IF(W1292="","",_xlfn.LET(_xlpm.x,VLOOKUP(W1292,'Drop-down_menus'!$D$2:$E$13,2,FALSE),IF(_xlpm.x=0,"",_xlpm.x)))</f>
        <v>https://orcid.org/0000-0002-9037-7623</v>
      </c>
      <c r="AA1292" s="46" t="str">
        <f>IF(X1292="","",_xlfn.LET(_xlpm.x,VLOOKUP(X1292,'Drop-down_menus'!$D$2:$E$13,2,FALSE),IF(_xlpm.x=0,"",_xlpm.x)))</f>
        <v/>
      </c>
      <c r="AB1292" s="14" t="s">
        <v>263</v>
      </c>
      <c r="AC1292" s="14" t="s">
        <v>508</v>
      </c>
      <c r="AE1292" s="46" t="s">
        <v>28</v>
      </c>
      <c r="AF1292" s="46" t="s">
        <v>42</v>
      </c>
      <c r="AG1292" s="46" t="str">
        <f>IF(AE1292="","",_xlfn.LET(_xlpm.x,VLOOKUP(AE1292,'Drop-down_menus'!$D$2:$E$13,2,FALSE),IF(_xlpm.x=0,"",_xlpm.x)))</f>
        <v>https://orcid.org/0000-0002-9037-7623</v>
      </c>
      <c r="AH1292" s="46" t="str">
        <f>IF(AF1292="","",_xlfn.LET(_xlpm.x,VLOOKUP(AF1292,'Drop-down_menus'!$D$2:$E$13,2,FALSE),IF(_xlpm.x=0,"",_xlpm.x)))</f>
        <v/>
      </c>
    </row>
    <row r="1293" spans="2:34" ht="15" customHeight="1">
      <c r="B1293" s="46">
        <v>1281</v>
      </c>
      <c r="C1293" s="46" t="s">
        <v>100</v>
      </c>
      <c r="D1293" s="46" t="b">
        <f>COUNTIF(Events!$B$2:$B$171, C1293) &gt; 0</f>
        <v>1</v>
      </c>
      <c r="E1293" s="46" t="s">
        <v>169</v>
      </c>
      <c r="F1293" s="46" t="s">
        <v>262</v>
      </c>
      <c r="G1293" s="46" t="s">
        <v>272</v>
      </c>
      <c r="I1293" s="46" t="s">
        <v>315</v>
      </c>
      <c r="J1293" s="46" t="str">
        <f>IF(I1293="","",_xlfn.LET(_xlpm.x,VLOOKUP(I1293,'2026-01-09_taxon-match'!$A$2:$N$81,4,FALSE),IF(_xlpm.x=0,"",_xlpm.x)))</f>
        <v>Cnemidocarpa verrucosa</v>
      </c>
      <c r="L1293" s="46" t="str">
        <f>IF(I1293="","",_xlfn.LET(_xlpm.x,VLOOKUP(I1293,'2026-01-09_taxon-match'!$A$2:$N$81,3,FALSE),IF(_xlpm.x=0,"",_xlpm.x)))</f>
        <v>urn:lsid:marinespecies.org:taxname:173893</v>
      </c>
      <c r="M1293" s="46" t="str">
        <f>IF($I1293="","",_xlfn.LET(_xlpm.x,VLOOKUP($I1293,'2026-01-09_taxon-match'!$A$2:$N$81,5,FALSE),IF(_xlpm.x=0,"",_xlpm.x)))</f>
        <v>(Lesson, 1830)</v>
      </c>
      <c r="N1293" s="46" t="str">
        <f>IF($I1293="","",_xlfn.LET(_xlpm.x,VLOOKUP($I1293,'2026-01-09_taxon-match'!$A$2:$N$81,6,FALSE),IF(_xlpm.x=0,"",_xlpm.x)))</f>
        <v>Animalia</v>
      </c>
      <c r="O1293" s="46" t="str">
        <f>IF($I1293="","",_xlfn.LET(_xlpm.x,VLOOKUP($I1293,'2026-01-09_taxon-match'!$A$2:$N$81,7,FALSE),IF(_xlpm.x=0,"",_xlpm.x)))</f>
        <v>Chordata</v>
      </c>
      <c r="P1293" s="46" t="str">
        <f>IF($I1293="","",_xlfn.LET(_xlpm.x,VLOOKUP($I1293,'2026-01-09_taxon-match'!$A$2:$N$81,8,FALSE),IF(_xlpm.x=0,"",_xlpm.x)))</f>
        <v>Ascidiacea</v>
      </c>
      <c r="Q1293" s="46" t="str">
        <f>IF($I1293="","",_xlfn.LET(_xlpm.x,VLOOKUP($I1293,'2026-01-09_taxon-match'!$A$2:$N$81,9,FALSE),IF(_xlpm.x=0,"",_xlpm.x)))</f>
        <v>Stolidobranchia</v>
      </c>
      <c r="R1293" s="46" t="str">
        <f>IF($I1293="","",_xlfn.LET(_xlpm.x,VLOOKUP($I1293,'2026-01-09_taxon-match'!$A$2:$N$81,10,FALSE),IF(_xlpm.x=0,"",_xlpm.x)))</f>
        <v>Styelidae</v>
      </c>
      <c r="S1293" s="46" t="str">
        <f>IF($I1293="","",_xlfn.LET(_xlpm.x,VLOOKUP($I1293,'2026-01-09_taxon-match'!$A$2:$N$81,11,FALSE),IF(_xlpm.x=0,"",_xlpm.x)))</f>
        <v>Cnemidocarpa</v>
      </c>
      <c r="T1293" s="46" t="str">
        <f>IF($I1293="","",_xlfn.LET(_xlpm.x,VLOOKUP($I1293,'2026-01-09_taxon-match'!$A$2:$N$81,13,FALSE),IF(_xlpm.x=0,"",_xlpm.x)))</f>
        <v>verrucosa</v>
      </c>
      <c r="U1293" s="46">
        <v>1</v>
      </c>
      <c r="V1293" s="46" t="s">
        <v>58</v>
      </c>
      <c r="W1293" s="46" t="s">
        <v>28</v>
      </c>
      <c r="Y1293" s="46" t="str">
        <f>IF(V1293="","",_xlfn.LET(_xlpm.x,VLOOKUP(V1293,'Drop-down_menus'!$D$2:$E$13,2,FALSE),IF(_xlpm.x=0,"",_xlpm.x)))</f>
        <v>https://orcid.org/0000-0002-9708-1761</v>
      </c>
      <c r="Z1293" s="46" t="str">
        <f>IF(W1293="","",_xlfn.LET(_xlpm.x,VLOOKUP(W1293,'Drop-down_menus'!$D$2:$E$13,2,FALSE),IF(_xlpm.x=0,"",_xlpm.x)))</f>
        <v>https://orcid.org/0000-0002-9037-7623</v>
      </c>
      <c r="AA1293" s="46" t="str">
        <f>IF(X1293="","",_xlfn.LET(_xlpm.x,VLOOKUP(X1293,'Drop-down_menus'!$D$2:$E$13,2,FALSE),IF(_xlpm.x=0,"",_xlpm.x)))</f>
        <v/>
      </c>
      <c r="AB1293" s="14" t="s">
        <v>263</v>
      </c>
      <c r="AC1293" s="14" t="s">
        <v>508</v>
      </c>
      <c r="AE1293" s="46" t="s">
        <v>28</v>
      </c>
      <c r="AF1293" s="46" t="s">
        <v>42</v>
      </c>
      <c r="AG1293" s="46" t="str">
        <f>IF(AE1293="","",_xlfn.LET(_xlpm.x,VLOOKUP(AE1293,'Drop-down_menus'!$D$2:$E$13,2,FALSE),IF(_xlpm.x=0,"",_xlpm.x)))</f>
        <v>https://orcid.org/0000-0002-9037-7623</v>
      </c>
      <c r="AH1293" s="46" t="str">
        <f>IF(AF1293="","",_xlfn.LET(_xlpm.x,VLOOKUP(AF1293,'Drop-down_menus'!$D$2:$E$13,2,FALSE),IF(_xlpm.x=0,"",_xlpm.x)))</f>
        <v/>
      </c>
    </row>
    <row r="1294" spans="2:34" ht="15" customHeight="1">
      <c r="B1294">
        <v>1283</v>
      </c>
      <c r="C1294" t="s">
        <v>834</v>
      </c>
      <c r="D1294" s="46" t="b">
        <f>COUNTIF(Events!$B$2:$B$171, C1294) &gt; 0</f>
        <v>1</v>
      </c>
      <c r="E1294" s="2" t="s">
        <v>169</v>
      </c>
      <c r="G1294" s="46" t="s">
        <v>177</v>
      </c>
      <c r="I1294" s="46" t="s">
        <v>177</v>
      </c>
      <c r="J1294" s="46" t="str">
        <f>IF(I1294="","",_xlfn.LET(_xlpm.x,VLOOKUP(I1294,'2026-01-09_taxon-match'!$A$2:$N$81,4,FALSE),IF(_xlpm.x=0,"",_xlpm.x)))</f>
        <v>Sterechinus neumayeri</v>
      </c>
      <c r="L1294" s="46" t="str">
        <f>IF(I1294="","",_xlfn.LET(_xlpm.x,VLOOKUP(I1294,'2026-01-09_taxon-match'!$A$2:$N$81,3,FALSE),IF(_xlpm.x=0,"",_xlpm.x)))</f>
        <v>urn:lsid:marinespecies.org:taxname:160831</v>
      </c>
      <c r="M1294" s="46" t="str">
        <f>IF($I1294="","",_xlfn.LET(_xlpm.x,VLOOKUP($I1294,'2026-01-09_taxon-match'!$A$2:$N$81,5,FALSE),IF(_xlpm.x=0,"",_xlpm.x)))</f>
        <v>(Meissner, 1900)</v>
      </c>
      <c r="N1294" s="46" t="str">
        <f>IF($I1294="","",_xlfn.LET(_xlpm.x,VLOOKUP($I1294,'2026-01-09_taxon-match'!$A$2:$N$81,6,FALSE),IF(_xlpm.x=0,"",_xlpm.x)))</f>
        <v>Animalia</v>
      </c>
      <c r="O1294" s="46" t="str">
        <f>IF($I1294="","",_xlfn.LET(_xlpm.x,VLOOKUP($I1294,'2026-01-09_taxon-match'!$A$2:$N$81,7,FALSE),IF(_xlpm.x=0,"",_xlpm.x)))</f>
        <v>Echinodermata</v>
      </c>
      <c r="P1294" s="46" t="str">
        <f>IF($I1294="","",_xlfn.LET(_xlpm.x,VLOOKUP($I1294,'2026-01-09_taxon-match'!$A$2:$N$81,8,FALSE),IF(_xlpm.x=0,"",_xlpm.x)))</f>
        <v>Echinoidea</v>
      </c>
      <c r="Q1294" s="46" t="str">
        <f>IF($I1294="","",_xlfn.LET(_xlpm.x,VLOOKUP($I1294,'2026-01-09_taxon-match'!$A$2:$N$81,9,FALSE),IF(_xlpm.x=0,"",_xlpm.x)))</f>
        <v>Camarodonta</v>
      </c>
      <c r="R1294" s="46" t="str">
        <f>IF($I1294="","",_xlfn.LET(_xlpm.x,VLOOKUP($I1294,'2026-01-09_taxon-match'!$A$2:$N$81,10,FALSE),IF(_xlpm.x=0,"",_xlpm.x)))</f>
        <v>Echinidae</v>
      </c>
      <c r="S1294" s="46" t="str">
        <f>IF($I1294="","",_xlfn.LET(_xlpm.x,VLOOKUP($I1294,'2026-01-09_taxon-match'!$A$2:$N$81,11,FALSE),IF(_xlpm.x=0,"",_xlpm.x)))</f>
        <v>Sterechinus</v>
      </c>
      <c r="T1294" s="46" t="str">
        <f>IF($I1294="","",_xlfn.LET(_xlpm.x,VLOOKUP($I1294,'2026-01-09_taxon-match'!$A$2:$N$81,13,FALSE),IF(_xlpm.x=0,"",_xlpm.x)))</f>
        <v>neumayeri</v>
      </c>
      <c r="V1294" s="46" t="s">
        <v>43</v>
      </c>
      <c r="W1294" s="46" t="s">
        <v>28</v>
      </c>
      <c r="X1294" s="46" t="s">
        <v>32</v>
      </c>
      <c r="Y1294" s="46" t="str">
        <f>IF(V1294="","",_xlfn.LET(_xlpm.x,VLOOKUP(V1294,'Drop-down_menus'!$D$2:$E$13,2,FALSE),IF(_xlpm.x=0,"",_xlpm.x)))</f>
        <v>https://orcid.org/0000-0002-0981-7442</v>
      </c>
      <c r="Z1294" s="46" t="str">
        <f>IF(W1294="","",_xlfn.LET(_xlpm.x,VLOOKUP(W1294,'Drop-down_menus'!$D$2:$E$13,2,FALSE),IF(_xlpm.x=0,"",_xlpm.x)))</f>
        <v>https://orcid.org/0000-0002-9037-7623</v>
      </c>
      <c r="AA1294" s="46" t="str">
        <f>IF(X1294="","",_xlfn.LET(_xlpm.x,VLOOKUP(X1294,'Drop-down_menus'!$D$2:$E$13,2,FALSE),IF(_xlpm.x=0,"",_xlpm.x)))</f>
        <v>https://orcid.org/0000-0001-5748-602X</v>
      </c>
    </row>
    <row r="1295" spans="2:34" ht="15" customHeight="1">
      <c r="B1295">
        <v>1284</v>
      </c>
      <c r="C1295" t="s">
        <v>834</v>
      </c>
      <c r="D1295" s="46" t="b">
        <f>COUNTIF(Events!$B$2:$B$171, C1295) &gt; 0</f>
        <v>1</v>
      </c>
      <c r="E1295" s="2" t="s">
        <v>169</v>
      </c>
      <c r="G1295" s="46" t="s">
        <v>177</v>
      </c>
      <c r="I1295" s="46" t="s">
        <v>177</v>
      </c>
      <c r="J1295" s="46" t="str">
        <f>IF(I1295="","",_xlfn.LET(_xlpm.x,VLOOKUP(I1295,'2026-01-09_taxon-match'!$A$2:$N$81,4,FALSE),IF(_xlpm.x=0,"",_xlpm.x)))</f>
        <v>Sterechinus neumayeri</v>
      </c>
      <c r="L1295" s="46" t="str">
        <f>IF(I1295="","",_xlfn.LET(_xlpm.x,VLOOKUP(I1295,'2026-01-09_taxon-match'!$A$2:$N$81,3,FALSE),IF(_xlpm.x=0,"",_xlpm.x)))</f>
        <v>urn:lsid:marinespecies.org:taxname:160831</v>
      </c>
      <c r="M1295" s="46" t="str">
        <f>IF($I1295="","",_xlfn.LET(_xlpm.x,VLOOKUP($I1295,'2026-01-09_taxon-match'!$A$2:$N$81,5,FALSE),IF(_xlpm.x=0,"",_xlpm.x)))</f>
        <v>(Meissner, 1900)</v>
      </c>
      <c r="N1295" s="46" t="str">
        <f>IF($I1295="","",_xlfn.LET(_xlpm.x,VLOOKUP($I1295,'2026-01-09_taxon-match'!$A$2:$N$81,6,FALSE),IF(_xlpm.x=0,"",_xlpm.x)))</f>
        <v>Animalia</v>
      </c>
      <c r="O1295" s="46" t="str">
        <f>IF($I1295="","",_xlfn.LET(_xlpm.x,VLOOKUP($I1295,'2026-01-09_taxon-match'!$A$2:$N$81,7,FALSE),IF(_xlpm.x=0,"",_xlpm.x)))</f>
        <v>Echinodermata</v>
      </c>
      <c r="P1295" s="46" t="str">
        <f>IF($I1295="","",_xlfn.LET(_xlpm.x,VLOOKUP($I1295,'2026-01-09_taxon-match'!$A$2:$N$81,8,FALSE),IF(_xlpm.x=0,"",_xlpm.x)))</f>
        <v>Echinoidea</v>
      </c>
      <c r="Q1295" s="46" t="str">
        <f>IF($I1295="","",_xlfn.LET(_xlpm.x,VLOOKUP($I1295,'2026-01-09_taxon-match'!$A$2:$N$81,9,FALSE),IF(_xlpm.x=0,"",_xlpm.x)))</f>
        <v>Camarodonta</v>
      </c>
      <c r="R1295" s="46" t="str">
        <f>IF($I1295="","",_xlfn.LET(_xlpm.x,VLOOKUP($I1295,'2026-01-09_taxon-match'!$A$2:$N$81,10,FALSE),IF(_xlpm.x=0,"",_xlpm.x)))</f>
        <v>Echinidae</v>
      </c>
      <c r="S1295" s="46" t="str">
        <f>IF($I1295="","",_xlfn.LET(_xlpm.x,VLOOKUP($I1295,'2026-01-09_taxon-match'!$A$2:$N$81,11,FALSE),IF(_xlpm.x=0,"",_xlpm.x)))</f>
        <v>Sterechinus</v>
      </c>
      <c r="T1295" s="46" t="str">
        <f>IF($I1295="","",_xlfn.LET(_xlpm.x,VLOOKUP($I1295,'2026-01-09_taxon-match'!$A$2:$N$81,13,FALSE),IF(_xlpm.x=0,"",_xlpm.x)))</f>
        <v>neumayeri</v>
      </c>
      <c r="V1295" s="46" t="s">
        <v>43</v>
      </c>
      <c r="W1295" s="46" t="s">
        <v>28</v>
      </c>
      <c r="X1295" s="46" t="s">
        <v>32</v>
      </c>
      <c r="Y1295" s="46" t="str">
        <f>IF(V1295="","",_xlfn.LET(_xlpm.x,VLOOKUP(V1295,'Drop-down_menus'!$D$2:$E$13,2,FALSE),IF(_xlpm.x=0,"",_xlpm.x)))</f>
        <v>https://orcid.org/0000-0002-0981-7442</v>
      </c>
      <c r="Z1295" s="46" t="str">
        <f>IF(W1295="","",_xlfn.LET(_xlpm.x,VLOOKUP(W1295,'Drop-down_menus'!$D$2:$E$13,2,FALSE),IF(_xlpm.x=0,"",_xlpm.x)))</f>
        <v>https://orcid.org/0000-0002-9037-7623</v>
      </c>
      <c r="AA1295" s="46" t="str">
        <f>IF(X1295="","",_xlfn.LET(_xlpm.x,VLOOKUP(X1295,'Drop-down_menus'!$D$2:$E$13,2,FALSE),IF(_xlpm.x=0,"",_xlpm.x)))</f>
        <v>https://orcid.org/0000-0001-5748-602X</v>
      </c>
    </row>
    <row r="1296" spans="2:34" ht="15" customHeight="1">
      <c r="B1296">
        <v>1285</v>
      </c>
      <c r="C1296" t="s">
        <v>834</v>
      </c>
      <c r="D1296" s="46" t="b">
        <f>COUNTIF(Events!$B$2:$B$171, C1296) &gt; 0</f>
        <v>1</v>
      </c>
      <c r="E1296" s="2" t="s">
        <v>169</v>
      </c>
      <c r="G1296" s="46" t="s">
        <v>177</v>
      </c>
      <c r="I1296" s="46" t="s">
        <v>177</v>
      </c>
      <c r="J1296" s="46" t="str">
        <f>IF(I1296="","",_xlfn.LET(_xlpm.x,VLOOKUP(I1296,'2026-01-09_taxon-match'!$A$2:$N$81,4,FALSE),IF(_xlpm.x=0,"",_xlpm.x)))</f>
        <v>Sterechinus neumayeri</v>
      </c>
      <c r="L1296" s="46" t="str">
        <f>IF(I1296="","",_xlfn.LET(_xlpm.x,VLOOKUP(I1296,'2026-01-09_taxon-match'!$A$2:$N$81,3,FALSE),IF(_xlpm.x=0,"",_xlpm.x)))</f>
        <v>urn:lsid:marinespecies.org:taxname:160831</v>
      </c>
      <c r="M1296" s="46" t="str">
        <f>IF($I1296="","",_xlfn.LET(_xlpm.x,VLOOKUP($I1296,'2026-01-09_taxon-match'!$A$2:$N$81,5,FALSE),IF(_xlpm.x=0,"",_xlpm.x)))</f>
        <v>(Meissner, 1900)</v>
      </c>
      <c r="N1296" s="46" t="str">
        <f>IF($I1296="","",_xlfn.LET(_xlpm.x,VLOOKUP($I1296,'2026-01-09_taxon-match'!$A$2:$N$81,6,FALSE),IF(_xlpm.x=0,"",_xlpm.x)))</f>
        <v>Animalia</v>
      </c>
      <c r="O1296" s="46" t="str">
        <f>IF($I1296="","",_xlfn.LET(_xlpm.x,VLOOKUP($I1296,'2026-01-09_taxon-match'!$A$2:$N$81,7,FALSE),IF(_xlpm.x=0,"",_xlpm.x)))</f>
        <v>Echinodermata</v>
      </c>
      <c r="P1296" s="46" t="str">
        <f>IF($I1296="","",_xlfn.LET(_xlpm.x,VLOOKUP($I1296,'2026-01-09_taxon-match'!$A$2:$N$81,8,FALSE),IF(_xlpm.x=0,"",_xlpm.x)))</f>
        <v>Echinoidea</v>
      </c>
      <c r="Q1296" s="46" t="str">
        <f>IF($I1296="","",_xlfn.LET(_xlpm.x,VLOOKUP($I1296,'2026-01-09_taxon-match'!$A$2:$N$81,9,FALSE),IF(_xlpm.x=0,"",_xlpm.x)))</f>
        <v>Camarodonta</v>
      </c>
      <c r="R1296" s="46" t="str">
        <f>IF($I1296="","",_xlfn.LET(_xlpm.x,VLOOKUP($I1296,'2026-01-09_taxon-match'!$A$2:$N$81,10,FALSE),IF(_xlpm.x=0,"",_xlpm.x)))</f>
        <v>Echinidae</v>
      </c>
      <c r="S1296" s="46" t="str">
        <f>IF($I1296="","",_xlfn.LET(_xlpm.x,VLOOKUP($I1296,'2026-01-09_taxon-match'!$A$2:$N$81,11,FALSE),IF(_xlpm.x=0,"",_xlpm.x)))</f>
        <v>Sterechinus</v>
      </c>
      <c r="T1296" s="46" t="str">
        <f>IF($I1296="","",_xlfn.LET(_xlpm.x,VLOOKUP($I1296,'2026-01-09_taxon-match'!$A$2:$N$81,13,FALSE),IF(_xlpm.x=0,"",_xlpm.x)))</f>
        <v>neumayeri</v>
      </c>
      <c r="V1296" s="46" t="s">
        <v>43</v>
      </c>
      <c r="W1296" s="46" t="s">
        <v>28</v>
      </c>
      <c r="X1296" s="46" t="s">
        <v>32</v>
      </c>
      <c r="Y1296" s="46" t="str">
        <f>IF(V1296="","",_xlfn.LET(_xlpm.x,VLOOKUP(V1296,'Drop-down_menus'!$D$2:$E$13,2,FALSE),IF(_xlpm.x=0,"",_xlpm.x)))</f>
        <v>https://orcid.org/0000-0002-0981-7442</v>
      </c>
      <c r="Z1296" s="46" t="str">
        <f>IF(W1296="","",_xlfn.LET(_xlpm.x,VLOOKUP(W1296,'Drop-down_menus'!$D$2:$E$13,2,FALSE),IF(_xlpm.x=0,"",_xlpm.x)))</f>
        <v>https://orcid.org/0000-0002-9037-7623</v>
      </c>
      <c r="AA1296" s="46" t="str">
        <f>IF(X1296="","",_xlfn.LET(_xlpm.x,VLOOKUP(X1296,'Drop-down_menus'!$D$2:$E$13,2,FALSE),IF(_xlpm.x=0,"",_xlpm.x)))</f>
        <v>https://orcid.org/0000-0001-5748-602X</v>
      </c>
    </row>
    <row r="1297" spans="2:27" ht="15" customHeight="1">
      <c r="B1297">
        <v>1286</v>
      </c>
      <c r="C1297" t="s">
        <v>834</v>
      </c>
      <c r="D1297" s="46" t="b">
        <f>COUNTIF(Events!$B$2:$B$171, C1297) &gt; 0</f>
        <v>1</v>
      </c>
      <c r="E1297" s="2" t="s">
        <v>169</v>
      </c>
      <c r="G1297" s="46" t="s">
        <v>177</v>
      </c>
      <c r="I1297" s="46" t="s">
        <v>177</v>
      </c>
      <c r="J1297" s="46" t="str">
        <f>IF(I1297="","",_xlfn.LET(_xlpm.x,VLOOKUP(I1297,'2026-01-09_taxon-match'!$A$2:$N$81,4,FALSE),IF(_xlpm.x=0,"",_xlpm.x)))</f>
        <v>Sterechinus neumayeri</v>
      </c>
      <c r="L1297" s="46" t="str">
        <f>IF(I1297="","",_xlfn.LET(_xlpm.x,VLOOKUP(I1297,'2026-01-09_taxon-match'!$A$2:$N$81,3,FALSE),IF(_xlpm.x=0,"",_xlpm.x)))</f>
        <v>urn:lsid:marinespecies.org:taxname:160831</v>
      </c>
      <c r="M1297" s="46" t="str">
        <f>IF($I1297="","",_xlfn.LET(_xlpm.x,VLOOKUP($I1297,'2026-01-09_taxon-match'!$A$2:$N$81,5,FALSE),IF(_xlpm.x=0,"",_xlpm.x)))</f>
        <v>(Meissner, 1900)</v>
      </c>
      <c r="N1297" s="46" t="str">
        <f>IF($I1297="","",_xlfn.LET(_xlpm.x,VLOOKUP($I1297,'2026-01-09_taxon-match'!$A$2:$N$81,6,FALSE),IF(_xlpm.x=0,"",_xlpm.x)))</f>
        <v>Animalia</v>
      </c>
      <c r="O1297" s="46" t="str">
        <f>IF($I1297="","",_xlfn.LET(_xlpm.x,VLOOKUP($I1297,'2026-01-09_taxon-match'!$A$2:$N$81,7,FALSE),IF(_xlpm.x=0,"",_xlpm.x)))</f>
        <v>Echinodermata</v>
      </c>
      <c r="P1297" s="46" t="str">
        <f>IF($I1297="","",_xlfn.LET(_xlpm.x,VLOOKUP($I1297,'2026-01-09_taxon-match'!$A$2:$N$81,8,FALSE),IF(_xlpm.x=0,"",_xlpm.x)))</f>
        <v>Echinoidea</v>
      </c>
      <c r="Q1297" s="46" t="str">
        <f>IF($I1297="","",_xlfn.LET(_xlpm.x,VLOOKUP($I1297,'2026-01-09_taxon-match'!$A$2:$N$81,9,FALSE),IF(_xlpm.x=0,"",_xlpm.x)))</f>
        <v>Camarodonta</v>
      </c>
      <c r="R1297" s="46" t="str">
        <f>IF($I1297="","",_xlfn.LET(_xlpm.x,VLOOKUP($I1297,'2026-01-09_taxon-match'!$A$2:$N$81,10,FALSE),IF(_xlpm.x=0,"",_xlpm.x)))</f>
        <v>Echinidae</v>
      </c>
      <c r="S1297" s="46" t="str">
        <f>IF($I1297="","",_xlfn.LET(_xlpm.x,VLOOKUP($I1297,'2026-01-09_taxon-match'!$A$2:$N$81,11,FALSE),IF(_xlpm.x=0,"",_xlpm.x)))</f>
        <v>Sterechinus</v>
      </c>
      <c r="T1297" s="46" t="str">
        <f>IF($I1297="","",_xlfn.LET(_xlpm.x,VLOOKUP($I1297,'2026-01-09_taxon-match'!$A$2:$N$81,13,FALSE),IF(_xlpm.x=0,"",_xlpm.x)))</f>
        <v>neumayeri</v>
      </c>
      <c r="V1297" s="46" t="s">
        <v>43</v>
      </c>
      <c r="W1297" s="46" t="s">
        <v>28</v>
      </c>
      <c r="X1297" s="46" t="s">
        <v>32</v>
      </c>
      <c r="Y1297" s="46" t="str">
        <f>IF(V1297="","",_xlfn.LET(_xlpm.x,VLOOKUP(V1297,'Drop-down_menus'!$D$2:$E$13,2,FALSE),IF(_xlpm.x=0,"",_xlpm.x)))</f>
        <v>https://orcid.org/0000-0002-0981-7442</v>
      </c>
      <c r="Z1297" s="46" t="str">
        <f>IF(W1297="","",_xlfn.LET(_xlpm.x,VLOOKUP(W1297,'Drop-down_menus'!$D$2:$E$13,2,FALSE),IF(_xlpm.x=0,"",_xlpm.x)))</f>
        <v>https://orcid.org/0000-0002-9037-7623</v>
      </c>
      <c r="AA1297" s="46" t="str">
        <f>IF(X1297="","",_xlfn.LET(_xlpm.x,VLOOKUP(X1297,'Drop-down_menus'!$D$2:$E$13,2,FALSE),IF(_xlpm.x=0,"",_xlpm.x)))</f>
        <v>https://orcid.org/0000-0001-5748-602X</v>
      </c>
    </row>
    <row r="1298" spans="2:27" ht="15" customHeight="1">
      <c r="B1298">
        <v>1287</v>
      </c>
      <c r="C1298" t="s">
        <v>834</v>
      </c>
      <c r="D1298" s="46" t="b">
        <f>COUNTIF(Events!$B$2:$B$171, C1298) &gt; 0</f>
        <v>1</v>
      </c>
      <c r="E1298" s="2" t="s">
        <v>169</v>
      </c>
      <c r="G1298" s="46" t="s">
        <v>177</v>
      </c>
      <c r="I1298" s="46" t="s">
        <v>177</v>
      </c>
      <c r="J1298" s="46" t="str">
        <f>IF(I1298="","",_xlfn.LET(_xlpm.x,VLOOKUP(I1298,'2026-01-09_taxon-match'!$A$2:$N$81,4,FALSE),IF(_xlpm.x=0,"",_xlpm.x)))</f>
        <v>Sterechinus neumayeri</v>
      </c>
      <c r="L1298" s="46" t="str">
        <f>IF(I1298="","",_xlfn.LET(_xlpm.x,VLOOKUP(I1298,'2026-01-09_taxon-match'!$A$2:$N$81,3,FALSE),IF(_xlpm.x=0,"",_xlpm.x)))</f>
        <v>urn:lsid:marinespecies.org:taxname:160831</v>
      </c>
      <c r="M1298" s="46" t="str">
        <f>IF($I1298="","",_xlfn.LET(_xlpm.x,VLOOKUP($I1298,'2026-01-09_taxon-match'!$A$2:$N$81,5,FALSE),IF(_xlpm.x=0,"",_xlpm.x)))</f>
        <v>(Meissner, 1900)</v>
      </c>
      <c r="N1298" s="46" t="str">
        <f>IF($I1298="","",_xlfn.LET(_xlpm.x,VLOOKUP($I1298,'2026-01-09_taxon-match'!$A$2:$N$81,6,FALSE),IF(_xlpm.x=0,"",_xlpm.x)))</f>
        <v>Animalia</v>
      </c>
      <c r="O1298" s="46" t="str">
        <f>IF($I1298="","",_xlfn.LET(_xlpm.x,VLOOKUP($I1298,'2026-01-09_taxon-match'!$A$2:$N$81,7,FALSE),IF(_xlpm.x=0,"",_xlpm.x)))</f>
        <v>Echinodermata</v>
      </c>
      <c r="P1298" s="46" t="str">
        <f>IF($I1298="","",_xlfn.LET(_xlpm.x,VLOOKUP($I1298,'2026-01-09_taxon-match'!$A$2:$N$81,8,FALSE),IF(_xlpm.x=0,"",_xlpm.x)))</f>
        <v>Echinoidea</v>
      </c>
      <c r="Q1298" s="46" t="str">
        <f>IF($I1298="","",_xlfn.LET(_xlpm.x,VLOOKUP($I1298,'2026-01-09_taxon-match'!$A$2:$N$81,9,FALSE),IF(_xlpm.x=0,"",_xlpm.x)))</f>
        <v>Camarodonta</v>
      </c>
      <c r="R1298" s="46" t="str">
        <f>IF($I1298="","",_xlfn.LET(_xlpm.x,VLOOKUP($I1298,'2026-01-09_taxon-match'!$A$2:$N$81,10,FALSE),IF(_xlpm.x=0,"",_xlpm.x)))</f>
        <v>Echinidae</v>
      </c>
      <c r="S1298" s="46" t="str">
        <f>IF($I1298="","",_xlfn.LET(_xlpm.x,VLOOKUP($I1298,'2026-01-09_taxon-match'!$A$2:$N$81,11,FALSE),IF(_xlpm.x=0,"",_xlpm.x)))</f>
        <v>Sterechinus</v>
      </c>
      <c r="T1298" s="46" t="str">
        <f>IF($I1298="","",_xlfn.LET(_xlpm.x,VLOOKUP($I1298,'2026-01-09_taxon-match'!$A$2:$N$81,13,FALSE),IF(_xlpm.x=0,"",_xlpm.x)))</f>
        <v>neumayeri</v>
      </c>
      <c r="V1298" s="46" t="s">
        <v>43</v>
      </c>
      <c r="W1298" s="46" t="s">
        <v>28</v>
      </c>
      <c r="X1298" s="46" t="s">
        <v>32</v>
      </c>
      <c r="Y1298" s="46" t="str">
        <f>IF(V1298="","",_xlfn.LET(_xlpm.x,VLOOKUP(V1298,'Drop-down_menus'!$D$2:$E$13,2,FALSE),IF(_xlpm.x=0,"",_xlpm.x)))</f>
        <v>https://orcid.org/0000-0002-0981-7442</v>
      </c>
      <c r="Z1298" s="46" t="str">
        <f>IF(W1298="","",_xlfn.LET(_xlpm.x,VLOOKUP(W1298,'Drop-down_menus'!$D$2:$E$13,2,FALSE),IF(_xlpm.x=0,"",_xlpm.x)))</f>
        <v>https://orcid.org/0000-0002-9037-7623</v>
      </c>
      <c r="AA1298" s="46" t="str">
        <f>IF(X1298="","",_xlfn.LET(_xlpm.x,VLOOKUP(X1298,'Drop-down_menus'!$D$2:$E$13,2,FALSE),IF(_xlpm.x=0,"",_xlpm.x)))</f>
        <v>https://orcid.org/0000-0001-5748-602X</v>
      </c>
    </row>
    <row r="1299" spans="2:27" ht="15" customHeight="1">
      <c r="B1299">
        <v>1288</v>
      </c>
      <c r="C1299" t="s">
        <v>834</v>
      </c>
      <c r="D1299" s="46" t="b">
        <f>COUNTIF(Events!$B$2:$B$171, C1299) &gt; 0</f>
        <v>1</v>
      </c>
      <c r="E1299" s="2" t="s">
        <v>169</v>
      </c>
      <c r="G1299" s="46" t="s">
        <v>177</v>
      </c>
      <c r="I1299" s="46" t="s">
        <v>177</v>
      </c>
      <c r="J1299" s="46" t="str">
        <f>IF(I1299="","",_xlfn.LET(_xlpm.x,VLOOKUP(I1299,'2026-01-09_taxon-match'!$A$2:$N$81,4,FALSE),IF(_xlpm.x=0,"",_xlpm.x)))</f>
        <v>Sterechinus neumayeri</v>
      </c>
      <c r="L1299" s="46" t="str">
        <f>IF(I1299="","",_xlfn.LET(_xlpm.x,VLOOKUP(I1299,'2026-01-09_taxon-match'!$A$2:$N$81,3,FALSE),IF(_xlpm.x=0,"",_xlpm.x)))</f>
        <v>urn:lsid:marinespecies.org:taxname:160831</v>
      </c>
      <c r="M1299" s="46" t="str">
        <f>IF($I1299="","",_xlfn.LET(_xlpm.x,VLOOKUP($I1299,'2026-01-09_taxon-match'!$A$2:$N$81,5,FALSE),IF(_xlpm.x=0,"",_xlpm.x)))</f>
        <v>(Meissner, 1900)</v>
      </c>
      <c r="N1299" s="46" t="str">
        <f>IF($I1299="","",_xlfn.LET(_xlpm.x,VLOOKUP($I1299,'2026-01-09_taxon-match'!$A$2:$N$81,6,FALSE),IF(_xlpm.x=0,"",_xlpm.x)))</f>
        <v>Animalia</v>
      </c>
      <c r="O1299" s="46" t="str">
        <f>IF($I1299="","",_xlfn.LET(_xlpm.x,VLOOKUP($I1299,'2026-01-09_taxon-match'!$A$2:$N$81,7,FALSE),IF(_xlpm.x=0,"",_xlpm.x)))</f>
        <v>Echinodermata</v>
      </c>
      <c r="P1299" s="46" t="str">
        <f>IF($I1299="","",_xlfn.LET(_xlpm.x,VLOOKUP($I1299,'2026-01-09_taxon-match'!$A$2:$N$81,8,FALSE),IF(_xlpm.x=0,"",_xlpm.x)))</f>
        <v>Echinoidea</v>
      </c>
      <c r="Q1299" s="46" t="str">
        <f>IF($I1299="","",_xlfn.LET(_xlpm.x,VLOOKUP($I1299,'2026-01-09_taxon-match'!$A$2:$N$81,9,FALSE),IF(_xlpm.x=0,"",_xlpm.x)))</f>
        <v>Camarodonta</v>
      </c>
      <c r="R1299" s="46" t="str">
        <f>IF($I1299="","",_xlfn.LET(_xlpm.x,VLOOKUP($I1299,'2026-01-09_taxon-match'!$A$2:$N$81,10,FALSE),IF(_xlpm.x=0,"",_xlpm.x)))</f>
        <v>Echinidae</v>
      </c>
      <c r="S1299" s="46" t="str">
        <f>IF($I1299="","",_xlfn.LET(_xlpm.x,VLOOKUP($I1299,'2026-01-09_taxon-match'!$A$2:$N$81,11,FALSE),IF(_xlpm.x=0,"",_xlpm.x)))</f>
        <v>Sterechinus</v>
      </c>
      <c r="T1299" s="46" t="str">
        <f>IF($I1299="","",_xlfn.LET(_xlpm.x,VLOOKUP($I1299,'2026-01-09_taxon-match'!$A$2:$N$81,13,FALSE),IF(_xlpm.x=0,"",_xlpm.x)))</f>
        <v>neumayeri</v>
      </c>
      <c r="V1299" s="46" t="s">
        <v>43</v>
      </c>
      <c r="W1299" s="46" t="s">
        <v>28</v>
      </c>
      <c r="X1299" s="46" t="s">
        <v>32</v>
      </c>
      <c r="Y1299" s="46" t="str">
        <f>IF(V1299="","",_xlfn.LET(_xlpm.x,VLOOKUP(V1299,'Drop-down_menus'!$D$2:$E$13,2,FALSE),IF(_xlpm.x=0,"",_xlpm.x)))</f>
        <v>https://orcid.org/0000-0002-0981-7442</v>
      </c>
      <c r="Z1299" s="46" t="str">
        <f>IF(W1299="","",_xlfn.LET(_xlpm.x,VLOOKUP(W1299,'Drop-down_menus'!$D$2:$E$13,2,FALSE),IF(_xlpm.x=0,"",_xlpm.x)))</f>
        <v>https://orcid.org/0000-0002-9037-7623</v>
      </c>
      <c r="AA1299" s="46" t="str">
        <f>IF(X1299="","",_xlfn.LET(_xlpm.x,VLOOKUP(X1299,'Drop-down_menus'!$D$2:$E$13,2,FALSE),IF(_xlpm.x=0,"",_xlpm.x)))</f>
        <v>https://orcid.org/0000-0001-5748-602X</v>
      </c>
    </row>
    <row r="1300" spans="2:27" ht="15" customHeight="1">
      <c r="B1300">
        <v>1289</v>
      </c>
      <c r="C1300" t="s">
        <v>834</v>
      </c>
      <c r="D1300" s="46" t="b">
        <f>COUNTIF(Events!$B$2:$B$171, C1300) &gt; 0</f>
        <v>1</v>
      </c>
      <c r="E1300" s="2" t="s">
        <v>169</v>
      </c>
      <c r="G1300" s="46" t="s">
        <v>177</v>
      </c>
      <c r="I1300" s="46" t="s">
        <v>177</v>
      </c>
      <c r="J1300" s="46" t="str">
        <f>IF(I1300="","",_xlfn.LET(_xlpm.x,VLOOKUP(I1300,'2026-01-09_taxon-match'!$A$2:$N$81,4,FALSE),IF(_xlpm.x=0,"",_xlpm.x)))</f>
        <v>Sterechinus neumayeri</v>
      </c>
      <c r="L1300" s="46" t="str">
        <f>IF(I1300="","",_xlfn.LET(_xlpm.x,VLOOKUP(I1300,'2026-01-09_taxon-match'!$A$2:$N$81,3,FALSE),IF(_xlpm.x=0,"",_xlpm.x)))</f>
        <v>urn:lsid:marinespecies.org:taxname:160831</v>
      </c>
      <c r="M1300" s="46" t="str">
        <f>IF($I1300="","",_xlfn.LET(_xlpm.x,VLOOKUP($I1300,'2026-01-09_taxon-match'!$A$2:$N$81,5,FALSE),IF(_xlpm.x=0,"",_xlpm.x)))</f>
        <v>(Meissner, 1900)</v>
      </c>
      <c r="N1300" s="46" t="str">
        <f>IF($I1300="","",_xlfn.LET(_xlpm.x,VLOOKUP($I1300,'2026-01-09_taxon-match'!$A$2:$N$81,6,FALSE),IF(_xlpm.x=0,"",_xlpm.x)))</f>
        <v>Animalia</v>
      </c>
      <c r="O1300" s="46" t="str">
        <f>IF($I1300="","",_xlfn.LET(_xlpm.x,VLOOKUP($I1300,'2026-01-09_taxon-match'!$A$2:$N$81,7,FALSE),IF(_xlpm.x=0,"",_xlpm.x)))</f>
        <v>Echinodermata</v>
      </c>
      <c r="P1300" s="46" t="str">
        <f>IF($I1300="","",_xlfn.LET(_xlpm.x,VLOOKUP($I1300,'2026-01-09_taxon-match'!$A$2:$N$81,8,FALSE),IF(_xlpm.x=0,"",_xlpm.x)))</f>
        <v>Echinoidea</v>
      </c>
      <c r="Q1300" s="46" t="str">
        <f>IF($I1300="","",_xlfn.LET(_xlpm.x,VLOOKUP($I1300,'2026-01-09_taxon-match'!$A$2:$N$81,9,FALSE),IF(_xlpm.x=0,"",_xlpm.x)))</f>
        <v>Camarodonta</v>
      </c>
      <c r="R1300" s="46" t="str">
        <f>IF($I1300="","",_xlfn.LET(_xlpm.x,VLOOKUP($I1300,'2026-01-09_taxon-match'!$A$2:$N$81,10,FALSE),IF(_xlpm.x=0,"",_xlpm.x)))</f>
        <v>Echinidae</v>
      </c>
      <c r="S1300" s="46" t="str">
        <f>IF($I1300="","",_xlfn.LET(_xlpm.x,VLOOKUP($I1300,'2026-01-09_taxon-match'!$A$2:$N$81,11,FALSE),IF(_xlpm.x=0,"",_xlpm.x)))</f>
        <v>Sterechinus</v>
      </c>
      <c r="T1300" s="46" t="str">
        <f>IF($I1300="","",_xlfn.LET(_xlpm.x,VLOOKUP($I1300,'2026-01-09_taxon-match'!$A$2:$N$81,13,FALSE),IF(_xlpm.x=0,"",_xlpm.x)))</f>
        <v>neumayeri</v>
      </c>
      <c r="V1300" s="46" t="s">
        <v>43</v>
      </c>
      <c r="W1300" s="46" t="s">
        <v>28</v>
      </c>
      <c r="X1300" s="46" t="s">
        <v>32</v>
      </c>
      <c r="Y1300" s="46" t="str">
        <f>IF(V1300="","",_xlfn.LET(_xlpm.x,VLOOKUP(V1300,'Drop-down_menus'!$D$2:$E$13,2,FALSE),IF(_xlpm.x=0,"",_xlpm.x)))</f>
        <v>https://orcid.org/0000-0002-0981-7442</v>
      </c>
      <c r="Z1300" s="46" t="str">
        <f>IF(W1300="","",_xlfn.LET(_xlpm.x,VLOOKUP(W1300,'Drop-down_menus'!$D$2:$E$13,2,FALSE),IF(_xlpm.x=0,"",_xlpm.x)))</f>
        <v>https://orcid.org/0000-0002-9037-7623</v>
      </c>
      <c r="AA1300" s="46" t="str">
        <f>IF(X1300="","",_xlfn.LET(_xlpm.x,VLOOKUP(X1300,'Drop-down_menus'!$D$2:$E$13,2,FALSE),IF(_xlpm.x=0,"",_xlpm.x)))</f>
        <v>https://orcid.org/0000-0001-5748-602X</v>
      </c>
    </row>
    <row r="1301" spans="2:27" ht="15" customHeight="1">
      <c r="B1301">
        <v>1290</v>
      </c>
      <c r="C1301" t="s">
        <v>834</v>
      </c>
      <c r="D1301" s="46" t="b">
        <f>COUNTIF(Events!$B$2:$B$171, C1301) &gt; 0</f>
        <v>1</v>
      </c>
      <c r="E1301" s="2" t="s">
        <v>169</v>
      </c>
      <c r="G1301" s="46" t="s">
        <v>177</v>
      </c>
      <c r="I1301" s="46" t="s">
        <v>177</v>
      </c>
      <c r="J1301" s="46" t="str">
        <f>IF(I1301="","",_xlfn.LET(_xlpm.x,VLOOKUP(I1301,'2026-01-09_taxon-match'!$A$2:$N$81,4,FALSE),IF(_xlpm.x=0,"",_xlpm.x)))</f>
        <v>Sterechinus neumayeri</v>
      </c>
      <c r="L1301" s="46" t="str">
        <f>IF(I1301="","",_xlfn.LET(_xlpm.x,VLOOKUP(I1301,'2026-01-09_taxon-match'!$A$2:$N$81,3,FALSE),IF(_xlpm.x=0,"",_xlpm.x)))</f>
        <v>urn:lsid:marinespecies.org:taxname:160831</v>
      </c>
      <c r="M1301" s="46" t="str">
        <f>IF($I1301="","",_xlfn.LET(_xlpm.x,VLOOKUP($I1301,'2026-01-09_taxon-match'!$A$2:$N$81,5,FALSE),IF(_xlpm.x=0,"",_xlpm.x)))</f>
        <v>(Meissner, 1900)</v>
      </c>
      <c r="N1301" s="46" t="str">
        <f>IF($I1301="","",_xlfn.LET(_xlpm.x,VLOOKUP($I1301,'2026-01-09_taxon-match'!$A$2:$N$81,6,FALSE),IF(_xlpm.x=0,"",_xlpm.x)))</f>
        <v>Animalia</v>
      </c>
      <c r="O1301" s="46" t="str">
        <f>IF($I1301="","",_xlfn.LET(_xlpm.x,VLOOKUP($I1301,'2026-01-09_taxon-match'!$A$2:$N$81,7,FALSE),IF(_xlpm.x=0,"",_xlpm.x)))</f>
        <v>Echinodermata</v>
      </c>
      <c r="P1301" s="46" t="str">
        <f>IF($I1301="","",_xlfn.LET(_xlpm.x,VLOOKUP($I1301,'2026-01-09_taxon-match'!$A$2:$N$81,8,FALSE),IF(_xlpm.x=0,"",_xlpm.x)))</f>
        <v>Echinoidea</v>
      </c>
      <c r="Q1301" s="46" t="str">
        <f>IF($I1301="","",_xlfn.LET(_xlpm.x,VLOOKUP($I1301,'2026-01-09_taxon-match'!$A$2:$N$81,9,FALSE),IF(_xlpm.x=0,"",_xlpm.x)))</f>
        <v>Camarodonta</v>
      </c>
      <c r="R1301" s="46" t="str">
        <f>IF($I1301="","",_xlfn.LET(_xlpm.x,VLOOKUP($I1301,'2026-01-09_taxon-match'!$A$2:$N$81,10,FALSE),IF(_xlpm.x=0,"",_xlpm.x)))</f>
        <v>Echinidae</v>
      </c>
      <c r="S1301" s="46" t="str">
        <f>IF($I1301="","",_xlfn.LET(_xlpm.x,VLOOKUP($I1301,'2026-01-09_taxon-match'!$A$2:$N$81,11,FALSE),IF(_xlpm.x=0,"",_xlpm.x)))</f>
        <v>Sterechinus</v>
      </c>
      <c r="T1301" s="46" t="str">
        <f>IF($I1301="","",_xlfn.LET(_xlpm.x,VLOOKUP($I1301,'2026-01-09_taxon-match'!$A$2:$N$81,13,FALSE),IF(_xlpm.x=0,"",_xlpm.x)))</f>
        <v>neumayeri</v>
      </c>
      <c r="V1301" s="46" t="s">
        <v>43</v>
      </c>
      <c r="W1301" s="46" t="s">
        <v>28</v>
      </c>
      <c r="X1301" s="46" t="s">
        <v>32</v>
      </c>
      <c r="Y1301" s="46" t="str">
        <f>IF(V1301="","",_xlfn.LET(_xlpm.x,VLOOKUP(V1301,'Drop-down_menus'!$D$2:$E$13,2,FALSE),IF(_xlpm.x=0,"",_xlpm.x)))</f>
        <v>https://orcid.org/0000-0002-0981-7442</v>
      </c>
      <c r="Z1301" s="46" t="str">
        <f>IF(W1301="","",_xlfn.LET(_xlpm.x,VLOOKUP(W1301,'Drop-down_menus'!$D$2:$E$13,2,FALSE),IF(_xlpm.x=0,"",_xlpm.x)))</f>
        <v>https://orcid.org/0000-0002-9037-7623</v>
      </c>
      <c r="AA1301" s="46" t="str">
        <f>IF(X1301="","",_xlfn.LET(_xlpm.x,VLOOKUP(X1301,'Drop-down_menus'!$D$2:$E$13,2,FALSE),IF(_xlpm.x=0,"",_xlpm.x)))</f>
        <v>https://orcid.org/0000-0001-5748-602X</v>
      </c>
    </row>
    <row r="1302" spans="2:27" ht="15" customHeight="1">
      <c r="B1302">
        <v>1291</v>
      </c>
      <c r="C1302" t="s">
        <v>834</v>
      </c>
      <c r="D1302" s="46" t="b">
        <f>COUNTIF(Events!$B$2:$B$171, C1302) &gt; 0</f>
        <v>1</v>
      </c>
      <c r="E1302" s="2" t="s">
        <v>169</v>
      </c>
      <c r="G1302" s="46" t="s">
        <v>177</v>
      </c>
      <c r="I1302" s="46" t="s">
        <v>177</v>
      </c>
      <c r="J1302" s="46" t="str">
        <f>IF(I1302="","",_xlfn.LET(_xlpm.x,VLOOKUP(I1302,'2026-01-09_taxon-match'!$A$2:$N$81,4,FALSE),IF(_xlpm.x=0,"",_xlpm.x)))</f>
        <v>Sterechinus neumayeri</v>
      </c>
      <c r="L1302" s="46" t="str">
        <f>IF(I1302="","",_xlfn.LET(_xlpm.x,VLOOKUP(I1302,'2026-01-09_taxon-match'!$A$2:$N$81,3,FALSE),IF(_xlpm.x=0,"",_xlpm.x)))</f>
        <v>urn:lsid:marinespecies.org:taxname:160831</v>
      </c>
      <c r="M1302" s="46" t="str">
        <f>IF($I1302="","",_xlfn.LET(_xlpm.x,VLOOKUP($I1302,'2026-01-09_taxon-match'!$A$2:$N$81,5,FALSE),IF(_xlpm.x=0,"",_xlpm.x)))</f>
        <v>(Meissner, 1900)</v>
      </c>
      <c r="N1302" s="46" t="str">
        <f>IF($I1302="","",_xlfn.LET(_xlpm.x,VLOOKUP($I1302,'2026-01-09_taxon-match'!$A$2:$N$81,6,FALSE),IF(_xlpm.x=0,"",_xlpm.x)))</f>
        <v>Animalia</v>
      </c>
      <c r="O1302" s="46" t="str">
        <f>IF($I1302="","",_xlfn.LET(_xlpm.x,VLOOKUP($I1302,'2026-01-09_taxon-match'!$A$2:$N$81,7,FALSE),IF(_xlpm.x=0,"",_xlpm.x)))</f>
        <v>Echinodermata</v>
      </c>
      <c r="P1302" s="46" t="str">
        <f>IF($I1302="","",_xlfn.LET(_xlpm.x,VLOOKUP($I1302,'2026-01-09_taxon-match'!$A$2:$N$81,8,FALSE),IF(_xlpm.x=0,"",_xlpm.x)))</f>
        <v>Echinoidea</v>
      </c>
      <c r="Q1302" s="46" t="str">
        <f>IF($I1302="","",_xlfn.LET(_xlpm.x,VLOOKUP($I1302,'2026-01-09_taxon-match'!$A$2:$N$81,9,FALSE),IF(_xlpm.x=0,"",_xlpm.x)))</f>
        <v>Camarodonta</v>
      </c>
      <c r="R1302" s="46" t="str">
        <f>IF($I1302="","",_xlfn.LET(_xlpm.x,VLOOKUP($I1302,'2026-01-09_taxon-match'!$A$2:$N$81,10,FALSE),IF(_xlpm.x=0,"",_xlpm.x)))</f>
        <v>Echinidae</v>
      </c>
      <c r="S1302" s="46" t="str">
        <f>IF($I1302="","",_xlfn.LET(_xlpm.x,VLOOKUP($I1302,'2026-01-09_taxon-match'!$A$2:$N$81,11,FALSE),IF(_xlpm.x=0,"",_xlpm.x)))</f>
        <v>Sterechinus</v>
      </c>
      <c r="T1302" s="46" t="str">
        <f>IF($I1302="","",_xlfn.LET(_xlpm.x,VLOOKUP($I1302,'2026-01-09_taxon-match'!$A$2:$N$81,13,FALSE),IF(_xlpm.x=0,"",_xlpm.x)))</f>
        <v>neumayeri</v>
      </c>
      <c r="V1302" s="46" t="s">
        <v>43</v>
      </c>
      <c r="W1302" s="46" t="s">
        <v>28</v>
      </c>
      <c r="X1302" s="46" t="s">
        <v>32</v>
      </c>
      <c r="Y1302" s="46" t="str">
        <f>IF(V1302="","",_xlfn.LET(_xlpm.x,VLOOKUP(V1302,'Drop-down_menus'!$D$2:$E$13,2,FALSE),IF(_xlpm.x=0,"",_xlpm.x)))</f>
        <v>https://orcid.org/0000-0002-0981-7442</v>
      </c>
      <c r="Z1302" s="46" t="str">
        <f>IF(W1302="","",_xlfn.LET(_xlpm.x,VLOOKUP(W1302,'Drop-down_menus'!$D$2:$E$13,2,FALSE),IF(_xlpm.x=0,"",_xlpm.x)))</f>
        <v>https://orcid.org/0000-0002-9037-7623</v>
      </c>
      <c r="AA1302" s="46" t="str">
        <f>IF(X1302="","",_xlfn.LET(_xlpm.x,VLOOKUP(X1302,'Drop-down_menus'!$D$2:$E$13,2,FALSE),IF(_xlpm.x=0,"",_xlpm.x)))</f>
        <v>https://orcid.org/0000-0001-5748-602X</v>
      </c>
    </row>
    <row r="1303" spans="2:27" ht="15" customHeight="1">
      <c r="B1303">
        <v>1292</v>
      </c>
      <c r="C1303" t="s">
        <v>834</v>
      </c>
      <c r="D1303" s="46" t="b">
        <f>COUNTIF(Events!$B$2:$B$171, C1303) &gt; 0</f>
        <v>1</v>
      </c>
      <c r="E1303" s="2" t="s">
        <v>169</v>
      </c>
      <c r="G1303" s="46" t="s">
        <v>177</v>
      </c>
      <c r="I1303" s="46" t="s">
        <v>177</v>
      </c>
      <c r="J1303" s="46" t="str">
        <f>IF(I1303="","",_xlfn.LET(_xlpm.x,VLOOKUP(I1303,'2026-01-09_taxon-match'!$A$2:$N$81,4,FALSE),IF(_xlpm.x=0,"",_xlpm.x)))</f>
        <v>Sterechinus neumayeri</v>
      </c>
      <c r="L1303" s="46" t="str">
        <f>IF(I1303="","",_xlfn.LET(_xlpm.x,VLOOKUP(I1303,'2026-01-09_taxon-match'!$A$2:$N$81,3,FALSE),IF(_xlpm.x=0,"",_xlpm.x)))</f>
        <v>urn:lsid:marinespecies.org:taxname:160831</v>
      </c>
      <c r="M1303" s="46" t="str">
        <f>IF($I1303="","",_xlfn.LET(_xlpm.x,VLOOKUP($I1303,'2026-01-09_taxon-match'!$A$2:$N$81,5,FALSE),IF(_xlpm.x=0,"",_xlpm.x)))</f>
        <v>(Meissner, 1900)</v>
      </c>
      <c r="N1303" s="46" t="str">
        <f>IF($I1303="","",_xlfn.LET(_xlpm.x,VLOOKUP($I1303,'2026-01-09_taxon-match'!$A$2:$N$81,6,FALSE),IF(_xlpm.x=0,"",_xlpm.x)))</f>
        <v>Animalia</v>
      </c>
      <c r="O1303" s="46" t="str">
        <f>IF($I1303="","",_xlfn.LET(_xlpm.x,VLOOKUP($I1303,'2026-01-09_taxon-match'!$A$2:$N$81,7,FALSE),IF(_xlpm.x=0,"",_xlpm.x)))</f>
        <v>Echinodermata</v>
      </c>
      <c r="P1303" s="46" t="str">
        <f>IF($I1303="","",_xlfn.LET(_xlpm.x,VLOOKUP($I1303,'2026-01-09_taxon-match'!$A$2:$N$81,8,FALSE),IF(_xlpm.x=0,"",_xlpm.x)))</f>
        <v>Echinoidea</v>
      </c>
      <c r="Q1303" s="46" t="str">
        <f>IF($I1303="","",_xlfn.LET(_xlpm.x,VLOOKUP($I1303,'2026-01-09_taxon-match'!$A$2:$N$81,9,FALSE),IF(_xlpm.x=0,"",_xlpm.x)))</f>
        <v>Camarodonta</v>
      </c>
      <c r="R1303" s="46" t="str">
        <f>IF($I1303="","",_xlfn.LET(_xlpm.x,VLOOKUP($I1303,'2026-01-09_taxon-match'!$A$2:$N$81,10,FALSE),IF(_xlpm.x=0,"",_xlpm.x)))</f>
        <v>Echinidae</v>
      </c>
      <c r="S1303" s="46" t="str">
        <f>IF($I1303="","",_xlfn.LET(_xlpm.x,VLOOKUP($I1303,'2026-01-09_taxon-match'!$A$2:$N$81,11,FALSE),IF(_xlpm.x=0,"",_xlpm.x)))</f>
        <v>Sterechinus</v>
      </c>
      <c r="T1303" s="46" t="str">
        <f>IF($I1303="","",_xlfn.LET(_xlpm.x,VLOOKUP($I1303,'2026-01-09_taxon-match'!$A$2:$N$81,13,FALSE),IF(_xlpm.x=0,"",_xlpm.x)))</f>
        <v>neumayeri</v>
      </c>
      <c r="V1303" s="46" t="s">
        <v>43</v>
      </c>
      <c r="W1303" s="46" t="s">
        <v>28</v>
      </c>
      <c r="X1303" s="46" t="s">
        <v>32</v>
      </c>
      <c r="Y1303" s="46" t="str">
        <f>IF(V1303="","",_xlfn.LET(_xlpm.x,VLOOKUP(V1303,'Drop-down_menus'!$D$2:$E$13,2,FALSE),IF(_xlpm.x=0,"",_xlpm.x)))</f>
        <v>https://orcid.org/0000-0002-0981-7442</v>
      </c>
      <c r="Z1303" s="46" t="str">
        <f>IF(W1303="","",_xlfn.LET(_xlpm.x,VLOOKUP(W1303,'Drop-down_menus'!$D$2:$E$13,2,FALSE),IF(_xlpm.x=0,"",_xlpm.x)))</f>
        <v>https://orcid.org/0000-0002-9037-7623</v>
      </c>
      <c r="AA1303" s="46" t="str">
        <f>IF(X1303="","",_xlfn.LET(_xlpm.x,VLOOKUP(X1303,'Drop-down_menus'!$D$2:$E$13,2,FALSE),IF(_xlpm.x=0,"",_xlpm.x)))</f>
        <v>https://orcid.org/0000-0001-5748-602X</v>
      </c>
    </row>
    <row r="1304" spans="2:27" ht="15" customHeight="1">
      <c r="B1304">
        <v>1293</v>
      </c>
      <c r="C1304" t="s">
        <v>834</v>
      </c>
      <c r="D1304" s="46" t="b">
        <f>COUNTIF(Events!$B$2:$B$171, C1304) &gt; 0</f>
        <v>1</v>
      </c>
      <c r="E1304" s="2" t="s">
        <v>169</v>
      </c>
      <c r="G1304" s="46" t="s">
        <v>177</v>
      </c>
      <c r="I1304" s="46" t="s">
        <v>177</v>
      </c>
      <c r="J1304" s="46" t="str">
        <f>IF(I1304="","",_xlfn.LET(_xlpm.x,VLOOKUP(I1304,'2026-01-09_taxon-match'!$A$2:$N$81,4,FALSE),IF(_xlpm.x=0,"",_xlpm.x)))</f>
        <v>Sterechinus neumayeri</v>
      </c>
      <c r="L1304" s="46" t="str">
        <f>IF(I1304="","",_xlfn.LET(_xlpm.x,VLOOKUP(I1304,'2026-01-09_taxon-match'!$A$2:$N$81,3,FALSE),IF(_xlpm.x=0,"",_xlpm.x)))</f>
        <v>urn:lsid:marinespecies.org:taxname:160831</v>
      </c>
      <c r="M1304" s="46" t="str">
        <f>IF($I1304="","",_xlfn.LET(_xlpm.x,VLOOKUP($I1304,'2026-01-09_taxon-match'!$A$2:$N$81,5,FALSE),IF(_xlpm.x=0,"",_xlpm.x)))</f>
        <v>(Meissner, 1900)</v>
      </c>
      <c r="N1304" s="46" t="str">
        <f>IF($I1304="","",_xlfn.LET(_xlpm.x,VLOOKUP($I1304,'2026-01-09_taxon-match'!$A$2:$N$81,6,FALSE),IF(_xlpm.x=0,"",_xlpm.x)))</f>
        <v>Animalia</v>
      </c>
      <c r="O1304" s="46" t="str">
        <f>IF($I1304="","",_xlfn.LET(_xlpm.x,VLOOKUP($I1304,'2026-01-09_taxon-match'!$A$2:$N$81,7,FALSE),IF(_xlpm.x=0,"",_xlpm.x)))</f>
        <v>Echinodermata</v>
      </c>
      <c r="P1304" s="46" t="str">
        <f>IF($I1304="","",_xlfn.LET(_xlpm.x,VLOOKUP($I1304,'2026-01-09_taxon-match'!$A$2:$N$81,8,FALSE),IF(_xlpm.x=0,"",_xlpm.x)))</f>
        <v>Echinoidea</v>
      </c>
      <c r="Q1304" s="46" t="str">
        <f>IF($I1304="","",_xlfn.LET(_xlpm.x,VLOOKUP($I1304,'2026-01-09_taxon-match'!$A$2:$N$81,9,FALSE),IF(_xlpm.x=0,"",_xlpm.x)))</f>
        <v>Camarodonta</v>
      </c>
      <c r="R1304" s="46" t="str">
        <f>IF($I1304="","",_xlfn.LET(_xlpm.x,VLOOKUP($I1304,'2026-01-09_taxon-match'!$A$2:$N$81,10,FALSE),IF(_xlpm.x=0,"",_xlpm.x)))</f>
        <v>Echinidae</v>
      </c>
      <c r="S1304" s="46" t="str">
        <f>IF($I1304="","",_xlfn.LET(_xlpm.x,VLOOKUP($I1304,'2026-01-09_taxon-match'!$A$2:$N$81,11,FALSE),IF(_xlpm.x=0,"",_xlpm.x)))</f>
        <v>Sterechinus</v>
      </c>
      <c r="T1304" s="46" t="str">
        <f>IF($I1304="","",_xlfn.LET(_xlpm.x,VLOOKUP($I1304,'2026-01-09_taxon-match'!$A$2:$N$81,13,FALSE),IF(_xlpm.x=0,"",_xlpm.x)))</f>
        <v>neumayeri</v>
      </c>
      <c r="V1304" s="46" t="s">
        <v>43</v>
      </c>
      <c r="W1304" s="46" t="s">
        <v>28</v>
      </c>
      <c r="X1304" s="46" t="s">
        <v>32</v>
      </c>
      <c r="Y1304" s="46" t="str">
        <f>IF(V1304="","",_xlfn.LET(_xlpm.x,VLOOKUP(V1304,'Drop-down_menus'!$D$2:$E$13,2,FALSE),IF(_xlpm.x=0,"",_xlpm.x)))</f>
        <v>https://orcid.org/0000-0002-0981-7442</v>
      </c>
      <c r="Z1304" s="46" t="str">
        <f>IF(W1304="","",_xlfn.LET(_xlpm.x,VLOOKUP(W1304,'Drop-down_menus'!$D$2:$E$13,2,FALSE),IF(_xlpm.x=0,"",_xlpm.x)))</f>
        <v>https://orcid.org/0000-0002-9037-7623</v>
      </c>
      <c r="AA1304" s="46" t="str">
        <f>IF(X1304="","",_xlfn.LET(_xlpm.x,VLOOKUP(X1304,'Drop-down_menus'!$D$2:$E$13,2,FALSE),IF(_xlpm.x=0,"",_xlpm.x)))</f>
        <v>https://orcid.org/0000-0001-5748-602X</v>
      </c>
    </row>
    <row r="1305" spans="2:27" ht="15" customHeight="1">
      <c r="B1305">
        <v>1294</v>
      </c>
      <c r="C1305" t="s">
        <v>834</v>
      </c>
      <c r="D1305" s="46" t="b">
        <f>COUNTIF(Events!$B$2:$B$171, C1305) &gt; 0</f>
        <v>1</v>
      </c>
      <c r="E1305" s="2" t="s">
        <v>169</v>
      </c>
      <c r="G1305" s="46" t="s">
        <v>177</v>
      </c>
      <c r="I1305" s="46" t="s">
        <v>177</v>
      </c>
      <c r="J1305" s="46" t="str">
        <f>IF(I1305="","",_xlfn.LET(_xlpm.x,VLOOKUP(I1305,'2026-01-09_taxon-match'!$A$2:$N$81,4,FALSE),IF(_xlpm.x=0,"",_xlpm.x)))</f>
        <v>Sterechinus neumayeri</v>
      </c>
      <c r="L1305" s="46" t="str">
        <f>IF(I1305="","",_xlfn.LET(_xlpm.x,VLOOKUP(I1305,'2026-01-09_taxon-match'!$A$2:$N$81,3,FALSE),IF(_xlpm.x=0,"",_xlpm.x)))</f>
        <v>urn:lsid:marinespecies.org:taxname:160831</v>
      </c>
      <c r="M1305" s="46" t="str">
        <f>IF($I1305="","",_xlfn.LET(_xlpm.x,VLOOKUP($I1305,'2026-01-09_taxon-match'!$A$2:$N$81,5,FALSE),IF(_xlpm.x=0,"",_xlpm.x)))</f>
        <v>(Meissner, 1900)</v>
      </c>
      <c r="N1305" s="46" t="str">
        <f>IF($I1305="","",_xlfn.LET(_xlpm.x,VLOOKUP($I1305,'2026-01-09_taxon-match'!$A$2:$N$81,6,FALSE),IF(_xlpm.x=0,"",_xlpm.x)))</f>
        <v>Animalia</v>
      </c>
      <c r="O1305" s="46" t="str">
        <f>IF($I1305="","",_xlfn.LET(_xlpm.x,VLOOKUP($I1305,'2026-01-09_taxon-match'!$A$2:$N$81,7,FALSE),IF(_xlpm.x=0,"",_xlpm.x)))</f>
        <v>Echinodermata</v>
      </c>
      <c r="P1305" s="46" t="str">
        <f>IF($I1305="","",_xlfn.LET(_xlpm.x,VLOOKUP($I1305,'2026-01-09_taxon-match'!$A$2:$N$81,8,FALSE),IF(_xlpm.x=0,"",_xlpm.x)))</f>
        <v>Echinoidea</v>
      </c>
      <c r="Q1305" s="46" t="str">
        <f>IF($I1305="","",_xlfn.LET(_xlpm.x,VLOOKUP($I1305,'2026-01-09_taxon-match'!$A$2:$N$81,9,FALSE),IF(_xlpm.x=0,"",_xlpm.x)))</f>
        <v>Camarodonta</v>
      </c>
      <c r="R1305" s="46" t="str">
        <f>IF($I1305="","",_xlfn.LET(_xlpm.x,VLOOKUP($I1305,'2026-01-09_taxon-match'!$A$2:$N$81,10,FALSE),IF(_xlpm.x=0,"",_xlpm.x)))</f>
        <v>Echinidae</v>
      </c>
      <c r="S1305" s="46" t="str">
        <f>IF($I1305="","",_xlfn.LET(_xlpm.x,VLOOKUP($I1305,'2026-01-09_taxon-match'!$A$2:$N$81,11,FALSE),IF(_xlpm.x=0,"",_xlpm.x)))</f>
        <v>Sterechinus</v>
      </c>
      <c r="T1305" s="46" t="str">
        <f>IF($I1305="","",_xlfn.LET(_xlpm.x,VLOOKUP($I1305,'2026-01-09_taxon-match'!$A$2:$N$81,13,FALSE),IF(_xlpm.x=0,"",_xlpm.x)))</f>
        <v>neumayeri</v>
      </c>
      <c r="V1305" s="46" t="s">
        <v>43</v>
      </c>
      <c r="W1305" s="46" t="s">
        <v>28</v>
      </c>
      <c r="X1305" s="46" t="s">
        <v>32</v>
      </c>
      <c r="Y1305" s="46" t="str">
        <f>IF(V1305="","",_xlfn.LET(_xlpm.x,VLOOKUP(V1305,'Drop-down_menus'!$D$2:$E$13,2,FALSE),IF(_xlpm.x=0,"",_xlpm.x)))</f>
        <v>https://orcid.org/0000-0002-0981-7442</v>
      </c>
      <c r="Z1305" s="46" t="str">
        <f>IF(W1305="","",_xlfn.LET(_xlpm.x,VLOOKUP(W1305,'Drop-down_menus'!$D$2:$E$13,2,FALSE),IF(_xlpm.x=0,"",_xlpm.x)))</f>
        <v>https://orcid.org/0000-0002-9037-7623</v>
      </c>
      <c r="AA1305" s="46" t="str">
        <f>IF(X1305="","",_xlfn.LET(_xlpm.x,VLOOKUP(X1305,'Drop-down_menus'!$D$2:$E$13,2,FALSE),IF(_xlpm.x=0,"",_xlpm.x)))</f>
        <v>https://orcid.org/0000-0001-5748-602X</v>
      </c>
    </row>
    <row r="1306" spans="2:27" ht="15" customHeight="1">
      <c r="B1306">
        <v>1295</v>
      </c>
      <c r="C1306" t="s">
        <v>834</v>
      </c>
      <c r="D1306" s="46" t="b">
        <f>COUNTIF(Events!$B$2:$B$171, C1306) &gt; 0</f>
        <v>1</v>
      </c>
      <c r="E1306" s="2" t="s">
        <v>169</v>
      </c>
      <c r="G1306" s="46" t="s">
        <v>177</v>
      </c>
      <c r="I1306" s="46" t="s">
        <v>177</v>
      </c>
      <c r="J1306" s="46" t="str">
        <f>IF(I1306="","",_xlfn.LET(_xlpm.x,VLOOKUP(I1306,'2026-01-09_taxon-match'!$A$2:$N$81,4,FALSE),IF(_xlpm.x=0,"",_xlpm.x)))</f>
        <v>Sterechinus neumayeri</v>
      </c>
      <c r="L1306" s="46" t="str">
        <f>IF(I1306="","",_xlfn.LET(_xlpm.x,VLOOKUP(I1306,'2026-01-09_taxon-match'!$A$2:$N$81,3,FALSE),IF(_xlpm.x=0,"",_xlpm.x)))</f>
        <v>urn:lsid:marinespecies.org:taxname:160831</v>
      </c>
      <c r="M1306" s="46" t="str">
        <f>IF($I1306="","",_xlfn.LET(_xlpm.x,VLOOKUP($I1306,'2026-01-09_taxon-match'!$A$2:$N$81,5,FALSE),IF(_xlpm.x=0,"",_xlpm.x)))</f>
        <v>(Meissner, 1900)</v>
      </c>
      <c r="N1306" s="46" t="str">
        <f>IF($I1306="","",_xlfn.LET(_xlpm.x,VLOOKUP($I1306,'2026-01-09_taxon-match'!$A$2:$N$81,6,FALSE),IF(_xlpm.x=0,"",_xlpm.x)))</f>
        <v>Animalia</v>
      </c>
      <c r="O1306" s="46" t="str">
        <f>IF($I1306="","",_xlfn.LET(_xlpm.x,VLOOKUP($I1306,'2026-01-09_taxon-match'!$A$2:$N$81,7,FALSE),IF(_xlpm.x=0,"",_xlpm.x)))</f>
        <v>Echinodermata</v>
      </c>
      <c r="P1306" s="46" t="str">
        <f>IF($I1306="","",_xlfn.LET(_xlpm.x,VLOOKUP($I1306,'2026-01-09_taxon-match'!$A$2:$N$81,8,FALSE),IF(_xlpm.x=0,"",_xlpm.x)))</f>
        <v>Echinoidea</v>
      </c>
      <c r="Q1306" s="46" t="str">
        <f>IF($I1306="","",_xlfn.LET(_xlpm.x,VLOOKUP($I1306,'2026-01-09_taxon-match'!$A$2:$N$81,9,FALSE),IF(_xlpm.x=0,"",_xlpm.x)))</f>
        <v>Camarodonta</v>
      </c>
      <c r="R1306" s="46" t="str">
        <f>IF($I1306="","",_xlfn.LET(_xlpm.x,VLOOKUP($I1306,'2026-01-09_taxon-match'!$A$2:$N$81,10,FALSE),IF(_xlpm.x=0,"",_xlpm.x)))</f>
        <v>Echinidae</v>
      </c>
      <c r="S1306" s="46" t="str">
        <f>IF($I1306="","",_xlfn.LET(_xlpm.x,VLOOKUP($I1306,'2026-01-09_taxon-match'!$A$2:$N$81,11,FALSE),IF(_xlpm.x=0,"",_xlpm.x)))</f>
        <v>Sterechinus</v>
      </c>
      <c r="T1306" s="46" t="str">
        <f>IF($I1306="","",_xlfn.LET(_xlpm.x,VLOOKUP($I1306,'2026-01-09_taxon-match'!$A$2:$N$81,13,FALSE),IF(_xlpm.x=0,"",_xlpm.x)))</f>
        <v>neumayeri</v>
      </c>
      <c r="V1306" s="46" t="s">
        <v>43</v>
      </c>
      <c r="W1306" s="46" t="s">
        <v>28</v>
      </c>
      <c r="X1306" s="46" t="s">
        <v>32</v>
      </c>
      <c r="Y1306" s="46" t="str">
        <f>IF(V1306="","",_xlfn.LET(_xlpm.x,VLOOKUP(V1306,'Drop-down_menus'!$D$2:$E$13,2,FALSE),IF(_xlpm.x=0,"",_xlpm.x)))</f>
        <v>https://orcid.org/0000-0002-0981-7442</v>
      </c>
      <c r="Z1306" s="46" t="str">
        <f>IF(W1306="","",_xlfn.LET(_xlpm.x,VLOOKUP(W1306,'Drop-down_menus'!$D$2:$E$13,2,FALSE),IF(_xlpm.x=0,"",_xlpm.x)))</f>
        <v>https://orcid.org/0000-0002-9037-7623</v>
      </c>
      <c r="AA1306" s="46" t="str">
        <f>IF(X1306="","",_xlfn.LET(_xlpm.x,VLOOKUP(X1306,'Drop-down_menus'!$D$2:$E$13,2,FALSE),IF(_xlpm.x=0,"",_xlpm.x)))</f>
        <v>https://orcid.org/0000-0001-5748-602X</v>
      </c>
    </row>
    <row r="1307" spans="2:27" ht="15" customHeight="1">
      <c r="B1307">
        <v>1296</v>
      </c>
      <c r="C1307" t="s">
        <v>834</v>
      </c>
      <c r="D1307" s="46" t="b">
        <f>COUNTIF(Events!$B$2:$B$171, C1307) &gt; 0</f>
        <v>1</v>
      </c>
      <c r="E1307" s="2" t="s">
        <v>169</v>
      </c>
      <c r="G1307" s="46" t="s">
        <v>177</v>
      </c>
      <c r="I1307" s="46" t="s">
        <v>177</v>
      </c>
      <c r="J1307" s="46" t="str">
        <f>IF(I1307="","",_xlfn.LET(_xlpm.x,VLOOKUP(I1307,'2026-01-09_taxon-match'!$A$2:$N$81,4,FALSE),IF(_xlpm.x=0,"",_xlpm.x)))</f>
        <v>Sterechinus neumayeri</v>
      </c>
      <c r="L1307" s="46" t="str">
        <f>IF(I1307="","",_xlfn.LET(_xlpm.x,VLOOKUP(I1307,'2026-01-09_taxon-match'!$A$2:$N$81,3,FALSE),IF(_xlpm.x=0,"",_xlpm.x)))</f>
        <v>urn:lsid:marinespecies.org:taxname:160831</v>
      </c>
      <c r="M1307" s="46" t="str">
        <f>IF($I1307="","",_xlfn.LET(_xlpm.x,VLOOKUP($I1307,'2026-01-09_taxon-match'!$A$2:$N$81,5,FALSE),IF(_xlpm.x=0,"",_xlpm.x)))</f>
        <v>(Meissner, 1900)</v>
      </c>
      <c r="N1307" s="46" t="str">
        <f>IF($I1307="","",_xlfn.LET(_xlpm.x,VLOOKUP($I1307,'2026-01-09_taxon-match'!$A$2:$N$81,6,FALSE),IF(_xlpm.x=0,"",_xlpm.x)))</f>
        <v>Animalia</v>
      </c>
      <c r="O1307" s="46" t="str">
        <f>IF($I1307="","",_xlfn.LET(_xlpm.x,VLOOKUP($I1307,'2026-01-09_taxon-match'!$A$2:$N$81,7,FALSE),IF(_xlpm.x=0,"",_xlpm.x)))</f>
        <v>Echinodermata</v>
      </c>
      <c r="P1307" s="46" t="str">
        <f>IF($I1307="","",_xlfn.LET(_xlpm.x,VLOOKUP($I1307,'2026-01-09_taxon-match'!$A$2:$N$81,8,FALSE),IF(_xlpm.x=0,"",_xlpm.x)))</f>
        <v>Echinoidea</v>
      </c>
      <c r="Q1307" s="46" t="str">
        <f>IF($I1307="","",_xlfn.LET(_xlpm.x,VLOOKUP($I1307,'2026-01-09_taxon-match'!$A$2:$N$81,9,FALSE),IF(_xlpm.x=0,"",_xlpm.x)))</f>
        <v>Camarodonta</v>
      </c>
      <c r="R1307" s="46" t="str">
        <f>IF($I1307="","",_xlfn.LET(_xlpm.x,VLOOKUP($I1307,'2026-01-09_taxon-match'!$A$2:$N$81,10,FALSE),IF(_xlpm.x=0,"",_xlpm.x)))</f>
        <v>Echinidae</v>
      </c>
      <c r="S1307" s="46" t="str">
        <f>IF($I1307="","",_xlfn.LET(_xlpm.x,VLOOKUP($I1307,'2026-01-09_taxon-match'!$A$2:$N$81,11,FALSE),IF(_xlpm.x=0,"",_xlpm.x)))</f>
        <v>Sterechinus</v>
      </c>
      <c r="T1307" s="46" t="str">
        <f>IF($I1307="","",_xlfn.LET(_xlpm.x,VLOOKUP($I1307,'2026-01-09_taxon-match'!$A$2:$N$81,13,FALSE),IF(_xlpm.x=0,"",_xlpm.x)))</f>
        <v>neumayeri</v>
      </c>
      <c r="V1307" s="46" t="s">
        <v>43</v>
      </c>
      <c r="W1307" s="46" t="s">
        <v>28</v>
      </c>
      <c r="X1307" s="46" t="s">
        <v>32</v>
      </c>
      <c r="Y1307" s="46" t="str">
        <f>IF(V1307="","",_xlfn.LET(_xlpm.x,VLOOKUP(V1307,'Drop-down_menus'!$D$2:$E$13,2,FALSE),IF(_xlpm.x=0,"",_xlpm.x)))</f>
        <v>https://orcid.org/0000-0002-0981-7442</v>
      </c>
      <c r="Z1307" s="46" t="str">
        <f>IF(W1307="","",_xlfn.LET(_xlpm.x,VLOOKUP(W1307,'Drop-down_menus'!$D$2:$E$13,2,FALSE),IF(_xlpm.x=0,"",_xlpm.x)))</f>
        <v>https://orcid.org/0000-0002-9037-7623</v>
      </c>
      <c r="AA1307" s="46" t="str">
        <f>IF(X1307="","",_xlfn.LET(_xlpm.x,VLOOKUP(X1307,'Drop-down_menus'!$D$2:$E$13,2,FALSE),IF(_xlpm.x=0,"",_xlpm.x)))</f>
        <v>https://orcid.org/0000-0001-5748-602X</v>
      </c>
    </row>
    <row r="1308" spans="2:27" ht="15" customHeight="1">
      <c r="B1308">
        <v>1297</v>
      </c>
      <c r="C1308" t="s">
        <v>834</v>
      </c>
      <c r="D1308" s="46" t="b">
        <f>COUNTIF(Events!$B$2:$B$171, C1308) &gt; 0</f>
        <v>1</v>
      </c>
      <c r="E1308" s="2" t="s">
        <v>169</v>
      </c>
      <c r="G1308" s="46" t="s">
        <v>177</v>
      </c>
      <c r="I1308" s="46" t="s">
        <v>177</v>
      </c>
      <c r="J1308" s="46" t="str">
        <f>IF(I1308="","",_xlfn.LET(_xlpm.x,VLOOKUP(I1308,'2026-01-09_taxon-match'!$A$2:$N$81,4,FALSE),IF(_xlpm.x=0,"",_xlpm.x)))</f>
        <v>Sterechinus neumayeri</v>
      </c>
      <c r="L1308" s="46" t="str">
        <f>IF(I1308="","",_xlfn.LET(_xlpm.x,VLOOKUP(I1308,'2026-01-09_taxon-match'!$A$2:$N$81,3,FALSE),IF(_xlpm.x=0,"",_xlpm.x)))</f>
        <v>urn:lsid:marinespecies.org:taxname:160831</v>
      </c>
      <c r="M1308" s="46" t="str">
        <f>IF($I1308="","",_xlfn.LET(_xlpm.x,VLOOKUP($I1308,'2026-01-09_taxon-match'!$A$2:$N$81,5,FALSE),IF(_xlpm.x=0,"",_xlpm.x)))</f>
        <v>(Meissner, 1900)</v>
      </c>
      <c r="N1308" s="46" t="str">
        <f>IF($I1308="","",_xlfn.LET(_xlpm.x,VLOOKUP($I1308,'2026-01-09_taxon-match'!$A$2:$N$81,6,FALSE),IF(_xlpm.x=0,"",_xlpm.x)))</f>
        <v>Animalia</v>
      </c>
      <c r="O1308" s="46" t="str">
        <f>IF($I1308="","",_xlfn.LET(_xlpm.x,VLOOKUP($I1308,'2026-01-09_taxon-match'!$A$2:$N$81,7,FALSE),IF(_xlpm.x=0,"",_xlpm.x)))</f>
        <v>Echinodermata</v>
      </c>
      <c r="P1308" s="46" t="str">
        <f>IF($I1308="","",_xlfn.LET(_xlpm.x,VLOOKUP($I1308,'2026-01-09_taxon-match'!$A$2:$N$81,8,FALSE),IF(_xlpm.x=0,"",_xlpm.x)))</f>
        <v>Echinoidea</v>
      </c>
      <c r="Q1308" s="46" t="str">
        <f>IF($I1308="","",_xlfn.LET(_xlpm.x,VLOOKUP($I1308,'2026-01-09_taxon-match'!$A$2:$N$81,9,FALSE),IF(_xlpm.x=0,"",_xlpm.x)))</f>
        <v>Camarodonta</v>
      </c>
      <c r="R1308" s="46" t="str">
        <f>IF($I1308="","",_xlfn.LET(_xlpm.x,VLOOKUP($I1308,'2026-01-09_taxon-match'!$A$2:$N$81,10,FALSE),IF(_xlpm.x=0,"",_xlpm.x)))</f>
        <v>Echinidae</v>
      </c>
      <c r="S1308" s="46" t="str">
        <f>IF($I1308="","",_xlfn.LET(_xlpm.x,VLOOKUP($I1308,'2026-01-09_taxon-match'!$A$2:$N$81,11,FALSE),IF(_xlpm.x=0,"",_xlpm.x)))</f>
        <v>Sterechinus</v>
      </c>
      <c r="T1308" s="46" t="str">
        <f>IF($I1308="","",_xlfn.LET(_xlpm.x,VLOOKUP($I1308,'2026-01-09_taxon-match'!$A$2:$N$81,13,FALSE),IF(_xlpm.x=0,"",_xlpm.x)))</f>
        <v>neumayeri</v>
      </c>
      <c r="V1308" s="46" t="s">
        <v>43</v>
      </c>
      <c r="W1308" s="46" t="s">
        <v>28</v>
      </c>
      <c r="X1308" s="46" t="s">
        <v>32</v>
      </c>
      <c r="Y1308" s="46" t="str">
        <f>IF(V1308="","",_xlfn.LET(_xlpm.x,VLOOKUP(V1308,'Drop-down_menus'!$D$2:$E$13,2,FALSE),IF(_xlpm.x=0,"",_xlpm.x)))</f>
        <v>https://orcid.org/0000-0002-0981-7442</v>
      </c>
      <c r="Z1308" s="46" t="str">
        <f>IF(W1308="","",_xlfn.LET(_xlpm.x,VLOOKUP(W1308,'Drop-down_menus'!$D$2:$E$13,2,FALSE),IF(_xlpm.x=0,"",_xlpm.x)))</f>
        <v>https://orcid.org/0000-0002-9037-7623</v>
      </c>
      <c r="AA1308" s="46" t="str">
        <f>IF(X1308="","",_xlfn.LET(_xlpm.x,VLOOKUP(X1308,'Drop-down_menus'!$D$2:$E$13,2,FALSE),IF(_xlpm.x=0,"",_xlpm.x)))</f>
        <v>https://orcid.org/0000-0001-5748-602X</v>
      </c>
    </row>
    <row r="1309" spans="2:27" ht="15" customHeight="1">
      <c r="B1309">
        <v>1298</v>
      </c>
      <c r="C1309" t="s">
        <v>834</v>
      </c>
      <c r="D1309" s="46" t="b">
        <f>COUNTIF(Events!$B$2:$B$171, C1309) &gt; 0</f>
        <v>1</v>
      </c>
      <c r="E1309" s="2" t="s">
        <v>169</v>
      </c>
      <c r="G1309" s="46" t="s">
        <v>177</v>
      </c>
      <c r="I1309" s="46" t="s">
        <v>177</v>
      </c>
      <c r="J1309" s="46" t="str">
        <f>IF(I1309="","",_xlfn.LET(_xlpm.x,VLOOKUP(I1309,'2026-01-09_taxon-match'!$A$2:$N$81,4,FALSE),IF(_xlpm.x=0,"",_xlpm.x)))</f>
        <v>Sterechinus neumayeri</v>
      </c>
      <c r="L1309" s="46" t="str">
        <f>IF(I1309="","",_xlfn.LET(_xlpm.x,VLOOKUP(I1309,'2026-01-09_taxon-match'!$A$2:$N$81,3,FALSE),IF(_xlpm.x=0,"",_xlpm.x)))</f>
        <v>urn:lsid:marinespecies.org:taxname:160831</v>
      </c>
      <c r="M1309" s="46" t="str">
        <f>IF($I1309="","",_xlfn.LET(_xlpm.x,VLOOKUP($I1309,'2026-01-09_taxon-match'!$A$2:$N$81,5,FALSE),IF(_xlpm.x=0,"",_xlpm.x)))</f>
        <v>(Meissner, 1900)</v>
      </c>
      <c r="N1309" s="46" t="str">
        <f>IF($I1309="","",_xlfn.LET(_xlpm.x,VLOOKUP($I1309,'2026-01-09_taxon-match'!$A$2:$N$81,6,FALSE),IF(_xlpm.x=0,"",_xlpm.x)))</f>
        <v>Animalia</v>
      </c>
      <c r="O1309" s="46" t="str">
        <f>IF($I1309="","",_xlfn.LET(_xlpm.x,VLOOKUP($I1309,'2026-01-09_taxon-match'!$A$2:$N$81,7,FALSE),IF(_xlpm.x=0,"",_xlpm.x)))</f>
        <v>Echinodermata</v>
      </c>
      <c r="P1309" s="46" t="str">
        <f>IF($I1309="","",_xlfn.LET(_xlpm.x,VLOOKUP($I1309,'2026-01-09_taxon-match'!$A$2:$N$81,8,FALSE),IF(_xlpm.x=0,"",_xlpm.x)))</f>
        <v>Echinoidea</v>
      </c>
      <c r="Q1309" s="46" t="str">
        <f>IF($I1309="","",_xlfn.LET(_xlpm.x,VLOOKUP($I1309,'2026-01-09_taxon-match'!$A$2:$N$81,9,FALSE),IF(_xlpm.x=0,"",_xlpm.x)))</f>
        <v>Camarodonta</v>
      </c>
      <c r="R1309" s="46" t="str">
        <f>IF($I1309="","",_xlfn.LET(_xlpm.x,VLOOKUP($I1309,'2026-01-09_taxon-match'!$A$2:$N$81,10,FALSE),IF(_xlpm.x=0,"",_xlpm.x)))</f>
        <v>Echinidae</v>
      </c>
      <c r="S1309" s="46" t="str">
        <f>IF($I1309="","",_xlfn.LET(_xlpm.x,VLOOKUP($I1309,'2026-01-09_taxon-match'!$A$2:$N$81,11,FALSE),IF(_xlpm.x=0,"",_xlpm.x)))</f>
        <v>Sterechinus</v>
      </c>
      <c r="T1309" s="46" t="str">
        <f>IF($I1309="","",_xlfn.LET(_xlpm.x,VLOOKUP($I1309,'2026-01-09_taxon-match'!$A$2:$N$81,13,FALSE),IF(_xlpm.x=0,"",_xlpm.x)))</f>
        <v>neumayeri</v>
      </c>
      <c r="V1309" s="46" t="s">
        <v>43</v>
      </c>
      <c r="W1309" s="46" t="s">
        <v>28</v>
      </c>
      <c r="X1309" s="46" t="s">
        <v>32</v>
      </c>
      <c r="Y1309" s="46" t="str">
        <f>IF(V1309="","",_xlfn.LET(_xlpm.x,VLOOKUP(V1309,'Drop-down_menus'!$D$2:$E$13,2,FALSE),IF(_xlpm.x=0,"",_xlpm.x)))</f>
        <v>https://orcid.org/0000-0002-0981-7442</v>
      </c>
      <c r="Z1309" s="46" t="str">
        <f>IF(W1309="","",_xlfn.LET(_xlpm.x,VLOOKUP(W1309,'Drop-down_menus'!$D$2:$E$13,2,FALSE),IF(_xlpm.x=0,"",_xlpm.x)))</f>
        <v>https://orcid.org/0000-0002-9037-7623</v>
      </c>
      <c r="AA1309" s="46" t="str">
        <f>IF(X1309="","",_xlfn.LET(_xlpm.x,VLOOKUP(X1309,'Drop-down_menus'!$D$2:$E$13,2,FALSE),IF(_xlpm.x=0,"",_xlpm.x)))</f>
        <v>https://orcid.org/0000-0001-5748-602X</v>
      </c>
    </row>
    <row r="1310" spans="2:27" ht="15" customHeight="1">
      <c r="B1310">
        <v>1299</v>
      </c>
      <c r="C1310" t="s">
        <v>834</v>
      </c>
      <c r="D1310" s="46" t="b">
        <f>COUNTIF(Events!$B$2:$B$171, C1310) &gt; 0</f>
        <v>1</v>
      </c>
      <c r="E1310" s="2" t="s">
        <v>169</v>
      </c>
      <c r="G1310" s="46" t="s">
        <v>177</v>
      </c>
      <c r="I1310" s="46" t="s">
        <v>177</v>
      </c>
      <c r="J1310" s="46" t="str">
        <f>IF(I1310="","",_xlfn.LET(_xlpm.x,VLOOKUP(I1310,'2026-01-09_taxon-match'!$A$2:$N$81,4,FALSE),IF(_xlpm.x=0,"",_xlpm.x)))</f>
        <v>Sterechinus neumayeri</v>
      </c>
      <c r="L1310" s="46" t="str">
        <f>IF(I1310="","",_xlfn.LET(_xlpm.x,VLOOKUP(I1310,'2026-01-09_taxon-match'!$A$2:$N$81,3,FALSE),IF(_xlpm.x=0,"",_xlpm.x)))</f>
        <v>urn:lsid:marinespecies.org:taxname:160831</v>
      </c>
      <c r="M1310" s="46" t="str">
        <f>IF($I1310="","",_xlfn.LET(_xlpm.x,VLOOKUP($I1310,'2026-01-09_taxon-match'!$A$2:$N$81,5,FALSE),IF(_xlpm.x=0,"",_xlpm.x)))</f>
        <v>(Meissner, 1900)</v>
      </c>
      <c r="N1310" s="46" t="str">
        <f>IF($I1310="","",_xlfn.LET(_xlpm.x,VLOOKUP($I1310,'2026-01-09_taxon-match'!$A$2:$N$81,6,FALSE),IF(_xlpm.x=0,"",_xlpm.x)))</f>
        <v>Animalia</v>
      </c>
      <c r="O1310" s="46" t="str">
        <f>IF($I1310="","",_xlfn.LET(_xlpm.x,VLOOKUP($I1310,'2026-01-09_taxon-match'!$A$2:$N$81,7,FALSE),IF(_xlpm.x=0,"",_xlpm.x)))</f>
        <v>Echinodermata</v>
      </c>
      <c r="P1310" s="46" t="str">
        <f>IF($I1310="","",_xlfn.LET(_xlpm.x,VLOOKUP($I1310,'2026-01-09_taxon-match'!$A$2:$N$81,8,FALSE),IF(_xlpm.x=0,"",_xlpm.x)))</f>
        <v>Echinoidea</v>
      </c>
      <c r="Q1310" s="46" t="str">
        <f>IF($I1310="","",_xlfn.LET(_xlpm.x,VLOOKUP($I1310,'2026-01-09_taxon-match'!$A$2:$N$81,9,FALSE),IF(_xlpm.x=0,"",_xlpm.x)))</f>
        <v>Camarodonta</v>
      </c>
      <c r="R1310" s="46" t="str">
        <f>IF($I1310="","",_xlfn.LET(_xlpm.x,VLOOKUP($I1310,'2026-01-09_taxon-match'!$A$2:$N$81,10,FALSE),IF(_xlpm.x=0,"",_xlpm.x)))</f>
        <v>Echinidae</v>
      </c>
      <c r="S1310" s="46" t="str">
        <f>IF($I1310="","",_xlfn.LET(_xlpm.x,VLOOKUP($I1310,'2026-01-09_taxon-match'!$A$2:$N$81,11,FALSE),IF(_xlpm.x=0,"",_xlpm.x)))</f>
        <v>Sterechinus</v>
      </c>
      <c r="T1310" s="46" t="str">
        <f>IF($I1310="","",_xlfn.LET(_xlpm.x,VLOOKUP($I1310,'2026-01-09_taxon-match'!$A$2:$N$81,13,FALSE),IF(_xlpm.x=0,"",_xlpm.x)))</f>
        <v>neumayeri</v>
      </c>
      <c r="V1310" s="46" t="s">
        <v>43</v>
      </c>
      <c r="W1310" s="46" t="s">
        <v>28</v>
      </c>
      <c r="X1310" s="46" t="s">
        <v>32</v>
      </c>
      <c r="Y1310" s="46" t="str">
        <f>IF(V1310="","",_xlfn.LET(_xlpm.x,VLOOKUP(V1310,'Drop-down_menus'!$D$2:$E$13,2,FALSE),IF(_xlpm.x=0,"",_xlpm.x)))</f>
        <v>https://orcid.org/0000-0002-0981-7442</v>
      </c>
      <c r="Z1310" s="46" t="str">
        <f>IF(W1310="","",_xlfn.LET(_xlpm.x,VLOOKUP(W1310,'Drop-down_menus'!$D$2:$E$13,2,FALSE),IF(_xlpm.x=0,"",_xlpm.x)))</f>
        <v>https://orcid.org/0000-0002-9037-7623</v>
      </c>
      <c r="AA1310" s="46" t="str">
        <f>IF(X1310="","",_xlfn.LET(_xlpm.x,VLOOKUP(X1310,'Drop-down_menus'!$D$2:$E$13,2,FALSE),IF(_xlpm.x=0,"",_xlpm.x)))</f>
        <v>https://orcid.org/0000-0001-5748-602X</v>
      </c>
    </row>
    <row r="1311" spans="2:27" ht="15" customHeight="1">
      <c r="B1311">
        <v>1300</v>
      </c>
      <c r="C1311" t="s">
        <v>834</v>
      </c>
      <c r="D1311" s="46" t="b">
        <f>COUNTIF(Events!$B$2:$B$171, C1311) &gt; 0</f>
        <v>1</v>
      </c>
      <c r="E1311" s="2" t="s">
        <v>169</v>
      </c>
      <c r="G1311" s="46" t="s">
        <v>177</v>
      </c>
      <c r="I1311" s="46" t="s">
        <v>177</v>
      </c>
      <c r="J1311" s="46" t="str">
        <f>IF(I1311="","",_xlfn.LET(_xlpm.x,VLOOKUP(I1311,'2026-01-09_taxon-match'!$A$2:$N$81,4,FALSE),IF(_xlpm.x=0,"",_xlpm.x)))</f>
        <v>Sterechinus neumayeri</v>
      </c>
      <c r="L1311" s="46" t="str">
        <f>IF(I1311="","",_xlfn.LET(_xlpm.x,VLOOKUP(I1311,'2026-01-09_taxon-match'!$A$2:$N$81,3,FALSE),IF(_xlpm.x=0,"",_xlpm.x)))</f>
        <v>urn:lsid:marinespecies.org:taxname:160831</v>
      </c>
      <c r="M1311" s="46" t="str">
        <f>IF($I1311="","",_xlfn.LET(_xlpm.x,VLOOKUP($I1311,'2026-01-09_taxon-match'!$A$2:$N$81,5,FALSE),IF(_xlpm.x=0,"",_xlpm.x)))</f>
        <v>(Meissner, 1900)</v>
      </c>
      <c r="N1311" s="46" t="str">
        <f>IF($I1311="","",_xlfn.LET(_xlpm.x,VLOOKUP($I1311,'2026-01-09_taxon-match'!$A$2:$N$81,6,FALSE),IF(_xlpm.x=0,"",_xlpm.x)))</f>
        <v>Animalia</v>
      </c>
      <c r="O1311" s="46" t="str">
        <f>IF($I1311="","",_xlfn.LET(_xlpm.x,VLOOKUP($I1311,'2026-01-09_taxon-match'!$A$2:$N$81,7,FALSE),IF(_xlpm.x=0,"",_xlpm.x)))</f>
        <v>Echinodermata</v>
      </c>
      <c r="P1311" s="46" t="str">
        <f>IF($I1311="","",_xlfn.LET(_xlpm.x,VLOOKUP($I1311,'2026-01-09_taxon-match'!$A$2:$N$81,8,FALSE),IF(_xlpm.x=0,"",_xlpm.x)))</f>
        <v>Echinoidea</v>
      </c>
      <c r="Q1311" s="46" t="str">
        <f>IF($I1311="","",_xlfn.LET(_xlpm.x,VLOOKUP($I1311,'2026-01-09_taxon-match'!$A$2:$N$81,9,FALSE),IF(_xlpm.x=0,"",_xlpm.x)))</f>
        <v>Camarodonta</v>
      </c>
      <c r="R1311" s="46" t="str">
        <f>IF($I1311="","",_xlfn.LET(_xlpm.x,VLOOKUP($I1311,'2026-01-09_taxon-match'!$A$2:$N$81,10,FALSE),IF(_xlpm.x=0,"",_xlpm.x)))</f>
        <v>Echinidae</v>
      </c>
      <c r="S1311" s="46" t="str">
        <f>IF($I1311="","",_xlfn.LET(_xlpm.x,VLOOKUP($I1311,'2026-01-09_taxon-match'!$A$2:$N$81,11,FALSE),IF(_xlpm.x=0,"",_xlpm.x)))</f>
        <v>Sterechinus</v>
      </c>
      <c r="T1311" s="46" t="str">
        <f>IF($I1311="","",_xlfn.LET(_xlpm.x,VLOOKUP($I1311,'2026-01-09_taxon-match'!$A$2:$N$81,13,FALSE),IF(_xlpm.x=0,"",_xlpm.x)))</f>
        <v>neumayeri</v>
      </c>
      <c r="V1311" s="46" t="s">
        <v>43</v>
      </c>
      <c r="W1311" s="46" t="s">
        <v>28</v>
      </c>
      <c r="X1311" s="46" t="s">
        <v>32</v>
      </c>
      <c r="Y1311" s="46" t="str">
        <f>IF(V1311="","",_xlfn.LET(_xlpm.x,VLOOKUP(V1311,'Drop-down_menus'!$D$2:$E$13,2,FALSE),IF(_xlpm.x=0,"",_xlpm.x)))</f>
        <v>https://orcid.org/0000-0002-0981-7442</v>
      </c>
      <c r="Z1311" s="46" t="str">
        <f>IF(W1311="","",_xlfn.LET(_xlpm.x,VLOOKUP(W1311,'Drop-down_menus'!$D$2:$E$13,2,FALSE),IF(_xlpm.x=0,"",_xlpm.x)))</f>
        <v>https://orcid.org/0000-0002-9037-7623</v>
      </c>
      <c r="AA1311" s="46" t="str">
        <f>IF(X1311="","",_xlfn.LET(_xlpm.x,VLOOKUP(X1311,'Drop-down_menus'!$D$2:$E$13,2,FALSE),IF(_xlpm.x=0,"",_xlpm.x)))</f>
        <v>https://orcid.org/0000-0001-5748-602X</v>
      </c>
    </row>
    <row r="1312" spans="2:27" ht="15" customHeight="1">
      <c r="B1312">
        <v>1301</v>
      </c>
      <c r="C1312" t="s">
        <v>834</v>
      </c>
      <c r="D1312" s="46" t="b">
        <f>COUNTIF(Events!$B$2:$B$171, C1312) &gt; 0</f>
        <v>1</v>
      </c>
      <c r="E1312" s="2" t="s">
        <v>169</v>
      </c>
      <c r="G1312" s="46" t="s">
        <v>177</v>
      </c>
      <c r="I1312" s="46" t="s">
        <v>177</v>
      </c>
      <c r="J1312" s="46" t="str">
        <f>IF(I1312="","",_xlfn.LET(_xlpm.x,VLOOKUP(I1312,'2026-01-09_taxon-match'!$A$2:$N$81,4,FALSE),IF(_xlpm.x=0,"",_xlpm.x)))</f>
        <v>Sterechinus neumayeri</v>
      </c>
      <c r="L1312" s="46" t="str">
        <f>IF(I1312="","",_xlfn.LET(_xlpm.x,VLOOKUP(I1312,'2026-01-09_taxon-match'!$A$2:$N$81,3,FALSE),IF(_xlpm.x=0,"",_xlpm.x)))</f>
        <v>urn:lsid:marinespecies.org:taxname:160831</v>
      </c>
      <c r="M1312" s="46" t="str">
        <f>IF($I1312="","",_xlfn.LET(_xlpm.x,VLOOKUP($I1312,'2026-01-09_taxon-match'!$A$2:$N$81,5,FALSE),IF(_xlpm.x=0,"",_xlpm.x)))</f>
        <v>(Meissner, 1900)</v>
      </c>
      <c r="N1312" s="46" t="str">
        <f>IF($I1312="","",_xlfn.LET(_xlpm.x,VLOOKUP($I1312,'2026-01-09_taxon-match'!$A$2:$N$81,6,FALSE),IF(_xlpm.x=0,"",_xlpm.x)))</f>
        <v>Animalia</v>
      </c>
      <c r="O1312" s="46" t="str">
        <f>IF($I1312="","",_xlfn.LET(_xlpm.x,VLOOKUP($I1312,'2026-01-09_taxon-match'!$A$2:$N$81,7,FALSE),IF(_xlpm.x=0,"",_xlpm.x)))</f>
        <v>Echinodermata</v>
      </c>
      <c r="P1312" s="46" t="str">
        <f>IF($I1312="","",_xlfn.LET(_xlpm.x,VLOOKUP($I1312,'2026-01-09_taxon-match'!$A$2:$N$81,8,FALSE),IF(_xlpm.x=0,"",_xlpm.x)))</f>
        <v>Echinoidea</v>
      </c>
      <c r="Q1312" s="46" t="str">
        <f>IF($I1312="","",_xlfn.LET(_xlpm.x,VLOOKUP($I1312,'2026-01-09_taxon-match'!$A$2:$N$81,9,FALSE),IF(_xlpm.x=0,"",_xlpm.x)))</f>
        <v>Camarodonta</v>
      </c>
      <c r="R1312" s="46" t="str">
        <f>IF($I1312="","",_xlfn.LET(_xlpm.x,VLOOKUP($I1312,'2026-01-09_taxon-match'!$A$2:$N$81,10,FALSE),IF(_xlpm.x=0,"",_xlpm.x)))</f>
        <v>Echinidae</v>
      </c>
      <c r="S1312" s="46" t="str">
        <f>IF($I1312="","",_xlfn.LET(_xlpm.x,VLOOKUP($I1312,'2026-01-09_taxon-match'!$A$2:$N$81,11,FALSE),IF(_xlpm.x=0,"",_xlpm.x)))</f>
        <v>Sterechinus</v>
      </c>
      <c r="T1312" s="46" t="str">
        <f>IF($I1312="","",_xlfn.LET(_xlpm.x,VLOOKUP($I1312,'2026-01-09_taxon-match'!$A$2:$N$81,13,FALSE),IF(_xlpm.x=0,"",_xlpm.x)))</f>
        <v>neumayeri</v>
      </c>
      <c r="V1312" s="46" t="s">
        <v>43</v>
      </c>
      <c r="W1312" s="46" t="s">
        <v>28</v>
      </c>
      <c r="X1312" s="46" t="s">
        <v>32</v>
      </c>
      <c r="Y1312" s="46" t="str">
        <f>IF(V1312="","",_xlfn.LET(_xlpm.x,VLOOKUP(V1312,'Drop-down_menus'!$D$2:$E$13,2,FALSE),IF(_xlpm.x=0,"",_xlpm.x)))</f>
        <v>https://orcid.org/0000-0002-0981-7442</v>
      </c>
      <c r="Z1312" s="46" t="str">
        <f>IF(W1312="","",_xlfn.LET(_xlpm.x,VLOOKUP(W1312,'Drop-down_menus'!$D$2:$E$13,2,FALSE),IF(_xlpm.x=0,"",_xlpm.x)))</f>
        <v>https://orcid.org/0000-0002-9037-7623</v>
      </c>
      <c r="AA1312" s="46" t="str">
        <f>IF(X1312="","",_xlfn.LET(_xlpm.x,VLOOKUP(X1312,'Drop-down_menus'!$D$2:$E$13,2,FALSE),IF(_xlpm.x=0,"",_xlpm.x)))</f>
        <v>https://orcid.org/0000-0001-5748-602X</v>
      </c>
    </row>
    <row r="1313" spans="2:27" ht="15" customHeight="1">
      <c r="B1313">
        <v>1302</v>
      </c>
      <c r="C1313" t="s">
        <v>834</v>
      </c>
      <c r="D1313" s="46" t="b">
        <f>COUNTIF(Events!$B$2:$B$171, C1313) &gt; 0</f>
        <v>1</v>
      </c>
      <c r="E1313" s="2" t="s">
        <v>169</v>
      </c>
      <c r="G1313" s="46" t="s">
        <v>177</v>
      </c>
      <c r="I1313" s="46" t="s">
        <v>177</v>
      </c>
      <c r="J1313" s="46" t="str">
        <f>IF(I1313="","",_xlfn.LET(_xlpm.x,VLOOKUP(I1313,'2026-01-09_taxon-match'!$A$2:$N$81,4,FALSE),IF(_xlpm.x=0,"",_xlpm.x)))</f>
        <v>Sterechinus neumayeri</v>
      </c>
      <c r="L1313" s="46" t="str">
        <f>IF(I1313="","",_xlfn.LET(_xlpm.x,VLOOKUP(I1313,'2026-01-09_taxon-match'!$A$2:$N$81,3,FALSE),IF(_xlpm.x=0,"",_xlpm.x)))</f>
        <v>urn:lsid:marinespecies.org:taxname:160831</v>
      </c>
      <c r="M1313" s="46" t="str">
        <f>IF($I1313="","",_xlfn.LET(_xlpm.x,VLOOKUP($I1313,'2026-01-09_taxon-match'!$A$2:$N$81,5,FALSE),IF(_xlpm.x=0,"",_xlpm.x)))</f>
        <v>(Meissner, 1900)</v>
      </c>
      <c r="N1313" s="46" t="str">
        <f>IF($I1313="","",_xlfn.LET(_xlpm.x,VLOOKUP($I1313,'2026-01-09_taxon-match'!$A$2:$N$81,6,FALSE),IF(_xlpm.x=0,"",_xlpm.x)))</f>
        <v>Animalia</v>
      </c>
      <c r="O1313" s="46" t="str">
        <f>IF($I1313="","",_xlfn.LET(_xlpm.x,VLOOKUP($I1313,'2026-01-09_taxon-match'!$A$2:$N$81,7,FALSE),IF(_xlpm.x=0,"",_xlpm.x)))</f>
        <v>Echinodermata</v>
      </c>
      <c r="P1313" s="46" t="str">
        <f>IF($I1313="","",_xlfn.LET(_xlpm.x,VLOOKUP($I1313,'2026-01-09_taxon-match'!$A$2:$N$81,8,FALSE),IF(_xlpm.x=0,"",_xlpm.x)))</f>
        <v>Echinoidea</v>
      </c>
      <c r="Q1313" s="46" t="str">
        <f>IF($I1313="","",_xlfn.LET(_xlpm.x,VLOOKUP($I1313,'2026-01-09_taxon-match'!$A$2:$N$81,9,FALSE),IF(_xlpm.x=0,"",_xlpm.x)))</f>
        <v>Camarodonta</v>
      </c>
      <c r="R1313" s="46" t="str">
        <f>IF($I1313="","",_xlfn.LET(_xlpm.x,VLOOKUP($I1313,'2026-01-09_taxon-match'!$A$2:$N$81,10,FALSE),IF(_xlpm.x=0,"",_xlpm.x)))</f>
        <v>Echinidae</v>
      </c>
      <c r="S1313" s="46" t="str">
        <f>IF($I1313="","",_xlfn.LET(_xlpm.x,VLOOKUP($I1313,'2026-01-09_taxon-match'!$A$2:$N$81,11,FALSE),IF(_xlpm.x=0,"",_xlpm.x)))</f>
        <v>Sterechinus</v>
      </c>
      <c r="T1313" s="46" t="str">
        <f>IF($I1313="","",_xlfn.LET(_xlpm.x,VLOOKUP($I1313,'2026-01-09_taxon-match'!$A$2:$N$81,13,FALSE),IF(_xlpm.x=0,"",_xlpm.x)))</f>
        <v>neumayeri</v>
      </c>
      <c r="V1313" s="46" t="s">
        <v>43</v>
      </c>
      <c r="W1313" s="46" t="s">
        <v>28</v>
      </c>
      <c r="X1313" s="46" t="s">
        <v>32</v>
      </c>
      <c r="Y1313" s="46" t="str">
        <f>IF(V1313="","",_xlfn.LET(_xlpm.x,VLOOKUP(V1313,'Drop-down_menus'!$D$2:$E$13,2,FALSE),IF(_xlpm.x=0,"",_xlpm.x)))</f>
        <v>https://orcid.org/0000-0002-0981-7442</v>
      </c>
      <c r="Z1313" s="46" t="str">
        <f>IF(W1313="","",_xlfn.LET(_xlpm.x,VLOOKUP(W1313,'Drop-down_menus'!$D$2:$E$13,2,FALSE),IF(_xlpm.x=0,"",_xlpm.x)))</f>
        <v>https://orcid.org/0000-0002-9037-7623</v>
      </c>
      <c r="AA1313" s="46" t="str">
        <f>IF(X1313="","",_xlfn.LET(_xlpm.x,VLOOKUP(X1313,'Drop-down_menus'!$D$2:$E$13,2,FALSE),IF(_xlpm.x=0,"",_xlpm.x)))</f>
        <v>https://orcid.org/0000-0001-5748-602X</v>
      </c>
    </row>
    <row r="1314" spans="2:27" ht="15" customHeight="1">
      <c r="B1314">
        <v>1303</v>
      </c>
      <c r="C1314" t="s">
        <v>834</v>
      </c>
      <c r="D1314" s="46" t="b">
        <f>COUNTIF(Events!$B$2:$B$171, C1314) &gt; 0</f>
        <v>1</v>
      </c>
      <c r="E1314" s="2" t="s">
        <v>169</v>
      </c>
      <c r="G1314" s="46" t="s">
        <v>177</v>
      </c>
      <c r="I1314" s="46" t="s">
        <v>177</v>
      </c>
      <c r="J1314" s="46" t="str">
        <f>IF(I1314="","",_xlfn.LET(_xlpm.x,VLOOKUP(I1314,'2026-01-09_taxon-match'!$A$2:$N$81,4,FALSE),IF(_xlpm.x=0,"",_xlpm.x)))</f>
        <v>Sterechinus neumayeri</v>
      </c>
      <c r="L1314" s="46" t="str">
        <f>IF(I1314="","",_xlfn.LET(_xlpm.x,VLOOKUP(I1314,'2026-01-09_taxon-match'!$A$2:$N$81,3,FALSE),IF(_xlpm.x=0,"",_xlpm.x)))</f>
        <v>urn:lsid:marinespecies.org:taxname:160831</v>
      </c>
      <c r="M1314" s="46" t="str">
        <f>IF($I1314="","",_xlfn.LET(_xlpm.x,VLOOKUP($I1314,'2026-01-09_taxon-match'!$A$2:$N$81,5,FALSE),IF(_xlpm.x=0,"",_xlpm.x)))</f>
        <v>(Meissner, 1900)</v>
      </c>
      <c r="N1314" s="46" t="str">
        <f>IF($I1314="","",_xlfn.LET(_xlpm.x,VLOOKUP($I1314,'2026-01-09_taxon-match'!$A$2:$N$81,6,FALSE),IF(_xlpm.x=0,"",_xlpm.x)))</f>
        <v>Animalia</v>
      </c>
      <c r="O1314" s="46" t="str">
        <f>IF($I1314="","",_xlfn.LET(_xlpm.x,VLOOKUP($I1314,'2026-01-09_taxon-match'!$A$2:$N$81,7,FALSE),IF(_xlpm.x=0,"",_xlpm.x)))</f>
        <v>Echinodermata</v>
      </c>
      <c r="P1314" s="46" t="str">
        <f>IF($I1314="","",_xlfn.LET(_xlpm.x,VLOOKUP($I1314,'2026-01-09_taxon-match'!$A$2:$N$81,8,FALSE),IF(_xlpm.x=0,"",_xlpm.x)))</f>
        <v>Echinoidea</v>
      </c>
      <c r="Q1314" s="46" t="str">
        <f>IF($I1314="","",_xlfn.LET(_xlpm.x,VLOOKUP($I1314,'2026-01-09_taxon-match'!$A$2:$N$81,9,FALSE),IF(_xlpm.x=0,"",_xlpm.x)))</f>
        <v>Camarodonta</v>
      </c>
      <c r="R1314" s="46" t="str">
        <f>IF($I1314="","",_xlfn.LET(_xlpm.x,VLOOKUP($I1314,'2026-01-09_taxon-match'!$A$2:$N$81,10,FALSE),IF(_xlpm.x=0,"",_xlpm.x)))</f>
        <v>Echinidae</v>
      </c>
      <c r="S1314" s="46" t="str">
        <f>IF($I1314="","",_xlfn.LET(_xlpm.x,VLOOKUP($I1314,'2026-01-09_taxon-match'!$A$2:$N$81,11,FALSE),IF(_xlpm.x=0,"",_xlpm.x)))</f>
        <v>Sterechinus</v>
      </c>
      <c r="T1314" s="46" t="str">
        <f>IF($I1314="","",_xlfn.LET(_xlpm.x,VLOOKUP($I1314,'2026-01-09_taxon-match'!$A$2:$N$81,13,FALSE),IF(_xlpm.x=0,"",_xlpm.x)))</f>
        <v>neumayeri</v>
      </c>
      <c r="V1314" s="46" t="s">
        <v>43</v>
      </c>
      <c r="W1314" s="46" t="s">
        <v>28</v>
      </c>
      <c r="X1314" s="46" t="s">
        <v>32</v>
      </c>
      <c r="Y1314" s="46" t="str">
        <f>IF(V1314="","",_xlfn.LET(_xlpm.x,VLOOKUP(V1314,'Drop-down_menus'!$D$2:$E$13,2,FALSE),IF(_xlpm.x=0,"",_xlpm.x)))</f>
        <v>https://orcid.org/0000-0002-0981-7442</v>
      </c>
      <c r="Z1314" s="46" t="str">
        <f>IF(W1314="","",_xlfn.LET(_xlpm.x,VLOOKUP(W1314,'Drop-down_menus'!$D$2:$E$13,2,FALSE),IF(_xlpm.x=0,"",_xlpm.x)))</f>
        <v>https://orcid.org/0000-0002-9037-7623</v>
      </c>
      <c r="AA1314" s="46" t="str">
        <f>IF(X1314="","",_xlfn.LET(_xlpm.x,VLOOKUP(X1314,'Drop-down_menus'!$D$2:$E$13,2,FALSE),IF(_xlpm.x=0,"",_xlpm.x)))</f>
        <v>https://orcid.org/0000-0001-5748-602X</v>
      </c>
    </row>
    <row r="1315" spans="2:27" ht="15" customHeight="1">
      <c r="B1315">
        <v>1304</v>
      </c>
      <c r="C1315" t="s">
        <v>834</v>
      </c>
      <c r="D1315" s="46" t="b">
        <f>COUNTIF(Events!$B$2:$B$171, C1315) &gt; 0</f>
        <v>1</v>
      </c>
      <c r="E1315" s="2" t="s">
        <v>169</v>
      </c>
      <c r="G1315" s="46" t="s">
        <v>177</v>
      </c>
      <c r="I1315" s="46" t="s">
        <v>177</v>
      </c>
      <c r="J1315" s="46" t="str">
        <f>IF(I1315="","",_xlfn.LET(_xlpm.x,VLOOKUP(I1315,'2026-01-09_taxon-match'!$A$2:$N$81,4,FALSE),IF(_xlpm.x=0,"",_xlpm.x)))</f>
        <v>Sterechinus neumayeri</v>
      </c>
      <c r="L1315" s="46" t="str">
        <f>IF(I1315="","",_xlfn.LET(_xlpm.x,VLOOKUP(I1315,'2026-01-09_taxon-match'!$A$2:$N$81,3,FALSE),IF(_xlpm.x=0,"",_xlpm.x)))</f>
        <v>urn:lsid:marinespecies.org:taxname:160831</v>
      </c>
      <c r="M1315" s="46" t="str">
        <f>IF($I1315="","",_xlfn.LET(_xlpm.x,VLOOKUP($I1315,'2026-01-09_taxon-match'!$A$2:$N$81,5,FALSE),IF(_xlpm.x=0,"",_xlpm.x)))</f>
        <v>(Meissner, 1900)</v>
      </c>
      <c r="N1315" s="46" t="str">
        <f>IF($I1315="","",_xlfn.LET(_xlpm.x,VLOOKUP($I1315,'2026-01-09_taxon-match'!$A$2:$N$81,6,FALSE),IF(_xlpm.x=0,"",_xlpm.x)))</f>
        <v>Animalia</v>
      </c>
      <c r="O1315" s="46" t="str">
        <f>IF($I1315="","",_xlfn.LET(_xlpm.x,VLOOKUP($I1315,'2026-01-09_taxon-match'!$A$2:$N$81,7,FALSE),IF(_xlpm.x=0,"",_xlpm.x)))</f>
        <v>Echinodermata</v>
      </c>
      <c r="P1315" s="46" t="str">
        <f>IF($I1315="","",_xlfn.LET(_xlpm.x,VLOOKUP($I1315,'2026-01-09_taxon-match'!$A$2:$N$81,8,FALSE),IF(_xlpm.x=0,"",_xlpm.x)))</f>
        <v>Echinoidea</v>
      </c>
      <c r="Q1315" s="46" t="str">
        <f>IF($I1315="","",_xlfn.LET(_xlpm.x,VLOOKUP($I1315,'2026-01-09_taxon-match'!$A$2:$N$81,9,FALSE),IF(_xlpm.x=0,"",_xlpm.x)))</f>
        <v>Camarodonta</v>
      </c>
      <c r="R1315" s="46" t="str">
        <f>IF($I1315="","",_xlfn.LET(_xlpm.x,VLOOKUP($I1315,'2026-01-09_taxon-match'!$A$2:$N$81,10,FALSE),IF(_xlpm.x=0,"",_xlpm.x)))</f>
        <v>Echinidae</v>
      </c>
      <c r="S1315" s="46" t="str">
        <f>IF($I1315="","",_xlfn.LET(_xlpm.x,VLOOKUP($I1315,'2026-01-09_taxon-match'!$A$2:$N$81,11,FALSE),IF(_xlpm.x=0,"",_xlpm.x)))</f>
        <v>Sterechinus</v>
      </c>
      <c r="T1315" s="46" t="str">
        <f>IF($I1315="","",_xlfn.LET(_xlpm.x,VLOOKUP($I1315,'2026-01-09_taxon-match'!$A$2:$N$81,13,FALSE),IF(_xlpm.x=0,"",_xlpm.x)))</f>
        <v>neumayeri</v>
      </c>
      <c r="V1315" s="46" t="s">
        <v>43</v>
      </c>
      <c r="W1315" s="46" t="s">
        <v>28</v>
      </c>
      <c r="X1315" s="46" t="s">
        <v>32</v>
      </c>
      <c r="Y1315" s="46" t="str">
        <f>IF(V1315="","",_xlfn.LET(_xlpm.x,VLOOKUP(V1315,'Drop-down_menus'!$D$2:$E$13,2,FALSE),IF(_xlpm.x=0,"",_xlpm.x)))</f>
        <v>https://orcid.org/0000-0002-0981-7442</v>
      </c>
      <c r="Z1315" s="46" t="str">
        <f>IF(W1315="","",_xlfn.LET(_xlpm.x,VLOOKUP(W1315,'Drop-down_menus'!$D$2:$E$13,2,FALSE),IF(_xlpm.x=0,"",_xlpm.x)))</f>
        <v>https://orcid.org/0000-0002-9037-7623</v>
      </c>
      <c r="AA1315" s="46" t="str">
        <f>IF(X1315="","",_xlfn.LET(_xlpm.x,VLOOKUP(X1315,'Drop-down_menus'!$D$2:$E$13,2,FALSE),IF(_xlpm.x=0,"",_xlpm.x)))</f>
        <v>https://orcid.org/0000-0001-5748-602X</v>
      </c>
    </row>
    <row r="1316" spans="2:27" ht="15" customHeight="1">
      <c r="B1316">
        <v>1305</v>
      </c>
      <c r="C1316" t="s">
        <v>834</v>
      </c>
      <c r="D1316" s="46" t="b">
        <f>COUNTIF(Events!$B$2:$B$171, C1316) &gt; 0</f>
        <v>1</v>
      </c>
      <c r="E1316" s="2" t="s">
        <v>169</v>
      </c>
      <c r="G1316" s="46" t="s">
        <v>177</v>
      </c>
      <c r="I1316" s="46" t="s">
        <v>177</v>
      </c>
      <c r="J1316" s="46" t="str">
        <f>IF(I1316="","",_xlfn.LET(_xlpm.x,VLOOKUP(I1316,'2026-01-09_taxon-match'!$A$2:$N$81,4,FALSE),IF(_xlpm.x=0,"",_xlpm.x)))</f>
        <v>Sterechinus neumayeri</v>
      </c>
      <c r="L1316" s="46" t="str">
        <f>IF(I1316="","",_xlfn.LET(_xlpm.x,VLOOKUP(I1316,'2026-01-09_taxon-match'!$A$2:$N$81,3,FALSE),IF(_xlpm.x=0,"",_xlpm.x)))</f>
        <v>urn:lsid:marinespecies.org:taxname:160831</v>
      </c>
      <c r="M1316" s="46" t="str">
        <f>IF($I1316="","",_xlfn.LET(_xlpm.x,VLOOKUP($I1316,'2026-01-09_taxon-match'!$A$2:$N$81,5,FALSE),IF(_xlpm.x=0,"",_xlpm.x)))</f>
        <v>(Meissner, 1900)</v>
      </c>
      <c r="N1316" s="46" t="str">
        <f>IF($I1316="","",_xlfn.LET(_xlpm.x,VLOOKUP($I1316,'2026-01-09_taxon-match'!$A$2:$N$81,6,FALSE),IF(_xlpm.x=0,"",_xlpm.x)))</f>
        <v>Animalia</v>
      </c>
      <c r="O1316" s="46" t="str">
        <f>IF($I1316="","",_xlfn.LET(_xlpm.x,VLOOKUP($I1316,'2026-01-09_taxon-match'!$A$2:$N$81,7,FALSE),IF(_xlpm.x=0,"",_xlpm.x)))</f>
        <v>Echinodermata</v>
      </c>
      <c r="P1316" s="46" t="str">
        <f>IF($I1316="","",_xlfn.LET(_xlpm.x,VLOOKUP($I1316,'2026-01-09_taxon-match'!$A$2:$N$81,8,FALSE),IF(_xlpm.x=0,"",_xlpm.x)))</f>
        <v>Echinoidea</v>
      </c>
      <c r="Q1316" s="46" t="str">
        <f>IF($I1316="","",_xlfn.LET(_xlpm.x,VLOOKUP($I1316,'2026-01-09_taxon-match'!$A$2:$N$81,9,FALSE),IF(_xlpm.x=0,"",_xlpm.x)))</f>
        <v>Camarodonta</v>
      </c>
      <c r="R1316" s="46" t="str">
        <f>IF($I1316="","",_xlfn.LET(_xlpm.x,VLOOKUP($I1316,'2026-01-09_taxon-match'!$A$2:$N$81,10,FALSE),IF(_xlpm.x=0,"",_xlpm.x)))</f>
        <v>Echinidae</v>
      </c>
      <c r="S1316" s="46" t="str">
        <f>IF($I1316="","",_xlfn.LET(_xlpm.x,VLOOKUP($I1316,'2026-01-09_taxon-match'!$A$2:$N$81,11,FALSE),IF(_xlpm.x=0,"",_xlpm.x)))</f>
        <v>Sterechinus</v>
      </c>
      <c r="T1316" s="46" t="str">
        <f>IF($I1316="","",_xlfn.LET(_xlpm.x,VLOOKUP($I1316,'2026-01-09_taxon-match'!$A$2:$N$81,13,FALSE),IF(_xlpm.x=0,"",_xlpm.x)))</f>
        <v>neumayeri</v>
      </c>
      <c r="V1316" s="46" t="s">
        <v>43</v>
      </c>
      <c r="W1316" s="46" t="s">
        <v>28</v>
      </c>
      <c r="X1316" s="46" t="s">
        <v>32</v>
      </c>
      <c r="Y1316" s="46" t="str">
        <f>IF(V1316="","",_xlfn.LET(_xlpm.x,VLOOKUP(V1316,'Drop-down_menus'!$D$2:$E$13,2,FALSE),IF(_xlpm.x=0,"",_xlpm.x)))</f>
        <v>https://orcid.org/0000-0002-0981-7442</v>
      </c>
      <c r="Z1316" s="46" t="str">
        <f>IF(W1316="","",_xlfn.LET(_xlpm.x,VLOOKUP(W1316,'Drop-down_menus'!$D$2:$E$13,2,FALSE),IF(_xlpm.x=0,"",_xlpm.x)))</f>
        <v>https://orcid.org/0000-0002-9037-7623</v>
      </c>
      <c r="AA1316" s="46" t="str">
        <f>IF(X1316="","",_xlfn.LET(_xlpm.x,VLOOKUP(X1316,'Drop-down_menus'!$D$2:$E$13,2,FALSE),IF(_xlpm.x=0,"",_xlpm.x)))</f>
        <v>https://orcid.org/0000-0001-5748-602X</v>
      </c>
    </row>
    <row r="1317" spans="2:27" ht="15" customHeight="1">
      <c r="B1317">
        <v>1306</v>
      </c>
      <c r="C1317" t="s">
        <v>834</v>
      </c>
      <c r="D1317" s="46" t="b">
        <f>COUNTIF(Events!$B$2:$B$171, C1317) &gt; 0</f>
        <v>1</v>
      </c>
      <c r="E1317" s="2" t="s">
        <v>169</v>
      </c>
      <c r="G1317" s="46" t="s">
        <v>177</v>
      </c>
      <c r="I1317" s="46" t="s">
        <v>177</v>
      </c>
      <c r="J1317" s="46" t="str">
        <f>IF(I1317="","",_xlfn.LET(_xlpm.x,VLOOKUP(I1317,'2026-01-09_taxon-match'!$A$2:$N$81,4,FALSE),IF(_xlpm.x=0,"",_xlpm.x)))</f>
        <v>Sterechinus neumayeri</v>
      </c>
      <c r="L1317" s="46" t="str">
        <f>IF(I1317="","",_xlfn.LET(_xlpm.x,VLOOKUP(I1317,'2026-01-09_taxon-match'!$A$2:$N$81,3,FALSE),IF(_xlpm.x=0,"",_xlpm.x)))</f>
        <v>urn:lsid:marinespecies.org:taxname:160831</v>
      </c>
      <c r="M1317" s="46" t="str">
        <f>IF($I1317="","",_xlfn.LET(_xlpm.x,VLOOKUP($I1317,'2026-01-09_taxon-match'!$A$2:$N$81,5,FALSE),IF(_xlpm.x=0,"",_xlpm.x)))</f>
        <v>(Meissner, 1900)</v>
      </c>
      <c r="N1317" s="46" t="str">
        <f>IF($I1317="","",_xlfn.LET(_xlpm.x,VLOOKUP($I1317,'2026-01-09_taxon-match'!$A$2:$N$81,6,FALSE),IF(_xlpm.x=0,"",_xlpm.x)))</f>
        <v>Animalia</v>
      </c>
      <c r="O1317" s="46" t="str">
        <f>IF($I1317="","",_xlfn.LET(_xlpm.x,VLOOKUP($I1317,'2026-01-09_taxon-match'!$A$2:$N$81,7,FALSE),IF(_xlpm.x=0,"",_xlpm.x)))</f>
        <v>Echinodermata</v>
      </c>
      <c r="P1317" s="46" t="str">
        <f>IF($I1317="","",_xlfn.LET(_xlpm.x,VLOOKUP($I1317,'2026-01-09_taxon-match'!$A$2:$N$81,8,FALSE),IF(_xlpm.x=0,"",_xlpm.x)))</f>
        <v>Echinoidea</v>
      </c>
      <c r="Q1317" s="46" t="str">
        <f>IF($I1317="","",_xlfn.LET(_xlpm.x,VLOOKUP($I1317,'2026-01-09_taxon-match'!$A$2:$N$81,9,FALSE),IF(_xlpm.x=0,"",_xlpm.x)))</f>
        <v>Camarodonta</v>
      </c>
      <c r="R1317" s="46" t="str">
        <f>IF($I1317="","",_xlfn.LET(_xlpm.x,VLOOKUP($I1317,'2026-01-09_taxon-match'!$A$2:$N$81,10,FALSE),IF(_xlpm.x=0,"",_xlpm.x)))</f>
        <v>Echinidae</v>
      </c>
      <c r="S1317" s="46" t="str">
        <f>IF($I1317="","",_xlfn.LET(_xlpm.x,VLOOKUP($I1317,'2026-01-09_taxon-match'!$A$2:$N$81,11,FALSE),IF(_xlpm.x=0,"",_xlpm.x)))</f>
        <v>Sterechinus</v>
      </c>
      <c r="T1317" s="46" t="str">
        <f>IF($I1317="","",_xlfn.LET(_xlpm.x,VLOOKUP($I1317,'2026-01-09_taxon-match'!$A$2:$N$81,13,FALSE),IF(_xlpm.x=0,"",_xlpm.x)))</f>
        <v>neumayeri</v>
      </c>
      <c r="V1317" s="46" t="s">
        <v>43</v>
      </c>
      <c r="W1317" s="46" t="s">
        <v>28</v>
      </c>
      <c r="X1317" s="46" t="s">
        <v>32</v>
      </c>
      <c r="Y1317" s="46" t="str">
        <f>IF(V1317="","",_xlfn.LET(_xlpm.x,VLOOKUP(V1317,'Drop-down_menus'!$D$2:$E$13,2,FALSE),IF(_xlpm.x=0,"",_xlpm.x)))</f>
        <v>https://orcid.org/0000-0002-0981-7442</v>
      </c>
      <c r="Z1317" s="46" t="str">
        <f>IF(W1317="","",_xlfn.LET(_xlpm.x,VLOOKUP(W1317,'Drop-down_menus'!$D$2:$E$13,2,FALSE),IF(_xlpm.x=0,"",_xlpm.x)))</f>
        <v>https://orcid.org/0000-0002-9037-7623</v>
      </c>
      <c r="AA1317" s="46" t="str">
        <f>IF(X1317="","",_xlfn.LET(_xlpm.x,VLOOKUP(X1317,'Drop-down_menus'!$D$2:$E$13,2,FALSE),IF(_xlpm.x=0,"",_xlpm.x)))</f>
        <v>https://orcid.org/0000-0001-5748-602X</v>
      </c>
    </row>
    <row r="1318" spans="2:27" ht="15" customHeight="1">
      <c r="B1318">
        <v>1307</v>
      </c>
      <c r="C1318" t="s">
        <v>834</v>
      </c>
      <c r="D1318" s="46" t="b">
        <f>COUNTIF(Events!$B$2:$B$171, C1318) &gt; 0</f>
        <v>1</v>
      </c>
      <c r="E1318" s="2" t="s">
        <v>169</v>
      </c>
      <c r="G1318" s="46" t="s">
        <v>177</v>
      </c>
      <c r="I1318" s="46" t="s">
        <v>177</v>
      </c>
      <c r="J1318" s="46" t="str">
        <f>IF(I1318="","",_xlfn.LET(_xlpm.x,VLOOKUP(I1318,'2026-01-09_taxon-match'!$A$2:$N$81,4,FALSE),IF(_xlpm.x=0,"",_xlpm.x)))</f>
        <v>Sterechinus neumayeri</v>
      </c>
      <c r="L1318" s="46" t="str">
        <f>IF(I1318="","",_xlfn.LET(_xlpm.x,VLOOKUP(I1318,'2026-01-09_taxon-match'!$A$2:$N$81,3,FALSE),IF(_xlpm.x=0,"",_xlpm.x)))</f>
        <v>urn:lsid:marinespecies.org:taxname:160831</v>
      </c>
      <c r="M1318" s="46" t="str">
        <f>IF($I1318="","",_xlfn.LET(_xlpm.x,VLOOKUP($I1318,'2026-01-09_taxon-match'!$A$2:$N$81,5,FALSE),IF(_xlpm.x=0,"",_xlpm.x)))</f>
        <v>(Meissner, 1900)</v>
      </c>
      <c r="N1318" s="46" t="str">
        <f>IF($I1318="","",_xlfn.LET(_xlpm.x,VLOOKUP($I1318,'2026-01-09_taxon-match'!$A$2:$N$81,6,FALSE),IF(_xlpm.x=0,"",_xlpm.x)))</f>
        <v>Animalia</v>
      </c>
      <c r="O1318" s="46" t="str">
        <f>IF($I1318="","",_xlfn.LET(_xlpm.x,VLOOKUP($I1318,'2026-01-09_taxon-match'!$A$2:$N$81,7,FALSE),IF(_xlpm.x=0,"",_xlpm.x)))</f>
        <v>Echinodermata</v>
      </c>
      <c r="P1318" s="46" t="str">
        <f>IF($I1318="","",_xlfn.LET(_xlpm.x,VLOOKUP($I1318,'2026-01-09_taxon-match'!$A$2:$N$81,8,FALSE),IF(_xlpm.x=0,"",_xlpm.x)))</f>
        <v>Echinoidea</v>
      </c>
      <c r="Q1318" s="46" t="str">
        <f>IF($I1318="","",_xlfn.LET(_xlpm.x,VLOOKUP($I1318,'2026-01-09_taxon-match'!$A$2:$N$81,9,FALSE),IF(_xlpm.x=0,"",_xlpm.x)))</f>
        <v>Camarodonta</v>
      </c>
      <c r="R1318" s="46" t="str">
        <f>IF($I1318="","",_xlfn.LET(_xlpm.x,VLOOKUP($I1318,'2026-01-09_taxon-match'!$A$2:$N$81,10,FALSE),IF(_xlpm.x=0,"",_xlpm.x)))</f>
        <v>Echinidae</v>
      </c>
      <c r="S1318" s="46" t="str">
        <f>IF($I1318="","",_xlfn.LET(_xlpm.x,VLOOKUP($I1318,'2026-01-09_taxon-match'!$A$2:$N$81,11,FALSE),IF(_xlpm.x=0,"",_xlpm.x)))</f>
        <v>Sterechinus</v>
      </c>
      <c r="T1318" s="46" t="str">
        <f>IF($I1318="","",_xlfn.LET(_xlpm.x,VLOOKUP($I1318,'2026-01-09_taxon-match'!$A$2:$N$81,13,FALSE),IF(_xlpm.x=0,"",_xlpm.x)))</f>
        <v>neumayeri</v>
      </c>
      <c r="V1318" s="46" t="s">
        <v>43</v>
      </c>
      <c r="W1318" s="46" t="s">
        <v>28</v>
      </c>
      <c r="X1318" s="46" t="s">
        <v>32</v>
      </c>
      <c r="Y1318" s="46" t="str">
        <f>IF(V1318="","",_xlfn.LET(_xlpm.x,VLOOKUP(V1318,'Drop-down_menus'!$D$2:$E$13,2,FALSE),IF(_xlpm.x=0,"",_xlpm.x)))</f>
        <v>https://orcid.org/0000-0002-0981-7442</v>
      </c>
      <c r="Z1318" s="46" t="str">
        <f>IF(W1318="","",_xlfn.LET(_xlpm.x,VLOOKUP(W1318,'Drop-down_menus'!$D$2:$E$13,2,FALSE),IF(_xlpm.x=0,"",_xlpm.x)))</f>
        <v>https://orcid.org/0000-0002-9037-7623</v>
      </c>
      <c r="AA1318" s="46" t="str">
        <f>IF(X1318="","",_xlfn.LET(_xlpm.x,VLOOKUP(X1318,'Drop-down_menus'!$D$2:$E$13,2,FALSE),IF(_xlpm.x=0,"",_xlpm.x)))</f>
        <v>https://orcid.org/0000-0001-5748-602X</v>
      </c>
    </row>
    <row r="1319" spans="2:27" ht="15" customHeight="1">
      <c r="B1319">
        <v>1308</v>
      </c>
      <c r="C1319" t="s">
        <v>834</v>
      </c>
      <c r="D1319" s="46" t="b">
        <f>COUNTIF(Events!$B$2:$B$171, C1319) &gt; 0</f>
        <v>1</v>
      </c>
      <c r="E1319" t="s">
        <v>215</v>
      </c>
      <c r="J1319" s="46" t="str">
        <f>IF(I1319="","",_xlfn.LET(_xlpm.x,VLOOKUP(I1319,'2026-01-09_taxon-match'!$A$2:$N$81,4,FALSE),IF(_xlpm.x=0,"",_xlpm.x)))</f>
        <v/>
      </c>
      <c r="L1319" s="46" t="str">
        <f>IF(I1319="","",_xlfn.LET(_xlpm.x,VLOOKUP(I1319,'2026-01-09_taxon-match'!$A$2:$N$81,3,FALSE),IF(_xlpm.x=0,"",_xlpm.x)))</f>
        <v/>
      </c>
      <c r="M1319" s="46" t="str">
        <f>IF($I1319="","",_xlfn.LET(_xlpm.x,VLOOKUP($I1319,'2026-01-09_taxon-match'!$A$2:$N$81,5,FALSE),IF(_xlpm.x=0,"",_xlpm.x)))</f>
        <v/>
      </c>
      <c r="N1319" s="46" t="str">
        <f>IF($I1319="","",_xlfn.LET(_xlpm.x,VLOOKUP($I1319,'2026-01-09_taxon-match'!$A$2:$N$81,6,FALSE),IF(_xlpm.x=0,"",_xlpm.x)))</f>
        <v/>
      </c>
      <c r="O1319" s="46" t="str">
        <f>IF($I1319="","",_xlfn.LET(_xlpm.x,VLOOKUP($I1319,'2026-01-09_taxon-match'!$A$2:$N$81,7,FALSE),IF(_xlpm.x=0,"",_xlpm.x)))</f>
        <v/>
      </c>
      <c r="P1319" s="46" t="str">
        <f>IF($I1319="","",_xlfn.LET(_xlpm.x,VLOOKUP($I1319,'2026-01-09_taxon-match'!$A$2:$N$81,8,FALSE),IF(_xlpm.x=0,"",_xlpm.x)))</f>
        <v/>
      </c>
      <c r="Q1319" s="46" t="str">
        <f>IF($I1319="","",_xlfn.LET(_xlpm.x,VLOOKUP($I1319,'2026-01-09_taxon-match'!$A$2:$N$81,9,FALSE),IF(_xlpm.x=0,"",_xlpm.x)))</f>
        <v/>
      </c>
      <c r="R1319" s="46" t="str">
        <f>IF($I1319="","",_xlfn.LET(_xlpm.x,VLOOKUP($I1319,'2026-01-09_taxon-match'!$A$2:$N$81,10,FALSE),IF(_xlpm.x=0,"",_xlpm.x)))</f>
        <v/>
      </c>
      <c r="S1319" s="46" t="str">
        <f>IF($I1319="","",_xlfn.LET(_xlpm.x,VLOOKUP($I1319,'2026-01-09_taxon-match'!$A$2:$N$81,11,FALSE),IF(_xlpm.x=0,"",_xlpm.x)))</f>
        <v/>
      </c>
      <c r="T1319" s="46" t="str">
        <f>IF($I1319="","",_xlfn.LET(_xlpm.x,VLOOKUP($I1319,'2026-01-09_taxon-match'!$A$2:$N$81,13,FALSE),IF(_xlpm.x=0,"",_xlpm.x)))</f>
        <v/>
      </c>
      <c r="Y1319" s="46" t="str">
        <f>IF(V1319="","",_xlfn.LET(_xlpm.x,VLOOKUP(V1319,'Drop-down_menus'!$D$2:$E$13,2,FALSE),IF(_xlpm.x=0,"",_xlpm.x)))</f>
        <v/>
      </c>
      <c r="Z1319" s="46" t="str">
        <f>IF(W1319="","",_xlfn.LET(_xlpm.x,VLOOKUP(W1319,'Drop-down_menus'!$D$2:$E$13,2,FALSE),IF(_xlpm.x=0,"",_xlpm.x)))</f>
        <v/>
      </c>
      <c r="AA1319" s="46" t="str">
        <f>IF(X1319="","",_xlfn.LET(_xlpm.x,VLOOKUP(X1319,'Drop-down_menus'!$D$2:$E$13,2,FALSE),IF(_xlpm.x=0,"",_xlpm.x)))</f>
        <v/>
      </c>
    </row>
    <row r="1320" spans="2:27" ht="15" customHeight="1">
      <c r="B1320">
        <v>1309</v>
      </c>
      <c r="C1320" t="s">
        <v>834</v>
      </c>
      <c r="D1320" s="46" t="b">
        <f>COUNTIF(Events!$B$2:$B$171, C1320) &gt; 0</f>
        <v>1</v>
      </c>
      <c r="E1320" t="s">
        <v>215</v>
      </c>
      <c r="J1320" s="46" t="str">
        <f>IF(I1320="","",_xlfn.LET(_xlpm.x,VLOOKUP(I1320,'2026-01-09_taxon-match'!$A$2:$N$81,4,FALSE),IF(_xlpm.x=0,"",_xlpm.x)))</f>
        <v/>
      </c>
      <c r="L1320" s="46" t="str">
        <f>IF(I1320="","",_xlfn.LET(_xlpm.x,VLOOKUP(I1320,'2026-01-09_taxon-match'!$A$2:$N$81,3,FALSE),IF(_xlpm.x=0,"",_xlpm.x)))</f>
        <v/>
      </c>
      <c r="M1320" s="46" t="str">
        <f>IF($I1320="","",_xlfn.LET(_xlpm.x,VLOOKUP($I1320,'2026-01-09_taxon-match'!$A$2:$N$81,5,FALSE),IF(_xlpm.x=0,"",_xlpm.x)))</f>
        <v/>
      </c>
      <c r="N1320" s="46" t="str">
        <f>IF($I1320="","",_xlfn.LET(_xlpm.x,VLOOKUP($I1320,'2026-01-09_taxon-match'!$A$2:$N$81,6,FALSE),IF(_xlpm.x=0,"",_xlpm.x)))</f>
        <v/>
      </c>
      <c r="O1320" s="46" t="str">
        <f>IF($I1320="","",_xlfn.LET(_xlpm.x,VLOOKUP($I1320,'2026-01-09_taxon-match'!$A$2:$N$81,7,FALSE),IF(_xlpm.x=0,"",_xlpm.x)))</f>
        <v/>
      </c>
      <c r="P1320" s="46" t="str">
        <f>IF($I1320="","",_xlfn.LET(_xlpm.x,VLOOKUP($I1320,'2026-01-09_taxon-match'!$A$2:$N$81,8,FALSE),IF(_xlpm.x=0,"",_xlpm.x)))</f>
        <v/>
      </c>
      <c r="Q1320" s="46" t="str">
        <f>IF($I1320="","",_xlfn.LET(_xlpm.x,VLOOKUP($I1320,'2026-01-09_taxon-match'!$A$2:$N$81,9,FALSE),IF(_xlpm.x=0,"",_xlpm.x)))</f>
        <v/>
      </c>
      <c r="R1320" s="46" t="str">
        <f>IF($I1320="","",_xlfn.LET(_xlpm.x,VLOOKUP($I1320,'2026-01-09_taxon-match'!$A$2:$N$81,10,FALSE),IF(_xlpm.x=0,"",_xlpm.x)))</f>
        <v/>
      </c>
      <c r="S1320" s="46" t="str">
        <f>IF($I1320="","",_xlfn.LET(_xlpm.x,VLOOKUP($I1320,'2026-01-09_taxon-match'!$A$2:$N$81,11,FALSE),IF(_xlpm.x=0,"",_xlpm.x)))</f>
        <v/>
      </c>
      <c r="T1320" s="46" t="str">
        <f>IF($I1320="","",_xlfn.LET(_xlpm.x,VLOOKUP($I1320,'2026-01-09_taxon-match'!$A$2:$N$81,13,FALSE),IF(_xlpm.x=0,"",_xlpm.x)))</f>
        <v/>
      </c>
      <c r="Y1320" s="46" t="str">
        <f>IF(V1320="","",_xlfn.LET(_xlpm.x,VLOOKUP(V1320,'Drop-down_menus'!$D$2:$E$13,2,FALSE),IF(_xlpm.x=0,"",_xlpm.x)))</f>
        <v/>
      </c>
      <c r="Z1320" s="46" t="str">
        <f>IF(W1320="","",_xlfn.LET(_xlpm.x,VLOOKUP(W1320,'Drop-down_menus'!$D$2:$E$13,2,FALSE),IF(_xlpm.x=0,"",_xlpm.x)))</f>
        <v/>
      </c>
      <c r="AA1320" s="46" t="str">
        <f>IF(X1320="","",_xlfn.LET(_xlpm.x,VLOOKUP(X1320,'Drop-down_menus'!$D$2:$E$13,2,FALSE),IF(_xlpm.x=0,"",_xlpm.x)))</f>
        <v/>
      </c>
    </row>
    <row r="1321" spans="2:27" ht="15" customHeight="1">
      <c r="B1321">
        <v>1310</v>
      </c>
      <c r="C1321" t="s">
        <v>834</v>
      </c>
      <c r="D1321" s="46" t="b">
        <f>COUNTIF(Events!$B$2:$B$171, C1321) &gt; 0</f>
        <v>1</v>
      </c>
      <c r="E1321" t="s">
        <v>215</v>
      </c>
      <c r="J1321" s="46" t="str">
        <f>IF(I1321="","",_xlfn.LET(_xlpm.x,VLOOKUP(I1321,'2026-01-09_taxon-match'!$A$2:$N$81,4,FALSE),IF(_xlpm.x=0,"",_xlpm.x)))</f>
        <v/>
      </c>
      <c r="L1321" s="46" t="str">
        <f>IF(I1321="","",_xlfn.LET(_xlpm.x,VLOOKUP(I1321,'2026-01-09_taxon-match'!$A$2:$N$81,3,FALSE),IF(_xlpm.x=0,"",_xlpm.x)))</f>
        <v/>
      </c>
      <c r="M1321" s="46" t="str">
        <f>IF($I1321="","",_xlfn.LET(_xlpm.x,VLOOKUP($I1321,'2026-01-09_taxon-match'!$A$2:$N$81,5,FALSE),IF(_xlpm.x=0,"",_xlpm.x)))</f>
        <v/>
      </c>
      <c r="N1321" s="46" t="str">
        <f>IF($I1321="","",_xlfn.LET(_xlpm.x,VLOOKUP($I1321,'2026-01-09_taxon-match'!$A$2:$N$81,6,FALSE),IF(_xlpm.x=0,"",_xlpm.x)))</f>
        <v/>
      </c>
      <c r="O1321" s="46" t="str">
        <f>IF($I1321="","",_xlfn.LET(_xlpm.x,VLOOKUP($I1321,'2026-01-09_taxon-match'!$A$2:$N$81,7,FALSE),IF(_xlpm.x=0,"",_xlpm.x)))</f>
        <v/>
      </c>
      <c r="P1321" s="46" t="str">
        <f>IF($I1321="","",_xlfn.LET(_xlpm.x,VLOOKUP($I1321,'2026-01-09_taxon-match'!$A$2:$N$81,8,FALSE),IF(_xlpm.x=0,"",_xlpm.x)))</f>
        <v/>
      </c>
      <c r="Q1321" s="46" t="str">
        <f>IF($I1321="","",_xlfn.LET(_xlpm.x,VLOOKUP($I1321,'2026-01-09_taxon-match'!$A$2:$N$81,9,FALSE),IF(_xlpm.x=0,"",_xlpm.x)))</f>
        <v/>
      </c>
      <c r="R1321" s="46" t="str">
        <f>IF($I1321="","",_xlfn.LET(_xlpm.x,VLOOKUP($I1321,'2026-01-09_taxon-match'!$A$2:$N$81,10,FALSE),IF(_xlpm.x=0,"",_xlpm.x)))</f>
        <v/>
      </c>
      <c r="S1321" s="46" t="str">
        <f>IF($I1321="","",_xlfn.LET(_xlpm.x,VLOOKUP($I1321,'2026-01-09_taxon-match'!$A$2:$N$81,11,FALSE),IF(_xlpm.x=0,"",_xlpm.x)))</f>
        <v/>
      </c>
      <c r="T1321" s="46" t="str">
        <f>IF($I1321="","",_xlfn.LET(_xlpm.x,VLOOKUP($I1321,'2026-01-09_taxon-match'!$A$2:$N$81,13,FALSE),IF(_xlpm.x=0,"",_xlpm.x)))</f>
        <v/>
      </c>
      <c r="Y1321" s="46" t="str">
        <f>IF(V1321="","",_xlfn.LET(_xlpm.x,VLOOKUP(V1321,'Drop-down_menus'!$D$2:$E$13,2,FALSE),IF(_xlpm.x=0,"",_xlpm.x)))</f>
        <v/>
      </c>
      <c r="Z1321" s="46" t="str">
        <f>IF(W1321="","",_xlfn.LET(_xlpm.x,VLOOKUP(W1321,'Drop-down_menus'!$D$2:$E$13,2,FALSE),IF(_xlpm.x=0,"",_xlpm.x)))</f>
        <v/>
      </c>
      <c r="AA1321" s="46" t="str">
        <f>IF(X1321="","",_xlfn.LET(_xlpm.x,VLOOKUP(X1321,'Drop-down_menus'!$D$2:$E$13,2,FALSE),IF(_xlpm.x=0,"",_xlpm.x)))</f>
        <v/>
      </c>
    </row>
    <row r="1322" spans="2:27" ht="15" customHeight="1">
      <c r="B1322">
        <v>1311</v>
      </c>
      <c r="C1322" t="s">
        <v>834</v>
      </c>
      <c r="D1322" s="46" t="b">
        <f>COUNTIF(Events!$B$2:$B$171, C1322) &gt; 0</f>
        <v>1</v>
      </c>
      <c r="E1322" t="s">
        <v>196</v>
      </c>
      <c r="J1322" s="46" t="str">
        <f>IF(I1322="","",_xlfn.LET(_xlpm.x,VLOOKUP(I1322,'2026-01-09_taxon-match'!$A$2:$N$81,4,FALSE),IF(_xlpm.x=0,"",_xlpm.x)))</f>
        <v/>
      </c>
      <c r="L1322" s="46" t="str">
        <f>IF(I1322="","",_xlfn.LET(_xlpm.x,VLOOKUP(I1322,'2026-01-09_taxon-match'!$A$2:$N$81,3,FALSE),IF(_xlpm.x=0,"",_xlpm.x)))</f>
        <v/>
      </c>
      <c r="M1322" s="46" t="str">
        <f>IF($I1322="","",_xlfn.LET(_xlpm.x,VLOOKUP($I1322,'2026-01-09_taxon-match'!$A$2:$N$81,5,FALSE),IF(_xlpm.x=0,"",_xlpm.x)))</f>
        <v/>
      </c>
      <c r="N1322" s="46" t="str">
        <f>IF($I1322="","",_xlfn.LET(_xlpm.x,VLOOKUP($I1322,'2026-01-09_taxon-match'!$A$2:$N$81,6,FALSE),IF(_xlpm.x=0,"",_xlpm.x)))</f>
        <v/>
      </c>
      <c r="O1322" s="46" t="str">
        <f>IF($I1322="","",_xlfn.LET(_xlpm.x,VLOOKUP($I1322,'2026-01-09_taxon-match'!$A$2:$N$81,7,FALSE),IF(_xlpm.x=0,"",_xlpm.x)))</f>
        <v/>
      </c>
      <c r="P1322" s="46" t="str">
        <f>IF($I1322="","",_xlfn.LET(_xlpm.x,VLOOKUP($I1322,'2026-01-09_taxon-match'!$A$2:$N$81,8,FALSE),IF(_xlpm.x=0,"",_xlpm.x)))</f>
        <v/>
      </c>
      <c r="Q1322" s="46" t="str">
        <f>IF($I1322="","",_xlfn.LET(_xlpm.x,VLOOKUP($I1322,'2026-01-09_taxon-match'!$A$2:$N$81,9,FALSE),IF(_xlpm.x=0,"",_xlpm.x)))</f>
        <v/>
      </c>
      <c r="R1322" s="46" t="str">
        <f>IF($I1322="","",_xlfn.LET(_xlpm.x,VLOOKUP($I1322,'2026-01-09_taxon-match'!$A$2:$N$81,10,FALSE),IF(_xlpm.x=0,"",_xlpm.x)))</f>
        <v/>
      </c>
      <c r="S1322" s="46" t="str">
        <f>IF($I1322="","",_xlfn.LET(_xlpm.x,VLOOKUP($I1322,'2026-01-09_taxon-match'!$A$2:$N$81,11,FALSE),IF(_xlpm.x=0,"",_xlpm.x)))</f>
        <v/>
      </c>
      <c r="T1322" s="46" t="str">
        <f>IF($I1322="","",_xlfn.LET(_xlpm.x,VLOOKUP($I1322,'2026-01-09_taxon-match'!$A$2:$N$81,13,FALSE),IF(_xlpm.x=0,"",_xlpm.x)))</f>
        <v/>
      </c>
      <c r="Y1322" s="46" t="str">
        <f>IF(V1322="","",_xlfn.LET(_xlpm.x,VLOOKUP(V1322,'Drop-down_menus'!$D$2:$E$13,2,FALSE),IF(_xlpm.x=0,"",_xlpm.x)))</f>
        <v/>
      </c>
      <c r="Z1322" s="46" t="str">
        <f>IF(W1322="","",_xlfn.LET(_xlpm.x,VLOOKUP(W1322,'Drop-down_menus'!$D$2:$E$13,2,FALSE),IF(_xlpm.x=0,"",_xlpm.x)))</f>
        <v/>
      </c>
      <c r="AA1322" s="46" t="str">
        <f>IF(X1322="","",_xlfn.LET(_xlpm.x,VLOOKUP(X1322,'Drop-down_menus'!$D$2:$E$13,2,FALSE),IF(_xlpm.x=0,"",_xlpm.x)))</f>
        <v/>
      </c>
    </row>
    <row r="1323" spans="2:27" ht="15" customHeight="1">
      <c r="B1323">
        <v>1312</v>
      </c>
      <c r="C1323" t="s">
        <v>834</v>
      </c>
      <c r="D1323" s="46" t="b">
        <f>COUNTIF(Events!$B$2:$B$171, C1323) &gt; 0</f>
        <v>1</v>
      </c>
      <c r="E1323" s="46" t="s">
        <v>1103</v>
      </c>
      <c r="F1323" t="s">
        <v>1096</v>
      </c>
      <c r="J1323" s="46" t="str">
        <f>IF(I1323="","",_xlfn.LET(_xlpm.x,VLOOKUP(I1323,'2026-01-09_taxon-match'!$A$2:$N$81,4,FALSE),IF(_xlpm.x=0,"",_xlpm.x)))</f>
        <v/>
      </c>
      <c r="L1323" s="46" t="str">
        <f>IF(I1323="","",_xlfn.LET(_xlpm.x,VLOOKUP(I1323,'2026-01-09_taxon-match'!$A$2:$N$81,3,FALSE),IF(_xlpm.x=0,"",_xlpm.x)))</f>
        <v/>
      </c>
      <c r="M1323" s="46" t="str">
        <f>IF($I1323="","",_xlfn.LET(_xlpm.x,VLOOKUP($I1323,'2026-01-09_taxon-match'!$A$2:$N$81,5,FALSE),IF(_xlpm.x=0,"",_xlpm.x)))</f>
        <v/>
      </c>
      <c r="N1323" s="46" t="str">
        <f>IF($I1323="","",_xlfn.LET(_xlpm.x,VLOOKUP($I1323,'2026-01-09_taxon-match'!$A$2:$N$81,6,FALSE),IF(_xlpm.x=0,"",_xlpm.x)))</f>
        <v/>
      </c>
      <c r="O1323" s="46" t="str">
        <f>IF($I1323="","",_xlfn.LET(_xlpm.x,VLOOKUP($I1323,'2026-01-09_taxon-match'!$A$2:$N$81,7,FALSE),IF(_xlpm.x=0,"",_xlpm.x)))</f>
        <v/>
      </c>
      <c r="P1323" s="46" t="str">
        <f>IF($I1323="","",_xlfn.LET(_xlpm.x,VLOOKUP($I1323,'2026-01-09_taxon-match'!$A$2:$N$81,8,FALSE),IF(_xlpm.x=0,"",_xlpm.x)))</f>
        <v/>
      </c>
      <c r="Q1323" s="46" t="str">
        <f>IF($I1323="","",_xlfn.LET(_xlpm.x,VLOOKUP($I1323,'2026-01-09_taxon-match'!$A$2:$N$81,9,FALSE),IF(_xlpm.x=0,"",_xlpm.x)))</f>
        <v/>
      </c>
      <c r="R1323" s="46" t="str">
        <f>IF($I1323="","",_xlfn.LET(_xlpm.x,VLOOKUP($I1323,'2026-01-09_taxon-match'!$A$2:$N$81,10,FALSE),IF(_xlpm.x=0,"",_xlpm.x)))</f>
        <v/>
      </c>
      <c r="S1323" s="46" t="str">
        <f>IF($I1323="","",_xlfn.LET(_xlpm.x,VLOOKUP($I1323,'2026-01-09_taxon-match'!$A$2:$N$81,11,FALSE),IF(_xlpm.x=0,"",_xlpm.x)))</f>
        <v/>
      </c>
      <c r="T1323" s="46" t="str">
        <f>IF($I1323="","",_xlfn.LET(_xlpm.x,VLOOKUP($I1323,'2026-01-09_taxon-match'!$A$2:$N$81,13,FALSE),IF(_xlpm.x=0,"",_xlpm.x)))</f>
        <v/>
      </c>
      <c r="Y1323" s="46" t="str">
        <f>IF(V1323="","",_xlfn.LET(_xlpm.x,VLOOKUP(V1323,'Drop-down_menus'!$D$2:$E$13,2,FALSE),IF(_xlpm.x=0,"",_xlpm.x)))</f>
        <v/>
      </c>
      <c r="Z1323" s="46" t="str">
        <f>IF(W1323="","",_xlfn.LET(_xlpm.x,VLOOKUP(W1323,'Drop-down_menus'!$D$2:$E$13,2,FALSE),IF(_xlpm.x=0,"",_xlpm.x)))</f>
        <v/>
      </c>
      <c r="AA1323" s="46" t="str">
        <f>IF(X1323="","",_xlfn.LET(_xlpm.x,VLOOKUP(X1323,'Drop-down_menus'!$D$2:$E$13,2,FALSE),IF(_xlpm.x=0,"",_xlpm.x)))</f>
        <v/>
      </c>
    </row>
    <row r="1324" spans="2:27" ht="15" customHeight="1">
      <c r="B1324">
        <v>1313</v>
      </c>
      <c r="C1324" t="s">
        <v>834</v>
      </c>
      <c r="D1324" s="46" t="b">
        <f>COUNTIF(Events!$B$2:$B$171, C1324) &gt; 0</f>
        <v>1</v>
      </c>
      <c r="E1324" s="46" t="s">
        <v>1103</v>
      </c>
      <c r="F1324" t="s">
        <v>1097</v>
      </c>
      <c r="J1324" s="46" t="str">
        <f>IF(I1324="","",_xlfn.LET(_xlpm.x,VLOOKUP(I1324,'2026-01-09_taxon-match'!$A$2:$N$81,4,FALSE),IF(_xlpm.x=0,"",_xlpm.x)))</f>
        <v/>
      </c>
      <c r="L1324" s="46" t="str">
        <f>IF(I1324="","",_xlfn.LET(_xlpm.x,VLOOKUP(I1324,'2026-01-09_taxon-match'!$A$2:$N$81,3,FALSE),IF(_xlpm.x=0,"",_xlpm.x)))</f>
        <v/>
      </c>
      <c r="M1324" s="46" t="str">
        <f>IF($I1324="","",_xlfn.LET(_xlpm.x,VLOOKUP($I1324,'2026-01-09_taxon-match'!$A$2:$N$81,5,FALSE),IF(_xlpm.x=0,"",_xlpm.x)))</f>
        <v/>
      </c>
      <c r="N1324" s="46" t="str">
        <f>IF($I1324="","",_xlfn.LET(_xlpm.x,VLOOKUP($I1324,'2026-01-09_taxon-match'!$A$2:$N$81,6,FALSE),IF(_xlpm.x=0,"",_xlpm.x)))</f>
        <v/>
      </c>
      <c r="O1324" s="46" t="str">
        <f>IF($I1324="","",_xlfn.LET(_xlpm.x,VLOOKUP($I1324,'2026-01-09_taxon-match'!$A$2:$N$81,7,FALSE),IF(_xlpm.x=0,"",_xlpm.x)))</f>
        <v/>
      </c>
      <c r="P1324" s="46" t="str">
        <f>IF($I1324="","",_xlfn.LET(_xlpm.x,VLOOKUP($I1324,'2026-01-09_taxon-match'!$A$2:$N$81,8,FALSE),IF(_xlpm.x=0,"",_xlpm.x)))</f>
        <v/>
      </c>
      <c r="Q1324" s="46" t="str">
        <f>IF($I1324="","",_xlfn.LET(_xlpm.x,VLOOKUP($I1324,'2026-01-09_taxon-match'!$A$2:$N$81,9,FALSE),IF(_xlpm.x=0,"",_xlpm.x)))</f>
        <v/>
      </c>
      <c r="R1324" s="46" t="str">
        <f>IF($I1324="","",_xlfn.LET(_xlpm.x,VLOOKUP($I1324,'2026-01-09_taxon-match'!$A$2:$N$81,10,FALSE),IF(_xlpm.x=0,"",_xlpm.x)))</f>
        <v/>
      </c>
      <c r="S1324" s="46" t="str">
        <f>IF($I1324="","",_xlfn.LET(_xlpm.x,VLOOKUP($I1324,'2026-01-09_taxon-match'!$A$2:$N$81,11,FALSE),IF(_xlpm.x=0,"",_xlpm.x)))</f>
        <v/>
      </c>
      <c r="T1324" s="46" t="str">
        <f>IF($I1324="","",_xlfn.LET(_xlpm.x,VLOOKUP($I1324,'2026-01-09_taxon-match'!$A$2:$N$81,13,FALSE),IF(_xlpm.x=0,"",_xlpm.x)))</f>
        <v/>
      </c>
      <c r="Y1324" s="46" t="str">
        <f>IF(V1324="","",_xlfn.LET(_xlpm.x,VLOOKUP(V1324,'Drop-down_menus'!$D$2:$E$13,2,FALSE),IF(_xlpm.x=0,"",_xlpm.x)))</f>
        <v/>
      </c>
      <c r="Z1324" s="46" t="str">
        <f>IF(W1324="","",_xlfn.LET(_xlpm.x,VLOOKUP(W1324,'Drop-down_menus'!$D$2:$E$13,2,FALSE),IF(_xlpm.x=0,"",_xlpm.x)))</f>
        <v/>
      </c>
      <c r="AA1324" s="46" t="str">
        <f>IF(X1324="","",_xlfn.LET(_xlpm.x,VLOOKUP(X1324,'Drop-down_menus'!$D$2:$E$13,2,FALSE),IF(_xlpm.x=0,"",_xlpm.x)))</f>
        <v/>
      </c>
    </row>
    <row r="1325" spans="2:27" ht="15" customHeight="1">
      <c r="B1325">
        <v>1314</v>
      </c>
      <c r="C1325" t="s">
        <v>834</v>
      </c>
      <c r="D1325" s="46" t="b">
        <f>COUNTIF(Events!$B$2:$B$171, C1325) &gt; 0</f>
        <v>1</v>
      </c>
      <c r="E1325" s="46" t="s">
        <v>1103</v>
      </c>
      <c r="F1325" t="s">
        <v>1098</v>
      </c>
      <c r="J1325" s="46" t="str">
        <f>IF(I1325="","",_xlfn.LET(_xlpm.x,VLOOKUP(I1325,'2026-01-09_taxon-match'!$A$2:$N$81,4,FALSE),IF(_xlpm.x=0,"",_xlpm.x)))</f>
        <v/>
      </c>
      <c r="L1325" s="46" t="str">
        <f>IF(I1325="","",_xlfn.LET(_xlpm.x,VLOOKUP(I1325,'2026-01-09_taxon-match'!$A$2:$N$81,3,FALSE),IF(_xlpm.x=0,"",_xlpm.x)))</f>
        <v/>
      </c>
      <c r="M1325" s="46" t="str">
        <f>IF($I1325="","",_xlfn.LET(_xlpm.x,VLOOKUP($I1325,'2026-01-09_taxon-match'!$A$2:$N$81,5,FALSE),IF(_xlpm.x=0,"",_xlpm.x)))</f>
        <v/>
      </c>
      <c r="N1325" s="46" t="str">
        <f>IF($I1325="","",_xlfn.LET(_xlpm.x,VLOOKUP($I1325,'2026-01-09_taxon-match'!$A$2:$N$81,6,FALSE),IF(_xlpm.x=0,"",_xlpm.x)))</f>
        <v/>
      </c>
      <c r="O1325" s="46" t="str">
        <f>IF($I1325="","",_xlfn.LET(_xlpm.x,VLOOKUP($I1325,'2026-01-09_taxon-match'!$A$2:$N$81,7,FALSE),IF(_xlpm.x=0,"",_xlpm.x)))</f>
        <v/>
      </c>
      <c r="P1325" s="46" t="str">
        <f>IF($I1325="","",_xlfn.LET(_xlpm.x,VLOOKUP($I1325,'2026-01-09_taxon-match'!$A$2:$N$81,8,FALSE),IF(_xlpm.x=0,"",_xlpm.x)))</f>
        <v/>
      </c>
      <c r="Q1325" s="46" t="str">
        <f>IF($I1325="","",_xlfn.LET(_xlpm.x,VLOOKUP($I1325,'2026-01-09_taxon-match'!$A$2:$N$81,9,FALSE),IF(_xlpm.x=0,"",_xlpm.x)))</f>
        <v/>
      </c>
      <c r="R1325" s="46" t="str">
        <f>IF($I1325="","",_xlfn.LET(_xlpm.x,VLOOKUP($I1325,'2026-01-09_taxon-match'!$A$2:$N$81,10,FALSE),IF(_xlpm.x=0,"",_xlpm.x)))</f>
        <v/>
      </c>
      <c r="S1325" s="46" t="str">
        <f>IF($I1325="","",_xlfn.LET(_xlpm.x,VLOOKUP($I1325,'2026-01-09_taxon-match'!$A$2:$N$81,11,FALSE),IF(_xlpm.x=0,"",_xlpm.x)))</f>
        <v/>
      </c>
      <c r="T1325" s="46" t="str">
        <f>IF($I1325="","",_xlfn.LET(_xlpm.x,VLOOKUP($I1325,'2026-01-09_taxon-match'!$A$2:$N$81,13,FALSE),IF(_xlpm.x=0,"",_xlpm.x)))</f>
        <v/>
      </c>
      <c r="Y1325" s="46" t="str">
        <f>IF(V1325="","",_xlfn.LET(_xlpm.x,VLOOKUP(V1325,'Drop-down_menus'!$D$2:$E$13,2,FALSE),IF(_xlpm.x=0,"",_xlpm.x)))</f>
        <v/>
      </c>
      <c r="Z1325" s="46" t="str">
        <f>IF(W1325="","",_xlfn.LET(_xlpm.x,VLOOKUP(W1325,'Drop-down_menus'!$D$2:$E$13,2,FALSE),IF(_xlpm.x=0,"",_xlpm.x)))</f>
        <v/>
      </c>
      <c r="AA1325" s="46" t="str">
        <f>IF(X1325="","",_xlfn.LET(_xlpm.x,VLOOKUP(X1325,'Drop-down_menus'!$D$2:$E$13,2,FALSE),IF(_xlpm.x=0,"",_xlpm.x)))</f>
        <v/>
      </c>
    </row>
    <row r="1326" spans="2:27" ht="15" customHeight="1">
      <c r="B1326">
        <v>1315</v>
      </c>
      <c r="C1326" t="s">
        <v>834</v>
      </c>
      <c r="D1326" s="46" t="b">
        <f>COUNTIF(Events!$B$2:$B$171, C1326) &gt; 0</f>
        <v>1</v>
      </c>
      <c r="E1326" s="46" t="s">
        <v>1103</v>
      </c>
      <c r="F1326" t="s">
        <v>1099</v>
      </c>
      <c r="J1326" s="46" t="str">
        <f>IF(I1326="","",_xlfn.LET(_xlpm.x,VLOOKUP(I1326,'2026-01-09_taxon-match'!$A$2:$N$81,4,FALSE),IF(_xlpm.x=0,"",_xlpm.x)))</f>
        <v/>
      </c>
      <c r="L1326" s="46" t="str">
        <f>IF(I1326="","",_xlfn.LET(_xlpm.x,VLOOKUP(I1326,'2026-01-09_taxon-match'!$A$2:$N$81,3,FALSE),IF(_xlpm.x=0,"",_xlpm.x)))</f>
        <v/>
      </c>
      <c r="M1326" s="46" t="str">
        <f>IF($I1326="","",_xlfn.LET(_xlpm.x,VLOOKUP($I1326,'2026-01-09_taxon-match'!$A$2:$N$81,5,FALSE),IF(_xlpm.x=0,"",_xlpm.x)))</f>
        <v/>
      </c>
      <c r="N1326" s="46" t="str">
        <f>IF($I1326="","",_xlfn.LET(_xlpm.x,VLOOKUP($I1326,'2026-01-09_taxon-match'!$A$2:$N$81,6,FALSE),IF(_xlpm.x=0,"",_xlpm.x)))</f>
        <v/>
      </c>
      <c r="O1326" s="46" t="str">
        <f>IF($I1326="","",_xlfn.LET(_xlpm.x,VLOOKUP($I1326,'2026-01-09_taxon-match'!$A$2:$N$81,7,FALSE),IF(_xlpm.x=0,"",_xlpm.x)))</f>
        <v/>
      </c>
      <c r="P1326" s="46" t="str">
        <f>IF($I1326="","",_xlfn.LET(_xlpm.x,VLOOKUP($I1326,'2026-01-09_taxon-match'!$A$2:$N$81,8,FALSE),IF(_xlpm.x=0,"",_xlpm.x)))</f>
        <v/>
      </c>
      <c r="Q1326" s="46" t="str">
        <f>IF($I1326="","",_xlfn.LET(_xlpm.x,VLOOKUP($I1326,'2026-01-09_taxon-match'!$A$2:$N$81,9,FALSE),IF(_xlpm.x=0,"",_xlpm.x)))</f>
        <v/>
      </c>
      <c r="R1326" s="46" t="str">
        <f>IF($I1326="","",_xlfn.LET(_xlpm.x,VLOOKUP($I1326,'2026-01-09_taxon-match'!$A$2:$N$81,10,FALSE),IF(_xlpm.x=0,"",_xlpm.x)))</f>
        <v/>
      </c>
      <c r="S1326" s="46" t="str">
        <f>IF($I1326="","",_xlfn.LET(_xlpm.x,VLOOKUP($I1326,'2026-01-09_taxon-match'!$A$2:$N$81,11,FALSE),IF(_xlpm.x=0,"",_xlpm.x)))</f>
        <v/>
      </c>
      <c r="T1326" s="46" t="str">
        <f>IF($I1326="","",_xlfn.LET(_xlpm.x,VLOOKUP($I1326,'2026-01-09_taxon-match'!$A$2:$N$81,13,FALSE),IF(_xlpm.x=0,"",_xlpm.x)))</f>
        <v/>
      </c>
      <c r="Y1326" s="46" t="str">
        <f>IF(V1326="","",_xlfn.LET(_xlpm.x,VLOOKUP(V1326,'Drop-down_menus'!$D$2:$E$13,2,FALSE),IF(_xlpm.x=0,"",_xlpm.x)))</f>
        <v/>
      </c>
      <c r="Z1326" s="46" t="str">
        <f>IF(W1326="","",_xlfn.LET(_xlpm.x,VLOOKUP(W1326,'Drop-down_menus'!$D$2:$E$13,2,FALSE),IF(_xlpm.x=0,"",_xlpm.x)))</f>
        <v/>
      </c>
      <c r="AA1326" s="46" t="str">
        <f>IF(X1326="","",_xlfn.LET(_xlpm.x,VLOOKUP(X1326,'Drop-down_menus'!$D$2:$E$13,2,FALSE),IF(_xlpm.x=0,"",_xlpm.x)))</f>
        <v/>
      </c>
    </row>
    <row r="1327" spans="2:27" ht="15" customHeight="1">
      <c r="B1327">
        <v>1316</v>
      </c>
      <c r="C1327" t="s">
        <v>834</v>
      </c>
      <c r="D1327" s="46" t="b">
        <f>COUNTIF(Events!$B$2:$B$171, C1327) &gt; 0</f>
        <v>1</v>
      </c>
      <c r="E1327" s="46" t="s">
        <v>1103</v>
      </c>
      <c r="F1327" t="s">
        <v>1100</v>
      </c>
      <c r="J1327" s="46" t="str">
        <f>IF(I1327="","",_xlfn.LET(_xlpm.x,VLOOKUP(I1327,'2026-01-09_taxon-match'!$A$2:$N$81,4,FALSE),IF(_xlpm.x=0,"",_xlpm.x)))</f>
        <v/>
      </c>
      <c r="L1327" s="46" t="str">
        <f>IF(I1327="","",_xlfn.LET(_xlpm.x,VLOOKUP(I1327,'2026-01-09_taxon-match'!$A$2:$N$81,3,FALSE),IF(_xlpm.x=0,"",_xlpm.x)))</f>
        <v/>
      </c>
      <c r="M1327" s="46" t="str">
        <f>IF($I1327="","",_xlfn.LET(_xlpm.x,VLOOKUP($I1327,'2026-01-09_taxon-match'!$A$2:$N$81,5,FALSE),IF(_xlpm.x=0,"",_xlpm.x)))</f>
        <v/>
      </c>
      <c r="N1327" s="46" t="str">
        <f>IF($I1327="","",_xlfn.LET(_xlpm.x,VLOOKUP($I1327,'2026-01-09_taxon-match'!$A$2:$N$81,6,FALSE),IF(_xlpm.x=0,"",_xlpm.x)))</f>
        <v/>
      </c>
      <c r="O1327" s="46" t="str">
        <f>IF($I1327="","",_xlfn.LET(_xlpm.x,VLOOKUP($I1327,'2026-01-09_taxon-match'!$A$2:$N$81,7,FALSE),IF(_xlpm.x=0,"",_xlpm.x)))</f>
        <v/>
      </c>
      <c r="P1327" s="46" t="str">
        <f>IF($I1327="","",_xlfn.LET(_xlpm.x,VLOOKUP($I1327,'2026-01-09_taxon-match'!$A$2:$N$81,8,FALSE),IF(_xlpm.x=0,"",_xlpm.x)))</f>
        <v/>
      </c>
      <c r="Q1327" s="46" t="str">
        <f>IF($I1327="","",_xlfn.LET(_xlpm.x,VLOOKUP($I1327,'2026-01-09_taxon-match'!$A$2:$N$81,9,FALSE),IF(_xlpm.x=0,"",_xlpm.x)))</f>
        <v/>
      </c>
      <c r="R1327" s="46" t="str">
        <f>IF($I1327="","",_xlfn.LET(_xlpm.x,VLOOKUP($I1327,'2026-01-09_taxon-match'!$A$2:$N$81,10,FALSE),IF(_xlpm.x=0,"",_xlpm.x)))</f>
        <v/>
      </c>
      <c r="S1327" s="46" t="str">
        <f>IF($I1327="","",_xlfn.LET(_xlpm.x,VLOOKUP($I1327,'2026-01-09_taxon-match'!$A$2:$N$81,11,FALSE),IF(_xlpm.x=0,"",_xlpm.x)))</f>
        <v/>
      </c>
      <c r="T1327" s="46" t="str">
        <f>IF($I1327="","",_xlfn.LET(_xlpm.x,VLOOKUP($I1327,'2026-01-09_taxon-match'!$A$2:$N$81,13,FALSE),IF(_xlpm.x=0,"",_xlpm.x)))</f>
        <v/>
      </c>
      <c r="Y1327" s="46" t="str">
        <f>IF(V1327="","",_xlfn.LET(_xlpm.x,VLOOKUP(V1327,'Drop-down_menus'!$D$2:$E$13,2,FALSE),IF(_xlpm.x=0,"",_xlpm.x)))</f>
        <v/>
      </c>
      <c r="Z1327" s="46" t="str">
        <f>IF(W1327="","",_xlfn.LET(_xlpm.x,VLOOKUP(W1327,'Drop-down_menus'!$D$2:$E$13,2,FALSE),IF(_xlpm.x=0,"",_xlpm.x)))</f>
        <v/>
      </c>
      <c r="AA1327" s="46" t="str">
        <f>IF(X1327="","",_xlfn.LET(_xlpm.x,VLOOKUP(X1327,'Drop-down_menus'!$D$2:$E$13,2,FALSE),IF(_xlpm.x=0,"",_xlpm.x)))</f>
        <v/>
      </c>
    </row>
    <row r="1328" spans="2:27" ht="15" customHeight="1">
      <c r="B1328">
        <v>1317</v>
      </c>
      <c r="C1328" t="s">
        <v>834</v>
      </c>
      <c r="D1328" s="46" t="b">
        <f>COUNTIF(Events!$B$2:$B$171, C1328) &gt; 0</f>
        <v>1</v>
      </c>
      <c r="E1328" s="46" t="s">
        <v>1103</v>
      </c>
      <c r="F1328" t="s">
        <v>1101</v>
      </c>
      <c r="J1328" s="46" t="str">
        <f>IF(I1328="","",_xlfn.LET(_xlpm.x,VLOOKUP(I1328,'2026-01-09_taxon-match'!$A$2:$N$81,4,FALSE),IF(_xlpm.x=0,"",_xlpm.x)))</f>
        <v/>
      </c>
      <c r="L1328" s="46" t="str">
        <f>IF(I1328="","",_xlfn.LET(_xlpm.x,VLOOKUP(I1328,'2026-01-09_taxon-match'!$A$2:$N$81,3,FALSE),IF(_xlpm.x=0,"",_xlpm.x)))</f>
        <v/>
      </c>
      <c r="M1328" s="46" t="str">
        <f>IF($I1328="","",_xlfn.LET(_xlpm.x,VLOOKUP($I1328,'2026-01-09_taxon-match'!$A$2:$N$81,5,FALSE),IF(_xlpm.x=0,"",_xlpm.x)))</f>
        <v/>
      </c>
      <c r="N1328" s="46" t="str">
        <f>IF($I1328="","",_xlfn.LET(_xlpm.x,VLOOKUP($I1328,'2026-01-09_taxon-match'!$A$2:$N$81,6,FALSE),IF(_xlpm.x=0,"",_xlpm.x)))</f>
        <v/>
      </c>
      <c r="O1328" s="46" t="str">
        <f>IF($I1328="","",_xlfn.LET(_xlpm.x,VLOOKUP($I1328,'2026-01-09_taxon-match'!$A$2:$N$81,7,FALSE),IF(_xlpm.x=0,"",_xlpm.x)))</f>
        <v/>
      </c>
      <c r="P1328" s="46" t="str">
        <f>IF($I1328="","",_xlfn.LET(_xlpm.x,VLOOKUP($I1328,'2026-01-09_taxon-match'!$A$2:$N$81,8,FALSE),IF(_xlpm.x=0,"",_xlpm.x)))</f>
        <v/>
      </c>
      <c r="Q1328" s="46" t="str">
        <f>IF($I1328="","",_xlfn.LET(_xlpm.x,VLOOKUP($I1328,'2026-01-09_taxon-match'!$A$2:$N$81,9,FALSE),IF(_xlpm.x=0,"",_xlpm.x)))</f>
        <v/>
      </c>
      <c r="R1328" s="46" t="str">
        <f>IF($I1328="","",_xlfn.LET(_xlpm.x,VLOOKUP($I1328,'2026-01-09_taxon-match'!$A$2:$N$81,10,FALSE),IF(_xlpm.x=0,"",_xlpm.x)))</f>
        <v/>
      </c>
      <c r="S1328" s="46" t="str">
        <f>IF($I1328="","",_xlfn.LET(_xlpm.x,VLOOKUP($I1328,'2026-01-09_taxon-match'!$A$2:$N$81,11,FALSE),IF(_xlpm.x=0,"",_xlpm.x)))</f>
        <v/>
      </c>
      <c r="T1328" s="46" t="str">
        <f>IF($I1328="","",_xlfn.LET(_xlpm.x,VLOOKUP($I1328,'2026-01-09_taxon-match'!$A$2:$N$81,13,FALSE),IF(_xlpm.x=0,"",_xlpm.x)))</f>
        <v/>
      </c>
      <c r="Y1328" s="46" t="str">
        <f>IF(V1328="","",_xlfn.LET(_xlpm.x,VLOOKUP(V1328,'Drop-down_menus'!$D$2:$E$13,2,FALSE),IF(_xlpm.x=0,"",_xlpm.x)))</f>
        <v/>
      </c>
      <c r="Z1328" s="46" t="str">
        <f>IF(W1328="","",_xlfn.LET(_xlpm.x,VLOOKUP(W1328,'Drop-down_menus'!$D$2:$E$13,2,FALSE),IF(_xlpm.x=0,"",_xlpm.x)))</f>
        <v/>
      </c>
      <c r="AA1328" s="46" t="str">
        <f>IF(X1328="","",_xlfn.LET(_xlpm.x,VLOOKUP(X1328,'Drop-down_menus'!$D$2:$E$13,2,FALSE),IF(_xlpm.x=0,"",_xlpm.x)))</f>
        <v/>
      </c>
    </row>
    <row r="1329" spans="2:34" ht="15" customHeight="1">
      <c r="B1329">
        <v>1318</v>
      </c>
      <c r="C1329" t="s">
        <v>834</v>
      </c>
      <c r="D1329" s="46" t="b">
        <f>COUNTIF(Events!$B$2:$B$171, C1329) &gt; 0</f>
        <v>1</v>
      </c>
      <c r="E1329" t="s">
        <v>215</v>
      </c>
      <c r="J1329" s="46" t="str">
        <f>IF(I1329="","",_xlfn.LET(_xlpm.x,VLOOKUP(I1329,'2026-01-09_taxon-match'!$A$2:$N$81,4,FALSE),IF(_xlpm.x=0,"",_xlpm.x)))</f>
        <v/>
      </c>
      <c r="L1329" s="46" t="str">
        <f>IF(I1329="","",_xlfn.LET(_xlpm.x,VLOOKUP(I1329,'2026-01-09_taxon-match'!$A$2:$N$81,3,FALSE),IF(_xlpm.x=0,"",_xlpm.x)))</f>
        <v/>
      </c>
      <c r="M1329" s="46" t="str">
        <f>IF($I1329="","",_xlfn.LET(_xlpm.x,VLOOKUP($I1329,'2026-01-09_taxon-match'!$A$2:$N$81,5,FALSE),IF(_xlpm.x=0,"",_xlpm.x)))</f>
        <v/>
      </c>
      <c r="N1329" s="46" t="str">
        <f>IF($I1329="","",_xlfn.LET(_xlpm.x,VLOOKUP($I1329,'2026-01-09_taxon-match'!$A$2:$N$81,6,FALSE),IF(_xlpm.x=0,"",_xlpm.x)))</f>
        <v/>
      </c>
      <c r="O1329" s="46" t="str">
        <f>IF($I1329="","",_xlfn.LET(_xlpm.x,VLOOKUP($I1329,'2026-01-09_taxon-match'!$A$2:$N$81,7,FALSE),IF(_xlpm.x=0,"",_xlpm.x)))</f>
        <v/>
      </c>
      <c r="P1329" s="46" t="str">
        <f>IF($I1329="","",_xlfn.LET(_xlpm.x,VLOOKUP($I1329,'2026-01-09_taxon-match'!$A$2:$N$81,8,FALSE),IF(_xlpm.x=0,"",_xlpm.x)))</f>
        <v/>
      </c>
      <c r="Q1329" s="46" t="str">
        <f>IF($I1329="","",_xlfn.LET(_xlpm.x,VLOOKUP($I1329,'2026-01-09_taxon-match'!$A$2:$N$81,9,FALSE),IF(_xlpm.x=0,"",_xlpm.x)))</f>
        <v/>
      </c>
      <c r="R1329" s="46" t="str">
        <f>IF($I1329="","",_xlfn.LET(_xlpm.x,VLOOKUP($I1329,'2026-01-09_taxon-match'!$A$2:$N$81,10,FALSE),IF(_xlpm.x=0,"",_xlpm.x)))</f>
        <v/>
      </c>
      <c r="S1329" s="46" t="str">
        <f>IF($I1329="","",_xlfn.LET(_xlpm.x,VLOOKUP($I1329,'2026-01-09_taxon-match'!$A$2:$N$81,11,FALSE),IF(_xlpm.x=0,"",_xlpm.x)))</f>
        <v/>
      </c>
      <c r="T1329" s="46" t="str">
        <f>IF($I1329="","",_xlfn.LET(_xlpm.x,VLOOKUP($I1329,'2026-01-09_taxon-match'!$A$2:$N$81,13,FALSE),IF(_xlpm.x=0,"",_xlpm.x)))</f>
        <v/>
      </c>
      <c r="Y1329" s="46" t="str">
        <f>IF(V1329="","",_xlfn.LET(_xlpm.x,VLOOKUP(V1329,'Drop-down_menus'!$D$2:$E$13,2,FALSE),IF(_xlpm.x=0,"",_xlpm.x)))</f>
        <v/>
      </c>
      <c r="Z1329" s="46" t="str">
        <f>IF(W1329="","",_xlfn.LET(_xlpm.x,VLOOKUP(W1329,'Drop-down_menus'!$D$2:$E$13,2,FALSE),IF(_xlpm.x=0,"",_xlpm.x)))</f>
        <v/>
      </c>
      <c r="AA1329" s="46" t="str">
        <f>IF(X1329="","",_xlfn.LET(_xlpm.x,VLOOKUP(X1329,'Drop-down_menus'!$D$2:$E$13,2,FALSE),IF(_xlpm.x=0,"",_xlpm.x)))</f>
        <v/>
      </c>
    </row>
    <row r="1330" spans="2:34" ht="15" customHeight="1">
      <c r="B1330">
        <v>1319</v>
      </c>
      <c r="C1330" t="s">
        <v>834</v>
      </c>
      <c r="D1330" s="46" t="b">
        <f>COUNTIF(Events!$B$2:$B$171, C1330) &gt; 0</f>
        <v>1</v>
      </c>
      <c r="E1330" t="s">
        <v>215</v>
      </c>
      <c r="J1330" s="46" t="str">
        <f>IF(I1330="","",_xlfn.LET(_xlpm.x,VLOOKUP(I1330,'2026-01-09_taxon-match'!$A$2:$N$81,4,FALSE),IF(_xlpm.x=0,"",_xlpm.x)))</f>
        <v/>
      </c>
      <c r="L1330" s="46" t="str">
        <f>IF(I1330="","",_xlfn.LET(_xlpm.x,VLOOKUP(I1330,'2026-01-09_taxon-match'!$A$2:$N$81,3,FALSE),IF(_xlpm.x=0,"",_xlpm.x)))</f>
        <v/>
      </c>
      <c r="M1330" s="46" t="str">
        <f>IF($I1330="","",_xlfn.LET(_xlpm.x,VLOOKUP($I1330,'2026-01-09_taxon-match'!$A$2:$N$81,5,FALSE),IF(_xlpm.x=0,"",_xlpm.x)))</f>
        <v/>
      </c>
      <c r="N1330" s="46" t="str">
        <f>IF($I1330="","",_xlfn.LET(_xlpm.x,VLOOKUP($I1330,'2026-01-09_taxon-match'!$A$2:$N$81,6,FALSE),IF(_xlpm.x=0,"",_xlpm.x)))</f>
        <v/>
      </c>
      <c r="O1330" s="46" t="str">
        <f>IF($I1330="","",_xlfn.LET(_xlpm.x,VLOOKUP($I1330,'2026-01-09_taxon-match'!$A$2:$N$81,7,FALSE),IF(_xlpm.x=0,"",_xlpm.x)))</f>
        <v/>
      </c>
      <c r="P1330" s="46" t="str">
        <f>IF($I1330="","",_xlfn.LET(_xlpm.x,VLOOKUP($I1330,'2026-01-09_taxon-match'!$A$2:$N$81,8,FALSE),IF(_xlpm.x=0,"",_xlpm.x)))</f>
        <v/>
      </c>
      <c r="Q1330" s="46" t="str">
        <f>IF($I1330="","",_xlfn.LET(_xlpm.x,VLOOKUP($I1330,'2026-01-09_taxon-match'!$A$2:$N$81,9,FALSE),IF(_xlpm.x=0,"",_xlpm.x)))</f>
        <v/>
      </c>
      <c r="R1330" s="46" t="str">
        <f>IF($I1330="","",_xlfn.LET(_xlpm.x,VLOOKUP($I1330,'2026-01-09_taxon-match'!$A$2:$N$81,10,FALSE),IF(_xlpm.x=0,"",_xlpm.x)))</f>
        <v/>
      </c>
      <c r="S1330" s="46" t="str">
        <f>IF($I1330="","",_xlfn.LET(_xlpm.x,VLOOKUP($I1330,'2026-01-09_taxon-match'!$A$2:$N$81,11,FALSE),IF(_xlpm.x=0,"",_xlpm.x)))</f>
        <v/>
      </c>
      <c r="T1330" s="46" t="str">
        <f>IF($I1330="","",_xlfn.LET(_xlpm.x,VLOOKUP($I1330,'2026-01-09_taxon-match'!$A$2:$N$81,13,FALSE),IF(_xlpm.x=0,"",_xlpm.x)))</f>
        <v/>
      </c>
      <c r="Y1330" s="46" t="str">
        <f>IF(V1330="","",_xlfn.LET(_xlpm.x,VLOOKUP(V1330,'Drop-down_menus'!$D$2:$E$13,2,FALSE),IF(_xlpm.x=0,"",_xlpm.x)))</f>
        <v/>
      </c>
      <c r="Z1330" s="46" t="str">
        <f>IF(W1330="","",_xlfn.LET(_xlpm.x,VLOOKUP(W1330,'Drop-down_menus'!$D$2:$E$13,2,FALSE),IF(_xlpm.x=0,"",_xlpm.x)))</f>
        <v/>
      </c>
      <c r="AA1330" s="46" t="str">
        <f>IF(X1330="","",_xlfn.LET(_xlpm.x,VLOOKUP(X1330,'Drop-down_menus'!$D$2:$E$13,2,FALSE),IF(_xlpm.x=0,"",_xlpm.x)))</f>
        <v/>
      </c>
    </row>
    <row r="1331" spans="2:34" ht="15" customHeight="1">
      <c r="B1331" s="46">
        <v>1321</v>
      </c>
      <c r="C1331" s="46" t="s">
        <v>850</v>
      </c>
      <c r="D1331" s="46" t="b">
        <f>COUNTIF(Events!$B$2:$B$171, C1331) &gt; 0</f>
        <v>1</v>
      </c>
      <c r="E1331" s="46" t="s">
        <v>169</v>
      </c>
      <c r="G1331" s="46" t="s">
        <v>171</v>
      </c>
      <c r="I1331" s="46" t="s">
        <v>1323</v>
      </c>
      <c r="J1331" s="46" t="str">
        <f>IF(I1331="","",_xlfn.LET(_xlpm.x,VLOOKUP(I1331,'2026-01-09_taxon-match'!$A$2:$N$81,4,FALSE),IF(_xlpm.x=0,"",_xlpm.x)))</f>
        <v>Animalia</v>
      </c>
      <c r="L1331" s="46" t="str">
        <f>IF(I1331="","",_xlfn.LET(_xlpm.x,VLOOKUP(I1331,'2026-01-09_taxon-match'!$A$2:$N$81,3,FALSE),IF(_xlpm.x=0,"",_xlpm.x)))</f>
        <v>urn:lsid:marinespecies.org:taxname:2</v>
      </c>
      <c r="M1331" s="46" t="str">
        <f>IF($I1331="","",_xlfn.LET(_xlpm.x,VLOOKUP($I1331,'2026-01-09_taxon-match'!$A$2:$N$81,5,FALSE),IF(_xlpm.x=0,"",_xlpm.x)))</f>
        <v/>
      </c>
      <c r="N1331" s="46" t="str">
        <f>IF($I1331="","",_xlfn.LET(_xlpm.x,VLOOKUP($I1331,'2026-01-09_taxon-match'!$A$2:$N$81,6,FALSE),IF(_xlpm.x=0,"",_xlpm.x)))</f>
        <v>Animalia</v>
      </c>
      <c r="O1331" s="46" t="str">
        <f>IF($I1331="","",_xlfn.LET(_xlpm.x,VLOOKUP($I1331,'2026-01-09_taxon-match'!$A$2:$N$81,7,FALSE),IF(_xlpm.x=0,"",_xlpm.x)))</f>
        <v/>
      </c>
      <c r="P1331" s="46" t="str">
        <f>IF($I1331="","",_xlfn.LET(_xlpm.x,VLOOKUP($I1331,'2026-01-09_taxon-match'!$A$2:$N$81,8,FALSE),IF(_xlpm.x=0,"",_xlpm.x)))</f>
        <v/>
      </c>
      <c r="Q1331" s="46" t="str">
        <f>IF($I1331="","",_xlfn.LET(_xlpm.x,VLOOKUP($I1331,'2026-01-09_taxon-match'!$A$2:$N$81,9,FALSE),IF(_xlpm.x=0,"",_xlpm.x)))</f>
        <v/>
      </c>
      <c r="R1331" s="46" t="str">
        <f>IF($I1331="","",_xlfn.LET(_xlpm.x,VLOOKUP($I1331,'2026-01-09_taxon-match'!$A$2:$N$81,10,FALSE),IF(_xlpm.x=0,"",_xlpm.x)))</f>
        <v/>
      </c>
      <c r="S1331" s="46" t="str">
        <f>IF($I1331="","",_xlfn.LET(_xlpm.x,VLOOKUP($I1331,'2026-01-09_taxon-match'!$A$2:$N$81,11,FALSE),IF(_xlpm.x=0,"",_xlpm.x)))</f>
        <v/>
      </c>
      <c r="T1331" s="46" t="str">
        <f>IF($I1331="","",_xlfn.LET(_xlpm.x,VLOOKUP($I1331,'2026-01-09_taxon-match'!$A$2:$N$81,13,FALSE),IF(_xlpm.x=0,"",_xlpm.x)))</f>
        <v/>
      </c>
      <c r="U1331" s="46">
        <v>300</v>
      </c>
      <c r="V1331" t="s">
        <v>42</v>
      </c>
      <c r="Y1331" s="46" t="str">
        <f>IF(V1331="","",_xlfn.LET(_xlpm.x,VLOOKUP(V1331,'Drop-down_menus'!$D$2:$E$13,2,FALSE),IF(_xlpm.x=0,"",_xlpm.x)))</f>
        <v/>
      </c>
      <c r="Z1331" s="46" t="str">
        <f>IF(W1331="","",_xlfn.LET(_xlpm.x,VLOOKUP(W1331,'Drop-down_menus'!$D$2:$E$13,2,FALSE),IF(_xlpm.x=0,"",_xlpm.x)))</f>
        <v/>
      </c>
      <c r="AA1331" s="46" t="str">
        <f>IF(X1331="","",_xlfn.LET(_xlpm.x,VLOOKUP(X1331,'Drop-down_menus'!$D$2:$E$13,2,FALSE),IF(_xlpm.x=0,"",_xlpm.x)))</f>
        <v/>
      </c>
      <c r="AB1331" s="46" t="s">
        <v>174</v>
      </c>
      <c r="AC1331" s="46" t="s">
        <v>513</v>
      </c>
    </row>
    <row r="1332" spans="2:34" ht="15" customHeight="1">
      <c r="B1332" s="46">
        <v>1322</v>
      </c>
      <c r="C1332" s="46" t="s">
        <v>866</v>
      </c>
      <c r="D1332" s="46" t="b">
        <f>COUNTIF(Events!$B$2:$B$171, C1332) &gt; 0</f>
        <v>1</v>
      </c>
      <c r="E1332" s="46" t="s">
        <v>169</v>
      </c>
      <c r="G1332" s="46" t="s">
        <v>171</v>
      </c>
      <c r="I1332" s="46" t="s">
        <v>1323</v>
      </c>
      <c r="J1332" s="46" t="str">
        <f>IF(I1332="","",_xlfn.LET(_xlpm.x,VLOOKUP(I1332,'2026-01-09_taxon-match'!$A$2:$N$81,4,FALSE),IF(_xlpm.x=0,"",_xlpm.x)))</f>
        <v>Animalia</v>
      </c>
      <c r="L1332" s="46" t="str">
        <f>IF(I1332="","",_xlfn.LET(_xlpm.x,VLOOKUP(I1332,'2026-01-09_taxon-match'!$A$2:$N$81,3,FALSE),IF(_xlpm.x=0,"",_xlpm.x)))</f>
        <v>urn:lsid:marinespecies.org:taxname:2</v>
      </c>
      <c r="M1332" s="46" t="str">
        <f>IF($I1332="","",_xlfn.LET(_xlpm.x,VLOOKUP($I1332,'2026-01-09_taxon-match'!$A$2:$N$81,5,FALSE),IF(_xlpm.x=0,"",_xlpm.x)))</f>
        <v/>
      </c>
      <c r="N1332" s="46" t="str">
        <f>IF($I1332="","",_xlfn.LET(_xlpm.x,VLOOKUP($I1332,'2026-01-09_taxon-match'!$A$2:$N$81,6,FALSE),IF(_xlpm.x=0,"",_xlpm.x)))</f>
        <v>Animalia</v>
      </c>
      <c r="O1332" s="46" t="str">
        <f>IF($I1332="","",_xlfn.LET(_xlpm.x,VLOOKUP($I1332,'2026-01-09_taxon-match'!$A$2:$N$81,7,FALSE),IF(_xlpm.x=0,"",_xlpm.x)))</f>
        <v/>
      </c>
      <c r="P1332" s="46" t="str">
        <f>IF($I1332="","",_xlfn.LET(_xlpm.x,VLOOKUP($I1332,'2026-01-09_taxon-match'!$A$2:$N$81,8,FALSE),IF(_xlpm.x=0,"",_xlpm.x)))</f>
        <v/>
      </c>
      <c r="Q1332" s="46" t="str">
        <f>IF($I1332="","",_xlfn.LET(_xlpm.x,VLOOKUP($I1332,'2026-01-09_taxon-match'!$A$2:$N$81,9,FALSE),IF(_xlpm.x=0,"",_xlpm.x)))</f>
        <v/>
      </c>
      <c r="R1332" s="46" t="str">
        <f>IF($I1332="","",_xlfn.LET(_xlpm.x,VLOOKUP($I1332,'2026-01-09_taxon-match'!$A$2:$N$81,10,FALSE),IF(_xlpm.x=0,"",_xlpm.x)))</f>
        <v/>
      </c>
      <c r="S1332" s="46" t="str">
        <f>IF($I1332="","",_xlfn.LET(_xlpm.x,VLOOKUP($I1332,'2026-01-09_taxon-match'!$A$2:$N$81,11,FALSE),IF(_xlpm.x=0,"",_xlpm.x)))</f>
        <v/>
      </c>
      <c r="T1332" s="46" t="str">
        <f>IF($I1332="","",_xlfn.LET(_xlpm.x,VLOOKUP($I1332,'2026-01-09_taxon-match'!$A$2:$N$81,13,FALSE),IF(_xlpm.x=0,"",_xlpm.x)))</f>
        <v/>
      </c>
      <c r="U1332" s="46">
        <v>300</v>
      </c>
      <c r="V1332" t="s">
        <v>42</v>
      </c>
      <c r="Y1332" s="46" t="str">
        <f>IF(V1332="","",_xlfn.LET(_xlpm.x,VLOOKUP(V1332,'Drop-down_menus'!$D$2:$E$13,2,FALSE),IF(_xlpm.x=0,"",_xlpm.x)))</f>
        <v/>
      </c>
      <c r="Z1332" s="46" t="str">
        <f>IF(W1332="","",_xlfn.LET(_xlpm.x,VLOOKUP(W1332,'Drop-down_menus'!$D$2:$E$13,2,FALSE),IF(_xlpm.x=0,"",_xlpm.x)))</f>
        <v/>
      </c>
      <c r="AA1332" s="46" t="str">
        <f>IF(X1332="","",_xlfn.LET(_xlpm.x,VLOOKUP(X1332,'Drop-down_menus'!$D$2:$E$13,2,FALSE),IF(_xlpm.x=0,"",_xlpm.x)))</f>
        <v/>
      </c>
      <c r="AB1332" s="46" t="s">
        <v>174</v>
      </c>
      <c r="AC1332" s="46" t="s">
        <v>513</v>
      </c>
    </row>
    <row r="1333" spans="2:34" ht="15" customHeight="1">
      <c r="B1333" s="46">
        <v>1340</v>
      </c>
      <c r="C1333" s="46" t="s">
        <v>835</v>
      </c>
      <c r="D1333" s="46" t="b">
        <f>COUNTIF(Events!$B$2:$B$171, C1333) &gt; 0</f>
        <v>1</v>
      </c>
      <c r="E1333" s="46" t="s">
        <v>196</v>
      </c>
      <c r="J1333" s="46" t="str">
        <f>IF(I1333="","",_xlfn.LET(_xlpm.x,VLOOKUP(I1333,'2026-01-09_taxon-match'!$A$2:$N$81,4,FALSE),IF(_xlpm.x=0,"",_xlpm.x)))</f>
        <v/>
      </c>
      <c r="L1333" s="46" t="str">
        <f>IF(I1333="","",_xlfn.LET(_xlpm.x,VLOOKUP(I1333,'2026-01-09_taxon-match'!$A$2:$N$81,3,FALSE),IF(_xlpm.x=0,"",_xlpm.x)))</f>
        <v/>
      </c>
      <c r="M1333" s="46" t="str">
        <f>IF($I1333="","",_xlfn.LET(_xlpm.x,VLOOKUP($I1333,'2026-01-09_taxon-match'!$A$2:$N$81,5,FALSE),IF(_xlpm.x=0,"",_xlpm.x)))</f>
        <v/>
      </c>
      <c r="N1333" s="46" t="str">
        <f>IF($I1333="","",_xlfn.LET(_xlpm.x,VLOOKUP($I1333,'2026-01-09_taxon-match'!$A$2:$N$81,6,FALSE),IF(_xlpm.x=0,"",_xlpm.x)))</f>
        <v/>
      </c>
      <c r="O1333" s="46" t="str">
        <f>IF($I1333="","",_xlfn.LET(_xlpm.x,VLOOKUP($I1333,'2026-01-09_taxon-match'!$A$2:$N$81,7,FALSE),IF(_xlpm.x=0,"",_xlpm.x)))</f>
        <v/>
      </c>
      <c r="P1333" s="46" t="str">
        <f>IF($I1333="","",_xlfn.LET(_xlpm.x,VLOOKUP($I1333,'2026-01-09_taxon-match'!$A$2:$N$81,8,FALSE),IF(_xlpm.x=0,"",_xlpm.x)))</f>
        <v/>
      </c>
      <c r="Q1333" s="46" t="str">
        <f>IF($I1333="","",_xlfn.LET(_xlpm.x,VLOOKUP($I1333,'2026-01-09_taxon-match'!$A$2:$N$81,9,FALSE),IF(_xlpm.x=0,"",_xlpm.x)))</f>
        <v/>
      </c>
      <c r="R1333" s="46" t="str">
        <f>IF($I1333="","",_xlfn.LET(_xlpm.x,VLOOKUP($I1333,'2026-01-09_taxon-match'!$A$2:$N$81,10,FALSE),IF(_xlpm.x=0,"",_xlpm.x)))</f>
        <v/>
      </c>
      <c r="S1333" s="46" t="str">
        <f>IF($I1333="","",_xlfn.LET(_xlpm.x,VLOOKUP($I1333,'2026-01-09_taxon-match'!$A$2:$N$81,11,FALSE),IF(_xlpm.x=0,"",_xlpm.x)))</f>
        <v/>
      </c>
      <c r="T1333" s="46" t="str">
        <f>IF($I1333="","",_xlfn.LET(_xlpm.x,VLOOKUP($I1333,'2026-01-09_taxon-match'!$A$2:$N$81,13,FALSE),IF(_xlpm.x=0,"",_xlpm.x)))</f>
        <v/>
      </c>
      <c r="V1333" s="46" t="s">
        <v>54</v>
      </c>
      <c r="W1333" s="46" t="s">
        <v>221</v>
      </c>
      <c r="Y1333" s="46" t="str">
        <f>IF(V1333="","",_xlfn.LET(_xlpm.x,VLOOKUP(V1333,'Drop-down_menus'!$D$2:$E$13,2,FALSE),IF(_xlpm.x=0,"",_xlpm.x)))</f>
        <v>https://orcid.org/0000-0002-8971-8195</v>
      </c>
      <c r="Z1333" s="46" t="str">
        <f>IF(W1333="","",_xlfn.LET(_xlpm.x,VLOOKUP(W1333,'Drop-down_menus'!$D$2:$E$13,2,FALSE),IF(_xlpm.x=0,"",_xlpm.x)))</f>
        <v>https://orcid.org/0000-0002-5199-9817</v>
      </c>
      <c r="AA1333" s="46" t="str">
        <f>IF(X1333="","",_xlfn.LET(_xlpm.x,VLOOKUP(X1333,'Drop-down_menus'!$D$2:$E$13,2,FALSE),IF(_xlpm.x=0,"",_xlpm.x)))</f>
        <v/>
      </c>
      <c r="AB1333" s="14"/>
      <c r="AC1333" s="14"/>
      <c r="AD1333" s="46" t="s">
        <v>222</v>
      </c>
      <c r="AE1333" s="46" t="s">
        <v>28</v>
      </c>
      <c r="AF1333" s="46" t="s">
        <v>42</v>
      </c>
      <c r="AG1333" s="46" t="str">
        <f>IF(AE1333="","",_xlfn.LET(_xlpm.x,VLOOKUP(AE1333,'Drop-down_menus'!$D$2:$E$13,2,FALSE),IF(_xlpm.x=0,"",_xlpm.x)))</f>
        <v>https://orcid.org/0000-0002-9037-7623</v>
      </c>
      <c r="AH1333" s="46" t="str">
        <f>IF(AF1333="","",_xlfn.LET(_xlpm.x,VLOOKUP(AF1333,'Drop-down_menus'!$D$2:$E$13,2,FALSE),IF(_xlpm.x=0,"",_xlpm.x)))</f>
        <v/>
      </c>
    </row>
    <row r="1334" spans="2:34" ht="15" customHeight="1">
      <c r="B1334" s="46">
        <v>1341</v>
      </c>
      <c r="C1334" s="46" t="s">
        <v>835</v>
      </c>
      <c r="D1334" s="46" t="b">
        <f>COUNTIF(Events!$B$2:$B$171, C1334) &gt; 0</f>
        <v>1</v>
      </c>
      <c r="E1334" s="46" t="s">
        <v>196</v>
      </c>
      <c r="J1334" s="46" t="str">
        <f>IF(I1334="","",_xlfn.LET(_xlpm.x,VLOOKUP(I1334,'2026-01-09_taxon-match'!$A$2:$N$81,4,FALSE),IF(_xlpm.x=0,"",_xlpm.x)))</f>
        <v/>
      </c>
      <c r="L1334" s="46" t="str">
        <f>IF(I1334="","",_xlfn.LET(_xlpm.x,VLOOKUP(I1334,'2026-01-09_taxon-match'!$A$2:$N$81,3,FALSE),IF(_xlpm.x=0,"",_xlpm.x)))</f>
        <v/>
      </c>
      <c r="M1334" s="46" t="str">
        <f>IF($I1334="","",_xlfn.LET(_xlpm.x,VLOOKUP($I1334,'2026-01-09_taxon-match'!$A$2:$N$81,5,FALSE),IF(_xlpm.x=0,"",_xlpm.x)))</f>
        <v/>
      </c>
      <c r="N1334" s="46" t="str">
        <f>IF($I1334="","",_xlfn.LET(_xlpm.x,VLOOKUP($I1334,'2026-01-09_taxon-match'!$A$2:$N$81,6,FALSE),IF(_xlpm.x=0,"",_xlpm.x)))</f>
        <v/>
      </c>
      <c r="O1334" s="46" t="str">
        <f>IF($I1334="","",_xlfn.LET(_xlpm.x,VLOOKUP($I1334,'2026-01-09_taxon-match'!$A$2:$N$81,7,FALSE),IF(_xlpm.x=0,"",_xlpm.x)))</f>
        <v/>
      </c>
      <c r="P1334" s="46" t="str">
        <f>IF($I1334="","",_xlfn.LET(_xlpm.x,VLOOKUP($I1334,'2026-01-09_taxon-match'!$A$2:$N$81,8,FALSE),IF(_xlpm.x=0,"",_xlpm.x)))</f>
        <v/>
      </c>
      <c r="Q1334" s="46" t="str">
        <f>IF($I1334="","",_xlfn.LET(_xlpm.x,VLOOKUP($I1334,'2026-01-09_taxon-match'!$A$2:$N$81,9,FALSE),IF(_xlpm.x=0,"",_xlpm.x)))</f>
        <v/>
      </c>
      <c r="R1334" s="46" t="str">
        <f>IF($I1334="","",_xlfn.LET(_xlpm.x,VLOOKUP($I1334,'2026-01-09_taxon-match'!$A$2:$N$81,10,FALSE),IF(_xlpm.x=0,"",_xlpm.x)))</f>
        <v/>
      </c>
      <c r="S1334" s="46" t="str">
        <f>IF($I1334="","",_xlfn.LET(_xlpm.x,VLOOKUP($I1334,'2026-01-09_taxon-match'!$A$2:$N$81,11,FALSE),IF(_xlpm.x=0,"",_xlpm.x)))</f>
        <v/>
      </c>
      <c r="T1334" s="46" t="str">
        <f>IF($I1334="","",_xlfn.LET(_xlpm.x,VLOOKUP($I1334,'2026-01-09_taxon-match'!$A$2:$N$81,13,FALSE),IF(_xlpm.x=0,"",_xlpm.x)))</f>
        <v/>
      </c>
      <c r="V1334" s="46" t="s">
        <v>54</v>
      </c>
      <c r="W1334" s="46" t="s">
        <v>221</v>
      </c>
      <c r="Y1334" s="46" t="str">
        <f>IF(V1334="","",_xlfn.LET(_xlpm.x,VLOOKUP(V1334,'Drop-down_menus'!$D$2:$E$13,2,FALSE),IF(_xlpm.x=0,"",_xlpm.x)))</f>
        <v>https://orcid.org/0000-0002-8971-8195</v>
      </c>
      <c r="Z1334" s="46" t="str">
        <f>IF(W1334="","",_xlfn.LET(_xlpm.x,VLOOKUP(W1334,'Drop-down_menus'!$D$2:$E$13,2,FALSE),IF(_xlpm.x=0,"",_xlpm.x)))</f>
        <v>https://orcid.org/0000-0002-5199-9817</v>
      </c>
      <c r="AA1334" s="46" t="str">
        <f>IF(X1334="","",_xlfn.LET(_xlpm.x,VLOOKUP(X1334,'Drop-down_menus'!$D$2:$E$13,2,FALSE),IF(_xlpm.x=0,"",_xlpm.x)))</f>
        <v/>
      </c>
      <c r="AB1334" s="14"/>
      <c r="AC1334" s="14"/>
    </row>
    <row r="1335" spans="2:34" ht="15" customHeight="1">
      <c r="B1335" s="46">
        <v>1342</v>
      </c>
      <c r="C1335" s="46" t="s">
        <v>835</v>
      </c>
      <c r="D1335" s="46" t="b">
        <f>COUNTIF(Events!$B$2:$B$171, C1335) &gt; 0</f>
        <v>1</v>
      </c>
      <c r="E1335" s="46" t="s">
        <v>196</v>
      </c>
      <c r="J1335" s="46" t="str">
        <f>IF(I1335="","",_xlfn.LET(_xlpm.x,VLOOKUP(I1335,'2026-01-09_taxon-match'!$A$2:$N$81,4,FALSE),IF(_xlpm.x=0,"",_xlpm.x)))</f>
        <v/>
      </c>
      <c r="L1335" s="46" t="str">
        <f>IF(I1335="","",_xlfn.LET(_xlpm.x,VLOOKUP(I1335,'2026-01-09_taxon-match'!$A$2:$N$81,3,FALSE),IF(_xlpm.x=0,"",_xlpm.x)))</f>
        <v/>
      </c>
      <c r="M1335" s="46" t="str">
        <f>IF($I1335="","",_xlfn.LET(_xlpm.x,VLOOKUP($I1335,'2026-01-09_taxon-match'!$A$2:$N$81,5,FALSE),IF(_xlpm.x=0,"",_xlpm.x)))</f>
        <v/>
      </c>
      <c r="N1335" s="46" t="str">
        <f>IF($I1335="","",_xlfn.LET(_xlpm.x,VLOOKUP($I1335,'2026-01-09_taxon-match'!$A$2:$N$81,6,FALSE),IF(_xlpm.x=0,"",_xlpm.x)))</f>
        <v/>
      </c>
      <c r="O1335" s="46" t="str">
        <f>IF($I1335="","",_xlfn.LET(_xlpm.x,VLOOKUP($I1335,'2026-01-09_taxon-match'!$A$2:$N$81,7,FALSE),IF(_xlpm.x=0,"",_xlpm.x)))</f>
        <v/>
      </c>
      <c r="P1335" s="46" t="str">
        <f>IF($I1335="","",_xlfn.LET(_xlpm.x,VLOOKUP($I1335,'2026-01-09_taxon-match'!$A$2:$N$81,8,FALSE),IF(_xlpm.x=0,"",_xlpm.x)))</f>
        <v/>
      </c>
      <c r="Q1335" s="46" t="str">
        <f>IF($I1335="","",_xlfn.LET(_xlpm.x,VLOOKUP($I1335,'2026-01-09_taxon-match'!$A$2:$N$81,9,FALSE),IF(_xlpm.x=0,"",_xlpm.x)))</f>
        <v/>
      </c>
      <c r="R1335" s="46" t="str">
        <f>IF($I1335="","",_xlfn.LET(_xlpm.x,VLOOKUP($I1335,'2026-01-09_taxon-match'!$A$2:$N$81,10,FALSE),IF(_xlpm.x=0,"",_xlpm.x)))</f>
        <v/>
      </c>
      <c r="S1335" s="46" t="str">
        <f>IF($I1335="","",_xlfn.LET(_xlpm.x,VLOOKUP($I1335,'2026-01-09_taxon-match'!$A$2:$N$81,11,FALSE),IF(_xlpm.x=0,"",_xlpm.x)))</f>
        <v/>
      </c>
      <c r="T1335" s="46" t="str">
        <f>IF($I1335="","",_xlfn.LET(_xlpm.x,VLOOKUP($I1335,'2026-01-09_taxon-match'!$A$2:$N$81,13,FALSE),IF(_xlpm.x=0,"",_xlpm.x)))</f>
        <v/>
      </c>
      <c r="V1335" s="46" t="s">
        <v>54</v>
      </c>
      <c r="W1335" s="46" t="s">
        <v>221</v>
      </c>
      <c r="Y1335" s="46" t="str">
        <f>IF(V1335="","",_xlfn.LET(_xlpm.x,VLOOKUP(V1335,'Drop-down_menus'!$D$2:$E$13,2,FALSE),IF(_xlpm.x=0,"",_xlpm.x)))</f>
        <v>https://orcid.org/0000-0002-8971-8195</v>
      </c>
      <c r="Z1335" s="46" t="str">
        <f>IF(W1335="","",_xlfn.LET(_xlpm.x,VLOOKUP(W1335,'Drop-down_menus'!$D$2:$E$13,2,FALSE),IF(_xlpm.x=0,"",_xlpm.x)))</f>
        <v>https://orcid.org/0000-0002-5199-9817</v>
      </c>
      <c r="AA1335" s="46" t="str">
        <f>IF(X1335="","",_xlfn.LET(_xlpm.x,VLOOKUP(X1335,'Drop-down_menus'!$D$2:$E$13,2,FALSE),IF(_xlpm.x=0,"",_xlpm.x)))</f>
        <v/>
      </c>
      <c r="AB1335" s="14"/>
      <c r="AC1335" s="14"/>
      <c r="AD1335" s="46" t="s">
        <v>222</v>
      </c>
      <c r="AE1335" s="46" t="s">
        <v>28</v>
      </c>
      <c r="AF1335" s="46" t="s">
        <v>42</v>
      </c>
      <c r="AG1335" s="46" t="str">
        <f>IF(AE1335="","",_xlfn.LET(_xlpm.x,VLOOKUP(AE1335,'Drop-down_menus'!$D$2:$E$13,2,FALSE),IF(_xlpm.x=0,"",_xlpm.x)))</f>
        <v>https://orcid.org/0000-0002-9037-7623</v>
      </c>
      <c r="AH1335" s="46" t="str">
        <f>IF(AF1335="","",_xlfn.LET(_xlpm.x,VLOOKUP(AF1335,'Drop-down_menus'!$D$2:$E$13,2,FALSE),IF(_xlpm.x=0,"",_xlpm.x)))</f>
        <v/>
      </c>
    </row>
    <row r="1336" spans="2:34" ht="15" customHeight="1">
      <c r="B1336" s="46">
        <v>1356</v>
      </c>
      <c r="C1336" s="46" t="s">
        <v>842</v>
      </c>
      <c r="D1336" s="46" t="b">
        <f>COUNTIF(Events!$B$2:$B$171, C1336) &gt; 0</f>
        <v>1</v>
      </c>
      <c r="G1336" s="46" t="s">
        <v>1205</v>
      </c>
      <c r="I1336" s="46" t="s">
        <v>183</v>
      </c>
      <c r="J1336" s="46" t="str">
        <f>IF(I1336="","",_xlfn.LET(_xlpm.x,VLOOKUP(I1336,'2026-01-09_taxon-match'!$A$2:$N$81,4,FALSE),IF(_xlpm.x=0,"",_xlpm.x)))</f>
        <v>Amphipoda</v>
      </c>
      <c r="K1336" s="46" t="s">
        <v>1318</v>
      </c>
      <c r="L1336" s="46" t="str">
        <f>IF(I1336="","",_xlfn.LET(_xlpm.x,VLOOKUP(I1336,'2026-01-09_taxon-match'!$A$2:$N$81,3,FALSE),IF(_xlpm.x=0,"",_xlpm.x)))</f>
        <v>urn:lsid:marinespecies.org:taxname:1135</v>
      </c>
      <c r="M1336" s="46" t="str">
        <f>IF($I1336="","",_xlfn.LET(_xlpm.x,VLOOKUP($I1336,'2026-01-09_taxon-match'!$A$2:$N$81,5,FALSE),IF(_xlpm.x=0,"",_xlpm.x)))</f>
        <v>Latreille, 1816</v>
      </c>
      <c r="N1336" s="46" t="str">
        <f>IF($I1336="","",_xlfn.LET(_xlpm.x,VLOOKUP($I1336,'2026-01-09_taxon-match'!$A$2:$N$81,6,FALSE),IF(_xlpm.x=0,"",_xlpm.x)))</f>
        <v>Animalia</v>
      </c>
      <c r="O1336" s="46" t="str">
        <f>IF($I1336="","",_xlfn.LET(_xlpm.x,VLOOKUP($I1336,'2026-01-09_taxon-match'!$A$2:$N$81,7,FALSE),IF(_xlpm.x=0,"",_xlpm.x)))</f>
        <v>Arthropoda</v>
      </c>
      <c r="P1336" s="46" t="str">
        <f>IF($I1336="","",_xlfn.LET(_xlpm.x,VLOOKUP($I1336,'2026-01-09_taxon-match'!$A$2:$N$81,8,FALSE),IF(_xlpm.x=0,"",_xlpm.x)))</f>
        <v>Malacostraca</v>
      </c>
      <c r="Q1336" s="46" t="str">
        <f>IF($I1336="","",_xlfn.LET(_xlpm.x,VLOOKUP($I1336,'2026-01-09_taxon-match'!$A$2:$N$81,9,FALSE),IF(_xlpm.x=0,"",_xlpm.x)))</f>
        <v>Amphipoda</v>
      </c>
      <c r="R1336" s="46" t="str">
        <f>IF($I1336="","",_xlfn.LET(_xlpm.x,VLOOKUP($I1336,'2026-01-09_taxon-match'!$A$2:$N$81,10,FALSE),IF(_xlpm.x=0,"",_xlpm.x)))</f>
        <v/>
      </c>
      <c r="S1336" s="46" t="str">
        <f>IF($I1336="","",_xlfn.LET(_xlpm.x,VLOOKUP($I1336,'2026-01-09_taxon-match'!$A$2:$N$81,11,FALSE),IF(_xlpm.x=0,"",_xlpm.x)))</f>
        <v/>
      </c>
      <c r="T1336" s="46" t="str">
        <f>IF($I1336="","",_xlfn.LET(_xlpm.x,VLOOKUP($I1336,'2026-01-09_taxon-match'!$A$2:$N$81,13,FALSE),IF(_xlpm.x=0,"",_xlpm.x)))</f>
        <v/>
      </c>
      <c r="U1336" s="46" t="s">
        <v>1251</v>
      </c>
      <c r="V1336" s="2" t="s">
        <v>58</v>
      </c>
      <c r="Y1336" s="46" t="str">
        <f>IF(V1336="","",_xlfn.LET(_xlpm.x,VLOOKUP(V1336,'Drop-down_menus'!$D$2:$E$13,2,FALSE),IF(_xlpm.x=0,"",_xlpm.x)))</f>
        <v>https://orcid.org/0000-0002-9708-1761</v>
      </c>
      <c r="Z1336" s="46" t="str">
        <f>IF(W1336="","",_xlfn.LET(_xlpm.x,VLOOKUP(W1336,'Drop-down_menus'!$D$2:$E$13,2,FALSE),IF(_xlpm.x=0,"",_xlpm.x)))</f>
        <v/>
      </c>
      <c r="AA1336" s="46" t="str">
        <f>IF(X1336="","",_xlfn.LET(_xlpm.x,VLOOKUP(X1336,'Drop-down_menus'!$D$2:$E$13,2,FALSE),IF(_xlpm.x=0,"",_xlpm.x)))</f>
        <v/>
      </c>
      <c r="AB1336" s="46" t="s">
        <v>300</v>
      </c>
      <c r="AC1336" s="46" t="s">
        <v>1255</v>
      </c>
    </row>
    <row r="1337" spans="2:34" ht="15" customHeight="1">
      <c r="B1337" s="46">
        <v>1356</v>
      </c>
      <c r="C1337" s="46" t="s">
        <v>842</v>
      </c>
      <c r="D1337" s="46" t="b">
        <f>COUNTIF(Events!$B$2:$B$171, C1337) &gt; 0</f>
        <v>1</v>
      </c>
      <c r="E1337" s="46" t="s">
        <v>169</v>
      </c>
      <c r="G1337" s="46" t="s">
        <v>183</v>
      </c>
      <c r="I1337" s="46" t="s">
        <v>183</v>
      </c>
      <c r="J1337" s="46" t="str">
        <f>IF(I1337="","",_xlfn.LET(_xlpm.x,VLOOKUP(I1337,'2026-01-09_taxon-match'!$A$2:$N$81,4,FALSE),IF(_xlpm.x=0,"",_xlpm.x)))</f>
        <v>Amphipoda</v>
      </c>
      <c r="L1337" s="46" t="str">
        <f>IF(I1337="","",_xlfn.LET(_xlpm.x,VLOOKUP(I1337,'2026-01-09_taxon-match'!$A$2:$N$81,3,FALSE),IF(_xlpm.x=0,"",_xlpm.x)))</f>
        <v>urn:lsid:marinespecies.org:taxname:1135</v>
      </c>
      <c r="M1337" s="46" t="str">
        <f>IF($I1337="","",_xlfn.LET(_xlpm.x,VLOOKUP($I1337,'2026-01-09_taxon-match'!$A$2:$N$81,5,FALSE),IF(_xlpm.x=0,"",_xlpm.x)))</f>
        <v>Latreille, 1816</v>
      </c>
      <c r="N1337" s="46" t="str">
        <f>IF($I1337="","",_xlfn.LET(_xlpm.x,VLOOKUP($I1337,'2026-01-09_taxon-match'!$A$2:$N$81,6,FALSE),IF(_xlpm.x=0,"",_xlpm.x)))</f>
        <v>Animalia</v>
      </c>
      <c r="O1337" s="46" t="str">
        <f>IF($I1337="","",_xlfn.LET(_xlpm.x,VLOOKUP($I1337,'2026-01-09_taxon-match'!$A$2:$N$81,7,FALSE),IF(_xlpm.x=0,"",_xlpm.x)))</f>
        <v>Arthropoda</v>
      </c>
      <c r="P1337" s="46" t="str">
        <f>IF($I1337="","",_xlfn.LET(_xlpm.x,VLOOKUP($I1337,'2026-01-09_taxon-match'!$A$2:$N$81,8,FALSE),IF(_xlpm.x=0,"",_xlpm.x)))</f>
        <v>Malacostraca</v>
      </c>
      <c r="Q1337" s="46" t="str">
        <f>IF($I1337="","",_xlfn.LET(_xlpm.x,VLOOKUP($I1337,'2026-01-09_taxon-match'!$A$2:$N$81,9,FALSE),IF(_xlpm.x=0,"",_xlpm.x)))</f>
        <v>Amphipoda</v>
      </c>
      <c r="R1337" s="46" t="str">
        <f>IF($I1337="","",_xlfn.LET(_xlpm.x,VLOOKUP($I1337,'2026-01-09_taxon-match'!$A$2:$N$81,10,FALSE),IF(_xlpm.x=0,"",_xlpm.x)))</f>
        <v/>
      </c>
      <c r="S1337" s="46" t="str">
        <f>IF($I1337="","",_xlfn.LET(_xlpm.x,VLOOKUP($I1337,'2026-01-09_taxon-match'!$A$2:$N$81,11,FALSE),IF(_xlpm.x=0,"",_xlpm.x)))</f>
        <v/>
      </c>
      <c r="T1337" s="46" t="str">
        <f>IF($I1337="","",_xlfn.LET(_xlpm.x,VLOOKUP($I1337,'2026-01-09_taxon-match'!$A$2:$N$81,13,FALSE),IF(_xlpm.x=0,"",_xlpm.x)))</f>
        <v/>
      </c>
      <c r="V1337" s="2" t="s">
        <v>58</v>
      </c>
      <c r="Y1337" s="46" t="str">
        <f>IF(V1337="","",_xlfn.LET(_xlpm.x,VLOOKUP(V1337,'Drop-down_menus'!$D$2:$E$13,2,FALSE),IF(_xlpm.x=0,"",_xlpm.x)))</f>
        <v>https://orcid.org/0000-0002-9708-1761</v>
      </c>
      <c r="Z1337" s="46" t="str">
        <f>IF(W1337="","",_xlfn.LET(_xlpm.x,VLOOKUP(W1337,'Drop-down_menus'!$D$2:$E$13,2,FALSE),IF(_xlpm.x=0,"",_xlpm.x)))</f>
        <v/>
      </c>
      <c r="AA1337" s="46" t="str">
        <f>IF(X1337="","",_xlfn.LET(_xlpm.x,VLOOKUP(X1337,'Drop-down_menus'!$D$2:$E$13,2,FALSE),IF(_xlpm.x=0,"",_xlpm.x)))</f>
        <v/>
      </c>
      <c r="AB1337" s="46" t="s">
        <v>514</v>
      </c>
      <c r="AC1337" s="46" t="s">
        <v>515</v>
      </c>
    </row>
    <row r="1338" spans="2:34" ht="15" customHeight="1">
      <c r="B1338" s="46">
        <v>1357</v>
      </c>
      <c r="C1338" s="46" t="s">
        <v>860</v>
      </c>
      <c r="D1338" s="46" t="b">
        <f>COUNTIF(Events!$B$2:$B$171, C1338) &gt; 0</f>
        <v>1</v>
      </c>
      <c r="G1338" s="46" t="s">
        <v>1219</v>
      </c>
      <c r="I1338" s="2" t="s">
        <v>305</v>
      </c>
      <c r="J1338" s="46" t="str">
        <f>IF(I1338="","",_xlfn.LET(_xlpm.x,VLOOKUP(I1338,'2026-01-09_taxon-match'!$A$2:$N$81,4,FALSE),IF(_xlpm.x=0,"",_xlpm.x)))</f>
        <v>Serolidae</v>
      </c>
      <c r="K1338" s="46" t="s">
        <v>1318</v>
      </c>
      <c r="L1338" s="46" t="str">
        <f>IF(I1338="","",_xlfn.LET(_xlpm.x,VLOOKUP(I1338,'2026-01-09_taxon-match'!$A$2:$N$81,3,FALSE),IF(_xlpm.x=0,"",_xlpm.x)))</f>
        <v>urn:lsid:marinespecies.org:taxname:118276</v>
      </c>
      <c r="M1338" s="46" t="str">
        <f>IF($I1338="","",_xlfn.LET(_xlpm.x,VLOOKUP($I1338,'2026-01-09_taxon-match'!$A$2:$N$81,5,FALSE),IF(_xlpm.x=0,"",_xlpm.x)))</f>
        <v>Dana, 1852</v>
      </c>
      <c r="N1338" s="46" t="str">
        <f>IF($I1338="","",_xlfn.LET(_xlpm.x,VLOOKUP($I1338,'2026-01-09_taxon-match'!$A$2:$N$81,6,FALSE),IF(_xlpm.x=0,"",_xlpm.x)))</f>
        <v>Animalia</v>
      </c>
      <c r="O1338" s="46" t="str">
        <f>IF($I1338="","",_xlfn.LET(_xlpm.x,VLOOKUP($I1338,'2026-01-09_taxon-match'!$A$2:$N$81,7,FALSE),IF(_xlpm.x=0,"",_xlpm.x)))</f>
        <v>Arthropoda</v>
      </c>
      <c r="P1338" s="46" t="str">
        <f>IF($I1338="","",_xlfn.LET(_xlpm.x,VLOOKUP($I1338,'2026-01-09_taxon-match'!$A$2:$N$81,8,FALSE),IF(_xlpm.x=0,"",_xlpm.x)))</f>
        <v>Malacostraca</v>
      </c>
      <c r="Q1338" s="46" t="str">
        <f>IF($I1338="","",_xlfn.LET(_xlpm.x,VLOOKUP($I1338,'2026-01-09_taxon-match'!$A$2:$N$81,9,FALSE),IF(_xlpm.x=0,"",_xlpm.x)))</f>
        <v>Isopoda</v>
      </c>
      <c r="R1338" s="46" t="str">
        <f>IF($I1338="","",_xlfn.LET(_xlpm.x,VLOOKUP($I1338,'2026-01-09_taxon-match'!$A$2:$N$81,10,FALSE),IF(_xlpm.x=0,"",_xlpm.x)))</f>
        <v>Serolidae</v>
      </c>
      <c r="S1338" s="46" t="str">
        <f>IF($I1338="","",_xlfn.LET(_xlpm.x,VLOOKUP($I1338,'2026-01-09_taxon-match'!$A$2:$N$81,11,FALSE),IF(_xlpm.x=0,"",_xlpm.x)))</f>
        <v/>
      </c>
      <c r="T1338" s="46" t="str">
        <f>IF($I1338="","",_xlfn.LET(_xlpm.x,VLOOKUP($I1338,'2026-01-09_taxon-match'!$A$2:$N$81,13,FALSE),IF(_xlpm.x=0,"",_xlpm.x)))</f>
        <v/>
      </c>
      <c r="U1338" s="46">
        <v>1</v>
      </c>
      <c r="V1338" t="s">
        <v>43</v>
      </c>
      <c r="Y1338" s="46" t="str">
        <f>IF(V1338="","",_xlfn.LET(_xlpm.x,VLOOKUP(V1338,'Drop-down_menus'!$D$2:$E$13,2,FALSE),IF(_xlpm.x=0,"",_xlpm.x)))</f>
        <v>https://orcid.org/0000-0002-0981-7442</v>
      </c>
      <c r="Z1338" s="46" t="str">
        <f>IF(W1338="","",_xlfn.LET(_xlpm.x,VLOOKUP(W1338,'Drop-down_menus'!$D$2:$E$13,2,FALSE),IF(_xlpm.x=0,"",_xlpm.x)))</f>
        <v/>
      </c>
      <c r="AA1338" s="46" t="str">
        <f>IF(X1338="","",_xlfn.LET(_xlpm.x,VLOOKUP(X1338,'Drop-down_menus'!$D$2:$E$13,2,FALSE),IF(_xlpm.x=0,"",_xlpm.x)))</f>
        <v/>
      </c>
      <c r="AB1338" s="46" t="s">
        <v>300</v>
      </c>
      <c r="AC1338" s="46" t="s">
        <v>1255</v>
      </c>
    </row>
    <row r="1339" spans="2:34" ht="15" customHeight="1">
      <c r="B1339" s="46">
        <v>1357</v>
      </c>
      <c r="C1339" s="46" t="s">
        <v>842</v>
      </c>
      <c r="D1339" s="46" t="b">
        <f>COUNTIF(Events!$B$2:$B$171, C1339) &gt; 0</f>
        <v>1</v>
      </c>
      <c r="E1339" s="46" t="s">
        <v>169</v>
      </c>
      <c r="G1339" s="46" t="s">
        <v>841</v>
      </c>
      <c r="I1339" s="2" t="s">
        <v>305</v>
      </c>
      <c r="J1339" s="46" t="str">
        <f>IF(I1339="","",_xlfn.LET(_xlpm.x,VLOOKUP(I1339,'2026-01-09_taxon-match'!$A$2:$N$81,4,FALSE),IF(_xlpm.x=0,"",_xlpm.x)))</f>
        <v>Serolidae</v>
      </c>
      <c r="L1339" s="46" t="str">
        <f>IF(I1339="","",_xlfn.LET(_xlpm.x,VLOOKUP(I1339,'2026-01-09_taxon-match'!$A$2:$N$81,3,FALSE),IF(_xlpm.x=0,"",_xlpm.x)))</f>
        <v>urn:lsid:marinespecies.org:taxname:118276</v>
      </c>
      <c r="M1339" s="46" t="str">
        <f>IF($I1339="","",_xlfn.LET(_xlpm.x,VLOOKUP($I1339,'2026-01-09_taxon-match'!$A$2:$N$81,5,FALSE),IF(_xlpm.x=0,"",_xlpm.x)))</f>
        <v>Dana, 1852</v>
      </c>
      <c r="N1339" s="46" t="str">
        <f>IF($I1339="","",_xlfn.LET(_xlpm.x,VLOOKUP($I1339,'2026-01-09_taxon-match'!$A$2:$N$81,6,FALSE),IF(_xlpm.x=0,"",_xlpm.x)))</f>
        <v>Animalia</v>
      </c>
      <c r="O1339" s="46" t="str">
        <f>IF($I1339="","",_xlfn.LET(_xlpm.x,VLOOKUP($I1339,'2026-01-09_taxon-match'!$A$2:$N$81,7,FALSE),IF(_xlpm.x=0,"",_xlpm.x)))</f>
        <v>Arthropoda</v>
      </c>
      <c r="P1339" s="46" t="str">
        <f>IF($I1339="","",_xlfn.LET(_xlpm.x,VLOOKUP($I1339,'2026-01-09_taxon-match'!$A$2:$N$81,8,FALSE),IF(_xlpm.x=0,"",_xlpm.x)))</f>
        <v>Malacostraca</v>
      </c>
      <c r="Q1339" s="46" t="str">
        <f>IF($I1339="","",_xlfn.LET(_xlpm.x,VLOOKUP($I1339,'2026-01-09_taxon-match'!$A$2:$N$81,9,FALSE),IF(_xlpm.x=0,"",_xlpm.x)))</f>
        <v>Isopoda</v>
      </c>
      <c r="R1339" s="46" t="str">
        <f>IF($I1339="","",_xlfn.LET(_xlpm.x,VLOOKUP($I1339,'2026-01-09_taxon-match'!$A$2:$N$81,10,FALSE),IF(_xlpm.x=0,"",_xlpm.x)))</f>
        <v>Serolidae</v>
      </c>
      <c r="S1339" s="46" t="str">
        <f>IF($I1339="","",_xlfn.LET(_xlpm.x,VLOOKUP($I1339,'2026-01-09_taxon-match'!$A$2:$N$81,11,FALSE),IF(_xlpm.x=0,"",_xlpm.x)))</f>
        <v/>
      </c>
      <c r="T1339" s="46" t="str">
        <f>IF($I1339="","",_xlfn.LET(_xlpm.x,VLOOKUP($I1339,'2026-01-09_taxon-match'!$A$2:$N$81,13,FALSE),IF(_xlpm.x=0,"",_xlpm.x)))</f>
        <v/>
      </c>
      <c r="V1339" s="2" t="s">
        <v>58</v>
      </c>
      <c r="Y1339" s="46" t="str">
        <f>IF(V1339="","",_xlfn.LET(_xlpm.x,VLOOKUP(V1339,'Drop-down_menus'!$D$2:$E$13,2,FALSE),IF(_xlpm.x=0,"",_xlpm.x)))</f>
        <v>https://orcid.org/0000-0002-9708-1761</v>
      </c>
      <c r="Z1339" s="46" t="str">
        <f>IF(W1339="","",_xlfn.LET(_xlpm.x,VLOOKUP(W1339,'Drop-down_menus'!$D$2:$E$13,2,FALSE),IF(_xlpm.x=0,"",_xlpm.x)))</f>
        <v/>
      </c>
      <c r="AA1339" s="46" t="str">
        <f>IF(X1339="","",_xlfn.LET(_xlpm.x,VLOOKUP(X1339,'Drop-down_menus'!$D$2:$E$13,2,FALSE),IF(_xlpm.x=0,"",_xlpm.x)))</f>
        <v/>
      </c>
      <c r="AB1339" s="46" t="s">
        <v>514</v>
      </c>
      <c r="AC1339" s="46" t="s">
        <v>515</v>
      </c>
    </row>
    <row r="1340" spans="2:34" ht="15" customHeight="1">
      <c r="B1340" s="46">
        <v>1358</v>
      </c>
      <c r="C1340" s="46" t="s">
        <v>870</v>
      </c>
      <c r="D1340" s="46" t="b">
        <f>COUNTIF(Events!$B$2:$B$171, C1340) &gt; 0</f>
        <v>1</v>
      </c>
      <c r="G1340" s="46" t="s">
        <v>1205</v>
      </c>
      <c r="I1340" s="46" t="s">
        <v>183</v>
      </c>
      <c r="J1340" s="46" t="str">
        <f>IF(I1340="","",_xlfn.LET(_xlpm.x,VLOOKUP(I1340,'2026-01-09_taxon-match'!$A$2:$N$81,4,FALSE),IF(_xlpm.x=0,"",_xlpm.x)))</f>
        <v>Amphipoda</v>
      </c>
      <c r="K1340" s="46" t="s">
        <v>1318</v>
      </c>
      <c r="L1340" s="46" t="str">
        <f>IF(I1340="","",_xlfn.LET(_xlpm.x,VLOOKUP(I1340,'2026-01-09_taxon-match'!$A$2:$N$81,3,FALSE),IF(_xlpm.x=0,"",_xlpm.x)))</f>
        <v>urn:lsid:marinespecies.org:taxname:1135</v>
      </c>
      <c r="M1340" s="46" t="str">
        <f>IF($I1340="","",_xlfn.LET(_xlpm.x,VLOOKUP($I1340,'2026-01-09_taxon-match'!$A$2:$N$81,5,FALSE),IF(_xlpm.x=0,"",_xlpm.x)))</f>
        <v>Latreille, 1816</v>
      </c>
      <c r="N1340" s="46" t="str">
        <f>IF($I1340="","",_xlfn.LET(_xlpm.x,VLOOKUP($I1340,'2026-01-09_taxon-match'!$A$2:$N$81,6,FALSE),IF(_xlpm.x=0,"",_xlpm.x)))</f>
        <v>Animalia</v>
      </c>
      <c r="O1340" s="46" t="str">
        <f>IF($I1340="","",_xlfn.LET(_xlpm.x,VLOOKUP($I1340,'2026-01-09_taxon-match'!$A$2:$N$81,7,FALSE),IF(_xlpm.x=0,"",_xlpm.x)))</f>
        <v>Arthropoda</v>
      </c>
      <c r="P1340" s="46" t="str">
        <f>IF($I1340="","",_xlfn.LET(_xlpm.x,VLOOKUP($I1340,'2026-01-09_taxon-match'!$A$2:$N$81,8,FALSE),IF(_xlpm.x=0,"",_xlpm.x)))</f>
        <v>Malacostraca</v>
      </c>
      <c r="Q1340" s="46" t="str">
        <f>IF($I1340="","",_xlfn.LET(_xlpm.x,VLOOKUP($I1340,'2026-01-09_taxon-match'!$A$2:$N$81,9,FALSE),IF(_xlpm.x=0,"",_xlpm.x)))</f>
        <v>Amphipoda</v>
      </c>
      <c r="R1340" s="46" t="str">
        <f>IF($I1340="","",_xlfn.LET(_xlpm.x,VLOOKUP($I1340,'2026-01-09_taxon-match'!$A$2:$N$81,10,FALSE),IF(_xlpm.x=0,"",_xlpm.x)))</f>
        <v/>
      </c>
      <c r="S1340" s="46" t="str">
        <f>IF($I1340="","",_xlfn.LET(_xlpm.x,VLOOKUP($I1340,'2026-01-09_taxon-match'!$A$2:$N$81,11,FALSE),IF(_xlpm.x=0,"",_xlpm.x)))</f>
        <v/>
      </c>
      <c r="T1340" s="46" t="str">
        <f>IF($I1340="","",_xlfn.LET(_xlpm.x,VLOOKUP($I1340,'2026-01-09_taxon-match'!$A$2:$N$81,13,FALSE),IF(_xlpm.x=0,"",_xlpm.x)))</f>
        <v/>
      </c>
      <c r="U1340" s="46" t="s">
        <v>1251</v>
      </c>
      <c r="V1340" s="2" t="s">
        <v>58</v>
      </c>
      <c r="Y1340" s="46" t="str">
        <f>IF(V1340="","",_xlfn.LET(_xlpm.x,VLOOKUP(V1340,'Drop-down_menus'!$D$2:$E$13,2,FALSE),IF(_xlpm.x=0,"",_xlpm.x)))</f>
        <v>https://orcid.org/0000-0002-9708-1761</v>
      </c>
      <c r="Z1340" s="46" t="str">
        <f>IF(W1340="","",_xlfn.LET(_xlpm.x,VLOOKUP(W1340,'Drop-down_menus'!$D$2:$E$13,2,FALSE),IF(_xlpm.x=0,"",_xlpm.x)))</f>
        <v/>
      </c>
      <c r="AA1340" s="46" t="str">
        <f>IF(X1340="","",_xlfn.LET(_xlpm.x,VLOOKUP(X1340,'Drop-down_menus'!$D$2:$E$13,2,FALSE),IF(_xlpm.x=0,"",_xlpm.x)))</f>
        <v/>
      </c>
      <c r="AB1340" s="46" t="s">
        <v>300</v>
      </c>
      <c r="AC1340" s="46" t="s">
        <v>1255</v>
      </c>
      <c r="AD1340" s="46" t="s">
        <v>1266</v>
      </c>
    </row>
    <row r="1341" spans="2:34" ht="15" customHeight="1">
      <c r="B1341" s="46">
        <v>1358</v>
      </c>
      <c r="C1341" s="46" t="s">
        <v>842</v>
      </c>
      <c r="D1341" s="46" t="b">
        <f>COUNTIF(Events!$B$2:$B$171, C1341) &gt; 0</f>
        <v>1</v>
      </c>
      <c r="E1341" s="46" t="s">
        <v>169</v>
      </c>
      <c r="G1341" s="46" t="s">
        <v>183</v>
      </c>
      <c r="I1341" s="46" t="s">
        <v>183</v>
      </c>
      <c r="J1341" s="46" t="str">
        <f>IF(I1341="","",_xlfn.LET(_xlpm.x,VLOOKUP(I1341,'2026-01-09_taxon-match'!$A$2:$N$81,4,FALSE),IF(_xlpm.x=0,"",_xlpm.x)))</f>
        <v>Amphipoda</v>
      </c>
      <c r="L1341" s="46" t="str">
        <f>IF(I1341="","",_xlfn.LET(_xlpm.x,VLOOKUP(I1341,'2026-01-09_taxon-match'!$A$2:$N$81,3,FALSE),IF(_xlpm.x=0,"",_xlpm.x)))</f>
        <v>urn:lsid:marinespecies.org:taxname:1135</v>
      </c>
      <c r="M1341" s="46" t="str">
        <f>IF($I1341="","",_xlfn.LET(_xlpm.x,VLOOKUP($I1341,'2026-01-09_taxon-match'!$A$2:$N$81,5,FALSE),IF(_xlpm.x=0,"",_xlpm.x)))</f>
        <v>Latreille, 1816</v>
      </c>
      <c r="N1341" s="46" t="str">
        <f>IF($I1341="","",_xlfn.LET(_xlpm.x,VLOOKUP($I1341,'2026-01-09_taxon-match'!$A$2:$N$81,6,FALSE),IF(_xlpm.x=0,"",_xlpm.x)))</f>
        <v>Animalia</v>
      </c>
      <c r="O1341" s="46" t="str">
        <f>IF($I1341="","",_xlfn.LET(_xlpm.x,VLOOKUP($I1341,'2026-01-09_taxon-match'!$A$2:$N$81,7,FALSE),IF(_xlpm.x=0,"",_xlpm.x)))</f>
        <v>Arthropoda</v>
      </c>
      <c r="P1341" s="46" t="str">
        <f>IF($I1341="","",_xlfn.LET(_xlpm.x,VLOOKUP($I1341,'2026-01-09_taxon-match'!$A$2:$N$81,8,FALSE),IF(_xlpm.x=0,"",_xlpm.x)))</f>
        <v>Malacostraca</v>
      </c>
      <c r="Q1341" s="46" t="str">
        <f>IF($I1341="","",_xlfn.LET(_xlpm.x,VLOOKUP($I1341,'2026-01-09_taxon-match'!$A$2:$N$81,9,FALSE),IF(_xlpm.x=0,"",_xlpm.x)))</f>
        <v>Amphipoda</v>
      </c>
      <c r="R1341" s="46" t="str">
        <f>IF($I1341="","",_xlfn.LET(_xlpm.x,VLOOKUP($I1341,'2026-01-09_taxon-match'!$A$2:$N$81,10,FALSE),IF(_xlpm.x=0,"",_xlpm.x)))</f>
        <v/>
      </c>
      <c r="S1341" s="46" t="str">
        <f>IF($I1341="","",_xlfn.LET(_xlpm.x,VLOOKUP($I1341,'2026-01-09_taxon-match'!$A$2:$N$81,11,FALSE),IF(_xlpm.x=0,"",_xlpm.x)))</f>
        <v/>
      </c>
      <c r="T1341" s="46" t="str">
        <f>IF($I1341="","",_xlfn.LET(_xlpm.x,VLOOKUP($I1341,'2026-01-09_taxon-match'!$A$2:$N$81,13,FALSE),IF(_xlpm.x=0,"",_xlpm.x)))</f>
        <v/>
      </c>
      <c r="V1341" s="2" t="s">
        <v>58</v>
      </c>
      <c r="Y1341" s="46" t="str">
        <f>IF(V1341="","",_xlfn.LET(_xlpm.x,VLOOKUP(V1341,'Drop-down_menus'!$D$2:$E$13,2,FALSE),IF(_xlpm.x=0,"",_xlpm.x)))</f>
        <v>https://orcid.org/0000-0002-9708-1761</v>
      </c>
      <c r="Z1341" s="46" t="str">
        <f>IF(W1341="","",_xlfn.LET(_xlpm.x,VLOOKUP(W1341,'Drop-down_menus'!$D$2:$E$13,2,FALSE),IF(_xlpm.x=0,"",_xlpm.x)))</f>
        <v/>
      </c>
      <c r="AA1341" s="46" t="str">
        <f>IF(X1341="","",_xlfn.LET(_xlpm.x,VLOOKUP(X1341,'Drop-down_menus'!$D$2:$E$13,2,FALSE),IF(_xlpm.x=0,"",_xlpm.x)))</f>
        <v/>
      </c>
      <c r="AB1341" s="46" t="s">
        <v>514</v>
      </c>
      <c r="AC1341" s="46" t="s">
        <v>515</v>
      </c>
    </row>
    <row r="1342" spans="2:34" ht="15" customHeight="1">
      <c r="B1342" s="46">
        <v>1359</v>
      </c>
      <c r="C1342" s="46" t="s">
        <v>893</v>
      </c>
      <c r="D1342" s="46" t="b">
        <f>COUNTIF(Events!$B$2:$B$171, C1342) &gt; 0</f>
        <v>1</v>
      </c>
      <c r="G1342" s="46" t="s">
        <v>1205</v>
      </c>
      <c r="I1342" s="46" t="s">
        <v>183</v>
      </c>
      <c r="J1342" s="46" t="str">
        <f>IF(I1342="","",_xlfn.LET(_xlpm.x,VLOOKUP(I1342,'2026-01-09_taxon-match'!$A$2:$N$81,4,FALSE),IF(_xlpm.x=0,"",_xlpm.x)))</f>
        <v>Amphipoda</v>
      </c>
      <c r="K1342" s="46" t="s">
        <v>1318</v>
      </c>
      <c r="L1342" s="46" t="str">
        <f>IF(I1342="","",_xlfn.LET(_xlpm.x,VLOOKUP(I1342,'2026-01-09_taxon-match'!$A$2:$N$81,3,FALSE),IF(_xlpm.x=0,"",_xlpm.x)))</f>
        <v>urn:lsid:marinespecies.org:taxname:1135</v>
      </c>
      <c r="M1342" s="46" t="str">
        <f>IF($I1342="","",_xlfn.LET(_xlpm.x,VLOOKUP($I1342,'2026-01-09_taxon-match'!$A$2:$N$81,5,FALSE),IF(_xlpm.x=0,"",_xlpm.x)))</f>
        <v>Latreille, 1816</v>
      </c>
      <c r="N1342" s="46" t="str">
        <f>IF($I1342="","",_xlfn.LET(_xlpm.x,VLOOKUP($I1342,'2026-01-09_taxon-match'!$A$2:$N$81,6,FALSE),IF(_xlpm.x=0,"",_xlpm.x)))</f>
        <v>Animalia</v>
      </c>
      <c r="O1342" s="46" t="str">
        <f>IF($I1342="","",_xlfn.LET(_xlpm.x,VLOOKUP($I1342,'2026-01-09_taxon-match'!$A$2:$N$81,7,FALSE),IF(_xlpm.x=0,"",_xlpm.x)))</f>
        <v>Arthropoda</v>
      </c>
      <c r="P1342" s="46" t="str">
        <f>IF($I1342="","",_xlfn.LET(_xlpm.x,VLOOKUP($I1342,'2026-01-09_taxon-match'!$A$2:$N$81,8,FALSE),IF(_xlpm.x=0,"",_xlpm.x)))</f>
        <v>Malacostraca</v>
      </c>
      <c r="Q1342" s="46" t="str">
        <f>IF($I1342="","",_xlfn.LET(_xlpm.x,VLOOKUP($I1342,'2026-01-09_taxon-match'!$A$2:$N$81,9,FALSE),IF(_xlpm.x=0,"",_xlpm.x)))</f>
        <v>Amphipoda</v>
      </c>
      <c r="R1342" s="46" t="str">
        <f>IF($I1342="","",_xlfn.LET(_xlpm.x,VLOOKUP($I1342,'2026-01-09_taxon-match'!$A$2:$N$81,10,FALSE),IF(_xlpm.x=0,"",_xlpm.x)))</f>
        <v/>
      </c>
      <c r="S1342" s="46" t="str">
        <f>IF($I1342="","",_xlfn.LET(_xlpm.x,VLOOKUP($I1342,'2026-01-09_taxon-match'!$A$2:$N$81,11,FALSE),IF(_xlpm.x=0,"",_xlpm.x)))</f>
        <v/>
      </c>
      <c r="T1342" s="46" t="str">
        <f>IF($I1342="","",_xlfn.LET(_xlpm.x,VLOOKUP($I1342,'2026-01-09_taxon-match'!$A$2:$N$81,13,FALSE),IF(_xlpm.x=0,"",_xlpm.x)))</f>
        <v/>
      </c>
      <c r="U1342" s="46" t="s">
        <v>1251</v>
      </c>
      <c r="V1342" s="2" t="s">
        <v>58</v>
      </c>
      <c r="Y1342" s="46" t="str">
        <f>IF(V1342="","",_xlfn.LET(_xlpm.x,VLOOKUP(V1342,'Drop-down_menus'!$D$2:$E$13,2,FALSE),IF(_xlpm.x=0,"",_xlpm.x)))</f>
        <v>https://orcid.org/0000-0002-9708-1761</v>
      </c>
      <c r="Z1342" s="46" t="str">
        <f>IF(W1342="","",_xlfn.LET(_xlpm.x,VLOOKUP(W1342,'Drop-down_menus'!$D$2:$E$13,2,FALSE),IF(_xlpm.x=0,"",_xlpm.x)))</f>
        <v/>
      </c>
      <c r="AA1342" s="46" t="str">
        <f>IF(X1342="","",_xlfn.LET(_xlpm.x,VLOOKUP(X1342,'Drop-down_menus'!$D$2:$E$13,2,FALSE),IF(_xlpm.x=0,"",_xlpm.x)))</f>
        <v/>
      </c>
      <c r="AB1342" s="46" t="s">
        <v>300</v>
      </c>
      <c r="AC1342" s="46" t="s">
        <v>1255</v>
      </c>
    </row>
    <row r="1343" spans="2:34" ht="15" customHeight="1">
      <c r="B1343" s="46">
        <v>1359</v>
      </c>
      <c r="C1343" s="46" t="s">
        <v>842</v>
      </c>
      <c r="D1343" s="46" t="b">
        <f>COUNTIF(Events!$B$2:$B$171, C1343) &gt; 0</f>
        <v>1</v>
      </c>
      <c r="E1343" s="46" t="s">
        <v>169</v>
      </c>
      <c r="G1343" s="46" t="s">
        <v>183</v>
      </c>
      <c r="I1343" s="46" t="s">
        <v>183</v>
      </c>
      <c r="J1343" s="46" t="str">
        <f>IF(I1343="","",_xlfn.LET(_xlpm.x,VLOOKUP(I1343,'2026-01-09_taxon-match'!$A$2:$N$81,4,FALSE),IF(_xlpm.x=0,"",_xlpm.x)))</f>
        <v>Amphipoda</v>
      </c>
      <c r="L1343" s="46" t="str">
        <f>IF(I1343="","",_xlfn.LET(_xlpm.x,VLOOKUP(I1343,'2026-01-09_taxon-match'!$A$2:$N$81,3,FALSE),IF(_xlpm.x=0,"",_xlpm.x)))</f>
        <v>urn:lsid:marinespecies.org:taxname:1135</v>
      </c>
      <c r="M1343" s="46" t="str">
        <f>IF($I1343="","",_xlfn.LET(_xlpm.x,VLOOKUP($I1343,'2026-01-09_taxon-match'!$A$2:$N$81,5,FALSE),IF(_xlpm.x=0,"",_xlpm.x)))</f>
        <v>Latreille, 1816</v>
      </c>
      <c r="N1343" s="46" t="str">
        <f>IF($I1343="","",_xlfn.LET(_xlpm.x,VLOOKUP($I1343,'2026-01-09_taxon-match'!$A$2:$N$81,6,FALSE),IF(_xlpm.x=0,"",_xlpm.x)))</f>
        <v>Animalia</v>
      </c>
      <c r="O1343" s="46" t="str">
        <f>IF($I1343="","",_xlfn.LET(_xlpm.x,VLOOKUP($I1343,'2026-01-09_taxon-match'!$A$2:$N$81,7,FALSE),IF(_xlpm.x=0,"",_xlpm.x)))</f>
        <v>Arthropoda</v>
      </c>
      <c r="P1343" s="46" t="str">
        <f>IF($I1343="","",_xlfn.LET(_xlpm.x,VLOOKUP($I1343,'2026-01-09_taxon-match'!$A$2:$N$81,8,FALSE),IF(_xlpm.x=0,"",_xlpm.x)))</f>
        <v>Malacostraca</v>
      </c>
      <c r="Q1343" s="46" t="str">
        <f>IF($I1343="","",_xlfn.LET(_xlpm.x,VLOOKUP($I1343,'2026-01-09_taxon-match'!$A$2:$N$81,9,FALSE),IF(_xlpm.x=0,"",_xlpm.x)))</f>
        <v>Amphipoda</v>
      </c>
      <c r="R1343" s="46" t="str">
        <f>IF($I1343="","",_xlfn.LET(_xlpm.x,VLOOKUP($I1343,'2026-01-09_taxon-match'!$A$2:$N$81,10,FALSE),IF(_xlpm.x=0,"",_xlpm.x)))</f>
        <v/>
      </c>
      <c r="S1343" s="46" t="str">
        <f>IF($I1343="","",_xlfn.LET(_xlpm.x,VLOOKUP($I1343,'2026-01-09_taxon-match'!$A$2:$N$81,11,FALSE),IF(_xlpm.x=0,"",_xlpm.x)))</f>
        <v/>
      </c>
      <c r="T1343" s="46" t="str">
        <f>IF($I1343="","",_xlfn.LET(_xlpm.x,VLOOKUP($I1343,'2026-01-09_taxon-match'!$A$2:$N$81,13,FALSE),IF(_xlpm.x=0,"",_xlpm.x)))</f>
        <v/>
      </c>
      <c r="V1343" s="2" t="s">
        <v>58</v>
      </c>
      <c r="Y1343" s="46" t="str">
        <f>IF(V1343="","",_xlfn.LET(_xlpm.x,VLOOKUP(V1343,'Drop-down_menus'!$D$2:$E$13,2,FALSE),IF(_xlpm.x=0,"",_xlpm.x)))</f>
        <v>https://orcid.org/0000-0002-9708-1761</v>
      </c>
      <c r="Z1343" s="46" t="str">
        <f>IF(W1343="","",_xlfn.LET(_xlpm.x,VLOOKUP(W1343,'Drop-down_menus'!$D$2:$E$13,2,FALSE),IF(_xlpm.x=0,"",_xlpm.x)))</f>
        <v/>
      </c>
      <c r="AA1343" s="46" t="str">
        <f>IF(X1343="","",_xlfn.LET(_xlpm.x,VLOOKUP(X1343,'Drop-down_menus'!$D$2:$E$13,2,FALSE),IF(_xlpm.x=0,"",_xlpm.x)))</f>
        <v/>
      </c>
      <c r="AB1343" s="46" t="s">
        <v>514</v>
      </c>
      <c r="AC1343" s="46" t="s">
        <v>515</v>
      </c>
    </row>
    <row r="1344" spans="2:34" ht="15" customHeight="1">
      <c r="B1344" s="46">
        <v>1360</v>
      </c>
      <c r="C1344" s="46" t="s">
        <v>923</v>
      </c>
      <c r="D1344" s="46" t="b">
        <f>COUNTIF(Events!$B$2:$B$171, C1344) &gt; 0</f>
        <v>1</v>
      </c>
      <c r="G1344" s="46" t="s">
        <v>1219</v>
      </c>
      <c r="I1344" s="2" t="s">
        <v>305</v>
      </c>
      <c r="J1344" s="46" t="str">
        <f>IF(I1344="","",_xlfn.LET(_xlpm.x,VLOOKUP(I1344,'2026-01-09_taxon-match'!$A$2:$N$81,4,FALSE),IF(_xlpm.x=0,"",_xlpm.x)))</f>
        <v>Serolidae</v>
      </c>
      <c r="K1344" s="46" t="s">
        <v>1318</v>
      </c>
      <c r="L1344" s="46" t="str">
        <f>IF(I1344="","",_xlfn.LET(_xlpm.x,VLOOKUP(I1344,'2026-01-09_taxon-match'!$A$2:$N$81,3,FALSE),IF(_xlpm.x=0,"",_xlpm.x)))</f>
        <v>urn:lsid:marinespecies.org:taxname:118276</v>
      </c>
      <c r="M1344" s="46" t="str">
        <f>IF($I1344="","",_xlfn.LET(_xlpm.x,VLOOKUP($I1344,'2026-01-09_taxon-match'!$A$2:$N$81,5,FALSE),IF(_xlpm.x=0,"",_xlpm.x)))</f>
        <v>Dana, 1852</v>
      </c>
      <c r="N1344" s="46" t="str">
        <f>IF($I1344="","",_xlfn.LET(_xlpm.x,VLOOKUP($I1344,'2026-01-09_taxon-match'!$A$2:$N$81,6,FALSE),IF(_xlpm.x=0,"",_xlpm.x)))</f>
        <v>Animalia</v>
      </c>
      <c r="O1344" s="46" t="str">
        <f>IF($I1344="","",_xlfn.LET(_xlpm.x,VLOOKUP($I1344,'2026-01-09_taxon-match'!$A$2:$N$81,7,FALSE),IF(_xlpm.x=0,"",_xlpm.x)))</f>
        <v>Arthropoda</v>
      </c>
      <c r="P1344" s="46" t="str">
        <f>IF($I1344="","",_xlfn.LET(_xlpm.x,VLOOKUP($I1344,'2026-01-09_taxon-match'!$A$2:$N$81,8,FALSE),IF(_xlpm.x=0,"",_xlpm.x)))</f>
        <v>Malacostraca</v>
      </c>
      <c r="Q1344" s="46" t="str">
        <f>IF($I1344="","",_xlfn.LET(_xlpm.x,VLOOKUP($I1344,'2026-01-09_taxon-match'!$A$2:$N$81,9,FALSE),IF(_xlpm.x=0,"",_xlpm.x)))</f>
        <v>Isopoda</v>
      </c>
      <c r="R1344" s="46" t="str">
        <f>IF($I1344="","",_xlfn.LET(_xlpm.x,VLOOKUP($I1344,'2026-01-09_taxon-match'!$A$2:$N$81,10,FALSE),IF(_xlpm.x=0,"",_xlpm.x)))</f>
        <v>Serolidae</v>
      </c>
      <c r="S1344" s="46" t="str">
        <f>IF($I1344="","",_xlfn.LET(_xlpm.x,VLOOKUP($I1344,'2026-01-09_taxon-match'!$A$2:$N$81,11,FALSE),IF(_xlpm.x=0,"",_xlpm.x)))</f>
        <v/>
      </c>
      <c r="T1344" s="46" t="str">
        <f>IF($I1344="","",_xlfn.LET(_xlpm.x,VLOOKUP($I1344,'2026-01-09_taxon-match'!$A$2:$N$81,13,FALSE),IF(_xlpm.x=0,"",_xlpm.x)))</f>
        <v/>
      </c>
      <c r="U1344" s="46">
        <v>1</v>
      </c>
      <c r="V1344" t="s">
        <v>43</v>
      </c>
      <c r="Y1344" s="46" t="str">
        <f>IF(V1344="","",_xlfn.LET(_xlpm.x,VLOOKUP(V1344,'Drop-down_menus'!$D$2:$E$13,2,FALSE),IF(_xlpm.x=0,"",_xlpm.x)))</f>
        <v>https://orcid.org/0000-0002-0981-7442</v>
      </c>
      <c r="Z1344" s="46" t="str">
        <f>IF(W1344="","",_xlfn.LET(_xlpm.x,VLOOKUP(W1344,'Drop-down_menus'!$D$2:$E$13,2,FALSE),IF(_xlpm.x=0,"",_xlpm.x)))</f>
        <v/>
      </c>
      <c r="AA1344" s="46" t="str">
        <f>IF(X1344="","",_xlfn.LET(_xlpm.x,VLOOKUP(X1344,'Drop-down_menus'!$D$2:$E$13,2,FALSE),IF(_xlpm.x=0,"",_xlpm.x)))</f>
        <v/>
      </c>
      <c r="AB1344" s="46" t="s">
        <v>300</v>
      </c>
      <c r="AC1344" s="46" t="s">
        <v>1255</v>
      </c>
    </row>
    <row r="1345" spans="2:29" ht="15" customHeight="1">
      <c r="B1345" s="46">
        <v>1360</v>
      </c>
      <c r="C1345" s="46" t="s">
        <v>842</v>
      </c>
      <c r="D1345" s="46" t="b">
        <f>COUNTIF(Events!$B$2:$B$171, C1345) &gt; 0</f>
        <v>1</v>
      </c>
      <c r="E1345" s="46" t="s">
        <v>169</v>
      </c>
      <c r="G1345" s="46" t="s">
        <v>841</v>
      </c>
      <c r="I1345" s="2" t="s">
        <v>305</v>
      </c>
      <c r="J1345" s="46" t="str">
        <f>IF(I1345="","",_xlfn.LET(_xlpm.x,VLOOKUP(I1345,'2026-01-09_taxon-match'!$A$2:$N$81,4,FALSE),IF(_xlpm.x=0,"",_xlpm.x)))</f>
        <v>Serolidae</v>
      </c>
      <c r="L1345" s="46" t="str">
        <f>IF(I1345="","",_xlfn.LET(_xlpm.x,VLOOKUP(I1345,'2026-01-09_taxon-match'!$A$2:$N$81,3,FALSE),IF(_xlpm.x=0,"",_xlpm.x)))</f>
        <v>urn:lsid:marinespecies.org:taxname:118276</v>
      </c>
      <c r="M1345" s="46" t="str">
        <f>IF($I1345="","",_xlfn.LET(_xlpm.x,VLOOKUP($I1345,'2026-01-09_taxon-match'!$A$2:$N$81,5,FALSE),IF(_xlpm.x=0,"",_xlpm.x)))</f>
        <v>Dana, 1852</v>
      </c>
      <c r="N1345" s="46" t="str">
        <f>IF($I1345="","",_xlfn.LET(_xlpm.x,VLOOKUP($I1345,'2026-01-09_taxon-match'!$A$2:$N$81,6,FALSE),IF(_xlpm.x=0,"",_xlpm.x)))</f>
        <v>Animalia</v>
      </c>
      <c r="O1345" s="46" t="str">
        <f>IF($I1345="","",_xlfn.LET(_xlpm.x,VLOOKUP($I1345,'2026-01-09_taxon-match'!$A$2:$N$81,7,FALSE),IF(_xlpm.x=0,"",_xlpm.x)))</f>
        <v>Arthropoda</v>
      </c>
      <c r="P1345" s="46" t="str">
        <f>IF($I1345="","",_xlfn.LET(_xlpm.x,VLOOKUP($I1345,'2026-01-09_taxon-match'!$A$2:$N$81,8,FALSE),IF(_xlpm.x=0,"",_xlpm.x)))</f>
        <v>Malacostraca</v>
      </c>
      <c r="Q1345" s="46" t="str">
        <f>IF($I1345="","",_xlfn.LET(_xlpm.x,VLOOKUP($I1345,'2026-01-09_taxon-match'!$A$2:$N$81,9,FALSE),IF(_xlpm.x=0,"",_xlpm.x)))</f>
        <v>Isopoda</v>
      </c>
      <c r="R1345" s="46" t="str">
        <f>IF($I1345="","",_xlfn.LET(_xlpm.x,VLOOKUP($I1345,'2026-01-09_taxon-match'!$A$2:$N$81,10,FALSE),IF(_xlpm.x=0,"",_xlpm.x)))</f>
        <v>Serolidae</v>
      </c>
      <c r="S1345" s="46" t="str">
        <f>IF($I1345="","",_xlfn.LET(_xlpm.x,VLOOKUP($I1345,'2026-01-09_taxon-match'!$A$2:$N$81,11,FALSE),IF(_xlpm.x=0,"",_xlpm.x)))</f>
        <v/>
      </c>
      <c r="T1345" s="46" t="str">
        <f>IF($I1345="","",_xlfn.LET(_xlpm.x,VLOOKUP($I1345,'2026-01-09_taxon-match'!$A$2:$N$81,13,FALSE),IF(_xlpm.x=0,"",_xlpm.x)))</f>
        <v/>
      </c>
      <c r="V1345" s="2" t="s">
        <v>58</v>
      </c>
      <c r="Y1345" s="46" t="str">
        <f>IF(V1345="","",_xlfn.LET(_xlpm.x,VLOOKUP(V1345,'Drop-down_menus'!$D$2:$E$13,2,FALSE),IF(_xlpm.x=0,"",_xlpm.x)))</f>
        <v>https://orcid.org/0000-0002-9708-1761</v>
      </c>
      <c r="Z1345" s="46" t="str">
        <f>IF(W1345="","",_xlfn.LET(_xlpm.x,VLOOKUP(W1345,'Drop-down_menus'!$D$2:$E$13,2,FALSE),IF(_xlpm.x=0,"",_xlpm.x)))</f>
        <v/>
      </c>
      <c r="AA1345" s="46" t="str">
        <f>IF(X1345="","",_xlfn.LET(_xlpm.x,VLOOKUP(X1345,'Drop-down_menus'!$D$2:$E$13,2,FALSE),IF(_xlpm.x=0,"",_xlpm.x)))</f>
        <v/>
      </c>
      <c r="AB1345" s="46" t="s">
        <v>514</v>
      </c>
      <c r="AC1345" s="46" t="s">
        <v>515</v>
      </c>
    </row>
    <row r="1346" spans="2:29" ht="15" customHeight="1">
      <c r="B1346" s="46">
        <v>1361</v>
      </c>
      <c r="C1346" s="46" t="s">
        <v>1272</v>
      </c>
      <c r="D1346" s="46" t="b">
        <f>COUNTIF(Events!$B$2:$B$171, C1346) &gt; 0</f>
        <v>0</v>
      </c>
      <c r="G1346" s="46" t="s">
        <v>1219</v>
      </c>
      <c r="I1346" s="2" t="s">
        <v>305</v>
      </c>
      <c r="J1346" s="46" t="str">
        <f>IF(I1346="","",_xlfn.LET(_xlpm.x,VLOOKUP(I1346,'2026-01-09_taxon-match'!$A$2:$N$81,4,FALSE),IF(_xlpm.x=0,"",_xlpm.x)))</f>
        <v>Serolidae</v>
      </c>
      <c r="K1346" s="46" t="s">
        <v>1318</v>
      </c>
      <c r="L1346" s="46" t="str">
        <f>IF(I1346="","",_xlfn.LET(_xlpm.x,VLOOKUP(I1346,'2026-01-09_taxon-match'!$A$2:$N$81,3,FALSE),IF(_xlpm.x=0,"",_xlpm.x)))</f>
        <v>urn:lsid:marinespecies.org:taxname:118276</v>
      </c>
      <c r="M1346" s="46" t="str">
        <f>IF($I1346="","",_xlfn.LET(_xlpm.x,VLOOKUP($I1346,'2026-01-09_taxon-match'!$A$2:$N$81,5,FALSE),IF(_xlpm.x=0,"",_xlpm.x)))</f>
        <v>Dana, 1852</v>
      </c>
      <c r="N1346" s="46" t="str">
        <f>IF($I1346="","",_xlfn.LET(_xlpm.x,VLOOKUP($I1346,'2026-01-09_taxon-match'!$A$2:$N$81,6,FALSE),IF(_xlpm.x=0,"",_xlpm.x)))</f>
        <v>Animalia</v>
      </c>
      <c r="O1346" s="46" t="str">
        <f>IF($I1346="","",_xlfn.LET(_xlpm.x,VLOOKUP($I1346,'2026-01-09_taxon-match'!$A$2:$N$81,7,FALSE),IF(_xlpm.x=0,"",_xlpm.x)))</f>
        <v>Arthropoda</v>
      </c>
      <c r="P1346" s="46" t="str">
        <f>IF($I1346="","",_xlfn.LET(_xlpm.x,VLOOKUP($I1346,'2026-01-09_taxon-match'!$A$2:$N$81,8,FALSE),IF(_xlpm.x=0,"",_xlpm.x)))</f>
        <v>Malacostraca</v>
      </c>
      <c r="Q1346" s="46" t="str">
        <f>IF($I1346="","",_xlfn.LET(_xlpm.x,VLOOKUP($I1346,'2026-01-09_taxon-match'!$A$2:$N$81,9,FALSE),IF(_xlpm.x=0,"",_xlpm.x)))</f>
        <v>Isopoda</v>
      </c>
      <c r="R1346" s="46" t="str">
        <f>IF($I1346="","",_xlfn.LET(_xlpm.x,VLOOKUP($I1346,'2026-01-09_taxon-match'!$A$2:$N$81,10,FALSE),IF(_xlpm.x=0,"",_xlpm.x)))</f>
        <v>Serolidae</v>
      </c>
      <c r="S1346" s="46" t="str">
        <f>IF($I1346="","",_xlfn.LET(_xlpm.x,VLOOKUP($I1346,'2026-01-09_taxon-match'!$A$2:$N$81,11,FALSE),IF(_xlpm.x=0,"",_xlpm.x)))</f>
        <v/>
      </c>
      <c r="T1346" s="46" t="str">
        <f>IF($I1346="","",_xlfn.LET(_xlpm.x,VLOOKUP($I1346,'2026-01-09_taxon-match'!$A$2:$N$81,13,FALSE),IF(_xlpm.x=0,"",_xlpm.x)))</f>
        <v/>
      </c>
      <c r="U1346" s="46">
        <v>1</v>
      </c>
      <c r="V1346" t="s">
        <v>43</v>
      </c>
      <c r="Y1346" s="46" t="str">
        <f>IF(V1346="","",_xlfn.LET(_xlpm.x,VLOOKUP(V1346,'Drop-down_menus'!$D$2:$E$13,2,FALSE),IF(_xlpm.x=0,"",_xlpm.x)))</f>
        <v>https://orcid.org/0000-0002-0981-7442</v>
      </c>
      <c r="Z1346" s="46" t="str">
        <f>IF(W1346="","",_xlfn.LET(_xlpm.x,VLOOKUP(W1346,'Drop-down_menus'!$D$2:$E$13,2,FALSE),IF(_xlpm.x=0,"",_xlpm.x)))</f>
        <v/>
      </c>
      <c r="AA1346" s="46" t="str">
        <f>IF(X1346="","",_xlfn.LET(_xlpm.x,VLOOKUP(X1346,'Drop-down_menus'!$D$2:$E$13,2,FALSE),IF(_xlpm.x=0,"",_xlpm.x)))</f>
        <v/>
      </c>
      <c r="AB1346" s="46" t="s">
        <v>300</v>
      </c>
      <c r="AC1346" s="46" t="s">
        <v>1255</v>
      </c>
    </row>
    <row r="1347" spans="2:29" ht="15" customHeight="1">
      <c r="B1347" s="46">
        <v>1361</v>
      </c>
      <c r="C1347" s="46" t="s">
        <v>842</v>
      </c>
      <c r="D1347" s="46" t="b">
        <f>COUNTIF(Events!$B$2:$B$171, C1347) &gt; 0</f>
        <v>1</v>
      </c>
      <c r="E1347" s="46" t="s">
        <v>169</v>
      </c>
      <c r="G1347" s="46" t="s">
        <v>841</v>
      </c>
      <c r="I1347" s="2" t="s">
        <v>305</v>
      </c>
      <c r="J1347" s="46" t="str">
        <f>IF(I1347="","",_xlfn.LET(_xlpm.x,VLOOKUP(I1347,'2026-01-09_taxon-match'!$A$2:$N$81,4,FALSE),IF(_xlpm.x=0,"",_xlpm.x)))</f>
        <v>Serolidae</v>
      </c>
      <c r="L1347" s="46" t="str">
        <f>IF(I1347="","",_xlfn.LET(_xlpm.x,VLOOKUP(I1347,'2026-01-09_taxon-match'!$A$2:$N$81,3,FALSE),IF(_xlpm.x=0,"",_xlpm.x)))</f>
        <v>urn:lsid:marinespecies.org:taxname:118276</v>
      </c>
      <c r="M1347" s="46" t="str">
        <f>IF($I1347="","",_xlfn.LET(_xlpm.x,VLOOKUP($I1347,'2026-01-09_taxon-match'!$A$2:$N$81,5,FALSE),IF(_xlpm.x=0,"",_xlpm.x)))</f>
        <v>Dana, 1852</v>
      </c>
      <c r="N1347" s="46" t="str">
        <f>IF($I1347="","",_xlfn.LET(_xlpm.x,VLOOKUP($I1347,'2026-01-09_taxon-match'!$A$2:$N$81,6,FALSE),IF(_xlpm.x=0,"",_xlpm.x)))</f>
        <v>Animalia</v>
      </c>
      <c r="O1347" s="46" t="str">
        <f>IF($I1347="","",_xlfn.LET(_xlpm.x,VLOOKUP($I1347,'2026-01-09_taxon-match'!$A$2:$N$81,7,FALSE),IF(_xlpm.x=0,"",_xlpm.x)))</f>
        <v>Arthropoda</v>
      </c>
      <c r="P1347" s="46" t="str">
        <f>IF($I1347="","",_xlfn.LET(_xlpm.x,VLOOKUP($I1347,'2026-01-09_taxon-match'!$A$2:$N$81,8,FALSE),IF(_xlpm.x=0,"",_xlpm.x)))</f>
        <v>Malacostraca</v>
      </c>
      <c r="Q1347" s="46" t="str">
        <f>IF($I1347="","",_xlfn.LET(_xlpm.x,VLOOKUP($I1347,'2026-01-09_taxon-match'!$A$2:$N$81,9,FALSE),IF(_xlpm.x=0,"",_xlpm.x)))</f>
        <v>Isopoda</v>
      </c>
      <c r="R1347" s="46" t="str">
        <f>IF($I1347="","",_xlfn.LET(_xlpm.x,VLOOKUP($I1347,'2026-01-09_taxon-match'!$A$2:$N$81,10,FALSE),IF(_xlpm.x=0,"",_xlpm.x)))</f>
        <v>Serolidae</v>
      </c>
      <c r="S1347" s="46" t="str">
        <f>IF($I1347="","",_xlfn.LET(_xlpm.x,VLOOKUP($I1347,'2026-01-09_taxon-match'!$A$2:$N$81,11,FALSE),IF(_xlpm.x=0,"",_xlpm.x)))</f>
        <v/>
      </c>
      <c r="T1347" s="46" t="str">
        <f>IF($I1347="","",_xlfn.LET(_xlpm.x,VLOOKUP($I1347,'2026-01-09_taxon-match'!$A$2:$N$81,13,FALSE),IF(_xlpm.x=0,"",_xlpm.x)))</f>
        <v/>
      </c>
      <c r="V1347" s="2" t="s">
        <v>58</v>
      </c>
      <c r="Y1347" s="46" t="str">
        <f>IF(V1347="","",_xlfn.LET(_xlpm.x,VLOOKUP(V1347,'Drop-down_menus'!$D$2:$E$13,2,FALSE),IF(_xlpm.x=0,"",_xlpm.x)))</f>
        <v>https://orcid.org/0000-0002-9708-1761</v>
      </c>
      <c r="Z1347" s="46" t="str">
        <f>IF(W1347="","",_xlfn.LET(_xlpm.x,VLOOKUP(W1347,'Drop-down_menus'!$D$2:$E$13,2,FALSE),IF(_xlpm.x=0,"",_xlpm.x)))</f>
        <v/>
      </c>
      <c r="AA1347" s="46" t="str">
        <f>IF(X1347="","",_xlfn.LET(_xlpm.x,VLOOKUP(X1347,'Drop-down_menus'!$D$2:$E$13,2,FALSE),IF(_xlpm.x=0,"",_xlpm.x)))</f>
        <v/>
      </c>
      <c r="AB1347" s="46" t="s">
        <v>514</v>
      </c>
      <c r="AC1347" s="46" t="s">
        <v>515</v>
      </c>
    </row>
    <row r="1348" spans="2:29" ht="15" customHeight="1">
      <c r="B1348" s="46">
        <v>1362</v>
      </c>
      <c r="C1348" s="46" t="s">
        <v>1273</v>
      </c>
      <c r="D1348" s="46" t="b">
        <f>COUNTIF(Events!$B$2:$B$171, C1348) &gt; 0</f>
        <v>0</v>
      </c>
      <c r="G1348" s="46" t="s">
        <v>511</v>
      </c>
      <c r="J1348" s="46" t="str">
        <f>IF(I1348="","",_xlfn.LET(_xlpm.x,VLOOKUP(I1348,'2026-01-09_taxon-match'!$A$2:$N$81,4,FALSE),IF(_xlpm.x=0,"",_xlpm.x)))</f>
        <v/>
      </c>
      <c r="L1348" s="46" t="str">
        <f>IF(I1348="","",_xlfn.LET(_xlpm.x,VLOOKUP(I1348,'2026-01-09_taxon-match'!$A$2:$N$81,3,FALSE),IF(_xlpm.x=0,"",_xlpm.x)))</f>
        <v/>
      </c>
      <c r="M1348" s="46" t="str">
        <f>IF($I1348="","",_xlfn.LET(_xlpm.x,VLOOKUP($I1348,'2026-01-09_taxon-match'!$A$2:$N$81,5,FALSE),IF(_xlpm.x=0,"",_xlpm.x)))</f>
        <v/>
      </c>
      <c r="N1348" s="46" t="str">
        <f>IF($I1348="","",_xlfn.LET(_xlpm.x,VLOOKUP($I1348,'2026-01-09_taxon-match'!$A$2:$N$81,6,FALSE),IF(_xlpm.x=0,"",_xlpm.x)))</f>
        <v/>
      </c>
      <c r="O1348" s="46" t="str">
        <f>IF($I1348="","",_xlfn.LET(_xlpm.x,VLOOKUP($I1348,'2026-01-09_taxon-match'!$A$2:$N$81,7,FALSE),IF(_xlpm.x=0,"",_xlpm.x)))</f>
        <v/>
      </c>
      <c r="P1348" s="46" t="str">
        <f>IF($I1348="","",_xlfn.LET(_xlpm.x,VLOOKUP($I1348,'2026-01-09_taxon-match'!$A$2:$N$81,8,FALSE),IF(_xlpm.x=0,"",_xlpm.x)))</f>
        <v/>
      </c>
      <c r="Q1348" s="46" t="str">
        <f>IF($I1348="","",_xlfn.LET(_xlpm.x,VLOOKUP($I1348,'2026-01-09_taxon-match'!$A$2:$N$81,9,FALSE),IF(_xlpm.x=0,"",_xlpm.x)))</f>
        <v/>
      </c>
      <c r="R1348" s="46" t="str">
        <f>IF($I1348="","",_xlfn.LET(_xlpm.x,VLOOKUP($I1348,'2026-01-09_taxon-match'!$A$2:$N$81,10,FALSE),IF(_xlpm.x=0,"",_xlpm.x)))</f>
        <v/>
      </c>
      <c r="S1348" s="46" t="str">
        <f>IF($I1348="","",_xlfn.LET(_xlpm.x,VLOOKUP($I1348,'2026-01-09_taxon-match'!$A$2:$N$81,11,FALSE),IF(_xlpm.x=0,"",_xlpm.x)))</f>
        <v/>
      </c>
      <c r="T1348" s="46" t="str">
        <f>IF($I1348="","",_xlfn.LET(_xlpm.x,VLOOKUP($I1348,'2026-01-09_taxon-match'!$A$2:$N$81,13,FALSE),IF(_xlpm.x=0,"",_xlpm.x)))</f>
        <v/>
      </c>
      <c r="U1348" s="46">
        <v>1</v>
      </c>
      <c r="V1348" t="s">
        <v>43</v>
      </c>
      <c r="Y1348" s="46" t="str">
        <f>IF(V1348="","",_xlfn.LET(_xlpm.x,VLOOKUP(V1348,'Drop-down_menus'!$D$2:$E$13,2,FALSE),IF(_xlpm.x=0,"",_xlpm.x)))</f>
        <v>https://orcid.org/0000-0002-0981-7442</v>
      </c>
      <c r="Z1348" s="46" t="str">
        <f>IF(W1348="","",_xlfn.LET(_xlpm.x,VLOOKUP(W1348,'Drop-down_menus'!$D$2:$E$13,2,FALSE),IF(_xlpm.x=0,"",_xlpm.x)))</f>
        <v/>
      </c>
      <c r="AA1348" s="46" t="str">
        <f>IF(X1348="","",_xlfn.LET(_xlpm.x,VLOOKUP(X1348,'Drop-down_menus'!$D$2:$E$13,2,FALSE),IF(_xlpm.x=0,"",_xlpm.x)))</f>
        <v/>
      </c>
      <c r="AB1348" s="46" t="s">
        <v>300</v>
      </c>
      <c r="AC1348" s="46" t="s">
        <v>1255</v>
      </c>
    </row>
    <row r="1349" spans="2:29" ht="15" customHeight="1">
      <c r="B1349" s="46">
        <v>1362</v>
      </c>
      <c r="C1349" s="46" t="s">
        <v>842</v>
      </c>
      <c r="D1349" s="46" t="b">
        <f>COUNTIF(Events!$B$2:$B$171, C1349) &gt; 0</f>
        <v>1</v>
      </c>
      <c r="E1349" s="46" t="s">
        <v>196</v>
      </c>
      <c r="J1349" s="46" t="str">
        <f>IF(I1349="","",_xlfn.LET(_xlpm.x,VLOOKUP(I1349,'2026-01-09_taxon-match'!$A$2:$N$81,4,FALSE),IF(_xlpm.x=0,"",_xlpm.x)))</f>
        <v/>
      </c>
      <c r="L1349" s="46" t="str">
        <f>IF(I1349="","",_xlfn.LET(_xlpm.x,VLOOKUP(I1349,'2026-01-09_taxon-match'!$A$2:$N$81,3,FALSE),IF(_xlpm.x=0,"",_xlpm.x)))</f>
        <v/>
      </c>
      <c r="M1349" s="46" t="str">
        <f>IF($I1349="","",_xlfn.LET(_xlpm.x,VLOOKUP($I1349,'2026-01-09_taxon-match'!$A$2:$N$81,5,FALSE),IF(_xlpm.x=0,"",_xlpm.x)))</f>
        <v/>
      </c>
      <c r="N1349" s="46" t="str">
        <f>IF($I1349="","",_xlfn.LET(_xlpm.x,VLOOKUP($I1349,'2026-01-09_taxon-match'!$A$2:$N$81,6,FALSE),IF(_xlpm.x=0,"",_xlpm.x)))</f>
        <v/>
      </c>
      <c r="O1349" s="46" t="str">
        <f>IF($I1349="","",_xlfn.LET(_xlpm.x,VLOOKUP($I1349,'2026-01-09_taxon-match'!$A$2:$N$81,7,FALSE),IF(_xlpm.x=0,"",_xlpm.x)))</f>
        <v/>
      </c>
      <c r="P1349" s="46" t="str">
        <f>IF($I1349="","",_xlfn.LET(_xlpm.x,VLOOKUP($I1349,'2026-01-09_taxon-match'!$A$2:$N$81,8,FALSE),IF(_xlpm.x=0,"",_xlpm.x)))</f>
        <v/>
      </c>
      <c r="Q1349" s="46" t="str">
        <f>IF($I1349="","",_xlfn.LET(_xlpm.x,VLOOKUP($I1349,'2026-01-09_taxon-match'!$A$2:$N$81,9,FALSE),IF(_xlpm.x=0,"",_xlpm.x)))</f>
        <v/>
      </c>
      <c r="R1349" s="46" t="str">
        <f>IF($I1349="","",_xlfn.LET(_xlpm.x,VLOOKUP($I1349,'2026-01-09_taxon-match'!$A$2:$N$81,10,FALSE),IF(_xlpm.x=0,"",_xlpm.x)))</f>
        <v/>
      </c>
      <c r="S1349" s="46" t="str">
        <f>IF($I1349="","",_xlfn.LET(_xlpm.x,VLOOKUP($I1349,'2026-01-09_taxon-match'!$A$2:$N$81,11,FALSE),IF(_xlpm.x=0,"",_xlpm.x)))</f>
        <v/>
      </c>
      <c r="T1349" s="46" t="str">
        <f>IF($I1349="","",_xlfn.LET(_xlpm.x,VLOOKUP($I1349,'2026-01-09_taxon-match'!$A$2:$N$81,13,FALSE),IF(_xlpm.x=0,"",_xlpm.x)))</f>
        <v/>
      </c>
      <c r="V1349" s="2" t="s">
        <v>58</v>
      </c>
      <c r="Y1349" s="46" t="str">
        <f>IF(V1349="","",_xlfn.LET(_xlpm.x,VLOOKUP(V1349,'Drop-down_menus'!$D$2:$E$13,2,FALSE),IF(_xlpm.x=0,"",_xlpm.x)))</f>
        <v>https://orcid.org/0000-0002-9708-1761</v>
      </c>
      <c r="Z1349" s="46" t="str">
        <f>IF(W1349="","",_xlfn.LET(_xlpm.x,VLOOKUP(W1349,'Drop-down_menus'!$D$2:$E$13,2,FALSE),IF(_xlpm.x=0,"",_xlpm.x)))</f>
        <v/>
      </c>
      <c r="AA1349" s="46" t="str">
        <f>IF(X1349="","",_xlfn.LET(_xlpm.x,VLOOKUP(X1349,'Drop-down_menus'!$D$2:$E$13,2,FALSE),IF(_xlpm.x=0,"",_xlpm.x)))</f>
        <v/>
      </c>
      <c r="AB1349" s="46" t="s">
        <v>514</v>
      </c>
      <c r="AC1349" s="46" t="s">
        <v>515</v>
      </c>
    </row>
    <row r="1350" spans="2:29" ht="15" customHeight="1">
      <c r="B1350" s="46">
        <v>1363</v>
      </c>
      <c r="C1350" s="46" t="s">
        <v>1274</v>
      </c>
      <c r="D1350" s="46" t="b">
        <f>COUNTIF(Events!$B$2:$B$171, C1350) &gt; 0</f>
        <v>0</v>
      </c>
      <c r="G1350" s="46" t="s">
        <v>1205</v>
      </c>
      <c r="I1350" s="46" t="s">
        <v>183</v>
      </c>
      <c r="J1350" s="46" t="str">
        <f>IF(I1350="","",_xlfn.LET(_xlpm.x,VLOOKUP(I1350,'2026-01-09_taxon-match'!$A$2:$N$81,4,FALSE),IF(_xlpm.x=0,"",_xlpm.x)))</f>
        <v>Amphipoda</v>
      </c>
      <c r="K1350" s="46" t="s">
        <v>1318</v>
      </c>
      <c r="L1350" s="46" t="str">
        <f>IF(I1350="","",_xlfn.LET(_xlpm.x,VLOOKUP(I1350,'2026-01-09_taxon-match'!$A$2:$N$81,3,FALSE),IF(_xlpm.x=0,"",_xlpm.x)))</f>
        <v>urn:lsid:marinespecies.org:taxname:1135</v>
      </c>
      <c r="M1350" s="46" t="str">
        <f>IF($I1350="","",_xlfn.LET(_xlpm.x,VLOOKUP($I1350,'2026-01-09_taxon-match'!$A$2:$N$81,5,FALSE),IF(_xlpm.x=0,"",_xlpm.x)))</f>
        <v>Latreille, 1816</v>
      </c>
      <c r="N1350" s="46" t="str">
        <f>IF($I1350="","",_xlfn.LET(_xlpm.x,VLOOKUP($I1350,'2026-01-09_taxon-match'!$A$2:$N$81,6,FALSE),IF(_xlpm.x=0,"",_xlpm.x)))</f>
        <v>Animalia</v>
      </c>
      <c r="O1350" s="46" t="str">
        <f>IF($I1350="","",_xlfn.LET(_xlpm.x,VLOOKUP($I1350,'2026-01-09_taxon-match'!$A$2:$N$81,7,FALSE),IF(_xlpm.x=0,"",_xlpm.x)))</f>
        <v>Arthropoda</v>
      </c>
      <c r="P1350" s="46" t="str">
        <f>IF($I1350="","",_xlfn.LET(_xlpm.x,VLOOKUP($I1350,'2026-01-09_taxon-match'!$A$2:$N$81,8,FALSE),IF(_xlpm.x=0,"",_xlpm.x)))</f>
        <v>Malacostraca</v>
      </c>
      <c r="Q1350" s="46" t="str">
        <f>IF($I1350="","",_xlfn.LET(_xlpm.x,VLOOKUP($I1350,'2026-01-09_taxon-match'!$A$2:$N$81,9,FALSE),IF(_xlpm.x=0,"",_xlpm.x)))</f>
        <v>Amphipoda</v>
      </c>
      <c r="R1350" s="46" t="str">
        <f>IF($I1350="","",_xlfn.LET(_xlpm.x,VLOOKUP($I1350,'2026-01-09_taxon-match'!$A$2:$N$81,10,FALSE),IF(_xlpm.x=0,"",_xlpm.x)))</f>
        <v/>
      </c>
      <c r="S1350" s="46" t="str">
        <f>IF($I1350="","",_xlfn.LET(_xlpm.x,VLOOKUP($I1350,'2026-01-09_taxon-match'!$A$2:$N$81,11,FALSE),IF(_xlpm.x=0,"",_xlpm.x)))</f>
        <v/>
      </c>
      <c r="T1350" s="46" t="str">
        <f>IF($I1350="","",_xlfn.LET(_xlpm.x,VLOOKUP($I1350,'2026-01-09_taxon-match'!$A$2:$N$81,13,FALSE),IF(_xlpm.x=0,"",_xlpm.x)))</f>
        <v/>
      </c>
      <c r="U1350" s="46" t="s">
        <v>1251</v>
      </c>
      <c r="V1350" s="2" t="s">
        <v>58</v>
      </c>
      <c r="Y1350" s="46" t="str">
        <f>IF(V1350="","",_xlfn.LET(_xlpm.x,VLOOKUP(V1350,'Drop-down_menus'!$D$2:$E$13,2,FALSE),IF(_xlpm.x=0,"",_xlpm.x)))</f>
        <v>https://orcid.org/0000-0002-9708-1761</v>
      </c>
      <c r="Z1350" s="46" t="str">
        <f>IF(W1350="","",_xlfn.LET(_xlpm.x,VLOOKUP(W1350,'Drop-down_menus'!$D$2:$E$13,2,FALSE),IF(_xlpm.x=0,"",_xlpm.x)))</f>
        <v/>
      </c>
      <c r="AA1350" s="46" t="str">
        <f>IF(X1350="","",_xlfn.LET(_xlpm.x,VLOOKUP(X1350,'Drop-down_menus'!$D$2:$E$13,2,FALSE),IF(_xlpm.x=0,"",_xlpm.x)))</f>
        <v/>
      </c>
      <c r="AB1350" s="46" t="s">
        <v>300</v>
      </c>
      <c r="AC1350" s="46" t="s">
        <v>1255</v>
      </c>
    </row>
    <row r="1351" spans="2:29" ht="15" customHeight="1">
      <c r="B1351" s="46">
        <v>1363</v>
      </c>
      <c r="C1351" s="46" t="s">
        <v>842</v>
      </c>
      <c r="D1351" s="46" t="b">
        <f>COUNTIF(Events!$B$2:$B$171, C1351) &gt; 0</f>
        <v>1</v>
      </c>
      <c r="E1351" s="46" t="s">
        <v>169</v>
      </c>
      <c r="G1351" s="46" t="s">
        <v>183</v>
      </c>
      <c r="I1351" s="46" t="s">
        <v>183</v>
      </c>
      <c r="J1351" s="46" t="str">
        <f>IF(I1351="","",_xlfn.LET(_xlpm.x,VLOOKUP(I1351,'2026-01-09_taxon-match'!$A$2:$N$81,4,FALSE),IF(_xlpm.x=0,"",_xlpm.x)))</f>
        <v>Amphipoda</v>
      </c>
      <c r="L1351" s="46" t="str">
        <f>IF(I1351="","",_xlfn.LET(_xlpm.x,VLOOKUP(I1351,'2026-01-09_taxon-match'!$A$2:$N$81,3,FALSE),IF(_xlpm.x=0,"",_xlpm.x)))</f>
        <v>urn:lsid:marinespecies.org:taxname:1135</v>
      </c>
      <c r="M1351" s="46" t="str">
        <f>IF($I1351="","",_xlfn.LET(_xlpm.x,VLOOKUP($I1351,'2026-01-09_taxon-match'!$A$2:$N$81,5,FALSE),IF(_xlpm.x=0,"",_xlpm.x)))</f>
        <v>Latreille, 1816</v>
      </c>
      <c r="N1351" s="46" t="str">
        <f>IF($I1351="","",_xlfn.LET(_xlpm.x,VLOOKUP($I1351,'2026-01-09_taxon-match'!$A$2:$N$81,6,FALSE),IF(_xlpm.x=0,"",_xlpm.x)))</f>
        <v>Animalia</v>
      </c>
      <c r="O1351" s="46" t="str">
        <f>IF($I1351="","",_xlfn.LET(_xlpm.x,VLOOKUP($I1351,'2026-01-09_taxon-match'!$A$2:$N$81,7,FALSE),IF(_xlpm.x=0,"",_xlpm.x)))</f>
        <v>Arthropoda</v>
      </c>
      <c r="P1351" s="46" t="str">
        <f>IF($I1351="","",_xlfn.LET(_xlpm.x,VLOOKUP($I1351,'2026-01-09_taxon-match'!$A$2:$N$81,8,FALSE),IF(_xlpm.x=0,"",_xlpm.x)))</f>
        <v>Malacostraca</v>
      </c>
      <c r="Q1351" s="46" t="str">
        <f>IF($I1351="","",_xlfn.LET(_xlpm.x,VLOOKUP($I1351,'2026-01-09_taxon-match'!$A$2:$N$81,9,FALSE),IF(_xlpm.x=0,"",_xlpm.x)))</f>
        <v>Amphipoda</v>
      </c>
      <c r="R1351" s="46" t="str">
        <f>IF($I1351="","",_xlfn.LET(_xlpm.x,VLOOKUP($I1351,'2026-01-09_taxon-match'!$A$2:$N$81,10,FALSE),IF(_xlpm.x=0,"",_xlpm.x)))</f>
        <v/>
      </c>
      <c r="S1351" s="46" t="str">
        <f>IF($I1351="","",_xlfn.LET(_xlpm.x,VLOOKUP($I1351,'2026-01-09_taxon-match'!$A$2:$N$81,11,FALSE),IF(_xlpm.x=0,"",_xlpm.x)))</f>
        <v/>
      </c>
      <c r="T1351" s="46" t="str">
        <f>IF($I1351="","",_xlfn.LET(_xlpm.x,VLOOKUP($I1351,'2026-01-09_taxon-match'!$A$2:$N$81,13,FALSE),IF(_xlpm.x=0,"",_xlpm.x)))</f>
        <v/>
      </c>
      <c r="V1351" s="2" t="s">
        <v>58</v>
      </c>
      <c r="Y1351" s="46" t="str">
        <f>IF(V1351="","",_xlfn.LET(_xlpm.x,VLOOKUP(V1351,'Drop-down_menus'!$D$2:$E$13,2,FALSE),IF(_xlpm.x=0,"",_xlpm.x)))</f>
        <v>https://orcid.org/0000-0002-9708-1761</v>
      </c>
      <c r="Z1351" s="46" t="str">
        <f>IF(W1351="","",_xlfn.LET(_xlpm.x,VLOOKUP(W1351,'Drop-down_menus'!$D$2:$E$13,2,FALSE),IF(_xlpm.x=0,"",_xlpm.x)))</f>
        <v/>
      </c>
      <c r="AA1351" s="46" t="str">
        <f>IF(X1351="","",_xlfn.LET(_xlpm.x,VLOOKUP(X1351,'Drop-down_menus'!$D$2:$E$13,2,FALSE),IF(_xlpm.x=0,"",_xlpm.x)))</f>
        <v/>
      </c>
      <c r="AB1351" s="46" t="s">
        <v>514</v>
      </c>
      <c r="AC1351" s="46" t="s">
        <v>515</v>
      </c>
    </row>
    <row r="1352" spans="2:29" ht="15" customHeight="1">
      <c r="B1352" s="46">
        <v>1364</v>
      </c>
      <c r="C1352" s="46" t="s">
        <v>1275</v>
      </c>
      <c r="D1352" s="46" t="b">
        <f>COUNTIF(Events!$B$2:$B$171, C1352) &gt; 0</f>
        <v>0</v>
      </c>
      <c r="G1352" s="46" t="s">
        <v>511</v>
      </c>
      <c r="J1352" s="46" t="str">
        <f>IF(I1352="","",_xlfn.LET(_xlpm.x,VLOOKUP(I1352,'2026-01-09_taxon-match'!$A$2:$N$81,4,FALSE),IF(_xlpm.x=0,"",_xlpm.x)))</f>
        <v/>
      </c>
      <c r="L1352" s="46" t="str">
        <f>IF(I1352="","",_xlfn.LET(_xlpm.x,VLOOKUP(I1352,'2026-01-09_taxon-match'!$A$2:$N$81,3,FALSE),IF(_xlpm.x=0,"",_xlpm.x)))</f>
        <v/>
      </c>
      <c r="M1352" s="46" t="str">
        <f>IF($I1352="","",_xlfn.LET(_xlpm.x,VLOOKUP($I1352,'2026-01-09_taxon-match'!$A$2:$N$81,5,FALSE),IF(_xlpm.x=0,"",_xlpm.x)))</f>
        <v/>
      </c>
      <c r="N1352" s="46" t="str">
        <f>IF($I1352="","",_xlfn.LET(_xlpm.x,VLOOKUP($I1352,'2026-01-09_taxon-match'!$A$2:$N$81,6,FALSE),IF(_xlpm.x=0,"",_xlpm.x)))</f>
        <v/>
      </c>
      <c r="O1352" s="46" t="str">
        <f>IF($I1352="","",_xlfn.LET(_xlpm.x,VLOOKUP($I1352,'2026-01-09_taxon-match'!$A$2:$N$81,7,FALSE),IF(_xlpm.x=0,"",_xlpm.x)))</f>
        <v/>
      </c>
      <c r="P1352" s="46" t="str">
        <f>IF($I1352="","",_xlfn.LET(_xlpm.x,VLOOKUP($I1352,'2026-01-09_taxon-match'!$A$2:$N$81,8,FALSE),IF(_xlpm.x=0,"",_xlpm.x)))</f>
        <v/>
      </c>
      <c r="Q1352" s="46" t="str">
        <f>IF($I1352="","",_xlfn.LET(_xlpm.x,VLOOKUP($I1352,'2026-01-09_taxon-match'!$A$2:$N$81,9,FALSE),IF(_xlpm.x=0,"",_xlpm.x)))</f>
        <v/>
      </c>
      <c r="R1352" s="46" t="str">
        <f>IF($I1352="","",_xlfn.LET(_xlpm.x,VLOOKUP($I1352,'2026-01-09_taxon-match'!$A$2:$N$81,10,FALSE),IF(_xlpm.x=0,"",_xlpm.x)))</f>
        <v/>
      </c>
      <c r="S1352" s="46" t="str">
        <f>IF($I1352="","",_xlfn.LET(_xlpm.x,VLOOKUP($I1352,'2026-01-09_taxon-match'!$A$2:$N$81,11,FALSE),IF(_xlpm.x=0,"",_xlpm.x)))</f>
        <v/>
      </c>
      <c r="T1352" s="46" t="str">
        <f>IF($I1352="","",_xlfn.LET(_xlpm.x,VLOOKUP($I1352,'2026-01-09_taxon-match'!$A$2:$N$81,13,FALSE),IF(_xlpm.x=0,"",_xlpm.x)))</f>
        <v/>
      </c>
      <c r="U1352" s="46">
        <v>1</v>
      </c>
      <c r="V1352" t="s">
        <v>43</v>
      </c>
      <c r="Y1352" s="46" t="str">
        <f>IF(V1352="","",_xlfn.LET(_xlpm.x,VLOOKUP(V1352,'Drop-down_menus'!$D$2:$E$13,2,FALSE),IF(_xlpm.x=0,"",_xlpm.x)))</f>
        <v>https://orcid.org/0000-0002-0981-7442</v>
      </c>
      <c r="Z1352" s="46" t="str">
        <f>IF(W1352="","",_xlfn.LET(_xlpm.x,VLOOKUP(W1352,'Drop-down_menus'!$D$2:$E$13,2,FALSE),IF(_xlpm.x=0,"",_xlpm.x)))</f>
        <v/>
      </c>
      <c r="AA1352" s="46" t="str">
        <f>IF(X1352="","",_xlfn.LET(_xlpm.x,VLOOKUP(X1352,'Drop-down_menus'!$D$2:$E$13,2,FALSE),IF(_xlpm.x=0,"",_xlpm.x)))</f>
        <v/>
      </c>
      <c r="AB1352" s="46" t="s">
        <v>300</v>
      </c>
      <c r="AC1352" s="46" t="s">
        <v>1255</v>
      </c>
    </row>
    <row r="1353" spans="2:29" ht="15" customHeight="1">
      <c r="B1353" s="46">
        <v>1364</v>
      </c>
      <c r="C1353" s="46" t="s">
        <v>842</v>
      </c>
      <c r="D1353" s="46" t="b">
        <f>COUNTIF(Events!$B$2:$B$171, C1353) &gt; 0</f>
        <v>1</v>
      </c>
      <c r="E1353" s="46" t="s">
        <v>196</v>
      </c>
      <c r="J1353" s="46" t="str">
        <f>IF(I1353="","",_xlfn.LET(_xlpm.x,VLOOKUP(I1353,'2026-01-09_taxon-match'!$A$2:$N$81,4,FALSE),IF(_xlpm.x=0,"",_xlpm.x)))</f>
        <v/>
      </c>
      <c r="L1353" s="46" t="str">
        <f>IF(I1353="","",_xlfn.LET(_xlpm.x,VLOOKUP(I1353,'2026-01-09_taxon-match'!$A$2:$N$81,3,FALSE),IF(_xlpm.x=0,"",_xlpm.x)))</f>
        <v/>
      </c>
      <c r="M1353" s="46" t="str">
        <f>IF($I1353="","",_xlfn.LET(_xlpm.x,VLOOKUP($I1353,'2026-01-09_taxon-match'!$A$2:$N$81,5,FALSE),IF(_xlpm.x=0,"",_xlpm.x)))</f>
        <v/>
      </c>
      <c r="N1353" s="46" t="str">
        <f>IF($I1353="","",_xlfn.LET(_xlpm.x,VLOOKUP($I1353,'2026-01-09_taxon-match'!$A$2:$N$81,6,FALSE),IF(_xlpm.x=0,"",_xlpm.x)))</f>
        <v/>
      </c>
      <c r="O1353" s="46" t="str">
        <f>IF($I1353="","",_xlfn.LET(_xlpm.x,VLOOKUP($I1353,'2026-01-09_taxon-match'!$A$2:$N$81,7,FALSE),IF(_xlpm.x=0,"",_xlpm.x)))</f>
        <v/>
      </c>
      <c r="P1353" s="46" t="str">
        <f>IF($I1353="","",_xlfn.LET(_xlpm.x,VLOOKUP($I1353,'2026-01-09_taxon-match'!$A$2:$N$81,8,FALSE),IF(_xlpm.x=0,"",_xlpm.x)))</f>
        <v/>
      </c>
      <c r="Q1353" s="46" t="str">
        <f>IF($I1353="","",_xlfn.LET(_xlpm.x,VLOOKUP($I1353,'2026-01-09_taxon-match'!$A$2:$N$81,9,FALSE),IF(_xlpm.x=0,"",_xlpm.x)))</f>
        <v/>
      </c>
      <c r="R1353" s="46" t="str">
        <f>IF($I1353="","",_xlfn.LET(_xlpm.x,VLOOKUP($I1353,'2026-01-09_taxon-match'!$A$2:$N$81,10,FALSE),IF(_xlpm.x=0,"",_xlpm.x)))</f>
        <v/>
      </c>
      <c r="S1353" s="46" t="str">
        <f>IF($I1353="","",_xlfn.LET(_xlpm.x,VLOOKUP($I1353,'2026-01-09_taxon-match'!$A$2:$N$81,11,FALSE),IF(_xlpm.x=0,"",_xlpm.x)))</f>
        <v/>
      </c>
      <c r="T1353" s="46" t="str">
        <f>IF($I1353="","",_xlfn.LET(_xlpm.x,VLOOKUP($I1353,'2026-01-09_taxon-match'!$A$2:$N$81,13,FALSE),IF(_xlpm.x=0,"",_xlpm.x)))</f>
        <v/>
      </c>
      <c r="V1353" s="2" t="s">
        <v>58</v>
      </c>
      <c r="Y1353" s="46" t="str">
        <f>IF(V1353="","",_xlfn.LET(_xlpm.x,VLOOKUP(V1353,'Drop-down_menus'!$D$2:$E$13,2,FALSE),IF(_xlpm.x=0,"",_xlpm.x)))</f>
        <v>https://orcid.org/0000-0002-9708-1761</v>
      </c>
      <c r="Z1353" s="46" t="str">
        <f>IF(W1353="","",_xlfn.LET(_xlpm.x,VLOOKUP(W1353,'Drop-down_menus'!$D$2:$E$13,2,FALSE),IF(_xlpm.x=0,"",_xlpm.x)))</f>
        <v/>
      </c>
      <c r="AA1353" s="46" t="str">
        <f>IF(X1353="","",_xlfn.LET(_xlpm.x,VLOOKUP(X1353,'Drop-down_menus'!$D$2:$E$13,2,FALSE),IF(_xlpm.x=0,"",_xlpm.x)))</f>
        <v/>
      </c>
      <c r="AB1353" s="46" t="s">
        <v>514</v>
      </c>
      <c r="AC1353" s="46" t="s">
        <v>515</v>
      </c>
    </row>
    <row r="1354" spans="2:29" ht="15" customHeight="1">
      <c r="B1354" s="46">
        <v>1365</v>
      </c>
      <c r="C1354" s="46" t="s">
        <v>1276</v>
      </c>
      <c r="D1354" s="46" t="b">
        <f>COUNTIF(Events!$B$2:$B$171, C1354) &gt; 0</f>
        <v>0</v>
      </c>
      <c r="G1354" s="46" t="s">
        <v>1205</v>
      </c>
      <c r="I1354" s="46" t="s">
        <v>183</v>
      </c>
      <c r="J1354" s="46" t="str">
        <f>IF(I1354="","",_xlfn.LET(_xlpm.x,VLOOKUP(I1354,'2026-01-09_taxon-match'!$A$2:$N$81,4,FALSE),IF(_xlpm.x=0,"",_xlpm.x)))</f>
        <v>Amphipoda</v>
      </c>
      <c r="K1354" s="46" t="s">
        <v>1318</v>
      </c>
      <c r="L1354" s="46" t="str">
        <f>IF(I1354="","",_xlfn.LET(_xlpm.x,VLOOKUP(I1354,'2026-01-09_taxon-match'!$A$2:$N$81,3,FALSE),IF(_xlpm.x=0,"",_xlpm.x)))</f>
        <v>urn:lsid:marinespecies.org:taxname:1135</v>
      </c>
      <c r="M1354" s="46" t="str">
        <f>IF($I1354="","",_xlfn.LET(_xlpm.x,VLOOKUP($I1354,'2026-01-09_taxon-match'!$A$2:$N$81,5,FALSE),IF(_xlpm.x=0,"",_xlpm.x)))</f>
        <v>Latreille, 1816</v>
      </c>
      <c r="N1354" s="46" t="str">
        <f>IF($I1354="","",_xlfn.LET(_xlpm.x,VLOOKUP($I1354,'2026-01-09_taxon-match'!$A$2:$N$81,6,FALSE),IF(_xlpm.x=0,"",_xlpm.x)))</f>
        <v>Animalia</v>
      </c>
      <c r="O1354" s="46" t="str">
        <f>IF($I1354="","",_xlfn.LET(_xlpm.x,VLOOKUP($I1354,'2026-01-09_taxon-match'!$A$2:$N$81,7,FALSE),IF(_xlpm.x=0,"",_xlpm.x)))</f>
        <v>Arthropoda</v>
      </c>
      <c r="P1354" s="46" t="str">
        <f>IF($I1354="","",_xlfn.LET(_xlpm.x,VLOOKUP($I1354,'2026-01-09_taxon-match'!$A$2:$N$81,8,FALSE),IF(_xlpm.x=0,"",_xlpm.x)))</f>
        <v>Malacostraca</v>
      </c>
      <c r="Q1354" s="46" t="str">
        <f>IF($I1354="","",_xlfn.LET(_xlpm.x,VLOOKUP($I1354,'2026-01-09_taxon-match'!$A$2:$N$81,9,FALSE),IF(_xlpm.x=0,"",_xlpm.x)))</f>
        <v>Amphipoda</v>
      </c>
      <c r="R1354" s="46" t="str">
        <f>IF($I1354="","",_xlfn.LET(_xlpm.x,VLOOKUP($I1354,'2026-01-09_taxon-match'!$A$2:$N$81,10,FALSE),IF(_xlpm.x=0,"",_xlpm.x)))</f>
        <v/>
      </c>
      <c r="S1354" s="46" t="str">
        <f>IF($I1354="","",_xlfn.LET(_xlpm.x,VLOOKUP($I1354,'2026-01-09_taxon-match'!$A$2:$N$81,11,FALSE),IF(_xlpm.x=0,"",_xlpm.x)))</f>
        <v/>
      </c>
      <c r="T1354" s="46" t="str">
        <f>IF($I1354="","",_xlfn.LET(_xlpm.x,VLOOKUP($I1354,'2026-01-09_taxon-match'!$A$2:$N$81,13,FALSE),IF(_xlpm.x=0,"",_xlpm.x)))</f>
        <v/>
      </c>
      <c r="U1354" s="46" t="s">
        <v>1251</v>
      </c>
      <c r="V1354" s="2" t="s">
        <v>58</v>
      </c>
      <c r="Y1354" s="46" t="str">
        <f>IF(V1354="","",_xlfn.LET(_xlpm.x,VLOOKUP(V1354,'Drop-down_menus'!$D$2:$E$13,2,FALSE),IF(_xlpm.x=0,"",_xlpm.x)))</f>
        <v>https://orcid.org/0000-0002-9708-1761</v>
      </c>
      <c r="Z1354" s="46" t="str">
        <f>IF(W1354="","",_xlfn.LET(_xlpm.x,VLOOKUP(W1354,'Drop-down_menus'!$D$2:$E$13,2,FALSE),IF(_xlpm.x=0,"",_xlpm.x)))</f>
        <v/>
      </c>
      <c r="AA1354" s="46" t="str">
        <f>IF(X1354="","",_xlfn.LET(_xlpm.x,VLOOKUP(X1354,'Drop-down_menus'!$D$2:$E$13,2,FALSE),IF(_xlpm.x=0,"",_xlpm.x)))</f>
        <v/>
      </c>
      <c r="AB1354" s="46" t="s">
        <v>300</v>
      </c>
      <c r="AC1354" s="46" t="s">
        <v>1255</v>
      </c>
    </row>
    <row r="1355" spans="2:29" ht="15" customHeight="1">
      <c r="B1355" s="46">
        <v>1365</v>
      </c>
      <c r="C1355" s="46" t="s">
        <v>842</v>
      </c>
      <c r="D1355" s="46" t="b">
        <f>COUNTIF(Events!$B$2:$B$171, C1355) &gt; 0</f>
        <v>1</v>
      </c>
      <c r="E1355" s="46" t="s">
        <v>169</v>
      </c>
      <c r="G1355" s="46" t="s">
        <v>183</v>
      </c>
      <c r="I1355" s="46" t="s">
        <v>183</v>
      </c>
      <c r="J1355" s="46" t="str">
        <f>IF(I1355="","",_xlfn.LET(_xlpm.x,VLOOKUP(I1355,'2026-01-09_taxon-match'!$A$2:$N$81,4,FALSE),IF(_xlpm.x=0,"",_xlpm.x)))</f>
        <v>Amphipoda</v>
      </c>
      <c r="L1355" s="46" t="str">
        <f>IF(I1355="","",_xlfn.LET(_xlpm.x,VLOOKUP(I1355,'2026-01-09_taxon-match'!$A$2:$N$81,3,FALSE),IF(_xlpm.x=0,"",_xlpm.x)))</f>
        <v>urn:lsid:marinespecies.org:taxname:1135</v>
      </c>
      <c r="M1355" s="46" t="str">
        <f>IF($I1355="","",_xlfn.LET(_xlpm.x,VLOOKUP($I1355,'2026-01-09_taxon-match'!$A$2:$N$81,5,FALSE),IF(_xlpm.x=0,"",_xlpm.x)))</f>
        <v>Latreille, 1816</v>
      </c>
      <c r="N1355" s="46" t="str">
        <f>IF($I1355="","",_xlfn.LET(_xlpm.x,VLOOKUP($I1355,'2026-01-09_taxon-match'!$A$2:$N$81,6,FALSE),IF(_xlpm.x=0,"",_xlpm.x)))</f>
        <v>Animalia</v>
      </c>
      <c r="O1355" s="46" t="str">
        <f>IF($I1355="","",_xlfn.LET(_xlpm.x,VLOOKUP($I1355,'2026-01-09_taxon-match'!$A$2:$N$81,7,FALSE),IF(_xlpm.x=0,"",_xlpm.x)))</f>
        <v>Arthropoda</v>
      </c>
      <c r="P1355" s="46" t="str">
        <f>IF($I1355="","",_xlfn.LET(_xlpm.x,VLOOKUP($I1355,'2026-01-09_taxon-match'!$A$2:$N$81,8,FALSE),IF(_xlpm.x=0,"",_xlpm.x)))</f>
        <v>Malacostraca</v>
      </c>
      <c r="Q1355" s="46" t="str">
        <f>IF($I1355="","",_xlfn.LET(_xlpm.x,VLOOKUP($I1355,'2026-01-09_taxon-match'!$A$2:$N$81,9,FALSE),IF(_xlpm.x=0,"",_xlpm.x)))</f>
        <v>Amphipoda</v>
      </c>
      <c r="R1355" s="46" t="str">
        <f>IF($I1355="","",_xlfn.LET(_xlpm.x,VLOOKUP($I1355,'2026-01-09_taxon-match'!$A$2:$N$81,10,FALSE),IF(_xlpm.x=0,"",_xlpm.x)))</f>
        <v/>
      </c>
      <c r="S1355" s="46" t="str">
        <f>IF($I1355="","",_xlfn.LET(_xlpm.x,VLOOKUP($I1355,'2026-01-09_taxon-match'!$A$2:$N$81,11,FALSE),IF(_xlpm.x=0,"",_xlpm.x)))</f>
        <v/>
      </c>
      <c r="T1355" s="46" t="str">
        <f>IF($I1355="","",_xlfn.LET(_xlpm.x,VLOOKUP($I1355,'2026-01-09_taxon-match'!$A$2:$N$81,13,FALSE),IF(_xlpm.x=0,"",_xlpm.x)))</f>
        <v/>
      </c>
      <c r="V1355" s="2" t="s">
        <v>58</v>
      </c>
      <c r="Y1355" s="46" t="str">
        <f>IF(V1355="","",_xlfn.LET(_xlpm.x,VLOOKUP(V1355,'Drop-down_menus'!$D$2:$E$13,2,FALSE),IF(_xlpm.x=0,"",_xlpm.x)))</f>
        <v>https://orcid.org/0000-0002-9708-1761</v>
      </c>
      <c r="Z1355" s="46" t="str">
        <f>IF(W1355="","",_xlfn.LET(_xlpm.x,VLOOKUP(W1355,'Drop-down_menus'!$D$2:$E$13,2,FALSE),IF(_xlpm.x=0,"",_xlpm.x)))</f>
        <v/>
      </c>
      <c r="AA1355" s="46" t="str">
        <f>IF(X1355="","",_xlfn.LET(_xlpm.x,VLOOKUP(X1355,'Drop-down_menus'!$D$2:$E$13,2,FALSE),IF(_xlpm.x=0,"",_xlpm.x)))</f>
        <v/>
      </c>
      <c r="AB1355" s="46" t="s">
        <v>514</v>
      </c>
      <c r="AC1355" s="46" t="s">
        <v>515</v>
      </c>
    </row>
    <row r="1356" spans="2:29" ht="15" customHeight="1">
      <c r="B1356" s="46">
        <v>1366</v>
      </c>
      <c r="C1356" s="46" t="s">
        <v>1277</v>
      </c>
      <c r="D1356" s="46" t="b">
        <f>COUNTIF(Events!$B$2:$B$171, C1356) &gt; 0</f>
        <v>0</v>
      </c>
      <c r="G1356" s="46" t="s">
        <v>1219</v>
      </c>
      <c r="I1356" s="2" t="s">
        <v>305</v>
      </c>
      <c r="J1356" s="46" t="str">
        <f>IF(I1356="","",_xlfn.LET(_xlpm.x,VLOOKUP(I1356,'2026-01-09_taxon-match'!$A$2:$N$81,4,FALSE),IF(_xlpm.x=0,"",_xlpm.x)))</f>
        <v>Serolidae</v>
      </c>
      <c r="K1356" s="46" t="s">
        <v>1318</v>
      </c>
      <c r="L1356" s="46" t="str">
        <f>IF(I1356="","",_xlfn.LET(_xlpm.x,VLOOKUP(I1356,'2026-01-09_taxon-match'!$A$2:$N$81,3,FALSE),IF(_xlpm.x=0,"",_xlpm.x)))</f>
        <v>urn:lsid:marinespecies.org:taxname:118276</v>
      </c>
      <c r="M1356" s="46" t="str">
        <f>IF($I1356="","",_xlfn.LET(_xlpm.x,VLOOKUP($I1356,'2026-01-09_taxon-match'!$A$2:$N$81,5,FALSE),IF(_xlpm.x=0,"",_xlpm.x)))</f>
        <v>Dana, 1852</v>
      </c>
      <c r="N1356" s="46" t="str">
        <f>IF($I1356="","",_xlfn.LET(_xlpm.x,VLOOKUP($I1356,'2026-01-09_taxon-match'!$A$2:$N$81,6,FALSE),IF(_xlpm.x=0,"",_xlpm.x)))</f>
        <v>Animalia</v>
      </c>
      <c r="O1356" s="46" t="str">
        <f>IF($I1356="","",_xlfn.LET(_xlpm.x,VLOOKUP($I1356,'2026-01-09_taxon-match'!$A$2:$N$81,7,FALSE),IF(_xlpm.x=0,"",_xlpm.x)))</f>
        <v>Arthropoda</v>
      </c>
      <c r="P1356" s="46" t="str">
        <f>IF($I1356="","",_xlfn.LET(_xlpm.x,VLOOKUP($I1356,'2026-01-09_taxon-match'!$A$2:$N$81,8,FALSE),IF(_xlpm.x=0,"",_xlpm.x)))</f>
        <v>Malacostraca</v>
      </c>
      <c r="Q1356" s="46" t="str">
        <f>IF($I1356="","",_xlfn.LET(_xlpm.x,VLOOKUP($I1356,'2026-01-09_taxon-match'!$A$2:$N$81,9,FALSE),IF(_xlpm.x=0,"",_xlpm.x)))</f>
        <v>Isopoda</v>
      </c>
      <c r="R1356" s="46" t="str">
        <f>IF($I1356="","",_xlfn.LET(_xlpm.x,VLOOKUP($I1356,'2026-01-09_taxon-match'!$A$2:$N$81,10,FALSE),IF(_xlpm.x=0,"",_xlpm.x)))</f>
        <v>Serolidae</v>
      </c>
      <c r="S1356" s="46" t="str">
        <f>IF($I1356="","",_xlfn.LET(_xlpm.x,VLOOKUP($I1356,'2026-01-09_taxon-match'!$A$2:$N$81,11,FALSE),IF(_xlpm.x=0,"",_xlpm.x)))</f>
        <v/>
      </c>
      <c r="T1356" s="46" t="str">
        <f>IF($I1356="","",_xlfn.LET(_xlpm.x,VLOOKUP($I1356,'2026-01-09_taxon-match'!$A$2:$N$81,13,FALSE),IF(_xlpm.x=0,"",_xlpm.x)))</f>
        <v/>
      </c>
      <c r="U1356" s="46">
        <v>1</v>
      </c>
      <c r="V1356" t="s">
        <v>43</v>
      </c>
      <c r="Y1356" s="46" t="str">
        <f>IF(V1356="","",_xlfn.LET(_xlpm.x,VLOOKUP(V1356,'Drop-down_menus'!$D$2:$E$13,2,FALSE),IF(_xlpm.x=0,"",_xlpm.x)))</f>
        <v>https://orcid.org/0000-0002-0981-7442</v>
      </c>
      <c r="Z1356" s="46" t="str">
        <f>IF(W1356="","",_xlfn.LET(_xlpm.x,VLOOKUP(W1356,'Drop-down_menus'!$D$2:$E$13,2,FALSE),IF(_xlpm.x=0,"",_xlpm.x)))</f>
        <v/>
      </c>
      <c r="AA1356" s="46" t="str">
        <f>IF(X1356="","",_xlfn.LET(_xlpm.x,VLOOKUP(X1356,'Drop-down_menus'!$D$2:$E$13,2,FALSE),IF(_xlpm.x=0,"",_xlpm.x)))</f>
        <v/>
      </c>
      <c r="AB1356" s="46" t="s">
        <v>300</v>
      </c>
      <c r="AC1356" s="46" t="s">
        <v>1255</v>
      </c>
    </row>
    <row r="1357" spans="2:29" ht="15" customHeight="1">
      <c r="B1357" s="46">
        <v>1366</v>
      </c>
      <c r="C1357" s="46" t="s">
        <v>842</v>
      </c>
      <c r="D1357" s="46" t="b">
        <f>COUNTIF(Events!$B$2:$B$171, C1357) &gt; 0</f>
        <v>1</v>
      </c>
      <c r="E1357" s="46" t="s">
        <v>169</v>
      </c>
      <c r="G1357" s="46" t="s">
        <v>841</v>
      </c>
      <c r="I1357" s="2" t="s">
        <v>305</v>
      </c>
      <c r="J1357" s="46" t="str">
        <f>IF(I1357="","",_xlfn.LET(_xlpm.x,VLOOKUP(I1357,'2026-01-09_taxon-match'!$A$2:$N$81,4,FALSE),IF(_xlpm.x=0,"",_xlpm.x)))</f>
        <v>Serolidae</v>
      </c>
      <c r="L1357" s="46" t="str">
        <f>IF(I1357="","",_xlfn.LET(_xlpm.x,VLOOKUP(I1357,'2026-01-09_taxon-match'!$A$2:$N$81,3,FALSE),IF(_xlpm.x=0,"",_xlpm.x)))</f>
        <v>urn:lsid:marinespecies.org:taxname:118276</v>
      </c>
      <c r="M1357" s="46" t="str">
        <f>IF($I1357="","",_xlfn.LET(_xlpm.x,VLOOKUP($I1357,'2026-01-09_taxon-match'!$A$2:$N$81,5,FALSE),IF(_xlpm.x=0,"",_xlpm.x)))</f>
        <v>Dana, 1852</v>
      </c>
      <c r="N1357" s="46" t="str">
        <f>IF($I1357="","",_xlfn.LET(_xlpm.x,VLOOKUP($I1357,'2026-01-09_taxon-match'!$A$2:$N$81,6,FALSE),IF(_xlpm.x=0,"",_xlpm.x)))</f>
        <v>Animalia</v>
      </c>
      <c r="O1357" s="46" t="str">
        <f>IF($I1357="","",_xlfn.LET(_xlpm.x,VLOOKUP($I1357,'2026-01-09_taxon-match'!$A$2:$N$81,7,FALSE),IF(_xlpm.x=0,"",_xlpm.x)))</f>
        <v>Arthropoda</v>
      </c>
      <c r="P1357" s="46" t="str">
        <f>IF($I1357="","",_xlfn.LET(_xlpm.x,VLOOKUP($I1357,'2026-01-09_taxon-match'!$A$2:$N$81,8,FALSE),IF(_xlpm.x=0,"",_xlpm.x)))</f>
        <v>Malacostraca</v>
      </c>
      <c r="Q1357" s="46" t="str">
        <f>IF($I1357="","",_xlfn.LET(_xlpm.x,VLOOKUP($I1357,'2026-01-09_taxon-match'!$A$2:$N$81,9,FALSE),IF(_xlpm.x=0,"",_xlpm.x)))</f>
        <v>Isopoda</v>
      </c>
      <c r="R1357" s="46" t="str">
        <f>IF($I1357="","",_xlfn.LET(_xlpm.x,VLOOKUP($I1357,'2026-01-09_taxon-match'!$A$2:$N$81,10,FALSE),IF(_xlpm.x=0,"",_xlpm.x)))</f>
        <v>Serolidae</v>
      </c>
      <c r="S1357" s="46" t="str">
        <f>IF($I1357="","",_xlfn.LET(_xlpm.x,VLOOKUP($I1357,'2026-01-09_taxon-match'!$A$2:$N$81,11,FALSE),IF(_xlpm.x=0,"",_xlpm.x)))</f>
        <v/>
      </c>
      <c r="T1357" s="46" t="str">
        <f>IF($I1357="","",_xlfn.LET(_xlpm.x,VLOOKUP($I1357,'2026-01-09_taxon-match'!$A$2:$N$81,13,FALSE),IF(_xlpm.x=0,"",_xlpm.x)))</f>
        <v/>
      </c>
      <c r="V1357" s="2" t="s">
        <v>58</v>
      </c>
      <c r="Y1357" s="46" t="str">
        <f>IF(V1357="","",_xlfn.LET(_xlpm.x,VLOOKUP(V1357,'Drop-down_menus'!$D$2:$E$13,2,FALSE),IF(_xlpm.x=0,"",_xlpm.x)))</f>
        <v>https://orcid.org/0000-0002-9708-1761</v>
      </c>
      <c r="Z1357" s="46" t="str">
        <f>IF(W1357="","",_xlfn.LET(_xlpm.x,VLOOKUP(W1357,'Drop-down_menus'!$D$2:$E$13,2,FALSE),IF(_xlpm.x=0,"",_xlpm.x)))</f>
        <v/>
      </c>
      <c r="AA1357" s="46" t="str">
        <f>IF(X1357="","",_xlfn.LET(_xlpm.x,VLOOKUP(X1357,'Drop-down_menus'!$D$2:$E$13,2,FALSE),IF(_xlpm.x=0,"",_xlpm.x)))</f>
        <v/>
      </c>
      <c r="AB1357" s="46" t="s">
        <v>514</v>
      </c>
      <c r="AC1357" s="46" t="s">
        <v>515</v>
      </c>
    </row>
    <row r="1358" spans="2:29" ht="15" customHeight="1">
      <c r="B1358" s="46">
        <v>1367</v>
      </c>
      <c r="C1358" s="46" t="s">
        <v>1278</v>
      </c>
      <c r="D1358" s="46" t="b">
        <f>COUNTIF(Events!$B$2:$B$171, C1358) &gt; 0</f>
        <v>0</v>
      </c>
      <c r="G1358" s="46" t="s">
        <v>1219</v>
      </c>
      <c r="I1358" s="2" t="s">
        <v>305</v>
      </c>
      <c r="J1358" s="46" t="str">
        <f>IF(I1358="","",_xlfn.LET(_xlpm.x,VLOOKUP(I1358,'2026-01-09_taxon-match'!$A$2:$N$81,4,FALSE),IF(_xlpm.x=0,"",_xlpm.x)))</f>
        <v>Serolidae</v>
      </c>
      <c r="K1358" s="46" t="s">
        <v>1318</v>
      </c>
      <c r="L1358" s="46" t="str">
        <f>IF(I1358="","",_xlfn.LET(_xlpm.x,VLOOKUP(I1358,'2026-01-09_taxon-match'!$A$2:$N$81,3,FALSE),IF(_xlpm.x=0,"",_xlpm.x)))</f>
        <v>urn:lsid:marinespecies.org:taxname:118276</v>
      </c>
      <c r="M1358" s="46" t="str">
        <f>IF($I1358="","",_xlfn.LET(_xlpm.x,VLOOKUP($I1358,'2026-01-09_taxon-match'!$A$2:$N$81,5,FALSE),IF(_xlpm.x=0,"",_xlpm.x)))</f>
        <v>Dana, 1852</v>
      </c>
      <c r="N1358" s="46" t="str">
        <f>IF($I1358="","",_xlfn.LET(_xlpm.x,VLOOKUP($I1358,'2026-01-09_taxon-match'!$A$2:$N$81,6,FALSE),IF(_xlpm.x=0,"",_xlpm.x)))</f>
        <v>Animalia</v>
      </c>
      <c r="O1358" s="46" t="str">
        <f>IF($I1358="","",_xlfn.LET(_xlpm.x,VLOOKUP($I1358,'2026-01-09_taxon-match'!$A$2:$N$81,7,FALSE),IF(_xlpm.x=0,"",_xlpm.x)))</f>
        <v>Arthropoda</v>
      </c>
      <c r="P1358" s="46" t="str">
        <f>IF($I1358="","",_xlfn.LET(_xlpm.x,VLOOKUP($I1358,'2026-01-09_taxon-match'!$A$2:$N$81,8,FALSE),IF(_xlpm.x=0,"",_xlpm.x)))</f>
        <v>Malacostraca</v>
      </c>
      <c r="Q1358" s="46" t="str">
        <f>IF($I1358="","",_xlfn.LET(_xlpm.x,VLOOKUP($I1358,'2026-01-09_taxon-match'!$A$2:$N$81,9,FALSE),IF(_xlpm.x=0,"",_xlpm.x)))</f>
        <v>Isopoda</v>
      </c>
      <c r="R1358" s="46" t="str">
        <f>IF($I1358="","",_xlfn.LET(_xlpm.x,VLOOKUP($I1358,'2026-01-09_taxon-match'!$A$2:$N$81,10,FALSE),IF(_xlpm.x=0,"",_xlpm.x)))</f>
        <v>Serolidae</v>
      </c>
      <c r="S1358" s="46" t="str">
        <f>IF($I1358="","",_xlfn.LET(_xlpm.x,VLOOKUP($I1358,'2026-01-09_taxon-match'!$A$2:$N$81,11,FALSE),IF(_xlpm.x=0,"",_xlpm.x)))</f>
        <v/>
      </c>
      <c r="T1358" s="46" t="str">
        <f>IF($I1358="","",_xlfn.LET(_xlpm.x,VLOOKUP($I1358,'2026-01-09_taxon-match'!$A$2:$N$81,13,FALSE),IF(_xlpm.x=0,"",_xlpm.x)))</f>
        <v/>
      </c>
      <c r="U1358" s="46">
        <v>1</v>
      </c>
      <c r="V1358" t="s">
        <v>43</v>
      </c>
      <c r="Y1358" s="46" t="str">
        <f>IF(V1358="","",_xlfn.LET(_xlpm.x,VLOOKUP(V1358,'Drop-down_menus'!$D$2:$E$13,2,FALSE),IF(_xlpm.x=0,"",_xlpm.x)))</f>
        <v>https://orcid.org/0000-0002-0981-7442</v>
      </c>
      <c r="Z1358" s="46" t="str">
        <f>IF(W1358="","",_xlfn.LET(_xlpm.x,VLOOKUP(W1358,'Drop-down_menus'!$D$2:$E$13,2,FALSE),IF(_xlpm.x=0,"",_xlpm.x)))</f>
        <v/>
      </c>
      <c r="AA1358" s="46" t="str">
        <f>IF(X1358="","",_xlfn.LET(_xlpm.x,VLOOKUP(X1358,'Drop-down_menus'!$D$2:$E$13,2,FALSE),IF(_xlpm.x=0,"",_xlpm.x)))</f>
        <v/>
      </c>
      <c r="AB1358" s="46" t="s">
        <v>300</v>
      </c>
      <c r="AC1358" s="46" t="s">
        <v>1255</v>
      </c>
    </row>
    <row r="1359" spans="2:29" ht="15" customHeight="1">
      <c r="B1359" s="46">
        <v>1367</v>
      </c>
      <c r="C1359" s="46" t="s">
        <v>842</v>
      </c>
      <c r="D1359" s="46" t="b">
        <f>COUNTIF(Events!$B$2:$B$171, C1359) &gt; 0</f>
        <v>1</v>
      </c>
      <c r="E1359" s="46" t="s">
        <v>169</v>
      </c>
      <c r="G1359" s="46" t="s">
        <v>841</v>
      </c>
      <c r="I1359" s="2" t="s">
        <v>305</v>
      </c>
      <c r="J1359" s="46" t="str">
        <f>IF(I1359="","",_xlfn.LET(_xlpm.x,VLOOKUP(I1359,'2026-01-09_taxon-match'!$A$2:$N$81,4,FALSE),IF(_xlpm.x=0,"",_xlpm.x)))</f>
        <v>Serolidae</v>
      </c>
      <c r="L1359" s="46" t="str">
        <f>IF(I1359="","",_xlfn.LET(_xlpm.x,VLOOKUP(I1359,'2026-01-09_taxon-match'!$A$2:$N$81,3,FALSE),IF(_xlpm.x=0,"",_xlpm.x)))</f>
        <v>urn:lsid:marinespecies.org:taxname:118276</v>
      </c>
      <c r="M1359" s="46" t="str">
        <f>IF($I1359="","",_xlfn.LET(_xlpm.x,VLOOKUP($I1359,'2026-01-09_taxon-match'!$A$2:$N$81,5,FALSE),IF(_xlpm.x=0,"",_xlpm.x)))</f>
        <v>Dana, 1852</v>
      </c>
      <c r="N1359" s="46" t="str">
        <f>IF($I1359="","",_xlfn.LET(_xlpm.x,VLOOKUP($I1359,'2026-01-09_taxon-match'!$A$2:$N$81,6,FALSE),IF(_xlpm.x=0,"",_xlpm.x)))</f>
        <v>Animalia</v>
      </c>
      <c r="O1359" s="46" t="str">
        <f>IF($I1359="","",_xlfn.LET(_xlpm.x,VLOOKUP($I1359,'2026-01-09_taxon-match'!$A$2:$N$81,7,FALSE),IF(_xlpm.x=0,"",_xlpm.x)))</f>
        <v>Arthropoda</v>
      </c>
      <c r="P1359" s="46" t="str">
        <f>IF($I1359="","",_xlfn.LET(_xlpm.x,VLOOKUP($I1359,'2026-01-09_taxon-match'!$A$2:$N$81,8,FALSE),IF(_xlpm.x=0,"",_xlpm.x)))</f>
        <v>Malacostraca</v>
      </c>
      <c r="Q1359" s="46" t="str">
        <f>IF($I1359="","",_xlfn.LET(_xlpm.x,VLOOKUP($I1359,'2026-01-09_taxon-match'!$A$2:$N$81,9,FALSE),IF(_xlpm.x=0,"",_xlpm.x)))</f>
        <v>Isopoda</v>
      </c>
      <c r="R1359" s="46" t="str">
        <f>IF($I1359="","",_xlfn.LET(_xlpm.x,VLOOKUP($I1359,'2026-01-09_taxon-match'!$A$2:$N$81,10,FALSE),IF(_xlpm.x=0,"",_xlpm.x)))</f>
        <v>Serolidae</v>
      </c>
      <c r="S1359" s="46" t="str">
        <f>IF($I1359="","",_xlfn.LET(_xlpm.x,VLOOKUP($I1359,'2026-01-09_taxon-match'!$A$2:$N$81,11,FALSE),IF(_xlpm.x=0,"",_xlpm.x)))</f>
        <v/>
      </c>
      <c r="T1359" s="46" t="str">
        <f>IF($I1359="","",_xlfn.LET(_xlpm.x,VLOOKUP($I1359,'2026-01-09_taxon-match'!$A$2:$N$81,13,FALSE),IF(_xlpm.x=0,"",_xlpm.x)))</f>
        <v/>
      </c>
      <c r="V1359" s="2" t="s">
        <v>58</v>
      </c>
      <c r="Y1359" s="46" t="str">
        <f>IF(V1359="","",_xlfn.LET(_xlpm.x,VLOOKUP(V1359,'Drop-down_menus'!$D$2:$E$13,2,FALSE),IF(_xlpm.x=0,"",_xlpm.x)))</f>
        <v>https://orcid.org/0000-0002-9708-1761</v>
      </c>
      <c r="Z1359" s="46" t="str">
        <f>IF(W1359="","",_xlfn.LET(_xlpm.x,VLOOKUP(W1359,'Drop-down_menus'!$D$2:$E$13,2,FALSE),IF(_xlpm.x=0,"",_xlpm.x)))</f>
        <v/>
      </c>
      <c r="AA1359" s="46" t="str">
        <f>IF(X1359="","",_xlfn.LET(_xlpm.x,VLOOKUP(X1359,'Drop-down_menus'!$D$2:$E$13,2,FALSE),IF(_xlpm.x=0,"",_xlpm.x)))</f>
        <v/>
      </c>
      <c r="AB1359" s="46" t="s">
        <v>514</v>
      </c>
      <c r="AC1359" s="46" t="s">
        <v>515</v>
      </c>
    </row>
    <row r="1360" spans="2:29" ht="15" customHeight="1">
      <c r="B1360" s="46">
        <v>1368</v>
      </c>
      <c r="C1360" s="46" t="s">
        <v>1279</v>
      </c>
      <c r="D1360" s="46" t="b">
        <f>COUNTIF(Events!$B$2:$B$171, C1360) &gt; 0</f>
        <v>0</v>
      </c>
      <c r="G1360" s="46" t="s">
        <v>511</v>
      </c>
      <c r="J1360" s="46" t="str">
        <f>IF(I1360="","",_xlfn.LET(_xlpm.x,VLOOKUP(I1360,'2026-01-09_taxon-match'!$A$2:$N$81,4,FALSE),IF(_xlpm.x=0,"",_xlpm.x)))</f>
        <v/>
      </c>
      <c r="L1360" s="46" t="str">
        <f>IF(I1360="","",_xlfn.LET(_xlpm.x,VLOOKUP(I1360,'2026-01-09_taxon-match'!$A$2:$N$81,3,FALSE),IF(_xlpm.x=0,"",_xlpm.x)))</f>
        <v/>
      </c>
      <c r="M1360" s="46" t="str">
        <f>IF($I1360="","",_xlfn.LET(_xlpm.x,VLOOKUP($I1360,'2026-01-09_taxon-match'!$A$2:$N$81,5,FALSE),IF(_xlpm.x=0,"",_xlpm.x)))</f>
        <v/>
      </c>
      <c r="N1360" s="46" t="str">
        <f>IF($I1360="","",_xlfn.LET(_xlpm.x,VLOOKUP($I1360,'2026-01-09_taxon-match'!$A$2:$N$81,6,FALSE),IF(_xlpm.x=0,"",_xlpm.x)))</f>
        <v/>
      </c>
      <c r="O1360" s="46" t="str">
        <f>IF($I1360="","",_xlfn.LET(_xlpm.x,VLOOKUP($I1360,'2026-01-09_taxon-match'!$A$2:$N$81,7,FALSE),IF(_xlpm.x=0,"",_xlpm.x)))</f>
        <v/>
      </c>
      <c r="P1360" s="46" t="str">
        <f>IF($I1360="","",_xlfn.LET(_xlpm.x,VLOOKUP($I1360,'2026-01-09_taxon-match'!$A$2:$N$81,8,FALSE),IF(_xlpm.x=0,"",_xlpm.x)))</f>
        <v/>
      </c>
      <c r="Q1360" s="46" t="str">
        <f>IF($I1360="","",_xlfn.LET(_xlpm.x,VLOOKUP($I1360,'2026-01-09_taxon-match'!$A$2:$N$81,9,FALSE),IF(_xlpm.x=0,"",_xlpm.x)))</f>
        <v/>
      </c>
      <c r="R1360" s="46" t="str">
        <f>IF($I1360="","",_xlfn.LET(_xlpm.x,VLOOKUP($I1360,'2026-01-09_taxon-match'!$A$2:$N$81,10,FALSE),IF(_xlpm.x=0,"",_xlpm.x)))</f>
        <v/>
      </c>
      <c r="S1360" s="46" t="str">
        <f>IF($I1360="","",_xlfn.LET(_xlpm.x,VLOOKUP($I1360,'2026-01-09_taxon-match'!$A$2:$N$81,11,FALSE),IF(_xlpm.x=0,"",_xlpm.x)))</f>
        <v/>
      </c>
      <c r="T1360" s="46" t="str">
        <f>IF($I1360="","",_xlfn.LET(_xlpm.x,VLOOKUP($I1360,'2026-01-09_taxon-match'!$A$2:$N$81,13,FALSE),IF(_xlpm.x=0,"",_xlpm.x)))</f>
        <v/>
      </c>
      <c r="U1360" s="46">
        <v>1</v>
      </c>
      <c r="V1360" t="s">
        <v>43</v>
      </c>
      <c r="Y1360" s="46" t="str">
        <f>IF(V1360="","",_xlfn.LET(_xlpm.x,VLOOKUP(V1360,'Drop-down_menus'!$D$2:$E$13,2,FALSE),IF(_xlpm.x=0,"",_xlpm.x)))</f>
        <v>https://orcid.org/0000-0002-0981-7442</v>
      </c>
      <c r="Z1360" s="46" t="str">
        <f>IF(W1360="","",_xlfn.LET(_xlpm.x,VLOOKUP(W1360,'Drop-down_menus'!$D$2:$E$13,2,FALSE),IF(_xlpm.x=0,"",_xlpm.x)))</f>
        <v/>
      </c>
      <c r="AA1360" s="46" t="str">
        <f>IF(X1360="","",_xlfn.LET(_xlpm.x,VLOOKUP(X1360,'Drop-down_menus'!$D$2:$E$13,2,FALSE),IF(_xlpm.x=0,"",_xlpm.x)))</f>
        <v/>
      </c>
      <c r="AB1360" s="46" t="s">
        <v>300</v>
      </c>
      <c r="AC1360" s="46" t="s">
        <v>1255</v>
      </c>
    </row>
    <row r="1361" spans="2:29" ht="15" customHeight="1">
      <c r="B1361" s="46">
        <v>1368</v>
      </c>
      <c r="C1361" s="46" t="s">
        <v>842</v>
      </c>
      <c r="D1361" s="46" t="b">
        <f>COUNTIF(Events!$B$2:$B$171, C1361) &gt; 0</f>
        <v>1</v>
      </c>
      <c r="E1361" s="46" t="s">
        <v>196</v>
      </c>
      <c r="J1361" s="46" t="str">
        <f>IF(I1361="","",_xlfn.LET(_xlpm.x,VLOOKUP(I1361,'2026-01-09_taxon-match'!$A$2:$N$81,4,FALSE),IF(_xlpm.x=0,"",_xlpm.x)))</f>
        <v/>
      </c>
      <c r="L1361" s="46" t="str">
        <f>IF(I1361="","",_xlfn.LET(_xlpm.x,VLOOKUP(I1361,'2026-01-09_taxon-match'!$A$2:$N$81,3,FALSE),IF(_xlpm.x=0,"",_xlpm.x)))</f>
        <v/>
      </c>
      <c r="M1361" s="46" t="str">
        <f>IF($I1361="","",_xlfn.LET(_xlpm.x,VLOOKUP($I1361,'2026-01-09_taxon-match'!$A$2:$N$81,5,FALSE),IF(_xlpm.x=0,"",_xlpm.x)))</f>
        <v/>
      </c>
      <c r="N1361" s="46" t="str">
        <f>IF($I1361="","",_xlfn.LET(_xlpm.x,VLOOKUP($I1361,'2026-01-09_taxon-match'!$A$2:$N$81,6,FALSE),IF(_xlpm.x=0,"",_xlpm.x)))</f>
        <v/>
      </c>
      <c r="O1361" s="46" t="str">
        <f>IF($I1361="","",_xlfn.LET(_xlpm.x,VLOOKUP($I1361,'2026-01-09_taxon-match'!$A$2:$N$81,7,FALSE),IF(_xlpm.x=0,"",_xlpm.x)))</f>
        <v/>
      </c>
      <c r="P1361" s="46" t="str">
        <f>IF($I1361="","",_xlfn.LET(_xlpm.x,VLOOKUP($I1361,'2026-01-09_taxon-match'!$A$2:$N$81,8,FALSE),IF(_xlpm.x=0,"",_xlpm.x)))</f>
        <v/>
      </c>
      <c r="Q1361" s="46" t="str">
        <f>IF($I1361="","",_xlfn.LET(_xlpm.x,VLOOKUP($I1361,'2026-01-09_taxon-match'!$A$2:$N$81,9,FALSE),IF(_xlpm.x=0,"",_xlpm.x)))</f>
        <v/>
      </c>
      <c r="R1361" s="46" t="str">
        <f>IF($I1361="","",_xlfn.LET(_xlpm.x,VLOOKUP($I1361,'2026-01-09_taxon-match'!$A$2:$N$81,10,FALSE),IF(_xlpm.x=0,"",_xlpm.x)))</f>
        <v/>
      </c>
      <c r="S1361" s="46" t="str">
        <f>IF($I1361="","",_xlfn.LET(_xlpm.x,VLOOKUP($I1361,'2026-01-09_taxon-match'!$A$2:$N$81,11,FALSE),IF(_xlpm.x=0,"",_xlpm.x)))</f>
        <v/>
      </c>
      <c r="T1361" s="46" t="str">
        <f>IF($I1361="","",_xlfn.LET(_xlpm.x,VLOOKUP($I1361,'2026-01-09_taxon-match'!$A$2:$N$81,13,FALSE),IF(_xlpm.x=0,"",_xlpm.x)))</f>
        <v/>
      </c>
      <c r="V1361" s="2" t="s">
        <v>58</v>
      </c>
      <c r="Y1361" s="46" t="str">
        <f>IF(V1361="","",_xlfn.LET(_xlpm.x,VLOOKUP(V1361,'Drop-down_menus'!$D$2:$E$13,2,FALSE),IF(_xlpm.x=0,"",_xlpm.x)))</f>
        <v>https://orcid.org/0000-0002-9708-1761</v>
      </c>
      <c r="Z1361" s="46" t="str">
        <f>IF(W1361="","",_xlfn.LET(_xlpm.x,VLOOKUP(W1361,'Drop-down_menus'!$D$2:$E$13,2,FALSE),IF(_xlpm.x=0,"",_xlpm.x)))</f>
        <v/>
      </c>
      <c r="AA1361" s="46" t="str">
        <f>IF(X1361="","",_xlfn.LET(_xlpm.x,VLOOKUP(X1361,'Drop-down_menus'!$D$2:$E$13,2,FALSE),IF(_xlpm.x=0,"",_xlpm.x)))</f>
        <v/>
      </c>
      <c r="AB1361" s="46" t="s">
        <v>514</v>
      </c>
      <c r="AC1361" s="46" t="s">
        <v>515</v>
      </c>
    </row>
    <row r="1362" spans="2:29" ht="15" customHeight="1">
      <c r="B1362" s="46">
        <v>1369</v>
      </c>
      <c r="C1362" s="46" t="s">
        <v>1280</v>
      </c>
      <c r="D1362" s="46" t="b">
        <f>COUNTIF(Events!$B$2:$B$171, C1362) &gt; 0</f>
        <v>0</v>
      </c>
      <c r="G1362" s="46" t="s">
        <v>1205</v>
      </c>
      <c r="I1362" s="46" t="s">
        <v>183</v>
      </c>
      <c r="J1362" s="46" t="str">
        <f>IF(I1362="","",_xlfn.LET(_xlpm.x,VLOOKUP(I1362,'2026-01-09_taxon-match'!$A$2:$N$81,4,FALSE),IF(_xlpm.x=0,"",_xlpm.x)))</f>
        <v>Amphipoda</v>
      </c>
      <c r="K1362" s="46" t="s">
        <v>1318</v>
      </c>
      <c r="L1362" s="46" t="str">
        <f>IF(I1362="","",_xlfn.LET(_xlpm.x,VLOOKUP(I1362,'2026-01-09_taxon-match'!$A$2:$N$81,3,FALSE),IF(_xlpm.x=0,"",_xlpm.x)))</f>
        <v>urn:lsid:marinespecies.org:taxname:1135</v>
      </c>
      <c r="M1362" s="46" t="str">
        <f>IF($I1362="","",_xlfn.LET(_xlpm.x,VLOOKUP($I1362,'2026-01-09_taxon-match'!$A$2:$N$81,5,FALSE),IF(_xlpm.x=0,"",_xlpm.x)))</f>
        <v>Latreille, 1816</v>
      </c>
      <c r="N1362" s="46" t="str">
        <f>IF($I1362="","",_xlfn.LET(_xlpm.x,VLOOKUP($I1362,'2026-01-09_taxon-match'!$A$2:$N$81,6,FALSE),IF(_xlpm.x=0,"",_xlpm.x)))</f>
        <v>Animalia</v>
      </c>
      <c r="O1362" s="46" t="str">
        <f>IF($I1362="","",_xlfn.LET(_xlpm.x,VLOOKUP($I1362,'2026-01-09_taxon-match'!$A$2:$N$81,7,FALSE),IF(_xlpm.x=0,"",_xlpm.x)))</f>
        <v>Arthropoda</v>
      </c>
      <c r="P1362" s="46" t="str">
        <f>IF($I1362="","",_xlfn.LET(_xlpm.x,VLOOKUP($I1362,'2026-01-09_taxon-match'!$A$2:$N$81,8,FALSE),IF(_xlpm.x=0,"",_xlpm.x)))</f>
        <v>Malacostraca</v>
      </c>
      <c r="Q1362" s="46" t="str">
        <f>IF($I1362="","",_xlfn.LET(_xlpm.x,VLOOKUP($I1362,'2026-01-09_taxon-match'!$A$2:$N$81,9,FALSE),IF(_xlpm.x=0,"",_xlpm.x)))</f>
        <v>Amphipoda</v>
      </c>
      <c r="R1362" s="46" t="str">
        <f>IF($I1362="","",_xlfn.LET(_xlpm.x,VLOOKUP($I1362,'2026-01-09_taxon-match'!$A$2:$N$81,10,FALSE),IF(_xlpm.x=0,"",_xlpm.x)))</f>
        <v/>
      </c>
      <c r="S1362" s="46" t="str">
        <f>IF($I1362="","",_xlfn.LET(_xlpm.x,VLOOKUP($I1362,'2026-01-09_taxon-match'!$A$2:$N$81,11,FALSE),IF(_xlpm.x=0,"",_xlpm.x)))</f>
        <v/>
      </c>
      <c r="T1362" s="46" t="str">
        <f>IF($I1362="","",_xlfn.LET(_xlpm.x,VLOOKUP($I1362,'2026-01-09_taxon-match'!$A$2:$N$81,13,FALSE),IF(_xlpm.x=0,"",_xlpm.x)))</f>
        <v/>
      </c>
      <c r="U1362" s="46" t="s">
        <v>1251</v>
      </c>
      <c r="V1362" s="2" t="s">
        <v>58</v>
      </c>
      <c r="Y1362" s="46" t="str">
        <f>IF(V1362="","",_xlfn.LET(_xlpm.x,VLOOKUP(V1362,'Drop-down_menus'!$D$2:$E$13,2,FALSE),IF(_xlpm.x=0,"",_xlpm.x)))</f>
        <v>https://orcid.org/0000-0002-9708-1761</v>
      </c>
      <c r="Z1362" s="46" t="str">
        <f>IF(W1362="","",_xlfn.LET(_xlpm.x,VLOOKUP(W1362,'Drop-down_menus'!$D$2:$E$13,2,FALSE),IF(_xlpm.x=0,"",_xlpm.x)))</f>
        <v/>
      </c>
      <c r="AA1362" s="46" t="str">
        <f>IF(X1362="","",_xlfn.LET(_xlpm.x,VLOOKUP(X1362,'Drop-down_menus'!$D$2:$E$13,2,FALSE),IF(_xlpm.x=0,"",_xlpm.x)))</f>
        <v/>
      </c>
      <c r="AB1362" s="46" t="s">
        <v>1252</v>
      </c>
      <c r="AC1362" s="46" t="s">
        <v>1255</v>
      </c>
    </row>
    <row r="1363" spans="2:29" ht="15" customHeight="1">
      <c r="B1363" s="46">
        <v>1369</v>
      </c>
      <c r="C1363" s="46" t="s">
        <v>842</v>
      </c>
      <c r="D1363" s="46" t="b">
        <f>COUNTIF(Events!$B$2:$B$171, C1363) &gt; 0</f>
        <v>1</v>
      </c>
      <c r="E1363" s="46" t="s">
        <v>169</v>
      </c>
      <c r="G1363" s="46" t="s">
        <v>183</v>
      </c>
      <c r="I1363" s="46" t="s">
        <v>183</v>
      </c>
      <c r="J1363" s="46" t="str">
        <f>IF(I1363="","",_xlfn.LET(_xlpm.x,VLOOKUP(I1363,'2026-01-09_taxon-match'!$A$2:$N$81,4,FALSE),IF(_xlpm.x=0,"",_xlpm.x)))</f>
        <v>Amphipoda</v>
      </c>
      <c r="L1363" s="46" t="str">
        <f>IF(I1363="","",_xlfn.LET(_xlpm.x,VLOOKUP(I1363,'2026-01-09_taxon-match'!$A$2:$N$81,3,FALSE),IF(_xlpm.x=0,"",_xlpm.x)))</f>
        <v>urn:lsid:marinespecies.org:taxname:1135</v>
      </c>
      <c r="M1363" s="46" t="str">
        <f>IF($I1363="","",_xlfn.LET(_xlpm.x,VLOOKUP($I1363,'2026-01-09_taxon-match'!$A$2:$N$81,5,FALSE),IF(_xlpm.x=0,"",_xlpm.x)))</f>
        <v>Latreille, 1816</v>
      </c>
      <c r="N1363" s="46" t="str">
        <f>IF($I1363="","",_xlfn.LET(_xlpm.x,VLOOKUP($I1363,'2026-01-09_taxon-match'!$A$2:$N$81,6,FALSE),IF(_xlpm.x=0,"",_xlpm.x)))</f>
        <v>Animalia</v>
      </c>
      <c r="O1363" s="46" t="str">
        <f>IF($I1363="","",_xlfn.LET(_xlpm.x,VLOOKUP($I1363,'2026-01-09_taxon-match'!$A$2:$N$81,7,FALSE),IF(_xlpm.x=0,"",_xlpm.x)))</f>
        <v>Arthropoda</v>
      </c>
      <c r="P1363" s="46" t="str">
        <f>IF($I1363="","",_xlfn.LET(_xlpm.x,VLOOKUP($I1363,'2026-01-09_taxon-match'!$A$2:$N$81,8,FALSE),IF(_xlpm.x=0,"",_xlpm.x)))</f>
        <v>Malacostraca</v>
      </c>
      <c r="Q1363" s="46" t="str">
        <f>IF($I1363="","",_xlfn.LET(_xlpm.x,VLOOKUP($I1363,'2026-01-09_taxon-match'!$A$2:$N$81,9,FALSE),IF(_xlpm.x=0,"",_xlpm.x)))</f>
        <v>Amphipoda</v>
      </c>
      <c r="R1363" s="46" t="str">
        <f>IF($I1363="","",_xlfn.LET(_xlpm.x,VLOOKUP($I1363,'2026-01-09_taxon-match'!$A$2:$N$81,10,FALSE),IF(_xlpm.x=0,"",_xlpm.x)))</f>
        <v/>
      </c>
      <c r="S1363" s="46" t="str">
        <f>IF($I1363="","",_xlfn.LET(_xlpm.x,VLOOKUP($I1363,'2026-01-09_taxon-match'!$A$2:$N$81,11,FALSE),IF(_xlpm.x=0,"",_xlpm.x)))</f>
        <v/>
      </c>
      <c r="T1363" s="46" t="str">
        <f>IF($I1363="","",_xlfn.LET(_xlpm.x,VLOOKUP($I1363,'2026-01-09_taxon-match'!$A$2:$N$81,13,FALSE),IF(_xlpm.x=0,"",_xlpm.x)))</f>
        <v/>
      </c>
      <c r="V1363" s="2" t="s">
        <v>58</v>
      </c>
      <c r="Y1363" s="46" t="str">
        <f>IF(V1363="","",_xlfn.LET(_xlpm.x,VLOOKUP(V1363,'Drop-down_menus'!$D$2:$E$13,2,FALSE),IF(_xlpm.x=0,"",_xlpm.x)))</f>
        <v>https://orcid.org/0000-0002-9708-1761</v>
      </c>
      <c r="Z1363" s="46" t="str">
        <f>IF(W1363="","",_xlfn.LET(_xlpm.x,VLOOKUP(W1363,'Drop-down_menus'!$D$2:$E$13,2,FALSE),IF(_xlpm.x=0,"",_xlpm.x)))</f>
        <v/>
      </c>
      <c r="AA1363" s="46" t="str">
        <f>IF(X1363="","",_xlfn.LET(_xlpm.x,VLOOKUP(X1363,'Drop-down_menus'!$D$2:$E$13,2,FALSE),IF(_xlpm.x=0,"",_xlpm.x)))</f>
        <v/>
      </c>
      <c r="AB1363" s="46" t="s">
        <v>517</v>
      </c>
      <c r="AC1363" s="46" t="s">
        <v>515</v>
      </c>
    </row>
    <row r="1364" spans="2:29" ht="15" customHeight="1">
      <c r="B1364" s="46">
        <v>1370</v>
      </c>
      <c r="C1364" s="46" t="s">
        <v>1281</v>
      </c>
      <c r="D1364" s="46" t="b">
        <f>COUNTIF(Events!$B$2:$B$171, C1364) &gt; 0</f>
        <v>0</v>
      </c>
      <c r="G1364" s="46" t="s">
        <v>1205</v>
      </c>
      <c r="I1364" s="46" t="s">
        <v>183</v>
      </c>
      <c r="J1364" s="46" t="str">
        <f>IF(I1364="","",_xlfn.LET(_xlpm.x,VLOOKUP(I1364,'2026-01-09_taxon-match'!$A$2:$N$81,4,FALSE),IF(_xlpm.x=0,"",_xlpm.x)))</f>
        <v>Amphipoda</v>
      </c>
      <c r="K1364" s="46" t="s">
        <v>1318</v>
      </c>
      <c r="L1364" s="46" t="str">
        <f>IF(I1364="","",_xlfn.LET(_xlpm.x,VLOOKUP(I1364,'2026-01-09_taxon-match'!$A$2:$N$81,3,FALSE),IF(_xlpm.x=0,"",_xlpm.x)))</f>
        <v>urn:lsid:marinespecies.org:taxname:1135</v>
      </c>
      <c r="M1364" s="46" t="str">
        <f>IF($I1364="","",_xlfn.LET(_xlpm.x,VLOOKUP($I1364,'2026-01-09_taxon-match'!$A$2:$N$81,5,FALSE),IF(_xlpm.x=0,"",_xlpm.x)))</f>
        <v>Latreille, 1816</v>
      </c>
      <c r="N1364" s="46" t="str">
        <f>IF($I1364="","",_xlfn.LET(_xlpm.x,VLOOKUP($I1364,'2026-01-09_taxon-match'!$A$2:$N$81,6,FALSE),IF(_xlpm.x=0,"",_xlpm.x)))</f>
        <v>Animalia</v>
      </c>
      <c r="O1364" s="46" t="str">
        <f>IF($I1364="","",_xlfn.LET(_xlpm.x,VLOOKUP($I1364,'2026-01-09_taxon-match'!$A$2:$N$81,7,FALSE),IF(_xlpm.x=0,"",_xlpm.x)))</f>
        <v>Arthropoda</v>
      </c>
      <c r="P1364" s="46" t="str">
        <f>IF($I1364="","",_xlfn.LET(_xlpm.x,VLOOKUP($I1364,'2026-01-09_taxon-match'!$A$2:$N$81,8,FALSE),IF(_xlpm.x=0,"",_xlpm.x)))</f>
        <v>Malacostraca</v>
      </c>
      <c r="Q1364" s="46" t="str">
        <f>IF($I1364="","",_xlfn.LET(_xlpm.x,VLOOKUP($I1364,'2026-01-09_taxon-match'!$A$2:$N$81,9,FALSE),IF(_xlpm.x=0,"",_xlpm.x)))</f>
        <v>Amphipoda</v>
      </c>
      <c r="R1364" s="46" t="str">
        <f>IF($I1364="","",_xlfn.LET(_xlpm.x,VLOOKUP($I1364,'2026-01-09_taxon-match'!$A$2:$N$81,10,FALSE),IF(_xlpm.x=0,"",_xlpm.x)))</f>
        <v/>
      </c>
      <c r="S1364" s="46" t="str">
        <f>IF($I1364="","",_xlfn.LET(_xlpm.x,VLOOKUP($I1364,'2026-01-09_taxon-match'!$A$2:$N$81,11,FALSE),IF(_xlpm.x=0,"",_xlpm.x)))</f>
        <v/>
      </c>
      <c r="T1364" s="46" t="str">
        <f>IF($I1364="","",_xlfn.LET(_xlpm.x,VLOOKUP($I1364,'2026-01-09_taxon-match'!$A$2:$N$81,13,FALSE),IF(_xlpm.x=0,"",_xlpm.x)))</f>
        <v/>
      </c>
      <c r="U1364" s="46" t="s">
        <v>1251</v>
      </c>
      <c r="V1364" s="2" t="s">
        <v>58</v>
      </c>
      <c r="Y1364" s="46" t="str">
        <f>IF(V1364="","",_xlfn.LET(_xlpm.x,VLOOKUP(V1364,'Drop-down_menus'!$D$2:$E$13,2,FALSE),IF(_xlpm.x=0,"",_xlpm.x)))</f>
        <v>https://orcid.org/0000-0002-9708-1761</v>
      </c>
      <c r="Z1364" s="46" t="str">
        <f>IF(W1364="","",_xlfn.LET(_xlpm.x,VLOOKUP(W1364,'Drop-down_menus'!$D$2:$E$13,2,FALSE),IF(_xlpm.x=0,"",_xlpm.x)))</f>
        <v/>
      </c>
      <c r="AA1364" s="46" t="str">
        <f>IF(X1364="","",_xlfn.LET(_xlpm.x,VLOOKUP(X1364,'Drop-down_menus'!$D$2:$E$13,2,FALSE),IF(_xlpm.x=0,"",_xlpm.x)))</f>
        <v/>
      </c>
      <c r="AB1364" s="46" t="s">
        <v>1252</v>
      </c>
      <c r="AC1364" s="46" t="s">
        <v>1255</v>
      </c>
    </row>
    <row r="1365" spans="2:29" ht="15" customHeight="1">
      <c r="B1365" s="46">
        <v>1370</v>
      </c>
      <c r="C1365" s="46" t="s">
        <v>842</v>
      </c>
      <c r="D1365" s="46" t="b">
        <f>COUNTIF(Events!$B$2:$B$171, C1365) &gt; 0</f>
        <v>1</v>
      </c>
      <c r="E1365" s="46" t="s">
        <v>169</v>
      </c>
      <c r="G1365" s="46" t="s">
        <v>183</v>
      </c>
      <c r="I1365" s="46" t="s">
        <v>183</v>
      </c>
      <c r="J1365" s="46" t="str">
        <f>IF(I1365="","",_xlfn.LET(_xlpm.x,VLOOKUP(I1365,'2026-01-09_taxon-match'!$A$2:$N$81,4,FALSE),IF(_xlpm.x=0,"",_xlpm.x)))</f>
        <v>Amphipoda</v>
      </c>
      <c r="L1365" s="46" t="str">
        <f>IF(I1365="","",_xlfn.LET(_xlpm.x,VLOOKUP(I1365,'2026-01-09_taxon-match'!$A$2:$N$81,3,FALSE),IF(_xlpm.x=0,"",_xlpm.x)))</f>
        <v>urn:lsid:marinespecies.org:taxname:1135</v>
      </c>
      <c r="M1365" s="46" t="str">
        <f>IF($I1365="","",_xlfn.LET(_xlpm.x,VLOOKUP($I1365,'2026-01-09_taxon-match'!$A$2:$N$81,5,FALSE),IF(_xlpm.x=0,"",_xlpm.x)))</f>
        <v>Latreille, 1816</v>
      </c>
      <c r="N1365" s="46" t="str">
        <f>IF($I1365="","",_xlfn.LET(_xlpm.x,VLOOKUP($I1365,'2026-01-09_taxon-match'!$A$2:$N$81,6,FALSE),IF(_xlpm.x=0,"",_xlpm.x)))</f>
        <v>Animalia</v>
      </c>
      <c r="O1365" s="46" t="str">
        <f>IF($I1365="","",_xlfn.LET(_xlpm.x,VLOOKUP($I1365,'2026-01-09_taxon-match'!$A$2:$N$81,7,FALSE),IF(_xlpm.x=0,"",_xlpm.x)))</f>
        <v>Arthropoda</v>
      </c>
      <c r="P1365" s="46" t="str">
        <f>IF($I1365="","",_xlfn.LET(_xlpm.x,VLOOKUP($I1365,'2026-01-09_taxon-match'!$A$2:$N$81,8,FALSE),IF(_xlpm.x=0,"",_xlpm.x)))</f>
        <v>Malacostraca</v>
      </c>
      <c r="Q1365" s="46" t="str">
        <f>IF($I1365="","",_xlfn.LET(_xlpm.x,VLOOKUP($I1365,'2026-01-09_taxon-match'!$A$2:$N$81,9,FALSE),IF(_xlpm.x=0,"",_xlpm.x)))</f>
        <v>Amphipoda</v>
      </c>
      <c r="R1365" s="46" t="str">
        <f>IF($I1365="","",_xlfn.LET(_xlpm.x,VLOOKUP($I1365,'2026-01-09_taxon-match'!$A$2:$N$81,10,FALSE),IF(_xlpm.x=0,"",_xlpm.x)))</f>
        <v/>
      </c>
      <c r="S1365" s="46" t="str">
        <f>IF($I1365="","",_xlfn.LET(_xlpm.x,VLOOKUP($I1365,'2026-01-09_taxon-match'!$A$2:$N$81,11,FALSE),IF(_xlpm.x=0,"",_xlpm.x)))</f>
        <v/>
      </c>
      <c r="T1365" s="46" t="str">
        <f>IF($I1365="","",_xlfn.LET(_xlpm.x,VLOOKUP($I1365,'2026-01-09_taxon-match'!$A$2:$N$81,13,FALSE),IF(_xlpm.x=0,"",_xlpm.x)))</f>
        <v/>
      </c>
      <c r="V1365" s="2" t="s">
        <v>58</v>
      </c>
      <c r="Y1365" s="46" t="str">
        <f>IF(V1365="","",_xlfn.LET(_xlpm.x,VLOOKUP(V1365,'Drop-down_menus'!$D$2:$E$13,2,FALSE),IF(_xlpm.x=0,"",_xlpm.x)))</f>
        <v>https://orcid.org/0000-0002-9708-1761</v>
      </c>
      <c r="Z1365" s="46" t="str">
        <f>IF(W1365="","",_xlfn.LET(_xlpm.x,VLOOKUP(W1365,'Drop-down_menus'!$D$2:$E$13,2,FALSE),IF(_xlpm.x=0,"",_xlpm.x)))</f>
        <v/>
      </c>
      <c r="AA1365" s="46" t="str">
        <f>IF(X1365="","",_xlfn.LET(_xlpm.x,VLOOKUP(X1365,'Drop-down_menus'!$D$2:$E$13,2,FALSE),IF(_xlpm.x=0,"",_xlpm.x)))</f>
        <v/>
      </c>
      <c r="AB1365" s="46" t="s">
        <v>517</v>
      </c>
      <c r="AC1365" s="46" t="s">
        <v>515</v>
      </c>
    </row>
    <row r="1366" spans="2:29" ht="15" customHeight="1">
      <c r="B1366" s="46">
        <v>1371</v>
      </c>
      <c r="C1366" s="46" t="s">
        <v>1282</v>
      </c>
      <c r="D1366" s="46" t="b">
        <f>COUNTIF(Events!$B$2:$B$171, C1366) &gt; 0</f>
        <v>0</v>
      </c>
      <c r="G1366" s="46" t="s">
        <v>1205</v>
      </c>
      <c r="I1366" s="46" t="s">
        <v>183</v>
      </c>
      <c r="J1366" s="46" t="str">
        <f>IF(I1366="","",_xlfn.LET(_xlpm.x,VLOOKUP(I1366,'2026-01-09_taxon-match'!$A$2:$N$81,4,FALSE),IF(_xlpm.x=0,"",_xlpm.x)))</f>
        <v>Amphipoda</v>
      </c>
      <c r="K1366" s="46" t="s">
        <v>1318</v>
      </c>
      <c r="L1366" s="46" t="str">
        <f>IF(I1366="","",_xlfn.LET(_xlpm.x,VLOOKUP(I1366,'2026-01-09_taxon-match'!$A$2:$N$81,3,FALSE),IF(_xlpm.x=0,"",_xlpm.x)))</f>
        <v>urn:lsid:marinespecies.org:taxname:1135</v>
      </c>
      <c r="M1366" s="46" t="str">
        <f>IF($I1366="","",_xlfn.LET(_xlpm.x,VLOOKUP($I1366,'2026-01-09_taxon-match'!$A$2:$N$81,5,FALSE),IF(_xlpm.x=0,"",_xlpm.x)))</f>
        <v>Latreille, 1816</v>
      </c>
      <c r="N1366" s="46" t="str">
        <f>IF($I1366="","",_xlfn.LET(_xlpm.x,VLOOKUP($I1366,'2026-01-09_taxon-match'!$A$2:$N$81,6,FALSE),IF(_xlpm.x=0,"",_xlpm.x)))</f>
        <v>Animalia</v>
      </c>
      <c r="O1366" s="46" t="str">
        <f>IF($I1366="","",_xlfn.LET(_xlpm.x,VLOOKUP($I1366,'2026-01-09_taxon-match'!$A$2:$N$81,7,FALSE),IF(_xlpm.x=0,"",_xlpm.x)))</f>
        <v>Arthropoda</v>
      </c>
      <c r="P1366" s="46" t="str">
        <f>IF($I1366="","",_xlfn.LET(_xlpm.x,VLOOKUP($I1366,'2026-01-09_taxon-match'!$A$2:$N$81,8,FALSE),IF(_xlpm.x=0,"",_xlpm.x)))</f>
        <v>Malacostraca</v>
      </c>
      <c r="Q1366" s="46" t="str">
        <f>IF($I1366="","",_xlfn.LET(_xlpm.x,VLOOKUP($I1366,'2026-01-09_taxon-match'!$A$2:$N$81,9,FALSE),IF(_xlpm.x=0,"",_xlpm.x)))</f>
        <v>Amphipoda</v>
      </c>
      <c r="R1366" s="46" t="str">
        <f>IF($I1366="","",_xlfn.LET(_xlpm.x,VLOOKUP($I1366,'2026-01-09_taxon-match'!$A$2:$N$81,10,FALSE),IF(_xlpm.x=0,"",_xlpm.x)))</f>
        <v/>
      </c>
      <c r="S1366" s="46" t="str">
        <f>IF($I1366="","",_xlfn.LET(_xlpm.x,VLOOKUP($I1366,'2026-01-09_taxon-match'!$A$2:$N$81,11,FALSE),IF(_xlpm.x=0,"",_xlpm.x)))</f>
        <v/>
      </c>
      <c r="T1366" s="46" t="str">
        <f>IF($I1366="","",_xlfn.LET(_xlpm.x,VLOOKUP($I1366,'2026-01-09_taxon-match'!$A$2:$N$81,13,FALSE),IF(_xlpm.x=0,"",_xlpm.x)))</f>
        <v/>
      </c>
      <c r="U1366" s="46" t="s">
        <v>1251</v>
      </c>
      <c r="V1366" s="2" t="s">
        <v>58</v>
      </c>
      <c r="Y1366" s="46" t="str">
        <f>IF(V1366="","",_xlfn.LET(_xlpm.x,VLOOKUP(V1366,'Drop-down_menus'!$D$2:$E$13,2,FALSE),IF(_xlpm.x=0,"",_xlpm.x)))</f>
        <v>https://orcid.org/0000-0002-9708-1761</v>
      </c>
      <c r="Z1366" s="46" t="str">
        <f>IF(W1366="","",_xlfn.LET(_xlpm.x,VLOOKUP(W1366,'Drop-down_menus'!$D$2:$E$13,2,FALSE),IF(_xlpm.x=0,"",_xlpm.x)))</f>
        <v/>
      </c>
      <c r="AA1366" s="46" t="str">
        <f>IF(X1366="","",_xlfn.LET(_xlpm.x,VLOOKUP(X1366,'Drop-down_menus'!$D$2:$E$13,2,FALSE),IF(_xlpm.x=0,"",_xlpm.x)))</f>
        <v/>
      </c>
      <c r="AB1366" s="46" t="s">
        <v>1252</v>
      </c>
      <c r="AC1366" s="46" t="s">
        <v>1255</v>
      </c>
    </row>
    <row r="1367" spans="2:29" ht="15" customHeight="1">
      <c r="B1367" s="46">
        <v>1371</v>
      </c>
      <c r="C1367" s="46" t="s">
        <v>842</v>
      </c>
      <c r="D1367" s="46" t="b">
        <f>COUNTIF(Events!$B$2:$B$171, C1367) &gt; 0</f>
        <v>1</v>
      </c>
      <c r="E1367" s="46" t="s">
        <v>169</v>
      </c>
      <c r="G1367" s="46" t="s">
        <v>183</v>
      </c>
      <c r="I1367" s="46" t="s">
        <v>183</v>
      </c>
      <c r="J1367" s="46" t="str">
        <f>IF(I1367="","",_xlfn.LET(_xlpm.x,VLOOKUP(I1367,'2026-01-09_taxon-match'!$A$2:$N$81,4,FALSE),IF(_xlpm.x=0,"",_xlpm.x)))</f>
        <v>Amphipoda</v>
      </c>
      <c r="L1367" s="46" t="str">
        <f>IF(I1367="","",_xlfn.LET(_xlpm.x,VLOOKUP(I1367,'2026-01-09_taxon-match'!$A$2:$N$81,3,FALSE),IF(_xlpm.x=0,"",_xlpm.x)))</f>
        <v>urn:lsid:marinespecies.org:taxname:1135</v>
      </c>
      <c r="M1367" s="46" t="str">
        <f>IF($I1367="","",_xlfn.LET(_xlpm.x,VLOOKUP($I1367,'2026-01-09_taxon-match'!$A$2:$N$81,5,FALSE),IF(_xlpm.x=0,"",_xlpm.x)))</f>
        <v>Latreille, 1816</v>
      </c>
      <c r="N1367" s="46" t="str">
        <f>IF($I1367="","",_xlfn.LET(_xlpm.x,VLOOKUP($I1367,'2026-01-09_taxon-match'!$A$2:$N$81,6,FALSE),IF(_xlpm.x=0,"",_xlpm.x)))</f>
        <v>Animalia</v>
      </c>
      <c r="O1367" s="46" t="str">
        <f>IF($I1367="","",_xlfn.LET(_xlpm.x,VLOOKUP($I1367,'2026-01-09_taxon-match'!$A$2:$N$81,7,FALSE),IF(_xlpm.x=0,"",_xlpm.x)))</f>
        <v>Arthropoda</v>
      </c>
      <c r="P1367" s="46" t="str">
        <f>IF($I1367="","",_xlfn.LET(_xlpm.x,VLOOKUP($I1367,'2026-01-09_taxon-match'!$A$2:$N$81,8,FALSE),IF(_xlpm.x=0,"",_xlpm.x)))</f>
        <v>Malacostraca</v>
      </c>
      <c r="Q1367" s="46" t="str">
        <f>IF($I1367="","",_xlfn.LET(_xlpm.x,VLOOKUP($I1367,'2026-01-09_taxon-match'!$A$2:$N$81,9,FALSE),IF(_xlpm.x=0,"",_xlpm.x)))</f>
        <v>Amphipoda</v>
      </c>
      <c r="R1367" s="46" t="str">
        <f>IF($I1367="","",_xlfn.LET(_xlpm.x,VLOOKUP($I1367,'2026-01-09_taxon-match'!$A$2:$N$81,10,FALSE),IF(_xlpm.x=0,"",_xlpm.x)))</f>
        <v/>
      </c>
      <c r="S1367" s="46" t="str">
        <f>IF($I1367="","",_xlfn.LET(_xlpm.x,VLOOKUP($I1367,'2026-01-09_taxon-match'!$A$2:$N$81,11,FALSE),IF(_xlpm.x=0,"",_xlpm.x)))</f>
        <v/>
      </c>
      <c r="T1367" s="46" t="str">
        <f>IF($I1367="","",_xlfn.LET(_xlpm.x,VLOOKUP($I1367,'2026-01-09_taxon-match'!$A$2:$N$81,13,FALSE),IF(_xlpm.x=0,"",_xlpm.x)))</f>
        <v/>
      </c>
      <c r="V1367" s="2" t="s">
        <v>58</v>
      </c>
      <c r="Y1367" s="46" t="str">
        <f>IF(V1367="","",_xlfn.LET(_xlpm.x,VLOOKUP(V1367,'Drop-down_menus'!$D$2:$E$13,2,FALSE),IF(_xlpm.x=0,"",_xlpm.x)))</f>
        <v>https://orcid.org/0000-0002-9708-1761</v>
      </c>
      <c r="Z1367" s="46" t="str">
        <f>IF(W1367="","",_xlfn.LET(_xlpm.x,VLOOKUP(W1367,'Drop-down_menus'!$D$2:$E$13,2,FALSE),IF(_xlpm.x=0,"",_xlpm.x)))</f>
        <v/>
      </c>
      <c r="AA1367" s="46" t="str">
        <f>IF(X1367="","",_xlfn.LET(_xlpm.x,VLOOKUP(X1367,'Drop-down_menus'!$D$2:$E$13,2,FALSE),IF(_xlpm.x=0,"",_xlpm.x)))</f>
        <v/>
      </c>
      <c r="AB1367" s="46" t="s">
        <v>517</v>
      </c>
      <c r="AC1367" s="46" t="s">
        <v>515</v>
      </c>
    </row>
    <row r="1368" spans="2:29" ht="15" customHeight="1">
      <c r="B1368" s="46">
        <v>1372</v>
      </c>
      <c r="C1368" s="46" t="s">
        <v>1196</v>
      </c>
      <c r="D1368" s="46" t="b">
        <f>COUNTIF(Events!$B$2:$B$171, C1368) &gt; 0</f>
        <v>0</v>
      </c>
      <c r="G1368" s="46" t="s">
        <v>1219</v>
      </c>
      <c r="I1368" s="2" t="s">
        <v>305</v>
      </c>
      <c r="J1368" s="46" t="str">
        <f>IF(I1368="","",_xlfn.LET(_xlpm.x,VLOOKUP(I1368,'2026-01-09_taxon-match'!$A$2:$N$81,4,FALSE),IF(_xlpm.x=0,"",_xlpm.x)))</f>
        <v>Serolidae</v>
      </c>
      <c r="K1368" s="46" t="s">
        <v>1318</v>
      </c>
      <c r="L1368" s="46" t="str">
        <f>IF(I1368="","",_xlfn.LET(_xlpm.x,VLOOKUP(I1368,'2026-01-09_taxon-match'!$A$2:$N$81,3,FALSE),IF(_xlpm.x=0,"",_xlpm.x)))</f>
        <v>urn:lsid:marinespecies.org:taxname:118276</v>
      </c>
      <c r="M1368" s="46" t="str">
        <f>IF($I1368="","",_xlfn.LET(_xlpm.x,VLOOKUP($I1368,'2026-01-09_taxon-match'!$A$2:$N$81,5,FALSE),IF(_xlpm.x=0,"",_xlpm.x)))</f>
        <v>Dana, 1852</v>
      </c>
      <c r="N1368" s="46" t="str">
        <f>IF($I1368="","",_xlfn.LET(_xlpm.x,VLOOKUP($I1368,'2026-01-09_taxon-match'!$A$2:$N$81,6,FALSE),IF(_xlpm.x=0,"",_xlpm.x)))</f>
        <v>Animalia</v>
      </c>
      <c r="O1368" s="46" t="str">
        <f>IF($I1368="","",_xlfn.LET(_xlpm.x,VLOOKUP($I1368,'2026-01-09_taxon-match'!$A$2:$N$81,7,FALSE),IF(_xlpm.x=0,"",_xlpm.x)))</f>
        <v>Arthropoda</v>
      </c>
      <c r="P1368" s="46" t="str">
        <f>IF($I1368="","",_xlfn.LET(_xlpm.x,VLOOKUP($I1368,'2026-01-09_taxon-match'!$A$2:$N$81,8,FALSE),IF(_xlpm.x=0,"",_xlpm.x)))</f>
        <v>Malacostraca</v>
      </c>
      <c r="Q1368" s="46" t="str">
        <f>IF($I1368="","",_xlfn.LET(_xlpm.x,VLOOKUP($I1368,'2026-01-09_taxon-match'!$A$2:$N$81,9,FALSE),IF(_xlpm.x=0,"",_xlpm.x)))</f>
        <v>Isopoda</v>
      </c>
      <c r="R1368" s="46" t="str">
        <f>IF($I1368="","",_xlfn.LET(_xlpm.x,VLOOKUP($I1368,'2026-01-09_taxon-match'!$A$2:$N$81,10,FALSE),IF(_xlpm.x=0,"",_xlpm.x)))</f>
        <v>Serolidae</v>
      </c>
      <c r="S1368" s="46" t="str">
        <f>IF($I1368="","",_xlfn.LET(_xlpm.x,VLOOKUP($I1368,'2026-01-09_taxon-match'!$A$2:$N$81,11,FALSE),IF(_xlpm.x=0,"",_xlpm.x)))</f>
        <v/>
      </c>
      <c r="T1368" s="46" t="str">
        <f>IF($I1368="","",_xlfn.LET(_xlpm.x,VLOOKUP($I1368,'2026-01-09_taxon-match'!$A$2:$N$81,13,FALSE),IF(_xlpm.x=0,"",_xlpm.x)))</f>
        <v/>
      </c>
      <c r="U1368" s="46">
        <v>1</v>
      </c>
      <c r="V1368" t="s">
        <v>43</v>
      </c>
      <c r="Y1368" s="46" t="str">
        <f>IF(V1368="","",_xlfn.LET(_xlpm.x,VLOOKUP(V1368,'Drop-down_menus'!$D$2:$E$13,2,FALSE),IF(_xlpm.x=0,"",_xlpm.x)))</f>
        <v>https://orcid.org/0000-0002-0981-7442</v>
      </c>
      <c r="Z1368" s="46" t="str">
        <f>IF(W1368="","",_xlfn.LET(_xlpm.x,VLOOKUP(W1368,'Drop-down_menus'!$D$2:$E$13,2,FALSE),IF(_xlpm.x=0,"",_xlpm.x)))</f>
        <v/>
      </c>
      <c r="AA1368" s="46" t="str">
        <f>IF(X1368="","",_xlfn.LET(_xlpm.x,VLOOKUP(X1368,'Drop-down_menus'!$D$2:$E$13,2,FALSE),IF(_xlpm.x=0,"",_xlpm.x)))</f>
        <v/>
      </c>
      <c r="AB1368" s="46" t="s">
        <v>1252</v>
      </c>
      <c r="AC1368" s="46" t="s">
        <v>1255</v>
      </c>
    </row>
    <row r="1369" spans="2:29" ht="15" customHeight="1">
      <c r="B1369" s="46">
        <v>1372</v>
      </c>
      <c r="C1369" s="46" t="s">
        <v>842</v>
      </c>
      <c r="D1369" s="46" t="b">
        <f>COUNTIF(Events!$B$2:$B$171, C1369) &gt; 0</f>
        <v>1</v>
      </c>
      <c r="E1369" s="46" t="s">
        <v>169</v>
      </c>
      <c r="G1369" s="46" t="s">
        <v>841</v>
      </c>
      <c r="I1369" s="2" t="s">
        <v>305</v>
      </c>
      <c r="J1369" s="46" t="str">
        <f>IF(I1369="","",_xlfn.LET(_xlpm.x,VLOOKUP(I1369,'2026-01-09_taxon-match'!$A$2:$N$81,4,FALSE),IF(_xlpm.x=0,"",_xlpm.x)))</f>
        <v>Serolidae</v>
      </c>
      <c r="L1369" s="46" t="str">
        <f>IF(I1369="","",_xlfn.LET(_xlpm.x,VLOOKUP(I1369,'2026-01-09_taxon-match'!$A$2:$N$81,3,FALSE),IF(_xlpm.x=0,"",_xlpm.x)))</f>
        <v>urn:lsid:marinespecies.org:taxname:118276</v>
      </c>
      <c r="M1369" s="46" t="str">
        <f>IF($I1369="","",_xlfn.LET(_xlpm.x,VLOOKUP($I1369,'2026-01-09_taxon-match'!$A$2:$N$81,5,FALSE),IF(_xlpm.x=0,"",_xlpm.x)))</f>
        <v>Dana, 1852</v>
      </c>
      <c r="N1369" s="46" t="str">
        <f>IF($I1369="","",_xlfn.LET(_xlpm.x,VLOOKUP($I1369,'2026-01-09_taxon-match'!$A$2:$N$81,6,FALSE),IF(_xlpm.x=0,"",_xlpm.x)))</f>
        <v>Animalia</v>
      </c>
      <c r="O1369" s="46" t="str">
        <f>IF($I1369="","",_xlfn.LET(_xlpm.x,VLOOKUP($I1369,'2026-01-09_taxon-match'!$A$2:$N$81,7,FALSE),IF(_xlpm.x=0,"",_xlpm.x)))</f>
        <v>Arthropoda</v>
      </c>
      <c r="P1369" s="46" t="str">
        <f>IF($I1369="","",_xlfn.LET(_xlpm.x,VLOOKUP($I1369,'2026-01-09_taxon-match'!$A$2:$N$81,8,FALSE),IF(_xlpm.x=0,"",_xlpm.x)))</f>
        <v>Malacostraca</v>
      </c>
      <c r="Q1369" s="46" t="str">
        <f>IF($I1369="","",_xlfn.LET(_xlpm.x,VLOOKUP($I1369,'2026-01-09_taxon-match'!$A$2:$N$81,9,FALSE),IF(_xlpm.x=0,"",_xlpm.x)))</f>
        <v>Isopoda</v>
      </c>
      <c r="R1369" s="46" t="str">
        <f>IF($I1369="","",_xlfn.LET(_xlpm.x,VLOOKUP($I1369,'2026-01-09_taxon-match'!$A$2:$N$81,10,FALSE),IF(_xlpm.x=0,"",_xlpm.x)))</f>
        <v>Serolidae</v>
      </c>
      <c r="S1369" s="46" t="str">
        <f>IF($I1369="","",_xlfn.LET(_xlpm.x,VLOOKUP($I1369,'2026-01-09_taxon-match'!$A$2:$N$81,11,FALSE),IF(_xlpm.x=0,"",_xlpm.x)))</f>
        <v/>
      </c>
      <c r="T1369" s="46" t="str">
        <f>IF($I1369="","",_xlfn.LET(_xlpm.x,VLOOKUP($I1369,'2026-01-09_taxon-match'!$A$2:$N$81,13,FALSE),IF(_xlpm.x=0,"",_xlpm.x)))</f>
        <v/>
      </c>
      <c r="V1369" s="2" t="s">
        <v>58</v>
      </c>
      <c r="Y1369" s="46" t="str">
        <f>IF(V1369="","",_xlfn.LET(_xlpm.x,VLOOKUP(V1369,'Drop-down_menus'!$D$2:$E$13,2,FALSE),IF(_xlpm.x=0,"",_xlpm.x)))</f>
        <v>https://orcid.org/0000-0002-9708-1761</v>
      </c>
      <c r="Z1369" s="46" t="str">
        <f>IF(W1369="","",_xlfn.LET(_xlpm.x,VLOOKUP(W1369,'Drop-down_menus'!$D$2:$E$13,2,FALSE),IF(_xlpm.x=0,"",_xlpm.x)))</f>
        <v/>
      </c>
      <c r="AA1369" s="46" t="str">
        <f>IF(X1369="","",_xlfn.LET(_xlpm.x,VLOOKUP(X1369,'Drop-down_menus'!$D$2:$E$13,2,FALSE),IF(_xlpm.x=0,"",_xlpm.x)))</f>
        <v/>
      </c>
      <c r="AB1369" s="46" t="s">
        <v>517</v>
      </c>
      <c r="AC1369" s="46" t="s">
        <v>515</v>
      </c>
    </row>
    <row r="1370" spans="2:29" ht="15" customHeight="1">
      <c r="B1370" s="46">
        <v>1373</v>
      </c>
      <c r="C1370" s="46" t="s">
        <v>1283</v>
      </c>
      <c r="D1370" s="46" t="b">
        <f>COUNTIF(Events!$B$2:$B$171, C1370) &gt; 0</f>
        <v>0</v>
      </c>
      <c r="G1370" s="46" t="s">
        <v>1219</v>
      </c>
      <c r="I1370" s="2" t="s">
        <v>305</v>
      </c>
      <c r="J1370" s="46" t="str">
        <f>IF(I1370="","",_xlfn.LET(_xlpm.x,VLOOKUP(I1370,'2026-01-09_taxon-match'!$A$2:$N$81,4,FALSE),IF(_xlpm.x=0,"",_xlpm.x)))</f>
        <v>Serolidae</v>
      </c>
      <c r="K1370" s="46" t="s">
        <v>1318</v>
      </c>
      <c r="L1370" s="46" t="str">
        <f>IF(I1370="","",_xlfn.LET(_xlpm.x,VLOOKUP(I1370,'2026-01-09_taxon-match'!$A$2:$N$81,3,FALSE),IF(_xlpm.x=0,"",_xlpm.x)))</f>
        <v>urn:lsid:marinespecies.org:taxname:118276</v>
      </c>
      <c r="M1370" s="46" t="str">
        <f>IF($I1370="","",_xlfn.LET(_xlpm.x,VLOOKUP($I1370,'2026-01-09_taxon-match'!$A$2:$N$81,5,FALSE),IF(_xlpm.x=0,"",_xlpm.x)))</f>
        <v>Dana, 1852</v>
      </c>
      <c r="N1370" s="46" t="str">
        <f>IF($I1370="","",_xlfn.LET(_xlpm.x,VLOOKUP($I1370,'2026-01-09_taxon-match'!$A$2:$N$81,6,FALSE),IF(_xlpm.x=0,"",_xlpm.x)))</f>
        <v>Animalia</v>
      </c>
      <c r="O1370" s="46" t="str">
        <f>IF($I1370="","",_xlfn.LET(_xlpm.x,VLOOKUP($I1370,'2026-01-09_taxon-match'!$A$2:$N$81,7,FALSE),IF(_xlpm.x=0,"",_xlpm.x)))</f>
        <v>Arthropoda</v>
      </c>
      <c r="P1370" s="46" t="str">
        <f>IF($I1370="","",_xlfn.LET(_xlpm.x,VLOOKUP($I1370,'2026-01-09_taxon-match'!$A$2:$N$81,8,FALSE),IF(_xlpm.x=0,"",_xlpm.x)))</f>
        <v>Malacostraca</v>
      </c>
      <c r="Q1370" s="46" t="str">
        <f>IF($I1370="","",_xlfn.LET(_xlpm.x,VLOOKUP($I1370,'2026-01-09_taxon-match'!$A$2:$N$81,9,FALSE),IF(_xlpm.x=0,"",_xlpm.x)))</f>
        <v>Isopoda</v>
      </c>
      <c r="R1370" s="46" t="str">
        <f>IF($I1370="","",_xlfn.LET(_xlpm.x,VLOOKUP($I1370,'2026-01-09_taxon-match'!$A$2:$N$81,10,FALSE),IF(_xlpm.x=0,"",_xlpm.x)))</f>
        <v>Serolidae</v>
      </c>
      <c r="S1370" s="46" t="str">
        <f>IF($I1370="","",_xlfn.LET(_xlpm.x,VLOOKUP($I1370,'2026-01-09_taxon-match'!$A$2:$N$81,11,FALSE),IF(_xlpm.x=0,"",_xlpm.x)))</f>
        <v/>
      </c>
      <c r="T1370" s="46" t="str">
        <f>IF($I1370="","",_xlfn.LET(_xlpm.x,VLOOKUP($I1370,'2026-01-09_taxon-match'!$A$2:$N$81,13,FALSE),IF(_xlpm.x=0,"",_xlpm.x)))</f>
        <v/>
      </c>
      <c r="U1370" s="46">
        <v>1</v>
      </c>
      <c r="V1370" t="s">
        <v>43</v>
      </c>
      <c r="Y1370" s="46" t="str">
        <f>IF(V1370="","",_xlfn.LET(_xlpm.x,VLOOKUP(V1370,'Drop-down_menus'!$D$2:$E$13,2,FALSE),IF(_xlpm.x=0,"",_xlpm.x)))</f>
        <v>https://orcid.org/0000-0002-0981-7442</v>
      </c>
      <c r="Z1370" s="46" t="str">
        <f>IF(W1370="","",_xlfn.LET(_xlpm.x,VLOOKUP(W1370,'Drop-down_menus'!$D$2:$E$13,2,FALSE),IF(_xlpm.x=0,"",_xlpm.x)))</f>
        <v/>
      </c>
      <c r="AA1370" s="46" t="str">
        <f>IF(X1370="","",_xlfn.LET(_xlpm.x,VLOOKUP(X1370,'Drop-down_menus'!$D$2:$E$13,2,FALSE),IF(_xlpm.x=0,"",_xlpm.x)))</f>
        <v/>
      </c>
      <c r="AB1370" s="46" t="s">
        <v>1252</v>
      </c>
      <c r="AC1370" s="46" t="s">
        <v>1255</v>
      </c>
    </row>
    <row r="1371" spans="2:29" ht="15" customHeight="1">
      <c r="B1371" s="46">
        <v>1373</v>
      </c>
      <c r="C1371" s="46" t="s">
        <v>842</v>
      </c>
      <c r="D1371" s="46" t="b">
        <f>COUNTIF(Events!$B$2:$B$171, C1371) &gt; 0</f>
        <v>1</v>
      </c>
      <c r="E1371" s="46" t="s">
        <v>169</v>
      </c>
      <c r="G1371" s="46" t="s">
        <v>841</v>
      </c>
      <c r="I1371" s="2" t="s">
        <v>305</v>
      </c>
      <c r="J1371" s="46" t="str">
        <f>IF(I1371="","",_xlfn.LET(_xlpm.x,VLOOKUP(I1371,'2026-01-09_taxon-match'!$A$2:$N$81,4,FALSE),IF(_xlpm.x=0,"",_xlpm.x)))</f>
        <v>Serolidae</v>
      </c>
      <c r="L1371" s="46" t="str">
        <f>IF(I1371="","",_xlfn.LET(_xlpm.x,VLOOKUP(I1371,'2026-01-09_taxon-match'!$A$2:$N$81,3,FALSE),IF(_xlpm.x=0,"",_xlpm.x)))</f>
        <v>urn:lsid:marinespecies.org:taxname:118276</v>
      </c>
      <c r="M1371" s="46" t="str">
        <f>IF($I1371="","",_xlfn.LET(_xlpm.x,VLOOKUP($I1371,'2026-01-09_taxon-match'!$A$2:$N$81,5,FALSE),IF(_xlpm.x=0,"",_xlpm.x)))</f>
        <v>Dana, 1852</v>
      </c>
      <c r="N1371" s="46" t="str">
        <f>IF($I1371="","",_xlfn.LET(_xlpm.x,VLOOKUP($I1371,'2026-01-09_taxon-match'!$A$2:$N$81,6,FALSE),IF(_xlpm.x=0,"",_xlpm.x)))</f>
        <v>Animalia</v>
      </c>
      <c r="O1371" s="46" t="str">
        <f>IF($I1371="","",_xlfn.LET(_xlpm.x,VLOOKUP($I1371,'2026-01-09_taxon-match'!$A$2:$N$81,7,FALSE),IF(_xlpm.x=0,"",_xlpm.x)))</f>
        <v>Arthropoda</v>
      </c>
      <c r="P1371" s="46" t="str">
        <f>IF($I1371="","",_xlfn.LET(_xlpm.x,VLOOKUP($I1371,'2026-01-09_taxon-match'!$A$2:$N$81,8,FALSE),IF(_xlpm.x=0,"",_xlpm.x)))</f>
        <v>Malacostraca</v>
      </c>
      <c r="Q1371" s="46" t="str">
        <f>IF($I1371="","",_xlfn.LET(_xlpm.x,VLOOKUP($I1371,'2026-01-09_taxon-match'!$A$2:$N$81,9,FALSE),IF(_xlpm.x=0,"",_xlpm.x)))</f>
        <v>Isopoda</v>
      </c>
      <c r="R1371" s="46" t="str">
        <f>IF($I1371="","",_xlfn.LET(_xlpm.x,VLOOKUP($I1371,'2026-01-09_taxon-match'!$A$2:$N$81,10,FALSE),IF(_xlpm.x=0,"",_xlpm.x)))</f>
        <v>Serolidae</v>
      </c>
      <c r="S1371" s="46" t="str">
        <f>IF($I1371="","",_xlfn.LET(_xlpm.x,VLOOKUP($I1371,'2026-01-09_taxon-match'!$A$2:$N$81,11,FALSE),IF(_xlpm.x=0,"",_xlpm.x)))</f>
        <v/>
      </c>
      <c r="T1371" s="46" t="str">
        <f>IF($I1371="","",_xlfn.LET(_xlpm.x,VLOOKUP($I1371,'2026-01-09_taxon-match'!$A$2:$N$81,13,FALSE),IF(_xlpm.x=0,"",_xlpm.x)))</f>
        <v/>
      </c>
      <c r="V1371" s="2" t="s">
        <v>58</v>
      </c>
      <c r="Y1371" s="46" t="str">
        <f>IF(V1371="","",_xlfn.LET(_xlpm.x,VLOOKUP(V1371,'Drop-down_menus'!$D$2:$E$13,2,FALSE),IF(_xlpm.x=0,"",_xlpm.x)))</f>
        <v>https://orcid.org/0000-0002-9708-1761</v>
      </c>
      <c r="Z1371" s="46" t="str">
        <f>IF(W1371="","",_xlfn.LET(_xlpm.x,VLOOKUP(W1371,'Drop-down_menus'!$D$2:$E$13,2,FALSE),IF(_xlpm.x=0,"",_xlpm.x)))</f>
        <v/>
      </c>
      <c r="AA1371" s="46" t="str">
        <f>IF(X1371="","",_xlfn.LET(_xlpm.x,VLOOKUP(X1371,'Drop-down_menus'!$D$2:$E$13,2,FALSE),IF(_xlpm.x=0,"",_xlpm.x)))</f>
        <v/>
      </c>
      <c r="AB1371" s="46" t="s">
        <v>517</v>
      </c>
      <c r="AC1371" s="46" t="s">
        <v>515</v>
      </c>
    </row>
    <row r="1372" spans="2:29" ht="15" customHeight="1">
      <c r="B1372" s="46">
        <v>1374</v>
      </c>
      <c r="C1372" s="46" t="s">
        <v>1284</v>
      </c>
      <c r="D1372" s="46" t="b">
        <f>COUNTIF(Events!$B$2:$B$171, C1372) &gt; 0</f>
        <v>0</v>
      </c>
      <c r="G1372" s="46" t="s">
        <v>511</v>
      </c>
      <c r="J1372" s="46" t="str">
        <f>IF(I1372="","",_xlfn.LET(_xlpm.x,VLOOKUP(I1372,'2026-01-09_taxon-match'!$A$2:$N$81,4,FALSE),IF(_xlpm.x=0,"",_xlpm.x)))</f>
        <v/>
      </c>
      <c r="L1372" s="46" t="str">
        <f>IF(I1372="","",_xlfn.LET(_xlpm.x,VLOOKUP(I1372,'2026-01-09_taxon-match'!$A$2:$N$81,3,FALSE),IF(_xlpm.x=0,"",_xlpm.x)))</f>
        <v/>
      </c>
      <c r="M1372" s="46" t="str">
        <f>IF($I1372="","",_xlfn.LET(_xlpm.x,VLOOKUP($I1372,'2026-01-09_taxon-match'!$A$2:$N$81,5,FALSE),IF(_xlpm.x=0,"",_xlpm.x)))</f>
        <v/>
      </c>
      <c r="N1372" s="46" t="str">
        <f>IF($I1372="","",_xlfn.LET(_xlpm.x,VLOOKUP($I1372,'2026-01-09_taxon-match'!$A$2:$N$81,6,FALSE),IF(_xlpm.x=0,"",_xlpm.x)))</f>
        <v/>
      </c>
      <c r="O1372" s="46" t="str">
        <f>IF($I1372="","",_xlfn.LET(_xlpm.x,VLOOKUP($I1372,'2026-01-09_taxon-match'!$A$2:$N$81,7,FALSE),IF(_xlpm.x=0,"",_xlpm.x)))</f>
        <v/>
      </c>
      <c r="P1372" s="46" t="str">
        <f>IF($I1372="","",_xlfn.LET(_xlpm.x,VLOOKUP($I1372,'2026-01-09_taxon-match'!$A$2:$N$81,8,FALSE),IF(_xlpm.x=0,"",_xlpm.x)))</f>
        <v/>
      </c>
      <c r="Q1372" s="46" t="str">
        <f>IF($I1372="","",_xlfn.LET(_xlpm.x,VLOOKUP($I1372,'2026-01-09_taxon-match'!$A$2:$N$81,9,FALSE),IF(_xlpm.x=0,"",_xlpm.x)))</f>
        <v/>
      </c>
      <c r="R1372" s="46" t="str">
        <f>IF($I1372="","",_xlfn.LET(_xlpm.x,VLOOKUP($I1372,'2026-01-09_taxon-match'!$A$2:$N$81,10,FALSE),IF(_xlpm.x=0,"",_xlpm.x)))</f>
        <v/>
      </c>
      <c r="S1372" s="46" t="str">
        <f>IF($I1372="","",_xlfn.LET(_xlpm.x,VLOOKUP($I1372,'2026-01-09_taxon-match'!$A$2:$N$81,11,FALSE),IF(_xlpm.x=0,"",_xlpm.x)))</f>
        <v/>
      </c>
      <c r="T1372" s="46" t="str">
        <f>IF($I1372="","",_xlfn.LET(_xlpm.x,VLOOKUP($I1372,'2026-01-09_taxon-match'!$A$2:$N$81,13,FALSE),IF(_xlpm.x=0,"",_xlpm.x)))</f>
        <v/>
      </c>
      <c r="U1372" s="46">
        <v>1</v>
      </c>
      <c r="V1372" t="s">
        <v>43</v>
      </c>
      <c r="Y1372" s="46" t="str">
        <f>IF(V1372="","",_xlfn.LET(_xlpm.x,VLOOKUP(V1372,'Drop-down_menus'!$D$2:$E$13,2,FALSE),IF(_xlpm.x=0,"",_xlpm.x)))</f>
        <v>https://orcid.org/0000-0002-0981-7442</v>
      </c>
      <c r="Z1372" s="46" t="str">
        <f>IF(W1372="","",_xlfn.LET(_xlpm.x,VLOOKUP(W1372,'Drop-down_menus'!$D$2:$E$13,2,FALSE),IF(_xlpm.x=0,"",_xlpm.x)))</f>
        <v/>
      </c>
      <c r="AA1372" s="46" t="str">
        <f>IF(X1372="","",_xlfn.LET(_xlpm.x,VLOOKUP(X1372,'Drop-down_menus'!$D$2:$E$13,2,FALSE),IF(_xlpm.x=0,"",_xlpm.x)))</f>
        <v/>
      </c>
      <c r="AB1372" s="46" t="s">
        <v>1252</v>
      </c>
      <c r="AC1372" s="46" t="s">
        <v>1255</v>
      </c>
    </row>
    <row r="1373" spans="2:29" ht="15" customHeight="1">
      <c r="B1373" s="46">
        <v>1374</v>
      </c>
      <c r="C1373" s="46" t="s">
        <v>842</v>
      </c>
      <c r="D1373" s="46" t="b">
        <f>COUNTIF(Events!$B$2:$B$171, C1373) &gt; 0</f>
        <v>1</v>
      </c>
      <c r="E1373" s="46" t="s">
        <v>196</v>
      </c>
      <c r="J1373" s="46" t="str">
        <f>IF(I1373="","",_xlfn.LET(_xlpm.x,VLOOKUP(I1373,'2026-01-09_taxon-match'!$A$2:$N$81,4,FALSE),IF(_xlpm.x=0,"",_xlpm.x)))</f>
        <v/>
      </c>
      <c r="L1373" s="46" t="str">
        <f>IF(I1373="","",_xlfn.LET(_xlpm.x,VLOOKUP(I1373,'2026-01-09_taxon-match'!$A$2:$N$81,3,FALSE),IF(_xlpm.x=0,"",_xlpm.x)))</f>
        <v/>
      </c>
      <c r="M1373" s="46" t="str">
        <f>IF($I1373="","",_xlfn.LET(_xlpm.x,VLOOKUP($I1373,'2026-01-09_taxon-match'!$A$2:$N$81,5,FALSE),IF(_xlpm.x=0,"",_xlpm.x)))</f>
        <v/>
      </c>
      <c r="N1373" s="46" t="str">
        <f>IF($I1373="","",_xlfn.LET(_xlpm.x,VLOOKUP($I1373,'2026-01-09_taxon-match'!$A$2:$N$81,6,FALSE),IF(_xlpm.x=0,"",_xlpm.x)))</f>
        <v/>
      </c>
      <c r="O1373" s="46" t="str">
        <f>IF($I1373="","",_xlfn.LET(_xlpm.x,VLOOKUP($I1373,'2026-01-09_taxon-match'!$A$2:$N$81,7,FALSE),IF(_xlpm.x=0,"",_xlpm.x)))</f>
        <v/>
      </c>
      <c r="P1373" s="46" t="str">
        <f>IF($I1373="","",_xlfn.LET(_xlpm.x,VLOOKUP($I1373,'2026-01-09_taxon-match'!$A$2:$N$81,8,FALSE),IF(_xlpm.x=0,"",_xlpm.x)))</f>
        <v/>
      </c>
      <c r="Q1373" s="46" t="str">
        <f>IF($I1373="","",_xlfn.LET(_xlpm.x,VLOOKUP($I1373,'2026-01-09_taxon-match'!$A$2:$N$81,9,FALSE),IF(_xlpm.x=0,"",_xlpm.x)))</f>
        <v/>
      </c>
      <c r="R1373" s="46" t="str">
        <f>IF($I1373="","",_xlfn.LET(_xlpm.x,VLOOKUP($I1373,'2026-01-09_taxon-match'!$A$2:$N$81,10,FALSE),IF(_xlpm.x=0,"",_xlpm.x)))</f>
        <v/>
      </c>
      <c r="S1373" s="46" t="str">
        <f>IF($I1373="","",_xlfn.LET(_xlpm.x,VLOOKUP($I1373,'2026-01-09_taxon-match'!$A$2:$N$81,11,FALSE),IF(_xlpm.x=0,"",_xlpm.x)))</f>
        <v/>
      </c>
      <c r="T1373" s="46" t="str">
        <f>IF($I1373="","",_xlfn.LET(_xlpm.x,VLOOKUP($I1373,'2026-01-09_taxon-match'!$A$2:$N$81,13,FALSE),IF(_xlpm.x=0,"",_xlpm.x)))</f>
        <v/>
      </c>
      <c r="V1373" s="2" t="s">
        <v>58</v>
      </c>
      <c r="Y1373" s="46" t="str">
        <f>IF(V1373="","",_xlfn.LET(_xlpm.x,VLOOKUP(V1373,'Drop-down_menus'!$D$2:$E$13,2,FALSE),IF(_xlpm.x=0,"",_xlpm.x)))</f>
        <v>https://orcid.org/0000-0002-9708-1761</v>
      </c>
      <c r="Z1373" s="46" t="str">
        <f>IF(W1373="","",_xlfn.LET(_xlpm.x,VLOOKUP(W1373,'Drop-down_menus'!$D$2:$E$13,2,FALSE),IF(_xlpm.x=0,"",_xlpm.x)))</f>
        <v/>
      </c>
      <c r="AA1373" s="46" t="str">
        <f>IF(X1373="","",_xlfn.LET(_xlpm.x,VLOOKUP(X1373,'Drop-down_menus'!$D$2:$E$13,2,FALSE),IF(_xlpm.x=0,"",_xlpm.x)))</f>
        <v/>
      </c>
      <c r="AB1373" s="46" t="s">
        <v>517</v>
      </c>
      <c r="AC1373" s="46" t="s">
        <v>515</v>
      </c>
    </row>
    <row r="1374" spans="2:29" ht="15" customHeight="1">
      <c r="B1374" s="46">
        <v>1375</v>
      </c>
      <c r="C1374" s="46" t="s">
        <v>1285</v>
      </c>
      <c r="D1374" s="46" t="b">
        <f>COUNTIF(Events!$B$2:$B$171, C1374) &gt; 0</f>
        <v>0</v>
      </c>
      <c r="G1374" s="46" t="s">
        <v>1205</v>
      </c>
      <c r="I1374" s="46" t="s">
        <v>183</v>
      </c>
      <c r="J1374" s="46" t="str">
        <f>IF(I1374="","",_xlfn.LET(_xlpm.x,VLOOKUP(I1374,'2026-01-09_taxon-match'!$A$2:$N$81,4,FALSE),IF(_xlpm.x=0,"",_xlpm.x)))</f>
        <v>Amphipoda</v>
      </c>
      <c r="K1374" s="46" t="s">
        <v>1318</v>
      </c>
      <c r="L1374" s="46" t="str">
        <f>IF(I1374="","",_xlfn.LET(_xlpm.x,VLOOKUP(I1374,'2026-01-09_taxon-match'!$A$2:$N$81,3,FALSE),IF(_xlpm.x=0,"",_xlpm.x)))</f>
        <v>urn:lsid:marinespecies.org:taxname:1135</v>
      </c>
      <c r="M1374" s="46" t="str">
        <f>IF($I1374="","",_xlfn.LET(_xlpm.x,VLOOKUP($I1374,'2026-01-09_taxon-match'!$A$2:$N$81,5,FALSE),IF(_xlpm.x=0,"",_xlpm.x)))</f>
        <v>Latreille, 1816</v>
      </c>
      <c r="N1374" s="46" t="str">
        <f>IF($I1374="","",_xlfn.LET(_xlpm.x,VLOOKUP($I1374,'2026-01-09_taxon-match'!$A$2:$N$81,6,FALSE),IF(_xlpm.x=0,"",_xlpm.x)))</f>
        <v>Animalia</v>
      </c>
      <c r="O1374" s="46" t="str">
        <f>IF($I1374="","",_xlfn.LET(_xlpm.x,VLOOKUP($I1374,'2026-01-09_taxon-match'!$A$2:$N$81,7,FALSE),IF(_xlpm.x=0,"",_xlpm.x)))</f>
        <v>Arthropoda</v>
      </c>
      <c r="P1374" s="46" t="str">
        <f>IF($I1374="","",_xlfn.LET(_xlpm.x,VLOOKUP($I1374,'2026-01-09_taxon-match'!$A$2:$N$81,8,FALSE),IF(_xlpm.x=0,"",_xlpm.x)))</f>
        <v>Malacostraca</v>
      </c>
      <c r="Q1374" s="46" t="str">
        <f>IF($I1374="","",_xlfn.LET(_xlpm.x,VLOOKUP($I1374,'2026-01-09_taxon-match'!$A$2:$N$81,9,FALSE),IF(_xlpm.x=0,"",_xlpm.x)))</f>
        <v>Amphipoda</v>
      </c>
      <c r="R1374" s="46" t="str">
        <f>IF($I1374="","",_xlfn.LET(_xlpm.x,VLOOKUP($I1374,'2026-01-09_taxon-match'!$A$2:$N$81,10,FALSE),IF(_xlpm.x=0,"",_xlpm.x)))</f>
        <v/>
      </c>
      <c r="S1374" s="46" t="str">
        <f>IF($I1374="","",_xlfn.LET(_xlpm.x,VLOOKUP($I1374,'2026-01-09_taxon-match'!$A$2:$N$81,11,FALSE),IF(_xlpm.x=0,"",_xlpm.x)))</f>
        <v/>
      </c>
      <c r="T1374" s="46" t="str">
        <f>IF($I1374="","",_xlfn.LET(_xlpm.x,VLOOKUP($I1374,'2026-01-09_taxon-match'!$A$2:$N$81,13,FALSE),IF(_xlpm.x=0,"",_xlpm.x)))</f>
        <v/>
      </c>
      <c r="U1374" s="46" t="s">
        <v>1251</v>
      </c>
      <c r="V1374" s="2" t="s">
        <v>58</v>
      </c>
      <c r="Y1374" s="46" t="str">
        <f>IF(V1374="","",_xlfn.LET(_xlpm.x,VLOOKUP(V1374,'Drop-down_menus'!$D$2:$E$13,2,FALSE),IF(_xlpm.x=0,"",_xlpm.x)))</f>
        <v>https://orcid.org/0000-0002-9708-1761</v>
      </c>
      <c r="Z1374" s="46" t="str">
        <f>IF(W1374="","",_xlfn.LET(_xlpm.x,VLOOKUP(W1374,'Drop-down_menus'!$D$2:$E$13,2,FALSE),IF(_xlpm.x=0,"",_xlpm.x)))</f>
        <v/>
      </c>
      <c r="AA1374" s="46" t="str">
        <f>IF(X1374="","",_xlfn.LET(_xlpm.x,VLOOKUP(X1374,'Drop-down_menus'!$D$2:$E$13,2,FALSE),IF(_xlpm.x=0,"",_xlpm.x)))</f>
        <v/>
      </c>
      <c r="AB1374" s="46" t="s">
        <v>1252</v>
      </c>
      <c r="AC1374" s="46" t="s">
        <v>1255</v>
      </c>
    </row>
    <row r="1375" spans="2:29" ht="15" customHeight="1">
      <c r="B1375" s="46">
        <v>1375</v>
      </c>
      <c r="C1375" s="46" t="s">
        <v>842</v>
      </c>
      <c r="D1375" s="46" t="b">
        <f>COUNTIF(Events!$B$2:$B$171, C1375) &gt; 0</f>
        <v>1</v>
      </c>
      <c r="E1375" s="46" t="s">
        <v>169</v>
      </c>
      <c r="G1375" s="46" t="s">
        <v>183</v>
      </c>
      <c r="I1375" s="46" t="s">
        <v>183</v>
      </c>
      <c r="J1375" s="46" t="str">
        <f>IF(I1375="","",_xlfn.LET(_xlpm.x,VLOOKUP(I1375,'2026-01-09_taxon-match'!$A$2:$N$81,4,FALSE),IF(_xlpm.x=0,"",_xlpm.x)))</f>
        <v>Amphipoda</v>
      </c>
      <c r="L1375" s="46" t="str">
        <f>IF(I1375="","",_xlfn.LET(_xlpm.x,VLOOKUP(I1375,'2026-01-09_taxon-match'!$A$2:$N$81,3,FALSE),IF(_xlpm.x=0,"",_xlpm.x)))</f>
        <v>urn:lsid:marinespecies.org:taxname:1135</v>
      </c>
      <c r="M1375" s="46" t="str">
        <f>IF($I1375="","",_xlfn.LET(_xlpm.x,VLOOKUP($I1375,'2026-01-09_taxon-match'!$A$2:$N$81,5,FALSE),IF(_xlpm.x=0,"",_xlpm.x)))</f>
        <v>Latreille, 1816</v>
      </c>
      <c r="N1375" s="46" t="str">
        <f>IF($I1375="","",_xlfn.LET(_xlpm.x,VLOOKUP($I1375,'2026-01-09_taxon-match'!$A$2:$N$81,6,FALSE),IF(_xlpm.x=0,"",_xlpm.x)))</f>
        <v>Animalia</v>
      </c>
      <c r="O1375" s="46" t="str">
        <f>IF($I1375="","",_xlfn.LET(_xlpm.x,VLOOKUP($I1375,'2026-01-09_taxon-match'!$A$2:$N$81,7,FALSE),IF(_xlpm.x=0,"",_xlpm.x)))</f>
        <v>Arthropoda</v>
      </c>
      <c r="P1375" s="46" t="str">
        <f>IF($I1375="","",_xlfn.LET(_xlpm.x,VLOOKUP($I1375,'2026-01-09_taxon-match'!$A$2:$N$81,8,FALSE),IF(_xlpm.x=0,"",_xlpm.x)))</f>
        <v>Malacostraca</v>
      </c>
      <c r="Q1375" s="46" t="str">
        <f>IF($I1375="","",_xlfn.LET(_xlpm.x,VLOOKUP($I1375,'2026-01-09_taxon-match'!$A$2:$N$81,9,FALSE),IF(_xlpm.x=0,"",_xlpm.x)))</f>
        <v>Amphipoda</v>
      </c>
      <c r="R1375" s="46" t="str">
        <f>IF($I1375="","",_xlfn.LET(_xlpm.x,VLOOKUP($I1375,'2026-01-09_taxon-match'!$A$2:$N$81,10,FALSE),IF(_xlpm.x=0,"",_xlpm.x)))</f>
        <v/>
      </c>
      <c r="S1375" s="46" t="str">
        <f>IF($I1375="","",_xlfn.LET(_xlpm.x,VLOOKUP($I1375,'2026-01-09_taxon-match'!$A$2:$N$81,11,FALSE),IF(_xlpm.x=0,"",_xlpm.x)))</f>
        <v/>
      </c>
      <c r="T1375" s="46" t="str">
        <f>IF($I1375="","",_xlfn.LET(_xlpm.x,VLOOKUP($I1375,'2026-01-09_taxon-match'!$A$2:$N$81,13,FALSE),IF(_xlpm.x=0,"",_xlpm.x)))</f>
        <v/>
      </c>
      <c r="V1375" s="2" t="s">
        <v>58</v>
      </c>
      <c r="Y1375" s="46" t="str">
        <f>IF(V1375="","",_xlfn.LET(_xlpm.x,VLOOKUP(V1375,'Drop-down_menus'!$D$2:$E$13,2,FALSE),IF(_xlpm.x=0,"",_xlpm.x)))</f>
        <v>https://orcid.org/0000-0002-9708-1761</v>
      </c>
      <c r="Z1375" s="46" t="str">
        <f>IF(W1375="","",_xlfn.LET(_xlpm.x,VLOOKUP(W1375,'Drop-down_menus'!$D$2:$E$13,2,FALSE),IF(_xlpm.x=0,"",_xlpm.x)))</f>
        <v/>
      </c>
      <c r="AA1375" s="46" t="str">
        <f>IF(X1375="","",_xlfn.LET(_xlpm.x,VLOOKUP(X1375,'Drop-down_menus'!$D$2:$E$13,2,FALSE),IF(_xlpm.x=0,"",_xlpm.x)))</f>
        <v/>
      </c>
      <c r="AB1375" s="46" t="s">
        <v>517</v>
      </c>
      <c r="AC1375" s="46" t="s">
        <v>515</v>
      </c>
    </row>
    <row r="1376" spans="2:29" ht="15" customHeight="1">
      <c r="B1376" s="46">
        <v>1376</v>
      </c>
      <c r="C1376" s="46" t="s">
        <v>1286</v>
      </c>
      <c r="D1376" s="46" t="b">
        <f>COUNTIF(Events!$B$2:$B$171, C1376) &gt; 0</f>
        <v>0</v>
      </c>
      <c r="G1376" s="46" t="s">
        <v>511</v>
      </c>
      <c r="J1376" s="46" t="str">
        <f>IF(I1376="","",_xlfn.LET(_xlpm.x,VLOOKUP(I1376,'2026-01-09_taxon-match'!$A$2:$N$81,4,FALSE),IF(_xlpm.x=0,"",_xlpm.x)))</f>
        <v/>
      </c>
      <c r="L1376" s="46" t="str">
        <f>IF(I1376="","",_xlfn.LET(_xlpm.x,VLOOKUP(I1376,'2026-01-09_taxon-match'!$A$2:$N$81,3,FALSE),IF(_xlpm.x=0,"",_xlpm.x)))</f>
        <v/>
      </c>
      <c r="M1376" s="46" t="str">
        <f>IF($I1376="","",_xlfn.LET(_xlpm.x,VLOOKUP($I1376,'2026-01-09_taxon-match'!$A$2:$N$81,5,FALSE),IF(_xlpm.x=0,"",_xlpm.x)))</f>
        <v/>
      </c>
      <c r="N1376" s="46" t="str">
        <f>IF($I1376="","",_xlfn.LET(_xlpm.x,VLOOKUP($I1376,'2026-01-09_taxon-match'!$A$2:$N$81,6,FALSE),IF(_xlpm.x=0,"",_xlpm.x)))</f>
        <v/>
      </c>
      <c r="O1376" s="46" t="str">
        <f>IF($I1376="","",_xlfn.LET(_xlpm.x,VLOOKUP($I1376,'2026-01-09_taxon-match'!$A$2:$N$81,7,FALSE),IF(_xlpm.x=0,"",_xlpm.x)))</f>
        <v/>
      </c>
      <c r="P1376" s="46" t="str">
        <f>IF($I1376="","",_xlfn.LET(_xlpm.x,VLOOKUP($I1376,'2026-01-09_taxon-match'!$A$2:$N$81,8,FALSE),IF(_xlpm.x=0,"",_xlpm.x)))</f>
        <v/>
      </c>
      <c r="Q1376" s="46" t="str">
        <f>IF($I1376="","",_xlfn.LET(_xlpm.x,VLOOKUP($I1376,'2026-01-09_taxon-match'!$A$2:$N$81,9,FALSE),IF(_xlpm.x=0,"",_xlpm.x)))</f>
        <v/>
      </c>
      <c r="R1376" s="46" t="str">
        <f>IF($I1376="","",_xlfn.LET(_xlpm.x,VLOOKUP($I1376,'2026-01-09_taxon-match'!$A$2:$N$81,10,FALSE),IF(_xlpm.x=0,"",_xlpm.x)))</f>
        <v/>
      </c>
      <c r="S1376" s="46" t="str">
        <f>IF($I1376="","",_xlfn.LET(_xlpm.x,VLOOKUP($I1376,'2026-01-09_taxon-match'!$A$2:$N$81,11,FALSE),IF(_xlpm.x=0,"",_xlpm.x)))</f>
        <v/>
      </c>
      <c r="T1376" s="46" t="str">
        <f>IF($I1376="","",_xlfn.LET(_xlpm.x,VLOOKUP($I1376,'2026-01-09_taxon-match'!$A$2:$N$81,13,FALSE),IF(_xlpm.x=0,"",_xlpm.x)))</f>
        <v/>
      </c>
      <c r="U1376" s="46">
        <v>1</v>
      </c>
      <c r="V1376" t="s">
        <v>43</v>
      </c>
      <c r="Y1376" s="46" t="str">
        <f>IF(V1376="","",_xlfn.LET(_xlpm.x,VLOOKUP(V1376,'Drop-down_menus'!$D$2:$E$13,2,FALSE),IF(_xlpm.x=0,"",_xlpm.x)))</f>
        <v>https://orcid.org/0000-0002-0981-7442</v>
      </c>
      <c r="Z1376" s="46" t="str">
        <f>IF(W1376="","",_xlfn.LET(_xlpm.x,VLOOKUP(W1376,'Drop-down_menus'!$D$2:$E$13,2,FALSE),IF(_xlpm.x=0,"",_xlpm.x)))</f>
        <v/>
      </c>
      <c r="AA1376" s="46" t="str">
        <f>IF(X1376="","",_xlfn.LET(_xlpm.x,VLOOKUP(X1376,'Drop-down_menus'!$D$2:$E$13,2,FALSE),IF(_xlpm.x=0,"",_xlpm.x)))</f>
        <v/>
      </c>
      <c r="AB1376" s="46" t="s">
        <v>1252</v>
      </c>
      <c r="AC1376" s="46" t="s">
        <v>1255</v>
      </c>
    </row>
    <row r="1377" spans="1:35" ht="15" customHeight="1">
      <c r="B1377" s="46">
        <v>1376</v>
      </c>
      <c r="C1377" s="46" t="s">
        <v>842</v>
      </c>
      <c r="D1377" s="46" t="b">
        <f>COUNTIF(Events!$B$2:$B$171, C1377) &gt; 0</f>
        <v>1</v>
      </c>
      <c r="E1377" s="46" t="s">
        <v>196</v>
      </c>
      <c r="J1377" s="46" t="str">
        <f>IF(I1377="","",_xlfn.LET(_xlpm.x,VLOOKUP(I1377,'2026-01-09_taxon-match'!$A$2:$N$81,4,FALSE),IF(_xlpm.x=0,"",_xlpm.x)))</f>
        <v/>
      </c>
      <c r="L1377" s="46" t="str">
        <f>IF(I1377="","",_xlfn.LET(_xlpm.x,VLOOKUP(I1377,'2026-01-09_taxon-match'!$A$2:$N$81,3,FALSE),IF(_xlpm.x=0,"",_xlpm.x)))</f>
        <v/>
      </c>
      <c r="M1377" s="46" t="str">
        <f>IF($I1377="","",_xlfn.LET(_xlpm.x,VLOOKUP($I1377,'2026-01-09_taxon-match'!$A$2:$N$81,5,FALSE),IF(_xlpm.x=0,"",_xlpm.x)))</f>
        <v/>
      </c>
      <c r="N1377" s="46" t="str">
        <f>IF($I1377="","",_xlfn.LET(_xlpm.x,VLOOKUP($I1377,'2026-01-09_taxon-match'!$A$2:$N$81,6,FALSE),IF(_xlpm.x=0,"",_xlpm.x)))</f>
        <v/>
      </c>
      <c r="O1377" s="46" t="str">
        <f>IF($I1377="","",_xlfn.LET(_xlpm.x,VLOOKUP($I1377,'2026-01-09_taxon-match'!$A$2:$N$81,7,FALSE),IF(_xlpm.x=0,"",_xlpm.x)))</f>
        <v/>
      </c>
      <c r="P1377" s="46" t="str">
        <f>IF($I1377="","",_xlfn.LET(_xlpm.x,VLOOKUP($I1377,'2026-01-09_taxon-match'!$A$2:$N$81,8,FALSE),IF(_xlpm.x=0,"",_xlpm.x)))</f>
        <v/>
      </c>
      <c r="Q1377" s="46" t="str">
        <f>IF($I1377="","",_xlfn.LET(_xlpm.x,VLOOKUP($I1377,'2026-01-09_taxon-match'!$A$2:$N$81,9,FALSE),IF(_xlpm.x=0,"",_xlpm.x)))</f>
        <v/>
      </c>
      <c r="R1377" s="46" t="str">
        <f>IF($I1377="","",_xlfn.LET(_xlpm.x,VLOOKUP($I1377,'2026-01-09_taxon-match'!$A$2:$N$81,10,FALSE),IF(_xlpm.x=0,"",_xlpm.x)))</f>
        <v/>
      </c>
      <c r="S1377" s="46" t="str">
        <f>IF($I1377="","",_xlfn.LET(_xlpm.x,VLOOKUP($I1377,'2026-01-09_taxon-match'!$A$2:$N$81,11,FALSE),IF(_xlpm.x=0,"",_xlpm.x)))</f>
        <v/>
      </c>
      <c r="T1377" s="46" t="str">
        <f>IF($I1377="","",_xlfn.LET(_xlpm.x,VLOOKUP($I1377,'2026-01-09_taxon-match'!$A$2:$N$81,13,FALSE),IF(_xlpm.x=0,"",_xlpm.x)))</f>
        <v/>
      </c>
      <c r="V1377" s="2" t="s">
        <v>58</v>
      </c>
      <c r="Y1377" s="46" t="str">
        <f>IF(V1377="","",_xlfn.LET(_xlpm.x,VLOOKUP(V1377,'Drop-down_menus'!$D$2:$E$13,2,FALSE),IF(_xlpm.x=0,"",_xlpm.x)))</f>
        <v>https://orcid.org/0000-0002-9708-1761</v>
      </c>
      <c r="Z1377" s="46" t="str">
        <f>IF(W1377="","",_xlfn.LET(_xlpm.x,VLOOKUP(W1377,'Drop-down_menus'!$D$2:$E$13,2,FALSE),IF(_xlpm.x=0,"",_xlpm.x)))</f>
        <v/>
      </c>
      <c r="AA1377" s="46" t="str">
        <f>IF(X1377="","",_xlfn.LET(_xlpm.x,VLOOKUP(X1377,'Drop-down_menus'!$D$2:$E$13,2,FALSE),IF(_xlpm.x=0,"",_xlpm.x)))</f>
        <v/>
      </c>
      <c r="AB1377" s="46" t="s">
        <v>517</v>
      </c>
      <c r="AC1377" s="46" t="s">
        <v>515</v>
      </c>
    </row>
    <row r="1378" spans="1:35" ht="15" customHeight="1">
      <c r="B1378" s="46">
        <v>1377</v>
      </c>
      <c r="C1378" s="46" t="s">
        <v>1287</v>
      </c>
      <c r="D1378" s="46" t="b">
        <f>COUNTIF(Events!$B$2:$B$171, C1378) &gt; 0</f>
        <v>0</v>
      </c>
      <c r="G1378" s="46" t="s">
        <v>1205</v>
      </c>
      <c r="I1378" s="46" t="s">
        <v>183</v>
      </c>
      <c r="J1378" s="46" t="str">
        <f>IF(I1378="","",_xlfn.LET(_xlpm.x,VLOOKUP(I1378,'2026-01-09_taxon-match'!$A$2:$N$81,4,FALSE),IF(_xlpm.x=0,"",_xlpm.x)))</f>
        <v>Amphipoda</v>
      </c>
      <c r="K1378" s="46" t="s">
        <v>1318</v>
      </c>
      <c r="L1378" s="46" t="str">
        <f>IF(I1378="","",_xlfn.LET(_xlpm.x,VLOOKUP(I1378,'2026-01-09_taxon-match'!$A$2:$N$81,3,FALSE),IF(_xlpm.x=0,"",_xlpm.x)))</f>
        <v>urn:lsid:marinespecies.org:taxname:1135</v>
      </c>
      <c r="M1378" s="46" t="str">
        <f>IF($I1378="","",_xlfn.LET(_xlpm.x,VLOOKUP($I1378,'2026-01-09_taxon-match'!$A$2:$N$81,5,FALSE),IF(_xlpm.x=0,"",_xlpm.x)))</f>
        <v>Latreille, 1816</v>
      </c>
      <c r="N1378" s="46" t="str">
        <f>IF($I1378="","",_xlfn.LET(_xlpm.x,VLOOKUP($I1378,'2026-01-09_taxon-match'!$A$2:$N$81,6,FALSE),IF(_xlpm.x=0,"",_xlpm.x)))</f>
        <v>Animalia</v>
      </c>
      <c r="O1378" s="46" t="str">
        <f>IF($I1378="","",_xlfn.LET(_xlpm.x,VLOOKUP($I1378,'2026-01-09_taxon-match'!$A$2:$N$81,7,FALSE),IF(_xlpm.x=0,"",_xlpm.x)))</f>
        <v>Arthropoda</v>
      </c>
      <c r="P1378" s="46" t="str">
        <f>IF($I1378="","",_xlfn.LET(_xlpm.x,VLOOKUP($I1378,'2026-01-09_taxon-match'!$A$2:$N$81,8,FALSE),IF(_xlpm.x=0,"",_xlpm.x)))</f>
        <v>Malacostraca</v>
      </c>
      <c r="Q1378" s="46" t="str">
        <f>IF($I1378="","",_xlfn.LET(_xlpm.x,VLOOKUP($I1378,'2026-01-09_taxon-match'!$A$2:$N$81,9,FALSE),IF(_xlpm.x=0,"",_xlpm.x)))</f>
        <v>Amphipoda</v>
      </c>
      <c r="R1378" s="46" t="str">
        <f>IF($I1378="","",_xlfn.LET(_xlpm.x,VLOOKUP($I1378,'2026-01-09_taxon-match'!$A$2:$N$81,10,FALSE),IF(_xlpm.x=0,"",_xlpm.x)))</f>
        <v/>
      </c>
      <c r="S1378" s="46" t="str">
        <f>IF($I1378="","",_xlfn.LET(_xlpm.x,VLOOKUP($I1378,'2026-01-09_taxon-match'!$A$2:$N$81,11,FALSE),IF(_xlpm.x=0,"",_xlpm.x)))</f>
        <v/>
      </c>
      <c r="T1378" s="46" t="str">
        <f>IF($I1378="","",_xlfn.LET(_xlpm.x,VLOOKUP($I1378,'2026-01-09_taxon-match'!$A$2:$N$81,13,FALSE),IF(_xlpm.x=0,"",_xlpm.x)))</f>
        <v/>
      </c>
      <c r="U1378" s="46" t="s">
        <v>1251</v>
      </c>
      <c r="V1378" s="2" t="s">
        <v>58</v>
      </c>
      <c r="Y1378" s="46" t="str">
        <f>IF(V1378="","",_xlfn.LET(_xlpm.x,VLOOKUP(V1378,'Drop-down_menus'!$D$2:$E$13,2,FALSE),IF(_xlpm.x=0,"",_xlpm.x)))</f>
        <v>https://orcid.org/0000-0002-9708-1761</v>
      </c>
      <c r="Z1378" s="46" t="str">
        <f>IF(W1378="","",_xlfn.LET(_xlpm.x,VLOOKUP(W1378,'Drop-down_menus'!$D$2:$E$13,2,FALSE),IF(_xlpm.x=0,"",_xlpm.x)))</f>
        <v/>
      </c>
      <c r="AA1378" s="46" t="str">
        <f>IF(X1378="","",_xlfn.LET(_xlpm.x,VLOOKUP(X1378,'Drop-down_menus'!$D$2:$E$13,2,FALSE),IF(_xlpm.x=0,"",_xlpm.x)))</f>
        <v/>
      </c>
      <c r="AB1378" s="46" t="s">
        <v>1252</v>
      </c>
      <c r="AC1378" s="46" t="s">
        <v>1255</v>
      </c>
    </row>
    <row r="1379" spans="1:35" ht="15" customHeight="1">
      <c r="B1379" s="46">
        <v>1377</v>
      </c>
      <c r="C1379" s="46" t="s">
        <v>842</v>
      </c>
      <c r="D1379" s="46" t="b">
        <f>COUNTIF(Events!$B$2:$B$171, C1379) &gt; 0</f>
        <v>1</v>
      </c>
      <c r="E1379" s="46" t="s">
        <v>169</v>
      </c>
      <c r="G1379" s="46" t="s">
        <v>183</v>
      </c>
      <c r="I1379" s="46" t="s">
        <v>183</v>
      </c>
      <c r="J1379" s="46" t="str">
        <f>IF(I1379="","",_xlfn.LET(_xlpm.x,VLOOKUP(I1379,'2026-01-09_taxon-match'!$A$2:$N$81,4,FALSE),IF(_xlpm.x=0,"",_xlpm.x)))</f>
        <v>Amphipoda</v>
      </c>
      <c r="L1379" s="46" t="str">
        <f>IF(I1379="","",_xlfn.LET(_xlpm.x,VLOOKUP(I1379,'2026-01-09_taxon-match'!$A$2:$N$81,3,FALSE),IF(_xlpm.x=0,"",_xlpm.x)))</f>
        <v>urn:lsid:marinespecies.org:taxname:1135</v>
      </c>
      <c r="M1379" s="46" t="str">
        <f>IF($I1379="","",_xlfn.LET(_xlpm.x,VLOOKUP($I1379,'2026-01-09_taxon-match'!$A$2:$N$81,5,FALSE),IF(_xlpm.x=0,"",_xlpm.x)))</f>
        <v>Latreille, 1816</v>
      </c>
      <c r="N1379" s="46" t="str">
        <f>IF($I1379="","",_xlfn.LET(_xlpm.x,VLOOKUP($I1379,'2026-01-09_taxon-match'!$A$2:$N$81,6,FALSE),IF(_xlpm.x=0,"",_xlpm.x)))</f>
        <v>Animalia</v>
      </c>
      <c r="O1379" s="46" t="str">
        <f>IF($I1379="","",_xlfn.LET(_xlpm.x,VLOOKUP($I1379,'2026-01-09_taxon-match'!$A$2:$N$81,7,FALSE),IF(_xlpm.x=0,"",_xlpm.x)))</f>
        <v>Arthropoda</v>
      </c>
      <c r="P1379" s="46" t="str">
        <f>IF($I1379="","",_xlfn.LET(_xlpm.x,VLOOKUP($I1379,'2026-01-09_taxon-match'!$A$2:$N$81,8,FALSE),IF(_xlpm.x=0,"",_xlpm.x)))</f>
        <v>Malacostraca</v>
      </c>
      <c r="Q1379" s="46" t="str">
        <f>IF($I1379="","",_xlfn.LET(_xlpm.x,VLOOKUP($I1379,'2026-01-09_taxon-match'!$A$2:$N$81,9,FALSE),IF(_xlpm.x=0,"",_xlpm.x)))</f>
        <v>Amphipoda</v>
      </c>
      <c r="R1379" s="46" t="str">
        <f>IF($I1379="","",_xlfn.LET(_xlpm.x,VLOOKUP($I1379,'2026-01-09_taxon-match'!$A$2:$N$81,10,FALSE),IF(_xlpm.x=0,"",_xlpm.x)))</f>
        <v/>
      </c>
      <c r="S1379" s="46" t="str">
        <f>IF($I1379="","",_xlfn.LET(_xlpm.x,VLOOKUP($I1379,'2026-01-09_taxon-match'!$A$2:$N$81,11,FALSE),IF(_xlpm.x=0,"",_xlpm.x)))</f>
        <v/>
      </c>
      <c r="T1379" s="46" t="str">
        <f>IF($I1379="","",_xlfn.LET(_xlpm.x,VLOOKUP($I1379,'2026-01-09_taxon-match'!$A$2:$N$81,13,FALSE),IF(_xlpm.x=0,"",_xlpm.x)))</f>
        <v/>
      </c>
      <c r="V1379" s="2" t="s">
        <v>58</v>
      </c>
      <c r="Y1379" s="46" t="str">
        <f>IF(V1379="","",_xlfn.LET(_xlpm.x,VLOOKUP(V1379,'Drop-down_menus'!$D$2:$E$13,2,FALSE),IF(_xlpm.x=0,"",_xlpm.x)))</f>
        <v>https://orcid.org/0000-0002-9708-1761</v>
      </c>
      <c r="Z1379" s="46" t="str">
        <f>IF(W1379="","",_xlfn.LET(_xlpm.x,VLOOKUP(W1379,'Drop-down_menus'!$D$2:$E$13,2,FALSE),IF(_xlpm.x=0,"",_xlpm.x)))</f>
        <v/>
      </c>
      <c r="AA1379" s="46" t="str">
        <f>IF(X1379="","",_xlfn.LET(_xlpm.x,VLOOKUP(X1379,'Drop-down_menus'!$D$2:$E$13,2,FALSE),IF(_xlpm.x=0,"",_xlpm.x)))</f>
        <v/>
      </c>
      <c r="AB1379" s="46" t="s">
        <v>517</v>
      </c>
      <c r="AC1379" s="46" t="s">
        <v>515</v>
      </c>
    </row>
    <row r="1380" spans="1:35" ht="15" customHeight="1">
      <c r="B1380" s="46">
        <v>1378</v>
      </c>
      <c r="C1380" s="46" t="s">
        <v>1288</v>
      </c>
      <c r="D1380" s="46" t="b">
        <f>COUNTIF(Events!$B$2:$B$171, C1380) &gt; 0</f>
        <v>0</v>
      </c>
      <c r="G1380" s="46" t="s">
        <v>1219</v>
      </c>
      <c r="I1380" s="2" t="s">
        <v>305</v>
      </c>
      <c r="J1380" s="46" t="str">
        <f>IF(I1380="","",_xlfn.LET(_xlpm.x,VLOOKUP(I1380,'2026-01-09_taxon-match'!$A$2:$N$81,4,FALSE),IF(_xlpm.x=0,"",_xlpm.x)))</f>
        <v>Serolidae</v>
      </c>
      <c r="K1380" s="46" t="s">
        <v>1318</v>
      </c>
      <c r="L1380" s="46" t="str">
        <f>IF(I1380="","",_xlfn.LET(_xlpm.x,VLOOKUP(I1380,'2026-01-09_taxon-match'!$A$2:$N$81,3,FALSE),IF(_xlpm.x=0,"",_xlpm.x)))</f>
        <v>urn:lsid:marinespecies.org:taxname:118276</v>
      </c>
      <c r="M1380" s="46" t="str">
        <f>IF($I1380="","",_xlfn.LET(_xlpm.x,VLOOKUP($I1380,'2026-01-09_taxon-match'!$A$2:$N$81,5,FALSE),IF(_xlpm.x=0,"",_xlpm.x)))</f>
        <v>Dana, 1852</v>
      </c>
      <c r="N1380" s="46" t="str">
        <f>IF($I1380="","",_xlfn.LET(_xlpm.x,VLOOKUP($I1380,'2026-01-09_taxon-match'!$A$2:$N$81,6,FALSE),IF(_xlpm.x=0,"",_xlpm.x)))</f>
        <v>Animalia</v>
      </c>
      <c r="O1380" s="46" t="str">
        <f>IF($I1380="","",_xlfn.LET(_xlpm.x,VLOOKUP($I1380,'2026-01-09_taxon-match'!$A$2:$N$81,7,FALSE),IF(_xlpm.x=0,"",_xlpm.x)))</f>
        <v>Arthropoda</v>
      </c>
      <c r="P1380" s="46" t="str">
        <f>IF($I1380="","",_xlfn.LET(_xlpm.x,VLOOKUP($I1380,'2026-01-09_taxon-match'!$A$2:$N$81,8,FALSE),IF(_xlpm.x=0,"",_xlpm.x)))</f>
        <v>Malacostraca</v>
      </c>
      <c r="Q1380" s="46" t="str">
        <f>IF($I1380="","",_xlfn.LET(_xlpm.x,VLOOKUP($I1380,'2026-01-09_taxon-match'!$A$2:$N$81,9,FALSE),IF(_xlpm.x=0,"",_xlpm.x)))</f>
        <v>Isopoda</v>
      </c>
      <c r="R1380" s="46" t="str">
        <f>IF($I1380="","",_xlfn.LET(_xlpm.x,VLOOKUP($I1380,'2026-01-09_taxon-match'!$A$2:$N$81,10,FALSE),IF(_xlpm.x=0,"",_xlpm.x)))</f>
        <v>Serolidae</v>
      </c>
      <c r="S1380" s="46" t="str">
        <f>IF($I1380="","",_xlfn.LET(_xlpm.x,VLOOKUP($I1380,'2026-01-09_taxon-match'!$A$2:$N$81,11,FALSE),IF(_xlpm.x=0,"",_xlpm.x)))</f>
        <v/>
      </c>
      <c r="T1380" s="46" t="str">
        <f>IF($I1380="","",_xlfn.LET(_xlpm.x,VLOOKUP($I1380,'2026-01-09_taxon-match'!$A$2:$N$81,13,FALSE),IF(_xlpm.x=0,"",_xlpm.x)))</f>
        <v/>
      </c>
      <c r="U1380" s="46">
        <v>1</v>
      </c>
      <c r="V1380" t="s">
        <v>43</v>
      </c>
      <c r="Y1380" s="46" t="str">
        <f>IF(V1380="","",_xlfn.LET(_xlpm.x,VLOOKUP(V1380,'Drop-down_menus'!$D$2:$E$13,2,FALSE),IF(_xlpm.x=0,"",_xlpm.x)))</f>
        <v>https://orcid.org/0000-0002-0981-7442</v>
      </c>
      <c r="Z1380" s="46" t="str">
        <f>IF(W1380="","",_xlfn.LET(_xlpm.x,VLOOKUP(W1380,'Drop-down_menus'!$D$2:$E$13,2,FALSE),IF(_xlpm.x=0,"",_xlpm.x)))</f>
        <v/>
      </c>
      <c r="AA1380" s="46" t="str">
        <f>IF(X1380="","",_xlfn.LET(_xlpm.x,VLOOKUP(X1380,'Drop-down_menus'!$D$2:$E$13,2,FALSE),IF(_xlpm.x=0,"",_xlpm.x)))</f>
        <v/>
      </c>
      <c r="AB1380" s="46" t="s">
        <v>1252</v>
      </c>
      <c r="AC1380" s="46" t="s">
        <v>1255</v>
      </c>
    </row>
    <row r="1381" spans="1:35" ht="15" customHeight="1">
      <c r="B1381" s="46">
        <v>1378</v>
      </c>
      <c r="C1381" s="46" t="s">
        <v>842</v>
      </c>
      <c r="D1381" s="46" t="b">
        <f>COUNTIF(Events!$B$2:$B$171, C1381) &gt; 0</f>
        <v>1</v>
      </c>
      <c r="E1381" s="46" t="s">
        <v>169</v>
      </c>
      <c r="G1381" s="46" t="s">
        <v>841</v>
      </c>
      <c r="I1381" s="2" t="s">
        <v>305</v>
      </c>
      <c r="J1381" s="46" t="str">
        <f>IF(I1381="","",_xlfn.LET(_xlpm.x,VLOOKUP(I1381,'2026-01-09_taxon-match'!$A$2:$N$81,4,FALSE),IF(_xlpm.x=0,"",_xlpm.x)))</f>
        <v>Serolidae</v>
      </c>
      <c r="L1381" s="46" t="str">
        <f>IF(I1381="","",_xlfn.LET(_xlpm.x,VLOOKUP(I1381,'2026-01-09_taxon-match'!$A$2:$N$81,3,FALSE),IF(_xlpm.x=0,"",_xlpm.x)))</f>
        <v>urn:lsid:marinespecies.org:taxname:118276</v>
      </c>
      <c r="M1381" s="46" t="str">
        <f>IF($I1381="","",_xlfn.LET(_xlpm.x,VLOOKUP($I1381,'2026-01-09_taxon-match'!$A$2:$N$81,5,FALSE),IF(_xlpm.x=0,"",_xlpm.x)))</f>
        <v>Dana, 1852</v>
      </c>
      <c r="N1381" s="46" t="str">
        <f>IF($I1381="","",_xlfn.LET(_xlpm.x,VLOOKUP($I1381,'2026-01-09_taxon-match'!$A$2:$N$81,6,FALSE),IF(_xlpm.x=0,"",_xlpm.x)))</f>
        <v>Animalia</v>
      </c>
      <c r="O1381" s="46" t="str">
        <f>IF($I1381="","",_xlfn.LET(_xlpm.x,VLOOKUP($I1381,'2026-01-09_taxon-match'!$A$2:$N$81,7,FALSE),IF(_xlpm.x=0,"",_xlpm.x)))</f>
        <v>Arthropoda</v>
      </c>
      <c r="P1381" s="46" t="str">
        <f>IF($I1381="","",_xlfn.LET(_xlpm.x,VLOOKUP($I1381,'2026-01-09_taxon-match'!$A$2:$N$81,8,FALSE),IF(_xlpm.x=0,"",_xlpm.x)))</f>
        <v>Malacostraca</v>
      </c>
      <c r="Q1381" s="46" t="str">
        <f>IF($I1381="","",_xlfn.LET(_xlpm.x,VLOOKUP($I1381,'2026-01-09_taxon-match'!$A$2:$N$81,9,FALSE),IF(_xlpm.x=0,"",_xlpm.x)))</f>
        <v>Isopoda</v>
      </c>
      <c r="R1381" s="46" t="str">
        <f>IF($I1381="","",_xlfn.LET(_xlpm.x,VLOOKUP($I1381,'2026-01-09_taxon-match'!$A$2:$N$81,10,FALSE),IF(_xlpm.x=0,"",_xlpm.x)))</f>
        <v>Serolidae</v>
      </c>
      <c r="S1381" s="46" t="str">
        <f>IF($I1381="","",_xlfn.LET(_xlpm.x,VLOOKUP($I1381,'2026-01-09_taxon-match'!$A$2:$N$81,11,FALSE),IF(_xlpm.x=0,"",_xlpm.x)))</f>
        <v/>
      </c>
      <c r="T1381" s="46" t="str">
        <f>IF($I1381="","",_xlfn.LET(_xlpm.x,VLOOKUP($I1381,'2026-01-09_taxon-match'!$A$2:$N$81,13,FALSE),IF(_xlpm.x=0,"",_xlpm.x)))</f>
        <v/>
      </c>
      <c r="V1381" s="2" t="s">
        <v>58</v>
      </c>
      <c r="Y1381" s="46" t="str">
        <f>IF(V1381="","",_xlfn.LET(_xlpm.x,VLOOKUP(V1381,'Drop-down_menus'!$D$2:$E$13,2,FALSE),IF(_xlpm.x=0,"",_xlpm.x)))</f>
        <v>https://orcid.org/0000-0002-9708-1761</v>
      </c>
      <c r="Z1381" s="46" t="str">
        <f>IF(W1381="","",_xlfn.LET(_xlpm.x,VLOOKUP(W1381,'Drop-down_menus'!$D$2:$E$13,2,FALSE),IF(_xlpm.x=0,"",_xlpm.x)))</f>
        <v/>
      </c>
      <c r="AA1381" s="46" t="str">
        <f>IF(X1381="","",_xlfn.LET(_xlpm.x,VLOOKUP(X1381,'Drop-down_menus'!$D$2:$E$13,2,FALSE),IF(_xlpm.x=0,"",_xlpm.x)))</f>
        <v/>
      </c>
      <c r="AB1381" s="46" t="s">
        <v>517</v>
      </c>
      <c r="AC1381" s="46" t="s">
        <v>515</v>
      </c>
    </row>
    <row r="1382" spans="1:35" ht="15" customHeight="1">
      <c r="B1382" s="46">
        <v>1379</v>
      </c>
      <c r="C1382" s="46" t="s">
        <v>1289</v>
      </c>
      <c r="D1382" s="46" t="b">
        <f>COUNTIF(Events!$B$2:$B$171, C1382) &gt; 0</f>
        <v>0</v>
      </c>
      <c r="G1382" s="46" t="s">
        <v>511</v>
      </c>
      <c r="J1382" s="46" t="str">
        <f>IF(I1382="","",_xlfn.LET(_xlpm.x,VLOOKUP(I1382,'2026-01-09_taxon-match'!$A$2:$N$81,4,FALSE),IF(_xlpm.x=0,"",_xlpm.x)))</f>
        <v/>
      </c>
      <c r="L1382" s="46" t="str">
        <f>IF(I1382="","",_xlfn.LET(_xlpm.x,VLOOKUP(I1382,'2026-01-09_taxon-match'!$A$2:$N$81,3,FALSE),IF(_xlpm.x=0,"",_xlpm.x)))</f>
        <v/>
      </c>
      <c r="M1382" s="46" t="str">
        <f>IF($I1382="","",_xlfn.LET(_xlpm.x,VLOOKUP($I1382,'2026-01-09_taxon-match'!$A$2:$N$81,5,FALSE),IF(_xlpm.x=0,"",_xlpm.x)))</f>
        <v/>
      </c>
      <c r="N1382" s="46" t="str">
        <f>IF($I1382="","",_xlfn.LET(_xlpm.x,VLOOKUP($I1382,'2026-01-09_taxon-match'!$A$2:$N$81,6,FALSE),IF(_xlpm.x=0,"",_xlpm.x)))</f>
        <v/>
      </c>
      <c r="O1382" s="46" t="str">
        <f>IF($I1382="","",_xlfn.LET(_xlpm.x,VLOOKUP($I1382,'2026-01-09_taxon-match'!$A$2:$N$81,7,FALSE),IF(_xlpm.x=0,"",_xlpm.x)))</f>
        <v/>
      </c>
      <c r="P1382" s="46" t="str">
        <f>IF($I1382="","",_xlfn.LET(_xlpm.x,VLOOKUP($I1382,'2026-01-09_taxon-match'!$A$2:$N$81,8,FALSE),IF(_xlpm.x=0,"",_xlpm.x)))</f>
        <v/>
      </c>
      <c r="Q1382" s="46" t="str">
        <f>IF($I1382="","",_xlfn.LET(_xlpm.x,VLOOKUP($I1382,'2026-01-09_taxon-match'!$A$2:$N$81,9,FALSE),IF(_xlpm.x=0,"",_xlpm.x)))</f>
        <v/>
      </c>
      <c r="R1382" s="46" t="str">
        <f>IF($I1382="","",_xlfn.LET(_xlpm.x,VLOOKUP($I1382,'2026-01-09_taxon-match'!$A$2:$N$81,10,FALSE),IF(_xlpm.x=0,"",_xlpm.x)))</f>
        <v/>
      </c>
      <c r="S1382" s="46" t="str">
        <f>IF($I1382="","",_xlfn.LET(_xlpm.x,VLOOKUP($I1382,'2026-01-09_taxon-match'!$A$2:$N$81,11,FALSE),IF(_xlpm.x=0,"",_xlpm.x)))</f>
        <v/>
      </c>
      <c r="T1382" s="46" t="str">
        <f>IF($I1382="","",_xlfn.LET(_xlpm.x,VLOOKUP($I1382,'2026-01-09_taxon-match'!$A$2:$N$81,13,FALSE),IF(_xlpm.x=0,"",_xlpm.x)))</f>
        <v/>
      </c>
      <c r="U1382" s="46">
        <v>1</v>
      </c>
      <c r="V1382" t="s">
        <v>43</v>
      </c>
      <c r="Y1382" s="46" t="str">
        <f>IF(V1382="","",_xlfn.LET(_xlpm.x,VLOOKUP(V1382,'Drop-down_menus'!$D$2:$E$13,2,FALSE),IF(_xlpm.x=0,"",_xlpm.x)))</f>
        <v>https://orcid.org/0000-0002-0981-7442</v>
      </c>
      <c r="Z1382" s="46" t="str">
        <f>IF(W1382="","",_xlfn.LET(_xlpm.x,VLOOKUP(W1382,'Drop-down_menus'!$D$2:$E$13,2,FALSE),IF(_xlpm.x=0,"",_xlpm.x)))</f>
        <v/>
      </c>
      <c r="AA1382" s="46" t="str">
        <f>IF(X1382="","",_xlfn.LET(_xlpm.x,VLOOKUP(X1382,'Drop-down_menus'!$D$2:$E$13,2,FALSE),IF(_xlpm.x=0,"",_xlpm.x)))</f>
        <v/>
      </c>
      <c r="AB1382" s="46" t="s">
        <v>1252</v>
      </c>
      <c r="AC1382" s="46" t="s">
        <v>1255</v>
      </c>
    </row>
    <row r="1383" spans="1:35" ht="15" customHeight="1">
      <c r="B1383" s="46">
        <v>1379</v>
      </c>
      <c r="C1383" s="46" t="s">
        <v>842</v>
      </c>
      <c r="D1383" s="46" t="b">
        <f>COUNTIF(Events!$B$2:$B$171, C1383) &gt; 0</f>
        <v>1</v>
      </c>
      <c r="E1383" s="46" t="s">
        <v>196</v>
      </c>
      <c r="J1383" s="46" t="str">
        <f>IF(I1383="","",_xlfn.LET(_xlpm.x,VLOOKUP(I1383,'2026-01-09_taxon-match'!$A$2:$N$81,4,FALSE),IF(_xlpm.x=0,"",_xlpm.x)))</f>
        <v/>
      </c>
      <c r="L1383" s="46" t="str">
        <f>IF(I1383="","",_xlfn.LET(_xlpm.x,VLOOKUP(I1383,'2026-01-09_taxon-match'!$A$2:$N$81,3,FALSE),IF(_xlpm.x=0,"",_xlpm.x)))</f>
        <v/>
      </c>
      <c r="M1383" s="46" t="str">
        <f>IF($I1383="","",_xlfn.LET(_xlpm.x,VLOOKUP($I1383,'2026-01-09_taxon-match'!$A$2:$N$81,5,FALSE),IF(_xlpm.x=0,"",_xlpm.x)))</f>
        <v/>
      </c>
      <c r="N1383" s="46" t="str">
        <f>IF($I1383="","",_xlfn.LET(_xlpm.x,VLOOKUP($I1383,'2026-01-09_taxon-match'!$A$2:$N$81,6,FALSE),IF(_xlpm.x=0,"",_xlpm.x)))</f>
        <v/>
      </c>
      <c r="O1383" s="46" t="str">
        <f>IF($I1383="","",_xlfn.LET(_xlpm.x,VLOOKUP($I1383,'2026-01-09_taxon-match'!$A$2:$N$81,7,FALSE),IF(_xlpm.x=0,"",_xlpm.x)))</f>
        <v/>
      </c>
      <c r="P1383" s="46" t="str">
        <f>IF($I1383="","",_xlfn.LET(_xlpm.x,VLOOKUP($I1383,'2026-01-09_taxon-match'!$A$2:$N$81,8,FALSE),IF(_xlpm.x=0,"",_xlpm.x)))</f>
        <v/>
      </c>
      <c r="Q1383" s="46" t="str">
        <f>IF($I1383="","",_xlfn.LET(_xlpm.x,VLOOKUP($I1383,'2026-01-09_taxon-match'!$A$2:$N$81,9,FALSE),IF(_xlpm.x=0,"",_xlpm.x)))</f>
        <v/>
      </c>
      <c r="R1383" s="46" t="str">
        <f>IF($I1383="","",_xlfn.LET(_xlpm.x,VLOOKUP($I1383,'2026-01-09_taxon-match'!$A$2:$N$81,10,FALSE),IF(_xlpm.x=0,"",_xlpm.x)))</f>
        <v/>
      </c>
      <c r="S1383" s="46" t="str">
        <f>IF($I1383="","",_xlfn.LET(_xlpm.x,VLOOKUP($I1383,'2026-01-09_taxon-match'!$A$2:$N$81,11,FALSE),IF(_xlpm.x=0,"",_xlpm.x)))</f>
        <v/>
      </c>
      <c r="T1383" s="46" t="str">
        <f>IF($I1383="","",_xlfn.LET(_xlpm.x,VLOOKUP($I1383,'2026-01-09_taxon-match'!$A$2:$N$81,13,FALSE),IF(_xlpm.x=0,"",_xlpm.x)))</f>
        <v/>
      </c>
      <c r="V1383" s="2" t="s">
        <v>58</v>
      </c>
      <c r="Y1383" s="46" t="str">
        <f>IF(V1383="","",_xlfn.LET(_xlpm.x,VLOOKUP(V1383,'Drop-down_menus'!$D$2:$E$13,2,FALSE),IF(_xlpm.x=0,"",_xlpm.x)))</f>
        <v>https://orcid.org/0000-0002-9708-1761</v>
      </c>
      <c r="Z1383" s="46" t="str">
        <f>IF(W1383="","",_xlfn.LET(_xlpm.x,VLOOKUP(W1383,'Drop-down_menus'!$D$2:$E$13,2,FALSE),IF(_xlpm.x=0,"",_xlpm.x)))</f>
        <v/>
      </c>
      <c r="AA1383" s="46" t="str">
        <f>IF(X1383="","",_xlfn.LET(_xlpm.x,VLOOKUP(X1383,'Drop-down_menus'!$D$2:$E$13,2,FALSE),IF(_xlpm.x=0,"",_xlpm.x)))</f>
        <v/>
      </c>
      <c r="AB1383" s="46" t="s">
        <v>517</v>
      </c>
      <c r="AC1383" s="46" t="s">
        <v>515</v>
      </c>
    </row>
    <row r="1384" spans="1:35" ht="15" customHeight="1">
      <c r="A1384" s="2"/>
      <c r="B1384" s="2">
        <v>1380</v>
      </c>
      <c r="C1384" s="2" t="s">
        <v>850</v>
      </c>
      <c r="D1384" s="46" t="b">
        <f>COUNTIF(Events!$B$2:$B$171, C1384) &gt; 0</f>
        <v>1</v>
      </c>
      <c r="E1384" s="2" t="s">
        <v>169</v>
      </c>
      <c r="F1384" s="2"/>
      <c r="G1384" s="2" t="s">
        <v>1054</v>
      </c>
      <c r="H1384" s="2"/>
      <c r="I1384" s="46" t="s">
        <v>1323</v>
      </c>
      <c r="J1384" s="46" t="str">
        <f>IF(I1384="","",_xlfn.LET(_xlpm.x,VLOOKUP(I1384,'2026-01-09_taxon-match'!$A$2:$N$81,4,FALSE),IF(_xlpm.x=0,"",_xlpm.x)))</f>
        <v>Animalia</v>
      </c>
      <c r="K1384" s="2"/>
      <c r="L1384" s="46" t="str">
        <f>IF(I1384="","",_xlfn.LET(_xlpm.x,VLOOKUP(I1384,'2026-01-09_taxon-match'!$A$2:$N$81,3,FALSE),IF(_xlpm.x=0,"",_xlpm.x)))</f>
        <v>urn:lsid:marinespecies.org:taxname:2</v>
      </c>
      <c r="M1384" s="46" t="str">
        <f>IF($I1384="","",_xlfn.LET(_xlpm.x,VLOOKUP($I1384,'2026-01-09_taxon-match'!$A$2:$N$81,5,FALSE),IF(_xlpm.x=0,"",_xlpm.x)))</f>
        <v/>
      </c>
      <c r="N1384" s="46" t="str">
        <f>IF($I1384="","",_xlfn.LET(_xlpm.x,VLOOKUP($I1384,'2026-01-09_taxon-match'!$A$2:$N$81,6,FALSE),IF(_xlpm.x=0,"",_xlpm.x)))</f>
        <v>Animalia</v>
      </c>
      <c r="O1384" s="46" t="str">
        <f>IF($I1384="","",_xlfn.LET(_xlpm.x,VLOOKUP($I1384,'2026-01-09_taxon-match'!$A$2:$N$81,7,FALSE),IF(_xlpm.x=0,"",_xlpm.x)))</f>
        <v/>
      </c>
      <c r="P1384" s="46" t="str">
        <f>IF($I1384="","",_xlfn.LET(_xlpm.x,VLOOKUP($I1384,'2026-01-09_taxon-match'!$A$2:$N$81,8,FALSE),IF(_xlpm.x=0,"",_xlpm.x)))</f>
        <v/>
      </c>
      <c r="Q1384" s="46" t="str">
        <f>IF($I1384="","",_xlfn.LET(_xlpm.x,VLOOKUP($I1384,'2026-01-09_taxon-match'!$A$2:$N$81,9,FALSE),IF(_xlpm.x=0,"",_xlpm.x)))</f>
        <v/>
      </c>
      <c r="R1384" s="46" t="str">
        <f>IF($I1384="","",_xlfn.LET(_xlpm.x,VLOOKUP($I1384,'2026-01-09_taxon-match'!$A$2:$N$81,10,FALSE),IF(_xlpm.x=0,"",_xlpm.x)))</f>
        <v/>
      </c>
      <c r="S1384" s="46" t="str">
        <f>IF($I1384="","",_xlfn.LET(_xlpm.x,VLOOKUP($I1384,'2026-01-09_taxon-match'!$A$2:$N$81,11,FALSE),IF(_xlpm.x=0,"",_xlpm.x)))</f>
        <v/>
      </c>
      <c r="T1384" s="46" t="str">
        <f>IF($I1384="","",_xlfn.LET(_xlpm.x,VLOOKUP($I1384,'2026-01-09_taxon-match'!$A$2:$N$81,13,FALSE),IF(_xlpm.x=0,"",_xlpm.x)))</f>
        <v/>
      </c>
      <c r="U1384" s="2">
        <v>500</v>
      </c>
      <c r="V1384" s="2" t="s">
        <v>42</v>
      </c>
      <c r="W1384" s="2"/>
      <c r="X1384" s="2"/>
      <c r="Y1384" s="46" t="str">
        <f>IF(V1384="","",_xlfn.LET(_xlpm.x,VLOOKUP(V1384,'Drop-down_menus'!$D$2:$E$13,2,FALSE),IF(_xlpm.x=0,"",_xlpm.x)))</f>
        <v/>
      </c>
      <c r="Z1384" s="46" t="str">
        <f>IF(W1384="","",_xlfn.LET(_xlpm.x,VLOOKUP(W1384,'Drop-down_menus'!$D$2:$E$13,2,FALSE),IF(_xlpm.x=0,"",_xlpm.x)))</f>
        <v/>
      </c>
      <c r="AA1384" s="46" t="str">
        <f>IF(X1384="","",_xlfn.LET(_xlpm.x,VLOOKUP(X1384,'Drop-down_menus'!$D$2:$E$13,2,FALSE),IF(_xlpm.x=0,"",_xlpm.x)))</f>
        <v/>
      </c>
      <c r="AB1384" s="2" t="s">
        <v>1049</v>
      </c>
      <c r="AC1384" s="2" t="s">
        <v>175</v>
      </c>
      <c r="AD1384" s="2" t="s">
        <v>1058</v>
      </c>
      <c r="AE1384" s="2" t="s">
        <v>32</v>
      </c>
      <c r="AF1384" s="2" t="s">
        <v>43</v>
      </c>
      <c r="AG1384" s="46" t="str">
        <f>IF(AE1384="","",_xlfn.LET(_xlpm.x,VLOOKUP(AE1384,'Drop-down_menus'!$D$2:$E$13,2,FALSE),IF(_xlpm.x=0,"",_xlpm.x)))</f>
        <v>https://orcid.org/0000-0001-5748-602X</v>
      </c>
      <c r="AH1384" s="46" t="str">
        <f>IF(AF1384="","",_xlfn.LET(_xlpm.x,VLOOKUP(AF1384,'Drop-down_menus'!$D$2:$E$13,2,FALSE),IF(_xlpm.x=0,"",_xlpm.x)))</f>
        <v>https://orcid.org/0000-0002-0981-7442</v>
      </c>
      <c r="AI1384" s="2"/>
    </row>
    <row r="1385" spans="1:35" ht="15" customHeight="1">
      <c r="A1385" s="2"/>
      <c r="B1385" s="2">
        <v>1401</v>
      </c>
      <c r="C1385" s="2" t="s">
        <v>1059</v>
      </c>
      <c r="D1385" s="46" t="b">
        <f>COUNTIF(Events!$B$2:$B$171, C1385) &gt; 0</f>
        <v>0</v>
      </c>
      <c r="E1385" s="2" t="s">
        <v>169</v>
      </c>
      <c r="F1385" s="2"/>
      <c r="G1385" s="2" t="s">
        <v>294</v>
      </c>
      <c r="H1385" s="2"/>
      <c r="I1385" s="46" t="s">
        <v>294</v>
      </c>
      <c r="J1385" s="46" t="str">
        <f>IF(I1385="","",_xlfn.LET(_xlpm.x,VLOOKUP(I1385,'2026-01-09_taxon-match'!$A$2:$N$81,4,FALSE),IF(_xlpm.x=0,"",_xlpm.x)))</f>
        <v>Asteroidea</v>
      </c>
      <c r="K1385" s="2"/>
      <c r="L1385" s="46" t="str">
        <f>IF(I1385="","",_xlfn.LET(_xlpm.x,VLOOKUP(I1385,'2026-01-09_taxon-match'!$A$2:$N$81,3,FALSE),IF(_xlpm.x=0,"",_xlpm.x)))</f>
        <v>urn:lsid:marinespecies.org:taxname:123080</v>
      </c>
      <c r="M1385" s="46" t="str">
        <f>IF($I1385="","",_xlfn.LET(_xlpm.x,VLOOKUP($I1385,'2026-01-09_taxon-match'!$A$2:$N$81,5,FALSE),IF(_xlpm.x=0,"",_xlpm.x)))</f>
        <v>de Blainville, 1830</v>
      </c>
      <c r="N1385" s="46" t="str">
        <f>IF($I1385="","",_xlfn.LET(_xlpm.x,VLOOKUP($I1385,'2026-01-09_taxon-match'!$A$2:$N$81,6,FALSE),IF(_xlpm.x=0,"",_xlpm.x)))</f>
        <v>Animalia</v>
      </c>
      <c r="O1385" s="46" t="str">
        <f>IF($I1385="","",_xlfn.LET(_xlpm.x,VLOOKUP($I1385,'2026-01-09_taxon-match'!$A$2:$N$81,7,FALSE),IF(_xlpm.x=0,"",_xlpm.x)))</f>
        <v>Echinodermata</v>
      </c>
      <c r="P1385" s="46" t="str">
        <f>IF($I1385="","",_xlfn.LET(_xlpm.x,VLOOKUP($I1385,'2026-01-09_taxon-match'!$A$2:$N$81,8,FALSE),IF(_xlpm.x=0,"",_xlpm.x)))</f>
        <v>Asteroidea</v>
      </c>
      <c r="Q1385" s="46" t="str">
        <f>IF($I1385="","",_xlfn.LET(_xlpm.x,VLOOKUP($I1385,'2026-01-09_taxon-match'!$A$2:$N$81,9,FALSE),IF(_xlpm.x=0,"",_xlpm.x)))</f>
        <v/>
      </c>
      <c r="R1385" s="46" t="str">
        <f>IF($I1385="","",_xlfn.LET(_xlpm.x,VLOOKUP($I1385,'2026-01-09_taxon-match'!$A$2:$N$81,10,FALSE),IF(_xlpm.x=0,"",_xlpm.x)))</f>
        <v/>
      </c>
      <c r="S1385" s="46" t="str">
        <f>IF($I1385="","",_xlfn.LET(_xlpm.x,VLOOKUP($I1385,'2026-01-09_taxon-match'!$A$2:$N$81,11,FALSE),IF(_xlpm.x=0,"",_xlpm.x)))</f>
        <v/>
      </c>
      <c r="T1385" s="46" t="str">
        <f>IF($I1385="","",_xlfn.LET(_xlpm.x,VLOOKUP($I1385,'2026-01-09_taxon-match'!$A$2:$N$81,13,FALSE),IF(_xlpm.x=0,"",_xlpm.x)))</f>
        <v/>
      </c>
      <c r="U1385" s="2">
        <v>2</v>
      </c>
      <c r="V1385" s="2" t="s">
        <v>42</v>
      </c>
      <c r="W1385" s="2"/>
      <c r="X1385" s="2"/>
      <c r="Y1385" s="46" t="str">
        <f>IF(V1385="","",_xlfn.LET(_xlpm.x,VLOOKUP(V1385,'Drop-down_menus'!$D$2:$E$13,2,FALSE),IF(_xlpm.x=0,"",_xlpm.x)))</f>
        <v/>
      </c>
      <c r="Z1385" s="46" t="str">
        <f>IF(W1385="","",_xlfn.LET(_xlpm.x,VLOOKUP(W1385,'Drop-down_menus'!$D$2:$E$13,2,FALSE),IF(_xlpm.x=0,"",_xlpm.x)))</f>
        <v/>
      </c>
      <c r="AA1385" s="46" t="str">
        <f>IF(X1385="","",_xlfn.LET(_xlpm.x,VLOOKUP(X1385,'Drop-down_menus'!$D$2:$E$13,2,FALSE),IF(_xlpm.x=0,"",_xlpm.x)))</f>
        <v/>
      </c>
      <c r="AB1385" s="2" t="s">
        <v>1049</v>
      </c>
      <c r="AC1385" s="2" t="s">
        <v>173</v>
      </c>
      <c r="AD1385" s="2"/>
      <c r="AE1385" s="2" t="s">
        <v>32</v>
      </c>
      <c r="AF1385" s="2" t="s">
        <v>43</v>
      </c>
      <c r="AG1385" s="46" t="str">
        <f>IF(AE1385="","",_xlfn.LET(_xlpm.x,VLOOKUP(AE1385,'Drop-down_menus'!$D$2:$E$13,2,FALSE),IF(_xlpm.x=0,"",_xlpm.x)))</f>
        <v>https://orcid.org/0000-0001-5748-602X</v>
      </c>
      <c r="AH1385" s="46" t="str">
        <f>IF(AF1385="","",_xlfn.LET(_xlpm.x,VLOOKUP(AF1385,'Drop-down_menus'!$D$2:$E$13,2,FALSE),IF(_xlpm.x=0,"",_xlpm.x)))</f>
        <v>https://orcid.org/0000-0002-0981-7442</v>
      </c>
      <c r="AI1385" s="2"/>
    </row>
    <row r="1386" spans="1:35" ht="15" customHeight="1">
      <c r="A1386" s="2"/>
      <c r="B1386" s="2">
        <v>1402</v>
      </c>
      <c r="C1386" s="2" t="s">
        <v>1059</v>
      </c>
      <c r="D1386" s="46" t="b">
        <f>COUNTIF(Events!$B$2:$B$171, C1386) &gt; 0</f>
        <v>0</v>
      </c>
      <c r="E1386" s="2" t="s">
        <v>169</v>
      </c>
      <c r="F1386" s="2"/>
      <c r="G1386" s="2" t="s">
        <v>183</v>
      </c>
      <c r="H1386" s="2"/>
      <c r="I1386" s="46" t="s">
        <v>183</v>
      </c>
      <c r="J1386" s="46" t="str">
        <f>IF(I1386="","",_xlfn.LET(_xlpm.x,VLOOKUP(I1386,'2026-01-09_taxon-match'!$A$2:$N$81,4,FALSE),IF(_xlpm.x=0,"",_xlpm.x)))</f>
        <v>Amphipoda</v>
      </c>
      <c r="K1386" s="2"/>
      <c r="L1386" s="46" t="str">
        <f>IF(I1386="","",_xlfn.LET(_xlpm.x,VLOOKUP(I1386,'2026-01-09_taxon-match'!$A$2:$N$81,3,FALSE),IF(_xlpm.x=0,"",_xlpm.x)))</f>
        <v>urn:lsid:marinespecies.org:taxname:1135</v>
      </c>
      <c r="M1386" s="46" t="str">
        <f>IF($I1386="","",_xlfn.LET(_xlpm.x,VLOOKUP($I1386,'2026-01-09_taxon-match'!$A$2:$N$81,5,FALSE),IF(_xlpm.x=0,"",_xlpm.x)))</f>
        <v>Latreille, 1816</v>
      </c>
      <c r="N1386" s="46" t="str">
        <f>IF($I1386="","",_xlfn.LET(_xlpm.x,VLOOKUP($I1386,'2026-01-09_taxon-match'!$A$2:$N$81,6,FALSE),IF(_xlpm.x=0,"",_xlpm.x)))</f>
        <v>Animalia</v>
      </c>
      <c r="O1386" s="46" t="str">
        <f>IF($I1386="","",_xlfn.LET(_xlpm.x,VLOOKUP($I1386,'2026-01-09_taxon-match'!$A$2:$N$81,7,FALSE),IF(_xlpm.x=0,"",_xlpm.x)))</f>
        <v>Arthropoda</v>
      </c>
      <c r="P1386" s="46" t="str">
        <f>IF($I1386="","",_xlfn.LET(_xlpm.x,VLOOKUP($I1386,'2026-01-09_taxon-match'!$A$2:$N$81,8,FALSE),IF(_xlpm.x=0,"",_xlpm.x)))</f>
        <v>Malacostraca</v>
      </c>
      <c r="Q1386" s="46" t="str">
        <f>IF($I1386="","",_xlfn.LET(_xlpm.x,VLOOKUP($I1386,'2026-01-09_taxon-match'!$A$2:$N$81,9,FALSE),IF(_xlpm.x=0,"",_xlpm.x)))</f>
        <v>Amphipoda</v>
      </c>
      <c r="R1386" s="46" t="str">
        <f>IF($I1386="","",_xlfn.LET(_xlpm.x,VLOOKUP($I1386,'2026-01-09_taxon-match'!$A$2:$N$81,10,FALSE),IF(_xlpm.x=0,"",_xlpm.x)))</f>
        <v/>
      </c>
      <c r="S1386" s="46" t="str">
        <f>IF($I1386="","",_xlfn.LET(_xlpm.x,VLOOKUP($I1386,'2026-01-09_taxon-match'!$A$2:$N$81,11,FALSE),IF(_xlpm.x=0,"",_xlpm.x)))</f>
        <v/>
      </c>
      <c r="T1386" s="46" t="str">
        <f>IF($I1386="","",_xlfn.LET(_xlpm.x,VLOOKUP($I1386,'2026-01-09_taxon-match'!$A$2:$N$81,13,FALSE),IF(_xlpm.x=0,"",_xlpm.x)))</f>
        <v/>
      </c>
      <c r="U1386" s="2">
        <v>500</v>
      </c>
      <c r="V1386" s="2" t="s">
        <v>42</v>
      </c>
      <c r="W1386" s="2"/>
      <c r="X1386" s="2"/>
      <c r="Y1386" s="46" t="str">
        <f>IF(V1386="","",_xlfn.LET(_xlpm.x,VLOOKUP(V1386,'Drop-down_menus'!$D$2:$E$13,2,FALSE),IF(_xlpm.x=0,"",_xlpm.x)))</f>
        <v/>
      </c>
      <c r="Z1386" s="46" t="str">
        <f>IF(W1386="","",_xlfn.LET(_xlpm.x,VLOOKUP(W1386,'Drop-down_menus'!$D$2:$E$13,2,FALSE),IF(_xlpm.x=0,"",_xlpm.x)))</f>
        <v/>
      </c>
      <c r="AA1386" s="46" t="str">
        <f>IF(X1386="","",_xlfn.LET(_xlpm.x,VLOOKUP(X1386,'Drop-down_menus'!$D$2:$E$13,2,FALSE),IF(_xlpm.x=0,"",_xlpm.x)))</f>
        <v/>
      </c>
      <c r="AB1386" s="2" t="s">
        <v>1049</v>
      </c>
      <c r="AC1386" s="2" t="s">
        <v>175</v>
      </c>
      <c r="AD1386" s="2"/>
      <c r="AE1386" s="2" t="s">
        <v>32</v>
      </c>
      <c r="AF1386" s="2" t="s">
        <v>43</v>
      </c>
      <c r="AG1386" s="46" t="str">
        <f>IF(AE1386="","",_xlfn.LET(_xlpm.x,VLOOKUP(AE1386,'Drop-down_menus'!$D$2:$E$13,2,FALSE),IF(_xlpm.x=0,"",_xlpm.x)))</f>
        <v>https://orcid.org/0000-0001-5748-602X</v>
      </c>
      <c r="AH1386" s="46" t="str">
        <f>IF(AF1386="","",_xlfn.LET(_xlpm.x,VLOOKUP(AF1386,'Drop-down_menus'!$D$2:$E$13,2,FALSE),IF(_xlpm.x=0,"",_xlpm.x)))</f>
        <v>https://orcid.org/0000-0002-0981-7442</v>
      </c>
      <c r="AI1386" s="2"/>
    </row>
    <row r="1387" spans="1:35" ht="15" customHeight="1">
      <c r="A1387" s="2"/>
      <c r="B1387" s="2">
        <v>1403</v>
      </c>
      <c r="C1387" s="2" t="s">
        <v>1059</v>
      </c>
      <c r="D1387" s="46" t="b">
        <f>COUNTIF(Events!$B$2:$B$171, C1387) &gt; 0</f>
        <v>0</v>
      </c>
      <c r="E1387" s="2" t="s">
        <v>169</v>
      </c>
      <c r="F1387" s="2"/>
      <c r="G1387" s="2" t="s">
        <v>1060</v>
      </c>
      <c r="H1387" s="2"/>
      <c r="I1387" s="2" t="s">
        <v>1060</v>
      </c>
      <c r="J1387" s="46" t="str">
        <f>IF(I1387="","",_xlfn.LET(_xlpm.x,VLOOKUP(I1387,'2026-01-09_taxon-match'!$A$2:$N$81,4,FALSE),IF(_xlpm.x=0,"",_xlpm.x)))</f>
        <v>Euphausia superba</v>
      </c>
      <c r="K1387" s="2"/>
      <c r="L1387" s="46" t="str">
        <f>IF(I1387="","",_xlfn.LET(_xlpm.x,VLOOKUP(I1387,'2026-01-09_taxon-match'!$A$2:$N$81,3,FALSE),IF(_xlpm.x=0,"",_xlpm.x)))</f>
        <v>urn:lsid:marinespecies.org:taxname:236217</v>
      </c>
      <c r="M1387" s="46" t="str">
        <f>IF($I1387="","",_xlfn.LET(_xlpm.x,VLOOKUP($I1387,'2026-01-09_taxon-match'!$A$2:$N$81,5,FALSE),IF(_xlpm.x=0,"",_xlpm.x)))</f>
        <v>Dana, 1850</v>
      </c>
      <c r="N1387" s="46" t="str">
        <f>IF($I1387="","",_xlfn.LET(_xlpm.x,VLOOKUP($I1387,'2026-01-09_taxon-match'!$A$2:$N$81,6,FALSE),IF(_xlpm.x=0,"",_xlpm.x)))</f>
        <v>Animalia</v>
      </c>
      <c r="O1387" s="46" t="str">
        <f>IF($I1387="","",_xlfn.LET(_xlpm.x,VLOOKUP($I1387,'2026-01-09_taxon-match'!$A$2:$N$81,7,FALSE),IF(_xlpm.x=0,"",_xlpm.x)))</f>
        <v>Arthropoda</v>
      </c>
      <c r="P1387" s="46" t="str">
        <f>IF($I1387="","",_xlfn.LET(_xlpm.x,VLOOKUP($I1387,'2026-01-09_taxon-match'!$A$2:$N$81,8,FALSE),IF(_xlpm.x=0,"",_xlpm.x)))</f>
        <v>Malacostraca</v>
      </c>
      <c r="Q1387" s="46" t="str">
        <f>IF($I1387="","",_xlfn.LET(_xlpm.x,VLOOKUP($I1387,'2026-01-09_taxon-match'!$A$2:$N$81,9,FALSE),IF(_xlpm.x=0,"",_xlpm.x)))</f>
        <v>Euphausiacea</v>
      </c>
      <c r="R1387" s="46" t="str">
        <f>IF($I1387="","",_xlfn.LET(_xlpm.x,VLOOKUP($I1387,'2026-01-09_taxon-match'!$A$2:$N$81,10,FALSE),IF(_xlpm.x=0,"",_xlpm.x)))</f>
        <v>Euphausiidae</v>
      </c>
      <c r="S1387" s="46" t="str">
        <f>IF($I1387="","",_xlfn.LET(_xlpm.x,VLOOKUP($I1387,'2026-01-09_taxon-match'!$A$2:$N$81,11,FALSE),IF(_xlpm.x=0,"",_xlpm.x)))</f>
        <v>Euphausia</v>
      </c>
      <c r="T1387" s="46" t="str">
        <f>IF($I1387="","",_xlfn.LET(_xlpm.x,VLOOKUP($I1387,'2026-01-09_taxon-match'!$A$2:$N$81,13,FALSE),IF(_xlpm.x=0,"",_xlpm.x)))</f>
        <v>superba</v>
      </c>
      <c r="U1387" s="2">
        <v>10</v>
      </c>
      <c r="V1387" s="2" t="s">
        <v>42</v>
      </c>
      <c r="W1387" s="2"/>
      <c r="X1387" s="2"/>
      <c r="Y1387" s="46" t="str">
        <f>IF(V1387="","",_xlfn.LET(_xlpm.x,VLOOKUP(V1387,'Drop-down_menus'!$D$2:$E$13,2,FALSE),IF(_xlpm.x=0,"",_xlpm.x)))</f>
        <v/>
      </c>
      <c r="Z1387" s="46" t="str">
        <f>IF(W1387="","",_xlfn.LET(_xlpm.x,VLOOKUP(W1387,'Drop-down_menus'!$D$2:$E$13,2,FALSE),IF(_xlpm.x=0,"",_xlpm.x)))</f>
        <v/>
      </c>
      <c r="AA1387" s="46" t="str">
        <f>IF(X1387="","",_xlfn.LET(_xlpm.x,VLOOKUP(X1387,'Drop-down_menus'!$D$2:$E$13,2,FALSE),IF(_xlpm.x=0,"",_xlpm.x)))</f>
        <v/>
      </c>
      <c r="AB1387" s="2" t="s">
        <v>1049</v>
      </c>
      <c r="AC1387" s="2" t="s">
        <v>271</v>
      </c>
      <c r="AD1387" s="2"/>
      <c r="AE1387" s="2" t="s">
        <v>32</v>
      </c>
      <c r="AF1387" s="2" t="s">
        <v>43</v>
      </c>
      <c r="AG1387" s="46" t="str">
        <f>IF(AE1387="","",_xlfn.LET(_xlpm.x,VLOOKUP(AE1387,'Drop-down_menus'!$D$2:$E$13,2,FALSE),IF(_xlpm.x=0,"",_xlpm.x)))</f>
        <v>https://orcid.org/0000-0001-5748-602X</v>
      </c>
      <c r="AH1387" s="46" t="str">
        <f>IF(AF1387="","",_xlfn.LET(_xlpm.x,VLOOKUP(AF1387,'Drop-down_menus'!$D$2:$E$13,2,FALSE),IF(_xlpm.x=0,"",_xlpm.x)))</f>
        <v>https://orcid.org/0000-0002-0981-7442</v>
      </c>
      <c r="AI1387" s="2"/>
    </row>
    <row r="1388" spans="1:35" ht="15" customHeight="1">
      <c r="A1388" s="2"/>
      <c r="B1388" s="2">
        <v>1404</v>
      </c>
      <c r="C1388" s="2" t="s">
        <v>1059</v>
      </c>
      <c r="D1388" s="46" t="b">
        <f>COUNTIF(Events!$B$2:$B$171, C1388) &gt; 0</f>
        <v>0</v>
      </c>
      <c r="E1388" s="2" t="s">
        <v>169</v>
      </c>
      <c r="F1388" s="2"/>
      <c r="G1388" s="2" t="s">
        <v>1061</v>
      </c>
      <c r="H1388" s="2"/>
      <c r="I1388" s="46" t="s">
        <v>1061</v>
      </c>
      <c r="J1388" s="46" t="str">
        <f>IF(I1388="","",_xlfn.LET(_xlpm.x,VLOOKUP(I1388,'2026-01-09_taxon-match'!$A$2:$N$81,4,FALSE),IF(_xlpm.x=0,"",_xlpm.x)))</f>
        <v>Natatolana</v>
      </c>
      <c r="K1388" s="2"/>
      <c r="L1388" s="46" t="str">
        <f>IF(I1388="","",_xlfn.LET(_xlpm.x,VLOOKUP(I1388,'2026-01-09_taxon-match'!$A$2:$N$81,3,FALSE),IF(_xlpm.x=0,"",_xlpm.x)))</f>
        <v>urn:lsid:marinespecies.org:taxname:118404</v>
      </c>
      <c r="M1388" s="46" t="str">
        <f>IF($I1388="","",_xlfn.LET(_xlpm.x,VLOOKUP($I1388,'2026-01-09_taxon-match'!$A$2:$N$81,5,FALSE),IF(_xlpm.x=0,"",_xlpm.x)))</f>
        <v>Bruce, 1981</v>
      </c>
      <c r="N1388" s="46" t="str">
        <f>IF($I1388="","",_xlfn.LET(_xlpm.x,VLOOKUP($I1388,'2026-01-09_taxon-match'!$A$2:$N$81,6,FALSE),IF(_xlpm.x=0,"",_xlpm.x)))</f>
        <v>Animalia</v>
      </c>
      <c r="O1388" s="46" t="str">
        <f>IF($I1388="","",_xlfn.LET(_xlpm.x,VLOOKUP($I1388,'2026-01-09_taxon-match'!$A$2:$N$81,7,FALSE),IF(_xlpm.x=0,"",_xlpm.x)))</f>
        <v>Arthropoda</v>
      </c>
      <c r="P1388" s="46" t="str">
        <f>IF($I1388="","",_xlfn.LET(_xlpm.x,VLOOKUP($I1388,'2026-01-09_taxon-match'!$A$2:$N$81,8,FALSE),IF(_xlpm.x=0,"",_xlpm.x)))</f>
        <v>Malacostraca</v>
      </c>
      <c r="Q1388" s="46" t="str">
        <f>IF($I1388="","",_xlfn.LET(_xlpm.x,VLOOKUP($I1388,'2026-01-09_taxon-match'!$A$2:$N$81,9,FALSE),IF(_xlpm.x=0,"",_xlpm.x)))</f>
        <v>Isopoda</v>
      </c>
      <c r="R1388" s="46" t="str">
        <f>IF($I1388="","",_xlfn.LET(_xlpm.x,VLOOKUP($I1388,'2026-01-09_taxon-match'!$A$2:$N$81,10,FALSE),IF(_xlpm.x=0,"",_xlpm.x)))</f>
        <v>Cirolanidae</v>
      </c>
      <c r="S1388" s="46" t="str">
        <f>IF($I1388="","",_xlfn.LET(_xlpm.x,VLOOKUP($I1388,'2026-01-09_taxon-match'!$A$2:$N$81,11,FALSE),IF(_xlpm.x=0,"",_xlpm.x)))</f>
        <v>Natatolana</v>
      </c>
      <c r="T1388" s="46" t="str">
        <f>IF($I1388="","",_xlfn.LET(_xlpm.x,VLOOKUP($I1388,'2026-01-09_taxon-match'!$A$2:$N$81,13,FALSE),IF(_xlpm.x=0,"",_xlpm.x)))</f>
        <v/>
      </c>
      <c r="U1388" s="2">
        <v>1</v>
      </c>
      <c r="V1388" s="2" t="s">
        <v>42</v>
      </c>
      <c r="W1388" s="2"/>
      <c r="X1388" s="2"/>
      <c r="Y1388" s="46" t="str">
        <f>IF(V1388="","",_xlfn.LET(_xlpm.x,VLOOKUP(V1388,'Drop-down_menus'!$D$2:$E$13,2,FALSE),IF(_xlpm.x=0,"",_xlpm.x)))</f>
        <v/>
      </c>
      <c r="Z1388" s="46" t="str">
        <f>IF(W1388="","",_xlfn.LET(_xlpm.x,VLOOKUP(W1388,'Drop-down_menus'!$D$2:$E$13,2,FALSE),IF(_xlpm.x=0,"",_xlpm.x)))</f>
        <v/>
      </c>
      <c r="AA1388" s="46" t="str">
        <f>IF(X1388="","",_xlfn.LET(_xlpm.x,VLOOKUP(X1388,'Drop-down_menus'!$D$2:$E$13,2,FALSE),IF(_xlpm.x=0,"",_xlpm.x)))</f>
        <v/>
      </c>
      <c r="AB1388" s="2" t="s">
        <v>1049</v>
      </c>
      <c r="AC1388" s="2" t="s">
        <v>1062</v>
      </c>
      <c r="AD1388" s="2"/>
      <c r="AE1388" s="2" t="s">
        <v>32</v>
      </c>
      <c r="AF1388" s="2" t="s">
        <v>43</v>
      </c>
      <c r="AG1388" s="46" t="str">
        <f>IF(AE1388="","",_xlfn.LET(_xlpm.x,VLOOKUP(AE1388,'Drop-down_menus'!$D$2:$E$13,2,FALSE),IF(_xlpm.x=0,"",_xlpm.x)))</f>
        <v>https://orcid.org/0000-0001-5748-602X</v>
      </c>
      <c r="AH1388" s="46" t="str">
        <f>IF(AF1388="","",_xlfn.LET(_xlpm.x,VLOOKUP(AF1388,'Drop-down_menus'!$D$2:$E$13,2,FALSE),IF(_xlpm.x=0,"",_xlpm.x)))</f>
        <v>https://orcid.org/0000-0002-0981-7442</v>
      </c>
      <c r="AI1388" s="2"/>
    </row>
    <row r="1389" spans="1:35" ht="15" customHeight="1">
      <c r="B1389" s="46">
        <v>1424</v>
      </c>
      <c r="C1389" s="46" t="s">
        <v>847</v>
      </c>
      <c r="D1389" s="46" t="b">
        <f>COUNTIF(Events!$B$2:$B$171, C1389) &gt; 0</f>
        <v>1</v>
      </c>
      <c r="G1389" s="46" t="s">
        <v>1211</v>
      </c>
      <c r="J1389" s="46" t="str">
        <f>IF(I1389="","",_xlfn.LET(_xlpm.x,VLOOKUP(I1389,'2026-01-09_taxon-match'!$A$2:$N$81,4,FALSE),IF(_xlpm.x=0,"",_xlpm.x)))</f>
        <v/>
      </c>
      <c r="L1389" s="46" t="str">
        <f>IF(I1389="","",_xlfn.LET(_xlpm.x,VLOOKUP(I1389,'2026-01-09_taxon-match'!$A$2:$N$81,3,FALSE),IF(_xlpm.x=0,"",_xlpm.x)))</f>
        <v/>
      </c>
      <c r="M1389" s="46" t="str">
        <f>IF($I1389="","",_xlfn.LET(_xlpm.x,VLOOKUP($I1389,'2026-01-09_taxon-match'!$A$2:$N$81,5,FALSE),IF(_xlpm.x=0,"",_xlpm.x)))</f>
        <v/>
      </c>
      <c r="N1389" s="46" t="str">
        <f>IF($I1389="","",_xlfn.LET(_xlpm.x,VLOOKUP($I1389,'2026-01-09_taxon-match'!$A$2:$N$81,6,FALSE),IF(_xlpm.x=0,"",_xlpm.x)))</f>
        <v/>
      </c>
      <c r="O1389" s="46" t="str">
        <f>IF($I1389="","",_xlfn.LET(_xlpm.x,VLOOKUP($I1389,'2026-01-09_taxon-match'!$A$2:$N$81,7,FALSE),IF(_xlpm.x=0,"",_xlpm.x)))</f>
        <v/>
      </c>
      <c r="P1389" s="46" t="str">
        <f>IF($I1389="","",_xlfn.LET(_xlpm.x,VLOOKUP($I1389,'2026-01-09_taxon-match'!$A$2:$N$81,8,FALSE),IF(_xlpm.x=0,"",_xlpm.x)))</f>
        <v/>
      </c>
      <c r="Q1389" s="46" t="str">
        <f>IF($I1389="","",_xlfn.LET(_xlpm.x,VLOOKUP($I1389,'2026-01-09_taxon-match'!$A$2:$N$81,9,FALSE),IF(_xlpm.x=0,"",_xlpm.x)))</f>
        <v/>
      </c>
      <c r="R1389" s="46" t="str">
        <f>IF($I1389="","",_xlfn.LET(_xlpm.x,VLOOKUP($I1389,'2026-01-09_taxon-match'!$A$2:$N$81,10,FALSE),IF(_xlpm.x=0,"",_xlpm.x)))</f>
        <v/>
      </c>
      <c r="S1389" s="46" t="str">
        <f>IF($I1389="","",_xlfn.LET(_xlpm.x,VLOOKUP($I1389,'2026-01-09_taxon-match'!$A$2:$N$81,11,FALSE),IF(_xlpm.x=0,"",_xlpm.x)))</f>
        <v/>
      </c>
      <c r="T1389" s="46" t="str">
        <f>IF($I1389="","",_xlfn.LET(_xlpm.x,VLOOKUP($I1389,'2026-01-09_taxon-match'!$A$2:$N$81,13,FALSE),IF(_xlpm.x=0,"",_xlpm.x)))</f>
        <v/>
      </c>
      <c r="U1389" s="46">
        <v>1</v>
      </c>
      <c r="V1389" t="s">
        <v>43</v>
      </c>
      <c r="Y1389" s="46" t="str">
        <f>IF(V1389="","",_xlfn.LET(_xlpm.x,VLOOKUP(V1389,'Drop-down_menus'!$D$2:$E$13,2,FALSE),IF(_xlpm.x=0,"",_xlpm.x)))</f>
        <v>https://orcid.org/0000-0002-0981-7442</v>
      </c>
      <c r="Z1389" s="46" t="str">
        <f>IF(W1389="","",_xlfn.LET(_xlpm.x,VLOOKUP(W1389,'Drop-down_menus'!$D$2:$E$13,2,FALSE),IF(_xlpm.x=0,"",_xlpm.x)))</f>
        <v/>
      </c>
      <c r="AA1389" s="46" t="str">
        <f>IF(X1389="","",_xlfn.LET(_xlpm.x,VLOOKUP(X1389,'Drop-down_menus'!$D$2:$E$13,2,FALSE),IF(_xlpm.x=0,"",_xlpm.x)))</f>
        <v/>
      </c>
      <c r="AB1389" s="46" t="s">
        <v>300</v>
      </c>
      <c r="AC1389" s="46" t="s">
        <v>1257</v>
      </c>
    </row>
    <row r="1390" spans="1:35" ht="15" customHeight="1">
      <c r="B1390" s="46">
        <v>1425</v>
      </c>
      <c r="C1390" s="46" t="s">
        <v>847</v>
      </c>
      <c r="D1390" s="46" t="b">
        <f>COUNTIF(Events!$B$2:$B$171, C1390) &gt; 0</f>
        <v>1</v>
      </c>
      <c r="G1390" s="46" t="s">
        <v>1211</v>
      </c>
      <c r="J1390" s="46" t="str">
        <f>IF(I1390="","",_xlfn.LET(_xlpm.x,VLOOKUP(I1390,'2026-01-09_taxon-match'!$A$2:$N$81,4,FALSE),IF(_xlpm.x=0,"",_xlpm.x)))</f>
        <v/>
      </c>
      <c r="L1390" s="46" t="str">
        <f>IF(I1390="","",_xlfn.LET(_xlpm.x,VLOOKUP(I1390,'2026-01-09_taxon-match'!$A$2:$N$81,3,FALSE),IF(_xlpm.x=0,"",_xlpm.x)))</f>
        <v/>
      </c>
      <c r="M1390" s="46" t="str">
        <f>IF($I1390="","",_xlfn.LET(_xlpm.x,VLOOKUP($I1390,'2026-01-09_taxon-match'!$A$2:$N$81,5,FALSE),IF(_xlpm.x=0,"",_xlpm.x)))</f>
        <v/>
      </c>
      <c r="N1390" s="46" t="str">
        <f>IF($I1390="","",_xlfn.LET(_xlpm.x,VLOOKUP($I1390,'2026-01-09_taxon-match'!$A$2:$N$81,6,FALSE),IF(_xlpm.x=0,"",_xlpm.x)))</f>
        <v/>
      </c>
      <c r="O1390" s="46" t="str">
        <f>IF($I1390="","",_xlfn.LET(_xlpm.x,VLOOKUP($I1390,'2026-01-09_taxon-match'!$A$2:$N$81,7,FALSE),IF(_xlpm.x=0,"",_xlpm.x)))</f>
        <v/>
      </c>
      <c r="P1390" s="46" t="str">
        <f>IF($I1390="","",_xlfn.LET(_xlpm.x,VLOOKUP($I1390,'2026-01-09_taxon-match'!$A$2:$N$81,8,FALSE),IF(_xlpm.x=0,"",_xlpm.x)))</f>
        <v/>
      </c>
      <c r="Q1390" s="46" t="str">
        <f>IF($I1390="","",_xlfn.LET(_xlpm.x,VLOOKUP($I1390,'2026-01-09_taxon-match'!$A$2:$N$81,9,FALSE),IF(_xlpm.x=0,"",_xlpm.x)))</f>
        <v/>
      </c>
      <c r="R1390" s="46" t="str">
        <f>IF($I1390="","",_xlfn.LET(_xlpm.x,VLOOKUP($I1390,'2026-01-09_taxon-match'!$A$2:$N$81,10,FALSE),IF(_xlpm.x=0,"",_xlpm.x)))</f>
        <v/>
      </c>
      <c r="S1390" s="46" t="str">
        <f>IF($I1390="","",_xlfn.LET(_xlpm.x,VLOOKUP($I1390,'2026-01-09_taxon-match'!$A$2:$N$81,11,FALSE),IF(_xlpm.x=0,"",_xlpm.x)))</f>
        <v/>
      </c>
      <c r="T1390" s="46" t="str">
        <f>IF($I1390="","",_xlfn.LET(_xlpm.x,VLOOKUP($I1390,'2026-01-09_taxon-match'!$A$2:$N$81,13,FALSE),IF(_xlpm.x=0,"",_xlpm.x)))</f>
        <v/>
      </c>
      <c r="U1390" s="46">
        <v>1</v>
      </c>
      <c r="V1390" t="s">
        <v>43</v>
      </c>
      <c r="Y1390" s="46" t="str">
        <f>IF(V1390="","",_xlfn.LET(_xlpm.x,VLOOKUP(V1390,'Drop-down_menus'!$D$2:$E$13,2,FALSE),IF(_xlpm.x=0,"",_xlpm.x)))</f>
        <v>https://orcid.org/0000-0002-0981-7442</v>
      </c>
      <c r="Z1390" s="46" t="str">
        <f>IF(W1390="","",_xlfn.LET(_xlpm.x,VLOOKUP(W1390,'Drop-down_menus'!$D$2:$E$13,2,FALSE),IF(_xlpm.x=0,"",_xlpm.x)))</f>
        <v/>
      </c>
      <c r="AA1390" s="46" t="str">
        <f>IF(X1390="","",_xlfn.LET(_xlpm.x,VLOOKUP(X1390,'Drop-down_menus'!$D$2:$E$13,2,FALSE),IF(_xlpm.x=0,"",_xlpm.x)))</f>
        <v/>
      </c>
      <c r="AB1390" s="46" t="s">
        <v>1252</v>
      </c>
      <c r="AC1390" s="46" t="s">
        <v>1255</v>
      </c>
    </row>
    <row r="1391" spans="1:35" ht="15" customHeight="1">
      <c r="B1391" s="46">
        <v>1426</v>
      </c>
      <c r="C1391" s="46" t="s">
        <v>847</v>
      </c>
      <c r="D1391" s="46" t="b">
        <f>COUNTIF(Events!$B$2:$B$171, C1391) &gt; 0</f>
        <v>1</v>
      </c>
      <c r="G1391" s="46" t="s">
        <v>1211</v>
      </c>
      <c r="J1391" s="46" t="str">
        <f>IF(I1391="","",_xlfn.LET(_xlpm.x,VLOOKUP(I1391,'2026-01-09_taxon-match'!$A$2:$N$81,4,FALSE),IF(_xlpm.x=0,"",_xlpm.x)))</f>
        <v/>
      </c>
      <c r="L1391" s="46" t="str">
        <f>IF(I1391="","",_xlfn.LET(_xlpm.x,VLOOKUP(I1391,'2026-01-09_taxon-match'!$A$2:$N$81,3,FALSE),IF(_xlpm.x=0,"",_xlpm.x)))</f>
        <v/>
      </c>
      <c r="M1391" s="46" t="str">
        <f>IF($I1391="","",_xlfn.LET(_xlpm.x,VLOOKUP($I1391,'2026-01-09_taxon-match'!$A$2:$N$81,5,FALSE),IF(_xlpm.x=0,"",_xlpm.x)))</f>
        <v/>
      </c>
      <c r="N1391" s="46" t="str">
        <f>IF($I1391="","",_xlfn.LET(_xlpm.x,VLOOKUP($I1391,'2026-01-09_taxon-match'!$A$2:$N$81,6,FALSE),IF(_xlpm.x=0,"",_xlpm.x)))</f>
        <v/>
      </c>
      <c r="O1391" s="46" t="str">
        <f>IF($I1391="","",_xlfn.LET(_xlpm.x,VLOOKUP($I1391,'2026-01-09_taxon-match'!$A$2:$N$81,7,FALSE),IF(_xlpm.x=0,"",_xlpm.x)))</f>
        <v/>
      </c>
      <c r="P1391" s="46" t="str">
        <f>IF($I1391="","",_xlfn.LET(_xlpm.x,VLOOKUP($I1391,'2026-01-09_taxon-match'!$A$2:$N$81,8,FALSE),IF(_xlpm.x=0,"",_xlpm.x)))</f>
        <v/>
      </c>
      <c r="Q1391" s="46" t="str">
        <f>IF($I1391="","",_xlfn.LET(_xlpm.x,VLOOKUP($I1391,'2026-01-09_taxon-match'!$A$2:$N$81,9,FALSE),IF(_xlpm.x=0,"",_xlpm.x)))</f>
        <v/>
      </c>
      <c r="R1391" s="46" t="str">
        <f>IF($I1391="","",_xlfn.LET(_xlpm.x,VLOOKUP($I1391,'2026-01-09_taxon-match'!$A$2:$N$81,10,FALSE),IF(_xlpm.x=0,"",_xlpm.x)))</f>
        <v/>
      </c>
      <c r="S1391" s="46" t="str">
        <f>IF($I1391="","",_xlfn.LET(_xlpm.x,VLOOKUP($I1391,'2026-01-09_taxon-match'!$A$2:$N$81,11,FALSE),IF(_xlpm.x=0,"",_xlpm.x)))</f>
        <v/>
      </c>
      <c r="T1391" s="46" t="str">
        <f>IF($I1391="","",_xlfn.LET(_xlpm.x,VLOOKUP($I1391,'2026-01-09_taxon-match'!$A$2:$N$81,13,FALSE),IF(_xlpm.x=0,"",_xlpm.x)))</f>
        <v/>
      </c>
      <c r="U1391" s="46">
        <v>1</v>
      </c>
      <c r="V1391" t="s">
        <v>43</v>
      </c>
      <c r="Y1391" s="46" t="str">
        <f>IF(V1391="","",_xlfn.LET(_xlpm.x,VLOOKUP(V1391,'Drop-down_menus'!$D$2:$E$13,2,FALSE),IF(_xlpm.x=0,"",_xlpm.x)))</f>
        <v>https://orcid.org/0000-0002-0981-7442</v>
      </c>
      <c r="Z1391" s="46" t="str">
        <f>IF(W1391="","",_xlfn.LET(_xlpm.x,VLOOKUP(W1391,'Drop-down_menus'!$D$2:$E$13,2,FALSE),IF(_xlpm.x=0,"",_xlpm.x)))</f>
        <v/>
      </c>
      <c r="AA1391" s="46" t="str">
        <f>IF(X1391="","",_xlfn.LET(_xlpm.x,VLOOKUP(X1391,'Drop-down_menus'!$D$2:$E$13,2,FALSE),IF(_xlpm.x=0,"",_xlpm.x)))</f>
        <v/>
      </c>
      <c r="AB1391" s="46" t="s">
        <v>1253</v>
      </c>
      <c r="AC1391" s="46" t="s">
        <v>1258</v>
      </c>
    </row>
    <row r="1392" spans="1:35" ht="15" customHeight="1">
      <c r="B1392" s="46">
        <v>1428</v>
      </c>
      <c r="C1392" s="46" t="s">
        <v>847</v>
      </c>
      <c r="D1392" s="46" t="b">
        <f>COUNTIF(Events!$B$2:$B$171, C1392) &gt; 0</f>
        <v>1</v>
      </c>
      <c r="G1392" s="46" t="s">
        <v>1211</v>
      </c>
      <c r="J1392" s="46" t="str">
        <f>IF(I1392="","",_xlfn.LET(_xlpm.x,VLOOKUP(I1392,'2026-01-09_taxon-match'!$A$2:$N$81,4,FALSE),IF(_xlpm.x=0,"",_xlpm.x)))</f>
        <v/>
      </c>
      <c r="L1392" s="46" t="str">
        <f>IF(I1392="","",_xlfn.LET(_xlpm.x,VLOOKUP(I1392,'2026-01-09_taxon-match'!$A$2:$N$81,3,FALSE),IF(_xlpm.x=0,"",_xlpm.x)))</f>
        <v/>
      </c>
      <c r="M1392" s="46" t="str">
        <f>IF($I1392="","",_xlfn.LET(_xlpm.x,VLOOKUP($I1392,'2026-01-09_taxon-match'!$A$2:$N$81,5,FALSE),IF(_xlpm.x=0,"",_xlpm.x)))</f>
        <v/>
      </c>
      <c r="N1392" s="46" t="str">
        <f>IF($I1392="","",_xlfn.LET(_xlpm.x,VLOOKUP($I1392,'2026-01-09_taxon-match'!$A$2:$N$81,6,FALSE),IF(_xlpm.x=0,"",_xlpm.x)))</f>
        <v/>
      </c>
      <c r="O1392" s="46" t="str">
        <f>IF($I1392="","",_xlfn.LET(_xlpm.x,VLOOKUP($I1392,'2026-01-09_taxon-match'!$A$2:$N$81,7,FALSE),IF(_xlpm.x=0,"",_xlpm.x)))</f>
        <v/>
      </c>
      <c r="P1392" s="46" t="str">
        <f>IF($I1392="","",_xlfn.LET(_xlpm.x,VLOOKUP($I1392,'2026-01-09_taxon-match'!$A$2:$N$81,8,FALSE),IF(_xlpm.x=0,"",_xlpm.x)))</f>
        <v/>
      </c>
      <c r="Q1392" s="46" t="str">
        <f>IF($I1392="","",_xlfn.LET(_xlpm.x,VLOOKUP($I1392,'2026-01-09_taxon-match'!$A$2:$N$81,9,FALSE),IF(_xlpm.x=0,"",_xlpm.x)))</f>
        <v/>
      </c>
      <c r="R1392" s="46" t="str">
        <f>IF($I1392="","",_xlfn.LET(_xlpm.x,VLOOKUP($I1392,'2026-01-09_taxon-match'!$A$2:$N$81,10,FALSE),IF(_xlpm.x=0,"",_xlpm.x)))</f>
        <v/>
      </c>
      <c r="S1392" s="46" t="str">
        <f>IF($I1392="","",_xlfn.LET(_xlpm.x,VLOOKUP($I1392,'2026-01-09_taxon-match'!$A$2:$N$81,11,FALSE),IF(_xlpm.x=0,"",_xlpm.x)))</f>
        <v/>
      </c>
      <c r="T1392" s="46" t="str">
        <f>IF($I1392="","",_xlfn.LET(_xlpm.x,VLOOKUP($I1392,'2026-01-09_taxon-match'!$A$2:$N$81,13,FALSE),IF(_xlpm.x=0,"",_xlpm.x)))</f>
        <v/>
      </c>
      <c r="U1392" s="46">
        <v>1</v>
      </c>
      <c r="V1392" t="s">
        <v>43</v>
      </c>
      <c r="Y1392" s="46" t="str">
        <f>IF(V1392="","",_xlfn.LET(_xlpm.x,VLOOKUP(V1392,'Drop-down_menus'!$D$2:$E$13,2,FALSE),IF(_xlpm.x=0,"",_xlpm.x)))</f>
        <v>https://orcid.org/0000-0002-0981-7442</v>
      </c>
      <c r="Z1392" s="46" t="str">
        <f>IF(W1392="","",_xlfn.LET(_xlpm.x,VLOOKUP(W1392,'Drop-down_menus'!$D$2:$E$13,2,FALSE),IF(_xlpm.x=0,"",_xlpm.x)))</f>
        <v/>
      </c>
      <c r="AA1392" s="46" t="str">
        <f>IF(X1392="","",_xlfn.LET(_xlpm.x,VLOOKUP(X1392,'Drop-down_menus'!$D$2:$E$13,2,FALSE),IF(_xlpm.x=0,"",_xlpm.x)))</f>
        <v/>
      </c>
      <c r="AB1392" s="46" t="s">
        <v>300</v>
      </c>
      <c r="AC1392" s="46" t="s">
        <v>1257</v>
      </c>
    </row>
    <row r="1393" spans="1:35" ht="15" customHeight="1">
      <c r="B1393" s="46">
        <v>1429</v>
      </c>
      <c r="C1393" s="46" t="s">
        <v>847</v>
      </c>
      <c r="D1393" s="46" t="b">
        <f>COUNTIF(Events!$B$2:$B$171, C1393) &gt; 0</f>
        <v>1</v>
      </c>
      <c r="G1393" s="46" t="s">
        <v>1211</v>
      </c>
      <c r="J1393" s="46" t="str">
        <f>IF(I1393="","",_xlfn.LET(_xlpm.x,VLOOKUP(I1393,'2026-01-09_taxon-match'!$A$2:$N$81,4,FALSE),IF(_xlpm.x=0,"",_xlpm.x)))</f>
        <v/>
      </c>
      <c r="L1393" s="46" t="str">
        <f>IF(I1393="","",_xlfn.LET(_xlpm.x,VLOOKUP(I1393,'2026-01-09_taxon-match'!$A$2:$N$81,3,FALSE),IF(_xlpm.x=0,"",_xlpm.x)))</f>
        <v/>
      </c>
      <c r="M1393" s="46" t="str">
        <f>IF($I1393="","",_xlfn.LET(_xlpm.x,VLOOKUP($I1393,'2026-01-09_taxon-match'!$A$2:$N$81,5,FALSE),IF(_xlpm.x=0,"",_xlpm.x)))</f>
        <v/>
      </c>
      <c r="N1393" s="46" t="str">
        <f>IF($I1393="","",_xlfn.LET(_xlpm.x,VLOOKUP($I1393,'2026-01-09_taxon-match'!$A$2:$N$81,6,FALSE),IF(_xlpm.x=0,"",_xlpm.x)))</f>
        <v/>
      </c>
      <c r="O1393" s="46" t="str">
        <f>IF($I1393="","",_xlfn.LET(_xlpm.x,VLOOKUP($I1393,'2026-01-09_taxon-match'!$A$2:$N$81,7,FALSE),IF(_xlpm.x=0,"",_xlpm.x)))</f>
        <v/>
      </c>
      <c r="P1393" s="46" t="str">
        <f>IF($I1393="","",_xlfn.LET(_xlpm.x,VLOOKUP($I1393,'2026-01-09_taxon-match'!$A$2:$N$81,8,FALSE),IF(_xlpm.x=0,"",_xlpm.x)))</f>
        <v/>
      </c>
      <c r="Q1393" s="46" t="str">
        <f>IF($I1393="","",_xlfn.LET(_xlpm.x,VLOOKUP($I1393,'2026-01-09_taxon-match'!$A$2:$N$81,9,FALSE),IF(_xlpm.x=0,"",_xlpm.x)))</f>
        <v/>
      </c>
      <c r="R1393" s="46" t="str">
        <f>IF($I1393="","",_xlfn.LET(_xlpm.x,VLOOKUP($I1393,'2026-01-09_taxon-match'!$A$2:$N$81,10,FALSE),IF(_xlpm.x=0,"",_xlpm.x)))</f>
        <v/>
      </c>
      <c r="S1393" s="46" t="str">
        <f>IF($I1393="","",_xlfn.LET(_xlpm.x,VLOOKUP($I1393,'2026-01-09_taxon-match'!$A$2:$N$81,11,FALSE),IF(_xlpm.x=0,"",_xlpm.x)))</f>
        <v/>
      </c>
      <c r="T1393" s="46" t="str">
        <f>IF($I1393="","",_xlfn.LET(_xlpm.x,VLOOKUP($I1393,'2026-01-09_taxon-match'!$A$2:$N$81,13,FALSE),IF(_xlpm.x=0,"",_xlpm.x)))</f>
        <v/>
      </c>
      <c r="U1393" s="46">
        <v>1</v>
      </c>
      <c r="V1393" t="s">
        <v>43</v>
      </c>
      <c r="Y1393" s="46" t="str">
        <f>IF(V1393="","",_xlfn.LET(_xlpm.x,VLOOKUP(V1393,'Drop-down_menus'!$D$2:$E$13,2,FALSE),IF(_xlpm.x=0,"",_xlpm.x)))</f>
        <v>https://orcid.org/0000-0002-0981-7442</v>
      </c>
      <c r="Z1393" s="46" t="str">
        <f>IF(W1393="","",_xlfn.LET(_xlpm.x,VLOOKUP(W1393,'Drop-down_menus'!$D$2:$E$13,2,FALSE),IF(_xlpm.x=0,"",_xlpm.x)))</f>
        <v/>
      </c>
      <c r="AA1393" s="46" t="str">
        <f>IF(X1393="","",_xlfn.LET(_xlpm.x,VLOOKUP(X1393,'Drop-down_menus'!$D$2:$E$13,2,FALSE),IF(_xlpm.x=0,"",_xlpm.x)))</f>
        <v/>
      </c>
      <c r="AB1393" s="46" t="s">
        <v>1252</v>
      </c>
      <c r="AC1393" s="46" t="s">
        <v>1255</v>
      </c>
    </row>
    <row r="1394" spans="1:35" ht="15" customHeight="1">
      <c r="B1394" s="46">
        <v>1430</v>
      </c>
      <c r="C1394" s="46" t="s">
        <v>847</v>
      </c>
      <c r="D1394" s="46" t="b">
        <f>COUNTIF(Events!$B$2:$B$171, C1394) &gt; 0</f>
        <v>1</v>
      </c>
      <c r="G1394" s="46" t="s">
        <v>1211</v>
      </c>
      <c r="J1394" s="46" t="str">
        <f>IF(I1394="","",_xlfn.LET(_xlpm.x,VLOOKUP(I1394,'2026-01-09_taxon-match'!$A$2:$N$81,4,FALSE),IF(_xlpm.x=0,"",_xlpm.x)))</f>
        <v/>
      </c>
      <c r="L1394" s="46" t="str">
        <f>IF(I1394="","",_xlfn.LET(_xlpm.x,VLOOKUP(I1394,'2026-01-09_taxon-match'!$A$2:$N$81,3,FALSE),IF(_xlpm.x=0,"",_xlpm.x)))</f>
        <v/>
      </c>
      <c r="M1394" s="46" t="str">
        <f>IF($I1394="","",_xlfn.LET(_xlpm.x,VLOOKUP($I1394,'2026-01-09_taxon-match'!$A$2:$N$81,5,FALSE),IF(_xlpm.x=0,"",_xlpm.x)))</f>
        <v/>
      </c>
      <c r="N1394" s="46" t="str">
        <f>IF($I1394="","",_xlfn.LET(_xlpm.x,VLOOKUP($I1394,'2026-01-09_taxon-match'!$A$2:$N$81,6,FALSE),IF(_xlpm.x=0,"",_xlpm.x)))</f>
        <v/>
      </c>
      <c r="O1394" s="46" t="str">
        <f>IF($I1394="","",_xlfn.LET(_xlpm.x,VLOOKUP($I1394,'2026-01-09_taxon-match'!$A$2:$N$81,7,FALSE),IF(_xlpm.x=0,"",_xlpm.x)))</f>
        <v/>
      </c>
      <c r="P1394" s="46" t="str">
        <f>IF($I1394="","",_xlfn.LET(_xlpm.x,VLOOKUP($I1394,'2026-01-09_taxon-match'!$A$2:$N$81,8,FALSE),IF(_xlpm.x=0,"",_xlpm.x)))</f>
        <v/>
      </c>
      <c r="Q1394" s="46" t="str">
        <f>IF($I1394="","",_xlfn.LET(_xlpm.x,VLOOKUP($I1394,'2026-01-09_taxon-match'!$A$2:$N$81,9,FALSE),IF(_xlpm.x=0,"",_xlpm.x)))</f>
        <v/>
      </c>
      <c r="R1394" s="46" t="str">
        <f>IF($I1394="","",_xlfn.LET(_xlpm.x,VLOOKUP($I1394,'2026-01-09_taxon-match'!$A$2:$N$81,10,FALSE),IF(_xlpm.x=0,"",_xlpm.x)))</f>
        <v/>
      </c>
      <c r="S1394" s="46" t="str">
        <f>IF($I1394="","",_xlfn.LET(_xlpm.x,VLOOKUP($I1394,'2026-01-09_taxon-match'!$A$2:$N$81,11,FALSE),IF(_xlpm.x=0,"",_xlpm.x)))</f>
        <v/>
      </c>
      <c r="T1394" s="46" t="str">
        <f>IF($I1394="","",_xlfn.LET(_xlpm.x,VLOOKUP($I1394,'2026-01-09_taxon-match'!$A$2:$N$81,13,FALSE),IF(_xlpm.x=0,"",_xlpm.x)))</f>
        <v/>
      </c>
      <c r="U1394" s="46">
        <v>1</v>
      </c>
      <c r="V1394" t="s">
        <v>43</v>
      </c>
      <c r="Y1394" s="46" t="str">
        <f>IF(V1394="","",_xlfn.LET(_xlpm.x,VLOOKUP(V1394,'Drop-down_menus'!$D$2:$E$13,2,FALSE),IF(_xlpm.x=0,"",_xlpm.x)))</f>
        <v>https://orcid.org/0000-0002-0981-7442</v>
      </c>
      <c r="Z1394" s="46" t="str">
        <f>IF(W1394="","",_xlfn.LET(_xlpm.x,VLOOKUP(W1394,'Drop-down_menus'!$D$2:$E$13,2,FALSE),IF(_xlpm.x=0,"",_xlpm.x)))</f>
        <v/>
      </c>
      <c r="AA1394" s="46" t="str">
        <f>IF(X1394="","",_xlfn.LET(_xlpm.x,VLOOKUP(X1394,'Drop-down_menus'!$D$2:$E$13,2,FALSE),IF(_xlpm.x=0,"",_xlpm.x)))</f>
        <v/>
      </c>
      <c r="AB1394" s="46" t="s">
        <v>1253</v>
      </c>
      <c r="AC1394" s="46" t="s">
        <v>1258</v>
      </c>
    </row>
    <row r="1395" spans="1:35" ht="15" customHeight="1">
      <c r="B1395" s="46">
        <v>1432</v>
      </c>
      <c r="C1395" s="46" t="s">
        <v>847</v>
      </c>
      <c r="D1395" s="46" t="b">
        <f>COUNTIF(Events!$B$2:$B$171, C1395) &gt; 0</f>
        <v>1</v>
      </c>
      <c r="G1395" s="46" t="s">
        <v>1211</v>
      </c>
      <c r="J1395" s="46" t="str">
        <f>IF(I1395="","",_xlfn.LET(_xlpm.x,VLOOKUP(I1395,'2026-01-09_taxon-match'!$A$2:$N$81,4,FALSE),IF(_xlpm.x=0,"",_xlpm.x)))</f>
        <v/>
      </c>
      <c r="L1395" s="46" t="str">
        <f>IF(I1395="","",_xlfn.LET(_xlpm.x,VLOOKUP(I1395,'2026-01-09_taxon-match'!$A$2:$N$81,3,FALSE),IF(_xlpm.x=0,"",_xlpm.x)))</f>
        <v/>
      </c>
      <c r="M1395" s="46" t="str">
        <f>IF($I1395="","",_xlfn.LET(_xlpm.x,VLOOKUP($I1395,'2026-01-09_taxon-match'!$A$2:$N$81,5,FALSE),IF(_xlpm.x=0,"",_xlpm.x)))</f>
        <v/>
      </c>
      <c r="N1395" s="46" t="str">
        <f>IF($I1395="","",_xlfn.LET(_xlpm.x,VLOOKUP($I1395,'2026-01-09_taxon-match'!$A$2:$N$81,6,FALSE),IF(_xlpm.x=0,"",_xlpm.x)))</f>
        <v/>
      </c>
      <c r="O1395" s="46" t="str">
        <f>IF($I1395="","",_xlfn.LET(_xlpm.x,VLOOKUP($I1395,'2026-01-09_taxon-match'!$A$2:$N$81,7,FALSE),IF(_xlpm.x=0,"",_xlpm.x)))</f>
        <v/>
      </c>
      <c r="P1395" s="46" t="str">
        <f>IF($I1395="","",_xlfn.LET(_xlpm.x,VLOOKUP($I1395,'2026-01-09_taxon-match'!$A$2:$N$81,8,FALSE),IF(_xlpm.x=0,"",_xlpm.x)))</f>
        <v/>
      </c>
      <c r="Q1395" s="46" t="str">
        <f>IF($I1395="","",_xlfn.LET(_xlpm.x,VLOOKUP($I1395,'2026-01-09_taxon-match'!$A$2:$N$81,9,FALSE),IF(_xlpm.x=0,"",_xlpm.x)))</f>
        <v/>
      </c>
      <c r="R1395" s="46" t="str">
        <f>IF($I1395="","",_xlfn.LET(_xlpm.x,VLOOKUP($I1395,'2026-01-09_taxon-match'!$A$2:$N$81,10,FALSE),IF(_xlpm.x=0,"",_xlpm.x)))</f>
        <v/>
      </c>
      <c r="S1395" s="46" t="str">
        <f>IF($I1395="","",_xlfn.LET(_xlpm.x,VLOOKUP($I1395,'2026-01-09_taxon-match'!$A$2:$N$81,11,FALSE),IF(_xlpm.x=0,"",_xlpm.x)))</f>
        <v/>
      </c>
      <c r="T1395" s="46" t="str">
        <f>IF($I1395="","",_xlfn.LET(_xlpm.x,VLOOKUP($I1395,'2026-01-09_taxon-match'!$A$2:$N$81,13,FALSE),IF(_xlpm.x=0,"",_xlpm.x)))</f>
        <v/>
      </c>
      <c r="U1395" s="46">
        <v>1</v>
      </c>
      <c r="V1395" t="s">
        <v>43</v>
      </c>
      <c r="Y1395" s="46" t="str">
        <f>IF(V1395="","",_xlfn.LET(_xlpm.x,VLOOKUP(V1395,'Drop-down_menus'!$D$2:$E$13,2,FALSE),IF(_xlpm.x=0,"",_xlpm.x)))</f>
        <v>https://orcid.org/0000-0002-0981-7442</v>
      </c>
      <c r="Z1395" s="46" t="str">
        <f>IF(W1395="","",_xlfn.LET(_xlpm.x,VLOOKUP(W1395,'Drop-down_menus'!$D$2:$E$13,2,FALSE),IF(_xlpm.x=0,"",_xlpm.x)))</f>
        <v/>
      </c>
      <c r="AA1395" s="46" t="str">
        <f>IF(X1395="","",_xlfn.LET(_xlpm.x,VLOOKUP(X1395,'Drop-down_menus'!$D$2:$E$13,2,FALSE),IF(_xlpm.x=0,"",_xlpm.x)))</f>
        <v/>
      </c>
      <c r="AB1395" s="46" t="s">
        <v>300</v>
      </c>
      <c r="AC1395" s="46" t="s">
        <v>1257</v>
      </c>
    </row>
    <row r="1396" spans="1:35" ht="15" customHeight="1">
      <c r="B1396" s="46">
        <v>1433</v>
      </c>
      <c r="C1396" s="46" t="s">
        <v>847</v>
      </c>
      <c r="D1396" s="46" t="b">
        <f>COUNTIF(Events!$B$2:$B$171, C1396) &gt; 0</f>
        <v>1</v>
      </c>
      <c r="G1396" s="46" t="s">
        <v>1211</v>
      </c>
      <c r="J1396" s="46" t="str">
        <f>IF(I1396="","",_xlfn.LET(_xlpm.x,VLOOKUP(I1396,'2026-01-09_taxon-match'!$A$2:$N$81,4,FALSE),IF(_xlpm.x=0,"",_xlpm.x)))</f>
        <v/>
      </c>
      <c r="L1396" s="46" t="str">
        <f>IF(I1396="","",_xlfn.LET(_xlpm.x,VLOOKUP(I1396,'2026-01-09_taxon-match'!$A$2:$N$81,3,FALSE),IF(_xlpm.x=0,"",_xlpm.x)))</f>
        <v/>
      </c>
      <c r="M1396" s="46" t="str">
        <f>IF($I1396="","",_xlfn.LET(_xlpm.x,VLOOKUP($I1396,'2026-01-09_taxon-match'!$A$2:$N$81,5,FALSE),IF(_xlpm.x=0,"",_xlpm.x)))</f>
        <v/>
      </c>
      <c r="N1396" s="46" t="str">
        <f>IF($I1396="","",_xlfn.LET(_xlpm.x,VLOOKUP($I1396,'2026-01-09_taxon-match'!$A$2:$N$81,6,FALSE),IF(_xlpm.x=0,"",_xlpm.x)))</f>
        <v/>
      </c>
      <c r="O1396" s="46" t="str">
        <f>IF($I1396="","",_xlfn.LET(_xlpm.x,VLOOKUP($I1396,'2026-01-09_taxon-match'!$A$2:$N$81,7,FALSE),IF(_xlpm.x=0,"",_xlpm.x)))</f>
        <v/>
      </c>
      <c r="P1396" s="46" t="str">
        <f>IF($I1396="","",_xlfn.LET(_xlpm.x,VLOOKUP($I1396,'2026-01-09_taxon-match'!$A$2:$N$81,8,FALSE),IF(_xlpm.x=0,"",_xlpm.x)))</f>
        <v/>
      </c>
      <c r="Q1396" s="46" t="str">
        <f>IF($I1396="","",_xlfn.LET(_xlpm.x,VLOOKUP($I1396,'2026-01-09_taxon-match'!$A$2:$N$81,9,FALSE),IF(_xlpm.x=0,"",_xlpm.x)))</f>
        <v/>
      </c>
      <c r="R1396" s="46" t="str">
        <f>IF($I1396="","",_xlfn.LET(_xlpm.x,VLOOKUP($I1396,'2026-01-09_taxon-match'!$A$2:$N$81,10,FALSE),IF(_xlpm.x=0,"",_xlpm.x)))</f>
        <v/>
      </c>
      <c r="S1396" s="46" t="str">
        <f>IF($I1396="","",_xlfn.LET(_xlpm.x,VLOOKUP($I1396,'2026-01-09_taxon-match'!$A$2:$N$81,11,FALSE),IF(_xlpm.x=0,"",_xlpm.x)))</f>
        <v/>
      </c>
      <c r="T1396" s="46" t="str">
        <f>IF($I1396="","",_xlfn.LET(_xlpm.x,VLOOKUP($I1396,'2026-01-09_taxon-match'!$A$2:$N$81,13,FALSE),IF(_xlpm.x=0,"",_xlpm.x)))</f>
        <v/>
      </c>
      <c r="U1396" s="46">
        <v>1</v>
      </c>
      <c r="V1396" t="s">
        <v>43</v>
      </c>
      <c r="Y1396" s="46" t="str">
        <f>IF(V1396="","",_xlfn.LET(_xlpm.x,VLOOKUP(V1396,'Drop-down_menus'!$D$2:$E$13,2,FALSE),IF(_xlpm.x=0,"",_xlpm.x)))</f>
        <v>https://orcid.org/0000-0002-0981-7442</v>
      </c>
      <c r="Z1396" s="46" t="str">
        <f>IF(W1396="","",_xlfn.LET(_xlpm.x,VLOOKUP(W1396,'Drop-down_menus'!$D$2:$E$13,2,FALSE),IF(_xlpm.x=0,"",_xlpm.x)))</f>
        <v/>
      </c>
      <c r="AA1396" s="46" t="str">
        <f>IF(X1396="","",_xlfn.LET(_xlpm.x,VLOOKUP(X1396,'Drop-down_menus'!$D$2:$E$13,2,FALSE),IF(_xlpm.x=0,"",_xlpm.x)))</f>
        <v/>
      </c>
      <c r="AB1396" s="46" t="s">
        <v>1252</v>
      </c>
      <c r="AC1396" s="46" t="s">
        <v>1255</v>
      </c>
    </row>
    <row r="1397" spans="1:35" ht="15" customHeight="1">
      <c r="B1397" s="46">
        <v>1434</v>
      </c>
      <c r="C1397" s="46" t="s">
        <v>847</v>
      </c>
      <c r="D1397" s="46" t="b">
        <f>COUNTIF(Events!$B$2:$B$171, C1397) &gt; 0</f>
        <v>1</v>
      </c>
      <c r="G1397" s="46" t="s">
        <v>1211</v>
      </c>
      <c r="J1397" s="46" t="str">
        <f>IF(I1397="","",_xlfn.LET(_xlpm.x,VLOOKUP(I1397,'2026-01-09_taxon-match'!$A$2:$N$81,4,FALSE),IF(_xlpm.x=0,"",_xlpm.x)))</f>
        <v/>
      </c>
      <c r="L1397" s="46" t="str">
        <f>IF(I1397="","",_xlfn.LET(_xlpm.x,VLOOKUP(I1397,'2026-01-09_taxon-match'!$A$2:$N$81,3,FALSE),IF(_xlpm.x=0,"",_xlpm.x)))</f>
        <v/>
      </c>
      <c r="M1397" s="46" t="str">
        <f>IF($I1397="","",_xlfn.LET(_xlpm.x,VLOOKUP($I1397,'2026-01-09_taxon-match'!$A$2:$N$81,5,FALSE),IF(_xlpm.x=0,"",_xlpm.x)))</f>
        <v/>
      </c>
      <c r="N1397" s="46" t="str">
        <f>IF($I1397="","",_xlfn.LET(_xlpm.x,VLOOKUP($I1397,'2026-01-09_taxon-match'!$A$2:$N$81,6,FALSE),IF(_xlpm.x=0,"",_xlpm.x)))</f>
        <v/>
      </c>
      <c r="O1397" s="46" t="str">
        <f>IF($I1397="","",_xlfn.LET(_xlpm.x,VLOOKUP($I1397,'2026-01-09_taxon-match'!$A$2:$N$81,7,FALSE),IF(_xlpm.x=0,"",_xlpm.x)))</f>
        <v/>
      </c>
      <c r="P1397" s="46" t="str">
        <f>IF($I1397="","",_xlfn.LET(_xlpm.x,VLOOKUP($I1397,'2026-01-09_taxon-match'!$A$2:$N$81,8,FALSE),IF(_xlpm.x=0,"",_xlpm.x)))</f>
        <v/>
      </c>
      <c r="Q1397" s="46" t="str">
        <f>IF($I1397="","",_xlfn.LET(_xlpm.x,VLOOKUP($I1397,'2026-01-09_taxon-match'!$A$2:$N$81,9,FALSE),IF(_xlpm.x=0,"",_xlpm.x)))</f>
        <v/>
      </c>
      <c r="R1397" s="46" t="str">
        <f>IF($I1397="","",_xlfn.LET(_xlpm.x,VLOOKUP($I1397,'2026-01-09_taxon-match'!$A$2:$N$81,10,FALSE),IF(_xlpm.x=0,"",_xlpm.x)))</f>
        <v/>
      </c>
      <c r="S1397" s="46" t="str">
        <f>IF($I1397="","",_xlfn.LET(_xlpm.x,VLOOKUP($I1397,'2026-01-09_taxon-match'!$A$2:$N$81,11,FALSE),IF(_xlpm.x=0,"",_xlpm.x)))</f>
        <v/>
      </c>
      <c r="T1397" s="46" t="str">
        <f>IF($I1397="","",_xlfn.LET(_xlpm.x,VLOOKUP($I1397,'2026-01-09_taxon-match'!$A$2:$N$81,13,FALSE),IF(_xlpm.x=0,"",_xlpm.x)))</f>
        <v/>
      </c>
      <c r="U1397" s="46">
        <v>1</v>
      </c>
      <c r="V1397" t="s">
        <v>43</v>
      </c>
      <c r="Y1397" s="46" t="str">
        <f>IF(V1397="","",_xlfn.LET(_xlpm.x,VLOOKUP(V1397,'Drop-down_menus'!$D$2:$E$13,2,FALSE),IF(_xlpm.x=0,"",_xlpm.x)))</f>
        <v>https://orcid.org/0000-0002-0981-7442</v>
      </c>
      <c r="Z1397" s="46" t="str">
        <f>IF(W1397="","",_xlfn.LET(_xlpm.x,VLOOKUP(W1397,'Drop-down_menus'!$D$2:$E$13,2,FALSE),IF(_xlpm.x=0,"",_xlpm.x)))</f>
        <v/>
      </c>
      <c r="AA1397" s="46" t="str">
        <f>IF(X1397="","",_xlfn.LET(_xlpm.x,VLOOKUP(X1397,'Drop-down_menus'!$D$2:$E$13,2,FALSE),IF(_xlpm.x=0,"",_xlpm.x)))</f>
        <v/>
      </c>
      <c r="AB1397" s="46" t="s">
        <v>1253</v>
      </c>
      <c r="AC1397" s="46" t="s">
        <v>1258</v>
      </c>
    </row>
    <row r="1398" spans="1:35" ht="15" customHeight="1">
      <c r="B1398" s="46">
        <v>1435</v>
      </c>
      <c r="C1398" s="46" t="s">
        <v>847</v>
      </c>
      <c r="D1398" s="46" t="b">
        <f>COUNTIF(Events!$B$2:$B$171, C1398) &gt; 0</f>
        <v>1</v>
      </c>
      <c r="G1398" s="46" t="s">
        <v>1211</v>
      </c>
      <c r="J1398" s="46" t="str">
        <f>IF(I1398="","",_xlfn.LET(_xlpm.x,VLOOKUP(I1398,'2026-01-09_taxon-match'!$A$2:$N$81,4,FALSE),IF(_xlpm.x=0,"",_xlpm.x)))</f>
        <v/>
      </c>
      <c r="L1398" s="46" t="str">
        <f>IF(I1398="","",_xlfn.LET(_xlpm.x,VLOOKUP(I1398,'2026-01-09_taxon-match'!$A$2:$N$81,3,FALSE),IF(_xlpm.x=0,"",_xlpm.x)))</f>
        <v/>
      </c>
      <c r="M1398" s="46" t="str">
        <f>IF($I1398="","",_xlfn.LET(_xlpm.x,VLOOKUP($I1398,'2026-01-09_taxon-match'!$A$2:$N$81,5,FALSE),IF(_xlpm.x=0,"",_xlpm.x)))</f>
        <v/>
      </c>
      <c r="N1398" s="46" t="str">
        <f>IF($I1398="","",_xlfn.LET(_xlpm.x,VLOOKUP($I1398,'2026-01-09_taxon-match'!$A$2:$N$81,6,FALSE),IF(_xlpm.x=0,"",_xlpm.x)))</f>
        <v/>
      </c>
      <c r="O1398" s="46" t="str">
        <f>IF($I1398="","",_xlfn.LET(_xlpm.x,VLOOKUP($I1398,'2026-01-09_taxon-match'!$A$2:$N$81,7,FALSE),IF(_xlpm.x=0,"",_xlpm.x)))</f>
        <v/>
      </c>
      <c r="P1398" s="46" t="str">
        <f>IF($I1398="","",_xlfn.LET(_xlpm.x,VLOOKUP($I1398,'2026-01-09_taxon-match'!$A$2:$N$81,8,FALSE),IF(_xlpm.x=0,"",_xlpm.x)))</f>
        <v/>
      </c>
      <c r="Q1398" s="46" t="str">
        <f>IF($I1398="","",_xlfn.LET(_xlpm.x,VLOOKUP($I1398,'2026-01-09_taxon-match'!$A$2:$N$81,9,FALSE),IF(_xlpm.x=0,"",_xlpm.x)))</f>
        <v/>
      </c>
      <c r="R1398" s="46" t="str">
        <f>IF($I1398="","",_xlfn.LET(_xlpm.x,VLOOKUP($I1398,'2026-01-09_taxon-match'!$A$2:$N$81,10,FALSE),IF(_xlpm.x=0,"",_xlpm.x)))</f>
        <v/>
      </c>
      <c r="S1398" s="46" t="str">
        <f>IF($I1398="","",_xlfn.LET(_xlpm.x,VLOOKUP($I1398,'2026-01-09_taxon-match'!$A$2:$N$81,11,FALSE),IF(_xlpm.x=0,"",_xlpm.x)))</f>
        <v/>
      </c>
      <c r="T1398" s="46" t="str">
        <f>IF($I1398="","",_xlfn.LET(_xlpm.x,VLOOKUP($I1398,'2026-01-09_taxon-match'!$A$2:$N$81,13,FALSE),IF(_xlpm.x=0,"",_xlpm.x)))</f>
        <v/>
      </c>
      <c r="U1398" s="46">
        <v>1</v>
      </c>
      <c r="V1398" t="s">
        <v>43</v>
      </c>
      <c r="Y1398" s="46" t="str">
        <f>IF(V1398="","",_xlfn.LET(_xlpm.x,VLOOKUP(V1398,'Drop-down_menus'!$D$2:$E$13,2,FALSE),IF(_xlpm.x=0,"",_xlpm.x)))</f>
        <v>https://orcid.org/0000-0002-0981-7442</v>
      </c>
      <c r="Z1398" s="46" t="str">
        <f>IF(W1398="","",_xlfn.LET(_xlpm.x,VLOOKUP(W1398,'Drop-down_menus'!$D$2:$E$13,2,FALSE),IF(_xlpm.x=0,"",_xlpm.x)))</f>
        <v/>
      </c>
      <c r="AA1398" s="46" t="str">
        <f>IF(X1398="","",_xlfn.LET(_xlpm.x,VLOOKUP(X1398,'Drop-down_menus'!$D$2:$E$13,2,FALSE),IF(_xlpm.x=0,"",_xlpm.x)))</f>
        <v/>
      </c>
      <c r="AB1398" s="46" t="s">
        <v>300</v>
      </c>
      <c r="AC1398" s="46" t="s">
        <v>1257</v>
      </c>
    </row>
    <row r="1399" spans="1:35" ht="15" customHeight="1">
      <c r="B1399" s="46">
        <v>1436</v>
      </c>
      <c r="C1399" s="46" t="s">
        <v>847</v>
      </c>
      <c r="D1399" s="46" t="b">
        <f>COUNTIF(Events!$B$2:$B$171, C1399) &gt; 0</f>
        <v>1</v>
      </c>
      <c r="G1399" s="46" t="s">
        <v>1211</v>
      </c>
      <c r="J1399" s="46" t="str">
        <f>IF(I1399="","",_xlfn.LET(_xlpm.x,VLOOKUP(I1399,'2026-01-09_taxon-match'!$A$2:$N$81,4,FALSE),IF(_xlpm.x=0,"",_xlpm.x)))</f>
        <v/>
      </c>
      <c r="L1399" s="46" t="str">
        <f>IF(I1399="","",_xlfn.LET(_xlpm.x,VLOOKUP(I1399,'2026-01-09_taxon-match'!$A$2:$N$81,3,FALSE),IF(_xlpm.x=0,"",_xlpm.x)))</f>
        <v/>
      </c>
      <c r="M1399" s="46" t="str">
        <f>IF($I1399="","",_xlfn.LET(_xlpm.x,VLOOKUP($I1399,'2026-01-09_taxon-match'!$A$2:$N$81,5,FALSE),IF(_xlpm.x=0,"",_xlpm.x)))</f>
        <v/>
      </c>
      <c r="N1399" s="46" t="str">
        <f>IF($I1399="","",_xlfn.LET(_xlpm.x,VLOOKUP($I1399,'2026-01-09_taxon-match'!$A$2:$N$81,6,FALSE),IF(_xlpm.x=0,"",_xlpm.x)))</f>
        <v/>
      </c>
      <c r="O1399" s="46" t="str">
        <f>IF($I1399="","",_xlfn.LET(_xlpm.x,VLOOKUP($I1399,'2026-01-09_taxon-match'!$A$2:$N$81,7,FALSE),IF(_xlpm.x=0,"",_xlpm.x)))</f>
        <v/>
      </c>
      <c r="P1399" s="46" t="str">
        <f>IF($I1399="","",_xlfn.LET(_xlpm.x,VLOOKUP($I1399,'2026-01-09_taxon-match'!$A$2:$N$81,8,FALSE),IF(_xlpm.x=0,"",_xlpm.x)))</f>
        <v/>
      </c>
      <c r="Q1399" s="46" t="str">
        <f>IF($I1399="","",_xlfn.LET(_xlpm.x,VLOOKUP($I1399,'2026-01-09_taxon-match'!$A$2:$N$81,9,FALSE),IF(_xlpm.x=0,"",_xlpm.x)))</f>
        <v/>
      </c>
      <c r="R1399" s="46" t="str">
        <f>IF($I1399="","",_xlfn.LET(_xlpm.x,VLOOKUP($I1399,'2026-01-09_taxon-match'!$A$2:$N$81,10,FALSE),IF(_xlpm.x=0,"",_xlpm.x)))</f>
        <v/>
      </c>
      <c r="S1399" s="46" t="str">
        <f>IF($I1399="","",_xlfn.LET(_xlpm.x,VLOOKUP($I1399,'2026-01-09_taxon-match'!$A$2:$N$81,11,FALSE),IF(_xlpm.x=0,"",_xlpm.x)))</f>
        <v/>
      </c>
      <c r="T1399" s="46" t="str">
        <f>IF($I1399="","",_xlfn.LET(_xlpm.x,VLOOKUP($I1399,'2026-01-09_taxon-match'!$A$2:$N$81,13,FALSE),IF(_xlpm.x=0,"",_xlpm.x)))</f>
        <v/>
      </c>
      <c r="U1399" s="46">
        <v>1</v>
      </c>
      <c r="V1399" t="s">
        <v>43</v>
      </c>
      <c r="Y1399" s="46" t="str">
        <f>IF(V1399="","",_xlfn.LET(_xlpm.x,VLOOKUP(V1399,'Drop-down_menus'!$D$2:$E$13,2,FALSE),IF(_xlpm.x=0,"",_xlpm.x)))</f>
        <v>https://orcid.org/0000-0002-0981-7442</v>
      </c>
      <c r="Z1399" s="46" t="str">
        <f>IF(W1399="","",_xlfn.LET(_xlpm.x,VLOOKUP(W1399,'Drop-down_menus'!$D$2:$E$13,2,FALSE),IF(_xlpm.x=0,"",_xlpm.x)))</f>
        <v/>
      </c>
      <c r="AA1399" s="46" t="str">
        <f>IF(X1399="","",_xlfn.LET(_xlpm.x,VLOOKUP(X1399,'Drop-down_menus'!$D$2:$E$13,2,FALSE),IF(_xlpm.x=0,"",_xlpm.x)))</f>
        <v/>
      </c>
      <c r="AB1399" s="46" t="s">
        <v>300</v>
      </c>
      <c r="AC1399" s="46" t="s">
        <v>1257</v>
      </c>
    </row>
    <row r="1400" spans="1:35" ht="15" customHeight="1">
      <c r="B1400" s="46">
        <v>1437</v>
      </c>
      <c r="C1400" s="46" t="s">
        <v>847</v>
      </c>
      <c r="D1400" s="46" t="b">
        <f>COUNTIF(Events!$B$2:$B$171, C1400) &gt; 0</f>
        <v>1</v>
      </c>
      <c r="G1400" s="46" t="s">
        <v>1211</v>
      </c>
      <c r="J1400" s="46" t="str">
        <f>IF(I1400="","",_xlfn.LET(_xlpm.x,VLOOKUP(I1400,'2026-01-09_taxon-match'!$A$2:$N$81,4,FALSE),IF(_xlpm.x=0,"",_xlpm.x)))</f>
        <v/>
      </c>
      <c r="L1400" s="46" t="str">
        <f>IF(I1400="","",_xlfn.LET(_xlpm.x,VLOOKUP(I1400,'2026-01-09_taxon-match'!$A$2:$N$81,3,FALSE),IF(_xlpm.x=0,"",_xlpm.x)))</f>
        <v/>
      </c>
      <c r="M1400" s="46" t="str">
        <f>IF($I1400="","",_xlfn.LET(_xlpm.x,VLOOKUP($I1400,'2026-01-09_taxon-match'!$A$2:$N$81,5,FALSE),IF(_xlpm.x=0,"",_xlpm.x)))</f>
        <v/>
      </c>
      <c r="N1400" s="46" t="str">
        <f>IF($I1400="","",_xlfn.LET(_xlpm.x,VLOOKUP($I1400,'2026-01-09_taxon-match'!$A$2:$N$81,6,FALSE),IF(_xlpm.x=0,"",_xlpm.x)))</f>
        <v/>
      </c>
      <c r="O1400" s="46" t="str">
        <f>IF($I1400="","",_xlfn.LET(_xlpm.x,VLOOKUP($I1400,'2026-01-09_taxon-match'!$A$2:$N$81,7,FALSE),IF(_xlpm.x=0,"",_xlpm.x)))</f>
        <v/>
      </c>
      <c r="P1400" s="46" t="str">
        <f>IF($I1400="","",_xlfn.LET(_xlpm.x,VLOOKUP($I1400,'2026-01-09_taxon-match'!$A$2:$N$81,8,FALSE),IF(_xlpm.x=0,"",_xlpm.x)))</f>
        <v/>
      </c>
      <c r="Q1400" s="46" t="str">
        <f>IF($I1400="","",_xlfn.LET(_xlpm.x,VLOOKUP($I1400,'2026-01-09_taxon-match'!$A$2:$N$81,9,FALSE),IF(_xlpm.x=0,"",_xlpm.x)))</f>
        <v/>
      </c>
      <c r="R1400" s="46" t="str">
        <f>IF($I1400="","",_xlfn.LET(_xlpm.x,VLOOKUP($I1400,'2026-01-09_taxon-match'!$A$2:$N$81,10,FALSE),IF(_xlpm.x=0,"",_xlpm.x)))</f>
        <v/>
      </c>
      <c r="S1400" s="46" t="str">
        <f>IF($I1400="","",_xlfn.LET(_xlpm.x,VLOOKUP($I1400,'2026-01-09_taxon-match'!$A$2:$N$81,11,FALSE),IF(_xlpm.x=0,"",_xlpm.x)))</f>
        <v/>
      </c>
      <c r="T1400" s="46" t="str">
        <f>IF($I1400="","",_xlfn.LET(_xlpm.x,VLOOKUP($I1400,'2026-01-09_taxon-match'!$A$2:$N$81,13,FALSE),IF(_xlpm.x=0,"",_xlpm.x)))</f>
        <v/>
      </c>
      <c r="U1400" s="46">
        <v>1</v>
      </c>
      <c r="V1400" t="s">
        <v>43</v>
      </c>
      <c r="Y1400" s="46" t="str">
        <f>IF(V1400="","",_xlfn.LET(_xlpm.x,VLOOKUP(V1400,'Drop-down_menus'!$D$2:$E$13,2,FALSE),IF(_xlpm.x=0,"",_xlpm.x)))</f>
        <v>https://orcid.org/0000-0002-0981-7442</v>
      </c>
      <c r="Z1400" s="46" t="str">
        <f>IF(W1400="","",_xlfn.LET(_xlpm.x,VLOOKUP(W1400,'Drop-down_menus'!$D$2:$E$13,2,FALSE),IF(_xlpm.x=0,"",_xlpm.x)))</f>
        <v/>
      </c>
      <c r="AA1400" s="46" t="str">
        <f>IF(X1400="","",_xlfn.LET(_xlpm.x,VLOOKUP(X1400,'Drop-down_menus'!$D$2:$E$13,2,FALSE),IF(_xlpm.x=0,"",_xlpm.x)))</f>
        <v/>
      </c>
      <c r="AB1400" s="46" t="s">
        <v>300</v>
      </c>
      <c r="AC1400" s="46" t="s">
        <v>1257</v>
      </c>
    </row>
    <row r="1401" spans="1:35" ht="15" customHeight="1">
      <c r="A1401" s="2"/>
      <c r="B1401" s="2">
        <v>1455</v>
      </c>
      <c r="C1401" s="2" t="s">
        <v>836</v>
      </c>
      <c r="D1401" s="46" t="b">
        <f>COUNTIF(Events!$B$2:$B$171, C1401) &gt; 0</f>
        <v>1</v>
      </c>
      <c r="E1401" s="2" t="s">
        <v>169</v>
      </c>
      <c r="F1401" s="2"/>
      <c r="G1401" s="2" t="s">
        <v>1048</v>
      </c>
      <c r="H1401" s="2"/>
      <c r="I1401" s="2" t="s">
        <v>1048</v>
      </c>
      <c r="J1401" s="46" t="str">
        <f>IF(I1401="","",_xlfn.LET(_xlpm.x,VLOOKUP(I1401,'2026-01-09_taxon-match'!$A$2:$N$81,4,FALSE),IF(_xlpm.x=0,"",_xlpm.x)))</f>
        <v>Heterocucumis steineni</v>
      </c>
      <c r="K1401" s="2"/>
      <c r="L1401" s="46" t="str">
        <f>IF(I1401="","",_xlfn.LET(_xlpm.x,VLOOKUP(I1401,'2026-01-09_taxon-match'!$A$2:$N$81,3,FALSE),IF(_xlpm.x=0,"",_xlpm.x)))</f>
        <v>urn:lsid:marinespecies.org:taxname:174085</v>
      </c>
      <c r="M1401" s="46" t="str">
        <f>IF($I1401="","",_xlfn.LET(_xlpm.x,VLOOKUP($I1401,'2026-01-09_taxon-match'!$A$2:$N$81,5,FALSE),IF(_xlpm.x=0,"",_xlpm.x)))</f>
        <v>(Ludwig, 1898)</v>
      </c>
      <c r="N1401" s="46" t="str">
        <f>IF($I1401="","",_xlfn.LET(_xlpm.x,VLOOKUP($I1401,'2026-01-09_taxon-match'!$A$2:$N$81,6,FALSE),IF(_xlpm.x=0,"",_xlpm.x)))</f>
        <v>Animalia</v>
      </c>
      <c r="O1401" s="46" t="str">
        <f>IF($I1401="","",_xlfn.LET(_xlpm.x,VLOOKUP($I1401,'2026-01-09_taxon-match'!$A$2:$N$81,7,FALSE),IF(_xlpm.x=0,"",_xlpm.x)))</f>
        <v>Echinodermata</v>
      </c>
      <c r="P1401" s="46" t="str">
        <f>IF($I1401="","",_xlfn.LET(_xlpm.x,VLOOKUP($I1401,'2026-01-09_taxon-match'!$A$2:$N$81,8,FALSE),IF(_xlpm.x=0,"",_xlpm.x)))</f>
        <v>Holothuroidea</v>
      </c>
      <c r="Q1401" s="46" t="str">
        <f>IF($I1401="","",_xlfn.LET(_xlpm.x,VLOOKUP($I1401,'2026-01-09_taxon-match'!$A$2:$N$81,9,FALSE),IF(_xlpm.x=0,"",_xlpm.x)))</f>
        <v>Dendrochirotida</v>
      </c>
      <c r="R1401" s="46" t="str">
        <f>IF($I1401="","",_xlfn.LET(_xlpm.x,VLOOKUP($I1401,'2026-01-09_taxon-match'!$A$2:$N$81,10,FALSE),IF(_xlpm.x=0,"",_xlpm.x)))</f>
        <v>Cucumariidae</v>
      </c>
      <c r="S1401" s="46" t="str">
        <f>IF($I1401="","",_xlfn.LET(_xlpm.x,VLOOKUP($I1401,'2026-01-09_taxon-match'!$A$2:$N$81,11,FALSE),IF(_xlpm.x=0,"",_xlpm.x)))</f>
        <v>Heterocucumis</v>
      </c>
      <c r="T1401" s="46" t="str">
        <f>IF($I1401="","",_xlfn.LET(_xlpm.x,VLOOKUP($I1401,'2026-01-09_taxon-match'!$A$2:$N$81,13,FALSE),IF(_xlpm.x=0,"",_xlpm.x)))</f>
        <v>steineni</v>
      </c>
      <c r="U1401" s="2">
        <v>1</v>
      </c>
      <c r="V1401" s="2" t="s">
        <v>43</v>
      </c>
      <c r="W1401" s="2"/>
      <c r="Y1401" s="46" t="str">
        <f>IF(V1401="","",_xlfn.LET(_xlpm.x,VLOOKUP(V1401,'Drop-down_menus'!$D$2:$E$13,2,FALSE),IF(_xlpm.x=0,"",_xlpm.x)))</f>
        <v>https://orcid.org/0000-0002-0981-7442</v>
      </c>
      <c r="Z1401" s="46" t="str">
        <f>IF(W1401="","",_xlfn.LET(_xlpm.x,VLOOKUP(W1401,'Drop-down_menus'!$D$2:$E$13,2,FALSE),IF(_xlpm.x=0,"",_xlpm.x)))</f>
        <v/>
      </c>
      <c r="AA1401" s="46" t="str">
        <f>IF(X1401="","",_xlfn.LET(_xlpm.x,VLOOKUP(X1401,'Drop-down_menus'!$D$2:$E$13,2,FALSE),IF(_xlpm.x=0,"",_xlpm.x)))</f>
        <v/>
      </c>
      <c r="AB1401" s="2" t="s">
        <v>1049</v>
      </c>
      <c r="AC1401" s="2" t="s">
        <v>1050</v>
      </c>
      <c r="AD1401" s="2" t="s">
        <v>1051</v>
      </c>
      <c r="AE1401" s="2" t="s">
        <v>32</v>
      </c>
      <c r="AF1401" s="2" t="s">
        <v>43</v>
      </c>
      <c r="AG1401" s="46" t="str">
        <f>IF(AE1401="","",_xlfn.LET(_xlpm.x,VLOOKUP(AE1401,'Drop-down_menus'!$D$2:$E$13,2,FALSE),IF(_xlpm.x=0,"",_xlpm.x)))</f>
        <v>https://orcid.org/0000-0001-5748-602X</v>
      </c>
      <c r="AH1401" s="46" t="str">
        <f>IF(AF1401="","",_xlfn.LET(_xlpm.x,VLOOKUP(AF1401,'Drop-down_menus'!$D$2:$E$13,2,FALSE),IF(_xlpm.x=0,"",_xlpm.x)))</f>
        <v>https://orcid.org/0000-0002-0981-7442</v>
      </c>
      <c r="AI1401" s="2"/>
    </row>
    <row r="1402" spans="1:35" ht="15" customHeight="1">
      <c r="A1402" s="2"/>
      <c r="B1402" s="2">
        <v>1456</v>
      </c>
      <c r="C1402" s="2" t="s">
        <v>836</v>
      </c>
      <c r="D1402" s="46" t="b">
        <f>COUNTIF(Events!$B$2:$B$171, C1402) &gt; 0</f>
        <v>1</v>
      </c>
      <c r="E1402" s="2" t="s">
        <v>169</v>
      </c>
      <c r="F1402" s="2"/>
      <c r="G1402" s="2" t="s">
        <v>305</v>
      </c>
      <c r="H1402" s="2"/>
      <c r="I1402" s="2" t="s">
        <v>305</v>
      </c>
      <c r="J1402" s="46" t="str">
        <f>IF(I1402="","",_xlfn.LET(_xlpm.x,VLOOKUP(I1402,'2026-01-09_taxon-match'!$A$2:$N$81,4,FALSE),IF(_xlpm.x=0,"",_xlpm.x)))</f>
        <v>Serolidae</v>
      </c>
      <c r="K1402" s="2"/>
      <c r="L1402" s="46" t="str">
        <f>IF(I1402="","",_xlfn.LET(_xlpm.x,VLOOKUP(I1402,'2026-01-09_taxon-match'!$A$2:$N$81,3,FALSE),IF(_xlpm.x=0,"",_xlpm.x)))</f>
        <v>urn:lsid:marinespecies.org:taxname:118276</v>
      </c>
      <c r="M1402" s="46" t="str">
        <f>IF($I1402="","",_xlfn.LET(_xlpm.x,VLOOKUP($I1402,'2026-01-09_taxon-match'!$A$2:$N$81,5,FALSE),IF(_xlpm.x=0,"",_xlpm.x)))</f>
        <v>Dana, 1852</v>
      </c>
      <c r="N1402" s="46" t="str">
        <f>IF($I1402="","",_xlfn.LET(_xlpm.x,VLOOKUP($I1402,'2026-01-09_taxon-match'!$A$2:$N$81,6,FALSE),IF(_xlpm.x=0,"",_xlpm.x)))</f>
        <v>Animalia</v>
      </c>
      <c r="O1402" s="46" t="str">
        <f>IF($I1402="","",_xlfn.LET(_xlpm.x,VLOOKUP($I1402,'2026-01-09_taxon-match'!$A$2:$N$81,7,FALSE),IF(_xlpm.x=0,"",_xlpm.x)))</f>
        <v>Arthropoda</v>
      </c>
      <c r="P1402" s="46" t="str">
        <f>IF($I1402="","",_xlfn.LET(_xlpm.x,VLOOKUP($I1402,'2026-01-09_taxon-match'!$A$2:$N$81,8,FALSE),IF(_xlpm.x=0,"",_xlpm.x)))</f>
        <v>Malacostraca</v>
      </c>
      <c r="Q1402" s="46" t="str">
        <f>IF($I1402="","",_xlfn.LET(_xlpm.x,VLOOKUP($I1402,'2026-01-09_taxon-match'!$A$2:$N$81,9,FALSE),IF(_xlpm.x=0,"",_xlpm.x)))</f>
        <v>Isopoda</v>
      </c>
      <c r="R1402" s="46" t="str">
        <f>IF($I1402="","",_xlfn.LET(_xlpm.x,VLOOKUP($I1402,'2026-01-09_taxon-match'!$A$2:$N$81,10,FALSE),IF(_xlpm.x=0,"",_xlpm.x)))</f>
        <v>Serolidae</v>
      </c>
      <c r="S1402" s="46" t="str">
        <f>IF($I1402="","",_xlfn.LET(_xlpm.x,VLOOKUP($I1402,'2026-01-09_taxon-match'!$A$2:$N$81,11,FALSE),IF(_xlpm.x=0,"",_xlpm.x)))</f>
        <v/>
      </c>
      <c r="T1402" s="46" t="str">
        <f>IF($I1402="","",_xlfn.LET(_xlpm.x,VLOOKUP($I1402,'2026-01-09_taxon-match'!$A$2:$N$81,13,FALSE),IF(_xlpm.x=0,"",_xlpm.x)))</f>
        <v/>
      </c>
      <c r="U1402" s="2">
        <v>2</v>
      </c>
      <c r="V1402" s="2" t="s">
        <v>43</v>
      </c>
      <c r="W1402" s="2"/>
      <c r="Y1402" s="46" t="str">
        <f>IF(V1402="","",_xlfn.LET(_xlpm.x,VLOOKUP(V1402,'Drop-down_menus'!$D$2:$E$13,2,FALSE),IF(_xlpm.x=0,"",_xlpm.x)))</f>
        <v>https://orcid.org/0000-0002-0981-7442</v>
      </c>
      <c r="Z1402" s="46" t="str">
        <f>IF(W1402="","",_xlfn.LET(_xlpm.x,VLOOKUP(W1402,'Drop-down_menus'!$D$2:$E$13,2,FALSE),IF(_xlpm.x=0,"",_xlpm.x)))</f>
        <v/>
      </c>
      <c r="AA1402" s="46" t="str">
        <f>IF(X1402="","",_xlfn.LET(_xlpm.x,VLOOKUP(X1402,'Drop-down_menus'!$D$2:$E$13,2,FALSE),IF(_xlpm.x=0,"",_xlpm.x)))</f>
        <v/>
      </c>
      <c r="AB1402" s="2" t="s">
        <v>1049</v>
      </c>
      <c r="AC1402" s="2" t="s">
        <v>271</v>
      </c>
      <c r="AD1402" s="2" t="s">
        <v>1051</v>
      </c>
      <c r="AE1402" s="2" t="s">
        <v>32</v>
      </c>
      <c r="AF1402" s="2" t="s">
        <v>43</v>
      </c>
      <c r="AG1402" s="46" t="str">
        <f>IF(AE1402="","",_xlfn.LET(_xlpm.x,VLOOKUP(AE1402,'Drop-down_menus'!$D$2:$E$13,2,FALSE),IF(_xlpm.x=0,"",_xlpm.x)))</f>
        <v>https://orcid.org/0000-0001-5748-602X</v>
      </c>
      <c r="AH1402" s="46" t="str">
        <f>IF(AF1402="","",_xlfn.LET(_xlpm.x,VLOOKUP(AF1402,'Drop-down_menus'!$D$2:$E$13,2,FALSE),IF(_xlpm.x=0,"",_xlpm.x)))</f>
        <v>https://orcid.org/0000-0002-0981-7442</v>
      </c>
      <c r="AI1402" s="2"/>
    </row>
    <row r="1403" spans="1:35" ht="15" customHeight="1">
      <c r="A1403" s="2"/>
      <c r="B1403" s="2">
        <v>1457</v>
      </c>
      <c r="C1403" s="2" t="s">
        <v>836</v>
      </c>
      <c r="D1403" s="46" t="b">
        <f>COUNTIF(Events!$B$2:$B$171, C1403) &gt; 0</f>
        <v>1</v>
      </c>
      <c r="E1403" s="2" t="s">
        <v>169</v>
      </c>
      <c r="F1403" s="2"/>
      <c r="G1403" s="2" t="s">
        <v>1052</v>
      </c>
      <c r="H1403" s="2"/>
      <c r="I1403" s="46" t="s">
        <v>1336</v>
      </c>
      <c r="J1403" s="46" t="str">
        <f>IF(I1403="","",_xlfn.LET(_xlpm.x,VLOOKUP(I1403,'2026-01-09_taxon-match'!$A$2:$N$81,4,FALSE),IF(_xlpm.x=0,"",_xlpm.x)))</f>
        <v>Pennatulacea</v>
      </c>
      <c r="K1403" s="2"/>
      <c r="L1403" s="46" t="str">
        <f>IF(I1403="","",_xlfn.LET(_xlpm.x,VLOOKUP(I1403,'2026-01-09_taxon-match'!$A$2:$N$81,3,FALSE),IF(_xlpm.x=0,"",_xlpm.x)))</f>
        <v>urn:lsid:marinespecies.org:taxname:1367</v>
      </c>
      <c r="M1403" s="46" t="str">
        <f>IF($I1403="","",_xlfn.LET(_xlpm.x,VLOOKUP($I1403,'2026-01-09_taxon-match'!$A$2:$N$81,5,FALSE),IF(_xlpm.x=0,"",_xlpm.x)))</f>
        <v>Verrill, 1865</v>
      </c>
      <c r="N1403" s="46" t="str">
        <f>IF($I1403="","",_xlfn.LET(_xlpm.x,VLOOKUP($I1403,'2026-01-09_taxon-match'!$A$2:$N$81,6,FALSE),IF(_xlpm.x=0,"",_xlpm.x)))</f>
        <v>Animalia</v>
      </c>
      <c r="O1403" s="46" t="str">
        <f>IF($I1403="","",_xlfn.LET(_xlpm.x,VLOOKUP($I1403,'2026-01-09_taxon-match'!$A$2:$N$81,7,FALSE),IF(_xlpm.x=0,"",_xlpm.x)))</f>
        <v>Cnidaria</v>
      </c>
      <c r="P1403" s="46" t="str">
        <f>IF($I1403="","",_xlfn.LET(_xlpm.x,VLOOKUP($I1403,'2026-01-09_taxon-match'!$A$2:$N$81,8,FALSE),IF(_xlpm.x=0,"",_xlpm.x)))</f>
        <v>Octocorallia</v>
      </c>
      <c r="Q1403" s="46" t="str">
        <f>IF($I1403="","",_xlfn.LET(_xlpm.x,VLOOKUP($I1403,'2026-01-09_taxon-match'!$A$2:$N$81,9,FALSE),IF(_xlpm.x=0,"",_xlpm.x)))</f>
        <v>Pennatulacea</v>
      </c>
      <c r="R1403" s="46" t="str">
        <f>IF($I1403="","",_xlfn.LET(_xlpm.x,VLOOKUP($I1403,'2026-01-09_taxon-match'!$A$2:$N$81,10,FALSE),IF(_xlpm.x=0,"",_xlpm.x)))</f>
        <v/>
      </c>
      <c r="S1403" s="46" t="str">
        <f>IF($I1403="","",_xlfn.LET(_xlpm.x,VLOOKUP($I1403,'2026-01-09_taxon-match'!$A$2:$N$81,11,FALSE),IF(_xlpm.x=0,"",_xlpm.x)))</f>
        <v/>
      </c>
      <c r="T1403" s="46" t="str">
        <f>IF($I1403="","",_xlfn.LET(_xlpm.x,VLOOKUP($I1403,'2026-01-09_taxon-match'!$A$2:$N$81,13,FALSE),IF(_xlpm.x=0,"",_xlpm.x)))</f>
        <v/>
      </c>
      <c r="U1403" s="2">
        <v>1</v>
      </c>
      <c r="V1403" s="2" t="s">
        <v>43</v>
      </c>
      <c r="W1403" s="2"/>
      <c r="Y1403" s="46" t="str">
        <f>IF(V1403="","",_xlfn.LET(_xlpm.x,VLOOKUP(V1403,'Drop-down_menus'!$D$2:$E$13,2,FALSE),IF(_xlpm.x=0,"",_xlpm.x)))</f>
        <v>https://orcid.org/0000-0002-0981-7442</v>
      </c>
      <c r="Z1403" s="46" t="str">
        <f>IF(W1403="","",_xlfn.LET(_xlpm.x,VLOOKUP(W1403,'Drop-down_menus'!$D$2:$E$13,2,FALSE),IF(_xlpm.x=0,"",_xlpm.x)))</f>
        <v/>
      </c>
      <c r="AA1403" s="46" t="str">
        <f>IF(X1403="","",_xlfn.LET(_xlpm.x,VLOOKUP(X1403,'Drop-down_menus'!$D$2:$E$13,2,FALSE),IF(_xlpm.x=0,"",_xlpm.x)))</f>
        <v/>
      </c>
      <c r="AB1403" s="2" t="s">
        <v>1049</v>
      </c>
      <c r="AC1403" s="2" t="s">
        <v>271</v>
      </c>
      <c r="AD1403" s="2" t="s">
        <v>1051</v>
      </c>
      <c r="AE1403" s="2" t="s">
        <v>32</v>
      </c>
      <c r="AF1403" s="2" t="s">
        <v>43</v>
      </c>
      <c r="AG1403" s="46" t="str">
        <f>IF(AE1403="","",_xlfn.LET(_xlpm.x,VLOOKUP(AE1403,'Drop-down_menus'!$D$2:$E$13,2,FALSE),IF(_xlpm.x=0,"",_xlpm.x)))</f>
        <v>https://orcid.org/0000-0001-5748-602X</v>
      </c>
      <c r="AH1403" s="46" t="str">
        <f>IF(AF1403="","",_xlfn.LET(_xlpm.x,VLOOKUP(AF1403,'Drop-down_menus'!$D$2:$E$13,2,FALSE),IF(_xlpm.x=0,"",_xlpm.x)))</f>
        <v>https://orcid.org/0000-0002-0981-7442</v>
      </c>
      <c r="AI1403" s="2"/>
    </row>
    <row r="1404" spans="1:35" ht="15" customHeight="1">
      <c r="A1404" s="2"/>
      <c r="B1404" s="2">
        <v>1458</v>
      </c>
      <c r="C1404" s="2" t="s">
        <v>836</v>
      </c>
      <c r="D1404" s="46" t="b">
        <f>COUNTIF(Events!$B$2:$B$171, C1404) &gt; 0</f>
        <v>1</v>
      </c>
      <c r="E1404" s="2" t="s">
        <v>169</v>
      </c>
      <c r="F1404" s="2"/>
      <c r="G1404" s="2" t="s">
        <v>1053</v>
      </c>
      <c r="H1404" s="2"/>
      <c r="I1404" s="2" t="s">
        <v>1053</v>
      </c>
      <c r="J1404" s="46" t="str">
        <f>IF(I1404="","",_xlfn.LET(_xlpm.x,VLOOKUP(I1404,'2026-01-09_taxon-match'!$A$2:$N$81,4,FALSE),IF(_xlpm.x=0,"",_xlpm.x)))</f>
        <v>Bovallia gigantea</v>
      </c>
      <c r="K1404" s="2"/>
      <c r="L1404" s="46" t="str">
        <f>IF(I1404="","",_xlfn.LET(_xlpm.x,VLOOKUP(I1404,'2026-01-09_taxon-match'!$A$2:$N$81,3,FALSE),IF(_xlpm.x=0,"",_xlpm.x)))</f>
        <v>urn:lsid:marinespecies.org:taxname:237137</v>
      </c>
      <c r="M1404" s="46" t="str">
        <f>IF($I1404="","",_xlfn.LET(_xlpm.x,VLOOKUP($I1404,'2026-01-09_taxon-match'!$A$2:$N$81,5,FALSE),IF(_xlpm.x=0,"",_xlpm.x)))</f>
        <v>Pfeffer, 1888</v>
      </c>
      <c r="N1404" s="46" t="str">
        <f>IF($I1404="","",_xlfn.LET(_xlpm.x,VLOOKUP($I1404,'2026-01-09_taxon-match'!$A$2:$N$81,6,FALSE),IF(_xlpm.x=0,"",_xlpm.x)))</f>
        <v>Animalia</v>
      </c>
      <c r="O1404" s="46" t="str">
        <f>IF($I1404="","",_xlfn.LET(_xlpm.x,VLOOKUP($I1404,'2026-01-09_taxon-match'!$A$2:$N$81,7,FALSE),IF(_xlpm.x=0,"",_xlpm.x)))</f>
        <v>Arthropoda</v>
      </c>
      <c r="P1404" s="46" t="str">
        <f>IF($I1404="","",_xlfn.LET(_xlpm.x,VLOOKUP($I1404,'2026-01-09_taxon-match'!$A$2:$N$81,8,FALSE),IF(_xlpm.x=0,"",_xlpm.x)))</f>
        <v>Malacostraca</v>
      </c>
      <c r="Q1404" s="46" t="str">
        <f>IF($I1404="","",_xlfn.LET(_xlpm.x,VLOOKUP($I1404,'2026-01-09_taxon-match'!$A$2:$N$81,9,FALSE),IF(_xlpm.x=0,"",_xlpm.x)))</f>
        <v>Amphipoda</v>
      </c>
      <c r="R1404" s="46" t="str">
        <f>IF($I1404="","",_xlfn.LET(_xlpm.x,VLOOKUP($I1404,'2026-01-09_taxon-match'!$A$2:$N$81,10,FALSE),IF(_xlpm.x=0,"",_xlpm.x)))</f>
        <v>Pontogeneiidae</v>
      </c>
      <c r="S1404" s="46" t="str">
        <f>IF($I1404="","",_xlfn.LET(_xlpm.x,VLOOKUP($I1404,'2026-01-09_taxon-match'!$A$2:$N$81,11,FALSE),IF(_xlpm.x=0,"",_xlpm.x)))</f>
        <v>Bovallia</v>
      </c>
      <c r="T1404" s="46" t="str">
        <f>IF($I1404="","",_xlfn.LET(_xlpm.x,VLOOKUP($I1404,'2026-01-09_taxon-match'!$A$2:$N$81,13,FALSE),IF(_xlpm.x=0,"",_xlpm.x)))</f>
        <v>gigantea</v>
      </c>
      <c r="U1404" s="2">
        <v>1</v>
      </c>
      <c r="V1404" s="2" t="s">
        <v>43</v>
      </c>
      <c r="W1404" s="2"/>
      <c r="Y1404" s="46" t="str">
        <f>IF(V1404="","",_xlfn.LET(_xlpm.x,VLOOKUP(V1404,'Drop-down_menus'!$D$2:$E$13,2,FALSE),IF(_xlpm.x=0,"",_xlpm.x)))</f>
        <v>https://orcid.org/0000-0002-0981-7442</v>
      </c>
      <c r="Z1404" s="46" t="str">
        <f>IF(W1404="","",_xlfn.LET(_xlpm.x,VLOOKUP(W1404,'Drop-down_menus'!$D$2:$E$13,2,FALSE),IF(_xlpm.x=0,"",_xlpm.x)))</f>
        <v/>
      </c>
      <c r="AA1404" s="46" t="str">
        <f>IF(X1404="","",_xlfn.LET(_xlpm.x,VLOOKUP(X1404,'Drop-down_menus'!$D$2:$E$13,2,FALSE),IF(_xlpm.x=0,"",_xlpm.x)))</f>
        <v/>
      </c>
      <c r="AB1404" s="2" t="s">
        <v>1049</v>
      </c>
      <c r="AC1404" s="2" t="s">
        <v>271</v>
      </c>
      <c r="AD1404" s="2" t="s">
        <v>1051</v>
      </c>
      <c r="AE1404" s="2" t="s">
        <v>32</v>
      </c>
      <c r="AF1404" s="2" t="s">
        <v>43</v>
      </c>
      <c r="AG1404" s="46" t="str">
        <f>IF(AE1404="","",_xlfn.LET(_xlpm.x,VLOOKUP(AE1404,'Drop-down_menus'!$D$2:$E$13,2,FALSE),IF(_xlpm.x=0,"",_xlpm.x)))</f>
        <v>https://orcid.org/0000-0001-5748-602X</v>
      </c>
      <c r="AH1404" s="46" t="str">
        <f>IF(AF1404="","",_xlfn.LET(_xlpm.x,VLOOKUP(AF1404,'Drop-down_menus'!$D$2:$E$13,2,FALSE),IF(_xlpm.x=0,"",_xlpm.x)))</f>
        <v>https://orcid.org/0000-0002-0981-7442</v>
      </c>
      <c r="AI1404" s="2"/>
    </row>
    <row r="1405" spans="1:35" ht="15" customHeight="1">
      <c r="A1405" s="2"/>
      <c r="B1405" s="2">
        <v>1459</v>
      </c>
      <c r="C1405" s="2" t="s">
        <v>836</v>
      </c>
      <c r="D1405" s="46" t="b">
        <f>COUNTIF(Events!$B$2:$B$171, C1405) &gt; 0</f>
        <v>1</v>
      </c>
      <c r="E1405" s="2" t="s">
        <v>169</v>
      </c>
      <c r="F1405" s="2"/>
      <c r="G1405" s="2" t="s">
        <v>304</v>
      </c>
      <c r="H1405" s="2"/>
      <c r="I1405" s="2" t="s">
        <v>304</v>
      </c>
      <c r="J1405" s="46" t="str">
        <f>IF(I1405="","",_xlfn.LET(_xlpm.x,VLOOKUP(I1405,'2026-01-09_taxon-match'!$A$2:$N$81,4,FALSE),IF(_xlpm.x=0,"",_xlpm.x)))</f>
        <v>Porifera</v>
      </c>
      <c r="K1405" s="2"/>
      <c r="L1405" s="46" t="str">
        <f>IF(I1405="","",_xlfn.LET(_xlpm.x,VLOOKUP(I1405,'2026-01-09_taxon-match'!$A$2:$N$81,3,FALSE),IF(_xlpm.x=0,"",_xlpm.x)))</f>
        <v>urn:lsid:marinespecies.org:taxname:558</v>
      </c>
      <c r="M1405" s="46" t="str">
        <f>IF($I1405="","",_xlfn.LET(_xlpm.x,VLOOKUP($I1405,'2026-01-09_taxon-match'!$A$2:$N$81,5,FALSE),IF(_xlpm.x=0,"",_xlpm.x)))</f>
        <v>Grant, 1836</v>
      </c>
      <c r="N1405" s="46" t="str">
        <f>IF($I1405="","",_xlfn.LET(_xlpm.x,VLOOKUP($I1405,'2026-01-09_taxon-match'!$A$2:$N$81,6,FALSE),IF(_xlpm.x=0,"",_xlpm.x)))</f>
        <v>Animalia</v>
      </c>
      <c r="O1405" s="46" t="str">
        <f>IF($I1405="","",_xlfn.LET(_xlpm.x,VLOOKUP($I1405,'2026-01-09_taxon-match'!$A$2:$N$81,7,FALSE),IF(_xlpm.x=0,"",_xlpm.x)))</f>
        <v>Porifera</v>
      </c>
      <c r="P1405" s="46" t="str">
        <f>IF($I1405="","",_xlfn.LET(_xlpm.x,VLOOKUP($I1405,'2026-01-09_taxon-match'!$A$2:$N$81,8,FALSE),IF(_xlpm.x=0,"",_xlpm.x)))</f>
        <v/>
      </c>
      <c r="Q1405" s="46" t="str">
        <f>IF($I1405="","",_xlfn.LET(_xlpm.x,VLOOKUP($I1405,'2026-01-09_taxon-match'!$A$2:$N$81,9,FALSE),IF(_xlpm.x=0,"",_xlpm.x)))</f>
        <v/>
      </c>
      <c r="R1405" s="46" t="str">
        <f>IF($I1405="","",_xlfn.LET(_xlpm.x,VLOOKUP($I1405,'2026-01-09_taxon-match'!$A$2:$N$81,10,FALSE),IF(_xlpm.x=0,"",_xlpm.x)))</f>
        <v/>
      </c>
      <c r="S1405" s="46" t="str">
        <f>IF($I1405="","",_xlfn.LET(_xlpm.x,VLOOKUP($I1405,'2026-01-09_taxon-match'!$A$2:$N$81,11,FALSE),IF(_xlpm.x=0,"",_xlpm.x)))</f>
        <v/>
      </c>
      <c r="T1405" s="46" t="str">
        <f>IF($I1405="","",_xlfn.LET(_xlpm.x,VLOOKUP($I1405,'2026-01-09_taxon-match'!$A$2:$N$81,13,FALSE),IF(_xlpm.x=0,"",_xlpm.x)))</f>
        <v/>
      </c>
      <c r="U1405" s="2">
        <v>1</v>
      </c>
      <c r="V1405" s="2" t="s">
        <v>43</v>
      </c>
      <c r="W1405" s="2"/>
      <c r="Y1405" s="46" t="str">
        <f>IF(V1405="","",_xlfn.LET(_xlpm.x,VLOOKUP(V1405,'Drop-down_menus'!$D$2:$E$13,2,FALSE),IF(_xlpm.x=0,"",_xlpm.x)))</f>
        <v>https://orcid.org/0000-0002-0981-7442</v>
      </c>
      <c r="Z1405" s="46" t="str">
        <f>IF(W1405="","",_xlfn.LET(_xlpm.x,VLOOKUP(W1405,'Drop-down_menus'!$D$2:$E$13,2,FALSE),IF(_xlpm.x=0,"",_xlpm.x)))</f>
        <v/>
      </c>
      <c r="AA1405" s="46" t="str">
        <f>IF(X1405="","",_xlfn.LET(_xlpm.x,VLOOKUP(X1405,'Drop-down_menus'!$D$2:$E$13,2,FALSE),IF(_xlpm.x=0,"",_xlpm.x)))</f>
        <v/>
      </c>
      <c r="AB1405" s="2" t="s">
        <v>1049</v>
      </c>
      <c r="AC1405" s="2" t="s">
        <v>271</v>
      </c>
      <c r="AD1405" s="2" t="s">
        <v>1051</v>
      </c>
      <c r="AE1405" s="2" t="s">
        <v>32</v>
      </c>
      <c r="AF1405" s="2" t="s">
        <v>43</v>
      </c>
      <c r="AG1405" s="46" t="str">
        <f>IF(AE1405="","",_xlfn.LET(_xlpm.x,VLOOKUP(AE1405,'Drop-down_menus'!$D$2:$E$13,2,FALSE),IF(_xlpm.x=0,"",_xlpm.x)))</f>
        <v>https://orcid.org/0000-0001-5748-602X</v>
      </c>
      <c r="AH1405" s="46" t="str">
        <f>IF(AF1405="","",_xlfn.LET(_xlpm.x,VLOOKUP(AF1405,'Drop-down_menus'!$D$2:$E$13,2,FALSE),IF(_xlpm.x=0,"",_xlpm.x)))</f>
        <v>https://orcid.org/0000-0002-0981-7442</v>
      </c>
      <c r="AI1405" s="2"/>
    </row>
    <row r="1406" spans="1:35" ht="15" customHeight="1">
      <c r="A1406" s="2"/>
      <c r="B1406" s="2">
        <v>1460</v>
      </c>
      <c r="C1406" s="2" t="s">
        <v>836</v>
      </c>
      <c r="D1406" s="46" t="b">
        <f>COUNTIF(Events!$B$2:$B$171, C1406) &gt; 0</f>
        <v>1</v>
      </c>
      <c r="E1406" s="2" t="s">
        <v>169</v>
      </c>
      <c r="F1406" s="2"/>
      <c r="G1406" s="2" t="s">
        <v>1054</v>
      </c>
      <c r="H1406" s="2"/>
      <c r="I1406" s="46" t="s">
        <v>1323</v>
      </c>
      <c r="J1406" s="46" t="str">
        <f>IF(I1406="","",_xlfn.LET(_xlpm.x,VLOOKUP(I1406,'2026-01-09_taxon-match'!$A$2:$N$81,4,FALSE),IF(_xlpm.x=0,"",_xlpm.x)))</f>
        <v>Animalia</v>
      </c>
      <c r="K1406" s="2"/>
      <c r="L1406" s="46" t="str">
        <f>IF(I1406="","",_xlfn.LET(_xlpm.x,VLOOKUP(I1406,'2026-01-09_taxon-match'!$A$2:$N$81,3,FALSE),IF(_xlpm.x=0,"",_xlpm.x)))</f>
        <v>urn:lsid:marinespecies.org:taxname:2</v>
      </c>
      <c r="M1406" s="46" t="str">
        <f>IF($I1406="","",_xlfn.LET(_xlpm.x,VLOOKUP($I1406,'2026-01-09_taxon-match'!$A$2:$N$81,5,FALSE),IF(_xlpm.x=0,"",_xlpm.x)))</f>
        <v/>
      </c>
      <c r="N1406" s="46" t="str">
        <f>IF($I1406="","",_xlfn.LET(_xlpm.x,VLOOKUP($I1406,'2026-01-09_taxon-match'!$A$2:$N$81,6,FALSE),IF(_xlpm.x=0,"",_xlpm.x)))</f>
        <v>Animalia</v>
      </c>
      <c r="O1406" s="46" t="str">
        <f>IF($I1406="","",_xlfn.LET(_xlpm.x,VLOOKUP($I1406,'2026-01-09_taxon-match'!$A$2:$N$81,7,FALSE),IF(_xlpm.x=0,"",_xlpm.x)))</f>
        <v/>
      </c>
      <c r="P1406" s="46" t="str">
        <f>IF($I1406="","",_xlfn.LET(_xlpm.x,VLOOKUP($I1406,'2026-01-09_taxon-match'!$A$2:$N$81,8,FALSE),IF(_xlpm.x=0,"",_xlpm.x)))</f>
        <v/>
      </c>
      <c r="Q1406" s="46" t="str">
        <f>IF($I1406="","",_xlfn.LET(_xlpm.x,VLOOKUP($I1406,'2026-01-09_taxon-match'!$A$2:$N$81,9,FALSE),IF(_xlpm.x=0,"",_xlpm.x)))</f>
        <v/>
      </c>
      <c r="R1406" s="46" t="str">
        <f>IF($I1406="","",_xlfn.LET(_xlpm.x,VLOOKUP($I1406,'2026-01-09_taxon-match'!$A$2:$N$81,10,FALSE),IF(_xlpm.x=0,"",_xlpm.x)))</f>
        <v/>
      </c>
      <c r="S1406" s="46" t="str">
        <f>IF($I1406="","",_xlfn.LET(_xlpm.x,VLOOKUP($I1406,'2026-01-09_taxon-match'!$A$2:$N$81,11,FALSE),IF(_xlpm.x=0,"",_xlpm.x)))</f>
        <v/>
      </c>
      <c r="T1406" s="46" t="str">
        <f>IF($I1406="","",_xlfn.LET(_xlpm.x,VLOOKUP($I1406,'2026-01-09_taxon-match'!$A$2:$N$81,13,FALSE),IF(_xlpm.x=0,"",_xlpm.x)))</f>
        <v/>
      </c>
      <c r="U1406" s="2">
        <v>50</v>
      </c>
      <c r="V1406" s="2" t="s">
        <v>43</v>
      </c>
      <c r="W1406" s="2"/>
      <c r="Y1406" s="46" t="str">
        <f>IF(V1406="","",_xlfn.LET(_xlpm.x,VLOOKUP(V1406,'Drop-down_menus'!$D$2:$E$13,2,FALSE),IF(_xlpm.x=0,"",_xlpm.x)))</f>
        <v>https://orcid.org/0000-0002-0981-7442</v>
      </c>
      <c r="Z1406" s="46" t="str">
        <f>IF(W1406="","",_xlfn.LET(_xlpm.x,VLOOKUP(W1406,'Drop-down_menus'!$D$2:$E$13,2,FALSE),IF(_xlpm.x=0,"",_xlpm.x)))</f>
        <v/>
      </c>
      <c r="AA1406" s="46" t="str">
        <f>IF(X1406="","",_xlfn.LET(_xlpm.x,VLOOKUP(X1406,'Drop-down_menus'!$D$2:$E$13,2,FALSE),IF(_xlpm.x=0,"",_xlpm.x)))</f>
        <v/>
      </c>
      <c r="AB1406" s="2" t="s">
        <v>1049</v>
      </c>
      <c r="AC1406" s="2" t="s">
        <v>271</v>
      </c>
      <c r="AD1406" s="2" t="s">
        <v>1051</v>
      </c>
      <c r="AE1406" s="2" t="s">
        <v>32</v>
      </c>
      <c r="AF1406" s="2" t="s">
        <v>43</v>
      </c>
      <c r="AG1406" s="46" t="str">
        <f>IF(AE1406="","",_xlfn.LET(_xlpm.x,VLOOKUP(AE1406,'Drop-down_menus'!$D$2:$E$13,2,FALSE),IF(_xlpm.x=0,"",_xlpm.x)))</f>
        <v>https://orcid.org/0000-0001-5748-602X</v>
      </c>
      <c r="AH1406" s="46" t="str">
        <f>IF(AF1406="","",_xlfn.LET(_xlpm.x,VLOOKUP(AF1406,'Drop-down_menus'!$D$2:$E$13,2,FALSE),IF(_xlpm.x=0,"",_xlpm.x)))</f>
        <v>https://orcid.org/0000-0002-0981-7442</v>
      </c>
      <c r="AI1406" s="2"/>
    </row>
    <row r="1407" spans="1:35" ht="15" customHeight="1">
      <c r="A1407" s="2"/>
      <c r="B1407" s="2">
        <v>1461</v>
      </c>
      <c r="C1407" s="2" t="s">
        <v>836</v>
      </c>
      <c r="D1407" s="46" t="b">
        <f>COUNTIF(Events!$B$2:$B$171, C1407) &gt; 0</f>
        <v>1</v>
      </c>
      <c r="E1407" s="2" t="s">
        <v>169</v>
      </c>
      <c r="F1407" s="2"/>
      <c r="G1407" s="2" t="s">
        <v>1055</v>
      </c>
      <c r="I1407" s="2" t="s">
        <v>1055</v>
      </c>
      <c r="J1407" s="46" t="str">
        <f>IF(I1407="","",_xlfn.LET(_xlpm.x,VLOOKUP(I1407,'2026-01-09_taxon-match'!$A$2:$N$81,4,FALSE),IF(_xlpm.x=0,"",_xlpm.x)))</f>
        <v>Neosmilaster georgianus</v>
      </c>
      <c r="K1407" s="2"/>
      <c r="L1407" s="46" t="str">
        <f>IF(I1407="","",_xlfn.LET(_xlpm.x,VLOOKUP(I1407,'2026-01-09_taxon-match'!$A$2:$N$81,3,FALSE),IF(_xlpm.x=0,"",_xlpm.x)))</f>
        <v>urn:lsid:marinespecies.org:taxname:172687</v>
      </c>
      <c r="M1407" s="46" t="str">
        <f>IF($I1407="","",_xlfn.LET(_xlpm.x,VLOOKUP($I1407,'2026-01-09_taxon-match'!$A$2:$N$81,5,FALSE),IF(_xlpm.x=0,"",_xlpm.x)))</f>
        <v>(Studer, 1885)</v>
      </c>
      <c r="N1407" s="46" t="str">
        <f>IF($I1407="","",_xlfn.LET(_xlpm.x,VLOOKUP($I1407,'2026-01-09_taxon-match'!$A$2:$N$81,6,FALSE),IF(_xlpm.x=0,"",_xlpm.x)))</f>
        <v>Animalia</v>
      </c>
      <c r="O1407" s="46" t="str">
        <f>IF($I1407="","",_xlfn.LET(_xlpm.x,VLOOKUP($I1407,'2026-01-09_taxon-match'!$A$2:$N$81,7,FALSE),IF(_xlpm.x=0,"",_xlpm.x)))</f>
        <v>Echinodermata</v>
      </c>
      <c r="P1407" s="46" t="str">
        <f>IF($I1407="","",_xlfn.LET(_xlpm.x,VLOOKUP($I1407,'2026-01-09_taxon-match'!$A$2:$N$81,8,FALSE),IF(_xlpm.x=0,"",_xlpm.x)))</f>
        <v>Asteroidea</v>
      </c>
      <c r="Q1407" s="46" t="str">
        <f>IF($I1407="","",_xlfn.LET(_xlpm.x,VLOOKUP($I1407,'2026-01-09_taxon-match'!$A$2:$N$81,9,FALSE),IF(_xlpm.x=0,"",_xlpm.x)))</f>
        <v>Forcipulatida</v>
      </c>
      <c r="R1407" s="46" t="str">
        <f>IF($I1407="","",_xlfn.LET(_xlpm.x,VLOOKUP($I1407,'2026-01-09_taxon-match'!$A$2:$N$81,10,FALSE),IF(_xlpm.x=0,"",_xlpm.x)))</f>
        <v>Stichasteridae</v>
      </c>
      <c r="S1407" s="46" t="str">
        <f>IF($I1407="","",_xlfn.LET(_xlpm.x,VLOOKUP($I1407,'2026-01-09_taxon-match'!$A$2:$N$81,11,FALSE),IF(_xlpm.x=0,"",_xlpm.x)))</f>
        <v>Neosmilaster</v>
      </c>
      <c r="T1407" s="46" t="str">
        <f>IF($I1407="","",_xlfn.LET(_xlpm.x,VLOOKUP($I1407,'2026-01-09_taxon-match'!$A$2:$N$81,13,FALSE),IF(_xlpm.x=0,"",_xlpm.x)))</f>
        <v>georgianus</v>
      </c>
      <c r="U1407" s="2">
        <v>1</v>
      </c>
      <c r="V1407" s="2" t="s">
        <v>43</v>
      </c>
      <c r="W1407" s="2"/>
      <c r="Y1407" s="46" t="str">
        <f>IF(V1407="","",_xlfn.LET(_xlpm.x,VLOOKUP(V1407,'Drop-down_menus'!$D$2:$E$13,2,FALSE),IF(_xlpm.x=0,"",_xlpm.x)))</f>
        <v>https://orcid.org/0000-0002-0981-7442</v>
      </c>
      <c r="Z1407" s="46" t="str">
        <f>IF(W1407="","",_xlfn.LET(_xlpm.x,VLOOKUP(W1407,'Drop-down_menus'!$D$2:$E$13,2,FALSE),IF(_xlpm.x=0,"",_xlpm.x)))</f>
        <v/>
      </c>
      <c r="AA1407" s="46" t="str">
        <f>IF(X1407="","",_xlfn.LET(_xlpm.x,VLOOKUP(X1407,'Drop-down_menus'!$D$2:$E$13,2,FALSE),IF(_xlpm.x=0,"",_xlpm.x)))</f>
        <v/>
      </c>
      <c r="AB1407" s="2" t="s">
        <v>1049</v>
      </c>
      <c r="AC1407" s="2" t="s">
        <v>175</v>
      </c>
      <c r="AD1407" s="2" t="s">
        <v>1051</v>
      </c>
      <c r="AE1407" s="2" t="s">
        <v>32</v>
      </c>
      <c r="AF1407" s="2" t="s">
        <v>43</v>
      </c>
      <c r="AG1407" s="46" t="str">
        <f>IF(AE1407="","",_xlfn.LET(_xlpm.x,VLOOKUP(AE1407,'Drop-down_menus'!$D$2:$E$13,2,FALSE),IF(_xlpm.x=0,"",_xlpm.x)))</f>
        <v>https://orcid.org/0000-0001-5748-602X</v>
      </c>
      <c r="AH1407" s="46" t="str">
        <f>IF(AF1407="","",_xlfn.LET(_xlpm.x,VLOOKUP(AF1407,'Drop-down_menus'!$D$2:$E$13,2,FALSE),IF(_xlpm.x=0,"",_xlpm.x)))</f>
        <v>https://orcid.org/0000-0002-0981-7442</v>
      </c>
      <c r="AI1407" s="2"/>
    </row>
    <row r="1408" spans="1:35" ht="15" customHeight="1">
      <c r="A1408" s="2"/>
      <c r="B1408" s="2">
        <v>1462</v>
      </c>
      <c r="C1408" s="2" t="s">
        <v>836</v>
      </c>
      <c r="D1408" s="46" t="b">
        <f>COUNTIF(Events!$B$2:$B$171, C1408) &gt; 0</f>
        <v>1</v>
      </c>
      <c r="E1408" s="2" t="s">
        <v>169</v>
      </c>
      <c r="F1408" s="2"/>
      <c r="G1408" s="2" t="s">
        <v>308</v>
      </c>
      <c r="H1408" s="2"/>
      <c r="I1408" s="2" t="s">
        <v>308</v>
      </c>
      <c r="J1408" s="46" t="str">
        <f>IF(I1408="","",_xlfn.LET(_xlpm.x,VLOOKUP(I1408,'2026-01-09_taxon-match'!$A$2:$N$81,4,FALSE),IF(_xlpm.x=0,"",_xlpm.x)))</f>
        <v>Margarella</v>
      </c>
      <c r="K1408" s="2"/>
      <c r="L1408" s="46" t="str">
        <f>IF(I1408="","",_xlfn.LET(_xlpm.x,VLOOKUP(I1408,'2026-01-09_taxon-match'!$A$2:$N$81,3,FALSE),IF(_xlpm.x=0,"",_xlpm.x)))</f>
        <v>urn:lsid:marinespecies.org:taxname:196989</v>
      </c>
      <c r="M1408" s="46" t="str">
        <f>IF($I1408="","",_xlfn.LET(_xlpm.x,VLOOKUP($I1408,'2026-01-09_taxon-match'!$A$2:$N$81,5,FALSE),IF(_xlpm.x=0,"",_xlpm.x)))</f>
        <v>Thiele, 1893</v>
      </c>
      <c r="N1408" s="46" t="str">
        <f>IF($I1408="","",_xlfn.LET(_xlpm.x,VLOOKUP($I1408,'2026-01-09_taxon-match'!$A$2:$N$81,6,FALSE),IF(_xlpm.x=0,"",_xlpm.x)))</f>
        <v>Animalia</v>
      </c>
      <c r="O1408" s="46" t="str">
        <f>IF($I1408="","",_xlfn.LET(_xlpm.x,VLOOKUP($I1408,'2026-01-09_taxon-match'!$A$2:$N$81,7,FALSE),IF(_xlpm.x=0,"",_xlpm.x)))</f>
        <v>Mollusca</v>
      </c>
      <c r="P1408" s="46" t="str">
        <f>IF($I1408="","",_xlfn.LET(_xlpm.x,VLOOKUP($I1408,'2026-01-09_taxon-match'!$A$2:$N$81,8,FALSE),IF(_xlpm.x=0,"",_xlpm.x)))</f>
        <v>Gastropoda</v>
      </c>
      <c r="Q1408" s="46" t="str">
        <f>IF($I1408="","",_xlfn.LET(_xlpm.x,VLOOKUP($I1408,'2026-01-09_taxon-match'!$A$2:$N$81,9,FALSE),IF(_xlpm.x=0,"",_xlpm.x)))</f>
        <v>Trochida</v>
      </c>
      <c r="R1408" s="46" t="str">
        <f>IF($I1408="","",_xlfn.LET(_xlpm.x,VLOOKUP($I1408,'2026-01-09_taxon-match'!$A$2:$N$81,10,FALSE),IF(_xlpm.x=0,"",_xlpm.x)))</f>
        <v>Calliostomatidae</v>
      </c>
      <c r="S1408" s="46" t="str">
        <f>IF($I1408="","",_xlfn.LET(_xlpm.x,VLOOKUP($I1408,'2026-01-09_taxon-match'!$A$2:$N$81,11,FALSE),IF(_xlpm.x=0,"",_xlpm.x)))</f>
        <v>Margarella</v>
      </c>
      <c r="T1408" s="46" t="str">
        <f>IF($I1408="","",_xlfn.LET(_xlpm.x,VLOOKUP($I1408,'2026-01-09_taxon-match'!$A$2:$N$81,13,FALSE),IF(_xlpm.x=0,"",_xlpm.x)))</f>
        <v/>
      </c>
      <c r="U1408" s="2">
        <v>1</v>
      </c>
      <c r="V1408" s="2" t="s">
        <v>43</v>
      </c>
      <c r="W1408" s="2"/>
      <c r="Y1408" s="46" t="str">
        <f>IF(V1408="","",_xlfn.LET(_xlpm.x,VLOOKUP(V1408,'Drop-down_menus'!$D$2:$E$13,2,FALSE),IF(_xlpm.x=0,"",_xlpm.x)))</f>
        <v>https://orcid.org/0000-0002-0981-7442</v>
      </c>
      <c r="Z1408" s="46" t="str">
        <f>IF(W1408="","",_xlfn.LET(_xlpm.x,VLOOKUP(W1408,'Drop-down_menus'!$D$2:$E$13,2,FALSE),IF(_xlpm.x=0,"",_xlpm.x)))</f>
        <v/>
      </c>
      <c r="AA1408" s="46" t="str">
        <f>IF(X1408="","",_xlfn.LET(_xlpm.x,VLOOKUP(X1408,'Drop-down_menus'!$D$2:$E$13,2,FALSE),IF(_xlpm.x=0,"",_xlpm.x)))</f>
        <v/>
      </c>
      <c r="AB1408" s="2" t="s">
        <v>1049</v>
      </c>
      <c r="AC1408" s="2" t="s">
        <v>1056</v>
      </c>
      <c r="AD1408" s="2" t="s">
        <v>1051</v>
      </c>
      <c r="AE1408" s="2" t="s">
        <v>32</v>
      </c>
      <c r="AF1408" s="2" t="s">
        <v>43</v>
      </c>
      <c r="AG1408" s="46" t="str">
        <f>IF(AE1408="","",_xlfn.LET(_xlpm.x,VLOOKUP(AE1408,'Drop-down_menus'!$D$2:$E$13,2,FALSE),IF(_xlpm.x=0,"",_xlpm.x)))</f>
        <v>https://orcid.org/0000-0001-5748-602X</v>
      </c>
      <c r="AH1408" s="46" t="str">
        <f>IF(AF1408="","",_xlfn.LET(_xlpm.x,VLOOKUP(AF1408,'Drop-down_menus'!$D$2:$E$13,2,FALSE),IF(_xlpm.x=0,"",_xlpm.x)))</f>
        <v>https://orcid.org/0000-0002-0981-7442</v>
      </c>
      <c r="AI1408" s="2"/>
    </row>
    <row r="1409" spans="1:35" ht="15" customHeight="1">
      <c r="A1409" s="2"/>
      <c r="B1409" s="2">
        <v>1463</v>
      </c>
      <c r="C1409" s="2" t="s">
        <v>836</v>
      </c>
      <c r="D1409" s="46" t="b">
        <f>COUNTIF(Events!$B$2:$B$171, C1409) &gt; 0</f>
        <v>1</v>
      </c>
      <c r="E1409" s="2" t="s">
        <v>169</v>
      </c>
      <c r="F1409" s="2"/>
      <c r="G1409" s="2" t="s">
        <v>1054</v>
      </c>
      <c r="H1409" s="2"/>
      <c r="I1409" s="46" t="s">
        <v>1323</v>
      </c>
      <c r="J1409" s="46" t="str">
        <f>IF(I1409="","",_xlfn.LET(_xlpm.x,VLOOKUP(I1409,'2026-01-09_taxon-match'!$A$2:$N$81,4,FALSE),IF(_xlpm.x=0,"",_xlpm.x)))</f>
        <v>Animalia</v>
      </c>
      <c r="K1409" s="2"/>
      <c r="L1409" s="46" t="str">
        <f>IF(I1409="","",_xlfn.LET(_xlpm.x,VLOOKUP(I1409,'2026-01-09_taxon-match'!$A$2:$N$81,3,FALSE),IF(_xlpm.x=0,"",_xlpm.x)))</f>
        <v>urn:lsid:marinespecies.org:taxname:2</v>
      </c>
      <c r="M1409" s="46" t="str">
        <f>IF($I1409="","",_xlfn.LET(_xlpm.x,VLOOKUP($I1409,'2026-01-09_taxon-match'!$A$2:$N$81,5,FALSE),IF(_xlpm.x=0,"",_xlpm.x)))</f>
        <v/>
      </c>
      <c r="N1409" s="46" t="str">
        <f>IF($I1409="","",_xlfn.LET(_xlpm.x,VLOOKUP($I1409,'2026-01-09_taxon-match'!$A$2:$N$81,6,FALSE),IF(_xlpm.x=0,"",_xlpm.x)))</f>
        <v>Animalia</v>
      </c>
      <c r="O1409" s="46" t="str">
        <f>IF($I1409="","",_xlfn.LET(_xlpm.x,VLOOKUP($I1409,'2026-01-09_taxon-match'!$A$2:$N$81,7,FALSE),IF(_xlpm.x=0,"",_xlpm.x)))</f>
        <v/>
      </c>
      <c r="P1409" s="46" t="str">
        <f>IF($I1409="","",_xlfn.LET(_xlpm.x,VLOOKUP($I1409,'2026-01-09_taxon-match'!$A$2:$N$81,8,FALSE),IF(_xlpm.x=0,"",_xlpm.x)))</f>
        <v/>
      </c>
      <c r="Q1409" s="46" t="str">
        <f>IF($I1409="","",_xlfn.LET(_xlpm.x,VLOOKUP($I1409,'2026-01-09_taxon-match'!$A$2:$N$81,9,FALSE),IF(_xlpm.x=0,"",_xlpm.x)))</f>
        <v/>
      </c>
      <c r="R1409" s="46" t="str">
        <f>IF($I1409="","",_xlfn.LET(_xlpm.x,VLOOKUP($I1409,'2026-01-09_taxon-match'!$A$2:$N$81,10,FALSE),IF(_xlpm.x=0,"",_xlpm.x)))</f>
        <v/>
      </c>
      <c r="S1409" s="46" t="str">
        <f>IF($I1409="","",_xlfn.LET(_xlpm.x,VLOOKUP($I1409,'2026-01-09_taxon-match'!$A$2:$N$81,11,FALSE),IF(_xlpm.x=0,"",_xlpm.x)))</f>
        <v/>
      </c>
      <c r="T1409" s="46" t="str">
        <f>IF($I1409="","",_xlfn.LET(_xlpm.x,VLOOKUP($I1409,'2026-01-09_taxon-match'!$A$2:$N$81,13,FALSE),IF(_xlpm.x=0,"",_xlpm.x)))</f>
        <v/>
      </c>
      <c r="U1409" s="2">
        <v>20</v>
      </c>
      <c r="V1409" s="2" t="s">
        <v>43</v>
      </c>
      <c r="W1409" s="2"/>
      <c r="Y1409" s="46" t="str">
        <f>IF(V1409="","",_xlfn.LET(_xlpm.x,VLOOKUP(V1409,'Drop-down_menus'!$D$2:$E$13,2,FALSE),IF(_xlpm.x=0,"",_xlpm.x)))</f>
        <v>https://orcid.org/0000-0002-0981-7442</v>
      </c>
      <c r="Z1409" s="46" t="str">
        <f>IF(W1409="","",_xlfn.LET(_xlpm.x,VLOOKUP(W1409,'Drop-down_menus'!$D$2:$E$13,2,FALSE),IF(_xlpm.x=0,"",_xlpm.x)))</f>
        <v/>
      </c>
      <c r="AA1409" s="46" t="str">
        <f>IF(X1409="","",_xlfn.LET(_xlpm.x,VLOOKUP(X1409,'Drop-down_menus'!$D$2:$E$13,2,FALSE),IF(_xlpm.x=0,"",_xlpm.x)))</f>
        <v/>
      </c>
      <c r="AB1409" s="2" t="s">
        <v>1049</v>
      </c>
      <c r="AC1409" s="2" t="s">
        <v>1056</v>
      </c>
      <c r="AD1409" s="2" t="s">
        <v>1051</v>
      </c>
      <c r="AE1409" s="2" t="s">
        <v>32</v>
      </c>
      <c r="AF1409" s="2" t="s">
        <v>43</v>
      </c>
      <c r="AG1409" s="46" t="str">
        <f>IF(AE1409="","",_xlfn.LET(_xlpm.x,VLOOKUP(AE1409,'Drop-down_menus'!$D$2:$E$13,2,FALSE),IF(_xlpm.x=0,"",_xlpm.x)))</f>
        <v>https://orcid.org/0000-0001-5748-602X</v>
      </c>
      <c r="AH1409" s="46" t="str">
        <f>IF(AF1409="","",_xlfn.LET(_xlpm.x,VLOOKUP(AF1409,'Drop-down_menus'!$D$2:$E$13,2,FALSE),IF(_xlpm.x=0,"",_xlpm.x)))</f>
        <v>https://orcid.org/0000-0002-0981-7442</v>
      </c>
      <c r="AI1409" s="2"/>
    </row>
    <row r="1410" spans="1:35" ht="15" customHeight="1">
      <c r="A1410" s="2"/>
      <c r="B1410" s="2">
        <v>1464</v>
      </c>
      <c r="C1410" s="2" t="s">
        <v>836</v>
      </c>
      <c r="D1410" s="46" t="b">
        <f>COUNTIF(Events!$B$2:$B$171, C1410) &gt; 0</f>
        <v>1</v>
      </c>
      <c r="E1410" s="2" t="s">
        <v>169</v>
      </c>
      <c r="F1410" s="2"/>
      <c r="G1410" s="2" t="s">
        <v>509</v>
      </c>
      <c r="H1410" s="2"/>
      <c r="I1410" s="46" t="s">
        <v>509</v>
      </c>
      <c r="J1410" s="46" t="str">
        <f>IF(I1410="","",_xlfn.LET(_xlpm.x,VLOOKUP(I1410,'2026-01-09_taxon-match'!$A$2:$N$81,4,FALSE),IF(_xlpm.x=0,"",_xlpm.x)))</f>
        <v>Nemertea</v>
      </c>
      <c r="K1410" s="2"/>
      <c r="L1410" s="46" t="str">
        <f>IF(I1410="","",_xlfn.LET(_xlpm.x,VLOOKUP(I1410,'2026-01-09_taxon-match'!$A$2:$N$81,3,FALSE),IF(_xlpm.x=0,"",_xlpm.x)))</f>
        <v>urn:lsid:marinespecies.org:taxname:152391</v>
      </c>
      <c r="M1410" s="46" t="str">
        <f>IF($I1410="","",_xlfn.LET(_xlpm.x,VLOOKUP($I1410,'2026-01-09_taxon-match'!$A$2:$N$81,5,FALSE),IF(_xlpm.x=0,"",_xlpm.x)))</f>
        <v/>
      </c>
      <c r="N1410" s="46" t="str">
        <f>IF($I1410="","",_xlfn.LET(_xlpm.x,VLOOKUP($I1410,'2026-01-09_taxon-match'!$A$2:$N$81,6,FALSE),IF(_xlpm.x=0,"",_xlpm.x)))</f>
        <v>Animalia</v>
      </c>
      <c r="O1410" s="46" t="str">
        <f>IF($I1410="","",_xlfn.LET(_xlpm.x,VLOOKUP($I1410,'2026-01-09_taxon-match'!$A$2:$N$81,7,FALSE),IF(_xlpm.x=0,"",_xlpm.x)))</f>
        <v>Nemertea</v>
      </c>
      <c r="P1410" s="46" t="str">
        <f>IF($I1410="","",_xlfn.LET(_xlpm.x,VLOOKUP($I1410,'2026-01-09_taxon-match'!$A$2:$N$81,8,FALSE),IF(_xlpm.x=0,"",_xlpm.x)))</f>
        <v/>
      </c>
      <c r="Q1410" s="46" t="str">
        <f>IF($I1410="","",_xlfn.LET(_xlpm.x,VLOOKUP($I1410,'2026-01-09_taxon-match'!$A$2:$N$81,9,FALSE),IF(_xlpm.x=0,"",_xlpm.x)))</f>
        <v/>
      </c>
      <c r="R1410" s="46" t="str">
        <f>IF($I1410="","",_xlfn.LET(_xlpm.x,VLOOKUP($I1410,'2026-01-09_taxon-match'!$A$2:$N$81,10,FALSE),IF(_xlpm.x=0,"",_xlpm.x)))</f>
        <v/>
      </c>
      <c r="S1410" s="46" t="str">
        <f>IF($I1410="","",_xlfn.LET(_xlpm.x,VLOOKUP($I1410,'2026-01-09_taxon-match'!$A$2:$N$81,11,FALSE),IF(_xlpm.x=0,"",_xlpm.x)))</f>
        <v/>
      </c>
      <c r="T1410" s="46" t="str">
        <f>IF($I1410="","",_xlfn.LET(_xlpm.x,VLOOKUP($I1410,'2026-01-09_taxon-match'!$A$2:$N$81,13,FALSE),IF(_xlpm.x=0,"",_xlpm.x)))</f>
        <v/>
      </c>
      <c r="U1410" s="2">
        <v>1</v>
      </c>
      <c r="V1410" s="2" t="s">
        <v>43</v>
      </c>
      <c r="W1410" s="2"/>
      <c r="Y1410" s="46" t="str">
        <f>IF(V1410="","",_xlfn.LET(_xlpm.x,VLOOKUP(V1410,'Drop-down_menus'!$D$2:$E$13,2,FALSE),IF(_xlpm.x=0,"",_xlpm.x)))</f>
        <v>https://orcid.org/0000-0002-0981-7442</v>
      </c>
      <c r="Z1410" s="46" t="str">
        <f>IF(W1410="","",_xlfn.LET(_xlpm.x,VLOOKUP(W1410,'Drop-down_menus'!$D$2:$E$13,2,FALSE),IF(_xlpm.x=0,"",_xlpm.x)))</f>
        <v/>
      </c>
      <c r="AA1410" s="46" t="str">
        <f>IF(X1410="","",_xlfn.LET(_xlpm.x,VLOOKUP(X1410,'Drop-down_menus'!$D$2:$E$13,2,FALSE),IF(_xlpm.x=0,"",_xlpm.x)))</f>
        <v/>
      </c>
      <c r="AB1410" s="2" t="s">
        <v>1049</v>
      </c>
      <c r="AC1410" s="2" t="s">
        <v>1056</v>
      </c>
      <c r="AD1410" s="2" t="s">
        <v>1051</v>
      </c>
      <c r="AE1410" s="2" t="s">
        <v>32</v>
      </c>
      <c r="AF1410" s="2" t="s">
        <v>43</v>
      </c>
      <c r="AG1410" s="46" t="str">
        <f>IF(AE1410="","",_xlfn.LET(_xlpm.x,VLOOKUP(AE1410,'Drop-down_menus'!$D$2:$E$13,2,FALSE),IF(_xlpm.x=0,"",_xlpm.x)))</f>
        <v>https://orcid.org/0000-0001-5748-602X</v>
      </c>
      <c r="AH1410" s="46" t="str">
        <f>IF(AF1410="","",_xlfn.LET(_xlpm.x,VLOOKUP(AF1410,'Drop-down_menus'!$D$2:$E$13,2,FALSE),IF(_xlpm.x=0,"",_xlpm.x)))</f>
        <v>https://orcid.org/0000-0002-0981-7442</v>
      </c>
      <c r="AI1410" s="2"/>
    </row>
    <row r="1411" spans="1:35" ht="15" customHeight="1">
      <c r="A1411" s="2"/>
      <c r="B1411" s="2">
        <v>1465</v>
      </c>
      <c r="C1411" s="2" t="s">
        <v>836</v>
      </c>
      <c r="D1411" s="46" t="b">
        <f>COUNTIF(Events!$B$2:$B$171, C1411) &gt; 0</f>
        <v>1</v>
      </c>
      <c r="E1411" s="2" t="s">
        <v>169</v>
      </c>
      <c r="F1411" s="2"/>
      <c r="G1411" s="2" t="s">
        <v>1057</v>
      </c>
      <c r="H1411" s="2"/>
      <c r="I1411" s="2" t="s">
        <v>1057</v>
      </c>
      <c r="J1411" s="46" t="str">
        <f>IF(I1411="","",_xlfn.LET(_xlpm.x,VLOOKUP(I1411,'2026-01-09_taxon-match'!$A$2:$N$81,4,FALSE),IF(_xlpm.x=0,"",_xlpm.x)))</f>
        <v>Asteriidae</v>
      </c>
      <c r="K1411" s="2"/>
      <c r="L1411" s="46" t="str">
        <f>IF(I1411="","",_xlfn.LET(_xlpm.x,VLOOKUP(I1411,'2026-01-09_taxon-match'!$A$2:$N$81,3,FALSE),IF(_xlpm.x=0,"",_xlpm.x)))</f>
        <v>urn:lsid:marinespecies.org:taxname:123121</v>
      </c>
      <c r="M1411" s="46" t="str">
        <f>IF($I1411="","",_xlfn.LET(_xlpm.x,VLOOKUP($I1411,'2026-01-09_taxon-match'!$A$2:$N$81,5,FALSE),IF(_xlpm.x=0,"",_xlpm.x)))</f>
        <v>Gray, 1840</v>
      </c>
      <c r="N1411" s="46" t="str">
        <f>IF($I1411="","",_xlfn.LET(_xlpm.x,VLOOKUP($I1411,'2026-01-09_taxon-match'!$A$2:$N$81,6,FALSE),IF(_xlpm.x=0,"",_xlpm.x)))</f>
        <v>Animalia</v>
      </c>
      <c r="O1411" s="46" t="str">
        <f>IF($I1411="","",_xlfn.LET(_xlpm.x,VLOOKUP($I1411,'2026-01-09_taxon-match'!$A$2:$N$81,7,FALSE),IF(_xlpm.x=0,"",_xlpm.x)))</f>
        <v>Echinodermata</v>
      </c>
      <c r="P1411" s="46" t="str">
        <f>IF($I1411="","",_xlfn.LET(_xlpm.x,VLOOKUP($I1411,'2026-01-09_taxon-match'!$A$2:$N$81,8,FALSE),IF(_xlpm.x=0,"",_xlpm.x)))</f>
        <v>Asteroidea</v>
      </c>
      <c r="Q1411" s="46" t="str">
        <f>IF($I1411="","",_xlfn.LET(_xlpm.x,VLOOKUP($I1411,'2026-01-09_taxon-match'!$A$2:$N$81,9,FALSE),IF(_xlpm.x=0,"",_xlpm.x)))</f>
        <v>Forcipulatida</v>
      </c>
      <c r="R1411" s="46" t="str">
        <f>IF($I1411="","",_xlfn.LET(_xlpm.x,VLOOKUP($I1411,'2026-01-09_taxon-match'!$A$2:$N$81,10,FALSE),IF(_xlpm.x=0,"",_xlpm.x)))</f>
        <v>Asteriidae</v>
      </c>
      <c r="S1411" s="46" t="str">
        <f>IF($I1411="","",_xlfn.LET(_xlpm.x,VLOOKUP($I1411,'2026-01-09_taxon-match'!$A$2:$N$81,11,FALSE),IF(_xlpm.x=0,"",_xlpm.x)))</f>
        <v/>
      </c>
      <c r="T1411" s="46" t="str">
        <f>IF($I1411="","",_xlfn.LET(_xlpm.x,VLOOKUP($I1411,'2026-01-09_taxon-match'!$A$2:$N$81,13,FALSE),IF(_xlpm.x=0,"",_xlpm.x)))</f>
        <v/>
      </c>
      <c r="U1411" s="2">
        <v>1</v>
      </c>
      <c r="V1411" s="2" t="s">
        <v>43</v>
      </c>
      <c r="W1411" s="2"/>
      <c r="Y1411" s="46" t="str">
        <f>IF(V1411="","",_xlfn.LET(_xlpm.x,VLOOKUP(V1411,'Drop-down_menus'!$D$2:$E$13,2,FALSE),IF(_xlpm.x=0,"",_xlpm.x)))</f>
        <v>https://orcid.org/0000-0002-0981-7442</v>
      </c>
      <c r="Z1411" s="46" t="str">
        <f>IF(W1411="","",_xlfn.LET(_xlpm.x,VLOOKUP(W1411,'Drop-down_menus'!$D$2:$E$13,2,FALSE),IF(_xlpm.x=0,"",_xlpm.x)))</f>
        <v/>
      </c>
      <c r="AA1411" s="46" t="str">
        <f>IF(X1411="","",_xlfn.LET(_xlpm.x,VLOOKUP(X1411,'Drop-down_menus'!$D$2:$E$13,2,FALSE),IF(_xlpm.x=0,"",_xlpm.x)))</f>
        <v/>
      </c>
      <c r="AB1411" s="2" t="s">
        <v>1049</v>
      </c>
      <c r="AC1411" s="2" t="s">
        <v>1056</v>
      </c>
      <c r="AD1411" s="2" t="s">
        <v>1051</v>
      </c>
      <c r="AE1411" s="2" t="s">
        <v>32</v>
      </c>
      <c r="AF1411" s="2" t="s">
        <v>43</v>
      </c>
      <c r="AG1411" s="46" t="str">
        <f>IF(AE1411="","",_xlfn.LET(_xlpm.x,VLOOKUP(AE1411,'Drop-down_menus'!$D$2:$E$13,2,FALSE),IF(_xlpm.x=0,"",_xlpm.x)))</f>
        <v>https://orcid.org/0000-0001-5748-602X</v>
      </c>
      <c r="AH1411" s="46" t="str">
        <f>IF(AF1411="","",_xlfn.LET(_xlpm.x,VLOOKUP(AF1411,'Drop-down_menus'!$D$2:$E$13,2,FALSE),IF(_xlpm.x=0,"",_xlpm.x)))</f>
        <v>https://orcid.org/0000-0002-0981-7442</v>
      </c>
      <c r="AI1411" s="2"/>
    </row>
    <row r="1412" spans="1:35" ht="15" customHeight="1">
      <c r="A1412" s="2"/>
      <c r="B1412" s="2">
        <v>1466</v>
      </c>
      <c r="C1412" s="2" t="s">
        <v>836</v>
      </c>
      <c r="D1412" s="46" t="b">
        <f>COUNTIF(Events!$B$2:$B$171, C1412) &gt; 0</f>
        <v>1</v>
      </c>
      <c r="E1412" s="2" t="s">
        <v>169</v>
      </c>
      <c r="F1412" s="2"/>
      <c r="G1412" s="2" t="s">
        <v>311</v>
      </c>
      <c r="H1412" s="2"/>
      <c r="I1412" s="46" t="s">
        <v>311</v>
      </c>
      <c r="J1412" s="46" t="str">
        <f>IF(I1412="","",_xlfn.LET(_xlpm.x,VLOOKUP(I1412,'2026-01-09_taxon-match'!$A$2:$N$81,4,FALSE),IF(_xlpm.x=0,"",_xlpm.x)))</f>
        <v>Isopoda</v>
      </c>
      <c r="K1412" s="2"/>
      <c r="L1412" s="46" t="str">
        <f>IF(I1412="","",_xlfn.LET(_xlpm.x,VLOOKUP(I1412,'2026-01-09_taxon-match'!$A$2:$N$81,3,FALSE),IF(_xlpm.x=0,"",_xlpm.x)))</f>
        <v>urn:lsid:marinespecies.org:taxname:1131</v>
      </c>
      <c r="M1412" s="46" t="str">
        <f>IF($I1412="","",_xlfn.LET(_xlpm.x,VLOOKUP($I1412,'2026-01-09_taxon-match'!$A$2:$N$81,5,FALSE),IF(_xlpm.x=0,"",_xlpm.x)))</f>
        <v>Latreille, 1816</v>
      </c>
      <c r="N1412" s="46" t="str">
        <f>IF($I1412="","",_xlfn.LET(_xlpm.x,VLOOKUP($I1412,'2026-01-09_taxon-match'!$A$2:$N$81,6,FALSE),IF(_xlpm.x=0,"",_xlpm.x)))</f>
        <v>Animalia</v>
      </c>
      <c r="O1412" s="46" t="str">
        <f>IF($I1412="","",_xlfn.LET(_xlpm.x,VLOOKUP($I1412,'2026-01-09_taxon-match'!$A$2:$N$81,7,FALSE),IF(_xlpm.x=0,"",_xlpm.x)))</f>
        <v>Arthropoda</v>
      </c>
      <c r="P1412" s="46" t="str">
        <f>IF($I1412="","",_xlfn.LET(_xlpm.x,VLOOKUP($I1412,'2026-01-09_taxon-match'!$A$2:$N$81,8,FALSE),IF(_xlpm.x=0,"",_xlpm.x)))</f>
        <v>Malacostraca</v>
      </c>
      <c r="Q1412" s="46" t="str">
        <f>IF($I1412="","",_xlfn.LET(_xlpm.x,VLOOKUP($I1412,'2026-01-09_taxon-match'!$A$2:$N$81,9,FALSE),IF(_xlpm.x=0,"",_xlpm.x)))</f>
        <v>Isopoda</v>
      </c>
      <c r="R1412" s="46" t="str">
        <f>IF($I1412="","",_xlfn.LET(_xlpm.x,VLOOKUP($I1412,'2026-01-09_taxon-match'!$A$2:$N$81,10,FALSE),IF(_xlpm.x=0,"",_xlpm.x)))</f>
        <v/>
      </c>
      <c r="S1412" s="46" t="str">
        <f>IF($I1412="","",_xlfn.LET(_xlpm.x,VLOOKUP($I1412,'2026-01-09_taxon-match'!$A$2:$N$81,11,FALSE),IF(_xlpm.x=0,"",_xlpm.x)))</f>
        <v/>
      </c>
      <c r="T1412" s="46" t="str">
        <f>IF($I1412="","",_xlfn.LET(_xlpm.x,VLOOKUP($I1412,'2026-01-09_taxon-match'!$A$2:$N$81,13,FALSE),IF(_xlpm.x=0,"",_xlpm.x)))</f>
        <v/>
      </c>
      <c r="U1412" s="2">
        <v>1</v>
      </c>
      <c r="V1412" s="2" t="s">
        <v>43</v>
      </c>
      <c r="W1412" s="2"/>
      <c r="Y1412" s="46" t="str">
        <f>IF(V1412="","",_xlfn.LET(_xlpm.x,VLOOKUP(V1412,'Drop-down_menus'!$D$2:$E$13,2,FALSE),IF(_xlpm.x=0,"",_xlpm.x)))</f>
        <v>https://orcid.org/0000-0002-0981-7442</v>
      </c>
      <c r="Z1412" s="46" t="str">
        <f>IF(W1412="","",_xlfn.LET(_xlpm.x,VLOOKUP(W1412,'Drop-down_menus'!$D$2:$E$13,2,FALSE),IF(_xlpm.x=0,"",_xlpm.x)))</f>
        <v/>
      </c>
      <c r="AA1412" s="46" t="str">
        <f>IF(X1412="","",_xlfn.LET(_xlpm.x,VLOOKUP(X1412,'Drop-down_menus'!$D$2:$E$13,2,FALSE),IF(_xlpm.x=0,"",_xlpm.x)))</f>
        <v/>
      </c>
      <c r="AB1412" s="2" t="s">
        <v>1049</v>
      </c>
      <c r="AC1412" s="2" t="s">
        <v>1056</v>
      </c>
      <c r="AD1412" s="2" t="s">
        <v>1051</v>
      </c>
      <c r="AE1412" s="2" t="s">
        <v>32</v>
      </c>
      <c r="AF1412" s="2" t="s">
        <v>43</v>
      </c>
      <c r="AG1412" s="46" t="str">
        <f>IF(AE1412="","",_xlfn.LET(_xlpm.x,VLOOKUP(AE1412,'Drop-down_menus'!$D$2:$E$13,2,FALSE),IF(_xlpm.x=0,"",_xlpm.x)))</f>
        <v>https://orcid.org/0000-0001-5748-602X</v>
      </c>
      <c r="AH1412" s="46" t="str">
        <f>IF(AF1412="","",_xlfn.LET(_xlpm.x,VLOOKUP(AF1412,'Drop-down_menus'!$D$2:$E$13,2,FALSE),IF(_xlpm.x=0,"",_xlpm.x)))</f>
        <v>https://orcid.org/0000-0002-0981-7442</v>
      </c>
      <c r="AI1412" s="2"/>
    </row>
    <row r="1413" spans="1:35" ht="15" customHeight="1">
      <c r="A1413" s="2"/>
      <c r="B1413" s="2">
        <v>1467</v>
      </c>
      <c r="C1413" s="2" t="s">
        <v>836</v>
      </c>
      <c r="D1413" s="46" t="b">
        <f>COUNTIF(Events!$B$2:$B$171, C1413) &gt; 0</f>
        <v>1</v>
      </c>
      <c r="E1413" s="2" t="s">
        <v>169</v>
      </c>
      <c r="F1413" s="2"/>
      <c r="G1413" s="2" t="s">
        <v>1054</v>
      </c>
      <c r="H1413" s="2"/>
      <c r="I1413" s="46" t="s">
        <v>1323</v>
      </c>
      <c r="J1413" s="46" t="str">
        <f>IF(I1413="","",_xlfn.LET(_xlpm.x,VLOOKUP(I1413,'2026-01-09_taxon-match'!$A$2:$N$81,4,FALSE),IF(_xlpm.x=0,"",_xlpm.x)))</f>
        <v>Animalia</v>
      </c>
      <c r="K1413" s="2"/>
      <c r="L1413" s="46" t="str">
        <f>IF(I1413="","",_xlfn.LET(_xlpm.x,VLOOKUP(I1413,'2026-01-09_taxon-match'!$A$2:$N$81,3,FALSE),IF(_xlpm.x=0,"",_xlpm.x)))</f>
        <v>urn:lsid:marinespecies.org:taxname:2</v>
      </c>
      <c r="M1413" s="46" t="str">
        <f>IF($I1413="","",_xlfn.LET(_xlpm.x,VLOOKUP($I1413,'2026-01-09_taxon-match'!$A$2:$N$81,5,FALSE),IF(_xlpm.x=0,"",_xlpm.x)))</f>
        <v/>
      </c>
      <c r="N1413" s="46" t="str">
        <f>IF($I1413="","",_xlfn.LET(_xlpm.x,VLOOKUP($I1413,'2026-01-09_taxon-match'!$A$2:$N$81,6,FALSE),IF(_xlpm.x=0,"",_xlpm.x)))</f>
        <v>Animalia</v>
      </c>
      <c r="O1413" s="46" t="str">
        <f>IF($I1413="","",_xlfn.LET(_xlpm.x,VLOOKUP($I1413,'2026-01-09_taxon-match'!$A$2:$N$81,7,FALSE),IF(_xlpm.x=0,"",_xlpm.x)))</f>
        <v/>
      </c>
      <c r="P1413" s="46" t="str">
        <f>IF($I1413="","",_xlfn.LET(_xlpm.x,VLOOKUP($I1413,'2026-01-09_taxon-match'!$A$2:$N$81,8,FALSE),IF(_xlpm.x=0,"",_xlpm.x)))</f>
        <v/>
      </c>
      <c r="Q1413" s="46" t="str">
        <f>IF($I1413="","",_xlfn.LET(_xlpm.x,VLOOKUP($I1413,'2026-01-09_taxon-match'!$A$2:$N$81,9,FALSE),IF(_xlpm.x=0,"",_xlpm.x)))</f>
        <v/>
      </c>
      <c r="R1413" s="46" t="str">
        <f>IF($I1413="","",_xlfn.LET(_xlpm.x,VLOOKUP($I1413,'2026-01-09_taxon-match'!$A$2:$N$81,10,FALSE),IF(_xlpm.x=0,"",_xlpm.x)))</f>
        <v/>
      </c>
      <c r="S1413" s="46" t="str">
        <f>IF($I1413="","",_xlfn.LET(_xlpm.x,VLOOKUP($I1413,'2026-01-09_taxon-match'!$A$2:$N$81,11,FALSE),IF(_xlpm.x=0,"",_xlpm.x)))</f>
        <v/>
      </c>
      <c r="T1413" s="46" t="str">
        <f>IF($I1413="","",_xlfn.LET(_xlpm.x,VLOOKUP($I1413,'2026-01-09_taxon-match'!$A$2:$N$81,13,FALSE),IF(_xlpm.x=0,"",_xlpm.x)))</f>
        <v/>
      </c>
      <c r="U1413" s="2">
        <v>50</v>
      </c>
      <c r="V1413" s="2" t="s">
        <v>43</v>
      </c>
      <c r="W1413" s="2"/>
      <c r="Y1413" s="46" t="str">
        <f>IF(V1413="","",_xlfn.LET(_xlpm.x,VLOOKUP(V1413,'Drop-down_menus'!$D$2:$E$13,2,FALSE),IF(_xlpm.x=0,"",_xlpm.x)))</f>
        <v>https://orcid.org/0000-0002-0981-7442</v>
      </c>
      <c r="Z1413" s="46" t="str">
        <f>IF(W1413="","",_xlfn.LET(_xlpm.x,VLOOKUP(W1413,'Drop-down_menus'!$D$2:$E$13,2,FALSE),IF(_xlpm.x=0,"",_xlpm.x)))</f>
        <v/>
      </c>
      <c r="AA1413" s="46" t="str">
        <f>IF(X1413="","",_xlfn.LET(_xlpm.x,VLOOKUP(X1413,'Drop-down_menus'!$D$2:$E$13,2,FALSE),IF(_xlpm.x=0,"",_xlpm.x)))</f>
        <v/>
      </c>
      <c r="AB1413" s="2" t="s">
        <v>1049</v>
      </c>
      <c r="AC1413" s="2" t="s">
        <v>1056</v>
      </c>
      <c r="AD1413" s="2" t="s">
        <v>1051</v>
      </c>
      <c r="AE1413" s="2" t="s">
        <v>32</v>
      </c>
      <c r="AF1413" s="2" t="s">
        <v>43</v>
      </c>
      <c r="AG1413" s="46" t="str">
        <f>IF(AE1413="","",_xlfn.LET(_xlpm.x,VLOOKUP(AE1413,'Drop-down_menus'!$D$2:$E$13,2,FALSE),IF(_xlpm.x=0,"",_xlpm.x)))</f>
        <v>https://orcid.org/0000-0001-5748-602X</v>
      </c>
      <c r="AH1413" s="46" t="str">
        <f>IF(AF1413="","",_xlfn.LET(_xlpm.x,VLOOKUP(AF1413,'Drop-down_menus'!$D$2:$E$13,2,FALSE),IF(_xlpm.x=0,"",_xlpm.x)))</f>
        <v>https://orcid.org/0000-0002-0981-7442</v>
      </c>
      <c r="AI1413" s="2"/>
    </row>
    <row r="1414" spans="1:35" ht="15" customHeight="1">
      <c r="A1414" s="2"/>
      <c r="B1414" s="2">
        <v>1468</v>
      </c>
      <c r="C1414" s="2" t="s">
        <v>836</v>
      </c>
      <c r="D1414" s="46" t="b">
        <f>COUNTIF(Events!$B$2:$B$171, C1414) &gt; 0</f>
        <v>1</v>
      </c>
      <c r="E1414" s="2" t="s">
        <v>169</v>
      </c>
      <c r="F1414" s="2"/>
      <c r="G1414" s="2" t="s">
        <v>1054</v>
      </c>
      <c r="H1414" s="2"/>
      <c r="I1414" s="46" t="s">
        <v>1323</v>
      </c>
      <c r="J1414" s="46" t="str">
        <f>IF(I1414="","",_xlfn.LET(_xlpm.x,VLOOKUP(I1414,'2026-01-09_taxon-match'!$A$2:$N$81,4,FALSE),IF(_xlpm.x=0,"",_xlpm.x)))</f>
        <v>Animalia</v>
      </c>
      <c r="K1414" s="2"/>
      <c r="L1414" s="46" t="str">
        <f>IF(I1414="","",_xlfn.LET(_xlpm.x,VLOOKUP(I1414,'2026-01-09_taxon-match'!$A$2:$N$81,3,FALSE),IF(_xlpm.x=0,"",_xlpm.x)))</f>
        <v>urn:lsid:marinespecies.org:taxname:2</v>
      </c>
      <c r="M1414" s="46" t="str">
        <f>IF($I1414="","",_xlfn.LET(_xlpm.x,VLOOKUP($I1414,'2026-01-09_taxon-match'!$A$2:$N$81,5,FALSE),IF(_xlpm.x=0,"",_xlpm.x)))</f>
        <v/>
      </c>
      <c r="N1414" s="46" t="str">
        <f>IF($I1414="","",_xlfn.LET(_xlpm.x,VLOOKUP($I1414,'2026-01-09_taxon-match'!$A$2:$N$81,6,FALSE),IF(_xlpm.x=0,"",_xlpm.x)))</f>
        <v>Animalia</v>
      </c>
      <c r="O1414" s="46" t="str">
        <f>IF($I1414="","",_xlfn.LET(_xlpm.x,VLOOKUP($I1414,'2026-01-09_taxon-match'!$A$2:$N$81,7,FALSE),IF(_xlpm.x=0,"",_xlpm.x)))</f>
        <v/>
      </c>
      <c r="P1414" s="46" t="str">
        <f>IF($I1414="","",_xlfn.LET(_xlpm.x,VLOOKUP($I1414,'2026-01-09_taxon-match'!$A$2:$N$81,8,FALSE),IF(_xlpm.x=0,"",_xlpm.x)))</f>
        <v/>
      </c>
      <c r="Q1414" s="46" t="str">
        <f>IF($I1414="","",_xlfn.LET(_xlpm.x,VLOOKUP($I1414,'2026-01-09_taxon-match'!$A$2:$N$81,9,FALSE),IF(_xlpm.x=0,"",_xlpm.x)))</f>
        <v/>
      </c>
      <c r="R1414" s="46" t="str">
        <f>IF($I1414="","",_xlfn.LET(_xlpm.x,VLOOKUP($I1414,'2026-01-09_taxon-match'!$A$2:$N$81,10,FALSE),IF(_xlpm.x=0,"",_xlpm.x)))</f>
        <v/>
      </c>
      <c r="S1414" s="46" t="str">
        <f>IF($I1414="","",_xlfn.LET(_xlpm.x,VLOOKUP($I1414,'2026-01-09_taxon-match'!$A$2:$N$81,11,FALSE),IF(_xlpm.x=0,"",_xlpm.x)))</f>
        <v/>
      </c>
      <c r="T1414" s="46" t="str">
        <f>IF($I1414="","",_xlfn.LET(_xlpm.x,VLOOKUP($I1414,'2026-01-09_taxon-match'!$A$2:$N$81,13,FALSE),IF(_xlpm.x=0,"",_xlpm.x)))</f>
        <v/>
      </c>
      <c r="U1414" s="2">
        <v>50</v>
      </c>
      <c r="V1414" s="2" t="s">
        <v>43</v>
      </c>
      <c r="W1414" s="2"/>
      <c r="Y1414" s="46" t="str">
        <f>IF(V1414="","",_xlfn.LET(_xlpm.x,VLOOKUP(V1414,'Drop-down_menus'!$D$2:$E$13,2,FALSE),IF(_xlpm.x=0,"",_xlpm.x)))</f>
        <v>https://orcid.org/0000-0002-0981-7442</v>
      </c>
      <c r="Z1414" s="46" t="str">
        <f>IF(W1414="","",_xlfn.LET(_xlpm.x,VLOOKUP(W1414,'Drop-down_menus'!$D$2:$E$13,2,FALSE),IF(_xlpm.x=0,"",_xlpm.x)))</f>
        <v/>
      </c>
      <c r="AA1414" s="46" t="str">
        <f>IF(X1414="","",_xlfn.LET(_xlpm.x,VLOOKUP(X1414,'Drop-down_menus'!$D$2:$E$13,2,FALSE),IF(_xlpm.x=0,"",_xlpm.x)))</f>
        <v/>
      </c>
      <c r="AB1414" s="2" t="s">
        <v>1049</v>
      </c>
      <c r="AC1414" s="2" t="s">
        <v>1056</v>
      </c>
      <c r="AD1414" s="2" t="s">
        <v>1051</v>
      </c>
      <c r="AE1414" s="2" t="s">
        <v>32</v>
      </c>
      <c r="AF1414" s="2" t="s">
        <v>43</v>
      </c>
      <c r="AG1414" s="46" t="str">
        <f>IF(AE1414="","",_xlfn.LET(_xlpm.x,VLOOKUP(AE1414,'Drop-down_menus'!$D$2:$E$13,2,FALSE),IF(_xlpm.x=0,"",_xlpm.x)))</f>
        <v>https://orcid.org/0000-0001-5748-602X</v>
      </c>
      <c r="AH1414" s="46" t="str">
        <f>IF(AF1414="","",_xlfn.LET(_xlpm.x,VLOOKUP(AF1414,'Drop-down_menus'!$D$2:$E$13,2,FALSE),IF(_xlpm.x=0,"",_xlpm.x)))</f>
        <v>https://orcid.org/0000-0002-0981-7442</v>
      </c>
      <c r="AI1414" s="2"/>
    </row>
    <row r="1415" spans="1:35" ht="15" customHeight="1">
      <c r="B1415" s="46">
        <v>1469</v>
      </c>
      <c r="C1415" s="2" t="s">
        <v>836</v>
      </c>
      <c r="D1415" s="46" t="b">
        <f>COUNTIF(Events!$B$2:$B$171, C1415) &gt; 0</f>
        <v>1</v>
      </c>
      <c r="G1415" s="46" t="s">
        <v>1199</v>
      </c>
      <c r="I1415" s="46" t="s">
        <v>238</v>
      </c>
      <c r="J1415" s="46" t="s">
        <v>238</v>
      </c>
      <c r="K1415" s="46" t="s">
        <v>1318</v>
      </c>
      <c r="L1415" s="46" t="str">
        <f>IF(I1415="","",_xlfn.LET(_xlpm.x,VLOOKUP(I1415,'2026-01-09_taxon-match'!$A$2:$N$81,3,FALSE),IF(_xlpm.x=0,"",_xlpm.x)))</f>
        <v/>
      </c>
      <c r="M1415" s="46" t="str">
        <f>IF($I1415="","",_xlfn.LET(_xlpm.x,VLOOKUP($I1415,'2026-01-09_taxon-match'!$A$2:$N$81,5,FALSE),IF(_xlpm.x=0,"",_xlpm.x)))</f>
        <v/>
      </c>
      <c r="N1415" s="46" t="str">
        <f>IF($I1415="","",_xlfn.LET(_xlpm.x,VLOOKUP($I1415,'2026-01-09_taxon-match'!$A$2:$N$81,6,FALSE),IF(_xlpm.x=0,"",_xlpm.x)))</f>
        <v/>
      </c>
      <c r="O1415" s="46" t="str">
        <f>IF($I1415="","",_xlfn.LET(_xlpm.x,VLOOKUP($I1415,'2026-01-09_taxon-match'!$A$2:$N$81,7,FALSE),IF(_xlpm.x=0,"",_xlpm.x)))</f>
        <v/>
      </c>
      <c r="P1415" s="46" t="str">
        <f>IF($I1415="","",_xlfn.LET(_xlpm.x,VLOOKUP($I1415,'2026-01-09_taxon-match'!$A$2:$N$81,8,FALSE),IF(_xlpm.x=0,"",_xlpm.x)))</f>
        <v/>
      </c>
      <c r="Q1415" s="46" t="str">
        <f>IF($I1415="","",_xlfn.LET(_xlpm.x,VLOOKUP($I1415,'2026-01-09_taxon-match'!$A$2:$N$81,9,FALSE),IF(_xlpm.x=0,"",_xlpm.x)))</f>
        <v/>
      </c>
      <c r="R1415" s="46" t="str">
        <f>IF($I1415="","",_xlfn.LET(_xlpm.x,VLOOKUP($I1415,'2026-01-09_taxon-match'!$A$2:$N$81,10,FALSE),IF(_xlpm.x=0,"",_xlpm.x)))</f>
        <v/>
      </c>
      <c r="S1415" s="46" t="str">
        <f>IF($I1415="","",_xlfn.LET(_xlpm.x,VLOOKUP($I1415,'2026-01-09_taxon-match'!$A$2:$N$81,11,FALSE),IF(_xlpm.x=0,"",_xlpm.x)))</f>
        <v/>
      </c>
      <c r="T1415" s="46" t="str">
        <f>IF($I1415="","",_xlfn.LET(_xlpm.x,VLOOKUP($I1415,'2026-01-09_taxon-match'!$A$2:$N$81,13,FALSE),IF(_xlpm.x=0,"",_xlpm.x)))</f>
        <v/>
      </c>
      <c r="U1415" s="46">
        <v>1</v>
      </c>
      <c r="V1415" s="2" t="s">
        <v>58</v>
      </c>
      <c r="Y1415" s="46" t="str">
        <f>IF(V1415="","",_xlfn.LET(_xlpm.x,VLOOKUP(V1415,'Drop-down_menus'!$D$2:$E$13,2,FALSE),IF(_xlpm.x=0,"",_xlpm.x)))</f>
        <v>https://orcid.org/0000-0002-9708-1761</v>
      </c>
      <c r="Z1415" s="46" t="str">
        <f>IF(W1415="","",_xlfn.LET(_xlpm.x,VLOOKUP(W1415,'Drop-down_menus'!$D$2:$E$13,2,FALSE),IF(_xlpm.x=0,"",_xlpm.x)))</f>
        <v/>
      </c>
      <c r="AA1415" s="46" t="str">
        <f>IF(X1415="","",_xlfn.LET(_xlpm.x,VLOOKUP(X1415,'Drop-down_menus'!$D$2:$E$13,2,FALSE),IF(_xlpm.x=0,"",_xlpm.x)))</f>
        <v/>
      </c>
      <c r="AB1415" s="46" t="s">
        <v>300</v>
      </c>
      <c r="AC1415" s="46" t="s">
        <v>1255</v>
      </c>
    </row>
    <row r="1416" spans="1:35" ht="15" customHeight="1">
      <c r="B1416" s="46">
        <v>1470</v>
      </c>
      <c r="C1416" s="2" t="s">
        <v>836</v>
      </c>
      <c r="D1416" s="46" t="b">
        <f>COUNTIF(Events!$B$2:$B$171, C1416) &gt; 0</f>
        <v>1</v>
      </c>
      <c r="G1416" s="46" t="s">
        <v>1224</v>
      </c>
      <c r="I1416" s="46" t="s">
        <v>1528</v>
      </c>
      <c r="J1416" s="46" t="str">
        <f>IF(I1416="","",_xlfn.LET(_xlpm.x,VLOOKUP(I1416,'2026-01-09_taxon-match'!$A$2:$N$81,4,FALSE),IF(_xlpm.x=0,"",_xlpm.x)))</f>
        <v>Himantothallus grandifolius</v>
      </c>
      <c r="L1416" s="46" t="str">
        <f>IF(I1416="","",_xlfn.LET(_xlpm.x,VLOOKUP(I1416,'2026-01-09_taxon-match'!$A$2:$N$81,3,FALSE),IF(_xlpm.x=0,"",_xlpm.x)))</f>
        <v>urn:lsid:marinespecies.org:taxname:325517</v>
      </c>
      <c r="M1416" s="46" t="str">
        <f>IF($I1416="","",_xlfn.LET(_xlpm.x,VLOOKUP($I1416,'2026-01-09_taxon-match'!$A$2:$N$81,5,FALSE),IF(_xlpm.x=0,"",_xlpm.x)))</f>
        <v>(A.Gepp &amp; E.S.Gepp) Zinova, 1959</v>
      </c>
      <c r="N1416" s="46" t="str">
        <f>IF($I1416="","",_xlfn.LET(_xlpm.x,VLOOKUP($I1416,'2026-01-09_taxon-match'!$A$2:$N$81,6,FALSE),IF(_xlpm.x=0,"",_xlpm.x)))</f>
        <v>Chromista</v>
      </c>
      <c r="O1416" s="46" t="str">
        <f>IF($I1416="","",_xlfn.LET(_xlpm.x,VLOOKUP($I1416,'2026-01-09_taxon-match'!$A$2:$N$81,7,FALSE),IF(_xlpm.x=0,"",_xlpm.x)))</f>
        <v>Ochrophyta</v>
      </c>
      <c r="P1416" s="46" t="str">
        <f>IF($I1416="","",_xlfn.LET(_xlpm.x,VLOOKUP($I1416,'2026-01-09_taxon-match'!$A$2:$N$81,8,FALSE),IF(_xlpm.x=0,"",_xlpm.x)))</f>
        <v>Phaeophyceae</v>
      </c>
      <c r="Q1416" s="46" t="str">
        <f>IF($I1416="","",_xlfn.LET(_xlpm.x,VLOOKUP($I1416,'2026-01-09_taxon-match'!$A$2:$N$81,9,FALSE),IF(_xlpm.x=0,"",_xlpm.x)))</f>
        <v>Desmarestiales</v>
      </c>
      <c r="R1416" s="46" t="str">
        <f>IF($I1416="","",_xlfn.LET(_xlpm.x,VLOOKUP($I1416,'2026-01-09_taxon-match'!$A$2:$N$81,10,FALSE),IF(_xlpm.x=0,"",_xlpm.x)))</f>
        <v>Desmarestiaceae</v>
      </c>
      <c r="S1416" s="46" t="str">
        <f>IF($I1416="","",_xlfn.LET(_xlpm.x,VLOOKUP($I1416,'2026-01-09_taxon-match'!$A$2:$N$81,11,FALSE),IF(_xlpm.x=0,"",_xlpm.x)))</f>
        <v>Himantothallus</v>
      </c>
      <c r="T1416" s="46" t="str">
        <f>IF($I1416="","",_xlfn.LET(_xlpm.x,VLOOKUP($I1416,'2026-01-09_taxon-match'!$A$2:$N$81,13,FALSE),IF(_xlpm.x=0,"",_xlpm.x)))</f>
        <v>grandifolius</v>
      </c>
      <c r="U1416" s="46">
        <v>1</v>
      </c>
      <c r="V1416" s="2" t="s">
        <v>58</v>
      </c>
      <c r="Y1416" s="46" t="str">
        <f>IF(V1416="","",_xlfn.LET(_xlpm.x,VLOOKUP(V1416,'Drop-down_menus'!$D$2:$E$13,2,FALSE),IF(_xlpm.x=0,"",_xlpm.x)))</f>
        <v>https://orcid.org/0000-0002-9708-1761</v>
      </c>
      <c r="Z1416" s="46" t="str">
        <f>IF(W1416="","",_xlfn.LET(_xlpm.x,VLOOKUP(W1416,'Drop-down_menus'!$D$2:$E$13,2,FALSE),IF(_xlpm.x=0,"",_xlpm.x)))</f>
        <v/>
      </c>
      <c r="AA1416" s="46" t="str">
        <f>IF(X1416="","",_xlfn.LET(_xlpm.x,VLOOKUP(X1416,'Drop-down_menus'!$D$2:$E$13,2,FALSE),IF(_xlpm.x=0,"",_xlpm.x)))</f>
        <v/>
      </c>
      <c r="AB1416" s="46" t="s">
        <v>300</v>
      </c>
      <c r="AC1416" s="46" t="s">
        <v>1255</v>
      </c>
    </row>
    <row r="1417" spans="1:35" ht="15" customHeight="1">
      <c r="B1417" s="46">
        <v>1471</v>
      </c>
      <c r="C1417" s="2" t="s">
        <v>836</v>
      </c>
      <c r="D1417" s="46" t="b">
        <f>COUNTIF(Events!$B$2:$B$171, C1417) &gt; 0</f>
        <v>1</v>
      </c>
      <c r="G1417" s="46" t="s">
        <v>1220</v>
      </c>
      <c r="I1417" s="46" t="s">
        <v>1220</v>
      </c>
      <c r="J1417" s="46" t="str">
        <f>IF(I1417="","",_xlfn.LET(_xlpm.x,VLOOKUP(I1417,'2026-01-09_taxon-match'!$A$2:$N$81,4,FALSE),IF(_xlpm.x=0,"",_xlpm.x)))</f>
        <v>Iridaea cordata</v>
      </c>
      <c r="L1417" s="46" t="str">
        <f>IF(I1417="","",_xlfn.LET(_xlpm.x,VLOOKUP(I1417,'2026-01-09_taxon-match'!$A$2:$N$81,3,FALSE),IF(_xlpm.x=0,"",_xlpm.x)))</f>
        <v>urn:lsid:marinespecies.org:taxname:325522</v>
      </c>
      <c r="M1417" s="46" t="str">
        <f>IF($I1417="","",_xlfn.LET(_xlpm.x,VLOOKUP($I1417,'2026-01-09_taxon-match'!$A$2:$N$81,5,FALSE),IF(_xlpm.x=0,"",_xlpm.x)))</f>
        <v>(Turner) Bory, 1826</v>
      </c>
      <c r="N1417" s="46" t="str">
        <f>IF($I1417="","",_xlfn.LET(_xlpm.x,VLOOKUP($I1417,'2026-01-09_taxon-match'!$A$2:$N$81,6,FALSE),IF(_xlpm.x=0,"",_xlpm.x)))</f>
        <v>Plantae</v>
      </c>
      <c r="O1417" s="46" t="str">
        <f>IF($I1417="","",_xlfn.LET(_xlpm.x,VLOOKUP($I1417,'2026-01-09_taxon-match'!$A$2:$N$81,7,FALSE),IF(_xlpm.x=0,"",_xlpm.x)))</f>
        <v>Rhodophyta</v>
      </c>
      <c r="P1417" s="46" t="str">
        <f>IF($I1417="","",_xlfn.LET(_xlpm.x,VLOOKUP($I1417,'2026-01-09_taxon-match'!$A$2:$N$81,8,FALSE),IF(_xlpm.x=0,"",_xlpm.x)))</f>
        <v>Florideophyceae</v>
      </c>
      <c r="Q1417" s="46" t="str">
        <f>IF($I1417="","",_xlfn.LET(_xlpm.x,VLOOKUP($I1417,'2026-01-09_taxon-match'!$A$2:$N$81,9,FALSE),IF(_xlpm.x=0,"",_xlpm.x)))</f>
        <v>Gigartinales</v>
      </c>
      <c r="R1417" s="46" t="str">
        <f>IF($I1417="","",_xlfn.LET(_xlpm.x,VLOOKUP($I1417,'2026-01-09_taxon-match'!$A$2:$N$81,10,FALSE),IF(_xlpm.x=0,"",_xlpm.x)))</f>
        <v>Gigartinaceae</v>
      </c>
      <c r="S1417" s="46" t="str">
        <f>IF($I1417="","",_xlfn.LET(_xlpm.x,VLOOKUP($I1417,'2026-01-09_taxon-match'!$A$2:$N$81,11,FALSE),IF(_xlpm.x=0,"",_xlpm.x)))</f>
        <v>Iridaea</v>
      </c>
      <c r="T1417" s="46" t="str">
        <f>IF($I1417="","",_xlfn.LET(_xlpm.x,VLOOKUP($I1417,'2026-01-09_taxon-match'!$A$2:$N$81,13,FALSE),IF(_xlpm.x=0,"",_xlpm.x)))</f>
        <v>cordata</v>
      </c>
      <c r="U1417" s="46">
        <v>1</v>
      </c>
      <c r="V1417" s="2" t="s">
        <v>58</v>
      </c>
      <c r="Y1417" s="46" t="str">
        <f>IF(V1417="","",_xlfn.LET(_xlpm.x,VLOOKUP(V1417,'Drop-down_menus'!$D$2:$E$13,2,FALSE),IF(_xlpm.x=0,"",_xlpm.x)))</f>
        <v>https://orcid.org/0000-0002-9708-1761</v>
      </c>
      <c r="Z1417" s="46" t="str">
        <f>IF(W1417="","",_xlfn.LET(_xlpm.x,VLOOKUP(W1417,'Drop-down_menus'!$D$2:$E$13,2,FALSE),IF(_xlpm.x=0,"",_xlpm.x)))</f>
        <v/>
      </c>
      <c r="AA1417" s="46" t="str">
        <f>IF(X1417="","",_xlfn.LET(_xlpm.x,VLOOKUP(X1417,'Drop-down_menus'!$D$2:$E$13,2,FALSE),IF(_xlpm.x=0,"",_xlpm.x)))</f>
        <v/>
      </c>
      <c r="AB1417" s="46" t="s">
        <v>300</v>
      </c>
      <c r="AC1417" s="46" t="s">
        <v>1255</v>
      </c>
    </row>
    <row r="1418" spans="1:35" ht="15" customHeight="1">
      <c r="B1418" s="46">
        <v>1472</v>
      </c>
      <c r="C1418" s="2" t="s">
        <v>836</v>
      </c>
      <c r="D1418" s="46" t="b">
        <f>COUNTIF(Events!$B$2:$B$171, C1418) &gt; 0</f>
        <v>1</v>
      </c>
      <c r="G1418" s="46" t="s">
        <v>269</v>
      </c>
      <c r="I1418" s="46" t="s">
        <v>269</v>
      </c>
      <c r="J1418" s="46" t="str">
        <f>IF(I1418="","",_xlfn.LET(_xlpm.x,VLOOKUP(I1418,'2026-01-09_taxon-match'!$A$2:$N$81,4,FALSE),IF(_xlpm.x=0,"",_xlpm.x)))</f>
        <v>Ascidia challengeri</v>
      </c>
      <c r="L1418" s="46" t="str">
        <f>IF(I1418="","",_xlfn.LET(_xlpm.x,VLOOKUP(I1418,'2026-01-09_taxon-match'!$A$2:$N$81,3,FALSE),IF(_xlpm.x=0,"",_xlpm.x)))</f>
        <v>urn:lsid:marinespecies.org:taxname:173151</v>
      </c>
      <c r="M1418" s="46" t="str">
        <f>IF($I1418="","",_xlfn.LET(_xlpm.x,VLOOKUP($I1418,'2026-01-09_taxon-match'!$A$2:$N$81,5,FALSE),IF(_xlpm.x=0,"",_xlpm.x)))</f>
        <v>Herdman, 1882</v>
      </c>
      <c r="N1418" s="46" t="str">
        <f>IF($I1418="","",_xlfn.LET(_xlpm.x,VLOOKUP($I1418,'2026-01-09_taxon-match'!$A$2:$N$81,6,FALSE),IF(_xlpm.x=0,"",_xlpm.x)))</f>
        <v>Animalia</v>
      </c>
      <c r="O1418" s="46" t="str">
        <f>IF($I1418="","",_xlfn.LET(_xlpm.x,VLOOKUP($I1418,'2026-01-09_taxon-match'!$A$2:$N$81,7,FALSE),IF(_xlpm.x=0,"",_xlpm.x)))</f>
        <v>Chordata</v>
      </c>
      <c r="P1418" s="46" t="str">
        <f>IF($I1418="","",_xlfn.LET(_xlpm.x,VLOOKUP($I1418,'2026-01-09_taxon-match'!$A$2:$N$81,8,FALSE),IF(_xlpm.x=0,"",_xlpm.x)))</f>
        <v>Ascidiacea</v>
      </c>
      <c r="Q1418" s="46" t="str">
        <f>IF($I1418="","",_xlfn.LET(_xlpm.x,VLOOKUP($I1418,'2026-01-09_taxon-match'!$A$2:$N$81,9,FALSE),IF(_xlpm.x=0,"",_xlpm.x)))</f>
        <v>Phlebobranchia</v>
      </c>
      <c r="R1418" s="46" t="str">
        <f>IF($I1418="","",_xlfn.LET(_xlpm.x,VLOOKUP($I1418,'2026-01-09_taxon-match'!$A$2:$N$81,10,FALSE),IF(_xlpm.x=0,"",_xlpm.x)))</f>
        <v>Ascidiidae</v>
      </c>
      <c r="S1418" s="46" t="str">
        <f>IF($I1418="","",_xlfn.LET(_xlpm.x,VLOOKUP($I1418,'2026-01-09_taxon-match'!$A$2:$N$81,11,FALSE),IF(_xlpm.x=0,"",_xlpm.x)))</f>
        <v>Ascidia</v>
      </c>
      <c r="T1418" s="46" t="str">
        <f>IF($I1418="","",_xlfn.LET(_xlpm.x,VLOOKUP($I1418,'2026-01-09_taxon-match'!$A$2:$N$81,13,FALSE),IF(_xlpm.x=0,"",_xlpm.x)))</f>
        <v>challengeri</v>
      </c>
      <c r="U1418" s="46">
        <v>1</v>
      </c>
      <c r="V1418" s="2" t="s">
        <v>58</v>
      </c>
      <c r="Y1418" s="46" t="str">
        <f>IF(V1418="","",_xlfn.LET(_xlpm.x,VLOOKUP(V1418,'Drop-down_menus'!$D$2:$E$13,2,FALSE),IF(_xlpm.x=0,"",_xlpm.x)))</f>
        <v>https://orcid.org/0000-0002-9708-1761</v>
      </c>
      <c r="Z1418" s="46" t="str">
        <f>IF(W1418="","",_xlfn.LET(_xlpm.x,VLOOKUP(W1418,'Drop-down_menus'!$D$2:$E$13,2,FALSE),IF(_xlpm.x=0,"",_xlpm.x)))</f>
        <v/>
      </c>
      <c r="AA1418" s="46" t="str">
        <f>IF(X1418="","",_xlfn.LET(_xlpm.x,VLOOKUP(X1418,'Drop-down_menus'!$D$2:$E$13,2,FALSE),IF(_xlpm.x=0,"",_xlpm.x)))</f>
        <v/>
      </c>
      <c r="AB1418" s="46" t="s">
        <v>300</v>
      </c>
      <c r="AC1418" s="46" t="s">
        <v>1255</v>
      </c>
    </row>
    <row r="1419" spans="1:35" ht="15" customHeight="1">
      <c r="B1419" s="46">
        <v>1473</v>
      </c>
      <c r="C1419" s="2" t="s">
        <v>836</v>
      </c>
      <c r="D1419" s="46" t="b">
        <f>COUNTIF(Events!$B$2:$B$171, C1419) &gt; 0</f>
        <v>1</v>
      </c>
      <c r="G1419" s="46" t="s">
        <v>1212</v>
      </c>
      <c r="I1419" s="46" t="s">
        <v>315</v>
      </c>
      <c r="J1419" s="46" t="str">
        <f>IF(I1419="","",_xlfn.LET(_xlpm.x,VLOOKUP(I1419,'2026-01-09_taxon-match'!$A$2:$N$81,4,FALSE),IF(_xlpm.x=0,"",_xlpm.x)))</f>
        <v>Cnemidocarpa verrucosa</v>
      </c>
      <c r="L1419" s="46" t="str">
        <f>IF(I1419="","",_xlfn.LET(_xlpm.x,VLOOKUP(I1419,'2026-01-09_taxon-match'!$A$2:$N$81,3,FALSE),IF(_xlpm.x=0,"",_xlpm.x)))</f>
        <v>urn:lsid:marinespecies.org:taxname:173893</v>
      </c>
      <c r="M1419" s="46" t="str">
        <f>IF($I1419="","",_xlfn.LET(_xlpm.x,VLOOKUP($I1419,'2026-01-09_taxon-match'!$A$2:$N$81,5,FALSE),IF(_xlpm.x=0,"",_xlpm.x)))</f>
        <v>(Lesson, 1830)</v>
      </c>
      <c r="N1419" s="46" t="str">
        <f>IF($I1419="","",_xlfn.LET(_xlpm.x,VLOOKUP($I1419,'2026-01-09_taxon-match'!$A$2:$N$81,6,FALSE),IF(_xlpm.x=0,"",_xlpm.x)))</f>
        <v>Animalia</v>
      </c>
      <c r="O1419" s="46" t="str">
        <f>IF($I1419="","",_xlfn.LET(_xlpm.x,VLOOKUP($I1419,'2026-01-09_taxon-match'!$A$2:$N$81,7,FALSE),IF(_xlpm.x=0,"",_xlpm.x)))</f>
        <v>Chordata</v>
      </c>
      <c r="P1419" s="46" t="str">
        <f>IF($I1419="","",_xlfn.LET(_xlpm.x,VLOOKUP($I1419,'2026-01-09_taxon-match'!$A$2:$N$81,8,FALSE),IF(_xlpm.x=0,"",_xlpm.x)))</f>
        <v>Ascidiacea</v>
      </c>
      <c r="Q1419" s="46" t="str">
        <f>IF($I1419="","",_xlfn.LET(_xlpm.x,VLOOKUP($I1419,'2026-01-09_taxon-match'!$A$2:$N$81,9,FALSE),IF(_xlpm.x=0,"",_xlpm.x)))</f>
        <v>Stolidobranchia</v>
      </c>
      <c r="R1419" s="46" t="str">
        <f>IF($I1419="","",_xlfn.LET(_xlpm.x,VLOOKUP($I1419,'2026-01-09_taxon-match'!$A$2:$N$81,10,FALSE),IF(_xlpm.x=0,"",_xlpm.x)))</f>
        <v>Styelidae</v>
      </c>
      <c r="S1419" s="46" t="str">
        <f>IF($I1419="","",_xlfn.LET(_xlpm.x,VLOOKUP($I1419,'2026-01-09_taxon-match'!$A$2:$N$81,11,FALSE),IF(_xlpm.x=0,"",_xlpm.x)))</f>
        <v>Cnemidocarpa</v>
      </c>
      <c r="T1419" s="46" t="str">
        <f>IF($I1419="","",_xlfn.LET(_xlpm.x,VLOOKUP($I1419,'2026-01-09_taxon-match'!$A$2:$N$81,13,FALSE),IF(_xlpm.x=0,"",_xlpm.x)))</f>
        <v>verrucosa</v>
      </c>
      <c r="U1419" s="46">
        <v>1</v>
      </c>
      <c r="V1419" s="2" t="s">
        <v>58</v>
      </c>
      <c r="Y1419" s="46" t="str">
        <f>IF(V1419="","",_xlfn.LET(_xlpm.x,VLOOKUP(V1419,'Drop-down_menus'!$D$2:$E$13,2,FALSE),IF(_xlpm.x=0,"",_xlpm.x)))</f>
        <v>https://orcid.org/0000-0002-9708-1761</v>
      </c>
      <c r="Z1419" s="46" t="str">
        <f>IF(W1419="","",_xlfn.LET(_xlpm.x,VLOOKUP(W1419,'Drop-down_menus'!$D$2:$E$13,2,FALSE),IF(_xlpm.x=0,"",_xlpm.x)))</f>
        <v/>
      </c>
      <c r="AA1419" s="46" t="str">
        <f>IF(X1419="","",_xlfn.LET(_xlpm.x,VLOOKUP(X1419,'Drop-down_menus'!$D$2:$E$13,2,FALSE),IF(_xlpm.x=0,"",_xlpm.x)))</f>
        <v/>
      </c>
      <c r="AB1419" s="46" t="s">
        <v>300</v>
      </c>
      <c r="AC1419" s="46" t="s">
        <v>1255</v>
      </c>
    </row>
    <row r="1420" spans="1:35" ht="15" customHeight="1">
      <c r="B1420" s="46">
        <v>1474</v>
      </c>
      <c r="C1420" s="2" t="s">
        <v>836</v>
      </c>
      <c r="D1420" s="46" t="b">
        <f>COUNTIF(Events!$B$2:$B$171, C1420) &gt; 0</f>
        <v>1</v>
      </c>
      <c r="G1420" s="46" t="s">
        <v>1212</v>
      </c>
      <c r="I1420" s="46" t="s">
        <v>315</v>
      </c>
      <c r="J1420" s="46" t="str">
        <f>IF(I1420="","",_xlfn.LET(_xlpm.x,VLOOKUP(I1420,'2026-01-09_taxon-match'!$A$2:$N$81,4,FALSE),IF(_xlpm.x=0,"",_xlpm.x)))</f>
        <v>Cnemidocarpa verrucosa</v>
      </c>
      <c r="L1420" s="46" t="str">
        <f>IF(I1420="","",_xlfn.LET(_xlpm.x,VLOOKUP(I1420,'2026-01-09_taxon-match'!$A$2:$N$81,3,FALSE),IF(_xlpm.x=0,"",_xlpm.x)))</f>
        <v>urn:lsid:marinespecies.org:taxname:173893</v>
      </c>
      <c r="M1420" s="46" t="str">
        <f>IF($I1420="","",_xlfn.LET(_xlpm.x,VLOOKUP($I1420,'2026-01-09_taxon-match'!$A$2:$N$81,5,FALSE),IF(_xlpm.x=0,"",_xlpm.x)))</f>
        <v>(Lesson, 1830)</v>
      </c>
      <c r="N1420" s="46" t="str">
        <f>IF($I1420="","",_xlfn.LET(_xlpm.x,VLOOKUP($I1420,'2026-01-09_taxon-match'!$A$2:$N$81,6,FALSE),IF(_xlpm.x=0,"",_xlpm.x)))</f>
        <v>Animalia</v>
      </c>
      <c r="O1420" s="46" t="str">
        <f>IF($I1420="","",_xlfn.LET(_xlpm.x,VLOOKUP($I1420,'2026-01-09_taxon-match'!$A$2:$N$81,7,FALSE),IF(_xlpm.x=0,"",_xlpm.x)))</f>
        <v>Chordata</v>
      </c>
      <c r="P1420" s="46" t="str">
        <f>IF($I1420="","",_xlfn.LET(_xlpm.x,VLOOKUP($I1420,'2026-01-09_taxon-match'!$A$2:$N$81,8,FALSE),IF(_xlpm.x=0,"",_xlpm.x)))</f>
        <v>Ascidiacea</v>
      </c>
      <c r="Q1420" s="46" t="str">
        <f>IF($I1420="","",_xlfn.LET(_xlpm.x,VLOOKUP($I1420,'2026-01-09_taxon-match'!$A$2:$N$81,9,FALSE),IF(_xlpm.x=0,"",_xlpm.x)))</f>
        <v>Stolidobranchia</v>
      </c>
      <c r="R1420" s="46" t="str">
        <f>IF($I1420="","",_xlfn.LET(_xlpm.x,VLOOKUP($I1420,'2026-01-09_taxon-match'!$A$2:$N$81,10,FALSE),IF(_xlpm.x=0,"",_xlpm.x)))</f>
        <v>Styelidae</v>
      </c>
      <c r="S1420" s="46" t="str">
        <f>IF($I1420="","",_xlfn.LET(_xlpm.x,VLOOKUP($I1420,'2026-01-09_taxon-match'!$A$2:$N$81,11,FALSE),IF(_xlpm.x=0,"",_xlpm.x)))</f>
        <v>Cnemidocarpa</v>
      </c>
      <c r="T1420" s="46" t="str">
        <f>IF($I1420="","",_xlfn.LET(_xlpm.x,VLOOKUP($I1420,'2026-01-09_taxon-match'!$A$2:$N$81,13,FALSE),IF(_xlpm.x=0,"",_xlpm.x)))</f>
        <v>verrucosa</v>
      </c>
      <c r="U1420" s="46">
        <v>1</v>
      </c>
      <c r="V1420" s="2" t="s">
        <v>58</v>
      </c>
      <c r="Y1420" s="46" t="str">
        <f>IF(V1420="","",_xlfn.LET(_xlpm.x,VLOOKUP(V1420,'Drop-down_menus'!$D$2:$E$13,2,FALSE),IF(_xlpm.x=0,"",_xlpm.x)))</f>
        <v>https://orcid.org/0000-0002-9708-1761</v>
      </c>
      <c r="Z1420" s="46" t="str">
        <f>IF(W1420="","",_xlfn.LET(_xlpm.x,VLOOKUP(W1420,'Drop-down_menus'!$D$2:$E$13,2,FALSE),IF(_xlpm.x=0,"",_xlpm.x)))</f>
        <v/>
      </c>
      <c r="AA1420" s="46" t="str">
        <f>IF(X1420="","",_xlfn.LET(_xlpm.x,VLOOKUP(X1420,'Drop-down_menus'!$D$2:$E$13,2,FALSE),IF(_xlpm.x=0,"",_xlpm.x)))</f>
        <v/>
      </c>
      <c r="AB1420" s="46" t="s">
        <v>300</v>
      </c>
      <c r="AC1420" s="46" t="s">
        <v>1255</v>
      </c>
    </row>
    <row r="1421" spans="1:35" ht="15" customHeight="1">
      <c r="B1421" s="46">
        <v>1475</v>
      </c>
      <c r="C1421" s="2" t="s">
        <v>836</v>
      </c>
      <c r="D1421" s="46" t="b">
        <f>COUNTIF(Events!$B$2:$B$171, C1421) &gt; 0</f>
        <v>1</v>
      </c>
      <c r="G1421" s="46" t="s">
        <v>1202</v>
      </c>
      <c r="I1421" s="46" t="s">
        <v>1338</v>
      </c>
      <c r="J1421" s="46" t="str">
        <f>IF(I1421="","",_xlfn.LET(_xlpm.x,VLOOKUP(I1421,'2026-01-09_taxon-match'!$A$2:$N$81,4,FALSE),IF(_xlpm.x=0,"",_xlpm.x)))</f>
        <v>Polynoidae</v>
      </c>
      <c r="K1421" s="46" t="s">
        <v>1318</v>
      </c>
      <c r="L1421" s="46" t="str">
        <f>IF(I1421="","",_xlfn.LET(_xlpm.x,VLOOKUP(I1421,'2026-01-09_taxon-match'!$A$2:$N$81,3,FALSE),IF(_xlpm.x=0,"",_xlpm.x)))</f>
        <v>urn:lsid:marinespecies.org:taxname:939</v>
      </c>
      <c r="M1421" s="46" t="str">
        <f>IF($I1421="","",_xlfn.LET(_xlpm.x,VLOOKUP($I1421,'2026-01-09_taxon-match'!$A$2:$N$81,5,FALSE),IF(_xlpm.x=0,"",_xlpm.x)))</f>
        <v>Kinberg, 1856</v>
      </c>
      <c r="N1421" s="46" t="str">
        <f>IF($I1421="","",_xlfn.LET(_xlpm.x,VLOOKUP($I1421,'2026-01-09_taxon-match'!$A$2:$N$81,6,FALSE),IF(_xlpm.x=0,"",_xlpm.x)))</f>
        <v>Animalia</v>
      </c>
      <c r="O1421" s="46" t="str">
        <f>IF($I1421="","",_xlfn.LET(_xlpm.x,VLOOKUP($I1421,'2026-01-09_taxon-match'!$A$2:$N$81,7,FALSE),IF(_xlpm.x=0,"",_xlpm.x)))</f>
        <v>Annelida</v>
      </c>
      <c r="P1421" s="46" t="str">
        <f>IF($I1421="","",_xlfn.LET(_xlpm.x,VLOOKUP($I1421,'2026-01-09_taxon-match'!$A$2:$N$81,8,FALSE),IF(_xlpm.x=0,"",_xlpm.x)))</f>
        <v>Polychaeta</v>
      </c>
      <c r="Q1421" s="46" t="str">
        <f>IF($I1421="","",_xlfn.LET(_xlpm.x,VLOOKUP($I1421,'2026-01-09_taxon-match'!$A$2:$N$81,9,FALSE),IF(_xlpm.x=0,"",_xlpm.x)))</f>
        <v>Phyllodocida</v>
      </c>
      <c r="R1421" s="46" t="str">
        <f>IF($I1421="","",_xlfn.LET(_xlpm.x,VLOOKUP($I1421,'2026-01-09_taxon-match'!$A$2:$N$81,10,FALSE),IF(_xlpm.x=0,"",_xlpm.x)))</f>
        <v>Polynoidae</v>
      </c>
      <c r="S1421" s="46" t="str">
        <f>IF($I1421="","",_xlfn.LET(_xlpm.x,VLOOKUP($I1421,'2026-01-09_taxon-match'!$A$2:$N$81,11,FALSE),IF(_xlpm.x=0,"",_xlpm.x)))</f>
        <v/>
      </c>
      <c r="T1421" s="46" t="str">
        <f>IF($I1421="","",_xlfn.LET(_xlpm.x,VLOOKUP($I1421,'2026-01-09_taxon-match'!$A$2:$N$81,13,FALSE),IF(_xlpm.x=0,"",_xlpm.x)))</f>
        <v/>
      </c>
      <c r="U1421" s="46">
        <v>1</v>
      </c>
      <c r="V1421" s="2" t="s">
        <v>58</v>
      </c>
      <c r="Y1421" s="46" t="str">
        <f>IF(V1421="","",_xlfn.LET(_xlpm.x,VLOOKUP(V1421,'Drop-down_menus'!$D$2:$E$13,2,FALSE),IF(_xlpm.x=0,"",_xlpm.x)))</f>
        <v>https://orcid.org/0000-0002-9708-1761</v>
      </c>
      <c r="Z1421" s="46" t="str">
        <f>IF(W1421="","",_xlfn.LET(_xlpm.x,VLOOKUP(W1421,'Drop-down_menus'!$D$2:$E$13,2,FALSE),IF(_xlpm.x=0,"",_xlpm.x)))</f>
        <v/>
      </c>
      <c r="AA1421" s="46" t="str">
        <f>IF(X1421="","",_xlfn.LET(_xlpm.x,VLOOKUP(X1421,'Drop-down_menus'!$D$2:$E$13,2,FALSE),IF(_xlpm.x=0,"",_xlpm.x)))</f>
        <v/>
      </c>
      <c r="AB1421" s="46" t="s">
        <v>300</v>
      </c>
      <c r="AC1421" s="46" t="s">
        <v>1255</v>
      </c>
    </row>
    <row r="1422" spans="1:35" ht="15" customHeight="1">
      <c r="B1422" s="46">
        <v>1476</v>
      </c>
      <c r="C1422" s="2" t="s">
        <v>836</v>
      </c>
      <c r="D1422" s="46" t="b">
        <f>COUNTIF(Events!$B$2:$B$171, C1422) &gt; 0</f>
        <v>1</v>
      </c>
      <c r="G1422" s="46" t="s">
        <v>1202</v>
      </c>
      <c r="I1422" s="46" t="s">
        <v>1338</v>
      </c>
      <c r="J1422" s="46" t="str">
        <f>IF(I1422="","",_xlfn.LET(_xlpm.x,VLOOKUP(I1422,'2026-01-09_taxon-match'!$A$2:$N$81,4,FALSE),IF(_xlpm.x=0,"",_xlpm.x)))</f>
        <v>Polynoidae</v>
      </c>
      <c r="K1422" s="46" t="s">
        <v>1318</v>
      </c>
      <c r="L1422" s="46" t="str">
        <f>IF(I1422="","",_xlfn.LET(_xlpm.x,VLOOKUP(I1422,'2026-01-09_taxon-match'!$A$2:$N$81,3,FALSE),IF(_xlpm.x=0,"",_xlpm.x)))</f>
        <v>urn:lsid:marinespecies.org:taxname:939</v>
      </c>
      <c r="M1422" s="46" t="str">
        <f>IF($I1422="","",_xlfn.LET(_xlpm.x,VLOOKUP($I1422,'2026-01-09_taxon-match'!$A$2:$N$81,5,FALSE),IF(_xlpm.x=0,"",_xlpm.x)))</f>
        <v>Kinberg, 1856</v>
      </c>
      <c r="N1422" s="46" t="str">
        <f>IF($I1422="","",_xlfn.LET(_xlpm.x,VLOOKUP($I1422,'2026-01-09_taxon-match'!$A$2:$N$81,6,FALSE),IF(_xlpm.x=0,"",_xlpm.x)))</f>
        <v>Animalia</v>
      </c>
      <c r="O1422" s="46" t="str">
        <f>IF($I1422="","",_xlfn.LET(_xlpm.x,VLOOKUP($I1422,'2026-01-09_taxon-match'!$A$2:$N$81,7,FALSE),IF(_xlpm.x=0,"",_xlpm.x)))</f>
        <v>Annelida</v>
      </c>
      <c r="P1422" s="46" t="str">
        <f>IF($I1422="","",_xlfn.LET(_xlpm.x,VLOOKUP($I1422,'2026-01-09_taxon-match'!$A$2:$N$81,8,FALSE),IF(_xlpm.x=0,"",_xlpm.x)))</f>
        <v>Polychaeta</v>
      </c>
      <c r="Q1422" s="46" t="str">
        <f>IF($I1422="","",_xlfn.LET(_xlpm.x,VLOOKUP($I1422,'2026-01-09_taxon-match'!$A$2:$N$81,9,FALSE),IF(_xlpm.x=0,"",_xlpm.x)))</f>
        <v>Phyllodocida</v>
      </c>
      <c r="R1422" s="46" t="str">
        <f>IF($I1422="","",_xlfn.LET(_xlpm.x,VLOOKUP($I1422,'2026-01-09_taxon-match'!$A$2:$N$81,10,FALSE),IF(_xlpm.x=0,"",_xlpm.x)))</f>
        <v>Polynoidae</v>
      </c>
      <c r="S1422" s="46" t="str">
        <f>IF($I1422="","",_xlfn.LET(_xlpm.x,VLOOKUP($I1422,'2026-01-09_taxon-match'!$A$2:$N$81,11,FALSE),IF(_xlpm.x=0,"",_xlpm.x)))</f>
        <v/>
      </c>
      <c r="T1422" s="46" t="str">
        <f>IF($I1422="","",_xlfn.LET(_xlpm.x,VLOOKUP($I1422,'2026-01-09_taxon-match'!$A$2:$N$81,13,FALSE),IF(_xlpm.x=0,"",_xlpm.x)))</f>
        <v/>
      </c>
      <c r="U1422" s="46">
        <v>1</v>
      </c>
      <c r="V1422" s="2" t="s">
        <v>58</v>
      </c>
      <c r="Y1422" s="46" t="str">
        <f>IF(V1422="","",_xlfn.LET(_xlpm.x,VLOOKUP(V1422,'Drop-down_menus'!$D$2:$E$13,2,FALSE),IF(_xlpm.x=0,"",_xlpm.x)))</f>
        <v>https://orcid.org/0000-0002-9708-1761</v>
      </c>
      <c r="Z1422" s="46" t="str">
        <f>IF(W1422="","",_xlfn.LET(_xlpm.x,VLOOKUP(W1422,'Drop-down_menus'!$D$2:$E$13,2,FALSE),IF(_xlpm.x=0,"",_xlpm.x)))</f>
        <v/>
      </c>
      <c r="AA1422" s="46" t="str">
        <f>IF(X1422="","",_xlfn.LET(_xlpm.x,VLOOKUP(X1422,'Drop-down_menus'!$D$2:$E$13,2,FALSE),IF(_xlpm.x=0,"",_xlpm.x)))</f>
        <v/>
      </c>
      <c r="AB1422" s="46" t="s">
        <v>300</v>
      </c>
      <c r="AC1422" s="46" t="s">
        <v>1255</v>
      </c>
    </row>
    <row r="1423" spans="1:35" ht="15" customHeight="1">
      <c r="B1423" s="46">
        <v>1477</v>
      </c>
      <c r="C1423" s="2" t="s">
        <v>836</v>
      </c>
      <c r="D1423" s="46" t="b">
        <f>COUNTIF(Events!$B$2:$B$171, C1423) &gt; 0</f>
        <v>1</v>
      </c>
      <c r="G1423" s="46" t="s">
        <v>1203</v>
      </c>
      <c r="I1423" s="46" t="s">
        <v>1203</v>
      </c>
      <c r="J1423" s="46" t="str">
        <f>IF(I1423="","",_xlfn.LET(_xlpm.x,VLOOKUP(I1423,'2026-01-09_taxon-match'!$A$2:$N$81,4,FALSE),IF(_xlpm.x=0,"",_xlpm.x)))</f>
        <v>Dendrilla antarctica</v>
      </c>
      <c r="L1423" s="46" t="str">
        <f>IF(I1423="","",_xlfn.LET(_xlpm.x,VLOOKUP(I1423,'2026-01-09_taxon-match'!$A$2:$N$81,3,FALSE),IF(_xlpm.x=0,"",_xlpm.x)))</f>
        <v>urn:lsid:marinespecies.org:taxname:164875</v>
      </c>
      <c r="M1423" s="46" t="str">
        <f>IF($I1423="","",_xlfn.LET(_xlpm.x,VLOOKUP($I1423,'2026-01-09_taxon-match'!$A$2:$N$81,5,FALSE),IF(_xlpm.x=0,"",_xlpm.x)))</f>
        <v>Topsent, 1905</v>
      </c>
      <c r="N1423" s="46" t="str">
        <f>IF($I1423="","",_xlfn.LET(_xlpm.x,VLOOKUP($I1423,'2026-01-09_taxon-match'!$A$2:$N$81,6,FALSE),IF(_xlpm.x=0,"",_xlpm.x)))</f>
        <v>Animalia</v>
      </c>
      <c r="O1423" s="46" t="str">
        <f>IF($I1423="","",_xlfn.LET(_xlpm.x,VLOOKUP($I1423,'2026-01-09_taxon-match'!$A$2:$N$81,7,FALSE),IF(_xlpm.x=0,"",_xlpm.x)))</f>
        <v>Porifera</v>
      </c>
      <c r="P1423" s="46" t="str">
        <f>IF($I1423="","",_xlfn.LET(_xlpm.x,VLOOKUP($I1423,'2026-01-09_taxon-match'!$A$2:$N$81,8,FALSE),IF(_xlpm.x=0,"",_xlpm.x)))</f>
        <v>Demospongiae</v>
      </c>
      <c r="Q1423" s="46" t="str">
        <f>IF($I1423="","",_xlfn.LET(_xlpm.x,VLOOKUP($I1423,'2026-01-09_taxon-match'!$A$2:$N$81,9,FALSE),IF(_xlpm.x=0,"",_xlpm.x)))</f>
        <v>Dendroceratida</v>
      </c>
      <c r="R1423" s="46" t="str">
        <f>IF($I1423="","",_xlfn.LET(_xlpm.x,VLOOKUP($I1423,'2026-01-09_taxon-match'!$A$2:$N$81,10,FALSE),IF(_xlpm.x=0,"",_xlpm.x)))</f>
        <v>Darwinellidae</v>
      </c>
      <c r="S1423" s="46" t="str">
        <f>IF($I1423="","",_xlfn.LET(_xlpm.x,VLOOKUP($I1423,'2026-01-09_taxon-match'!$A$2:$N$81,11,FALSE),IF(_xlpm.x=0,"",_xlpm.x)))</f>
        <v>Dendrilla</v>
      </c>
      <c r="T1423" s="46" t="str">
        <f>IF($I1423="","",_xlfn.LET(_xlpm.x,VLOOKUP($I1423,'2026-01-09_taxon-match'!$A$2:$N$81,13,FALSE),IF(_xlpm.x=0,"",_xlpm.x)))</f>
        <v>antarctica</v>
      </c>
      <c r="U1423" s="46">
        <v>1</v>
      </c>
      <c r="V1423" s="2" t="s">
        <v>58</v>
      </c>
      <c r="Y1423" s="46" t="str">
        <f>IF(V1423="","",_xlfn.LET(_xlpm.x,VLOOKUP(V1423,'Drop-down_menus'!$D$2:$E$13,2,FALSE),IF(_xlpm.x=0,"",_xlpm.x)))</f>
        <v>https://orcid.org/0000-0002-9708-1761</v>
      </c>
      <c r="Z1423" s="46" t="str">
        <f>IF(W1423="","",_xlfn.LET(_xlpm.x,VLOOKUP(W1423,'Drop-down_menus'!$D$2:$E$13,2,FALSE),IF(_xlpm.x=0,"",_xlpm.x)))</f>
        <v/>
      </c>
      <c r="AA1423" s="46" t="str">
        <f>IF(X1423="","",_xlfn.LET(_xlpm.x,VLOOKUP(X1423,'Drop-down_menus'!$D$2:$E$13,2,FALSE),IF(_xlpm.x=0,"",_xlpm.x)))</f>
        <v/>
      </c>
      <c r="AB1423" s="46" t="s">
        <v>300</v>
      </c>
      <c r="AC1423" s="46" t="s">
        <v>1255</v>
      </c>
    </row>
    <row r="1424" spans="1:35" ht="15" customHeight="1">
      <c r="B1424" s="46">
        <v>1478</v>
      </c>
      <c r="C1424" s="2" t="s">
        <v>836</v>
      </c>
      <c r="D1424" s="46" t="b">
        <f>COUNTIF(Events!$B$2:$B$171, C1424) &gt; 0</f>
        <v>1</v>
      </c>
      <c r="G1424" s="46" t="s">
        <v>1208</v>
      </c>
      <c r="I1424" s="46" t="s">
        <v>1208</v>
      </c>
      <c r="J1424" s="46" t="str">
        <f>IF(I1424="","",_xlfn.LET(_xlpm.x,VLOOKUP(I1424,'2026-01-09_taxon-match'!$A$2:$N$81,4,FALSE),IF(_xlpm.x=0,"",_xlpm.x)))</f>
        <v>Nacella concinna</v>
      </c>
      <c r="L1424" s="46" t="str">
        <f>IF(I1424="","",_xlfn.LET(_xlpm.x,VLOOKUP(I1424,'2026-01-09_taxon-match'!$A$2:$N$81,3,FALSE),IF(_xlpm.x=0,"",_xlpm.x)))</f>
        <v>urn:lsid:marinespecies.org:taxname:197296</v>
      </c>
      <c r="M1424" s="46" t="str">
        <f>IF($I1424="","",_xlfn.LET(_xlpm.x,VLOOKUP($I1424,'2026-01-09_taxon-match'!$A$2:$N$81,5,FALSE),IF(_xlpm.x=0,"",_xlpm.x)))</f>
        <v>(Strebel, 1908)</v>
      </c>
      <c r="N1424" s="46" t="str">
        <f>IF($I1424="","",_xlfn.LET(_xlpm.x,VLOOKUP($I1424,'2026-01-09_taxon-match'!$A$2:$N$81,6,FALSE),IF(_xlpm.x=0,"",_xlpm.x)))</f>
        <v>Animalia</v>
      </c>
      <c r="O1424" s="46" t="str">
        <f>IF($I1424="","",_xlfn.LET(_xlpm.x,VLOOKUP($I1424,'2026-01-09_taxon-match'!$A$2:$N$81,7,FALSE),IF(_xlpm.x=0,"",_xlpm.x)))</f>
        <v>Mollusca</v>
      </c>
      <c r="P1424" s="46" t="str">
        <f>IF($I1424="","",_xlfn.LET(_xlpm.x,VLOOKUP($I1424,'2026-01-09_taxon-match'!$A$2:$N$81,8,FALSE),IF(_xlpm.x=0,"",_xlpm.x)))</f>
        <v>Gastropoda</v>
      </c>
      <c r="Q1424" s="46" t="str">
        <f>IF($I1424="","",_xlfn.LET(_xlpm.x,VLOOKUP($I1424,'2026-01-09_taxon-match'!$A$2:$N$81,9,FALSE),IF(_xlpm.x=0,"",_xlpm.x)))</f>
        <v>Nacellida</v>
      </c>
      <c r="R1424" s="46" t="str">
        <f>IF($I1424="","",_xlfn.LET(_xlpm.x,VLOOKUP($I1424,'2026-01-09_taxon-match'!$A$2:$N$81,10,FALSE),IF(_xlpm.x=0,"",_xlpm.x)))</f>
        <v>Nacellidae</v>
      </c>
      <c r="S1424" s="46" t="str">
        <f>IF($I1424="","",_xlfn.LET(_xlpm.x,VLOOKUP($I1424,'2026-01-09_taxon-match'!$A$2:$N$81,11,FALSE),IF(_xlpm.x=0,"",_xlpm.x)))</f>
        <v>Nacella</v>
      </c>
      <c r="T1424" s="46" t="str">
        <f>IF($I1424="","",_xlfn.LET(_xlpm.x,VLOOKUP($I1424,'2026-01-09_taxon-match'!$A$2:$N$81,13,FALSE),IF(_xlpm.x=0,"",_xlpm.x)))</f>
        <v>concinna</v>
      </c>
      <c r="U1424" s="46">
        <v>1</v>
      </c>
      <c r="V1424" s="2" t="s">
        <v>58</v>
      </c>
      <c r="Y1424" s="46" t="str">
        <f>IF(V1424="","",_xlfn.LET(_xlpm.x,VLOOKUP(V1424,'Drop-down_menus'!$D$2:$E$13,2,FALSE),IF(_xlpm.x=0,"",_xlpm.x)))</f>
        <v>https://orcid.org/0000-0002-9708-1761</v>
      </c>
      <c r="Z1424" s="46" t="str">
        <f>IF(W1424="","",_xlfn.LET(_xlpm.x,VLOOKUP(W1424,'Drop-down_menus'!$D$2:$E$13,2,FALSE),IF(_xlpm.x=0,"",_xlpm.x)))</f>
        <v/>
      </c>
      <c r="AA1424" s="46" t="str">
        <f>IF(X1424="","",_xlfn.LET(_xlpm.x,VLOOKUP(X1424,'Drop-down_menus'!$D$2:$E$13,2,FALSE),IF(_xlpm.x=0,"",_xlpm.x)))</f>
        <v/>
      </c>
      <c r="AB1424" s="46" t="s">
        <v>300</v>
      </c>
      <c r="AC1424" s="46" t="s">
        <v>1255</v>
      </c>
    </row>
    <row r="1425" spans="2:29" ht="15" customHeight="1">
      <c r="B1425" s="46">
        <v>1479</v>
      </c>
      <c r="C1425" s="2" t="s">
        <v>836</v>
      </c>
      <c r="D1425" s="46" t="b">
        <f>COUNTIF(Events!$B$2:$B$171, C1425) &gt; 0</f>
        <v>1</v>
      </c>
      <c r="G1425" s="46" t="s">
        <v>1208</v>
      </c>
      <c r="I1425" s="46" t="s">
        <v>1208</v>
      </c>
      <c r="J1425" s="46" t="str">
        <f>IF(I1425="","",_xlfn.LET(_xlpm.x,VLOOKUP(I1425,'2026-01-09_taxon-match'!$A$2:$N$81,4,FALSE),IF(_xlpm.x=0,"",_xlpm.x)))</f>
        <v>Nacella concinna</v>
      </c>
      <c r="L1425" s="46" t="str">
        <f>IF(I1425="","",_xlfn.LET(_xlpm.x,VLOOKUP(I1425,'2026-01-09_taxon-match'!$A$2:$N$81,3,FALSE),IF(_xlpm.x=0,"",_xlpm.x)))</f>
        <v>urn:lsid:marinespecies.org:taxname:197296</v>
      </c>
      <c r="M1425" s="46" t="str">
        <f>IF($I1425="","",_xlfn.LET(_xlpm.x,VLOOKUP($I1425,'2026-01-09_taxon-match'!$A$2:$N$81,5,FALSE),IF(_xlpm.x=0,"",_xlpm.x)))</f>
        <v>(Strebel, 1908)</v>
      </c>
      <c r="N1425" s="46" t="str">
        <f>IF($I1425="","",_xlfn.LET(_xlpm.x,VLOOKUP($I1425,'2026-01-09_taxon-match'!$A$2:$N$81,6,FALSE),IF(_xlpm.x=0,"",_xlpm.x)))</f>
        <v>Animalia</v>
      </c>
      <c r="O1425" s="46" t="str">
        <f>IF($I1425="","",_xlfn.LET(_xlpm.x,VLOOKUP($I1425,'2026-01-09_taxon-match'!$A$2:$N$81,7,FALSE),IF(_xlpm.x=0,"",_xlpm.x)))</f>
        <v>Mollusca</v>
      </c>
      <c r="P1425" s="46" t="str">
        <f>IF($I1425="","",_xlfn.LET(_xlpm.x,VLOOKUP($I1425,'2026-01-09_taxon-match'!$A$2:$N$81,8,FALSE),IF(_xlpm.x=0,"",_xlpm.x)))</f>
        <v>Gastropoda</v>
      </c>
      <c r="Q1425" s="46" t="str">
        <f>IF($I1425="","",_xlfn.LET(_xlpm.x,VLOOKUP($I1425,'2026-01-09_taxon-match'!$A$2:$N$81,9,FALSE),IF(_xlpm.x=0,"",_xlpm.x)))</f>
        <v>Nacellida</v>
      </c>
      <c r="R1425" s="46" t="str">
        <f>IF($I1425="","",_xlfn.LET(_xlpm.x,VLOOKUP($I1425,'2026-01-09_taxon-match'!$A$2:$N$81,10,FALSE),IF(_xlpm.x=0,"",_xlpm.x)))</f>
        <v>Nacellidae</v>
      </c>
      <c r="S1425" s="46" t="str">
        <f>IF($I1425="","",_xlfn.LET(_xlpm.x,VLOOKUP($I1425,'2026-01-09_taxon-match'!$A$2:$N$81,11,FALSE),IF(_xlpm.x=0,"",_xlpm.x)))</f>
        <v>Nacella</v>
      </c>
      <c r="T1425" s="46" t="str">
        <f>IF($I1425="","",_xlfn.LET(_xlpm.x,VLOOKUP($I1425,'2026-01-09_taxon-match'!$A$2:$N$81,13,FALSE),IF(_xlpm.x=0,"",_xlpm.x)))</f>
        <v>concinna</v>
      </c>
      <c r="U1425" s="46">
        <v>1</v>
      </c>
      <c r="V1425" s="2" t="s">
        <v>58</v>
      </c>
      <c r="Y1425" s="46" t="str">
        <f>IF(V1425="","",_xlfn.LET(_xlpm.x,VLOOKUP(V1425,'Drop-down_menus'!$D$2:$E$13,2,FALSE),IF(_xlpm.x=0,"",_xlpm.x)))</f>
        <v>https://orcid.org/0000-0002-9708-1761</v>
      </c>
      <c r="Z1425" s="46" t="str">
        <f>IF(W1425="","",_xlfn.LET(_xlpm.x,VLOOKUP(W1425,'Drop-down_menus'!$D$2:$E$13,2,FALSE),IF(_xlpm.x=0,"",_xlpm.x)))</f>
        <v/>
      </c>
      <c r="AA1425" s="46" t="str">
        <f>IF(X1425="","",_xlfn.LET(_xlpm.x,VLOOKUP(X1425,'Drop-down_menus'!$D$2:$E$13,2,FALSE),IF(_xlpm.x=0,"",_xlpm.x)))</f>
        <v/>
      </c>
      <c r="AB1425" s="46" t="s">
        <v>300</v>
      </c>
      <c r="AC1425" s="46" t="s">
        <v>1255</v>
      </c>
    </row>
    <row r="1426" spans="2:29" ht="15" customHeight="1">
      <c r="B1426" s="46">
        <v>1480</v>
      </c>
      <c r="C1426" s="2" t="s">
        <v>836</v>
      </c>
      <c r="D1426" s="46" t="b">
        <f>COUNTIF(Events!$B$2:$B$171, C1426) &gt; 0</f>
        <v>1</v>
      </c>
      <c r="G1426" s="46" t="s">
        <v>1208</v>
      </c>
      <c r="I1426" s="46" t="s">
        <v>1208</v>
      </c>
      <c r="J1426" s="46" t="str">
        <f>IF(I1426="","",_xlfn.LET(_xlpm.x,VLOOKUP(I1426,'2026-01-09_taxon-match'!$A$2:$N$81,4,FALSE),IF(_xlpm.x=0,"",_xlpm.x)))</f>
        <v>Nacella concinna</v>
      </c>
      <c r="L1426" s="46" t="str">
        <f>IF(I1426="","",_xlfn.LET(_xlpm.x,VLOOKUP(I1426,'2026-01-09_taxon-match'!$A$2:$N$81,3,FALSE),IF(_xlpm.x=0,"",_xlpm.x)))</f>
        <v>urn:lsid:marinespecies.org:taxname:197296</v>
      </c>
      <c r="M1426" s="46" t="str">
        <f>IF($I1426="","",_xlfn.LET(_xlpm.x,VLOOKUP($I1426,'2026-01-09_taxon-match'!$A$2:$N$81,5,FALSE),IF(_xlpm.x=0,"",_xlpm.x)))</f>
        <v>(Strebel, 1908)</v>
      </c>
      <c r="N1426" s="46" t="str">
        <f>IF($I1426="","",_xlfn.LET(_xlpm.x,VLOOKUP($I1426,'2026-01-09_taxon-match'!$A$2:$N$81,6,FALSE),IF(_xlpm.x=0,"",_xlpm.x)))</f>
        <v>Animalia</v>
      </c>
      <c r="O1426" s="46" t="str">
        <f>IF($I1426="","",_xlfn.LET(_xlpm.x,VLOOKUP($I1426,'2026-01-09_taxon-match'!$A$2:$N$81,7,FALSE),IF(_xlpm.x=0,"",_xlpm.x)))</f>
        <v>Mollusca</v>
      </c>
      <c r="P1426" s="46" t="str">
        <f>IF($I1426="","",_xlfn.LET(_xlpm.x,VLOOKUP($I1426,'2026-01-09_taxon-match'!$A$2:$N$81,8,FALSE),IF(_xlpm.x=0,"",_xlpm.x)))</f>
        <v>Gastropoda</v>
      </c>
      <c r="Q1426" s="46" t="str">
        <f>IF($I1426="","",_xlfn.LET(_xlpm.x,VLOOKUP($I1426,'2026-01-09_taxon-match'!$A$2:$N$81,9,FALSE),IF(_xlpm.x=0,"",_xlpm.x)))</f>
        <v>Nacellida</v>
      </c>
      <c r="R1426" s="46" t="str">
        <f>IF($I1426="","",_xlfn.LET(_xlpm.x,VLOOKUP($I1426,'2026-01-09_taxon-match'!$A$2:$N$81,10,FALSE),IF(_xlpm.x=0,"",_xlpm.x)))</f>
        <v>Nacellidae</v>
      </c>
      <c r="S1426" s="46" t="str">
        <f>IF($I1426="","",_xlfn.LET(_xlpm.x,VLOOKUP($I1426,'2026-01-09_taxon-match'!$A$2:$N$81,11,FALSE),IF(_xlpm.x=0,"",_xlpm.x)))</f>
        <v>Nacella</v>
      </c>
      <c r="T1426" s="46" t="str">
        <f>IF($I1426="","",_xlfn.LET(_xlpm.x,VLOOKUP($I1426,'2026-01-09_taxon-match'!$A$2:$N$81,13,FALSE),IF(_xlpm.x=0,"",_xlpm.x)))</f>
        <v>concinna</v>
      </c>
      <c r="U1426" s="46">
        <v>1</v>
      </c>
      <c r="V1426" s="2" t="s">
        <v>58</v>
      </c>
      <c r="Y1426" s="46" t="str">
        <f>IF(V1426="","",_xlfn.LET(_xlpm.x,VLOOKUP(V1426,'Drop-down_menus'!$D$2:$E$13,2,FALSE),IF(_xlpm.x=0,"",_xlpm.x)))</f>
        <v>https://orcid.org/0000-0002-9708-1761</v>
      </c>
      <c r="Z1426" s="46" t="str">
        <f>IF(W1426="","",_xlfn.LET(_xlpm.x,VLOOKUP(W1426,'Drop-down_menus'!$D$2:$E$13,2,FALSE),IF(_xlpm.x=0,"",_xlpm.x)))</f>
        <v/>
      </c>
      <c r="AA1426" s="46" t="str">
        <f>IF(X1426="","",_xlfn.LET(_xlpm.x,VLOOKUP(X1426,'Drop-down_menus'!$D$2:$E$13,2,FALSE),IF(_xlpm.x=0,"",_xlpm.x)))</f>
        <v/>
      </c>
      <c r="AB1426" s="46" t="s">
        <v>300</v>
      </c>
      <c r="AC1426" s="46" t="s">
        <v>1255</v>
      </c>
    </row>
    <row r="1427" spans="2:29" ht="15" customHeight="1">
      <c r="B1427" s="46">
        <v>1481</v>
      </c>
      <c r="C1427" s="2" t="s">
        <v>836</v>
      </c>
      <c r="D1427" s="46" t="b">
        <f>COUNTIF(Events!$B$2:$B$171, C1427) &gt; 0</f>
        <v>1</v>
      </c>
      <c r="G1427" s="46" t="s">
        <v>1208</v>
      </c>
      <c r="I1427" s="46" t="s">
        <v>1208</v>
      </c>
      <c r="J1427" s="46" t="str">
        <f>IF(I1427="","",_xlfn.LET(_xlpm.x,VLOOKUP(I1427,'2026-01-09_taxon-match'!$A$2:$N$81,4,FALSE),IF(_xlpm.x=0,"",_xlpm.x)))</f>
        <v>Nacella concinna</v>
      </c>
      <c r="L1427" s="46" t="str">
        <f>IF(I1427="","",_xlfn.LET(_xlpm.x,VLOOKUP(I1427,'2026-01-09_taxon-match'!$A$2:$N$81,3,FALSE),IF(_xlpm.x=0,"",_xlpm.x)))</f>
        <v>urn:lsid:marinespecies.org:taxname:197296</v>
      </c>
      <c r="M1427" s="46" t="str">
        <f>IF($I1427="","",_xlfn.LET(_xlpm.x,VLOOKUP($I1427,'2026-01-09_taxon-match'!$A$2:$N$81,5,FALSE),IF(_xlpm.x=0,"",_xlpm.x)))</f>
        <v>(Strebel, 1908)</v>
      </c>
      <c r="N1427" s="46" t="str">
        <f>IF($I1427="","",_xlfn.LET(_xlpm.x,VLOOKUP($I1427,'2026-01-09_taxon-match'!$A$2:$N$81,6,FALSE),IF(_xlpm.x=0,"",_xlpm.x)))</f>
        <v>Animalia</v>
      </c>
      <c r="O1427" s="46" t="str">
        <f>IF($I1427="","",_xlfn.LET(_xlpm.x,VLOOKUP($I1427,'2026-01-09_taxon-match'!$A$2:$N$81,7,FALSE),IF(_xlpm.x=0,"",_xlpm.x)))</f>
        <v>Mollusca</v>
      </c>
      <c r="P1427" s="46" t="str">
        <f>IF($I1427="","",_xlfn.LET(_xlpm.x,VLOOKUP($I1427,'2026-01-09_taxon-match'!$A$2:$N$81,8,FALSE),IF(_xlpm.x=0,"",_xlpm.x)))</f>
        <v>Gastropoda</v>
      </c>
      <c r="Q1427" s="46" t="str">
        <f>IF($I1427="","",_xlfn.LET(_xlpm.x,VLOOKUP($I1427,'2026-01-09_taxon-match'!$A$2:$N$81,9,FALSE),IF(_xlpm.x=0,"",_xlpm.x)))</f>
        <v>Nacellida</v>
      </c>
      <c r="R1427" s="46" t="str">
        <f>IF($I1427="","",_xlfn.LET(_xlpm.x,VLOOKUP($I1427,'2026-01-09_taxon-match'!$A$2:$N$81,10,FALSE),IF(_xlpm.x=0,"",_xlpm.x)))</f>
        <v>Nacellidae</v>
      </c>
      <c r="S1427" s="46" t="str">
        <f>IF($I1427="","",_xlfn.LET(_xlpm.x,VLOOKUP($I1427,'2026-01-09_taxon-match'!$A$2:$N$81,11,FALSE),IF(_xlpm.x=0,"",_xlpm.x)))</f>
        <v>Nacella</v>
      </c>
      <c r="T1427" s="46" t="str">
        <f>IF($I1427="","",_xlfn.LET(_xlpm.x,VLOOKUP($I1427,'2026-01-09_taxon-match'!$A$2:$N$81,13,FALSE),IF(_xlpm.x=0,"",_xlpm.x)))</f>
        <v>concinna</v>
      </c>
      <c r="U1427" s="46">
        <v>1</v>
      </c>
      <c r="V1427" s="2" t="s">
        <v>58</v>
      </c>
      <c r="Y1427" s="46" t="str">
        <f>IF(V1427="","",_xlfn.LET(_xlpm.x,VLOOKUP(V1427,'Drop-down_menus'!$D$2:$E$13,2,FALSE),IF(_xlpm.x=0,"",_xlpm.x)))</f>
        <v>https://orcid.org/0000-0002-9708-1761</v>
      </c>
      <c r="Z1427" s="46" t="str">
        <f>IF(W1427="","",_xlfn.LET(_xlpm.x,VLOOKUP(W1427,'Drop-down_menus'!$D$2:$E$13,2,FALSE),IF(_xlpm.x=0,"",_xlpm.x)))</f>
        <v/>
      </c>
      <c r="AA1427" s="46" t="str">
        <f>IF(X1427="","",_xlfn.LET(_xlpm.x,VLOOKUP(X1427,'Drop-down_menus'!$D$2:$E$13,2,FALSE),IF(_xlpm.x=0,"",_xlpm.x)))</f>
        <v/>
      </c>
      <c r="AB1427" s="46" t="s">
        <v>300</v>
      </c>
      <c r="AC1427" s="46" t="s">
        <v>1255</v>
      </c>
    </row>
    <row r="1428" spans="2:29" ht="15" customHeight="1">
      <c r="B1428" s="46">
        <v>1482</v>
      </c>
      <c r="C1428" s="2" t="s">
        <v>836</v>
      </c>
      <c r="D1428" s="46" t="b">
        <f>COUNTIF(Events!$B$2:$B$171, C1428) &gt; 0</f>
        <v>1</v>
      </c>
      <c r="G1428" s="46" t="s">
        <v>960</v>
      </c>
      <c r="I1428" s="46" t="s">
        <v>960</v>
      </c>
      <c r="J1428" s="46" t="str">
        <f>IF(I1428="","",_xlfn.LET(_xlpm.x,VLOOKUP(I1428,'2026-01-09_taxon-match'!$A$2:$N$81,4,FALSE),IF(_xlpm.x=0,"",_xlpm.x)))</f>
        <v>Odontaster validus</v>
      </c>
      <c r="L1428" s="46" t="str">
        <f>IF(I1428="","",_xlfn.LET(_xlpm.x,VLOOKUP(I1428,'2026-01-09_taxon-match'!$A$2:$N$81,3,FALSE),IF(_xlpm.x=0,"",_xlpm.x)))</f>
        <v>urn:lsid:marinespecies.org:taxname:172775</v>
      </c>
      <c r="M1428" s="46" t="str">
        <f>IF($I1428="","",_xlfn.LET(_xlpm.x,VLOOKUP($I1428,'2026-01-09_taxon-match'!$A$2:$N$81,5,FALSE),IF(_xlpm.x=0,"",_xlpm.x)))</f>
        <v>Koehler, 1906</v>
      </c>
      <c r="N1428" s="46" t="str">
        <f>IF($I1428="","",_xlfn.LET(_xlpm.x,VLOOKUP($I1428,'2026-01-09_taxon-match'!$A$2:$N$81,6,FALSE),IF(_xlpm.x=0,"",_xlpm.x)))</f>
        <v>Animalia</v>
      </c>
      <c r="O1428" s="46" t="str">
        <f>IF($I1428="","",_xlfn.LET(_xlpm.x,VLOOKUP($I1428,'2026-01-09_taxon-match'!$A$2:$N$81,7,FALSE),IF(_xlpm.x=0,"",_xlpm.x)))</f>
        <v>Echinodermata</v>
      </c>
      <c r="P1428" s="46" t="str">
        <f>IF($I1428="","",_xlfn.LET(_xlpm.x,VLOOKUP($I1428,'2026-01-09_taxon-match'!$A$2:$N$81,8,FALSE),IF(_xlpm.x=0,"",_xlpm.x)))</f>
        <v>Asteroidea</v>
      </c>
      <c r="Q1428" s="46" t="str">
        <f>IF($I1428="","",_xlfn.LET(_xlpm.x,VLOOKUP($I1428,'2026-01-09_taxon-match'!$A$2:$N$81,9,FALSE),IF(_xlpm.x=0,"",_xlpm.x)))</f>
        <v>Valvatida</v>
      </c>
      <c r="R1428" s="46" t="str">
        <f>IF($I1428="","",_xlfn.LET(_xlpm.x,VLOOKUP($I1428,'2026-01-09_taxon-match'!$A$2:$N$81,10,FALSE),IF(_xlpm.x=0,"",_xlpm.x)))</f>
        <v>Odontasteridae</v>
      </c>
      <c r="S1428" s="46" t="str">
        <f>IF($I1428="","",_xlfn.LET(_xlpm.x,VLOOKUP($I1428,'2026-01-09_taxon-match'!$A$2:$N$81,11,FALSE),IF(_xlpm.x=0,"",_xlpm.x)))</f>
        <v>Odontaster</v>
      </c>
      <c r="T1428" s="46" t="str">
        <f>IF($I1428="","",_xlfn.LET(_xlpm.x,VLOOKUP($I1428,'2026-01-09_taxon-match'!$A$2:$N$81,13,FALSE),IF(_xlpm.x=0,"",_xlpm.x)))</f>
        <v>validus</v>
      </c>
      <c r="U1428" s="46">
        <v>1</v>
      </c>
      <c r="V1428" s="2" t="s">
        <v>58</v>
      </c>
      <c r="Y1428" s="46" t="str">
        <f>IF(V1428="","",_xlfn.LET(_xlpm.x,VLOOKUP(V1428,'Drop-down_menus'!$D$2:$E$13,2,FALSE),IF(_xlpm.x=0,"",_xlpm.x)))</f>
        <v>https://orcid.org/0000-0002-9708-1761</v>
      </c>
      <c r="Z1428" s="46" t="str">
        <f>IF(W1428="","",_xlfn.LET(_xlpm.x,VLOOKUP(W1428,'Drop-down_menus'!$D$2:$E$13,2,FALSE),IF(_xlpm.x=0,"",_xlpm.x)))</f>
        <v/>
      </c>
      <c r="AA1428" s="46" t="str">
        <f>IF(X1428="","",_xlfn.LET(_xlpm.x,VLOOKUP(X1428,'Drop-down_menus'!$D$2:$E$13,2,FALSE),IF(_xlpm.x=0,"",_xlpm.x)))</f>
        <v/>
      </c>
      <c r="AB1428" s="46" t="s">
        <v>300</v>
      </c>
      <c r="AC1428" s="46" t="s">
        <v>1255</v>
      </c>
    </row>
    <row r="1429" spans="2:29" ht="15" customHeight="1">
      <c r="B1429" s="46">
        <v>1483</v>
      </c>
      <c r="C1429" s="2" t="s">
        <v>836</v>
      </c>
      <c r="D1429" s="46" t="b">
        <f>COUNTIF(Events!$B$2:$B$171, C1429) &gt; 0</f>
        <v>1</v>
      </c>
      <c r="G1429" s="46" t="s">
        <v>1214</v>
      </c>
      <c r="I1429" s="46" t="s">
        <v>1521</v>
      </c>
      <c r="J1429" s="46" t="str">
        <f>IF(I1429="","",_xlfn.LET(_xlpm.x,VLOOKUP(I1429,'2026-01-09_taxon-match'!$A$2:$N$81,4,FALSE),IF(_xlpm.x=0,"",_xlpm.x)))</f>
        <v>Corella antarctica</v>
      </c>
      <c r="L1429" s="46" t="str">
        <f>IF(I1429="","",_xlfn.LET(_xlpm.x,VLOOKUP(I1429,'2026-01-09_taxon-match'!$A$2:$N$81,3,FALSE),IF(_xlpm.x=0,"",_xlpm.x)))</f>
        <v>urn:lsid:marinespecies.org:taxname:252638</v>
      </c>
      <c r="M1429" s="46" t="str">
        <f>IF($I1429="","",_xlfn.LET(_xlpm.x,VLOOKUP($I1429,'2026-01-09_taxon-match'!$A$2:$N$81,5,FALSE),IF(_xlpm.x=0,"",_xlpm.x)))</f>
        <v>Sluiter, 1905</v>
      </c>
      <c r="N1429" s="46" t="str">
        <f>IF($I1429="","",_xlfn.LET(_xlpm.x,VLOOKUP($I1429,'2026-01-09_taxon-match'!$A$2:$N$81,6,FALSE),IF(_xlpm.x=0,"",_xlpm.x)))</f>
        <v>Animalia</v>
      </c>
      <c r="O1429" s="46" t="str">
        <f>IF($I1429="","",_xlfn.LET(_xlpm.x,VLOOKUP($I1429,'2026-01-09_taxon-match'!$A$2:$N$81,7,FALSE),IF(_xlpm.x=0,"",_xlpm.x)))</f>
        <v>Chordata</v>
      </c>
      <c r="P1429" s="46" t="str">
        <f>IF($I1429="","",_xlfn.LET(_xlpm.x,VLOOKUP($I1429,'2026-01-09_taxon-match'!$A$2:$N$81,8,FALSE),IF(_xlpm.x=0,"",_xlpm.x)))</f>
        <v>Ascidiacea</v>
      </c>
      <c r="Q1429" s="46" t="str">
        <f>IF($I1429="","",_xlfn.LET(_xlpm.x,VLOOKUP($I1429,'2026-01-09_taxon-match'!$A$2:$N$81,9,FALSE),IF(_xlpm.x=0,"",_xlpm.x)))</f>
        <v>Phlebobranchia</v>
      </c>
      <c r="R1429" s="46" t="str">
        <f>IF($I1429="","",_xlfn.LET(_xlpm.x,VLOOKUP($I1429,'2026-01-09_taxon-match'!$A$2:$N$81,10,FALSE),IF(_xlpm.x=0,"",_xlpm.x)))</f>
        <v>Corellidae</v>
      </c>
      <c r="S1429" s="46" t="str">
        <f>IF($I1429="","",_xlfn.LET(_xlpm.x,VLOOKUP($I1429,'2026-01-09_taxon-match'!$A$2:$N$81,11,FALSE),IF(_xlpm.x=0,"",_xlpm.x)))</f>
        <v>Corella</v>
      </c>
      <c r="T1429" s="46" t="str">
        <f>IF($I1429="","",_xlfn.LET(_xlpm.x,VLOOKUP($I1429,'2026-01-09_taxon-match'!$A$2:$N$81,13,FALSE),IF(_xlpm.x=0,"",_xlpm.x)))</f>
        <v>antarctica</v>
      </c>
      <c r="U1429" s="46">
        <v>1</v>
      </c>
      <c r="V1429" s="2" t="s">
        <v>58</v>
      </c>
      <c r="Y1429" s="46" t="str">
        <f>IF(V1429="","",_xlfn.LET(_xlpm.x,VLOOKUP(V1429,'Drop-down_menus'!$D$2:$E$13,2,FALSE),IF(_xlpm.x=0,"",_xlpm.x)))</f>
        <v>https://orcid.org/0000-0002-9708-1761</v>
      </c>
      <c r="Z1429" s="46" t="str">
        <f>IF(W1429="","",_xlfn.LET(_xlpm.x,VLOOKUP(W1429,'Drop-down_menus'!$D$2:$E$13,2,FALSE),IF(_xlpm.x=0,"",_xlpm.x)))</f>
        <v/>
      </c>
      <c r="AA1429" s="46" t="str">
        <f>IF(X1429="","",_xlfn.LET(_xlpm.x,VLOOKUP(X1429,'Drop-down_menus'!$D$2:$E$13,2,FALSE),IF(_xlpm.x=0,"",_xlpm.x)))</f>
        <v/>
      </c>
      <c r="AB1429" s="46" t="s">
        <v>300</v>
      </c>
      <c r="AC1429" s="46" t="s">
        <v>1255</v>
      </c>
    </row>
    <row r="1430" spans="2:29" ht="15" customHeight="1">
      <c r="B1430" s="46">
        <v>1484</v>
      </c>
      <c r="C1430" s="2" t="s">
        <v>836</v>
      </c>
      <c r="D1430" s="46" t="b">
        <f>COUNTIF(Events!$B$2:$B$171, C1430) &gt; 0</f>
        <v>1</v>
      </c>
      <c r="G1430" s="46" t="s">
        <v>1201</v>
      </c>
      <c r="I1430" s="46" t="s">
        <v>232</v>
      </c>
      <c r="J1430" s="46" t="str">
        <f>IF(I1430="","",_xlfn.LET(_xlpm.x,VLOOKUP(I1430,'2026-01-09_taxon-match'!$A$2:$N$81,4,FALSE),IF(_xlpm.x=0,"",_xlpm.x)))</f>
        <v>Terebellidae</v>
      </c>
      <c r="K1430" s="46" t="s">
        <v>1318</v>
      </c>
      <c r="L1430" s="46" t="str">
        <f>IF(I1430="","",_xlfn.LET(_xlpm.x,VLOOKUP(I1430,'2026-01-09_taxon-match'!$A$2:$N$81,3,FALSE),IF(_xlpm.x=0,"",_xlpm.x)))</f>
        <v/>
      </c>
      <c r="M1430" s="46" t="str">
        <f>IF($I1430="","",_xlfn.LET(_xlpm.x,VLOOKUP($I1430,'2026-01-09_taxon-match'!$A$2:$N$81,5,FALSE),IF(_xlpm.x=0,"",_xlpm.x)))</f>
        <v/>
      </c>
      <c r="N1430" s="46" t="str">
        <f>IF($I1430="","",_xlfn.LET(_xlpm.x,VLOOKUP($I1430,'2026-01-09_taxon-match'!$A$2:$N$81,6,FALSE),IF(_xlpm.x=0,"",_xlpm.x)))</f>
        <v/>
      </c>
      <c r="O1430" s="46" t="str">
        <f>IF($I1430="","",_xlfn.LET(_xlpm.x,VLOOKUP($I1430,'2026-01-09_taxon-match'!$A$2:$N$81,7,FALSE),IF(_xlpm.x=0,"",_xlpm.x)))</f>
        <v/>
      </c>
      <c r="P1430" s="46" t="str">
        <f>IF($I1430="","",_xlfn.LET(_xlpm.x,VLOOKUP($I1430,'2026-01-09_taxon-match'!$A$2:$N$81,8,FALSE),IF(_xlpm.x=0,"",_xlpm.x)))</f>
        <v/>
      </c>
      <c r="Q1430" s="46" t="str">
        <f>IF($I1430="","",_xlfn.LET(_xlpm.x,VLOOKUP($I1430,'2026-01-09_taxon-match'!$A$2:$N$81,9,FALSE),IF(_xlpm.x=0,"",_xlpm.x)))</f>
        <v/>
      </c>
      <c r="R1430" s="46" t="str">
        <f>IF($I1430="","",_xlfn.LET(_xlpm.x,VLOOKUP($I1430,'2026-01-09_taxon-match'!$A$2:$N$81,10,FALSE),IF(_xlpm.x=0,"",_xlpm.x)))</f>
        <v/>
      </c>
      <c r="S1430" s="46" t="str">
        <f>IF($I1430="","",_xlfn.LET(_xlpm.x,VLOOKUP($I1430,'2026-01-09_taxon-match'!$A$2:$N$81,11,FALSE),IF(_xlpm.x=0,"",_xlpm.x)))</f>
        <v/>
      </c>
      <c r="T1430" s="46" t="str">
        <f>IF($I1430="","",_xlfn.LET(_xlpm.x,VLOOKUP($I1430,'2026-01-09_taxon-match'!$A$2:$N$81,13,FALSE),IF(_xlpm.x=0,"",_xlpm.x)))</f>
        <v/>
      </c>
      <c r="U1430" s="46">
        <v>1</v>
      </c>
      <c r="V1430" t="s">
        <v>43</v>
      </c>
      <c r="Y1430" s="46" t="str">
        <f>IF(V1430="","",_xlfn.LET(_xlpm.x,VLOOKUP(V1430,'Drop-down_menus'!$D$2:$E$13,2,FALSE),IF(_xlpm.x=0,"",_xlpm.x)))</f>
        <v>https://orcid.org/0000-0002-0981-7442</v>
      </c>
      <c r="Z1430" s="46" t="str">
        <f>IF(W1430="","",_xlfn.LET(_xlpm.x,VLOOKUP(W1430,'Drop-down_menus'!$D$2:$E$13,2,FALSE),IF(_xlpm.x=0,"",_xlpm.x)))</f>
        <v/>
      </c>
      <c r="AA1430" s="46" t="str">
        <f>IF(X1430="","",_xlfn.LET(_xlpm.x,VLOOKUP(X1430,'Drop-down_menus'!$D$2:$E$13,2,FALSE),IF(_xlpm.x=0,"",_xlpm.x)))</f>
        <v/>
      </c>
      <c r="AB1430" s="46" t="s">
        <v>300</v>
      </c>
      <c r="AC1430" s="46" t="s">
        <v>1255</v>
      </c>
    </row>
    <row r="1431" spans="2:29" ht="15" customHeight="1">
      <c r="B1431" s="46">
        <v>1485</v>
      </c>
      <c r="C1431" s="2" t="s">
        <v>836</v>
      </c>
      <c r="D1431" s="46" t="b">
        <f>COUNTIF(Events!$B$2:$B$171, C1431) &gt; 0</f>
        <v>1</v>
      </c>
      <c r="G1431" s="46" t="s">
        <v>1201</v>
      </c>
      <c r="I1431" s="46" t="s">
        <v>232</v>
      </c>
      <c r="J1431" s="46" t="str">
        <f>IF(I1431="","",_xlfn.LET(_xlpm.x,VLOOKUP(I1431,'2026-01-09_taxon-match'!$A$2:$N$81,4,FALSE),IF(_xlpm.x=0,"",_xlpm.x)))</f>
        <v>Terebellidae</v>
      </c>
      <c r="K1431" s="46" t="s">
        <v>1318</v>
      </c>
      <c r="L1431" s="46" t="str">
        <f>IF(I1431="","",_xlfn.LET(_xlpm.x,VLOOKUP(I1431,'2026-01-09_taxon-match'!$A$2:$N$81,3,FALSE),IF(_xlpm.x=0,"",_xlpm.x)))</f>
        <v/>
      </c>
      <c r="M1431" s="46" t="str">
        <f>IF($I1431="","",_xlfn.LET(_xlpm.x,VLOOKUP($I1431,'2026-01-09_taxon-match'!$A$2:$N$81,5,FALSE),IF(_xlpm.x=0,"",_xlpm.x)))</f>
        <v/>
      </c>
      <c r="N1431" s="46" t="str">
        <f>IF($I1431="","",_xlfn.LET(_xlpm.x,VLOOKUP($I1431,'2026-01-09_taxon-match'!$A$2:$N$81,6,FALSE),IF(_xlpm.x=0,"",_xlpm.x)))</f>
        <v/>
      </c>
      <c r="O1431" s="46" t="str">
        <f>IF($I1431="","",_xlfn.LET(_xlpm.x,VLOOKUP($I1431,'2026-01-09_taxon-match'!$A$2:$N$81,7,FALSE),IF(_xlpm.x=0,"",_xlpm.x)))</f>
        <v/>
      </c>
      <c r="P1431" s="46" t="str">
        <f>IF($I1431="","",_xlfn.LET(_xlpm.x,VLOOKUP($I1431,'2026-01-09_taxon-match'!$A$2:$N$81,8,FALSE),IF(_xlpm.x=0,"",_xlpm.x)))</f>
        <v/>
      </c>
      <c r="Q1431" s="46" t="str">
        <f>IF($I1431="","",_xlfn.LET(_xlpm.x,VLOOKUP($I1431,'2026-01-09_taxon-match'!$A$2:$N$81,9,FALSE),IF(_xlpm.x=0,"",_xlpm.x)))</f>
        <v/>
      </c>
      <c r="R1431" s="46" t="str">
        <f>IF($I1431="","",_xlfn.LET(_xlpm.x,VLOOKUP($I1431,'2026-01-09_taxon-match'!$A$2:$N$81,10,FALSE),IF(_xlpm.x=0,"",_xlpm.x)))</f>
        <v/>
      </c>
      <c r="S1431" s="46" t="str">
        <f>IF($I1431="","",_xlfn.LET(_xlpm.x,VLOOKUP($I1431,'2026-01-09_taxon-match'!$A$2:$N$81,11,FALSE),IF(_xlpm.x=0,"",_xlpm.x)))</f>
        <v/>
      </c>
      <c r="T1431" s="46" t="str">
        <f>IF($I1431="","",_xlfn.LET(_xlpm.x,VLOOKUP($I1431,'2026-01-09_taxon-match'!$A$2:$N$81,13,FALSE),IF(_xlpm.x=0,"",_xlpm.x)))</f>
        <v/>
      </c>
      <c r="U1431" s="46">
        <v>1</v>
      </c>
      <c r="V1431" t="s">
        <v>43</v>
      </c>
      <c r="Y1431" s="46" t="str">
        <f>IF(V1431="","",_xlfn.LET(_xlpm.x,VLOOKUP(V1431,'Drop-down_menus'!$D$2:$E$13,2,FALSE),IF(_xlpm.x=0,"",_xlpm.x)))</f>
        <v>https://orcid.org/0000-0002-0981-7442</v>
      </c>
      <c r="Z1431" s="46" t="str">
        <f>IF(W1431="","",_xlfn.LET(_xlpm.x,VLOOKUP(W1431,'Drop-down_menus'!$D$2:$E$13,2,FALSE),IF(_xlpm.x=0,"",_xlpm.x)))</f>
        <v/>
      </c>
      <c r="AA1431" s="46" t="str">
        <f>IF(X1431="","",_xlfn.LET(_xlpm.x,VLOOKUP(X1431,'Drop-down_menus'!$D$2:$E$13,2,FALSE),IF(_xlpm.x=0,"",_xlpm.x)))</f>
        <v/>
      </c>
      <c r="AB1431" s="46" t="s">
        <v>300</v>
      </c>
      <c r="AC1431" s="46" t="s">
        <v>1255</v>
      </c>
    </row>
    <row r="1432" spans="2:29" ht="15" customHeight="1">
      <c r="B1432" s="46">
        <v>1486</v>
      </c>
      <c r="C1432" s="2" t="s">
        <v>836</v>
      </c>
      <c r="D1432" s="46" t="b">
        <f>COUNTIF(Events!$B$2:$B$171, C1432) &gt; 0</f>
        <v>1</v>
      </c>
      <c r="G1432" s="46" t="s">
        <v>1225</v>
      </c>
      <c r="I1432" s="46" t="s">
        <v>1525</v>
      </c>
      <c r="J1432" s="46" t="str">
        <f>IF(I1432="","",_xlfn.LET(_xlpm.x,VLOOKUP(I1432,'2026-01-09_taxon-match'!$A$2:$N$81,4,FALSE),IF(_xlpm.x=0,"",_xlpm.x)))</f>
        <v>Lysasterias</v>
      </c>
      <c r="K1432" s="46" t="s">
        <v>1318</v>
      </c>
      <c r="L1432" s="46" t="str">
        <f>IF(I1432="","",_xlfn.LET(_xlpm.x,VLOOKUP(I1432,'2026-01-09_taxon-match'!$A$2:$N$81,3,FALSE),IF(_xlpm.x=0,"",_xlpm.x)))</f>
        <v>urn:lsid:marinespecies.org:taxname:172532</v>
      </c>
      <c r="M1432" s="46" t="str">
        <f>IF($I1432="","",_xlfn.LET(_xlpm.x,VLOOKUP($I1432,'2026-01-09_taxon-match'!$A$2:$N$81,5,FALSE),IF(_xlpm.x=0,"",_xlpm.x)))</f>
        <v>Fisher, 1908</v>
      </c>
      <c r="N1432" s="46" t="str">
        <f>IF($I1432="","",_xlfn.LET(_xlpm.x,VLOOKUP($I1432,'2026-01-09_taxon-match'!$A$2:$N$81,6,FALSE),IF(_xlpm.x=0,"",_xlpm.x)))</f>
        <v>Animalia</v>
      </c>
      <c r="O1432" s="46" t="str">
        <f>IF($I1432="","",_xlfn.LET(_xlpm.x,VLOOKUP($I1432,'2026-01-09_taxon-match'!$A$2:$N$81,7,FALSE),IF(_xlpm.x=0,"",_xlpm.x)))</f>
        <v>Echinodermata</v>
      </c>
      <c r="P1432" s="46" t="str">
        <f>IF($I1432="","",_xlfn.LET(_xlpm.x,VLOOKUP($I1432,'2026-01-09_taxon-match'!$A$2:$N$81,8,FALSE),IF(_xlpm.x=0,"",_xlpm.x)))</f>
        <v>Asteroidea</v>
      </c>
      <c r="Q1432" s="46" t="str">
        <f>IF($I1432="","",_xlfn.LET(_xlpm.x,VLOOKUP($I1432,'2026-01-09_taxon-match'!$A$2:$N$81,9,FALSE),IF(_xlpm.x=0,"",_xlpm.x)))</f>
        <v>Forcipulatida</v>
      </c>
      <c r="R1432" s="46" t="str">
        <f>IF($I1432="","",_xlfn.LET(_xlpm.x,VLOOKUP($I1432,'2026-01-09_taxon-match'!$A$2:$N$81,10,FALSE),IF(_xlpm.x=0,"",_xlpm.x)))</f>
        <v>Asteriidae</v>
      </c>
      <c r="S1432" s="46" t="str">
        <f>IF($I1432="","",_xlfn.LET(_xlpm.x,VLOOKUP($I1432,'2026-01-09_taxon-match'!$A$2:$N$81,11,FALSE),IF(_xlpm.x=0,"",_xlpm.x)))</f>
        <v>Lysasterias</v>
      </c>
      <c r="T1432" s="46" t="str">
        <f>IF($I1432="","",_xlfn.LET(_xlpm.x,VLOOKUP($I1432,'2026-01-09_taxon-match'!$A$2:$N$81,13,FALSE),IF(_xlpm.x=0,"",_xlpm.x)))</f>
        <v/>
      </c>
      <c r="U1432" s="46">
        <v>1</v>
      </c>
      <c r="V1432" t="s">
        <v>43</v>
      </c>
      <c r="Y1432" s="46" t="str">
        <f>IF(V1432="","",_xlfn.LET(_xlpm.x,VLOOKUP(V1432,'Drop-down_menus'!$D$2:$E$13,2,FALSE),IF(_xlpm.x=0,"",_xlpm.x)))</f>
        <v>https://orcid.org/0000-0002-0981-7442</v>
      </c>
      <c r="Z1432" s="46" t="str">
        <f>IF(W1432="","",_xlfn.LET(_xlpm.x,VLOOKUP(W1432,'Drop-down_menus'!$D$2:$E$13,2,FALSE),IF(_xlpm.x=0,"",_xlpm.x)))</f>
        <v/>
      </c>
      <c r="AA1432" s="46" t="str">
        <f>IF(X1432="","",_xlfn.LET(_xlpm.x,VLOOKUP(X1432,'Drop-down_menus'!$D$2:$E$13,2,FALSE),IF(_xlpm.x=0,"",_xlpm.x)))</f>
        <v/>
      </c>
      <c r="AB1432" s="46" t="s">
        <v>300</v>
      </c>
      <c r="AC1432" s="46" t="s">
        <v>1255</v>
      </c>
    </row>
    <row r="1433" spans="2:29" ht="15" customHeight="1">
      <c r="B1433" s="46">
        <v>1487</v>
      </c>
      <c r="C1433" s="2" t="s">
        <v>836</v>
      </c>
      <c r="D1433" s="46" t="b">
        <f>COUNTIF(Events!$B$2:$B$171, C1433) &gt; 0</f>
        <v>1</v>
      </c>
      <c r="G1433" s="46" t="s">
        <v>1226</v>
      </c>
      <c r="I1433" s="46" t="s">
        <v>1329</v>
      </c>
      <c r="J1433" s="46" t="str">
        <f>IF(I1433="","",_xlfn.LET(_xlpm.x,VLOOKUP(I1433,'2026-01-09_taxon-match'!$A$2:$N$81,4,FALSE),IF(_xlpm.x=0,"",_xlpm.x)))</f>
        <v>Diplasterias</v>
      </c>
      <c r="K1433" s="46" t="s">
        <v>1318</v>
      </c>
      <c r="L1433" s="46" t="str">
        <f>IF(I1433="","",_xlfn.LET(_xlpm.x,VLOOKUP(I1433,'2026-01-09_taxon-match'!$A$2:$N$81,3,FALSE),IF(_xlpm.x=0,"",_xlpm.x)))</f>
        <v/>
      </c>
      <c r="M1433" s="46" t="str">
        <f>IF($I1433="","",_xlfn.LET(_xlpm.x,VLOOKUP($I1433,'2026-01-09_taxon-match'!$A$2:$N$81,5,FALSE),IF(_xlpm.x=0,"",_xlpm.x)))</f>
        <v/>
      </c>
      <c r="N1433" s="46" t="str">
        <f>IF($I1433="","",_xlfn.LET(_xlpm.x,VLOOKUP($I1433,'2026-01-09_taxon-match'!$A$2:$N$81,6,FALSE),IF(_xlpm.x=0,"",_xlpm.x)))</f>
        <v/>
      </c>
      <c r="O1433" s="46" t="str">
        <f>IF($I1433="","",_xlfn.LET(_xlpm.x,VLOOKUP($I1433,'2026-01-09_taxon-match'!$A$2:$N$81,7,FALSE),IF(_xlpm.x=0,"",_xlpm.x)))</f>
        <v/>
      </c>
      <c r="P1433" s="46" t="str">
        <f>IF($I1433="","",_xlfn.LET(_xlpm.x,VLOOKUP($I1433,'2026-01-09_taxon-match'!$A$2:$N$81,8,FALSE),IF(_xlpm.x=0,"",_xlpm.x)))</f>
        <v/>
      </c>
      <c r="Q1433" s="46" t="str">
        <f>IF($I1433="","",_xlfn.LET(_xlpm.x,VLOOKUP($I1433,'2026-01-09_taxon-match'!$A$2:$N$81,9,FALSE),IF(_xlpm.x=0,"",_xlpm.x)))</f>
        <v/>
      </c>
      <c r="R1433" s="46" t="str">
        <f>IF($I1433="","",_xlfn.LET(_xlpm.x,VLOOKUP($I1433,'2026-01-09_taxon-match'!$A$2:$N$81,10,FALSE),IF(_xlpm.x=0,"",_xlpm.x)))</f>
        <v/>
      </c>
      <c r="S1433" s="46" t="str">
        <f>IF($I1433="","",_xlfn.LET(_xlpm.x,VLOOKUP($I1433,'2026-01-09_taxon-match'!$A$2:$N$81,11,FALSE),IF(_xlpm.x=0,"",_xlpm.x)))</f>
        <v/>
      </c>
      <c r="T1433" s="46" t="str">
        <f>IF($I1433="","",_xlfn.LET(_xlpm.x,VLOOKUP($I1433,'2026-01-09_taxon-match'!$A$2:$N$81,13,FALSE),IF(_xlpm.x=0,"",_xlpm.x)))</f>
        <v/>
      </c>
      <c r="U1433" s="46">
        <v>1</v>
      </c>
      <c r="V1433" t="s">
        <v>43</v>
      </c>
      <c r="Y1433" s="46" t="str">
        <f>IF(V1433="","",_xlfn.LET(_xlpm.x,VLOOKUP(V1433,'Drop-down_menus'!$D$2:$E$13,2,FALSE),IF(_xlpm.x=0,"",_xlpm.x)))</f>
        <v>https://orcid.org/0000-0002-0981-7442</v>
      </c>
      <c r="Z1433" s="46" t="str">
        <f>IF(W1433="","",_xlfn.LET(_xlpm.x,VLOOKUP(W1433,'Drop-down_menus'!$D$2:$E$13,2,FALSE),IF(_xlpm.x=0,"",_xlpm.x)))</f>
        <v/>
      </c>
      <c r="AA1433" s="46" t="str">
        <f>IF(X1433="","",_xlfn.LET(_xlpm.x,VLOOKUP(X1433,'Drop-down_menus'!$D$2:$E$13,2,FALSE),IF(_xlpm.x=0,"",_xlpm.x)))</f>
        <v/>
      </c>
      <c r="AB1433" s="46" t="s">
        <v>300</v>
      </c>
      <c r="AC1433" s="46" t="s">
        <v>1255</v>
      </c>
    </row>
    <row r="1434" spans="2:29" ht="15" customHeight="1">
      <c r="B1434" s="46">
        <v>1488</v>
      </c>
      <c r="C1434" s="2" t="s">
        <v>836</v>
      </c>
      <c r="D1434" s="46" t="b">
        <f>COUNTIF(Events!$B$2:$B$171, C1434) &gt; 0</f>
        <v>1</v>
      </c>
      <c r="G1434" s="46" t="s">
        <v>1201</v>
      </c>
      <c r="I1434" s="46" t="s">
        <v>232</v>
      </c>
      <c r="J1434" s="46" t="str">
        <f>IF(I1434="","",_xlfn.LET(_xlpm.x,VLOOKUP(I1434,'2026-01-09_taxon-match'!$A$2:$N$81,4,FALSE),IF(_xlpm.x=0,"",_xlpm.x)))</f>
        <v>Terebellidae</v>
      </c>
      <c r="K1434" s="46" t="s">
        <v>1318</v>
      </c>
      <c r="L1434" s="46" t="str">
        <f>IF(I1434="","",_xlfn.LET(_xlpm.x,VLOOKUP(I1434,'2026-01-09_taxon-match'!$A$2:$N$81,3,FALSE),IF(_xlpm.x=0,"",_xlpm.x)))</f>
        <v/>
      </c>
      <c r="M1434" s="46" t="str">
        <f>IF($I1434="","",_xlfn.LET(_xlpm.x,VLOOKUP($I1434,'2026-01-09_taxon-match'!$A$2:$N$81,5,FALSE),IF(_xlpm.x=0,"",_xlpm.x)))</f>
        <v/>
      </c>
      <c r="N1434" s="46" t="str">
        <f>IF($I1434="","",_xlfn.LET(_xlpm.x,VLOOKUP($I1434,'2026-01-09_taxon-match'!$A$2:$N$81,6,FALSE),IF(_xlpm.x=0,"",_xlpm.x)))</f>
        <v/>
      </c>
      <c r="O1434" s="46" t="str">
        <f>IF($I1434="","",_xlfn.LET(_xlpm.x,VLOOKUP($I1434,'2026-01-09_taxon-match'!$A$2:$N$81,7,FALSE),IF(_xlpm.x=0,"",_xlpm.x)))</f>
        <v/>
      </c>
      <c r="P1434" s="46" t="str">
        <f>IF($I1434="","",_xlfn.LET(_xlpm.x,VLOOKUP($I1434,'2026-01-09_taxon-match'!$A$2:$N$81,8,FALSE),IF(_xlpm.x=0,"",_xlpm.x)))</f>
        <v/>
      </c>
      <c r="Q1434" s="46" t="str">
        <f>IF($I1434="","",_xlfn.LET(_xlpm.x,VLOOKUP($I1434,'2026-01-09_taxon-match'!$A$2:$N$81,9,FALSE),IF(_xlpm.x=0,"",_xlpm.x)))</f>
        <v/>
      </c>
      <c r="R1434" s="46" t="str">
        <f>IF($I1434="","",_xlfn.LET(_xlpm.x,VLOOKUP($I1434,'2026-01-09_taxon-match'!$A$2:$N$81,10,FALSE),IF(_xlpm.x=0,"",_xlpm.x)))</f>
        <v/>
      </c>
      <c r="S1434" s="46" t="str">
        <f>IF($I1434="","",_xlfn.LET(_xlpm.x,VLOOKUP($I1434,'2026-01-09_taxon-match'!$A$2:$N$81,11,FALSE),IF(_xlpm.x=0,"",_xlpm.x)))</f>
        <v/>
      </c>
      <c r="T1434" s="46" t="str">
        <f>IF($I1434="","",_xlfn.LET(_xlpm.x,VLOOKUP($I1434,'2026-01-09_taxon-match'!$A$2:$N$81,13,FALSE),IF(_xlpm.x=0,"",_xlpm.x)))</f>
        <v/>
      </c>
      <c r="U1434" s="46">
        <v>1</v>
      </c>
      <c r="V1434" t="s">
        <v>43</v>
      </c>
      <c r="Y1434" s="46" t="str">
        <f>IF(V1434="","",_xlfn.LET(_xlpm.x,VLOOKUP(V1434,'Drop-down_menus'!$D$2:$E$13,2,FALSE),IF(_xlpm.x=0,"",_xlpm.x)))</f>
        <v>https://orcid.org/0000-0002-0981-7442</v>
      </c>
      <c r="Z1434" s="46" t="str">
        <f>IF(W1434="","",_xlfn.LET(_xlpm.x,VLOOKUP(W1434,'Drop-down_menus'!$D$2:$E$13,2,FALSE),IF(_xlpm.x=0,"",_xlpm.x)))</f>
        <v/>
      </c>
      <c r="AA1434" s="46" t="str">
        <f>IF(X1434="","",_xlfn.LET(_xlpm.x,VLOOKUP(X1434,'Drop-down_menus'!$D$2:$E$13,2,FALSE),IF(_xlpm.x=0,"",_xlpm.x)))</f>
        <v/>
      </c>
      <c r="AB1434" s="46" t="s">
        <v>300</v>
      </c>
      <c r="AC1434" s="46" t="s">
        <v>1255</v>
      </c>
    </row>
    <row r="1435" spans="2:29" ht="15" customHeight="1">
      <c r="B1435" s="46">
        <v>1489</v>
      </c>
      <c r="C1435" s="2" t="s">
        <v>836</v>
      </c>
      <c r="D1435" s="46" t="b">
        <f>COUNTIF(Events!$B$2:$B$171, C1435) &gt; 0</f>
        <v>1</v>
      </c>
      <c r="G1435" s="46" t="s">
        <v>1201</v>
      </c>
      <c r="I1435" s="46" t="s">
        <v>232</v>
      </c>
      <c r="J1435" s="46" t="str">
        <f>IF(I1435="","",_xlfn.LET(_xlpm.x,VLOOKUP(I1435,'2026-01-09_taxon-match'!$A$2:$N$81,4,FALSE),IF(_xlpm.x=0,"",_xlpm.x)))</f>
        <v>Terebellidae</v>
      </c>
      <c r="K1435" s="46" t="s">
        <v>1318</v>
      </c>
      <c r="L1435" s="46" t="str">
        <f>IF(I1435="","",_xlfn.LET(_xlpm.x,VLOOKUP(I1435,'2026-01-09_taxon-match'!$A$2:$N$81,3,FALSE),IF(_xlpm.x=0,"",_xlpm.x)))</f>
        <v/>
      </c>
      <c r="M1435" s="46" t="str">
        <f>IF($I1435="","",_xlfn.LET(_xlpm.x,VLOOKUP($I1435,'2026-01-09_taxon-match'!$A$2:$N$81,5,FALSE),IF(_xlpm.x=0,"",_xlpm.x)))</f>
        <v/>
      </c>
      <c r="N1435" s="46" t="str">
        <f>IF($I1435="","",_xlfn.LET(_xlpm.x,VLOOKUP($I1435,'2026-01-09_taxon-match'!$A$2:$N$81,6,FALSE),IF(_xlpm.x=0,"",_xlpm.x)))</f>
        <v/>
      </c>
      <c r="O1435" s="46" t="str">
        <f>IF($I1435="","",_xlfn.LET(_xlpm.x,VLOOKUP($I1435,'2026-01-09_taxon-match'!$A$2:$N$81,7,FALSE),IF(_xlpm.x=0,"",_xlpm.x)))</f>
        <v/>
      </c>
      <c r="P1435" s="46" t="str">
        <f>IF($I1435="","",_xlfn.LET(_xlpm.x,VLOOKUP($I1435,'2026-01-09_taxon-match'!$A$2:$N$81,8,FALSE),IF(_xlpm.x=0,"",_xlpm.x)))</f>
        <v/>
      </c>
      <c r="Q1435" s="46" t="str">
        <f>IF($I1435="","",_xlfn.LET(_xlpm.x,VLOOKUP($I1435,'2026-01-09_taxon-match'!$A$2:$N$81,9,FALSE),IF(_xlpm.x=0,"",_xlpm.x)))</f>
        <v/>
      </c>
      <c r="R1435" s="46" t="str">
        <f>IF($I1435="","",_xlfn.LET(_xlpm.x,VLOOKUP($I1435,'2026-01-09_taxon-match'!$A$2:$N$81,10,FALSE),IF(_xlpm.x=0,"",_xlpm.x)))</f>
        <v/>
      </c>
      <c r="S1435" s="46" t="str">
        <f>IF($I1435="","",_xlfn.LET(_xlpm.x,VLOOKUP($I1435,'2026-01-09_taxon-match'!$A$2:$N$81,11,FALSE),IF(_xlpm.x=0,"",_xlpm.x)))</f>
        <v/>
      </c>
      <c r="T1435" s="46" t="str">
        <f>IF($I1435="","",_xlfn.LET(_xlpm.x,VLOOKUP($I1435,'2026-01-09_taxon-match'!$A$2:$N$81,13,FALSE),IF(_xlpm.x=0,"",_xlpm.x)))</f>
        <v/>
      </c>
      <c r="U1435" s="46">
        <v>1</v>
      </c>
      <c r="V1435" t="s">
        <v>43</v>
      </c>
      <c r="Y1435" s="46" t="str">
        <f>IF(V1435="","",_xlfn.LET(_xlpm.x,VLOOKUP(V1435,'Drop-down_menus'!$D$2:$E$13,2,FALSE),IF(_xlpm.x=0,"",_xlpm.x)))</f>
        <v>https://orcid.org/0000-0002-0981-7442</v>
      </c>
      <c r="Z1435" s="46" t="str">
        <f>IF(W1435="","",_xlfn.LET(_xlpm.x,VLOOKUP(W1435,'Drop-down_menus'!$D$2:$E$13,2,FALSE),IF(_xlpm.x=0,"",_xlpm.x)))</f>
        <v/>
      </c>
      <c r="AA1435" s="46" t="str">
        <f>IF(X1435="","",_xlfn.LET(_xlpm.x,VLOOKUP(X1435,'Drop-down_menus'!$D$2:$E$13,2,FALSE),IF(_xlpm.x=0,"",_xlpm.x)))</f>
        <v/>
      </c>
      <c r="AB1435" s="46" t="s">
        <v>300</v>
      </c>
      <c r="AC1435" s="46" t="s">
        <v>1255</v>
      </c>
    </row>
    <row r="1436" spans="2:29" ht="15" customHeight="1">
      <c r="B1436" s="46">
        <v>1490</v>
      </c>
      <c r="C1436" s="2" t="s">
        <v>836</v>
      </c>
      <c r="D1436" s="46" t="b">
        <f>COUNTIF(Events!$B$2:$B$171, C1436) &gt; 0</f>
        <v>1</v>
      </c>
      <c r="G1436" s="46" t="s">
        <v>1201</v>
      </c>
      <c r="I1436" s="46" t="s">
        <v>232</v>
      </c>
      <c r="J1436" s="46" t="str">
        <f>IF(I1436="","",_xlfn.LET(_xlpm.x,VLOOKUP(I1436,'2026-01-09_taxon-match'!$A$2:$N$81,4,FALSE),IF(_xlpm.x=0,"",_xlpm.x)))</f>
        <v>Terebellidae</v>
      </c>
      <c r="K1436" s="46" t="s">
        <v>1318</v>
      </c>
      <c r="L1436" s="46" t="str">
        <f>IF(I1436="","",_xlfn.LET(_xlpm.x,VLOOKUP(I1436,'2026-01-09_taxon-match'!$A$2:$N$81,3,FALSE),IF(_xlpm.x=0,"",_xlpm.x)))</f>
        <v/>
      </c>
      <c r="M1436" s="46" t="str">
        <f>IF($I1436="","",_xlfn.LET(_xlpm.x,VLOOKUP($I1436,'2026-01-09_taxon-match'!$A$2:$N$81,5,FALSE),IF(_xlpm.x=0,"",_xlpm.x)))</f>
        <v/>
      </c>
      <c r="N1436" s="46" t="str">
        <f>IF($I1436="","",_xlfn.LET(_xlpm.x,VLOOKUP($I1436,'2026-01-09_taxon-match'!$A$2:$N$81,6,FALSE),IF(_xlpm.x=0,"",_xlpm.x)))</f>
        <v/>
      </c>
      <c r="O1436" s="46" t="str">
        <f>IF($I1436="","",_xlfn.LET(_xlpm.x,VLOOKUP($I1436,'2026-01-09_taxon-match'!$A$2:$N$81,7,FALSE),IF(_xlpm.x=0,"",_xlpm.x)))</f>
        <v/>
      </c>
      <c r="P1436" s="46" t="str">
        <f>IF($I1436="","",_xlfn.LET(_xlpm.x,VLOOKUP($I1436,'2026-01-09_taxon-match'!$A$2:$N$81,8,FALSE),IF(_xlpm.x=0,"",_xlpm.x)))</f>
        <v/>
      </c>
      <c r="Q1436" s="46" t="str">
        <f>IF($I1436="","",_xlfn.LET(_xlpm.x,VLOOKUP($I1436,'2026-01-09_taxon-match'!$A$2:$N$81,9,FALSE),IF(_xlpm.x=0,"",_xlpm.x)))</f>
        <v/>
      </c>
      <c r="R1436" s="46" t="str">
        <f>IF($I1436="","",_xlfn.LET(_xlpm.x,VLOOKUP($I1436,'2026-01-09_taxon-match'!$A$2:$N$81,10,FALSE),IF(_xlpm.x=0,"",_xlpm.x)))</f>
        <v/>
      </c>
      <c r="S1436" s="46" t="str">
        <f>IF($I1436="","",_xlfn.LET(_xlpm.x,VLOOKUP($I1436,'2026-01-09_taxon-match'!$A$2:$N$81,11,FALSE),IF(_xlpm.x=0,"",_xlpm.x)))</f>
        <v/>
      </c>
      <c r="T1436" s="46" t="str">
        <f>IF($I1436="","",_xlfn.LET(_xlpm.x,VLOOKUP($I1436,'2026-01-09_taxon-match'!$A$2:$N$81,13,FALSE),IF(_xlpm.x=0,"",_xlpm.x)))</f>
        <v/>
      </c>
      <c r="U1436" s="46">
        <v>1</v>
      </c>
      <c r="V1436" t="s">
        <v>43</v>
      </c>
      <c r="Y1436" s="46" t="str">
        <f>IF(V1436="","",_xlfn.LET(_xlpm.x,VLOOKUP(V1436,'Drop-down_menus'!$D$2:$E$13,2,FALSE),IF(_xlpm.x=0,"",_xlpm.x)))</f>
        <v>https://orcid.org/0000-0002-0981-7442</v>
      </c>
      <c r="Z1436" s="46" t="str">
        <f>IF(W1436="","",_xlfn.LET(_xlpm.x,VLOOKUP(W1436,'Drop-down_menus'!$D$2:$E$13,2,FALSE),IF(_xlpm.x=0,"",_xlpm.x)))</f>
        <v/>
      </c>
      <c r="AA1436" s="46" t="str">
        <f>IF(X1436="","",_xlfn.LET(_xlpm.x,VLOOKUP(X1436,'Drop-down_menus'!$D$2:$E$13,2,FALSE),IF(_xlpm.x=0,"",_xlpm.x)))</f>
        <v/>
      </c>
      <c r="AB1436" s="46" t="s">
        <v>300</v>
      </c>
      <c r="AC1436" s="46" t="s">
        <v>1255</v>
      </c>
    </row>
    <row r="1437" spans="2:29" ht="15" customHeight="1">
      <c r="B1437" s="46">
        <v>1491</v>
      </c>
      <c r="C1437" s="2" t="s">
        <v>836</v>
      </c>
      <c r="D1437" s="46" t="b">
        <f>COUNTIF(Events!$B$2:$B$171, C1437) &gt; 0</f>
        <v>1</v>
      </c>
      <c r="G1437" s="46" t="s">
        <v>1048</v>
      </c>
      <c r="I1437" s="2" t="s">
        <v>1048</v>
      </c>
      <c r="J1437" s="46" t="str">
        <f>IF(I1437="","",_xlfn.LET(_xlpm.x,VLOOKUP(I1437,'2026-01-09_taxon-match'!$A$2:$N$81,4,FALSE),IF(_xlpm.x=0,"",_xlpm.x)))</f>
        <v>Heterocucumis steineni</v>
      </c>
      <c r="L1437" s="46" t="str">
        <f>IF(I1437="","",_xlfn.LET(_xlpm.x,VLOOKUP(I1437,'2026-01-09_taxon-match'!$A$2:$N$81,3,FALSE),IF(_xlpm.x=0,"",_xlpm.x)))</f>
        <v>urn:lsid:marinespecies.org:taxname:174085</v>
      </c>
      <c r="M1437" s="46" t="str">
        <f>IF($I1437="","",_xlfn.LET(_xlpm.x,VLOOKUP($I1437,'2026-01-09_taxon-match'!$A$2:$N$81,5,FALSE),IF(_xlpm.x=0,"",_xlpm.x)))</f>
        <v>(Ludwig, 1898)</v>
      </c>
      <c r="N1437" s="46" t="str">
        <f>IF($I1437="","",_xlfn.LET(_xlpm.x,VLOOKUP($I1437,'2026-01-09_taxon-match'!$A$2:$N$81,6,FALSE),IF(_xlpm.x=0,"",_xlpm.x)))</f>
        <v>Animalia</v>
      </c>
      <c r="O1437" s="46" t="str">
        <f>IF($I1437="","",_xlfn.LET(_xlpm.x,VLOOKUP($I1437,'2026-01-09_taxon-match'!$A$2:$N$81,7,FALSE),IF(_xlpm.x=0,"",_xlpm.x)))</f>
        <v>Echinodermata</v>
      </c>
      <c r="P1437" s="46" t="str">
        <f>IF($I1437="","",_xlfn.LET(_xlpm.x,VLOOKUP($I1437,'2026-01-09_taxon-match'!$A$2:$N$81,8,FALSE),IF(_xlpm.x=0,"",_xlpm.x)))</f>
        <v>Holothuroidea</v>
      </c>
      <c r="Q1437" s="46" t="str">
        <f>IF($I1437="","",_xlfn.LET(_xlpm.x,VLOOKUP($I1437,'2026-01-09_taxon-match'!$A$2:$N$81,9,FALSE),IF(_xlpm.x=0,"",_xlpm.x)))</f>
        <v>Dendrochirotida</v>
      </c>
      <c r="R1437" s="46" t="str">
        <f>IF($I1437="","",_xlfn.LET(_xlpm.x,VLOOKUP($I1437,'2026-01-09_taxon-match'!$A$2:$N$81,10,FALSE),IF(_xlpm.x=0,"",_xlpm.x)))</f>
        <v>Cucumariidae</v>
      </c>
      <c r="S1437" s="46" t="str">
        <f>IF($I1437="","",_xlfn.LET(_xlpm.x,VLOOKUP($I1437,'2026-01-09_taxon-match'!$A$2:$N$81,11,FALSE),IF(_xlpm.x=0,"",_xlpm.x)))</f>
        <v>Heterocucumis</v>
      </c>
      <c r="T1437" s="46" t="str">
        <f>IF($I1437="","",_xlfn.LET(_xlpm.x,VLOOKUP($I1437,'2026-01-09_taxon-match'!$A$2:$N$81,13,FALSE),IF(_xlpm.x=0,"",_xlpm.x)))</f>
        <v>steineni</v>
      </c>
      <c r="U1437" s="46">
        <v>1</v>
      </c>
      <c r="V1437" s="2" t="s">
        <v>58</v>
      </c>
      <c r="Y1437" s="46" t="str">
        <f>IF(V1437="","",_xlfn.LET(_xlpm.x,VLOOKUP(V1437,'Drop-down_menus'!$D$2:$E$13,2,FALSE),IF(_xlpm.x=0,"",_xlpm.x)))</f>
        <v>https://orcid.org/0000-0002-9708-1761</v>
      </c>
      <c r="Z1437" s="46" t="str">
        <f>IF(W1437="","",_xlfn.LET(_xlpm.x,VLOOKUP(W1437,'Drop-down_menus'!$D$2:$E$13,2,FALSE),IF(_xlpm.x=0,"",_xlpm.x)))</f>
        <v/>
      </c>
      <c r="AA1437" s="46" t="str">
        <f>IF(X1437="","",_xlfn.LET(_xlpm.x,VLOOKUP(X1437,'Drop-down_menus'!$D$2:$E$13,2,FALSE),IF(_xlpm.x=0,"",_xlpm.x)))</f>
        <v/>
      </c>
      <c r="AB1437" s="46" t="s">
        <v>300</v>
      </c>
      <c r="AC1437" s="46" t="s">
        <v>1255</v>
      </c>
    </row>
    <row r="1438" spans="2:29" ht="15" customHeight="1">
      <c r="B1438" s="46">
        <v>1492</v>
      </c>
      <c r="C1438" s="2" t="s">
        <v>836</v>
      </c>
      <c r="D1438" s="46" t="b">
        <f>COUNTIF(Events!$B$2:$B$171, C1438) &gt; 0</f>
        <v>1</v>
      </c>
      <c r="G1438" s="46" t="s">
        <v>1227</v>
      </c>
      <c r="I1438" s="46" t="s">
        <v>1332</v>
      </c>
      <c r="J1438" s="46" t="str">
        <f>IF(I1438="","",_xlfn.LET(_xlpm.x,VLOOKUP(I1438,'2026-01-09_taxon-match'!$A$2:$N$81,4,FALSE),IF(_xlpm.x=0,"",_xlpm.x)))</f>
        <v>Mycale</v>
      </c>
      <c r="K1438" s="46" t="s">
        <v>1318</v>
      </c>
      <c r="L1438" s="46" t="str">
        <f>IF(I1438="","",_xlfn.LET(_xlpm.x,VLOOKUP(I1438,'2026-01-09_taxon-match'!$A$2:$N$81,3,FALSE),IF(_xlpm.x=0,"",_xlpm.x)))</f>
        <v>urn:lsid:marinespecies.org:taxname:131907</v>
      </c>
      <c r="M1438" s="46" t="str">
        <f>IF($I1438="","",_xlfn.LET(_xlpm.x,VLOOKUP($I1438,'2026-01-09_taxon-match'!$A$2:$N$81,5,FALSE),IF(_xlpm.x=0,"",_xlpm.x)))</f>
        <v>Gray, 1867</v>
      </c>
      <c r="N1438" s="46" t="str">
        <f>IF($I1438="","",_xlfn.LET(_xlpm.x,VLOOKUP($I1438,'2026-01-09_taxon-match'!$A$2:$N$81,6,FALSE),IF(_xlpm.x=0,"",_xlpm.x)))</f>
        <v>Animalia</v>
      </c>
      <c r="O1438" s="46" t="str">
        <f>IF($I1438="","",_xlfn.LET(_xlpm.x,VLOOKUP($I1438,'2026-01-09_taxon-match'!$A$2:$N$81,7,FALSE),IF(_xlpm.x=0,"",_xlpm.x)))</f>
        <v>Porifera</v>
      </c>
      <c r="P1438" s="46" t="str">
        <f>IF($I1438="","",_xlfn.LET(_xlpm.x,VLOOKUP($I1438,'2026-01-09_taxon-match'!$A$2:$N$81,8,FALSE),IF(_xlpm.x=0,"",_xlpm.x)))</f>
        <v>Demospongiae</v>
      </c>
      <c r="Q1438" s="46" t="str">
        <f>IF($I1438="","",_xlfn.LET(_xlpm.x,VLOOKUP($I1438,'2026-01-09_taxon-match'!$A$2:$N$81,9,FALSE),IF(_xlpm.x=0,"",_xlpm.x)))</f>
        <v>Poecilosclerida</v>
      </c>
      <c r="R1438" s="46" t="str">
        <f>IF($I1438="","",_xlfn.LET(_xlpm.x,VLOOKUP($I1438,'2026-01-09_taxon-match'!$A$2:$N$81,10,FALSE),IF(_xlpm.x=0,"",_xlpm.x)))</f>
        <v>Mycalidae</v>
      </c>
      <c r="S1438" s="46" t="str">
        <f>IF($I1438="","",_xlfn.LET(_xlpm.x,VLOOKUP($I1438,'2026-01-09_taxon-match'!$A$2:$N$81,11,FALSE),IF(_xlpm.x=0,"",_xlpm.x)))</f>
        <v>Mycale</v>
      </c>
      <c r="T1438" s="46" t="str">
        <f>IF($I1438="","",_xlfn.LET(_xlpm.x,VLOOKUP($I1438,'2026-01-09_taxon-match'!$A$2:$N$81,13,FALSE),IF(_xlpm.x=0,"",_xlpm.x)))</f>
        <v/>
      </c>
      <c r="U1438" s="46">
        <v>1</v>
      </c>
      <c r="V1438" s="2" t="s">
        <v>58</v>
      </c>
      <c r="Y1438" s="46" t="str">
        <f>IF(V1438="","",_xlfn.LET(_xlpm.x,VLOOKUP(V1438,'Drop-down_menus'!$D$2:$E$13,2,FALSE),IF(_xlpm.x=0,"",_xlpm.x)))</f>
        <v>https://orcid.org/0000-0002-9708-1761</v>
      </c>
      <c r="Z1438" s="46" t="str">
        <f>IF(W1438="","",_xlfn.LET(_xlpm.x,VLOOKUP(W1438,'Drop-down_menus'!$D$2:$E$13,2,FALSE),IF(_xlpm.x=0,"",_xlpm.x)))</f>
        <v/>
      </c>
      <c r="AA1438" s="46" t="str">
        <f>IF(X1438="","",_xlfn.LET(_xlpm.x,VLOOKUP(X1438,'Drop-down_menus'!$D$2:$E$13,2,FALSE),IF(_xlpm.x=0,"",_xlpm.x)))</f>
        <v/>
      </c>
      <c r="AB1438" s="46" t="s">
        <v>300</v>
      </c>
      <c r="AC1438" s="46" t="s">
        <v>1255</v>
      </c>
    </row>
    <row r="1439" spans="2:29" ht="15" customHeight="1">
      <c r="B1439" s="46">
        <v>1493</v>
      </c>
      <c r="C1439" s="2" t="s">
        <v>836</v>
      </c>
      <c r="D1439" s="46" t="b">
        <f>COUNTIF(Events!$B$2:$B$171, C1439) &gt; 0</f>
        <v>1</v>
      </c>
      <c r="G1439" s="46" t="s">
        <v>1201</v>
      </c>
      <c r="I1439" s="46" t="s">
        <v>232</v>
      </c>
      <c r="J1439" s="46" t="str">
        <f>IF(I1439="","",_xlfn.LET(_xlpm.x,VLOOKUP(I1439,'2026-01-09_taxon-match'!$A$2:$N$81,4,FALSE),IF(_xlpm.x=0,"",_xlpm.x)))</f>
        <v>Terebellidae</v>
      </c>
      <c r="K1439" s="46" t="s">
        <v>1318</v>
      </c>
      <c r="L1439" s="46" t="str">
        <f>IF(I1439="","",_xlfn.LET(_xlpm.x,VLOOKUP(I1439,'2026-01-09_taxon-match'!$A$2:$N$81,3,FALSE),IF(_xlpm.x=0,"",_xlpm.x)))</f>
        <v/>
      </c>
      <c r="M1439" s="46" t="str">
        <f>IF($I1439="","",_xlfn.LET(_xlpm.x,VLOOKUP($I1439,'2026-01-09_taxon-match'!$A$2:$N$81,5,FALSE),IF(_xlpm.x=0,"",_xlpm.x)))</f>
        <v/>
      </c>
      <c r="N1439" s="46" t="str">
        <f>IF($I1439="","",_xlfn.LET(_xlpm.x,VLOOKUP($I1439,'2026-01-09_taxon-match'!$A$2:$N$81,6,FALSE),IF(_xlpm.x=0,"",_xlpm.x)))</f>
        <v/>
      </c>
      <c r="O1439" s="46" t="str">
        <f>IF($I1439="","",_xlfn.LET(_xlpm.x,VLOOKUP($I1439,'2026-01-09_taxon-match'!$A$2:$N$81,7,FALSE),IF(_xlpm.x=0,"",_xlpm.x)))</f>
        <v/>
      </c>
      <c r="P1439" s="46" t="str">
        <f>IF($I1439="","",_xlfn.LET(_xlpm.x,VLOOKUP($I1439,'2026-01-09_taxon-match'!$A$2:$N$81,8,FALSE),IF(_xlpm.x=0,"",_xlpm.x)))</f>
        <v/>
      </c>
      <c r="Q1439" s="46" t="str">
        <f>IF($I1439="","",_xlfn.LET(_xlpm.x,VLOOKUP($I1439,'2026-01-09_taxon-match'!$A$2:$N$81,9,FALSE),IF(_xlpm.x=0,"",_xlpm.x)))</f>
        <v/>
      </c>
      <c r="R1439" s="46" t="str">
        <f>IF($I1439="","",_xlfn.LET(_xlpm.x,VLOOKUP($I1439,'2026-01-09_taxon-match'!$A$2:$N$81,10,FALSE),IF(_xlpm.x=0,"",_xlpm.x)))</f>
        <v/>
      </c>
      <c r="S1439" s="46" t="str">
        <f>IF($I1439="","",_xlfn.LET(_xlpm.x,VLOOKUP($I1439,'2026-01-09_taxon-match'!$A$2:$N$81,11,FALSE),IF(_xlpm.x=0,"",_xlpm.x)))</f>
        <v/>
      </c>
      <c r="T1439" s="46" t="str">
        <f>IF($I1439="","",_xlfn.LET(_xlpm.x,VLOOKUP($I1439,'2026-01-09_taxon-match'!$A$2:$N$81,13,FALSE),IF(_xlpm.x=0,"",_xlpm.x)))</f>
        <v/>
      </c>
      <c r="U1439" s="46">
        <v>1</v>
      </c>
      <c r="V1439" t="s">
        <v>43</v>
      </c>
      <c r="Y1439" s="46" t="str">
        <f>IF(V1439="","",_xlfn.LET(_xlpm.x,VLOOKUP(V1439,'Drop-down_menus'!$D$2:$E$13,2,FALSE),IF(_xlpm.x=0,"",_xlpm.x)))</f>
        <v>https://orcid.org/0000-0002-0981-7442</v>
      </c>
      <c r="Z1439" s="46" t="str">
        <f>IF(W1439="","",_xlfn.LET(_xlpm.x,VLOOKUP(W1439,'Drop-down_menus'!$D$2:$E$13,2,FALSE),IF(_xlpm.x=0,"",_xlpm.x)))</f>
        <v/>
      </c>
      <c r="AA1439" s="46" t="str">
        <f>IF(X1439="","",_xlfn.LET(_xlpm.x,VLOOKUP(X1439,'Drop-down_menus'!$D$2:$E$13,2,FALSE),IF(_xlpm.x=0,"",_xlpm.x)))</f>
        <v/>
      </c>
      <c r="AB1439" s="46" t="s">
        <v>300</v>
      </c>
      <c r="AC1439" s="46" t="s">
        <v>1255</v>
      </c>
    </row>
    <row r="1440" spans="2:29" ht="15" customHeight="1">
      <c r="B1440" s="46">
        <v>1494</v>
      </c>
      <c r="C1440" s="2" t="s">
        <v>836</v>
      </c>
      <c r="D1440" s="46" t="b">
        <f>COUNTIF(Events!$B$2:$B$171, C1440) &gt; 0</f>
        <v>1</v>
      </c>
      <c r="G1440" s="46" t="s">
        <v>1228</v>
      </c>
      <c r="I1440" s="46" t="s">
        <v>1337</v>
      </c>
      <c r="J1440" s="46" t="str">
        <f>IF(I1440="","",_xlfn.LET(_xlpm.x,VLOOKUP(I1440,'2026-01-09_taxon-match'!$A$2:$N$81,4,FALSE),IF(_xlpm.x=0,"",_xlpm.x)))</f>
        <v>Plocamium</v>
      </c>
      <c r="K1440" s="46" t="s">
        <v>1318</v>
      </c>
      <c r="L1440" s="46" t="str">
        <f>IF(I1440="","",_xlfn.LET(_xlpm.x,VLOOKUP(I1440,'2026-01-09_taxon-match'!$A$2:$N$81,3,FALSE),IF(_xlpm.x=0,"",_xlpm.x)))</f>
        <v>urn:lsid:marinespecies.org:taxname:144223</v>
      </c>
      <c r="M1440" s="46" t="str">
        <f>IF($I1440="","",_xlfn.LET(_xlpm.x,VLOOKUP($I1440,'2026-01-09_taxon-match'!$A$2:$N$81,5,FALSE),IF(_xlpm.x=0,"",_xlpm.x)))</f>
        <v>J.V.Lamouroux, 1813</v>
      </c>
      <c r="N1440" s="46" t="str">
        <f>IF($I1440="","",_xlfn.LET(_xlpm.x,VLOOKUP($I1440,'2026-01-09_taxon-match'!$A$2:$N$81,6,FALSE),IF(_xlpm.x=0,"",_xlpm.x)))</f>
        <v>Plantae</v>
      </c>
      <c r="O1440" s="46" t="str">
        <f>IF($I1440="","",_xlfn.LET(_xlpm.x,VLOOKUP($I1440,'2026-01-09_taxon-match'!$A$2:$N$81,7,FALSE),IF(_xlpm.x=0,"",_xlpm.x)))</f>
        <v>Rhodophyta</v>
      </c>
      <c r="P1440" s="46" t="str">
        <f>IF($I1440="","",_xlfn.LET(_xlpm.x,VLOOKUP($I1440,'2026-01-09_taxon-match'!$A$2:$N$81,8,FALSE),IF(_xlpm.x=0,"",_xlpm.x)))</f>
        <v>Florideophyceae</v>
      </c>
      <c r="Q1440" s="46" t="str">
        <f>IF($I1440="","",_xlfn.LET(_xlpm.x,VLOOKUP($I1440,'2026-01-09_taxon-match'!$A$2:$N$81,9,FALSE),IF(_xlpm.x=0,"",_xlpm.x)))</f>
        <v>Plocamiales</v>
      </c>
      <c r="R1440" s="46" t="str">
        <f>IF($I1440="","",_xlfn.LET(_xlpm.x,VLOOKUP($I1440,'2026-01-09_taxon-match'!$A$2:$N$81,10,FALSE),IF(_xlpm.x=0,"",_xlpm.x)))</f>
        <v>Plocamiaceae</v>
      </c>
      <c r="S1440" s="46" t="str">
        <f>IF($I1440="","",_xlfn.LET(_xlpm.x,VLOOKUP($I1440,'2026-01-09_taxon-match'!$A$2:$N$81,11,FALSE),IF(_xlpm.x=0,"",_xlpm.x)))</f>
        <v>Plocamium</v>
      </c>
      <c r="T1440" s="46" t="str">
        <f>IF($I1440="","",_xlfn.LET(_xlpm.x,VLOOKUP($I1440,'2026-01-09_taxon-match'!$A$2:$N$81,13,FALSE),IF(_xlpm.x=0,"",_xlpm.x)))</f>
        <v/>
      </c>
      <c r="U1440" s="46">
        <v>1</v>
      </c>
      <c r="V1440" s="2" t="s">
        <v>58</v>
      </c>
      <c r="Y1440" s="46" t="str">
        <f>IF(V1440="","",_xlfn.LET(_xlpm.x,VLOOKUP(V1440,'Drop-down_menus'!$D$2:$E$13,2,FALSE),IF(_xlpm.x=0,"",_xlpm.x)))</f>
        <v>https://orcid.org/0000-0002-9708-1761</v>
      </c>
      <c r="Z1440" s="46" t="str">
        <f>IF(W1440="","",_xlfn.LET(_xlpm.x,VLOOKUP(W1440,'Drop-down_menus'!$D$2:$E$13,2,FALSE),IF(_xlpm.x=0,"",_xlpm.x)))</f>
        <v/>
      </c>
      <c r="AA1440" s="46" t="str">
        <f>IF(X1440="","",_xlfn.LET(_xlpm.x,VLOOKUP(X1440,'Drop-down_menus'!$D$2:$E$13,2,FALSE),IF(_xlpm.x=0,"",_xlpm.x)))</f>
        <v/>
      </c>
      <c r="AB1440" s="46" t="s">
        <v>300</v>
      </c>
      <c r="AC1440" s="46" t="s">
        <v>1255</v>
      </c>
    </row>
    <row r="1441" spans="2:29" ht="15" customHeight="1">
      <c r="B1441" s="46">
        <v>1495</v>
      </c>
      <c r="C1441" s="2" t="s">
        <v>836</v>
      </c>
      <c r="D1441" s="46" t="b">
        <f>COUNTIF(Events!$B$2:$B$171, C1441) &gt; 0</f>
        <v>1</v>
      </c>
      <c r="G1441" s="46" t="s">
        <v>1215</v>
      </c>
      <c r="I1441" s="46" t="s">
        <v>273</v>
      </c>
      <c r="J1441" s="46" t="str">
        <f>IF(I1441="","",_xlfn.LET(_xlpm.x,VLOOKUP(I1441,'2026-01-09_taxon-match'!$A$2:$N$81,4,FALSE),IF(_xlpm.x=0,"",_xlpm.x)))</f>
        <v>Trematocarpus antarcticus</v>
      </c>
      <c r="L1441" s="46" t="str">
        <f>IF(I1441="","",_xlfn.LET(_xlpm.x,VLOOKUP(I1441,'2026-01-09_taxon-match'!$A$2:$N$81,3,FALSE),IF(_xlpm.x=0,"",_xlpm.x)))</f>
        <v>urn:lsid:marinespecies.org:taxname:377122</v>
      </c>
      <c r="M1441" s="46" t="str">
        <f>IF($I1441="","",_xlfn.LET(_xlpm.x,VLOOKUP($I1441,'2026-01-09_taxon-match'!$A$2:$N$81,5,FALSE),IF(_xlpm.x=0,"",_xlpm.x)))</f>
        <v>(Hariot) Fredericq &amp; R.L.Moe, 2009</v>
      </c>
      <c r="N1441" s="46" t="str">
        <f>IF($I1441="","",_xlfn.LET(_xlpm.x,VLOOKUP($I1441,'2026-01-09_taxon-match'!$A$2:$N$81,6,FALSE),IF(_xlpm.x=0,"",_xlpm.x)))</f>
        <v>Plantae</v>
      </c>
      <c r="O1441" s="46" t="str">
        <f>IF($I1441="","",_xlfn.LET(_xlpm.x,VLOOKUP($I1441,'2026-01-09_taxon-match'!$A$2:$N$81,7,FALSE),IF(_xlpm.x=0,"",_xlpm.x)))</f>
        <v>Rhodophyta</v>
      </c>
      <c r="P1441" s="46" t="str">
        <f>IF($I1441="","",_xlfn.LET(_xlpm.x,VLOOKUP($I1441,'2026-01-09_taxon-match'!$A$2:$N$81,8,FALSE),IF(_xlpm.x=0,"",_xlpm.x)))</f>
        <v>Florideophyceae</v>
      </c>
      <c r="Q1441" s="46" t="str">
        <f>IF($I1441="","",_xlfn.LET(_xlpm.x,VLOOKUP($I1441,'2026-01-09_taxon-match'!$A$2:$N$81,9,FALSE),IF(_xlpm.x=0,"",_xlpm.x)))</f>
        <v>Plocamiales</v>
      </c>
      <c r="R1441" s="46" t="str">
        <f>IF($I1441="","",_xlfn.LET(_xlpm.x,VLOOKUP($I1441,'2026-01-09_taxon-match'!$A$2:$N$81,10,FALSE),IF(_xlpm.x=0,"",_xlpm.x)))</f>
        <v>Sarcodiaceae</v>
      </c>
      <c r="S1441" s="46" t="str">
        <f>IF($I1441="","",_xlfn.LET(_xlpm.x,VLOOKUP($I1441,'2026-01-09_taxon-match'!$A$2:$N$81,11,FALSE),IF(_xlpm.x=0,"",_xlpm.x)))</f>
        <v>Trematocarpus</v>
      </c>
      <c r="T1441" s="46" t="str">
        <f>IF($I1441="","",_xlfn.LET(_xlpm.x,VLOOKUP($I1441,'2026-01-09_taxon-match'!$A$2:$N$81,13,FALSE),IF(_xlpm.x=0,"",_xlpm.x)))</f>
        <v>antarcticus</v>
      </c>
      <c r="U1441" s="46">
        <v>1</v>
      </c>
      <c r="V1441" t="s">
        <v>43</v>
      </c>
      <c r="Y1441" s="46" t="str">
        <f>IF(V1441="","",_xlfn.LET(_xlpm.x,VLOOKUP(V1441,'Drop-down_menus'!$D$2:$E$13,2,FALSE),IF(_xlpm.x=0,"",_xlpm.x)))</f>
        <v>https://orcid.org/0000-0002-0981-7442</v>
      </c>
      <c r="Z1441" s="46" t="str">
        <f>IF(W1441="","",_xlfn.LET(_xlpm.x,VLOOKUP(W1441,'Drop-down_menus'!$D$2:$E$13,2,FALSE),IF(_xlpm.x=0,"",_xlpm.x)))</f>
        <v/>
      </c>
      <c r="AA1441" s="46" t="str">
        <f>IF(X1441="","",_xlfn.LET(_xlpm.x,VLOOKUP(X1441,'Drop-down_menus'!$D$2:$E$13,2,FALSE),IF(_xlpm.x=0,"",_xlpm.x)))</f>
        <v/>
      </c>
      <c r="AB1441" s="46" t="s">
        <v>300</v>
      </c>
      <c r="AC1441" s="46" t="s">
        <v>1255</v>
      </c>
    </row>
    <row r="1442" spans="2:29" ht="15" customHeight="1">
      <c r="B1442" s="46">
        <v>1496</v>
      </c>
      <c r="C1442" s="2" t="s">
        <v>836</v>
      </c>
      <c r="D1442" s="46" t="b">
        <f>COUNTIF(Events!$B$2:$B$171, C1442) &gt; 0</f>
        <v>1</v>
      </c>
      <c r="G1442" s="46" t="s">
        <v>1221</v>
      </c>
      <c r="I1442" s="2" t="s">
        <v>308</v>
      </c>
      <c r="J1442" s="46" t="str">
        <f>IF(I1442="","",_xlfn.LET(_xlpm.x,VLOOKUP(I1442,'2026-01-09_taxon-match'!$A$2:$N$81,4,FALSE),IF(_xlpm.x=0,"",_xlpm.x)))</f>
        <v>Margarella</v>
      </c>
      <c r="K1442" s="46" t="s">
        <v>1318</v>
      </c>
      <c r="L1442" s="46" t="str">
        <f>IF(I1442="","",_xlfn.LET(_xlpm.x,VLOOKUP(I1442,'2026-01-09_taxon-match'!$A$2:$N$81,3,FALSE),IF(_xlpm.x=0,"",_xlpm.x)))</f>
        <v>urn:lsid:marinespecies.org:taxname:196989</v>
      </c>
      <c r="M1442" s="46" t="str">
        <f>IF($I1442="","",_xlfn.LET(_xlpm.x,VLOOKUP($I1442,'2026-01-09_taxon-match'!$A$2:$N$81,5,FALSE),IF(_xlpm.x=0,"",_xlpm.x)))</f>
        <v>Thiele, 1893</v>
      </c>
      <c r="N1442" s="46" t="str">
        <f>IF($I1442="","",_xlfn.LET(_xlpm.x,VLOOKUP($I1442,'2026-01-09_taxon-match'!$A$2:$N$81,6,FALSE),IF(_xlpm.x=0,"",_xlpm.x)))</f>
        <v>Animalia</v>
      </c>
      <c r="O1442" s="46" t="str">
        <f>IF($I1442="","",_xlfn.LET(_xlpm.x,VLOOKUP($I1442,'2026-01-09_taxon-match'!$A$2:$N$81,7,FALSE),IF(_xlpm.x=0,"",_xlpm.x)))</f>
        <v>Mollusca</v>
      </c>
      <c r="P1442" s="46" t="str">
        <f>IF($I1442="","",_xlfn.LET(_xlpm.x,VLOOKUP($I1442,'2026-01-09_taxon-match'!$A$2:$N$81,8,FALSE),IF(_xlpm.x=0,"",_xlpm.x)))</f>
        <v>Gastropoda</v>
      </c>
      <c r="Q1442" s="46" t="str">
        <f>IF($I1442="","",_xlfn.LET(_xlpm.x,VLOOKUP($I1442,'2026-01-09_taxon-match'!$A$2:$N$81,9,FALSE),IF(_xlpm.x=0,"",_xlpm.x)))</f>
        <v>Trochida</v>
      </c>
      <c r="R1442" s="46" t="str">
        <f>IF($I1442="","",_xlfn.LET(_xlpm.x,VLOOKUP($I1442,'2026-01-09_taxon-match'!$A$2:$N$81,10,FALSE),IF(_xlpm.x=0,"",_xlpm.x)))</f>
        <v>Calliostomatidae</v>
      </c>
      <c r="S1442" s="46" t="str">
        <f>IF($I1442="","",_xlfn.LET(_xlpm.x,VLOOKUP($I1442,'2026-01-09_taxon-match'!$A$2:$N$81,11,FALSE),IF(_xlpm.x=0,"",_xlpm.x)))</f>
        <v>Margarella</v>
      </c>
      <c r="T1442" s="46" t="str">
        <f>IF($I1442="","",_xlfn.LET(_xlpm.x,VLOOKUP($I1442,'2026-01-09_taxon-match'!$A$2:$N$81,13,FALSE),IF(_xlpm.x=0,"",_xlpm.x)))</f>
        <v/>
      </c>
      <c r="U1442" s="46">
        <v>1</v>
      </c>
      <c r="V1442" s="2" t="s">
        <v>58</v>
      </c>
      <c r="Y1442" s="46" t="str">
        <f>IF(V1442="","",_xlfn.LET(_xlpm.x,VLOOKUP(V1442,'Drop-down_menus'!$D$2:$E$13,2,FALSE),IF(_xlpm.x=0,"",_xlpm.x)))</f>
        <v>https://orcid.org/0000-0002-9708-1761</v>
      </c>
      <c r="Z1442" s="46" t="str">
        <f>IF(W1442="","",_xlfn.LET(_xlpm.x,VLOOKUP(W1442,'Drop-down_menus'!$D$2:$E$13,2,FALSE),IF(_xlpm.x=0,"",_xlpm.x)))</f>
        <v/>
      </c>
      <c r="AA1442" s="46" t="str">
        <f>IF(X1442="","",_xlfn.LET(_xlpm.x,VLOOKUP(X1442,'Drop-down_menus'!$D$2:$E$13,2,FALSE),IF(_xlpm.x=0,"",_xlpm.x)))</f>
        <v/>
      </c>
      <c r="AB1442" s="46" t="s">
        <v>300</v>
      </c>
      <c r="AC1442" s="46" t="s">
        <v>1255</v>
      </c>
    </row>
    <row r="1443" spans="2:29" ht="15" customHeight="1">
      <c r="B1443" s="46">
        <v>1497</v>
      </c>
      <c r="C1443" s="2" t="s">
        <v>836</v>
      </c>
      <c r="D1443" s="46" t="b">
        <f>COUNTIF(Events!$B$2:$B$171, C1443) &gt; 0</f>
        <v>1</v>
      </c>
      <c r="G1443" s="46" t="s">
        <v>1221</v>
      </c>
      <c r="I1443" s="2" t="s">
        <v>308</v>
      </c>
      <c r="J1443" s="46" t="str">
        <f>IF(I1443="","",_xlfn.LET(_xlpm.x,VLOOKUP(I1443,'2026-01-09_taxon-match'!$A$2:$N$81,4,FALSE),IF(_xlpm.x=0,"",_xlpm.x)))</f>
        <v>Margarella</v>
      </c>
      <c r="K1443" s="46" t="s">
        <v>1318</v>
      </c>
      <c r="L1443" s="46" t="str">
        <f>IF(I1443="","",_xlfn.LET(_xlpm.x,VLOOKUP(I1443,'2026-01-09_taxon-match'!$A$2:$N$81,3,FALSE),IF(_xlpm.x=0,"",_xlpm.x)))</f>
        <v>urn:lsid:marinespecies.org:taxname:196989</v>
      </c>
      <c r="M1443" s="46" t="str">
        <f>IF($I1443="","",_xlfn.LET(_xlpm.x,VLOOKUP($I1443,'2026-01-09_taxon-match'!$A$2:$N$81,5,FALSE),IF(_xlpm.x=0,"",_xlpm.x)))</f>
        <v>Thiele, 1893</v>
      </c>
      <c r="N1443" s="46" t="str">
        <f>IF($I1443="","",_xlfn.LET(_xlpm.x,VLOOKUP($I1443,'2026-01-09_taxon-match'!$A$2:$N$81,6,FALSE),IF(_xlpm.x=0,"",_xlpm.x)))</f>
        <v>Animalia</v>
      </c>
      <c r="O1443" s="46" t="str">
        <f>IF($I1443="","",_xlfn.LET(_xlpm.x,VLOOKUP($I1443,'2026-01-09_taxon-match'!$A$2:$N$81,7,FALSE),IF(_xlpm.x=0,"",_xlpm.x)))</f>
        <v>Mollusca</v>
      </c>
      <c r="P1443" s="46" t="str">
        <f>IF($I1443="","",_xlfn.LET(_xlpm.x,VLOOKUP($I1443,'2026-01-09_taxon-match'!$A$2:$N$81,8,FALSE),IF(_xlpm.x=0,"",_xlpm.x)))</f>
        <v>Gastropoda</v>
      </c>
      <c r="Q1443" s="46" t="str">
        <f>IF($I1443="","",_xlfn.LET(_xlpm.x,VLOOKUP($I1443,'2026-01-09_taxon-match'!$A$2:$N$81,9,FALSE),IF(_xlpm.x=0,"",_xlpm.x)))</f>
        <v>Trochida</v>
      </c>
      <c r="R1443" s="46" t="str">
        <f>IF($I1443="","",_xlfn.LET(_xlpm.x,VLOOKUP($I1443,'2026-01-09_taxon-match'!$A$2:$N$81,10,FALSE),IF(_xlpm.x=0,"",_xlpm.x)))</f>
        <v>Calliostomatidae</v>
      </c>
      <c r="S1443" s="46" t="str">
        <f>IF($I1443="","",_xlfn.LET(_xlpm.x,VLOOKUP($I1443,'2026-01-09_taxon-match'!$A$2:$N$81,11,FALSE),IF(_xlpm.x=0,"",_xlpm.x)))</f>
        <v>Margarella</v>
      </c>
      <c r="T1443" s="46" t="str">
        <f>IF($I1443="","",_xlfn.LET(_xlpm.x,VLOOKUP($I1443,'2026-01-09_taxon-match'!$A$2:$N$81,13,FALSE),IF(_xlpm.x=0,"",_xlpm.x)))</f>
        <v/>
      </c>
      <c r="U1443" s="46">
        <v>1</v>
      </c>
      <c r="V1443" s="2" t="s">
        <v>58</v>
      </c>
      <c r="Y1443" s="46" t="str">
        <f>IF(V1443="","",_xlfn.LET(_xlpm.x,VLOOKUP(V1443,'Drop-down_menus'!$D$2:$E$13,2,FALSE),IF(_xlpm.x=0,"",_xlpm.x)))</f>
        <v>https://orcid.org/0000-0002-9708-1761</v>
      </c>
      <c r="Z1443" s="46" t="str">
        <f>IF(W1443="","",_xlfn.LET(_xlpm.x,VLOOKUP(W1443,'Drop-down_menus'!$D$2:$E$13,2,FALSE),IF(_xlpm.x=0,"",_xlpm.x)))</f>
        <v/>
      </c>
      <c r="AA1443" s="46" t="str">
        <f>IF(X1443="","",_xlfn.LET(_xlpm.x,VLOOKUP(X1443,'Drop-down_menus'!$D$2:$E$13,2,FALSE),IF(_xlpm.x=0,"",_xlpm.x)))</f>
        <v/>
      </c>
      <c r="AB1443" s="46" t="s">
        <v>300</v>
      </c>
      <c r="AC1443" s="46" t="s">
        <v>1255</v>
      </c>
    </row>
    <row r="1444" spans="2:29" ht="15" customHeight="1">
      <c r="B1444" s="46">
        <v>1498</v>
      </c>
      <c r="C1444" s="2" t="s">
        <v>836</v>
      </c>
      <c r="D1444" s="46" t="b">
        <f>COUNTIF(Events!$B$2:$B$171, C1444) &gt; 0</f>
        <v>1</v>
      </c>
      <c r="G1444" s="46" t="s">
        <v>1221</v>
      </c>
      <c r="I1444" s="2" t="s">
        <v>308</v>
      </c>
      <c r="J1444" s="46" t="str">
        <f>IF(I1444="","",_xlfn.LET(_xlpm.x,VLOOKUP(I1444,'2026-01-09_taxon-match'!$A$2:$N$81,4,FALSE),IF(_xlpm.x=0,"",_xlpm.x)))</f>
        <v>Margarella</v>
      </c>
      <c r="K1444" s="46" t="s">
        <v>1318</v>
      </c>
      <c r="L1444" s="46" t="str">
        <f>IF(I1444="","",_xlfn.LET(_xlpm.x,VLOOKUP(I1444,'2026-01-09_taxon-match'!$A$2:$N$81,3,FALSE),IF(_xlpm.x=0,"",_xlpm.x)))</f>
        <v>urn:lsid:marinespecies.org:taxname:196989</v>
      </c>
      <c r="M1444" s="46" t="str">
        <f>IF($I1444="","",_xlfn.LET(_xlpm.x,VLOOKUP($I1444,'2026-01-09_taxon-match'!$A$2:$N$81,5,FALSE),IF(_xlpm.x=0,"",_xlpm.x)))</f>
        <v>Thiele, 1893</v>
      </c>
      <c r="N1444" s="46" t="str">
        <f>IF($I1444="","",_xlfn.LET(_xlpm.x,VLOOKUP($I1444,'2026-01-09_taxon-match'!$A$2:$N$81,6,FALSE),IF(_xlpm.x=0,"",_xlpm.x)))</f>
        <v>Animalia</v>
      </c>
      <c r="O1444" s="46" t="str">
        <f>IF($I1444="","",_xlfn.LET(_xlpm.x,VLOOKUP($I1444,'2026-01-09_taxon-match'!$A$2:$N$81,7,FALSE),IF(_xlpm.x=0,"",_xlpm.x)))</f>
        <v>Mollusca</v>
      </c>
      <c r="P1444" s="46" t="str">
        <f>IF($I1444="","",_xlfn.LET(_xlpm.x,VLOOKUP($I1444,'2026-01-09_taxon-match'!$A$2:$N$81,8,FALSE),IF(_xlpm.x=0,"",_xlpm.x)))</f>
        <v>Gastropoda</v>
      </c>
      <c r="Q1444" s="46" t="str">
        <f>IF($I1444="","",_xlfn.LET(_xlpm.x,VLOOKUP($I1444,'2026-01-09_taxon-match'!$A$2:$N$81,9,FALSE),IF(_xlpm.x=0,"",_xlpm.x)))</f>
        <v>Trochida</v>
      </c>
      <c r="R1444" s="46" t="str">
        <f>IF($I1444="","",_xlfn.LET(_xlpm.x,VLOOKUP($I1444,'2026-01-09_taxon-match'!$A$2:$N$81,10,FALSE),IF(_xlpm.x=0,"",_xlpm.x)))</f>
        <v>Calliostomatidae</v>
      </c>
      <c r="S1444" s="46" t="str">
        <f>IF($I1444="","",_xlfn.LET(_xlpm.x,VLOOKUP($I1444,'2026-01-09_taxon-match'!$A$2:$N$81,11,FALSE),IF(_xlpm.x=0,"",_xlpm.x)))</f>
        <v>Margarella</v>
      </c>
      <c r="T1444" s="46" t="str">
        <f>IF($I1444="","",_xlfn.LET(_xlpm.x,VLOOKUP($I1444,'2026-01-09_taxon-match'!$A$2:$N$81,13,FALSE),IF(_xlpm.x=0,"",_xlpm.x)))</f>
        <v/>
      </c>
      <c r="U1444" s="46">
        <v>1</v>
      </c>
      <c r="V1444" s="2" t="s">
        <v>58</v>
      </c>
      <c r="Y1444" s="46" t="str">
        <f>IF(V1444="","",_xlfn.LET(_xlpm.x,VLOOKUP(V1444,'Drop-down_menus'!$D$2:$E$13,2,FALSE),IF(_xlpm.x=0,"",_xlpm.x)))</f>
        <v>https://orcid.org/0000-0002-9708-1761</v>
      </c>
      <c r="Z1444" s="46" t="str">
        <f>IF(W1444="","",_xlfn.LET(_xlpm.x,VLOOKUP(W1444,'Drop-down_menus'!$D$2:$E$13,2,FALSE),IF(_xlpm.x=0,"",_xlpm.x)))</f>
        <v/>
      </c>
      <c r="AA1444" s="46" t="str">
        <f>IF(X1444="","",_xlfn.LET(_xlpm.x,VLOOKUP(X1444,'Drop-down_menus'!$D$2:$E$13,2,FALSE),IF(_xlpm.x=0,"",_xlpm.x)))</f>
        <v/>
      </c>
      <c r="AB1444" s="46" t="s">
        <v>300</v>
      </c>
      <c r="AC1444" s="46" t="s">
        <v>1255</v>
      </c>
    </row>
    <row r="1445" spans="2:29" ht="15" customHeight="1">
      <c r="B1445" s="46">
        <v>1499</v>
      </c>
      <c r="C1445" s="2" t="s">
        <v>836</v>
      </c>
      <c r="D1445" s="46" t="b">
        <f>COUNTIF(Events!$B$2:$B$171, C1445) &gt; 0</f>
        <v>1</v>
      </c>
      <c r="G1445" s="46" t="s">
        <v>1221</v>
      </c>
      <c r="I1445" s="2" t="s">
        <v>308</v>
      </c>
      <c r="J1445" s="46" t="str">
        <f>IF(I1445="","",_xlfn.LET(_xlpm.x,VLOOKUP(I1445,'2026-01-09_taxon-match'!$A$2:$N$81,4,FALSE),IF(_xlpm.x=0,"",_xlpm.x)))</f>
        <v>Margarella</v>
      </c>
      <c r="K1445" s="46" t="s">
        <v>1318</v>
      </c>
      <c r="L1445" s="46" t="str">
        <f>IF(I1445="","",_xlfn.LET(_xlpm.x,VLOOKUP(I1445,'2026-01-09_taxon-match'!$A$2:$N$81,3,FALSE),IF(_xlpm.x=0,"",_xlpm.x)))</f>
        <v>urn:lsid:marinespecies.org:taxname:196989</v>
      </c>
      <c r="M1445" s="46" t="str">
        <f>IF($I1445="","",_xlfn.LET(_xlpm.x,VLOOKUP($I1445,'2026-01-09_taxon-match'!$A$2:$N$81,5,FALSE),IF(_xlpm.x=0,"",_xlpm.x)))</f>
        <v>Thiele, 1893</v>
      </c>
      <c r="N1445" s="46" t="str">
        <f>IF($I1445="","",_xlfn.LET(_xlpm.x,VLOOKUP($I1445,'2026-01-09_taxon-match'!$A$2:$N$81,6,FALSE),IF(_xlpm.x=0,"",_xlpm.x)))</f>
        <v>Animalia</v>
      </c>
      <c r="O1445" s="46" t="str">
        <f>IF($I1445="","",_xlfn.LET(_xlpm.x,VLOOKUP($I1445,'2026-01-09_taxon-match'!$A$2:$N$81,7,FALSE),IF(_xlpm.x=0,"",_xlpm.x)))</f>
        <v>Mollusca</v>
      </c>
      <c r="P1445" s="46" t="str">
        <f>IF($I1445="","",_xlfn.LET(_xlpm.x,VLOOKUP($I1445,'2026-01-09_taxon-match'!$A$2:$N$81,8,FALSE),IF(_xlpm.x=0,"",_xlpm.x)))</f>
        <v>Gastropoda</v>
      </c>
      <c r="Q1445" s="46" t="str">
        <f>IF($I1445="","",_xlfn.LET(_xlpm.x,VLOOKUP($I1445,'2026-01-09_taxon-match'!$A$2:$N$81,9,FALSE),IF(_xlpm.x=0,"",_xlpm.x)))</f>
        <v>Trochida</v>
      </c>
      <c r="R1445" s="46" t="str">
        <f>IF($I1445="","",_xlfn.LET(_xlpm.x,VLOOKUP($I1445,'2026-01-09_taxon-match'!$A$2:$N$81,10,FALSE),IF(_xlpm.x=0,"",_xlpm.x)))</f>
        <v>Calliostomatidae</v>
      </c>
      <c r="S1445" s="46" t="str">
        <f>IF($I1445="","",_xlfn.LET(_xlpm.x,VLOOKUP($I1445,'2026-01-09_taxon-match'!$A$2:$N$81,11,FALSE),IF(_xlpm.x=0,"",_xlpm.x)))</f>
        <v>Margarella</v>
      </c>
      <c r="T1445" s="46" t="str">
        <f>IF($I1445="","",_xlfn.LET(_xlpm.x,VLOOKUP($I1445,'2026-01-09_taxon-match'!$A$2:$N$81,13,FALSE),IF(_xlpm.x=0,"",_xlpm.x)))</f>
        <v/>
      </c>
      <c r="U1445" s="46">
        <v>1</v>
      </c>
      <c r="V1445" s="2" t="s">
        <v>58</v>
      </c>
      <c r="Y1445" s="46" t="str">
        <f>IF(V1445="","",_xlfn.LET(_xlpm.x,VLOOKUP(V1445,'Drop-down_menus'!$D$2:$E$13,2,FALSE),IF(_xlpm.x=0,"",_xlpm.x)))</f>
        <v>https://orcid.org/0000-0002-9708-1761</v>
      </c>
      <c r="Z1445" s="46" t="str">
        <f>IF(W1445="","",_xlfn.LET(_xlpm.x,VLOOKUP(W1445,'Drop-down_menus'!$D$2:$E$13,2,FALSE),IF(_xlpm.x=0,"",_xlpm.x)))</f>
        <v/>
      </c>
      <c r="AA1445" s="46" t="str">
        <f>IF(X1445="","",_xlfn.LET(_xlpm.x,VLOOKUP(X1445,'Drop-down_menus'!$D$2:$E$13,2,FALSE),IF(_xlpm.x=0,"",_xlpm.x)))</f>
        <v/>
      </c>
      <c r="AB1445" s="46" t="s">
        <v>300</v>
      </c>
      <c r="AC1445" s="46" t="s">
        <v>1255</v>
      </c>
    </row>
    <row r="1446" spans="2:29" ht="15" customHeight="1">
      <c r="B1446" s="46">
        <v>1500</v>
      </c>
      <c r="C1446" s="2" t="s">
        <v>836</v>
      </c>
      <c r="D1446" s="46" t="b">
        <f>COUNTIF(Events!$B$2:$B$171, C1446) &gt; 0</f>
        <v>1</v>
      </c>
      <c r="G1446" s="46" t="s">
        <v>1221</v>
      </c>
      <c r="I1446" s="2" t="s">
        <v>308</v>
      </c>
      <c r="J1446" s="46" t="str">
        <f>IF(I1446="","",_xlfn.LET(_xlpm.x,VLOOKUP(I1446,'2026-01-09_taxon-match'!$A$2:$N$81,4,FALSE),IF(_xlpm.x=0,"",_xlpm.x)))</f>
        <v>Margarella</v>
      </c>
      <c r="K1446" s="46" t="s">
        <v>1318</v>
      </c>
      <c r="L1446" s="46" t="str">
        <f>IF(I1446="","",_xlfn.LET(_xlpm.x,VLOOKUP(I1446,'2026-01-09_taxon-match'!$A$2:$N$81,3,FALSE),IF(_xlpm.x=0,"",_xlpm.x)))</f>
        <v>urn:lsid:marinespecies.org:taxname:196989</v>
      </c>
      <c r="M1446" s="46" t="str">
        <f>IF($I1446="","",_xlfn.LET(_xlpm.x,VLOOKUP($I1446,'2026-01-09_taxon-match'!$A$2:$N$81,5,FALSE),IF(_xlpm.x=0,"",_xlpm.x)))</f>
        <v>Thiele, 1893</v>
      </c>
      <c r="N1446" s="46" t="str">
        <f>IF($I1446="","",_xlfn.LET(_xlpm.x,VLOOKUP($I1446,'2026-01-09_taxon-match'!$A$2:$N$81,6,FALSE),IF(_xlpm.x=0,"",_xlpm.x)))</f>
        <v>Animalia</v>
      </c>
      <c r="O1446" s="46" t="str">
        <f>IF($I1446="","",_xlfn.LET(_xlpm.x,VLOOKUP($I1446,'2026-01-09_taxon-match'!$A$2:$N$81,7,FALSE),IF(_xlpm.x=0,"",_xlpm.x)))</f>
        <v>Mollusca</v>
      </c>
      <c r="P1446" s="46" t="str">
        <f>IF($I1446="","",_xlfn.LET(_xlpm.x,VLOOKUP($I1446,'2026-01-09_taxon-match'!$A$2:$N$81,8,FALSE),IF(_xlpm.x=0,"",_xlpm.x)))</f>
        <v>Gastropoda</v>
      </c>
      <c r="Q1446" s="46" t="str">
        <f>IF($I1446="","",_xlfn.LET(_xlpm.x,VLOOKUP($I1446,'2026-01-09_taxon-match'!$A$2:$N$81,9,FALSE),IF(_xlpm.x=0,"",_xlpm.x)))</f>
        <v>Trochida</v>
      </c>
      <c r="R1446" s="46" t="str">
        <f>IF($I1446="","",_xlfn.LET(_xlpm.x,VLOOKUP($I1446,'2026-01-09_taxon-match'!$A$2:$N$81,10,FALSE),IF(_xlpm.x=0,"",_xlpm.x)))</f>
        <v>Calliostomatidae</v>
      </c>
      <c r="S1446" s="46" t="str">
        <f>IF($I1446="","",_xlfn.LET(_xlpm.x,VLOOKUP($I1446,'2026-01-09_taxon-match'!$A$2:$N$81,11,FALSE),IF(_xlpm.x=0,"",_xlpm.x)))</f>
        <v>Margarella</v>
      </c>
      <c r="T1446" s="46" t="str">
        <f>IF($I1446="","",_xlfn.LET(_xlpm.x,VLOOKUP($I1446,'2026-01-09_taxon-match'!$A$2:$N$81,13,FALSE),IF(_xlpm.x=0,"",_xlpm.x)))</f>
        <v/>
      </c>
      <c r="U1446" s="46">
        <v>1</v>
      </c>
      <c r="V1446" s="2" t="s">
        <v>58</v>
      </c>
      <c r="Y1446" s="46" t="str">
        <f>IF(V1446="","",_xlfn.LET(_xlpm.x,VLOOKUP(V1446,'Drop-down_menus'!$D$2:$E$13,2,FALSE),IF(_xlpm.x=0,"",_xlpm.x)))</f>
        <v>https://orcid.org/0000-0002-9708-1761</v>
      </c>
      <c r="Z1446" s="46" t="str">
        <f>IF(W1446="","",_xlfn.LET(_xlpm.x,VLOOKUP(W1446,'Drop-down_menus'!$D$2:$E$13,2,FALSE),IF(_xlpm.x=0,"",_xlpm.x)))</f>
        <v/>
      </c>
      <c r="AA1446" s="46" t="str">
        <f>IF(X1446="","",_xlfn.LET(_xlpm.x,VLOOKUP(X1446,'Drop-down_menus'!$D$2:$E$13,2,FALSE),IF(_xlpm.x=0,"",_xlpm.x)))</f>
        <v/>
      </c>
      <c r="AB1446" s="46" t="s">
        <v>300</v>
      </c>
      <c r="AC1446" s="46" t="s">
        <v>1255</v>
      </c>
    </row>
    <row r="1447" spans="2:29" ht="15" customHeight="1">
      <c r="B1447" s="46">
        <v>1501</v>
      </c>
      <c r="C1447" s="2" t="s">
        <v>836</v>
      </c>
      <c r="D1447" s="46" t="b">
        <f>COUNTIF(Events!$B$2:$B$171, C1447) &gt; 0</f>
        <v>1</v>
      </c>
      <c r="G1447" s="46" t="s">
        <v>1221</v>
      </c>
      <c r="I1447" s="2" t="s">
        <v>308</v>
      </c>
      <c r="J1447" s="46" t="str">
        <f>IF(I1447="","",_xlfn.LET(_xlpm.x,VLOOKUP(I1447,'2026-01-09_taxon-match'!$A$2:$N$81,4,FALSE),IF(_xlpm.x=0,"",_xlpm.x)))</f>
        <v>Margarella</v>
      </c>
      <c r="K1447" s="46" t="s">
        <v>1318</v>
      </c>
      <c r="L1447" s="46" t="str">
        <f>IF(I1447="","",_xlfn.LET(_xlpm.x,VLOOKUP(I1447,'2026-01-09_taxon-match'!$A$2:$N$81,3,FALSE),IF(_xlpm.x=0,"",_xlpm.x)))</f>
        <v>urn:lsid:marinespecies.org:taxname:196989</v>
      </c>
      <c r="M1447" s="46" t="str">
        <f>IF($I1447="","",_xlfn.LET(_xlpm.x,VLOOKUP($I1447,'2026-01-09_taxon-match'!$A$2:$N$81,5,FALSE),IF(_xlpm.x=0,"",_xlpm.x)))</f>
        <v>Thiele, 1893</v>
      </c>
      <c r="N1447" s="46" t="str">
        <f>IF($I1447="","",_xlfn.LET(_xlpm.x,VLOOKUP($I1447,'2026-01-09_taxon-match'!$A$2:$N$81,6,FALSE),IF(_xlpm.x=0,"",_xlpm.x)))</f>
        <v>Animalia</v>
      </c>
      <c r="O1447" s="46" t="str">
        <f>IF($I1447="","",_xlfn.LET(_xlpm.x,VLOOKUP($I1447,'2026-01-09_taxon-match'!$A$2:$N$81,7,FALSE),IF(_xlpm.x=0,"",_xlpm.x)))</f>
        <v>Mollusca</v>
      </c>
      <c r="P1447" s="46" t="str">
        <f>IF($I1447="","",_xlfn.LET(_xlpm.x,VLOOKUP($I1447,'2026-01-09_taxon-match'!$A$2:$N$81,8,FALSE),IF(_xlpm.x=0,"",_xlpm.x)))</f>
        <v>Gastropoda</v>
      </c>
      <c r="Q1447" s="46" t="str">
        <f>IF($I1447="","",_xlfn.LET(_xlpm.x,VLOOKUP($I1447,'2026-01-09_taxon-match'!$A$2:$N$81,9,FALSE),IF(_xlpm.x=0,"",_xlpm.x)))</f>
        <v>Trochida</v>
      </c>
      <c r="R1447" s="46" t="str">
        <f>IF($I1447="","",_xlfn.LET(_xlpm.x,VLOOKUP($I1447,'2026-01-09_taxon-match'!$A$2:$N$81,10,FALSE),IF(_xlpm.x=0,"",_xlpm.x)))</f>
        <v>Calliostomatidae</v>
      </c>
      <c r="S1447" s="46" t="str">
        <f>IF($I1447="","",_xlfn.LET(_xlpm.x,VLOOKUP($I1447,'2026-01-09_taxon-match'!$A$2:$N$81,11,FALSE),IF(_xlpm.x=0,"",_xlpm.x)))</f>
        <v>Margarella</v>
      </c>
      <c r="T1447" s="46" t="str">
        <f>IF($I1447="","",_xlfn.LET(_xlpm.x,VLOOKUP($I1447,'2026-01-09_taxon-match'!$A$2:$N$81,13,FALSE),IF(_xlpm.x=0,"",_xlpm.x)))</f>
        <v/>
      </c>
      <c r="U1447" s="46">
        <v>1</v>
      </c>
      <c r="V1447" s="2" t="s">
        <v>58</v>
      </c>
      <c r="Y1447" s="46" t="str">
        <f>IF(V1447="","",_xlfn.LET(_xlpm.x,VLOOKUP(V1447,'Drop-down_menus'!$D$2:$E$13,2,FALSE),IF(_xlpm.x=0,"",_xlpm.x)))</f>
        <v>https://orcid.org/0000-0002-9708-1761</v>
      </c>
      <c r="Z1447" s="46" t="str">
        <f>IF(W1447="","",_xlfn.LET(_xlpm.x,VLOOKUP(W1447,'Drop-down_menus'!$D$2:$E$13,2,FALSE),IF(_xlpm.x=0,"",_xlpm.x)))</f>
        <v/>
      </c>
      <c r="AA1447" s="46" t="str">
        <f>IF(X1447="","",_xlfn.LET(_xlpm.x,VLOOKUP(X1447,'Drop-down_menus'!$D$2:$E$13,2,FALSE),IF(_xlpm.x=0,"",_xlpm.x)))</f>
        <v/>
      </c>
      <c r="AB1447" s="46" t="s">
        <v>300</v>
      </c>
      <c r="AC1447" s="46" t="s">
        <v>1255</v>
      </c>
    </row>
    <row r="1448" spans="2:29" ht="15" customHeight="1">
      <c r="B1448" s="46">
        <v>1502</v>
      </c>
      <c r="C1448" s="2" t="s">
        <v>836</v>
      </c>
      <c r="D1448" s="46" t="b">
        <f>COUNTIF(Events!$B$2:$B$171, C1448) &gt; 0</f>
        <v>1</v>
      </c>
      <c r="G1448" s="46" t="s">
        <v>1229</v>
      </c>
      <c r="I1448" s="46" t="s">
        <v>181</v>
      </c>
      <c r="J1448" s="46" t="str">
        <f>IF(I1448="","",_xlfn.LET(_xlpm.x,VLOOKUP(I1448,'2026-01-09_taxon-match'!$A$2:$N$81,4,FALSE),IF(_xlpm.x=0,"",_xlpm.x)))</f>
        <v>Polychaeta</v>
      </c>
      <c r="K1448" s="46" t="s">
        <v>1318</v>
      </c>
      <c r="L1448" s="46" t="str">
        <f>IF(I1448="","",_xlfn.LET(_xlpm.x,VLOOKUP(I1448,'2026-01-09_taxon-match'!$A$2:$N$81,3,FALSE),IF(_xlpm.x=0,"",_xlpm.x)))</f>
        <v>urn:lsid:marinespecies.org:taxname:883</v>
      </c>
      <c r="M1448" s="46" t="str">
        <f>IF($I1448="","",_xlfn.LET(_xlpm.x,VLOOKUP($I1448,'2026-01-09_taxon-match'!$A$2:$N$81,5,FALSE),IF(_xlpm.x=0,"",_xlpm.x)))</f>
        <v>Grube, 1850</v>
      </c>
      <c r="N1448" s="46" t="str">
        <f>IF($I1448="","",_xlfn.LET(_xlpm.x,VLOOKUP($I1448,'2026-01-09_taxon-match'!$A$2:$N$81,6,FALSE),IF(_xlpm.x=0,"",_xlpm.x)))</f>
        <v>Animalia</v>
      </c>
      <c r="O1448" s="46" t="str">
        <f>IF($I1448="","",_xlfn.LET(_xlpm.x,VLOOKUP($I1448,'2026-01-09_taxon-match'!$A$2:$N$81,7,FALSE),IF(_xlpm.x=0,"",_xlpm.x)))</f>
        <v>Annelida</v>
      </c>
      <c r="P1448" s="46" t="str">
        <f>IF($I1448="","",_xlfn.LET(_xlpm.x,VLOOKUP($I1448,'2026-01-09_taxon-match'!$A$2:$N$81,8,FALSE),IF(_xlpm.x=0,"",_xlpm.x)))</f>
        <v>Polychaeta</v>
      </c>
      <c r="Q1448" s="46" t="str">
        <f>IF($I1448="","",_xlfn.LET(_xlpm.x,VLOOKUP($I1448,'2026-01-09_taxon-match'!$A$2:$N$81,9,FALSE),IF(_xlpm.x=0,"",_xlpm.x)))</f>
        <v/>
      </c>
      <c r="R1448" s="46" t="str">
        <f>IF($I1448="","",_xlfn.LET(_xlpm.x,VLOOKUP($I1448,'2026-01-09_taxon-match'!$A$2:$N$81,10,FALSE),IF(_xlpm.x=0,"",_xlpm.x)))</f>
        <v/>
      </c>
      <c r="S1448" s="46" t="str">
        <f>IF($I1448="","",_xlfn.LET(_xlpm.x,VLOOKUP($I1448,'2026-01-09_taxon-match'!$A$2:$N$81,11,FALSE),IF(_xlpm.x=0,"",_xlpm.x)))</f>
        <v/>
      </c>
      <c r="T1448" s="46" t="str">
        <f>IF($I1448="","",_xlfn.LET(_xlpm.x,VLOOKUP($I1448,'2026-01-09_taxon-match'!$A$2:$N$81,13,FALSE),IF(_xlpm.x=0,"",_xlpm.x)))</f>
        <v/>
      </c>
      <c r="U1448" s="46">
        <v>1</v>
      </c>
      <c r="V1448" s="2" t="s">
        <v>58</v>
      </c>
      <c r="Y1448" s="46" t="str">
        <f>IF(V1448="","",_xlfn.LET(_xlpm.x,VLOOKUP(V1448,'Drop-down_menus'!$D$2:$E$13,2,FALSE),IF(_xlpm.x=0,"",_xlpm.x)))</f>
        <v>https://orcid.org/0000-0002-9708-1761</v>
      </c>
      <c r="Z1448" s="46" t="str">
        <f>IF(W1448="","",_xlfn.LET(_xlpm.x,VLOOKUP(W1448,'Drop-down_menus'!$D$2:$E$13,2,FALSE),IF(_xlpm.x=0,"",_xlpm.x)))</f>
        <v/>
      </c>
      <c r="AA1448" s="46" t="str">
        <f>IF(X1448="","",_xlfn.LET(_xlpm.x,VLOOKUP(X1448,'Drop-down_menus'!$D$2:$E$13,2,FALSE),IF(_xlpm.x=0,"",_xlpm.x)))</f>
        <v/>
      </c>
      <c r="AB1448" s="46" t="s">
        <v>300</v>
      </c>
      <c r="AC1448" s="46" t="s">
        <v>1255</v>
      </c>
    </row>
    <row r="1449" spans="2:29" ht="15" customHeight="1">
      <c r="B1449" s="46">
        <v>1503</v>
      </c>
      <c r="C1449" s="2" t="s">
        <v>836</v>
      </c>
      <c r="D1449" s="46" t="b">
        <f>COUNTIF(Events!$B$2:$B$171, C1449) &gt; 0</f>
        <v>1</v>
      </c>
      <c r="G1449" s="46" t="s">
        <v>1229</v>
      </c>
      <c r="I1449" s="46" t="s">
        <v>181</v>
      </c>
      <c r="J1449" s="46" t="str">
        <f>IF(I1449="","",_xlfn.LET(_xlpm.x,VLOOKUP(I1449,'2026-01-09_taxon-match'!$A$2:$N$81,4,FALSE),IF(_xlpm.x=0,"",_xlpm.x)))</f>
        <v>Polychaeta</v>
      </c>
      <c r="K1449" s="46" t="s">
        <v>1318</v>
      </c>
      <c r="L1449" s="46" t="str">
        <f>IF(I1449="","",_xlfn.LET(_xlpm.x,VLOOKUP(I1449,'2026-01-09_taxon-match'!$A$2:$N$81,3,FALSE),IF(_xlpm.x=0,"",_xlpm.x)))</f>
        <v>urn:lsid:marinespecies.org:taxname:883</v>
      </c>
      <c r="M1449" s="46" t="str">
        <f>IF($I1449="","",_xlfn.LET(_xlpm.x,VLOOKUP($I1449,'2026-01-09_taxon-match'!$A$2:$N$81,5,FALSE),IF(_xlpm.x=0,"",_xlpm.x)))</f>
        <v>Grube, 1850</v>
      </c>
      <c r="N1449" s="46" t="str">
        <f>IF($I1449="","",_xlfn.LET(_xlpm.x,VLOOKUP($I1449,'2026-01-09_taxon-match'!$A$2:$N$81,6,FALSE),IF(_xlpm.x=0,"",_xlpm.x)))</f>
        <v>Animalia</v>
      </c>
      <c r="O1449" s="46" t="str">
        <f>IF($I1449="","",_xlfn.LET(_xlpm.x,VLOOKUP($I1449,'2026-01-09_taxon-match'!$A$2:$N$81,7,FALSE),IF(_xlpm.x=0,"",_xlpm.x)))</f>
        <v>Annelida</v>
      </c>
      <c r="P1449" s="46" t="str">
        <f>IF($I1449="","",_xlfn.LET(_xlpm.x,VLOOKUP($I1449,'2026-01-09_taxon-match'!$A$2:$N$81,8,FALSE),IF(_xlpm.x=0,"",_xlpm.x)))</f>
        <v>Polychaeta</v>
      </c>
      <c r="Q1449" s="46" t="str">
        <f>IF($I1449="","",_xlfn.LET(_xlpm.x,VLOOKUP($I1449,'2026-01-09_taxon-match'!$A$2:$N$81,9,FALSE),IF(_xlpm.x=0,"",_xlpm.x)))</f>
        <v/>
      </c>
      <c r="R1449" s="46" t="str">
        <f>IF($I1449="","",_xlfn.LET(_xlpm.x,VLOOKUP($I1449,'2026-01-09_taxon-match'!$A$2:$N$81,10,FALSE),IF(_xlpm.x=0,"",_xlpm.x)))</f>
        <v/>
      </c>
      <c r="S1449" s="46" t="str">
        <f>IF($I1449="","",_xlfn.LET(_xlpm.x,VLOOKUP($I1449,'2026-01-09_taxon-match'!$A$2:$N$81,11,FALSE),IF(_xlpm.x=0,"",_xlpm.x)))</f>
        <v/>
      </c>
      <c r="T1449" s="46" t="str">
        <f>IF($I1449="","",_xlfn.LET(_xlpm.x,VLOOKUP($I1449,'2026-01-09_taxon-match'!$A$2:$N$81,13,FALSE),IF(_xlpm.x=0,"",_xlpm.x)))</f>
        <v/>
      </c>
      <c r="U1449" s="46">
        <v>1</v>
      </c>
      <c r="V1449" s="2" t="s">
        <v>58</v>
      </c>
      <c r="Y1449" s="46" t="str">
        <f>IF(V1449="","",_xlfn.LET(_xlpm.x,VLOOKUP(V1449,'Drop-down_menus'!$D$2:$E$13,2,FALSE),IF(_xlpm.x=0,"",_xlpm.x)))</f>
        <v>https://orcid.org/0000-0002-9708-1761</v>
      </c>
      <c r="Z1449" s="46" t="str">
        <f>IF(W1449="","",_xlfn.LET(_xlpm.x,VLOOKUP(W1449,'Drop-down_menus'!$D$2:$E$13,2,FALSE),IF(_xlpm.x=0,"",_xlpm.x)))</f>
        <v/>
      </c>
      <c r="AA1449" s="46" t="str">
        <f>IF(X1449="","",_xlfn.LET(_xlpm.x,VLOOKUP(X1449,'Drop-down_menus'!$D$2:$E$13,2,FALSE),IF(_xlpm.x=0,"",_xlpm.x)))</f>
        <v/>
      </c>
      <c r="AB1449" s="46" t="s">
        <v>300</v>
      </c>
      <c r="AC1449" s="46" t="s">
        <v>1255</v>
      </c>
    </row>
    <row r="1450" spans="2:29" ht="15" customHeight="1">
      <c r="B1450" s="46">
        <v>1504</v>
      </c>
      <c r="C1450" s="2" t="s">
        <v>836</v>
      </c>
      <c r="D1450" s="46" t="b">
        <f>COUNTIF(Events!$B$2:$B$171, C1450) &gt; 0</f>
        <v>1</v>
      </c>
      <c r="G1450" s="46" t="s">
        <v>1229</v>
      </c>
      <c r="I1450" s="46" t="s">
        <v>181</v>
      </c>
      <c r="J1450" s="46" t="str">
        <f>IF(I1450="","",_xlfn.LET(_xlpm.x,VLOOKUP(I1450,'2026-01-09_taxon-match'!$A$2:$N$81,4,FALSE),IF(_xlpm.x=0,"",_xlpm.x)))</f>
        <v>Polychaeta</v>
      </c>
      <c r="K1450" s="46" t="s">
        <v>1318</v>
      </c>
      <c r="L1450" s="46" t="str">
        <f>IF(I1450="","",_xlfn.LET(_xlpm.x,VLOOKUP(I1450,'2026-01-09_taxon-match'!$A$2:$N$81,3,FALSE),IF(_xlpm.x=0,"",_xlpm.x)))</f>
        <v>urn:lsid:marinespecies.org:taxname:883</v>
      </c>
      <c r="M1450" s="46" t="str">
        <f>IF($I1450="","",_xlfn.LET(_xlpm.x,VLOOKUP($I1450,'2026-01-09_taxon-match'!$A$2:$N$81,5,FALSE),IF(_xlpm.x=0,"",_xlpm.x)))</f>
        <v>Grube, 1850</v>
      </c>
      <c r="N1450" s="46" t="str">
        <f>IF($I1450="","",_xlfn.LET(_xlpm.x,VLOOKUP($I1450,'2026-01-09_taxon-match'!$A$2:$N$81,6,FALSE),IF(_xlpm.x=0,"",_xlpm.x)))</f>
        <v>Animalia</v>
      </c>
      <c r="O1450" s="46" t="str">
        <f>IF($I1450="","",_xlfn.LET(_xlpm.x,VLOOKUP($I1450,'2026-01-09_taxon-match'!$A$2:$N$81,7,FALSE),IF(_xlpm.x=0,"",_xlpm.x)))</f>
        <v>Annelida</v>
      </c>
      <c r="P1450" s="46" t="str">
        <f>IF($I1450="","",_xlfn.LET(_xlpm.x,VLOOKUP($I1450,'2026-01-09_taxon-match'!$A$2:$N$81,8,FALSE),IF(_xlpm.x=0,"",_xlpm.x)))</f>
        <v>Polychaeta</v>
      </c>
      <c r="Q1450" s="46" t="str">
        <f>IF($I1450="","",_xlfn.LET(_xlpm.x,VLOOKUP($I1450,'2026-01-09_taxon-match'!$A$2:$N$81,9,FALSE),IF(_xlpm.x=0,"",_xlpm.x)))</f>
        <v/>
      </c>
      <c r="R1450" s="46" t="str">
        <f>IF($I1450="","",_xlfn.LET(_xlpm.x,VLOOKUP($I1450,'2026-01-09_taxon-match'!$A$2:$N$81,10,FALSE),IF(_xlpm.x=0,"",_xlpm.x)))</f>
        <v/>
      </c>
      <c r="S1450" s="46" t="str">
        <f>IF($I1450="","",_xlfn.LET(_xlpm.x,VLOOKUP($I1450,'2026-01-09_taxon-match'!$A$2:$N$81,11,FALSE),IF(_xlpm.x=0,"",_xlpm.x)))</f>
        <v/>
      </c>
      <c r="T1450" s="46" t="str">
        <f>IF($I1450="","",_xlfn.LET(_xlpm.x,VLOOKUP($I1450,'2026-01-09_taxon-match'!$A$2:$N$81,13,FALSE),IF(_xlpm.x=0,"",_xlpm.x)))</f>
        <v/>
      </c>
      <c r="U1450" s="46">
        <v>1</v>
      </c>
      <c r="V1450" s="2" t="s">
        <v>58</v>
      </c>
      <c r="Y1450" s="46" t="str">
        <f>IF(V1450="","",_xlfn.LET(_xlpm.x,VLOOKUP(V1450,'Drop-down_menus'!$D$2:$E$13,2,FALSE),IF(_xlpm.x=0,"",_xlpm.x)))</f>
        <v>https://orcid.org/0000-0002-9708-1761</v>
      </c>
      <c r="Z1450" s="46" t="str">
        <f>IF(W1450="","",_xlfn.LET(_xlpm.x,VLOOKUP(W1450,'Drop-down_menus'!$D$2:$E$13,2,FALSE),IF(_xlpm.x=0,"",_xlpm.x)))</f>
        <v/>
      </c>
      <c r="AA1450" s="46" t="str">
        <f>IF(X1450="","",_xlfn.LET(_xlpm.x,VLOOKUP(X1450,'Drop-down_menus'!$D$2:$E$13,2,FALSE),IF(_xlpm.x=0,"",_xlpm.x)))</f>
        <v/>
      </c>
      <c r="AB1450" s="46" t="s">
        <v>300</v>
      </c>
      <c r="AC1450" s="46" t="s">
        <v>1255</v>
      </c>
    </row>
    <row r="1451" spans="2:29" ht="15" customHeight="1">
      <c r="B1451" s="46">
        <v>1505</v>
      </c>
      <c r="C1451" s="2" t="s">
        <v>836</v>
      </c>
      <c r="D1451" s="46" t="b">
        <f>COUNTIF(Events!$B$2:$B$171, C1451) &gt; 0</f>
        <v>1</v>
      </c>
      <c r="G1451" s="46" t="s">
        <v>1229</v>
      </c>
      <c r="I1451" s="46" t="s">
        <v>181</v>
      </c>
      <c r="J1451" s="46" t="str">
        <f>IF(I1451="","",_xlfn.LET(_xlpm.x,VLOOKUP(I1451,'2026-01-09_taxon-match'!$A$2:$N$81,4,FALSE),IF(_xlpm.x=0,"",_xlpm.x)))</f>
        <v>Polychaeta</v>
      </c>
      <c r="K1451" s="46" t="s">
        <v>1318</v>
      </c>
      <c r="L1451" s="46" t="str">
        <f>IF(I1451="","",_xlfn.LET(_xlpm.x,VLOOKUP(I1451,'2026-01-09_taxon-match'!$A$2:$N$81,3,FALSE),IF(_xlpm.x=0,"",_xlpm.x)))</f>
        <v>urn:lsid:marinespecies.org:taxname:883</v>
      </c>
      <c r="M1451" s="46" t="str">
        <f>IF($I1451="","",_xlfn.LET(_xlpm.x,VLOOKUP($I1451,'2026-01-09_taxon-match'!$A$2:$N$81,5,FALSE),IF(_xlpm.x=0,"",_xlpm.x)))</f>
        <v>Grube, 1850</v>
      </c>
      <c r="N1451" s="46" t="str">
        <f>IF($I1451="","",_xlfn.LET(_xlpm.x,VLOOKUP($I1451,'2026-01-09_taxon-match'!$A$2:$N$81,6,FALSE),IF(_xlpm.x=0,"",_xlpm.x)))</f>
        <v>Animalia</v>
      </c>
      <c r="O1451" s="46" t="str">
        <f>IF($I1451="","",_xlfn.LET(_xlpm.x,VLOOKUP($I1451,'2026-01-09_taxon-match'!$A$2:$N$81,7,FALSE),IF(_xlpm.x=0,"",_xlpm.x)))</f>
        <v>Annelida</v>
      </c>
      <c r="P1451" s="46" t="str">
        <f>IF($I1451="","",_xlfn.LET(_xlpm.x,VLOOKUP($I1451,'2026-01-09_taxon-match'!$A$2:$N$81,8,FALSE),IF(_xlpm.x=0,"",_xlpm.x)))</f>
        <v>Polychaeta</v>
      </c>
      <c r="Q1451" s="46" t="str">
        <f>IF($I1451="","",_xlfn.LET(_xlpm.x,VLOOKUP($I1451,'2026-01-09_taxon-match'!$A$2:$N$81,9,FALSE),IF(_xlpm.x=0,"",_xlpm.x)))</f>
        <v/>
      </c>
      <c r="R1451" s="46" t="str">
        <f>IF($I1451="","",_xlfn.LET(_xlpm.x,VLOOKUP($I1451,'2026-01-09_taxon-match'!$A$2:$N$81,10,FALSE),IF(_xlpm.x=0,"",_xlpm.x)))</f>
        <v/>
      </c>
      <c r="S1451" s="46" t="str">
        <f>IF($I1451="","",_xlfn.LET(_xlpm.x,VLOOKUP($I1451,'2026-01-09_taxon-match'!$A$2:$N$81,11,FALSE),IF(_xlpm.x=0,"",_xlpm.x)))</f>
        <v/>
      </c>
      <c r="T1451" s="46" t="str">
        <f>IF($I1451="","",_xlfn.LET(_xlpm.x,VLOOKUP($I1451,'2026-01-09_taxon-match'!$A$2:$N$81,13,FALSE),IF(_xlpm.x=0,"",_xlpm.x)))</f>
        <v/>
      </c>
      <c r="U1451" s="46">
        <v>1</v>
      </c>
      <c r="V1451" s="2" t="s">
        <v>58</v>
      </c>
      <c r="Y1451" s="46" t="str">
        <f>IF(V1451="","",_xlfn.LET(_xlpm.x,VLOOKUP(V1451,'Drop-down_menus'!$D$2:$E$13,2,FALSE),IF(_xlpm.x=0,"",_xlpm.x)))</f>
        <v>https://orcid.org/0000-0002-9708-1761</v>
      </c>
      <c r="Z1451" s="46" t="str">
        <f>IF(W1451="","",_xlfn.LET(_xlpm.x,VLOOKUP(W1451,'Drop-down_menus'!$D$2:$E$13,2,FALSE),IF(_xlpm.x=0,"",_xlpm.x)))</f>
        <v/>
      </c>
      <c r="AA1451" s="46" t="str">
        <f>IF(X1451="","",_xlfn.LET(_xlpm.x,VLOOKUP(X1451,'Drop-down_menus'!$D$2:$E$13,2,FALSE),IF(_xlpm.x=0,"",_xlpm.x)))</f>
        <v/>
      </c>
      <c r="AB1451" s="46" t="s">
        <v>300</v>
      </c>
      <c r="AC1451" s="46" t="s">
        <v>1255</v>
      </c>
    </row>
    <row r="1452" spans="2:29" ht="15" customHeight="1">
      <c r="B1452" s="46">
        <v>1506</v>
      </c>
      <c r="C1452" s="2" t="s">
        <v>836</v>
      </c>
      <c r="D1452" s="46" t="b">
        <f>COUNTIF(Events!$B$2:$B$171, C1452) &gt; 0</f>
        <v>1</v>
      </c>
      <c r="G1452" s="46" t="s">
        <v>1229</v>
      </c>
      <c r="I1452" s="46" t="s">
        <v>181</v>
      </c>
      <c r="J1452" s="46" t="str">
        <f>IF(I1452="","",_xlfn.LET(_xlpm.x,VLOOKUP(I1452,'2026-01-09_taxon-match'!$A$2:$N$81,4,FALSE),IF(_xlpm.x=0,"",_xlpm.x)))</f>
        <v>Polychaeta</v>
      </c>
      <c r="K1452" s="46" t="s">
        <v>1318</v>
      </c>
      <c r="L1452" s="46" t="str">
        <f>IF(I1452="","",_xlfn.LET(_xlpm.x,VLOOKUP(I1452,'2026-01-09_taxon-match'!$A$2:$N$81,3,FALSE),IF(_xlpm.x=0,"",_xlpm.x)))</f>
        <v>urn:lsid:marinespecies.org:taxname:883</v>
      </c>
      <c r="M1452" s="46" t="str">
        <f>IF($I1452="","",_xlfn.LET(_xlpm.x,VLOOKUP($I1452,'2026-01-09_taxon-match'!$A$2:$N$81,5,FALSE),IF(_xlpm.x=0,"",_xlpm.x)))</f>
        <v>Grube, 1850</v>
      </c>
      <c r="N1452" s="46" t="str">
        <f>IF($I1452="","",_xlfn.LET(_xlpm.x,VLOOKUP($I1452,'2026-01-09_taxon-match'!$A$2:$N$81,6,FALSE),IF(_xlpm.x=0,"",_xlpm.x)))</f>
        <v>Animalia</v>
      </c>
      <c r="O1452" s="46" t="str">
        <f>IF($I1452="","",_xlfn.LET(_xlpm.x,VLOOKUP($I1452,'2026-01-09_taxon-match'!$A$2:$N$81,7,FALSE),IF(_xlpm.x=0,"",_xlpm.x)))</f>
        <v>Annelida</v>
      </c>
      <c r="P1452" s="46" t="str">
        <f>IF($I1452="","",_xlfn.LET(_xlpm.x,VLOOKUP($I1452,'2026-01-09_taxon-match'!$A$2:$N$81,8,FALSE),IF(_xlpm.x=0,"",_xlpm.x)))</f>
        <v>Polychaeta</v>
      </c>
      <c r="Q1452" s="46" t="str">
        <f>IF($I1452="","",_xlfn.LET(_xlpm.x,VLOOKUP($I1452,'2026-01-09_taxon-match'!$A$2:$N$81,9,FALSE),IF(_xlpm.x=0,"",_xlpm.x)))</f>
        <v/>
      </c>
      <c r="R1452" s="46" t="str">
        <f>IF($I1452="","",_xlfn.LET(_xlpm.x,VLOOKUP($I1452,'2026-01-09_taxon-match'!$A$2:$N$81,10,FALSE),IF(_xlpm.x=0,"",_xlpm.x)))</f>
        <v/>
      </c>
      <c r="S1452" s="46" t="str">
        <f>IF($I1452="","",_xlfn.LET(_xlpm.x,VLOOKUP($I1452,'2026-01-09_taxon-match'!$A$2:$N$81,11,FALSE),IF(_xlpm.x=0,"",_xlpm.x)))</f>
        <v/>
      </c>
      <c r="T1452" s="46" t="str">
        <f>IF($I1452="","",_xlfn.LET(_xlpm.x,VLOOKUP($I1452,'2026-01-09_taxon-match'!$A$2:$N$81,13,FALSE),IF(_xlpm.x=0,"",_xlpm.x)))</f>
        <v/>
      </c>
      <c r="U1452" s="46">
        <v>1</v>
      </c>
      <c r="V1452" s="2" t="s">
        <v>58</v>
      </c>
      <c r="Y1452" s="46" t="str">
        <f>IF(V1452="","",_xlfn.LET(_xlpm.x,VLOOKUP(V1452,'Drop-down_menus'!$D$2:$E$13,2,FALSE),IF(_xlpm.x=0,"",_xlpm.x)))</f>
        <v>https://orcid.org/0000-0002-9708-1761</v>
      </c>
      <c r="Z1452" s="46" t="str">
        <f>IF(W1452="","",_xlfn.LET(_xlpm.x,VLOOKUP(W1452,'Drop-down_menus'!$D$2:$E$13,2,FALSE),IF(_xlpm.x=0,"",_xlpm.x)))</f>
        <v/>
      </c>
      <c r="AA1452" s="46" t="str">
        <f>IF(X1452="","",_xlfn.LET(_xlpm.x,VLOOKUP(X1452,'Drop-down_menus'!$D$2:$E$13,2,FALSE),IF(_xlpm.x=0,"",_xlpm.x)))</f>
        <v/>
      </c>
      <c r="AB1452" s="46" t="s">
        <v>300</v>
      </c>
      <c r="AC1452" s="46" t="s">
        <v>1255</v>
      </c>
    </row>
    <row r="1453" spans="2:29" ht="15" customHeight="1">
      <c r="B1453" s="46">
        <v>1508</v>
      </c>
      <c r="C1453" s="2" t="s">
        <v>836</v>
      </c>
      <c r="D1453" s="46" t="b">
        <f>COUNTIF(Events!$B$2:$B$171, C1453) &gt; 0</f>
        <v>1</v>
      </c>
      <c r="G1453" s="46" t="s">
        <v>1205</v>
      </c>
      <c r="I1453" s="46" t="s">
        <v>183</v>
      </c>
      <c r="J1453" s="46" t="str">
        <f>IF(I1453="","",_xlfn.LET(_xlpm.x,VLOOKUP(I1453,'2026-01-09_taxon-match'!$A$2:$N$81,4,FALSE),IF(_xlpm.x=0,"",_xlpm.x)))</f>
        <v>Amphipoda</v>
      </c>
      <c r="K1453" s="46" t="s">
        <v>1318</v>
      </c>
      <c r="L1453" s="46" t="str">
        <f>IF(I1453="","",_xlfn.LET(_xlpm.x,VLOOKUP(I1453,'2026-01-09_taxon-match'!$A$2:$N$81,3,FALSE),IF(_xlpm.x=0,"",_xlpm.x)))</f>
        <v>urn:lsid:marinespecies.org:taxname:1135</v>
      </c>
      <c r="M1453" s="46" t="str">
        <f>IF($I1453="","",_xlfn.LET(_xlpm.x,VLOOKUP($I1453,'2026-01-09_taxon-match'!$A$2:$N$81,5,FALSE),IF(_xlpm.x=0,"",_xlpm.x)))</f>
        <v>Latreille, 1816</v>
      </c>
      <c r="N1453" s="46" t="str">
        <f>IF($I1453="","",_xlfn.LET(_xlpm.x,VLOOKUP($I1453,'2026-01-09_taxon-match'!$A$2:$N$81,6,FALSE),IF(_xlpm.x=0,"",_xlpm.x)))</f>
        <v>Animalia</v>
      </c>
      <c r="O1453" s="46" t="str">
        <f>IF($I1453="","",_xlfn.LET(_xlpm.x,VLOOKUP($I1453,'2026-01-09_taxon-match'!$A$2:$N$81,7,FALSE),IF(_xlpm.x=0,"",_xlpm.x)))</f>
        <v>Arthropoda</v>
      </c>
      <c r="P1453" s="46" t="str">
        <f>IF($I1453="","",_xlfn.LET(_xlpm.x,VLOOKUP($I1453,'2026-01-09_taxon-match'!$A$2:$N$81,8,FALSE),IF(_xlpm.x=0,"",_xlpm.x)))</f>
        <v>Malacostraca</v>
      </c>
      <c r="Q1453" s="46" t="str">
        <f>IF($I1453="","",_xlfn.LET(_xlpm.x,VLOOKUP($I1453,'2026-01-09_taxon-match'!$A$2:$N$81,9,FALSE),IF(_xlpm.x=0,"",_xlpm.x)))</f>
        <v>Amphipoda</v>
      </c>
      <c r="R1453" s="46" t="str">
        <f>IF($I1453="","",_xlfn.LET(_xlpm.x,VLOOKUP($I1453,'2026-01-09_taxon-match'!$A$2:$N$81,10,FALSE),IF(_xlpm.x=0,"",_xlpm.x)))</f>
        <v/>
      </c>
      <c r="S1453" s="46" t="str">
        <f>IF($I1453="","",_xlfn.LET(_xlpm.x,VLOOKUP($I1453,'2026-01-09_taxon-match'!$A$2:$N$81,11,FALSE),IF(_xlpm.x=0,"",_xlpm.x)))</f>
        <v/>
      </c>
      <c r="T1453" s="46" t="str">
        <f>IF($I1453="","",_xlfn.LET(_xlpm.x,VLOOKUP($I1453,'2026-01-09_taxon-match'!$A$2:$N$81,13,FALSE),IF(_xlpm.x=0,"",_xlpm.x)))</f>
        <v/>
      </c>
      <c r="U1453" s="46" t="s">
        <v>1251</v>
      </c>
      <c r="V1453" s="2" t="s">
        <v>58</v>
      </c>
      <c r="Y1453" s="46" t="str">
        <f>IF(V1453="","",_xlfn.LET(_xlpm.x,VLOOKUP(V1453,'Drop-down_menus'!$D$2:$E$13,2,FALSE),IF(_xlpm.x=0,"",_xlpm.x)))</f>
        <v>https://orcid.org/0000-0002-9708-1761</v>
      </c>
      <c r="Z1453" s="46" t="str">
        <f>IF(W1453="","",_xlfn.LET(_xlpm.x,VLOOKUP(W1453,'Drop-down_menus'!$D$2:$E$13,2,FALSE),IF(_xlpm.x=0,"",_xlpm.x)))</f>
        <v/>
      </c>
      <c r="AA1453" s="46" t="str">
        <f>IF(X1453="","",_xlfn.LET(_xlpm.x,VLOOKUP(X1453,'Drop-down_menus'!$D$2:$E$13,2,FALSE),IF(_xlpm.x=0,"",_xlpm.x)))</f>
        <v/>
      </c>
      <c r="AB1453" s="46" t="s">
        <v>300</v>
      </c>
      <c r="AC1453" s="46" t="s">
        <v>1255</v>
      </c>
    </row>
    <row r="1454" spans="2:29" ht="15" customHeight="1">
      <c r="B1454" s="46">
        <v>1509</v>
      </c>
      <c r="C1454" s="2" t="s">
        <v>836</v>
      </c>
      <c r="D1454" s="46" t="b">
        <f>COUNTIF(Events!$B$2:$B$171, C1454) &gt; 0</f>
        <v>1</v>
      </c>
      <c r="G1454" s="46" t="s">
        <v>960</v>
      </c>
      <c r="I1454" s="46" t="s">
        <v>960</v>
      </c>
      <c r="J1454" s="46" t="str">
        <f>IF(I1454="","",_xlfn.LET(_xlpm.x,VLOOKUP(I1454,'2026-01-09_taxon-match'!$A$2:$N$81,4,FALSE),IF(_xlpm.x=0,"",_xlpm.x)))</f>
        <v>Odontaster validus</v>
      </c>
      <c r="L1454" s="46" t="str">
        <f>IF(I1454="","",_xlfn.LET(_xlpm.x,VLOOKUP(I1454,'2026-01-09_taxon-match'!$A$2:$N$81,3,FALSE),IF(_xlpm.x=0,"",_xlpm.x)))</f>
        <v>urn:lsid:marinespecies.org:taxname:172775</v>
      </c>
      <c r="M1454" s="46" t="str">
        <f>IF($I1454="","",_xlfn.LET(_xlpm.x,VLOOKUP($I1454,'2026-01-09_taxon-match'!$A$2:$N$81,5,FALSE),IF(_xlpm.x=0,"",_xlpm.x)))</f>
        <v>Koehler, 1906</v>
      </c>
      <c r="N1454" s="46" t="str">
        <f>IF($I1454="","",_xlfn.LET(_xlpm.x,VLOOKUP($I1454,'2026-01-09_taxon-match'!$A$2:$N$81,6,FALSE),IF(_xlpm.x=0,"",_xlpm.x)))</f>
        <v>Animalia</v>
      </c>
      <c r="O1454" s="46" t="str">
        <f>IF($I1454="","",_xlfn.LET(_xlpm.x,VLOOKUP($I1454,'2026-01-09_taxon-match'!$A$2:$N$81,7,FALSE),IF(_xlpm.x=0,"",_xlpm.x)))</f>
        <v>Echinodermata</v>
      </c>
      <c r="P1454" s="46" t="str">
        <f>IF($I1454="","",_xlfn.LET(_xlpm.x,VLOOKUP($I1454,'2026-01-09_taxon-match'!$A$2:$N$81,8,FALSE),IF(_xlpm.x=0,"",_xlpm.x)))</f>
        <v>Asteroidea</v>
      </c>
      <c r="Q1454" s="46" t="str">
        <f>IF($I1454="","",_xlfn.LET(_xlpm.x,VLOOKUP($I1454,'2026-01-09_taxon-match'!$A$2:$N$81,9,FALSE),IF(_xlpm.x=0,"",_xlpm.x)))</f>
        <v>Valvatida</v>
      </c>
      <c r="R1454" s="46" t="str">
        <f>IF($I1454="","",_xlfn.LET(_xlpm.x,VLOOKUP($I1454,'2026-01-09_taxon-match'!$A$2:$N$81,10,FALSE),IF(_xlpm.x=0,"",_xlpm.x)))</f>
        <v>Odontasteridae</v>
      </c>
      <c r="S1454" s="46" t="str">
        <f>IF($I1454="","",_xlfn.LET(_xlpm.x,VLOOKUP($I1454,'2026-01-09_taxon-match'!$A$2:$N$81,11,FALSE),IF(_xlpm.x=0,"",_xlpm.x)))</f>
        <v>Odontaster</v>
      </c>
      <c r="T1454" s="46" t="str">
        <f>IF($I1454="","",_xlfn.LET(_xlpm.x,VLOOKUP($I1454,'2026-01-09_taxon-match'!$A$2:$N$81,13,FALSE),IF(_xlpm.x=0,"",_xlpm.x)))</f>
        <v>validus</v>
      </c>
      <c r="U1454" s="46">
        <v>1</v>
      </c>
      <c r="V1454" s="2" t="s">
        <v>58</v>
      </c>
      <c r="Y1454" s="46" t="str">
        <f>IF(V1454="","",_xlfn.LET(_xlpm.x,VLOOKUP(V1454,'Drop-down_menus'!$D$2:$E$13,2,FALSE),IF(_xlpm.x=0,"",_xlpm.x)))</f>
        <v>https://orcid.org/0000-0002-9708-1761</v>
      </c>
      <c r="Z1454" s="46" t="str">
        <f>IF(W1454="","",_xlfn.LET(_xlpm.x,VLOOKUP(W1454,'Drop-down_menus'!$D$2:$E$13,2,FALSE),IF(_xlpm.x=0,"",_xlpm.x)))</f>
        <v/>
      </c>
      <c r="AA1454" s="46" t="str">
        <f>IF(X1454="","",_xlfn.LET(_xlpm.x,VLOOKUP(X1454,'Drop-down_menus'!$D$2:$E$13,2,FALSE),IF(_xlpm.x=0,"",_xlpm.x)))</f>
        <v/>
      </c>
      <c r="AB1454" s="46" t="s">
        <v>300</v>
      </c>
      <c r="AC1454" s="46" t="s">
        <v>1255</v>
      </c>
    </row>
    <row r="1455" spans="2:29" ht="15" customHeight="1">
      <c r="B1455" s="46">
        <v>1510</v>
      </c>
      <c r="C1455" s="2" t="s">
        <v>836</v>
      </c>
      <c r="D1455" s="46" t="b">
        <f>COUNTIF(Events!$B$2:$B$171, C1455) &gt; 0</f>
        <v>1</v>
      </c>
      <c r="G1455" s="46" t="s">
        <v>960</v>
      </c>
      <c r="I1455" s="46" t="s">
        <v>960</v>
      </c>
      <c r="J1455" s="46" t="str">
        <f>IF(I1455="","",_xlfn.LET(_xlpm.x,VLOOKUP(I1455,'2026-01-09_taxon-match'!$A$2:$N$81,4,FALSE),IF(_xlpm.x=0,"",_xlpm.x)))</f>
        <v>Odontaster validus</v>
      </c>
      <c r="L1455" s="46" t="str">
        <f>IF(I1455="","",_xlfn.LET(_xlpm.x,VLOOKUP(I1455,'2026-01-09_taxon-match'!$A$2:$N$81,3,FALSE),IF(_xlpm.x=0,"",_xlpm.x)))</f>
        <v>urn:lsid:marinespecies.org:taxname:172775</v>
      </c>
      <c r="M1455" s="46" t="str">
        <f>IF($I1455="","",_xlfn.LET(_xlpm.x,VLOOKUP($I1455,'2026-01-09_taxon-match'!$A$2:$N$81,5,FALSE),IF(_xlpm.x=0,"",_xlpm.x)))</f>
        <v>Koehler, 1906</v>
      </c>
      <c r="N1455" s="46" t="str">
        <f>IF($I1455="","",_xlfn.LET(_xlpm.x,VLOOKUP($I1455,'2026-01-09_taxon-match'!$A$2:$N$81,6,FALSE),IF(_xlpm.x=0,"",_xlpm.x)))</f>
        <v>Animalia</v>
      </c>
      <c r="O1455" s="46" t="str">
        <f>IF($I1455="","",_xlfn.LET(_xlpm.x,VLOOKUP($I1455,'2026-01-09_taxon-match'!$A$2:$N$81,7,FALSE),IF(_xlpm.x=0,"",_xlpm.x)))</f>
        <v>Echinodermata</v>
      </c>
      <c r="P1455" s="46" t="str">
        <f>IF($I1455="","",_xlfn.LET(_xlpm.x,VLOOKUP($I1455,'2026-01-09_taxon-match'!$A$2:$N$81,8,FALSE),IF(_xlpm.x=0,"",_xlpm.x)))</f>
        <v>Asteroidea</v>
      </c>
      <c r="Q1455" s="46" t="str">
        <f>IF($I1455="","",_xlfn.LET(_xlpm.x,VLOOKUP($I1455,'2026-01-09_taxon-match'!$A$2:$N$81,9,FALSE),IF(_xlpm.x=0,"",_xlpm.x)))</f>
        <v>Valvatida</v>
      </c>
      <c r="R1455" s="46" t="str">
        <f>IF($I1455="","",_xlfn.LET(_xlpm.x,VLOOKUP($I1455,'2026-01-09_taxon-match'!$A$2:$N$81,10,FALSE),IF(_xlpm.x=0,"",_xlpm.x)))</f>
        <v>Odontasteridae</v>
      </c>
      <c r="S1455" s="46" t="str">
        <f>IF($I1455="","",_xlfn.LET(_xlpm.x,VLOOKUP($I1455,'2026-01-09_taxon-match'!$A$2:$N$81,11,FALSE),IF(_xlpm.x=0,"",_xlpm.x)))</f>
        <v>Odontaster</v>
      </c>
      <c r="T1455" s="46" t="str">
        <f>IF($I1455="","",_xlfn.LET(_xlpm.x,VLOOKUP($I1455,'2026-01-09_taxon-match'!$A$2:$N$81,13,FALSE),IF(_xlpm.x=0,"",_xlpm.x)))</f>
        <v>validus</v>
      </c>
      <c r="U1455" s="46">
        <v>1</v>
      </c>
      <c r="V1455" s="2" t="s">
        <v>58</v>
      </c>
      <c r="Y1455" s="46" t="str">
        <f>IF(V1455="","",_xlfn.LET(_xlpm.x,VLOOKUP(V1455,'Drop-down_menus'!$D$2:$E$13,2,FALSE),IF(_xlpm.x=0,"",_xlpm.x)))</f>
        <v>https://orcid.org/0000-0002-9708-1761</v>
      </c>
      <c r="Z1455" s="46" t="str">
        <f>IF(W1455="","",_xlfn.LET(_xlpm.x,VLOOKUP(W1455,'Drop-down_menus'!$D$2:$E$13,2,FALSE),IF(_xlpm.x=0,"",_xlpm.x)))</f>
        <v/>
      </c>
      <c r="AA1455" s="46" t="str">
        <f>IF(X1455="","",_xlfn.LET(_xlpm.x,VLOOKUP(X1455,'Drop-down_menus'!$D$2:$E$13,2,FALSE),IF(_xlpm.x=0,"",_xlpm.x)))</f>
        <v/>
      </c>
      <c r="AB1455" s="46" t="s">
        <v>300</v>
      </c>
      <c r="AC1455" s="46" t="s">
        <v>1255</v>
      </c>
    </row>
    <row r="1456" spans="2:29" ht="15" customHeight="1">
      <c r="B1456" s="46">
        <v>1511</v>
      </c>
      <c r="C1456" s="2" t="s">
        <v>836</v>
      </c>
      <c r="D1456" s="46" t="b">
        <f>COUNTIF(Events!$B$2:$B$171, C1456) &gt; 0</f>
        <v>1</v>
      </c>
      <c r="G1456" s="46" t="s">
        <v>1229</v>
      </c>
      <c r="I1456" s="46" t="s">
        <v>181</v>
      </c>
      <c r="J1456" s="46" t="str">
        <f>IF(I1456="","",_xlfn.LET(_xlpm.x,VLOOKUP(I1456,'2026-01-09_taxon-match'!$A$2:$N$81,4,FALSE),IF(_xlpm.x=0,"",_xlpm.x)))</f>
        <v>Polychaeta</v>
      </c>
      <c r="K1456" s="46" t="s">
        <v>1318</v>
      </c>
      <c r="L1456" s="46" t="str">
        <f>IF(I1456="","",_xlfn.LET(_xlpm.x,VLOOKUP(I1456,'2026-01-09_taxon-match'!$A$2:$N$81,3,FALSE),IF(_xlpm.x=0,"",_xlpm.x)))</f>
        <v>urn:lsid:marinespecies.org:taxname:883</v>
      </c>
      <c r="M1456" s="46" t="str">
        <f>IF($I1456="","",_xlfn.LET(_xlpm.x,VLOOKUP($I1456,'2026-01-09_taxon-match'!$A$2:$N$81,5,FALSE),IF(_xlpm.x=0,"",_xlpm.x)))</f>
        <v>Grube, 1850</v>
      </c>
      <c r="N1456" s="46" t="str">
        <f>IF($I1456="","",_xlfn.LET(_xlpm.x,VLOOKUP($I1456,'2026-01-09_taxon-match'!$A$2:$N$81,6,FALSE),IF(_xlpm.x=0,"",_xlpm.x)))</f>
        <v>Animalia</v>
      </c>
      <c r="O1456" s="46" t="str">
        <f>IF($I1456="","",_xlfn.LET(_xlpm.x,VLOOKUP($I1456,'2026-01-09_taxon-match'!$A$2:$N$81,7,FALSE),IF(_xlpm.x=0,"",_xlpm.x)))</f>
        <v>Annelida</v>
      </c>
      <c r="P1456" s="46" t="str">
        <f>IF($I1456="","",_xlfn.LET(_xlpm.x,VLOOKUP($I1456,'2026-01-09_taxon-match'!$A$2:$N$81,8,FALSE),IF(_xlpm.x=0,"",_xlpm.x)))</f>
        <v>Polychaeta</v>
      </c>
      <c r="Q1456" s="46" t="str">
        <f>IF($I1456="","",_xlfn.LET(_xlpm.x,VLOOKUP($I1456,'2026-01-09_taxon-match'!$A$2:$N$81,9,FALSE),IF(_xlpm.x=0,"",_xlpm.x)))</f>
        <v/>
      </c>
      <c r="R1456" s="46" t="str">
        <f>IF($I1456="","",_xlfn.LET(_xlpm.x,VLOOKUP($I1456,'2026-01-09_taxon-match'!$A$2:$N$81,10,FALSE),IF(_xlpm.x=0,"",_xlpm.x)))</f>
        <v/>
      </c>
      <c r="S1456" s="46" t="str">
        <f>IF($I1456="","",_xlfn.LET(_xlpm.x,VLOOKUP($I1456,'2026-01-09_taxon-match'!$A$2:$N$81,11,FALSE),IF(_xlpm.x=0,"",_xlpm.x)))</f>
        <v/>
      </c>
      <c r="T1456" s="46" t="str">
        <f>IF($I1456="","",_xlfn.LET(_xlpm.x,VLOOKUP($I1456,'2026-01-09_taxon-match'!$A$2:$N$81,13,FALSE),IF(_xlpm.x=0,"",_xlpm.x)))</f>
        <v/>
      </c>
      <c r="U1456" s="46">
        <v>1</v>
      </c>
      <c r="V1456" s="2" t="s">
        <v>58</v>
      </c>
      <c r="Y1456" s="46" t="str">
        <f>IF(V1456="","",_xlfn.LET(_xlpm.x,VLOOKUP(V1456,'Drop-down_menus'!$D$2:$E$13,2,FALSE),IF(_xlpm.x=0,"",_xlpm.x)))</f>
        <v>https://orcid.org/0000-0002-9708-1761</v>
      </c>
      <c r="Z1456" s="46" t="str">
        <f>IF(W1456="","",_xlfn.LET(_xlpm.x,VLOOKUP(W1456,'Drop-down_menus'!$D$2:$E$13,2,FALSE),IF(_xlpm.x=0,"",_xlpm.x)))</f>
        <v/>
      </c>
      <c r="AA1456" s="46" t="str">
        <f>IF(X1456="","",_xlfn.LET(_xlpm.x,VLOOKUP(X1456,'Drop-down_menus'!$D$2:$E$13,2,FALSE),IF(_xlpm.x=0,"",_xlpm.x)))</f>
        <v/>
      </c>
      <c r="AB1456" s="46" t="s">
        <v>300</v>
      </c>
      <c r="AC1456" s="46" t="s">
        <v>1255</v>
      </c>
    </row>
    <row r="1457" spans="2:29" ht="15" customHeight="1">
      <c r="B1457" s="46">
        <v>1512</v>
      </c>
      <c r="C1457" s="2" t="s">
        <v>836</v>
      </c>
      <c r="D1457" s="46" t="b">
        <f>COUNTIF(Events!$B$2:$B$171, C1457) &gt; 0</f>
        <v>1</v>
      </c>
      <c r="G1457" s="46" t="s">
        <v>1230</v>
      </c>
      <c r="I1457" s="46" t="s">
        <v>1526</v>
      </c>
      <c r="J1457" s="46" t="str">
        <f>IF(I1457="","",_xlfn.LET(_xlpm.x,VLOOKUP(I1457,'2026-01-09_taxon-match'!$A$2:$N$81,4,FALSE),IF(_xlpm.x=0,"",_xlpm.x)))</f>
        <v>Polyplacophora</v>
      </c>
      <c r="K1457" s="46" t="s">
        <v>1318</v>
      </c>
      <c r="L1457" s="46" t="str">
        <f>IF(I1457="","",_xlfn.LET(_xlpm.x,VLOOKUP(I1457,'2026-01-09_taxon-match'!$A$2:$N$81,3,FALSE),IF(_xlpm.x=0,"",_xlpm.x)))</f>
        <v>urn:lsid:marinespecies.org:taxname:55</v>
      </c>
      <c r="M1457" s="46" t="str">
        <f>IF($I1457="","",_xlfn.LET(_xlpm.x,VLOOKUP($I1457,'2026-01-09_taxon-match'!$A$2:$N$81,5,FALSE),IF(_xlpm.x=0,"",_xlpm.x)))</f>
        <v>Gray, 1821</v>
      </c>
      <c r="N1457" s="46" t="str">
        <f>IF($I1457="","",_xlfn.LET(_xlpm.x,VLOOKUP($I1457,'2026-01-09_taxon-match'!$A$2:$N$81,6,FALSE),IF(_xlpm.x=0,"",_xlpm.x)))</f>
        <v>Animalia</v>
      </c>
      <c r="O1457" s="46" t="str">
        <f>IF($I1457="","",_xlfn.LET(_xlpm.x,VLOOKUP($I1457,'2026-01-09_taxon-match'!$A$2:$N$81,7,FALSE),IF(_xlpm.x=0,"",_xlpm.x)))</f>
        <v>Mollusca</v>
      </c>
      <c r="P1457" s="46" t="str">
        <f>IF($I1457="","",_xlfn.LET(_xlpm.x,VLOOKUP($I1457,'2026-01-09_taxon-match'!$A$2:$N$81,8,FALSE),IF(_xlpm.x=0,"",_xlpm.x)))</f>
        <v>Polyplacophora</v>
      </c>
      <c r="Q1457" s="46" t="str">
        <f>IF($I1457="","",_xlfn.LET(_xlpm.x,VLOOKUP($I1457,'2026-01-09_taxon-match'!$A$2:$N$81,9,FALSE),IF(_xlpm.x=0,"",_xlpm.x)))</f>
        <v/>
      </c>
      <c r="R1457" s="46" t="str">
        <f>IF($I1457="","",_xlfn.LET(_xlpm.x,VLOOKUP($I1457,'2026-01-09_taxon-match'!$A$2:$N$81,10,FALSE),IF(_xlpm.x=0,"",_xlpm.x)))</f>
        <v/>
      </c>
      <c r="S1457" s="46" t="str">
        <f>IF($I1457="","",_xlfn.LET(_xlpm.x,VLOOKUP($I1457,'2026-01-09_taxon-match'!$A$2:$N$81,11,FALSE),IF(_xlpm.x=0,"",_xlpm.x)))</f>
        <v/>
      </c>
      <c r="T1457" s="46" t="str">
        <f>IF($I1457="","",_xlfn.LET(_xlpm.x,VLOOKUP($I1457,'2026-01-09_taxon-match'!$A$2:$N$81,13,FALSE),IF(_xlpm.x=0,"",_xlpm.x)))</f>
        <v/>
      </c>
      <c r="U1457" s="46">
        <v>1</v>
      </c>
      <c r="V1457" s="2" t="s">
        <v>58</v>
      </c>
      <c r="Y1457" s="46" t="str">
        <f>IF(V1457="","",_xlfn.LET(_xlpm.x,VLOOKUP(V1457,'Drop-down_menus'!$D$2:$E$13,2,FALSE),IF(_xlpm.x=0,"",_xlpm.x)))</f>
        <v>https://orcid.org/0000-0002-9708-1761</v>
      </c>
      <c r="Z1457" s="46" t="str">
        <f>IF(W1457="","",_xlfn.LET(_xlpm.x,VLOOKUP(W1457,'Drop-down_menus'!$D$2:$E$13,2,FALSE),IF(_xlpm.x=0,"",_xlpm.x)))</f>
        <v/>
      </c>
      <c r="AA1457" s="46" t="str">
        <f>IF(X1457="","",_xlfn.LET(_xlpm.x,VLOOKUP(X1457,'Drop-down_menus'!$D$2:$E$13,2,FALSE),IF(_xlpm.x=0,"",_xlpm.x)))</f>
        <v/>
      </c>
      <c r="AB1457" s="46" t="s">
        <v>300</v>
      </c>
      <c r="AC1457" s="46" t="s">
        <v>1255</v>
      </c>
    </row>
    <row r="1458" spans="2:29" ht="15" customHeight="1">
      <c r="B1458" s="46">
        <v>1513</v>
      </c>
      <c r="C1458" s="2" t="s">
        <v>836</v>
      </c>
      <c r="D1458" s="46" t="b">
        <f>COUNTIF(Events!$B$2:$B$171, C1458) &gt; 0</f>
        <v>1</v>
      </c>
      <c r="G1458" s="46" t="s">
        <v>1228</v>
      </c>
      <c r="I1458" s="46" t="s">
        <v>1337</v>
      </c>
      <c r="J1458" s="46" t="str">
        <f>IF(I1458="","",_xlfn.LET(_xlpm.x,VLOOKUP(I1458,'2026-01-09_taxon-match'!$A$2:$N$81,4,FALSE),IF(_xlpm.x=0,"",_xlpm.x)))</f>
        <v>Plocamium</v>
      </c>
      <c r="K1458" s="46" t="s">
        <v>1318</v>
      </c>
      <c r="L1458" s="46" t="str">
        <f>IF(I1458="","",_xlfn.LET(_xlpm.x,VLOOKUP(I1458,'2026-01-09_taxon-match'!$A$2:$N$81,3,FALSE),IF(_xlpm.x=0,"",_xlpm.x)))</f>
        <v>urn:lsid:marinespecies.org:taxname:144223</v>
      </c>
      <c r="M1458" s="46" t="str">
        <f>IF($I1458="","",_xlfn.LET(_xlpm.x,VLOOKUP($I1458,'2026-01-09_taxon-match'!$A$2:$N$81,5,FALSE),IF(_xlpm.x=0,"",_xlpm.x)))</f>
        <v>J.V.Lamouroux, 1813</v>
      </c>
      <c r="N1458" s="46" t="str">
        <f>IF($I1458="","",_xlfn.LET(_xlpm.x,VLOOKUP($I1458,'2026-01-09_taxon-match'!$A$2:$N$81,6,FALSE),IF(_xlpm.x=0,"",_xlpm.x)))</f>
        <v>Plantae</v>
      </c>
      <c r="O1458" s="46" t="str">
        <f>IF($I1458="","",_xlfn.LET(_xlpm.x,VLOOKUP($I1458,'2026-01-09_taxon-match'!$A$2:$N$81,7,FALSE),IF(_xlpm.x=0,"",_xlpm.x)))</f>
        <v>Rhodophyta</v>
      </c>
      <c r="P1458" s="46" t="str">
        <f>IF($I1458="","",_xlfn.LET(_xlpm.x,VLOOKUP($I1458,'2026-01-09_taxon-match'!$A$2:$N$81,8,FALSE),IF(_xlpm.x=0,"",_xlpm.x)))</f>
        <v>Florideophyceae</v>
      </c>
      <c r="Q1458" s="46" t="str">
        <f>IF($I1458="","",_xlfn.LET(_xlpm.x,VLOOKUP($I1458,'2026-01-09_taxon-match'!$A$2:$N$81,9,FALSE),IF(_xlpm.x=0,"",_xlpm.x)))</f>
        <v>Plocamiales</v>
      </c>
      <c r="R1458" s="46" t="str">
        <f>IF($I1458="","",_xlfn.LET(_xlpm.x,VLOOKUP($I1458,'2026-01-09_taxon-match'!$A$2:$N$81,10,FALSE),IF(_xlpm.x=0,"",_xlpm.x)))</f>
        <v>Plocamiaceae</v>
      </c>
      <c r="S1458" s="46" t="str">
        <f>IF($I1458="","",_xlfn.LET(_xlpm.x,VLOOKUP($I1458,'2026-01-09_taxon-match'!$A$2:$N$81,11,FALSE),IF(_xlpm.x=0,"",_xlpm.x)))</f>
        <v>Plocamium</v>
      </c>
      <c r="T1458" s="46" t="str">
        <f>IF($I1458="","",_xlfn.LET(_xlpm.x,VLOOKUP($I1458,'2026-01-09_taxon-match'!$A$2:$N$81,13,FALSE),IF(_xlpm.x=0,"",_xlpm.x)))</f>
        <v/>
      </c>
      <c r="U1458" s="46">
        <v>1</v>
      </c>
      <c r="V1458" s="2" t="s">
        <v>58</v>
      </c>
      <c r="Y1458" s="46" t="str">
        <f>IF(V1458="","",_xlfn.LET(_xlpm.x,VLOOKUP(V1458,'Drop-down_menus'!$D$2:$E$13,2,FALSE),IF(_xlpm.x=0,"",_xlpm.x)))</f>
        <v>https://orcid.org/0000-0002-9708-1761</v>
      </c>
      <c r="Z1458" s="46" t="str">
        <f>IF(W1458="","",_xlfn.LET(_xlpm.x,VLOOKUP(W1458,'Drop-down_menus'!$D$2:$E$13,2,FALSE),IF(_xlpm.x=0,"",_xlpm.x)))</f>
        <v/>
      </c>
      <c r="AA1458" s="46" t="str">
        <f>IF(X1458="","",_xlfn.LET(_xlpm.x,VLOOKUP(X1458,'Drop-down_menus'!$D$2:$E$13,2,FALSE),IF(_xlpm.x=0,"",_xlpm.x)))</f>
        <v/>
      </c>
      <c r="AB1458" s="46" t="s">
        <v>300</v>
      </c>
      <c r="AC1458" s="46" t="s">
        <v>1255</v>
      </c>
    </row>
    <row r="1459" spans="2:29" ht="15" customHeight="1">
      <c r="B1459" s="46">
        <v>1514</v>
      </c>
      <c r="C1459" s="2" t="s">
        <v>836</v>
      </c>
      <c r="D1459" s="46" t="b">
        <f>COUNTIF(Events!$B$2:$B$171, C1459) &gt; 0</f>
        <v>1</v>
      </c>
      <c r="G1459" s="46" t="s">
        <v>1227</v>
      </c>
      <c r="I1459" s="46" t="s">
        <v>1332</v>
      </c>
      <c r="J1459" s="46" t="str">
        <f>IF(I1459="","",_xlfn.LET(_xlpm.x,VLOOKUP(I1459,'2026-01-09_taxon-match'!$A$2:$N$81,4,FALSE),IF(_xlpm.x=0,"",_xlpm.x)))</f>
        <v>Mycale</v>
      </c>
      <c r="K1459" s="46" t="s">
        <v>1318</v>
      </c>
      <c r="L1459" s="46" t="str">
        <f>IF(I1459="","",_xlfn.LET(_xlpm.x,VLOOKUP(I1459,'2026-01-09_taxon-match'!$A$2:$N$81,3,FALSE),IF(_xlpm.x=0,"",_xlpm.x)))</f>
        <v>urn:lsid:marinespecies.org:taxname:131907</v>
      </c>
      <c r="M1459" s="46" t="str">
        <f>IF($I1459="","",_xlfn.LET(_xlpm.x,VLOOKUP($I1459,'2026-01-09_taxon-match'!$A$2:$N$81,5,FALSE),IF(_xlpm.x=0,"",_xlpm.x)))</f>
        <v>Gray, 1867</v>
      </c>
      <c r="N1459" s="46" t="str">
        <f>IF($I1459="","",_xlfn.LET(_xlpm.x,VLOOKUP($I1459,'2026-01-09_taxon-match'!$A$2:$N$81,6,FALSE),IF(_xlpm.x=0,"",_xlpm.x)))</f>
        <v>Animalia</v>
      </c>
      <c r="O1459" s="46" t="str">
        <f>IF($I1459="","",_xlfn.LET(_xlpm.x,VLOOKUP($I1459,'2026-01-09_taxon-match'!$A$2:$N$81,7,FALSE),IF(_xlpm.x=0,"",_xlpm.x)))</f>
        <v>Porifera</v>
      </c>
      <c r="P1459" s="46" t="str">
        <f>IF($I1459="","",_xlfn.LET(_xlpm.x,VLOOKUP($I1459,'2026-01-09_taxon-match'!$A$2:$N$81,8,FALSE),IF(_xlpm.x=0,"",_xlpm.x)))</f>
        <v>Demospongiae</v>
      </c>
      <c r="Q1459" s="46" t="str">
        <f>IF($I1459="","",_xlfn.LET(_xlpm.x,VLOOKUP($I1459,'2026-01-09_taxon-match'!$A$2:$N$81,9,FALSE),IF(_xlpm.x=0,"",_xlpm.x)))</f>
        <v>Poecilosclerida</v>
      </c>
      <c r="R1459" s="46" t="str">
        <f>IF($I1459="","",_xlfn.LET(_xlpm.x,VLOOKUP($I1459,'2026-01-09_taxon-match'!$A$2:$N$81,10,FALSE),IF(_xlpm.x=0,"",_xlpm.x)))</f>
        <v>Mycalidae</v>
      </c>
      <c r="S1459" s="46" t="str">
        <f>IF($I1459="","",_xlfn.LET(_xlpm.x,VLOOKUP($I1459,'2026-01-09_taxon-match'!$A$2:$N$81,11,FALSE),IF(_xlpm.x=0,"",_xlpm.x)))</f>
        <v>Mycale</v>
      </c>
      <c r="T1459" s="46" t="str">
        <f>IF($I1459="","",_xlfn.LET(_xlpm.x,VLOOKUP($I1459,'2026-01-09_taxon-match'!$A$2:$N$81,13,FALSE),IF(_xlpm.x=0,"",_xlpm.x)))</f>
        <v/>
      </c>
      <c r="U1459" s="46">
        <v>1</v>
      </c>
      <c r="V1459" s="2" t="s">
        <v>58</v>
      </c>
      <c r="Y1459" s="46" t="str">
        <f>IF(V1459="","",_xlfn.LET(_xlpm.x,VLOOKUP(V1459,'Drop-down_menus'!$D$2:$E$13,2,FALSE),IF(_xlpm.x=0,"",_xlpm.x)))</f>
        <v>https://orcid.org/0000-0002-9708-1761</v>
      </c>
      <c r="Z1459" s="46" t="str">
        <f>IF(W1459="","",_xlfn.LET(_xlpm.x,VLOOKUP(W1459,'Drop-down_menus'!$D$2:$E$13,2,FALSE),IF(_xlpm.x=0,"",_xlpm.x)))</f>
        <v/>
      </c>
      <c r="AA1459" s="46" t="str">
        <f>IF(X1459="","",_xlfn.LET(_xlpm.x,VLOOKUP(X1459,'Drop-down_menus'!$D$2:$E$13,2,FALSE),IF(_xlpm.x=0,"",_xlpm.x)))</f>
        <v/>
      </c>
      <c r="AB1459" s="46" t="s">
        <v>300</v>
      </c>
      <c r="AC1459" s="46" t="s">
        <v>1255</v>
      </c>
    </row>
    <row r="1460" spans="2:29" ht="15" customHeight="1">
      <c r="B1460" s="46">
        <v>1515</v>
      </c>
      <c r="C1460" s="2" t="s">
        <v>836</v>
      </c>
      <c r="D1460" s="46" t="b">
        <f>COUNTIF(Events!$B$2:$B$171, C1460) &gt; 0</f>
        <v>1</v>
      </c>
      <c r="G1460" s="46" t="s">
        <v>1205</v>
      </c>
      <c r="I1460" s="46" t="s">
        <v>183</v>
      </c>
      <c r="J1460" s="46" t="str">
        <f>IF(I1460="","",_xlfn.LET(_xlpm.x,VLOOKUP(I1460,'2026-01-09_taxon-match'!$A$2:$N$81,4,FALSE),IF(_xlpm.x=0,"",_xlpm.x)))</f>
        <v>Amphipoda</v>
      </c>
      <c r="K1460" s="46" t="s">
        <v>1318</v>
      </c>
      <c r="L1460" s="46" t="str">
        <f>IF(I1460="","",_xlfn.LET(_xlpm.x,VLOOKUP(I1460,'2026-01-09_taxon-match'!$A$2:$N$81,3,FALSE),IF(_xlpm.x=0,"",_xlpm.x)))</f>
        <v>urn:lsid:marinespecies.org:taxname:1135</v>
      </c>
      <c r="M1460" s="46" t="str">
        <f>IF($I1460="","",_xlfn.LET(_xlpm.x,VLOOKUP($I1460,'2026-01-09_taxon-match'!$A$2:$N$81,5,FALSE),IF(_xlpm.x=0,"",_xlpm.x)))</f>
        <v>Latreille, 1816</v>
      </c>
      <c r="N1460" s="46" t="str">
        <f>IF($I1460="","",_xlfn.LET(_xlpm.x,VLOOKUP($I1460,'2026-01-09_taxon-match'!$A$2:$N$81,6,FALSE),IF(_xlpm.x=0,"",_xlpm.x)))</f>
        <v>Animalia</v>
      </c>
      <c r="O1460" s="46" t="str">
        <f>IF($I1460="","",_xlfn.LET(_xlpm.x,VLOOKUP($I1460,'2026-01-09_taxon-match'!$A$2:$N$81,7,FALSE),IF(_xlpm.x=0,"",_xlpm.x)))</f>
        <v>Arthropoda</v>
      </c>
      <c r="P1460" s="46" t="str">
        <f>IF($I1460="","",_xlfn.LET(_xlpm.x,VLOOKUP($I1460,'2026-01-09_taxon-match'!$A$2:$N$81,8,FALSE),IF(_xlpm.x=0,"",_xlpm.x)))</f>
        <v>Malacostraca</v>
      </c>
      <c r="Q1460" s="46" t="str">
        <f>IF($I1460="","",_xlfn.LET(_xlpm.x,VLOOKUP($I1460,'2026-01-09_taxon-match'!$A$2:$N$81,9,FALSE),IF(_xlpm.x=0,"",_xlpm.x)))</f>
        <v>Amphipoda</v>
      </c>
      <c r="R1460" s="46" t="str">
        <f>IF($I1460="","",_xlfn.LET(_xlpm.x,VLOOKUP($I1460,'2026-01-09_taxon-match'!$A$2:$N$81,10,FALSE),IF(_xlpm.x=0,"",_xlpm.x)))</f>
        <v/>
      </c>
      <c r="S1460" s="46" t="str">
        <f>IF($I1460="","",_xlfn.LET(_xlpm.x,VLOOKUP($I1460,'2026-01-09_taxon-match'!$A$2:$N$81,11,FALSE),IF(_xlpm.x=0,"",_xlpm.x)))</f>
        <v/>
      </c>
      <c r="T1460" s="46" t="str">
        <f>IF($I1460="","",_xlfn.LET(_xlpm.x,VLOOKUP($I1460,'2026-01-09_taxon-match'!$A$2:$N$81,13,FALSE),IF(_xlpm.x=0,"",_xlpm.x)))</f>
        <v/>
      </c>
      <c r="U1460" s="46" t="s">
        <v>1251</v>
      </c>
      <c r="V1460" s="2" t="s">
        <v>58</v>
      </c>
      <c r="Y1460" s="46" t="str">
        <f>IF(V1460="","",_xlfn.LET(_xlpm.x,VLOOKUP(V1460,'Drop-down_menus'!$D$2:$E$13,2,FALSE),IF(_xlpm.x=0,"",_xlpm.x)))</f>
        <v>https://orcid.org/0000-0002-9708-1761</v>
      </c>
      <c r="Z1460" s="46" t="str">
        <f>IF(W1460="","",_xlfn.LET(_xlpm.x,VLOOKUP(W1460,'Drop-down_menus'!$D$2:$E$13,2,FALSE),IF(_xlpm.x=0,"",_xlpm.x)))</f>
        <v/>
      </c>
      <c r="AA1460" s="46" t="str">
        <f>IF(X1460="","",_xlfn.LET(_xlpm.x,VLOOKUP(X1460,'Drop-down_menus'!$D$2:$E$13,2,FALSE),IF(_xlpm.x=0,"",_xlpm.x)))</f>
        <v/>
      </c>
      <c r="AB1460" s="46" t="s">
        <v>300</v>
      </c>
      <c r="AC1460" s="46" t="s">
        <v>1255</v>
      </c>
    </row>
    <row r="1461" spans="2:29" ht="15" customHeight="1">
      <c r="B1461" s="46">
        <v>1516</v>
      </c>
      <c r="C1461" s="2" t="s">
        <v>836</v>
      </c>
      <c r="D1461" s="46" t="b">
        <f>COUNTIF(Events!$B$2:$B$171, C1461) &gt; 0</f>
        <v>1</v>
      </c>
      <c r="G1461" s="46" t="s">
        <v>1199</v>
      </c>
      <c r="I1461" s="46" t="s">
        <v>238</v>
      </c>
      <c r="J1461" s="46" t="str">
        <f>IF(I1461="","",_xlfn.LET(_xlpm.x,VLOOKUP(I1461,'2026-01-09_taxon-match'!$A$2:$N$81,4,FALSE),IF(_xlpm.x=0,"",_xlpm.x)))</f>
        <v>Desmarestia</v>
      </c>
      <c r="K1461" s="46" t="s">
        <v>1318</v>
      </c>
      <c r="L1461" s="46" t="str">
        <f>IF(I1461="","",_xlfn.LET(_xlpm.x,VLOOKUP(I1461,'2026-01-09_taxon-match'!$A$2:$N$81,3,FALSE),IF(_xlpm.x=0,"",_xlpm.x)))</f>
        <v/>
      </c>
      <c r="M1461" s="46" t="str">
        <f>IF($I1461="","",_xlfn.LET(_xlpm.x,VLOOKUP($I1461,'2026-01-09_taxon-match'!$A$2:$N$81,5,FALSE),IF(_xlpm.x=0,"",_xlpm.x)))</f>
        <v/>
      </c>
      <c r="N1461" s="46" t="str">
        <f>IF($I1461="","",_xlfn.LET(_xlpm.x,VLOOKUP($I1461,'2026-01-09_taxon-match'!$A$2:$N$81,6,FALSE),IF(_xlpm.x=0,"",_xlpm.x)))</f>
        <v/>
      </c>
      <c r="O1461" s="46" t="str">
        <f>IF($I1461="","",_xlfn.LET(_xlpm.x,VLOOKUP($I1461,'2026-01-09_taxon-match'!$A$2:$N$81,7,FALSE),IF(_xlpm.x=0,"",_xlpm.x)))</f>
        <v/>
      </c>
      <c r="P1461" s="46" t="str">
        <f>IF($I1461="","",_xlfn.LET(_xlpm.x,VLOOKUP($I1461,'2026-01-09_taxon-match'!$A$2:$N$81,8,FALSE),IF(_xlpm.x=0,"",_xlpm.x)))</f>
        <v/>
      </c>
      <c r="Q1461" s="46" t="str">
        <f>IF($I1461="","",_xlfn.LET(_xlpm.x,VLOOKUP($I1461,'2026-01-09_taxon-match'!$A$2:$N$81,9,FALSE),IF(_xlpm.x=0,"",_xlpm.x)))</f>
        <v/>
      </c>
      <c r="R1461" s="46" t="str">
        <f>IF($I1461="","",_xlfn.LET(_xlpm.x,VLOOKUP($I1461,'2026-01-09_taxon-match'!$A$2:$N$81,10,FALSE),IF(_xlpm.x=0,"",_xlpm.x)))</f>
        <v/>
      </c>
      <c r="S1461" s="46" t="str">
        <f>IF($I1461="","",_xlfn.LET(_xlpm.x,VLOOKUP($I1461,'2026-01-09_taxon-match'!$A$2:$N$81,11,FALSE),IF(_xlpm.x=0,"",_xlpm.x)))</f>
        <v/>
      </c>
      <c r="T1461" s="46" t="str">
        <f>IF($I1461="","",_xlfn.LET(_xlpm.x,VLOOKUP($I1461,'2026-01-09_taxon-match'!$A$2:$N$81,13,FALSE),IF(_xlpm.x=0,"",_xlpm.x)))</f>
        <v/>
      </c>
      <c r="U1461" s="46">
        <v>1</v>
      </c>
      <c r="V1461" s="2" t="s">
        <v>58</v>
      </c>
      <c r="Y1461" s="46" t="str">
        <f>IF(V1461="","",_xlfn.LET(_xlpm.x,VLOOKUP(V1461,'Drop-down_menus'!$D$2:$E$13,2,FALSE),IF(_xlpm.x=0,"",_xlpm.x)))</f>
        <v>https://orcid.org/0000-0002-9708-1761</v>
      </c>
      <c r="Z1461" s="46" t="str">
        <f>IF(W1461="","",_xlfn.LET(_xlpm.x,VLOOKUP(W1461,'Drop-down_menus'!$D$2:$E$13,2,FALSE),IF(_xlpm.x=0,"",_xlpm.x)))</f>
        <v/>
      </c>
      <c r="AA1461" s="46" t="str">
        <f>IF(X1461="","",_xlfn.LET(_xlpm.x,VLOOKUP(X1461,'Drop-down_menus'!$D$2:$E$13,2,FALSE),IF(_xlpm.x=0,"",_xlpm.x)))</f>
        <v/>
      </c>
      <c r="AB1461" s="46" t="s">
        <v>300</v>
      </c>
      <c r="AC1461" s="46" t="s">
        <v>1255</v>
      </c>
    </row>
    <row r="1462" spans="2:29" ht="15" customHeight="1">
      <c r="B1462" s="46">
        <v>1517</v>
      </c>
      <c r="C1462" s="2" t="s">
        <v>836</v>
      </c>
      <c r="D1462" s="46" t="b">
        <f>COUNTIF(Events!$B$2:$B$171, C1462) &gt; 0</f>
        <v>1</v>
      </c>
      <c r="G1462" s="46" t="s">
        <v>1224</v>
      </c>
      <c r="I1462" s="46" t="s">
        <v>1528</v>
      </c>
      <c r="J1462" s="46" t="str">
        <f>IF(I1462="","",_xlfn.LET(_xlpm.x,VLOOKUP(I1462,'2026-01-09_taxon-match'!$A$2:$N$81,4,FALSE),IF(_xlpm.x=0,"",_xlpm.x)))</f>
        <v>Himantothallus grandifolius</v>
      </c>
      <c r="L1462" s="46" t="str">
        <f>IF(I1462="","",_xlfn.LET(_xlpm.x,VLOOKUP(I1462,'2026-01-09_taxon-match'!$A$2:$N$81,3,FALSE),IF(_xlpm.x=0,"",_xlpm.x)))</f>
        <v>urn:lsid:marinespecies.org:taxname:325517</v>
      </c>
      <c r="M1462" s="46" t="str">
        <f>IF($I1462="","",_xlfn.LET(_xlpm.x,VLOOKUP($I1462,'2026-01-09_taxon-match'!$A$2:$N$81,5,FALSE),IF(_xlpm.x=0,"",_xlpm.x)))</f>
        <v>(A.Gepp &amp; E.S.Gepp) Zinova, 1959</v>
      </c>
      <c r="N1462" s="46" t="str">
        <f>IF($I1462="","",_xlfn.LET(_xlpm.x,VLOOKUP($I1462,'2026-01-09_taxon-match'!$A$2:$N$81,6,FALSE),IF(_xlpm.x=0,"",_xlpm.x)))</f>
        <v>Chromista</v>
      </c>
      <c r="O1462" s="46" t="str">
        <f>IF($I1462="","",_xlfn.LET(_xlpm.x,VLOOKUP($I1462,'2026-01-09_taxon-match'!$A$2:$N$81,7,FALSE),IF(_xlpm.x=0,"",_xlpm.x)))</f>
        <v>Ochrophyta</v>
      </c>
      <c r="P1462" s="46" t="str">
        <f>IF($I1462="","",_xlfn.LET(_xlpm.x,VLOOKUP($I1462,'2026-01-09_taxon-match'!$A$2:$N$81,8,FALSE),IF(_xlpm.x=0,"",_xlpm.x)))</f>
        <v>Phaeophyceae</v>
      </c>
      <c r="Q1462" s="46" t="str">
        <f>IF($I1462="","",_xlfn.LET(_xlpm.x,VLOOKUP($I1462,'2026-01-09_taxon-match'!$A$2:$N$81,9,FALSE),IF(_xlpm.x=0,"",_xlpm.x)))</f>
        <v>Desmarestiales</v>
      </c>
      <c r="R1462" s="46" t="str">
        <f>IF($I1462="","",_xlfn.LET(_xlpm.x,VLOOKUP($I1462,'2026-01-09_taxon-match'!$A$2:$N$81,10,FALSE),IF(_xlpm.x=0,"",_xlpm.x)))</f>
        <v>Desmarestiaceae</v>
      </c>
      <c r="S1462" s="46" t="str">
        <f>IF($I1462="","",_xlfn.LET(_xlpm.x,VLOOKUP($I1462,'2026-01-09_taxon-match'!$A$2:$N$81,11,FALSE),IF(_xlpm.x=0,"",_xlpm.x)))</f>
        <v>Himantothallus</v>
      </c>
      <c r="T1462" s="46" t="str">
        <f>IF($I1462="","",_xlfn.LET(_xlpm.x,VLOOKUP($I1462,'2026-01-09_taxon-match'!$A$2:$N$81,13,FALSE),IF(_xlpm.x=0,"",_xlpm.x)))</f>
        <v>grandifolius</v>
      </c>
      <c r="U1462" s="46">
        <v>1</v>
      </c>
      <c r="V1462" s="2" t="s">
        <v>58</v>
      </c>
      <c r="Y1462" s="46" t="str">
        <f>IF(V1462="","",_xlfn.LET(_xlpm.x,VLOOKUP(V1462,'Drop-down_menus'!$D$2:$E$13,2,FALSE),IF(_xlpm.x=0,"",_xlpm.x)))</f>
        <v>https://orcid.org/0000-0002-9708-1761</v>
      </c>
      <c r="Z1462" s="46" t="str">
        <f>IF(W1462="","",_xlfn.LET(_xlpm.x,VLOOKUP(W1462,'Drop-down_menus'!$D$2:$E$13,2,FALSE),IF(_xlpm.x=0,"",_xlpm.x)))</f>
        <v/>
      </c>
      <c r="AA1462" s="46" t="str">
        <f>IF(X1462="","",_xlfn.LET(_xlpm.x,VLOOKUP(X1462,'Drop-down_menus'!$D$2:$E$13,2,FALSE),IF(_xlpm.x=0,"",_xlpm.x)))</f>
        <v/>
      </c>
      <c r="AB1462" s="46" t="s">
        <v>300</v>
      </c>
      <c r="AC1462" s="46" t="s">
        <v>1255</v>
      </c>
    </row>
    <row r="1463" spans="2:29" ht="15" customHeight="1">
      <c r="B1463" s="46">
        <v>1518</v>
      </c>
      <c r="C1463" s="2" t="s">
        <v>836</v>
      </c>
      <c r="D1463" s="46" t="b">
        <f>COUNTIF(Events!$B$2:$B$171, C1463) &gt; 0</f>
        <v>1</v>
      </c>
      <c r="G1463" s="46" t="s">
        <v>1224</v>
      </c>
      <c r="I1463" s="46" t="s">
        <v>1528</v>
      </c>
      <c r="J1463" s="46" t="str">
        <f>IF(I1463="","",_xlfn.LET(_xlpm.x,VLOOKUP(I1463,'2026-01-09_taxon-match'!$A$2:$N$81,4,FALSE),IF(_xlpm.x=0,"",_xlpm.x)))</f>
        <v>Himantothallus grandifolius</v>
      </c>
      <c r="L1463" s="46" t="str">
        <f>IF(I1463="","",_xlfn.LET(_xlpm.x,VLOOKUP(I1463,'2026-01-09_taxon-match'!$A$2:$N$81,3,FALSE),IF(_xlpm.x=0,"",_xlpm.x)))</f>
        <v>urn:lsid:marinespecies.org:taxname:325517</v>
      </c>
      <c r="M1463" s="46" t="str">
        <f>IF($I1463="","",_xlfn.LET(_xlpm.x,VLOOKUP($I1463,'2026-01-09_taxon-match'!$A$2:$N$81,5,FALSE),IF(_xlpm.x=0,"",_xlpm.x)))</f>
        <v>(A.Gepp &amp; E.S.Gepp) Zinova, 1959</v>
      </c>
      <c r="N1463" s="46" t="str">
        <f>IF($I1463="","",_xlfn.LET(_xlpm.x,VLOOKUP($I1463,'2026-01-09_taxon-match'!$A$2:$N$81,6,FALSE),IF(_xlpm.x=0,"",_xlpm.x)))</f>
        <v>Chromista</v>
      </c>
      <c r="O1463" s="46" t="str">
        <f>IF($I1463="","",_xlfn.LET(_xlpm.x,VLOOKUP($I1463,'2026-01-09_taxon-match'!$A$2:$N$81,7,FALSE),IF(_xlpm.x=0,"",_xlpm.x)))</f>
        <v>Ochrophyta</v>
      </c>
      <c r="P1463" s="46" t="str">
        <f>IF($I1463="","",_xlfn.LET(_xlpm.x,VLOOKUP($I1463,'2026-01-09_taxon-match'!$A$2:$N$81,8,FALSE),IF(_xlpm.x=0,"",_xlpm.x)))</f>
        <v>Phaeophyceae</v>
      </c>
      <c r="Q1463" s="46" t="str">
        <f>IF($I1463="","",_xlfn.LET(_xlpm.x,VLOOKUP($I1463,'2026-01-09_taxon-match'!$A$2:$N$81,9,FALSE),IF(_xlpm.x=0,"",_xlpm.x)))</f>
        <v>Desmarestiales</v>
      </c>
      <c r="R1463" s="46" t="str">
        <f>IF($I1463="","",_xlfn.LET(_xlpm.x,VLOOKUP($I1463,'2026-01-09_taxon-match'!$A$2:$N$81,10,FALSE),IF(_xlpm.x=0,"",_xlpm.x)))</f>
        <v>Desmarestiaceae</v>
      </c>
      <c r="S1463" s="46" t="str">
        <f>IF($I1463="","",_xlfn.LET(_xlpm.x,VLOOKUP($I1463,'2026-01-09_taxon-match'!$A$2:$N$81,11,FALSE),IF(_xlpm.x=0,"",_xlpm.x)))</f>
        <v>Himantothallus</v>
      </c>
      <c r="T1463" s="46" t="str">
        <f>IF($I1463="","",_xlfn.LET(_xlpm.x,VLOOKUP($I1463,'2026-01-09_taxon-match'!$A$2:$N$81,13,FALSE),IF(_xlpm.x=0,"",_xlpm.x)))</f>
        <v>grandifolius</v>
      </c>
      <c r="U1463" s="46">
        <v>1</v>
      </c>
      <c r="V1463" s="2" t="s">
        <v>58</v>
      </c>
      <c r="Y1463" s="46" t="str">
        <f>IF(V1463="","",_xlfn.LET(_xlpm.x,VLOOKUP(V1463,'Drop-down_menus'!$D$2:$E$13,2,FALSE),IF(_xlpm.x=0,"",_xlpm.x)))</f>
        <v>https://orcid.org/0000-0002-9708-1761</v>
      </c>
      <c r="Z1463" s="46" t="str">
        <f>IF(W1463="","",_xlfn.LET(_xlpm.x,VLOOKUP(W1463,'Drop-down_menus'!$D$2:$E$13,2,FALSE),IF(_xlpm.x=0,"",_xlpm.x)))</f>
        <v/>
      </c>
      <c r="AA1463" s="46" t="str">
        <f>IF(X1463="","",_xlfn.LET(_xlpm.x,VLOOKUP(X1463,'Drop-down_menus'!$D$2:$E$13,2,FALSE),IF(_xlpm.x=0,"",_xlpm.x)))</f>
        <v/>
      </c>
      <c r="AB1463" s="46" t="s">
        <v>300</v>
      </c>
      <c r="AC1463" s="46" t="s">
        <v>1255</v>
      </c>
    </row>
    <row r="1464" spans="2:29" ht="15" customHeight="1">
      <c r="B1464" s="46">
        <v>1519</v>
      </c>
      <c r="C1464" s="2" t="s">
        <v>836</v>
      </c>
      <c r="D1464" s="46" t="b">
        <f>COUNTIF(Events!$B$2:$B$171, C1464) &gt; 0</f>
        <v>1</v>
      </c>
      <c r="G1464" s="46" t="s">
        <v>1199</v>
      </c>
      <c r="I1464" s="46" t="s">
        <v>238</v>
      </c>
      <c r="J1464" s="46" t="str">
        <f>IF(I1464="","",_xlfn.LET(_xlpm.x,VLOOKUP(I1464,'2026-01-09_taxon-match'!$A$2:$N$81,4,FALSE),IF(_xlpm.x=0,"",_xlpm.x)))</f>
        <v>Desmarestia</v>
      </c>
      <c r="K1464" s="46" t="s">
        <v>1318</v>
      </c>
      <c r="L1464" s="46" t="str">
        <f>IF(I1464="","",_xlfn.LET(_xlpm.x,VLOOKUP(I1464,'2026-01-09_taxon-match'!$A$2:$N$81,3,FALSE),IF(_xlpm.x=0,"",_xlpm.x)))</f>
        <v/>
      </c>
      <c r="M1464" s="46" t="str">
        <f>IF($I1464="","",_xlfn.LET(_xlpm.x,VLOOKUP($I1464,'2026-01-09_taxon-match'!$A$2:$N$81,5,FALSE),IF(_xlpm.x=0,"",_xlpm.x)))</f>
        <v/>
      </c>
      <c r="N1464" s="46" t="str">
        <f>IF($I1464="","",_xlfn.LET(_xlpm.x,VLOOKUP($I1464,'2026-01-09_taxon-match'!$A$2:$N$81,6,FALSE),IF(_xlpm.x=0,"",_xlpm.x)))</f>
        <v/>
      </c>
      <c r="O1464" s="46" t="str">
        <f>IF($I1464="","",_xlfn.LET(_xlpm.x,VLOOKUP($I1464,'2026-01-09_taxon-match'!$A$2:$N$81,7,FALSE),IF(_xlpm.x=0,"",_xlpm.x)))</f>
        <v/>
      </c>
      <c r="P1464" s="46" t="str">
        <f>IF($I1464="","",_xlfn.LET(_xlpm.x,VLOOKUP($I1464,'2026-01-09_taxon-match'!$A$2:$N$81,8,FALSE),IF(_xlpm.x=0,"",_xlpm.x)))</f>
        <v/>
      </c>
      <c r="Q1464" s="46" t="str">
        <f>IF($I1464="","",_xlfn.LET(_xlpm.x,VLOOKUP($I1464,'2026-01-09_taxon-match'!$A$2:$N$81,9,FALSE),IF(_xlpm.x=0,"",_xlpm.x)))</f>
        <v/>
      </c>
      <c r="R1464" s="46" t="str">
        <f>IF($I1464="","",_xlfn.LET(_xlpm.x,VLOOKUP($I1464,'2026-01-09_taxon-match'!$A$2:$N$81,10,FALSE),IF(_xlpm.x=0,"",_xlpm.x)))</f>
        <v/>
      </c>
      <c r="S1464" s="46" t="str">
        <f>IF($I1464="","",_xlfn.LET(_xlpm.x,VLOOKUP($I1464,'2026-01-09_taxon-match'!$A$2:$N$81,11,FALSE),IF(_xlpm.x=0,"",_xlpm.x)))</f>
        <v/>
      </c>
      <c r="T1464" s="46" t="str">
        <f>IF($I1464="","",_xlfn.LET(_xlpm.x,VLOOKUP($I1464,'2026-01-09_taxon-match'!$A$2:$N$81,13,FALSE),IF(_xlpm.x=0,"",_xlpm.x)))</f>
        <v/>
      </c>
      <c r="U1464" s="46">
        <v>1</v>
      </c>
      <c r="V1464" s="2" t="s">
        <v>58</v>
      </c>
      <c r="Y1464" s="46" t="str">
        <f>IF(V1464="","",_xlfn.LET(_xlpm.x,VLOOKUP(V1464,'Drop-down_menus'!$D$2:$E$13,2,FALSE),IF(_xlpm.x=0,"",_xlpm.x)))</f>
        <v>https://orcid.org/0000-0002-9708-1761</v>
      </c>
      <c r="Z1464" s="46" t="str">
        <f>IF(W1464="","",_xlfn.LET(_xlpm.x,VLOOKUP(W1464,'Drop-down_menus'!$D$2:$E$13,2,FALSE),IF(_xlpm.x=0,"",_xlpm.x)))</f>
        <v/>
      </c>
      <c r="AA1464" s="46" t="str">
        <f>IF(X1464="","",_xlfn.LET(_xlpm.x,VLOOKUP(X1464,'Drop-down_menus'!$D$2:$E$13,2,FALSE),IF(_xlpm.x=0,"",_xlpm.x)))</f>
        <v/>
      </c>
      <c r="AB1464" s="46" t="s">
        <v>300</v>
      </c>
      <c r="AC1464" s="46" t="s">
        <v>1255</v>
      </c>
    </row>
    <row r="1465" spans="2:29" ht="15" customHeight="1">
      <c r="B1465" s="46">
        <v>1520</v>
      </c>
      <c r="C1465" s="2" t="s">
        <v>836</v>
      </c>
      <c r="D1465" s="46" t="b">
        <f>COUNTIF(Events!$B$2:$B$171, C1465) &gt; 0</f>
        <v>1</v>
      </c>
      <c r="G1465" s="46" t="s">
        <v>1231</v>
      </c>
      <c r="I1465" s="46" t="s">
        <v>1231</v>
      </c>
      <c r="J1465" s="46" t="str">
        <f>IF(I1465="","",_xlfn.LET(_xlpm.x,VLOOKUP(I1465,'2026-01-09_taxon-match'!$A$2:$N$81,4,FALSE),IF(_xlpm.x=0,"",_xlpm.x)))</f>
        <v>Pyura setosa</v>
      </c>
      <c r="L1465" s="46" t="str">
        <f>IF(I1465="","",_xlfn.LET(_xlpm.x,VLOOKUP(I1465,'2026-01-09_taxon-match'!$A$2:$N$81,3,FALSE),IF(_xlpm.x=0,"",_xlpm.x)))</f>
        <v>urn:lsid:marinespecies.org:taxname:173779</v>
      </c>
      <c r="M1465" s="46" t="str">
        <f>IF($I1465="","",_xlfn.LET(_xlpm.x,VLOOKUP($I1465,'2026-01-09_taxon-match'!$A$2:$N$81,5,FALSE),IF(_xlpm.x=0,"",_xlpm.x)))</f>
        <v>(Sluiter, 1905)</v>
      </c>
      <c r="N1465" s="46" t="str">
        <f>IF($I1465="","",_xlfn.LET(_xlpm.x,VLOOKUP($I1465,'2026-01-09_taxon-match'!$A$2:$N$81,6,FALSE),IF(_xlpm.x=0,"",_xlpm.x)))</f>
        <v>Animalia</v>
      </c>
      <c r="O1465" s="46" t="str">
        <f>IF($I1465="","",_xlfn.LET(_xlpm.x,VLOOKUP($I1465,'2026-01-09_taxon-match'!$A$2:$N$81,7,FALSE),IF(_xlpm.x=0,"",_xlpm.x)))</f>
        <v>Chordata</v>
      </c>
      <c r="P1465" s="46" t="str">
        <f>IF($I1465="","",_xlfn.LET(_xlpm.x,VLOOKUP($I1465,'2026-01-09_taxon-match'!$A$2:$N$81,8,FALSE),IF(_xlpm.x=0,"",_xlpm.x)))</f>
        <v>Ascidiacea</v>
      </c>
      <c r="Q1465" s="46" t="str">
        <f>IF($I1465="","",_xlfn.LET(_xlpm.x,VLOOKUP($I1465,'2026-01-09_taxon-match'!$A$2:$N$81,9,FALSE),IF(_xlpm.x=0,"",_xlpm.x)))</f>
        <v>Stolidobranchia</v>
      </c>
      <c r="R1465" s="46" t="str">
        <f>IF($I1465="","",_xlfn.LET(_xlpm.x,VLOOKUP($I1465,'2026-01-09_taxon-match'!$A$2:$N$81,10,FALSE),IF(_xlpm.x=0,"",_xlpm.x)))</f>
        <v>Pyuridae</v>
      </c>
      <c r="S1465" s="46" t="str">
        <f>IF($I1465="","",_xlfn.LET(_xlpm.x,VLOOKUP($I1465,'2026-01-09_taxon-match'!$A$2:$N$81,11,FALSE),IF(_xlpm.x=0,"",_xlpm.x)))</f>
        <v>Pyura</v>
      </c>
      <c r="T1465" s="46" t="str">
        <f>IF($I1465="","",_xlfn.LET(_xlpm.x,VLOOKUP($I1465,'2026-01-09_taxon-match'!$A$2:$N$81,13,FALSE),IF(_xlpm.x=0,"",_xlpm.x)))</f>
        <v>setosa</v>
      </c>
      <c r="U1465" s="46">
        <v>1</v>
      </c>
      <c r="V1465" t="s">
        <v>43</v>
      </c>
      <c r="Y1465" s="46" t="str">
        <f>IF(V1465="","",_xlfn.LET(_xlpm.x,VLOOKUP(V1465,'Drop-down_menus'!$D$2:$E$13,2,FALSE),IF(_xlpm.x=0,"",_xlpm.x)))</f>
        <v>https://orcid.org/0000-0002-0981-7442</v>
      </c>
      <c r="Z1465" s="46" t="str">
        <f>IF(W1465="","",_xlfn.LET(_xlpm.x,VLOOKUP(W1465,'Drop-down_menus'!$D$2:$E$13,2,FALSE),IF(_xlpm.x=0,"",_xlpm.x)))</f>
        <v/>
      </c>
      <c r="AA1465" s="46" t="str">
        <f>IF(X1465="","",_xlfn.LET(_xlpm.x,VLOOKUP(X1465,'Drop-down_menus'!$D$2:$E$13,2,FALSE),IF(_xlpm.x=0,"",_xlpm.x)))</f>
        <v/>
      </c>
      <c r="AB1465" s="46" t="s">
        <v>300</v>
      </c>
      <c r="AC1465" s="46" t="s">
        <v>1255</v>
      </c>
    </row>
    <row r="1466" spans="2:29" ht="15" customHeight="1">
      <c r="B1466" s="46">
        <v>1521</v>
      </c>
      <c r="C1466" s="2" t="s">
        <v>836</v>
      </c>
      <c r="D1466" s="46" t="b">
        <f>COUNTIF(Events!$B$2:$B$171, C1466) &gt; 0</f>
        <v>1</v>
      </c>
      <c r="G1466" s="46" t="s">
        <v>1208</v>
      </c>
      <c r="I1466" s="46" t="s">
        <v>1208</v>
      </c>
      <c r="J1466" s="46" t="str">
        <f>IF(I1466="","",_xlfn.LET(_xlpm.x,VLOOKUP(I1466,'2026-01-09_taxon-match'!$A$2:$N$81,4,FALSE),IF(_xlpm.x=0,"",_xlpm.x)))</f>
        <v>Nacella concinna</v>
      </c>
      <c r="L1466" s="46" t="str">
        <f>IF(I1466="","",_xlfn.LET(_xlpm.x,VLOOKUP(I1466,'2026-01-09_taxon-match'!$A$2:$N$81,3,FALSE),IF(_xlpm.x=0,"",_xlpm.x)))</f>
        <v>urn:lsid:marinespecies.org:taxname:197296</v>
      </c>
      <c r="M1466" s="46" t="str">
        <f>IF($I1466="","",_xlfn.LET(_xlpm.x,VLOOKUP($I1466,'2026-01-09_taxon-match'!$A$2:$N$81,5,FALSE),IF(_xlpm.x=0,"",_xlpm.x)))</f>
        <v>(Strebel, 1908)</v>
      </c>
      <c r="N1466" s="46" t="str">
        <f>IF($I1466="","",_xlfn.LET(_xlpm.x,VLOOKUP($I1466,'2026-01-09_taxon-match'!$A$2:$N$81,6,FALSE),IF(_xlpm.x=0,"",_xlpm.x)))</f>
        <v>Animalia</v>
      </c>
      <c r="O1466" s="46" t="str">
        <f>IF($I1466="","",_xlfn.LET(_xlpm.x,VLOOKUP($I1466,'2026-01-09_taxon-match'!$A$2:$N$81,7,FALSE),IF(_xlpm.x=0,"",_xlpm.x)))</f>
        <v>Mollusca</v>
      </c>
      <c r="P1466" s="46" t="str">
        <f>IF($I1466="","",_xlfn.LET(_xlpm.x,VLOOKUP($I1466,'2026-01-09_taxon-match'!$A$2:$N$81,8,FALSE),IF(_xlpm.x=0,"",_xlpm.x)))</f>
        <v>Gastropoda</v>
      </c>
      <c r="Q1466" s="46" t="str">
        <f>IF($I1466="","",_xlfn.LET(_xlpm.x,VLOOKUP($I1466,'2026-01-09_taxon-match'!$A$2:$N$81,9,FALSE),IF(_xlpm.x=0,"",_xlpm.x)))</f>
        <v>Nacellida</v>
      </c>
      <c r="R1466" s="46" t="str">
        <f>IF($I1466="","",_xlfn.LET(_xlpm.x,VLOOKUP($I1466,'2026-01-09_taxon-match'!$A$2:$N$81,10,FALSE),IF(_xlpm.x=0,"",_xlpm.x)))</f>
        <v>Nacellidae</v>
      </c>
      <c r="S1466" s="46" t="str">
        <f>IF($I1466="","",_xlfn.LET(_xlpm.x,VLOOKUP($I1466,'2026-01-09_taxon-match'!$A$2:$N$81,11,FALSE),IF(_xlpm.x=0,"",_xlpm.x)))</f>
        <v>Nacella</v>
      </c>
      <c r="T1466" s="46" t="str">
        <f>IF($I1466="","",_xlfn.LET(_xlpm.x,VLOOKUP($I1466,'2026-01-09_taxon-match'!$A$2:$N$81,13,FALSE),IF(_xlpm.x=0,"",_xlpm.x)))</f>
        <v>concinna</v>
      </c>
      <c r="U1466" s="46">
        <v>1</v>
      </c>
      <c r="V1466" s="2" t="s">
        <v>58</v>
      </c>
      <c r="Y1466" s="46" t="str">
        <f>IF(V1466="","",_xlfn.LET(_xlpm.x,VLOOKUP(V1466,'Drop-down_menus'!$D$2:$E$13,2,FALSE),IF(_xlpm.x=0,"",_xlpm.x)))</f>
        <v>https://orcid.org/0000-0002-9708-1761</v>
      </c>
      <c r="Z1466" s="46" t="str">
        <f>IF(W1466="","",_xlfn.LET(_xlpm.x,VLOOKUP(W1466,'Drop-down_menus'!$D$2:$E$13,2,FALSE),IF(_xlpm.x=0,"",_xlpm.x)))</f>
        <v/>
      </c>
      <c r="AA1466" s="46" t="str">
        <f>IF(X1466="","",_xlfn.LET(_xlpm.x,VLOOKUP(X1466,'Drop-down_menus'!$D$2:$E$13,2,FALSE),IF(_xlpm.x=0,"",_xlpm.x)))</f>
        <v/>
      </c>
      <c r="AB1466" s="46" t="s">
        <v>300</v>
      </c>
      <c r="AC1466" s="46" t="s">
        <v>1255</v>
      </c>
    </row>
    <row r="1467" spans="2:29" ht="15" customHeight="1">
      <c r="B1467" s="46">
        <v>1522</v>
      </c>
      <c r="C1467" s="2" t="s">
        <v>836</v>
      </c>
      <c r="D1467" s="46" t="b">
        <f>COUNTIF(Events!$B$2:$B$171, C1467) &gt; 0</f>
        <v>1</v>
      </c>
      <c r="G1467" s="46" t="s">
        <v>1208</v>
      </c>
      <c r="I1467" s="46" t="s">
        <v>1208</v>
      </c>
      <c r="J1467" s="46" t="str">
        <f>IF(I1467="","",_xlfn.LET(_xlpm.x,VLOOKUP(I1467,'2026-01-09_taxon-match'!$A$2:$N$81,4,FALSE),IF(_xlpm.x=0,"",_xlpm.x)))</f>
        <v>Nacella concinna</v>
      </c>
      <c r="L1467" s="46" t="str">
        <f>IF(I1467="","",_xlfn.LET(_xlpm.x,VLOOKUP(I1467,'2026-01-09_taxon-match'!$A$2:$N$81,3,FALSE),IF(_xlpm.x=0,"",_xlpm.x)))</f>
        <v>urn:lsid:marinespecies.org:taxname:197296</v>
      </c>
      <c r="M1467" s="46" t="str">
        <f>IF($I1467="","",_xlfn.LET(_xlpm.x,VLOOKUP($I1467,'2026-01-09_taxon-match'!$A$2:$N$81,5,FALSE),IF(_xlpm.x=0,"",_xlpm.x)))</f>
        <v>(Strebel, 1908)</v>
      </c>
      <c r="N1467" s="46" t="str">
        <f>IF($I1467="","",_xlfn.LET(_xlpm.x,VLOOKUP($I1467,'2026-01-09_taxon-match'!$A$2:$N$81,6,FALSE),IF(_xlpm.x=0,"",_xlpm.x)))</f>
        <v>Animalia</v>
      </c>
      <c r="O1467" s="46" t="str">
        <f>IF($I1467="","",_xlfn.LET(_xlpm.x,VLOOKUP($I1467,'2026-01-09_taxon-match'!$A$2:$N$81,7,FALSE),IF(_xlpm.x=0,"",_xlpm.x)))</f>
        <v>Mollusca</v>
      </c>
      <c r="P1467" s="46" t="str">
        <f>IF($I1467="","",_xlfn.LET(_xlpm.x,VLOOKUP($I1467,'2026-01-09_taxon-match'!$A$2:$N$81,8,FALSE),IF(_xlpm.x=0,"",_xlpm.x)))</f>
        <v>Gastropoda</v>
      </c>
      <c r="Q1467" s="46" t="str">
        <f>IF($I1467="","",_xlfn.LET(_xlpm.x,VLOOKUP($I1467,'2026-01-09_taxon-match'!$A$2:$N$81,9,FALSE),IF(_xlpm.x=0,"",_xlpm.x)))</f>
        <v>Nacellida</v>
      </c>
      <c r="R1467" s="46" t="str">
        <f>IF($I1467="","",_xlfn.LET(_xlpm.x,VLOOKUP($I1467,'2026-01-09_taxon-match'!$A$2:$N$81,10,FALSE),IF(_xlpm.x=0,"",_xlpm.x)))</f>
        <v>Nacellidae</v>
      </c>
      <c r="S1467" s="46" t="str">
        <f>IF($I1467="","",_xlfn.LET(_xlpm.x,VLOOKUP($I1467,'2026-01-09_taxon-match'!$A$2:$N$81,11,FALSE),IF(_xlpm.x=0,"",_xlpm.x)))</f>
        <v>Nacella</v>
      </c>
      <c r="T1467" s="46" t="str">
        <f>IF($I1467="","",_xlfn.LET(_xlpm.x,VLOOKUP($I1467,'2026-01-09_taxon-match'!$A$2:$N$81,13,FALSE),IF(_xlpm.x=0,"",_xlpm.x)))</f>
        <v>concinna</v>
      </c>
      <c r="U1467" s="46">
        <v>1</v>
      </c>
      <c r="V1467" s="2" t="s">
        <v>58</v>
      </c>
      <c r="Y1467" s="46" t="str">
        <f>IF(V1467="","",_xlfn.LET(_xlpm.x,VLOOKUP(V1467,'Drop-down_menus'!$D$2:$E$13,2,FALSE),IF(_xlpm.x=0,"",_xlpm.x)))</f>
        <v>https://orcid.org/0000-0002-9708-1761</v>
      </c>
      <c r="Z1467" s="46" t="str">
        <f>IF(W1467="","",_xlfn.LET(_xlpm.x,VLOOKUP(W1467,'Drop-down_menus'!$D$2:$E$13,2,FALSE),IF(_xlpm.x=0,"",_xlpm.x)))</f>
        <v/>
      </c>
      <c r="AA1467" s="46" t="str">
        <f>IF(X1467="","",_xlfn.LET(_xlpm.x,VLOOKUP(X1467,'Drop-down_menus'!$D$2:$E$13,2,FALSE),IF(_xlpm.x=0,"",_xlpm.x)))</f>
        <v/>
      </c>
      <c r="AB1467" s="46" t="s">
        <v>300</v>
      </c>
      <c r="AC1467" s="46" t="s">
        <v>1255</v>
      </c>
    </row>
    <row r="1468" spans="2:29" ht="15" customHeight="1">
      <c r="B1468" s="46">
        <v>1523</v>
      </c>
      <c r="C1468" s="2" t="s">
        <v>836</v>
      </c>
      <c r="D1468" s="46" t="b">
        <f>COUNTIF(Events!$B$2:$B$171, C1468) &gt; 0</f>
        <v>1</v>
      </c>
      <c r="G1468" s="46" t="s">
        <v>1225</v>
      </c>
      <c r="I1468" s="46" t="s">
        <v>1525</v>
      </c>
      <c r="J1468" s="46" t="str">
        <f>IF(I1468="","",_xlfn.LET(_xlpm.x,VLOOKUP(I1468,'2026-01-09_taxon-match'!$A$2:$N$81,4,FALSE),IF(_xlpm.x=0,"",_xlpm.x)))</f>
        <v>Lysasterias</v>
      </c>
      <c r="K1468" s="46" t="s">
        <v>1318</v>
      </c>
      <c r="L1468" s="46" t="str">
        <f>IF(I1468="","",_xlfn.LET(_xlpm.x,VLOOKUP(I1468,'2026-01-09_taxon-match'!$A$2:$N$81,3,FALSE),IF(_xlpm.x=0,"",_xlpm.x)))</f>
        <v>urn:lsid:marinespecies.org:taxname:172532</v>
      </c>
      <c r="M1468" s="46" t="str">
        <f>IF($I1468="","",_xlfn.LET(_xlpm.x,VLOOKUP($I1468,'2026-01-09_taxon-match'!$A$2:$N$81,5,FALSE),IF(_xlpm.x=0,"",_xlpm.x)))</f>
        <v>Fisher, 1908</v>
      </c>
      <c r="N1468" s="46" t="str">
        <f>IF($I1468="","",_xlfn.LET(_xlpm.x,VLOOKUP($I1468,'2026-01-09_taxon-match'!$A$2:$N$81,6,FALSE),IF(_xlpm.x=0,"",_xlpm.x)))</f>
        <v>Animalia</v>
      </c>
      <c r="O1468" s="46" t="str">
        <f>IF($I1468="","",_xlfn.LET(_xlpm.x,VLOOKUP($I1468,'2026-01-09_taxon-match'!$A$2:$N$81,7,FALSE),IF(_xlpm.x=0,"",_xlpm.x)))</f>
        <v>Echinodermata</v>
      </c>
      <c r="P1468" s="46" t="str">
        <f>IF($I1468="","",_xlfn.LET(_xlpm.x,VLOOKUP($I1468,'2026-01-09_taxon-match'!$A$2:$N$81,8,FALSE),IF(_xlpm.x=0,"",_xlpm.x)))</f>
        <v>Asteroidea</v>
      </c>
      <c r="Q1468" s="46" t="str">
        <f>IF($I1468="","",_xlfn.LET(_xlpm.x,VLOOKUP($I1468,'2026-01-09_taxon-match'!$A$2:$N$81,9,FALSE),IF(_xlpm.x=0,"",_xlpm.x)))</f>
        <v>Forcipulatida</v>
      </c>
      <c r="R1468" s="46" t="str">
        <f>IF($I1468="","",_xlfn.LET(_xlpm.x,VLOOKUP($I1468,'2026-01-09_taxon-match'!$A$2:$N$81,10,FALSE),IF(_xlpm.x=0,"",_xlpm.x)))</f>
        <v>Asteriidae</v>
      </c>
      <c r="S1468" s="46" t="str">
        <f>IF($I1468="","",_xlfn.LET(_xlpm.x,VLOOKUP($I1468,'2026-01-09_taxon-match'!$A$2:$N$81,11,FALSE),IF(_xlpm.x=0,"",_xlpm.x)))</f>
        <v>Lysasterias</v>
      </c>
      <c r="T1468" s="46" t="str">
        <f>IF($I1468="","",_xlfn.LET(_xlpm.x,VLOOKUP($I1468,'2026-01-09_taxon-match'!$A$2:$N$81,13,FALSE),IF(_xlpm.x=0,"",_xlpm.x)))</f>
        <v/>
      </c>
      <c r="U1468" s="46">
        <v>1</v>
      </c>
      <c r="V1468" t="s">
        <v>43</v>
      </c>
      <c r="Y1468" s="46" t="str">
        <f>IF(V1468="","",_xlfn.LET(_xlpm.x,VLOOKUP(V1468,'Drop-down_menus'!$D$2:$E$13,2,FALSE),IF(_xlpm.x=0,"",_xlpm.x)))</f>
        <v>https://orcid.org/0000-0002-0981-7442</v>
      </c>
      <c r="Z1468" s="46" t="str">
        <f>IF(W1468="","",_xlfn.LET(_xlpm.x,VLOOKUP(W1468,'Drop-down_menus'!$D$2:$E$13,2,FALSE),IF(_xlpm.x=0,"",_xlpm.x)))</f>
        <v/>
      </c>
      <c r="AA1468" s="46" t="str">
        <f>IF(X1468="","",_xlfn.LET(_xlpm.x,VLOOKUP(X1468,'Drop-down_menus'!$D$2:$E$13,2,FALSE),IF(_xlpm.x=0,"",_xlpm.x)))</f>
        <v/>
      </c>
      <c r="AB1468" s="46" t="s">
        <v>300</v>
      </c>
      <c r="AC1468" s="46" t="s">
        <v>1255</v>
      </c>
    </row>
    <row r="1469" spans="2:29" ht="15" customHeight="1">
      <c r="B1469" s="46">
        <v>1524</v>
      </c>
      <c r="C1469" s="2" t="s">
        <v>836</v>
      </c>
      <c r="D1469" s="46" t="b">
        <f>COUNTIF(Events!$B$2:$B$171, C1469) &gt; 0</f>
        <v>1</v>
      </c>
      <c r="G1469" s="46" t="s">
        <v>1228</v>
      </c>
      <c r="I1469" s="46" t="s">
        <v>1337</v>
      </c>
      <c r="J1469" s="46" t="str">
        <f>IF(I1469="","",_xlfn.LET(_xlpm.x,VLOOKUP(I1469,'2026-01-09_taxon-match'!$A$2:$N$81,4,FALSE),IF(_xlpm.x=0,"",_xlpm.x)))</f>
        <v>Plocamium</v>
      </c>
      <c r="K1469" s="46" t="s">
        <v>1318</v>
      </c>
      <c r="L1469" s="46" t="str">
        <f>IF(I1469="","",_xlfn.LET(_xlpm.x,VLOOKUP(I1469,'2026-01-09_taxon-match'!$A$2:$N$81,3,FALSE),IF(_xlpm.x=0,"",_xlpm.x)))</f>
        <v>urn:lsid:marinespecies.org:taxname:144223</v>
      </c>
      <c r="M1469" s="46" t="str">
        <f>IF($I1469="","",_xlfn.LET(_xlpm.x,VLOOKUP($I1469,'2026-01-09_taxon-match'!$A$2:$N$81,5,FALSE),IF(_xlpm.x=0,"",_xlpm.x)))</f>
        <v>J.V.Lamouroux, 1813</v>
      </c>
      <c r="N1469" s="46" t="str">
        <f>IF($I1469="","",_xlfn.LET(_xlpm.x,VLOOKUP($I1469,'2026-01-09_taxon-match'!$A$2:$N$81,6,FALSE),IF(_xlpm.x=0,"",_xlpm.x)))</f>
        <v>Plantae</v>
      </c>
      <c r="O1469" s="46" t="str">
        <f>IF($I1469="","",_xlfn.LET(_xlpm.x,VLOOKUP($I1469,'2026-01-09_taxon-match'!$A$2:$N$81,7,FALSE),IF(_xlpm.x=0,"",_xlpm.x)))</f>
        <v>Rhodophyta</v>
      </c>
      <c r="P1469" s="46" t="str">
        <f>IF($I1469="","",_xlfn.LET(_xlpm.x,VLOOKUP($I1469,'2026-01-09_taxon-match'!$A$2:$N$81,8,FALSE),IF(_xlpm.x=0,"",_xlpm.x)))</f>
        <v>Florideophyceae</v>
      </c>
      <c r="Q1469" s="46" t="str">
        <f>IF($I1469="","",_xlfn.LET(_xlpm.x,VLOOKUP($I1469,'2026-01-09_taxon-match'!$A$2:$N$81,9,FALSE),IF(_xlpm.x=0,"",_xlpm.x)))</f>
        <v>Plocamiales</v>
      </c>
      <c r="R1469" s="46" t="str">
        <f>IF($I1469="","",_xlfn.LET(_xlpm.x,VLOOKUP($I1469,'2026-01-09_taxon-match'!$A$2:$N$81,10,FALSE),IF(_xlpm.x=0,"",_xlpm.x)))</f>
        <v>Plocamiaceae</v>
      </c>
      <c r="S1469" s="46" t="str">
        <f>IF($I1469="","",_xlfn.LET(_xlpm.x,VLOOKUP($I1469,'2026-01-09_taxon-match'!$A$2:$N$81,11,FALSE),IF(_xlpm.x=0,"",_xlpm.x)))</f>
        <v>Plocamium</v>
      </c>
      <c r="T1469" s="46" t="str">
        <f>IF($I1469="","",_xlfn.LET(_xlpm.x,VLOOKUP($I1469,'2026-01-09_taxon-match'!$A$2:$N$81,13,FALSE),IF(_xlpm.x=0,"",_xlpm.x)))</f>
        <v/>
      </c>
      <c r="U1469" s="46">
        <v>1</v>
      </c>
      <c r="V1469" s="2" t="s">
        <v>58</v>
      </c>
      <c r="Y1469" s="46" t="str">
        <f>IF(V1469="","",_xlfn.LET(_xlpm.x,VLOOKUP(V1469,'Drop-down_menus'!$D$2:$E$13,2,FALSE),IF(_xlpm.x=0,"",_xlpm.x)))</f>
        <v>https://orcid.org/0000-0002-9708-1761</v>
      </c>
      <c r="Z1469" s="46" t="str">
        <f>IF(W1469="","",_xlfn.LET(_xlpm.x,VLOOKUP(W1469,'Drop-down_menus'!$D$2:$E$13,2,FALSE),IF(_xlpm.x=0,"",_xlpm.x)))</f>
        <v/>
      </c>
      <c r="AA1469" s="46" t="str">
        <f>IF(X1469="","",_xlfn.LET(_xlpm.x,VLOOKUP(X1469,'Drop-down_menus'!$D$2:$E$13,2,FALSE),IF(_xlpm.x=0,"",_xlpm.x)))</f>
        <v/>
      </c>
      <c r="AB1469" s="46" t="s">
        <v>300</v>
      </c>
      <c r="AC1469" s="46" t="s">
        <v>1255</v>
      </c>
    </row>
    <row r="1470" spans="2:29" ht="15" customHeight="1">
      <c r="B1470" s="46">
        <v>1525</v>
      </c>
      <c r="C1470" s="2" t="s">
        <v>836</v>
      </c>
      <c r="D1470" s="46" t="b">
        <f>COUNTIF(Events!$B$2:$B$171, C1470) &gt; 0</f>
        <v>1</v>
      </c>
      <c r="G1470" s="46" t="s">
        <v>1220</v>
      </c>
      <c r="I1470" s="46" t="s">
        <v>1220</v>
      </c>
      <c r="J1470" s="46" t="str">
        <f>IF(I1470="","",_xlfn.LET(_xlpm.x,VLOOKUP(I1470,'2026-01-09_taxon-match'!$A$2:$N$81,4,FALSE),IF(_xlpm.x=0,"",_xlpm.x)))</f>
        <v>Iridaea cordata</v>
      </c>
      <c r="L1470" s="46" t="str">
        <f>IF(I1470="","",_xlfn.LET(_xlpm.x,VLOOKUP(I1470,'2026-01-09_taxon-match'!$A$2:$N$81,3,FALSE),IF(_xlpm.x=0,"",_xlpm.x)))</f>
        <v>urn:lsid:marinespecies.org:taxname:325522</v>
      </c>
      <c r="M1470" s="46" t="str">
        <f>IF($I1470="","",_xlfn.LET(_xlpm.x,VLOOKUP($I1470,'2026-01-09_taxon-match'!$A$2:$N$81,5,FALSE),IF(_xlpm.x=0,"",_xlpm.x)))</f>
        <v>(Turner) Bory, 1826</v>
      </c>
      <c r="N1470" s="46" t="str">
        <f>IF($I1470="","",_xlfn.LET(_xlpm.x,VLOOKUP($I1470,'2026-01-09_taxon-match'!$A$2:$N$81,6,FALSE),IF(_xlpm.x=0,"",_xlpm.x)))</f>
        <v>Plantae</v>
      </c>
      <c r="O1470" s="46" t="str">
        <f>IF($I1470="","",_xlfn.LET(_xlpm.x,VLOOKUP($I1470,'2026-01-09_taxon-match'!$A$2:$N$81,7,FALSE),IF(_xlpm.x=0,"",_xlpm.x)))</f>
        <v>Rhodophyta</v>
      </c>
      <c r="P1470" s="46" t="str">
        <f>IF($I1470="","",_xlfn.LET(_xlpm.x,VLOOKUP($I1470,'2026-01-09_taxon-match'!$A$2:$N$81,8,FALSE),IF(_xlpm.x=0,"",_xlpm.x)))</f>
        <v>Florideophyceae</v>
      </c>
      <c r="Q1470" s="46" t="str">
        <f>IF($I1470="","",_xlfn.LET(_xlpm.x,VLOOKUP($I1470,'2026-01-09_taxon-match'!$A$2:$N$81,9,FALSE),IF(_xlpm.x=0,"",_xlpm.x)))</f>
        <v>Gigartinales</v>
      </c>
      <c r="R1470" s="46" t="str">
        <f>IF($I1470="","",_xlfn.LET(_xlpm.x,VLOOKUP($I1470,'2026-01-09_taxon-match'!$A$2:$N$81,10,FALSE),IF(_xlpm.x=0,"",_xlpm.x)))</f>
        <v>Gigartinaceae</v>
      </c>
      <c r="S1470" s="46" t="str">
        <f>IF($I1470="","",_xlfn.LET(_xlpm.x,VLOOKUP($I1470,'2026-01-09_taxon-match'!$A$2:$N$81,11,FALSE),IF(_xlpm.x=0,"",_xlpm.x)))</f>
        <v>Iridaea</v>
      </c>
      <c r="T1470" s="46" t="str">
        <f>IF($I1470="","",_xlfn.LET(_xlpm.x,VLOOKUP($I1470,'2026-01-09_taxon-match'!$A$2:$N$81,13,FALSE),IF(_xlpm.x=0,"",_xlpm.x)))</f>
        <v>cordata</v>
      </c>
      <c r="U1470" s="46">
        <v>1</v>
      </c>
      <c r="V1470" s="2" t="s">
        <v>58</v>
      </c>
      <c r="Y1470" s="46" t="str">
        <f>IF(V1470="","",_xlfn.LET(_xlpm.x,VLOOKUP(V1470,'Drop-down_menus'!$D$2:$E$13,2,FALSE),IF(_xlpm.x=0,"",_xlpm.x)))</f>
        <v>https://orcid.org/0000-0002-9708-1761</v>
      </c>
      <c r="Z1470" s="46" t="str">
        <f>IF(W1470="","",_xlfn.LET(_xlpm.x,VLOOKUP(W1470,'Drop-down_menus'!$D$2:$E$13,2,FALSE),IF(_xlpm.x=0,"",_xlpm.x)))</f>
        <v/>
      </c>
      <c r="AA1470" s="46" t="str">
        <f>IF(X1470="","",_xlfn.LET(_xlpm.x,VLOOKUP(X1470,'Drop-down_menus'!$D$2:$E$13,2,FALSE),IF(_xlpm.x=0,"",_xlpm.x)))</f>
        <v/>
      </c>
      <c r="AB1470" s="46" t="s">
        <v>300</v>
      </c>
      <c r="AC1470" s="46" t="s">
        <v>1255</v>
      </c>
    </row>
    <row r="1471" spans="2:29" ht="15" customHeight="1">
      <c r="B1471" s="46">
        <v>1526</v>
      </c>
      <c r="C1471" s="2" t="s">
        <v>836</v>
      </c>
      <c r="D1471" s="46" t="b">
        <f>COUNTIF(Events!$B$2:$B$171, C1471) &gt; 0</f>
        <v>1</v>
      </c>
      <c r="G1471" s="46" t="s">
        <v>1205</v>
      </c>
      <c r="I1471" s="46" t="s">
        <v>183</v>
      </c>
      <c r="J1471" s="46" t="str">
        <f>IF(I1471="","",_xlfn.LET(_xlpm.x,VLOOKUP(I1471,'2026-01-09_taxon-match'!$A$2:$N$81,4,FALSE),IF(_xlpm.x=0,"",_xlpm.x)))</f>
        <v>Amphipoda</v>
      </c>
      <c r="K1471" s="46" t="s">
        <v>1318</v>
      </c>
      <c r="L1471" s="46" t="str">
        <f>IF(I1471="","",_xlfn.LET(_xlpm.x,VLOOKUP(I1471,'2026-01-09_taxon-match'!$A$2:$N$81,3,FALSE),IF(_xlpm.x=0,"",_xlpm.x)))</f>
        <v>urn:lsid:marinespecies.org:taxname:1135</v>
      </c>
      <c r="M1471" s="46" t="str">
        <f>IF($I1471="","",_xlfn.LET(_xlpm.x,VLOOKUP($I1471,'2026-01-09_taxon-match'!$A$2:$N$81,5,FALSE),IF(_xlpm.x=0,"",_xlpm.x)))</f>
        <v>Latreille, 1816</v>
      </c>
      <c r="N1471" s="46" t="str">
        <f>IF($I1471="","",_xlfn.LET(_xlpm.x,VLOOKUP($I1471,'2026-01-09_taxon-match'!$A$2:$N$81,6,FALSE),IF(_xlpm.x=0,"",_xlpm.x)))</f>
        <v>Animalia</v>
      </c>
      <c r="O1471" s="46" t="str">
        <f>IF($I1471="","",_xlfn.LET(_xlpm.x,VLOOKUP($I1471,'2026-01-09_taxon-match'!$A$2:$N$81,7,FALSE),IF(_xlpm.x=0,"",_xlpm.x)))</f>
        <v>Arthropoda</v>
      </c>
      <c r="P1471" s="46" t="str">
        <f>IF($I1471="","",_xlfn.LET(_xlpm.x,VLOOKUP($I1471,'2026-01-09_taxon-match'!$A$2:$N$81,8,FALSE),IF(_xlpm.x=0,"",_xlpm.x)))</f>
        <v>Malacostraca</v>
      </c>
      <c r="Q1471" s="46" t="str">
        <f>IF($I1471="","",_xlfn.LET(_xlpm.x,VLOOKUP($I1471,'2026-01-09_taxon-match'!$A$2:$N$81,9,FALSE),IF(_xlpm.x=0,"",_xlpm.x)))</f>
        <v>Amphipoda</v>
      </c>
      <c r="R1471" s="46" t="str">
        <f>IF($I1471="","",_xlfn.LET(_xlpm.x,VLOOKUP($I1471,'2026-01-09_taxon-match'!$A$2:$N$81,10,FALSE),IF(_xlpm.x=0,"",_xlpm.x)))</f>
        <v/>
      </c>
      <c r="S1471" s="46" t="str">
        <f>IF($I1471="","",_xlfn.LET(_xlpm.x,VLOOKUP($I1471,'2026-01-09_taxon-match'!$A$2:$N$81,11,FALSE),IF(_xlpm.x=0,"",_xlpm.x)))</f>
        <v/>
      </c>
      <c r="T1471" s="46" t="str">
        <f>IF($I1471="","",_xlfn.LET(_xlpm.x,VLOOKUP($I1471,'2026-01-09_taxon-match'!$A$2:$N$81,13,FALSE),IF(_xlpm.x=0,"",_xlpm.x)))</f>
        <v/>
      </c>
      <c r="U1471" s="46" t="s">
        <v>1251</v>
      </c>
      <c r="V1471" s="2" t="s">
        <v>58</v>
      </c>
      <c r="Y1471" s="46" t="str">
        <f>IF(V1471="","",_xlfn.LET(_xlpm.x,VLOOKUP(V1471,'Drop-down_menus'!$D$2:$E$13,2,FALSE),IF(_xlpm.x=0,"",_xlpm.x)))</f>
        <v>https://orcid.org/0000-0002-9708-1761</v>
      </c>
      <c r="Z1471" s="46" t="str">
        <f>IF(W1471="","",_xlfn.LET(_xlpm.x,VLOOKUP(W1471,'Drop-down_menus'!$D$2:$E$13,2,FALSE),IF(_xlpm.x=0,"",_xlpm.x)))</f>
        <v/>
      </c>
      <c r="AA1471" s="46" t="str">
        <f>IF(X1471="","",_xlfn.LET(_xlpm.x,VLOOKUP(X1471,'Drop-down_menus'!$D$2:$E$13,2,FALSE),IF(_xlpm.x=0,"",_xlpm.x)))</f>
        <v/>
      </c>
      <c r="AB1471" s="46" t="s">
        <v>300</v>
      </c>
      <c r="AC1471" s="46" t="s">
        <v>1255</v>
      </c>
    </row>
    <row r="1472" spans="2:29" ht="15" customHeight="1">
      <c r="B1472" s="46">
        <v>1527</v>
      </c>
      <c r="C1472" s="2" t="s">
        <v>836</v>
      </c>
      <c r="D1472" s="46" t="b">
        <f>COUNTIF(Events!$B$2:$B$171, C1472) &gt; 0</f>
        <v>1</v>
      </c>
      <c r="G1472" s="46" t="s">
        <v>1201</v>
      </c>
      <c r="I1472" s="46" t="s">
        <v>232</v>
      </c>
      <c r="J1472" s="46" t="str">
        <f>IF(I1472="","",_xlfn.LET(_xlpm.x,VLOOKUP(I1472,'2026-01-09_taxon-match'!$A$2:$N$81,4,FALSE),IF(_xlpm.x=0,"",_xlpm.x)))</f>
        <v>Terebellidae</v>
      </c>
      <c r="K1472" s="46" t="s">
        <v>1318</v>
      </c>
      <c r="L1472" s="46" t="str">
        <f>IF(I1472="","",_xlfn.LET(_xlpm.x,VLOOKUP(I1472,'2026-01-09_taxon-match'!$A$2:$N$81,3,FALSE),IF(_xlpm.x=0,"",_xlpm.x)))</f>
        <v/>
      </c>
      <c r="M1472" s="46" t="str">
        <f>IF($I1472="","",_xlfn.LET(_xlpm.x,VLOOKUP($I1472,'2026-01-09_taxon-match'!$A$2:$N$81,5,FALSE),IF(_xlpm.x=0,"",_xlpm.x)))</f>
        <v/>
      </c>
      <c r="N1472" s="46" t="str">
        <f>IF($I1472="","",_xlfn.LET(_xlpm.x,VLOOKUP($I1472,'2026-01-09_taxon-match'!$A$2:$N$81,6,FALSE),IF(_xlpm.x=0,"",_xlpm.x)))</f>
        <v/>
      </c>
      <c r="O1472" s="46" t="str">
        <f>IF($I1472="","",_xlfn.LET(_xlpm.x,VLOOKUP($I1472,'2026-01-09_taxon-match'!$A$2:$N$81,7,FALSE),IF(_xlpm.x=0,"",_xlpm.x)))</f>
        <v/>
      </c>
      <c r="P1472" s="46" t="str">
        <f>IF($I1472="","",_xlfn.LET(_xlpm.x,VLOOKUP($I1472,'2026-01-09_taxon-match'!$A$2:$N$81,8,FALSE),IF(_xlpm.x=0,"",_xlpm.x)))</f>
        <v/>
      </c>
      <c r="Q1472" s="46" t="str">
        <f>IF($I1472="","",_xlfn.LET(_xlpm.x,VLOOKUP($I1472,'2026-01-09_taxon-match'!$A$2:$N$81,9,FALSE),IF(_xlpm.x=0,"",_xlpm.x)))</f>
        <v/>
      </c>
      <c r="R1472" s="46" t="str">
        <f>IF($I1472="","",_xlfn.LET(_xlpm.x,VLOOKUP($I1472,'2026-01-09_taxon-match'!$A$2:$N$81,10,FALSE),IF(_xlpm.x=0,"",_xlpm.x)))</f>
        <v/>
      </c>
      <c r="S1472" s="46" t="str">
        <f>IF($I1472="","",_xlfn.LET(_xlpm.x,VLOOKUP($I1472,'2026-01-09_taxon-match'!$A$2:$N$81,11,FALSE),IF(_xlpm.x=0,"",_xlpm.x)))</f>
        <v/>
      </c>
      <c r="T1472" s="46" t="str">
        <f>IF($I1472="","",_xlfn.LET(_xlpm.x,VLOOKUP($I1472,'2026-01-09_taxon-match'!$A$2:$N$81,13,FALSE),IF(_xlpm.x=0,"",_xlpm.x)))</f>
        <v/>
      </c>
      <c r="U1472" s="46">
        <v>1</v>
      </c>
      <c r="V1472" t="s">
        <v>43</v>
      </c>
      <c r="Y1472" s="46" t="str">
        <f>IF(V1472="","",_xlfn.LET(_xlpm.x,VLOOKUP(V1472,'Drop-down_menus'!$D$2:$E$13,2,FALSE),IF(_xlpm.x=0,"",_xlpm.x)))</f>
        <v>https://orcid.org/0000-0002-0981-7442</v>
      </c>
      <c r="Z1472" s="46" t="str">
        <f>IF(W1472="","",_xlfn.LET(_xlpm.x,VLOOKUP(W1472,'Drop-down_menus'!$D$2:$E$13,2,FALSE),IF(_xlpm.x=0,"",_xlpm.x)))</f>
        <v/>
      </c>
      <c r="AA1472" s="46" t="str">
        <f>IF(X1472="","",_xlfn.LET(_xlpm.x,VLOOKUP(X1472,'Drop-down_menus'!$D$2:$E$13,2,FALSE),IF(_xlpm.x=0,"",_xlpm.x)))</f>
        <v/>
      </c>
      <c r="AB1472" s="46" t="s">
        <v>300</v>
      </c>
      <c r="AC1472" s="46" t="s">
        <v>1255</v>
      </c>
    </row>
    <row r="1473" spans="2:29" ht="15" customHeight="1">
      <c r="B1473" s="46">
        <v>1528</v>
      </c>
      <c r="C1473" s="2" t="s">
        <v>836</v>
      </c>
      <c r="D1473" s="46" t="b">
        <f>COUNTIF(Events!$B$2:$B$171, C1473) &gt; 0</f>
        <v>1</v>
      </c>
      <c r="G1473" s="46" t="s">
        <v>1201</v>
      </c>
      <c r="I1473" s="46" t="s">
        <v>232</v>
      </c>
      <c r="J1473" s="46" t="str">
        <f>IF(I1473="","",_xlfn.LET(_xlpm.x,VLOOKUP(I1473,'2026-01-09_taxon-match'!$A$2:$N$81,4,FALSE),IF(_xlpm.x=0,"",_xlpm.x)))</f>
        <v>Terebellidae</v>
      </c>
      <c r="K1473" s="46" t="s">
        <v>1318</v>
      </c>
      <c r="L1473" s="46" t="str">
        <f>IF(I1473="","",_xlfn.LET(_xlpm.x,VLOOKUP(I1473,'2026-01-09_taxon-match'!$A$2:$N$81,3,FALSE),IF(_xlpm.x=0,"",_xlpm.x)))</f>
        <v/>
      </c>
      <c r="M1473" s="46" t="str">
        <f>IF($I1473="","",_xlfn.LET(_xlpm.x,VLOOKUP($I1473,'2026-01-09_taxon-match'!$A$2:$N$81,5,FALSE),IF(_xlpm.x=0,"",_xlpm.x)))</f>
        <v/>
      </c>
      <c r="N1473" s="46" t="str">
        <f>IF($I1473="","",_xlfn.LET(_xlpm.x,VLOOKUP($I1473,'2026-01-09_taxon-match'!$A$2:$N$81,6,FALSE),IF(_xlpm.x=0,"",_xlpm.x)))</f>
        <v/>
      </c>
      <c r="O1473" s="46" t="str">
        <f>IF($I1473="","",_xlfn.LET(_xlpm.x,VLOOKUP($I1473,'2026-01-09_taxon-match'!$A$2:$N$81,7,FALSE),IF(_xlpm.x=0,"",_xlpm.x)))</f>
        <v/>
      </c>
      <c r="P1473" s="46" t="str">
        <f>IF($I1473="","",_xlfn.LET(_xlpm.x,VLOOKUP($I1473,'2026-01-09_taxon-match'!$A$2:$N$81,8,FALSE),IF(_xlpm.x=0,"",_xlpm.x)))</f>
        <v/>
      </c>
      <c r="Q1473" s="46" t="str">
        <f>IF($I1473="","",_xlfn.LET(_xlpm.x,VLOOKUP($I1473,'2026-01-09_taxon-match'!$A$2:$N$81,9,FALSE),IF(_xlpm.x=0,"",_xlpm.x)))</f>
        <v/>
      </c>
      <c r="R1473" s="46" t="str">
        <f>IF($I1473="","",_xlfn.LET(_xlpm.x,VLOOKUP($I1473,'2026-01-09_taxon-match'!$A$2:$N$81,10,FALSE),IF(_xlpm.x=0,"",_xlpm.x)))</f>
        <v/>
      </c>
      <c r="S1473" s="46" t="str">
        <f>IF($I1473="","",_xlfn.LET(_xlpm.x,VLOOKUP($I1473,'2026-01-09_taxon-match'!$A$2:$N$81,11,FALSE),IF(_xlpm.x=0,"",_xlpm.x)))</f>
        <v/>
      </c>
      <c r="T1473" s="46" t="str">
        <f>IF($I1473="","",_xlfn.LET(_xlpm.x,VLOOKUP($I1473,'2026-01-09_taxon-match'!$A$2:$N$81,13,FALSE),IF(_xlpm.x=0,"",_xlpm.x)))</f>
        <v/>
      </c>
      <c r="U1473" s="46">
        <v>1</v>
      </c>
      <c r="V1473" t="s">
        <v>43</v>
      </c>
      <c r="Y1473" s="46" t="str">
        <f>IF(V1473="","",_xlfn.LET(_xlpm.x,VLOOKUP(V1473,'Drop-down_menus'!$D$2:$E$13,2,FALSE),IF(_xlpm.x=0,"",_xlpm.x)))</f>
        <v>https://orcid.org/0000-0002-0981-7442</v>
      </c>
      <c r="Z1473" s="46" t="str">
        <f>IF(W1473="","",_xlfn.LET(_xlpm.x,VLOOKUP(W1473,'Drop-down_menus'!$D$2:$E$13,2,FALSE),IF(_xlpm.x=0,"",_xlpm.x)))</f>
        <v/>
      </c>
      <c r="AA1473" s="46" t="str">
        <f>IF(X1473="","",_xlfn.LET(_xlpm.x,VLOOKUP(X1473,'Drop-down_menus'!$D$2:$E$13,2,FALSE),IF(_xlpm.x=0,"",_xlpm.x)))</f>
        <v/>
      </c>
      <c r="AB1473" s="46" t="s">
        <v>300</v>
      </c>
      <c r="AC1473" s="46" t="s">
        <v>1255</v>
      </c>
    </row>
    <row r="1474" spans="2:29" ht="15" customHeight="1">
      <c r="B1474" s="46">
        <v>1529</v>
      </c>
      <c r="C1474" s="2" t="s">
        <v>836</v>
      </c>
      <c r="D1474" s="46" t="b">
        <f>COUNTIF(Events!$B$2:$B$171, C1474) &gt; 0</f>
        <v>1</v>
      </c>
      <c r="G1474" s="46" t="s">
        <v>1201</v>
      </c>
      <c r="I1474" s="46" t="s">
        <v>232</v>
      </c>
      <c r="J1474" s="46" t="str">
        <f>IF(I1474="","",_xlfn.LET(_xlpm.x,VLOOKUP(I1474,'2026-01-09_taxon-match'!$A$2:$N$81,4,FALSE),IF(_xlpm.x=0,"",_xlpm.x)))</f>
        <v>Terebellidae</v>
      </c>
      <c r="K1474" s="46" t="s">
        <v>1318</v>
      </c>
      <c r="L1474" s="46" t="str">
        <f>IF(I1474="","",_xlfn.LET(_xlpm.x,VLOOKUP(I1474,'2026-01-09_taxon-match'!$A$2:$N$81,3,FALSE),IF(_xlpm.x=0,"",_xlpm.x)))</f>
        <v/>
      </c>
      <c r="M1474" s="46" t="str">
        <f>IF($I1474="","",_xlfn.LET(_xlpm.x,VLOOKUP($I1474,'2026-01-09_taxon-match'!$A$2:$N$81,5,FALSE),IF(_xlpm.x=0,"",_xlpm.x)))</f>
        <v/>
      </c>
      <c r="N1474" s="46" t="str">
        <f>IF($I1474="","",_xlfn.LET(_xlpm.x,VLOOKUP($I1474,'2026-01-09_taxon-match'!$A$2:$N$81,6,FALSE),IF(_xlpm.x=0,"",_xlpm.x)))</f>
        <v/>
      </c>
      <c r="O1474" s="46" t="str">
        <f>IF($I1474="","",_xlfn.LET(_xlpm.x,VLOOKUP($I1474,'2026-01-09_taxon-match'!$A$2:$N$81,7,FALSE),IF(_xlpm.x=0,"",_xlpm.x)))</f>
        <v/>
      </c>
      <c r="P1474" s="46" t="str">
        <f>IF($I1474="","",_xlfn.LET(_xlpm.x,VLOOKUP($I1474,'2026-01-09_taxon-match'!$A$2:$N$81,8,FALSE),IF(_xlpm.x=0,"",_xlpm.x)))</f>
        <v/>
      </c>
      <c r="Q1474" s="46" t="str">
        <f>IF($I1474="","",_xlfn.LET(_xlpm.x,VLOOKUP($I1474,'2026-01-09_taxon-match'!$A$2:$N$81,9,FALSE),IF(_xlpm.x=0,"",_xlpm.x)))</f>
        <v/>
      </c>
      <c r="R1474" s="46" t="str">
        <f>IF($I1474="","",_xlfn.LET(_xlpm.x,VLOOKUP($I1474,'2026-01-09_taxon-match'!$A$2:$N$81,10,FALSE),IF(_xlpm.x=0,"",_xlpm.x)))</f>
        <v/>
      </c>
      <c r="S1474" s="46" t="str">
        <f>IF($I1474="","",_xlfn.LET(_xlpm.x,VLOOKUP($I1474,'2026-01-09_taxon-match'!$A$2:$N$81,11,FALSE),IF(_xlpm.x=0,"",_xlpm.x)))</f>
        <v/>
      </c>
      <c r="T1474" s="46" t="str">
        <f>IF($I1474="","",_xlfn.LET(_xlpm.x,VLOOKUP($I1474,'2026-01-09_taxon-match'!$A$2:$N$81,13,FALSE),IF(_xlpm.x=0,"",_xlpm.x)))</f>
        <v/>
      </c>
      <c r="U1474" s="46">
        <v>1</v>
      </c>
      <c r="V1474" t="s">
        <v>43</v>
      </c>
      <c r="Y1474" s="46" t="str">
        <f>IF(V1474="","",_xlfn.LET(_xlpm.x,VLOOKUP(V1474,'Drop-down_menus'!$D$2:$E$13,2,FALSE),IF(_xlpm.x=0,"",_xlpm.x)))</f>
        <v>https://orcid.org/0000-0002-0981-7442</v>
      </c>
      <c r="Z1474" s="46" t="str">
        <f>IF(W1474="","",_xlfn.LET(_xlpm.x,VLOOKUP(W1474,'Drop-down_menus'!$D$2:$E$13,2,FALSE),IF(_xlpm.x=0,"",_xlpm.x)))</f>
        <v/>
      </c>
      <c r="AA1474" s="46" t="str">
        <f>IF(X1474="","",_xlfn.LET(_xlpm.x,VLOOKUP(X1474,'Drop-down_menus'!$D$2:$E$13,2,FALSE),IF(_xlpm.x=0,"",_xlpm.x)))</f>
        <v/>
      </c>
      <c r="AB1474" s="46" t="s">
        <v>300</v>
      </c>
      <c r="AC1474" s="46" t="s">
        <v>1255</v>
      </c>
    </row>
    <row r="1475" spans="2:29" ht="15" customHeight="1">
      <c r="B1475" s="46">
        <v>1530</v>
      </c>
      <c r="C1475" s="2" t="s">
        <v>836</v>
      </c>
      <c r="D1475" s="46" t="b">
        <f>COUNTIF(Events!$B$2:$B$171, C1475) &gt; 0</f>
        <v>1</v>
      </c>
      <c r="G1475" s="46" t="s">
        <v>1199</v>
      </c>
      <c r="I1475" s="46" t="s">
        <v>238</v>
      </c>
      <c r="J1475" s="46" t="str">
        <f>IF(I1475="","",_xlfn.LET(_xlpm.x,VLOOKUP(I1475,'2026-01-09_taxon-match'!$A$2:$N$81,4,FALSE),IF(_xlpm.x=0,"",_xlpm.x)))</f>
        <v>Desmarestia</v>
      </c>
      <c r="K1475" s="46" t="s">
        <v>1318</v>
      </c>
      <c r="L1475" s="46" t="str">
        <f>IF(I1475="","",_xlfn.LET(_xlpm.x,VLOOKUP(I1475,'2026-01-09_taxon-match'!$A$2:$N$81,3,FALSE),IF(_xlpm.x=0,"",_xlpm.x)))</f>
        <v/>
      </c>
      <c r="M1475" s="46" t="str">
        <f>IF($I1475="","",_xlfn.LET(_xlpm.x,VLOOKUP($I1475,'2026-01-09_taxon-match'!$A$2:$N$81,5,FALSE),IF(_xlpm.x=0,"",_xlpm.x)))</f>
        <v/>
      </c>
      <c r="N1475" s="46" t="str">
        <f>IF($I1475="","",_xlfn.LET(_xlpm.x,VLOOKUP($I1475,'2026-01-09_taxon-match'!$A$2:$N$81,6,FALSE),IF(_xlpm.x=0,"",_xlpm.x)))</f>
        <v/>
      </c>
      <c r="O1475" s="46" t="str">
        <f>IF($I1475="","",_xlfn.LET(_xlpm.x,VLOOKUP($I1475,'2026-01-09_taxon-match'!$A$2:$N$81,7,FALSE),IF(_xlpm.x=0,"",_xlpm.x)))</f>
        <v/>
      </c>
      <c r="P1475" s="46" t="str">
        <f>IF($I1475="","",_xlfn.LET(_xlpm.x,VLOOKUP($I1475,'2026-01-09_taxon-match'!$A$2:$N$81,8,FALSE),IF(_xlpm.x=0,"",_xlpm.x)))</f>
        <v/>
      </c>
      <c r="Q1475" s="46" t="str">
        <f>IF($I1475="","",_xlfn.LET(_xlpm.x,VLOOKUP($I1475,'2026-01-09_taxon-match'!$A$2:$N$81,9,FALSE),IF(_xlpm.x=0,"",_xlpm.x)))</f>
        <v/>
      </c>
      <c r="R1475" s="46" t="str">
        <f>IF($I1475="","",_xlfn.LET(_xlpm.x,VLOOKUP($I1475,'2026-01-09_taxon-match'!$A$2:$N$81,10,FALSE),IF(_xlpm.x=0,"",_xlpm.x)))</f>
        <v/>
      </c>
      <c r="S1475" s="46" t="str">
        <f>IF($I1475="","",_xlfn.LET(_xlpm.x,VLOOKUP($I1475,'2026-01-09_taxon-match'!$A$2:$N$81,11,FALSE),IF(_xlpm.x=0,"",_xlpm.x)))</f>
        <v/>
      </c>
      <c r="T1475" s="46" t="str">
        <f>IF($I1475="","",_xlfn.LET(_xlpm.x,VLOOKUP($I1475,'2026-01-09_taxon-match'!$A$2:$N$81,13,FALSE),IF(_xlpm.x=0,"",_xlpm.x)))</f>
        <v/>
      </c>
      <c r="U1475" s="46">
        <v>1</v>
      </c>
      <c r="V1475" s="2" t="s">
        <v>58</v>
      </c>
      <c r="Y1475" s="46" t="str">
        <f>IF(V1475="","",_xlfn.LET(_xlpm.x,VLOOKUP(V1475,'Drop-down_menus'!$D$2:$E$13,2,FALSE),IF(_xlpm.x=0,"",_xlpm.x)))</f>
        <v>https://orcid.org/0000-0002-9708-1761</v>
      </c>
      <c r="Z1475" s="46" t="str">
        <f>IF(W1475="","",_xlfn.LET(_xlpm.x,VLOOKUP(W1475,'Drop-down_menus'!$D$2:$E$13,2,FALSE),IF(_xlpm.x=0,"",_xlpm.x)))</f>
        <v/>
      </c>
      <c r="AA1475" s="46" t="str">
        <f>IF(X1475="","",_xlfn.LET(_xlpm.x,VLOOKUP(X1475,'Drop-down_menus'!$D$2:$E$13,2,FALSE),IF(_xlpm.x=0,"",_xlpm.x)))</f>
        <v/>
      </c>
      <c r="AB1475" s="46" t="s">
        <v>1252</v>
      </c>
      <c r="AC1475" s="46" t="s">
        <v>1255</v>
      </c>
    </row>
    <row r="1476" spans="2:29" ht="15" customHeight="1">
      <c r="B1476" s="46">
        <v>1531</v>
      </c>
      <c r="C1476" s="2" t="s">
        <v>836</v>
      </c>
      <c r="D1476" s="46" t="b">
        <f>COUNTIF(Events!$B$2:$B$171, C1476) &gt; 0</f>
        <v>1</v>
      </c>
      <c r="G1476" s="46" t="s">
        <v>1224</v>
      </c>
      <c r="I1476" s="46" t="s">
        <v>1528</v>
      </c>
      <c r="J1476" s="46" t="str">
        <f>IF(I1476="","",_xlfn.LET(_xlpm.x,VLOOKUP(I1476,'2026-01-09_taxon-match'!$A$2:$N$81,4,FALSE),IF(_xlpm.x=0,"",_xlpm.x)))</f>
        <v>Himantothallus grandifolius</v>
      </c>
      <c r="L1476" s="46" t="str">
        <f>IF(I1476="","",_xlfn.LET(_xlpm.x,VLOOKUP(I1476,'2026-01-09_taxon-match'!$A$2:$N$81,3,FALSE),IF(_xlpm.x=0,"",_xlpm.x)))</f>
        <v>urn:lsid:marinespecies.org:taxname:325517</v>
      </c>
      <c r="M1476" s="46" t="str">
        <f>IF($I1476="","",_xlfn.LET(_xlpm.x,VLOOKUP($I1476,'2026-01-09_taxon-match'!$A$2:$N$81,5,FALSE),IF(_xlpm.x=0,"",_xlpm.x)))</f>
        <v>(A.Gepp &amp; E.S.Gepp) Zinova, 1959</v>
      </c>
      <c r="N1476" s="46" t="str">
        <f>IF($I1476="","",_xlfn.LET(_xlpm.x,VLOOKUP($I1476,'2026-01-09_taxon-match'!$A$2:$N$81,6,FALSE),IF(_xlpm.x=0,"",_xlpm.x)))</f>
        <v>Chromista</v>
      </c>
      <c r="O1476" s="46" t="str">
        <f>IF($I1476="","",_xlfn.LET(_xlpm.x,VLOOKUP($I1476,'2026-01-09_taxon-match'!$A$2:$N$81,7,FALSE),IF(_xlpm.x=0,"",_xlpm.x)))</f>
        <v>Ochrophyta</v>
      </c>
      <c r="P1476" s="46" t="str">
        <f>IF($I1476="","",_xlfn.LET(_xlpm.x,VLOOKUP($I1476,'2026-01-09_taxon-match'!$A$2:$N$81,8,FALSE),IF(_xlpm.x=0,"",_xlpm.x)))</f>
        <v>Phaeophyceae</v>
      </c>
      <c r="Q1476" s="46" t="str">
        <f>IF($I1476="","",_xlfn.LET(_xlpm.x,VLOOKUP($I1476,'2026-01-09_taxon-match'!$A$2:$N$81,9,FALSE),IF(_xlpm.x=0,"",_xlpm.x)))</f>
        <v>Desmarestiales</v>
      </c>
      <c r="R1476" s="46" t="str">
        <f>IF($I1476="","",_xlfn.LET(_xlpm.x,VLOOKUP($I1476,'2026-01-09_taxon-match'!$A$2:$N$81,10,FALSE),IF(_xlpm.x=0,"",_xlpm.x)))</f>
        <v>Desmarestiaceae</v>
      </c>
      <c r="S1476" s="46" t="str">
        <f>IF($I1476="","",_xlfn.LET(_xlpm.x,VLOOKUP($I1476,'2026-01-09_taxon-match'!$A$2:$N$81,11,FALSE),IF(_xlpm.x=0,"",_xlpm.x)))</f>
        <v>Himantothallus</v>
      </c>
      <c r="T1476" s="46" t="str">
        <f>IF($I1476="","",_xlfn.LET(_xlpm.x,VLOOKUP($I1476,'2026-01-09_taxon-match'!$A$2:$N$81,13,FALSE),IF(_xlpm.x=0,"",_xlpm.x)))</f>
        <v>grandifolius</v>
      </c>
      <c r="U1476" s="46">
        <v>1</v>
      </c>
      <c r="V1476" s="2" t="s">
        <v>58</v>
      </c>
      <c r="Y1476" s="46" t="str">
        <f>IF(V1476="","",_xlfn.LET(_xlpm.x,VLOOKUP(V1476,'Drop-down_menus'!$D$2:$E$13,2,FALSE),IF(_xlpm.x=0,"",_xlpm.x)))</f>
        <v>https://orcid.org/0000-0002-9708-1761</v>
      </c>
      <c r="Z1476" s="46" t="str">
        <f>IF(W1476="","",_xlfn.LET(_xlpm.x,VLOOKUP(W1476,'Drop-down_menus'!$D$2:$E$13,2,FALSE),IF(_xlpm.x=0,"",_xlpm.x)))</f>
        <v/>
      </c>
      <c r="AA1476" s="46" t="str">
        <f>IF(X1476="","",_xlfn.LET(_xlpm.x,VLOOKUP(X1476,'Drop-down_menus'!$D$2:$E$13,2,FALSE),IF(_xlpm.x=0,"",_xlpm.x)))</f>
        <v/>
      </c>
      <c r="AB1476" s="46" t="s">
        <v>1252</v>
      </c>
      <c r="AC1476" s="46" t="s">
        <v>1255</v>
      </c>
    </row>
    <row r="1477" spans="2:29" ht="15" customHeight="1">
      <c r="B1477" s="46">
        <v>1532</v>
      </c>
      <c r="C1477" s="2" t="s">
        <v>836</v>
      </c>
      <c r="D1477" s="46" t="b">
        <f>COUNTIF(Events!$B$2:$B$171, C1477) &gt; 0</f>
        <v>1</v>
      </c>
      <c r="G1477" s="46" t="s">
        <v>1220</v>
      </c>
      <c r="I1477" s="46" t="s">
        <v>1220</v>
      </c>
      <c r="J1477" s="46" t="str">
        <f>IF(I1477="","",_xlfn.LET(_xlpm.x,VLOOKUP(I1477,'2026-01-09_taxon-match'!$A$2:$N$81,4,FALSE),IF(_xlpm.x=0,"",_xlpm.x)))</f>
        <v>Iridaea cordata</v>
      </c>
      <c r="L1477" s="46" t="str">
        <f>IF(I1477="","",_xlfn.LET(_xlpm.x,VLOOKUP(I1477,'2026-01-09_taxon-match'!$A$2:$N$81,3,FALSE),IF(_xlpm.x=0,"",_xlpm.x)))</f>
        <v>urn:lsid:marinespecies.org:taxname:325522</v>
      </c>
      <c r="M1477" s="46" t="str">
        <f>IF($I1477="","",_xlfn.LET(_xlpm.x,VLOOKUP($I1477,'2026-01-09_taxon-match'!$A$2:$N$81,5,FALSE),IF(_xlpm.x=0,"",_xlpm.x)))</f>
        <v>(Turner) Bory, 1826</v>
      </c>
      <c r="N1477" s="46" t="str">
        <f>IF($I1477="","",_xlfn.LET(_xlpm.x,VLOOKUP($I1477,'2026-01-09_taxon-match'!$A$2:$N$81,6,FALSE),IF(_xlpm.x=0,"",_xlpm.x)))</f>
        <v>Plantae</v>
      </c>
      <c r="O1477" s="46" t="str">
        <f>IF($I1477="","",_xlfn.LET(_xlpm.x,VLOOKUP($I1477,'2026-01-09_taxon-match'!$A$2:$N$81,7,FALSE),IF(_xlpm.x=0,"",_xlpm.x)))</f>
        <v>Rhodophyta</v>
      </c>
      <c r="P1477" s="46" t="str">
        <f>IF($I1477="","",_xlfn.LET(_xlpm.x,VLOOKUP($I1477,'2026-01-09_taxon-match'!$A$2:$N$81,8,FALSE),IF(_xlpm.x=0,"",_xlpm.x)))</f>
        <v>Florideophyceae</v>
      </c>
      <c r="Q1477" s="46" t="str">
        <f>IF($I1477="","",_xlfn.LET(_xlpm.x,VLOOKUP($I1477,'2026-01-09_taxon-match'!$A$2:$N$81,9,FALSE),IF(_xlpm.x=0,"",_xlpm.x)))</f>
        <v>Gigartinales</v>
      </c>
      <c r="R1477" s="46" t="str">
        <f>IF($I1477="","",_xlfn.LET(_xlpm.x,VLOOKUP($I1477,'2026-01-09_taxon-match'!$A$2:$N$81,10,FALSE),IF(_xlpm.x=0,"",_xlpm.x)))</f>
        <v>Gigartinaceae</v>
      </c>
      <c r="S1477" s="46" t="str">
        <f>IF($I1477="","",_xlfn.LET(_xlpm.x,VLOOKUP($I1477,'2026-01-09_taxon-match'!$A$2:$N$81,11,FALSE),IF(_xlpm.x=0,"",_xlpm.x)))</f>
        <v>Iridaea</v>
      </c>
      <c r="T1477" s="46" t="str">
        <f>IF($I1477="","",_xlfn.LET(_xlpm.x,VLOOKUP($I1477,'2026-01-09_taxon-match'!$A$2:$N$81,13,FALSE),IF(_xlpm.x=0,"",_xlpm.x)))</f>
        <v>cordata</v>
      </c>
      <c r="U1477" s="46">
        <v>1</v>
      </c>
      <c r="V1477" s="2" t="s">
        <v>58</v>
      </c>
      <c r="Y1477" s="46" t="str">
        <f>IF(V1477="","",_xlfn.LET(_xlpm.x,VLOOKUP(V1477,'Drop-down_menus'!$D$2:$E$13,2,FALSE),IF(_xlpm.x=0,"",_xlpm.x)))</f>
        <v>https://orcid.org/0000-0002-9708-1761</v>
      </c>
      <c r="Z1477" s="46" t="str">
        <f>IF(W1477="","",_xlfn.LET(_xlpm.x,VLOOKUP(W1477,'Drop-down_menus'!$D$2:$E$13,2,FALSE),IF(_xlpm.x=0,"",_xlpm.x)))</f>
        <v/>
      </c>
      <c r="AA1477" s="46" t="str">
        <f>IF(X1477="","",_xlfn.LET(_xlpm.x,VLOOKUP(X1477,'Drop-down_menus'!$D$2:$E$13,2,FALSE),IF(_xlpm.x=0,"",_xlpm.x)))</f>
        <v/>
      </c>
      <c r="AB1477" s="46" t="s">
        <v>1252</v>
      </c>
      <c r="AC1477" s="46" t="s">
        <v>1255</v>
      </c>
    </row>
    <row r="1478" spans="2:29" ht="15" customHeight="1">
      <c r="B1478" s="46">
        <v>1533</v>
      </c>
      <c r="C1478" s="2" t="s">
        <v>836</v>
      </c>
      <c r="D1478" s="46" t="b">
        <f>COUNTIF(Events!$B$2:$B$171, C1478) &gt; 0</f>
        <v>1</v>
      </c>
      <c r="G1478" s="46" t="s">
        <v>269</v>
      </c>
      <c r="I1478" s="46" t="s">
        <v>269</v>
      </c>
      <c r="J1478" s="46" t="str">
        <f>IF(I1478="","",_xlfn.LET(_xlpm.x,VLOOKUP(I1478,'2026-01-09_taxon-match'!$A$2:$N$81,4,FALSE),IF(_xlpm.x=0,"",_xlpm.x)))</f>
        <v>Ascidia challengeri</v>
      </c>
      <c r="L1478" s="46" t="str">
        <f>IF(I1478="","",_xlfn.LET(_xlpm.x,VLOOKUP(I1478,'2026-01-09_taxon-match'!$A$2:$N$81,3,FALSE),IF(_xlpm.x=0,"",_xlpm.x)))</f>
        <v>urn:lsid:marinespecies.org:taxname:173151</v>
      </c>
      <c r="M1478" s="46" t="str">
        <f>IF($I1478="","",_xlfn.LET(_xlpm.x,VLOOKUP($I1478,'2026-01-09_taxon-match'!$A$2:$N$81,5,FALSE),IF(_xlpm.x=0,"",_xlpm.x)))</f>
        <v>Herdman, 1882</v>
      </c>
      <c r="N1478" s="46" t="str">
        <f>IF($I1478="","",_xlfn.LET(_xlpm.x,VLOOKUP($I1478,'2026-01-09_taxon-match'!$A$2:$N$81,6,FALSE),IF(_xlpm.x=0,"",_xlpm.x)))</f>
        <v>Animalia</v>
      </c>
      <c r="O1478" s="46" t="str">
        <f>IF($I1478="","",_xlfn.LET(_xlpm.x,VLOOKUP($I1478,'2026-01-09_taxon-match'!$A$2:$N$81,7,FALSE),IF(_xlpm.x=0,"",_xlpm.x)))</f>
        <v>Chordata</v>
      </c>
      <c r="P1478" s="46" t="str">
        <f>IF($I1478="","",_xlfn.LET(_xlpm.x,VLOOKUP($I1478,'2026-01-09_taxon-match'!$A$2:$N$81,8,FALSE),IF(_xlpm.x=0,"",_xlpm.x)))</f>
        <v>Ascidiacea</v>
      </c>
      <c r="Q1478" s="46" t="str">
        <f>IF($I1478="","",_xlfn.LET(_xlpm.x,VLOOKUP($I1478,'2026-01-09_taxon-match'!$A$2:$N$81,9,FALSE),IF(_xlpm.x=0,"",_xlpm.x)))</f>
        <v>Phlebobranchia</v>
      </c>
      <c r="R1478" s="46" t="str">
        <f>IF($I1478="","",_xlfn.LET(_xlpm.x,VLOOKUP($I1478,'2026-01-09_taxon-match'!$A$2:$N$81,10,FALSE),IF(_xlpm.x=0,"",_xlpm.x)))</f>
        <v>Ascidiidae</v>
      </c>
      <c r="S1478" s="46" t="str">
        <f>IF($I1478="","",_xlfn.LET(_xlpm.x,VLOOKUP($I1478,'2026-01-09_taxon-match'!$A$2:$N$81,11,FALSE),IF(_xlpm.x=0,"",_xlpm.x)))</f>
        <v>Ascidia</v>
      </c>
      <c r="T1478" s="46" t="str">
        <f>IF($I1478="","",_xlfn.LET(_xlpm.x,VLOOKUP($I1478,'2026-01-09_taxon-match'!$A$2:$N$81,13,FALSE),IF(_xlpm.x=0,"",_xlpm.x)))</f>
        <v>challengeri</v>
      </c>
      <c r="U1478" s="46">
        <v>1</v>
      </c>
      <c r="V1478" s="2" t="s">
        <v>58</v>
      </c>
      <c r="Y1478" s="46" t="str">
        <f>IF(V1478="","",_xlfn.LET(_xlpm.x,VLOOKUP(V1478,'Drop-down_menus'!$D$2:$E$13,2,FALSE),IF(_xlpm.x=0,"",_xlpm.x)))</f>
        <v>https://orcid.org/0000-0002-9708-1761</v>
      </c>
      <c r="Z1478" s="46" t="str">
        <f>IF(W1478="","",_xlfn.LET(_xlpm.x,VLOOKUP(W1478,'Drop-down_menus'!$D$2:$E$13,2,FALSE),IF(_xlpm.x=0,"",_xlpm.x)))</f>
        <v/>
      </c>
      <c r="AA1478" s="46" t="str">
        <f>IF(X1478="","",_xlfn.LET(_xlpm.x,VLOOKUP(X1478,'Drop-down_menus'!$D$2:$E$13,2,FALSE),IF(_xlpm.x=0,"",_xlpm.x)))</f>
        <v/>
      </c>
      <c r="AB1478" s="46" t="s">
        <v>1252</v>
      </c>
      <c r="AC1478" s="46" t="s">
        <v>1255</v>
      </c>
    </row>
    <row r="1479" spans="2:29" ht="15" customHeight="1">
      <c r="B1479" s="46">
        <v>1534</v>
      </c>
      <c r="C1479" s="2" t="s">
        <v>836</v>
      </c>
      <c r="D1479" s="46" t="b">
        <f>COUNTIF(Events!$B$2:$B$171, C1479) &gt; 0</f>
        <v>1</v>
      </c>
      <c r="G1479" s="46" t="s">
        <v>1212</v>
      </c>
      <c r="I1479" s="46" t="s">
        <v>315</v>
      </c>
      <c r="J1479" s="46" t="str">
        <f>IF(I1479="","",_xlfn.LET(_xlpm.x,VLOOKUP(I1479,'2026-01-09_taxon-match'!$A$2:$N$81,4,FALSE),IF(_xlpm.x=0,"",_xlpm.x)))</f>
        <v>Cnemidocarpa verrucosa</v>
      </c>
      <c r="L1479" s="46" t="str">
        <f>IF(I1479="","",_xlfn.LET(_xlpm.x,VLOOKUP(I1479,'2026-01-09_taxon-match'!$A$2:$N$81,3,FALSE),IF(_xlpm.x=0,"",_xlpm.x)))</f>
        <v>urn:lsid:marinespecies.org:taxname:173893</v>
      </c>
      <c r="M1479" s="46" t="str">
        <f>IF($I1479="","",_xlfn.LET(_xlpm.x,VLOOKUP($I1479,'2026-01-09_taxon-match'!$A$2:$N$81,5,FALSE),IF(_xlpm.x=0,"",_xlpm.x)))</f>
        <v>(Lesson, 1830)</v>
      </c>
      <c r="N1479" s="46" t="str">
        <f>IF($I1479="","",_xlfn.LET(_xlpm.x,VLOOKUP($I1479,'2026-01-09_taxon-match'!$A$2:$N$81,6,FALSE),IF(_xlpm.x=0,"",_xlpm.x)))</f>
        <v>Animalia</v>
      </c>
      <c r="O1479" s="46" t="str">
        <f>IF($I1479="","",_xlfn.LET(_xlpm.x,VLOOKUP($I1479,'2026-01-09_taxon-match'!$A$2:$N$81,7,FALSE),IF(_xlpm.x=0,"",_xlpm.x)))</f>
        <v>Chordata</v>
      </c>
      <c r="P1479" s="46" t="str">
        <f>IF($I1479="","",_xlfn.LET(_xlpm.x,VLOOKUP($I1479,'2026-01-09_taxon-match'!$A$2:$N$81,8,FALSE),IF(_xlpm.x=0,"",_xlpm.x)))</f>
        <v>Ascidiacea</v>
      </c>
      <c r="Q1479" s="46" t="str">
        <f>IF($I1479="","",_xlfn.LET(_xlpm.x,VLOOKUP($I1479,'2026-01-09_taxon-match'!$A$2:$N$81,9,FALSE),IF(_xlpm.x=0,"",_xlpm.x)))</f>
        <v>Stolidobranchia</v>
      </c>
      <c r="R1479" s="46" t="str">
        <f>IF($I1479="","",_xlfn.LET(_xlpm.x,VLOOKUP($I1479,'2026-01-09_taxon-match'!$A$2:$N$81,10,FALSE),IF(_xlpm.x=0,"",_xlpm.x)))</f>
        <v>Styelidae</v>
      </c>
      <c r="S1479" s="46" t="str">
        <f>IF($I1479="","",_xlfn.LET(_xlpm.x,VLOOKUP($I1479,'2026-01-09_taxon-match'!$A$2:$N$81,11,FALSE),IF(_xlpm.x=0,"",_xlpm.x)))</f>
        <v>Cnemidocarpa</v>
      </c>
      <c r="T1479" s="46" t="str">
        <f>IF($I1479="","",_xlfn.LET(_xlpm.x,VLOOKUP($I1479,'2026-01-09_taxon-match'!$A$2:$N$81,13,FALSE),IF(_xlpm.x=0,"",_xlpm.x)))</f>
        <v>verrucosa</v>
      </c>
      <c r="U1479" s="46">
        <v>1</v>
      </c>
      <c r="V1479" s="2" t="s">
        <v>58</v>
      </c>
      <c r="Y1479" s="46" t="str">
        <f>IF(V1479="","",_xlfn.LET(_xlpm.x,VLOOKUP(V1479,'Drop-down_menus'!$D$2:$E$13,2,FALSE),IF(_xlpm.x=0,"",_xlpm.x)))</f>
        <v>https://orcid.org/0000-0002-9708-1761</v>
      </c>
      <c r="Z1479" s="46" t="str">
        <f>IF(W1479="","",_xlfn.LET(_xlpm.x,VLOOKUP(W1479,'Drop-down_menus'!$D$2:$E$13,2,FALSE),IF(_xlpm.x=0,"",_xlpm.x)))</f>
        <v/>
      </c>
      <c r="AA1479" s="46" t="str">
        <f>IF(X1479="","",_xlfn.LET(_xlpm.x,VLOOKUP(X1479,'Drop-down_menus'!$D$2:$E$13,2,FALSE),IF(_xlpm.x=0,"",_xlpm.x)))</f>
        <v/>
      </c>
      <c r="AB1479" s="46" t="s">
        <v>1252</v>
      </c>
      <c r="AC1479" s="46" t="s">
        <v>1255</v>
      </c>
    </row>
    <row r="1480" spans="2:29" ht="15" customHeight="1">
      <c r="B1480" s="46">
        <v>1535</v>
      </c>
      <c r="C1480" s="2" t="s">
        <v>836</v>
      </c>
      <c r="D1480" s="46" t="b">
        <f>COUNTIF(Events!$B$2:$B$171, C1480) &gt; 0</f>
        <v>1</v>
      </c>
      <c r="G1480" s="46" t="s">
        <v>1212</v>
      </c>
      <c r="I1480" s="46" t="s">
        <v>315</v>
      </c>
      <c r="J1480" s="46" t="str">
        <f>IF(I1480="","",_xlfn.LET(_xlpm.x,VLOOKUP(I1480,'2026-01-09_taxon-match'!$A$2:$N$81,4,FALSE),IF(_xlpm.x=0,"",_xlpm.x)))</f>
        <v>Cnemidocarpa verrucosa</v>
      </c>
      <c r="L1480" s="46" t="str">
        <f>IF(I1480="","",_xlfn.LET(_xlpm.x,VLOOKUP(I1480,'2026-01-09_taxon-match'!$A$2:$N$81,3,FALSE),IF(_xlpm.x=0,"",_xlpm.x)))</f>
        <v>urn:lsid:marinespecies.org:taxname:173893</v>
      </c>
      <c r="M1480" s="46" t="str">
        <f>IF($I1480="","",_xlfn.LET(_xlpm.x,VLOOKUP($I1480,'2026-01-09_taxon-match'!$A$2:$N$81,5,FALSE),IF(_xlpm.x=0,"",_xlpm.x)))</f>
        <v>(Lesson, 1830)</v>
      </c>
      <c r="N1480" s="46" t="str">
        <f>IF($I1480="","",_xlfn.LET(_xlpm.x,VLOOKUP($I1480,'2026-01-09_taxon-match'!$A$2:$N$81,6,FALSE),IF(_xlpm.x=0,"",_xlpm.x)))</f>
        <v>Animalia</v>
      </c>
      <c r="O1480" s="46" t="str">
        <f>IF($I1480="","",_xlfn.LET(_xlpm.x,VLOOKUP($I1480,'2026-01-09_taxon-match'!$A$2:$N$81,7,FALSE),IF(_xlpm.x=0,"",_xlpm.x)))</f>
        <v>Chordata</v>
      </c>
      <c r="P1480" s="46" t="str">
        <f>IF($I1480="","",_xlfn.LET(_xlpm.x,VLOOKUP($I1480,'2026-01-09_taxon-match'!$A$2:$N$81,8,FALSE),IF(_xlpm.x=0,"",_xlpm.x)))</f>
        <v>Ascidiacea</v>
      </c>
      <c r="Q1480" s="46" t="str">
        <f>IF($I1480="","",_xlfn.LET(_xlpm.x,VLOOKUP($I1480,'2026-01-09_taxon-match'!$A$2:$N$81,9,FALSE),IF(_xlpm.x=0,"",_xlpm.x)))</f>
        <v>Stolidobranchia</v>
      </c>
      <c r="R1480" s="46" t="str">
        <f>IF($I1480="","",_xlfn.LET(_xlpm.x,VLOOKUP($I1480,'2026-01-09_taxon-match'!$A$2:$N$81,10,FALSE),IF(_xlpm.x=0,"",_xlpm.x)))</f>
        <v>Styelidae</v>
      </c>
      <c r="S1480" s="46" t="str">
        <f>IF($I1480="","",_xlfn.LET(_xlpm.x,VLOOKUP($I1480,'2026-01-09_taxon-match'!$A$2:$N$81,11,FALSE),IF(_xlpm.x=0,"",_xlpm.x)))</f>
        <v>Cnemidocarpa</v>
      </c>
      <c r="T1480" s="46" t="str">
        <f>IF($I1480="","",_xlfn.LET(_xlpm.x,VLOOKUP($I1480,'2026-01-09_taxon-match'!$A$2:$N$81,13,FALSE),IF(_xlpm.x=0,"",_xlpm.x)))</f>
        <v>verrucosa</v>
      </c>
      <c r="U1480" s="46">
        <v>1</v>
      </c>
      <c r="V1480" s="2" t="s">
        <v>58</v>
      </c>
      <c r="Y1480" s="46" t="str">
        <f>IF(V1480="","",_xlfn.LET(_xlpm.x,VLOOKUP(V1480,'Drop-down_menus'!$D$2:$E$13,2,FALSE),IF(_xlpm.x=0,"",_xlpm.x)))</f>
        <v>https://orcid.org/0000-0002-9708-1761</v>
      </c>
      <c r="Z1480" s="46" t="str">
        <f>IF(W1480="","",_xlfn.LET(_xlpm.x,VLOOKUP(W1480,'Drop-down_menus'!$D$2:$E$13,2,FALSE),IF(_xlpm.x=0,"",_xlpm.x)))</f>
        <v/>
      </c>
      <c r="AA1480" s="46" t="str">
        <f>IF(X1480="","",_xlfn.LET(_xlpm.x,VLOOKUP(X1480,'Drop-down_menus'!$D$2:$E$13,2,FALSE),IF(_xlpm.x=0,"",_xlpm.x)))</f>
        <v/>
      </c>
      <c r="AB1480" s="46" t="s">
        <v>1252</v>
      </c>
      <c r="AC1480" s="46" t="s">
        <v>1255</v>
      </c>
    </row>
    <row r="1481" spans="2:29" ht="15" customHeight="1">
      <c r="B1481" s="46">
        <v>1536</v>
      </c>
      <c r="C1481" s="2" t="s">
        <v>836</v>
      </c>
      <c r="D1481" s="46" t="b">
        <f>COUNTIF(Events!$B$2:$B$171, C1481) &gt; 0</f>
        <v>1</v>
      </c>
      <c r="G1481" s="46" t="s">
        <v>1202</v>
      </c>
      <c r="I1481" s="46" t="s">
        <v>1338</v>
      </c>
      <c r="J1481" s="46" t="str">
        <f>IF(I1481="","",_xlfn.LET(_xlpm.x,VLOOKUP(I1481,'2026-01-09_taxon-match'!$A$2:$N$81,4,FALSE),IF(_xlpm.x=0,"",_xlpm.x)))</f>
        <v>Polynoidae</v>
      </c>
      <c r="K1481" s="46" t="s">
        <v>1318</v>
      </c>
      <c r="L1481" s="46" t="str">
        <f>IF(I1481="","",_xlfn.LET(_xlpm.x,VLOOKUP(I1481,'2026-01-09_taxon-match'!$A$2:$N$81,3,FALSE),IF(_xlpm.x=0,"",_xlpm.x)))</f>
        <v>urn:lsid:marinespecies.org:taxname:939</v>
      </c>
      <c r="M1481" s="46" t="str">
        <f>IF($I1481="","",_xlfn.LET(_xlpm.x,VLOOKUP($I1481,'2026-01-09_taxon-match'!$A$2:$N$81,5,FALSE),IF(_xlpm.x=0,"",_xlpm.x)))</f>
        <v>Kinberg, 1856</v>
      </c>
      <c r="N1481" s="46" t="str">
        <f>IF($I1481="","",_xlfn.LET(_xlpm.x,VLOOKUP($I1481,'2026-01-09_taxon-match'!$A$2:$N$81,6,FALSE),IF(_xlpm.x=0,"",_xlpm.x)))</f>
        <v>Animalia</v>
      </c>
      <c r="O1481" s="46" t="str">
        <f>IF($I1481="","",_xlfn.LET(_xlpm.x,VLOOKUP($I1481,'2026-01-09_taxon-match'!$A$2:$N$81,7,FALSE),IF(_xlpm.x=0,"",_xlpm.x)))</f>
        <v>Annelida</v>
      </c>
      <c r="P1481" s="46" t="str">
        <f>IF($I1481="","",_xlfn.LET(_xlpm.x,VLOOKUP($I1481,'2026-01-09_taxon-match'!$A$2:$N$81,8,FALSE),IF(_xlpm.x=0,"",_xlpm.x)))</f>
        <v>Polychaeta</v>
      </c>
      <c r="Q1481" s="46" t="str">
        <f>IF($I1481="","",_xlfn.LET(_xlpm.x,VLOOKUP($I1481,'2026-01-09_taxon-match'!$A$2:$N$81,9,FALSE),IF(_xlpm.x=0,"",_xlpm.x)))</f>
        <v>Phyllodocida</v>
      </c>
      <c r="R1481" s="46" t="str">
        <f>IF($I1481="","",_xlfn.LET(_xlpm.x,VLOOKUP($I1481,'2026-01-09_taxon-match'!$A$2:$N$81,10,FALSE),IF(_xlpm.x=0,"",_xlpm.x)))</f>
        <v>Polynoidae</v>
      </c>
      <c r="S1481" s="46" t="str">
        <f>IF($I1481="","",_xlfn.LET(_xlpm.x,VLOOKUP($I1481,'2026-01-09_taxon-match'!$A$2:$N$81,11,FALSE),IF(_xlpm.x=0,"",_xlpm.x)))</f>
        <v/>
      </c>
      <c r="T1481" s="46" t="str">
        <f>IF($I1481="","",_xlfn.LET(_xlpm.x,VLOOKUP($I1481,'2026-01-09_taxon-match'!$A$2:$N$81,13,FALSE),IF(_xlpm.x=0,"",_xlpm.x)))</f>
        <v/>
      </c>
      <c r="U1481" s="46">
        <v>1</v>
      </c>
      <c r="V1481" s="2" t="s">
        <v>58</v>
      </c>
      <c r="Y1481" s="46" t="str">
        <f>IF(V1481="","",_xlfn.LET(_xlpm.x,VLOOKUP(V1481,'Drop-down_menus'!$D$2:$E$13,2,FALSE),IF(_xlpm.x=0,"",_xlpm.x)))</f>
        <v>https://orcid.org/0000-0002-9708-1761</v>
      </c>
      <c r="Z1481" s="46" t="str">
        <f>IF(W1481="","",_xlfn.LET(_xlpm.x,VLOOKUP(W1481,'Drop-down_menus'!$D$2:$E$13,2,FALSE),IF(_xlpm.x=0,"",_xlpm.x)))</f>
        <v/>
      </c>
      <c r="AA1481" s="46" t="str">
        <f>IF(X1481="","",_xlfn.LET(_xlpm.x,VLOOKUP(X1481,'Drop-down_menus'!$D$2:$E$13,2,FALSE),IF(_xlpm.x=0,"",_xlpm.x)))</f>
        <v/>
      </c>
      <c r="AB1481" s="46" t="s">
        <v>1252</v>
      </c>
      <c r="AC1481" s="46" t="s">
        <v>1255</v>
      </c>
    </row>
    <row r="1482" spans="2:29" ht="15" customHeight="1">
      <c r="B1482" s="46">
        <v>1537</v>
      </c>
      <c r="C1482" s="2" t="s">
        <v>836</v>
      </c>
      <c r="D1482" s="46" t="b">
        <f>COUNTIF(Events!$B$2:$B$171, C1482) &gt; 0</f>
        <v>1</v>
      </c>
      <c r="G1482" s="46" t="s">
        <v>1202</v>
      </c>
      <c r="I1482" s="46" t="s">
        <v>1338</v>
      </c>
      <c r="J1482" s="46" t="str">
        <f>IF(I1482="","",_xlfn.LET(_xlpm.x,VLOOKUP(I1482,'2026-01-09_taxon-match'!$A$2:$N$81,4,FALSE),IF(_xlpm.x=0,"",_xlpm.x)))</f>
        <v>Polynoidae</v>
      </c>
      <c r="K1482" s="46" t="s">
        <v>1318</v>
      </c>
      <c r="L1482" s="46" t="str">
        <f>IF(I1482="","",_xlfn.LET(_xlpm.x,VLOOKUP(I1482,'2026-01-09_taxon-match'!$A$2:$N$81,3,FALSE),IF(_xlpm.x=0,"",_xlpm.x)))</f>
        <v>urn:lsid:marinespecies.org:taxname:939</v>
      </c>
      <c r="M1482" s="46" t="str">
        <f>IF($I1482="","",_xlfn.LET(_xlpm.x,VLOOKUP($I1482,'2026-01-09_taxon-match'!$A$2:$N$81,5,FALSE),IF(_xlpm.x=0,"",_xlpm.x)))</f>
        <v>Kinberg, 1856</v>
      </c>
      <c r="N1482" s="46" t="str">
        <f>IF($I1482="","",_xlfn.LET(_xlpm.x,VLOOKUP($I1482,'2026-01-09_taxon-match'!$A$2:$N$81,6,FALSE),IF(_xlpm.x=0,"",_xlpm.x)))</f>
        <v>Animalia</v>
      </c>
      <c r="O1482" s="46" t="str">
        <f>IF($I1482="","",_xlfn.LET(_xlpm.x,VLOOKUP($I1482,'2026-01-09_taxon-match'!$A$2:$N$81,7,FALSE),IF(_xlpm.x=0,"",_xlpm.x)))</f>
        <v>Annelida</v>
      </c>
      <c r="P1482" s="46" t="str">
        <f>IF($I1482="","",_xlfn.LET(_xlpm.x,VLOOKUP($I1482,'2026-01-09_taxon-match'!$A$2:$N$81,8,FALSE),IF(_xlpm.x=0,"",_xlpm.x)))</f>
        <v>Polychaeta</v>
      </c>
      <c r="Q1482" s="46" t="str">
        <f>IF($I1482="","",_xlfn.LET(_xlpm.x,VLOOKUP($I1482,'2026-01-09_taxon-match'!$A$2:$N$81,9,FALSE),IF(_xlpm.x=0,"",_xlpm.x)))</f>
        <v>Phyllodocida</v>
      </c>
      <c r="R1482" s="46" t="str">
        <f>IF($I1482="","",_xlfn.LET(_xlpm.x,VLOOKUP($I1482,'2026-01-09_taxon-match'!$A$2:$N$81,10,FALSE),IF(_xlpm.x=0,"",_xlpm.x)))</f>
        <v>Polynoidae</v>
      </c>
      <c r="S1482" s="46" t="str">
        <f>IF($I1482="","",_xlfn.LET(_xlpm.x,VLOOKUP($I1482,'2026-01-09_taxon-match'!$A$2:$N$81,11,FALSE),IF(_xlpm.x=0,"",_xlpm.x)))</f>
        <v/>
      </c>
      <c r="T1482" s="46" t="str">
        <f>IF($I1482="","",_xlfn.LET(_xlpm.x,VLOOKUP($I1482,'2026-01-09_taxon-match'!$A$2:$N$81,13,FALSE),IF(_xlpm.x=0,"",_xlpm.x)))</f>
        <v/>
      </c>
      <c r="U1482" s="46">
        <v>1</v>
      </c>
      <c r="V1482" s="2" t="s">
        <v>58</v>
      </c>
      <c r="Y1482" s="46" t="str">
        <f>IF(V1482="","",_xlfn.LET(_xlpm.x,VLOOKUP(V1482,'Drop-down_menus'!$D$2:$E$13,2,FALSE),IF(_xlpm.x=0,"",_xlpm.x)))</f>
        <v>https://orcid.org/0000-0002-9708-1761</v>
      </c>
      <c r="Z1482" s="46" t="str">
        <f>IF(W1482="","",_xlfn.LET(_xlpm.x,VLOOKUP(W1482,'Drop-down_menus'!$D$2:$E$13,2,FALSE),IF(_xlpm.x=0,"",_xlpm.x)))</f>
        <v/>
      </c>
      <c r="AA1482" s="46" t="str">
        <f>IF(X1482="","",_xlfn.LET(_xlpm.x,VLOOKUP(X1482,'Drop-down_menus'!$D$2:$E$13,2,FALSE),IF(_xlpm.x=0,"",_xlpm.x)))</f>
        <v/>
      </c>
      <c r="AB1482" s="46" t="s">
        <v>1252</v>
      </c>
      <c r="AC1482" s="46" t="s">
        <v>1255</v>
      </c>
    </row>
    <row r="1483" spans="2:29" ht="15" customHeight="1">
      <c r="B1483" s="46">
        <v>1538</v>
      </c>
      <c r="C1483" s="2" t="s">
        <v>836</v>
      </c>
      <c r="D1483" s="46" t="b">
        <f>COUNTIF(Events!$B$2:$B$171, C1483) &gt; 0</f>
        <v>1</v>
      </c>
      <c r="G1483" s="46" t="s">
        <v>1203</v>
      </c>
      <c r="I1483" s="46" t="s">
        <v>1203</v>
      </c>
      <c r="J1483" s="46" t="str">
        <f>IF(I1483="","",_xlfn.LET(_xlpm.x,VLOOKUP(I1483,'2026-01-09_taxon-match'!$A$2:$N$81,4,FALSE),IF(_xlpm.x=0,"",_xlpm.x)))</f>
        <v>Dendrilla antarctica</v>
      </c>
      <c r="L1483" s="46" t="str">
        <f>IF(I1483="","",_xlfn.LET(_xlpm.x,VLOOKUP(I1483,'2026-01-09_taxon-match'!$A$2:$N$81,3,FALSE),IF(_xlpm.x=0,"",_xlpm.x)))</f>
        <v>urn:lsid:marinespecies.org:taxname:164875</v>
      </c>
      <c r="M1483" s="46" t="str">
        <f>IF($I1483="","",_xlfn.LET(_xlpm.x,VLOOKUP($I1483,'2026-01-09_taxon-match'!$A$2:$N$81,5,FALSE),IF(_xlpm.x=0,"",_xlpm.x)))</f>
        <v>Topsent, 1905</v>
      </c>
      <c r="N1483" s="46" t="str">
        <f>IF($I1483="","",_xlfn.LET(_xlpm.x,VLOOKUP($I1483,'2026-01-09_taxon-match'!$A$2:$N$81,6,FALSE),IF(_xlpm.x=0,"",_xlpm.x)))</f>
        <v>Animalia</v>
      </c>
      <c r="O1483" s="46" t="str">
        <f>IF($I1483="","",_xlfn.LET(_xlpm.x,VLOOKUP($I1483,'2026-01-09_taxon-match'!$A$2:$N$81,7,FALSE),IF(_xlpm.x=0,"",_xlpm.x)))</f>
        <v>Porifera</v>
      </c>
      <c r="P1483" s="46" t="str">
        <f>IF($I1483="","",_xlfn.LET(_xlpm.x,VLOOKUP($I1483,'2026-01-09_taxon-match'!$A$2:$N$81,8,FALSE),IF(_xlpm.x=0,"",_xlpm.x)))</f>
        <v>Demospongiae</v>
      </c>
      <c r="Q1483" s="46" t="str">
        <f>IF($I1483="","",_xlfn.LET(_xlpm.x,VLOOKUP($I1483,'2026-01-09_taxon-match'!$A$2:$N$81,9,FALSE),IF(_xlpm.x=0,"",_xlpm.x)))</f>
        <v>Dendroceratida</v>
      </c>
      <c r="R1483" s="46" t="str">
        <f>IF($I1483="","",_xlfn.LET(_xlpm.x,VLOOKUP($I1483,'2026-01-09_taxon-match'!$A$2:$N$81,10,FALSE),IF(_xlpm.x=0,"",_xlpm.x)))</f>
        <v>Darwinellidae</v>
      </c>
      <c r="S1483" s="46" t="str">
        <f>IF($I1483="","",_xlfn.LET(_xlpm.x,VLOOKUP($I1483,'2026-01-09_taxon-match'!$A$2:$N$81,11,FALSE),IF(_xlpm.x=0,"",_xlpm.x)))</f>
        <v>Dendrilla</v>
      </c>
      <c r="T1483" s="46" t="str">
        <f>IF($I1483="","",_xlfn.LET(_xlpm.x,VLOOKUP($I1483,'2026-01-09_taxon-match'!$A$2:$N$81,13,FALSE),IF(_xlpm.x=0,"",_xlpm.x)))</f>
        <v>antarctica</v>
      </c>
      <c r="U1483" s="46">
        <v>1</v>
      </c>
      <c r="V1483" s="2" t="s">
        <v>58</v>
      </c>
      <c r="Y1483" s="46" t="str">
        <f>IF(V1483="","",_xlfn.LET(_xlpm.x,VLOOKUP(V1483,'Drop-down_menus'!$D$2:$E$13,2,FALSE),IF(_xlpm.x=0,"",_xlpm.x)))</f>
        <v>https://orcid.org/0000-0002-9708-1761</v>
      </c>
      <c r="Z1483" s="46" t="str">
        <f>IF(W1483="","",_xlfn.LET(_xlpm.x,VLOOKUP(W1483,'Drop-down_menus'!$D$2:$E$13,2,FALSE),IF(_xlpm.x=0,"",_xlpm.x)))</f>
        <v/>
      </c>
      <c r="AA1483" s="46" t="str">
        <f>IF(X1483="","",_xlfn.LET(_xlpm.x,VLOOKUP(X1483,'Drop-down_menus'!$D$2:$E$13,2,FALSE),IF(_xlpm.x=0,"",_xlpm.x)))</f>
        <v/>
      </c>
      <c r="AB1483" s="46" t="s">
        <v>1252</v>
      </c>
      <c r="AC1483" s="46" t="s">
        <v>1255</v>
      </c>
    </row>
    <row r="1484" spans="2:29" ht="15" customHeight="1">
      <c r="B1484" s="46">
        <v>1539</v>
      </c>
      <c r="C1484" s="2" t="s">
        <v>836</v>
      </c>
      <c r="D1484" s="46" t="b">
        <f>COUNTIF(Events!$B$2:$B$171, C1484) &gt; 0</f>
        <v>1</v>
      </c>
      <c r="G1484" s="46" t="s">
        <v>1208</v>
      </c>
      <c r="I1484" s="46" t="s">
        <v>1208</v>
      </c>
      <c r="J1484" s="46" t="str">
        <f>IF(I1484="","",_xlfn.LET(_xlpm.x,VLOOKUP(I1484,'2026-01-09_taxon-match'!$A$2:$N$81,4,FALSE),IF(_xlpm.x=0,"",_xlpm.x)))</f>
        <v>Nacella concinna</v>
      </c>
      <c r="L1484" s="46" t="str">
        <f>IF(I1484="","",_xlfn.LET(_xlpm.x,VLOOKUP(I1484,'2026-01-09_taxon-match'!$A$2:$N$81,3,FALSE),IF(_xlpm.x=0,"",_xlpm.x)))</f>
        <v>urn:lsid:marinespecies.org:taxname:197296</v>
      </c>
      <c r="M1484" s="46" t="str">
        <f>IF($I1484="","",_xlfn.LET(_xlpm.x,VLOOKUP($I1484,'2026-01-09_taxon-match'!$A$2:$N$81,5,FALSE),IF(_xlpm.x=0,"",_xlpm.x)))</f>
        <v>(Strebel, 1908)</v>
      </c>
      <c r="N1484" s="46" t="str">
        <f>IF($I1484="","",_xlfn.LET(_xlpm.x,VLOOKUP($I1484,'2026-01-09_taxon-match'!$A$2:$N$81,6,FALSE),IF(_xlpm.x=0,"",_xlpm.x)))</f>
        <v>Animalia</v>
      </c>
      <c r="O1484" s="46" t="str">
        <f>IF($I1484="","",_xlfn.LET(_xlpm.x,VLOOKUP($I1484,'2026-01-09_taxon-match'!$A$2:$N$81,7,FALSE),IF(_xlpm.x=0,"",_xlpm.x)))</f>
        <v>Mollusca</v>
      </c>
      <c r="P1484" s="46" t="str">
        <f>IF($I1484="","",_xlfn.LET(_xlpm.x,VLOOKUP($I1484,'2026-01-09_taxon-match'!$A$2:$N$81,8,FALSE),IF(_xlpm.x=0,"",_xlpm.x)))</f>
        <v>Gastropoda</v>
      </c>
      <c r="Q1484" s="46" t="str">
        <f>IF($I1484="","",_xlfn.LET(_xlpm.x,VLOOKUP($I1484,'2026-01-09_taxon-match'!$A$2:$N$81,9,FALSE),IF(_xlpm.x=0,"",_xlpm.x)))</f>
        <v>Nacellida</v>
      </c>
      <c r="R1484" s="46" t="str">
        <f>IF($I1484="","",_xlfn.LET(_xlpm.x,VLOOKUP($I1484,'2026-01-09_taxon-match'!$A$2:$N$81,10,FALSE),IF(_xlpm.x=0,"",_xlpm.x)))</f>
        <v>Nacellidae</v>
      </c>
      <c r="S1484" s="46" t="str">
        <f>IF($I1484="","",_xlfn.LET(_xlpm.x,VLOOKUP($I1484,'2026-01-09_taxon-match'!$A$2:$N$81,11,FALSE),IF(_xlpm.x=0,"",_xlpm.x)))</f>
        <v>Nacella</v>
      </c>
      <c r="T1484" s="46" t="str">
        <f>IF($I1484="","",_xlfn.LET(_xlpm.x,VLOOKUP($I1484,'2026-01-09_taxon-match'!$A$2:$N$81,13,FALSE),IF(_xlpm.x=0,"",_xlpm.x)))</f>
        <v>concinna</v>
      </c>
      <c r="U1484" s="46">
        <v>1</v>
      </c>
      <c r="V1484" s="2" t="s">
        <v>58</v>
      </c>
      <c r="Y1484" s="46" t="str">
        <f>IF(V1484="","",_xlfn.LET(_xlpm.x,VLOOKUP(V1484,'Drop-down_menus'!$D$2:$E$13,2,FALSE),IF(_xlpm.x=0,"",_xlpm.x)))</f>
        <v>https://orcid.org/0000-0002-9708-1761</v>
      </c>
      <c r="Z1484" s="46" t="str">
        <f>IF(W1484="","",_xlfn.LET(_xlpm.x,VLOOKUP(W1484,'Drop-down_menus'!$D$2:$E$13,2,FALSE),IF(_xlpm.x=0,"",_xlpm.x)))</f>
        <v/>
      </c>
      <c r="AA1484" s="46" t="str">
        <f>IF(X1484="","",_xlfn.LET(_xlpm.x,VLOOKUP(X1484,'Drop-down_menus'!$D$2:$E$13,2,FALSE),IF(_xlpm.x=0,"",_xlpm.x)))</f>
        <v/>
      </c>
      <c r="AB1484" s="46" t="s">
        <v>1252</v>
      </c>
      <c r="AC1484" s="46" t="s">
        <v>1255</v>
      </c>
    </row>
    <row r="1485" spans="2:29" ht="15" customHeight="1">
      <c r="B1485" s="46">
        <v>1540</v>
      </c>
      <c r="C1485" s="2" t="s">
        <v>836</v>
      </c>
      <c r="D1485" s="46" t="b">
        <f>COUNTIF(Events!$B$2:$B$171, C1485) &gt; 0</f>
        <v>1</v>
      </c>
      <c r="G1485" s="46" t="s">
        <v>1208</v>
      </c>
      <c r="I1485" s="46" t="s">
        <v>1208</v>
      </c>
      <c r="J1485" s="46" t="str">
        <f>IF(I1485="","",_xlfn.LET(_xlpm.x,VLOOKUP(I1485,'2026-01-09_taxon-match'!$A$2:$N$81,4,FALSE),IF(_xlpm.x=0,"",_xlpm.x)))</f>
        <v>Nacella concinna</v>
      </c>
      <c r="L1485" s="46" t="str">
        <f>IF(I1485="","",_xlfn.LET(_xlpm.x,VLOOKUP(I1485,'2026-01-09_taxon-match'!$A$2:$N$81,3,FALSE),IF(_xlpm.x=0,"",_xlpm.x)))</f>
        <v>urn:lsid:marinespecies.org:taxname:197296</v>
      </c>
      <c r="M1485" s="46" t="str">
        <f>IF($I1485="","",_xlfn.LET(_xlpm.x,VLOOKUP($I1485,'2026-01-09_taxon-match'!$A$2:$N$81,5,FALSE),IF(_xlpm.x=0,"",_xlpm.x)))</f>
        <v>(Strebel, 1908)</v>
      </c>
      <c r="N1485" s="46" t="str">
        <f>IF($I1485="","",_xlfn.LET(_xlpm.x,VLOOKUP($I1485,'2026-01-09_taxon-match'!$A$2:$N$81,6,FALSE),IF(_xlpm.x=0,"",_xlpm.x)))</f>
        <v>Animalia</v>
      </c>
      <c r="O1485" s="46" t="str">
        <f>IF($I1485="","",_xlfn.LET(_xlpm.x,VLOOKUP($I1485,'2026-01-09_taxon-match'!$A$2:$N$81,7,FALSE),IF(_xlpm.x=0,"",_xlpm.x)))</f>
        <v>Mollusca</v>
      </c>
      <c r="P1485" s="46" t="str">
        <f>IF($I1485="","",_xlfn.LET(_xlpm.x,VLOOKUP($I1485,'2026-01-09_taxon-match'!$A$2:$N$81,8,FALSE),IF(_xlpm.x=0,"",_xlpm.x)))</f>
        <v>Gastropoda</v>
      </c>
      <c r="Q1485" s="46" t="str">
        <f>IF($I1485="","",_xlfn.LET(_xlpm.x,VLOOKUP($I1485,'2026-01-09_taxon-match'!$A$2:$N$81,9,FALSE),IF(_xlpm.x=0,"",_xlpm.x)))</f>
        <v>Nacellida</v>
      </c>
      <c r="R1485" s="46" t="str">
        <f>IF($I1485="","",_xlfn.LET(_xlpm.x,VLOOKUP($I1485,'2026-01-09_taxon-match'!$A$2:$N$81,10,FALSE),IF(_xlpm.x=0,"",_xlpm.x)))</f>
        <v>Nacellidae</v>
      </c>
      <c r="S1485" s="46" t="str">
        <f>IF($I1485="","",_xlfn.LET(_xlpm.x,VLOOKUP($I1485,'2026-01-09_taxon-match'!$A$2:$N$81,11,FALSE),IF(_xlpm.x=0,"",_xlpm.x)))</f>
        <v>Nacella</v>
      </c>
      <c r="T1485" s="46" t="str">
        <f>IF($I1485="","",_xlfn.LET(_xlpm.x,VLOOKUP($I1485,'2026-01-09_taxon-match'!$A$2:$N$81,13,FALSE),IF(_xlpm.x=0,"",_xlpm.x)))</f>
        <v>concinna</v>
      </c>
      <c r="U1485" s="46">
        <v>1</v>
      </c>
      <c r="V1485" s="2" t="s">
        <v>58</v>
      </c>
      <c r="Y1485" s="46" t="str">
        <f>IF(V1485="","",_xlfn.LET(_xlpm.x,VLOOKUP(V1485,'Drop-down_menus'!$D$2:$E$13,2,FALSE),IF(_xlpm.x=0,"",_xlpm.x)))</f>
        <v>https://orcid.org/0000-0002-9708-1761</v>
      </c>
      <c r="Z1485" s="46" t="str">
        <f>IF(W1485="","",_xlfn.LET(_xlpm.x,VLOOKUP(W1485,'Drop-down_menus'!$D$2:$E$13,2,FALSE),IF(_xlpm.x=0,"",_xlpm.x)))</f>
        <v/>
      </c>
      <c r="AA1485" s="46" t="str">
        <f>IF(X1485="","",_xlfn.LET(_xlpm.x,VLOOKUP(X1485,'Drop-down_menus'!$D$2:$E$13,2,FALSE),IF(_xlpm.x=0,"",_xlpm.x)))</f>
        <v/>
      </c>
      <c r="AB1485" s="46" t="s">
        <v>1252</v>
      </c>
      <c r="AC1485" s="46" t="s">
        <v>1255</v>
      </c>
    </row>
    <row r="1486" spans="2:29" ht="15" customHeight="1">
      <c r="B1486" s="46">
        <v>1541</v>
      </c>
      <c r="C1486" s="2" t="s">
        <v>836</v>
      </c>
      <c r="D1486" s="46" t="b">
        <f>COUNTIF(Events!$B$2:$B$171, C1486) &gt; 0</f>
        <v>1</v>
      </c>
      <c r="G1486" s="46" t="s">
        <v>1208</v>
      </c>
      <c r="I1486" s="46" t="s">
        <v>1208</v>
      </c>
      <c r="J1486" s="46" t="str">
        <f>IF(I1486="","",_xlfn.LET(_xlpm.x,VLOOKUP(I1486,'2026-01-09_taxon-match'!$A$2:$N$81,4,FALSE),IF(_xlpm.x=0,"",_xlpm.x)))</f>
        <v>Nacella concinna</v>
      </c>
      <c r="L1486" s="46" t="str">
        <f>IF(I1486="","",_xlfn.LET(_xlpm.x,VLOOKUP(I1486,'2026-01-09_taxon-match'!$A$2:$N$81,3,FALSE),IF(_xlpm.x=0,"",_xlpm.x)))</f>
        <v>urn:lsid:marinespecies.org:taxname:197296</v>
      </c>
      <c r="M1486" s="46" t="str">
        <f>IF($I1486="","",_xlfn.LET(_xlpm.x,VLOOKUP($I1486,'2026-01-09_taxon-match'!$A$2:$N$81,5,FALSE),IF(_xlpm.x=0,"",_xlpm.x)))</f>
        <v>(Strebel, 1908)</v>
      </c>
      <c r="N1486" s="46" t="str">
        <f>IF($I1486="","",_xlfn.LET(_xlpm.x,VLOOKUP($I1486,'2026-01-09_taxon-match'!$A$2:$N$81,6,FALSE),IF(_xlpm.x=0,"",_xlpm.x)))</f>
        <v>Animalia</v>
      </c>
      <c r="O1486" s="46" t="str">
        <f>IF($I1486="","",_xlfn.LET(_xlpm.x,VLOOKUP($I1486,'2026-01-09_taxon-match'!$A$2:$N$81,7,FALSE),IF(_xlpm.x=0,"",_xlpm.x)))</f>
        <v>Mollusca</v>
      </c>
      <c r="P1486" s="46" t="str">
        <f>IF($I1486="","",_xlfn.LET(_xlpm.x,VLOOKUP($I1486,'2026-01-09_taxon-match'!$A$2:$N$81,8,FALSE),IF(_xlpm.x=0,"",_xlpm.x)))</f>
        <v>Gastropoda</v>
      </c>
      <c r="Q1486" s="46" t="str">
        <f>IF($I1486="","",_xlfn.LET(_xlpm.x,VLOOKUP($I1486,'2026-01-09_taxon-match'!$A$2:$N$81,9,FALSE),IF(_xlpm.x=0,"",_xlpm.x)))</f>
        <v>Nacellida</v>
      </c>
      <c r="R1486" s="46" t="str">
        <f>IF($I1486="","",_xlfn.LET(_xlpm.x,VLOOKUP($I1486,'2026-01-09_taxon-match'!$A$2:$N$81,10,FALSE),IF(_xlpm.x=0,"",_xlpm.x)))</f>
        <v>Nacellidae</v>
      </c>
      <c r="S1486" s="46" t="str">
        <f>IF($I1486="","",_xlfn.LET(_xlpm.x,VLOOKUP($I1486,'2026-01-09_taxon-match'!$A$2:$N$81,11,FALSE),IF(_xlpm.x=0,"",_xlpm.x)))</f>
        <v>Nacella</v>
      </c>
      <c r="T1486" s="46" t="str">
        <f>IF($I1486="","",_xlfn.LET(_xlpm.x,VLOOKUP($I1486,'2026-01-09_taxon-match'!$A$2:$N$81,13,FALSE),IF(_xlpm.x=0,"",_xlpm.x)))</f>
        <v>concinna</v>
      </c>
      <c r="U1486" s="46">
        <v>1</v>
      </c>
      <c r="V1486" s="2" t="s">
        <v>58</v>
      </c>
      <c r="Y1486" s="46" t="str">
        <f>IF(V1486="","",_xlfn.LET(_xlpm.x,VLOOKUP(V1486,'Drop-down_menus'!$D$2:$E$13,2,FALSE),IF(_xlpm.x=0,"",_xlpm.x)))</f>
        <v>https://orcid.org/0000-0002-9708-1761</v>
      </c>
      <c r="Z1486" s="46" t="str">
        <f>IF(W1486="","",_xlfn.LET(_xlpm.x,VLOOKUP(W1486,'Drop-down_menus'!$D$2:$E$13,2,FALSE),IF(_xlpm.x=0,"",_xlpm.x)))</f>
        <v/>
      </c>
      <c r="AA1486" s="46" t="str">
        <f>IF(X1486="","",_xlfn.LET(_xlpm.x,VLOOKUP(X1486,'Drop-down_menus'!$D$2:$E$13,2,FALSE),IF(_xlpm.x=0,"",_xlpm.x)))</f>
        <v/>
      </c>
      <c r="AB1486" s="46" t="s">
        <v>1252</v>
      </c>
      <c r="AC1486" s="46" t="s">
        <v>1255</v>
      </c>
    </row>
    <row r="1487" spans="2:29" ht="15" customHeight="1">
      <c r="B1487" s="46">
        <v>1542</v>
      </c>
      <c r="C1487" s="2" t="s">
        <v>836</v>
      </c>
      <c r="D1487" s="46" t="b">
        <f>COUNTIF(Events!$B$2:$B$171, C1487) &gt; 0</f>
        <v>1</v>
      </c>
      <c r="G1487" s="46" t="s">
        <v>1208</v>
      </c>
      <c r="I1487" s="46" t="s">
        <v>1208</v>
      </c>
      <c r="J1487" s="46" t="str">
        <f>IF(I1487="","",_xlfn.LET(_xlpm.x,VLOOKUP(I1487,'2026-01-09_taxon-match'!$A$2:$N$81,4,FALSE),IF(_xlpm.x=0,"",_xlpm.x)))</f>
        <v>Nacella concinna</v>
      </c>
      <c r="L1487" s="46" t="str">
        <f>IF(I1487="","",_xlfn.LET(_xlpm.x,VLOOKUP(I1487,'2026-01-09_taxon-match'!$A$2:$N$81,3,FALSE),IF(_xlpm.x=0,"",_xlpm.x)))</f>
        <v>urn:lsid:marinespecies.org:taxname:197296</v>
      </c>
      <c r="M1487" s="46" t="str">
        <f>IF($I1487="","",_xlfn.LET(_xlpm.x,VLOOKUP($I1487,'2026-01-09_taxon-match'!$A$2:$N$81,5,FALSE),IF(_xlpm.x=0,"",_xlpm.x)))</f>
        <v>(Strebel, 1908)</v>
      </c>
      <c r="N1487" s="46" t="str">
        <f>IF($I1487="","",_xlfn.LET(_xlpm.x,VLOOKUP($I1487,'2026-01-09_taxon-match'!$A$2:$N$81,6,FALSE),IF(_xlpm.x=0,"",_xlpm.x)))</f>
        <v>Animalia</v>
      </c>
      <c r="O1487" s="46" t="str">
        <f>IF($I1487="","",_xlfn.LET(_xlpm.x,VLOOKUP($I1487,'2026-01-09_taxon-match'!$A$2:$N$81,7,FALSE),IF(_xlpm.x=0,"",_xlpm.x)))</f>
        <v>Mollusca</v>
      </c>
      <c r="P1487" s="46" t="str">
        <f>IF($I1487="","",_xlfn.LET(_xlpm.x,VLOOKUP($I1487,'2026-01-09_taxon-match'!$A$2:$N$81,8,FALSE),IF(_xlpm.x=0,"",_xlpm.x)))</f>
        <v>Gastropoda</v>
      </c>
      <c r="Q1487" s="46" t="str">
        <f>IF($I1487="","",_xlfn.LET(_xlpm.x,VLOOKUP($I1487,'2026-01-09_taxon-match'!$A$2:$N$81,9,FALSE),IF(_xlpm.x=0,"",_xlpm.x)))</f>
        <v>Nacellida</v>
      </c>
      <c r="R1487" s="46" t="str">
        <f>IF($I1487="","",_xlfn.LET(_xlpm.x,VLOOKUP($I1487,'2026-01-09_taxon-match'!$A$2:$N$81,10,FALSE),IF(_xlpm.x=0,"",_xlpm.x)))</f>
        <v>Nacellidae</v>
      </c>
      <c r="S1487" s="46" t="str">
        <f>IF($I1487="","",_xlfn.LET(_xlpm.x,VLOOKUP($I1487,'2026-01-09_taxon-match'!$A$2:$N$81,11,FALSE),IF(_xlpm.x=0,"",_xlpm.x)))</f>
        <v>Nacella</v>
      </c>
      <c r="T1487" s="46" t="str">
        <f>IF($I1487="","",_xlfn.LET(_xlpm.x,VLOOKUP($I1487,'2026-01-09_taxon-match'!$A$2:$N$81,13,FALSE),IF(_xlpm.x=0,"",_xlpm.x)))</f>
        <v>concinna</v>
      </c>
      <c r="U1487" s="46">
        <v>1</v>
      </c>
      <c r="V1487" s="2" t="s">
        <v>58</v>
      </c>
      <c r="Y1487" s="46" t="str">
        <f>IF(V1487="","",_xlfn.LET(_xlpm.x,VLOOKUP(V1487,'Drop-down_menus'!$D$2:$E$13,2,FALSE),IF(_xlpm.x=0,"",_xlpm.x)))</f>
        <v>https://orcid.org/0000-0002-9708-1761</v>
      </c>
      <c r="Z1487" s="46" t="str">
        <f>IF(W1487="","",_xlfn.LET(_xlpm.x,VLOOKUP(W1487,'Drop-down_menus'!$D$2:$E$13,2,FALSE),IF(_xlpm.x=0,"",_xlpm.x)))</f>
        <v/>
      </c>
      <c r="AA1487" s="46" t="str">
        <f>IF(X1487="","",_xlfn.LET(_xlpm.x,VLOOKUP(X1487,'Drop-down_menus'!$D$2:$E$13,2,FALSE),IF(_xlpm.x=0,"",_xlpm.x)))</f>
        <v/>
      </c>
      <c r="AB1487" s="46" t="s">
        <v>1252</v>
      </c>
      <c r="AC1487" s="46" t="s">
        <v>1255</v>
      </c>
    </row>
    <row r="1488" spans="2:29" ht="15" customHeight="1">
      <c r="B1488" s="46">
        <v>1543</v>
      </c>
      <c r="C1488" s="2" t="s">
        <v>836</v>
      </c>
      <c r="D1488" s="46" t="b">
        <f>COUNTIF(Events!$B$2:$B$171, C1488) &gt; 0</f>
        <v>1</v>
      </c>
      <c r="G1488" s="46" t="s">
        <v>960</v>
      </c>
      <c r="I1488" s="46" t="s">
        <v>960</v>
      </c>
      <c r="J1488" s="46" t="str">
        <f>IF(I1488="","",_xlfn.LET(_xlpm.x,VLOOKUP(I1488,'2026-01-09_taxon-match'!$A$2:$N$81,4,FALSE),IF(_xlpm.x=0,"",_xlpm.x)))</f>
        <v>Odontaster validus</v>
      </c>
      <c r="L1488" s="46" t="str">
        <f>IF(I1488="","",_xlfn.LET(_xlpm.x,VLOOKUP(I1488,'2026-01-09_taxon-match'!$A$2:$N$81,3,FALSE),IF(_xlpm.x=0,"",_xlpm.x)))</f>
        <v>urn:lsid:marinespecies.org:taxname:172775</v>
      </c>
      <c r="M1488" s="46" t="str">
        <f>IF($I1488="","",_xlfn.LET(_xlpm.x,VLOOKUP($I1488,'2026-01-09_taxon-match'!$A$2:$N$81,5,FALSE),IF(_xlpm.x=0,"",_xlpm.x)))</f>
        <v>Koehler, 1906</v>
      </c>
      <c r="N1488" s="46" t="str">
        <f>IF($I1488="","",_xlfn.LET(_xlpm.x,VLOOKUP($I1488,'2026-01-09_taxon-match'!$A$2:$N$81,6,FALSE),IF(_xlpm.x=0,"",_xlpm.x)))</f>
        <v>Animalia</v>
      </c>
      <c r="O1488" s="46" t="str">
        <f>IF($I1488="","",_xlfn.LET(_xlpm.x,VLOOKUP($I1488,'2026-01-09_taxon-match'!$A$2:$N$81,7,FALSE),IF(_xlpm.x=0,"",_xlpm.x)))</f>
        <v>Echinodermata</v>
      </c>
      <c r="P1488" s="46" t="str">
        <f>IF($I1488="","",_xlfn.LET(_xlpm.x,VLOOKUP($I1488,'2026-01-09_taxon-match'!$A$2:$N$81,8,FALSE),IF(_xlpm.x=0,"",_xlpm.x)))</f>
        <v>Asteroidea</v>
      </c>
      <c r="Q1488" s="46" t="str">
        <f>IF($I1488="","",_xlfn.LET(_xlpm.x,VLOOKUP($I1488,'2026-01-09_taxon-match'!$A$2:$N$81,9,FALSE),IF(_xlpm.x=0,"",_xlpm.x)))</f>
        <v>Valvatida</v>
      </c>
      <c r="R1488" s="46" t="str">
        <f>IF($I1488="","",_xlfn.LET(_xlpm.x,VLOOKUP($I1488,'2026-01-09_taxon-match'!$A$2:$N$81,10,FALSE),IF(_xlpm.x=0,"",_xlpm.x)))</f>
        <v>Odontasteridae</v>
      </c>
      <c r="S1488" s="46" t="str">
        <f>IF($I1488="","",_xlfn.LET(_xlpm.x,VLOOKUP($I1488,'2026-01-09_taxon-match'!$A$2:$N$81,11,FALSE),IF(_xlpm.x=0,"",_xlpm.x)))</f>
        <v>Odontaster</v>
      </c>
      <c r="T1488" s="46" t="str">
        <f>IF($I1488="","",_xlfn.LET(_xlpm.x,VLOOKUP($I1488,'2026-01-09_taxon-match'!$A$2:$N$81,13,FALSE),IF(_xlpm.x=0,"",_xlpm.x)))</f>
        <v>validus</v>
      </c>
      <c r="U1488" s="46">
        <v>1</v>
      </c>
      <c r="V1488" s="2" t="s">
        <v>58</v>
      </c>
      <c r="Y1488" s="46" t="str">
        <f>IF(V1488="","",_xlfn.LET(_xlpm.x,VLOOKUP(V1488,'Drop-down_menus'!$D$2:$E$13,2,FALSE),IF(_xlpm.x=0,"",_xlpm.x)))</f>
        <v>https://orcid.org/0000-0002-9708-1761</v>
      </c>
      <c r="Z1488" s="46" t="str">
        <f>IF(W1488="","",_xlfn.LET(_xlpm.x,VLOOKUP(W1488,'Drop-down_menus'!$D$2:$E$13,2,FALSE),IF(_xlpm.x=0,"",_xlpm.x)))</f>
        <v/>
      </c>
      <c r="AA1488" s="46" t="str">
        <f>IF(X1488="","",_xlfn.LET(_xlpm.x,VLOOKUP(X1488,'Drop-down_menus'!$D$2:$E$13,2,FALSE),IF(_xlpm.x=0,"",_xlpm.x)))</f>
        <v/>
      </c>
      <c r="AB1488" s="46" t="s">
        <v>1252</v>
      </c>
      <c r="AC1488" s="46" t="s">
        <v>1255</v>
      </c>
    </row>
    <row r="1489" spans="2:29" ht="15" customHeight="1">
      <c r="B1489" s="46">
        <v>1544</v>
      </c>
      <c r="C1489" s="2" t="s">
        <v>836</v>
      </c>
      <c r="D1489" s="46" t="b">
        <f>COUNTIF(Events!$B$2:$B$171, C1489) &gt; 0</f>
        <v>1</v>
      </c>
      <c r="G1489" s="46" t="s">
        <v>1214</v>
      </c>
      <c r="I1489" s="46" t="s">
        <v>1521</v>
      </c>
      <c r="J1489" s="46" t="str">
        <f>IF(I1489="","",_xlfn.LET(_xlpm.x,VLOOKUP(I1489,'2026-01-09_taxon-match'!$A$2:$N$81,4,FALSE),IF(_xlpm.x=0,"",_xlpm.x)))</f>
        <v>Corella antarctica</v>
      </c>
      <c r="L1489" s="46" t="str">
        <f>IF(I1489="","",_xlfn.LET(_xlpm.x,VLOOKUP(I1489,'2026-01-09_taxon-match'!$A$2:$N$81,3,FALSE),IF(_xlpm.x=0,"",_xlpm.x)))</f>
        <v>urn:lsid:marinespecies.org:taxname:252638</v>
      </c>
      <c r="M1489" s="46" t="str">
        <f>IF($I1489="","",_xlfn.LET(_xlpm.x,VLOOKUP($I1489,'2026-01-09_taxon-match'!$A$2:$N$81,5,FALSE),IF(_xlpm.x=0,"",_xlpm.x)))</f>
        <v>Sluiter, 1905</v>
      </c>
      <c r="N1489" s="46" t="str">
        <f>IF($I1489="","",_xlfn.LET(_xlpm.x,VLOOKUP($I1489,'2026-01-09_taxon-match'!$A$2:$N$81,6,FALSE),IF(_xlpm.x=0,"",_xlpm.x)))</f>
        <v>Animalia</v>
      </c>
      <c r="O1489" s="46" t="str">
        <f>IF($I1489="","",_xlfn.LET(_xlpm.x,VLOOKUP($I1489,'2026-01-09_taxon-match'!$A$2:$N$81,7,FALSE),IF(_xlpm.x=0,"",_xlpm.x)))</f>
        <v>Chordata</v>
      </c>
      <c r="P1489" s="46" t="str">
        <f>IF($I1489="","",_xlfn.LET(_xlpm.x,VLOOKUP($I1489,'2026-01-09_taxon-match'!$A$2:$N$81,8,FALSE),IF(_xlpm.x=0,"",_xlpm.x)))</f>
        <v>Ascidiacea</v>
      </c>
      <c r="Q1489" s="46" t="str">
        <f>IF($I1489="","",_xlfn.LET(_xlpm.x,VLOOKUP($I1489,'2026-01-09_taxon-match'!$A$2:$N$81,9,FALSE),IF(_xlpm.x=0,"",_xlpm.x)))</f>
        <v>Phlebobranchia</v>
      </c>
      <c r="R1489" s="46" t="str">
        <f>IF($I1489="","",_xlfn.LET(_xlpm.x,VLOOKUP($I1489,'2026-01-09_taxon-match'!$A$2:$N$81,10,FALSE),IF(_xlpm.x=0,"",_xlpm.x)))</f>
        <v>Corellidae</v>
      </c>
      <c r="S1489" s="46" t="str">
        <f>IF($I1489="","",_xlfn.LET(_xlpm.x,VLOOKUP($I1489,'2026-01-09_taxon-match'!$A$2:$N$81,11,FALSE),IF(_xlpm.x=0,"",_xlpm.x)))</f>
        <v>Corella</v>
      </c>
      <c r="T1489" s="46" t="str">
        <f>IF($I1489="","",_xlfn.LET(_xlpm.x,VLOOKUP($I1489,'2026-01-09_taxon-match'!$A$2:$N$81,13,FALSE),IF(_xlpm.x=0,"",_xlpm.x)))</f>
        <v>antarctica</v>
      </c>
      <c r="U1489" s="46">
        <v>1</v>
      </c>
      <c r="V1489" s="2" t="s">
        <v>58</v>
      </c>
      <c r="Y1489" s="46" t="str">
        <f>IF(V1489="","",_xlfn.LET(_xlpm.x,VLOOKUP(V1489,'Drop-down_menus'!$D$2:$E$13,2,FALSE),IF(_xlpm.x=0,"",_xlpm.x)))</f>
        <v>https://orcid.org/0000-0002-9708-1761</v>
      </c>
      <c r="Z1489" s="46" t="str">
        <f>IF(W1489="","",_xlfn.LET(_xlpm.x,VLOOKUP(W1489,'Drop-down_menus'!$D$2:$E$13,2,FALSE),IF(_xlpm.x=0,"",_xlpm.x)))</f>
        <v/>
      </c>
      <c r="AA1489" s="46" t="str">
        <f>IF(X1489="","",_xlfn.LET(_xlpm.x,VLOOKUP(X1489,'Drop-down_menus'!$D$2:$E$13,2,FALSE),IF(_xlpm.x=0,"",_xlpm.x)))</f>
        <v/>
      </c>
      <c r="AB1489" s="46" t="s">
        <v>1252</v>
      </c>
      <c r="AC1489" s="46" t="s">
        <v>1255</v>
      </c>
    </row>
    <row r="1490" spans="2:29" ht="15" customHeight="1">
      <c r="B1490" s="46">
        <v>1545</v>
      </c>
      <c r="C1490" s="2" t="s">
        <v>836</v>
      </c>
      <c r="D1490" s="46" t="b">
        <f>COUNTIF(Events!$B$2:$B$171, C1490) &gt; 0</f>
        <v>1</v>
      </c>
      <c r="G1490" s="46" t="s">
        <v>1201</v>
      </c>
      <c r="I1490" s="46" t="s">
        <v>232</v>
      </c>
      <c r="J1490" s="46" t="str">
        <f>IF(I1490="","",_xlfn.LET(_xlpm.x,VLOOKUP(I1490,'2026-01-09_taxon-match'!$A$2:$N$81,4,FALSE),IF(_xlpm.x=0,"",_xlpm.x)))</f>
        <v>Terebellidae</v>
      </c>
      <c r="K1490" s="46" t="s">
        <v>1318</v>
      </c>
      <c r="L1490" s="46" t="str">
        <f>IF(I1490="","",_xlfn.LET(_xlpm.x,VLOOKUP(I1490,'2026-01-09_taxon-match'!$A$2:$N$81,3,FALSE),IF(_xlpm.x=0,"",_xlpm.x)))</f>
        <v/>
      </c>
      <c r="M1490" s="46" t="str">
        <f>IF($I1490="","",_xlfn.LET(_xlpm.x,VLOOKUP($I1490,'2026-01-09_taxon-match'!$A$2:$N$81,5,FALSE),IF(_xlpm.x=0,"",_xlpm.x)))</f>
        <v/>
      </c>
      <c r="N1490" s="46" t="str">
        <f>IF($I1490="","",_xlfn.LET(_xlpm.x,VLOOKUP($I1490,'2026-01-09_taxon-match'!$A$2:$N$81,6,FALSE),IF(_xlpm.x=0,"",_xlpm.x)))</f>
        <v/>
      </c>
      <c r="O1490" s="46" t="str">
        <f>IF($I1490="","",_xlfn.LET(_xlpm.x,VLOOKUP($I1490,'2026-01-09_taxon-match'!$A$2:$N$81,7,FALSE),IF(_xlpm.x=0,"",_xlpm.x)))</f>
        <v/>
      </c>
      <c r="P1490" s="46" t="str">
        <f>IF($I1490="","",_xlfn.LET(_xlpm.x,VLOOKUP($I1490,'2026-01-09_taxon-match'!$A$2:$N$81,8,FALSE),IF(_xlpm.x=0,"",_xlpm.x)))</f>
        <v/>
      </c>
      <c r="Q1490" s="46" t="str">
        <f>IF($I1490="","",_xlfn.LET(_xlpm.x,VLOOKUP($I1490,'2026-01-09_taxon-match'!$A$2:$N$81,9,FALSE),IF(_xlpm.x=0,"",_xlpm.x)))</f>
        <v/>
      </c>
      <c r="R1490" s="46" t="str">
        <f>IF($I1490="","",_xlfn.LET(_xlpm.x,VLOOKUP($I1490,'2026-01-09_taxon-match'!$A$2:$N$81,10,FALSE),IF(_xlpm.x=0,"",_xlpm.x)))</f>
        <v/>
      </c>
      <c r="S1490" s="46" t="str">
        <f>IF($I1490="","",_xlfn.LET(_xlpm.x,VLOOKUP($I1490,'2026-01-09_taxon-match'!$A$2:$N$81,11,FALSE),IF(_xlpm.x=0,"",_xlpm.x)))</f>
        <v/>
      </c>
      <c r="T1490" s="46" t="str">
        <f>IF($I1490="","",_xlfn.LET(_xlpm.x,VLOOKUP($I1490,'2026-01-09_taxon-match'!$A$2:$N$81,13,FALSE),IF(_xlpm.x=0,"",_xlpm.x)))</f>
        <v/>
      </c>
      <c r="U1490" s="46">
        <v>1</v>
      </c>
      <c r="V1490" t="s">
        <v>43</v>
      </c>
      <c r="Y1490" s="46" t="str">
        <f>IF(V1490="","",_xlfn.LET(_xlpm.x,VLOOKUP(V1490,'Drop-down_menus'!$D$2:$E$13,2,FALSE),IF(_xlpm.x=0,"",_xlpm.x)))</f>
        <v>https://orcid.org/0000-0002-0981-7442</v>
      </c>
      <c r="Z1490" s="46" t="str">
        <f>IF(W1490="","",_xlfn.LET(_xlpm.x,VLOOKUP(W1490,'Drop-down_menus'!$D$2:$E$13,2,FALSE),IF(_xlpm.x=0,"",_xlpm.x)))</f>
        <v/>
      </c>
      <c r="AA1490" s="46" t="str">
        <f>IF(X1490="","",_xlfn.LET(_xlpm.x,VLOOKUP(X1490,'Drop-down_menus'!$D$2:$E$13,2,FALSE),IF(_xlpm.x=0,"",_xlpm.x)))</f>
        <v/>
      </c>
      <c r="AB1490" s="46" t="s">
        <v>1252</v>
      </c>
      <c r="AC1490" s="46" t="s">
        <v>1255</v>
      </c>
    </row>
    <row r="1491" spans="2:29" ht="15" customHeight="1">
      <c r="B1491" s="46">
        <v>1546</v>
      </c>
      <c r="C1491" s="2" t="s">
        <v>836</v>
      </c>
      <c r="D1491" s="46" t="b">
        <f>COUNTIF(Events!$B$2:$B$171, C1491) &gt; 0</f>
        <v>1</v>
      </c>
      <c r="G1491" s="46" t="s">
        <v>1201</v>
      </c>
      <c r="I1491" s="46" t="s">
        <v>232</v>
      </c>
      <c r="J1491" s="46" t="str">
        <f>IF(I1491="","",_xlfn.LET(_xlpm.x,VLOOKUP(I1491,'2026-01-09_taxon-match'!$A$2:$N$81,4,FALSE),IF(_xlpm.x=0,"",_xlpm.x)))</f>
        <v>Terebellidae</v>
      </c>
      <c r="K1491" s="46" t="s">
        <v>1318</v>
      </c>
      <c r="L1491" s="46" t="str">
        <f>IF(I1491="","",_xlfn.LET(_xlpm.x,VLOOKUP(I1491,'2026-01-09_taxon-match'!$A$2:$N$81,3,FALSE),IF(_xlpm.x=0,"",_xlpm.x)))</f>
        <v/>
      </c>
      <c r="M1491" s="46" t="str">
        <f>IF($I1491="","",_xlfn.LET(_xlpm.x,VLOOKUP($I1491,'2026-01-09_taxon-match'!$A$2:$N$81,5,FALSE),IF(_xlpm.x=0,"",_xlpm.x)))</f>
        <v/>
      </c>
      <c r="N1491" s="46" t="str">
        <f>IF($I1491="","",_xlfn.LET(_xlpm.x,VLOOKUP($I1491,'2026-01-09_taxon-match'!$A$2:$N$81,6,FALSE),IF(_xlpm.x=0,"",_xlpm.x)))</f>
        <v/>
      </c>
      <c r="O1491" s="46" t="str">
        <f>IF($I1491="","",_xlfn.LET(_xlpm.x,VLOOKUP($I1491,'2026-01-09_taxon-match'!$A$2:$N$81,7,FALSE),IF(_xlpm.x=0,"",_xlpm.x)))</f>
        <v/>
      </c>
      <c r="P1491" s="46" t="str">
        <f>IF($I1491="","",_xlfn.LET(_xlpm.x,VLOOKUP($I1491,'2026-01-09_taxon-match'!$A$2:$N$81,8,FALSE),IF(_xlpm.x=0,"",_xlpm.x)))</f>
        <v/>
      </c>
      <c r="Q1491" s="46" t="str">
        <f>IF($I1491="","",_xlfn.LET(_xlpm.x,VLOOKUP($I1491,'2026-01-09_taxon-match'!$A$2:$N$81,9,FALSE),IF(_xlpm.x=0,"",_xlpm.x)))</f>
        <v/>
      </c>
      <c r="R1491" s="46" t="str">
        <f>IF($I1491="","",_xlfn.LET(_xlpm.x,VLOOKUP($I1491,'2026-01-09_taxon-match'!$A$2:$N$81,10,FALSE),IF(_xlpm.x=0,"",_xlpm.x)))</f>
        <v/>
      </c>
      <c r="S1491" s="46" t="str">
        <f>IF($I1491="","",_xlfn.LET(_xlpm.x,VLOOKUP($I1491,'2026-01-09_taxon-match'!$A$2:$N$81,11,FALSE),IF(_xlpm.x=0,"",_xlpm.x)))</f>
        <v/>
      </c>
      <c r="T1491" s="46" t="str">
        <f>IF($I1491="","",_xlfn.LET(_xlpm.x,VLOOKUP($I1491,'2026-01-09_taxon-match'!$A$2:$N$81,13,FALSE),IF(_xlpm.x=0,"",_xlpm.x)))</f>
        <v/>
      </c>
      <c r="U1491" s="46">
        <v>1</v>
      </c>
      <c r="V1491" t="s">
        <v>43</v>
      </c>
      <c r="Y1491" s="46" t="str">
        <f>IF(V1491="","",_xlfn.LET(_xlpm.x,VLOOKUP(V1491,'Drop-down_menus'!$D$2:$E$13,2,FALSE),IF(_xlpm.x=0,"",_xlpm.x)))</f>
        <v>https://orcid.org/0000-0002-0981-7442</v>
      </c>
      <c r="Z1491" s="46" t="str">
        <f>IF(W1491="","",_xlfn.LET(_xlpm.x,VLOOKUP(W1491,'Drop-down_menus'!$D$2:$E$13,2,FALSE),IF(_xlpm.x=0,"",_xlpm.x)))</f>
        <v/>
      </c>
      <c r="AA1491" s="46" t="str">
        <f>IF(X1491="","",_xlfn.LET(_xlpm.x,VLOOKUP(X1491,'Drop-down_menus'!$D$2:$E$13,2,FALSE),IF(_xlpm.x=0,"",_xlpm.x)))</f>
        <v/>
      </c>
      <c r="AB1491" s="46" t="s">
        <v>1252</v>
      </c>
      <c r="AC1491" s="46" t="s">
        <v>1255</v>
      </c>
    </row>
    <row r="1492" spans="2:29" ht="15" customHeight="1">
      <c r="B1492" s="46">
        <v>1547</v>
      </c>
      <c r="C1492" s="2" t="s">
        <v>836</v>
      </c>
      <c r="D1492" s="46" t="b">
        <f>COUNTIF(Events!$B$2:$B$171, C1492) &gt; 0</f>
        <v>1</v>
      </c>
      <c r="G1492" s="46" t="s">
        <v>1225</v>
      </c>
      <c r="I1492" s="46" t="s">
        <v>1525</v>
      </c>
      <c r="J1492" s="46" t="str">
        <f>IF(I1492="","",_xlfn.LET(_xlpm.x,VLOOKUP(I1492,'2026-01-09_taxon-match'!$A$2:$N$81,4,FALSE),IF(_xlpm.x=0,"",_xlpm.x)))</f>
        <v>Lysasterias</v>
      </c>
      <c r="K1492" s="46" t="s">
        <v>1318</v>
      </c>
      <c r="L1492" s="46" t="str">
        <f>IF(I1492="","",_xlfn.LET(_xlpm.x,VLOOKUP(I1492,'2026-01-09_taxon-match'!$A$2:$N$81,3,FALSE),IF(_xlpm.x=0,"",_xlpm.x)))</f>
        <v>urn:lsid:marinespecies.org:taxname:172532</v>
      </c>
      <c r="M1492" s="46" t="str">
        <f>IF($I1492="","",_xlfn.LET(_xlpm.x,VLOOKUP($I1492,'2026-01-09_taxon-match'!$A$2:$N$81,5,FALSE),IF(_xlpm.x=0,"",_xlpm.x)))</f>
        <v>Fisher, 1908</v>
      </c>
      <c r="N1492" s="46" t="str">
        <f>IF($I1492="","",_xlfn.LET(_xlpm.x,VLOOKUP($I1492,'2026-01-09_taxon-match'!$A$2:$N$81,6,FALSE),IF(_xlpm.x=0,"",_xlpm.x)))</f>
        <v>Animalia</v>
      </c>
      <c r="O1492" s="46" t="str">
        <f>IF($I1492="","",_xlfn.LET(_xlpm.x,VLOOKUP($I1492,'2026-01-09_taxon-match'!$A$2:$N$81,7,FALSE),IF(_xlpm.x=0,"",_xlpm.x)))</f>
        <v>Echinodermata</v>
      </c>
      <c r="P1492" s="46" t="str">
        <f>IF($I1492="","",_xlfn.LET(_xlpm.x,VLOOKUP($I1492,'2026-01-09_taxon-match'!$A$2:$N$81,8,FALSE),IF(_xlpm.x=0,"",_xlpm.x)))</f>
        <v>Asteroidea</v>
      </c>
      <c r="Q1492" s="46" t="str">
        <f>IF($I1492="","",_xlfn.LET(_xlpm.x,VLOOKUP($I1492,'2026-01-09_taxon-match'!$A$2:$N$81,9,FALSE),IF(_xlpm.x=0,"",_xlpm.x)))</f>
        <v>Forcipulatida</v>
      </c>
      <c r="R1492" s="46" t="str">
        <f>IF($I1492="","",_xlfn.LET(_xlpm.x,VLOOKUP($I1492,'2026-01-09_taxon-match'!$A$2:$N$81,10,FALSE),IF(_xlpm.x=0,"",_xlpm.x)))</f>
        <v>Asteriidae</v>
      </c>
      <c r="S1492" s="46" t="str">
        <f>IF($I1492="","",_xlfn.LET(_xlpm.x,VLOOKUP($I1492,'2026-01-09_taxon-match'!$A$2:$N$81,11,FALSE),IF(_xlpm.x=0,"",_xlpm.x)))</f>
        <v>Lysasterias</v>
      </c>
      <c r="T1492" s="46" t="str">
        <f>IF($I1492="","",_xlfn.LET(_xlpm.x,VLOOKUP($I1492,'2026-01-09_taxon-match'!$A$2:$N$81,13,FALSE),IF(_xlpm.x=0,"",_xlpm.x)))</f>
        <v/>
      </c>
      <c r="U1492" s="46">
        <v>1</v>
      </c>
      <c r="V1492" t="s">
        <v>43</v>
      </c>
      <c r="Y1492" s="46" t="str">
        <f>IF(V1492="","",_xlfn.LET(_xlpm.x,VLOOKUP(V1492,'Drop-down_menus'!$D$2:$E$13,2,FALSE),IF(_xlpm.x=0,"",_xlpm.x)))</f>
        <v>https://orcid.org/0000-0002-0981-7442</v>
      </c>
      <c r="Z1492" s="46" t="str">
        <f>IF(W1492="","",_xlfn.LET(_xlpm.x,VLOOKUP(W1492,'Drop-down_menus'!$D$2:$E$13,2,FALSE),IF(_xlpm.x=0,"",_xlpm.x)))</f>
        <v/>
      </c>
      <c r="AA1492" s="46" t="str">
        <f>IF(X1492="","",_xlfn.LET(_xlpm.x,VLOOKUP(X1492,'Drop-down_menus'!$D$2:$E$13,2,FALSE),IF(_xlpm.x=0,"",_xlpm.x)))</f>
        <v/>
      </c>
      <c r="AB1492" s="46" t="s">
        <v>1252</v>
      </c>
      <c r="AC1492" s="46" t="s">
        <v>1255</v>
      </c>
    </row>
    <row r="1493" spans="2:29" ht="15" customHeight="1">
      <c r="B1493" s="46">
        <v>1548</v>
      </c>
      <c r="C1493" s="2" t="s">
        <v>836</v>
      </c>
      <c r="D1493" s="46" t="b">
        <f>COUNTIF(Events!$B$2:$B$171, C1493) &gt; 0</f>
        <v>1</v>
      </c>
      <c r="G1493" s="46" t="s">
        <v>1226</v>
      </c>
      <c r="I1493" s="46" t="s">
        <v>1329</v>
      </c>
      <c r="J1493" s="46" t="str">
        <f>IF(I1493="","",_xlfn.LET(_xlpm.x,VLOOKUP(I1493,'2026-01-09_taxon-match'!$A$2:$N$81,4,FALSE),IF(_xlpm.x=0,"",_xlpm.x)))</f>
        <v>Diplasterias</v>
      </c>
      <c r="K1493" s="46" t="s">
        <v>1318</v>
      </c>
      <c r="L1493" s="46" t="str">
        <f>IF(I1493="","",_xlfn.LET(_xlpm.x,VLOOKUP(I1493,'2026-01-09_taxon-match'!$A$2:$N$81,3,FALSE),IF(_xlpm.x=0,"",_xlpm.x)))</f>
        <v/>
      </c>
      <c r="M1493" s="46" t="str">
        <f>IF($I1493="","",_xlfn.LET(_xlpm.x,VLOOKUP($I1493,'2026-01-09_taxon-match'!$A$2:$N$81,5,FALSE),IF(_xlpm.x=0,"",_xlpm.x)))</f>
        <v/>
      </c>
      <c r="N1493" s="46" t="str">
        <f>IF($I1493="","",_xlfn.LET(_xlpm.x,VLOOKUP($I1493,'2026-01-09_taxon-match'!$A$2:$N$81,6,FALSE),IF(_xlpm.x=0,"",_xlpm.x)))</f>
        <v/>
      </c>
      <c r="O1493" s="46" t="str">
        <f>IF($I1493="","",_xlfn.LET(_xlpm.x,VLOOKUP($I1493,'2026-01-09_taxon-match'!$A$2:$N$81,7,FALSE),IF(_xlpm.x=0,"",_xlpm.x)))</f>
        <v/>
      </c>
      <c r="P1493" s="46" t="str">
        <f>IF($I1493="","",_xlfn.LET(_xlpm.x,VLOOKUP($I1493,'2026-01-09_taxon-match'!$A$2:$N$81,8,FALSE),IF(_xlpm.x=0,"",_xlpm.x)))</f>
        <v/>
      </c>
      <c r="Q1493" s="46" t="str">
        <f>IF($I1493="","",_xlfn.LET(_xlpm.x,VLOOKUP($I1493,'2026-01-09_taxon-match'!$A$2:$N$81,9,FALSE),IF(_xlpm.x=0,"",_xlpm.x)))</f>
        <v/>
      </c>
      <c r="R1493" s="46" t="str">
        <f>IF($I1493="","",_xlfn.LET(_xlpm.x,VLOOKUP($I1493,'2026-01-09_taxon-match'!$A$2:$N$81,10,FALSE),IF(_xlpm.x=0,"",_xlpm.x)))</f>
        <v/>
      </c>
      <c r="S1493" s="46" t="str">
        <f>IF($I1493="","",_xlfn.LET(_xlpm.x,VLOOKUP($I1493,'2026-01-09_taxon-match'!$A$2:$N$81,11,FALSE),IF(_xlpm.x=0,"",_xlpm.x)))</f>
        <v/>
      </c>
      <c r="T1493" s="46" t="str">
        <f>IF($I1493="","",_xlfn.LET(_xlpm.x,VLOOKUP($I1493,'2026-01-09_taxon-match'!$A$2:$N$81,13,FALSE),IF(_xlpm.x=0,"",_xlpm.x)))</f>
        <v/>
      </c>
      <c r="U1493" s="46">
        <v>1</v>
      </c>
      <c r="V1493" t="s">
        <v>43</v>
      </c>
      <c r="Y1493" s="46" t="str">
        <f>IF(V1493="","",_xlfn.LET(_xlpm.x,VLOOKUP(V1493,'Drop-down_menus'!$D$2:$E$13,2,FALSE),IF(_xlpm.x=0,"",_xlpm.x)))</f>
        <v>https://orcid.org/0000-0002-0981-7442</v>
      </c>
      <c r="Z1493" s="46" t="str">
        <f>IF(W1493="","",_xlfn.LET(_xlpm.x,VLOOKUP(W1493,'Drop-down_menus'!$D$2:$E$13,2,FALSE),IF(_xlpm.x=0,"",_xlpm.x)))</f>
        <v/>
      </c>
      <c r="AA1493" s="46" t="str">
        <f>IF(X1493="","",_xlfn.LET(_xlpm.x,VLOOKUP(X1493,'Drop-down_menus'!$D$2:$E$13,2,FALSE),IF(_xlpm.x=0,"",_xlpm.x)))</f>
        <v/>
      </c>
      <c r="AB1493" s="46" t="s">
        <v>1252</v>
      </c>
      <c r="AC1493" s="46" t="s">
        <v>1255</v>
      </c>
    </row>
    <row r="1494" spans="2:29" ht="15" customHeight="1">
      <c r="B1494" s="46">
        <v>1549</v>
      </c>
      <c r="C1494" s="2" t="s">
        <v>836</v>
      </c>
      <c r="D1494" s="46" t="b">
        <f>COUNTIF(Events!$B$2:$B$171, C1494) &gt; 0</f>
        <v>1</v>
      </c>
      <c r="G1494" s="46" t="s">
        <v>1201</v>
      </c>
      <c r="I1494" s="46" t="s">
        <v>232</v>
      </c>
      <c r="J1494" s="46" t="str">
        <f>IF(I1494="","",_xlfn.LET(_xlpm.x,VLOOKUP(I1494,'2026-01-09_taxon-match'!$A$2:$N$81,4,FALSE),IF(_xlpm.x=0,"",_xlpm.x)))</f>
        <v>Terebellidae</v>
      </c>
      <c r="K1494" s="46" t="s">
        <v>1318</v>
      </c>
      <c r="L1494" s="46" t="str">
        <f>IF(I1494="","",_xlfn.LET(_xlpm.x,VLOOKUP(I1494,'2026-01-09_taxon-match'!$A$2:$N$81,3,FALSE),IF(_xlpm.x=0,"",_xlpm.x)))</f>
        <v/>
      </c>
      <c r="M1494" s="46" t="str">
        <f>IF($I1494="","",_xlfn.LET(_xlpm.x,VLOOKUP($I1494,'2026-01-09_taxon-match'!$A$2:$N$81,5,FALSE),IF(_xlpm.x=0,"",_xlpm.x)))</f>
        <v/>
      </c>
      <c r="N1494" s="46" t="str">
        <f>IF($I1494="","",_xlfn.LET(_xlpm.x,VLOOKUP($I1494,'2026-01-09_taxon-match'!$A$2:$N$81,6,FALSE),IF(_xlpm.x=0,"",_xlpm.x)))</f>
        <v/>
      </c>
      <c r="O1494" s="46" t="str">
        <f>IF($I1494="","",_xlfn.LET(_xlpm.x,VLOOKUP($I1494,'2026-01-09_taxon-match'!$A$2:$N$81,7,FALSE),IF(_xlpm.x=0,"",_xlpm.x)))</f>
        <v/>
      </c>
      <c r="P1494" s="46" t="str">
        <f>IF($I1494="","",_xlfn.LET(_xlpm.x,VLOOKUP($I1494,'2026-01-09_taxon-match'!$A$2:$N$81,8,FALSE),IF(_xlpm.x=0,"",_xlpm.x)))</f>
        <v/>
      </c>
      <c r="Q1494" s="46" t="str">
        <f>IF($I1494="","",_xlfn.LET(_xlpm.x,VLOOKUP($I1494,'2026-01-09_taxon-match'!$A$2:$N$81,9,FALSE),IF(_xlpm.x=0,"",_xlpm.x)))</f>
        <v/>
      </c>
      <c r="R1494" s="46" t="str">
        <f>IF($I1494="","",_xlfn.LET(_xlpm.x,VLOOKUP($I1494,'2026-01-09_taxon-match'!$A$2:$N$81,10,FALSE),IF(_xlpm.x=0,"",_xlpm.x)))</f>
        <v/>
      </c>
      <c r="S1494" s="46" t="str">
        <f>IF($I1494="","",_xlfn.LET(_xlpm.x,VLOOKUP($I1494,'2026-01-09_taxon-match'!$A$2:$N$81,11,FALSE),IF(_xlpm.x=0,"",_xlpm.x)))</f>
        <v/>
      </c>
      <c r="T1494" s="46" t="str">
        <f>IF($I1494="","",_xlfn.LET(_xlpm.x,VLOOKUP($I1494,'2026-01-09_taxon-match'!$A$2:$N$81,13,FALSE),IF(_xlpm.x=0,"",_xlpm.x)))</f>
        <v/>
      </c>
      <c r="U1494" s="46">
        <v>1</v>
      </c>
      <c r="V1494" t="s">
        <v>43</v>
      </c>
      <c r="Y1494" s="46" t="str">
        <f>IF(V1494="","",_xlfn.LET(_xlpm.x,VLOOKUP(V1494,'Drop-down_menus'!$D$2:$E$13,2,FALSE),IF(_xlpm.x=0,"",_xlpm.x)))</f>
        <v>https://orcid.org/0000-0002-0981-7442</v>
      </c>
      <c r="Z1494" s="46" t="str">
        <f>IF(W1494="","",_xlfn.LET(_xlpm.x,VLOOKUP(W1494,'Drop-down_menus'!$D$2:$E$13,2,FALSE),IF(_xlpm.x=0,"",_xlpm.x)))</f>
        <v/>
      </c>
      <c r="AA1494" s="46" t="str">
        <f>IF(X1494="","",_xlfn.LET(_xlpm.x,VLOOKUP(X1494,'Drop-down_menus'!$D$2:$E$13,2,FALSE),IF(_xlpm.x=0,"",_xlpm.x)))</f>
        <v/>
      </c>
      <c r="AB1494" s="46" t="s">
        <v>1252</v>
      </c>
      <c r="AC1494" s="46" t="s">
        <v>1255</v>
      </c>
    </row>
    <row r="1495" spans="2:29" ht="15" customHeight="1">
      <c r="B1495" s="46">
        <v>1550</v>
      </c>
      <c r="C1495" s="2" t="s">
        <v>836</v>
      </c>
      <c r="D1495" s="46" t="b">
        <f>COUNTIF(Events!$B$2:$B$171, C1495) &gt; 0</f>
        <v>1</v>
      </c>
      <c r="G1495" s="46" t="s">
        <v>1201</v>
      </c>
      <c r="I1495" s="46" t="s">
        <v>232</v>
      </c>
      <c r="J1495" s="46" t="str">
        <f>IF(I1495="","",_xlfn.LET(_xlpm.x,VLOOKUP(I1495,'2026-01-09_taxon-match'!$A$2:$N$81,4,FALSE),IF(_xlpm.x=0,"",_xlpm.x)))</f>
        <v>Terebellidae</v>
      </c>
      <c r="K1495" s="46" t="s">
        <v>1318</v>
      </c>
      <c r="L1495" s="46" t="str">
        <f>IF(I1495="","",_xlfn.LET(_xlpm.x,VLOOKUP(I1495,'2026-01-09_taxon-match'!$A$2:$N$81,3,FALSE),IF(_xlpm.x=0,"",_xlpm.x)))</f>
        <v/>
      </c>
      <c r="M1495" s="46" t="str">
        <f>IF($I1495="","",_xlfn.LET(_xlpm.x,VLOOKUP($I1495,'2026-01-09_taxon-match'!$A$2:$N$81,5,FALSE),IF(_xlpm.x=0,"",_xlpm.x)))</f>
        <v/>
      </c>
      <c r="N1495" s="46" t="str">
        <f>IF($I1495="","",_xlfn.LET(_xlpm.x,VLOOKUP($I1495,'2026-01-09_taxon-match'!$A$2:$N$81,6,FALSE),IF(_xlpm.x=0,"",_xlpm.x)))</f>
        <v/>
      </c>
      <c r="O1495" s="46" t="str">
        <f>IF($I1495="","",_xlfn.LET(_xlpm.x,VLOOKUP($I1495,'2026-01-09_taxon-match'!$A$2:$N$81,7,FALSE),IF(_xlpm.x=0,"",_xlpm.x)))</f>
        <v/>
      </c>
      <c r="P1495" s="46" t="str">
        <f>IF($I1495="","",_xlfn.LET(_xlpm.x,VLOOKUP($I1495,'2026-01-09_taxon-match'!$A$2:$N$81,8,FALSE),IF(_xlpm.x=0,"",_xlpm.x)))</f>
        <v/>
      </c>
      <c r="Q1495" s="46" t="str">
        <f>IF($I1495="","",_xlfn.LET(_xlpm.x,VLOOKUP($I1495,'2026-01-09_taxon-match'!$A$2:$N$81,9,FALSE),IF(_xlpm.x=0,"",_xlpm.x)))</f>
        <v/>
      </c>
      <c r="R1495" s="46" t="str">
        <f>IF($I1495="","",_xlfn.LET(_xlpm.x,VLOOKUP($I1495,'2026-01-09_taxon-match'!$A$2:$N$81,10,FALSE),IF(_xlpm.x=0,"",_xlpm.x)))</f>
        <v/>
      </c>
      <c r="S1495" s="46" t="str">
        <f>IF($I1495="","",_xlfn.LET(_xlpm.x,VLOOKUP($I1495,'2026-01-09_taxon-match'!$A$2:$N$81,11,FALSE),IF(_xlpm.x=0,"",_xlpm.x)))</f>
        <v/>
      </c>
      <c r="T1495" s="46" t="str">
        <f>IF($I1495="","",_xlfn.LET(_xlpm.x,VLOOKUP($I1495,'2026-01-09_taxon-match'!$A$2:$N$81,13,FALSE),IF(_xlpm.x=0,"",_xlpm.x)))</f>
        <v/>
      </c>
      <c r="U1495" s="46">
        <v>1</v>
      </c>
      <c r="V1495" t="s">
        <v>43</v>
      </c>
      <c r="Y1495" s="46" t="str">
        <f>IF(V1495="","",_xlfn.LET(_xlpm.x,VLOOKUP(V1495,'Drop-down_menus'!$D$2:$E$13,2,FALSE),IF(_xlpm.x=0,"",_xlpm.x)))</f>
        <v>https://orcid.org/0000-0002-0981-7442</v>
      </c>
      <c r="Z1495" s="46" t="str">
        <f>IF(W1495="","",_xlfn.LET(_xlpm.x,VLOOKUP(W1495,'Drop-down_menus'!$D$2:$E$13,2,FALSE),IF(_xlpm.x=0,"",_xlpm.x)))</f>
        <v/>
      </c>
      <c r="AA1495" s="46" t="str">
        <f>IF(X1495="","",_xlfn.LET(_xlpm.x,VLOOKUP(X1495,'Drop-down_menus'!$D$2:$E$13,2,FALSE),IF(_xlpm.x=0,"",_xlpm.x)))</f>
        <v/>
      </c>
      <c r="AB1495" s="46" t="s">
        <v>1252</v>
      </c>
      <c r="AC1495" s="46" t="s">
        <v>1255</v>
      </c>
    </row>
    <row r="1496" spans="2:29" ht="15" customHeight="1">
      <c r="B1496" s="46">
        <v>1551</v>
      </c>
      <c r="C1496" s="2" t="s">
        <v>836</v>
      </c>
      <c r="D1496" s="46" t="b">
        <f>COUNTIF(Events!$B$2:$B$171, C1496) &gt; 0</f>
        <v>1</v>
      </c>
      <c r="G1496" s="46" t="s">
        <v>1201</v>
      </c>
      <c r="I1496" s="46" t="s">
        <v>232</v>
      </c>
      <c r="J1496" s="46" t="str">
        <f>IF(I1496="","",_xlfn.LET(_xlpm.x,VLOOKUP(I1496,'2026-01-09_taxon-match'!$A$2:$N$81,4,FALSE),IF(_xlpm.x=0,"",_xlpm.x)))</f>
        <v>Terebellidae</v>
      </c>
      <c r="K1496" s="46" t="s">
        <v>1318</v>
      </c>
      <c r="L1496" s="46" t="str">
        <f>IF(I1496="","",_xlfn.LET(_xlpm.x,VLOOKUP(I1496,'2026-01-09_taxon-match'!$A$2:$N$81,3,FALSE),IF(_xlpm.x=0,"",_xlpm.x)))</f>
        <v/>
      </c>
      <c r="M1496" s="46" t="str">
        <f>IF($I1496="","",_xlfn.LET(_xlpm.x,VLOOKUP($I1496,'2026-01-09_taxon-match'!$A$2:$N$81,5,FALSE),IF(_xlpm.x=0,"",_xlpm.x)))</f>
        <v/>
      </c>
      <c r="N1496" s="46" t="str">
        <f>IF($I1496="","",_xlfn.LET(_xlpm.x,VLOOKUP($I1496,'2026-01-09_taxon-match'!$A$2:$N$81,6,FALSE),IF(_xlpm.x=0,"",_xlpm.x)))</f>
        <v/>
      </c>
      <c r="O1496" s="46" t="str">
        <f>IF($I1496="","",_xlfn.LET(_xlpm.x,VLOOKUP($I1496,'2026-01-09_taxon-match'!$A$2:$N$81,7,FALSE),IF(_xlpm.x=0,"",_xlpm.x)))</f>
        <v/>
      </c>
      <c r="P1496" s="46" t="str">
        <f>IF($I1496="","",_xlfn.LET(_xlpm.x,VLOOKUP($I1496,'2026-01-09_taxon-match'!$A$2:$N$81,8,FALSE),IF(_xlpm.x=0,"",_xlpm.x)))</f>
        <v/>
      </c>
      <c r="Q1496" s="46" t="str">
        <f>IF($I1496="","",_xlfn.LET(_xlpm.x,VLOOKUP($I1496,'2026-01-09_taxon-match'!$A$2:$N$81,9,FALSE),IF(_xlpm.x=0,"",_xlpm.x)))</f>
        <v/>
      </c>
      <c r="R1496" s="46" t="str">
        <f>IF($I1496="","",_xlfn.LET(_xlpm.x,VLOOKUP($I1496,'2026-01-09_taxon-match'!$A$2:$N$81,10,FALSE),IF(_xlpm.x=0,"",_xlpm.x)))</f>
        <v/>
      </c>
      <c r="S1496" s="46" t="str">
        <f>IF($I1496="","",_xlfn.LET(_xlpm.x,VLOOKUP($I1496,'2026-01-09_taxon-match'!$A$2:$N$81,11,FALSE),IF(_xlpm.x=0,"",_xlpm.x)))</f>
        <v/>
      </c>
      <c r="T1496" s="46" t="str">
        <f>IF($I1496="","",_xlfn.LET(_xlpm.x,VLOOKUP($I1496,'2026-01-09_taxon-match'!$A$2:$N$81,13,FALSE),IF(_xlpm.x=0,"",_xlpm.x)))</f>
        <v/>
      </c>
      <c r="U1496" s="46">
        <v>1</v>
      </c>
      <c r="V1496" t="s">
        <v>43</v>
      </c>
      <c r="Y1496" s="46" t="str">
        <f>IF(V1496="","",_xlfn.LET(_xlpm.x,VLOOKUP(V1496,'Drop-down_menus'!$D$2:$E$13,2,FALSE),IF(_xlpm.x=0,"",_xlpm.x)))</f>
        <v>https://orcid.org/0000-0002-0981-7442</v>
      </c>
      <c r="Z1496" s="46" t="str">
        <f>IF(W1496="","",_xlfn.LET(_xlpm.x,VLOOKUP(W1496,'Drop-down_menus'!$D$2:$E$13,2,FALSE),IF(_xlpm.x=0,"",_xlpm.x)))</f>
        <v/>
      </c>
      <c r="AA1496" s="46" t="str">
        <f>IF(X1496="","",_xlfn.LET(_xlpm.x,VLOOKUP(X1496,'Drop-down_menus'!$D$2:$E$13,2,FALSE),IF(_xlpm.x=0,"",_xlpm.x)))</f>
        <v/>
      </c>
      <c r="AB1496" s="46" t="s">
        <v>1252</v>
      </c>
      <c r="AC1496" s="46" t="s">
        <v>1255</v>
      </c>
    </row>
    <row r="1497" spans="2:29" ht="15" customHeight="1">
      <c r="B1497" s="46">
        <v>1552</v>
      </c>
      <c r="C1497" s="2" t="s">
        <v>836</v>
      </c>
      <c r="D1497" s="46" t="b">
        <f>COUNTIF(Events!$B$2:$B$171, C1497) &gt; 0</f>
        <v>1</v>
      </c>
      <c r="G1497" s="46" t="s">
        <v>1048</v>
      </c>
      <c r="I1497" s="2" t="s">
        <v>1048</v>
      </c>
      <c r="J1497" s="46" t="str">
        <f>IF(I1497="","",_xlfn.LET(_xlpm.x,VLOOKUP(I1497,'2026-01-09_taxon-match'!$A$2:$N$81,4,FALSE),IF(_xlpm.x=0,"",_xlpm.x)))</f>
        <v>Heterocucumis steineni</v>
      </c>
      <c r="L1497" s="46" t="str">
        <f>IF(I1497="","",_xlfn.LET(_xlpm.x,VLOOKUP(I1497,'2026-01-09_taxon-match'!$A$2:$N$81,3,FALSE),IF(_xlpm.x=0,"",_xlpm.x)))</f>
        <v>urn:lsid:marinespecies.org:taxname:174085</v>
      </c>
      <c r="M1497" s="46" t="str">
        <f>IF($I1497="","",_xlfn.LET(_xlpm.x,VLOOKUP($I1497,'2026-01-09_taxon-match'!$A$2:$N$81,5,FALSE),IF(_xlpm.x=0,"",_xlpm.x)))</f>
        <v>(Ludwig, 1898)</v>
      </c>
      <c r="N1497" s="46" t="str">
        <f>IF($I1497="","",_xlfn.LET(_xlpm.x,VLOOKUP($I1497,'2026-01-09_taxon-match'!$A$2:$N$81,6,FALSE),IF(_xlpm.x=0,"",_xlpm.x)))</f>
        <v>Animalia</v>
      </c>
      <c r="O1497" s="46" t="str">
        <f>IF($I1497="","",_xlfn.LET(_xlpm.x,VLOOKUP($I1497,'2026-01-09_taxon-match'!$A$2:$N$81,7,FALSE),IF(_xlpm.x=0,"",_xlpm.x)))</f>
        <v>Echinodermata</v>
      </c>
      <c r="P1497" s="46" t="str">
        <f>IF($I1497="","",_xlfn.LET(_xlpm.x,VLOOKUP($I1497,'2026-01-09_taxon-match'!$A$2:$N$81,8,FALSE),IF(_xlpm.x=0,"",_xlpm.x)))</f>
        <v>Holothuroidea</v>
      </c>
      <c r="Q1497" s="46" t="str">
        <f>IF($I1497="","",_xlfn.LET(_xlpm.x,VLOOKUP($I1497,'2026-01-09_taxon-match'!$A$2:$N$81,9,FALSE),IF(_xlpm.x=0,"",_xlpm.x)))</f>
        <v>Dendrochirotida</v>
      </c>
      <c r="R1497" s="46" t="str">
        <f>IF($I1497="","",_xlfn.LET(_xlpm.x,VLOOKUP($I1497,'2026-01-09_taxon-match'!$A$2:$N$81,10,FALSE),IF(_xlpm.x=0,"",_xlpm.x)))</f>
        <v>Cucumariidae</v>
      </c>
      <c r="S1497" s="46" t="str">
        <f>IF($I1497="","",_xlfn.LET(_xlpm.x,VLOOKUP($I1497,'2026-01-09_taxon-match'!$A$2:$N$81,11,FALSE),IF(_xlpm.x=0,"",_xlpm.x)))</f>
        <v>Heterocucumis</v>
      </c>
      <c r="T1497" s="46" t="str">
        <f>IF($I1497="","",_xlfn.LET(_xlpm.x,VLOOKUP($I1497,'2026-01-09_taxon-match'!$A$2:$N$81,13,FALSE),IF(_xlpm.x=0,"",_xlpm.x)))</f>
        <v>steineni</v>
      </c>
      <c r="U1497" s="46">
        <v>1</v>
      </c>
      <c r="V1497" s="2" t="s">
        <v>58</v>
      </c>
      <c r="Y1497" s="46" t="str">
        <f>IF(V1497="","",_xlfn.LET(_xlpm.x,VLOOKUP(V1497,'Drop-down_menus'!$D$2:$E$13,2,FALSE),IF(_xlpm.x=0,"",_xlpm.x)))</f>
        <v>https://orcid.org/0000-0002-9708-1761</v>
      </c>
      <c r="Z1497" s="46" t="str">
        <f>IF(W1497="","",_xlfn.LET(_xlpm.x,VLOOKUP(W1497,'Drop-down_menus'!$D$2:$E$13,2,FALSE),IF(_xlpm.x=0,"",_xlpm.x)))</f>
        <v/>
      </c>
      <c r="AA1497" s="46" t="str">
        <f>IF(X1497="","",_xlfn.LET(_xlpm.x,VLOOKUP(X1497,'Drop-down_menus'!$D$2:$E$13,2,FALSE),IF(_xlpm.x=0,"",_xlpm.x)))</f>
        <v/>
      </c>
      <c r="AB1497" s="46" t="s">
        <v>1252</v>
      </c>
      <c r="AC1497" s="46" t="s">
        <v>1255</v>
      </c>
    </row>
    <row r="1498" spans="2:29" ht="15" customHeight="1">
      <c r="B1498" s="46">
        <v>1553</v>
      </c>
      <c r="C1498" s="2" t="s">
        <v>836</v>
      </c>
      <c r="D1498" s="46" t="b">
        <f>COUNTIF(Events!$B$2:$B$171, C1498) &gt; 0</f>
        <v>1</v>
      </c>
      <c r="G1498" s="46" t="s">
        <v>1227</v>
      </c>
      <c r="I1498" s="46" t="s">
        <v>1332</v>
      </c>
      <c r="J1498" s="46" t="str">
        <f>IF(I1498="","",_xlfn.LET(_xlpm.x,VLOOKUP(I1498,'2026-01-09_taxon-match'!$A$2:$N$81,4,FALSE),IF(_xlpm.x=0,"",_xlpm.x)))</f>
        <v>Mycale</v>
      </c>
      <c r="K1498" s="46" t="s">
        <v>1318</v>
      </c>
      <c r="L1498" s="46" t="str">
        <f>IF(I1498="","",_xlfn.LET(_xlpm.x,VLOOKUP(I1498,'2026-01-09_taxon-match'!$A$2:$N$81,3,FALSE),IF(_xlpm.x=0,"",_xlpm.x)))</f>
        <v>urn:lsid:marinespecies.org:taxname:131907</v>
      </c>
      <c r="M1498" s="46" t="str">
        <f>IF($I1498="","",_xlfn.LET(_xlpm.x,VLOOKUP($I1498,'2026-01-09_taxon-match'!$A$2:$N$81,5,FALSE),IF(_xlpm.x=0,"",_xlpm.x)))</f>
        <v>Gray, 1867</v>
      </c>
      <c r="N1498" s="46" t="str">
        <f>IF($I1498="","",_xlfn.LET(_xlpm.x,VLOOKUP($I1498,'2026-01-09_taxon-match'!$A$2:$N$81,6,FALSE),IF(_xlpm.x=0,"",_xlpm.x)))</f>
        <v>Animalia</v>
      </c>
      <c r="O1498" s="46" t="str">
        <f>IF($I1498="","",_xlfn.LET(_xlpm.x,VLOOKUP($I1498,'2026-01-09_taxon-match'!$A$2:$N$81,7,FALSE),IF(_xlpm.x=0,"",_xlpm.x)))</f>
        <v>Porifera</v>
      </c>
      <c r="P1498" s="46" t="str">
        <f>IF($I1498="","",_xlfn.LET(_xlpm.x,VLOOKUP($I1498,'2026-01-09_taxon-match'!$A$2:$N$81,8,FALSE),IF(_xlpm.x=0,"",_xlpm.x)))</f>
        <v>Demospongiae</v>
      </c>
      <c r="Q1498" s="46" t="str">
        <f>IF($I1498="","",_xlfn.LET(_xlpm.x,VLOOKUP($I1498,'2026-01-09_taxon-match'!$A$2:$N$81,9,FALSE),IF(_xlpm.x=0,"",_xlpm.x)))</f>
        <v>Poecilosclerida</v>
      </c>
      <c r="R1498" s="46" t="str">
        <f>IF($I1498="","",_xlfn.LET(_xlpm.x,VLOOKUP($I1498,'2026-01-09_taxon-match'!$A$2:$N$81,10,FALSE),IF(_xlpm.x=0,"",_xlpm.x)))</f>
        <v>Mycalidae</v>
      </c>
      <c r="S1498" s="46" t="str">
        <f>IF($I1498="","",_xlfn.LET(_xlpm.x,VLOOKUP($I1498,'2026-01-09_taxon-match'!$A$2:$N$81,11,FALSE),IF(_xlpm.x=0,"",_xlpm.x)))</f>
        <v>Mycale</v>
      </c>
      <c r="T1498" s="46" t="str">
        <f>IF($I1498="","",_xlfn.LET(_xlpm.x,VLOOKUP($I1498,'2026-01-09_taxon-match'!$A$2:$N$81,13,FALSE),IF(_xlpm.x=0,"",_xlpm.x)))</f>
        <v/>
      </c>
      <c r="U1498" s="46">
        <v>1</v>
      </c>
      <c r="V1498" s="2" t="s">
        <v>58</v>
      </c>
      <c r="Y1498" s="46" t="str">
        <f>IF(V1498="","",_xlfn.LET(_xlpm.x,VLOOKUP(V1498,'Drop-down_menus'!$D$2:$E$13,2,FALSE),IF(_xlpm.x=0,"",_xlpm.x)))</f>
        <v>https://orcid.org/0000-0002-9708-1761</v>
      </c>
      <c r="Z1498" s="46" t="str">
        <f>IF(W1498="","",_xlfn.LET(_xlpm.x,VLOOKUP(W1498,'Drop-down_menus'!$D$2:$E$13,2,FALSE),IF(_xlpm.x=0,"",_xlpm.x)))</f>
        <v/>
      </c>
      <c r="AA1498" s="46" t="str">
        <f>IF(X1498="","",_xlfn.LET(_xlpm.x,VLOOKUP(X1498,'Drop-down_menus'!$D$2:$E$13,2,FALSE),IF(_xlpm.x=0,"",_xlpm.x)))</f>
        <v/>
      </c>
      <c r="AB1498" s="46" t="s">
        <v>1252</v>
      </c>
      <c r="AC1498" s="46" t="s">
        <v>1255</v>
      </c>
    </row>
    <row r="1499" spans="2:29" ht="15" customHeight="1">
      <c r="B1499" s="46">
        <v>1554</v>
      </c>
      <c r="C1499" s="2" t="s">
        <v>836</v>
      </c>
      <c r="D1499" s="46" t="b">
        <f>COUNTIF(Events!$B$2:$B$171, C1499) &gt; 0</f>
        <v>1</v>
      </c>
      <c r="G1499" s="46" t="s">
        <v>1201</v>
      </c>
      <c r="I1499" s="46" t="s">
        <v>232</v>
      </c>
      <c r="J1499" s="46" t="str">
        <f>IF(I1499="","",_xlfn.LET(_xlpm.x,VLOOKUP(I1499,'2026-01-09_taxon-match'!$A$2:$N$81,4,FALSE),IF(_xlpm.x=0,"",_xlpm.x)))</f>
        <v>Terebellidae</v>
      </c>
      <c r="K1499" s="46" t="s">
        <v>1318</v>
      </c>
      <c r="L1499" s="46" t="str">
        <f>IF(I1499="","",_xlfn.LET(_xlpm.x,VLOOKUP(I1499,'2026-01-09_taxon-match'!$A$2:$N$81,3,FALSE),IF(_xlpm.x=0,"",_xlpm.x)))</f>
        <v/>
      </c>
      <c r="M1499" s="46" t="str">
        <f>IF($I1499="","",_xlfn.LET(_xlpm.x,VLOOKUP($I1499,'2026-01-09_taxon-match'!$A$2:$N$81,5,FALSE),IF(_xlpm.x=0,"",_xlpm.x)))</f>
        <v/>
      </c>
      <c r="N1499" s="46" t="str">
        <f>IF($I1499="","",_xlfn.LET(_xlpm.x,VLOOKUP($I1499,'2026-01-09_taxon-match'!$A$2:$N$81,6,FALSE),IF(_xlpm.x=0,"",_xlpm.x)))</f>
        <v/>
      </c>
      <c r="O1499" s="46" t="str">
        <f>IF($I1499="","",_xlfn.LET(_xlpm.x,VLOOKUP($I1499,'2026-01-09_taxon-match'!$A$2:$N$81,7,FALSE),IF(_xlpm.x=0,"",_xlpm.x)))</f>
        <v/>
      </c>
      <c r="P1499" s="46" t="str">
        <f>IF($I1499="","",_xlfn.LET(_xlpm.x,VLOOKUP($I1499,'2026-01-09_taxon-match'!$A$2:$N$81,8,FALSE),IF(_xlpm.x=0,"",_xlpm.x)))</f>
        <v/>
      </c>
      <c r="Q1499" s="46" t="str">
        <f>IF($I1499="","",_xlfn.LET(_xlpm.x,VLOOKUP($I1499,'2026-01-09_taxon-match'!$A$2:$N$81,9,FALSE),IF(_xlpm.x=0,"",_xlpm.x)))</f>
        <v/>
      </c>
      <c r="R1499" s="46" t="str">
        <f>IF($I1499="","",_xlfn.LET(_xlpm.x,VLOOKUP($I1499,'2026-01-09_taxon-match'!$A$2:$N$81,10,FALSE),IF(_xlpm.x=0,"",_xlpm.x)))</f>
        <v/>
      </c>
      <c r="S1499" s="46" t="str">
        <f>IF($I1499="","",_xlfn.LET(_xlpm.x,VLOOKUP($I1499,'2026-01-09_taxon-match'!$A$2:$N$81,11,FALSE),IF(_xlpm.x=0,"",_xlpm.x)))</f>
        <v/>
      </c>
      <c r="T1499" s="46" t="str">
        <f>IF($I1499="","",_xlfn.LET(_xlpm.x,VLOOKUP($I1499,'2026-01-09_taxon-match'!$A$2:$N$81,13,FALSE),IF(_xlpm.x=0,"",_xlpm.x)))</f>
        <v/>
      </c>
      <c r="U1499" s="46">
        <v>1</v>
      </c>
      <c r="V1499" t="s">
        <v>43</v>
      </c>
      <c r="Y1499" s="46" t="str">
        <f>IF(V1499="","",_xlfn.LET(_xlpm.x,VLOOKUP(V1499,'Drop-down_menus'!$D$2:$E$13,2,FALSE),IF(_xlpm.x=0,"",_xlpm.x)))</f>
        <v>https://orcid.org/0000-0002-0981-7442</v>
      </c>
      <c r="Z1499" s="46" t="str">
        <f>IF(W1499="","",_xlfn.LET(_xlpm.x,VLOOKUP(W1499,'Drop-down_menus'!$D$2:$E$13,2,FALSE),IF(_xlpm.x=0,"",_xlpm.x)))</f>
        <v/>
      </c>
      <c r="AA1499" s="46" t="str">
        <f>IF(X1499="","",_xlfn.LET(_xlpm.x,VLOOKUP(X1499,'Drop-down_menus'!$D$2:$E$13,2,FALSE),IF(_xlpm.x=0,"",_xlpm.x)))</f>
        <v/>
      </c>
      <c r="AB1499" s="46" t="s">
        <v>1252</v>
      </c>
      <c r="AC1499" s="46" t="s">
        <v>1255</v>
      </c>
    </row>
    <row r="1500" spans="2:29" ht="15" customHeight="1">
      <c r="B1500" s="46">
        <v>1555</v>
      </c>
      <c r="C1500" s="2" t="s">
        <v>836</v>
      </c>
      <c r="D1500" s="46" t="b">
        <f>COUNTIF(Events!$B$2:$B$171, C1500) &gt; 0</f>
        <v>1</v>
      </c>
      <c r="G1500" s="46" t="s">
        <v>1228</v>
      </c>
      <c r="I1500" s="46" t="s">
        <v>1337</v>
      </c>
      <c r="J1500" s="46" t="str">
        <f>IF(I1500="","",_xlfn.LET(_xlpm.x,VLOOKUP(I1500,'2026-01-09_taxon-match'!$A$2:$N$81,4,FALSE),IF(_xlpm.x=0,"",_xlpm.x)))</f>
        <v>Plocamium</v>
      </c>
      <c r="K1500" s="46" t="s">
        <v>1318</v>
      </c>
      <c r="L1500" s="46" t="str">
        <f>IF(I1500="","",_xlfn.LET(_xlpm.x,VLOOKUP(I1500,'2026-01-09_taxon-match'!$A$2:$N$81,3,FALSE),IF(_xlpm.x=0,"",_xlpm.x)))</f>
        <v>urn:lsid:marinespecies.org:taxname:144223</v>
      </c>
      <c r="M1500" s="46" t="str">
        <f>IF($I1500="","",_xlfn.LET(_xlpm.x,VLOOKUP($I1500,'2026-01-09_taxon-match'!$A$2:$N$81,5,FALSE),IF(_xlpm.x=0,"",_xlpm.x)))</f>
        <v>J.V.Lamouroux, 1813</v>
      </c>
      <c r="N1500" s="46" t="str">
        <f>IF($I1500="","",_xlfn.LET(_xlpm.x,VLOOKUP($I1500,'2026-01-09_taxon-match'!$A$2:$N$81,6,FALSE),IF(_xlpm.x=0,"",_xlpm.x)))</f>
        <v>Plantae</v>
      </c>
      <c r="O1500" s="46" t="str">
        <f>IF($I1500="","",_xlfn.LET(_xlpm.x,VLOOKUP($I1500,'2026-01-09_taxon-match'!$A$2:$N$81,7,FALSE),IF(_xlpm.x=0,"",_xlpm.x)))</f>
        <v>Rhodophyta</v>
      </c>
      <c r="P1500" s="46" t="str">
        <f>IF($I1500="","",_xlfn.LET(_xlpm.x,VLOOKUP($I1500,'2026-01-09_taxon-match'!$A$2:$N$81,8,FALSE),IF(_xlpm.x=0,"",_xlpm.x)))</f>
        <v>Florideophyceae</v>
      </c>
      <c r="Q1500" s="46" t="str">
        <f>IF($I1500="","",_xlfn.LET(_xlpm.x,VLOOKUP($I1500,'2026-01-09_taxon-match'!$A$2:$N$81,9,FALSE),IF(_xlpm.x=0,"",_xlpm.x)))</f>
        <v>Plocamiales</v>
      </c>
      <c r="R1500" s="46" t="str">
        <f>IF($I1500="","",_xlfn.LET(_xlpm.x,VLOOKUP($I1500,'2026-01-09_taxon-match'!$A$2:$N$81,10,FALSE),IF(_xlpm.x=0,"",_xlpm.x)))</f>
        <v>Plocamiaceae</v>
      </c>
      <c r="S1500" s="46" t="str">
        <f>IF($I1500="","",_xlfn.LET(_xlpm.x,VLOOKUP($I1500,'2026-01-09_taxon-match'!$A$2:$N$81,11,FALSE),IF(_xlpm.x=0,"",_xlpm.x)))</f>
        <v>Plocamium</v>
      </c>
      <c r="T1500" s="46" t="str">
        <f>IF($I1500="","",_xlfn.LET(_xlpm.x,VLOOKUP($I1500,'2026-01-09_taxon-match'!$A$2:$N$81,13,FALSE),IF(_xlpm.x=0,"",_xlpm.x)))</f>
        <v/>
      </c>
      <c r="U1500" s="46">
        <v>1</v>
      </c>
      <c r="V1500" s="2" t="s">
        <v>58</v>
      </c>
      <c r="Y1500" s="46" t="str">
        <f>IF(V1500="","",_xlfn.LET(_xlpm.x,VLOOKUP(V1500,'Drop-down_menus'!$D$2:$E$13,2,FALSE),IF(_xlpm.x=0,"",_xlpm.x)))</f>
        <v>https://orcid.org/0000-0002-9708-1761</v>
      </c>
      <c r="Z1500" s="46" t="str">
        <f>IF(W1500="","",_xlfn.LET(_xlpm.x,VLOOKUP(W1500,'Drop-down_menus'!$D$2:$E$13,2,FALSE),IF(_xlpm.x=0,"",_xlpm.x)))</f>
        <v/>
      </c>
      <c r="AA1500" s="46" t="str">
        <f>IF(X1500="","",_xlfn.LET(_xlpm.x,VLOOKUP(X1500,'Drop-down_menus'!$D$2:$E$13,2,FALSE),IF(_xlpm.x=0,"",_xlpm.x)))</f>
        <v/>
      </c>
      <c r="AB1500" s="46" t="s">
        <v>1252</v>
      </c>
      <c r="AC1500" s="46" t="s">
        <v>1255</v>
      </c>
    </row>
    <row r="1501" spans="2:29" ht="15" customHeight="1">
      <c r="B1501" s="46">
        <v>1556</v>
      </c>
      <c r="C1501" s="2" t="s">
        <v>836</v>
      </c>
      <c r="D1501" s="46" t="b">
        <f>COUNTIF(Events!$B$2:$B$171, C1501) &gt; 0</f>
        <v>1</v>
      </c>
      <c r="G1501" s="46" t="s">
        <v>1215</v>
      </c>
      <c r="I1501" s="46" t="s">
        <v>273</v>
      </c>
      <c r="J1501" s="46" t="str">
        <f>IF(I1501="","",_xlfn.LET(_xlpm.x,VLOOKUP(I1501,'2026-01-09_taxon-match'!$A$2:$N$81,4,FALSE),IF(_xlpm.x=0,"",_xlpm.x)))</f>
        <v>Trematocarpus antarcticus</v>
      </c>
      <c r="L1501" s="46" t="str">
        <f>IF(I1501="","",_xlfn.LET(_xlpm.x,VLOOKUP(I1501,'2026-01-09_taxon-match'!$A$2:$N$81,3,FALSE),IF(_xlpm.x=0,"",_xlpm.x)))</f>
        <v>urn:lsid:marinespecies.org:taxname:377122</v>
      </c>
      <c r="M1501" s="46" t="str">
        <f>IF($I1501="","",_xlfn.LET(_xlpm.x,VLOOKUP($I1501,'2026-01-09_taxon-match'!$A$2:$N$81,5,FALSE),IF(_xlpm.x=0,"",_xlpm.x)))</f>
        <v>(Hariot) Fredericq &amp; R.L.Moe, 2009</v>
      </c>
      <c r="N1501" s="46" t="str">
        <f>IF($I1501="","",_xlfn.LET(_xlpm.x,VLOOKUP($I1501,'2026-01-09_taxon-match'!$A$2:$N$81,6,FALSE),IF(_xlpm.x=0,"",_xlpm.x)))</f>
        <v>Plantae</v>
      </c>
      <c r="O1501" s="46" t="str">
        <f>IF($I1501="","",_xlfn.LET(_xlpm.x,VLOOKUP($I1501,'2026-01-09_taxon-match'!$A$2:$N$81,7,FALSE),IF(_xlpm.x=0,"",_xlpm.x)))</f>
        <v>Rhodophyta</v>
      </c>
      <c r="P1501" s="46" t="str">
        <f>IF($I1501="","",_xlfn.LET(_xlpm.x,VLOOKUP($I1501,'2026-01-09_taxon-match'!$A$2:$N$81,8,FALSE),IF(_xlpm.x=0,"",_xlpm.x)))</f>
        <v>Florideophyceae</v>
      </c>
      <c r="Q1501" s="46" t="str">
        <f>IF($I1501="","",_xlfn.LET(_xlpm.x,VLOOKUP($I1501,'2026-01-09_taxon-match'!$A$2:$N$81,9,FALSE),IF(_xlpm.x=0,"",_xlpm.x)))</f>
        <v>Plocamiales</v>
      </c>
      <c r="R1501" s="46" t="str">
        <f>IF($I1501="","",_xlfn.LET(_xlpm.x,VLOOKUP($I1501,'2026-01-09_taxon-match'!$A$2:$N$81,10,FALSE),IF(_xlpm.x=0,"",_xlpm.x)))</f>
        <v>Sarcodiaceae</v>
      </c>
      <c r="S1501" s="46" t="str">
        <f>IF($I1501="","",_xlfn.LET(_xlpm.x,VLOOKUP($I1501,'2026-01-09_taxon-match'!$A$2:$N$81,11,FALSE),IF(_xlpm.x=0,"",_xlpm.x)))</f>
        <v>Trematocarpus</v>
      </c>
      <c r="T1501" s="46" t="str">
        <f>IF($I1501="","",_xlfn.LET(_xlpm.x,VLOOKUP($I1501,'2026-01-09_taxon-match'!$A$2:$N$81,13,FALSE),IF(_xlpm.x=0,"",_xlpm.x)))</f>
        <v>antarcticus</v>
      </c>
      <c r="U1501" s="46">
        <v>1</v>
      </c>
      <c r="V1501" t="s">
        <v>43</v>
      </c>
      <c r="Y1501" s="46" t="str">
        <f>IF(V1501="","",_xlfn.LET(_xlpm.x,VLOOKUP(V1501,'Drop-down_menus'!$D$2:$E$13,2,FALSE),IF(_xlpm.x=0,"",_xlpm.x)))</f>
        <v>https://orcid.org/0000-0002-0981-7442</v>
      </c>
      <c r="Z1501" s="46" t="str">
        <f>IF(W1501="","",_xlfn.LET(_xlpm.x,VLOOKUP(W1501,'Drop-down_menus'!$D$2:$E$13,2,FALSE),IF(_xlpm.x=0,"",_xlpm.x)))</f>
        <v/>
      </c>
      <c r="AA1501" s="46" t="str">
        <f>IF(X1501="","",_xlfn.LET(_xlpm.x,VLOOKUP(X1501,'Drop-down_menus'!$D$2:$E$13,2,FALSE),IF(_xlpm.x=0,"",_xlpm.x)))</f>
        <v/>
      </c>
      <c r="AB1501" s="46" t="s">
        <v>1252</v>
      </c>
      <c r="AC1501" s="46" t="s">
        <v>1255</v>
      </c>
    </row>
    <row r="1502" spans="2:29" ht="15" customHeight="1">
      <c r="B1502" s="46">
        <v>1557</v>
      </c>
      <c r="C1502" s="2" t="s">
        <v>836</v>
      </c>
      <c r="D1502" s="46" t="b">
        <f>COUNTIF(Events!$B$2:$B$171, C1502) &gt; 0</f>
        <v>1</v>
      </c>
      <c r="G1502" s="46" t="s">
        <v>1221</v>
      </c>
      <c r="I1502" s="2" t="s">
        <v>308</v>
      </c>
      <c r="J1502" s="46" t="str">
        <f>IF(I1502="","",_xlfn.LET(_xlpm.x,VLOOKUP(I1502,'2026-01-09_taxon-match'!$A$2:$N$81,4,FALSE),IF(_xlpm.x=0,"",_xlpm.x)))</f>
        <v>Margarella</v>
      </c>
      <c r="K1502" s="46" t="s">
        <v>1318</v>
      </c>
      <c r="L1502" s="46" t="str">
        <f>IF(I1502="","",_xlfn.LET(_xlpm.x,VLOOKUP(I1502,'2026-01-09_taxon-match'!$A$2:$N$81,3,FALSE),IF(_xlpm.x=0,"",_xlpm.x)))</f>
        <v>urn:lsid:marinespecies.org:taxname:196989</v>
      </c>
      <c r="M1502" s="46" t="str">
        <f>IF($I1502="","",_xlfn.LET(_xlpm.x,VLOOKUP($I1502,'2026-01-09_taxon-match'!$A$2:$N$81,5,FALSE),IF(_xlpm.x=0,"",_xlpm.x)))</f>
        <v>Thiele, 1893</v>
      </c>
      <c r="N1502" s="46" t="str">
        <f>IF($I1502="","",_xlfn.LET(_xlpm.x,VLOOKUP($I1502,'2026-01-09_taxon-match'!$A$2:$N$81,6,FALSE),IF(_xlpm.x=0,"",_xlpm.x)))</f>
        <v>Animalia</v>
      </c>
      <c r="O1502" s="46" t="str">
        <f>IF($I1502="","",_xlfn.LET(_xlpm.x,VLOOKUP($I1502,'2026-01-09_taxon-match'!$A$2:$N$81,7,FALSE),IF(_xlpm.x=0,"",_xlpm.x)))</f>
        <v>Mollusca</v>
      </c>
      <c r="P1502" s="46" t="str">
        <f>IF($I1502="","",_xlfn.LET(_xlpm.x,VLOOKUP($I1502,'2026-01-09_taxon-match'!$A$2:$N$81,8,FALSE),IF(_xlpm.x=0,"",_xlpm.x)))</f>
        <v>Gastropoda</v>
      </c>
      <c r="Q1502" s="46" t="str">
        <f>IF($I1502="","",_xlfn.LET(_xlpm.x,VLOOKUP($I1502,'2026-01-09_taxon-match'!$A$2:$N$81,9,FALSE),IF(_xlpm.x=0,"",_xlpm.x)))</f>
        <v>Trochida</v>
      </c>
      <c r="R1502" s="46" t="str">
        <f>IF($I1502="","",_xlfn.LET(_xlpm.x,VLOOKUP($I1502,'2026-01-09_taxon-match'!$A$2:$N$81,10,FALSE),IF(_xlpm.x=0,"",_xlpm.x)))</f>
        <v>Calliostomatidae</v>
      </c>
      <c r="S1502" s="46" t="str">
        <f>IF($I1502="","",_xlfn.LET(_xlpm.x,VLOOKUP($I1502,'2026-01-09_taxon-match'!$A$2:$N$81,11,FALSE),IF(_xlpm.x=0,"",_xlpm.x)))</f>
        <v>Margarella</v>
      </c>
      <c r="T1502" s="46" t="str">
        <f>IF($I1502="","",_xlfn.LET(_xlpm.x,VLOOKUP($I1502,'2026-01-09_taxon-match'!$A$2:$N$81,13,FALSE),IF(_xlpm.x=0,"",_xlpm.x)))</f>
        <v/>
      </c>
      <c r="U1502" s="46">
        <v>1</v>
      </c>
      <c r="V1502" s="2" t="s">
        <v>58</v>
      </c>
      <c r="Y1502" s="46" t="str">
        <f>IF(V1502="","",_xlfn.LET(_xlpm.x,VLOOKUP(V1502,'Drop-down_menus'!$D$2:$E$13,2,FALSE),IF(_xlpm.x=0,"",_xlpm.x)))</f>
        <v>https://orcid.org/0000-0002-9708-1761</v>
      </c>
      <c r="Z1502" s="46" t="str">
        <f>IF(W1502="","",_xlfn.LET(_xlpm.x,VLOOKUP(W1502,'Drop-down_menus'!$D$2:$E$13,2,FALSE),IF(_xlpm.x=0,"",_xlpm.x)))</f>
        <v/>
      </c>
      <c r="AA1502" s="46" t="str">
        <f>IF(X1502="","",_xlfn.LET(_xlpm.x,VLOOKUP(X1502,'Drop-down_menus'!$D$2:$E$13,2,FALSE),IF(_xlpm.x=0,"",_xlpm.x)))</f>
        <v/>
      </c>
      <c r="AB1502" s="46" t="s">
        <v>1252</v>
      </c>
      <c r="AC1502" s="46" t="s">
        <v>1255</v>
      </c>
    </row>
    <row r="1503" spans="2:29" ht="15" customHeight="1">
      <c r="B1503" s="46">
        <v>1558</v>
      </c>
      <c r="C1503" s="2" t="s">
        <v>836</v>
      </c>
      <c r="D1503" s="46" t="b">
        <f>COUNTIF(Events!$B$2:$B$171, C1503) &gt; 0</f>
        <v>1</v>
      </c>
      <c r="G1503" s="46" t="s">
        <v>1221</v>
      </c>
      <c r="I1503" s="2" t="s">
        <v>308</v>
      </c>
      <c r="J1503" s="46" t="str">
        <f>IF(I1503="","",_xlfn.LET(_xlpm.x,VLOOKUP(I1503,'2026-01-09_taxon-match'!$A$2:$N$81,4,FALSE),IF(_xlpm.x=0,"",_xlpm.x)))</f>
        <v>Margarella</v>
      </c>
      <c r="K1503" s="46" t="s">
        <v>1318</v>
      </c>
      <c r="L1503" s="46" t="str">
        <f>IF(I1503="","",_xlfn.LET(_xlpm.x,VLOOKUP(I1503,'2026-01-09_taxon-match'!$A$2:$N$81,3,FALSE),IF(_xlpm.x=0,"",_xlpm.x)))</f>
        <v>urn:lsid:marinespecies.org:taxname:196989</v>
      </c>
      <c r="M1503" s="46" t="str">
        <f>IF($I1503="","",_xlfn.LET(_xlpm.x,VLOOKUP($I1503,'2026-01-09_taxon-match'!$A$2:$N$81,5,FALSE),IF(_xlpm.x=0,"",_xlpm.x)))</f>
        <v>Thiele, 1893</v>
      </c>
      <c r="N1503" s="46" t="str">
        <f>IF($I1503="","",_xlfn.LET(_xlpm.x,VLOOKUP($I1503,'2026-01-09_taxon-match'!$A$2:$N$81,6,FALSE),IF(_xlpm.x=0,"",_xlpm.x)))</f>
        <v>Animalia</v>
      </c>
      <c r="O1503" s="46" t="str">
        <f>IF($I1503="","",_xlfn.LET(_xlpm.x,VLOOKUP($I1503,'2026-01-09_taxon-match'!$A$2:$N$81,7,FALSE),IF(_xlpm.x=0,"",_xlpm.x)))</f>
        <v>Mollusca</v>
      </c>
      <c r="P1503" s="46" t="str">
        <f>IF($I1503="","",_xlfn.LET(_xlpm.x,VLOOKUP($I1503,'2026-01-09_taxon-match'!$A$2:$N$81,8,FALSE),IF(_xlpm.x=0,"",_xlpm.x)))</f>
        <v>Gastropoda</v>
      </c>
      <c r="Q1503" s="46" t="str">
        <f>IF($I1503="","",_xlfn.LET(_xlpm.x,VLOOKUP($I1503,'2026-01-09_taxon-match'!$A$2:$N$81,9,FALSE),IF(_xlpm.x=0,"",_xlpm.x)))</f>
        <v>Trochida</v>
      </c>
      <c r="R1503" s="46" t="str">
        <f>IF($I1503="","",_xlfn.LET(_xlpm.x,VLOOKUP($I1503,'2026-01-09_taxon-match'!$A$2:$N$81,10,FALSE),IF(_xlpm.x=0,"",_xlpm.x)))</f>
        <v>Calliostomatidae</v>
      </c>
      <c r="S1503" s="46" t="str">
        <f>IF($I1503="","",_xlfn.LET(_xlpm.x,VLOOKUP($I1503,'2026-01-09_taxon-match'!$A$2:$N$81,11,FALSE),IF(_xlpm.x=0,"",_xlpm.x)))</f>
        <v>Margarella</v>
      </c>
      <c r="T1503" s="46" t="str">
        <f>IF($I1503="","",_xlfn.LET(_xlpm.x,VLOOKUP($I1503,'2026-01-09_taxon-match'!$A$2:$N$81,13,FALSE),IF(_xlpm.x=0,"",_xlpm.x)))</f>
        <v/>
      </c>
      <c r="U1503" s="46">
        <v>1</v>
      </c>
      <c r="V1503" s="2" t="s">
        <v>58</v>
      </c>
      <c r="Y1503" s="46" t="str">
        <f>IF(V1503="","",_xlfn.LET(_xlpm.x,VLOOKUP(V1503,'Drop-down_menus'!$D$2:$E$13,2,FALSE),IF(_xlpm.x=0,"",_xlpm.x)))</f>
        <v>https://orcid.org/0000-0002-9708-1761</v>
      </c>
      <c r="Z1503" s="46" t="str">
        <f>IF(W1503="","",_xlfn.LET(_xlpm.x,VLOOKUP(W1503,'Drop-down_menus'!$D$2:$E$13,2,FALSE),IF(_xlpm.x=0,"",_xlpm.x)))</f>
        <v/>
      </c>
      <c r="AA1503" s="46" t="str">
        <f>IF(X1503="","",_xlfn.LET(_xlpm.x,VLOOKUP(X1503,'Drop-down_menus'!$D$2:$E$13,2,FALSE),IF(_xlpm.x=0,"",_xlpm.x)))</f>
        <v/>
      </c>
      <c r="AB1503" s="46" t="s">
        <v>1252</v>
      </c>
      <c r="AC1503" s="46" t="s">
        <v>1255</v>
      </c>
    </row>
    <row r="1504" spans="2:29" ht="15" customHeight="1">
      <c r="B1504" s="46">
        <v>1559</v>
      </c>
      <c r="C1504" s="2" t="s">
        <v>836</v>
      </c>
      <c r="D1504" s="46" t="b">
        <f>COUNTIF(Events!$B$2:$B$171, C1504) &gt; 0</f>
        <v>1</v>
      </c>
      <c r="G1504" s="46" t="s">
        <v>1221</v>
      </c>
      <c r="I1504" s="2" t="s">
        <v>308</v>
      </c>
      <c r="J1504" s="46" t="str">
        <f>IF(I1504="","",_xlfn.LET(_xlpm.x,VLOOKUP(I1504,'2026-01-09_taxon-match'!$A$2:$N$81,4,FALSE),IF(_xlpm.x=0,"",_xlpm.x)))</f>
        <v>Margarella</v>
      </c>
      <c r="K1504" s="46" t="s">
        <v>1318</v>
      </c>
      <c r="L1504" s="46" t="str">
        <f>IF(I1504="","",_xlfn.LET(_xlpm.x,VLOOKUP(I1504,'2026-01-09_taxon-match'!$A$2:$N$81,3,FALSE),IF(_xlpm.x=0,"",_xlpm.x)))</f>
        <v>urn:lsid:marinespecies.org:taxname:196989</v>
      </c>
      <c r="M1504" s="46" t="str">
        <f>IF($I1504="","",_xlfn.LET(_xlpm.x,VLOOKUP($I1504,'2026-01-09_taxon-match'!$A$2:$N$81,5,FALSE),IF(_xlpm.x=0,"",_xlpm.x)))</f>
        <v>Thiele, 1893</v>
      </c>
      <c r="N1504" s="46" t="str">
        <f>IF($I1504="","",_xlfn.LET(_xlpm.x,VLOOKUP($I1504,'2026-01-09_taxon-match'!$A$2:$N$81,6,FALSE),IF(_xlpm.x=0,"",_xlpm.x)))</f>
        <v>Animalia</v>
      </c>
      <c r="O1504" s="46" t="str">
        <f>IF($I1504="","",_xlfn.LET(_xlpm.x,VLOOKUP($I1504,'2026-01-09_taxon-match'!$A$2:$N$81,7,FALSE),IF(_xlpm.x=0,"",_xlpm.x)))</f>
        <v>Mollusca</v>
      </c>
      <c r="P1504" s="46" t="str">
        <f>IF($I1504="","",_xlfn.LET(_xlpm.x,VLOOKUP($I1504,'2026-01-09_taxon-match'!$A$2:$N$81,8,FALSE),IF(_xlpm.x=0,"",_xlpm.x)))</f>
        <v>Gastropoda</v>
      </c>
      <c r="Q1504" s="46" t="str">
        <f>IF($I1504="","",_xlfn.LET(_xlpm.x,VLOOKUP($I1504,'2026-01-09_taxon-match'!$A$2:$N$81,9,FALSE),IF(_xlpm.x=0,"",_xlpm.x)))</f>
        <v>Trochida</v>
      </c>
      <c r="R1504" s="46" t="str">
        <f>IF($I1504="","",_xlfn.LET(_xlpm.x,VLOOKUP($I1504,'2026-01-09_taxon-match'!$A$2:$N$81,10,FALSE),IF(_xlpm.x=0,"",_xlpm.x)))</f>
        <v>Calliostomatidae</v>
      </c>
      <c r="S1504" s="46" t="str">
        <f>IF($I1504="","",_xlfn.LET(_xlpm.x,VLOOKUP($I1504,'2026-01-09_taxon-match'!$A$2:$N$81,11,FALSE),IF(_xlpm.x=0,"",_xlpm.x)))</f>
        <v>Margarella</v>
      </c>
      <c r="T1504" s="46" t="str">
        <f>IF($I1504="","",_xlfn.LET(_xlpm.x,VLOOKUP($I1504,'2026-01-09_taxon-match'!$A$2:$N$81,13,FALSE),IF(_xlpm.x=0,"",_xlpm.x)))</f>
        <v/>
      </c>
      <c r="U1504" s="46">
        <v>1</v>
      </c>
      <c r="V1504" s="2" t="s">
        <v>58</v>
      </c>
      <c r="Y1504" s="46" t="str">
        <f>IF(V1504="","",_xlfn.LET(_xlpm.x,VLOOKUP(V1504,'Drop-down_menus'!$D$2:$E$13,2,FALSE),IF(_xlpm.x=0,"",_xlpm.x)))</f>
        <v>https://orcid.org/0000-0002-9708-1761</v>
      </c>
      <c r="Z1504" s="46" t="str">
        <f>IF(W1504="","",_xlfn.LET(_xlpm.x,VLOOKUP(W1504,'Drop-down_menus'!$D$2:$E$13,2,FALSE),IF(_xlpm.x=0,"",_xlpm.x)))</f>
        <v/>
      </c>
      <c r="AA1504" s="46" t="str">
        <f>IF(X1504="","",_xlfn.LET(_xlpm.x,VLOOKUP(X1504,'Drop-down_menus'!$D$2:$E$13,2,FALSE),IF(_xlpm.x=0,"",_xlpm.x)))</f>
        <v/>
      </c>
      <c r="AB1504" s="46" t="s">
        <v>1252</v>
      </c>
      <c r="AC1504" s="46" t="s">
        <v>1255</v>
      </c>
    </row>
    <row r="1505" spans="2:29" ht="15" customHeight="1">
      <c r="B1505" s="46">
        <v>1560</v>
      </c>
      <c r="C1505" s="2" t="s">
        <v>836</v>
      </c>
      <c r="D1505" s="46" t="b">
        <f>COUNTIF(Events!$B$2:$B$171, C1505) &gt; 0</f>
        <v>1</v>
      </c>
      <c r="G1505" s="46" t="s">
        <v>1221</v>
      </c>
      <c r="I1505" s="2" t="s">
        <v>308</v>
      </c>
      <c r="J1505" s="46" t="str">
        <f>IF(I1505="","",_xlfn.LET(_xlpm.x,VLOOKUP(I1505,'2026-01-09_taxon-match'!$A$2:$N$81,4,FALSE),IF(_xlpm.x=0,"",_xlpm.x)))</f>
        <v>Margarella</v>
      </c>
      <c r="K1505" s="46" t="s">
        <v>1318</v>
      </c>
      <c r="L1505" s="46" t="str">
        <f>IF(I1505="","",_xlfn.LET(_xlpm.x,VLOOKUP(I1505,'2026-01-09_taxon-match'!$A$2:$N$81,3,FALSE),IF(_xlpm.x=0,"",_xlpm.x)))</f>
        <v>urn:lsid:marinespecies.org:taxname:196989</v>
      </c>
      <c r="M1505" s="46" t="str">
        <f>IF($I1505="","",_xlfn.LET(_xlpm.x,VLOOKUP($I1505,'2026-01-09_taxon-match'!$A$2:$N$81,5,FALSE),IF(_xlpm.x=0,"",_xlpm.x)))</f>
        <v>Thiele, 1893</v>
      </c>
      <c r="N1505" s="46" t="str">
        <f>IF($I1505="","",_xlfn.LET(_xlpm.x,VLOOKUP($I1505,'2026-01-09_taxon-match'!$A$2:$N$81,6,FALSE),IF(_xlpm.x=0,"",_xlpm.x)))</f>
        <v>Animalia</v>
      </c>
      <c r="O1505" s="46" t="str">
        <f>IF($I1505="","",_xlfn.LET(_xlpm.x,VLOOKUP($I1505,'2026-01-09_taxon-match'!$A$2:$N$81,7,FALSE),IF(_xlpm.x=0,"",_xlpm.x)))</f>
        <v>Mollusca</v>
      </c>
      <c r="P1505" s="46" t="str">
        <f>IF($I1505="","",_xlfn.LET(_xlpm.x,VLOOKUP($I1505,'2026-01-09_taxon-match'!$A$2:$N$81,8,FALSE),IF(_xlpm.x=0,"",_xlpm.x)))</f>
        <v>Gastropoda</v>
      </c>
      <c r="Q1505" s="46" t="str">
        <f>IF($I1505="","",_xlfn.LET(_xlpm.x,VLOOKUP($I1505,'2026-01-09_taxon-match'!$A$2:$N$81,9,FALSE),IF(_xlpm.x=0,"",_xlpm.x)))</f>
        <v>Trochida</v>
      </c>
      <c r="R1505" s="46" t="str">
        <f>IF($I1505="","",_xlfn.LET(_xlpm.x,VLOOKUP($I1505,'2026-01-09_taxon-match'!$A$2:$N$81,10,FALSE),IF(_xlpm.x=0,"",_xlpm.x)))</f>
        <v>Calliostomatidae</v>
      </c>
      <c r="S1505" s="46" t="str">
        <f>IF($I1505="","",_xlfn.LET(_xlpm.x,VLOOKUP($I1505,'2026-01-09_taxon-match'!$A$2:$N$81,11,FALSE),IF(_xlpm.x=0,"",_xlpm.x)))</f>
        <v>Margarella</v>
      </c>
      <c r="T1505" s="46" t="str">
        <f>IF($I1505="","",_xlfn.LET(_xlpm.x,VLOOKUP($I1505,'2026-01-09_taxon-match'!$A$2:$N$81,13,FALSE),IF(_xlpm.x=0,"",_xlpm.x)))</f>
        <v/>
      </c>
      <c r="U1505" s="46">
        <v>1</v>
      </c>
      <c r="V1505" s="2" t="s">
        <v>58</v>
      </c>
      <c r="Y1505" s="46" t="str">
        <f>IF(V1505="","",_xlfn.LET(_xlpm.x,VLOOKUP(V1505,'Drop-down_menus'!$D$2:$E$13,2,FALSE),IF(_xlpm.x=0,"",_xlpm.x)))</f>
        <v>https://orcid.org/0000-0002-9708-1761</v>
      </c>
      <c r="Z1505" s="46" t="str">
        <f>IF(W1505="","",_xlfn.LET(_xlpm.x,VLOOKUP(W1505,'Drop-down_menus'!$D$2:$E$13,2,FALSE),IF(_xlpm.x=0,"",_xlpm.x)))</f>
        <v/>
      </c>
      <c r="AA1505" s="46" t="str">
        <f>IF(X1505="","",_xlfn.LET(_xlpm.x,VLOOKUP(X1505,'Drop-down_menus'!$D$2:$E$13,2,FALSE),IF(_xlpm.x=0,"",_xlpm.x)))</f>
        <v/>
      </c>
      <c r="AB1505" s="46" t="s">
        <v>1252</v>
      </c>
      <c r="AC1505" s="46" t="s">
        <v>1255</v>
      </c>
    </row>
    <row r="1506" spans="2:29" ht="15" customHeight="1">
      <c r="B1506" s="46">
        <v>1561</v>
      </c>
      <c r="C1506" s="2" t="s">
        <v>836</v>
      </c>
      <c r="D1506" s="46" t="b">
        <f>COUNTIF(Events!$B$2:$B$171, C1506) &gt; 0</f>
        <v>1</v>
      </c>
      <c r="G1506" s="46" t="s">
        <v>1229</v>
      </c>
      <c r="I1506" s="46" t="s">
        <v>181</v>
      </c>
      <c r="J1506" s="46" t="str">
        <f>IF(I1506="","",_xlfn.LET(_xlpm.x,VLOOKUP(I1506,'2026-01-09_taxon-match'!$A$2:$N$81,4,FALSE),IF(_xlpm.x=0,"",_xlpm.x)))</f>
        <v>Polychaeta</v>
      </c>
      <c r="K1506" s="46" t="s">
        <v>1318</v>
      </c>
      <c r="L1506" s="46" t="str">
        <f>IF(I1506="","",_xlfn.LET(_xlpm.x,VLOOKUP(I1506,'2026-01-09_taxon-match'!$A$2:$N$81,3,FALSE),IF(_xlpm.x=0,"",_xlpm.x)))</f>
        <v>urn:lsid:marinespecies.org:taxname:883</v>
      </c>
      <c r="M1506" s="46" t="str">
        <f>IF($I1506="","",_xlfn.LET(_xlpm.x,VLOOKUP($I1506,'2026-01-09_taxon-match'!$A$2:$N$81,5,FALSE),IF(_xlpm.x=0,"",_xlpm.x)))</f>
        <v>Grube, 1850</v>
      </c>
      <c r="N1506" s="46" t="str">
        <f>IF($I1506="","",_xlfn.LET(_xlpm.x,VLOOKUP($I1506,'2026-01-09_taxon-match'!$A$2:$N$81,6,FALSE),IF(_xlpm.x=0,"",_xlpm.x)))</f>
        <v>Animalia</v>
      </c>
      <c r="O1506" s="46" t="str">
        <f>IF($I1506="","",_xlfn.LET(_xlpm.x,VLOOKUP($I1506,'2026-01-09_taxon-match'!$A$2:$N$81,7,FALSE),IF(_xlpm.x=0,"",_xlpm.x)))</f>
        <v>Annelida</v>
      </c>
      <c r="P1506" s="46" t="str">
        <f>IF($I1506="","",_xlfn.LET(_xlpm.x,VLOOKUP($I1506,'2026-01-09_taxon-match'!$A$2:$N$81,8,FALSE),IF(_xlpm.x=0,"",_xlpm.x)))</f>
        <v>Polychaeta</v>
      </c>
      <c r="Q1506" s="46" t="str">
        <f>IF($I1506="","",_xlfn.LET(_xlpm.x,VLOOKUP($I1506,'2026-01-09_taxon-match'!$A$2:$N$81,9,FALSE),IF(_xlpm.x=0,"",_xlpm.x)))</f>
        <v/>
      </c>
      <c r="R1506" s="46" t="str">
        <f>IF($I1506="","",_xlfn.LET(_xlpm.x,VLOOKUP($I1506,'2026-01-09_taxon-match'!$A$2:$N$81,10,FALSE),IF(_xlpm.x=0,"",_xlpm.x)))</f>
        <v/>
      </c>
      <c r="S1506" s="46" t="str">
        <f>IF($I1506="","",_xlfn.LET(_xlpm.x,VLOOKUP($I1506,'2026-01-09_taxon-match'!$A$2:$N$81,11,FALSE),IF(_xlpm.x=0,"",_xlpm.x)))</f>
        <v/>
      </c>
      <c r="T1506" s="46" t="str">
        <f>IF($I1506="","",_xlfn.LET(_xlpm.x,VLOOKUP($I1506,'2026-01-09_taxon-match'!$A$2:$N$81,13,FALSE),IF(_xlpm.x=0,"",_xlpm.x)))</f>
        <v/>
      </c>
      <c r="U1506" s="46">
        <v>1</v>
      </c>
      <c r="V1506" s="2" t="s">
        <v>58</v>
      </c>
      <c r="Y1506" s="46" t="str">
        <f>IF(V1506="","",_xlfn.LET(_xlpm.x,VLOOKUP(V1506,'Drop-down_menus'!$D$2:$E$13,2,FALSE),IF(_xlpm.x=0,"",_xlpm.x)))</f>
        <v>https://orcid.org/0000-0002-9708-1761</v>
      </c>
      <c r="Z1506" s="46" t="str">
        <f>IF(W1506="","",_xlfn.LET(_xlpm.x,VLOOKUP(W1506,'Drop-down_menus'!$D$2:$E$13,2,FALSE),IF(_xlpm.x=0,"",_xlpm.x)))</f>
        <v/>
      </c>
      <c r="AA1506" s="46" t="str">
        <f>IF(X1506="","",_xlfn.LET(_xlpm.x,VLOOKUP(X1506,'Drop-down_menus'!$D$2:$E$13,2,FALSE),IF(_xlpm.x=0,"",_xlpm.x)))</f>
        <v/>
      </c>
      <c r="AB1506" s="46" t="s">
        <v>1252</v>
      </c>
      <c r="AC1506" s="46" t="s">
        <v>1255</v>
      </c>
    </row>
    <row r="1507" spans="2:29" ht="15" customHeight="1">
      <c r="B1507" s="46">
        <v>1562</v>
      </c>
      <c r="C1507" s="2" t="s">
        <v>836</v>
      </c>
      <c r="D1507" s="46" t="b">
        <f>COUNTIF(Events!$B$2:$B$171, C1507) &gt; 0</f>
        <v>1</v>
      </c>
      <c r="G1507" s="46" t="s">
        <v>1229</v>
      </c>
      <c r="I1507" s="46" t="s">
        <v>181</v>
      </c>
      <c r="J1507" s="46" t="str">
        <f>IF(I1507="","",_xlfn.LET(_xlpm.x,VLOOKUP(I1507,'2026-01-09_taxon-match'!$A$2:$N$81,4,FALSE),IF(_xlpm.x=0,"",_xlpm.x)))</f>
        <v>Polychaeta</v>
      </c>
      <c r="K1507" s="46" t="s">
        <v>1318</v>
      </c>
      <c r="L1507" s="46" t="str">
        <f>IF(I1507="","",_xlfn.LET(_xlpm.x,VLOOKUP(I1507,'2026-01-09_taxon-match'!$A$2:$N$81,3,FALSE),IF(_xlpm.x=0,"",_xlpm.x)))</f>
        <v>urn:lsid:marinespecies.org:taxname:883</v>
      </c>
      <c r="M1507" s="46" t="str">
        <f>IF($I1507="","",_xlfn.LET(_xlpm.x,VLOOKUP($I1507,'2026-01-09_taxon-match'!$A$2:$N$81,5,FALSE),IF(_xlpm.x=0,"",_xlpm.x)))</f>
        <v>Grube, 1850</v>
      </c>
      <c r="N1507" s="46" t="str">
        <f>IF($I1507="","",_xlfn.LET(_xlpm.x,VLOOKUP($I1507,'2026-01-09_taxon-match'!$A$2:$N$81,6,FALSE),IF(_xlpm.x=0,"",_xlpm.x)))</f>
        <v>Animalia</v>
      </c>
      <c r="O1507" s="46" t="str">
        <f>IF($I1507="","",_xlfn.LET(_xlpm.x,VLOOKUP($I1507,'2026-01-09_taxon-match'!$A$2:$N$81,7,FALSE),IF(_xlpm.x=0,"",_xlpm.x)))</f>
        <v>Annelida</v>
      </c>
      <c r="P1507" s="46" t="str">
        <f>IF($I1507="","",_xlfn.LET(_xlpm.x,VLOOKUP($I1507,'2026-01-09_taxon-match'!$A$2:$N$81,8,FALSE),IF(_xlpm.x=0,"",_xlpm.x)))</f>
        <v>Polychaeta</v>
      </c>
      <c r="Q1507" s="46" t="str">
        <f>IF($I1507="","",_xlfn.LET(_xlpm.x,VLOOKUP($I1507,'2026-01-09_taxon-match'!$A$2:$N$81,9,FALSE),IF(_xlpm.x=0,"",_xlpm.x)))</f>
        <v/>
      </c>
      <c r="R1507" s="46" t="str">
        <f>IF($I1507="","",_xlfn.LET(_xlpm.x,VLOOKUP($I1507,'2026-01-09_taxon-match'!$A$2:$N$81,10,FALSE),IF(_xlpm.x=0,"",_xlpm.x)))</f>
        <v/>
      </c>
      <c r="S1507" s="46" t="str">
        <f>IF($I1507="","",_xlfn.LET(_xlpm.x,VLOOKUP($I1507,'2026-01-09_taxon-match'!$A$2:$N$81,11,FALSE),IF(_xlpm.x=0,"",_xlpm.x)))</f>
        <v/>
      </c>
      <c r="T1507" s="46" t="str">
        <f>IF($I1507="","",_xlfn.LET(_xlpm.x,VLOOKUP($I1507,'2026-01-09_taxon-match'!$A$2:$N$81,13,FALSE),IF(_xlpm.x=0,"",_xlpm.x)))</f>
        <v/>
      </c>
      <c r="U1507" s="46">
        <v>1</v>
      </c>
      <c r="V1507" s="2" t="s">
        <v>58</v>
      </c>
      <c r="Y1507" s="46" t="str">
        <f>IF(V1507="","",_xlfn.LET(_xlpm.x,VLOOKUP(V1507,'Drop-down_menus'!$D$2:$E$13,2,FALSE),IF(_xlpm.x=0,"",_xlpm.x)))</f>
        <v>https://orcid.org/0000-0002-9708-1761</v>
      </c>
      <c r="Z1507" s="46" t="str">
        <f>IF(W1507="","",_xlfn.LET(_xlpm.x,VLOOKUP(W1507,'Drop-down_menus'!$D$2:$E$13,2,FALSE),IF(_xlpm.x=0,"",_xlpm.x)))</f>
        <v/>
      </c>
      <c r="AA1507" s="46" t="str">
        <f>IF(X1507="","",_xlfn.LET(_xlpm.x,VLOOKUP(X1507,'Drop-down_menus'!$D$2:$E$13,2,FALSE),IF(_xlpm.x=0,"",_xlpm.x)))</f>
        <v/>
      </c>
      <c r="AB1507" s="46" t="s">
        <v>1252</v>
      </c>
      <c r="AC1507" s="46" t="s">
        <v>1255</v>
      </c>
    </row>
    <row r="1508" spans="2:29" ht="15" customHeight="1">
      <c r="B1508" s="46">
        <v>1563</v>
      </c>
      <c r="C1508" s="2" t="s">
        <v>836</v>
      </c>
      <c r="D1508" s="46" t="b">
        <f>COUNTIF(Events!$B$2:$B$171, C1508) &gt; 0</f>
        <v>1</v>
      </c>
      <c r="G1508" s="46" t="s">
        <v>1205</v>
      </c>
      <c r="I1508" s="46" t="s">
        <v>183</v>
      </c>
      <c r="J1508" s="46" t="str">
        <f>IF(I1508="","",_xlfn.LET(_xlpm.x,VLOOKUP(I1508,'2026-01-09_taxon-match'!$A$2:$N$81,4,FALSE),IF(_xlpm.x=0,"",_xlpm.x)))</f>
        <v>Amphipoda</v>
      </c>
      <c r="K1508" s="46" t="s">
        <v>1318</v>
      </c>
      <c r="L1508" s="46" t="str">
        <f>IF(I1508="","",_xlfn.LET(_xlpm.x,VLOOKUP(I1508,'2026-01-09_taxon-match'!$A$2:$N$81,3,FALSE),IF(_xlpm.x=0,"",_xlpm.x)))</f>
        <v>urn:lsid:marinespecies.org:taxname:1135</v>
      </c>
      <c r="M1508" s="46" t="str">
        <f>IF($I1508="","",_xlfn.LET(_xlpm.x,VLOOKUP($I1508,'2026-01-09_taxon-match'!$A$2:$N$81,5,FALSE),IF(_xlpm.x=0,"",_xlpm.x)))</f>
        <v>Latreille, 1816</v>
      </c>
      <c r="N1508" s="46" t="str">
        <f>IF($I1508="","",_xlfn.LET(_xlpm.x,VLOOKUP($I1508,'2026-01-09_taxon-match'!$A$2:$N$81,6,FALSE),IF(_xlpm.x=0,"",_xlpm.x)))</f>
        <v>Animalia</v>
      </c>
      <c r="O1508" s="46" t="str">
        <f>IF($I1508="","",_xlfn.LET(_xlpm.x,VLOOKUP($I1508,'2026-01-09_taxon-match'!$A$2:$N$81,7,FALSE),IF(_xlpm.x=0,"",_xlpm.x)))</f>
        <v>Arthropoda</v>
      </c>
      <c r="P1508" s="46" t="str">
        <f>IF($I1508="","",_xlfn.LET(_xlpm.x,VLOOKUP($I1508,'2026-01-09_taxon-match'!$A$2:$N$81,8,FALSE),IF(_xlpm.x=0,"",_xlpm.x)))</f>
        <v>Malacostraca</v>
      </c>
      <c r="Q1508" s="46" t="str">
        <f>IF($I1508="","",_xlfn.LET(_xlpm.x,VLOOKUP($I1508,'2026-01-09_taxon-match'!$A$2:$N$81,9,FALSE),IF(_xlpm.x=0,"",_xlpm.x)))</f>
        <v>Amphipoda</v>
      </c>
      <c r="R1508" s="46" t="str">
        <f>IF($I1508="","",_xlfn.LET(_xlpm.x,VLOOKUP($I1508,'2026-01-09_taxon-match'!$A$2:$N$81,10,FALSE),IF(_xlpm.x=0,"",_xlpm.x)))</f>
        <v/>
      </c>
      <c r="S1508" s="46" t="str">
        <f>IF($I1508="","",_xlfn.LET(_xlpm.x,VLOOKUP($I1508,'2026-01-09_taxon-match'!$A$2:$N$81,11,FALSE),IF(_xlpm.x=0,"",_xlpm.x)))</f>
        <v/>
      </c>
      <c r="T1508" s="46" t="str">
        <f>IF($I1508="","",_xlfn.LET(_xlpm.x,VLOOKUP($I1508,'2026-01-09_taxon-match'!$A$2:$N$81,13,FALSE),IF(_xlpm.x=0,"",_xlpm.x)))</f>
        <v/>
      </c>
      <c r="U1508" s="46" t="s">
        <v>1251</v>
      </c>
      <c r="V1508" s="2" t="s">
        <v>58</v>
      </c>
      <c r="Y1508" s="46" t="str">
        <f>IF(V1508="","",_xlfn.LET(_xlpm.x,VLOOKUP(V1508,'Drop-down_menus'!$D$2:$E$13,2,FALSE),IF(_xlpm.x=0,"",_xlpm.x)))</f>
        <v>https://orcid.org/0000-0002-9708-1761</v>
      </c>
      <c r="Z1508" s="46" t="str">
        <f>IF(W1508="","",_xlfn.LET(_xlpm.x,VLOOKUP(W1508,'Drop-down_menus'!$D$2:$E$13,2,FALSE),IF(_xlpm.x=0,"",_xlpm.x)))</f>
        <v/>
      </c>
      <c r="AA1508" s="46" t="str">
        <f>IF(X1508="","",_xlfn.LET(_xlpm.x,VLOOKUP(X1508,'Drop-down_menus'!$D$2:$E$13,2,FALSE),IF(_xlpm.x=0,"",_xlpm.x)))</f>
        <v/>
      </c>
      <c r="AB1508" s="46" t="s">
        <v>1252</v>
      </c>
      <c r="AC1508" s="46" t="s">
        <v>1255</v>
      </c>
    </row>
    <row r="1509" spans="2:29" ht="15" customHeight="1">
      <c r="B1509" s="46">
        <v>1564</v>
      </c>
      <c r="C1509" s="2" t="s">
        <v>836</v>
      </c>
      <c r="D1509" s="46" t="b">
        <f>COUNTIF(Events!$B$2:$B$171, C1509) &gt; 0</f>
        <v>1</v>
      </c>
      <c r="G1509" s="46" t="s">
        <v>960</v>
      </c>
      <c r="I1509" s="46" t="s">
        <v>960</v>
      </c>
      <c r="J1509" s="46" t="str">
        <f>IF(I1509="","",_xlfn.LET(_xlpm.x,VLOOKUP(I1509,'2026-01-09_taxon-match'!$A$2:$N$81,4,FALSE),IF(_xlpm.x=0,"",_xlpm.x)))</f>
        <v>Odontaster validus</v>
      </c>
      <c r="L1509" s="46" t="str">
        <f>IF(I1509="","",_xlfn.LET(_xlpm.x,VLOOKUP(I1509,'2026-01-09_taxon-match'!$A$2:$N$81,3,FALSE),IF(_xlpm.x=0,"",_xlpm.x)))</f>
        <v>urn:lsid:marinespecies.org:taxname:172775</v>
      </c>
      <c r="M1509" s="46" t="str">
        <f>IF($I1509="","",_xlfn.LET(_xlpm.x,VLOOKUP($I1509,'2026-01-09_taxon-match'!$A$2:$N$81,5,FALSE),IF(_xlpm.x=0,"",_xlpm.x)))</f>
        <v>Koehler, 1906</v>
      </c>
      <c r="N1509" s="46" t="str">
        <f>IF($I1509="","",_xlfn.LET(_xlpm.x,VLOOKUP($I1509,'2026-01-09_taxon-match'!$A$2:$N$81,6,FALSE),IF(_xlpm.x=0,"",_xlpm.x)))</f>
        <v>Animalia</v>
      </c>
      <c r="O1509" s="46" t="str">
        <f>IF($I1509="","",_xlfn.LET(_xlpm.x,VLOOKUP($I1509,'2026-01-09_taxon-match'!$A$2:$N$81,7,FALSE),IF(_xlpm.x=0,"",_xlpm.x)))</f>
        <v>Echinodermata</v>
      </c>
      <c r="P1509" s="46" t="str">
        <f>IF($I1509="","",_xlfn.LET(_xlpm.x,VLOOKUP($I1509,'2026-01-09_taxon-match'!$A$2:$N$81,8,FALSE),IF(_xlpm.x=0,"",_xlpm.x)))</f>
        <v>Asteroidea</v>
      </c>
      <c r="Q1509" s="46" t="str">
        <f>IF($I1509="","",_xlfn.LET(_xlpm.x,VLOOKUP($I1509,'2026-01-09_taxon-match'!$A$2:$N$81,9,FALSE),IF(_xlpm.x=0,"",_xlpm.x)))</f>
        <v>Valvatida</v>
      </c>
      <c r="R1509" s="46" t="str">
        <f>IF($I1509="","",_xlfn.LET(_xlpm.x,VLOOKUP($I1509,'2026-01-09_taxon-match'!$A$2:$N$81,10,FALSE),IF(_xlpm.x=0,"",_xlpm.x)))</f>
        <v>Odontasteridae</v>
      </c>
      <c r="S1509" s="46" t="str">
        <f>IF($I1509="","",_xlfn.LET(_xlpm.x,VLOOKUP($I1509,'2026-01-09_taxon-match'!$A$2:$N$81,11,FALSE),IF(_xlpm.x=0,"",_xlpm.x)))</f>
        <v>Odontaster</v>
      </c>
      <c r="T1509" s="46" t="str">
        <f>IF($I1509="","",_xlfn.LET(_xlpm.x,VLOOKUP($I1509,'2026-01-09_taxon-match'!$A$2:$N$81,13,FALSE),IF(_xlpm.x=0,"",_xlpm.x)))</f>
        <v>validus</v>
      </c>
      <c r="U1509" s="46">
        <v>1</v>
      </c>
      <c r="V1509" s="2" t="s">
        <v>58</v>
      </c>
      <c r="Y1509" s="46" t="str">
        <f>IF(V1509="","",_xlfn.LET(_xlpm.x,VLOOKUP(V1509,'Drop-down_menus'!$D$2:$E$13,2,FALSE),IF(_xlpm.x=0,"",_xlpm.x)))</f>
        <v>https://orcid.org/0000-0002-9708-1761</v>
      </c>
      <c r="Z1509" s="46" t="str">
        <f>IF(W1509="","",_xlfn.LET(_xlpm.x,VLOOKUP(W1509,'Drop-down_menus'!$D$2:$E$13,2,FALSE),IF(_xlpm.x=0,"",_xlpm.x)))</f>
        <v/>
      </c>
      <c r="AA1509" s="46" t="str">
        <f>IF(X1509="","",_xlfn.LET(_xlpm.x,VLOOKUP(X1509,'Drop-down_menus'!$D$2:$E$13,2,FALSE),IF(_xlpm.x=0,"",_xlpm.x)))</f>
        <v/>
      </c>
      <c r="AB1509" s="46" t="s">
        <v>1252</v>
      </c>
      <c r="AC1509" s="46" t="s">
        <v>1255</v>
      </c>
    </row>
    <row r="1510" spans="2:29" ht="15" customHeight="1">
      <c r="B1510" s="46">
        <v>1565</v>
      </c>
      <c r="C1510" s="2" t="s">
        <v>836</v>
      </c>
      <c r="D1510" s="46" t="b">
        <f>COUNTIF(Events!$B$2:$B$171, C1510) &gt; 0</f>
        <v>1</v>
      </c>
      <c r="G1510" s="46" t="s">
        <v>960</v>
      </c>
      <c r="I1510" s="46" t="s">
        <v>960</v>
      </c>
      <c r="J1510" s="46" t="str">
        <f>IF(I1510="","",_xlfn.LET(_xlpm.x,VLOOKUP(I1510,'2026-01-09_taxon-match'!$A$2:$N$81,4,FALSE),IF(_xlpm.x=0,"",_xlpm.x)))</f>
        <v>Odontaster validus</v>
      </c>
      <c r="L1510" s="46" t="str">
        <f>IF(I1510="","",_xlfn.LET(_xlpm.x,VLOOKUP(I1510,'2026-01-09_taxon-match'!$A$2:$N$81,3,FALSE),IF(_xlpm.x=0,"",_xlpm.x)))</f>
        <v>urn:lsid:marinespecies.org:taxname:172775</v>
      </c>
      <c r="M1510" s="46" t="str">
        <f>IF($I1510="","",_xlfn.LET(_xlpm.x,VLOOKUP($I1510,'2026-01-09_taxon-match'!$A$2:$N$81,5,FALSE),IF(_xlpm.x=0,"",_xlpm.x)))</f>
        <v>Koehler, 1906</v>
      </c>
      <c r="N1510" s="46" t="str">
        <f>IF($I1510="","",_xlfn.LET(_xlpm.x,VLOOKUP($I1510,'2026-01-09_taxon-match'!$A$2:$N$81,6,FALSE),IF(_xlpm.x=0,"",_xlpm.x)))</f>
        <v>Animalia</v>
      </c>
      <c r="O1510" s="46" t="str">
        <f>IF($I1510="","",_xlfn.LET(_xlpm.x,VLOOKUP($I1510,'2026-01-09_taxon-match'!$A$2:$N$81,7,FALSE),IF(_xlpm.x=0,"",_xlpm.x)))</f>
        <v>Echinodermata</v>
      </c>
      <c r="P1510" s="46" t="str">
        <f>IF($I1510="","",_xlfn.LET(_xlpm.x,VLOOKUP($I1510,'2026-01-09_taxon-match'!$A$2:$N$81,8,FALSE),IF(_xlpm.x=0,"",_xlpm.x)))</f>
        <v>Asteroidea</v>
      </c>
      <c r="Q1510" s="46" t="str">
        <f>IF($I1510="","",_xlfn.LET(_xlpm.x,VLOOKUP($I1510,'2026-01-09_taxon-match'!$A$2:$N$81,9,FALSE),IF(_xlpm.x=0,"",_xlpm.x)))</f>
        <v>Valvatida</v>
      </c>
      <c r="R1510" s="46" t="str">
        <f>IF($I1510="","",_xlfn.LET(_xlpm.x,VLOOKUP($I1510,'2026-01-09_taxon-match'!$A$2:$N$81,10,FALSE),IF(_xlpm.x=0,"",_xlpm.x)))</f>
        <v>Odontasteridae</v>
      </c>
      <c r="S1510" s="46" t="str">
        <f>IF($I1510="","",_xlfn.LET(_xlpm.x,VLOOKUP($I1510,'2026-01-09_taxon-match'!$A$2:$N$81,11,FALSE),IF(_xlpm.x=0,"",_xlpm.x)))</f>
        <v>Odontaster</v>
      </c>
      <c r="T1510" s="46" t="str">
        <f>IF($I1510="","",_xlfn.LET(_xlpm.x,VLOOKUP($I1510,'2026-01-09_taxon-match'!$A$2:$N$81,13,FALSE),IF(_xlpm.x=0,"",_xlpm.x)))</f>
        <v>validus</v>
      </c>
      <c r="U1510" s="46">
        <v>1</v>
      </c>
      <c r="V1510" s="2" t="s">
        <v>58</v>
      </c>
      <c r="Y1510" s="46" t="str">
        <f>IF(V1510="","",_xlfn.LET(_xlpm.x,VLOOKUP(V1510,'Drop-down_menus'!$D$2:$E$13,2,FALSE),IF(_xlpm.x=0,"",_xlpm.x)))</f>
        <v>https://orcid.org/0000-0002-9708-1761</v>
      </c>
      <c r="Z1510" s="46" t="str">
        <f>IF(W1510="","",_xlfn.LET(_xlpm.x,VLOOKUP(W1510,'Drop-down_menus'!$D$2:$E$13,2,FALSE),IF(_xlpm.x=0,"",_xlpm.x)))</f>
        <v/>
      </c>
      <c r="AA1510" s="46" t="str">
        <f>IF(X1510="","",_xlfn.LET(_xlpm.x,VLOOKUP(X1510,'Drop-down_menus'!$D$2:$E$13,2,FALSE),IF(_xlpm.x=0,"",_xlpm.x)))</f>
        <v/>
      </c>
      <c r="AB1510" s="46" t="s">
        <v>1252</v>
      </c>
      <c r="AC1510" s="46" t="s">
        <v>1255</v>
      </c>
    </row>
    <row r="1511" spans="2:29" ht="15" customHeight="1">
      <c r="B1511" s="46">
        <v>1566</v>
      </c>
      <c r="C1511" s="2" t="s">
        <v>836</v>
      </c>
      <c r="D1511" s="46" t="b">
        <f>COUNTIF(Events!$B$2:$B$171, C1511) &gt; 0</f>
        <v>1</v>
      </c>
      <c r="G1511" s="46" t="s">
        <v>1229</v>
      </c>
      <c r="I1511" s="46" t="s">
        <v>181</v>
      </c>
      <c r="J1511" s="46" t="str">
        <f>IF(I1511="","",_xlfn.LET(_xlpm.x,VLOOKUP(I1511,'2026-01-09_taxon-match'!$A$2:$N$81,4,FALSE),IF(_xlpm.x=0,"",_xlpm.x)))</f>
        <v>Polychaeta</v>
      </c>
      <c r="K1511" s="46" t="s">
        <v>1318</v>
      </c>
      <c r="L1511" s="46" t="str">
        <f>IF(I1511="","",_xlfn.LET(_xlpm.x,VLOOKUP(I1511,'2026-01-09_taxon-match'!$A$2:$N$81,3,FALSE),IF(_xlpm.x=0,"",_xlpm.x)))</f>
        <v>urn:lsid:marinespecies.org:taxname:883</v>
      </c>
      <c r="M1511" s="46" t="str">
        <f>IF($I1511="","",_xlfn.LET(_xlpm.x,VLOOKUP($I1511,'2026-01-09_taxon-match'!$A$2:$N$81,5,FALSE),IF(_xlpm.x=0,"",_xlpm.x)))</f>
        <v>Grube, 1850</v>
      </c>
      <c r="N1511" s="46" t="str">
        <f>IF($I1511="","",_xlfn.LET(_xlpm.x,VLOOKUP($I1511,'2026-01-09_taxon-match'!$A$2:$N$81,6,FALSE),IF(_xlpm.x=0,"",_xlpm.x)))</f>
        <v>Animalia</v>
      </c>
      <c r="O1511" s="46" t="str">
        <f>IF($I1511="","",_xlfn.LET(_xlpm.x,VLOOKUP($I1511,'2026-01-09_taxon-match'!$A$2:$N$81,7,FALSE),IF(_xlpm.x=0,"",_xlpm.x)))</f>
        <v>Annelida</v>
      </c>
      <c r="P1511" s="46" t="str">
        <f>IF($I1511="","",_xlfn.LET(_xlpm.x,VLOOKUP($I1511,'2026-01-09_taxon-match'!$A$2:$N$81,8,FALSE),IF(_xlpm.x=0,"",_xlpm.x)))</f>
        <v>Polychaeta</v>
      </c>
      <c r="Q1511" s="46" t="str">
        <f>IF($I1511="","",_xlfn.LET(_xlpm.x,VLOOKUP($I1511,'2026-01-09_taxon-match'!$A$2:$N$81,9,FALSE),IF(_xlpm.x=0,"",_xlpm.x)))</f>
        <v/>
      </c>
      <c r="R1511" s="46" t="str">
        <f>IF($I1511="","",_xlfn.LET(_xlpm.x,VLOOKUP($I1511,'2026-01-09_taxon-match'!$A$2:$N$81,10,FALSE),IF(_xlpm.x=0,"",_xlpm.x)))</f>
        <v/>
      </c>
      <c r="S1511" s="46" t="str">
        <f>IF($I1511="","",_xlfn.LET(_xlpm.x,VLOOKUP($I1511,'2026-01-09_taxon-match'!$A$2:$N$81,11,FALSE),IF(_xlpm.x=0,"",_xlpm.x)))</f>
        <v/>
      </c>
      <c r="T1511" s="46" t="str">
        <f>IF($I1511="","",_xlfn.LET(_xlpm.x,VLOOKUP($I1511,'2026-01-09_taxon-match'!$A$2:$N$81,13,FALSE),IF(_xlpm.x=0,"",_xlpm.x)))</f>
        <v/>
      </c>
      <c r="U1511" s="46">
        <v>1</v>
      </c>
      <c r="V1511" s="2" t="s">
        <v>58</v>
      </c>
      <c r="Y1511" s="46" t="str">
        <f>IF(V1511="","",_xlfn.LET(_xlpm.x,VLOOKUP(V1511,'Drop-down_menus'!$D$2:$E$13,2,FALSE),IF(_xlpm.x=0,"",_xlpm.x)))</f>
        <v>https://orcid.org/0000-0002-9708-1761</v>
      </c>
      <c r="Z1511" s="46" t="str">
        <f>IF(W1511="","",_xlfn.LET(_xlpm.x,VLOOKUP(W1511,'Drop-down_menus'!$D$2:$E$13,2,FALSE),IF(_xlpm.x=0,"",_xlpm.x)))</f>
        <v/>
      </c>
      <c r="AA1511" s="46" t="str">
        <f>IF(X1511="","",_xlfn.LET(_xlpm.x,VLOOKUP(X1511,'Drop-down_menus'!$D$2:$E$13,2,FALSE),IF(_xlpm.x=0,"",_xlpm.x)))</f>
        <v/>
      </c>
      <c r="AB1511" s="46" t="s">
        <v>1252</v>
      </c>
      <c r="AC1511" s="46" t="s">
        <v>1255</v>
      </c>
    </row>
    <row r="1512" spans="2:29" ht="15" customHeight="1">
      <c r="B1512" s="46">
        <v>1567</v>
      </c>
      <c r="C1512" s="2" t="s">
        <v>836</v>
      </c>
      <c r="D1512" s="46" t="b">
        <f>COUNTIF(Events!$B$2:$B$171, C1512) &gt; 0</f>
        <v>1</v>
      </c>
      <c r="G1512" s="46" t="s">
        <v>1232</v>
      </c>
      <c r="I1512" s="46" t="s">
        <v>1526</v>
      </c>
      <c r="J1512" s="46" t="str">
        <f>IF(I1512="","",_xlfn.LET(_xlpm.x,VLOOKUP(I1512,'2026-01-09_taxon-match'!$A$2:$N$81,4,FALSE),IF(_xlpm.x=0,"",_xlpm.x)))</f>
        <v>Polyplacophora</v>
      </c>
      <c r="K1512" s="46" t="s">
        <v>1318</v>
      </c>
      <c r="L1512" s="46" t="str">
        <f>IF(I1512="","",_xlfn.LET(_xlpm.x,VLOOKUP(I1512,'2026-01-09_taxon-match'!$A$2:$N$81,3,FALSE),IF(_xlpm.x=0,"",_xlpm.x)))</f>
        <v>urn:lsid:marinespecies.org:taxname:55</v>
      </c>
      <c r="M1512" s="46" t="str">
        <f>IF($I1512="","",_xlfn.LET(_xlpm.x,VLOOKUP($I1512,'2026-01-09_taxon-match'!$A$2:$N$81,5,FALSE),IF(_xlpm.x=0,"",_xlpm.x)))</f>
        <v>Gray, 1821</v>
      </c>
      <c r="N1512" s="46" t="str">
        <f>IF($I1512="","",_xlfn.LET(_xlpm.x,VLOOKUP($I1512,'2026-01-09_taxon-match'!$A$2:$N$81,6,FALSE),IF(_xlpm.x=0,"",_xlpm.x)))</f>
        <v>Animalia</v>
      </c>
      <c r="O1512" s="46" t="str">
        <f>IF($I1512="","",_xlfn.LET(_xlpm.x,VLOOKUP($I1512,'2026-01-09_taxon-match'!$A$2:$N$81,7,FALSE),IF(_xlpm.x=0,"",_xlpm.x)))</f>
        <v>Mollusca</v>
      </c>
      <c r="P1512" s="46" t="str">
        <f>IF($I1512="","",_xlfn.LET(_xlpm.x,VLOOKUP($I1512,'2026-01-09_taxon-match'!$A$2:$N$81,8,FALSE),IF(_xlpm.x=0,"",_xlpm.x)))</f>
        <v>Polyplacophora</v>
      </c>
      <c r="Q1512" s="46" t="str">
        <f>IF($I1512="","",_xlfn.LET(_xlpm.x,VLOOKUP($I1512,'2026-01-09_taxon-match'!$A$2:$N$81,9,FALSE),IF(_xlpm.x=0,"",_xlpm.x)))</f>
        <v/>
      </c>
      <c r="R1512" s="46" t="str">
        <f>IF($I1512="","",_xlfn.LET(_xlpm.x,VLOOKUP($I1512,'2026-01-09_taxon-match'!$A$2:$N$81,10,FALSE),IF(_xlpm.x=0,"",_xlpm.x)))</f>
        <v/>
      </c>
      <c r="S1512" s="46" t="str">
        <f>IF($I1512="","",_xlfn.LET(_xlpm.x,VLOOKUP($I1512,'2026-01-09_taxon-match'!$A$2:$N$81,11,FALSE),IF(_xlpm.x=0,"",_xlpm.x)))</f>
        <v/>
      </c>
      <c r="T1512" s="46" t="str">
        <f>IF($I1512="","",_xlfn.LET(_xlpm.x,VLOOKUP($I1512,'2026-01-09_taxon-match'!$A$2:$N$81,13,FALSE),IF(_xlpm.x=0,"",_xlpm.x)))</f>
        <v/>
      </c>
      <c r="U1512" s="46">
        <v>1</v>
      </c>
      <c r="V1512" s="2" t="s">
        <v>58</v>
      </c>
      <c r="Y1512" s="46" t="str">
        <f>IF(V1512="","",_xlfn.LET(_xlpm.x,VLOOKUP(V1512,'Drop-down_menus'!$D$2:$E$13,2,FALSE),IF(_xlpm.x=0,"",_xlpm.x)))</f>
        <v>https://orcid.org/0000-0002-9708-1761</v>
      </c>
      <c r="Z1512" s="46" t="str">
        <f>IF(W1512="","",_xlfn.LET(_xlpm.x,VLOOKUP(W1512,'Drop-down_menus'!$D$2:$E$13,2,FALSE),IF(_xlpm.x=0,"",_xlpm.x)))</f>
        <v/>
      </c>
      <c r="AA1512" s="46" t="str">
        <f>IF(X1512="","",_xlfn.LET(_xlpm.x,VLOOKUP(X1512,'Drop-down_menus'!$D$2:$E$13,2,FALSE),IF(_xlpm.x=0,"",_xlpm.x)))</f>
        <v/>
      </c>
      <c r="AB1512" s="46" t="s">
        <v>1252</v>
      </c>
      <c r="AC1512" s="46" t="s">
        <v>1255</v>
      </c>
    </row>
    <row r="1513" spans="2:29" ht="15" customHeight="1">
      <c r="B1513" s="46">
        <v>1568</v>
      </c>
      <c r="C1513" s="2" t="s">
        <v>836</v>
      </c>
      <c r="D1513" s="46" t="b">
        <f>COUNTIF(Events!$B$2:$B$171, C1513) &gt; 0</f>
        <v>1</v>
      </c>
      <c r="G1513" s="46" t="s">
        <v>1228</v>
      </c>
      <c r="I1513" s="46" t="s">
        <v>1337</v>
      </c>
      <c r="J1513" s="46" t="str">
        <f>IF(I1513="","",_xlfn.LET(_xlpm.x,VLOOKUP(I1513,'2026-01-09_taxon-match'!$A$2:$N$81,4,FALSE),IF(_xlpm.x=0,"",_xlpm.x)))</f>
        <v>Plocamium</v>
      </c>
      <c r="K1513" s="46" t="s">
        <v>1318</v>
      </c>
      <c r="L1513" s="46" t="str">
        <f>IF(I1513="","",_xlfn.LET(_xlpm.x,VLOOKUP(I1513,'2026-01-09_taxon-match'!$A$2:$N$81,3,FALSE),IF(_xlpm.x=0,"",_xlpm.x)))</f>
        <v>urn:lsid:marinespecies.org:taxname:144223</v>
      </c>
      <c r="M1513" s="46" t="str">
        <f>IF($I1513="","",_xlfn.LET(_xlpm.x,VLOOKUP($I1513,'2026-01-09_taxon-match'!$A$2:$N$81,5,FALSE),IF(_xlpm.x=0,"",_xlpm.x)))</f>
        <v>J.V.Lamouroux, 1813</v>
      </c>
      <c r="N1513" s="46" t="str">
        <f>IF($I1513="","",_xlfn.LET(_xlpm.x,VLOOKUP($I1513,'2026-01-09_taxon-match'!$A$2:$N$81,6,FALSE),IF(_xlpm.x=0,"",_xlpm.x)))</f>
        <v>Plantae</v>
      </c>
      <c r="O1513" s="46" t="str">
        <f>IF($I1513="","",_xlfn.LET(_xlpm.x,VLOOKUP($I1513,'2026-01-09_taxon-match'!$A$2:$N$81,7,FALSE),IF(_xlpm.x=0,"",_xlpm.x)))</f>
        <v>Rhodophyta</v>
      </c>
      <c r="P1513" s="46" t="str">
        <f>IF($I1513="","",_xlfn.LET(_xlpm.x,VLOOKUP($I1513,'2026-01-09_taxon-match'!$A$2:$N$81,8,FALSE),IF(_xlpm.x=0,"",_xlpm.x)))</f>
        <v>Florideophyceae</v>
      </c>
      <c r="Q1513" s="46" t="str">
        <f>IF($I1513="","",_xlfn.LET(_xlpm.x,VLOOKUP($I1513,'2026-01-09_taxon-match'!$A$2:$N$81,9,FALSE),IF(_xlpm.x=0,"",_xlpm.x)))</f>
        <v>Plocamiales</v>
      </c>
      <c r="R1513" s="46" t="str">
        <f>IF($I1513="","",_xlfn.LET(_xlpm.x,VLOOKUP($I1513,'2026-01-09_taxon-match'!$A$2:$N$81,10,FALSE),IF(_xlpm.x=0,"",_xlpm.x)))</f>
        <v>Plocamiaceae</v>
      </c>
      <c r="S1513" s="46" t="str">
        <f>IF($I1513="","",_xlfn.LET(_xlpm.x,VLOOKUP($I1513,'2026-01-09_taxon-match'!$A$2:$N$81,11,FALSE),IF(_xlpm.x=0,"",_xlpm.x)))</f>
        <v>Plocamium</v>
      </c>
      <c r="T1513" s="46" t="str">
        <f>IF($I1513="","",_xlfn.LET(_xlpm.x,VLOOKUP($I1513,'2026-01-09_taxon-match'!$A$2:$N$81,13,FALSE),IF(_xlpm.x=0,"",_xlpm.x)))</f>
        <v/>
      </c>
      <c r="U1513" s="46">
        <v>1</v>
      </c>
      <c r="V1513" s="2" t="s">
        <v>58</v>
      </c>
      <c r="Y1513" s="46" t="str">
        <f>IF(V1513="","",_xlfn.LET(_xlpm.x,VLOOKUP(V1513,'Drop-down_menus'!$D$2:$E$13,2,FALSE),IF(_xlpm.x=0,"",_xlpm.x)))</f>
        <v>https://orcid.org/0000-0002-9708-1761</v>
      </c>
      <c r="Z1513" s="46" t="str">
        <f>IF(W1513="","",_xlfn.LET(_xlpm.x,VLOOKUP(W1513,'Drop-down_menus'!$D$2:$E$13,2,FALSE),IF(_xlpm.x=0,"",_xlpm.x)))</f>
        <v/>
      </c>
      <c r="AA1513" s="46" t="str">
        <f>IF(X1513="","",_xlfn.LET(_xlpm.x,VLOOKUP(X1513,'Drop-down_menus'!$D$2:$E$13,2,FALSE),IF(_xlpm.x=0,"",_xlpm.x)))</f>
        <v/>
      </c>
      <c r="AB1513" s="46" t="s">
        <v>1252</v>
      </c>
      <c r="AC1513" s="46" t="s">
        <v>1255</v>
      </c>
    </row>
    <row r="1514" spans="2:29" ht="15" customHeight="1">
      <c r="B1514" s="46">
        <v>1569</v>
      </c>
      <c r="C1514" s="2" t="s">
        <v>836</v>
      </c>
      <c r="D1514" s="46" t="b">
        <f>COUNTIF(Events!$B$2:$B$171, C1514) &gt; 0</f>
        <v>1</v>
      </c>
      <c r="G1514" s="46" t="s">
        <v>1227</v>
      </c>
      <c r="I1514" s="46" t="s">
        <v>1332</v>
      </c>
      <c r="J1514" s="46" t="str">
        <f>IF(I1514="","",_xlfn.LET(_xlpm.x,VLOOKUP(I1514,'2026-01-09_taxon-match'!$A$2:$N$81,4,FALSE),IF(_xlpm.x=0,"",_xlpm.x)))</f>
        <v>Mycale</v>
      </c>
      <c r="K1514" s="46" t="s">
        <v>1318</v>
      </c>
      <c r="L1514" s="46" t="str">
        <f>IF(I1514="","",_xlfn.LET(_xlpm.x,VLOOKUP(I1514,'2026-01-09_taxon-match'!$A$2:$N$81,3,FALSE),IF(_xlpm.x=0,"",_xlpm.x)))</f>
        <v>urn:lsid:marinespecies.org:taxname:131907</v>
      </c>
      <c r="M1514" s="46" t="str">
        <f>IF($I1514="","",_xlfn.LET(_xlpm.x,VLOOKUP($I1514,'2026-01-09_taxon-match'!$A$2:$N$81,5,FALSE),IF(_xlpm.x=0,"",_xlpm.x)))</f>
        <v>Gray, 1867</v>
      </c>
      <c r="N1514" s="46" t="str">
        <f>IF($I1514="","",_xlfn.LET(_xlpm.x,VLOOKUP($I1514,'2026-01-09_taxon-match'!$A$2:$N$81,6,FALSE),IF(_xlpm.x=0,"",_xlpm.x)))</f>
        <v>Animalia</v>
      </c>
      <c r="O1514" s="46" t="str">
        <f>IF($I1514="","",_xlfn.LET(_xlpm.x,VLOOKUP($I1514,'2026-01-09_taxon-match'!$A$2:$N$81,7,FALSE),IF(_xlpm.x=0,"",_xlpm.x)))</f>
        <v>Porifera</v>
      </c>
      <c r="P1514" s="46" t="str">
        <f>IF($I1514="","",_xlfn.LET(_xlpm.x,VLOOKUP($I1514,'2026-01-09_taxon-match'!$A$2:$N$81,8,FALSE),IF(_xlpm.x=0,"",_xlpm.x)))</f>
        <v>Demospongiae</v>
      </c>
      <c r="Q1514" s="46" t="str">
        <f>IF($I1514="","",_xlfn.LET(_xlpm.x,VLOOKUP($I1514,'2026-01-09_taxon-match'!$A$2:$N$81,9,FALSE),IF(_xlpm.x=0,"",_xlpm.x)))</f>
        <v>Poecilosclerida</v>
      </c>
      <c r="R1514" s="46" t="str">
        <f>IF($I1514="","",_xlfn.LET(_xlpm.x,VLOOKUP($I1514,'2026-01-09_taxon-match'!$A$2:$N$81,10,FALSE),IF(_xlpm.x=0,"",_xlpm.x)))</f>
        <v>Mycalidae</v>
      </c>
      <c r="S1514" s="46" t="str">
        <f>IF($I1514="","",_xlfn.LET(_xlpm.x,VLOOKUP($I1514,'2026-01-09_taxon-match'!$A$2:$N$81,11,FALSE),IF(_xlpm.x=0,"",_xlpm.x)))</f>
        <v>Mycale</v>
      </c>
      <c r="T1514" s="46" t="str">
        <f>IF($I1514="","",_xlfn.LET(_xlpm.x,VLOOKUP($I1514,'2026-01-09_taxon-match'!$A$2:$N$81,13,FALSE),IF(_xlpm.x=0,"",_xlpm.x)))</f>
        <v/>
      </c>
      <c r="U1514" s="46">
        <v>1</v>
      </c>
      <c r="V1514" s="2" t="s">
        <v>58</v>
      </c>
      <c r="Y1514" s="46" t="str">
        <f>IF(V1514="","",_xlfn.LET(_xlpm.x,VLOOKUP(V1514,'Drop-down_menus'!$D$2:$E$13,2,FALSE),IF(_xlpm.x=0,"",_xlpm.x)))</f>
        <v>https://orcid.org/0000-0002-9708-1761</v>
      </c>
      <c r="Z1514" s="46" t="str">
        <f>IF(W1514="","",_xlfn.LET(_xlpm.x,VLOOKUP(W1514,'Drop-down_menus'!$D$2:$E$13,2,FALSE),IF(_xlpm.x=0,"",_xlpm.x)))</f>
        <v/>
      </c>
      <c r="AA1514" s="46" t="str">
        <f>IF(X1514="","",_xlfn.LET(_xlpm.x,VLOOKUP(X1514,'Drop-down_menus'!$D$2:$E$13,2,FALSE),IF(_xlpm.x=0,"",_xlpm.x)))</f>
        <v/>
      </c>
      <c r="AB1514" s="46" t="s">
        <v>1252</v>
      </c>
      <c r="AC1514" s="46" t="s">
        <v>1255</v>
      </c>
    </row>
    <row r="1515" spans="2:29" ht="15" customHeight="1">
      <c r="B1515" s="46">
        <v>1570</v>
      </c>
      <c r="C1515" s="2" t="s">
        <v>836</v>
      </c>
      <c r="D1515" s="46" t="b">
        <f>COUNTIF(Events!$B$2:$B$171, C1515) &gt; 0</f>
        <v>1</v>
      </c>
      <c r="G1515" s="46" t="s">
        <v>1221</v>
      </c>
      <c r="I1515" s="2" t="s">
        <v>308</v>
      </c>
      <c r="J1515" s="46" t="str">
        <f>IF(I1515="","",_xlfn.LET(_xlpm.x,VLOOKUP(I1515,'2026-01-09_taxon-match'!$A$2:$N$81,4,FALSE),IF(_xlpm.x=0,"",_xlpm.x)))</f>
        <v>Margarella</v>
      </c>
      <c r="K1515" s="46" t="s">
        <v>1318</v>
      </c>
      <c r="L1515" s="46" t="str">
        <f>IF(I1515="","",_xlfn.LET(_xlpm.x,VLOOKUP(I1515,'2026-01-09_taxon-match'!$A$2:$N$81,3,FALSE),IF(_xlpm.x=0,"",_xlpm.x)))</f>
        <v>urn:lsid:marinespecies.org:taxname:196989</v>
      </c>
      <c r="M1515" s="46" t="str">
        <f>IF($I1515="","",_xlfn.LET(_xlpm.x,VLOOKUP($I1515,'2026-01-09_taxon-match'!$A$2:$N$81,5,FALSE),IF(_xlpm.x=0,"",_xlpm.x)))</f>
        <v>Thiele, 1893</v>
      </c>
      <c r="N1515" s="46" t="str">
        <f>IF($I1515="","",_xlfn.LET(_xlpm.x,VLOOKUP($I1515,'2026-01-09_taxon-match'!$A$2:$N$81,6,FALSE),IF(_xlpm.x=0,"",_xlpm.x)))</f>
        <v>Animalia</v>
      </c>
      <c r="O1515" s="46" t="str">
        <f>IF($I1515="","",_xlfn.LET(_xlpm.x,VLOOKUP($I1515,'2026-01-09_taxon-match'!$A$2:$N$81,7,FALSE),IF(_xlpm.x=0,"",_xlpm.x)))</f>
        <v>Mollusca</v>
      </c>
      <c r="P1515" s="46" t="str">
        <f>IF($I1515="","",_xlfn.LET(_xlpm.x,VLOOKUP($I1515,'2026-01-09_taxon-match'!$A$2:$N$81,8,FALSE),IF(_xlpm.x=0,"",_xlpm.x)))</f>
        <v>Gastropoda</v>
      </c>
      <c r="Q1515" s="46" t="str">
        <f>IF($I1515="","",_xlfn.LET(_xlpm.x,VLOOKUP($I1515,'2026-01-09_taxon-match'!$A$2:$N$81,9,FALSE),IF(_xlpm.x=0,"",_xlpm.x)))</f>
        <v>Trochida</v>
      </c>
      <c r="R1515" s="46" t="str">
        <f>IF($I1515="","",_xlfn.LET(_xlpm.x,VLOOKUP($I1515,'2026-01-09_taxon-match'!$A$2:$N$81,10,FALSE),IF(_xlpm.x=0,"",_xlpm.x)))</f>
        <v>Calliostomatidae</v>
      </c>
      <c r="S1515" s="46" t="str">
        <f>IF($I1515="","",_xlfn.LET(_xlpm.x,VLOOKUP($I1515,'2026-01-09_taxon-match'!$A$2:$N$81,11,FALSE),IF(_xlpm.x=0,"",_xlpm.x)))</f>
        <v>Margarella</v>
      </c>
      <c r="T1515" s="46" t="str">
        <f>IF($I1515="","",_xlfn.LET(_xlpm.x,VLOOKUP($I1515,'2026-01-09_taxon-match'!$A$2:$N$81,13,FALSE),IF(_xlpm.x=0,"",_xlpm.x)))</f>
        <v/>
      </c>
      <c r="U1515" s="46">
        <v>1</v>
      </c>
      <c r="V1515" s="2" t="s">
        <v>58</v>
      </c>
      <c r="Y1515" s="46" t="str">
        <f>IF(V1515="","",_xlfn.LET(_xlpm.x,VLOOKUP(V1515,'Drop-down_menus'!$D$2:$E$13,2,FALSE),IF(_xlpm.x=0,"",_xlpm.x)))</f>
        <v>https://orcid.org/0000-0002-9708-1761</v>
      </c>
      <c r="Z1515" s="46" t="str">
        <f>IF(W1515="","",_xlfn.LET(_xlpm.x,VLOOKUP(W1515,'Drop-down_menus'!$D$2:$E$13,2,FALSE),IF(_xlpm.x=0,"",_xlpm.x)))</f>
        <v/>
      </c>
      <c r="AA1515" s="46" t="str">
        <f>IF(X1515="","",_xlfn.LET(_xlpm.x,VLOOKUP(X1515,'Drop-down_menus'!$D$2:$E$13,2,FALSE),IF(_xlpm.x=0,"",_xlpm.x)))</f>
        <v/>
      </c>
      <c r="AB1515" s="46" t="s">
        <v>1252</v>
      </c>
      <c r="AC1515" s="46" t="s">
        <v>1255</v>
      </c>
    </row>
    <row r="1516" spans="2:29" ht="15" customHeight="1">
      <c r="B1516" s="46">
        <v>1571</v>
      </c>
      <c r="C1516" s="2" t="s">
        <v>836</v>
      </c>
      <c r="D1516" s="46" t="b">
        <f>COUNTIF(Events!$B$2:$B$171, C1516) &gt; 0</f>
        <v>1</v>
      </c>
      <c r="G1516" s="46" t="s">
        <v>1205</v>
      </c>
      <c r="I1516" s="46" t="s">
        <v>183</v>
      </c>
      <c r="J1516" s="46" t="str">
        <f>IF(I1516="","",_xlfn.LET(_xlpm.x,VLOOKUP(I1516,'2026-01-09_taxon-match'!$A$2:$N$81,4,FALSE),IF(_xlpm.x=0,"",_xlpm.x)))</f>
        <v>Amphipoda</v>
      </c>
      <c r="K1516" s="46" t="s">
        <v>1318</v>
      </c>
      <c r="L1516" s="46" t="str">
        <f>IF(I1516="","",_xlfn.LET(_xlpm.x,VLOOKUP(I1516,'2026-01-09_taxon-match'!$A$2:$N$81,3,FALSE),IF(_xlpm.x=0,"",_xlpm.x)))</f>
        <v>urn:lsid:marinespecies.org:taxname:1135</v>
      </c>
      <c r="M1516" s="46" t="str">
        <f>IF($I1516="","",_xlfn.LET(_xlpm.x,VLOOKUP($I1516,'2026-01-09_taxon-match'!$A$2:$N$81,5,FALSE),IF(_xlpm.x=0,"",_xlpm.x)))</f>
        <v>Latreille, 1816</v>
      </c>
      <c r="N1516" s="46" t="str">
        <f>IF($I1516="","",_xlfn.LET(_xlpm.x,VLOOKUP($I1516,'2026-01-09_taxon-match'!$A$2:$N$81,6,FALSE),IF(_xlpm.x=0,"",_xlpm.x)))</f>
        <v>Animalia</v>
      </c>
      <c r="O1516" s="46" t="str">
        <f>IF($I1516="","",_xlfn.LET(_xlpm.x,VLOOKUP($I1516,'2026-01-09_taxon-match'!$A$2:$N$81,7,FALSE),IF(_xlpm.x=0,"",_xlpm.x)))</f>
        <v>Arthropoda</v>
      </c>
      <c r="P1516" s="46" t="str">
        <f>IF($I1516="","",_xlfn.LET(_xlpm.x,VLOOKUP($I1516,'2026-01-09_taxon-match'!$A$2:$N$81,8,FALSE),IF(_xlpm.x=0,"",_xlpm.x)))</f>
        <v>Malacostraca</v>
      </c>
      <c r="Q1516" s="46" t="str">
        <f>IF($I1516="","",_xlfn.LET(_xlpm.x,VLOOKUP($I1516,'2026-01-09_taxon-match'!$A$2:$N$81,9,FALSE),IF(_xlpm.x=0,"",_xlpm.x)))</f>
        <v>Amphipoda</v>
      </c>
      <c r="R1516" s="46" t="str">
        <f>IF($I1516="","",_xlfn.LET(_xlpm.x,VLOOKUP($I1516,'2026-01-09_taxon-match'!$A$2:$N$81,10,FALSE),IF(_xlpm.x=0,"",_xlpm.x)))</f>
        <v/>
      </c>
      <c r="S1516" s="46" t="str">
        <f>IF($I1516="","",_xlfn.LET(_xlpm.x,VLOOKUP($I1516,'2026-01-09_taxon-match'!$A$2:$N$81,11,FALSE),IF(_xlpm.x=0,"",_xlpm.x)))</f>
        <v/>
      </c>
      <c r="T1516" s="46" t="str">
        <f>IF($I1516="","",_xlfn.LET(_xlpm.x,VLOOKUP($I1516,'2026-01-09_taxon-match'!$A$2:$N$81,13,FALSE),IF(_xlpm.x=0,"",_xlpm.x)))</f>
        <v/>
      </c>
      <c r="U1516" s="46" t="s">
        <v>1251</v>
      </c>
      <c r="V1516" s="2" t="s">
        <v>58</v>
      </c>
      <c r="Y1516" s="46" t="str">
        <f>IF(V1516="","",_xlfn.LET(_xlpm.x,VLOOKUP(V1516,'Drop-down_menus'!$D$2:$E$13,2,FALSE),IF(_xlpm.x=0,"",_xlpm.x)))</f>
        <v>https://orcid.org/0000-0002-9708-1761</v>
      </c>
      <c r="Z1516" s="46" t="str">
        <f>IF(W1516="","",_xlfn.LET(_xlpm.x,VLOOKUP(W1516,'Drop-down_menus'!$D$2:$E$13,2,FALSE),IF(_xlpm.x=0,"",_xlpm.x)))</f>
        <v/>
      </c>
      <c r="AA1516" s="46" t="str">
        <f>IF(X1516="","",_xlfn.LET(_xlpm.x,VLOOKUP(X1516,'Drop-down_menus'!$D$2:$E$13,2,FALSE),IF(_xlpm.x=0,"",_xlpm.x)))</f>
        <v/>
      </c>
      <c r="AB1516" s="46" t="s">
        <v>1252</v>
      </c>
      <c r="AC1516" s="46" t="s">
        <v>1255</v>
      </c>
    </row>
    <row r="1517" spans="2:29" ht="15" customHeight="1">
      <c r="B1517" s="46">
        <v>1572</v>
      </c>
      <c r="C1517" s="2" t="s">
        <v>836</v>
      </c>
      <c r="D1517" s="46" t="b">
        <f>COUNTIF(Events!$B$2:$B$171, C1517) &gt; 0</f>
        <v>1</v>
      </c>
      <c r="G1517" s="46" t="s">
        <v>1199</v>
      </c>
      <c r="I1517" s="46" t="s">
        <v>238</v>
      </c>
      <c r="J1517" s="46" t="str">
        <f>IF(I1517="","",_xlfn.LET(_xlpm.x,VLOOKUP(I1517,'2026-01-09_taxon-match'!$A$2:$N$81,4,FALSE),IF(_xlpm.x=0,"",_xlpm.x)))</f>
        <v>Desmarestia</v>
      </c>
      <c r="K1517" s="46" t="s">
        <v>1318</v>
      </c>
      <c r="L1517" s="46" t="str">
        <f>IF(I1517="","",_xlfn.LET(_xlpm.x,VLOOKUP(I1517,'2026-01-09_taxon-match'!$A$2:$N$81,3,FALSE),IF(_xlpm.x=0,"",_xlpm.x)))</f>
        <v/>
      </c>
      <c r="M1517" s="46" t="str">
        <f>IF($I1517="","",_xlfn.LET(_xlpm.x,VLOOKUP($I1517,'2026-01-09_taxon-match'!$A$2:$N$81,5,FALSE),IF(_xlpm.x=0,"",_xlpm.x)))</f>
        <v/>
      </c>
      <c r="N1517" s="46" t="str">
        <f>IF($I1517="","",_xlfn.LET(_xlpm.x,VLOOKUP($I1517,'2026-01-09_taxon-match'!$A$2:$N$81,6,FALSE),IF(_xlpm.x=0,"",_xlpm.x)))</f>
        <v/>
      </c>
      <c r="O1517" s="46" t="str">
        <f>IF($I1517="","",_xlfn.LET(_xlpm.x,VLOOKUP($I1517,'2026-01-09_taxon-match'!$A$2:$N$81,7,FALSE),IF(_xlpm.x=0,"",_xlpm.x)))</f>
        <v/>
      </c>
      <c r="P1517" s="46" t="str">
        <f>IF($I1517="","",_xlfn.LET(_xlpm.x,VLOOKUP($I1517,'2026-01-09_taxon-match'!$A$2:$N$81,8,FALSE),IF(_xlpm.x=0,"",_xlpm.x)))</f>
        <v/>
      </c>
      <c r="Q1517" s="46" t="str">
        <f>IF($I1517="","",_xlfn.LET(_xlpm.x,VLOOKUP($I1517,'2026-01-09_taxon-match'!$A$2:$N$81,9,FALSE),IF(_xlpm.x=0,"",_xlpm.x)))</f>
        <v/>
      </c>
      <c r="R1517" s="46" t="str">
        <f>IF($I1517="","",_xlfn.LET(_xlpm.x,VLOOKUP($I1517,'2026-01-09_taxon-match'!$A$2:$N$81,10,FALSE),IF(_xlpm.x=0,"",_xlpm.x)))</f>
        <v/>
      </c>
      <c r="S1517" s="46" t="str">
        <f>IF($I1517="","",_xlfn.LET(_xlpm.x,VLOOKUP($I1517,'2026-01-09_taxon-match'!$A$2:$N$81,11,FALSE),IF(_xlpm.x=0,"",_xlpm.x)))</f>
        <v/>
      </c>
      <c r="T1517" s="46" t="str">
        <f>IF($I1517="","",_xlfn.LET(_xlpm.x,VLOOKUP($I1517,'2026-01-09_taxon-match'!$A$2:$N$81,13,FALSE),IF(_xlpm.x=0,"",_xlpm.x)))</f>
        <v/>
      </c>
      <c r="U1517" s="46">
        <v>1</v>
      </c>
      <c r="V1517" s="2" t="s">
        <v>58</v>
      </c>
      <c r="Y1517" s="46" t="str">
        <f>IF(V1517="","",_xlfn.LET(_xlpm.x,VLOOKUP(V1517,'Drop-down_menus'!$D$2:$E$13,2,FALSE),IF(_xlpm.x=0,"",_xlpm.x)))</f>
        <v>https://orcid.org/0000-0002-9708-1761</v>
      </c>
      <c r="Z1517" s="46" t="str">
        <f>IF(W1517="","",_xlfn.LET(_xlpm.x,VLOOKUP(W1517,'Drop-down_menus'!$D$2:$E$13,2,FALSE),IF(_xlpm.x=0,"",_xlpm.x)))</f>
        <v/>
      </c>
      <c r="AA1517" s="46" t="str">
        <f>IF(X1517="","",_xlfn.LET(_xlpm.x,VLOOKUP(X1517,'Drop-down_menus'!$D$2:$E$13,2,FALSE),IF(_xlpm.x=0,"",_xlpm.x)))</f>
        <v/>
      </c>
      <c r="AB1517" s="46" t="s">
        <v>1252</v>
      </c>
      <c r="AC1517" s="46" t="s">
        <v>1255</v>
      </c>
    </row>
    <row r="1518" spans="2:29" ht="15" customHeight="1">
      <c r="B1518" s="46">
        <v>1573</v>
      </c>
      <c r="C1518" s="2" t="s">
        <v>836</v>
      </c>
      <c r="D1518" s="46" t="b">
        <f>COUNTIF(Events!$B$2:$B$171, C1518) &gt; 0</f>
        <v>1</v>
      </c>
      <c r="G1518" s="46" t="s">
        <v>1224</v>
      </c>
      <c r="I1518" s="46" t="s">
        <v>1528</v>
      </c>
      <c r="J1518" s="46" t="str">
        <f>IF(I1518="","",_xlfn.LET(_xlpm.x,VLOOKUP(I1518,'2026-01-09_taxon-match'!$A$2:$N$81,4,FALSE),IF(_xlpm.x=0,"",_xlpm.x)))</f>
        <v>Himantothallus grandifolius</v>
      </c>
      <c r="L1518" s="46" t="str">
        <f>IF(I1518="","",_xlfn.LET(_xlpm.x,VLOOKUP(I1518,'2026-01-09_taxon-match'!$A$2:$N$81,3,FALSE),IF(_xlpm.x=0,"",_xlpm.x)))</f>
        <v>urn:lsid:marinespecies.org:taxname:325517</v>
      </c>
      <c r="M1518" s="46" t="str">
        <f>IF($I1518="","",_xlfn.LET(_xlpm.x,VLOOKUP($I1518,'2026-01-09_taxon-match'!$A$2:$N$81,5,FALSE),IF(_xlpm.x=0,"",_xlpm.x)))</f>
        <v>(A.Gepp &amp; E.S.Gepp) Zinova, 1959</v>
      </c>
      <c r="N1518" s="46" t="str">
        <f>IF($I1518="","",_xlfn.LET(_xlpm.x,VLOOKUP($I1518,'2026-01-09_taxon-match'!$A$2:$N$81,6,FALSE),IF(_xlpm.x=0,"",_xlpm.x)))</f>
        <v>Chromista</v>
      </c>
      <c r="O1518" s="46" t="str">
        <f>IF($I1518="","",_xlfn.LET(_xlpm.x,VLOOKUP($I1518,'2026-01-09_taxon-match'!$A$2:$N$81,7,FALSE),IF(_xlpm.x=0,"",_xlpm.x)))</f>
        <v>Ochrophyta</v>
      </c>
      <c r="P1518" s="46" t="str">
        <f>IF($I1518="","",_xlfn.LET(_xlpm.x,VLOOKUP($I1518,'2026-01-09_taxon-match'!$A$2:$N$81,8,FALSE),IF(_xlpm.x=0,"",_xlpm.x)))</f>
        <v>Phaeophyceae</v>
      </c>
      <c r="Q1518" s="46" t="str">
        <f>IF($I1518="","",_xlfn.LET(_xlpm.x,VLOOKUP($I1518,'2026-01-09_taxon-match'!$A$2:$N$81,9,FALSE),IF(_xlpm.x=0,"",_xlpm.x)))</f>
        <v>Desmarestiales</v>
      </c>
      <c r="R1518" s="46" t="str">
        <f>IF($I1518="","",_xlfn.LET(_xlpm.x,VLOOKUP($I1518,'2026-01-09_taxon-match'!$A$2:$N$81,10,FALSE),IF(_xlpm.x=0,"",_xlpm.x)))</f>
        <v>Desmarestiaceae</v>
      </c>
      <c r="S1518" s="46" t="str">
        <f>IF($I1518="","",_xlfn.LET(_xlpm.x,VLOOKUP($I1518,'2026-01-09_taxon-match'!$A$2:$N$81,11,FALSE),IF(_xlpm.x=0,"",_xlpm.x)))</f>
        <v>Himantothallus</v>
      </c>
      <c r="T1518" s="46" t="str">
        <f>IF($I1518="","",_xlfn.LET(_xlpm.x,VLOOKUP($I1518,'2026-01-09_taxon-match'!$A$2:$N$81,13,FALSE),IF(_xlpm.x=0,"",_xlpm.x)))</f>
        <v>grandifolius</v>
      </c>
      <c r="U1518" s="46">
        <v>1</v>
      </c>
      <c r="V1518" s="2" t="s">
        <v>58</v>
      </c>
      <c r="Y1518" s="46" t="str">
        <f>IF(V1518="","",_xlfn.LET(_xlpm.x,VLOOKUP(V1518,'Drop-down_menus'!$D$2:$E$13,2,FALSE),IF(_xlpm.x=0,"",_xlpm.x)))</f>
        <v>https://orcid.org/0000-0002-9708-1761</v>
      </c>
      <c r="Z1518" s="46" t="str">
        <f>IF(W1518="","",_xlfn.LET(_xlpm.x,VLOOKUP(W1518,'Drop-down_menus'!$D$2:$E$13,2,FALSE),IF(_xlpm.x=0,"",_xlpm.x)))</f>
        <v/>
      </c>
      <c r="AA1518" s="46" t="str">
        <f>IF(X1518="","",_xlfn.LET(_xlpm.x,VLOOKUP(X1518,'Drop-down_menus'!$D$2:$E$13,2,FALSE),IF(_xlpm.x=0,"",_xlpm.x)))</f>
        <v/>
      </c>
      <c r="AB1518" s="46" t="s">
        <v>1252</v>
      </c>
      <c r="AC1518" s="46" t="s">
        <v>1255</v>
      </c>
    </row>
    <row r="1519" spans="2:29" ht="15" customHeight="1">
      <c r="B1519" s="46">
        <v>1574</v>
      </c>
      <c r="C1519" s="2" t="s">
        <v>836</v>
      </c>
      <c r="D1519" s="46" t="b">
        <f>COUNTIF(Events!$B$2:$B$171, C1519) &gt; 0</f>
        <v>1</v>
      </c>
      <c r="G1519" s="46" t="s">
        <v>1224</v>
      </c>
      <c r="I1519" s="46" t="s">
        <v>1528</v>
      </c>
      <c r="J1519" s="46" t="str">
        <f>IF(I1519="","",_xlfn.LET(_xlpm.x,VLOOKUP(I1519,'2026-01-09_taxon-match'!$A$2:$N$81,4,FALSE),IF(_xlpm.x=0,"",_xlpm.x)))</f>
        <v>Himantothallus grandifolius</v>
      </c>
      <c r="L1519" s="46" t="str">
        <f>IF(I1519="","",_xlfn.LET(_xlpm.x,VLOOKUP(I1519,'2026-01-09_taxon-match'!$A$2:$N$81,3,FALSE),IF(_xlpm.x=0,"",_xlpm.x)))</f>
        <v>urn:lsid:marinespecies.org:taxname:325517</v>
      </c>
      <c r="M1519" s="46" t="str">
        <f>IF($I1519="","",_xlfn.LET(_xlpm.x,VLOOKUP($I1519,'2026-01-09_taxon-match'!$A$2:$N$81,5,FALSE),IF(_xlpm.x=0,"",_xlpm.x)))</f>
        <v>(A.Gepp &amp; E.S.Gepp) Zinova, 1959</v>
      </c>
      <c r="N1519" s="46" t="str">
        <f>IF($I1519="","",_xlfn.LET(_xlpm.x,VLOOKUP($I1519,'2026-01-09_taxon-match'!$A$2:$N$81,6,FALSE),IF(_xlpm.x=0,"",_xlpm.x)))</f>
        <v>Chromista</v>
      </c>
      <c r="O1519" s="46" t="str">
        <f>IF($I1519="","",_xlfn.LET(_xlpm.x,VLOOKUP($I1519,'2026-01-09_taxon-match'!$A$2:$N$81,7,FALSE),IF(_xlpm.x=0,"",_xlpm.x)))</f>
        <v>Ochrophyta</v>
      </c>
      <c r="P1519" s="46" t="str">
        <f>IF($I1519="","",_xlfn.LET(_xlpm.x,VLOOKUP($I1519,'2026-01-09_taxon-match'!$A$2:$N$81,8,FALSE),IF(_xlpm.x=0,"",_xlpm.x)))</f>
        <v>Phaeophyceae</v>
      </c>
      <c r="Q1519" s="46" t="str">
        <f>IF($I1519="","",_xlfn.LET(_xlpm.x,VLOOKUP($I1519,'2026-01-09_taxon-match'!$A$2:$N$81,9,FALSE),IF(_xlpm.x=0,"",_xlpm.x)))</f>
        <v>Desmarestiales</v>
      </c>
      <c r="R1519" s="46" t="str">
        <f>IF($I1519="","",_xlfn.LET(_xlpm.x,VLOOKUP($I1519,'2026-01-09_taxon-match'!$A$2:$N$81,10,FALSE),IF(_xlpm.x=0,"",_xlpm.x)))</f>
        <v>Desmarestiaceae</v>
      </c>
      <c r="S1519" s="46" t="str">
        <f>IF($I1519="","",_xlfn.LET(_xlpm.x,VLOOKUP($I1519,'2026-01-09_taxon-match'!$A$2:$N$81,11,FALSE),IF(_xlpm.x=0,"",_xlpm.x)))</f>
        <v>Himantothallus</v>
      </c>
      <c r="T1519" s="46" t="str">
        <f>IF($I1519="","",_xlfn.LET(_xlpm.x,VLOOKUP($I1519,'2026-01-09_taxon-match'!$A$2:$N$81,13,FALSE),IF(_xlpm.x=0,"",_xlpm.x)))</f>
        <v>grandifolius</v>
      </c>
      <c r="U1519" s="46">
        <v>1</v>
      </c>
      <c r="V1519" s="2" t="s">
        <v>58</v>
      </c>
      <c r="Y1519" s="46" t="str">
        <f>IF(V1519="","",_xlfn.LET(_xlpm.x,VLOOKUP(V1519,'Drop-down_menus'!$D$2:$E$13,2,FALSE),IF(_xlpm.x=0,"",_xlpm.x)))</f>
        <v>https://orcid.org/0000-0002-9708-1761</v>
      </c>
      <c r="Z1519" s="46" t="str">
        <f>IF(W1519="","",_xlfn.LET(_xlpm.x,VLOOKUP(W1519,'Drop-down_menus'!$D$2:$E$13,2,FALSE),IF(_xlpm.x=0,"",_xlpm.x)))</f>
        <v/>
      </c>
      <c r="AA1519" s="46" t="str">
        <f>IF(X1519="","",_xlfn.LET(_xlpm.x,VLOOKUP(X1519,'Drop-down_menus'!$D$2:$E$13,2,FALSE),IF(_xlpm.x=0,"",_xlpm.x)))</f>
        <v/>
      </c>
      <c r="AB1519" s="46" t="s">
        <v>1252</v>
      </c>
      <c r="AC1519" s="46" t="s">
        <v>1255</v>
      </c>
    </row>
    <row r="1520" spans="2:29" ht="15" customHeight="1">
      <c r="B1520" s="46">
        <v>1575</v>
      </c>
      <c r="C1520" s="2" t="s">
        <v>836</v>
      </c>
      <c r="D1520" s="46" t="b">
        <f>COUNTIF(Events!$B$2:$B$171, C1520) &gt; 0</f>
        <v>1</v>
      </c>
      <c r="G1520" s="46" t="s">
        <v>1199</v>
      </c>
      <c r="I1520" s="46" t="s">
        <v>238</v>
      </c>
      <c r="J1520" s="46" t="str">
        <f>IF(I1520="","",_xlfn.LET(_xlpm.x,VLOOKUP(I1520,'2026-01-09_taxon-match'!$A$2:$N$81,4,FALSE),IF(_xlpm.x=0,"",_xlpm.x)))</f>
        <v>Desmarestia</v>
      </c>
      <c r="K1520" s="46" t="s">
        <v>1318</v>
      </c>
      <c r="L1520" s="46" t="str">
        <f>IF(I1520="","",_xlfn.LET(_xlpm.x,VLOOKUP(I1520,'2026-01-09_taxon-match'!$A$2:$N$81,3,FALSE),IF(_xlpm.x=0,"",_xlpm.x)))</f>
        <v/>
      </c>
      <c r="M1520" s="46" t="str">
        <f>IF($I1520="","",_xlfn.LET(_xlpm.x,VLOOKUP($I1520,'2026-01-09_taxon-match'!$A$2:$N$81,5,FALSE),IF(_xlpm.x=0,"",_xlpm.x)))</f>
        <v/>
      </c>
      <c r="N1520" s="46" t="str">
        <f>IF($I1520="","",_xlfn.LET(_xlpm.x,VLOOKUP($I1520,'2026-01-09_taxon-match'!$A$2:$N$81,6,FALSE),IF(_xlpm.x=0,"",_xlpm.x)))</f>
        <v/>
      </c>
      <c r="O1520" s="46" t="str">
        <f>IF($I1520="","",_xlfn.LET(_xlpm.x,VLOOKUP($I1520,'2026-01-09_taxon-match'!$A$2:$N$81,7,FALSE),IF(_xlpm.x=0,"",_xlpm.x)))</f>
        <v/>
      </c>
      <c r="P1520" s="46" t="str">
        <f>IF($I1520="","",_xlfn.LET(_xlpm.x,VLOOKUP($I1520,'2026-01-09_taxon-match'!$A$2:$N$81,8,FALSE),IF(_xlpm.x=0,"",_xlpm.x)))</f>
        <v/>
      </c>
      <c r="Q1520" s="46" t="str">
        <f>IF($I1520="","",_xlfn.LET(_xlpm.x,VLOOKUP($I1520,'2026-01-09_taxon-match'!$A$2:$N$81,9,FALSE),IF(_xlpm.x=0,"",_xlpm.x)))</f>
        <v/>
      </c>
      <c r="R1520" s="46" t="str">
        <f>IF($I1520="","",_xlfn.LET(_xlpm.x,VLOOKUP($I1520,'2026-01-09_taxon-match'!$A$2:$N$81,10,FALSE),IF(_xlpm.x=0,"",_xlpm.x)))</f>
        <v/>
      </c>
      <c r="S1520" s="46" t="str">
        <f>IF($I1520="","",_xlfn.LET(_xlpm.x,VLOOKUP($I1520,'2026-01-09_taxon-match'!$A$2:$N$81,11,FALSE),IF(_xlpm.x=0,"",_xlpm.x)))</f>
        <v/>
      </c>
      <c r="T1520" s="46" t="str">
        <f>IF($I1520="","",_xlfn.LET(_xlpm.x,VLOOKUP($I1520,'2026-01-09_taxon-match'!$A$2:$N$81,13,FALSE),IF(_xlpm.x=0,"",_xlpm.x)))</f>
        <v/>
      </c>
      <c r="U1520" s="46">
        <v>1</v>
      </c>
      <c r="V1520" s="2" t="s">
        <v>58</v>
      </c>
      <c r="Y1520" s="46" t="str">
        <f>IF(V1520="","",_xlfn.LET(_xlpm.x,VLOOKUP(V1520,'Drop-down_menus'!$D$2:$E$13,2,FALSE),IF(_xlpm.x=0,"",_xlpm.x)))</f>
        <v>https://orcid.org/0000-0002-9708-1761</v>
      </c>
      <c r="Z1520" s="46" t="str">
        <f>IF(W1520="","",_xlfn.LET(_xlpm.x,VLOOKUP(W1520,'Drop-down_menus'!$D$2:$E$13,2,FALSE),IF(_xlpm.x=0,"",_xlpm.x)))</f>
        <v/>
      </c>
      <c r="AA1520" s="46" t="str">
        <f>IF(X1520="","",_xlfn.LET(_xlpm.x,VLOOKUP(X1520,'Drop-down_menus'!$D$2:$E$13,2,FALSE),IF(_xlpm.x=0,"",_xlpm.x)))</f>
        <v/>
      </c>
      <c r="AB1520" s="46" t="s">
        <v>1252</v>
      </c>
      <c r="AC1520" s="46" t="s">
        <v>1255</v>
      </c>
    </row>
    <row r="1521" spans="2:29" ht="15" customHeight="1">
      <c r="B1521" s="46">
        <v>1576</v>
      </c>
      <c r="C1521" s="2" t="s">
        <v>836</v>
      </c>
      <c r="D1521" s="46" t="b">
        <f>COUNTIF(Events!$B$2:$B$171, C1521) &gt; 0</f>
        <v>1</v>
      </c>
      <c r="G1521" s="46" t="s">
        <v>1231</v>
      </c>
      <c r="I1521" s="46" t="s">
        <v>1231</v>
      </c>
      <c r="J1521" s="46" t="str">
        <f>IF(I1521="","",_xlfn.LET(_xlpm.x,VLOOKUP(I1521,'2026-01-09_taxon-match'!$A$2:$N$81,4,FALSE),IF(_xlpm.x=0,"",_xlpm.x)))</f>
        <v>Pyura setosa</v>
      </c>
      <c r="L1521" s="46" t="str">
        <f>IF(I1521="","",_xlfn.LET(_xlpm.x,VLOOKUP(I1521,'2026-01-09_taxon-match'!$A$2:$N$81,3,FALSE),IF(_xlpm.x=0,"",_xlpm.x)))</f>
        <v>urn:lsid:marinespecies.org:taxname:173779</v>
      </c>
      <c r="M1521" s="46" t="str">
        <f>IF($I1521="","",_xlfn.LET(_xlpm.x,VLOOKUP($I1521,'2026-01-09_taxon-match'!$A$2:$N$81,5,FALSE),IF(_xlpm.x=0,"",_xlpm.x)))</f>
        <v>(Sluiter, 1905)</v>
      </c>
      <c r="N1521" s="46" t="str">
        <f>IF($I1521="","",_xlfn.LET(_xlpm.x,VLOOKUP($I1521,'2026-01-09_taxon-match'!$A$2:$N$81,6,FALSE),IF(_xlpm.x=0,"",_xlpm.x)))</f>
        <v>Animalia</v>
      </c>
      <c r="O1521" s="46" t="str">
        <f>IF($I1521="","",_xlfn.LET(_xlpm.x,VLOOKUP($I1521,'2026-01-09_taxon-match'!$A$2:$N$81,7,FALSE),IF(_xlpm.x=0,"",_xlpm.x)))</f>
        <v>Chordata</v>
      </c>
      <c r="P1521" s="46" t="str">
        <f>IF($I1521="","",_xlfn.LET(_xlpm.x,VLOOKUP($I1521,'2026-01-09_taxon-match'!$A$2:$N$81,8,FALSE),IF(_xlpm.x=0,"",_xlpm.x)))</f>
        <v>Ascidiacea</v>
      </c>
      <c r="Q1521" s="46" t="str">
        <f>IF($I1521="","",_xlfn.LET(_xlpm.x,VLOOKUP($I1521,'2026-01-09_taxon-match'!$A$2:$N$81,9,FALSE),IF(_xlpm.x=0,"",_xlpm.x)))</f>
        <v>Stolidobranchia</v>
      </c>
      <c r="R1521" s="46" t="str">
        <f>IF($I1521="","",_xlfn.LET(_xlpm.x,VLOOKUP($I1521,'2026-01-09_taxon-match'!$A$2:$N$81,10,FALSE),IF(_xlpm.x=0,"",_xlpm.x)))</f>
        <v>Pyuridae</v>
      </c>
      <c r="S1521" s="46" t="str">
        <f>IF($I1521="","",_xlfn.LET(_xlpm.x,VLOOKUP($I1521,'2026-01-09_taxon-match'!$A$2:$N$81,11,FALSE),IF(_xlpm.x=0,"",_xlpm.x)))</f>
        <v>Pyura</v>
      </c>
      <c r="T1521" s="46" t="str">
        <f>IF($I1521="","",_xlfn.LET(_xlpm.x,VLOOKUP($I1521,'2026-01-09_taxon-match'!$A$2:$N$81,13,FALSE),IF(_xlpm.x=0,"",_xlpm.x)))</f>
        <v>setosa</v>
      </c>
      <c r="U1521" s="46">
        <v>1</v>
      </c>
      <c r="V1521" t="s">
        <v>43</v>
      </c>
      <c r="Y1521" s="46" t="str">
        <f>IF(V1521="","",_xlfn.LET(_xlpm.x,VLOOKUP(V1521,'Drop-down_menus'!$D$2:$E$13,2,FALSE),IF(_xlpm.x=0,"",_xlpm.x)))</f>
        <v>https://orcid.org/0000-0002-0981-7442</v>
      </c>
      <c r="Z1521" s="46" t="str">
        <f>IF(W1521="","",_xlfn.LET(_xlpm.x,VLOOKUP(W1521,'Drop-down_menus'!$D$2:$E$13,2,FALSE),IF(_xlpm.x=0,"",_xlpm.x)))</f>
        <v/>
      </c>
      <c r="AA1521" s="46" t="str">
        <f>IF(X1521="","",_xlfn.LET(_xlpm.x,VLOOKUP(X1521,'Drop-down_menus'!$D$2:$E$13,2,FALSE),IF(_xlpm.x=0,"",_xlpm.x)))</f>
        <v/>
      </c>
      <c r="AB1521" s="46" t="s">
        <v>1252</v>
      </c>
      <c r="AC1521" s="46" t="s">
        <v>1255</v>
      </c>
    </row>
    <row r="1522" spans="2:29" ht="15" customHeight="1">
      <c r="B1522" s="46">
        <v>1577</v>
      </c>
      <c r="C1522" s="2" t="s">
        <v>836</v>
      </c>
      <c r="D1522" s="46" t="b">
        <f>COUNTIF(Events!$B$2:$B$171, C1522) &gt; 0</f>
        <v>1</v>
      </c>
      <c r="G1522" s="46" t="s">
        <v>1208</v>
      </c>
      <c r="I1522" s="46" t="s">
        <v>1208</v>
      </c>
      <c r="J1522" s="46" t="str">
        <f>IF(I1522="","",_xlfn.LET(_xlpm.x,VLOOKUP(I1522,'2026-01-09_taxon-match'!$A$2:$N$81,4,FALSE),IF(_xlpm.x=0,"",_xlpm.x)))</f>
        <v>Nacella concinna</v>
      </c>
      <c r="L1522" s="46" t="str">
        <f>IF(I1522="","",_xlfn.LET(_xlpm.x,VLOOKUP(I1522,'2026-01-09_taxon-match'!$A$2:$N$81,3,FALSE),IF(_xlpm.x=0,"",_xlpm.x)))</f>
        <v>urn:lsid:marinespecies.org:taxname:197296</v>
      </c>
      <c r="M1522" s="46" t="str">
        <f>IF($I1522="","",_xlfn.LET(_xlpm.x,VLOOKUP($I1522,'2026-01-09_taxon-match'!$A$2:$N$81,5,FALSE),IF(_xlpm.x=0,"",_xlpm.x)))</f>
        <v>(Strebel, 1908)</v>
      </c>
      <c r="N1522" s="46" t="str">
        <f>IF($I1522="","",_xlfn.LET(_xlpm.x,VLOOKUP($I1522,'2026-01-09_taxon-match'!$A$2:$N$81,6,FALSE),IF(_xlpm.x=0,"",_xlpm.x)))</f>
        <v>Animalia</v>
      </c>
      <c r="O1522" s="46" t="str">
        <f>IF($I1522="","",_xlfn.LET(_xlpm.x,VLOOKUP($I1522,'2026-01-09_taxon-match'!$A$2:$N$81,7,FALSE),IF(_xlpm.x=0,"",_xlpm.x)))</f>
        <v>Mollusca</v>
      </c>
      <c r="P1522" s="46" t="str">
        <f>IF($I1522="","",_xlfn.LET(_xlpm.x,VLOOKUP($I1522,'2026-01-09_taxon-match'!$A$2:$N$81,8,FALSE),IF(_xlpm.x=0,"",_xlpm.x)))</f>
        <v>Gastropoda</v>
      </c>
      <c r="Q1522" s="46" t="str">
        <f>IF($I1522="","",_xlfn.LET(_xlpm.x,VLOOKUP($I1522,'2026-01-09_taxon-match'!$A$2:$N$81,9,FALSE),IF(_xlpm.x=0,"",_xlpm.x)))</f>
        <v>Nacellida</v>
      </c>
      <c r="R1522" s="46" t="str">
        <f>IF($I1522="","",_xlfn.LET(_xlpm.x,VLOOKUP($I1522,'2026-01-09_taxon-match'!$A$2:$N$81,10,FALSE),IF(_xlpm.x=0,"",_xlpm.x)))</f>
        <v>Nacellidae</v>
      </c>
      <c r="S1522" s="46" t="str">
        <f>IF($I1522="","",_xlfn.LET(_xlpm.x,VLOOKUP($I1522,'2026-01-09_taxon-match'!$A$2:$N$81,11,FALSE),IF(_xlpm.x=0,"",_xlpm.x)))</f>
        <v>Nacella</v>
      </c>
      <c r="T1522" s="46" t="str">
        <f>IF($I1522="","",_xlfn.LET(_xlpm.x,VLOOKUP($I1522,'2026-01-09_taxon-match'!$A$2:$N$81,13,FALSE),IF(_xlpm.x=0,"",_xlpm.x)))</f>
        <v>concinna</v>
      </c>
      <c r="U1522" s="46">
        <v>1</v>
      </c>
      <c r="V1522" s="2" t="s">
        <v>58</v>
      </c>
      <c r="Y1522" s="46" t="str">
        <f>IF(V1522="","",_xlfn.LET(_xlpm.x,VLOOKUP(V1522,'Drop-down_menus'!$D$2:$E$13,2,FALSE),IF(_xlpm.x=0,"",_xlpm.x)))</f>
        <v>https://orcid.org/0000-0002-9708-1761</v>
      </c>
      <c r="Z1522" s="46" t="str">
        <f>IF(W1522="","",_xlfn.LET(_xlpm.x,VLOOKUP(W1522,'Drop-down_menus'!$D$2:$E$13,2,FALSE),IF(_xlpm.x=0,"",_xlpm.x)))</f>
        <v/>
      </c>
      <c r="AA1522" s="46" t="str">
        <f>IF(X1522="","",_xlfn.LET(_xlpm.x,VLOOKUP(X1522,'Drop-down_menus'!$D$2:$E$13,2,FALSE),IF(_xlpm.x=0,"",_xlpm.x)))</f>
        <v/>
      </c>
      <c r="AB1522" s="46" t="s">
        <v>1252</v>
      </c>
      <c r="AC1522" s="46" t="s">
        <v>1255</v>
      </c>
    </row>
    <row r="1523" spans="2:29" ht="15" customHeight="1">
      <c r="B1523" s="46">
        <v>1578</v>
      </c>
      <c r="C1523" s="2" t="s">
        <v>836</v>
      </c>
      <c r="D1523" s="46" t="b">
        <f>COUNTIF(Events!$B$2:$B$171, C1523) &gt; 0</f>
        <v>1</v>
      </c>
      <c r="G1523" s="46" t="s">
        <v>1225</v>
      </c>
      <c r="I1523" s="46" t="s">
        <v>1525</v>
      </c>
      <c r="J1523" s="46" t="str">
        <f>IF(I1523="","",_xlfn.LET(_xlpm.x,VLOOKUP(I1523,'2026-01-09_taxon-match'!$A$2:$N$81,4,FALSE),IF(_xlpm.x=0,"",_xlpm.x)))</f>
        <v>Lysasterias</v>
      </c>
      <c r="K1523" s="46" t="s">
        <v>1318</v>
      </c>
      <c r="L1523" s="46" t="str">
        <f>IF(I1523="","",_xlfn.LET(_xlpm.x,VLOOKUP(I1523,'2026-01-09_taxon-match'!$A$2:$N$81,3,FALSE),IF(_xlpm.x=0,"",_xlpm.x)))</f>
        <v>urn:lsid:marinespecies.org:taxname:172532</v>
      </c>
      <c r="M1523" s="46" t="str">
        <f>IF($I1523="","",_xlfn.LET(_xlpm.x,VLOOKUP($I1523,'2026-01-09_taxon-match'!$A$2:$N$81,5,FALSE),IF(_xlpm.x=0,"",_xlpm.x)))</f>
        <v>Fisher, 1908</v>
      </c>
      <c r="N1523" s="46" t="str">
        <f>IF($I1523="","",_xlfn.LET(_xlpm.x,VLOOKUP($I1523,'2026-01-09_taxon-match'!$A$2:$N$81,6,FALSE),IF(_xlpm.x=0,"",_xlpm.x)))</f>
        <v>Animalia</v>
      </c>
      <c r="O1523" s="46" t="str">
        <f>IF($I1523="","",_xlfn.LET(_xlpm.x,VLOOKUP($I1523,'2026-01-09_taxon-match'!$A$2:$N$81,7,FALSE),IF(_xlpm.x=0,"",_xlpm.x)))</f>
        <v>Echinodermata</v>
      </c>
      <c r="P1523" s="46" t="str">
        <f>IF($I1523="","",_xlfn.LET(_xlpm.x,VLOOKUP($I1523,'2026-01-09_taxon-match'!$A$2:$N$81,8,FALSE),IF(_xlpm.x=0,"",_xlpm.x)))</f>
        <v>Asteroidea</v>
      </c>
      <c r="Q1523" s="46" t="str">
        <f>IF($I1523="","",_xlfn.LET(_xlpm.x,VLOOKUP($I1523,'2026-01-09_taxon-match'!$A$2:$N$81,9,FALSE),IF(_xlpm.x=0,"",_xlpm.x)))</f>
        <v>Forcipulatida</v>
      </c>
      <c r="R1523" s="46" t="str">
        <f>IF($I1523="","",_xlfn.LET(_xlpm.x,VLOOKUP($I1523,'2026-01-09_taxon-match'!$A$2:$N$81,10,FALSE),IF(_xlpm.x=0,"",_xlpm.x)))</f>
        <v>Asteriidae</v>
      </c>
      <c r="S1523" s="46" t="str">
        <f>IF($I1523="","",_xlfn.LET(_xlpm.x,VLOOKUP($I1523,'2026-01-09_taxon-match'!$A$2:$N$81,11,FALSE),IF(_xlpm.x=0,"",_xlpm.x)))</f>
        <v>Lysasterias</v>
      </c>
      <c r="T1523" s="46" t="str">
        <f>IF($I1523="","",_xlfn.LET(_xlpm.x,VLOOKUP($I1523,'2026-01-09_taxon-match'!$A$2:$N$81,13,FALSE),IF(_xlpm.x=0,"",_xlpm.x)))</f>
        <v/>
      </c>
      <c r="U1523" s="46">
        <v>1</v>
      </c>
      <c r="V1523" t="s">
        <v>43</v>
      </c>
      <c r="Y1523" s="46" t="str">
        <f>IF(V1523="","",_xlfn.LET(_xlpm.x,VLOOKUP(V1523,'Drop-down_menus'!$D$2:$E$13,2,FALSE),IF(_xlpm.x=0,"",_xlpm.x)))</f>
        <v>https://orcid.org/0000-0002-0981-7442</v>
      </c>
      <c r="Z1523" s="46" t="str">
        <f>IF(W1523="","",_xlfn.LET(_xlpm.x,VLOOKUP(W1523,'Drop-down_menus'!$D$2:$E$13,2,FALSE),IF(_xlpm.x=0,"",_xlpm.x)))</f>
        <v/>
      </c>
      <c r="AA1523" s="46" t="str">
        <f>IF(X1523="","",_xlfn.LET(_xlpm.x,VLOOKUP(X1523,'Drop-down_menus'!$D$2:$E$13,2,FALSE),IF(_xlpm.x=0,"",_xlpm.x)))</f>
        <v/>
      </c>
      <c r="AB1523" s="46" t="s">
        <v>1252</v>
      </c>
      <c r="AC1523" s="46" t="s">
        <v>1255</v>
      </c>
    </row>
    <row r="1524" spans="2:29" ht="15" customHeight="1">
      <c r="B1524" s="46">
        <v>1579</v>
      </c>
      <c r="C1524" s="2" t="s">
        <v>836</v>
      </c>
      <c r="D1524" s="46" t="b">
        <f>COUNTIF(Events!$B$2:$B$171, C1524) &gt; 0</f>
        <v>1</v>
      </c>
      <c r="G1524" s="46" t="s">
        <v>1228</v>
      </c>
      <c r="I1524" s="46" t="s">
        <v>1337</v>
      </c>
      <c r="J1524" s="46" t="str">
        <f>IF(I1524="","",_xlfn.LET(_xlpm.x,VLOOKUP(I1524,'2026-01-09_taxon-match'!$A$2:$N$81,4,FALSE),IF(_xlpm.x=0,"",_xlpm.x)))</f>
        <v>Plocamium</v>
      </c>
      <c r="K1524" s="46" t="s">
        <v>1318</v>
      </c>
      <c r="L1524" s="46" t="str">
        <f>IF(I1524="","",_xlfn.LET(_xlpm.x,VLOOKUP(I1524,'2026-01-09_taxon-match'!$A$2:$N$81,3,FALSE),IF(_xlpm.x=0,"",_xlpm.x)))</f>
        <v>urn:lsid:marinespecies.org:taxname:144223</v>
      </c>
      <c r="M1524" s="46" t="str">
        <f>IF($I1524="","",_xlfn.LET(_xlpm.x,VLOOKUP($I1524,'2026-01-09_taxon-match'!$A$2:$N$81,5,FALSE),IF(_xlpm.x=0,"",_xlpm.x)))</f>
        <v>J.V.Lamouroux, 1813</v>
      </c>
      <c r="N1524" s="46" t="str">
        <f>IF($I1524="","",_xlfn.LET(_xlpm.x,VLOOKUP($I1524,'2026-01-09_taxon-match'!$A$2:$N$81,6,FALSE),IF(_xlpm.x=0,"",_xlpm.x)))</f>
        <v>Plantae</v>
      </c>
      <c r="O1524" s="46" t="str">
        <f>IF($I1524="","",_xlfn.LET(_xlpm.x,VLOOKUP($I1524,'2026-01-09_taxon-match'!$A$2:$N$81,7,FALSE),IF(_xlpm.x=0,"",_xlpm.x)))</f>
        <v>Rhodophyta</v>
      </c>
      <c r="P1524" s="46" t="str">
        <f>IF($I1524="","",_xlfn.LET(_xlpm.x,VLOOKUP($I1524,'2026-01-09_taxon-match'!$A$2:$N$81,8,FALSE),IF(_xlpm.x=0,"",_xlpm.x)))</f>
        <v>Florideophyceae</v>
      </c>
      <c r="Q1524" s="46" t="str">
        <f>IF($I1524="","",_xlfn.LET(_xlpm.x,VLOOKUP($I1524,'2026-01-09_taxon-match'!$A$2:$N$81,9,FALSE),IF(_xlpm.x=0,"",_xlpm.x)))</f>
        <v>Plocamiales</v>
      </c>
      <c r="R1524" s="46" t="str">
        <f>IF($I1524="","",_xlfn.LET(_xlpm.x,VLOOKUP($I1524,'2026-01-09_taxon-match'!$A$2:$N$81,10,FALSE),IF(_xlpm.x=0,"",_xlpm.x)))</f>
        <v>Plocamiaceae</v>
      </c>
      <c r="S1524" s="46" t="str">
        <f>IF($I1524="","",_xlfn.LET(_xlpm.x,VLOOKUP($I1524,'2026-01-09_taxon-match'!$A$2:$N$81,11,FALSE),IF(_xlpm.x=0,"",_xlpm.x)))</f>
        <v>Plocamium</v>
      </c>
      <c r="T1524" s="46" t="str">
        <f>IF($I1524="","",_xlfn.LET(_xlpm.x,VLOOKUP($I1524,'2026-01-09_taxon-match'!$A$2:$N$81,13,FALSE),IF(_xlpm.x=0,"",_xlpm.x)))</f>
        <v/>
      </c>
      <c r="U1524" s="46">
        <v>1</v>
      </c>
      <c r="V1524" s="2" t="s">
        <v>58</v>
      </c>
      <c r="Y1524" s="46" t="str">
        <f>IF(V1524="","",_xlfn.LET(_xlpm.x,VLOOKUP(V1524,'Drop-down_menus'!$D$2:$E$13,2,FALSE),IF(_xlpm.x=0,"",_xlpm.x)))</f>
        <v>https://orcid.org/0000-0002-9708-1761</v>
      </c>
      <c r="Z1524" s="46" t="str">
        <f>IF(W1524="","",_xlfn.LET(_xlpm.x,VLOOKUP(W1524,'Drop-down_menus'!$D$2:$E$13,2,FALSE),IF(_xlpm.x=0,"",_xlpm.x)))</f>
        <v/>
      </c>
      <c r="AA1524" s="46" t="str">
        <f>IF(X1524="","",_xlfn.LET(_xlpm.x,VLOOKUP(X1524,'Drop-down_menus'!$D$2:$E$13,2,FALSE),IF(_xlpm.x=0,"",_xlpm.x)))</f>
        <v/>
      </c>
      <c r="AB1524" s="46" t="s">
        <v>1252</v>
      </c>
      <c r="AC1524" s="46" t="s">
        <v>1255</v>
      </c>
    </row>
    <row r="1525" spans="2:29" ht="15" customHeight="1">
      <c r="B1525" s="46">
        <v>1580</v>
      </c>
      <c r="C1525" s="2" t="s">
        <v>836</v>
      </c>
      <c r="D1525" s="46" t="b">
        <f>COUNTIF(Events!$B$2:$B$171, C1525) &gt; 0</f>
        <v>1</v>
      </c>
      <c r="G1525" s="46" t="s">
        <v>1220</v>
      </c>
      <c r="I1525" s="46" t="s">
        <v>1220</v>
      </c>
      <c r="J1525" s="46" t="str">
        <f>IF(I1525="","",_xlfn.LET(_xlpm.x,VLOOKUP(I1525,'2026-01-09_taxon-match'!$A$2:$N$81,4,FALSE),IF(_xlpm.x=0,"",_xlpm.x)))</f>
        <v>Iridaea cordata</v>
      </c>
      <c r="L1525" s="46" t="str">
        <f>IF(I1525="","",_xlfn.LET(_xlpm.x,VLOOKUP(I1525,'2026-01-09_taxon-match'!$A$2:$N$81,3,FALSE),IF(_xlpm.x=0,"",_xlpm.x)))</f>
        <v>urn:lsid:marinespecies.org:taxname:325522</v>
      </c>
      <c r="M1525" s="46" t="str">
        <f>IF($I1525="","",_xlfn.LET(_xlpm.x,VLOOKUP($I1525,'2026-01-09_taxon-match'!$A$2:$N$81,5,FALSE),IF(_xlpm.x=0,"",_xlpm.x)))</f>
        <v>(Turner) Bory, 1826</v>
      </c>
      <c r="N1525" s="46" t="str">
        <f>IF($I1525="","",_xlfn.LET(_xlpm.x,VLOOKUP($I1525,'2026-01-09_taxon-match'!$A$2:$N$81,6,FALSE),IF(_xlpm.x=0,"",_xlpm.x)))</f>
        <v>Plantae</v>
      </c>
      <c r="O1525" s="46" t="str">
        <f>IF($I1525="","",_xlfn.LET(_xlpm.x,VLOOKUP($I1525,'2026-01-09_taxon-match'!$A$2:$N$81,7,FALSE),IF(_xlpm.x=0,"",_xlpm.x)))</f>
        <v>Rhodophyta</v>
      </c>
      <c r="P1525" s="46" t="str">
        <f>IF($I1525="","",_xlfn.LET(_xlpm.x,VLOOKUP($I1525,'2026-01-09_taxon-match'!$A$2:$N$81,8,FALSE),IF(_xlpm.x=0,"",_xlpm.x)))</f>
        <v>Florideophyceae</v>
      </c>
      <c r="Q1525" s="46" t="str">
        <f>IF($I1525="","",_xlfn.LET(_xlpm.x,VLOOKUP($I1525,'2026-01-09_taxon-match'!$A$2:$N$81,9,FALSE),IF(_xlpm.x=0,"",_xlpm.x)))</f>
        <v>Gigartinales</v>
      </c>
      <c r="R1525" s="46" t="str">
        <f>IF($I1525="","",_xlfn.LET(_xlpm.x,VLOOKUP($I1525,'2026-01-09_taxon-match'!$A$2:$N$81,10,FALSE),IF(_xlpm.x=0,"",_xlpm.x)))</f>
        <v>Gigartinaceae</v>
      </c>
      <c r="S1525" s="46" t="str">
        <f>IF($I1525="","",_xlfn.LET(_xlpm.x,VLOOKUP($I1525,'2026-01-09_taxon-match'!$A$2:$N$81,11,FALSE),IF(_xlpm.x=0,"",_xlpm.x)))</f>
        <v>Iridaea</v>
      </c>
      <c r="T1525" s="46" t="str">
        <f>IF($I1525="","",_xlfn.LET(_xlpm.x,VLOOKUP($I1525,'2026-01-09_taxon-match'!$A$2:$N$81,13,FALSE),IF(_xlpm.x=0,"",_xlpm.x)))</f>
        <v>cordata</v>
      </c>
      <c r="U1525" s="46">
        <v>1</v>
      </c>
      <c r="V1525" s="2" t="s">
        <v>58</v>
      </c>
      <c r="Y1525" s="46" t="str">
        <f>IF(V1525="","",_xlfn.LET(_xlpm.x,VLOOKUP(V1525,'Drop-down_menus'!$D$2:$E$13,2,FALSE),IF(_xlpm.x=0,"",_xlpm.x)))</f>
        <v>https://orcid.org/0000-0002-9708-1761</v>
      </c>
      <c r="Z1525" s="46" t="str">
        <f>IF(W1525="","",_xlfn.LET(_xlpm.x,VLOOKUP(W1525,'Drop-down_menus'!$D$2:$E$13,2,FALSE),IF(_xlpm.x=0,"",_xlpm.x)))</f>
        <v/>
      </c>
      <c r="AA1525" s="46" t="str">
        <f>IF(X1525="","",_xlfn.LET(_xlpm.x,VLOOKUP(X1525,'Drop-down_menus'!$D$2:$E$13,2,FALSE),IF(_xlpm.x=0,"",_xlpm.x)))</f>
        <v/>
      </c>
      <c r="AB1525" s="46" t="s">
        <v>1252</v>
      </c>
      <c r="AC1525" s="46" t="s">
        <v>1255</v>
      </c>
    </row>
    <row r="1526" spans="2:29" ht="15" customHeight="1">
      <c r="B1526" s="46">
        <v>1581</v>
      </c>
      <c r="C1526" s="2" t="s">
        <v>836</v>
      </c>
      <c r="D1526" s="46" t="b">
        <f>COUNTIF(Events!$B$2:$B$171, C1526) &gt; 0</f>
        <v>1</v>
      </c>
      <c r="G1526" s="46" t="s">
        <v>1205</v>
      </c>
      <c r="I1526" s="46" t="s">
        <v>183</v>
      </c>
      <c r="J1526" s="46" t="str">
        <f>IF(I1526="","",_xlfn.LET(_xlpm.x,VLOOKUP(I1526,'2026-01-09_taxon-match'!$A$2:$N$81,4,FALSE),IF(_xlpm.x=0,"",_xlpm.x)))</f>
        <v>Amphipoda</v>
      </c>
      <c r="K1526" s="46" t="s">
        <v>1318</v>
      </c>
      <c r="L1526" s="46" t="str">
        <f>IF(I1526="","",_xlfn.LET(_xlpm.x,VLOOKUP(I1526,'2026-01-09_taxon-match'!$A$2:$N$81,3,FALSE),IF(_xlpm.x=0,"",_xlpm.x)))</f>
        <v>urn:lsid:marinespecies.org:taxname:1135</v>
      </c>
      <c r="M1526" s="46" t="str">
        <f>IF($I1526="","",_xlfn.LET(_xlpm.x,VLOOKUP($I1526,'2026-01-09_taxon-match'!$A$2:$N$81,5,FALSE),IF(_xlpm.x=0,"",_xlpm.x)))</f>
        <v>Latreille, 1816</v>
      </c>
      <c r="N1526" s="46" t="str">
        <f>IF($I1526="","",_xlfn.LET(_xlpm.x,VLOOKUP($I1526,'2026-01-09_taxon-match'!$A$2:$N$81,6,FALSE),IF(_xlpm.x=0,"",_xlpm.x)))</f>
        <v>Animalia</v>
      </c>
      <c r="O1526" s="46" t="str">
        <f>IF($I1526="","",_xlfn.LET(_xlpm.x,VLOOKUP($I1526,'2026-01-09_taxon-match'!$A$2:$N$81,7,FALSE),IF(_xlpm.x=0,"",_xlpm.x)))</f>
        <v>Arthropoda</v>
      </c>
      <c r="P1526" s="46" t="str">
        <f>IF($I1526="","",_xlfn.LET(_xlpm.x,VLOOKUP($I1526,'2026-01-09_taxon-match'!$A$2:$N$81,8,FALSE),IF(_xlpm.x=0,"",_xlpm.x)))</f>
        <v>Malacostraca</v>
      </c>
      <c r="Q1526" s="46" t="str">
        <f>IF($I1526="","",_xlfn.LET(_xlpm.x,VLOOKUP($I1526,'2026-01-09_taxon-match'!$A$2:$N$81,9,FALSE),IF(_xlpm.x=0,"",_xlpm.x)))</f>
        <v>Amphipoda</v>
      </c>
      <c r="R1526" s="46" t="str">
        <f>IF($I1526="","",_xlfn.LET(_xlpm.x,VLOOKUP($I1526,'2026-01-09_taxon-match'!$A$2:$N$81,10,FALSE),IF(_xlpm.x=0,"",_xlpm.x)))</f>
        <v/>
      </c>
      <c r="S1526" s="46" t="str">
        <f>IF($I1526="","",_xlfn.LET(_xlpm.x,VLOOKUP($I1526,'2026-01-09_taxon-match'!$A$2:$N$81,11,FALSE),IF(_xlpm.x=0,"",_xlpm.x)))</f>
        <v/>
      </c>
      <c r="T1526" s="46" t="str">
        <f>IF($I1526="","",_xlfn.LET(_xlpm.x,VLOOKUP($I1526,'2026-01-09_taxon-match'!$A$2:$N$81,13,FALSE),IF(_xlpm.x=0,"",_xlpm.x)))</f>
        <v/>
      </c>
      <c r="U1526" s="46" t="s">
        <v>1251</v>
      </c>
      <c r="V1526" s="2" t="s">
        <v>58</v>
      </c>
      <c r="Y1526" s="46" t="str">
        <f>IF(V1526="","",_xlfn.LET(_xlpm.x,VLOOKUP(V1526,'Drop-down_menus'!$D$2:$E$13,2,FALSE),IF(_xlpm.x=0,"",_xlpm.x)))</f>
        <v>https://orcid.org/0000-0002-9708-1761</v>
      </c>
      <c r="Z1526" s="46" t="str">
        <f>IF(W1526="","",_xlfn.LET(_xlpm.x,VLOOKUP(W1526,'Drop-down_menus'!$D$2:$E$13,2,FALSE),IF(_xlpm.x=0,"",_xlpm.x)))</f>
        <v/>
      </c>
      <c r="AA1526" s="46" t="str">
        <f>IF(X1526="","",_xlfn.LET(_xlpm.x,VLOOKUP(X1526,'Drop-down_menus'!$D$2:$E$13,2,FALSE),IF(_xlpm.x=0,"",_xlpm.x)))</f>
        <v/>
      </c>
      <c r="AB1526" s="46" t="s">
        <v>1252</v>
      </c>
      <c r="AC1526" s="46" t="s">
        <v>1255</v>
      </c>
    </row>
    <row r="1527" spans="2:29" ht="15" customHeight="1">
      <c r="B1527" s="46">
        <v>1582</v>
      </c>
      <c r="C1527" s="2" t="s">
        <v>836</v>
      </c>
      <c r="D1527" s="46" t="b">
        <f>COUNTIF(Events!$B$2:$B$171, C1527) &gt; 0</f>
        <v>1</v>
      </c>
      <c r="G1527" s="46" t="s">
        <v>1201</v>
      </c>
      <c r="I1527" s="46" t="s">
        <v>232</v>
      </c>
      <c r="J1527" s="46" t="str">
        <f>IF(I1527="","",_xlfn.LET(_xlpm.x,VLOOKUP(I1527,'2026-01-09_taxon-match'!$A$2:$N$81,4,FALSE),IF(_xlpm.x=0,"",_xlpm.x)))</f>
        <v>Terebellidae</v>
      </c>
      <c r="K1527" s="46" t="s">
        <v>1318</v>
      </c>
      <c r="L1527" s="46" t="str">
        <f>IF(I1527="","",_xlfn.LET(_xlpm.x,VLOOKUP(I1527,'2026-01-09_taxon-match'!$A$2:$N$81,3,FALSE),IF(_xlpm.x=0,"",_xlpm.x)))</f>
        <v/>
      </c>
      <c r="M1527" s="46" t="str">
        <f>IF($I1527="","",_xlfn.LET(_xlpm.x,VLOOKUP($I1527,'2026-01-09_taxon-match'!$A$2:$N$81,5,FALSE),IF(_xlpm.x=0,"",_xlpm.x)))</f>
        <v/>
      </c>
      <c r="N1527" s="46" t="str">
        <f>IF($I1527="","",_xlfn.LET(_xlpm.x,VLOOKUP($I1527,'2026-01-09_taxon-match'!$A$2:$N$81,6,FALSE),IF(_xlpm.x=0,"",_xlpm.x)))</f>
        <v/>
      </c>
      <c r="O1527" s="46" t="str">
        <f>IF($I1527="","",_xlfn.LET(_xlpm.x,VLOOKUP($I1527,'2026-01-09_taxon-match'!$A$2:$N$81,7,FALSE),IF(_xlpm.x=0,"",_xlpm.x)))</f>
        <v/>
      </c>
      <c r="P1527" s="46" t="str">
        <f>IF($I1527="","",_xlfn.LET(_xlpm.x,VLOOKUP($I1527,'2026-01-09_taxon-match'!$A$2:$N$81,8,FALSE),IF(_xlpm.x=0,"",_xlpm.x)))</f>
        <v/>
      </c>
      <c r="Q1527" s="46" t="str">
        <f>IF($I1527="","",_xlfn.LET(_xlpm.x,VLOOKUP($I1527,'2026-01-09_taxon-match'!$A$2:$N$81,9,FALSE),IF(_xlpm.x=0,"",_xlpm.x)))</f>
        <v/>
      </c>
      <c r="R1527" s="46" t="str">
        <f>IF($I1527="","",_xlfn.LET(_xlpm.x,VLOOKUP($I1527,'2026-01-09_taxon-match'!$A$2:$N$81,10,FALSE),IF(_xlpm.x=0,"",_xlpm.x)))</f>
        <v/>
      </c>
      <c r="S1527" s="46" t="str">
        <f>IF($I1527="","",_xlfn.LET(_xlpm.x,VLOOKUP($I1527,'2026-01-09_taxon-match'!$A$2:$N$81,11,FALSE),IF(_xlpm.x=0,"",_xlpm.x)))</f>
        <v/>
      </c>
      <c r="T1527" s="46" t="str">
        <f>IF($I1527="","",_xlfn.LET(_xlpm.x,VLOOKUP($I1527,'2026-01-09_taxon-match'!$A$2:$N$81,13,FALSE),IF(_xlpm.x=0,"",_xlpm.x)))</f>
        <v/>
      </c>
      <c r="U1527" s="46">
        <v>1</v>
      </c>
      <c r="V1527" t="s">
        <v>43</v>
      </c>
      <c r="Y1527" s="46" t="str">
        <f>IF(V1527="","",_xlfn.LET(_xlpm.x,VLOOKUP(V1527,'Drop-down_menus'!$D$2:$E$13,2,FALSE),IF(_xlpm.x=0,"",_xlpm.x)))</f>
        <v>https://orcid.org/0000-0002-0981-7442</v>
      </c>
      <c r="Z1527" s="46" t="str">
        <f>IF(W1527="","",_xlfn.LET(_xlpm.x,VLOOKUP(W1527,'Drop-down_menus'!$D$2:$E$13,2,FALSE),IF(_xlpm.x=0,"",_xlpm.x)))</f>
        <v/>
      </c>
      <c r="AA1527" s="46" t="str">
        <f>IF(X1527="","",_xlfn.LET(_xlpm.x,VLOOKUP(X1527,'Drop-down_menus'!$D$2:$E$13,2,FALSE),IF(_xlpm.x=0,"",_xlpm.x)))</f>
        <v/>
      </c>
      <c r="AB1527" s="46" t="s">
        <v>1252</v>
      </c>
      <c r="AC1527" s="46" t="s">
        <v>1255</v>
      </c>
    </row>
    <row r="1528" spans="2:29" ht="15" customHeight="1">
      <c r="B1528" s="46">
        <v>1583</v>
      </c>
      <c r="C1528" s="2" t="s">
        <v>836</v>
      </c>
      <c r="D1528" s="46" t="b">
        <f>COUNTIF(Events!$B$2:$B$171, C1528) &gt; 0</f>
        <v>1</v>
      </c>
      <c r="G1528" s="46" t="s">
        <v>1201</v>
      </c>
      <c r="I1528" s="46" t="s">
        <v>232</v>
      </c>
      <c r="J1528" s="46" t="str">
        <f>IF(I1528="","",_xlfn.LET(_xlpm.x,VLOOKUP(I1528,'2026-01-09_taxon-match'!$A$2:$N$81,4,FALSE),IF(_xlpm.x=0,"",_xlpm.x)))</f>
        <v>Terebellidae</v>
      </c>
      <c r="K1528" s="46" t="s">
        <v>1318</v>
      </c>
      <c r="L1528" s="46" t="str">
        <f>IF(I1528="","",_xlfn.LET(_xlpm.x,VLOOKUP(I1528,'2026-01-09_taxon-match'!$A$2:$N$81,3,FALSE),IF(_xlpm.x=0,"",_xlpm.x)))</f>
        <v/>
      </c>
      <c r="M1528" s="46" t="str">
        <f>IF($I1528="","",_xlfn.LET(_xlpm.x,VLOOKUP($I1528,'2026-01-09_taxon-match'!$A$2:$N$81,5,FALSE),IF(_xlpm.x=0,"",_xlpm.x)))</f>
        <v/>
      </c>
      <c r="N1528" s="46" t="str">
        <f>IF($I1528="","",_xlfn.LET(_xlpm.x,VLOOKUP($I1528,'2026-01-09_taxon-match'!$A$2:$N$81,6,FALSE),IF(_xlpm.x=0,"",_xlpm.x)))</f>
        <v/>
      </c>
      <c r="O1528" s="46" t="str">
        <f>IF($I1528="","",_xlfn.LET(_xlpm.x,VLOOKUP($I1528,'2026-01-09_taxon-match'!$A$2:$N$81,7,FALSE),IF(_xlpm.x=0,"",_xlpm.x)))</f>
        <v/>
      </c>
      <c r="P1528" s="46" t="str">
        <f>IF($I1528="","",_xlfn.LET(_xlpm.x,VLOOKUP($I1528,'2026-01-09_taxon-match'!$A$2:$N$81,8,FALSE),IF(_xlpm.x=0,"",_xlpm.x)))</f>
        <v/>
      </c>
      <c r="Q1528" s="46" t="str">
        <f>IF($I1528="","",_xlfn.LET(_xlpm.x,VLOOKUP($I1528,'2026-01-09_taxon-match'!$A$2:$N$81,9,FALSE),IF(_xlpm.x=0,"",_xlpm.x)))</f>
        <v/>
      </c>
      <c r="R1528" s="46" t="str">
        <f>IF($I1528="","",_xlfn.LET(_xlpm.x,VLOOKUP($I1528,'2026-01-09_taxon-match'!$A$2:$N$81,10,FALSE),IF(_xlpm.x=0,"",_xlpm.x)))</f>
        <v/>
      </c>
      <c r="S1528" s="46" t="str">
        <f>IF($I1528="","",_xlfn.LET(_xlpm.x,VLOOKUP($I1528,'2026-01-09_taxon-match'!$A$2:$N$81,11,FALSE),IF(_xlpm.x=0,"",_xlpm.x)))</f>
        <v/>
      </c>
      <c r="T1528" s="46" t="str">
        <f>IF($I1528="","",_xlfn.LET(_xlpm.x,VLOOKUP($I1528,'2026-01-09_taxon-match'!$A$2:$N$81,13,FALSE),IF(_xlpm.x=0,"",_xlpm.x)))</f>
        <v/>
      </c>
      <c r="U1528" s="46">
        <v>1</v>
      </c>
      <c r="V1528" t="s">
        <v>43</v>
      </c>
      <c r="Y1528" s="46" t="str">
        <f>IF(V1528="","",_xlfn.LET(_xlpm.x,VLOOKUP(V1528,'Drop-down_menus'!$D$2:$E$13,2,FALSE),IF(_xlpm.x=0,"",_xlpm.x)))</f>
        <v>https://orcid.org/0000-0002-0981-7442</v>
      </c>
      <c r="Z1528" s="46" t="str">
        <f>IF(W1528="","",_xlfn.LET(_xlpm.x,VLOOKUP(W1528,'Drop-down_menus'!$D$2:$E$13,2,FALSE),IF(_xlpm.x=0,"",_xlpm.x)))</f>
        <v/>
      </c>
      <c r="AA1528" s="46" t="str">
        <f>IF(X1528="","",_xlfn.LET(_xlpm.x,VLOOKUP(X1528,'Drop-down_menus'!$D$2:$E$13,2,FALSE),IF(_xlpm.x=0,"",_xlpm.x)))</f>
        <v/>
      </c>
      <c r="AB1528" s="46" t="s">
        <v>1252</v>
      </c>
      <c r="AC1528" s="46" t="s">
        <v>1255</v>
      </c>
    </row>
    <row r="1529" spans="2:29" ht="15" customHeight="1">
      <c r="B1529" s="46">
        <v>1584</v>
      </c>
      <c r="C1529" s="2" t="s">
        <v>836</v>
      </c>
      <c r="D1529" s="46" t="b">
        <f>COUNTIF(Events!$B$2:$B$171, C1529) &gt; 0</f>
        <v>1</v>
      </c>
      <c r="G1529" s="46" t="s">
        <v>1201</v>
      </c>
      <c r="I1529" s="46" t="s">
        <v>232</v>
      </c>
      <c r="J1529" s="46" t="str">
        <f>IF(I1529="","",_xlfn.LET(_xlpm.x,VLOOKUP(I1529,'2026-01-09_taxon-match'!$A$2:$N$81,4,FALSE),IF(_xlpm.x=0,"",_xlpm.x)))</f>
        <v>Terebellidae</v>
      </c>
      <c r="K1529" s="46" t="s">
        <v>1318</v>
      </c>
      <c r="L1529" s="46" t="str">
        <f>IF(I1529="","",_xlfn.LET(_xlpm.x,VLOOKUP(I1529,'2026-01-09_taxon-match'!$A$2:$N$81,3,FALSE),IF(_xlpm.x=0,"",_xlpm.x)))</f>
        <v/>
      </c>
      <c r="M1529" s="46" t="str">
        <f>IF($I1529="","",_xlfn.LET(_xlpm.x,VLOOKUP($I1529,'2026-01-09_taxon-match'!$A$2:$N$81,5,FALSE),IF(_xlpm.x=0,"",_xlpm.x)))</f>
        <v/>
      </c>
      <c r="N1529" s="46" t="str">
        <f>IF($I1529="","",_xlfn.LET(_xlpm.x,VLOOKUP($I1529,'2026-01-09_taxon-match'!$A$2:$N$81,6,FALSE),IF(_xlpm.x=0,"",_xlpm.x)))</f>
        <v/>
      </c>
      <c r="O1529" s="46" t="str">
        <f>IF($I1529="","",_xlfn.LET(_xlpm.x,VLOOKUP($I1529,'2026-01-09_taxon-match'!$A$2:$N$81,7,FALSE),IF(_xlpm.x=0,"",_xlpm.x)))</f>
        <v/>
      </c>
      <c r="P1529" s="46" t="str">
        <f>IF($I1529="","",_xlfn.LET(_xlpm.x,VLOOKUP($I1529,'2026-01-09_taxon-match'!$A$2:$N$81,8,FALSE),IF(_xlpm.x=0,"",_xlpm.x)))</f>
        <v/>
      </c>
      <c r="Q1529" s="46" t="str">
        <f>IF($I1529="","",_xlfn.LET(_xlpm.x,VLOOKUP($I1529,'2026-01-09_taxon-match'!$A$2:$N$81,9,FALSE),IF(_xlpm.x=0,"",_xlpm.x)))</f>
        <v/>
      </c>
      <c r="R1529" s="46" t="str">
        <f>IF($I1529="","",_xlfn.LET(_xlpm.x,VLOOKUP($I1529,'2026-01-09_taxon-match'!$A$2:$N$81,10,FALSE),IF(_xlpm.x=0,"",_xlpm.x)))</f>
        <v/>
      </c>
      <c r="S1529" s="46" t="str">
        <f>IF($I1529="","",_xlfn.LET(_xlpm.x,VLOOKUP($I1529,'2026-01-09_taxon-match'!$A$2:$N$81,11,FALSE),IF(_xlpm.x=0,"",_xlpm.x)))</f>
        <v/>
      </c>
      <c r="T1529" s="46" t="str">
        <f>IF($I1529="","",_xlfn.LET(_xlpm.x,VLOOKUP($I1529,'2026-01-09_taxon-match'!$A$2:$N$81,13,FALSE),IF(_xlpm.x=0,"",_xlpm.x)))</f>
        <v/>
      </c>
      <c r="U1529" s="46">
        <v>1</v>
      </c>
      <c r="V1529" t="s">
        <v>43</v>
      </c>
      <c r="Y1529" s="46" t="str">
        <f>IF(V1529="","",_xlfn.LET(_xlpm.x,VLOOKUP(V1529,'Drop-down_menus'!$D$2:$E$13,2,FALSE),IF(_xlpm.x=0,"",_xlpm.x)))</f>
        <v>https://orcid.org/0000-0002-0981-7442</v>
      </c>
      <c r="Z1529" s="46" t="str">
        <f>IF(W1529="","",_xlfn.LET(_xlpm.x,VLOOKUP(W1529,'Drop-down_menus'!$D$2:$E$13,2,FALSE),IF(_xlpm.x=0,"",_xlpm.x)))</f>
        <v/>
      </c>
      <c r="AA1529" s="46" t="str">
        <f>IF(X1529="","",_xlfn.LET(_xlpm.x,VLOOKUP(X1529,'Drop-down_menus'!$D$2:$E$13,2,FALSE),IF(_xlpm.x=0,"",_xlpm.x)))</f>
        <v/>
      </c>
      <c r="AB1529" s="46" t="s">
        <v>1252</v>
      </c>
      <c r="AC1529" s="46" t="s">
        <v>1255</v>
      </c>
    </row>
    <row r="1530" spans="2:29" ht="15" customHeight="1">
      <c r="B1530" s="46">
        <v>1585</v>
      </c>
      <c r="C1530" s="2" t="s">
        <v>836</v>
      </c>
      <c r="D1530" s="46" t="b">
        <f>COUNTIF(Events!$B$2:$B$171, C1530) &gt; 0</f>
        <v>1</v>
      </c>
      <c r="G1530" s="46" t="s">
        <v>269</v>
      </c>
      <c r="I1530" s="46" t="s">
        <v>269</v>
      </c>
      <c r="J1530" s="46" t="str">
        <f>IF(I1530="","",_xlfn.LET(_xlpm.x,VLOOKUP(I1530,'2026-01-09_taxon-match'!$A$2:$N$81,4,FALSE),IF(_xlpm.x=0,"",_xlpm.x)))</f>
        <v>Ascidia challengeri</v>
      </c>
      <c r="L1530" s="46" t="str">
        <f>IF(I1530="","",_xlfn.LET(_xlpm.x,VLOOKUP(I1530,'2026-01-09_taxon-match'!$A$2:$N$81,3,FALSE),IF(_xlpm.x=0,"",_xlpm.x)))</f>
        <v>urn:lsid:marinespecies.org:taxname:173151</v>
      </c>
      <c r="M1530" s="46" t="str">
        <f>IF($I1530="","",_xlfn.LET(_xlpm.x,VLOOKUP($I1530,'2026-01-09_taxon-match'!$A$2:$N$81,5,FALSE),IF(_xlpm.x=0,"",_xlpm.x)))</f>
        <v>Herdman, 1882</v>
      </c>
      <c r="N1530" s="46" t="str">
        <f>IF($I1530="","",_xlfn.LET(_xlpm.x,VLOOKUP($I1530,'2026-01-09_taxon-match'!$A$2:$N$81,6,FALSE),IF(_xlpm.x=0,"",_xlpm.x)))</f>
        <v>Animalia</v>
      </c>
      <c r="O1530" s="46" t="str">
        <f>IF($I1530="","",_xlfn.LET(_xlpm.x,VLOOKUP($I1530,'2026-01-09_taxon-match'!$A$2:$N$81,7,FALSE),IF(_xlpm.x=0,"",_xlpm.x)))</f>
        <v>Chordata</v>
      </c>
      <c r="P1530" s="46" t="str">
        <f>IF($I1530="","",_xlfn.LET(_xlpm.x,VLOOKUP($I1530,'2026-01-09_taxon-match'!$A$2:$N$81,8,FALSE),IF(_xlpm.x=0,"",_xlpm.x)))</f>
        <v>Ascidiacea</v>
      </c>
      <c r="Q1530" s="46" t="str">
        <f>IF($I1530="","",_xlfn.LET(_xlpm.x,VLOOKUP($I1530,'2026-01-09_taxon-match'!$A$2:$N$81,9,FALSE),IF(_xlpm.x=0,"",_xlpm.x)))</f>
        <v>Phlebobranchia</v>
      </c>
      <c r="R1530" s="46" t="str">
        <f>IF($I1530="","",_xlfn.LET(_xlpm.x,VLOOKUP($I1530,'2026-01-09_taxon-match'!$A$2:$N$81,10,FALSE),IF(_xlpm.x=0,"",_xlpm.x)))</f>
        <v>Ascidiidae</v>
      </c>
      <c r="S1530" s="46" t="str">
        <f>IF($I1530="","",_xlfn.LET(_xlpm.x,VLOOKUP($I1530,'2026-01-09_taxon-match'!$A$2:$N$81,11,FALSE),IF(_xlpm.x=0,"",_xlpm.x)))</f>
        <v>Ascidia</v>
      </c>
      <c r="T1530" s="46" t="str">
        <f>IF($I1530="","",_xlfn.LET(_xlpm.x,VLOOKUP($I1530,'2026-01-09_taxon-match'!$A$2:$N$81,13,FALSE),IF(_xlpm.x=0,"",_xlpm.x)))</f>
        <v>challengeri</v>
      </c>
      <c r="U1530" s="46">
        <v>1</v>
      </c>
      <c r="V1530" s="2" t="s">
        <v>58</v>
      </c>
      <c r="Y1530" s="46" t="str">
        <f>IF(V1530="","",_xlfn.LET(_xlpm.x,VLOOKUP(V1530,'Drop-down_menus'!$D$2:$E$13,2,FALSE),IF(_xlpm.x=0,"",_xlpm.x)))</f>
        <v>https://orcid.org/0000-0002-9708-1761</v>
      </c>
      <c r="Z1530" s="46" t="str">
        <f>IF(W1530="","",_xlfn.LET(_xlpm.x,VLOOKUP(W1530,'Drop-down_menus'!$D$2:$E$13,2,FALSE),IF(_xlpm.x=0,"",_xlpm.x)))</f>
        <v/>
      </c>
      <c r="AA1530" s="46" t="str">
        <f>IF(X1530="","",_xlfn.LET(_xlpm.x,VLOOKUP(X1530,'Drop-down_menus'!$D$2:$E$13,2,FALSE),IF(_xlpm.x=0,"",_xlpm.x)))</f>
        <v/>
      </c>
      <c r="AB1530" s="46" t="s">
        <v>1253</v>
      </c>
      <c r="AC1530" s="46" t="s">
        <v>1256</v>
      </c>
    </row>
    <row r="1531" spans="2:29" ht="15" customHeight="1">
      <c r="B1531" s="46">
        <v>1586</v>
      </c>
      <c r="C1531" s="2" t="s">
        <v>836</v>
      </c>
      <c r="D1531" s="46" t="b">
        <f>COUNTIF(Events!$B$2:$B$171, C1531) &gt; 0</f>
        <v>1</v>
      </c>
      <c r="G1531" s="46" t="s">
        <v>1212</v>
      </c>
      <c r="I1531" s="46" t="s">
        <v>315</v>
      </c>
      <c r="J1531" s="46" t="str">
        <f>IF(I1531="","",_xlfn.LET(_xlpm.x,VLOOKUP(I1531,'2026-01-09_taxon-match'!$A$2:$N$81,4,FALSE),IF(_xlpm.x=0,"",_xlpm.x)))</f>
        <v>Cnemidocarpa verrucosa</v>
      </c>
      <c r="L1531" s="46" t="str">
        <f>IF(I1531="","",_xlfn.LET(_xlpm.x,VLOOKUP(I1531,'2026-01-09_taxon-match'!$A$2:$N$81,3,FALSE),IF(_xlpm.x=0,"",_xlpm.x)))</f>
        <v>urn:lsid:marinespecies.org:taxname:173893</v>
      </c>
      <c r="M1531" s="46" t="str">
        <f>IF($I1531="","",_xlfn.LET(_xlpm.x,VLOOKUP($I1531,'2026-01-09_taxon-match'!$A$2:$N$81,5,FALSE),IF(_xlpm.x=0,"",_xlpm.x)))</f>
        <v>(Lesson, 1830)</v>
      </c>
      <c r="N1531" s="46" t="str">
        <f>IF($I1531="","",_xlfn.LET(_xlpm.x,VLOOKUP($I1531,'2026-01-09_taxon-match'!$A$2:$N$81,6,FALSE),IF(_xlpm.x=0,"",_xlpm.x)))</f>
        <v>Animalia</v>
      </c>
      <c r="O1531" s="46" t="str">
        <f>IF($I1531="","",_xlfn.LET(_xlpm.x,VLOOKUP($I1531,'2026-01-09_taxon-match'!$A$2:$N$81,7,FALSE),IF(_xlpm.x=0,"",_xlpm.x)))</f>
        <v>Chordata</v>
      </c>
      <c r="P1531" s="46" t="str">
        <f>IF($I1531="","",_xlfn.LET(_xlpm.x,VLOOKUP($I1531,'2026-01-09_taxon-match'!$A$2:$N$81,8,FALSE),IF(_xlpm.x=0,"",_xlpm.x)))</f>
        <v>Ascidiacea</v>
      </c>
      <c r="Q1531" s="46" t="str">
        <f>IF($I1531="","",_xlfn.LET(_xlpm.x,VLOOKUP($I1531,'2026-01-09_taxon-match'!$A$2:$N$81,9,FALSE),IF(_xlpm.x=0,"",_xlpm.x)))</f>
        <v>Stolidobranchia</v>
      </c>
      <c r="R1531" s="46" t="str">
        <f>IF($I1531="","",_xlfn.LET(_xlpm.x,VLOOKUP($I1531,'2026-01-09_taxon-match'!$A$2:$N$81,10,FALSE),IF(_xlpm.x=0,"",_xlpm.x)))</f>
        <v>Styelidae</v>
      </c>
      <c r="S1531" s="46" t="str">
        <f>IF($I1531="","",_xlfn.LET(_xlpm.x,VLOOKUP($I1531,'2026-01-09_taxon-match'!$A$2:$N$81,11,FALSE),IF(_xlpm.x=0,"",_xlpm.x)))</f>
        <v>Cnemidocarpa</v>
      </c>
      <c r="T1531" s="46" t="str">
        <f>IF($I1531="","",_xlfn.LET(_xlpm.x,VLOOKUP($I1531,'2026-01-09_taxon-match'!$A$2:$N$81,13,FALSE),IF(_xlpm.x=0,"",_xlpm.x)))</f>
        <v>verrucosa</v>
      </c>
      <c r="U1531" s="46">
        <v>1</v>
      </c>
      <c r="V1531" s="2" t="s">
        <v>58</v>
      </c>
      <c r="Y1531" s="46" t="str">
        <f>IF(V1531="","",_xlfn.LET(_xlpm.x,VLOOKUP(V1531,'Drop-down_menus'!$D$2:$E$13,2,FALSE),IF(_xlpm.x=0,"",_xlpm.x)))</f>
        <v>https://orcid.org/0000-0002-9708-1761</v>
      </c>
      <c r="Z1531" s="46" t="str">
        <f>IF(W1531="","",_xlfn.LET(_xlpm.x,VLOOKUP(W1531,'Drop-down_menus'!$D$2:$E$13,2,FALSE),IF(_xlpm.x=0,"",_xlpm.x)))</f>
        <v/>
      </c>
      <c r="AA1531" s="46" t="str">
        <f>IF(X1531="","",_xlfn.LET(_xlpm.x,VLOOKUP(X1531,'Drop-down_menus'!$D$2:$E$13,2,FALSE),IF(_xlpm.x=0,"",_xlpm.x)))</f>
        <v/>
      </c>
      <c r="AB1531" s="46" t="s">
        <v>1253</v>
      </c>
      <c r="AC1531" s="46" t="s">
        <v>1256</v>
      </c>
    </row>
    <row r="1532" spans="2:29" ht="15" customHeight="1">
      <c r="B1532" s="46">
        <v>1587</v>
      </c>
      <c r="C1532" s="2" t="s">
        <v>836</v>
      </c>
      <c r="D1532" s="46" t="b">
        <f>COUNTIF(Events!$B$2:$B$171, C1532) &gt; 0</f>
        <v>1</v>
      </c>
      <c r="G1532" s="46" t="s">
        <v>1212</v>
      </c>
      <c r="I1532" s="46" t="s">
        <v>315</v>
      </c>
      <c r="J1532" s="46" t="str">
        <f>IF(I1532="","",_xlfn.LET(_xlpm.x,VLOOKUP(I1532,'2026-01-09_taxon-match'!$A$2:$N$81,4,FALSE),IF(_xlpm.x=0,"",_xlpm.x)))</f>
        <v>Cnemidocarpa verrucosa</v>
      </c>
      <c r="L1532" s="46" t="str">
        <f>IF(I1532="","",_xlfn.LET(_xlpm.x,VLOOKUP(I1532,'2026-01-09_taxon-match'!$A$2:$N$81,3,FALSE),IF(_xlpm.x=0,"",_xlpm.x)))</f>
        <v>urn:lsid:marinespecies.org:taxname:173893</v>
      </c>
      <c r="M1532" s="46" t="str">
        <f>IF($I1532="","",_xlfn.LET(_xlpm.x,VLOOKUP($I1532,'2026-01-09_taxon-match'!$A$2:$N$81,5,FALSE),IF(_xlpm.x=0,"",_xlpm.x)))</f>
        <v>(Lesson, 1830)</v>
      </c>
      <c r="N1532" s="46" t="str">
        <f>IF($I1532="","",_xlfn.LET(_xlpm.x,VLOOKUP($I1532,'2026-01-09_taxon-match'!$A$2:$N$81,6,FALSE),IF(_xlpm.x=0,"",_xlpm.x)))</f>
        <v>Animalia</v>
      </c>
      <c r="O1532" s="46" t="str">
        <f>IF($I1532="","",_xlfn.LET(_xlpm.x,VLOOKUP($I1532,'2026-01-09_taxon-match'!$A$2:$N$81,7,FALSE),IF(_xlpm.x=0,"",_xlpm.x)))</f>
        <v>Chordata</v>
      </c>
      <c r="P1532" s="46" t="str">
        <f>IF($I1532="","",_xlfn.LET(_xlpm.x,VLOOKUP($I1532,'2026-01-09_taxon-match'!$A$2:$N$81,8,FALSE),IF(_xlpm.x=0,"",_xlpm.x)))</f>
        <v>Ascidiacea</v>
      </c>
      <c r="Q1532" s="46" t="str">
        <f>IF($I1532="","",_xlfn.LET(_xlpm.x,VLOOKUP($I1532,'2026-01-09_taxon-match'!$A$2:$N$81,9,FALSE),IF(_xlpm.x=0,"",_xlpm.x)))</f>
        <v>Stolidobranchia</v>
      </c>
      <c r="R1532" s="46" t="str">
        <f>IF($I1532="","",_xlfn.LET(_xlpm.x,VLOOKUP($I1532,'2026-01-09_taxon-match'!$A$2:$N$81,10,FALSE),IF(_xlpm.x=0,"",_xlpm.x)))</f>
        <v>Styelidae</v>
      </c>
      <c r="S1532" s="46" t="str">
        <f>IF($I1532="","",_xlfn.LET(_xlpm.x,VLOOKUP($I1532,'2026-01-09_taxon-match'!$A$2:$N$81,11,FALSE),IF(_xlpm.x=0,"",_xlpm.x)))</f>
        <v>Cnemidocarpa</v>
      </c>
      <c r="T1532" s="46" t="str">
        <f>IF($I1532="","",_xlfn.LET(_xlpm.x,VLOOKUP($I1532,'2026-01-09_taxon-match'!$A$2:$N$81,13,FALSE),IF(_xlpm.x=0,"",_xlpm.x)))</f>
        <v>verrucosa</v>
      </c>
      <c r="U1532" s="46">
        <v>1</v>
      </c>
      <c r="V1532" s="2" t="s">
        <v>58</v>
      </c>
      <c r="Y1532" s="46" t="str">
        <f>IF(V1532="","",_xlfn.LET(_xlpm.x,VLOOKUP(V1532,'Drop-down_menus'!$D$2:$E$13,2,FALSE),IF(_xlpm.x=0,"",_xlpm.x)))</f>
        <v>https://orcid.org/0000-0002-9708-1761</v>
      </c>
      <c r="Z1532" s="46" t="str">
        <f>IF(W1532="","",_xlfn.LET(_xlpm.x,VLOOKUP(W1532,'Drop-down_menus'!$D$2:$E$13,2,FALSE),IF(_xlpm.x=0,"",_xlpm.x)))</f>
        <v/>
      </c>
      <c r="AA1532" s="46" t="str">
        <f>IF(X1532="","",_xlfn.LET(_xlpm.x,VLOOKUP(X1532,'Drop-down_menus'!$D$2:$E$13,2,FALSE),IF(_xlpm.x=0,"",_xlpm.x)))</f>
        <v/>
      </c>
      <c r="AB1532" s="46" t="s">
        <v>1253</v>
      </c>
      <c r="AC1532" s="46" t="s">
        <v>1256</v>
      </c>
    </row>
    <row r="1533" spans="2:29" ht="15" customHeight="1">
      <c r="B1533" s="46">
        <v>1588</v>
      </c>
      <c r="C1533" s="2" t="s">
        <v>836</v>
      </c>
      <c r="D1533" s="46" t="b">
        <f>COUNTIF(Events!$B$2:$B$171, C1533) &gt; 0</f>
        <v>1</v>
      </c>
      <c r="G1533" s="46" t="s">
        <v>1208</v>
      </c>
      <c r="I1533" s="46" t="s">
        <v>1208</v>
      </c>
      <c r="J1533" s="46" t="str">
        <f>IF(I1533="","",_xlfn.LET(_xlpm.x,VLOOKUP(I1533,'2026-01-09_taxon-match'!$A$2:$N$81,4,FALSE),IF(_xlpm.x=0,"",_xlpm.x)))</f>
        <v>Nacella concinna</v>
      </c>
      <c r="L1533" s="46" t="str">
        <f>IF(I1533="","",_xlfn.LET(_xlpm.x,VLOOKUP(I1533,'2026-01-09_taxon-match'!$A$2:$N$81,3,FALSE),IF(_xlpm.x=0,"",_xlpm.x)))</f>
        <v>urn:lsid:marinespecies.org:taxname:197296</v>
      </c>
      <c r="M1533" s="46" t="str">
        <f>IF($I1533="","",_xlfn.LET(_xlpm.x,VLOOKUP($I1533,'2026-01-09_taxon-match'!$A$2:$N$81,5,FALSE),IF(_xlpm.x=0,"",_xlpm.x)))</f>
        <v>(Strebel, 1908)</v>
      </c>
      <c r="N1533" s="46" t="str">
        <f>IF($I1533="","",_xlfn.LET(_xlpm.x,VLOOKUP($I1533,'2026-01-09_taxon-match'!$A$2:$N$81,6,FALSE),IF(_xlpm.x=0,"",_xlpm.x)))</f>
        <v>Animalia</v>
      </c>
      <c r="O1533" s="46" t="str">
        <f>IF($I1533="","",_xlfn.LET(_xlpm.x,VLOOKUP($I1533,'2026-01-09_taxon-match'!$A$2:$N$81,7,FALSE),IF(_xlpm.x=0,"",_xlpm.x)))</f>
        <v>Mollusca</v>
      </c>
      <c r="P1533" s="46" t="str">
        <f>IF($I1533="","",_xlfn.LET(_xlpm.x,VLOOKUP($I1533,'2026-01-09_taxon-match'!$A$2:$N$81,8,FALSE),IF(_xlpm.x=0,"",_xlpm.x)))</f>
        <v>Gastropoda</v>
      </c>
      <c r="Q1533" s="46" t="str">
        <f>IF($I1533="","",_xlfn.LET(_xlpm.x,VLOOKUP($I1533,'2026-01-09_taxon-match'!$A$2:$N$81,9,FALSE),IF(_xlpm.x=0,"",_xlpm.x)))</f>
        <v>Nacellida</v>
      </c>
      <c r="R1533" s="46" t="str">
        <f>IF($I1533="","",_xlfn.LET(_xlpm.x,VLOOKUP($I1533,'2026-01-09_taxon-match'!$A$2:$N$81,10,FALSE),IF(_xlpm.x=0,"",_xlpm.x)))</f>
        <v>Nacellidae</v>
      </c>
      <c r="S1533" s="46" t="str">
        <f>IF($I1533="","",_xlfn.LET(_xlpm.x,VLOOKUP($I1533,'2026-01-09_taxon-match'!$A$2:$N$81,11,FALSE),IF(_xlpm.x=0,"",_xlpm.x)))</f>
        <v>Nacella</v>
      </c>
      <c r="T1533" s="46" t="str">
        <f>IF($I1533="","",_xlfn.LET(_xlpm.x,VLOOKUP($I1533,'2026-01-09_taxon-match'!$A$2:$N$81,13,FALSE),IF(_xlpm.x=0,"",_xlpm.x)))</f>
        <v>concinna</v>
      </c>
      <c r="U1533" s="46">
        <v>1</v>
      </c>
      <c r="V1533" s="2" t="s">
        <v>58</v>
      </c>
      <c r="Y1533" s="46" t="str">
        <f>IF(V1533="","",_xlfn.LET(_xlpm.x,VLOOKUP(V1533,'Drop-down_menus'!$D$2:$E$13,2,FALSE),IF(_xlpm.x=0,"",_xlpm.x)))</f>
        <v>https://orcid.org/0000-0002-9708-1761</v>
      </c>
      <c r="Z1533" s="46" t="str">
        <f>IF(W1533="","",_xlfn.LET(_xlpm.x,VLOOKUP(W1533,'Drop-down_menus'!$D$2:$E$13,2,FALSE),IF(_xlpm.x=0,"",_xlpm.x)))</f>
        <v/>
      </c>
      <c r="AA1533" s="46" t="str">
        <f>IF(X1533="","",_xlfn.LET(_xlpm.x,VLOOKUP(X1533,'Drop-down_menus'!$D$2:$E$13,2,FALSE),IF(_xlpm.x=0,"",_xlpm.x)))</f>
        <v/>
      </c>
      <c r="AB1533" s="46" t="s">
        <v>1253</v>
      </c>
      <c r="AC1533" s="46" t="s">
        <v>1256</v>
      </c>
    </row>
    <row r="1534" spans="2:29" ht="15" customHeight="1">
      <c r="B1534" s="46">
        <v>1589</v>
      </c>
      <c r="C1534" s="2" t="s">
        <v>836</v>
      </c>
      <c r="D1534" s="46" t="b">
        <f>COUNTIF(Events!$B$2:$B$171, C1534) &gt; 0</f>
        <v>1</v>
      </c>
      <c r="G1534" s="46" t="s">
        <v>1208</v>
      </c>
      <c r="I1534" s="46" t="s">
        <v>1208</v>
      </c>
      <c r="J1534" s="46" t="str">
        <f>IF(I1534="","",_xlfn.LET(_xlpm.x,VLOOKUP(I1534,'2026-01-09_taxon-match'!$A$2:$N$81,4,FALSE),IF(_xlpm.x=0,"",_xlpm.x)))</f>
        <v>Nacella concinna</v>
      </c>
      <c r="L1534" s="46" t="str">
        <f>IF(I1534="","",_xlfn.LET(_xlpm.x,VLOOKUP(I1534,'2026-01-09_taxon-match'!$A$2:$N$81,3,FALSE),IF(_xlpm.x=0,"",_xlpm.x)))</f>
        <v>urn:lsid:marinespecies.org:taxname:197296</v>
      </c>
      <c r="M1534" s="46" t="str">
        <f>IF($I1534="","",_xlfn.LET(_xlpm.x,VLOOKUP($I1534,'2026-01-09_taxon-match'!$A$2:$N$81,5,FALSE),IF(_xlpm.x=0,"",_xlpm.x)))</f>
        <v>(Strebel, 1908)</v>
      </c>
      <c r="N1534" s="46" t="str">
        <f>IF($I1534="","",_xlfn.LET(_xlpm.x,VLOOKUP($I1534,'2026-01-09_taxon-match'!$A$2:$N$81,6,FALSE),IF(_xlpm.x=0,"",_xlpm.x)))</f>
        <v>Animalia</v>
      </c>
      <c r="O1534" s="46" t="str">
        <f>IF($I1534="","",_xlfn.LET(_xlpm.x,VLOOKUP($I1534,'2026-01-09_taxon-match'!$A$2:$N$81,7,FALSE),IF(_xlpm.x=0,"",_xlpm.x)))</f>
        <v>Mollusca</v>
      </c>
      <c r="P1534" s="46" t="str">
        <f>IF($I1534="","",_xlfn.LET(_xlpm.x,VLOOKUP($I1534,'2026-01-09_taxon-match'!$A$2:$N$81,8,FALSE),IF(_xlpm.x=0,"",_xlpm.x)))</f>
        <v>Gastropoda</v>
      </c>
      <c r="Q1534" s="46" t="str">
        <f>IF($I1534="","",_xlfn.LET(_xlpm.x,VLOOKUP($I1534,'2026-01-09_taxon-match'!$A$2:$N$81,9,FALSE),IF(_xlpm.x=0,"",_xlpm.x)))</f>
        <v>Nacellida</v>
      </c>
      <c r="R1534" s="46" t="str">
        <f>IF($I1534="","",_xlfn.LET(_xlpm.x,VLOOKUP($I1534,'2026-01-09_taxon-match'!$A$2:$N$81,10,FALSE),IF(_xlpm.x=0,"",_xlpm.x)))</f>
        <v>Nacellidae</v>
      </c>
      <c r="S1534" s="46" t="str">
        <f>IF($I1534="","",_xlfn.LET(_xlpm.x,VLOOKUP($I1534,'2026-01-09_taxon-match'!$A$2:$N$81,11,FALSE),IF(_xlpm.x=0,"",_xlpm.x)))</f>
        <v>Nacella</v>
      </c>
      <c r="T1534" s="46" t="str">
        <f>IF($I1534="","",_xlfn.LET(_xlpm.x,VLOOKUP($I1534,'2026-01-09_taxon-match'!$A$2:$N$81,13,FALSE),IF(_xlpm.x=0,"",_xlpm.x)))</f>
        <v>concinna</v>
      </c>
      <c r="U1534" s="46">
        <v>1</v>
      </c>
      <c r="V1534" s="2" t="s">
        <v>58</v>
      </c>
      <c r="Y1534" s="46" t="str">
        <f>IF(V1534="","",_xlfn.LET(_xlpm.x,VLOOKUP(V1534,'Drop-down_menus'!$D$2:$E$13,2,FALSE),IF(_xlpm.x=0,"",_xlpm.x)))</f>
        <v>https://orcid.org/0000-0002-9708-1761</v>
      </c>
      <c r="Z1534" s="46" t="str">
        <f>IF(W1534="","",_xlfn.LET(_xlpm.x,VLOOKUP(W1534,'Drop-down_menus'!$D$2:$E$13,2,FALSE),IF(_xlpm.x=0,"",_xlpm.x)))</f>
        <v/>
      </c>
      <c r="AA1534" s="46" t="str">
        <f>IF(X1534="","",_xlfn.LET(_xlpm.x,VLOOKUP(X1534,'Drop-down_menus'!$D$2:$E$13,2,FALSE),IF(_xlpm.x=0,"",_xlpm.x)))</f>
        <v/>
      </c>
      <c r="AB1534" s="46" t="s">
        <v>1253</v>
      </c>
      <c r="AC1534" s="46" t="s">
        <v>1256</v>
      </c>
    </row>
    <row r="1535" spans="2:29" ht="15" customHeight="1">
      <c r="B1535" s="46">
        <v>1590</v>
      </c>
      <c r="C1535" s="2" t="s">
        <v>836</v>
      </c>
      <c r="D1535" s="46" t="b">
        <f>COUNTIF(Events!$B$2:$B$171, C1535) &gt; 0</f>
        <v>1</v>
      </c>
      <c r="G1535" s="46" t="s">
        <v>1208</v>
      </c>
      <c r="I1535" s="46" t="s">
        <v>1208</v>
      </c>
      <c r="J1535" s="46" t="str">
        <f>IF(I1535="","",_xlfn.LET(_xlpm.x,VLOOKUP(I1535,'2026-01-09_taxon-match'!$A$2:$N$81,4,FALSE),IF(_xlpm.x=0,"",_xlpm.x)))</f>
        <v>Nacella concinna</v>
      </c>
      <c r="L1535" s="46" t="str">
        <f>IF(I1535="","",_xlfn.LET(_xlpm.x,VLOOKUP(I1535,'2026-01-09_taxon-match'!$A$2:$N$81,3,FALSE),IF(_xlpm.x=0,"",_xlpm.x)))</f>
        <v>urn:lsid:marinespecies.org:taxname:197296</v>
      </c>
      <c r="M1535" s="46" t="str">
        <f>IF($I1535="","",_xlfn.LET(_xlpm.x,VLOOKUP($I1535,'2026-01-09_taxon-match'!$A$2:$N$81,5,FALSE),IF(_xlpm.x=0,"",_xlpm.x)))</f>
        <v>(Strebel, 1908)</v>
      </c>
      <c r="N1535" s="46" t="str">
        <f>IF($I1535="","",_xlfn.LET(_xlpm.x,VLOOKUP($I1535,'2026-01-09_taxon-match'!$A$2:$N$81,6,FALSE),IF(_xlpm.x=0,"",_xlpm.x)))</f>
        <v>Animalia</v>
      </c>
      <c r="O1535" s="46" t="str">
        <f>IF($I1535="","",_xlfn.LET(_xlpm.x,VLOOKUP($I1535,'2026-01-09_taxon-match'!$A$2:$N$81,7,FALSE),IF(_xlpm.x=0,"",_xlpm.x)))</f>
        <v>Mollusca</v>
      </c>
      <c r="P1535" s="46" t="str">
        <f>IF($I1535="","",_xlfn.LET(_xlpm.x,VLOOKUP($I1535,'2026-01-09_taxon-match'!$A$2:$N$81,8,FALSE),IF(_xlpm.x=0,"",_xlpm.x)))</f>
        <v>Gastropoda</v>
      </c>
      <c r="Q1535" s="46" t="str">
        <f>IF($I1535="","",_xlfn.LET(_xlpm.x,VLOOKUP($I1535,'2026-01-09_taxon-match'!$A$2:$N$81,9,FALSE),IF(_xlpm.x=0,"",_xlpm.x)))</f>
        <v>Nacellida</v>
      </c>
      <c r="R1535" s="46" t="str">
        <f>IF($I1535="","",_xlfn.LET(_xlpm.x,VLOOKUP($I1535,'2026-01-09_taxon-match'!$A$2:$N$81,10,FALSE),IF(_xlpm.x=0,"",_xlpm.x)))</f>
        <v>Nacellidae</v>
      </c>
      <c r="S1535" s="46" t="str">
        <f>IF($I1535="","",_xlfn.LET(_xlpm.x,VLOOKUP($I1535,'2026-01-09_taxon-match'!$A$2:$N$81,11,FALSE),IF(_xlpm.x=0,"",_xlpm.x)))</f>
        <v>Nacella</v>
      </c>
      <c r="T1535" s="46" t="str">
        <f>IF($I1535="","",_xlfn.LET(_xlpm.x,VLOOKUP($I1535,'2026-01-09_taxon-match'!$A$2:$N$81,13,FALSE),IF(_xlpm.x=0,"",_xlpm.x)))</f>
        <v>concinna</v>
      </c>
      <c r="U1535" s="46">
        <v>1</v>
      </c>
      <c r="V1535" s="2" t="s">
        <v>58</v>
      </c>
      <c r="Y1535" s="46" t="str">
        <f>IF(V1535="","",_xlfn.LET(_xlpm.x,VLOOKUP(V1535,'Drop-down_menus'!$D$2:$E$13,2,FALSE),IF(_xlpm.x=0,"",_xlpm.x)))</f>
        <v>https://orcid.org/0000-0002-9708-1761</v>
      </c>
      <c r="Z1535" s="46" t="str">
        <f>IF(W1535="","",_xlfn.LET(_xlpm.x,VLOOKUP(W1535,'Drop-down_menus'!$D$2:$E$13,2,FALSE),IF(_xlpm.x=0,"",_xlpm.x)))</f>
        <v/>
      </c>
      <c r="AA1535" s="46" t="str">
        <f>IF(X1535="","",_xlfn.LET(_xlpm.x,VLOOKUP(X1535,'Drop-down_menus'!$D$2:$E$13,2,FALSE),IF(_xlpm.x=0,"",_xlpm.x)))</f>
        <v/>
      </c>
      <c r="AB1535" s="46" t="s">
        <v>1253</v>
      </c>
      <c r="AC1535" s="46" t="s">
        <v>1256</v>
      </c>
    </row>
    <row r="1536" spans="2:29" ht="15" customHeight="1">
      <c r="B1536" s="46">
        <v>1591</v>
      </c>
      <c r="C1536" s="2" t="s">
        <v>836</v>
      </c>
      <c r="D1536" s="46" t="b">
        <f>COUNTIF(Events!$B$2:$B$171, C1536) &gt; 0</f>
        <v>1</v>
      </c>
      <c r="G1536" s="46" t="s">
        <v>1208</v>
      </c>
      <c r="I1536" s="46" t="s">
        <v>1208</v>
      </c>
      <c r="J1536" s="46" t="str">
        <f>IF(I1536="","",_xlfn.LET(_xlpm.x,VLOOKUP(I1536,'2026-01-09_taxon-match'!$A$2:$N$81,4,FALSE),IF(_xlpm.x=0,"",_xlpm.x)))</f>
        <v>Nacella concinna</v>
      </c>
      <c r="L1536" s="46" t="str">
        <f>IF(I1536="","",_xlfn.LET(_xlpm.x,VLOOKUP(I1536,'2026-01-09_taxon-match'!$A$2:$N$81,3,FALSE),IF(_xlpm.x=0,"",_xlpm.x)))</f>
        <v>urn:lsid:marinespecies.org:taxname:197296</v>
      </c>
      <c r="M1536" s="46" t="str">
        <f>IF($I1536="","",_xlfn.LET(_xlpm.x,VLOOKUP($I1536,'2026-01-09_taxon-match'!$A$2:$N$81,5,FALSE),IF(_xlpm.x=0,"",_xlpm.x)))</f>
        <v>(Strebel, 1908)</v>
      </c>
      <c r="N1536" s="46" t="str">
        <f>IF($I1536="","",_xlfn.LET(_xlpm.x,VLOOKUP($I1536,'2026-01-09_taxon-match'!$A$2:$N$81,6,FALSE),IF(_xlpm.x=0,"",_xlpm.x)))</f>
        <v>Animalia</v>
      </c>
      <c r="O1536" s="46" t="str">
        <f>IF($I1536="","",_xlfn.LET(_xlpm.x,VLOOKUP($I1536,'2026-01-09_taxon-match'!$A$2:$N$81,7,FALSE),IF(_xlpm.x=0,"",_xlpm.x)))</f>
        <v>Mollusca</v>
      </c>
      <c r="P1536" s="46" t="str">
        <f>IF($I1536="","",_xlfn.LET(_xlpm.x,VLOOKUP($I1536,'2026-01-09_taxon-match'!$A$2:$N$81,8,FALSE),IF(_xlpm.x=0,"",_xlpm.x)))</f>
        <v>Gastropoda</v>
      </c>
      <c r="Q1536" s="46" t="str">
        <f>IF($I1536="","",_xlfn.LET(_xlpm.x,VLOOKUP($I1536,'2026-01-09_taxon-match'!$A$2:$N$81,9,FALSE),IF(_xlpm.x=0,"",_xlpm.x)))</f>
        <v>Nacellida</v>
      </c>
      <c r="R1536" s="46" t="str">
        <f>IF($I1536="","",_xlfn.LET(_xlpm.x,VLOOKUP($I1536,'2026-01-09_taxon-match'!$A$2:$N$81,10,FALSE),IF(_xlpm.x=0,"",_xlpm.x)))</f>
        <v>Nacellidae</v>
      </c>
      <c r="S1536" s="46" t="str">
        <f>IF($I1536="","",_xlfn.LET(_xlpm.x,VLOOKUP($I1536,'2026-01-09_taxon-match'!$A$2:$N$81,11,FALSE),IF(_xlpm.x=0,"",_xlpm.x)))</f>
        <v>Nacella</v>
      </c>
      <c r="T1536" s="46" t="str">
        <f>IF($I1536="","",_xlfn.LET(_xlpm.x,VLOOKUP($I1536,'2026-01-09_taxon-match'!$A$2:$N$81,13,FALSE),IF(_xlpm.x=0,"",_xlpm.x)))</f>
        <v>concinna</v>
      </c>
      <c r="U1536" s="46">
        <v>1</v>
      </c>
      <c r="V1536" s="2" t="s">
        <v>58</v>
      </c>
      <c r="Y1536" s="46" t="str">
        <f>IF(V1536="","",_xlfn.LET(_xlpm.x,VLOOKUP(V1536,'Drop-down_menus'!$D$2:$E$13,2,FALSE),IF(_xlpm.x=0,"",_xlpm.x)))</f>
        <v>https://orcid.org/0000-0002-9708-1761</v>
      </c>
      <c r="Z1536" s="46" t="str">
        <f>IF(W1536="","",_xlfn.LET(_xlpm.x,VLOOKUP(W1536,'Drop-down_menus'!$D$2:$E$13,2,FALSE),IF(_xlpm.x=0,"",_xlpm.x)))</f>
        <v/>
      </c>
      <c r="AA1536" s="46" t="str">
        <f>IF(X1536="","",_xlfn.LET(_xlpm.x,VLOOKUP(X1536,'Drop-down_menus'!$D$2:$E$13,2,FALSE),IF(_xlpm.x=0,"",_xlpm.x)))</f>
        <v/>
      </c>
      <c r="AB1536" s="46" t="s">
        <v>1253</v>
      </c>
      <c r="AC1536" s="46" t="s">
        <v>1256</v>
      </c>
    </row>
    <row r="1537" spans="2:34" ht="15" customHeight="1">
      <c r="B1537" s="46">
        <v>1592</v>
      </c>
      <c r="C1537" s="2" t="s">
        <v>836</v>
      </c>
      <c r="D1537" s="46" t="b">
        <f>COUNTIF(Events!$B$2:$B$171, C1537) &gt; 0</f>
        <v>1</v>
      </c>
      <c r="G1537" s="46" t="s">
        <v>960</v>
      </c>
      <c r="I1537" s="46" t="s">
        <v>960</v>
      </c>
      <c r="J1537" s="46" t="str">
        <f>IF(I1537="","",_xlfn.LET(_xlpm.x,VLOOKUP(I1537,'2026-01-09_taxon-match'!$A$2:$N$81,4,FALSE),IF(_xlpm.x=0,"",_xlpm.x)))</f>
        <v>Odontaster validus</v>
      </c>
      <c r="L1537" s="46" t="str">
        <f>IF(I1537="","",_xlfn.LET(_xlpm.x,VLOOKUP(I1537,'2026-01-09_taxon-match'!$A$2:$N$81,3,FALSE),IF(_xlpm.x=0,"",_xlpm.x)))</f>
        <v>urn:lsid:marinespecies.org:taxname:172775</v>
      </c>
      <c r="M1537" s="46" t="str">
        <f>IF($I1537="","",_xlfn.LET(_xlpm.x,VLOOKUP($I1537,'2026-01-09_taxon-match'!$A$2:$N$81,5,FALSE),IF(_xlpm.x=0,"",_xlpm.x)))</f>
        <v>Koehler, 1906</v>
      </c>
      <c r="N1537" s="46" t="str">
        <f>IF($I1537="","",_xlfn.LET(_xlpm.x,VLOOKUP($I1537,'2026-01-09_taxon-match'!$A$2:$N$81,6,FALSE),IF(_xlpm.x=0,"",_xlpm.x)))</f>
        <v>Animalia</v>
      </c>
      <c r="O1537" s="46" t="str">
        <f>IF($I1537="","",_xlfn.LET(_xlpm.x,VLOOKUP($I1537,'2026-01-09_taxon-match'!$A$2:$N$81,7,FALSE),IF(_xlpm.x=0,"",_xlpm.x)))</f>
        <v>Echinodermata</v>
      </c>
      <c r="P1537" s="46" t="str">
        <f>IF($I1537="","",_xlfn.LET(_xlpm.x,VLOOKUP($I1537,'2026-01-09_taxon-match'!$A$2:$N$81,8,FALSE),IF(_xlpm.x=0,"",_xlpm.x)))</f>
        <v>Asteroidea</v>
      </c>
      <c r="Q1537" s="46" t="str">
        <f>IF($I1537="","",_xlfn.LET(_xlpm.x,VLOOKUP($I1537,'2026-01-09_taxon-match'!$A$2:$N$81,9,FALSE),IF(_xlpm.x=0,"",_xlpm.x)))</f>
        <v>Valvatida</v>
      </c>
      <c r="R1537" s="46" t="str">
        <f>IF($I1537="","",_xlfn.LET(_xlpm.x,VLOOKUP($I1537,'2026-01-09_taxon-match'!$A$2:$N$81,10,FALSE),IF(_xlpm.x=0,"",_xlpm.x)))</f>
        <v>Odontasteridae</v>
      </c>
      <c r="S1537" s="46" t="str">
        <f>IF($I1537="","",_xlfn.LET(_xlpm.x,VLOOKUP($I1537,'2026-01-09_taxon-match'!$A$2:$N$81,11,FALSE),IF(_xlpm.x=0,"",_xlpm.x)))</f>
        <v>Odontaster</v>
      </c>
      <c r="T1537" s="46" t="str">
        <f>IF($I1537="","",_xlfn.LET(_xlpm.x,VLOOKUP($I1537,'2026-01-09_taxon-match'!$A$2:$N$81,13,FALSE),IF(_xlpm.x=0,"",_xlpm.x)))</f>
        <v>validus</v>
      </c>
      <c r="U1537" s="46">
        <v>1</v>
      </c>
      <c r="V1537" s="2" t="s">
        <v>58</v>
      </c>
      <c r="Y1537" s="46" t="str">
        <f>IF(V1537="","",_xlfn.LET(_xlpm.x,VLOOKUP(V1537,'Drop-down_menus'!$D$2:$E$13,2,FALSE),IF(_xlpm.x=0,"",_xlpm.x)))</f>
        <v>https://orcid.org/0000-0002-9708-1761</v>
      </c>
      <c r="Z1537" s="46" t="str">
        <f>IF(W1537="","",_xlfn.LET(_xlpm.x,VLOOKUP(W1537,'Drop-down_menus'!$D$2:$E$13,2,FALSE),IF(_xlpm.x=0,"",_xlpm.x)))</f>
        <v/>
      </c>
      <c r="AA1537" s="46" t="str">
        <f>IF(X1537="","",_xlfn.LET(_xlpm.x,VLOOKUP(X1537,'Drop-down_menus'!$D$2:$E$13,2,FALSE),IF(_xlpm.x=0,"",_xlpm.x)))</f>
        <v/>
      </c>
      <c r="AB1537" s="46" t="s">
        <v>1253</v>
      </c>
      <c r="AC1537" s="46" t="s">
        <v>1256</v>
      </c>
    </row>
    <row r="1538" spans="2:34" ht="15" customHeight="1">
      <c r="B1538" s="46">
        <v>1593</v>
      </c>
      <c r="C1538" s="2" t="s">
        <v>836</v>
      </c>
      <c r="D1538" s="46" t="b">
        <f>COUNTIF(Events!$B$2:$B$171, C1538) &gt; 0</f>
        <v>1</v>
      </c>
      <c r="G1538" s="46" t="s">
        <v>1214</v>
      </c>
      <c r="I1538" s="46" t="s">
        <v>1521</v>
      </c>
      <c r="J1538" s="46" t="str">
        <f>IF(I1538="","",_xlfn.LET(_xlpm.x,VLOOKUP(I1538,'2026-01-09_taxon-match'!$A$2:$N$81,4,FALSE),IF(_xlpm.x=0,"",_xlpm.x)))</f>
        <v>Corella antarctica</v>
      </c>
      <c r="L1538" s="46" t="str">
        <f>IF(I1538="","",_xlfn.LET(_xlpm.x,VLOOKUP(I1538,'2026-01-09_taxon-match'!$A$2:$N$81,3,FALSE),IF(_xlpm.x=0,"",_xlpm.x)))</f>
        <v>urn:lsid:marinespecies.org:taxname:252638</v>
      </c>
      <c r="M1538" s="46" t="str">
        <f>IF($I1538="","",_xlfn.LET(_xlpm.x,VLOOKUP($I1538,'2026-01-09_taxon-match'!$A$2:$N$81,5,FALSE),IF(_xlpm.x=0,"",_xlpm.x)))</f>
        <v>Sluiter, 1905</v>
      </c>
      <c r="N1538" s="46" t="str">
        <f>IF($I1538="","",_xlfn.LET(_xlpm.x,VLOOKUP($I1538,'2026-01-09_taxon-match'!$A$2:$N$81,6,FALSE),IF(_xlpm.x=0,"",_xlpm.x)))</f>
        <v>Animalia</v>
      </c>
      <c r="O1538" s="46" t="str">
        <f>IF($I1538="","",_xlfn.LET(_xlpm.x,VLOOKUP($I1538,'2026-01-09_taxon-match'!$A$2:$N$81,7,FALSE),IF(_xlpm.x=0,"",_xlpm.x)))</f>
        <v>Chordata</v>
      </c>
      <c r="P1538" s="46" t="str">
        <f>IF($I1538="","",_xlfn.LET(_xlpm.x,VLOOKUP($I1538,'2026-01-09_taxon-match'!$A$2:$N$81,8,FALSE),IF(_xlpm.x=0,"",_xlpm.x)))</f>
        <v>Ascidiacea</v>
      </c>
      <c r="Q1538" s="46" t="str">
        <f>IF($I1538="","",_xlfn.LET(_xlpm.x,VLOOKUP($I1538,'2026-01-09_taxon-match'!$A$2:$N$81,9,FALSE),IF(_xlpm.x=0,"",_xlpm.x)))</f>
        <v>Phlebobranchia</v>
      </c>
      <c r="R1538" s="46" t="str">
        <f>IF($I1538="","",_xlfn.LET(_xlpm.x,VLOOKUP($I1538,'2026-01-09_taxon-match'!$A$2:$N$81,10,FALSE),IF(_xlpm.x=0,"",_xlpm.x)))</f>
        <v>Corellidae</v>
      </c>
      <c r="S1538" s="46" t="str">
        <f>IF($I1538="","",_xlfn.LET(_xlpm.x,VLOOKUP($I1538,'2026-01-09_taxon-match'!$A$2:$N$81,11,FALSE),IF(_xlpm.x=0,"",_xlpm.x)))</f>
        <v>Corella</v>
      </c>
      <c r="T1538" s="46" t="str">
        <f>IF($I1538="","",_xlfn.LET(_xlpm.x,VLOOKUP($I1538,'2026-01-09_taxon-match'!$A$2:$N$81,13,FALSE),IF(_xlpm.x=0,"",_xlpm.x)))</f>
        <v>antarctica</v>
      </c>
      <c r="U1538" s="46">
        <v>1</v>
      </c>
      <c r="V1538" s="2" t="s">
        <v>58</v>
      </c>
      <c r="Y1538" s="46" t="str">
        <f>IF(V1538="","",_xlfn.LET(_xlpm.x,VLOOKUP(V1538,'Drop-down_menus'!$D$2:$E$13,2,FALSE),IF(_xlpm.x=0,"",_xlpm.x)))</f>
        <v>https://orcid.org/0000-0002-9708-1761</v>
      </c>
      <c r="Z1538" s="46" t="str">
        <f>IF(W1538="","",_xlfn.LET(_xlpm.x,VLOOKUP(W1538,'Drop-down_menus'!$D$2:$E$13,2,FALSE),IF(_xlpm.x=0,"",_xlpm.x)))</f>
        <v/>
      </c>
      <c r="AA1538" s="46" t="str">
        <f>IF(X1538="","",_xlfn.LET(_xlpm.x,VLOOKUP(X1538,'Drop-down_menus'!$D$2:$E$13,2,FALSE),IF(_xlpm.x=0,"",_xlpm.x)))</f>
        <v/>
      </c>
      <c r="AB1538" s="46" t="s">
        <v>1253</v>
      </c>
      <c r="AC1538" s="46" t="s">
        <v>1256</v>
      </c>
    </row>
    <row r="1539" spans="2:34" ht="15" customHeight="1">
      <c r="B1539" s="46">
        <v>1594</v>
      </c>
      <c r="C1539" s="2" t="s">
        <v>836</v>
      </c>
      <c r="D1539" s="46" t="b">
        <f>COUNTIF(Events!$B$2:$B$171, C1539) &gt; 0</f>
        <v>1</v>
      </c>
      <c r="G1539" s="46" t="s">
        <v>1225</v>
      </c>
      <c r="I1539" s="46" t="s">
        <v>1525</v>
      </c>
      <c r="J1539" s="46" t="str">
        <f>IF(I1539="","",_xlfn.LET(_xlpm.x,VLOOKUP(I1539,'2026-01-09_taxon-match'!$A$2:$N$81,4,FALSE),IF(_xlpm.x=0,"",_xlpm.x)))</f>
        <v>Lysasterias</v>
      </c>
      <c r="K1539" s="46" t="s">
        <v>1318</v>
      </c>
      <c r="L1539" s="46" t="str">
        <f>IF(I1539="","",_xlfn.LET(_xlpm.x,VLOOKUP(I1539,'2026-01-09_taxon-match'!$A$2:$N$81,3,FALSE),IF(_xlpm.x=0,"",_xlpm.x)))</f>
        <v>urn:lsid:marinespecies.org:taxname:172532</v>
      </c>
      <c r="M1539" s="46" t="str">
        <f>IF($I1539="","",_xlfn.LET(_xlpm.x,VLOOKUP($I1539,'2026-01-09_taxon-match'!$A$2:$N$81,5,FALSE),IF(_xlpm.x=0,"",_xlpm.x)))</f>
        <v>Fisher, 1908</v>
      </c>
      <c r="N1539" s="46" t="str">
        <f>IF($I1539="","",_xlfn.LET(_xlpm.x,VLOOKUP($I1539,'2026-01-09_taxon-match'!$A$2:$N$81,6,FALSE),IF(_xlpm.x=0,"",_xlpm.x)))</f>
        <v>Animalia</v>
      </c>
      <c r="O1539" s="46" t="str">
        <f>IF($I1539="","",_xlfn.LET(_xlpm.x,VLOOKUP($I1539,'2026-01-09_taxon-match'!$A$2:$N$81,7,FALSE),IF(_xlpm.x=0,"",_xlpm.x)))</f>
        <v>Echinodermata</v>
      </c>
      <c r="P1539" s="46" t="str">
        <f>IF($I1539="","",_xlfn.LET(_xlpm.x,VLOOKUP($I1539,'2026-01-09_taxon-match'!$A$2:$N$81,8,FALSE),IF(_xlpm.x=0,"",_xlpm.x)))</f>
        <v>Asteroidea</v>
      </c>
      <c r="Q1539" s="46" t="str">
        <f>IF($I1539="","",_xlfn.LET(_xlpm.x,VLOOKUP($I1539,'2026-01-09_taxon-match'!$A$2:$N$81,9,FALSE),IF(_xlpm.x=0,"",_xlpm.x)))</f>
        <v>Forcipulatida</v>
      </c>
      <c r="R1539" s="46" t="str">
        <f>IF($I1539="","",_xlfn.LET(_xlpm.x,VLOOKUP($I1539,'2026-01-09_taxon-match'!$A$2:$N$81,10,FALSE),IF(_xlpm.x=0,"",_xlpm.x)))</f>
        <v>Asteriidae</v>
      </c>
      <c r="S1539" s="46" t="str">
        <f>IF($I1539="","",_xlfn.LET(_xlpm.x,VLOOKUP($I1539,'2026-01-09_taxon-match'!$A$2:$N$81,11,FALSE),IF(_xlpm.x=0,"",_xlpm.x)))</f>
        <v>Lysasterias</v>
      </c>
      <c r="T1539" s="46" t="str">
        <f>IF($I1539="","",_xlfn.LET(_xlpm.x,VLOOKUP($I1539,'2026-01-09_taxon-match'!$A$2:$N$81,13,FALSE),IF(_xlpm.x=0,"",_xlpm.x)))</f>
        <v/>
      </c>
      <c r="U1539" s="46">
        <v>1</v>
      </c>
      <c r="V1539" t="s">
        <v>43</v>
      </c>
      <c r="Y1539" s="46" t="str">
        <f>IF(V1539="","",_xlfn.LET(_xlpm.x,VLOOKUP(V1539,'Drop-down_menus'!$D$2:$E$13,2,FALSE),IF(_xlpm.x=0,"",_xlpm.x)))</f>
        <v>https://orcid.org/0000-0002-0981-7442</v>
      </c>
      <c r="Z1539" s="46" t="str">
        <f>IF(W1539="","",_xlfn.LET(_xlpm.x,VLOOKUP(W1539,'Drop-down_menus'!$D$2:$E$13,2,FALSE),IF(_xlpm.x=0,"",_xlpm.x)))</f>
        <v/>
      </c>
      <c r="AA1539" s="46" t="str">
        <f>IF(X1539="","",_xlfn.LET(_xlpm.x,VLOOKUP(X1539,'Drop-down_menus'!$D$2:$E$13,2,FALSE),IF(_xlpm.x=0,"",_xlpm.x)))</f>
        <v/>
      </c>
      <c r="AB1539" s="46" t="s">
        <v>1253</v>
      </c>
      <c r="AC1539" s="46" t="s">
        <v>1256</v>
      </c>
    </row>
    <row r="1540" spans="2:34" ht="15" customHeight="1">
      <c r="B1540" s="46">
        <v>1595</v>
      </c>
      <c r="C1540" s="2" t="s">
        <v>836</v>
      </c>
      <c r="D1540" s="46" t="b">
        <f>COUNTIF(Events!$B$2:$B$171, C1540) &gt; 0</f>
        <v>1</v>
      </c>
      <c r="G1540" s="46" t="s">
        <v>1226</v>
      </c>
      <c r="I1540" s="46" t="s">
        <v>1329</v>
      </c>
      <c r="J1540" s="46" t="str">
        <f>IF(I1540="","",_xlfn.LET(_xlpm.x,VLOOKUP(I1540,'2026-01-09_taxon-match'!$A$2:$N$81,4,FALSE),IF(_xlpm.x=0,"",_xlpm.x)))</f>
        <v>Diplasterias</v>
      </c>
      <c r="K1540" s="46" t="s">
        <v>1318</v>
      </c>
      <c r="L1540" s="46" t="str">
        <f>IF(I1540="","",_xlfn.LET(_xlpm.x,VLOOKUP(I1540,'2026-01-09_taxon-match'!$A$2:$N$81,3,FALSE),IF(_xlpm.x=0,"",_xlpm.x)))</f>
        <v/>
      </c>
      <c r="M1540" s="46" t="str">
        <f>IF($I1540="","",_xlfn.LET(_xlpm.x,VLOOKUP($I1540,'2026-01-09_taxon-match'!$A$2:$N$81,5,FALSE),IF(_xlpm.x=0,"",_xlpm.x)))</f>
        <v/>
      </c>
      <c r="N1540" s="46" t="str">
        <f>IF($I1540="","",_xlfn.LET(_xlpm.x,VLOOKUP($I1540,'2026-01-09_taxon-match'!$A$2:$N$81,6,FALSE),IF(_xlpm.x=0,"",_xlpm.x)))</f>
        <v/>
      </c>
      <c r="O1540" s="46" t="str">
        <f>IF($I1540="","",_xlfn.LET(_xlpm.x,VLOOKUP($I1540,'2026-01-09_taxon-match'!$A$2:$N$81,7,FALSE),IF(_xlpm.x=0,"",_xlpm.x)))</f>
        <v/>
      </c>
      <c r="P1540" s="46" t="str">
        <f>IF($I1540="","",_xlfn.LET(_xlpm.x,VLOOKUP($I1540,'2026-01-09_taxon-match'!$A$2:$N$81,8,FALSE),IF(_xlpm.x=0,"",_xlpm.x)))</f>
        <v/>
      </c>
      <c r="Q1540" s="46" t="str">
        <f>IF($I1540="","",_xlfn.LET(_xlpm.x,VLOOKUP($I1540,'2026-01-09_taxon-match'!$A$2:$N$81,9,FALSE),IF(_xlpm.x=0,"",_xlpm.x)))</f>
        <v/>
      </c>
      <c r="R1540" s="46" t="str">
        <f>IF($I1540="","",_xlfn.LET(_xlpm.x,VLOOKUP($I1540,'2026-01-09_taxon-match'!$A$2:$N$81,10,FALSE),IF(_xlpm.x=0,"",_xlpm.x)))</f>
        <v/>
      </c>
      <c r="S1540" s="46" t="str">
        <f>IF($I1540="","",_xlfn.LET(_xlpm.x,VLOOKUP($I1540,'2026-01-09_taxon-match'!$A$2:$N$81,11,FALSE),IF(_xlpm.x=0,"",_xlpm.x)))</f>
        <v/>
      </c>
      <c r="T1540" s="46" t="str">
        <f>IF($I1540="","",_xlfn.LET(_xlpm.x,VLOOKUP($I1540,'2026-01-09_taxon-match'!$A$2:$N$81,13,FALSE),IF(_xlpm.x=0,"",_xlpm.x)))</f>
        <v/>
      </c>
      <c r="U1540" s="46">
        <v>1</v>
      </c>
      <c r="V1540" t="s">
        <v>43</v>
      </c>
      <c r="Y1540" s="46" t="str">
        <f>IF(V1540="","",_xlfn.LET(_xlpm.x,VLOOKUP(V1540,'Drop-down_menus'!$D$2:$E$13,2,FALSE),IF(_xlpm.x=0,"",_xlpm.x)))</f>
        <v>https://orcid.org/0000-0002-0981-7442</v>
      </c>
      <c r="Z1540" s="46" t="str">
        <f>IF(W1540="","",_xlfn.LET(_xlpm.x,VLOOKUP(W1540,'Drop-down_menus'!$D$2:$E$13,2,FALSE),IF(_xlpm.x=0,"",_xlpm.x)))</f>
        <v/>
      </c>
      <c r="AA1540" s="46" t="str">
        <f>IF(X1540="","",_xlfn.LET(_xlpm.x,VLOOKUP(X1540,'Drop-down_menus'!$D$2:$E$13,2,FALSE),IF(_xlpm.x=0,"",_xlpm.x)))</f>
        <v/>
      </c>
      <c r="AB1540" s="46" t="s">
        <v>1253</v>
      </c>
      <c r="AC1540" s="46" t="s">
        <v>1256</v>
      </c>
    </row>
    <row r="1541" spans="2:34" ht="15" customHeight="1">
      <c r="B1541" s="46">
        <v>1596</v>
      </c>
      <c r="C1541" s="2" t="s">
        <v>836</v>
      </c>
      <c r="D1541" s="46" t="b">
        <f>COUNTIF(Events!$B$2:$B$171, C1541) &gt; 0</f>
        <v>1</v>
      </c>
      <c r="G1541" s="46" t="s">
        <v>1048</v>
      </c>
      <c r="I1541" s="2" t="s">
        <v>1048</v>
      </c>
      <c r="J1541" s="46" t="str">
        <f>IF(I1541="","",_xlfn.LET(_xlpm.x,VLOOKUP(I1541,'2026-01-09_taxon-match'!$A$2:$N$81,4,FALSE),IF(_xlpm.x=0,"",_xlpm.x)))</f>
        <v>Heterocucumis steineni</v>
      </c>
      <c r="L1541" s="46" t="str">
        <f>IF(I1541="","",_xlfn.LET(_xlpm.x,VLOOKUP(I1541,'2026-01-09_taxon-match'!$A$2:$N$81,3,FALSE),IF(_xlpm.x=0,"",_xlpm.x)))</f>
        <v>urn:lsid:marinespecies.org:taxname:174085</v>
      </c>
      <c r="M1541" s="46" t="str">
        <f>IF($I1541="","",_xlfn.LET(_xlpm.x,VLOOKUP($I1541,'2026-01-09_taxon-match'!$A$2:$N$81,5,FALSE),IF(_xlpm.x=0,"",_xlpm.x)))</f>
        <v>(Ludwig, 1898)</v>
      </c>
      <c r="N1541" s="46" t="str">
        <f>IF($I1541="","",_xlfn.LET(_xlpm.x,VLOOKUP($I1541,'2026-01-09_taxon-match'!$A$2:$N$81,6,FALSE),IF(_xlpm.x=0,"",_xlpm.x)))</f>
        <v>Animalia</v>
      </c>
      <c r="O1541" s="46" t="str">
        <f>IF($I1541="","",_xlfn.LET(_xlpm.x,VLOOKUP($I1541,'2026-01-09_taxon-match'!$A$2:$N$81,7,FALSE),IF(_xlpm.x=0,"",_xlpm.x)))</f>
        <v>Echinodermata</v>
      </c>
      <c r="P1541" s="46" t="str">
        <f>IF($I1541="","",_xlfn.LET(_xlpm.x,VLOOKUP($I1541,'2026-01-09_taxon-match'!$A$2:$N$81,8,FALSE),IF(_xlpm.x=0,"",_xlpm.x)))</f>
        <v>Holothuroidea</v>
      </c>
      <c r="Q1541" s="46" t="str">
        <f>IF($I1541="","",_xlfn.LET(_xlpm.x,VLOOKUP($I1541,'2026-01-09_taxon-match'!$A$2:$N$81,9,FALSE),IF(_xlpm.x=0,"",_xlpm.x)))</f>
        <v>Dendrochirotida</v>
      </c>
      <c r="R1541" s="46" t="str">
        <f>IF($I1541="","",_xlfn.LET(_xlpm.x,VLOOKUP($I1541,'2026-01-09_taxon-match'!$A$2:$N$81,10,FALSE),IF(_xlpm.x=0,"",_xlpm.x)))</f>
        <v>Cucumariidae</v>
      </c>
      <c r="S1541" s="46" t="str">
        <f>IF($I1541="","",_xlfn.LET(_xlpm.x,VLOOKUP($I1541,'2026-01-09_taxon-match'!$A$2:$N$81,11,FALSE),IF(_xlpm.x=0,"",_xlpm.x)))</f>
        <v>Heterocucumis</v>
      </c>
      <c r="T1541" s="46" t="str">
        <f>IF($I1541="","",_xlfn.LET(_xlpm.x,VLOOKUP($I1541,'2026-01-09_taxon-match'!$A$2:$N$81,13,FALSE),IF(_xlpm.x=0,"",_xlpm.x)))</f>
        <v>steineni</v>
      </c>
      <c r="U1541" s="46">
        <v>1</v>
      </c>
      <c r="V1541" s="2" t="s">
        <v>58</v>
      </c>
      <c r="Y1541" s="46" t="str">
        <f>IF(V1541="","",_xlfn.LET(_xlpm.x,VLOOKUP(V1541,'Drop-down_menus'!$D$2:$E$13,2,FALSE),IF(_xlpm.x=0,"",_xlpm.x)))</f>
        <v>https://orcid.org/0000-0002-9708-1761</v>
      </c>
      <c r="Z1541" s="46" t="str">
        <f>IF(W1541="","",_xlfn.LET(_xlpm.x,VLOOKUP(W1541,'Drop-down_menus'!$D$2:$E$13,2,FALSE),IF(_xlpm.x=0,"",_xlpm.x)))</f>
        <v/>
      </c>
      <c r="AA1541" s="46" t="str">
        <f>IF(X1541="","",_xlfn.LET(_xlpm.x,VLOOKUP(X1541,'Drop-down_menus'!$D$2:$E$13,2,FALSE),IF(_xlpm.x=0,"",_xlpm.x)))</f>
        <v/>
      </c>
      <c r="AB1541" s="46" t="s">
        <v>1253</v>
      </c>
      <c r="AC1541" s="46" t="s">
        <v>1256</v>
      </c>
    </row>
    <row r="1542" spans="2:34" ht="15" customHeight="1">
      <c r="B1542" s="46">
        <v>1597</v>
      </c>
      <c r="C1542" s="2" t="s">
        <v>836</v>
      </c>
      <c r="D1542" s="46" t="b">
        <f>COUNTIF(Events!$B$2:$B$171, C1542) &gt; 0</f>
        <v>1</v>
      </c>
      <c r="G1542" s="46" t="s">
        <v>960</v>
      </c>
      <c r="I1542" s="46" t="s">
        <v>960</v>
      </c>
      <c r="J1542" s="46" t="str">
        <f>IF(I1542="","",_xlfn.LET(_xlpm.x,VLOOKUP(I1542,'2026-01-09_taxon-match'!$A$2:$N$81,4,FALSE),IF(_xlpm.x=0,"",_xlpm.x)))</f>
        <v>Odontaster validus</v>
      </c>
      <c r="L1542" s="46" t="str">
        <f>IF(I1542="","",_xlfn.LET(_xlpm.x,VLOOKUP(I1542,'2026-01-09_taxon-match'!$A$2:$N$81,3,FALSE),IF(_xlpm.x=0,"",_xlpm.x)))</f>
        <v>urn:lsid:marinespecies.org:taxname:172775</v>
      </c>
      <c r="M1542" s="46" t="str">
        <f>IF($I1542="","",_xlfn.LET(_xlpm.x,VLOOKUP($I1542,'2026-01-09_taxon-match'!$A$2:$N$81,5,FALSE),IF(_xlpm.x=0,"",_xlpm.x)))</f>
        <v>Koehler, 1906</v>
      </c>
      <c r="N1542" s="46" t="str">
        <f>IF($I1542="","",_xlfn.LET(_xlpm.x,VLOOKUP($I1542,'2026-01-09_taxon-match'!$A$2:$N$81,6,FALSE),IF(_xlpm.x=0,"",_xlpm.x)))</f>
        <v>Animalia</v>
      </c>
      <c r="O1542" s="46" t="str">
        <f>IF($I1542="","",_xlfn.LET(_xlpm.x,VLOOKUP($I1542,'2026-01-09_taxon-match'!$A$2:$N$81,7,FALSE),IF(_xlpm.x=0,"",_xlpm.x)))</f>
        <v>Echinodermata</v>
      </c>
      <c r="P1542" s="46" t="str">
        <f>IF($I1542="","",_xlfn.LET(_xlpm.x,VLOOKUP($I1542,'2026-01-09_taxon-match'!$A$2:$N$81,8,FALSE),IF(_xlpm.x=0,"",_xlpm.x)))</f>
        <v>Asteroidea</v>
      </c>
      <c r="Q1542" s="46" t="str">
        <f>IF($I1542="","",_xlfn.LET(_xlpm.x,VLOOKUP($I1542,'2026-01-09_taxon-match'!$A$2:$N$81,9,FALSE),IF(_xlpm.x=0,"",_xlpm.x)))</f>
        <v>Valvatida</v>
      </c>
      <c r="R1542" s="46" t="str">
        <f>IF($I1542="","",_xlfn.LET(_xlpm.x,VLOOKUP($I1542,'2026-01-09_taxon-match'!$A$2:$N$81,10,FALSE),IF(_xlpm.x=0,"",_xlpm.x)))</f>
        <v>Odontasteridae</v>
      </c>
      <c r="S1542" s="46" t="str">
        <f>IF($I1542="","",_xlfn.LET(_xlpm.x,VLOOKUP($I1542,'2026-01-09_taxon-match'!$A$2:$N$81,11,FALSE),IF(_xlpm.x=0,"",_xlpm.x)))</f>
        <v>Odontaster</v>
      </c>
      <c r="T1542" s="46" t="str">
        <f>IF($I1542="","",_xlfn.LET(_xlpm.x,VLOOKUP($I1542,'2026-01-09_taxon-match'!$A$2:$N$81,13,FALSE),IF(_xlpm.x=0,"",_xlpm.x)))</f>
        <v>validus</v>
      </c>
      <c r="U1542" s="46">
        <v>1</v>
      </c>
      <c r="V1542" s="2" t="s">
        <v>58</v>
      </c>
      <c r="Y1542" s="46" t="str">
        <f>IF(V1542="","",_xlfn.LET(_xlpm.x,VLOOKUP(V1542,'Drop-down_menus'!$D$2:$E$13,2,FALSE),IF(_xlpm.x=0,"",_xlpm.x)))</f>
        <v>https://orcid.org/0000-0002-9708-1761</v>
      </c>
      <c r="Z1542" s="46" t="str">
        <f>IF(W1542="","",_xlfn.LET(_xlpm.x,VLOOKUP(W1542,'Drop-down_menus'!$D$2:$E$13,2,FALSE),IF(_xlpm.x=0,"",_xlpm.x)))</f>
        <v/>
      </c>
      <c r="AA1542" s="46" t="str">
        <f>IF(X1542="","",_xlfn.LET(_xlpm.x,VLOOKUP(X1542,'Drop-down_menus'!$D$2:$E$13,2,FALSE),IF(_xlpm.x=0,"",_xlpm.x)))</f>
        <v/>
      </c>
      <c r="AB1542" s="46" t="s">
        <v>1253</v>
      </c>
      <c r="AC1542" s="46" t="s">
        <v>1256</v>
      </c>
    </row>
    <row r="1543" spans="2:34" ht="15" customHeight="1">
      <c r="B1543" s="46">
        <v>1598</v>
      </c>
      <c r="C1543" s="2" t="s">
        <v>836</v>
      </c>
      <c r="D1543" s="46" t="b">
        <f>COUNTIF(Events!$B$2:$B$171, C1543) &gt; 0</f>
        <v>1</v>
      </c>
      <c r="G1543" s="46" t="s">
        <v>960</v>
      </c>
      <c r="I1543" s="46" t="s">
        <v>960</v>
      </c>
      <c r="J1543" s="46" t="str">
        <f>IF(I1543="","",_xlfn.LET(_xlpm.x,VLOOKUP(I1543,'2026-01-09_taxon-match'!$A$2:$N$81,4,FALSE),IF(_xlpm.x=0,"",_xlpm.x)))</f>
        <v>Odontaster validus</v>
      </c>
      <c r="L1543" s="46" t="str">
        <f>IF(I1543="","",_xlfn.LET(_xlpm.x,VLOOKUP(I1543,'2026-01-09_taxon-match'!$A$2:$N$81,3,FALSE),IF(_xlpm.x=0,"",_xlpm.x)))</f>
        <v>urn:lsid:marinespecies.org:taxname:172775</v>
      </c>
      <c r="M1543" s="46" t="str">
        <f>IF($I1543="","",_xlfn.LET(_xlpm.x,VLOOKUP($I1543,'2026-01-09_taxon-match'!$A$2:$N$81,5,FALSE),IF(_xlpm.x=0,"",_xlpm.x)))</f>
        <v>Koehler, 1906</v>
      </c>
      <c r="N1543" s="46" t="str">
        <f>IF($I1543="","",_xlfn.LET(_xlpm.x,VLOOKUP($I1543,'2026-01-09_taxon-match'!$A$2:$N$81,6,FALSE),IF(_xlpm.x=0,"",_xlpm.x)))</f>
        <v>Animalia</v>
      </c>
      <c r="O1543" s="46" t="str">
        <f>IF($I1543="","",_xlfn.LET(_xlpm.x,VLOOKUP($I1543,'2026-01-09_taxon-match'!$A$2:$N$81,7,FALSE),IF(_xlpm.x=0,"",_xlpm.x)))</f>
        <v>Echinodermata</v>
      </c>
      <c r="P1543" s="46" t="str">
        <f>IF($I1543="","",_xlfn.LET(_xlpm.x,VLOOKUP($I1543,'2026-01-09_taxon-match'!$A$2:$N$81,8,FALSE),IF(_xlpm.x=0,"",_xlpm.x)))</f>
        <v>Asteroidea</v>
      </c>
      <c r="Q1543" s="46" t="str">
        <f>IF($I1543="","",_xlfn.LET(_xlpm.x,VLOOKUP($I1543,'2026-01-09_taxon-match'!$A$2:$N$81,9,FALSE),IF(_xlpm.x=0,"",_xlpm.x)))</f>
        <v>Valvatida</v>
      </c>
      <c r="R1543" s="46" t="str">
        <f>IF($I1543="","",_xlfn.LET(_xlpm.x,VLOOKUP($I1543,'2026-01-09_taxon-match'!$A$2:$N$81,10,FALSE),IF(_xlpm.x=0,"",_xlpm.x)))</f>
        <v>Odontasteridae</v>
      </c>
      <c r="S1543" s="46" t="str">
        <f>IF($I1543="","",_xlfn.LET(_xlpm.x,VLOOKUP($I1543,'2026-01-09_taxon-match'!$A$2:$N$81,11,FALSE),IF(_xlpm.x=0,"",_xlpm.x)))</f>
        <v>Odontaster</v>
      </c>
      <c r="T1543" s="46" t="str">
        <f>IF($I1543="","",_xlfn.LET(_xlpm.x,VLOOKUP($I1543,'2026-01-09_taxon-match'!$A$2:$N$81,13,FALSE),IF(_xlpm.x=0,"",_xlpm.x)))</f>
        <v>validus</v>
      </c>
      <c r="U1543" s="46">
        <v>1</v>
      </c>
      <c r="V1543" s="2" t="s">
        <v>58</v>
      </c>
      <c r="Y1543" s="46" t="str">
        <f>IF(V1543="","",_xlfn.LET(_xlpm.x,VLOOKUP(V1543,'Drop-down_menus'!$D$2:$E$13,2,FALSE),IF(_xlpm.x=0,"",_xlpm.x)))</f>
        <v>https://orcid.org/0000-0002-9708-1761</v>
      </c>
      <c r="Z1543" s="46" t="str">
        <f>IF(W1543="","",_xlfn.LET(_xlpm.x,VLOOKUP(W1543,'Drop-down_menus'!$D$2:$E$13,2,FALSE),IF(_xlpm.x=0,"",_xlpm.x)))</f>
        <v/>
      </c>
      <c r="AA1543" s="46" t="str">
        <f>IF(X1543="","",_xlfn.LET(_xlpm.x,VLOOKUP(X1543,'Drop-down_menus'!$D$2:$E$13,2,FALSE),IF(_xlpm.x=0,"",_xlpm.x)))</f>
        <v/>
      </c>
      <c r="AB1543" s="46" t="s">
        <v>1253</v>
      </c>
      <c r="AC1543" s="46" t="s">
        <v>1256</v>
      </c>
    </row>
    <row r="1544" spans="2:34" ht="15" customHeight="1">
      <c r="B1544" s="46">
        <v>1599</v>
      </c>
      <c r="C1544" s="2" t="s">
        <v>836</v>
      </c>
      <c r="D1544" s="46" t="b">
        <f>COUNTIF(Events!$B$2:$B$171, C1544) &gt; 0</f>
        <v>1</v>
      </c>
      <c r="G1544" s="46" t="s">
        <v>1231</v>
      </c>
      <c r="I1544" s="46" t="s">
        <v>1231</v>
      </c>
      <c r="J1544" s="46" t="str">
        <f>IF(I1544="","",_xlfn.LET(_xlpm.x,VLOOKUP(I1544,'2026-01-09_taxon-match'!$A$2:$N$81,4,FALSE),IF(_xlpm.x=0,"",_xlpm.x)))</f>
        <v>Pyura setosa</v>
      </c>
      <c r="L1544" s="46" t="str">
        <f>IF(I1544="","",_xlfn.LET(_xlpm.x,VLOOKUP(I1544,'2026-01-09_taxon-match'!$A$2:$N$81,3,FALSE),IF(_xlpm.x=0,"",_xlpm.x)))</f>
        <v>urn:lsid:marinespecies.org:taxname:173779</v>
      </c>
      <c r="M1544" s="46" t="str">
        <f>IF($I1544="","",_xlfn.LET(_xlpm.x,VLOOKUP($I1544,'2026-01-09_taxon-match'!$A$2:$N$81,5,FALSE),IF(_xlpm.x=0,"",_xlpm.x)))</f>
        <v>(Sluiter, 1905)</v>
      </c>
      <c r="N1544" s="46" t="str">
        <f>IF($I1544="","",_xlfn.LET(_xlpm.x,VLOOKUP($I1544,'2026-01-09_taxon-match'!$A$2:$N$81,6,FALSE),IF(_xlpm.x=0,"",_xlpm.x)))</f>
        <v>Animalia</v>
      </c>
      <c r="O1544" s="46" t="str">
        <f>IF($I1544="","",_xlfn.LET(_xlpm.x,VLOOKUP($I1544,'2026-01-09_taxon-match'!$A$2:$N$81,7,FALSE),IF(_xlpm.x=0,"",_xlpm.x)))</f>
        <v>Chordata</v>
      </c>
      <c r="P1544" s="46" t="str">
        <f>IF($I1544="","",_xlfn.LET(_xlpm.x,VLOOKUP($I1544,'2026-01-09_taxon-match'!$A$2:$N$81,8,FALSE),IF(_xlpm.x=0,"",_xlpm.x)))</f>
        <v>Ascidiacea</v>
      </c>
      <c r="Q1544" s="46" t="str">
        <f>IF($I1544="","",_xlfn.LET(_xlpm.x,VLOOKUP($I1544,'2026-01-09_taxon-match'!$A$2:$N$81,9,FALSE),IF(_xlpm.x=0,"",_xlpm.x)))</f>
        <v>Stolidobranchia</v>
      </c>
      <c r="R1544" s="46" t="str">
        <f>IF($I1544="","",_xlfn.LET(_xlpm.x,VLOOKUP($I1544,'2026-01-09_taxon-match'!$A$2:$N$81,10,FALSE),IF(_xlpm.x=0,"",_xlpm.x)))</f>
        <v>Pyuridae</v>
      </c>
      <c r="S1544" s="46" t="str">
        <f>IF($I1544="","",_xlfn.LET(_xlpm.x,VLOOKUP($I1544,'2026-01-09_taxon-match'!$A$2:$N$81,11,FALSE),IF(_xlpm.x=0,"",_xlpm.x)))</f>
        <v>Pyura</v>
      </c>
      <c r="T1544" s="46" t="str">
        <f>IF($I1544="","",_xlfn.LET(_xlpm.x,VLOOKUP($I1544,'2026-01-09_taxon-match'!$A$2:$N$81,13,FALSE),IF(_xlpm.x=0,"",_xlpm.x)))</f>
        <v>setosa</v>
      </c>
      <c r="U1544" s="46">
        <v>1</v>
      </c>
      <c r="V1544" t="s">
        <v>43</v>
      </c>
      <c r="Y1544" s="46" t="str">
        <f>IF(V1544="","",_xlfn.LET(_xlpm.x,VLOOKUP(V1544,'Drop-down_menus'!$D$2:$E$13,2,FALSE),IF(_xlpm.x=0,"",_xlpm.x)))</f>
        <v>https://orcid.org/0000-0002-0981-7442</v>
      </c>
      <c r="Z1544" s="46" t="str">
        <f>IF(W1544="","",_xlfn.LET(_xlpm.x,VLOOKUP(W1544,'Drop-down_menus'!$D$2:$E$13,2,FALSE),IF(_xlpm.x=0,"",_xlpm.x)))</f>
        <v/>
      </c>
      <c r="AA1544" s="46" t="str">
        <f>IF(X1544="","",_xlfn.LET(_xlpm.x,VLOOKUP(X1544,'Drop-down_menus'!$D$2:$E$13,2,FALSE),IF(_xlpm.x=0,"",_xlpm.x)))</f>
        <v/>
      </c>
      <c r="AB1544" s="46" t="s">
        <v>1253</v>
      </c>
      <c r="AC1544" s="46" t="s">
        <v>1256</v>
      </c>
    </row>
    <row r="1545" spans="2:34" ht="15" customHeight="1">
      <c r="B1545" s="46">
        <v>1600</v>
      </c>
      <c r="C1545" s="2" t="s">
        <v>836</v>
      </c>
      <c r="D1545" s="46" t="b">
        <f>COUNTIF(Events!$B$2:$B$171, C1545) &gt; 0</f>
        <v>1</v>
      </c>
      <c r="G1545" s="46" t="s">
        <v>1208</v>
      </c>
      <c r="I1545" s="46" t="s">
        <v>1208</v>
      </c>
      <c r="J1545" s="46" t="str">
        <f>IF(I1545="","",_xlfn.LET(_xlpm.x,VLOOKUP(I1545,'2026-01-09_taxon-match'!$A$2:$N$81,4,FALSE),IF(_xlpm.x=0,"",_xlpm.x)))</f>
        <v>Nacella concinna</v>
      </c>
      <c r="L1545" s="46" t="str">
        <f>IF(I1545="","",_xlfn.LET(_xlpm.x,VLOOKUP(I1545,'2026-01-09_taxon-match'!$A$2:$N$81,3,FALSE),IF(_xlpm.x=0,"",_xlpm.x)))</f>
        <v>urn:lsid:marinespecies.org:taxname:197296</v>
      </c>
      <c r="M1545" s="46" t="str">
        <f>IF($I1545="","",_xlfn.LET(_xlpm.x,VLOOKUP($I1545,'2026-01-09_taxon-match'!$A$2:$N$81,5,FALSE),IF(_xlpm.x=0,"",_xlpm.x)))</f>
        <v>(Strebel, 1908)</v>
      </c>
      <c r="N1545" s="46" t="str">
        <f>IF($I1545="","",_xlfn.LET(_xlpm.x,VLOOKUP($I1545,'2026-01-09_taxon-match'!$A$2:$N$81,6,FALSE),IF(_xlpm.x=0,"",_xlpm.x)))</f>
        <v>Animalia</v>
      </c>
      <c r="O1545" s="46" t="str">
        <f>IF($I1545="","",_xlfn.LET(_xlpm.x,VLOOKUP($I1545,'2026-01-09_taxon-match'!$A$2:$N$81,7,FALSE),IF(_xlpm.x=0,"",_xlpm.x)))</f>
        <v>Mollusca</v>
      </c>
      <c r="P1545" s="46" t="str">
        <f>IF($I1545="","",_xlfn.LET(_xlpm.x,VLOOKUP($I1545,'2026-01-09_taxon-match'!$A$2:$N$81,8,FALSE),IF(_xlpm.x=0,"",_xlpm.x)))</f>
        <v>Gastropoda</v>
      </c>
      <c r="Q1545" s="46" t="str">
        <f>IF($I1545="","",_xlfn.LET(_xlpm.x,VLOOKUP($I1545,'2026-01-09_taxon-match'!$A$2:$N$81,9,FALSE),IF(_xlpm.x=0,"",_xlpm.x)))</f>
        <v>Nacellida</v>
      </c>
      <c r="R1545" s="46" t="str">
        <f>IF($I1545="","",_xlfn.LET(_xlpm.x,VLOOKUP($I1545,'2026-01-09_taxon-match'!$A$2:$N$81,10,FALSE),IF(_xlpm.x=0,"",_xlpm.x)))</f>
        <v>Nacellidae</v>
      </c>
      <c r="S1545" s="46" t="str">
        <f>IF($I1545="","",_xlfn.LET(_xlpm.x,VLOOKUP($I1545,'2026-01-09_taxon-match'!$A$2:$N$81,11,FALSE),IF(_xlpm.x=0,"",_xlpm.x)))</f>
        <v>Nacella</v>
      </c>
      <c r="T1545" s="46" t="str">
        <f>IF($I1545="","",_xlfn.LET(_xlpm.x,VLOOKUP($I1545,'2026-01-09_taxon-match'!$A$2:$N$81,13,FALSE),IF(_xlpm.x=0,"",_xlpm.x)))</f>
        <v>concinna</v>
      </c>
      <c r="U1545" s="46">
        <v>1</v>
      </c>
      <c r="V1545" s="2" t="s">
        <v>58</v>
      </c>
      <c r="Y1545" s="46" t="str">
        <f>IF(V1545="","",_xlfn.LET(_xlpm.x,VLOOKUP(V1545,'Drop-down_menus'!$D$2:$E$13,2,FALSE),IF(_xlpm.x=0,"",_xlpm.x)))</f>
        <v>https://orcid.org/0000-0002-9708-1761</v>
      </c>
      <c r="Z1545" s="46" t="str">
        <f>IF(W1545="","",_xlfn.LET(_xlpm.x,VLOOKUP(W1545,'Drop-down_menus'!$D$2:$E$13,2,FALSE),IF(_xlpm.x=0,"",_xlpm.x)))</f>
        <v/>
      </c>
      <c r="AA1545" s="46" t="str">
        <f>IF(X1545="","",_xlfn.LET(_xlpm.x,VLOOKUP(X1545,'Drop-down_menus'!$D$2:$E$13,2,FALSE),IF(_xlpm.x=0,"",_xlpm.x)))</f>
        <v/>
      </c>
      <c r="AB1545" s="46" t="s">
        <v>1253</v>
      </c>
      <c r="AC1545" s="46" t="s">
        <v>1256</v>
      </c>
    </row>
    <row r="1546" spans="2:34" ht="15" customHeight="1">
      <c r="B1546" s="46">
        <v>1601</v>
      </c>
      <c r="C1546" s="2" t="s">
        <v>836</v>
      </c>
      <c r="D1546" s="46" t="b">
        <f>COUNTIF(Events!$B$2:$B$171, C1546) &gt; 0</f>
        <v>1</v>
      </c>
      <c r="G1546" s="46" t="s">
        <v>1208</v>
      </c>
      <c r="I1546" s="46" t="s">
        <v>1208</v>
      </c>
      <c r="J1546" s="46" t="str">
        <f>IF(I1546="","",_xlfn.LET(_xlpm.x,VLOOKUP(I1546,'2026-01-09_taxon-match'!$A$2:$N$81,4,FALSE),IF(_xlpm.x=0,"",_xlpm.x)))</f>
        <v>Nacella concinna</v>
      </c>
      <c r="L1546" s="46" t="str">
        <f>IF(I1546="","",_xlfn.LET(_xlpm.x,VLOOKUP(I1546,'2026-01-09_taxon-match'!$A$2:$N$81,3,FALSE),IF(_xlpm.x=0,"",_xlpm.x)))</f>
        <v>urn:lsid:marinespecies.org:taxname:197296</v>
      </c>
      <c r="M1546" s="46" t="str">
        <f>IF($I1546="","",_xlfn.LET(_xlpm.x,VLOOKUP($I1546,'2026-01-09_taxon-match'!$A$2:$N$81,5,FALSE),IF(_xlpm.x=0,"",_xlpm.x)))</f>
        <v>(Strebel, 1908)</v>
      </c>
      <c r="N1546" s="46" t="str">
        <f>IF($I1546="","",_xlfn.LET(_xlpm.x,VLOOKUP($I1546,'2026-01-09_taxon-match'!$A$2:$N$81,6,FALSE),IF(_xlpm.x=0,"",_xlpm.x)))</f>
        <v>Animalia</v>
      </c>
      <c r="O1546" s="46" t="str">
        <f>IF($I1546="","",_xlfn.LET(_xlpm.x,VLOOKUP($I1546,'2026-01-09_taxon-match'!$A$2:$N$81,7,FALSE),IF(_xlpm.x=0,"",_xlpm.x)))</f>
        <v>Mollusca</v>
      </c>
      <c r="P1546" s="46" t="str">
        <f>IF($I1546="","",_xlfn.LET(_xlpm.x,VLOOKUP($I1546,'2026-01-09_taxon-match'!$A$2:$N$81,8,FALSE),IF(_xlpm.x=0,"",_xlpm.x)))</f>
        <v>Gastropoda</v>
      </c>
      <c r="Q1546" s="46" t="str">
        <f>IF($I1546="","",_xlfn.LET(_xlpm.x,VLOOKUP($I1546,'2026-01-09_taxon-match'!$A$2:$N$81,9,FALSE),IF(_xlpm.x=0,"",_xlpm.x)))</f>
        <v>Nacellida</v>
      </c>
      <c r="R1546" s="46" t="str">
        <f>IF($I1546="","",_xlfn.LET(_xlpm.x,VLOOKUP($I1546,'2026-01-09_taxon-match'!$A$2:$N$81,10,FALSE),IF(_xlpm.x=0,"",_xlpm.x)))</f>
        <v>Nacellidae</v>
      </c>
      <c r="S1546" s="46" t="str">
        <f>IF($I1546="","",_xlfn.LET(_xlpm.x,VLOOKUP($I1546,'2026-01-09_taxon-match'!$A$2:$N$81,11,FALSE),IF(_xlpm.x=0,"",_xlpm.x)))</f>
        <v>Nacella</v>
      </c>
      <c r="T1546" s="46" t="str">
        <f>IF($I1546="","",_xlfn.LET(_xlpm.x,VLOOKUP($I1546,'2026-01-09_taxon-match'!$A$2:$N$81,13,FALSE),IF(_xlpm.x=0,"",_xlpm.x)))</f>
        <v>concinna</v>
      </c>
      <c r="U1546" s="46">
        <v>1</v>
      </c>
      <c r="V1546" s="2" t="s">
        <v>58</v>
      </c>
      <c r="Y1546" s="46" t="str">
        <f>IF(V1546="","",_xlfn.LET(_xlpm.x,VLOOKUP(V1546,'Drop-down_menus'!$D$2:$E$13,2,FALSE),IF(_xlpm.x=0,"",_xlpm.x)))</f>
        <v>https://orcid.org/0000-0002-9708-1761</v>
      </c>
      <c r="Z1546" s="46" t="str">
        <f>IF(W1546="","",_xlfn.LET(_xlpm.x,VLOOKUP(W1546,'Drop-down_menus'!$D$2:$E$13,2,FALSE),IF(_xlpm.x=0,"",_xlpm.x)))</f>
        <v/>
      </c>
      <c r="AA1546" s="46" t="str">
        <f>IF(X1546="","",_xlfn.LET(_xlpm.x,VLOOKUP(X1546,'Drop-down_menus'!$D$2:$E$13,2,FALSE),IF(_xlpm.x=0,"",_xlpm.x)))</f>
        <v/>
      </c>
      <c r="AB1546" s="46" t="s">
        <v>1253</v>
      </c>
      <c r="AC1546" s="46" t="s">
        <v>1256</v>
      </c>
    </row>
    <row r="1547" spans="2:34" ht="15" customHeight="1">
      <c r="B1547" s="46">
        <v>1602</v>
      </c>
      <c r="C1547" s="2" t="s">
        <v>836</v>
      </c>
      <c r="D1547" s="46" t="b">
        <f>COUNTIF(Events!$B$2:$B$171, C1547) &gt; 0</f>
        <v>1</v>
      </c>
      <c r="G1547" s="46" t="s">
        <v>1225</v>
      </c>
      <c r="I1547" s="46" t="s">
        <v>1525</v>
      </c>
      <c r="J1547" s="46" t="str">
        <f>IF(I1547="","",_xlfn.LET(_xlpm.x,VLOOKUP(I1547,'2026-01-09_taxon-match'!$A$2:$N$81,4,FALSE),IF(_xlpm.x=0,"",_xlpm.x)))</f>
        <v>Lysasterias</v>
      </c>
      <c r="K1547" s="46" t="s">
        <v>1318</v>
      </c>
      <c r="L1547" s="46" t="str">
        <f>IF(I1547="","",_xlfn.LET(_xlpm.x,VLOOKUP(I1547,'2026-01-09_taxon-match'!$A$2:$N$81,3,FALSE),IF(_xlpm.x=0,"",_xlpm.x)))</f>
        <v>urn:lsid:marinespecies.org:taxname:172532</v>
      </c>
      <c r="M1547" s="46" t="str">
        <f>IF($I1547="","",_xlfn.LET(_xlpm.x,VLOOKUP($I1547,'2026-01-09_taxon-match'!$A$2:$N$81,5,FALSE),IF(_xlpm.x=0,"",_xlpm.x)))</f>
        <v>Fisher, 1908</v>
      </c>
      <c r="N1547" s="46" t="str">
        <f>IF($I1547="","",_xlfn.LET(_xlpm.x,VLOOKUP($I1547,'2026-01-09_taxon-match'!$A$2:$N$81,6,FALSE),IF(_xlpm.x=0,"",_xlpm.x)))</f>
        <v>Animalia</v>
      </c>
      <c r="O1547" s="46" t="str">
        <f>IF($I1547="","",_xlfn.LET(_xlpm.x,VLOOKUP($I1547,'2026-01-09_taxon-match'!$A$2:$N$81,7,FALSE),IF(_xlpm.x=0,"",_xlpm.x)))</f>
        <v>Echinodermata</v>
      </c>
      <c r="P1547" s="46" t="str">
        <f>IF($I1547="","",_xlfn.LET(_xlpm.x,VLOOKUP($I1547,'2026-01-09_taxon-match'!$A$2:$N$81,8,FALSE),IF(_xlpm.x=0,"",_xlpm.x)))</f>
        <v>Asteroidea</v>
      </c>
      <c r="Q1547" s="46" t="str">
        <f>IF($I1547="","",_xlfn.LET(_xlpm.x,VLOOKUP($I1547,'2026-01-09_taxon-match'!$A$2:$N$81,9,FALSE),IF(_xlpm.x=0,"",_xlpm.x)))</f>
        <v>Forcipulatida</v>
      </c>
      <c r="R1547" s="46" t="str">
        <f>IF($I1547="","",_xlfn.LET(_xlpm.x,VLOOKUP($I1547,'2026-01-09_taxon-match'!$A$2:$N$81,10,FALSE),IF(_xlpm.x=0,"",_xlpm.x)))</f>
        <v>Asteriidae</v>
      </c>
      <c r="S1547" s="46" t="str">
        <f>IF($I1547="","",_xlfn.LET(_xlpm.x,VLOOKUP($I1547,'2026-01-09_taxon-match'!$A$2:$N$81,11,FALSE),IF(_xlpm.x=0,"",_xlpm.x)))</f>
        <v>Lysasterias</v>
      </c>
      <c r="T1547" s="46" t="str">
        <f>IF($I1547="","",_xlfn.LET(_xlpm.x,VLOOKUP($I1547,'2026-01-09_taxon-match'!$A$2:$N$81,13,FALSE),IF(_xlpm.x=0,"",_xlpm.x)))</f>
        <v/>
      </c>
      <c r="U1547" s="46">
        <v>1</v>
      </c>
      <c r="V1547" t="s">
        <v>43</v>
      </c>
      <c r="Y1547" s="46" t="str">
        <f>IF(V1547="","",_xlfn.LET(_xlpm.x,VLOOKUP(V1547,'Drop-down_menus'!$D$2:$E$13,2,FALSE),IF(_xlpm.x=0,"",_xlpm.x)))</f>
        <v>https://orcid.org/0000-0002-0981-7442</v>
      </c>
      <c r="Z1547" s="46" t="str">
        <f>IF(W1547="","",_xlfn.LET(_xlpm.x,VLOOKUP(W1547,'Drop-down_menus'!$D$2:$E$13,2,FALSE),IF(_xlpm.x=0,"",_xlpm.x)))</f>
        <v/>
      </c>
      <c r="AA1547" s="46" t="str">
        <f>IF(X1547="","",_xlfn.LET(_xlpm.x,VLOOKUP(X1547,'Drop-down_menus'!$D$2:$E$13,2,FALSE),IF(_xlpm.x=0,"",_xlpm.x)))</f>
        <v/>
      </c>
      <c r="AB1547" s="46" t="s">
        <v>1253</v>
      </c>
      <c r="AC1547" s="46" t="s">
        <v>1256</v>
      </c>
    </row>
    <row r="1548" spans="2:34" ht="15" customHeight="1">
      <c r="B1548" s="46">
        <v>1603</v>
      </c>
      <c r="C1548" s="2" t="s">
        <v>836</v>
      </c>
      <c r="D1548" s="46" t="b">
        <f>COUNTIF(Events!$B$2:$B$171, C1548) &gt; 0</f>
        <v>1</v>
      </c>
      <c r="G1548" s="46" t="s">
        <v>1224</v>
      </c>
      <c r="I1548" s="46" t="s">
        <v>1528</v>
      </c>
      <c r="J1548" s="46" t="str">
        <f>IF(I1548="","",_xlfn.LET(_xlpm.x,VLOOKUP(I1548,'2026-01-09_taxon-match'!$A$2:$N$81,4,FALSE),IF(_xlpm.x=0,"",_xlpm.x)))</f>
        <v>Himantothallus grandifolius</v>
      </c>
      <c r="L1548" s="46" t="str">
        <f>IF(I1548="","",_xlfn.LET(_xlpm.x,VLOOKUP(I1548,'2026-01-09_taxon-match'!$A$2:$N$81,3,FALSE),IF(_xlpm.x=0,"",_xlpm.x)))</f>
        <v>urn:lsid:marinespecies.org:taxname:325517</v>
      </c>
      <c r="M1548" s="46" t="str">
        <f>IF($I1548="","",_xlfn.LET(_xlpm.x,VLOOKUP($I1548,'2026-01-09_taxon-match'!$A$2:$N$81,5,FALSE),IF(_xlpm.x=0,"",_xlpm.x)))</f>
        <v>(A.Gepp &amp; E.S.Gepp) Zinova, 1959</v>
      </c>
      <c r="N1548" s="46" t="str">
        <f>IF($I1548="","",_xlfn.LET(_xlpm.x,VLOOKUP($I1548,'2026-01-09_taxon-match'!$A$2:$N$81,6,FALSE),IF(_xlpm.x=0,"",_xlpm.x)))</f>
        <v>Chromista</v>
      </c>
      <c r="O1548" s="46" t="str">
        <f>IF($I1548="","",_xlfn.LET(_xlpm.x,VLOOKUP($I1548,'2026-01-09_taxon-match'!$A$2:$N$81,7,FALSE),IF(_xlpm.x=0,"",_xlpm.x)))</f>
        <v>Ochrophyta</v>
      </c>
      <c r="P1548" s="46" t="str">
        <f>IF($I1548="","",_xlfn.LET(_xlpm.x,VLOOKUP($I1548,'2026-01-09_taxon-match'!$A$2:$N$81,8,FALSE),IF(_xlpm.x=0,"",_xlpm.x)))</f>
        <v>Phaeophyceae</v>
      </c>
      <c r="Q1548" s="46" t="str">
        <f>IF($I1548="","",_xlfn.LET(_xlpm.x,VLOOKUP($I1548,'2026-01-09_taxon-match'!$A$2:$N$81,9,FALSE),IF(_xlpm.x=0,"",_xlpm.x)))</f>
        <v>Desmarestiales</v>
      </c>
      <c r="R1548" s="46" t="str">
        <f>IF($I1548="","",_xlfn.LET(_xlpm.x,VLOOKUP($I1548,'2026-01-09_taxon-match'!$A$2:$N$81,10,FALSE),IF(_xlpm.x=0,"",_xlpm.x)))</f>
        <v>Desmarestiaceae</v>
      </c>
      <c r="S1548" s="46" t="str">
        <f>IF($I1548="","",_xlfn.LET(_xlpm.x,VLOOKUP($I1548,'2026-01-09_taxon-match'!$A$2:$N$81,11,FALSE),IF(_xlpm.x=0,"",_xlpm.x)))</f>
        <v>Himantothallus</v>
      </c>
      <c r="T1548" s="46" t="str">
        <f>IF($I1548="","",_xlfn.LET(_xlpm.x,VLOOKUP($I1548,'2026-01-09_taxon-match'!$A$2:$N$81,13,FALSE),IF(_xlpm.x=0,"",_xlpm.x)))</f>
        <v>grandifolius</v>
      </c>
      <c r="U1548" s="46">
        <v>1</v>
      </c>
      <c r="V1548" s="2" t="s">
        <v>58</v>
      </c>
      <c r="Y1548" s="46" t="str">
        <f>IF(V1548="","",_xlfn.LET(_xlpm.x,VLOOKUP(V1548,'Drop-down_menus'!$D$2:$E$13,2,FALSE),IF(_xlpm.x=0,"",_xlpm.x)))</f>
        <v>https://orcid.org/0000-0002-9708-1761</v>
      </c>
      <c r="Z1548" s="46" t="str">
        <f>IF(W1548="","",_xlfn.LET(_xlpm.x,VLOOKUP(W1548,'Drop-down_menus'!$D$2:$E$13,2,FALSE),IF(_xlpm.x=0,"",_xlpm.x)))</f>
        <v/>
      </c>
      <c r="AA1548" s="46" t="str">
        <f>IF(X1548="","",_xlfn.LET(_xlpm.x,VLOOKUP(X1548,'Drop-down_menus'!$D$2:$E$13,2,FALSE),IF(_xlpm.x=0,"",_xlpm.x)))</f>
        <v/>
      </c>
      <c r="AB1548" s="46" t="s">
        <v>1254</v>
      </c>
      <c r="AC1548" s="46" t="s">
        <v>1256</v>
      </c>
    </row>
    <row r="1549" spans="2:34" ht="15" customHeight="1">
      <c r="B1549" s="46">
        <v>1604</v>
      </c>
      <c r="C1549" s="2" t="s">
        <v>836</v>
      </c>
      <c r="D1549" s="46" t="b">
        <f>COUNTIF(Events!$B$2:$B$171, C1549) &gt; 0</f>
        <v>1</v>
      </c>
      <c r="G1549" s="46" t="s">
        <v>960</v>
      </c>
      <c r="I1549" s="46" t="s">
        <v>960</v>
      </c>
      <c r="J1549" s="46" t="str">
        <f>IF(I1549="","",_xlfn.LET(_xlpm.x,VLOOKUP(I1549,'2026-01-09_taxon-match'!$A$2:$N$81,4,FALSE),IF(_xlpm.x=0,"",_xlpm.x)))</f>
        <v>Odontaster validus</v>
      </c>
      <c r="L1549" s="46" t="str">
        <f>IF(I1549="","",_xlfn.LET(_xlpm.x,VLOOKUP(I1549,'2026-01-09_taxon-match'!$A$2:$N$81,3,FALSE),IF(_xlpm.x=0,"",_xlpm.x)))</f>
        <v>urn:lsid:marinespecies.org:taxname:172775</v>
      </c>
      <c r="M1549" s="46" t="str">
        <f>IF($I1549="","",_xlfn.LET(_xlpm.x,VLOOKUP($I1549,'2026-01-09_taxon-match'!$A$2:$N$81,5,FALSE),IF(_xlpm.x=0,"",_xlpm.x)))</f>
        <v>Koehler, 1906</v>
      </c>
      <c r="N1549" s="46" t="str">
        <f>IF($I1549="","",_xlfn.LET(_xlpm.x,VLOOKUP($I1549,'2026-01-09_taxon-match'!$A$2:$N$81,6,FALSE),IF(_xlpm.x=0,"",_xlpm.x)))</f>
        <v>Animalia</v>
      </c>
      <c r="O1549" s="46" t="str">
        <f>IF($I1549="","",_xlfn.LET(_xlpm.x,VLOOKUP($I1549,'2026-01-09_taxon-match'!$A$2:$N$81,7,FALSE),IF(_xlpm.x=0,"",_xlpm.x)))</f>
        <v>Echinodermata</v>
      </c>
      <c r="P1549" s="46" t="str">
        <f>IF($I1549="","",_xlfn.LET(_xlpm.x,VLOOKUP($I1549,'2026-01-09_taxon-match'!$A$2:$N$81,8,FALSE),IF(_xlpm.x=0,"",_xlpm.x)))</f>
        <v>Asteroidea</v>
      </c>
      <c r="Q1549" s="46" t="str">
        <f>IF($I1549="","",_xlfn.LET(_xlpm.x,VLOOKUP($I1549,'2026-01-09_taxon-match'!$A$2:$N$81,9,FALSE),IF(_xlpm.x=0,"",_xlpm.x)))</f>
        <v>Valvatida</v>
      </c>
      <c r="R1549" s="46" t="str">
        <f>IF($I1549="","",_xlfn.LET(_xlpm.x,VLOOKUP($I1549,'2026-01-09_taxon-match'!$A$2:$N$81,10,FALSE),IF(_xlpm.x=0,"",_xlpm.x)))</f>
        <v>Odontasteridae</v>
      </c>
      <c r="S1549" s="46" t="str">
        <f>IF($I1549="","",_xlfn.LET(_xlpm.x,VLOOKUP($I1549,'2026-01-09_taxon-match'!$A$2:$N$81,11,FALSE),IF(_xlpm.x=0,"",_xlpm.x)))</f>
        <v>Odontaster</v>
      </c>
      <c r="T1549" s="46" t="str">
        <f>IF($I1549="","",_xlfn.LET(_xlpm.x,VLOOKUP($I1549,'2026-01-09_taxon-match'!$A$2:$N$81,13,FALSE),IF(_xlpm.x=0,"",_xlpm.x)))</f>
        <v>validus</v>
      </c>
      <c r="U1549" s="46">
        <v>1</v>
      </c>
      <c r="V1549" s="2" t="s">
        <v>58</v>
      </c>
      <c r="Y1549" s="46" t="str">
        <f>IF(V1549="","",_xlfn.LET(_xlpm.x,VLOOKUP(V1549,'Drop-down_menus'!$D$2:$E$13,2,FALSE),IF(_xlpm.x=0,"",_xlpm.x)))</f>
        <v>https://orcid.org/0000-0002-9708-1761</v>
      </c>
      <c r="Z1549" s="46" t="str">
        <f>IF(W1549="","",_xlfn.LET(_xlpm.x,VLOOKUP(W1549,'Drop-down_menus'!$D$2:$E$13,2,FALSE),IF(_xlpm.x=0,"",_xlpm.x)))</f>
        <v/>
      </c>
      <c r="AA1549" s="46" t="str">
        <f>IF(X1549="","",_xlfn.LET(_xlpm.x,VLOOKUP(X1549,'Drop-down_menus'!$D$2:$E$13,2,FALSE),IF(_xlpm.x=0,"",_xlpm.x)))</f>
        <v/>
      </c>
      <c r="AB1549" s="46" t="s">
        <v>1254</v>
      </c>
      <c r="AC1549" s="46" t="s">
        <v>1256</v>
      </c>
    </row>
    <row r="1550" spans="2:34" ht="15" customHeight="1">
      <c r="B1550" s="46">
        <v>1605</v>
      </c>
      <c r="C1550" s="2" t="s">
        <v>836</v>
      </c>
      <c r="D1550" s="46" t="b">
        <f>COUNTIF(Events!$B$2:$B$171, C1550) &gt; 0</f>
        <v>1</v>
      </c>
      <c r="G1550" s="46" t="s">
        <v>1225</v>
      </c>
      <c r="I1550" s="46" t="s">
        <v>1525</v>
      </c>
      <c r="J1550" s="46" t="str">
        <f>IF(I1550="","",_xlfn.LET(_xlpm.x,VLOOKUP(I1550,'2026-01-09_taxon-match'!$A$2:$N$81,4,FALSE),IF(_xlpm.x=0,"",_xlpm.x)))</f>
        <v>Lysasterias</v>
      </c>
      <c r="K1550" s="46" t="s">
        <v>1318</v>
      </c>
      <c r="L1550" s="46" t="str">
        <f>IF(I1550="","",_xlfn.LET(_xlpm.x,VLOOKUP(I1550,'2026-01-09_taxon-match'!$A$2:$N$81,3,FALSE),IF(_xlpm.x=0,"",_xlpm.x)))</f>
        <v>urn:lsid:marinespecies.org:taxname:172532</v>
      </c>
      <c r="M1550" s="46" t="str">
        <f>IF($I1550="","",_xlfn.LET(_xlpm.x,VLOOKUP($I1550,'2026-01-09_taxon-match'!$A$2:$N$81,5,FALSE),IF(_xlpm.x=0,"",_xlpm.x)))</f>
        <v>Fisher, 1908</v>
      </c>
      <c r="N1550" s="46" t="str">
        <f>IF($I1550="","",_xlfn.LET(_xlpm.x,VLOOKUP($I1550,'2026-01-09_taxon-match'!$A$2:$N$81,6,FALSE),IF(_xlpm.x=0,"",_xlpm.x)))</f>
        <v>Animalia</v>
      </c>
      <c r="O1550" s="46" t="str">
        <f>IF($I1550="","",_xlfn.LET(_xlpm.x,VLOOKUP($I1550,'2026-01-09_taxon-match'!$A$2:$N$81,7,FALSE),IF(_xlpm.x=0,"",_xlpm.x)))</f>
        <v>Echinodermata</v>
      </c>
      <c r="P1550" s="46" t="str">
        <f>IF($I1550="","",_xlfn.LET(_xlpm.x,VLOOKUP($I1550,'2026-01-09_taxon-match'!$A$2:$N$81,8,FALSE),IF(_xlpm.x=0,"",_xlpm.x)))</f>
        <v>Asteroidea</v>
      </c>
      <c r="Q1550" s="46" t="str">
        <f>IF($I1550="","",_xlfn.LET(_xlpm.x,VLOOKUP($I1550,'2026-01-09_taxon-match'!$A$2:$N$81,9,FALSE),IF(_xlpm.x=0,"",_xlpm.x)))</f>
        <v>Forcipulatida</v>
      </c>
      <c r="R1550" s="46" t="str">
        <f>IF($I1550="","",_xlfn.LET(_xlpm.x,VLOOKUP($I1550,'2026-01-09_taxon-match'!$A$2:$N$81,10,FALSE),IF(_xlpm.x=0,"",_xlpm.x)))</f>
        <v>Asteriidae</v>
      </c>
      <c r="S1550" s="46" t="str">
        <f>IF($I1550="","",_xlfn.LET(_xlpm.x,VLOOKUP($I1550,'2026-01-09_taxon-match'!$A$2:$N$81,11,FALSE),IF(_xlpm.x=0,"",_xlpm.x)))</f>
        <v>Lysasterias</v>
      </c>
      <c r="T1550" s="46" t="str">
        <f>IF($I1550="","",_xlfn.LET(_xlpm.x,VLOOKUP($I1550,'2026-01-09_taxon-match'!$A$2:$N$81,13,FALSE),IF(_xlpm.x=0,"",_xlpm.x)))</f>
        <v/>
      </c>
      <c r="U1550" s="46">
        <v>1</v>
      </c>
      <c r="V1550" t="s">
        <v>43</v>
      </c>
      <c r="Y1550" s="46" t="str">
        <f>IF(V1550="","",_xlfn.LET(_xlpm.x,VLOOKUP(V1550,'Drop-down_menus'!$D$2:$E$13,2,FALSE),IF(_xlpm.x=0,"",_xlpm.x)))</f>
        <v>https://orcid.org/0000-0002-0981-7442</v>
      </c>
      <c r="Z1550" s="46" t="str">
        <f>IF(W1550="","",_xlfn.LET(_xlpm.x,VLOOKUP(W1550,'Drop-down_menus'!$D$2:$E$13,2,FALSE),IF(_xlpm.x=0,"",_xlpm.x)))</f>
        <v/>
      </c>
      <c r="AA1550" s="46" t="str">
        <f>IF(X1550="","",_xlfn.LET(_xlpm.x,VLOOKUP(X1550,'Drop-down_menus'!$D$2:$E$13,2,FALSE),IF(_xlpm.x=0,"",_xlpm.x)))</f>
        <v/>
      </c>
      <c r="AB1550" s="46" t="s">
        <v>1254</v>
      </c>
      <c r="AC1550" s="46" t="s">
        <v>1256</v>
      </c>
    </row>
    <row r="1551" spans="2:34" ht="15" customHeight="1">
      <c r="B1551" s="46">
        <v>1607</v>
      </c>
      <c r="C1551" s="2" t="s">
        <v>836</v>
      </c>
      <c r="D1551" s="46" t="b">
        <f>COUNTIF(Events!$B$2:$B$171, C1551) &gt; 0</f>
        <v>1</v>
      </c>
      <c r="G1551" s="46" t="s">
        <v>1048</v>
      </c>
      <c r="I1551" s="2" t="s">
        <v>1048</v>
      </c>
      <c r="J1551" s="46" t="str">
        <f>IF(I1551="","",_xlfn.LET(_xlpm.x,VLOOKUP(I1551,'2026-01-09_taxon-match'!$A$2:$N$81,4,FALSE),IF(_xlpm.x=0,"",_xlpm.x)))</f>
        <v>Heterocucumis steineni</v>
      </c>
      <c r="L1551" s="46" t="str">
        <f>IF(I1551="","",_xlfn.LET(_xlpm.x,VLOOKUP(I1551,'2026-01-09_taxon-match'!$A$2:$N$81,3,FALSE),IF(_xlpm.x=0,"",_xlpm.x)))</f>
        <v>urn:lsid:marinespecies.org:taxname:174085</v>
      </c>
      <c r="M1551" s="46" t="str">
        <f>IF($I1551="","",_xlfn.LET(_xlpm.x,VLOOKUP($I1551,'2026-01-09_taxon-match'!$A$2:$N$81,5,FALSE),IF(_xlpm.x=0,"",_xlpm.x)))</f>
        <v>(Ludwig, 1898)</v>
      </c>
      <c r="N1551" s="46" t="str">
        <f>IF($I1551="","",_xlfn.LET(_xlpm.x,VLOOKUP($I1551,'2026-01-09_taxon-match'!$A$2:$N$81,6,FALSE),IF(_xlpm.x=0,"",_xlpm.x)))</f>
        <v>Animalia</v>
      </c>
      <c r="O1551" s="46" t="str">
        <f>IF($I1551="","",_xlfn.LET(_xlpm.x,VLOOKUP($I1551,'2026-01-09_taxon-match'!$A$2:$N$81,7,FALSE),IF(_xlpm.x=0,"",_xlpm.x)))</f>
        <v>Echinodermata</v>
      </c>
      <c r="P1551" s="46" t="str">
        <f>IF($I1551="","",_xlfn.LET(_xlpm.x,VLOOKUP($I1551,'2026-01-09_taxon-match'!$A$2:$N$81,8,FALSE),IF(_xlpm.x=0,"",_xlpm.x)))</f>
        <v>Holothuroidea</v>
      </c>
      <c r="Q1551" s="46" t="str">
        <f>IF($I1551="","",_xlfn.LET(_xlpm.x,VLOOKUP($I1551,'2026-01-09_taxon-match'!$A$2:$N$81,9,FALSE),IF(_xlpm.x=0,"",_xlpm.x)))</f>
        <v>Dendrochirotida</v>
      </c>
      <c r="R1551" s="46" t="str">
        <f>IF($I1551="","",_xlfn.LET(_xlpm.x,VLOOKUP($I1551,'2026-01-09_taxon-match'!$A$2:$N$81,10,FALSE),IF(_xlpm.x=0,"",_xlpm.x)))</f>
        <v>Cucumariidae</v>
      </c>
      <c r="S1551" s="46" t="str">
        <f>IF($I1551="","",_xlfn.LET(_xlpm.x,VLOOKUP($I1551,'2026-01-09_taxon-match'!$A$2:$N$81,11,FALSE),IF(_xlpm.x=0,"",_xlpm.x)))</f>
        <v>Heterocucumis</v>
      </c>
      <c r="T1551" s="46" t="str">
        <f>IF($I1551="","",_xlfn.LET(_xlpm.x,VLOOKUP($I1551,'2026-01-09_taxon-match'!$A$2:$N$81,13,FALSE),IF(_xlpm.x=0,"",_xlpm.x)))</f>
        <v>steineni</v>
      </c>
      <c r="U1551" s="46">
        <v>1</v>
      </c>
      <c r="V1551" s="2" t="s">
        <v>58</v>
      </c>
      <c r="Y1551" s="46" t="str">
        <f>IF(V1551="","",_xlfn.LET(_xlpm.x,VLOOKUP(V1551,'Drop-down_menus'!$D$2:$E$13,2,FALSE),IF(_xlpm.x=0,"",_xlpm.x)))</f>
        <v>https://orcid.org/0000-0002-9708-1761</v>
      </c>
      <c r="Z1551" s="46" t="str">
        <f>IF(W1551="","",_xlfn.LET(_xlpm.x,VLOOKUP(W1551,'Drop-down_menus'!$D$2:$E$13,2,FALSE),IF(_xlpm.x=0,"",_xlpm.x)))</f>
        <v/>
      </c>
      <c r="AA1551" s="46" t="str">
        <f>IF(X1551="","",_xlfn.LET(_xlpm.x,VLOOKUP(X1551,'Drop-down_menus'!$D$2:$E$13,2,FALSE),IF(_xlpm.x=0,"",_xlpm.x)))</f>
        <v/>
      </c>
      <c r="AB1551" s="46" t="s">
        <v>1254</v>
      </c>
      <c r="AC1551" s="46" t="s">
        <v>1256</v>
      </c>
    </row>
    <row r="1552" spans="2:34" ht="15" customHeight="1">
      <c r="B1552" s="46">
        <v>1607</v>
      </c>
      <c r="C1552" s="2" t="s">
        <v>836</v>
      </c>
      <c r="D1552" s="46" t="b">
        <f>COUNTIF(Events!$B$2:$B$171, C1552) &gt; 0</f>
        <v>1</v>
      </c>
      <c r="E1552" s="46" t="s">
        <v>940</v>
      </c>
      <c r="G1552" s="46" t="s">
        <v>941</v>
      </c>
      <c r="I1552" s="46" t="s">
        <v>1048</v>
      </c>
      <c r="J1552" s="46" t="str">
        <f>IF(I1552="","",_xlfn.LET(_xlpm.x,VLOOKUP(I1552,'2026-01-09_taxon-match'!$A$2:$N$81,4,FALSE),IF(_xlpm.x=0,"",_xlpm.x)))</f>
        <v>Heterocucumis steineni</v>
      </c>
      <c r="L1552" s="46" t="str">
        <f>IF(I1552="","",_xlfn.LET(_xlpm.x,VLOOKUP(I1552,'2026-01-09_taxon-match'!$A$2:$N$81,3,FALSE),IF(_xlpm.x=0,"",_xlpm.x)))</f>
        <v>urn:lsid:marinespecies.org:taxname:174085</v>
      </c>
      <c r="M1552" s="46" t="str">
        <f>IF($I1552="","",_xlfn.LET(_xlpm.x,VLOOKUP($I1552,'2026-01-09_taxon-match'!$A$2:$N$81,5,FALSE),IF(_xlpm.x=0,"",_xlpm.x)))</f>
        <v>(Ludwig, 1898)</v>
      </c>
      <c r="N1552" s="46" t="str">
        <f>IF($I1552="","",_xlfn.LET(_xlpm.x,VLOOKUP($I1552,'2026-01-09_taxon-match'!$A$2:$N$81,6,FALSE),IF(_xlpm.x=0,"",_xlpm.x)))</f>
        <v>Animalia</v>
      </c>
      <c r="O1552" s="46" t="str">
        <f>IF($I1552="","",_xlfn.LET(_xlpm.x,VLOOKUP($I1552,'2026-01-09_taxon-match'!$A$2:$N$81,7,FALSE),IF(_xlpm.x=0,"",_xlpm.x)))</f>
        <v>Echinodermata</v>
      </c>
      <c r="P1552" s="46" t="str">
        <f>IF($I1552="","",_xlfn.LET(_xlpm.x,VLOOKUP($I1552,'2026-01-09_taxon-match'!$A$2:$N$81,8,FALSE),IF(_xlpm.x=0,"",_xlpm.x)))</f>
        <v>Holothuroidea</v>
      </c>
      <c r="Q1552" s="46" t="str">
        <f>IF($I1552="","",_xlfn.LET(_xlpm.x,VLOOKUP($I1552,'2026-01-09_taxon-match'!$A$2:$N$81,9,FALSE),IF(_xlpm.x=0,"",_xlpm.x)))</f>
        <v>Dendrochirotida</v>
      </c>
      <c r="R1552" s="46" t="str">
        <f>IF($I1552="","",_xlfn.LET(_xlpm.x,VLOOKUP($I1552,'2026-01-09_taxon-match'!$A$2:$N$81,10,FALSE),IF(_xlpm.x=0,"",_xlpm.x)))</f>
        <v>Cucumariidae</v>
      </c>
      <c r="S1552" s="46" t="str">
        <f>IF($I1552="","",_xlfn.LET(_xlpm.x,VLOOKUP($I1552,'2026-01-09_taxon-match'!$A$2:$N$81,11,FALSE),IF(_xlpm.x=0,"",_xlpm.x)))</f>
        <v>Heterocucumis</v>
      </c>
      <c r="T1552" s="46" t="str">
        <f>IF($I1552="","",_xlfn.LET(_xlpm.x,VLOOKUP($I1552,'2026-01-09_taxon-match'!$A$2:$N$81,13,FALSE),IF(_xlpm.x=0,"",_xlpm.x)))</f>
        <v>steineni</v>
      </c>
      <c r="U1552" s="46">
        <v>1</v>
      </c>
      <c r="V1552" s="46" t="s">
        <v>58</v>
      </c>
      <c r="Y1552" s="46" t="str">
        <f>IF(V1552="","",_xlfn.LET(_xlpm.x,VLOOKUP(V1552,'Drop-down_menus'!$D$2:$E$13,2,FALSE),IF(_xlpm.x=0,"",_xlpm.x)))</f>
        <v>https://orcid.org/0000-0002-9708-1761</v>
      </c>
      <c r="Z1552" s="46" t="str">
        <f>IF(W1552="","",_xlfn.LET(_xlpm.x,VLOOKUP(W1552,'Drop-down_menus'!$D$2:$E$13,2,FALSE),IF(_xlpm.x=0,"",_xlpm.x)))</f>
        <v/>
      </c>
      <c r="AA1552" s="46" t="str">
        <f>IF(X1552="","",_xlfn.LET(_xlpm.x,VLOOKUP(X1552,'Drop-down_menus'!$D$2:$E$13,2,FALSE),IF(_xlpm.x=0,"",_xlpm.x)))</f>
        <v/>
      </c>
      <c r="AB1552" s="46" t="s">
        <v>942</v>
      </c>
      <c r="AC1552" s="46" t="s">
        <v>943</v>
      </c>
      <c r="AE1552" s="45" t="s">
        <v>39</v>
      </c>
      <c r="AF1552" s="45" t="s">
        <v>46</v>
      </c>
      <c r="AG1552" s="46" t="str">
        <f>IF(AE1552="","",_xlfn.LET(_xlpm.x,VLOOKUP(AE1552,'Drop-down_menus'!$D$2:$E$13,2,FALSE),IF(_xlpm.x=0,"",_xlpm.x)))</f>
        <v>https://orcid.org/0009-0002-6669-2911</v>
      </c>
      <c r="AH1552" s="46" t="str">
        <f>IF(AF1552="","",_xlfn.LET(_xlpm.x,VLOOKUP(AF1552,'Drop-down_menus'!$D$2:$E$13,2,FALSE),IF(_xlpm.x=0,"",_xlpm.x)))</f>
        <v>https://orcid.org/0000-0003-0502-8101</v>
      </c>
    </row>
    <row r="1553" spans="1:34" ht="15" customHeight="1">
      <c r="B1553" s="46">
        <v>1608</v>
      </c>
      <c r="C1553" s="2" t="s">
        <v>836</v>
      </c>
      <c r="D1553" s="46" t="b">
        <f>COUNTIF(Events!$B$2:$B$171, C1553) &gt; 0</f>
        <v>1</v>
      </c>
      <c r="G1553" s="46" t="s">
        <v>1227</v>
      </c>
      <c r="I1553" s="46" t="s">
        <v>1332</v>
      </c>
      <c r="J1553" s="46" t="str">
        <f>IF(I1553="","",_xlfn.LET(_xlpm.x,VLOOKUP(I1553,'2026-01-09_taxon-match'!$A$2:$N$81,4,FALSE),IF(_xlpm.x=0,"",_xlpm.x)))</f>
        <v>Mycale</v>
      </c>
      <c r="K1553" s="46" t="s">
        <v>1318</v>
      </c>
      <c r="L1553" s="46" t="str">
        <f>IF(I1553="","",_xlfn.LET(_xlpm.x,VLOOKUP(I1553,'2026-01-09_taxon-match'!$A$2:$N$81,3,FALSE),IF(_xlpm.x=0,"",_xlpm.x)))</f>
        <v>urn:lsid:marinespecies.org:taxname:131907</v>
      </c>
      <c r="M1553" s="46" t="str">
        <f>IF($I1553="","",_xlfn.LET(_xlpm.x,VLOOKUP($I1553,'2026-01-09_taxon-match'!$A$2:$N$81,5,FALSE),IF(_xlpm.x=0,"",_xlpm.x)))</f>
        <v>Gray, 1867</v>
      </c>
      <c r="N1553" s="46" t="str">
        <f>IF($I1553="","",_xlfn.LET(_xlpm.x,VLOOKUP($I1553,'2026-01-09_taxon-match'!$A$2:$N$81,6,FALSE),IF(_xlpm.x=0,"",_xlpm.x)))</f>
        <v>Animalia</v>
      </c>
      <c r="O1553" s="46" t="str">
        <f>IF($I1553="","",_xlfn.LET(_xlpm.x,VLOOKUP($I1553,'2026-01-09_taxon-match'!$A$2:$N$81,7,FALSE),IF(_xlpm.x=0,"",_xlpm.x)))</f>
        <v>Porifera</v>
      </c>
      <c r="P1553" s="46" t="str">
        <f>IF($I1553="","",_xlfn.LET(_xlpm.x,VLOOKUP($I1553,'2026-01-09_taxon-match'!$A$2:$N$81,8,FALSE),IF(_xlpm.x=0,"",_xlpm.x)))</f>
        <v>Demospongiae</v>
      </c>
      <c r="Q1553" s="46" t="str">
        <f>IF($I1553="","",_xlfn.LET(_xlpm.x,VLOOKUP($I1553,'2026-01-09_taxon-match'!$A$2:$N$81,9,FALSE),IF(_xlpm.x=0,"",_xlpm.x)))</f>
        <v>Poecilosclerida</v>
      </c>
      <c r="R1553" s="46" t="str">
        <f>IF($I1553="","",_xlfn.LET(_xlpm.x,VLOOKUP($I1553,'2026-01-09_taxon-match'!$A$2:$N$81,10,FALSE),IF(_xlpm.x=0,"",_xlpm.x)))</f>
        <v>Mycalidae</v>
      </c>
      <c r="S1553" s="46" t="str">
        <f>IF($I1553="","",_xlfn.LET(_xlpm.x,VLOOKUP($I1553,'2026-01-09_taxon-match'!$A$2:$N$81,11,FALSE),IF(_xlpm.x=0,"",_xlpm.x)))</f>
        <v>Mycale</v>
      </c>
      <c r="T1553" s="46" t="str">
        <f>IF($I1553="","",_xlfn.LET(_xlpm.x,VLOOKUP($I1553,'2026-01-09_taxon-match'!$A$2:$N$81,13,FALSE),IF(_xlpm.x=0,"",_xlpm.x)))</f>
        <v/>
      </c>
      <c r="U1553" s="46">
        <v>1</v>
      </c>
      <c r="V1553" s="2" t="s">
        <v>58</v>
      </c>
      <c r="Y1553" s="46" t="str">
        <f>IF(V1553="","",_xlfn.LET(_xlpm.x,VLOOKUP(V1553,'Drop-down_menus'!$D$2:$E$13,2,FALSE),IF(_xlpm.x=0,"",_xlpm.x)))</f>
        <v>https://orcid.org/0000-0002-9708-1761</v>
      </c>
      <c r="Z1553" s="46" t="str">
        <f>IF(W1553="","",_xlfn.LET(_xlpm.x,VLOOKUP(W1553,'Drop-down_menus'!$D$2:$E$13,2,FALSE),IF(_xlpm.x=0,"",_xlpm.x)))</f>
        <v/>
      </c>
      <c r="AA1553" s="46" t="str">
        <f>IF(X1553="","",_xlfn.LET(_xlpm.x,VLOOKUP(X1553,'Drop-down_menus'!$D$2:$E$13,2,FALSE),IF(_xlpm.x=0,"",_xlpm.x)))</f>
        <v/>
      </c>
      <c r="AB1553" s="46" t="s">
        <v>1254</v>
      </c>
      <c r="AC1553" s="46" t="s">
        <v>1256</v>
      </c>
    </row>
    <row r="1554" spans="1:34" ht="15" customHeight="1">
      <c r="B1554" s="46">
        <v>1608</v>
      </c>
      <c r="C1554" s="2" t="s">
        <v>836</v>
      </c>
      <c r="D1554" s="46" t="b">
        <f>COUNTIF(Events!$B$2:$B$171, C1554) &gt; 0</f>
        <v>1</v>
      </c>
      <c r="E1554" s="46" t="s">
        <v>940</v>
      </c>
      <c r="G1554" s="46" t="s">
        <v>944</v>
      </c>
      <c r="I1554" s="46" t="s">
        <v>1332</v>
      </c>
      <c r="J1554" s="46" t="str">
        <f>IF(I1554="","",_xlfn.LET(_xlpm.x,VLOOKUP(I1554,'2026-01-09_taxon-match'!$A$2:$N$81,4,FALSE),IF(_xlpm.x=0,"",_xlpm.x)))</f>
        <v>Mycale</v>
      </c>
      <c r="K1554" s="46" t="s">
        <v>1318</v>
      </c>
      <c r="L1554" s="46" t="str">
        <f>IF(I1554="","",_xlfn.LET(_xlpm.x,VLOOKUP(I1554,'2026-01-09_taxon-match'!$A$2:$N$81,3,FALSE),IF(_xlpm.x=0,"",_xlpm.x)))</f>
        <v>urn:lsid:marinespecies.org:taxname:131907</v>
      </c>
      <c r="M1554" s="46" t="str">
        <f>IF($I1554="","",_xlfn.LET(_xlpm.x,VLOOKUP($I1554,'2026-01-09_taxon-match'!$A$2:$N$81,5,FALSE),IF(_xlpm.x=0,"",_xlpm.x)))</f>
        <v>Gray, 1867</v>
      </c>
      <c r="N1554" s="46" t="str">
        <f>IF($I1554="","",_xlfn.LET(_xlpm.x,VLOOKUP($I1554,'2026-01-09_taxon-match'!$A$2:$N$81,6,FALSE),IF(_xlpm.x=0,"",_xlpm.x)))</f>
        <v>Animalia</v>
      </c>
      <c r="O1554" s="46" t="str">
        <f>IF($I1554="","",_xlfn.LET(_xlpm.x,VLOOKUP($I1554,'2026-01-09_taxon-match'!$A$2:$N$81,7,FALSE),IF(_xlpm.x=0,"",_xlpm.x)))</f>
        <v>Porifera</v>
      </c>
      <c r="P1554" s="46" t="str">
        <f>IF($I1554="","",_xlfn.LET(_xlpm.x,VLOOKUP($I1554,'2026-01-09_taxon-match'!$A$2:$N$81,8,FALSE),IF(_xlpm.x=0,"",_xlpm.x)))</f>
        <v>Demospongiae</v>
      </c>
      <c r="Q1554" s="46" t="str">
        <f>IF($I1554="","",_xlfn.LET(_xlpm.x,VLOOKUP($I1554,'2026-01-09_taxon-match'!$A$2:$N$81,9,FALSE),IF(_xlpm.x=0,"",_xlpm.x)))</f>
        <v>Poecilosclerida</v>
      </c>
      <c r="R1554" s="46" t="str">
        <f>IF($I1554="","",_xlfn.LET(_xlpm.x,VLOOKUP($I1554,'2026-01-09_taxon-match'!$A$2:$N$81,10,FALSE),IF(_xlpm.x=0,"",_xlpm.x)))</f>
        <v>Mycalidae</v>
      </c>
      <c r="S1554" s="46" t="str">
        <f>IF($I1554="","",_xlfn.LET(_xlpm.x,VLOOKUP($I1554,'2026-01-09_taxon-match'!$A$2:$N$81,11,FALSE),IF(_xlpm.x=0,"",_xlpm.x)))</f>
        <v>Mycale</v>
      </c>
      <c r="T1554" s="46" t="str">
        <f>IF($I1554="","",_xlfn.LET(_xlpm.x,VLOOKUP($I1554,'2026-01-09_taxon-match'!$A$2:$N$81,13,FALSE),IF(_xlpm.x=0,"",_xlpm.x)))</f>
        <v/>
      </c>
      <c r="U1554" s="46">
        <v>1</v>
      </c>
      <c r="V1554" s="46" t="s">
        <v>58</v>
      </c>
      <c r="Y1554" s="46" t="str">
        <f>IF(V1554="","",_xlfn.LET(_xlpm.x,VLOOKUP(V1554,'Drop-down_menus'!$D$2:$E$13,2,FALSE),IF(_xlpm.x=0,"",_xlpm.x)))</f>
        <v>https://orcid.org/0000-0002-9708-1761</v>
      </c>
      <c r="Z1554" s="46" t="str">
        <f>IF(W1554="","",_xlfn.LET(_xlpm.x,VLOOKUP(W1554,'Drop-down_menus'!$D$2:$E$13,2,FALSE),IF(_xlpm.x=0,"",_xlpm.x)))</f>
        <v/>
      </c>
      <c r="AA1554" s="46" t="str">
        <f>IF(X1554="","",_xlfn.LET(_xlpm.x,VLOOKUP(X1554,'Drop-down_menus'!$D$2:$E$13,2,FALSE),IF(_xlpm.x=0,"",_xlpm.x)))</f>
        <v/>
      </c>
      <c r="AB1554" s="46" t="s">
        <v>942</v>
      </c>
      <c r="AC1554" s="46" t="s">
        <v>943</v>
      </c>
      <c r="AE1554" s="45" t="s">
        <v>39</v>
      </c>
      <c r="AF1554" s="45" t="s">
        <v>46</v>
      </c>
      <c r="AG1554" s="46" t="str">
        <f>IF(AE1554="","",_xlfn.LET(_xlpm.x,VLOOKUP(AE1554,'Drop-down_menus'!$D$2:$E$13,2,FALSE),IF(_xlpm.x=0,"",_xlpm.x)))</f>
        <v>https://orcid.org/0009-0002-6669-2911</v>
      </c>
      <c r="AH1554" s="46" t="str">
        <f>IF(AF1554="","",_xlfn.LET(_xlpm.x,VLOOKUP(AF1554,'Drop-down_menus'!$D$2:$E$13,2,FALSE),IF(_xlpm.x=0,"",_xlpm.x)))</f>
        <v>https://orcid.org/0000-0003-0502-8101</v>
      </c>
    </row>
    <row r="1555" spans="1:34" ht="15" customHeight="1">
      <c r="B1555" s="46">
        <v>1609</v>
      </c>
      <c r="C1555" s="2" t="s">
        <v>836</v>
      </c>
      <c r="D1555" s="46" t="b">
        <f>COUNTIF(Events!$B$2:$B$171, C1555) &gt; 0</f>
        <v>1</v>
      </c>
      <c r="G1555" s="46" t="s">
        <v>1228</v>
      </c>
      <c r="I1555" s="46" t="s">
        <v>1337</v>
      </c>
      <c r="J1555" s="46" t="str">
        <f>IF(I1555="","",_xlfn.LET(_xlpm.x,VLOOKUP(I1555,'2026-01-09_taxon-match'!$A$2:$N$81,4,FALSE),IF(_xlpm.x=0,"",_xlpm.x)))</f>
        <v>Plocamium</v>
      </c>
      <c r="K1555" s="46" t="s">
        <v>1318</v>
      </c>
      <c r="L1555" s="46" t="str">
        <f>IF(I1555="","",_xlfn.LET(_xlpm.x,VLOOKUP(I1555,'2026-01-09_taxon-match'!$A$2:$N$81,3,FALSE),IF(_xlpm.x=0,"",_xlpm.x)))</f>
        <v>urn:lsid:marinespecies.org:taxname:144223</v>
      </c>
      <c r="M1555" s="46" t="str">
        <f>IF($I1555="","",_xlfn.LET(_xlpm.x,VLOOKUP($I1555,'2026-01-09_taxon-match'!$A$2:$N$81,5,FALSE),IF(_xlpm.x=0,"",_xlpm.x)))</f>
        <v>J.V.Lamouroux, 1813</v>
      </c>
      <c r="N1555" s="46" t="str">
        <f>IF($I1555="","",_xlfn.LET(_xlpm.x,VLOOKUP($I1555,'2026-01-09_taxon-match'!$A$2:$N$81,6,FALSE),IF(_xlpm.x=0,"",_xlpm.x)))</f>
        <v>Plantae</v>
      </c>
      <c r="O1555" s="46" t="str">
        <f>IF($I1555="","",_xlfn.LET(_xlpm.x,VLOOKUP($I1555,'2026-01-09_taxon-match'!$A$2:$N$81,7,FALSE),IF(_xlpm.x=0,"",_xlpm.x)))</f>
        <v>Rhodophyta</v>
      </c>
      <c r="P1555" s="46" t="str">
        <f>IF($I1555="","",_xlfn.LET(_xlpm.x,VLOOKUP($I1555,'2026-01-09_taxon-match'!$A$2:$N$81,8,FALSE),IF(_xlpm.x=0,"",_xlpm.x)))</f>
        <v>Florideophyceae</v>
      </c>
      <c r="Q1555" s="46" t="str">
        <f>IF($I1555="","",_xlfn.LET(_xlpm.x,VLOOKUP($I1555,'2026-01-09_taxon-match'!$A$2:$N$81,9,FALSE),IF(_xlpm.x=0,"",_xlpm.x)))</f>
        <v>Plocamiales</v>
      </c>
      <c r="R1555" s="46" t="str">
        <f>IF($I1555="","",_xlfn.LET(_xlpm.x,VLOOKUP($I1555,'2026-01-09_taxon-match'!$A$2:$N$81,10,FALSE),IF(_xlpm.x=0,"",_xlpm.x)))</f>
        <v>Plocamiaceae</v>
      </c>
      <c r="S1555" s="46" t="str">
        <f>IF($I1555="","",_xlfn.LET(_xlpm.x,VLOOKUP($I1555,'2026-01-09_taxon-match'!$A$2:$N$81,11,FALSE),IF(_xlpm.x=0,"",_xlpm.x)))</f>
        <v>Plocamium</v>
      </c>
      <c r="T1555" s="46" t="str">
        <f>IF($I1555="","",_xlfn.LET(_xlpm.x,VLOOKUP($I1555,'2026-01-09_taxon-match'!$A$2:$N$81,13,FALSE),IF(_xlpm.x=0,"",_xlpm.x)))</f>
        <v/>
      </c>
      <c r="U1555" s="46">
        <v>1</v>
      </c>
      <c r="V1555" s="2" t="s">
        <v>58</v>
      </c>
      <c r="Y1555" s="46" t="str">
        <f>IF(V1555="","",_xlfn.LET(_xlpm.x,VLOOKUP(V1555,'Drop-down_menus'!$D$2:$E$13,2,FALSE),IF(_xlpm.x=0,"",_xlpm.x)))</f>
        <v>https://orcid.org/0000-0002-9708-1761</v>
      </c>
      <c r="Z1555" s="46" t="str">
        <f>IF(W1555="","",_xlfn.LET(_xlpm.x,VLOOKUP(W1555,'Drop-down_menus'!$D$2:$E$13,2,FALSE),IF(_xlpm.x=0,"",_xlpm.x)))</f>
        <v/>
      </c>
      <c r="AA1555" s="46" t="str">
        <f>IF(X1555="","",_xlfn.LET(_xlpm.x,VLOOKUP(X1555,'Drop-down_menus'!$D$2:$E$13,2,FALSE),IF(_xlpm.x=0,"",_xlpm.x)))</f>
        <v/>
      </c>
      <c r="AB1555" s="46" t="s">
        <v>1254</v>
      </c>
      <c r="AC1555" s="46" t="s">
        <v>1256</v>
      </c>
    </row>
    <row r="1556" spans="1:34" ht="15" customHeight="1">
      <c r="B1556" s="46">
        <v>1609</v>
      </c>
      <c r="C1556" s="2" t="s">
        <v>836</v>
      </c>
      <c r="D1556" s="46" t="b">
        <f>COUNTIF(Events!$B$2:$B$171, C1556) &gt; 0</f>
        <v>1</v>
      </c>
      <c r="E1556" s="46" t="s">
        <v>940</v>
      </c>
      <c r="G1556" s="46" t="s">
        <v>945</v>
      </c>
      <c r="I1556" s="46" t="s">
        <v>1337</v>
      </c>
      <c r="J1556" s="46" t="str">
        <f>IF(I1556="","",_xlfn.LET(_xlpm.x,VLOOKUP(I1556,'2026-01-09_taxon-match'!$A$2:$N$81,4,FALSE),IF(_xlpm.x=0,"",_xlpm.x)))</f>
        <v>Plocamium</v>
      </c>
      <c r="K1556" s="46" t="s">
        <v>1318</v>
      </c>
      <c r="L1556" s="46" t="str">
        <f>IF(I1556="","",_xlfn.LET(_xlpm.x,VLOOKUP(I1556,'2026-01-09_taxon-match'!$A$2:$N$81,3,FALSE),IF(_xlpm.x=0,"",_xlpm.x)))</f>
        <v>urn:lsid:marinespecies.org:taxname:144223</v>
      </c>
      <c r="M1556" s="46" t="str">
        <f>IF($I1556="","",_xlfn.LET(_xlpm.x,VLOOKUP($I1556,'2026-01-09_taxon-match'!$A$2:$N$81,5,FALSE),IF(_xlpm.x=0,"",_xlpm.x)))</f>
        <v>J.V.Lamouroux, 1813</v>
      </c>
      <c r="N1556" s="46" t="str">
        <f>IF($I1556="","",_xlfn.LET(_xlpm.x,VLOOKUP($I1556,'2026-01-09_taxon-match'!$A$2:$N$81,6,FALSE),IF(_xlpm.x=0,"",_xlpm.x)))</f>
        <v>Plantae</v>
      </c>
      <c r="O1556" s="46" t="str">
        <f>IF($I1556="","",_xlfn.LET(_xlpm.x,VLOOKUP($I1556,'2026-01-09_taxon-match'!$A$2:$N$81,7,FALSE),IF(_xlpm.x=0,"",_xlpm.x)))</f>
        <v>Rhodophyta</v>
      </c>
      <c r="P1556" s="46" t="str">
        <f>IF($I1556="","",_xlfn.LET(_xlpm.x,VLOOKUP($I1556,'2026-01-09_taxon-match'!$A$2:$N$81,8,FALSE),IF(_xlpm.x=0,"",_xlpm.x)))</f>
        <v>Florideophyceae</v>
      </c>
      <c r="Q1556" s="46" t="str">
        <f>IF($I1556="","",_xlfn.LET(_xlpm.x,VLOOKUP($I1556,'2026-01-09_taxon-match'!$A$2:$N$81,9,FALSE),IF(_xlpm.x=0,"",_xlpm.x)))</f>
        <v>Plocamiales</v>
      </c>
      <c r="R1556" s="46" t="str">
        <f>IF($I1556="","",_xlfn.LET(_xlpm.x,VLOOKUP($I1556,'2026-01-09_taxon-match'!$A$2:$N$81,10,FALSE),IF(_xlpm.x=0,"",_xlpm.x)))</f>
        <v>Plocamiaceae</v>
      </c>
      <c r="S1556" s="46" t="str">
        <f>IF($I1556="","",_xlfn.LET(_xlpm.x,VLOOKUP($I1556,'2026-01-09_taxon-match'!$A$2:$N$81,11,FALSE),IF(_xlpm.x=0,"",_xlpm.x)))</f>
        <v>Plocamium</v>
      </c>
      <c r="T1556" s="46" t="str">
        <f>IF($I1556="","",_xlfn.LET(_xlpm.x,VLOOKUP($I1556,'2026-01-09_taxon-match'!$A$2:$N$81,13,FALSE),IF(_xlpm.x=0,"",_xlpm.x)))</f>
        <v/>
      </c>
      <c r="U1556" s="46">
        <v>1</v>
      </c>
      <c r="V1556" s="46" t="s">
        <v>58</v>
      </c>
      <c r="Y1556" s="46" t="str">
        <f>IF(V1556="","",_xlfn.LET(_xlpm.x,VLOOKUP(V1556,'Drop-down_menus'!$D$2:$E$13,2,FALSE),IF(_xlpm.x=0,"",_xlpm.x)))</f>
        <v>https://orcid.org/0000-0002-9708-1761</v>
      </c>
      <c r="Z1556" s="46" t="str">
        <f>IF(W1556="","",_xlfn.LET(_xlpm.x,VLOOKUP(W1556,'Drop-down_menus'!$D$2:$E$13,2,FALSE),IF(_xlpm.x=0,"",_xlpm.x)))</f>
        <v/>
      </c>
      <c r="AA1556" s="46" t="str">
        <f>IF(X1556="","",_xlfn.LET(_xlpm.x,VLOOKUP(X1556,'Drop-down_menus'!$D$2:$E$13,2,FALSE),IF(_xlpm.x=0,"",_xlpm.x)))</f>
        <v/>
      </c>
      <c r="AB1556" s="46" t="s">
        <v>942</v>
      </c>
      <c r="AC1556" s="46" t="s">
        <v>943</v>
      </c>
      <c r="AE1556" s="45" t="s">
        <v>39</v>
      </c>
      <c r="AF1556" s="45" t="s">
        <v>46</v>
      </c>
      <c r="AG1556" s="46" t="str">
        <f>IF(AE1556="","",_xlfn.LET(_xlpm.x,VLOOKUP(AE1556,'Drop-down_menus'!$D$2:$E$13,2,FALSE),IF(_xlpm.x=0,"",_xlpm.x)))</f>
        <v>https://orcid.org/0009-0002-6669-2911</v>
      </c>
      <c r="AH1556" s="46" t="str">
        <f>IF(AF1556="","",_xlfn.LET(_xlpm.x,VLOOKUP(AF1556,'Drop-down_menus'!$D$2:$E$13,2,FALSE),IF(_xlpm.x=0,"",_xlpm.x)))</f>
        <v>https://orcid.org/0000-0003-0502-8101</v>
      </c>
    </row>
    <row r="1557" spans="1:34" ht="15" customHeight="1">
      <c r="B1557" s="46">
        <v>1610</v>
      </c>
      <c r="C1557" s="2" t="s">
        <v>836</v>
      </c>
      <c r="D1557" s="46" t="b">
        <f>COUNTIF(Events!$B$2:$B$171, C1557) &gt; 0</f>
        <v>1</v>
      </c>
      <c r="G1557" s="46" t="s">
        <v>1231</v>
      </c>
      <c r="I1557" s="46" t="s">
        <v>1231</v>
      </c>
      <c r="J1557" s="46" t="str">
        <f>IF(I1557="","",_xlfn.LET(_xlpm.x,VLOOKUP(I1557,'2026-01-09_taxon-match'!$A$2:$N$81,4,FALSE),IF(_xlpm.x=0,"",_xlpm.x)))</f>
        <v>Pyura setosa</v>
      </c>
      <c r="L1557" s="46" t="str">
        <f>IF(I1557="","",_xlfn.LET(_xlpm.x,VLOOKUP(I1557,'2026-01-09_taxon-match'!$A$2:$N$81,3,FALSE),IF(_xlpm.x=0,"",_xlpm.x)))</f>
        <v>urn:lsid:marinespecies.org:taxname:173779</v>
      </c>
      <c r="M1557" s="46" t="str">
        <f>IF($I1557="","",_xlfn.LET(_xlpm.x,VLOOKUP($I1557,'2026-01-09_taxon-match'!$A$2:$N$81,5,FALSE),IF(_xlpm.x=0,"",_xlpm.x)))</f>
        <v>(Sluiter, 1905)</v>
      </c>
      <c r="N1557" s="46" t="str">
        <f>IF($I1557="","",_xlfn.LET(_xlpm.x,VLOOKUP($I1557,'2026-01-09_taxon-match'!$A$2:$N$81,6,FALSE),IF(_xlpm.x=0,"",_xlpm.x)))</f>
        <v>Animalia</v>
      </c>
      <c r="O1557" s="46" t="str">
        <f>IF($I1557="","",_xlfn.LET(_xlpm.x,VLOOKUP($I1557,'2026-01-09_taxon-match'!$A$2:$N$81,7,FALSE),IF(_xlpm.x=0,"",_xlpm.x)))</f>
        <v>Chordata</v>
      </c>
      <c r="P1557" s="46" t="str">
        <f>IF($I1557="","",_xlfn.LET(_xlpm.x,VLOOKUP($I1557,'2026-01-09_taxon-match'!$A$2:$N$81,8,FALSE),IF(_xlpm.x=0,"",_xlpm.x)))</f>
        <v>Ascidiacea</v>
      </c>
      <c r="Q1557" s="46" t="str">
        <f>IF($I1557="","",_xlfn.LET(_xlpm.x,VLOOKUP($I1557,'2026-01-09_taxon-match'!$A$2:$N$81,9,FALSE),IF(_xlpm.x=0,"",_xlpm.x)))</f>
        <v>Stolidobranchia</v>
      </c>
      <c r="R1557" s="46" t="str">
        <f>IF($I1557="","",_xlfn.LET(_xlpm.x,VLOOKUP($I1557,'2026-01-09_taxon-match'!$A$2:$N$81,10,FALSE),IF(_xlpm.x=0,"",_xlpm.x)))</f>
        <v>Pyuridae</v>
      </c>
      <c r="S1557" s="46" t="str">
        <f>IF($I1557="","",_xlfn.LET(_xlpm.x,VLOOKUP($I1557,'2026-01-09_taxon-match'!$A$2:$N$81,11,FALSE),IF(_xlpm.x=0,"",_xlpm.x)))</f>
        <v>Pyura</v>
      </c>
      <c r="T1557" s="46" t="str">
        <f>IF($I1557="","",_xlfn.LET(_xlpm.x,VLOOKUP($I1557,'2026-01-09_taxon-match'!$A$2:$N$81,13,FALSE),IF(_xlpm.x=0,"",_xlpm.x)))</f>
        <v>setosa</v>
      </c>
      <c r="U1557" s="46">
        <v>1</v>
      </c>
      <c r="V1557" t="s">
        <v>43</v>
      </c>
      <c r="Y1557" s="46" t="str">
        <f>IF(V1557="","",_xlfn.LET(_xlpm.x,VLOOKUP(V1557,'Drop-down_menus'!$D$2:$E$13,2,FALSE),IF(_xlpm.x=0,"",_xlpm.x)))</f>
        <v>https://orcid.org/0000-0002-0981-7442</v>
      </c>
      <c r="Z1557" s="46" t="str">
        <f>IF(W1557="","",_xlfn.LET(_xlpm.x,VLOOKUP(W1557,'Drop-down_menus'!$D$2:$E$13,2,FALSE),IF(_xlpm.x=0,"",_xlpm.x)))</f>
        <v/>
      </c>
      <c r="AA1557" s="46" t="str">
        <f>IF(X1557="","",_xlfn.LET(_xlpm.x,VLOOKUP(X1557,'Drop-down_menus'!$D$2:$E$13,2,FALSE),IF(_xlpm.x=0,"",_xlpm.x)))</f>
        <v/>
      </c>
      <c r="AB1557" s="46" t="s">
        <v>1254</v>
      </c>
      <c r="AC1557" s="46" t="s">
        <v>1256</v>
      </c>
    </row>
    <row r="1558" spans="1:34" ht="15" customHeight="1">
      <c r="B1558" s="46">
        <v>1610</v>
      </c>
      <c r="C1558" s="2" t="s">
        <v>836</v>
      </c>
      <c r="D1558" s="46" t="b">
        <f>COUNTIF(Events!$B$2:$B$171, C1558) &gt; 0</f>
        <v>1</v>
      </c>
      <c r="E1558" s="46" t="s">
        <v>940</v>
      </c>
      <c r="G1558" s="46" t="s">
        <v>946</v>
      </c>
      <c r="I1558" s="46" t="s">
        <v>1231</v>
      </c>
      <c r="J1558" s="46" t="str">
        <f>IF(I1558="","",_xlfn.LET(_xlpm.x,VLOOKUP(I1558,'2026-01-09_taxon-match'!$A$2:$N$81,4,FALSE),IF(_xlpm.x=0,"",_xlpm.x)))</f>
        <v>Pyura setosa</v>
      </c>
      <c r="L1558" s="46" t="str">
        <f>IF(I1558="","",_xlfn.LET(_xlpm.x,VLOOKUP(I1558,'2026-01-09_taxon-match'!$A$2:$N$81,3,FALSE),IF(_xlpm.x=0,"",_xlpm.x)))</f>
        <v>urn:lsid:marinespecies.org:taxname:173779</v>
      </c>
      <c r="M1558" s="46" t="str">
        <f>IF($I1558="","",_xlfn.LET(_xlpm.x,VLOOKUP($I1558,'2026-01-09_taxon-match'!$A$2:$N$81,5,FALSE),IF(_xlpm.x=0,"",_xlpm.x)))</f>
        <v>(Sluiter, 1905)</v>
      </c>
      <c r="N1558" s="46" t="str">
        <f>IF($I1558="","",_xlfn.LET(_xlpm.x,VLOOKUP($I1558,'2026-01-09_taxon-match'!$A$2:$N$81,6,FALSE),IF(_xlpm.x=0,"",_xlpm.x)))</f>
        <v>Animalia</v>
      </c>
      <c r="O1558" s="46" t="str">
        <f>IF($I1558="","",_xlfn.LET(_xlpm.x,VLOOKUP($I1558,'2026-01-09_taxon-match'!$A$2:$N$81,7,FALSE),IF(_xlpm.x=0,"",_xlpm.x)))</f>
        <v>Chordata</v>
      </c>
      <c r="P1558" s="46" t="str">
        <f>IF($I1558="","",_xlfn.LET(_xlpm.x,VLOOKUP($I1558,'2026-01-09_taxon-match'!$A$2:$N$81,8,FALSE),IF(_xlpm.x=0,"",_xlpm.x)))</f>
        <v>Ascidiacea</v>
      </c>
      <c r="Q1558" s="46" t="str">
        <f>IF($I1558="","",_xlfn.LET(_xlpm.x,VLOOKUP($I1558,'2026-01-09_taxon-match'!$A$2:$N$81,9,FALSE),IF(_xlpm.x=0,"",_xlpm.x)))</f>
        <v>Stolidobranchia</v>
      </c>
      <c r="R1558" s="46" t="str">
        <f>IF($I1558="","",_xlfn.LET(_xlpm.x,VLOOKUP($I1558,'2026-01-09_taxon-match'!$A$2:$N$81,10,FALSE),IF(_xlpm.x=0,"",_xlpm.x)))</f>
        <v>Pyuridae</v>
      </c>
      <c r="S1558" s="46" t="str">
        <f>IF($I1558="","",_xlfn.LET(_xlpm.x,VLOOKUP($I1558,'2026-01-09_taxon-match'!$A$2:$N$81,11,FALSE),IF(_xlpm.x=0,"",_xlpm.x)))</f>
        <v>Pyura</v>
      </c>
      <c r="T1558" s="46" t="str">
        <f>IF($I1558="","",_xlfn.LET(_xlpm.x,VLOOKUP($I1558,'2026-01-09_taxon-match'!$A$2:$N$81,13,FALSE),IF(_xlpm.x=0,"",_xlpm.x)))</f>
        <v>setosa</v>
      </c>
      <c r="U1558" s="46">
        <v>1</v>
      </c>
      <c r="V1558" s="46" t="s">
        <v>43</v>
      </c>
      <c r="Y1558" s="46" t="str">
        <f>IF(V1558="","",_xlfn.LET(_xlpm.x,VLOOKUP(V1558,'Drop-down_menus'!$D$2:$E$13,2,FALSE),IF(_xlpm.x=0,"",_xlpm.x)))</f>
        <v>https://orcid.org/0000-0002-0981-7442</v>
      </c>
      <c r="Z1558" s="46" t="str">
        <f>IF(W1558="","",_xlfn.LET(_xlpm.x,VLOOKUP(W1558,'Drop-down_menus'!$D$2:$E$13,2,FALSE),IF(_xlpm.x=0,"",_xlpm.x)))</f>
        <v/>
      </c>
      <c r="AA1558" s="46" t="str">
        <f>IF(X1558="","",_xlfn.LET(_xlpm.x,VLOOKUP(X1558,'Drop-down_menus'!$D$2:$E$13,2,FALSE),IF(_xlpm.x=0,"",_xlpm.x)))</f>
        <v/>
      </c>
      <c r="AB1558" s="46" t="s">
        <v>942</v>
      </c>
      <c r="AC1558" s="46" t="s">
        <v>943</v>
      </c>
      <c r="AE1558" s="45" t="s">
        <v>39</v>
      </c>
      <c r="AF1558" s="45" t="s">
        <v>46</v>
      </c>
      <c r="AG1558" s="46" t="str">
        <f>IF(AE1558="","",_xlfn.LET(_xlpm.x,VLOOKUP(AE1558,'Drop-down_menus'!$D$2:$E$13,2,FALSE),IF(_xlpm.x=0,"",_xlpm.x)))</f>
        <v>https://orcid.org/0009-0002-6669-2911</v>
      </c>
      <c r="AH1558" s="46" t="str">
        <f>IF(AF1558="","",_xlfn.LET(_xlpm.x,VLOOKUP(AF1558,'Drop-down_menus'!$D$2:$E$13,2,FALSE),IF(_xlpm.x=0,"",_xlpm.x)))</f>
        <v>https://orcid.org/0000-0003-0502-8101</v>
      </c>
    </row>
    <row r="1559" spans="1:34" ht="15" customHeight="1">
      <c r="B1559" s="46">
        <v>1611</v>
      </c>
      <c r="C1559" s="2" t="s">
        <v>836</v>
      </c>
      <c r="D1559" s="46" t="b">
        <f>COUNTIF(Events!$B$2:$B$171, C1559) &gt; 0</f>
        <v>1</v>
      </c>
      <c r="G1559" s="46" t="s">
        <v>1233</v>
      </c>
      <c r="I1559" s="46" t="s">
        <v>1330</v>
      </c>
      <c r="J1559" s="46" t="str">
        <f>IF(I1559="","",_xlfn.LET(_xlpm.x,VLOOKUP(I1559,'2026-01-09_taxon-match'!$A$2:$N$81,4,FALSE),IF(_xlpm.x=0,"",_xlpm.x)))</f>
        <v>Eusirus</v>
      </c>
      <c r="K1559" s="46" t="s">
        <v>1318</v>
      </c>
      <c r="L1559" s="46" t="str">
        <f>IF(I1559="","",_xlfn.LET(_xlpm.x,VLOOKUP(I1559,'2026-01-09_taxon-match'!$A$2:$N$81,3,FALSE),IF(_xlpm.x=0,"",_xlpm.x)))</f>
        <v>urn:lsid:marinespecies.org:taxname:101519</v>
      </c>
      <c r="M1559" s="46" t="str">
        <f>IF($I1559="","",_xlfn.LET(_xlpm.x,VLOOKUP($I1559,'2026-01-09_taxon-match'!$A$2:$N$81,5,FALSE),IF(_xlpm.x=0,"",_xlpm.x)))</f>
        <v>Krøyer, 1845</v>
      </c>
      <c r="N1559" s="46" t="str">
        <f>IF($I1559="","",_xlfn.LET(_xlpm.x,VLOOKUP($I1559,'2026-01-09_taxon-match'!$A$2:$N$81,6,FALSE),IF(_xlpm.x=0,"",_xlpm.x)))</f>
        <v>Animalia</v>
      </c>
      <c r="O1559" s="46" t="str">
        <f>IF($I1559="","",_xlfn.LET(_xlpm.x,VLOOKUP($I1559,'2026-01-09_taxon-match'!$A$2:$N$81,7,FALSE),IF(_xlpm.x=0,"",_xlpm.x)))</f>
        <v>Arthropoda</v>
      </c>
      <c r="P1559" s="46" t="str">
        <f>IF($I1559="","",_xlfn.LET(_xlpm.x,VLOOKUP($I1559,'2026-01-09_taxon-match'!$A$2:$N$81,8,FALSE),IF(_xlpm.x=0,"",_xlpm.x)))</f>
        <v>Malacostraca</v>
      </c>
      <c r="Q1559" s="46" t="str">
        <f>IF($I1559="","",_xlfn.LET(_xlpm.x,VLOOKUP($I1559,'2026-01-09_taxon-match'!$A$2:$N$81,9,FALSE),IF(_xlpm.x=0,"",_xlpm.x)))</f>
        <v>Amphipoda</v>
      </c>
      <c r="R1559" s="46" t="str">
        <f>IF($I1559="","",_xlfn.LET(_xlpm.x,VLOOKUP($I1559,'2026-01-09_taxon-match'!$A$2:$N$81,10,FALSE),IF(_xlpm.x=0,"",_xlpm.x)))</f>
        <v>Eusiridae</v>
      </c>
      <c r="S1559" s="46" t="str">
        <f>IF($I1559="","",_xlfn.LET(_xlpm.x,VLOOKUP($I1559,'2026-01-09_taxon-match'!$A$2:$N$81,11,FALSE),IF(_xlpm.x=0,"",_xlpm.x)))</f>
        <v>Eusirus</v>
      </c>
      <c r="T1559" s="46" t="str">
        <f>IF($I1559="","",_xlfn.LET(_xlpm.x,VLOOKUP($I1559,'2026-01-09_taxon-match'!$A$2:$N$81,13,FALSE),IF(_xlpm.x=0,"",_xlpm.x)))</f>
        <v/>
      </c>
      <c r="U1559" s="46">
        <v>1</v>
      </c>
      <c r="V1559" t="s">
        <v>42</v>
      </c>
      <c r="Y1559" s="46" t="str">
        <f>IF(V1559="","",_xlfn.LET(_xlpm.x,VLOOKUP(V1559,'Drop-down_menus'!$D$2:$E$13,2,FALSE),IF(_xlpm.x=0,"",_xlpm.x)))</f>
        <v/>
      </c>
      <c r="Z1559" s="46" t="str">
        <f>IF(W1559="","",_xlfn.LET(_xlpm.x,VLOOKUP(W1559,'Drop-down_menus'!$D$2:$E$13,2,FALSE),IF(_xlpm.x=0,"",_xlpm.x)))</f>
        <v/>
      </c>
      <c r="AA1559" s="46" t="str">
        <f>IF(X1559="","",_xlfn.LET(_xlpm.x,VLOOKUP(X1559,'Drop-down_menus'!$D$2:$E$13,2,FALSE),IF(_xlpm.x=0,"",_xlpm.x)))</f>
        <v/>
      </c>
      <c r="AB1559" s="46" t="s">
        <v>1254</v>
      </c>
      <c r="AC1559" s="46" t="s">
        <v>1256</v>
      </c>
      <c r="AD1559" s="46" t="s">
        <v>1049</v>
      </c>
    </row>
    <row r="1560" spans="1:34" ht="15" customHeight="1">
      <c r="B1560" s="46">
        <v>1611</v>
      </c>
      <c r="C1560" s="2" t="s">
        <v>836</v>
      </c>
      <c r="D1560" s="46" t="b">
        <f>COUNTIF(Events!$B$2:$B$171, C1560) &gt; 0</f>
        <v>1</v>
      </c>
      <c r="E1560" s="46" t="s">
        <v>940</v>
      </c>
      <c r="G1560" s="46" t="s">
        <v>947</v>
      </c>
      <c r="I1560" s="46" t="s">
        <v>1330</v>
      </c>
      <c r="J1560" s="46" t="str">
        <f>IF(I1560="","",_xlfn.LET(_xlpm.x,VLOOKUP(I1560,'2026-01-09_taxon-match'!$A$2:$N$81,4,FALSE),IF(_xlpm.x=0,"",_xlpm.x)))</f>
        <v>Eusirus</v>
      </c>
      <c r="K1560" s="46" t="s">
        <v>1318</v>
      </c>
      <c r="L1560" s="46" t="str">
        <f>IF(I1560="","",_xlfn.LET(_xlpm.x,VLOOKUP(I1560,'2026-01-09_taxon-match'!$A$2:$N$81,3,FALSE),IF(_xlpm.x=0,"",_xlpm.x)))</f>
        <v>urn:lsid:marinespecies.org:taxname:101519</v>
      </c>
      <c r="M1560" s="46" t="str">
        <f>IF($I1560="","",_xlfn.LET(_xlpm.x,VLOOKUP($I1560,'2026-01-09_taxon-match'!$A$2:$N$81,5,FALSE),IF(_xlpm.x=0,"",_xlpm.x)))</f>
        <v>Krøyer, 1845</v>
      </c>
      <c r="N1560" s="46" t="str">
        <f>IF($I1560="","",_xlfn.LET(_xlpm.x,VLOOKUP($I1560,'2026-01-09_taxon-match'!$A$2:$N$81,6,FALSE),IF(_xlpm.x=0,"",_xlpm.x)))</f>
        <v>Animalia</v>
      </c>
      <c r="O1560" s="46" t="str">
        <f>IF($I1560="","",_xlfn.LET(_xlpm.x,VLOOKUP($I1560,'2026-01-09_taxon-match'!$A$2:$N$81,7,FALSE),IF(_xlpm.x=0,"",_xlpm.x)))</f>
        <v>Arthropoda</v>
      </c>
      <c r="P1560" s="46" t="str">
        <f>IF($I1560="","",_xlfn.LET(_xlpm.x,VLOOKUP($I1560,'2026-01-09_taxon-match'!$A$2:$N$81,8,FALSE),IF(_xlpm.x=0,"",_xlpm.x)))</f>
        <v>Malacostraca</v>
      </c>
      <c r="Q1560" s="46" t="str">
        <f>IF($I1560="","",_xlfn.LET(_xlpm.x,VLOOKUP($I1560,'2026-01-09_taxon-match'!$A$2:$N$81,9,FALSE),IF(_xlpm.x=0,"",_xlpm.x)))</f>
        <v>Amphipoda</v>
      </c>
      <c r="R1560" s="46" t="str">
        <f>IF($I1560="","",_xlfn.LET(_xlpm.x,VLOOKUP($I1560,'2026-01-09_taxon-match'!$A$2:$N$81,10,FALSE),IF(_xlpm.x=0,"",_xlpm.x)))</f>
        <v>Eusiridae</v>
      </c>
      <c r="S1560" s="46" t="str">
        <f>IF($I1560="","",_xlfn.LET(_xlpm.x,VLOOKUP($I1560,'2026-01-09_taxon-match'!$A$2:$N$81,11,FALSE),IF(_xlpm.x=0,"",_xlpm.x)))</f>
        <v>Eusirus</v>
      </c>
      <c r="T1560" s="46" t="str">
        <f>IF($I1560="","",_xlfn.LET(_xlpm.x,VLOOKUP($I1560,'2026-01-09_taxon-match'!$A$2:$N$81,13,FALSE),IF(_xlpm.x=0,"",_xlpm.x)))</f>
        <v/>
      </c>
      <c r="U1560" s="46">
        <v>1</v>
      </c>
      <c r="V1560" s="46" t="s">
        <v>58</v>
      </c>
      <c r="Y1560" s="46" t="str">
        <f>IF(V1560="","",_xlfn.LET(_xlpm.x,VLOOKUP(V1560,'Drop-down_menus'!$D$2:$E$13,2,FALSE),IF(_xlpm.x=0,"",_xlpm.x)))</f>
        <v>https://orcid.org/0000-0002-9708-1761</v>
      </c>
      <c r="Z1560" s="46" t="str">
        <f>IF(W1560="","",_xlfn.LET(_xlpm.x,VLOOKUP(W1560,'Drop-down_menus'!$D$2:$E$13,2,FALSE),IF(_xlpm.x=0,"",_xlpm.x)))</f>
        <v/>
      </c>
      <c r="AA1560" s="46" t="str">
        <f>IF(X1560="","",_xlfn.LET(_xlpm.x,VLOOKUP(X1560,'Drop-down_menus'!$D$2:$E$13,2,FALSE),IF(_xlpm.x=0,"",_xlpm.x)))</f>
        <v/>
      </c>
      <c r="AB1560" s="46" t="s">
        <v>942</v>
      </c>
      <c r="AC1560" s="46" t="s">
        <v>943</v>
      </c>
      <c r="AE1560" s="45" t="s">
        <v>39</v>
      </c>
      <c r="AF1560" s="45" t="s">
        <v>46</v>
      </c>
      <c r="AG1560" s="46" t="str">
        <f>IF(AE1560="","",_xlfn.LET(_xlpm.x,VLOOKUP(AE1560,'Drop-down_menus'!$D$2:$E$13,2,FALSE),IF(_xlpm.x=0,"",_xlpm.x)))</f>
        <v>https://orcid.org/0009-0002-6669-2911</v>
      </c>
      <c r="AH1560" s="46" t="str">
        <f>IF(AF1560="","",_xlfn.LET(_xlpm.x,VLOOKUP(AF1560,'Drop-down_menus'!$D$2:$E$13,2,FALSE),IF(_xlpm.x=0,"",_xlpm.x)))</f>
        <v>https://orcid.org/0000-0003-0502-8101</v>
      </c>
    </row>
    <row r="1561" spans="1:34" ht="15" customHeight="1">
      <c r="A1561" s="15">
        <v>200</v>
      </c>
      <c r="B1561" s="15">
        <v>1616</v>
      </c>
      <c r="C1561" s="46" t="s">
        <v>95</v>
      </c>
      <c r="D1561" s="46" t="b">
        <f>COUNTIF(Events!$B$2:$B$171, C1561) &gt; 0</f>
        <v>1</v>
      </c>
      <c r="E1561" s="15" t="s">
        <v>164</v>
      </c>
      <c r="F1561" s="15" t="s">
        <v>1082</v>
      </c>
      <c r="G1561" s="15"/>
      <c r="H1561" s="15"/>
      <c r="I1561" s="15"/>
      <c r="J1561" s="46" t="str">
        <f>IF(I1561="","",_xlfn.LET(_xlpm.x,VLOOKUP(I1561,'2026-01-09_taxon-match'!$A$2:$N$81,4,FALSE),IF(_xlpm.x=0,"",_xlpm.x)))</f>
        <v/>
      </c>
      <c r="K1561" s="15"/>
      <c r="L1561" s="46" t="str">
        <f>IF(I1561="","",_xlfn.LET(_xlpm.x,VLOOKUP(I1561,'2026-01-09_taxon-match'!$A$2:$N$81,3,FALSE),IF(_xlpm.x=0,"",_xlpm.x)))</f>
        <v/>
      </c>
      <c r="M1561" s="46" t="str">
        <f>IF($I1561="","",_xlfn.LET(_xlpm.x,VLOOKUP($I1561,'2026-01-09_taxon-match'!$A$2:$N$81,5,FALSE),IF(_xlpm.x=0,"",_xlpm.x)))</f>
        <v/>
      </c>
      <c r="N1561" s="46" t="str">
        <f>IF($I1561="","",_xlfn.LET(_xlpm.x,VLOOKUP($I1561,'2026-01-09_taxon-match'!$A$2:$N$81,6,FALSE),IF(_xlpm.x=0,"",_xlpm.x)))</f>
        <v/>
      </c>
      <c r="O1561" s="46" t="str">
        <f>IF($I1561="","",_xlfn.LET(_xlpm.x,VLOOKUP($I1561,'2026-01-09_taxon-match'!$A$2:$N$81,7,FALSE),IF(_xlpm.x=0,"",_xlpm.x)))</f>
        <v/>
      </c>
      <c r="P1561" s="46" t="str">
        <f>IF($I1561="","",_xlfn.LET(_xlpm.x,VLOOKUP($I1561,'2026-01-09_taxon-match'!$A$2:$N$81,8,FALSE),IF(_xlpm.x=0,"",_xlpm.x)))</f>
        <v/>
      </c>
      <c r="Q1561" s="46" t="str">
        <f>IF($I1561="","",_xlfn.LET(_xlpm.x,VLOOKUP($I1561,'2026-01-09_taxon-match'!$A$2:$N$81,9,FALSE),IF(_xlpm.x=0,"",_xlpm.x)))</f>
        <v/>
      </c>
      <c r="R1561" s="46" t="str">
        <f>IF($I1561="","",_xlfn.LET(_xlpm.x,VLOOKUP($I1561,'2026-01-09_taxon-match'!$A$2:$N$81,10,FALSE),IF(_xlpm.x=0,"",_xlpm.x)))</f>
        <v/>
      </c>
      <c r="S1561" s="46" t="str">
        <f>IF($I1561="","",_xlfn.LET(_xlpm.x,VLOOKUP($I1561,'2026-01-09_taxon-match'!$A$2:$N$81,11,FALSE),IF(_xlpm.x=0,"",_xlpm.x)))</f>
        <v/>
      </c>
      <c r="T1561" s="46" t="str">
        <f>IF($I1561="","",_xlfn.LET(_xlpm.x,VLOOKUP($I1561,'2026-01-09_taxon-match'!$A$2:$N$81,13,FALSE),IF(_xlpm.x=0,"",_xlpm.x)))</f>
        <v/>
      </c>
      <c r="U1561" s="15"/>
      <c r="V1561" s="46" t="s">
        <v>221</v>
      </c>
      <c r="W1561" s="15"/>
      <c r="X1561" s="15"/>
      <c r="Y1561" s="46" t="str">
        <f>IF(V1561="","",_xlfn.LET(_xlpm.x,VLOOKUP(V1561,'Drop-down_menus'!$D$2:$E$13,2,FALSE),IF(_xlpm.x=0,"",_xlpm.x)))</f>
        <v>https://orcid.org/0000-0002-5199-9817</v>
      </c>
      <c r="Z1561" s="46" t="str">
        <f>IF(W1561="","",_xlfn.LET(_xlpm.x,VLOOKUP(W1561,'Drop-down_menus'!$D$2:$E$13,2,FALSE),IF(_xlpm.x=0,"",_xlpm.x)))</f>
        <v/>
      </c>
      <c r="AA1561" s="46" t="str">
        <f>IF(X1561="","",_xlfn.LET(_xlpm.x,VLOOKUP(X1561,'Drop-down_menus'!$D$2:$E$13,2,FALSE),IF(_xlpm.x=0,"",_xlpm.x)))</f>
        <v/>
      </c>
      <c r="AB1561" s="14" t="s">
        <v>197</v>
      </c>
      <c r="AC1561" s="14"/>
    </row>
    <row r="1562" spans="1:34" ht="15" customHeight="1">
      <c r="A1562" s="15">
        <v>200</v>
      </c>
      <c r="B1562" s="15">
        <v>1617</v>
      </c>
      <c r="C1562" s="46" t="s">
        <v>95</v>
      </c>
      <c r="D1562" s="46" t="b">
        <f>COUNTIF(Events!$B$2:$B$171, C1562) &gt; 0</f>
        <v>1</v>
      </c>
      <c r="E1562" s="15" t="s">
        <v>164</v>
      </c>
      <c r="F1562" s="15" t="s">
        <v>504</v>
      </c>
      <c r="G1562" s="15"/>
      <c r="H1562" s="15"/>
      <c r="I1562" s="15"/>
      <c r="J1562" s="46" t="str">
        <f>IF(I1562="","",_xlfn.LET(_xlpm.x,VLOOKUP(I1562,'2026-01-09_taxon-match'!$A$2:$N$81,4,FALSE),IF(_xlpm.x=0,"",_xlpm.x)))</f>
        <v/>
      </c>
      <c r="K1562" s="15"/>
      <c r="L1562" s="46" t="str">
        <f>IF(I1562="","",_xlfn.LET(_xlpm.x,VLOOKUP(I1562,'2026-01-09_taxon-match'!$A$2:$N$81,3,FALSE),IF(_xlpm.x=0,"",_xlpm.x)))</f>
        <v/>
      </c>
      <c r="M1562" s="46" t="str">
        <f>IF($I1562="","",_xlfn.LET(_xlpm.x,VLOOKUP($I1562,'2026-01-09_taxon-match'!$A$2:$N$81,5,FALSE),IF(_xlpm.x=0,"",_xlpm.x)))</f>
        <v/>
      </c>
      <c r="N1562" s="46" t="str">
        <f>IF($I1562="","",_xlfn.LET(_xlpm.x,VLOOKUP($I1562,'2026-01-09_taxon-match'!$A$2:$N$81,6,FALSE),IF(_xlpm.x=0,"",_xlpm.x)))</f>
        <v/>
      </c>
      <c r="O1562" s="46" t="str">
        <f>IF($I1562="","",_xlfn.LET(_xlpm.x,VLOOKUP($I1562,'2026-01-09_taxon-match'!$A$2:$N$81,7,FALSE),IF(_xlpm.x=0,"",_xlpm.x)))</f>
        <v/>
      </c>
      <c r="P1562" s="46" t="str">
        <f>IF($I1562="","",_xlfn.LET(_xlpm.x,VLOOKUP($I1562,'2026-01-09_taxon-match'!$A$2:$N$81,8,FALSE),IF(_xlpm.x=0,"",_xlpm.x)))</f>
        <v/>
      </c>
      <c r="Q1562" s="46" t="str">
        <f>IF($I1562="","",_xlfn.LET(_xlpm.x,VLOOKUP($I1562,'2026-01-09_taxon-match'!$A$2:$N$81,9,FALSE),IF(_xlpm.x=0,"",_xlpm.x)))</f>
        <v/>
      </c>
      <c r="R1562" s="46" t="str">
        <f>IF($I1562="","",_xlfn.LET(_xlpm.x,VLOOKUP($I1562,'2026-01-09_taxon-match'!$A$2:$N$81,10,FALSE),IF(_xlpm.x=0,"",_xlpm.x)))</f>
        <v/>
      </c>
      <c r="S1562" s="46" t="str">
        <f>IF($I1562="","",_xlfn.LET(_xlpm.x,VLOOKUP($I1562,'2026-01-09_taxon-match'!$A$2:$N$81,11,FALSE),IF(_xlpm.x=0,"",_xlpm.x)))</f>
        <v/>
      </c>
      <c r="T1562" s="46" t="str">
        <f>IF($I1562="","",_xlfn.LET(_xlpm.x,VLOOKUP($I1562,'2026-01-09_taxon-match'!$A$2:$N$81,13,FALSE),IF(_xlpm.x=0,"",_xlpm.x)))</f>
        <v/>
      </c>
      <c r="U1562" s="15"/>
      <c r="V1562" s="46" t="s">
        <v>221</v>
      </c>
      <c r="W1562" s="15"/>
      <c r="X1562" s="15"/>
      <c r="Y1562" s="46" t="str">
        <f>IF(V1562="","",_xlfn.LET(_xlpm.x,VLOOKUP(V1562,'Drop-down_menus'!$D$2:$E$13,2,FALSE),IF(_xlpm.x=0,"",_xlpm.x)))</f>
        <v>https://orcid.org/0000-0002-5199-9817</v>
      </c>
      <c r="Z1562" s="46" t="str">
        <f>IF(W1562="","",_xlfn.LET(_xlpm.x,VLOOKUP(W1562,'Drop-down_menus'!$D$2:$E$13,2,FALSE),IF(_xlpm.x=0,"",_xlpm.x)))</f>
        <v/>
      </c>
      <c r="AA1562" s="46" t="str">
        <f>IF(X1562="","",_xlfn.LET(_xlpm.x,VLOOKUP(X1562,'Drop-down_menus'!$D$2:$E$13,2,FALSE),IF(_xlpm.x=0,"",_xlpm.x)))</f>
        <v/>
      </c>
      <c r="AB1562" s="14" t="s">
        <v>197</v>
      </c>
      <c r="AC1562" s="14"/>
    </row>
    <row r="1563" spans="1:34" ht="15" customHeight="1">
      <c r="A1563" s="15">
        <v>200</v>
      </c>
      <c r="B1563" s="15">
        <v>1618</v>
      </c>
      <c r="C1563" s="46" t="s">
        <v>95</v>
      </c>
      <c r="D1563" s="46" t="b">
        <f>COUNTIF(Events!$B$2:$B$171, C1563) &gt; 0</f>
        <v>1</v>
      </c>
      <c r="E1563" s="15" t="s">
        <v>164</v>
      </c>
      <c r="F1563" s="15" t="s">
        <v>1082</v>
      </c>
      <c r="G1563" s="15"/>
      <c r="H1563" s="15"/>
      <c r="I1563" s="15"/>
      <c r="J1563" s="46" t="str">
        <f>IF(I1563="","",_xlfn.LET(_xlpm.x,VLOOKUP(I1563,'2026-01-09_taxon-match'!$A$2:$N$81,4,FALSE),IF(_xlpm.x=0,"",_xlpm.x)))</f>
        <v/>
      </c>
      <c r="K1563" s="15"/>
      <c r="L1563" s="46" t="str">
        <f>IF(I1563="","",_xlfn.LET(_xlpm.x,VLOOKUP(I1563,'2026-01-09_taxon-match'!$A$2:$N$81,3,FALSE),IF(_xlpm.x=0,"",_xlpm.x)))</f>
        <v/>
      </c>
      <c r="M1563" s="46" t="str">
        <f>IF($I1563="","",_xlfn.LET(_xlpm.x,VLOOKUP($I1563,'2026-01-09_taxon-match'!$A$2:$N$81,5,FALSE),IF(_xlpm.x=0,"",_xlpm.x)))</f>
        <v/>
      </c>
      <c r="N1563" s="46" t="str">
        <f>IF($I1563="","",_xlfn.LET(_xlpm.x,VLOOKUP($I1563,'2026-01-09_taxon-match'!$A$2:$N$81,6,FALSE),IF(_xlpm.x=0,"",_xlpm.x)))</f>
        <v/>
      </c>
      <c r="O1563" s="46" t="str">
        <f>IF($I1563="","",_xlfn.LET(_xlpm.x,VLOOKUP($I1563,'2026-01-09_taxon-match'!$A$2:$N$81,7,FALSE),IF(_xlpm.x=0,"",_xlpm.x)))</f>
        <v/>
      </c>
      <c r="P1563" s="46" t="str">
        <f>IF($I1563="","",_xlfn.LET(_xlpm.x,VLOOKUP($I1563,'2026-01-09_taxon-match'!$A$2:$N$81,8,FALSE),IF(_xlpm.x=0,"",_xlpm.x)))</f>
        <v/>
      </c>
      <c r="Q1563" s="46" t="str">
        <f>IF($I1563="","",_xlfn.LET(_xlpm.x,VLOOKUP($I1563,'2026-01-09_taxon-match'!$A$2:$N$81,9,FALSE),IF(_xlpm.x=0,"",_xlpm.x)))</f>
        <v/>
      </c>
      <c r="R1563" s="46" t="str">
        <f>IF($I1563="","",_xlfn.LET(_xlpm.x,VLOOKUP($I1563,'2026-01-09_taxon-match'!$A$2:$N$81,10,FALSE),IF(_xlpm.x=0,"",_xlpm.x)))</f>
        <v/>
      </c>
      <c r="S1563" s="46" t="str">
        <f>IF($I1563="","",_xlfn.LET(_xlpm.x,VLOOKUP($I1563,'2026-01-09_taxon-match'!$A$2:$N$81,11,FALSE),IF(_xlpm.x=0,"",_xlpm.x)))</f>
        <v/>
      </c>
      <c r="T1563" s="46" t="str">
        <f>IF($I1563="","",_xlfn.LET(_xlpm.x,VLOOKUP($I1563,'2026-01-09_taxon-match'!$A$2:$N$81,13,FALSE),IF(_xlpm.x=0,"",_xlpm.x)))</f>
        <v/>
      </c>
      <c r="U1563" s="15"/>
      <c r="V1563" s="46" t="s">
        <v>221</v>
      </c>
      <c r="W1563" s="15"/>
      <c r="X1563" s="15"/>
      <c r="Y1563" s="46" t="str">
        <f>IF(V1563="","",_xlfn.LET(_xlpm.x,VLOOKUP(V1563,'Drop-down_menus'!$D$2:$E$13,2,FALSE),IF(_xlpm.x=0,"",_xlpm.x)))</f>
        <v>https://orcid.org/0000-0002-5199-9817</v>
      </c>
      <c r="Z1563" s="46" t="str">
        <f>IF(W1563="","",_xlfn.LET(_xlpm.x,VLOOKUP(W1563,'Drop-down_menus'!$D$2:$E$13,2,FALSE),IF(_xlpm.x=0,"",_xlpm.x)))</f>
        <v/>
      </c>
      <c r="AA1563" s="46" t="str">
        <f>IF(X1563="","",_xlfn.LET(_xlpm.x,VLOOKUP(X1563,'Drop-down_menus'!$D$2:$E$13,2,FALSE),IF(_xlpm.x=0,"",_xlpm.x)))</f>
        <v/>
      </c>
      <c r="AB1563" s="14" t="s">
        <v>197</v>
      </c>
      <c r="AC1563" s="14"/>
    </row>
    <row r="1564" spans="1:34" ht="15" customHeight="1">
      <c r="A1564" s="15">
        <v>200</v>
      </c>
      <c r="B1564" s="15">
        <v>1619</v>
      </c>
      <c r="C1564" s="46" t="s">
        <v>95</v>
      </c>
      <c r="D1564" s="46" t="b">
        <f>COUNTIF(Events!$B$2:$B$171, C1564) &gt; 0</f>
        <v>1</v>
      </c>
      <c r="E1564" s="15" t="s">
        <v>164</v>
      </c>
      <c r="F1564" s="15" t="s">
        <v>504</v>
      </c>
      <c r="G1564" s="15"/>
      <c r="H1564" s="15"/>
      <c r="I1564" s="15"/>
      <c r="J1564" s="46" t="str">
        <f>IF(I1564="","",_xlfn.LET(_xlpm.x,VLOOKUP(I1564,'2026-01-09_taxon-match'!$A$2:$N$81,4,FALSE),IF(_xlpm.x=0,"",_xlpm.x)))</f>
        <v/>
      </c>
      <c r="K1564" s="15"/>
      <c r="L1564" s="46" t="str">
        <f>IF(I1564="","",_xlfn.LET(_xlpm.x,VLOOKUP(I1564,'2026-01-09_taxon-match'!$A$2:$N$81,3,FALSE),IF(_xlpm.x=0,"",_xlpm.x)))</f>
        <v/>
      </c>
      <c r="M1564" s="46" t="str">
        <f>IF($I1564="","",_xlfn.LET(_xlpm.x,VLOOKUP($I1564,'2026-01-09_taxon-match'!$A$2:$N$81,5,FALSE),IF(_xlpm.x=0,"",_xlpm.x)))</f>
        <v/>
      </c>
      <c r="N1564" s="46" t="str">
        <f>IF($I1564="","",_xlfn.LET(_xlpm.x,VLOOKUP($I1564,'2026-01-09_taxon-match'!$A$2:$N$81,6,FALSE),IF(_xlpm.x=0,"",_xlpm.x)))</f>
        <v/>
      </c>
      <c r="O1564" s="46" t="str">
        <f>IF($I1564="","",_xlfn.LET(_xlpm.x,VLOOKUP($I1564,'2026-01-09_taxon-match'!$A$2:$N$81,7,FALSE),IF(_xlpm.x=0,"",_xlpm.x)))</f>
        <v/>
      </c>
      <c r="P1564" s="46" t="str">
        <f>IF($I1564="","",_xlfn.LET(_xlpm.x,VLOOKUP($I1564,'2026-01-09_taxon-match'!$A$2:$N$81,8,FALSE),IF(_xlpm.x=0,"",_xlpm.x)))</f>
        <v/>
      </c>
      <c r="Q1564" s="46" t="str">
        <f>IF($I1564="","",_xlfn.LET(_xlpm.x,VLOOKUP($I1564,'2026-01-09_taxon-match'!$A$2:$N$81,9,FALSE),IF(_xlpm.x=0,"",_xlpm.x)))</f>
        <v/>
      </c>
      <c r="R1564" s="46" t="str">
        <f>IF($I1564="","",_xlfn.LET(_xlpm.x,VLOOKUP($I1564,'2026-01-09_taxon-match'!$A$2:$N$81,10,FALSE),IF(_xlpm.x=0,"",_xlpm.x)))</f>
        <v/>
      </c>
      <c r="S1564" s="46" t="str">
        <f>IF($I1564="","",_xlfn.LET(_xlpm.x,VLOOKUP($I1564,'2026-01-09_taxon-match'!$A$2:$N$81,11,FALSE),IF(_xlpm.x=0,"",_xlpm.x)))</f>
        <v/>
      </c>
      <c r="T1564" s="46" t="str">
        <f>IF($I1564="","",_xlfn.LET(_xlpm.x,VLOOKUP($I1564,'2026-01-09_taxon-match'!$A$2:$N$81,13,FALSE),IF(_xlpm.x=0,"",_xlpm.x)))</f>
        <v/>
      </c>
      <c r="U1564" s="15"/>
      <c r="V1564" s="46" t="s">
        <v>221</v>
      </c>
      <c r="W1564" s="15"/>
      <c r="X1564" s="15"/>
      <c r="Y1564" s="46" t="str">
        <f>IF(V1564="","",_xlfn.LET(_xlpm.x,VLOOKUP(V1564,'Drop-down_menus'!$D$2:$E$13,2,FALSE),IF(_xlpm.x=0,"",_xlpm.x)))</f>
        <v>https://orcid.org/0000-0002-5199-9817</v>
      </c>
      <c r="Z1564" s="46" t="str">
        <f>IF(W1564="","",_xlfn.LET(_xlpm.x,VLOOKUP(W1564,'Drop-down_menus'!$D$2:$E$13,2,FALSE),IF(_xlpm.x=0,"",_xlpm.x)))</f>
        <v/>
      </c>
      <c r="AA1564" s="46" t="str">
        <f>IF(X1564="","",_xlfn.LET(_xlpm.x,VLOOKUP(X1564,'Drop-down_menus'!$D$2:$E$13,2,FALSE),IF(_xlpm.x=0,"",_xlpm.x)))</f>
        <v/>
      </c>
      <c r="AB1564" s="14" t="s">
        <v>197</v>
      </c>
      <c r="AC1564" s="14"/>
    </row>
    <row r="1565" spans="1:34" ht="15" customHeight="1">
      <c r="A1565" s="15">
        <v>200</v>
      </c>
      <c r="B1565" s="15">
        <v>1620</v>
      </c>
      <c r="C1565" s="46" t="s">
        <v>95</v>
      </c>
      <c r="D1565" s="46" t="b">
        <f>COUNTIF(Events!$B$2:$B$171, C1565) &gt; 0</f>
        <v>1</v>
      </c>
      <c r="E1565" s="15" t="s">
        <v>164</v>
      </c>
      <c r="F1565" s="15" t="s">
        <v>1082</v>
      </c>
      <c r="G1565" s="15"/>
      <c r="H1565" s="15"/>
      <c r="I1565" s="15"/>
      <c r="J1565" s="46" t="str">
        <f>IF(I1565="","",_xlfn.LET(_xlpm.x,VLOOKUP(I1565,'2026-01-09_taxon-match'!$A$2:$N$81,4,FALSE),IF(_xlpm.x=0,"",_xlpm.x)))</f>
        <v/>
      </c>
      <c r="K1565" s="15"/>
      <c r="L1565" s="46" t="str">
        <f>IF(I1565="","",_xlfn.LET(_xlpm.x,VLOOKUP(I1565,'2026-01-09_taxon-match'!$A$2:$N$81,3,FALSE),IF(_xlpm.x=0,"",_xlpm.x)))</f>
        <v/>
      </c>
      <c r="M1565" s="46" t="str">
        <f>IF($I1565="","",_xlfn.LET(_xlpm.x,VLOOKUP($I1565,'2026-01-09_taxon-match'!$A$2:$N$81,5,FALSE),IF(_xlpm.x=0,"",_xlpm.x)))</f>
        <v/>
      </c>
      <c r="N1565" s="46" t="str">
        <f>IF($I1565="","",_xlfn.LET(_xlpm.x,VLOOKUP($I1565,'2026-01-09_taxon-match'!$A$2:$N$81,6,FALSE),IF(_xlpm.x=0,"",_xlpm.x)))</f>
        <v/>
      </c>
      <c r="O1565" s="46" t="str">
        <f>IF($I1565="","",_xlfn.LET(_xlpm.x,VLOOKUP($I1565,'2026-01-09_taxon-match'!$A$2:$N$81,7,FALSE),IF(_xlpm.x=0,"",_xlpm.x)))</f>
        <v/>
      </c>
      <c r="P1565" s="46" t="str">
        <f>IF($I1565="","",_xlfn.LET(_xlpm.x,VLOOKUP($I1565,'2026-01-09_taxon-match'!$A$2:$N$81,8,FALSE),IF(_xlpm.x=0,"",_xlpm.x)))</f>
        <v/>
      </c>
      <c r="Q1565" s="46" t="str">
        <f>IF($I1565="","",_xlfn.LET(_xlpm.x,VLOOKUP($I1565,'2026-01-09_taxon-match'!$A$2:$N$81,9,FALSE),IF(_xlpm.x=0,"",_xlpm.x)))</f>
        <v/>
      </c>
      <c r="R1565" s="46" t="str">
        <f>IF($I1565="","",_xlfn.LET(_xlpm.x,VLOOKUP($I1565,'2026-01-09_taxon-match'!$A$2:$N$81,10,FALSE),IF(_xlpm.x=0,"",_xlpm.x)))</f>
        <v/>
      </c>
      <c r="S1565" s="46" t="str">
        <f>IF($I1565="","",_xlfn.LET(_xlpm.x,VLOOKUP($I1565,'2026-01-09_taxon-match'!$A$2:$N$81,11,FALSE),IF(_xlpm.x=0,"",_xlpm.x)))</f>
        <v/>
      </c>
      <c r="T1565" s="46" t="str">
        <f>IF($I1565="","",_xlfn.LET(_xlpm.x,VLOOKUP($I1565,'2026-01-09_taxon-match'!$A$2:$N$81,13,FALSE),IF(_xlpm.x=0,"",_xlpm.x)))</f>
        <v/>
      </c>
      <c r="U1565" s="15"/>
      <c r="V1565" s="46" t="s">
        <v>221</v>
      </c>
      <c r="W1565" s="15"/>
      <c r="X1565" s="15"/>
      <c r="Y1565" s="46" t="str">
        <f>IF(V1565="","",_xlfn.LET(_xlpm.x,VLOOKUP(V1565,'Drop-down_menus'!$D$2:$E$13,2,FALSE),IF(_xlpm.x=0,"",_xlpm.x)))</f>
        <v>https://orcid.org/0000-0002-5199-9817</v>
      </c>
      <c r="Z1565" s="46" t="str">
        <f>IF(W1565="","",_xlfn.LET(_xlpm.x,VLOOKUP(W1565,'Drop-down_menus'!$D$2:$E$13,2,FALSE),IF(_xlpm.x=0,"",_xlpm.x)))</f>
        <v/>
      </c>
      <c r="AA1565" s="46" t="str">
        <f>IF(X1565="","",_xlfn.LET(_xlpm.x,VLOOKUP(X1565,'Drop-down_menus'!$D$2:$E$13,2,FALSE),IF(_xlpm.x=0,"",_xlpm.x)))</f>
        <v/>
      </c>
      <c r="AB1565" s="14" t="s">
        <v>197</v>
      </c>
      <c r="AC1565" s="14"/>
    </row>
    <row r="1566" spans="1:34" ht="15" customHeight="1">
      <c r="A1566" s="15">
        <v>200</v>
      </c>
      <c r="B1566" s="15">
        <v>1621</v>
      </c>
      <c r="C1566" s="46" t="s">
        <v>95</v>
      </c>
      <c r="D1566" s="46" t="b">
        <f>COUNTIF(Events!$B$2:$B$171, C1566) &gt; 0</f>
        <v>1</v>
      </c>
      <c r="E1566" s="15" t="s">
        <v>164</v>
      </c>
      <c r="F1566" s="15" t="s">
        <v>504</v>
      </c>
      <c r="G1566" s="15"/>
      <c r="H1566" s="15"/>
      <c r="I1566" s="15"/>
      <c r="J1566" s="46" t="str">
        <f>IF(I1566="","",_xlfn.LET(_xlpm.x,VLOOKUP(I1566,'2026-01-09_taxon-match'!$A$2:$N$81,4,FALSE),IF(_xlpm.x=0,"",_xlpm.x)))</f>
        <v/>
      </c>
      <c r="K1566" s="15"/>
      <c r="L1566" s="46" t="str">
        <f>IF(I1566="","",_xlfn.LET(_xlpm.x,VLOOKUP(I1566,'2026-01-09_taxon-match'!$A$2:$N$81,3,FALSE),IF(_xlpm.x=0,"",_xlpm.x)))</f>
        <v/>
      </c>
      <c r="M1566" s="46" t="str">
        <f>IF($I1566="","",_xlfn.LET(_xlpm.x,VLOOKUP($I1566,'2026-01-09_taxon-match'!$A$2:$N$81,5,FALSE),IF(_xlpm.x=0,"",_xlpm.x)))</f>
        <v/>
      </c>
      <c r="N1566" s="46" t="str">
        <f>IF($I1566="","",_xlfn.LET(_xlpm.x,VLOOKUP($I1566,'2026-01-09_taxon-match'!$A$2:$N$81,6,FALSE),IF(_xlpm.x=0,"",_xlpm.x)))</f>
        <v/>
      </c>
      <c r="O1566" s="46" t="str">
        <f>IF($I1566="","",_xlfn.LET(_xlpm.x,VLOOKUP($I1566,'2026-01-09_taxon-match'!$A$2:$N$81,7,FALSE),IF(_xlpm.x=0,"",_xlpm.x)))</f>
        <v/>
      </c>
      <c r="P1566" s="46" t="str">
        <f>IF($I1566="","",_xlfn.LET(_xlpm.x,VLOOKUP($I1566,'2026-01-09_taxon-match'!$A$2:$N$81,8,FALSE),IF(_xlpm.x=0,"",_xlpm.x)))</f>
        <v/>
      </c>
      <c r="Q1566" s="46" t="str">
        <f>IF($I1566="","",_xlfn.LET(_xlpm.x,VLOOKUP($I1566,'2026-01-09_taxon-match'!$A$2:$N$81,9,FALSE),IF(_xlpm.x=0,"",_xlpm.x)))</f>
        <v/>
      </c>
      <c r="R1566" s="46" t="str">
        <f>IF($I1566="","",_xlfn.LET(_xlpm.x,VLOOKUP($I1566,'2026-01-09_taxon-match'!$A$2:$N$81,10,FALSE),IF(_xlpm.x=0,"",_xlpm.x)))</f>
        <v/>
      </c>
      <c r="S1566" s="46" t="str">
        <f>IF($I1566="","",_xlfn.LET(_xlpm.x,VLOOKUP($I1566,'2026-01-09_taxon-match'!$A$2:$N$81,11,FALSE),IF(_xlpm.x=0,"",_xlpm.x)))</f>
        <v/>
      </c>
      <c r="T1566" s="46" t="str">
        <f>IF($I1566="","",_xlfn.LET(_xlpm.x,VLOOKUP($I1566,'2026-01-09_taxon-match'!$A$2:$N$81,13,FALSE),IF(_xlpm.x=0,"",_xlpm.x)))</f>
        <v/>
      </c>
      <c r="U1566" s="15"/>
      <c r="V1566" s="46" t="s">
        <v>221</v>
      </c>
      <c r="W1566" s="15"/>
      <c r="X1566" s="15"/>
      <c r="Y1566" s="46" t="str">
        <f>IF(V1566="","",_xlfn.LET(_xlpm.x,VLOOKUP(V1566,'Drop-down_menus'!$D$2:$E$13,2,FALSE),IF(_xlpm.x=0,"",_xlpm.x)))</f>
        <v>https://orcid.org/0000-0002-5199-9817</v>
      </c>
      <c r="Z1566" s="46" t="str">
        <f>IF(W1566="","",_xlfn.LET(_xlpm.x,VLOOKUP(W1566,'Drop-down_menus'!$D$2:$E$13,2,FALSE),IF(_xlpm.x=0,"",_xlpm.x)))</f>
        <v/>
      </c>
      <c r="AA1566" s="46" t="str">
        <f>IF(X1566="","",_xlfn.LET(_xlpm.x,VLOOKUP(X1566,'Drop-down_menus'!$D$2:$E$13,2,FALSE),IF(_xlpm.x=0,"",_xlpm.x)))</f>
        <v/>
      </c>
      <c r="AB1566" s="14" t="s">
        <v>197</v>
      </c>
      <c r="AC1566" s="14"/>
    </row>
    <row r="1567" spans="1:34" ht="15" customHeight="1">
      <c r="A1567" s="15">
        <v>200</v>
      </c>
      <c r="B1567" s="15">
        <v>1622</v>
      </c>
      <c r="C1567" s="46" t="s">
        <v>95</v>
      </c>
      <c r="D1567" s="46" t="b">
        <f>COUNTIF(Events!$B$2:$B$171, C1567) &gt; 0</f>
        <v>1</v>
      </c>
      <c r="E1567" s="15" t="s">
        <v>164</v>
      </c>
      <c r="F1567" s="15" t="s">
        <v>1082</v>
      </c>
      <c r="G1567" s="15"/>
      <c r="H1567" s="15"/>
      <c r="I1567" s="15"/>
      <c r="J1567" s="46" t="str">
        <f>IF(I1567="","",_xlfn.LET(_xlpm.x,VLOOKUP(I1567,'2026-01-09_taxon-match'!$A$2:$N$81,4,FALSE),IF(_xlpm.x=0,"",_xlpm.x)))</f>
        <v/>
      </c>
      <c r="K1567" s="15"/>
      <c r="L1567" s="46" t="str">
        <f>IF(I1567="","",_xlfn.LET(_xlpm.x,VLOOKUP(I1567,'2026-01-09_taxon-match'!$A$2:$N$81,3,FALSE),IF(_xlpm.x=0,"",_xlpm.x)))</f>
        <v/>
      </c>
      <c r="M1567" s="46" t="str">
        <f>IF($I1567="","",_xlfn.LET(_xlpm.x,VLOOKUP($I1567,'2026-01-09_taxon-match'!$A$2:$N$81,5,FALSE),IF(_xlpm.x=0,"",_xlpm.x)))</f>
        <v/>
      </c>
      <c r="N1567" s="46" t="str">
        <f>IF($I1567="","",_xlfn.LET(_xlpm.x,VLOOKUP($I1567,'2026-01-09_taxon-match'!$A$2:$N$81,6,FALSE),IF(_xlpm.x=0,"",_xlpm.x)))</f>
        <v/>
      </c>
      <c r="O1567" s="46" t="str">
        <f>IF($I1567="","",_xlfn.LET(_xlpm.x,VLOOKUP($I1567,'2026-01-09_taxon-match'!$A$2:$N$81,7,FALSE),IF(_xlpm.x=0,"",_xlpm.x)))</f>
        <v/>
      </c>
      <c r="P1567" s="46" t="str">
        <f>IF($I1567="","",_xlfn.LET(_xlpm.x,VLOOKUP($I1567,'2026-01-09_taxon-match'!$A$2:$N$81,8,FALSE),IF(_xlpm.x=0,"",_xlpm.x)))</f>
        <v/>
      </c>
      <c r="Q1567" s="46" t="str">
        <f>IF($I1567="","",_xlfn.LET(_xlpm.x,VLOOKUP($I1567,'2026-01-09_taxon-match'!$A$2:$N$81,9,FALSE),IF(_xlpm.x=0,"",_xlpm.x)))</f>
        <v/>
      </c>
      <c r="R1567" s="46" t="str">
        <f>IF($I1567="","",_xlfn.LET(_xlpm.x,VLOOKUP($I1567,'2026-01-09_taxon-match'!$A$2:$N$81,10,FALSE),IF(_xlpm.x=0,"",_xlpm.x)))</f>
        <v/>
      </c>
      <c r="S1567" s="46" t="str">
        <f>IF($I1567="","",_xlfn.LET(_xlpm.x,VLOOKUP($I1567,'2026-01-09_taxon-match'!$A$2:$N$81,11,FALSE),IF(_xlpm.x=0,"",_xlpm.x)))</f>
        <v/>
      </c>
      <c r="T1567" s="46" t="str">
        <f>IF($I1567="","",_xlfn.LET(_xlpm.x,VLOOKUP($I1567,'2026-01-09_taxon-match'!$A$2:$N$81,13,FALSE),IF(_xlpm.x=0,"",_xlpm.x)))</f>
        <v/>
      </c>
      <c r="U1567" s="15"/>
      <c r="V1567" s="46" t="s">
        <v>221</v>
      </c>
      <c r="W1567" s="15"/>
      <c r="X1567" s="15"/>
      <c r="Y1567" s="46" t="str">
        <f>IF(V1567="","",_xlfn.LET(_xlpm.x,VLOOKUP(V1567,'Drop-down_menus'!$D$2:$E$13,2,FALSE),IF(_xlpm.x=0,"",_xlpm.x)))</f>
        <v>https://orcid.org/0000-0002-5199-9817</v>
      </c>
      <c r="Z1567" s="46" t="str">
        <f>IF(W1567="","",_xlfn.LET(_xlpm.x,VLOOKUP(W1567,'Drop-down_menus'!$D$2:$E$13,2,FALSE),IF(_xlpm.x=0,"",_xlpm.x)))</f>
        <v/>
      </c>
      <c r="AA1567" s="46" t="str">
        <f>IF(X1567="","",_xlfn.LET(_xlpm.x,VLOOKUP(X1567,'Drop-down_menus'!$D$2:$E$13,2,FALSE),IF(_xlpm.x=0,"",_xlpm.x)))</f>
        <v/>
      </c>
      <c r="AB1567" s="14" t="s">
        <v>197</v>
      </c>
      <c r="AC1567" s="14"/>
    </row>
    <row r="1568" spans="1:34" ht="15" customHeight="1">
      <c r="A1568" s="15">
        <v>200</v>
      </c>
      <c r="B1568" s="15">
        <v>1623</v>
      </c>
      <c r="C1568" s="46" t="s">
        <v>95</v>
      </c>
      <c r="D1568" s="46" t="b">
        <f>COUNTIF(Events!$B$2:$B$171, C1568) &gt; 0</f>
        <v>1</v>
      </c>
      <c r="E1568" s="15" t="s">
        <v>164</v>
      </c>
      <c r="F1568" s="15" t="s">
        <v>504</v>
      </c>
      <c r="G1568" s="15"/>
      <c r="H1568" s="15"/>
      <c r="I1568" s="15"/>
      <c r="J1568" s="46" t="str">
        <f>IF(I1568="","",_xlfn.LET(_xlpm.x,VLOOKUP(I1568,'2026-01-09_taxon-match'!$A$2:$N$81,4,FALSE),IF(_xlpm.x=0,"",_xlpm.x)))</f>
        <v/>
      </c>
      <c r="K1568" s="15"/>
      <c r="L1568" s="46" t="str">
        <f>IF(I1568="","",_xlfn.LET(_xlpm.x,VLOOKUP(I1568,'2026-01-09_taxon-match'!$A$2:$N$81,3,FALSE),IF(_xlpm.x=0,"",_xlpm.x)))</f>
        <v/>
      </c>
      <c r="M1568" s="46" t="str">
        <f>IF($I1568="","",_xlfn.LET(_xlpm.x,VLOOKUP($I1568,'2026-01-09_taxon-match'!$A$2:$N$81,5,FALSE),IF(_xlpm.x=0,"",_xlpm.x)))</f>
        <v/>
      </c>
      <c r="N1568" s="46" t="str">
        <f>IF($I1568="","",_xlfn.LET(_xlpm.x,VLOOKUP($I1568,'2026-01-09_taxon-match'!$A$2:$N$81,6,FALSE),IF(_xlpm.x=0,"",_xlpm.x)))</f>
        <v/>
      </c>
      <c r="O1568" s="46" t="str">
        <f>IF($I1568="","",_xlfn.LET(_xlpm.x,VLOOKUP($I1568,'2026-01-09_taxon-match'!$A$2:$N$81,7,FALSE),IF(_xlpm.x=0,"",_xlpm.x)))</f>
        <v/>
      </c>
      <c r="P1568" s="46" t="str">
        <f>IF($I1568="","",_xlfn.LET(_xlpm.x,VLOOKUP($I1568,'2026-01-09_taxon-match'!$A$2:$N$81,8,FALSE),IF(_xlpm.x=0,"",_xlpm.x)))</f>
        <v/>
      </c>
      <c r="Q1568" s="46" t="str">
        <f>IF($I1568="","",_xlfn.LET(_xlpm.x,VLOOKUP($I1568,'2026-01-09_taxon-match'!$A$2:$N$81,9,FALSE),IF(_xlpm.x=0,"",_xlpm.x)))</f>
        <v/>
      </c>
      <c r="R1568" s="46" t="str">
        <f>IF($I1568="","",_xlfn.LET(_xlpm.x,VLOOKUP($I1568,'2026-01-09_taxon-match'!$A$2:$N$81,10,FALSE),IF(_xlpm.x=0,"",_xlpm.x)))</f>
        <v/>
      </c>
      <c r="S1568" s="46" t="str">
        <f>IF($I1568="","",_xlfn.LET(_xlpm.x,VLOOKUP($I1568,'2026-01-09_taxon-match'!$A$2:$N$81,11,FALSE),IF(_xlpm.x=0,"",_xlpm.x)))</f>
        <v/>
      </c>
      <c r="T1568" s="46" t="str">
        <f>IF($I1568="","",_xlfn.LET(_xlpm.x,VLOOKUP($I1568,'2026-01-09_taxon-match'!$A$2:$N$81,13,FALSE),IF(_xlpm.x=0,"",_xlpm.x)))</f>
        <v/>
      </c>
      <c r="U1568" s="15"/>
      <c r="V1568" s="46" t="s">
        <v>221</v>
      </c>
      <c r="W1568" s="15"/>
      <c r="X1568" s="15"/>
      <c r="Y1568" s="46" t="str">
        <f>IF(V1568="","",_xlfn.LET(_xlpm.x,VLOOKUP(V1568,'Drop-down_menus'!$D$2:$E$13,2,FALSE),IF(_xlpm.x=0,"",_xlpm.x)))</f>
        <v>https://orcid.org/0000-0002-5199-9817</v>
      </c>
      <c r="Z1568" s="46" t="str">
        <f>IF(W1568="","",_xlfn.LET(_xlpm.x,VLOOKUP(W1568,'Drop-down_menus'!$D$2:$E$13,2,FALSE),IF(_xlpm.x=0,"",_xlpm.x)))</f>
        <v/>
      </c>
      <c r="AA1568" s="46" t="str">
        <f>IF(X1568="","",_xlfn.LET(_xlpm.x,VLOOKUP(X1568,'Drop-down_menus'!$D$2:$E$13,2,FALSE),IF(_xlpm.x=0,"",_xlpm.x)))</f>
        <v/>
      </c>
      <c r="AB1568" s="14" t="s">
        <v>197</v>
      </c>
      <c r="AC1568" s="14"/>
    </row>
    <row r="1569" spans="1:29" ht="15" customHeight="1">
      <c r="A1569" s="15">
        <v>200</v>
      </c>
      <c r="B1569" s="15">
        <v>1624</v>
      </c>
      <c r="C1569" s="46" t="s">
        <v>95</v>
      </c>
      <c r="D1569" s="46" t="b">
        <f>COUNTIF(Events!$B$2:$B$171, C1569) &gt; 0</f>
        <v>1</v>
      </c>
      <c r="E1569" s="15" t="s">
        <v>164</v>
      </c>
      <c r="F1569" s="15" t="s">
        <v>1082</v>
      </c>
      <c r="G1569" s="15"/>
      <c r="H1569" s="15"/>
      <c r="I1569" s="15"/>
      <c r="J1569" s="46" t="str">
        <f>IF(I1569="","",_xlfn.LET(_xlpm.x,VLOOKUP(I1569,'2026-01-09_taxon-match'!$A$2:$N$81,4,FALSE),IF(_xlpm.x=0,"",_xlpm.x)))</f>
        <v/>
      </c>
      <c r="K1569" s="15"/>
      <c r="L1569" s="46" t="str">
        <f>IF(I1569="","",_xlfn.LET(_xlpm.x,VLOOKUP(I1569,'2026-01-09_taxon-match'!$A$2:$N$81,3,FALSE),IF(_xlpm.x=0,"",_xlpm.x)))</f>
        <v/>
      </c>
      <c r="M1569" s="46" t="str">
        <f>IF($I1569="","",_xlfn.LET(_xlpm.x,VLOOKUP($I1569,'2026-01-09_taxon-match'!$A$2:$N$81,5,FALSE),IF(_xlpm.x=0,"",_xlpm.x)))</f>
        <v/>
      </c>
      <c r="N1569" s="46" t="str">
        <f>IF($I1569="","",_xlfn.LET(_xlpm.x,VLOOKUP($I1569,'2026-01-09_taxon-match'!$A$2:$N$81,6,FALSE),IF(_xlpm.x=0,"",_xlpm.x)))</f>
        <v/>
      </c>
      <c r="O1569" s="46" t="str">
        <f>IF($I1569="","",_xlfn.LET(_xlpm.x,VLOOKUP($I1569,'2026-01-09_taxon-match'!$A$2:$N$81,7,FALSE),IF(_xlpm.x=0,"",_xlpm.x)))</f>
        <v/>
      </c>
      <c r="P1569" s="46" t="str">
        <f>IF($I1569="","",_xlfn.LET(_xlpm.x,VLOOKUP($I1569,'2026-01-09_taxon-match'!$A$2:$N$81,8,FALSE),IF(_xlpm.x=0,"",_xlpm.x)))</f>
        <v/>
      </c>
      <c r="Q1569" s="46" t="str">
        <f>IF($I1569="","",_xlfn.LET(_xlpm.x,VLOOKUP($I1569,'2026-01-09_taxon-match'!$A$2:$N$81,9,FALSE),IF(_xlpm.x=0,"",_xlpm.x)))</f>
        <v/>
      </c>
      <c r="R1569" s="46" t="str">
        <f>IF($I1569="","",_xlfn.LET(_xlpm.x,VLOOKUP($I1569,'2026-01-09_taxon-match'!$A$2:$N$81,10,FALSE),IF(_xlpm.x=0,"",_xlpm.x)))</f>
        <v/>
      </c>
      <c r="S1569" s="46" t="str">
        <f>IF($I1569="","",_xlfn.LET(_xlpm.x,VLOOKUP($I1569,'2026-01-09_taxon-match'!$A$2:$N$81,11,FALSE),IF(_xlpm.x=0,"",_xlpm.x)))</f>
        <v/>
      </c>
      <c r="T1569" s="46" t="str">
        <f>IF($I1569="","",_xlfn.LET(_xlpm.x,VLOOKUP($I1569,'2026-01-09_taxon-match'!$A$2:$N$81,13,FALSE),IF(_xlpm.x=0,"",_xlpm.x)))</f>
        <v/>
      </c>
      <c r="U1569" s="15"/>
      <c r="V1569" s="46" t="s">
        <v>221</v>
      </c>
      <c r="W1569" s="15"/>
      <c r="X1569" s="15"/>
      <c r="Y1569" s="46" t="str">
        <f>IF(V1569="","",_xlfn.LET(_xlpm.x,VLOOKUP(V1569,'Drop-down_menus'!$D$2:$E$13,2,FALSE),IF(_xlpm.x=0,"",_xlpm.x)))</f>
        <v>https://orcid.org/0000-0002-5199-9817</v>
      </c>
      <c r="Z1569" s="46" t="str">
        <f>IF(W1569="","",_xlfn.LET(_xlpm.x,VLOOKUP(W1569,'Drop-down_menus'!$D$2:$E$13,2,FALSE),IF(_xlpm.x=0,"",_xlpm.x)))</f>
        <v/>
      </c>
      <c r="AA1569" s="46" t="str">
        <f>IF(X1569="","",_xlfn.LET(_xlpm.x,VLOOKUP(X1569,'Drop-down_menus'!$D$2:$E$13,2,FALSE),IF(_xlpm.x=0,"",_xlpm.x)))</f>
        <v/>
      </c>
      <c r="AB1569" s="14" t="s">
        <v>197</v>
      </c>
      <c r="AC1569" s="14"/>
    </row>
    <row r="1570" spans="1:29" ht="15" customHeight="1">
      <c r="A1570" s="15">
        <v>200</v>
      </c>
      <c r="B1570" s="15">
        <v>1625</v>
      </c>
      <c r="C1570" s="46" t="s">
        <v>95</v>
      </c>
      <c r="D1570" s="46" t="b">
        <f>COUNTIF(Events!$B$2:$B$171, C1570) &gt; 0</f>
        <v>1</v>
      </c>
      <c r="E1570" s="15" t="s">
        <v>164</v>
      </c>
      <c r="F1570" s="15" t="s">
        <v>504</v>
      </c>
      <c r="G1570" s="15"/>
      <c r="H1570" s="15"/>
      <c r="I1570" s="15"/>
      <c r="J1570" s="46" t="str">
        <f>IF(I1570="","",_xlfn.LET(_xlpm.x,VLOOKUP(I1570,'2026-01-09_taxon-match'!$A$2:$N$81,4,FALSE),IF(_xlpm.x=0,"",_xlpm.x)))</f>
        <v/>
      </c>
      <c r="K1570" s="15"/>
      <c r="L1570" s="46" t="str">
        <f>IF(I1570="","",_xlfn.LET(_xlpm.x,VLOOKUP(I1570,'2026-01-09_taxon-match'!$A$2:$N$81,3,FALSE),IF(_xlpm.x=0,"",_xlpm.x)))</f>
        <v/>
      </c>
      <c r="M1570" s="46" t="str">
        <f>IF($I1570="","",_xlfn.LET(_xlpm.x,VLOOKUP($I1570,'2026-01-09_taxon-match'!$A$2:$N$81,5,FALSE),IF(_xlpm.x=0,"",_xlpm.x)))</f>
        <v/>
      </c>
      <c r="N1570" s="46" t="str">
        <f>IF($I1570="","",_xlfn.LET(_xlpm.x,VLOOKUP($I1570,'2026-01-09_taxon-match'!$A$2:$N$81,6,FALSE),IF(_xlpm.x=0,"",_xlpm.x)))</f>
        <v/>
      </c>
      <c r="O1570" s="46" t="str">
        <f>IF($I1570="","",_xlfn.LET(_xlpm.x,VLOOKUP($I1570,'2026-01-09_taxon-match'!$A$2:$N$81,7,FALSE),IF(_xlpm.x=0,"",_xlpm.x)))</f>
        <v/>
      </c>
      <c r="P1570" s="46" t="str">
        <f>IF($I1570="","",_xlfn.LET(_xlpm.x,VLOOKUP($I1570,'2026-01-09_taxon-match'!$A$2:$N$81,8,FALSE),IF(_xlpm.x=0,"",_xlpm.x)))</f>
        <v/>
      </c>
      <c r="Q1570" s="46" t="str">
        <f>IF($I1570="","",_xlfn.LET(_xlpm.x,VLOOKUP($I1570,'2026-01-09_taxon-match'!$A$2:$N$81,9,FALSE),IF(_xlpm.x=0,"",_xlpm.x)))</f>
        <v/>
      </c>
      <c r="R1570" s="46" t="str">
        <f>IF($I1570="","",_xlfn.LET(_xlpm.x,VLOOKUP($I1570,'2026-01-09_taxon-match'!$A$2:$N$81,10,FALSE),IF(_xlpm.x=0,"",_xlpm.x)))</f>
        <v/>
      </c>
      <c r="S1570" s="46" t="str">
        <f>IF($I1570="","",_xlfn.LET(_xlpm.x,VLOOKUP($I1570,'2026-01-09_taxon-match'!$A$2:$N$81,11,FALSE),IF(_xlpm.x=0,"",_xlpm.x)))</f>
        <v/>
      </c>
      <c r="T1570" s="46" t="str">
        <f>IF($I1570="","",_xlfn.LET(_xlpm.x,VLOOKUP($I1570,'2026-01-09_taxon-match'!$A$2:$N$81,13,FALSE),IF(_xlpm.x=0,"",_xlpm.x)))</f>
        <v/>
      </c>
      <c r="U1570" s="15"/>
      <c r="V1570" s="46" t="s">
        <v>221</v>
      </c>
      <c r="W1570" s="15"/>
      <c r="X1570" s="15"/>
      <c r="Y1570" s="46" t="str">
        <f>IF(V1570="","",_xlfn.LET(_xlpm.x,VLOOKUP(V1570,'Drop-down_menus'!$D$2:$E$13,2,FALSE),IF(_xlpm.x=0,"",_xlpm.x)))</f>
        <v>https://orcid.org/0000-0002-5199-9817</v>
      </c>
      <c r="Z1570" s="46" t="str">
        <f>IF(W1570="","",_xlfn.LET(_xlpm.x,VLOOKUP(W1570,'Drop-down_menus'!$D$2:$E$13,2,FALSE),IF(_xlpm.x=0,"",_xlpm.x)))</f>
        <v/>
      </c>
      <c r="AA1570" s="46" t="str">
        <f>IF(X1570="","",_xlfn.LET(_xlpm.x,VLOOKUP(X1570,'Drop-down_menus'!$D$2:$E$13,2,FALSE),IF(_xlpm.x=0,"",_xlpm.x)))</f>
        <v/>
      </c>
      <c r="AB1570" s="14" t="s">
        <v>197</v>
      </c>
      <c r="AC1570" s="14"/>
    </row>
    <row r="1571" spans="1:29" ht="15" customHeight="1">
      <c r="A1571" s="15">
        <v>200</v>
      </c>
      <c r="B1571" s="15">
        <v>1626</v>
      </c>
      <c r="C1571" s="46" t="s">
        <v>95</v>
      </c>
      <c r="D1571" s="46" t="b">
        <f>COUNTIF(Events!$B$2:$B$171, C1571) &gt; 0</f>
        <v>1</v>
      </c>
      <c r="E1571" s="15" t="s">
        <v>164</v>
      </c>
      <c r="F1571" s="15" t="s">
        <v>1082</v>
      </c>
      <c r="G1571" s="15"/>
      <c r="H1571" s="15"/>
      <c r="I1571" s="15"/>
      <c r="J1571" s="46" t="str">
        <f>IF(I1571="","",_xlfn.LET(_xlpm.x,VLOOKUP(I1571,'2026-01-09_taxon-match'!$A$2:$N$81,4,FALSE),IF(_xlpm.x=0,"",_xlpm.x)))</f>
        <v/>
      </c>
      <c r="K1571" s="15"/>
      <c r="L1571" s="46" t="str">
        <f>IF(I1571="","",_xlfn.LET(_xlpm.x,VLOOKUP(I1571,'2026-01-09_taxon-match'!$A$2:$N$81,3,FALSE),IF(_xlpm.x=0,"",_xlpm.x)))</f>
        <v/>
      </c>
      <c r="M1571" s="46" t="str">
        <f>IF($I1571="","",_xlfn.LET(_xlpm.x,VLOOKUP($I1571,'2026-01-09_taxon-match'!$A$2:$N$81,5,FALSE),IF(_xlpm.x=0,"",_xlpm.x)))</f>
        <v/>
      </c>
      <c r="N1571" s="46" t="str">
        <f>IF($I1571="","",_xlfn.LET(_xlpm.x,VLOOKUP($I1571,'2026-01-09_taxon-match'!$A$2:$N$81,6,FALSE),IF(_xlpm.x=0,"",_xlpm.x)))</f>
        <v/>
      </c>
      <c r="O1571" s="46" t="str">
        <f>IF($I1571="","",_xlfn.LET(_xlpm.x,VLOOKUP($I1571,'2026-01-09_taxon-match'!$A$2:$N$81,7,FALSE),IF(_xlpm.x=0,"",_xlpm.x)))</f>
        <v/>
      </c>
      <c r="P1571" s="46" t="str">
        <f>IF($I1571="","",_xlfn.LET(_xlpm.x,VLOOKUP($I1571,'2026-01-09_taxon-match'!$A$2:$N$81,8,FALSE),IF(_xlpm.x=0,"",_xlpm.x)))</f>
        <v/>
      </c>
      <c r="Q1571" s="46" t="str">
        <f>IF($I1571="","",_xlfn.LET(_xlpm.x,VLOOKUP($I1571,'2026-01-09_taxon-match'!$A$2:$N$81,9,FALSE),IF(_xlpm.x=0,"",_xlpm.x)))</f>
        <v/>
      </c>
      <c r="R1571" s="46" t="str">
        <f>IF($I1571="","",_xlfn.LET(_xlpm.x,VLOOKUP($I1571,'2026-01-09_taxon-match'!$A$2:$N$81,10,FALSE),IF(_xlpm.x=0,"",_xlpm.x)))</f>
        <v/>
      </c>
      <c r="S1571" s="46" t="str">
        <f>IF($I1571="","",_xlfn.LET(_xlpm.x,VLOOKUP($I1571,'2026-01-09_taxon-match'!$A$2:$N$81,11,FALSE),IF(_xlpm.x=0,"",_xlpm.x)))</f>
        <v/>
      </c>
      <c r="T1571" s="46" t="str">
        <f>IF($I1571="","",_xlfn.LET(_xlpm.x,VLOOKUP($I1571,'2026-01-09_taxon-match'!$A$2:$N$81,13,FALSE),IF(_xlpm.x=0,"",_xlpm.x)))</f>
        <v/>
      </c>
      <c r="U1571" s="15"/>
      <c r="V1571" s="46" t="s">
        <v>221</v>
      </c>
      <c r="W1571" s="15"/>
      <c r="X1571" s="15"/>
      <c r="Y1571" s="46" t="str">
        <f>IF(V1571="","",_xlfn.LET(_xlpm.x,VLOOKUP(V1571,'Drop-down_menus'!$D$2:$E$13,2,FALSE),IF(_xlpm.x=0,"",_xlpm.x)))</f>
        <v>https://orcid.org/0000-0002-5199-9817</v>
      </c>
      <c r="Z1571" s="46" t="str">
        <f>IF(W1571="","",_xlfn.LET(_xlpm.x,VLOOKUP(W1571,'Drop-down_menus'!$D$2:$E$13,2,FALSE),IF(_xlpm.x=0,"",_xlpm.x)))</f>
        <v/>
      </c>
      <c r="AA1571" s="46" t="str">
        <f>IF(X1571="","",_xlfn.LET(_xlpm.x,VLOOKUP(X1571,'Drop-down_menus'!$D$2:$E$13,2,FALSE),IF(_xlpm.x=0,"",_xlpm.x)))</f>
        <v/>
      </c>
      <c r="AB1571" s="14" t="s">
        <v>197</v>
      </c>
      <c r="AC1571" s="14"/>
    </row>
    <row r="1572" spans="1:29" ht="15" customHeight="1">
      <c r="A1572" s="15">
        <v>200</v>
      </c>
      <c r="B1572" s="15">
        <v>1627</v>
      </c>
      <c r="C1572" s="46" t="s">
        <v>95</v>
      </c>
      <c r="D1572" s="46" t="b">
        <f>COUNTIF(Events!$B$2:$B$171, C1572) &gt; 0</f>
        <v>1</v>
      </c>
      <c r="E1572" s="15" t="s">
        <v>164</v>
      </c>
      <c r="F1572" s="15" t="s">
        <v>504</v>
      </c>
      <c r="G1572" s="15"/>
      <c r="H1572" s="15"/>
      <c r="I1572" s="15"/>
      <c r="J1572" s="46" t="str">
        <f>IF(I1572="","",_xlfn.LET(_xlpm.x,VLOOKUP(I1572,'2026-01-09_taxon-match'!$A$2:$N$81,4,FALSE),IF(_xlpm.x=0,"",_xlpm.x)))</f>
        <v/>
      </c>
      <c r="K1572" s="15"/>
      <c r="L1572" s="46" t="str">
        <f>IF(I1572="","",_xlfn.LET(_xlpm.x,VLOOKUP(I1572,'2026-01-09_taxon-match'!$A$2:$N$81,3,FALSE),IF(_xlpm.x=0,"",_xlpm.x)))</f>
        <v/>
      </c>
      <c r="M1572" s="46" t="str">
        <f>IF($I1572="","",_xlfn.LET(_xlpm.x,VLOOKUP($I1572,'2026-01-09_taxon-match'!$A$2:$N$81,5,FALSE),IF(_xlpm.x=0,"",_xlpm.x)))</f>
        <v/>
      </c>
      <c r="N1572" s="46" t="str">
        <f>IF($I1572="","",_xlfn.LET(_xlpm.x,VLOOKUP($I1572,'2026-01-09_taxon-match'!$A$2:$N$81,6,FALSE),IF(_xlpm.x=0,"",_xlpm.x)))</f>
        <v/>
      </c>
      <c r="O1572" s="46" t="str">
        <f>IF($I1572="","",_xlfn.LET(_xlpm.x,VLOOKUP($I1572,'2026-01-09_taxon-match'!$A$2:$N$81,7,FALSE),IF(_xlpm.x=0,"",_xlpm.x)))</f>
        <v/>
      </c>
      <c r="P1572" s="46" t="str">
        <f>IF($I1572="","",_xlfn.LET(_xlpm.x,VLOOKUP($I1572,'2026-01-09_taxon-match'!$A$2:$N$81,8,FALSE),IF(_xlpm.x=0,"",_xlpm.x)))</f>
        <v/>
      </c>
      <c r="Q1572" s="46" t="str">
        <f>IF($I1572="","",_xlfn.LET(_xlpm.x,VLOOKUP($I1572,'2026-01-09_taxon-match'!$A$2:$N$81,9,FALSE),IF(_xlpm.x=0,"",_xlpm.x)))</f>
        <v/>
      </c>
      <c r="R1572" s="46" t="str">
        <f>IF($I1572="","",_xlfn.LET(_xlpm.x,VLOOKUP($I1572,'2026-01-09_taxon-match'!$A$2:$N$81,10,FALSE),IF(_xlpm.x=0,"",_xlpm.x)))</f>
        <v/>
      </c>
      <c r="S1572" s="46" t="str">
        <f>IF($I1572="","",_xlfn.LET(_xlpm.x,VLOOKUP($I1572,'2026-01-09_taxon-match'!$A$2:$N$81,11,FALSE),IF(_xlpm.x=0,"",_xlpm.x)))</f>
        <v/>
      </c>
      <c r="T1572" s="46" t="str">
        <f>IF($I1572="","",_xlfn.LET(_xlpm.x,VLOOKUP($I1572,'2026-01-09_taxon-match'!$A$2:$N$81,13,FALSE),IF(_xlpm.x=0,"",_xlpm.x)))</f>
        <v/>
      </c>
      <c r="U1572" s="15"/>
      <c r="V1572" s="46" t="s">
        <v>221</v>
      </c>
      <c r="W1572" s="15"/>
      <c r="X1572" s="15"/>
      <c r="Y1572" s="46" t="str">
        <f>IF(V1572="","",_xlfn.LET(_xlpm.x,VLOOKUP(V1572,'Drop-down_menus'!$D$2:$E$13,2,FALSE),IF(_xlpm.x=0,"",_xlpm.x)))</f>
        <v>https://orcid.org/0000-0002-5199-9817</v>
      </c>
      <c r="Z1572" s="46" t="str">
        <f>IF(W1572="","",_xlfn.LET(_xlpm.x,VLOOKUP(W1572,'Drop-down_menus'!$D$2:$E$13,2,FALSE),IF(_xlpm.x=0,"",_xlpm.x)))</f>
        <v/>
      </c>
      <c r="AA1572" s="46" t="str">
        <f>IF(X1572="","",_xlfn.LET(_xlpm.x,VLOOKUP(X1572,'Drop-down_menus'!$D$2:$E$13,2,FALSE),IF(_xlpm.x=0,"",_xlpm.x)))</f>
        <v/>
      </c>
      <c r="AB1572" s="14" t="s">
        <v>197</v>
      </c>
      <c r="AC1572" s="14"/>
    </row>
    <row r="1573" spans="1:29" ht="15" customHeight="1">
      <c r="A1573" s="15">
        <v>200</v>
      </c>
      <c r="B1573" s="15">
        <v>1628</v>
      </c>
      <c r="C1573" s="46" t="s">
        <v>95</v>
      </c>
      <c r="D1573" s="46" t="b">
        <f>COUNTIF(Events!$B$2:$B$171, C1573) &gt; 0</f>
        <v>1</v>
      </c>
      <c r="E1573" s="15" t="s">
        <v>164</v>
      </c>
      <c r="F1573" s="15" t="s">
        <v>1082</v>
      </c>
      <c r="G1573" s="15"/>
      <c r="H1573" s="15"/>
      <c r="I1573" s="15"/>
      <c r="J1573" s="46" t="str">
        <f>IF(I1573="","",_xlfn.LET(_xlpm.x,VLOOKUP(I1573,'2026-01-09_taxon-match'!$A$2:$N$81,4,FALSE),IF(_xlpm.x=0,"",_xlpm.x)))</f>
        <v/>
      </c>
      <c r="K1573" s="15"/>
      <c r="L1573" s="46" t="str">
        <f>IF(I1573="","",_xlfn.LET(_xlpm.x,VLOOKUP(I1573,'2026-01-09_taxon-match'!$A$2:$N$81,3,FALSE),IF(_xlpm.x=0,"",_xlpm.x)))</f>
        <v/>
      </c>
      <c r="M1573" s="46" t="str">
        <f>IF($I1573="","",_xlfn.LET(_xlpm.x,VLOOKUP($I1573,'2026-01-09_taxon-match'!$A$2:$N$81,5,FALSE),IF(_xlpm.x=0,"",_xlpm.x)))</f>
        <v/>
      </c>
      <c r="N1573" s="46" t="str">
        <f>IF($I1573="","",_xlfn.LET(_xlpm.x,VLOOKUP($I1573,'2026-01-09_taxon-match'!$A$2:$N$81,6,FALSE),IF(_xlpm.x=0,"",_xlpm.x)))</f>
        <v/>
      </c>
      <c r="O1573" s="46" t="str">
        <f>IF($I1573="","",_xlfn.LET(_xlpm.x,VLOOKUP($I1573,'2026-01-09_taxon-match'!$A$2:$N$81,7,FALSE),IF(_xlpm.x=0,"",_xlpm.x)))</f>
        <v/>
      </c>
      <c r="P1573" s="46" t="str">
        <f>IF($I1573="","",_xlfn.LET(_xlpm.x,VLOOKUP($I1573,'2026-01-09_taxon-match'!$A$2:$N$81,8,FALSE),IF(_xlpm.x=0,"",_xlpm.x)))</f>
        <v/>
      </c>
      <c r="Q1573" s="46" t="str">
        <f>IF($I1573="","",_xlfn.LET(_xlpm.x,VLOOKUP($I1573,'2026-01-09_taxon-match'!$A$2:$N$81,9,FALSE),IF(_xlpm.x=0,"",_xlpm.x)))</f>
        <v/>
      </c>
      <c r="R1573" s="46" t="str">
        <f>IF($I1573="","",_xlfn.LET(_xlpm.x,VLOOKUP($I1573,'2026-01-09_taxon-match'!$A$2:$N$81,10,FALSE),IF(_xlpm.x=0,"",_xlpm.x)))</f>
        <v/>
      </c>
      <c r="S1573" s="46" t="str">
        <f>IF($I1573="","",_xlfn.LET(_xlpm.x,VLOOKUP($I1573,'2026-01-09_taxon-match'!$A$2:$N$81,11,FALSE),IF(_xlpm.x=0,"",_xlpm.x)))</f>
        <v/>
      </c>
      <c r="T1573" s="46" t="str">
        <f>IF($I1573="","",_xlfn.LET(_xlpm.x,VLOOKUP($I1573,'2026-01-09_taxon-match'!$A$2:$N$81,13,FALSE),IF(_xlpm.x=0,"",_xlpm.x)))</f>
        <v/>
      </c>
      <c r="U1573" s="15"/>
      <c r="V1573" s="46" t="s">
        <v>221</v>
      </c>
      <c r="W1573" s="15"/>
      <c r="X1573" s="15"/>
      <c r="Y1573" s="46" t="str">
        <f>IF(V1573="","",_xlfn.LET(_xlpm.x,VLOOKUP(V1573,'Drop-down_menus'!$D$2:$E$13,2,FALSE),IF(_xlpm.x=0,"",_xlpm.x)))</f>
        <v>https://orcid.org/0000-0002-5199-9817</v>
      </c>
      <c r="Z1573" s="46" t="str">
        <f>IF(W1573="","",_xlfn.LET(_xlpm.x,VLOOKUP(W1573,'Drop-down_menus'!$D$2:$E$13,2,FALSE),IF(_xlpm.x=0,"",_xlpm.x)))</f>
        <v/>
      </c>
      <c r="AA1573" s="46" t="str">
        <f>IF(X1573="","",_xlfn.LET(_xlpm.x,VLOOKUP(X1573,'Drop-down_menus'!$D$2:$E$13,2,FALSE),IF(_xlpm.x=0,"",_xlpm.x)))</f>
        <v/>
      </c>
      <c r="AB1573" s="14" t="s">
        <v>197</v>
      </c>
      <c r="AC1573" s="14"/>
    </row>
    <row r="1574" spans="1:29" ht="15" customHeight="1">
      <c r="A1574" s="15">
        <v>200</v>
      </c>
      <c r="B1574" s="15">
        <v>1629</v>
      </c>
      <c r="C1574" s="46" t="s">
        <v>95</v>
      </c>
      <c r="D1574" s="46" t="b">
        <f>COUNTIF(Events!$B$2:$B$171, C1574) &gt; 0</f>
        <v>1</v>
      </c>
      <c r="E1574" s="15" t="s">
        <v>164</v>
      </c>
      <c r="F1574" s="15" t="s">
        <v>504</v>
      </c>
      <c r="G1574" s="15"/>
      <c r="H1574" s="15"/>
      <c r="I1574" s="15"/>
      <c r="J1574" s="46" t="str">
        <f>IF(I1574="","",_xlfn.LET(_xlpm.x,VLOOKUP(I1574,'2026-01-09_taxon-match'!$A$2:$N$81,4,FALSE),IF(_xlpm.x=0,"",_xlpm.x)))</f>
        <v/>
      </c>
      <c r="K1574" s="15"/>
      <c r="L1574" s="46" t="str">
        <f>IF(I1574="","",_xlfn.LET(_xlpm.x,VLOOKUP(I1574,'2026-01-09_taxon-match'!$A$2:$N$81,3,FALSE),IF(_xlpm.x=0,"",_xlpm.x)))</f>
        <v/>
      </c>
      <c r="M1574" s="46" t="str">
        <f>IF($I1574="","",_xlfn.LET(_xlpm.x,VLOOKUP($I1574,'2026-01-09_taxon-match'!$A$2:$N$81,5,FALSE),IF(_xlpm.x=0,"",_xlpm.x)))</f>
        <v/>
      </c>
      <c r="N1574" s="46" t="str">
        <f>IF($I1574="","",_xlfn.LET(_xlpm.x,VLOOKUP($I1574,'2026-01-09_taxon-match'!$A$2:$N$81,6,FALSE),IF(_xlpm.x=0,"",_xlpm.x)))</f>
        <v/>
      </c>
      <c r="O1574" s="46" t="str">
        <f>IF($I1574="","",_xlfn.LET(_xlpm.x,VLOOKUP($I1574,'2026-01-09_taxon-match'!$A$2:$N$81,7,FALSE),IF(_xlpm.x=0,"",_xlpm.x)))</f>
        <v/>
      </c>
      <c r="P1574" s="46" t="str">
        <f>IF($I1574="","",_xlfn.LET(_xlpm.x,VLOOKUP($I1574,'2026-01-09_taxon-match'!$A$2:$N$81,8,FALSE),IF(_xlpm.x=0,"",_xlpm.x)))</f>
        <v/>
      </c>
      <c r="Q1574" s="46" t="str">
        <f>IF($I1574="","",_xlfn.LET(_xlpm.x,VLOOKUP($I1574,'2026-01-09_taxon-match'!$A$2:$N$81,9,FALSE),IF(_xlpm.x=0,"",_xlpm.x)))</f>
        <v/>
      </c>
      <c r="R1574" s="46" t="str">
        <f>IF($I1574="","",_xlfn.LET(_xlpm.x,VLOOKUP($I1574,'2026-01-09_taxon-match'!$A$2:$N$81,10,FALSE),IF(_xlpm.x=0,"",_xlpm.x)))</f>
        <v/>
      </c>
      <c r="S1574" s="46" t="str">
        <f>IF($I1574="","",_xlfn.LET(_xlpm.x,VLOOKUP($I1574,'2026-01-09_taxon-match'!$A$2:$N$81,11,FALSE),IF(_xlpm.x=0,"",_xlpm.x)))</f>
        <v/>
      </c>
      <c r="T1574" s="46" t="str">
        <f>IF($I1574="","",_xlfn.LET(_xlpm.x,VLOOKUP($I1574,'2026-01-09_taxon-match'!$A$2:$N$81,13,FALSE),IF(_xlpm.x=0,"",_xlpm.x)))</f>
        <v/>
      </c>
      <c r="U1574" s="15"/>
      <c r="V1574" s="46" t="s">
        <v>221</v>
      </c>
      <c r="W1574" s="15"/>
      <c r="X1574" s="15"/>
      <c r="Y1574" s="46" t="str">
        <f>IF(V1574="","",_xlfn.LET(_xlpm.x,VLOOKUP(V1574,'Drop-down_menus'!$D$2:$E$13,2,FALSE),IF(_xlpm.x=0,"",_xlpm.x)))</f>
        <v>https://orcid.org/0000-0002-5199-9817</v>
      </c>
      <c r="Z1574" s="46" t="str">
        <f>IF(W1574="","",_xlfn.LET(_xlpm.x,VLOOKUP(W1574,'Drop-down_menus'!$D$2:$E$13,2,FALSE),IF(_xlpm.x=0,"",_xlpm.x)))</f>
        <v/>
      </c>
      <c r="AA1574" s="46" t="str">
        <f>IF(X1574="","",_xlfn.LET(_xlpm.x,VLOOKUP(X1574,'Drop-down_menus'!$D$2:$E$13,2,FALSE),IF(_xlpm.x=0,"",_xlpm.x)))</f>
        <v/>
      </c>
      <c r="AB1574" s="14" t="s">
        <v>197</v>
      </c>
      <c r="AC1574" s="14"/>
    </row>
    <row r="1575" spans="1:29" ht="15" customHeight="1">
      <c r="A1575" s="15">
        <v>200</v>
      </c>
      <c r="B1575" s="15">
        <v>1630</v>
      </c>
      <c r="C1575" s="46" t="s">
        <v>95</v>
      </c>
      <c r="D1575" s="46" t="b">
        <f>COUNTIF(Events!$B$2:$B$171, C1575) &gt; 0</f>
        <v>1</v>
      </c>
      <c r="E1575" s="46" t="s">
        <v>215</v>
      </c>
      <c r="F1575" s="15" t="s">
        <v>1082</v>
      </c>
      <c r="G1575" s="15"/>
      <c r="H1575" s="15"/>
      <c r="I1575" s="15"/>
      <c r="J1575" s="46" t="str">
        <f>IF(I1575="","",_xlfn.LET(_xlpm.x,VLOOKUP(I1575,'2026-01-09_taxon-match'!$A$2:$N$81,4,FALSE),IF(_xlpm.x=0,"",_xlpm.x)))</f>
        <v/>
      </c>
      <c r="K1575" s="15"/>
      <c r="L1575" s="46" t="str">
        <f>IF(I1575="","",_xlfn.LET(_xlpm.x,VLOOKUP(I1575,'2026-01-09_taxon-match'!$A$2:$N$81,3,FALSE),IF(_xlpm.x=0,"",_xlpm.x)))</f>
        <v/>
      </c>
      <c r="M1575" s="46" t="str">
        <f>IF($I1575="","",_xlfn.LET(_xlpm.x,VLOOKUP($I1575,'2026-01-09_taxon-match'!$A$2:$N$81,5,FALSE),IF(_xlpm.x=0,"",_xlpm.x)))</f>
        <v/>
      </c>
      <c r="N1575" s="46" t="str">
        <f>IF($I1575="","",_xlfn.LET(_xlpm.x,VLOOKUP($I1575,'2026-01-09_taxon-match'!$A$2:$N$81,6,FALSE),IF(_xlpm.x=0,"",_xlpm.x)))</f>
        <v/>
      </c>
      <c r="O1575" s="46" t="str">
        <f>IF($I1575="","",_xlfn.LET(_xlpm.x,VLOOKUP($I1575,'2026-01-09_taxon-match'!$A$2:$N$81,7,FALSE),IF(_xlpm.x=0,"",_xlpm.x)))</f>
        <v/>
      </c>
      <c r="P1575" s="46" t="str">
        <f>IF($I1575="","",_xlfn.LET(_xlpm.x,VLOOKUP($I1575,'2026-01-09_taxon-match'!$A$2:$N$81,8,FALSE),IF(_xlpm.x=0,"",_xlpm.x)))</f>
        <v/>
      </c>
      <c r="Q1575" s="46" t="str">
        <f>IF($I1575="","",_xlfn.LET(_xlpm.x,VLOOKUP($I1575,'2026-01-09_taxon-match'!$A$2:$N$81,9,FALSE),IF(_xlpm.x=0,"",_xlpm.x)))</f>
        <v/>
      </c>
      <c r="R1575" s="46" t="str">
        <f>IF($I1575="","",_xlfn.LET(_xlpm.x,VLOOKUP($I1575,'2026-01-09_taxon-match'!$A$2:$N$81,10,FALSE),IF(_xlpm.x=0,"",_xlpm.x)))</f>
        <v/>
      </c>
      <c r="S1575" s="46" t="str">
        <f>IF($I1575="","",_xlfn.LET(_xlpm.x,VLOOKUP($I1575,'2026-01-09_taxon-match'!$A$2:$N$81,11,FALSE),IF(_xlpm.x=0,"",_xlpm.x)))</f>
        <v/>
      </c>
      <c r="T1575" s="46" t="str">
        <f>IF($I1575="","",_xlfn.LET(_xlpm.x,VLOOKUP($I1575,'2026-01-09_taxon-match'!$A$2:$N$81,13,FALSE),IF(_xlpm.x=0,"",_xlpm.x)))</f>
        <v/>
      </c>
      <c r="U1575" s="15"/>
      <c r="V1575" s="46" t="s">
        <v>221</v>
      </c>
      <c r="W1575" s="15"/>
      <c r="X1575" s="15"/>
      <c r="Y1575" s="46" t="str">
        <f>IF(V1575="","",_xlfn.LET(_xlpm.x,VLOOKUP(V1575,'Drop-down_menus'!$D$2:$E$13,2,FALSE),IF(_xlpm.x=0,"",_xlpm.x)))</f>
        <v>https://orcid.org/0000-0002-5199-9817</v>
      </c>
      <c r="Z1575" s="46" t="str">
        <f>IF(W1575="","",_xlfn.LET(_xlpm.x,VLOOKUP(W1575,'Drop-down_menus'!$D$2:$E$13,2,FALSE),IF(_xlpm.x=0,"",_xlpm.x)))</f>
        <v/>
      </c>
      <c r="AA1575" s="46" t="str">
        <f>IF(X1575="","",_xlfn.LET(_xlpm.x,VLOOKUP(X1575,'Drop-down_menus'!$D$2:$E$13,2,FALSE),IF(_xlpm.x=0,"",_xlpm.x)))</f>
        <v/>
      </c>
      <c r="AB1575" s="14" t="s">
        <v>519</v>
      </c>
      <c r="AC1575" s="14" t="s">
        <v>520</v>
      </c>
    </row>
    <row r="1576" spans="1:29" ht="15" customHeight="1">
      <c r="A1576" s="15">
        <v>200</v>
      </c>
      <c r="B1576" s="15">
        <v>1631</v>
      </c>
      <c r="C1576" s="46" t="s">
        <v>95</v>
      </c>
      <c r="D1576" s="46" t="b">
        <f>COUNTIF(Events!$B$2:$B$171, C1576) &gt; 0</f>
        <v>1</v>
      </c>
      <c r="E1576" s="46" t="s">
        <v>215</v>
      </c>
      <c r="F1576" s="15" t="s">
        <v>521</v>
      </c>
      <c r="G1576" s="15"/>
      <c r="H1576" s="15"/>
      <c r="I1576" s="15"/>
      <c r="J1576" s="46" t="str">
        <f>IF(I1576="","",_xlfn.LET(_xlpm.x,VLOOKUP(I1576,'2026-01-09_taxon-match'!$A$2:$N$81,4,FALSE),IF(_xlpm.x=0,"",_xlpm.x)))</f>
        <v/>
      </c>
      <c r="K1576" s="15"/>
      <c r="L1576" s="46" t="str">
        <f>IF(I1576="","",_xlfn.LET(_xlpm.x,VLOOKUP(I1576,'2026-01-09_taxon-match'!$A$2:$N$81,3,FALSE),IF(_xlpm.x=0,"",_xlpm.x)))</f>
        <v/>
      </c>
      <c r="M1576" s="46" t="str">
        <f>IF($I1576="","",_xlfn.LET(_xlpm.x,VLOOKUP($I1576,'2026-01-09_taxon-match'!$A$2:$N$81,5,FALSE),IF(_xlpm.x=0,"",_xlpm.x)))</f>
        <v/>
      </c>
      <c r="N1576" s="46" t="str">
        <f>IF($I1576="","",_xlfn.LET(_xlpm.x,VLOOKUP($I1576,'2026-01-09_taxon-match'!$A$2:$N$81,6,FALSE),IF(_xlpm.x=0,"",_xlpm.x)))</f>
        <v/>
      </c>
      <c r="O1576" s="46" t="str">
        <f>IF($I1576="","",_xlfn.LET(_xlpm.x,VLOOKUP($I1576,'2026-01-09_taxon-match'!$A$2:$N$81,7,FALSE),IF(_xlpm.x=0,"",_xlpm.x)))</f>
        <v/>
      </c>
      <c r="P1576" s="46" t="str">
        <f>IF($I1576="","",_xlfn.LET(_xlpm.x,VLOOKUP($I1576,'2026-01-09_taxon-match'!$A$2:$N$81,8,FALSE),IF(_xlpm.x=0,"",_xlpm.x)))</f>
        <v/>
      </c>
      <c r="Q1576" s="46" t="str">
        <f>IF($I1576="","",_xlfn.LET(_xlpm.x,VLOOKUP($I1576,'2026-01-09_taxon-match'!$A$2:$N$81,9,FALSE),IF(_xlpm.x=0,"",_xlpm.x)))</f>
        <v/>
      </c>
      <c r="R1576" s="46" t="str">
        <f>IF($I1576="","",_xlfn.LET(_xlpm.x,VLOOKUP($I1576,'2026-01-09_taxon-match'!$A$2:$N$81,10,FALSE),IF(_xlpm.x=0,"",_xlpm.x)))</f>
        <v/>
      </c>
      <c r="S1576" s="46" t="str">
        <f>IF($I1576="","",_xlfn.LET(_xlpm.x,VLOOKUP($I1576,'2026-01-09_taxon-match'!$A$2:$N$81,11,FALSE),IF(_xlpm.x=0,"",_xlpm.x)))</f>
        <v/>
      </c>
      <c r="T1576" s="46" t="str">
        <f>IF($I1576="","",_xlfn.LET(_xlpm.x,VLOOKUP($I1576,'2026-01-09_taxon-match'!$A$2:$N$81,13,FALSE),IF(_xlpm.x=0,"",_xlpm.x)))</f>
        <v/>
      </c>
      <c r="U1576" s="15"/>
      <c r="V1576" s="46" t="s">
        <v>221</v>
      </c>
      <c r="W1576" s="15"/>
      <c r="X1576" s="15"/>
      <c r="Y1576" s="46" t="str">
        <f>IF(V1576="","",_xlfn.LET(_xlpm.x,VLOOKUP(V1576,'Drop-down_menus'!$D$2:$E$13,2,FALSE),IF(_xlpm.x=0,"",_xlpm.x)))</f>
        <v>https://orcid.org/0000-0002-5199-9817</v>
      </c>
      <c r="Z1576" s="46" t="str">
        <f>IF(W1576="","",_xlfn.LET(_xlpm.x,VLOOKUP(W1576,'Drop-down_menus'!$D$2:$E$13,2,FALSE),IF(_xlpm.x=0,"",_xlpm.x)))</f>
        <v/>
      </c>
      <c r="AA1576" s="46" t="str">
        <f>IF(X1576="","",_xlfn.LET(_xlpm.x,VLOOKUP(X1576,'Drop-down_menus'!$D$2:$E$13,2,FALSE),IF(_xlpm.x=0,"",_xlpm.x)))</f>
        <v/>
      </c>
      <c r="AB1576" s="14" t="s">
        <v>519</v>
      </c>
      <c r="AC1576" s="14" t="s">
        <v>522</v>
      </c>
    </row>
    <row r="1577" spans="1:29" ht="15" customHeight="1">
      <c r="A1577" s="15">
        <v>200</v>
      </c>
      <c r="B1577" s="15">
        <v>1632</v>
      </c>
      <c r="C1577" s="46" t="s">
        <v>95</v>
      </c>
      <c r="D1577" s="46" t="b">
        <f>COUNTIF(Events!$B$2:$B$171, C1577) &gt; 0</f>
        <v>1</v>
      </c>
      <c r="E1577" s="46" t="s">
        <v>215</v>
      </c>
      <c r="F1577" s="15" t="s">
        <v>504</v>
      </c>
      <c r="G1577" s="15"/>
      <c r="H1577" s="15"/>
      <c r="I1577" s="15"/>
      <c r="J1577" s="46" t="str">
        <f>IF(I1577="","",_xlfn.LET(_xlpm.x,VLOOKUP(I1577,'2026-01-09_taxon-match'!$A$2:$N$81,4,FALSE),IF(_xlpm.x=0,"",_xlpm.x)))</f>
        <v/>
      </c>
      <c r="K1577" s="15"/>
      <c r="L1577" s="46" t="str">
        <f>IF(I1577="","",_xlfn.LET(_xlpm.x,VLOOKUP(I1577,'2026-01-09_taxon-match'!$A$2:$N$81,3,FALSE),IF(_xlpm.x=0,"",_xlpm.x)))</f>
        <v/>
      </c>
      <c r="M1577" s="46" t="str">
        <f>IF($I1577="","",_xlfn.LET(_xlpm.x,VLOOKUP($I1577,'2026-01-09_taxon-match'!$A$2:$N$81,5,FALSE),IF(_xlpm.x=0,"",_xlpm.x)))</f>
        <v/>
      </c>
      <c r="N1577" s="46" t="str">
        <f>IF($I1577="","",_xlfn.LET(_xlpm.x,VLOOKUP($I1577,'2026-01-09_taxon-match'!$A$2:$N$81,6,FALSE),IF(_xlpm.x=0,"",_xlpm.x)))</f>
        <v/>
      </c>
      <c r="O1577" s="46" t="str">
        <f>IF($I1577="","",_xlfn.LET(_xlpm.x,VLOOKUP($I1577,'2026-01-09_taxon-match'!$A$2:$N$81,7,FALSE),IF(_xlpm.x=0,"",_xlpm.x)))</f>
        <v/>
      </c>
      <c r="P1577" s="46" t="str">
        <f>IF($I1577="","",_xlfn.LET(_xlpm.x,VLOOKUP($I1577,'2026-01-09_taxon-match'!$A$2:$N$81,8,FALSE),IF(_xlpm.x=0,"",_xlpm.x)))</f>
        <v/>
      </c>
      <c r="Q1577" s="46" t="str">
        <f>IF($I1577="","",_xlfn.LET(_xlpm.x,VLOOKUP($I1577,'2026-01-09_taxon-match'!$A$2:$N$81,9,FALSE),IF(_xlpm.x=0,"",_xlpm.x)))</f>
        <v/>
      </c>
      <c r="R1577" s="46" t="str">
        <f>IF($I1577="","",_xlfn.LET(_xlpm.x,VLOOKUP($I1577,'2026-01-09_taxon-match'!$A$2:$N$81,10,FALSE),IF(_xlpm.x=0,"",_xlpm.x)))</f>
        <v/>
      </c>
      <c r="S1577" s="46" t="str">
        <f>IF($I1577="","",_xlfn.LET(_xlpm.x,VLOOKUP($I1577,'2026-01-09_taxon-match'!$A$2:$N$81,11,FALSE),IF(_xlpm.x=0,"",_xlpm.x)))</f>
        <v/>
      </c>
      <c r="T1577" s="46" t="str">
        <f>IF($I1577="","",_xlfn.LET(_xlpm.x,VLOOKUP($I1577,'2026-01-09_taxon-match'!$A$2:$N$81,13,FALSE),IF(_xlpm.x=0,"",_xlpm.x)))</f>
        <v/>
      </c>
      <c r="U1577" s="15"/>
      <c r="V1577" s="46" t="s">
        <v>221</v>
      </c>
      <c r="W1577" s="15"/>
      <c r="X1577" s="15"/>
      <c r="Y1577" s="46" t="str">
        <f>IF(V1577="","",_xlfn.LET(_xlpm.x,VLOOKUP(V1577,'Drop-down_menus'!$D$2:$E$13,2,FALSE),IF(_xlpm.x=0,"",_xlpm.x)))</f>
        <v>https://orcid.org/0000-0002-5199-9817</v>
      </c>
      <c r="Z1577" s="46" t="str">
        <f>IF(W1577="","",_xlfn.LET(_xlpm.x,VLOOKUP(W1577,'Drop-down_menus'!$D$2:$E$13,2,FALSE),IF(_xlpm.x=0,"",_xlpm.x)))</f>
        <v/>
      </c>
      <c r="AA1577" s="46" t="str">
        <f>IF(X1577="","",_xlfn.LET(_xlpm.x,VLOOKUP(X1577,'Drop-down_menus'!$D$2:$E$13,2,FALSE),IF(_xlpm.x=0,"",_xlpm.x)))</f>
        <v/>
      </c>
      <c r="AB1577" s="14" t="s">
        <v>519</v>
      </c>
      <c r="AC1577" s="14" t="s">
        <v>523</v>
      </c>
    </row>
    <row r="1578" spans="1:29" ht="15" customHeight="1">
      <c r="A1578" s="15">
        <v>200</v>
      </c>
      <c r="B1578" s="15">
        <v>1633</v>
      </c>
      <c r="C1578" s="46" t="s">
        <v>95</v>
      </c>
      <c r="D1578" s="46" t="b">
        <f>COUNTIF(Events!$B$2:$B$171, C1578) &gt; 0</f>
        <v>1</v>
      </c>
      <c r="E1578" s="46" t="s">
        <v>215</v>
      </c>
      <c r="F1578" s="15" t="s">
        <v>524</v>
      </c>
      <c r="G1578" s="15"/>
      <c r="H1578" s="15"/>
      <c r="I1578" s="15"/>
      <c r="J1578" s="46" t="str">
        <f>IF(I1578="","",_xlfn.LET(_xlpm.x,VLOOKUP(I1578,'2026-01-09_taxon-match'!$A$2:$N$81,4,FALSE),IF(_xlpm.x=0,"",_xlpm.x)))</f>
        <v/>
      </c>
      <c r="K1578" s="15"/>
      <c r="L1578" s="46" t="str">
        <f>IF(I1578="","",_xlfn.LET(_xlpm.x,VLOOKUP(I1578,'2026-01-09_taxon-match'!$A$2:$N$81,3,FALSE),IF(_xlpm.x=0,"",_xlpm.x)))</f>
        <v/>
      </c>
      <c r="M1578" s="46" t="str">
        <f>IF($I1578="","",_xlfn.LET(_xlpm.x,VLOOKUP($I1578,'2026-01-09_taxon-match'!$A$2:$N$81,5,FALSE),IF(_xlpm.x=0,"",_xlpm.x)))</f>
        <v/>
      </c>
      <c r="N1578" s="46" t="str">
        <f>IF($I1578="","",_xlfn.LET(_xlpm.x,VLOOKUP($I1578,'2026-01-09_taxon-match'!$A$2:$N$81,6,FALSE),IF(_xlpm.x=0,"",_xlpm.x)))</f>
        <v/>
      </c>
      <c r="O1578" s="46" t="str">
        <f>IF($I1578="","",_xlfn.LET(_xlpm.x,VLOOKUP($I1578,'2026-01-09_taxon-match'!$A$2:$N$81,7,FALSE),IF(_xlpm.x=0,"",_xlpm.x)))</f>
        <v/>
      </c>
      <c r="P1578" s="46" t="str">
        <f>IF($I1578="","",_xlfn.LET(_xlpm.x,VLOOKUP($I1578,'2026-01-09_taxon-match'!$A$2:$N$81,8,FALSE),IF(_xlpm.x=0,"",_xlpm.x)))</f>
        <v/>
      </c>
      <c r="Q1578" s="46" t="str">
        <f>IF($I1578="","",_xlfn.LET(_xlpm.x,VLOOKUP($I1578,'2026-01-09_taxon-match'!$A$2:$N$81,9,FALSE),IF(_xlpm.x=0,"",_xlpm.x)))</f>
        <v/>
      </c>
      <c r="R1578" s="46" t="str">
        <f>IF($I1578="","",_xlfn.LET(_xlpm.x,VLOOKUP($I1578,'2026-01-09_taxon-match'!$A$2:$N$81,10,FALSE),IF(_xlpm.x=0,"",_xlpm.x)))</f>
        <v/>
      </c>
      <c r="S1578" s="46" t="str">
        <f>IF($I1578="","",_xlfn.LET(_xlpm.x,VLOOKUP($I1578,'2026-01-09_taxon-match'!$A$2:$N$81,11,FALSE),IF(_xlpm.x=0,"",_xlpm.x)))</f>
        <v/>
      </c>
      <c r="T1578" s="46" t="str">
        <f>IF($I1578="","",_xlfn.LET(_xlpm.x,VLOOKUP($I1578,'2026-01-09_taxon-match'!$A$2:$N$81,13,FALSE),IF(_xlpm.x=0,"",_xlpm.x)))</f>
        <v/>
      </c>
      <c r="U1578" s="15"/>
      <c r="V1578" s="46" t="s">
        <v>221</v>
      </c>
      <c r="W1578" s="15"/>
      <c r="X1578" s="15"/>
      <c r="Y1578" s="46" t="str">
        <f>IF(V1578="","",_xlfn.LET(_xlpm.x,VLOOKUP(V1578,'Drop-down_menus'!$D$2:$E$13,2,FALSE),IF(_xlpm.x=0,"",_xlpm.x)))</f>
        <v>https://orcid.org/0000-0002-5199-9817</v>
      </c>
      <c r="Z1578" s="46" t="str">
        <f>IF(W1578="","",_xlfn.LET(_xlpm.x,VLOOKUP(W1578,'Drop-down_menus'!$D$2:$E$13,2,FALSE),IF(_xlpm.x=0,"",_xlpm.x)))</f>
        <v/>
      </c>
      <c r="AA1578" s="46" t="str">
        <f>IF(X1578="","",_xlfn.LET(_xlpm.x,VLOOKUP(X1578,'Drop-down_menus'!$D$2:$E$13,2,FALSE),IF(_xlpm.x=0,"",_xlpm.x)))</f>
        <v/>
      </c>
      <c r="AB1578" s="14" t="s">
        <v>519</v>
      </c>
      <c r="AC1578" s="14" t="s">
        <v>522</v>
      </c>
    </row>
    <row r="1579" spans="1:29" ht="15" customHeight="1">
      <c r="A1579" s="15">
        <v>200</v>
      </c>
      <c r="B1579" s="15">
        <v>1634</v>
      </c>
      <c r="C1579" s="46" t="s">
        <v>95</v>
      </c>
      <c r="D1579" s="46" t="b">
        <f>COUNTIF(Events!$B$2:$B$171, C1579) &gt; 0</f>
        <v>1</v>
      </c>
      <c r="E1579" s="15" t="s">
        <v>525</v>
      </c>
      <c r="F1579" s="15" t="s">
        <v>1082</v>
      </c>
      <c r="G1579" s="15"/>
      <c r="H1579" s="15"/>
      <c r="I1579" s="15"/>
      <c r="J1579" s="46" t="str">
        <f>IF(I1579="","",_xlfn.LET(_xlpm.x,VLOOKUP(I1579,'2026-01-09_taxon-match'!$A$2:$N$81,4,FALSE),IF(_xlpm.x=0,"",_xlpm.x)))</f>
        <v/>
      </c>
      <c r="K1579" s="15"/>
      <c r="L1579" s="46" t="str">
        <f>IF(I1579="","",_xlfn.LET(_xlpm.x,VLOOKUP(I1579,'2026-01-09_taxon-match'!$A$2:$N$81,3,FALSE),IF(_xlpm.x=0,"",_xlpm.x)))</f>
        <v/>
      </c>
      <c r="M1579" s="46" t="str">
        <f>IF($I1579="","",_xlfn.LET(_xlpm.x,VLOOKUP($I1579,'2026-01-09_taxon-match'!$A$2:$N$81,5,FALSE),IF(_xlpm.x=0,"",_xlpm.x)))</f>
        <v/>
      </c>
      <c r="N1579" s="46" t="str">
        <f>IF($I1579="","",_xlfn.LET(_xlpm.x,VLOOKUP($I1579,'2026-01-09_taxon-match'!$A$2:$N$81,6,FALSE),IF(_xlpm.x=0,"",_xlpm.x)))</f>
        <v/>
      </c>
      <c r="O1579" s="46" t="str">
        <f>IF($I1579="","",_xlfn.LET(_xlpm.x,VLOOKUP($I1579,'2026-01-09_taxon-match'!$A$2:$N$81,7,FALSE),IF(_xlpm.x=0,"",_xlpm.x)))</f>
        <v/>
      </c>
      <c r="P1579" s="46" t="str">
        <f>IF($I1579="","",_xlfn.LET(_xlpm.x,VLOOKUP($I1579,'2026-01-09_taxon-match'!$A$2:$N$81,8,FALSE),IF(_xlpm.x=0,"",_xlpm.x)))</f>
        <v/>
      </c>
      <c r="Q1579" s="46" t="str">
        <f>IF($I1579="","",_xlfn.LET(_xlpm.x,VLOOKUP($I1579,'2026-01-09_taxon-match'!$A$2:$N$81,9,FALSE),IF(_xlpm.x=0,"",_xlpm.x)))</f>
        <v/>
      </c>
      <c r="R1579" s="46" t="str">
        <f>IF($I1579="","",_xlfn.LET(_xlpm.x,VLOOKUP($I1579,'2026-01-09_taxon-match'!$A$2:$N$81,10,FALSE),IF(_xlpm.x=0,"",_xlpm.x)))</f>
        <v/>
      </c>
      <c r="S1579" s="46" t="str">
        <f>IF($I1579="","",_xlfn.LET(_xlpm.x,VLOOKUP($I1579,'2026-01-09_taxon-match'!$A$2:$N$81,11,FALSE),IF(_xlpm.x=0,"",_xlpm.x)))</f>
        <v/>
      </c>
      <c r="T1579" s="46" t="str">
        <f>IF($I1579="","",_xlfn.LET(_xlpm.x,VLOOKUP($I1579,'2026-01-09_taxon-match'!$A$2:$N$81,13,FALSE),IF(_xlpm.x=0,"",_xlpm.x)))</f>
        <v/>
      </c>
      <c r="U1579" s="15"/>
      <c r="V1579" s="46" t="s">
        <v>221</v>
      </c>
      <c r="W1579" s="15"/>
      <c r="X1579" s="15"/>
      <c r="Y1579" s="46" t="str">
        <f>IF(V1579="","",_xlfn.LET(_xlpm.x,VLOOKUP(V1579,'Drop-down_menus'!$D$2:$E$13,2,FALSE),IF(_xlpm.x=0,"",_xlpm.x)))</f>
        <v>https://orcid.org/0000-0002-5199-9817</v>
      </c>
      <c r="Z1579" s="46" t="str">
        <f>IF(W1579="","",_xlfn.LET(_xlpm.x,VLOOKUP(W1579,'Drop-down_menus'!$D$2:$E$13,2,FALSE),IF(_xlpm.x=0,"",_xlpm.x)))</f>
        <v/>
      </c>
      <c r="AA1579" s="46" t="str">
        <f>IF(X1579="","",_xlfn.LET(_xlpm.x,VLOOKUP(X1579,'Drop-down_menus'!$D$2:$E$13,2,FALSE),IF(_xlpm.x=0,"",_xlpm.x)))</f>
        <v/>
      </c>
      <c r="AB1579" s="14" t="s">
        <v>519</v>
      </c>
      <c r="AC1579" s="14" t="s">
        <v>526</v>
      </c>
    </row>
    <row r="1580" spans="1:29" ht="15" customHeight="1">
      <c r="A1580" s="15">
        <v>200</v>
      </c>
      <c r="B1580" s="15">
        <v>1635</v>
      </c>
      <c r="C1580" s="46" t="s">
        <v>95</v>
      </c>
      <c r="D1580" s="46" t="b">
        <f>COUNTIF(Events!$B$2:$B$171, C1580) &gt; 0</f>
        <v>1</v>
      </c>
      <c r="E1580" s="15" t="s">
        <v>525</v>
      </c>
      <c r="F1580" s="15" t="s">
        <v>504</v>
      </c>
      <c r="G1580" s="15"/>
      <c r="H1580" s="15"/>
      <c r="I1580" s="15"/>
      <c r="J1580" s="46" t="str">
        <f>IF(I1580="","",_xlfn.LET(_xlpm.x,VLOOKUP(I1580,'2026-01-09_taxon-match'!$A$2:$N$81,4,FALSE),IF(_xlpm.x=0,"",_xlpm.x)))</f>
        <v/>
      </c>
      <c r="K1580" s="15"/>
      <c r="L1580" s="46" t="str">
        <f>IF(I1580="","",_xlfn.LET(_xlpm.x,VLOOKUP(I1580,'2026-01-09_taxon-match'!$A$2:$N$81,3,FALSE),IF(_xlpm.x=0,"",_xlpm.x)))</f>
        <v/>
      </c>
      <c r="M1580" s="46" t="str">
        <f>IF($I1580="","",_xlfn.LET(_xlpm.x,VLOOKUP($I1580,'2026-01-09_taxon-match'!$A$2:$N$81,5,FALSE),IF(_xlpm.x=0,"",_xlpm.x)))</f>
        <v/>
      </c>
      <c r="N1580" s="46" t="str">
        <f>IF($I1580="","",_xlfn.LET(_xlpm.x,VLOOKUP($I1580,'2026-01-09_taxon-match'!$A$2:$N$81,6,FALSE),IF(_xlpm.x=0,"",_xlpm.x)))</f>
        <v/>
      </c>
      <c r="O1580" s="46" t="str">
        <f>IF($I1580="","",_xlfn.LET(_xlpm.x,VLOOKUP($I1580,'2026-01-09_taxon-match'!$A$2:$N$81,7,FALSE),IF(_xlpm.x=0,"",_xlpm.x)))</f>
        <v/>
      </c>
      <c r="P1580" s="46" t="str">
        <f>IF($I1580="","",_xlfn.LET(_xlpm.x,VLOOKUP($I1580,'2026-01-09_taxon-match'!$A$2:$N$81,8,FALSE),IF(_xlpm.x=0,"",_xlpm.x)))</f>
        <v/>
      </c>
      <c r="Q1580" s="46" t="str">
        <f>IF($I1580="","",_xlfn.LET(_xlpm.x,VLOOKUP($I1580,'2026-01-09_taxon-match'!$A$2:$N$81,9,FALSE),IF(_xlpm.x=0,"",_xlpm.x)))</f>
        <v/>
      </c>
      <c r="R1580" s="46" t="str">
        <f>IF($I1580="","",_xlfn.LET(_xlpm.x,VLOOKUP($I1580,'2026-01-09_taxon-match'!$A$2:$N$81,10,FALSE),IF(_xlpm.x=0,"",_xlpm.x)))</f>
        <v/>
      </c>
      <c r="S1580" s="46" t="str">
        <f>IF($I1580="","",_xlfn.LET(_xlpm.x,VLOOKUP($I1580,'2026-01-09_taxon-match'!$A$2:$N$81,11,FALSE),IF(_xlpm.x=0,"",_xlpm.x)))</f>
        <v/>
      </c>
      <c r="T1580" s="46" t="str">
        <f>IF($I1580="","",_xlfn.LET(_xlpm.x,VLOOKUP($I1580,'2026-01-09_taxon-match'!$A$2:$N$81,13,FALSE),IF(_xlpm.x=0,"",_xlpm.x)))</f>
        <v/>
      </c>
      <c r="U1580" s="15"/>
      <c r="V1580" s="46" t="s">
        <v>221</v>
      </c>
      <c r="W1580" s="15"/>
      <c r="X1580" s="15"/>
      <c r="Y1580" s="46" t="str">
        <f>IF(V1580="","",_xlfn.LET(_xlpm.x,VLOOKUP(V1580,'Drop-down_menus'!$D$2:$E$13,2,FALSE),IF(_xlpm.x=0,"",_xlpm.x)))</f>
        <v>https://orcid.org/0000-0002-5199-9817</v>
      </c>
      <c r="Z1580" s="46" t="str">
        <f>IF(W1580="","",_xlfn.LET(_xlpm.x,VLOOKUP(W1580,'Drop-down_menus'!$D$2:$E$13,2,FALSE),IF(_xlpm.x=0,"",_xlpm.x)))</f>
        <v/>
      </c>
      <c r="AA1580" s="46" t="str">
        <f>IF(X1580="","",_xlfn.LET(_xlpm.x,VLOOKUP(X1580,'Drop-down_menus'!$D$2:$E$13,2,FALSE),IF(_xlpm.x=0,"",_xlpm.x)))</f>
        <v/>
      </c>
      <c r="AB1580" s="14" t="s">
        <v>527</v>
      </c>
      <c r="AC1580" s="14" t="s">
        <v>528</v>
      </c>
    </row>
    <row r="1581" spans="1:29" ht="15" customHeight="1">
      <c r="A1581" s="15">
        <v>200</v>
      </c>
      <c r="B1581" s="15">
        <v>1636</v>
      </c>
      <c r="C1581" s="46" t="s">
        <v>95</v>
      </c>
      <c r="D1581" s="46" t="b">
        <f>COUNTIF(Events!$B$2:$B$171, C1581) &gt; 0</f>
        <v>1</v>
      </c>
      <c r="E1581" s="46" t="s">
        <v>215</v>
      </c>
      <c r="F1581" s="15" t="s">
        <v>521</v>
      </c>
      <c r="G1581" s="15"/>
      <c r="H1581" s="15"/>
      <c r="I1581" s="15"/>
      <c r="J1581" s="46" t="str">
        <f>IF(I1581="","",_xlfn.LET(_xlpm.x,VLOOKUP(I1581,'2026-01-09_taxon-match'!$A$2:$N$81,4,FALSE),IF(_xlpm.x=0,"",_xlpm.x)))</f>
        <v/>
      </c>
      <c r="K1581" s="15"/>
      <c r="L1581" s="46" t="str">
        <f>IF(I1581="","",_xlfn.LET(_xlpm.x,VLOOKUP(I1581,'2026-01-09_taxon-match'!$A$2:$N$81,3,FALSE),IF(_xlpm.x=0,"",_xlpm.x)))</f>
        <v/>
      </c>
      <c r="M1581" s="46" t="str">
        <f>IF($I1581="","",_xlfn.LET(_xlpm.x,VLOOKUP($I1581,'2026-01-09_taxon-match'!$A$2:$N$81,5,FALSE),IF(_xlpm.x=0,"",_xlpm.x)))</f>
        <v/>
      </c>
      <c r="N1581" s="46" t="str">
        <f>IF($I1581="","",_xlfn.LET(_xlpm.x,VLOOKUP($I1581,'2026-01-09_taxon-match'!$A$2:$N$81,6,FALSE),IF(_xlpm.x=0,"",_xlpm.x)))</f>
        <v/>
      </c>
      <c r="O1581" s="46" t="str">
        <f>IF($I1581="","",_xlfn.LET(_xlpm.x,VLOOKUP($I1581,'2026-01-09_taxon-match'!$A$2:$N$81,7,FALSE),IF(_xlpm.x=0,"",_xlpm.x)))</f>
        <v/>
      </c>
      <c r="P1581" s="46" t="str">
        <f>IF($I1581="","",_xlfn.LET(_xlpm.x,VLOOKUP($I1581,'2026-01-09_taxon-match'!$A$2:$N$81,8,FALSE),IF(_xlpm.x=0,"",_xlpm.x)))</f>
        <v/>
      </c>
      <c r="Q1581" s="46" t="str">
        <f>IF($I1581="","",_xlfn.LET(_xlpm.x,VLOOKUP($I1581,'2026-01-09_taxon-match'!$A$2:$N$81,9,FALSE),IF(_xlpm.x=0,"",_xlpm.x)))</f>
        <v/>
      </c>
      <c r="R1581" s="46" t="str">
        <f>IF($I1581="","",_xlfn.LET(_xlpm.x,VLOOKUP($I1581,'2026-01-09_taxon-match'!$A$2:$N$81,10,FALSE),IF(_xlpm.x=0,"",_xlpm.x)))</f>
        <v/>
      </c>
      <c r="S1581" s="46" t="str">
        <f>IF($I1581="","",_xlfn.LET(_xlpm.x,VLOOKUP($I1581,'2026-01-09_taxon-match'!$A$2:$N$81,11,FALSE),IF(_xlpm.x=0,"",_xlpm.x)))</f>
        <v/>
      </c>
      <c r="T1581" s="46" t="str">
        <f>IF($I1581="","",_xlfn.LET(_xlpm.x,VLOOKUP($I1581,'2026-01-09_taxon-match'!$A$2:$N$81,13,FALSE),IF(_xlpm.x=0,"",_xlpm.x)))</f>
        <v/>
      </c>
      <c r="U1581" s="15"/>
      <c r="V1581" s="46" t="s">
        <v>221</v>
      </c>
      <c r="W1581" s="15"/>
      <c r="X1581" s="15"/>
      <c r="Y1581" s="46" t="str">
        <f>IF(V1581="","",_xlfn.LET(_xlpm.x,VLOOKUP(V1581,'Drop-down_menus'!$D$2:$E$13,2,FALSE),IF(_xlpm.x=0,"",_xlpm.x)))</f>
        <v>https://orcid.org/0000-0002-5199-9817</v>
      </c>
      <c r="Z1581" s="46" t="str">
        <f>IF(W1581="","",_xlfn.LET(_xlpm.x,VLOOKUP(W1581,'Drop-down_menus'!$D$2:$E$13,2,FALSE),IF(_xlpm.x=0,"",_xlpm.x)))</f>
        <v/>
      </c>
      <c r="AA1581" s="46" t="str">
        <f>IF(X1581="","",_xlfn.LET(_xlpm.x,VLOOKUP(X1581,'Drop-down_menus'!$D$2:$E$13,2,FALSE),IF(_xlpm.x=0,"",_xlpm.x)))</f>
        <v/>
      </c>
      <c r="AB1581" s="14" t="s">
        <v>519</v>
      </c>
      <c r="AC1581" s="14" t="s">
        <v>529</v>
      </c>
    </row>
    <row r="1582" spans="1:29" ht="15" customHeight="1">
      <c r="A1582" s="15">
        <v>200</v>
      </c>
      <c r="B1582" s="15">
        <v>1637</v>
      </c>
      <c r="C1582" s="46" t="s">
        <v>95</v>
      </c>
      <c r="D1582" s="46" t="b">
        <f>COUNTIF(Events!$B$2:$B$171, C1582) &gt; 0</f>
        <v>1</v>
      </c>
      <c r="E1582" s="46" t="s">
        <v>215</v>
      </c>
      <c r="F1582" s="15" t="s">
        <v>524</v>
      </c>
      <c r="G1582" s="15"/>
      <c r="H1582" s="15"/>
      <c r="I1582" s="15"/>
      <c r="J1582" s="46" t="str">
        <f>IF(I1582="","",_xlfn.LET(_xlpm.x,VLOOKUP(I1582,'2026-01-09_taxon-match'!$A$2:$N$81,4,FALSE),IF(_xlpm.x=0,"",_xlpm.x)))</f>
        <v/>
      </c>
      <c r="K1582" s="15"/>
      <c r="L1582" s="46" t="str">
        <f>IF(I1582="","",_xlfn.LET(_xlpm.x,VLOOKUP(I1582,'2026-01-09_taxon-match'!$A$2:$N$81,3,FALSE),IF(_xlpm.x=0,"",_xlpm.x)))</f>
        <v/>
      </c>
      <c r="M1582" s="46" t="str">
        <f>IF($I1582="","",_xlfn.LET(_xlpm.x,VLOOKUP($I1582,'2026-01-09_taxon-match'!$A$2:$N$81,5,FALSE),IF(_xlpm.x=0,"",_xlpm.x)))</f>
        <v/>
      </c>
      <c r="N1582" s="46" t="str">
        <f>IF($I1582="","",_xlfn.LET(_xlpm.x,VLOOKUP($I1582,'2026-01-09_taxon-match'!$A$2:$N$81,6,FALSE),IF(_xlpm.x=0,"",_xlpm.x)))</f>
        <v/>
      </c>
      <c r="O1582" s="46" t="str">
        <f>IF($I1582="","",_xlfn.LET(_xlpm.x,VLOOKUP($I1582,'2026-01-09_taxon-match'!$A$2:$N$81,7,FALSE),IF(_xlpm.x=0,"",_xlpm.x)))</f>
        <v/>
      </c>
      <c r="P1582" s="46" t="str">
        <f>IF($I1582="","",_xlfn.LET(_xlpm.x,VLOOKUP($I1582,'2026-01-09_taxon-match'!$A$2:$N$81,8,FALSE),IF(_xlpm.x=0,"",_xlpm.x)))</f>
        <v/>
      </c>
      <c r="Q1582" s="46" t="str">
        <f>IF($I1582="","",_xlfn.LET(_xlpm.x,VLOOKUP($I1582,'2026-01-09_taxon-match'!$A$2:$N$81,9,FALSE),IF(_xlpm.x=0,"",_xlpm.x)))</f>
        <v/>
      </c>
      <c r="R1582" s="46" t="str">
        <f>IF($I1582="","",_xlfn.LET(_xlpm.x,VLOOKUP($I1582,'2026-01-09_taxon-match'!$A$2:$N$81,10,FALSE),IF(_xlpm.x=0,"",_xlpm.x)))</f>
        <v/>
      </c>
      <c r="S1582" s="46" t="str">
        <f>IF($I1582="","",_xlfn.LET(_xlpm.x,VLOOKUP($I1582,'2026-01-09_taxon-match'!$A$2:$N$81,11,FALSE),IF(_xlpm.x=0,"",_xlpm.x)))</f>
        <v/>
      </c>
      <c r="T1582" s="46" t="str">
        <f>IF($I1582="","",_xlfn.LET(_xlpm.x,VLOOKUP($I1582,'2026-01-09_taxon-match'!$A$2:$N$81,13,FALSE),IF(_xlpm.x=0,"",_xlpm.x)))</f>
        <v/>
      </c>
      <c r="U1582" s="15"/>
      <c r="V1582" s="46" t="s">
        <v>221</v>
      </c>
      <c r="W1582" s="15"/>
      <c r="X1582" s="15"/>
      <c r="Y1582" s="46" t="str">
        <f>IF(V1582="","",_xlfn.LET(_xlpm.x,VLOOKUP(V1582,'Drop-down_menus'!$D$2:$E$13,2,FALSE),IF(_xlpm.x=0,"",_xlpm.x)))</f>
        <v>https://orcid.org/0000-0002-5199-9817</v>
      </c>
      <c r="Z1582" s="46" t="str">
        <f>IF(W1582="","",_xlfn.LET(_xlpm.x,VLOOKUP(W1582,'Drop-down_menus'!$D$2:$E$13,2,FALSE),IF(_xlpm.x=0,"",_xlpm.x)))</f>
        <v/>
      </c>
      <c r="AA1582" s="46" t="str">
        <f>IF(X1582="","",_xlfn.LET(_xlpm.x,VLOOKUP(X1582,'Drop-down_menus'!$D$2:$E$13,2,FALSE),IF(_xlpm.x=0,"",_xlpm.x)))</f>
        <v/>
      </c>
      <c r="AB1582" s="14" t="s">
        <v>519</v>
      </c>
      <c r="AC1582" s="14" t="s">
        <v>522</v>
      </c>
    </row>
    <row r="1583" spans="1:29" ht="15" customHeight="1">
      <c r="A1583" s="15">
        <v>200</v>
      </c>
      <c r="B1583" s="15">
        <v>1638</v>
      </c>
      <c r="C1583" s="46" t="s">
        <v>95</v>
      </c>
      <c r="D1583" s="46" t="b">
        <f>COUNTIF(Events!$B$2:$B$171, C1583) &gt; 0</f>
        <v>1</v>
      </c>
      <c r="E1583" s="46" t="s">
        <v>215</v>
      </c>
      <c r="F1583" s="15" t="s">
        <v>521</v>
      </c>
      <c r="G1583" s="15"/>
      <c r="H1583" s="15"/>
      <c r="I1583" s="15"/>
      <c r="J1583" s="46" t="str">
        <f>IF(I1583="","",_xlfn.LET(_xlpm.x,VLOOKUP(I1583,'2026-01-09_taxon-match'!$A$2:$N$81,4,FALSE),IF(_xlpm.x=0,"",_xlpm.x)))</f>
        <v/>
      </c>
      <c r="K1583" s="15"/>
      <c r="L1583" s="46" t="str">
        <f>IF(I1583="","",_xlfn.LET(_xlpm.x,VLOOKUP(I1583,'2026-01-09_taxon-match'!$A$2:$N$81,3,FALSE),IF(_xlpm.x=0,"",_xlpm.x)))</f>
        <v/>
      </c>
      <c r="M1583" s="46" t="str">
        <f>IF($I1583="","",_xlfn.LET(_xlpm.x,VLOOKUP($I1583,'2026-01-09_taxon-match'!$A$2:$N$81,5,FALSE),IF(_xlpm.x=0,"",_xlpm.x)))</f>
        <v/>
      </c>
      <c r="N1583" s="46" t="str">
        <f>IF($I1583="","",_xlfn.LET(_xlpm.x,VLOOKUP($I1583,'2026-01-09_taxon-match'!$A$2:$N$81,6,FALSE),IF(_xlpm.x=0,"",_xlpm.x)))</f>
        <v/>
      </c>
      <c r="O1583" s="46" t="str">
        <f>IF($I1583="","",_xlfn.LET(_xlpm.x,VLOOKUP($I1583,'2026-01-09_taxon-match'!$A$2:$N$81,7,FALSE),IF(_xlpm.x=0,"",_xlpm.x)))</f>
        <v/>
      </c>
      <c r="P1583" s="46" t="str">
        <f>IF($I1583="","",_xlfn.LET(_xlpm.x,VLOOKUP($I1583,'2026-01-09_taxon-match'!$A$2:$N$81,8,FALSE),IF(_xlpm.x=0,"",_xlpm.x)))</f>
        <v/>
      </c>
      <c r="Q1583" s="46" t="str">
        <f>IF($I1583="","",_xlfn.LET(_xlpm.x,VLOOKUP($I1583,'2026-01-09_taxon-match'!$A$2:$N$81,9,FALSE),IF(_xlpm.x=0,"",_xlpm.x)))</f>
        <v/>
      </c>
      <c r="R1583" s="46" t="str">
        <f>IF($I1583="","",_xlfn.LET(_xlpm.x,VLOOKUP($I1583,'2026-01-09_taxon-match'!$A$2:$N$81,10,FALSE),IF(_xlpm.x=0,"",_xlpm.x)))</f>
        <v/>
      </c>
      <c r="S1583" s="46" t="str">
        <f>IF($I1583="","",_xlfn.LET(_xlpm.x,VLOOKUP($I1583,'2026-01-09_taxon-match'!$A$2:$N$81,11,FALSE),IF(_xlpm.x=0,"",_xlpm.x)))</f>
        <v/>
      </c>
      <c r="T1583" s="46" t="str">
        <f>IF($I1583="","",_xlfn.LET(_xlpm.x,VLOOKUP($I1583,'2026-01-09_taxon-match'!$A$2:$N$81,13,FALSE),IF(_xlpm.x=0,"",_xlpm.x)))</f>
        <v/>
      </c>
      <c r="U1583" s="15"/>
      <c r="V1583" s="46" t="s">
        <v>221</v>
      </c>
      <c r="W1583" s="15"/>
      <c r="X1583" s="15"/>
      <c r="Y1583" s="46" t="str">
        <f>IF(V1583="","",_xlfn.LET(_xlpm.x,VLOOKUP(V1583,'Drop-down_menus'!$D$2:$E$13,2,FALSE),IF(_xlpm.x=0,"",_xlpm.x)))</f>
        <v>https://orcid.org/0000-0002-5199-9817</v>
      </c>
      <c r="Z1583" s="46" t="str">
        <f>IF(W1583="","",_xlfn.LET(_xlpm.x,VLOOKUP(W1583,'Drop-down_menus'!$D$2:$E$13,2,FALSE),IF(_xlpm.x=0,"",_xlpm.x)))</f>
        <v/>
      </c>
      <c r="AA1583" s="46" t="str">
        <f>IF(X1583="","",_xlfn.LET(_xlpm.x,VLOOKUP(X1583,'Drop-down_menus'!$D$2:$E$13,2,FALSE),IF(_xlpm.x=0,"",_xlpm.x)))</f>
        <v/>
      </c>
      <c r="AB1583" s="14" t="s">
        <v>519</v>
      </c>
      <c r="AC1583" s="14" t="s">
        <v>522</v>
      </c>
    </row>
    <row r="1584" spans="1:29" ht="15" customHeight="1">
      <c r="A1584" s="15">
        <v>200</v>
      </c>
      <c r="B1584" s="15">
        <v>1639</v>
      </c>
      <c r="C1584" s="46" t="s">
        <v>95</v>
      </c>
      <c r="D1584" s="46" t="b">
        <f>COUNTIF(Events!$B$2:$B$171, C1584) &gt; 0</f>
        <v>1</v>
      </c>
      <c r="E1584" s="46" t="s">
        <v>215</v>
      </c>
      <c r="F1584" s="15" t="s">
        <v>524</v>
      </c>
      <c r="G1584" s="15"/>
      <c r="H1584" s="15"/>
      <c r="I1584" s="15"/>
      <c r="J1584" s="46" t="str">
        <f>IF(I1584="","",_xlfn.LET(_xlpm.x,VLOOKUP(I1584,'2026-01-09_taxon-match'!$A$2:$N$81,4,FALSE),IF(_xlpm.x=0,"",_xlpm.x)))</f>
        <v/>
      </c>
      <c r="K1584" s="15"/>
      <c r="L1584" s="46" t="str">
        <f>IF(I1584="","",_xlfn.LET(_xlpm.x,VLOOKUP(I1584,'2026-01-09_taxon-match'!$A$2:$N$81,3,FALSE),IF(_xlpm.x=0,"",_xlpm.x)))</f>
        <v/>
      </c>
      <c r="M1584" s="46" t="str">
        <f>IF($I1584="","",_xlfn.LET(_xlpm.x,VLOOKUP($I1584,'2026-01-09_taxon-match'!$A$2:$N$81,5,FALSE),IF(_xlpm.x=0,"",_xlpm.x)))</f>
        <v/>
      </c>
      <c r="N1584" s="46" t="str">
        <f>IF($I1584="","",_xlfn.LET(_xlpm.x,VLOOKUP($I1584,'2026-01-09_taxon-match'!$A$2:$N$81,6,FALSE),IF(_xlpm.x=0,"",_xlpm.x)))</f>
        <v/>
      </c>
      <c r="O1584" s="46" t="str">
        <f>IF($I1584="","",_xlfn.LET(_xlpm.x,VLOOKUP($I1584,'2026-01-09_taxon-match'!$A$2:$N$81,7,FALSE),IF(_xlpm.x=0,"",_xlpm.x)))</f>
        <v/>
      </c>
      <c r="P1584" s="46" t="str">
        <f>IF($I1584="","",_xlfn.LET(_xlpm.x,VLOOKUP($I1584,'2026-01-09_taxon-match'!$A$2:$N$81,8,FALSE),IF(_xlpm.x=0,"",_xlpm.x)))</f>
        <v/>
      </c>
      <c r="Q1584" s="46" t="str">
        <f>IF($I1584="","",_xlfn.LET(_xlpm.x,VLOOKUP($I1584,'2026-01-09_taxon-match'!$A$2:$N$81,9,FALSE),IF(_xlpm.x=0,"",_xlpm.x)))</f>
        <v/>
      </c>
      <c r="R1584" s="46" t="str">
        <f>IF($I1584="","",_xlfn.LET(_xlpm.x,VLOOKUP($I1584,'2026-01-09_taxon-match'!$A$2:$N$81,10,FALSE),IF(_xlpm.x=0,"",_xlpm.x)))</f>
        <v/>
      </c>
      <c r="S1584" s="46" t="str">
        <f>IF($I1584="","",_xlfn.LET(_xlpm.x,VLOOKUP($I1584,'2026-01-09_taxon-match'!$A$2:$N$81,11,FALSE),IF(_xlpm.x=0,"",_xlpm.x)))</f>
        <v/>
      </c>
      <c r="T1584" s="46" t="str">
        <f>IF($I1584="","",_xlfn.LET(_xlpm.x,VLOOKUP($I1584,'2026-01-09_taxon-match'!$A$2:$N$81,13,FALSE),IF(_xlpm.x=0,"",_xlpm.x)))</f>
        <v/>
      </c>
      <c r="U1584" s="15"/>
      <c r="V1584" s="46" t="s">
        <v>221</v>
      </c>
      <c r="W1584" s="15"/>
      <c r="X1584" s="15"/>
      <c r="Y1584" s="46" t="str">
        <f>IF(V1584="","",_xlfn.LET(_xlpm.x,VLOOKUP(V1584,'Drop-down_menus'!$D$2:$E$13,2,FALSE),IF(_xlpm.x=0,"",_xlpm.x)))</f>
        <v>https://orcid.org/0000-0002-5199-9817</v>
      </c>
      <c r="Z1584" s="46" t="str">
        <f>IF(W1584="","",_xlfn.LET(_xlpm.x,VLOOKUP(W1584,'Drop-down_menus'!$D$2:$E$13,2,FALSE),IF(_xlpm.x=0,"",_xlpm.x)))</f>
        <v/>
      </c>
      <c r="AA1584" s="46" t="str">
        <f>IF(X1584="","",_xlfn.LET(_xlpm.x,VLOOKUP(X1584,'Drop-down_menus'!$D$2:$E$13,2,FALSE),IF(_xlpm.x=0,"",_xlpm.x)))</f>
        <v/>
      </c>
      <c r="AB1584" s="14" t="s">
        <v>519</v>
      </c>
      <c r="AC1584" s="14" t="s">
        <v>522</v>
      </c>
    </row>
    <row r="1585" spans="1:29" ht="15" customHeight="1">
      <c r="A1585" s="15">
        <v>200</v>
      </c>
      <c r="B1585" s="15">
        <v>1640</v>
      </c>
      <c r="C1585" s="46" t="s">
        <v>95</v>
      </c>
      <c r="D1585" s="46" t="b">
        <f>COUNTIF(Events!$B$2:$B$171, C1585) &gt; 0</f>
        <v>1</v>
      </c>
      <c r="E1585" s="15" t="s">
        <v>530</v>
      </c>
      <c r="F1585" s="15" t="s">
        <v>531</v>
      </c>
      <c r="G1585" s="15"/>
      <c r="H1585" s="15"/>
      <c r="I1585" s="15"/>
      <c r="J1585" s="46" t="str">
        <f>IF(I1585="","",_xlfn.LET(_xlpm.x,VLOOKUP(I1585,'2026-01-09_taxon-match'!$A$2:$N$81,4,FALSE),IF(_xlpm.x=0,"",_xlpm.x)))</f>
        <v/>
      </c>
      <c r="K1585" s="15"/>
      <c r="L1585" s="46" t="str">
        <f>IF(I1585="","",_xlfn.LET(_xlpm.x,VLOOKUP(I1585,'2026-01-09_taxon-match'!$A$2:$N$81,3,FALSE),IF(_xlpm.x=0,"",_xlpm.x)))</f>
        <v/>
      </c>
      <c r="M1585" s="46" t="str">
        <f>IF($I1585="","",_xlfn.LET(_xlpm.x,VLOOKUP($I1585,'2026-01-09_taxon-match'!$A$2:$N$81,5,FALSE),IF(_xlpm.x=0,"",_xlpm.x)))</f>
        <v/>
      </c>
      <c r="N1585" s="46" t="str">
        <f>IF($I1585="","",_xlfn.LET(_xlpm.x,VLOOKUP($I1585,'2026-01-09_taxon-match'!$A$2:$N$81,6,FALSE),IF(_xlpm.x=0,"",_xlpm.x)))</f>
        <v/>
      </c>
      <c r="O1585" s="46" t="str">
        <f>IF($I1585="","",_xlfn.LET(_xlpm.x,VLOOKUP($I1585,'2026-01-09_taxon-match'!$A$2:$N$81,7,FALSE),IF(_xlpm.x=0,"",_xlpm.x)))</f>
        <v/>
      </c>
      <c r="P1585" s="46" t="str">
        <f>IF($I1585="","",_xlfn.LET(_xlpm.x,VLOOKUP($I1585,'2026-01-09_taxon-match'!$A$2:$N$81,8,FALSE),IF(_xlpm.x=0,"",_xlpm.x)))</f>
        <v/>
      </c>
      <c r="Q1585" s="46" t="str">
        <f>IF($I1585="","",_xlfn.LET(_xlpm.x,VLOOKUP($I1585,'2026-01-09_taxon-match'!$A$2:$N$81,9,FALSE),IF(_xlpm.x=0,"",_xlpm.x)))</f>
        <v/>
      </c>
      <c r="R1585" s="46" t="str">
        <f>IF($I1585="","",_xlfn.LET(_xlpm.x,VLOOKUP($I1585,'2026-01-09_taxon-match'!$A$2:$N$81,10,FALSE),IF(_xlpm.x=0,"",_xlpm.x)))</f>
        <v/>
      </c>
      <c r="S1585" s="46" t="str">
        <f>IF($I1585="","",_xlfn.LET(_xlpm.x,VLOOKUP($I1585,'2026-01-09_taxon-match'!$A$2:$N$81,11,FALSE),IF(_xlpm.x=0,"",_xlpm.x)))</f>
        <v/>
      </c>
      <c r="T1585" s="46" t="str">
        <f>IF($I1585="","",_xlfn.LET(_xlpm.x,VLOOKUP($I1585,'2026-01-09_taxon-match'!$A$2:$N$81,13,FALSE),IF(_xlpm.x=0,"",_xlpm.x)))</f>
        <v/>
      </c>
      <c r="U1585" s="15"/>
      <c r="V1585" s="46" t="s">
        <v>221</v>
      </c>
      <c r="W1585" s="15"/>
      <c r="X1585" s="15"/>
      <c r="Y1585" s="46" t="str">
        <f>IF(V1585="","",_xlfn.LET(_xlpm.x,VLOOKUP(V1585,'Drop-down_menus'!$D$2:$E$13,2,FALSE),IF(_xlpm.x=0,"",_xlpm.x)))</f>
        <v>https://orcid.org/0000-0002-5199-9817</v>
      </c>
      <c r="Z1585" s="46" t="str">
        <f>IF(W1585="","",_xlfn.LET(_xlpm.x,VLOOKUP(W1585,'Drop-down_menus'!$D$2:$E$13,2,FALSE),IF(_xlpm.x=0,"",_xlpm.x)))</f>
        <v/>
      </c>
      <c r="AA1585" s="46" t="str">
        <f>IF(X1585="","",_xlfn.LET(_xlpm.x,VLOOKUP(X1585,'Drop-down_menus'!$D$2:$E$13,2,FALSE),IF(_xlpm.x=0,"",_xlpm.x)))</f>
        <v/>
      </c>
      <c r="AB1585" s="14" t="s">
        <v>245</v>
      </c>
      <c r="AC1585" s="14"/>
    </row>
    <row r="1586" spans="1:29" ht="15" customHeight="1">
      <c r="A1586" s="15">
        <v>200</v>
      </c>
      <c r="B1586" s="15">
        <v>1641</v>
      </c>
      <c r="C1586" s="46" t="s">
        <v>95</v>
      </c>
      <c r="D1586" s="46" t="b">
        <f>COUNTIF(Events!$B$2:$B$171, C1586) &gt; 0</f>
        <v>1</v>
      </c>
      <c r="E1586" s="46" t="s">
        <v>215</v>
      </c>
      <c r="F1586" s="15" t="s">
        <v>532</v>
      </c>
      <c r="G1586" s="15"/>
      <c r="H1586" s="15"/>
      <c r="I1586" s="15"/>
      <c r="J1586" s="46" t="str">
        <f>IF(I1586="","",_xlfn.LET(_xlpm.x,VLOOKUP(I1586,'2026-01-09_taxon-match'!$A$2:$N$81,4,FALSE),IF(_xlpm.x=0,"",_xlpm.x)))</f>
        <v/>
      </c>
      <c r="K1586" s="15"/>
      <c r="L1586" s="46" t="str">
        <f>IF(I1586="","",_xlfn.LET(_xlpm.x,VLOOKUP(I1586,'2026-01-09_taxon-match'!$A$2:$N$81,3,FALSE),IF(_xlpm.x=0,"",_xlpm.x)))</f>
        <v/>
      </c>
      <c r="M1586" s="46" t="str">
        <f>IF($I1586="","",_xlfn.LET(_xlpm.x,VLOOKUP($I1586,'2026-01-09_taxon-match'!$A$2:$N$81,5,FALSE),IF(_xlpm.x=0,"",_xlpm.x)))</f>
        <v/>
      </c>
      <c r="N1586" s="46" t="str">
        <f>IF($I1586="","",_xlfn.LET(_xlpm.x,VLOOKUP($I1586,'2026-01-09_taxon-match'!$A$2:$N$81,6,FALSE),IF(_xlpm.x=0,"",_xlpm.x)))</f>
        <v/>
      </c>
      <c r="O1586" s="46" t="str">
        <f>IF($I1586="","",_xlfn.LET(_xlpm.x,VLOOKUP($I1586,'2026-01-09_taxon-match'!$A$2:$N$81,7,FALSE),IF(_xlpm.x=0,"",_xlpm.x)))</f>
        <v/>
      </c>
      <c r="P1586" s="46" t="str">
        <f>IF($I1586="","",_xlfn.LET(_xlpm.x,VLOOKUP($I1586,'2026-01-09_taxon-match'!$A$2:$N$81,8,FALSE),IF(_xlpm.x=0,"",_xlpm.x)))</f>
        <v/>
      </c>
      <c r="Q1586" s="46" t="str">
        <f>IF($I1586="","",_xlfn.LET(_xlpm.x,VLOOKUP($I1586,'2026-01-09_taxon-match'!$A$2:$N$81,9,FALSE),IF(_xlpm.x=0,"",_xlpm.x)))</f>
        <v/>
      </c>
      <c r="R1586" s="46" t="str">
        <f>IF($I1586="","",_xlfn.LET(_xlpm.x,VLOOKUP($I1586,'2026-01-09_taxon-match'!$A$2:$N$81,10,FALSE),IF(_xlpm.x=0,"",_xlpm.x)))</f>
        <v/>
      </c>
      <c r="S1586" s="46" t="str">
        <f>IF($I1586="","",_xlfn.LET(_xlpm.x,VLOOKUP($I1586,'2026-01-09_taxon-match'!$A$2:$N$81,11,FALSE),IF(_xlpm.x=0,"",_xlpm.x)))</f>
        <v/>
      </c>
      <c r="T1586" s="46" t="str">
        <f>IF($I1586="","",_xlfn.LET(_xlpm.x,VLOOKUP($I1586,'2026-01-09_taxon-match'!$A$2:$N$81,13,FALSE),IF(_xlpm.x=0,"",_xlpm.x)))</f>
        <v/>
      </c>
      <c r="U1586" s="15"/>
      <c r="V1586" s="46" t="s">
        <v>221</v>
      </c>
      <c r="W1586" s="15"/>
      <c r="X1586" s="15"/>
      <c r="Y1586" s="46" t="str">
        <f>IF(V1586="","",_xlfn.LET(_xlpm.x,VLOOKUP(V1586,'Drop-down_menus'!$D$2:$E$13,2,FALSE),IF(_xlpm.x=0,"",_xlpm.x)))</f>
        <v>https://orcid.org/0000-0002-5199-9817</v>
      </c>
      <c r="Z1586" s="46" t="str">
        <f>IF(W1586="","",_xlfn.LET(_xlpm.x,VLOOKUP(W1586,'Drop-down_menus'!$D$2:$E$13,2,FALSE),IF(_xlpm.x=0,"",_xlpm.x)))</f>
        <v/>
      </c>
      <c r="AA1586" s="46" t="str">
        <f>IF(X1586="","",_xlfn.LET(_xlpm.x,VLOOKUP(X1586,'Drop-down_menus'!$D$2:$E$13,2,FALSE),IF(_xlpm.x=0,"",_xlpm.x)))</f>
        <v/>
      </c>
      <c r="AB1586" s="14" t="s">
        <v>527</v>
      </c>
      <c r="AC1586" s="14" t="s">
        <v>533</v>
      </c>
    </row>
    <row r="1587" spans="1:29" ht="15" customHeight="1">
      <c r="A1587" s="15">
        <v>257</v>
      </c>
      <c r="B1587" s="15">
        <v>1642</v>
      </c>
      <c r="C1587" s="46" t="s">
        <v>104</v>
      </c>
      <c r="D1587" s="46" t="b">
        <f>COUNTIF(Events!$B$2:$B$171, C1587) &gt; 0</f>
        <v>1</v>
      </c>
      <c r="E1587" s="15" t="s">
        <v>164</v>
      </c>
      <c r="F1587" s="15" t="s">
        <v>1082</v>
      </c>
      <c r="G1587" s="15"/>
      <c r="H1587" s="15"/>
      <c r="I1587" s="15"/>
      <c r="J1587" s="46" t="str">
        <f>IF(I1587="","",_xlfn.LET(_xlpm.x,VLOOKUP(I1587,'2026-01-09_taxon-match'!$A$2:$N$81,4,FALSE),IF(_xlpm.x=0,"",_xlpm.x)))</f>
        <v/>
      </c>
      <c r="K1587" s="15"/>
      <c r="L1587" s="46" t="str">
        <f>IF(I1587="","",_xlfn.LET(_xlpm.x,VLOOKUP(I1587,'2026-01-09_taxon-match'!$A$2:$N$81,3,FALSE),IF(_xlpm.x=0,"",_xlpm.x)))</f>
        <v/>
      </c>
      <c r="M1587" s="46" t="str">
        <f>IF($I1587="","",_xlfn.LET(_xlpm.x,VLOOKUP($I1587,'2026-01-09_taxon-match'!$A$2:$N$81,5,FALSE),IF(_xlpm.x=0,"",_xlpm.x)))</f>
        <v/>
      </c>
      <c r="N1587" s="46" t="str">
        <f>IF($I1587="","",_xlfn.LET(_xlpm.x,VLOOKUP($I1587,'2026-01-09_taxon-match'!$A$2:$N$81,6,FALSE),IF(_xlpm.x=0,"",_xlpm.x)))</f>
        <v/>
      </c>
      <c r="O1587" s="46" t="str">
        <f>IF($I1587="","",_xlfn.LET(_xlpm.x,VLOOKUP($I1587,'2026-01-09_taxon-match'!$A$2:$N$81,7,FALSE),IF(_xlpm.x=0,"",_xlpm.x)))</f>
        <v/>
      </c>
      <c r="P1587" s="46" t="str">
        <f>IF($I1587="","",_xlfn.LET(_xlpm.x,VLOOKUP($I1587,'2026-01-09_taxon-match'!$A$2:$N$81,8,FALSE),IF(_xlpm.x=0,"",_xlpm.x)))</f>
        <v/>
      </c>
      <c r="Q1587" s="46" t="str">
        <f>IF($I1587="","",_xlfn.LET(_xlpm.x,VLOOKUP($I1587,'2026-01-09_taxon-match'!$A$2:$N$81,9,FALSE),IF(_xlpm.x=0,"",_xlpm.x)))</f>
        <v/>
      </c>
      <c r="R1587" s="46" t="str">
        <f>IF($I1587="","",_xlfn.LET(_xlpm.x,VLOOKUP($I1587,'2026-01-09_taxon-match'!$A$2:$N$81,10,FALSE),IF(_xlpm.x=0,"",_xlpm.x)))</f>
        <v/>
      </c>
      <c r="S1587" s="46" t="str">
        <f>IF($I1587="","",_xlfn.LET(_xlpm.x,VLOOKUP($I1587,'2026-01-09_taxon-match'!$A$2:$N$81,11,FALSE),IF(_xlpm.x=0,"",_xlpm.x)))</f>
        <v/>
      </c>
      <c r="T1587" s="46" t="str">
        <f>IF($I1587="","",_xlfn.LET(_xlpm.x,VLOOKUP($I1587,'2026-01-09_taxon-match'!$A$2:$N$81,13,FALSE),IF(_xlpm.x=0,"",_xlpm.x)))</f>
        <v/>
      </c>
      <c r="U1587" s="15"/>
      <c r="V1587" s="46" t="s">
        <v>221</v>
      </c>
      <c r="W1587" s="15"/>
      <c r="X1587" s="15"/>
      <c r="Y1587" s="46" t="str">
        <f>IF(V1587="","",_xlfn.LET(_xlpm.x,VLOOKUP(V1587,'Drop-down_menus'!$D$2:$E$13,2,FALSE),IF(_xlpm.x=0,"",_xlpm.x)))</f>
        <v>https://orcid.org/0000-0002-5199-9817</v>
      </c>
      <c r="Z1587" s="46" t="str">
        <f>IF(W1587="","",_xlfn.LET(_xlpm.x,VLOOKUP(W1587,'Drop-down_menus'!$D$2:$E$13,2,FALSE),IF(_xlpm.x=0,"",_xlpm.x)))</f>
        <v/>
      </c>
      <c r="AA1587" s="46" t="str">
        <f>IF(X1587="","",_xlfn.LET(_xlpm.x,VLOOKUP(X1587,'Drop-down_menus'!$D$2:$E$13,2,FALSE),IF(_xlpm.x=0,"",_xlpm.x)))</f>
        <v/>
      </c>
      <c r="AB1587" s="14" t="s">
        <v>197</v>
      </c>
      <c r="AC1587" s="14"/>
    </row>
    <row r="1588" spans="1:29" ht="15" customHeight="1">
      <c r="A1588" s="15">
        <v>257</v>
      </c>
      <c r="B1588" s="15">
        <v>1643</v>
      </c>
      <c r="C1588" s="46" t="s">
        <v>104</v>
      </c>
      <c r="D1588" s="46" t="b">
        <f>COUNTIF(Events!$B$2:$B$171, C1588) &gt; 0</f>
        <v>1</v>
      </c>
      <c r="E1588" s="15" t="s">
        <v>164</v>
      </c>
      <c r="F1588" s="15" t="s">
        <v>504</v>
      </c>
      <c r="G1588" s="15"/>
      <c r="H1588" s="15"/>
      <c r="I1588" s="15"/>
      <c r="J1588" s="46" t="str">
        <f>IF(I1588="","",_xlfn.LET(_xlpm.x,VLOOKUP(I1588,'2026-01-09_taxon-match'!$A$2:$N$81,4,FALSE),IF(_xlpm.x=0,"",_xlpm.x)))</f>
        <v/>
      </c>
      <c r="K1588" s="15"/>
      <c r="L1588" s="46" t="str">
        <f>IF(I1588="","",_xlfn.LET(_xlpm.x,VLOOKUP(I1588,'2026-01-09_taxon-match'!$A$2:$N$81,3,FALSE),IF(_xlpm.x=0,"",_xlpm.x)))</f>
        <v/>
      </c>
      <c r="M1588" s="46" t="str">
        <f>IF($I1588="","",_xlfn.LET(_xlpm.x,VLOOKUP($I1588,'2026-01-09_taxon-match'!$A$2:$N$81,5,FALSE),IF(_xlpm.x=0,"",_xlpm.x)))</f>
        <v/>
      </c>
      <c r="N1588" s="46" t="str">
        <f>IF($I1588="","",_xlfn.LET(_xlpm.x,VLOOKUP($I1588,'2026-01-09_taxon-match'!$A$2:$N$81,6,FALSE),IF(_xlpm.x=0,"",_xlpm.x)))</f>
        <v/>
      </c>
      <c r="O1588" s="46" t="str">
        <f>IF($I1588="","",_xlfn.LET(_xlpm.x,VLOOKUP($I1588,'2026-01-09_taxon-match'!$A$2:$N$81,7,FALSE),IF(_xlpm.x=0,"",_xlpm.x)))</f>
        <v/>
      </c>
      <c r="P1588" s="46" t="str">
        <f>IF($I1588="","",_xlfn.LET(_xlpm.x,VLOOKUP($I1588,'2026-01-09_taxon-match'!$A$2:$N$81,8,FALSE),IF(_xlpm.x=0,"",_xlpm.x)))</f>
        <v/>
      </c>
      <c r="Q1588" s="46" t="str">
        <f>IF($I1588="","",_xlfn.LET(_xlpm.x,VLOOKUP($I1588,'2026-01-09_taxon-match'!$A$2:$N$81,9,FALSE),IF(_xlpm.x=0,"",_xlpm.x)))</f>
        <v/>
      </c>
      <c r="R1588" s="46" t="str">
        <f>IF($I1588="","",_xlfn.LET(_xlpm.x,VLOOKUP($I1588,'2026-01-09_taxon-match'!$A$2:$N$81,10,FALSE),IF(_xlpm.x=0,"",_xlpm.x)))</f>
        <v/>
      </c>
      <c r="S1588" s="46" t="str">
        <f>IF($I1588="","",_xlfn.LET(_xlpm.x,VLOOKUP($I1588,'2026-01-09_taxon-match'!$A$2:$N$81,11,FALSE),IF(_xlpm.x=0,"",_xlpm.x)))</f>
        <v/>
      </c>
      <c r="T1588" s="46" t="str">
        <f>IF($I1588="","",_xlfn.LET(_xlpm.x,VLOOKUP($I1588,'2026-01-09_taxon-match'!$A$2:$N$81,13,FALSE),IF(_xlpm.x=0,"",_xlpm.x)))</f>
        <v/>
      </c>
      <c r="U1588" s="15"/>
      <c r="V1588" s="46" t="s">
        <v>221</v>
      </c>
      <c r="W1588" s="15"/>
      <c r="X1588" s="15"/>
      <c r="Y1588" s="46" t="str">
        <f>IF(V1588="","",_xlfn.LET(_xlpm.x,VLOOKUP(V1588,'Drop-down_menus'!$D$2:$E$13,2,FALSE),IF(_xlpm.x=0,"",_xlpm.x)))</f>
        <v>https://orcid.org/0000-0002-5199-9817</v>
      </c>
      <c r="Z1588" s="46" t="str">
        <f>IF(W1588="","",_xlfn.LET(_xlpm.x,VLOOKUP(W1588,'Drop-down_menus'!$D$2:$E$13,2,FALSE),IF(_xlpm.x=0,"",_xlpm.x)))</f>
        <v/>
      </c>
      <c r="AA1588" s="46" t="str">
        <f>IF(X1588="","",_xlfn.LET(_xlpm.x,VLOOKUP(X1588,'Drop-down_menus'!$D$2:$E$13,2,FALSE),IF(_xlpm.x=0,"",_xlpm.x)))</f>
        <v/>
      </c>
      <c r="AB1588" s="14" t="s">
        <v>197</v>
      </c>
      <c r="AC1588" s="14"/>
    </row>
    <row r="1589" spans="1:29" ht="15" customHeight="1">
      <c r="A1589" s="15">
        <v>257</v>
      </c>
      <c r="B1589" s="15">
        <v>1644</v>
      </c>
      <c r="C1589" s="46" t="s">
        <v>104</v>
      </c>
      <c r="D1589" s="46" t="b">
        <f>COUNTIF(Events!$B$2:$B$171, C1589) &gt; 0</f>
        <v>1</v>
      </c>
      <c r="E1589" s="15" t="s">
        <v>164</v>
      </c>
      <c r="F1589" s="15" t="s">
        <v>1082</v>
      </c>
      <c r="G1589" s="15"/>
      <c r="H1589" s="15"/>
      <c r="I1589" s="15"/>
      <c r="J1589" s="46" t="str">
        <f>IF(I1589="","",_xlfn.LET(_xlpm.x,VLOOKUP(I1589,'2026-01-09_taxon-match'!$A$2:$N$81,4,FALSE),IF(_xlpm.x=0,"",_xlpm.x)))</f>
        <v/>
      </c>
      <c r="K1589" s="15"/>
      <c r="L1589" s="46" t="str">
        <f>IF(I1589="","",_xlfn.LET(_xlpm.x,VLOOKUP(I1589,'2026-01-09_taxon-match'!$A$2:$N$81,3,FALSE),IF(_xlpm.x=0,"",_xlpm.x)))</f>
        <v/>
      </c>
      <c r="M1589" s="46" t="str">
        <f>IF($I1589="","",_xlfn.LET(_xlpm.x,VLOOKUP($I1589,'2026-01-09_taxon-match'!$A$2:$N$81,5,FALSE),IF(_xlpm.x=0,"",_xlpm.x)))</f>
        <v/>
      </c>
      <c r="N1589" s="46" t="str">
        <f>IF($I1589="","",_xlfn.LET(_xlpm.x,VLOOKUP($I1589,'2026-01-09_taxon-match'!$A$2:$N$81,6,FALSE),IF(_xlpm.x=0,"",_xlpm.x)))</f>
        <v/>
      </c>
      <c r="O1589" s="46" t="str">
        <f>IF($I1589="","",_xlfn.LET(_xlpm.x,VLOOKUP($I1589,'2026-01-09_taxon-match'!$A$2:$N$81,7,FALSE),IF(_xlpm.x=0,"",_xlpm.x)))</f>
        <v/>
      </c>
      <c r="P1589" s="46" t="str">
        <f>IF($I1589="","",_xlfn.LET(_xlpm.x,VLOOKUP($I1589,'2026-01-09_taxon-match'!$A$2:$N$81,8,FALSE),IF(_xlpm.x=0,"",_xlpm.x)))</f>
        <v/>
      </c>
      <c r="Q1589" s="46" t="str">
        <f>IF($I1589="","",_xlfn.LET(_xlpm.x,VLOOKUP($I1589,'2026-01-09_taxon-match'!$A$2:$N$81,9,FALSE),IF(_xlpm.x=0,"",_xlpm.x)))</f>
        <v/>
      </c>
      <c r="R1589" s="46" t="str">
        <f>IF($I1589="","",_xlfn.LET(_xlpm.x,VLOOKUP($I1589,'2026-01-09_taxon-match'!$A$2:$N$81,10,FALSE),IF(_xlpm.x=0,"",_xlpm.x)))</f>
        <v/>
      </c>
      <c r="S1589" s="46" t="str">
        <f>IF($I1589="","",_xlfn.LET(_xlpm.x,VLOOKUP($I1589,'2026-01-09_taxon-match'!$A$2:$N$81,11,FALSE),IF(_xlpm.x=0,"",_xlpm.x)))</f>
        <v/>
      </c>
      <c r="T1589" s="46" t="str">
        <f>IF($I1589="","",_xlfn.LET(_xlpm.x,VLOOKUP($I1589,'2026-01-09_taxon-match'!$A$2:$N$81,13,FALSE),IF(_xlpm.x=0,"",_xlpm.x)))</f>
        <v/>
      </c>
      <c r="U1589" s="15"/>
      <c r="V1589" s="46" t="s">
        <v>221</v>
      </c>
      <c r="W1589" s="15"/>
      <c r="X1589" s="15"/>
      <c r="Y1589" s="46" t="str">
        <f>IF(V1589="","",_xlfn.LET(_xlpm.x,VLOOKUP(V1589,'Drop-down_menus'!$D$2:$E$13,2,FALSE),IF(_xlpm.x=0,"",_xlpm.x)))</f>
        <v>https://orcid.org/0000-0002-5199-9817</v>
      </c>
      <c r="Z1589" s="46" t="str">
        <f>IF(W1589="","",_xlfn.LET(_xlpm.x,VLOOKUP(W1589,'Drop-down_menus'!$D$2:$E$13,2,FALSE),IF(_xlpm.x=0,"",_xlpm.x)))</f>
        <v/>
      </c>
      <c r="AA1589" s="46" t="str">
        <f>IF(X1589="","",_xlfn.LET(_xlpm.x,VLOOKUP(X1589,'Drop-down_menus'!$D$2:$E$13,2,FALSE),IF(_xlpm.x=0,"",_xlpm.x)))</f>
        <v/>
      </c>
      <c r="AB1589" s="14" t="s">
        <v>197</v>
      </c>
      <c r="AC1589" s="14"/>
    </row>
    <row r="1590" spans="1:29" ht="15" customHeight="1">
      <c r="A1590" s="15">
        <v>257</v>
      </c>
      <c r="B1590" s="15">
        <v>1645</v>
      </c>
      <c r="C1590" s="46" t="s">
        <v>104</v>
      </c>
      <c r="D1590" s="46" t="b">
        <f>COUNTIF(Events!$B$2:$B$171, C1590) &gt; 0</f>
        <v>1</v>
      </c>
      <c r="E1590" s="15" t="s">
        <v>164</v>
      </c>
      <c r="F1590" s="15" t="s">
        <v>504</v>
      </c>
      <c r="G1590" s="15"/>
      <c r="H1590" s="15"/>
      <c r="I1590" s="15"/>
      <c r="J1590" s="46" t="str">
        <f>IF(I1590="","",_xlfn.LET(_xlpm.x,VLOOKUP(I1590,'2026-01-09_taxon-match'!$A$2:$N$81,4,FALSE),IF(_xlpm.x=0,"",_xlpm.x)))</f>
        <v/>
      </c>
      <c r="K1590" s="15"/>
      <c r="L1590" s="46" t="str">
        <f>IF(I1590="","",_xlfn.LET(_xlpm.x,VLOOKUP(I1590,'2026-01-09_taxon-match'!$A$2:$N$81,3,FALSE),IF(_xlpm.x=0,"",_xlpm.x)))</f>
        <v/>
      </c>
      <c r="M1590" s="46" t="str">
        <f>IF($I1590="","",_xlfn.LET(_xlpm.x,VLOOKUP($I1590,'2026-01-09_taxon-match'!$A$2:$N$81,5,FALSE),IF(_xlpm.x=0,"",_xlpm.x)))</f>
        <v/>
      </c>
      <c r="N1590" s="46" t="str">
        <f>IF($I1590="","",_xlfn.LET(_xlpm.x,VLOOKUP($I1590,'2026-01-09_taxon-match'!$A$2:$N$81,6,FALSE),IF(_xlpm.x=0,"",_xlpm.x)))</f>
        <v/>
      </c>
      <c r="O1590" s="46" t="str">
        <f>IF($I1590="","",_xlfn.LET(_xlpm.x,VLOOKUP($I1590,'2026-01-09_taxon-match'!$A$2:$N$81,7,FALSE),IF(_xlpm.x=0,"",_xlpm.x)))</f>
        <v/>
      </c>
      <c r="P1590" s="46" t="str">
        <f>IF($I1590="","",_xlfn.LET(_xlpm.x,VLOOKUP($I1590,'2026-01-09_taxon-match'!$A$2:$N$81,8,FALSE),IF(_xlpm.x=0,"",_xlpm.x)))</f>
        <v/>
      </c>
      <c r="Q1590" s="46" t="str">
        <f>IF($I1590="","",_xlfn.LET(_xlpm.x,VLOOKUP($I1590,'2026-01-09_taxon-match'!$A$2:$N$81,9,FALSE),IF(_xlpm.x=0,"",_xlpm.x)))</f>
        <v/>
      </c>
      <c r="R1590" s="46" t="str">
        <f>IF($I1590="","",_xlfn.LET(_xlpm.x,VLOOKUP($I1590,'2026-01-09_taxon-match'!$A$2:$N$81,10,FALSE),IF(_xlpm.x=0,"",_xlpm.x)))</f>
        <v/>
      </c>
      <c r="S1590" s="46" t="str">
        <f>IF($I1590="","",_xlfn.LET(_xlpm.x,VLOOKUP($I1590,'2026-01-09_taxon-match'!$A$2:$N$81,11,FALSE),IF(_xlpm.x=0,"",_xlpm.x)))</f>
        <v/>
      </c>
      <c r="T1590" s="46" t="str">
        <f>IF($I1590="","",_xlfn.LET(_xlpm.x,VLOOKUP($I1590,'2026-01-09_taxon-match'!$A$2:$N$81,13,FALSE),IF(_xlpm.x=0,"",_xlpm.x)))</f>
        <v/>
      </c>
      <c r="U1590" s="15"/>
      <c r="V1590" s="46" t="s">
        <v>221</v>
      </c>
      <c r="W1590" s="15"/>
      <c r="X1590" s="15"/>
      <c r="Y1590" s="46" t="str">
        <f>IF(V1590="","",_xlfn.LET(_xlpm.x,VLOOKUP(V1590,'Drop-down_menus'!$D$2:$E$13,2,FALSE),IF(_xlpm.x=0,"",_xlpm.x)))</f>
        <v>https://orcid.org/0000-0002-5199-9817</v>
      </c>
      <c r="Z1590" s="46" t="str">
        <f>IF(W1590="","",_xlfn.LET(_xlpm.x,VLOOKUP(W1590,'Drop-down_menus'!$D$2:$E$13,2,FALSE),IF(_xlpm.x=0,"",_xlpm.x)))</f>
        <v/>
      </c>
      <c r="AA1590" s="46" t="str">
        <f>IF(X1590="","",_xlfn.LET(_xlpm.x,VLOOKUP(X1590,'Drop-down_menus'!$D$2:$E$13,2,FALSE),IF(_xlpm.x=0,"",_xlpm.x)))</f>
        <v/>
      </c>
      <c r="AB1590" s="14" t="s">
        <v>197</v>
      </c>
      <c r="AC1590" s="14"/>
    </row>
    <row r="1591" spans="1:29" ht="15" customHeight="1">
      <c r="A1591" s="15">
        <v>257</v>
      </c>
      <c r="B1591" s="15">
        <v>1646</v>
      </c>
      <c r="C1591" s="46" t="s">
        <v>104</v>
      </c>
      <c r="D1591" s="46" t="b">
        <f>COUNTIF(Events!$B$2:$B$171, C1591) &gt; 0</f>
        <v>1</v>
      </c>
      <c r="E1591" s="15" t="s">
        <v>164</v>
      </c>
      <c r="F1591" s="15" t="s">
        <v>1082</v>
      </c>
      <c r="G1591" s="15"/>
      <c r="H1591" s="15"/>
      <c r="I1591" s="15"/>
      <c r="J1591" s="46" t="str">
        <f>IF(I1591="","",_xlfn.LET(_xlpm.x,VLOOKUP(I1591,'2026-01-09_taxon-match'!$A$2:$N$81,4,FALSE),IF(_xlpm.x=0,"",_xlpm.x)))</f>
        <v/>
      </c>
      <c r="K1591" s="15"/>
      <c r="L1591" s="46" t="str">
        <f>IF(I1591="","",_xlfn.LET(_xlpm.x,VLOOKUP(I1591,'2026-01-09_taxon-match'!$A$2:$N$81,3,FALSE),IF(_xlpm.x=0,"",_xlpm.x)))</f>
        <v/>
      </c>
      <c r="M1591" s="46" t="str">
        <f>IF($I1591="","",_xlfn.LET(_xlpm.x,VLOOKUP($I1591,'2026-01-09_taxon-match'!$A$2:$N$81,5,FALSE),IF(_xlpm.x=0,"",_xlpm.x)))</f>
        <v/>
      </c>
      <c r="N1591" s="46" t="str">
        <f>IF($I1591="","",_xlfn.LET(_xlpm.x,VLOOKUP($I1591,'2026-01-09_taxon-match'!$A$2:$N$81,6,FALSE),IF(_xlpm.x=0,"",_xlpm.x)))</f>
        <v/>
      </c>
      <c r="O1591" s="46" t="str">
        <f>IF($I1591="","",_xlfn.LET(_xlpm.x,VLOOKUP($I1591,'2026-01-09_taxon-match'!$A$2:$N$81,7,FALSE),IF(_xlpm.x=0,"",_xlpm.x)))</f>
        <v/>
      </c>
      <c r="P1591" s="46" t="str">
        <f>IF($I1591="","",_xlfn.LET(_xlpm.x,VLOOKUP($I1591,'2026-01-09_taxon-match'!$A$2:$N$81,8,FALSE),IF(_xlpm.x=0,"",_xlpm.x)))</f>
        <v/>
      </c>
      <c r="Q1591" s="46" t="str">
        <f>IF($I1591="","",_xlfn.LET(_xlpm.x,VLOOKUP($I1591,'2026-01-09_taxon-match'!$A$2:$N$81,9,FALSE),IF(_xlpm.x=0,"",_xlpm.x)))</f>
        <v/>
      </c>
      <c r="R1591" s="46" t="str">
        <f>IF($I1591="","",_xlfn.LET(_xlpm.x,VLOOKUP($I1591,'2026-01-09_taxon-match'!$A$2:$N$81,10,FALSE),IF(_xlpm.x=0,"",_xlpm.x)))</f>
        <v/>
      </c>
      <c r="S1591" s="46" t="str">
        <f>IF($I1591="","",_xlfn.LET(_xlpm.x,VLOOKUP($I1591,'2026-01-09_taxon-match'!$A$2:$N$81,11,FALSE),IF(_xlpm.x=0,"",_xlpm.x)))</f>
        <v/>
      </c>
      <c r="T1591" s="46" t="str">
        <f>IF($I1591="","",_xlfn.LET(_xlpm.x,VLOOKUP($I1591,'2026-01-09_taxon-match'!$A$2:$N$81,13,FALSE),IF(_xlpm.x=0,"",_xlpm.x)))</f>
        <v/>
      </c>
      <c r="U1591" s="15"/>
      <c r="V1591" s="46" t="s">
        <v>221</v>
      </c>
      <c r="W1591" s="15"/>
      <c r="X1591" s="15"/>
      <c r="Y1591" s="46" t="str">
        <f>IF(V1591="","",_xlfn.LET(_xlpm.x,VLOOKUP(V1591,'Drop-down_menus'!$D$2:$E$13,2,FALSE),IF(_xlpm.x=0,"",_xlpm.x)))</f>
        <v>https://orcid.org/0000-0002-5199-9817</v>
      </c>
      <c r="Z1591" s="46" t="str">
        <f>IF(W1591="","",_xlfn.LET(_xlpm.x,VLOOKUP(W1591,'Drop-down_menus'!$D$2:$E$13,2,FALSE),IF(_xlpm.x=0,"",_xlpm.x)))</f>
        <v/>
      </c>
      <c r="AA1591" s="46" t="str">
        <f>IF(X1591="","",_xlfn.LET(_xlpm.x,VLOOKUP(X1591,'Drop-down_menus'!$D$2:$E$13,2,FALSE),IF(_xlpm.x=0,"",_xlpm.x)))</f>
        <v/>
      </c>
      <c r="AB1591" s="14" t="s">
        <v>197</v>
      </c>
      <c r="AC1591" s="14"/>
    </row>
    <row r="1592" spans="1:29" ht="15" customHeight="1">
      <c r="A1592" s="15">
        <v>257</v>
      </c>
      <c r="B1592" s="15">
        <v>1647</v>
      </c>
      <c r="C1592" s="46" t="s">
        <v>104</v>
      </c>
      <c r="D1592" s="46" t="b">
        <f>COUNTIF(Events!$B$2:$B$171, C1592) &gt; 0</f>
        <v>1</v>
      </c>
      <c r="E1592" s="15" t="s">
        <v>164</v>
      </c>
      <c r="F1592" s="15" t="s">
        <v>504</v>
      </c>
      <c r="G1592" s="15"/>
      <c r="H1592" s="15"/>
      <c r="I1592" s="15"/>
      <c r="J1592" s="46" t="str">
        <f>IF(I1592="","",_xlfn.LET(_xlpm.x,VLOOKUP(I1592,'2026-01-09_taxon-match'!$A$2:$N$81,4,FALSE),IF(_xlpm.x=0,"",_xlpm.x)))</f>
        <v/>
      </c>
      <c r="K1592" s="15"/>
      <c r="L1592" s="46" t="str">
        <f>IF(I1592="","",_xlfn.LET(_xlpm.x,VLOOKUP(I1592,'2026-01-09_taxon-match'!$A$2:$N$81,3,FALSE),IF(_xlpm.x=0,"",_xlpm.x)))</f>
        <v/>
      </c>
      <c r="M1592" s="46" t="str">
        <f>IF($I1592="","",_xlfn.LET(_xlpm.x,VLOOKUP($I1592,'2026-01-09_taxon-match'!$A$2:$N$81,5,FALSE),IF(_xlpm.x=0,"",_xlpm.x)))</f>
        <v/>
      </c>
      <c r="N1592" s="46" t="str">
        <f>IF($I1592="","",_xlfn.LET(_xlpm.x,VLOOKUP($I1592,'2026-01-09_taxon-match'!$A$2:$N$81,6,FALSE),IF(_xlpm.x=0,"",_xlpm.x)))</f>
        <v/>
      </c>
      <c r="O1592" s="46" t="str">
        <f>IF($I1592="","",_xlfn.LET(_xlpm.x,VLOOKUP($I1592,'2026-01-09_taxon-match'!$A$2:$N$81,7,FALSE),IF(_xlpm.x=0,"",_xlpm.x)))</f>
        <v/>
      </c>
      <c r="P1592" s="46" t="str">
        <f>IF($I1592="","",_xlfn.LET(_xlpm.x,VLOOKUP($I1592,'2026-01-09_taxon-match'!$A$2:$N$81,8,FALSE),IF(_xlpm.x=0,"",_xlpm.x)))</f>
        <v/>
      </c>
      <c r="Q1592" s="46" t="str">
        <f>IF($I1592="","",_xlfn.LET(_xlpm.x,VLOOKUP($I1592,'2026-01-09_taxon-match'!$A$2:$N$81,9,FALSE),IF(_xlpm.x=0,"",_xlpm.x)))</f>
        <v/>
      </c>
      <c r="R1592" s="46" t="str">
        <f>IF($I1592="","",_xlfn.LET(_xlpm.x,VLOOKUP($I1592,'2026-01-09_taxon-match'!$A$2:$N$81,10,FALSE),IF(_xlpm.x=0,"",_xlpm.x)))</f>
        <v/>
      </c>
      <c r="S1592" s="46" t="str">
        <f>IF($I1592="","",_xlfn.LET(_xlpm.x,VLOOKUP($I1592,'2026-01-09_taxon-match'!$A$2:$N$81,11,FALSE),IF(_xlpm.x=0,"",_xlpm.x)))</f>
        <v/>
      </c>
      <c r="T1592" s="46" t="str">
        <f>IF($I1592="","",_xlfn.LET(_xlpm.x,VLOOKUP($I1592,'2026-01-09_taxon-match'!$A$2:$N$81,13,FALSE),IF(_xlpm.x=0,"",_xlpm.x)))</f>
        <v/>
      </c>
      <c r="U1592" s="15"/>
      <c r="V1592" s="46" t="s">
        <v>221</v>
      </c>
      <c r="W1592" s="15"/>
      <c r="X1592" s="15"/>
      <c r="Y1592" s="46" t="str">
        <f>IF(V1592="","",_xlfn.LET(_xlpm.x,VLOOKUP(V1592,'Drop-down_menus'!$D$2:$E$13,2,FALSE),IF(_xlpm.x=0,"",_xlpm.x)))</f>
        <v>https://orcid.org/0000-0002-5199-9817</v>
      </c>
      <c r="Z1592" s="46" t="str">
        <f>IF(W1592="","",_xlfn.LET(_xlpm.x,VLOOKUP(W1592,'Drop-down_menus'!$D$2:$E$13,2,FALSE),IF(_xlpm.x=0,"",_xlpm.x)))</f>
        <v/>
      </c>
      <c r="AA1592" s="46" t="str">
        <f>IF(X1592="","",_xlfn.LET(_xlpm.x,VLOOKUP(X1592,'Drop-down_menus'!$D$2:$E$13,2,FALSE),IF(_xlpm.x=0,"",_xlpm.x)))</f>
        <v/>
      </c>
      <c r="AB1592" s="14" t="s">
        <v>197</v>
      </c>
      <c r="AC1592" s="14"/>
    </row>
    <row r="1593" spans="1:29" ht="15" customHeight="1">
      <c r="A1593" s="15">
        <v>257</v>
      </c>
      <c r="B1593" s="15">
        <v>1648</v>
      </c>
      <c r="C1593" s="46" t="s">
        <v>104</v>
      </c>
      <c r="D1593" s="46" t="b">
        <f>COUNTIF(Events!$B$2:$B$171, C1593) &gt; 0</f>
        <v>1</v>
      </c>
      <c r="E1593" s="15" t="s">
        <v>164</v>
      </c>
      <c r="F1593" s="15" t="s">
        <v>1082</v>
      </c>
      <c r="G1593" s="15"/>
      <c r="H1593" s="15"/>
      <c r="I1593" s="15"/>
      <c r="J1593" s="46" t="str">
        <f>IF(I1593="","",_xlfn.LET(_xlpm.x,VLOOKUP(I1593,'2026-01-09_taxon-match'!$A$2:$N$81,4,FALSE),IF(_xlpm.x=0,"",_xlpm.x)))</f>
        <v/>
      </c>
      <c r="K1593" s="15"/>
      <c r="L1593" s="46" t="str">
        <f>IF(I1593="","",_xlfn.LET(_xlpm.x,VLOOKUP(I1593,'2026-01-09_taxon-match'!$A$2:$N$81,3,FALSE),IF(_xlpm.x=0,"",_xlpm.x)))</f>
        <v/>
      </c>
      <c r="M1593" s="46" t="str">
        <f>IF($I1593="","",_xlfn.LET(_xlpm.x,VLOOKUP($I1593,'2026-01-09_taxon-match'!$A$2:$N$81,5,FALSE),IF(_xlpm.x=0,"",_xlpm.x)))</f>
        <v/>
      </c>
      <c r="N1593" s="46" t="str">
        <f>IF($I1593="","",_xlfn.LET(_xlpm.x,VLOOKUP($I1593,'2026-01-09_taxon-match'!$A$2:$N$81,6,FALSE),IF(_xlpm.x=0,"",_xlpm.x)))</f>
        <v/>
      </c>
      <c r="O1593" s="46" t="str">
        <f>IF($I1593="","",_xlfn.LET(_xlpm.x,VLOOKUP($I1593,'2026-01-09_taxon-match'!$A$2:$N$81,7,FALSE),IF(_xlpm.x=0,"",_xlpm.x)))</f>
        <v/>
      </c>
      <c r="P1593" s="46" t="str">
        <f>IF($I1593="","",_xlfn.LET(_xlpm.x,VLOOKUP($I1593,'2026-01-09_taxon-match'!$A$2:$N$81,8,FALSE),IF(_xlpm.x=0,"",_xlpm.x)))</f>
        <v/>
      </c>
      <c r="Q1593" s="46" t="str">
        <f>IF($I1593="","",_xlfn.LET(_xlpm.x,VLOOKUP($I1593,'2026-01-09_taxon-match'!$A$2:$N$81,9,FALSE),IF(_xlpm.x=0,"",_xlpm.x)))</f>
        <v/>
      </c>
      <c r="R1593" s="46" t="str">
        <f>IF($I1593="","",_xlfn.LET(_xlpm.x,VLOOKUP($I1593,'2026-01-09_taxon-match'!$A$2:$N$81,10,FALSE),IF(_xlpm.x=0,"",_xlpm.x)))</f>
        <v/>
      </c>
      <c r="S1593" s="46" t="str">
        <f>IF($I1593="","",_xlfn.LET(_xlpm.x,VLOOKUP($I1593,'2026-01-09_taxon-match'!$A$2:$N$81,11,FALSE),IF(_xlpm.x=0,"",_xlpm.x)))</f>
        <v/>
      </c>
      <c r="T1593" s="46" t="str">
        <f>IF($I1593="","",_xlfn.LET(_xlpm.x,VLOOKUP($I1593,'2026-01-09_taxon-match'!$A$2:$N$81,13,FALSE),IF(_xlpm.x=0,"",_xlpm.x)))</f>
        <v/>
      </c>
      <c r="U1593" s="15"/>
      <c r="V1593" s="46" t="s">
        <v>221</v>
      </c>
      <c r="W1593" s="15"/>
      <c r="X1593" s="15"/>
      <c r="Y1593" s="46" t="str">
        <f>IF(V1593="","",_xlfn.LET(_xlpm.x,VLOOKUP(V1593,'Drop-down_menus'!$D$2:$E$13,2,FALSE),IF(_xlpm.x=0,"",_xlpm.x)))</f>
        <v>https://orcid.org/0000-0002-5199-9817</v>
      </c>
      <c r="Z1593" s="46" t="str">
        <f>IF(W1593="","",_xlfn.LET(_xlpm.x,VLOOKUP(W1593,'Drop-down_menus'!$D$2:$E$13,2,FALSE),IF(_xlpm.x=0,"",_xlpm.x)))</f>
        <v/>
      </c>
      <c r="AA1593" s="46" t="str">
        <f>IF(X1593="","",_xlfn.LET(_xlpm.x,VLOOKUP(X1593,'Drop-down_menus'!$D$2:$E$13,2,FALSE),IF(_xlpm.x=0,"",_xlpm.x)))</f>
        <v/>
      </c>
      <c r="AB1593" s="14" t="s">
        <v>197</v>
      </c>
      <c r="AC1593" s="14"/>
    </row>
    <row r="1594" spans="1:29" ht="15" customHeight="1">
      <c r="A1594" s="15">
        <v>257</v>
      </c>
      <c r="B1594" s="15">
        <v>1649</v>
      </c>
      <c r="C1594" s="46" t="s">
        <v>104</v>
      </c>
      <c r="D1594" s="46" t="b">
        <f>COUNTIF(Events!$B$2:$B$171, C1594) &gt; 0</f>
        <v>1</v>
      </c>
      <c r="E1594" s="15" t="s">
        <v>164</v>
      </c>
      <c r="F1594" s="15" t="s">
        <v>504</v>
      </c>
      <c r="G1594" s="15"/>
      <c r="H1594" s="15"/>
      <c r="I1594" s="15"/>
      <c r="J1594" s="46" t="str">
        <f>IF(I1594="","",_xlfn.LET(_xlpm.x,VLOOKUP(I1594,'2026-01-09_taxon-match'!$A$2:$N$81,4,FALSE),IF(_xlpm.x=0,"",_xlpm.x)))</f>
        <v/>
      </c>
      <c r="K1594" s="15"/>
      <c r="L1594" s="46" t="str">
        <f>IF(I1594="","",_xlfn.LET(_xlpm.x,VLOOKUP(I1594,'2026-01-09_taxon-match'!$A$2:$N$81,3,FALSE),IF(_xlpm.x=0,"",_xlpm.x)))</f>
        <v/>
      </c>
      <c r="M1594" s="46" t="str">
        <f>IF($I1594="","",_xlfn.LET(_xlpm.x,VLOOKUP($I1594,'2026-01-09_taxon-match'!$A$2:$N$81,5,FALSE),IF(_xlpm.x=0,"",_xlpm.x)))</f>
        <v/>
      </c>
      <c r="N1594" s="46" t="str">
        <f>IF($I1594="","",_xlfn.LET(_xlpm.x,VLOOKUP($I1594,'2026-01-09_taxon-match'!$A$2:$N$81,6,FALSE),IF(_xlpm.x=0,"",_xlpm.x)))</f>
        <v/>
      </c>
      <c r="O1594" s="46" t="str">
        <f>IF($I1594="","",_xlfn.LET(_xlpm.x,VLOOKUP($I1594,'2026-01-09_taxon-match'!$A$2:$N$81,7,FALSE),IF(_xlpm.x=0,"",_xlpm.x)))</f>
        <v/>
      </c>
      <c r="P1594" s="46" t="str">
        <f>IF($I1594="","",_xlfn.LET(_xlpm.x,VLOOKUP($I1594,'2026-01-09_taxon-match'!$A$2:$N$81,8,FALSE),IF(_xlpm.x=0,"",_xlpm.x)))</f>
        <v/>
      </c>
      <c r="Q1594" s="46" t="str">
        <f>IF($I1594="","",_xlfn.LET(_xlpm.x,VLOOKUP($I1594,'2026-01-09_taxon-match'!$A$2:$N$81,9,FALSE),IF(_xlpm.x=0,"",_xlpm.x)))</f>
        <v/>
      </c>
      <c r="R1594" s="46" t="str">
        <f>IF($I1594="","",_xlfn.LET(_xlpm.x,VLOOKUP($I1594,'2026-01-09_taxon-match'!$A$2:$N$81,10,FALSE),IF(_xlpm.x=0,"",_xlpm.x)))</f>
        <v/>
      </c>
      <c r="S1594" s="46" t="str">
        <f>IF($I1594="","",_xlfn.LET(_xlpm.x,VLOOKUP($I1594,'2026-01-09_taxon-match'!$A$2:$N$81,11,FALSE),IF(_xlpm.x=0,"",_xlpm.x)))</f>
        <v/>
      </c>
      <c r="T1594" s="46" t="str">
        <f>IF($I1594="","",_xlfn.LET(_xlpm.x,VLOOKUP($I1594,'2026-01-09_taxon-match'!$A$2:$N$81,13,FALSE),IF(_xlpm.x=0,"",_xlpm.x)))</f>
        <v/>
      </c>
      <c r="U1594" s="15"/>
      <c r="V1594" s="46" t="s">
        <v>221</v>
      </c>
      <c r="W1594" s="15"/>
      <c r="X1594" s="15"/>
      <c r="Y1594" s="46" t="str">
        <f>IF(V1594="","",_xlfn.LET(_xlpm.x,VLOOKUP(V1594,'Drop-down_menus'!$D$2:$E$13,2,FALSE),IF(_xlpm.x=0,"",_xlpm.x)))</f>
        <v>https://orcid.org/0000-0002-5199-9817</v>
      </c>
      <c r="Z1594" s="46" t="str">
        <f>IF(W1594="","",_xlfn.LET(_xlpm.x,VLOOKUP(W1594,'Drop-down_menus'!$D$2:$E$13,2,FALSE),IF(_xlpm.x=0,"",_xlpm.x)))</f>
        <v/>
      </c>
      <c r="AA1594" s="46" t="str">
        <f>IF(X1594="","",_xlfn.LET(_xlpm.x,VLOOKUP(X1594,'Drop-down_menus'!$D$2:$E$13,2,FALSE),IF(_xlpm.x=0,"",_xlpm.x)))</f>
        <v/>
      </c>
      <c r="AB1594" s="14" t="s">
        <v>197</v>
      </c>
      <c r="AC1594" s="14"/>
    </row>
    <row r="1595" spans="1:29" ht="15" customHeight="1">
      <c r="A1595" s="15">
        <v>257</v>
      </c>
      <c r="B1595" s="15">
        <v>1650</v>
      </c>
      <c r="C1595" s="46" t="s">
        <v>104</v>
      </c>
      <c r="D1595" s="46" t="b">
        <f>COUNTIF(Events!$B$2:$B$171, C1595) &gt; 0</f>
        <v>1</v>
      </c>
      <c r="E1595" s="15" t="s">
        <v>164</v>
      </c>
      <c r="F1595" s="15" t="s">
        <v>1082</v>
      </c>
      <c r="G1595" s="15"/>
      <c r="H1595" s="15"/>
      <c r="I1595" s="15"/>
      <c r="J1595" s="46" t="str">
        <f>IF(I1595="","",_xlfn.LET(_xlpm.x,VLOOKUP(I1595,'2026-01-09_taxon-match'!$A$2:$N$81,4,FALSE),IF(_xlpm.x=0,"",_xlpm.x)))</f>
        <v/>
      </c>
      <c r="K1595" s="15"/>
      <c r="L1595" s="46" t="str">
        <f>IF(I1595="","",_xlfn.LET(_xlpm.x,VLOOKUP(I1595,'2026-01-09_taxon-match'!$A$2:$N$81,3,FALSE),IF(_xlpm.x=0,"",_xlpm.x)))</f>
        <v/>
      </c>
      <c r="M1595" s="46" t="str">
        <f>IF($I1595="","",_xlfn.LET(_xlpm.x,VLOOKUP($I1595,'2026-01-09_taxon-match'!$A$2:$N$81,5,FALSE),IF(_xlpm.x=0,"",_xlpm.x)))</f>
        <v/>
      </c>
      <c r="N1595" s="46" t="str">
        <f>IF($I1595="","",_xlfn.LET(_xlpm.x,VLOOKUP($I1595,'2026-01-09_taxon-match'!$A$2:$N$81,6,FALSE),IF(_xlpm.x=0,"",_xlpm.x)))</f>
        <v/>
      </c>
      <c r="O1595" s="46" t="str">
        <f>IF($I1595="","",_xlfn.LET(_xlpm.x,VLOOKUP($I1595,'2026-01-09_taxon-match'!$A$2:$N$81,7,FALSE),IF(_xlpm.x=0,"",_xlpm.x)))</f>
        <v/>
      </c>
      <c r="P1595" s="46" t="str">
        <f>IF($I1595="","",_xlfn.LET(_xlpm.x,VLOOKUP($I1595,'2026-01-09_taxon-match'!$A$2:$N$81,8,FALSE),IF(_xlpm.x=0,"",_xlpm.x)))</f>
        <v/>
      </c>
      <c r="Q1595" s="46" t="str">
        <f>IF($I1595="","",_xlfn.LET(_xlpm.x,VLOOKUP($I1595,'2026-01-09_taxon-match'!$A$2:$N$81,9,FALSE),IF(_xlpm.x=0,"",_xlpm.x)))</f>
        <v/>
      </c>
      <c r="R1595" s="46" t="str">
        <f>IF($I1595="","",_xlfn.LET(_xlpm.x,VLOOKUP($I1595,'2026-01-09_taxon-match'!$A$2:$N$81,10,FALSE),IF(_xlpm.x=0,"",_xlpm.x)))</f>
        <v/>
      </c>
      <c r="S1595" s="46" t="str">
        <f>IF($I1595="","",_xlfn.LET(_xlpm.x,VLOOKUP($I1595,'2026-01-09_taxon-match'!$A$2:$N$81,11,FALSE),IF(_xlpm.x=0,"",_xlpm.x)))</f>
        <v/>
      </c>
      <c r="T1595" s="46" t="str">
        <f>IF($I1595="","",_xlfn.LET(_xlpm.x,VLOOKUP($I1595,'2026-01-09_taxon-match'!$A$2:$N$81,13,FALSE),IF(_xlpm.x=0,"",_xlpm.x)))</f>
        <v/>
      </c>
      <c r="U1595" s="15"/>
      <c r="V1595" s="46" t="s">
        <v>221</v>
      </c>
      <c r="W1595" s="15"/>
      <c r="X1595" s="15"/>
      <c r="Y1595" s="46" t="str">
        <f>IF(V1595="","",_xlfn.LET(_xlpm.x,VLOOKUP(V1595,'Drop-down_menus'!$D$2:$E$13,2,FALSE),IF(_xlpm.x=0,"",_xlpm.x)))</f>
        <v>https://orcid.org/0000-0002-5199-9817</v>
      </c>
      <c r="Z1595" s="46" t="str">
        <f>IF(W1595="","",_xlfn.LET(_xlpm.x,VLOOKUP(W1595,'Drop-down_menus'!$D$2:$E$13,2,FALSE),IF(_xlpm.x=0,"",_xlpm.x)))</f>
        <v/>
      </c>
      <c r="AA1595" s="46" t="str">
        <f>IF(X1595="","",_xlfn.LET(_xlpm.x,VLOOKUP(X1595,'Drop-down_menus'!$D$2:$E$13,2,FALSE),IF(_xlpm.x=0,"",_xlpm.x)))</f>
        <v/>
      </c>
      <c r="AB1595" s="14" t="s">
        <v>197</v>
      </c>
      <c r="AC1595" s="14"/>
    </row>
    <row r="1596" spans="1:29" ht="15" customHeight="1">
      <c r="A1596" s="15">
        <v>257</v>
      </c>
      <c r="B1596" s="15">
        <v>1651</v>
      </c>
      <c r="C1596" s="46" t="s">
        <v>104</v>
      </c>
      <c r="D1596" s="46" t="b">
        <f>COUNTIF(Events!$B$2:$B$171, C1596) &gt; 0</f>
        <v>1</v>
      </c>
      <c r="E1596" s="15" t="s">
        <v>164</v>
      </c>
      <c r="F1596" s="15" t="s">
        <v>504</v>
      </c>
      <c r="G1596" s="15"/>
      <c r="H1596" s="15"/>
      <c r="I1596" s="15"/>
      <c r="J1596" s="46" t="str">
        <f>IF(I1596="","",_xlfn.LET(_xlpm.x,VLOOKUP(I1596,'2026-01-09_taxon-match'!$A$2:$N$81,4,FALSE),IF(_xlpm.x=0,"",_xlpm.x)))</f>
        <v/>
      </c>
      <c r="K1596" s="15"/>
      <c r="L1596" s="46" t="str">
        <f>IF(I1596="","",_xlfn.LET(_xlpm.x,VLOOKUP(I1596,'2026-01-09_taxon-match'!$A$2:$N$81,3,FALSE),IF(_xlpm.x=0,"",_xlpm.x)))</f>
        <v/>
      </c>
      <c r="M1596" s="46" t="str">
        <f>IF($I1596="","",_xlfn.LET(_xlpm.x,VLOOKUP($I1596,'2026-01-09_taxon-match'!$A$2:$N$81,5,FALSE),IF(_xlpm.x=0,"",_xlpm.x)))</f>
        <v/>
      </c>
      <c r="N1596" s="46" t="str">
        <f>IF($I1596="","",_xlfn.LET(_xlpm.x,VLOOKUP($I1596,'2026-01-09_taxon-match'!$A$2:$N$81,6,FALSE),IF(_xlpm.x=0,"",_xlpm.x)))</f>
        <v/>
      </c>
      <c r="O1596" s="46" t="str">
        <f>IF($I1596="","",_xlfn.LET(_xlpm.x,VLOOKUP($I1596,'2026-01-09_taxon-match'!$A$2:$N$81,7,FALSE),IF(_xlpm.x=0,"",_xlpm.x)))</f>
        <v/>
      </c>
      <c r="P1596" s="46" t="str">
        <f>IF($I1596="","",_xlfn.LET(_xlpm.x,VLOOKUP($I1596,'2026-01-09_taxon-match'!$A$2:$N$81,8,FALSE),IF(_xlpm.x=0,"",_xlpm.x)))</f>
        <v/>
      </c>
      <c r="Q1596" s="46" t="str">
        <f>IF($I1596="","",_xlfn.LET(_xlpm.x,VLOOKUP($I1596,'2026-01-09_taxon-match'!$A$2:$N$81,9,FALSE),IF(_xlpm.x=0,"",_xlpm.x)))</f>
        <v/>
      </c>
      <c r="R1596" s="46" t="str">
        <f>IF($I1596="","",_xlfn.LET(_xlpm.x,VLOOKUP($I1596,'2026-01-09_taxon-match'!$A$2:$N$81,10,FALSE),IF(_xlpm.x=0,"",_xlpm.x)))</f>
        <v/>
      </c>
      <c r="S1596" s="46" t="str">
        <f>IF($I1596="","",_xlfn.LET(_xlpm.x,VLOOKUP($I1596,'2026-01-09_taxon-match'!$A$2:$N$81,11,FALSE),IF(_xlpm.x=0,"",_xlpm.x)))</f>
        <v/>
      </c>
      <c r="T1596" s="46" t="str">
        <f>IF($I1596="","",_xlfn.LET(_xlpm.x,VLOOKUP($I1596,'2026-01-09_taxon-match'!$A$2:$N$81,13,FALSE),IF(_xlpm.x=0,"",_xlpm.x)))</f>
        <v/>
      </c>
      <c r="U1596" s="15"/>
      <c r="V1596" s="46" t="s">
        <v>221</v>
      </c>
      <c r="W1596" s="15"/>
      <c r="X1596" s="15"/>
      <c r="Y1596" s="46" t="str">
        <f>IF(V1596="","",_xlfn.LET(_xlpm.x,VLOOKUP(V1596,'Drop-down_menus'!$D$2:$E$13,2,FALSE),IF(_xlpm.x=0,"",_xlpm.x)))</f>
        <v>https://orcid.org/0000-0002-5199-9817</v>
      </c>
      <c r="Z1596" s="46" t="str">
        <f>IF(W1596="","",_xlfn.LET(_xlpm.x,VLOOKUP(W1596,'Drop-down_menus'!$D$2:$E$13,2,FALSE),IF(_xlpm.x=0,"",_xlpm.x)))</f>
        <v/>
      </c>
      <c r="AA1596" s="46" t="str">
        <f>IF(X1596="","",_xlfn.LET(_xlpm.x,VLOOKUP(X1596,'Drop-down_menus'!$D$2:$E$13,2,FALSE),IF(_xlpm.x=0,"",_xlpm.x)))</f>
        <v/>
      </c>
      <c r="AB1596" s="14" t="s">
        <v>197</v>
      </c>
      <c r="AC1596" s="14"/>
    </row>
    <row r="1597" spans="1:29" ht="15" customHeight="1">
      <c r="A1597" s="15">
        <v>257</v>
      </c>
      <c r="B1597" s="15">
        <v>1652</v>
      </c>
      <c r="C1597" s="46" t="s">
        <v>104</v>
      </c>
      <c r="D1597" s="46" t="b">
        <f>COUNTIF(Events!$B$2:$B$171, C1597) &gt; 0</f>
        <v>1</v>
      </c>
      <c r="E1597" s="15" t="s">
        <v>164</v>
      </c>
      <c r="F1597" s="15" t="s">
        <v>1082</v>
      </c>
      <c r="G1597" s="15"/>
      <c r="H1597" s="15"/>
      <c r="I1597" s="15"/>
      <c r="J1597" s="46" t="str">
        <f>IF(I1597="","",_xlfn.LET(_xlpm.x,VLOOKUP(I1597,'2026-01-09_taxon-match'!$A$2:$N$81,4,FALSE),IF(_xlpm.x=0,"",_xlpm.x)))</f>
        <v/>
      </c>
      <c r="K1597" s="15"/>
      <c r="L1597" s="46" t="str">
        <f>IF(I1597="","",_xlfn.LET(_xlpm.x,VLOOKUP(I1597,'2026-01-09_taxon-match'!$A$2:$N$81,3,FALSE),IF(_xlpm.x=0,"",_xlpm.x)))</f>
        <v/>
      </c>
      <c r="M1597" s="46" t="str">
        <f>IF($I1597="","",_xlfn.LET(_xlpm.x,VLOOKUP($I1597,'2026-01-09_taxon-match'!$A$2:$N$81,5,FALSE),IF(_xlpm.x=0,"",_xlpm.x)))</f>
        <v/>
      </c>
      <c r="N1597" s="46" t="str">
        <f>IF($I1597="","",_xlfn.LET(_xlpm.x,VLOOKUP($I1597,'2026-01-09_taxon-match'!$A$2:$N$81,6,FALSE),IF(_xlpm.x=0,"",_xlpm.x)))</f>
        <v/>
      </c>
      <c r="O1597" s="46" t="str">
        <f>IF($I1597="","",_xlfn.LET(_xlpm.x,VLOOKUP($I1597,'2026-01-09_taxon-match'!$A$2:$N$81,7,FALSE),IF(_xlpm.x=0,"",_xlpm.x)))</f>
        <v/>
      </c>
      <c r="P1597" s="46" t="str">
        <f>IF($I1597="","",_xlfn.LET(_xlpm.x,VLOOKUP($I1597,'2026-01-09_taxon-match'!$A$2:$N$81,8,FALSE),IF(_xlpm.x=0,"",_xlpm.x)))</f>
        <v/>
      </c>
      <c r="Q1597" s="46" t="str">
        <f>IF($I1597="","",_xlfn.LET(_xlpm.x,VLOOKUP($I1597,'2026-01-09_taxon-match'!$A$2:$N$81,9,FALSE),IF(_xlpm.x=0,"",_xlpm.x)))</f>
        <v/>
      </c>
      <c r="R1597" s="46" t="str">
        <f>IF($I1597="","",_xlfn.LET(_xlpm.x,VLOOKUP($I1597,'2026-01-09_taxon-match'!$A$2:$N$81,10,FALSE),IF(_xlpm.x=0,"",_xlpm.x)))</f>
        <v/>
      </c>
      <c r="S1597" s="46" t="str">
        <f>IF($I1597="","",_xlfn.LET(_xlpm.x,VLOOKUP($I1597,'2026-01-09_taxon-match'!$A$2:$N$81,11,FALSE),IF(_xlpm.x=0,"",_xlpm.x)))</f>
        <v/>
      </c>
      <c r="T1597" s="46" t="str">
        <f>IF($I1597="","",_xlfn.LET(_xlpm.x,VLOOKUP($I1597,'2026-01-09_taxon-match'!$A$2:$N$81,13,FALSE),IF(_xlpm.x=0,"",_xlpm.x)))</f>
        <v/>
      </c>
      <c r="U1597" s="15"/>
      <c r="V1597" s="46" t="s">
        <v>221</v>
      </c>
      <c r="W1597" s="15"/>
      <c r="X1597" s="15"/>
      <c r="Y1597" s="46" t="str">
        <f>IF(V1597="","",_xlfn.LET(_xlpm.x,VLOOKUP(V1597,'Drop-down_menus'!$D$2:$E$13,2,FALSE),IF(_xlpm.x=0,"",_xlpm.x)))</f>
        <v>https://orcid.org/0000-0002-5199-9817</v>
      </c>
      <c r="Z1597" s="46" t="str">
        <f>IF(W1597="","",_xlfn.LET(_xlpm.x,VLOOKUP(W1597,'Drop-down_menus'!$D$2:$E$13,2,FALSE),IF(_xlpm.x=0,"",_xlpm.x)))</f>
        <v/>
      </c>
      <c r="AA1597" s="46" t="str">
        <f>IF(X1597="","",_xlfn.LET(_xlpm.x,VLOOKUP(X1597,'Drop-down_menus'!$D$2:$E$13,2,FALSE),IF(_xlpm.x=0,"",_xlpm.x)))</f>
        <v/>
      </c>
      <c r="AB1597" s="14" t="s">
        <v>197</v>
      </c>
      <c r="AC1597" s="14"/>
    </row>
    <row r="1598" spans="1:29" ht="15" customHeight="1">
      <c r="A1598" s="15">
        <v>257</v>
      </c>
      <c r="B1598" s="15">
        <v>1653</v>
      </c>
      <c r="C1598" s="46" t="s">
        <v>104</v>
      </c>
      <c r="D1598" s="46" t="b">
        <f>COUNTIF(Events!$B$2:$B$171, C1598) &gt; 0</f>
        <v>1</v>
      </c>
      <c r="E1598" s="15" t="s">
        <v>164</v>
      </c>
      <c r="F1598" s="15" t="s">
        <v>504</v>
      </c>
      <c r="G1598" s="15"/>
      <c r="H1598" s="15"/>
      <c r="I1598" s="15"/>
      <c r="J1598" s="46" t="str">
        <f>IF(I1598="","",_xlfn.LET(_xlpm.x,VLOOKUP(I1598,'2026-01-09_taxon-match'!$A$2:$N$81,4,FALSE),IF(_xlpm.x=0,"",_xlpm.x)))</f>
        <v/>
      </c>
      <c r="K1598" s="15"/>
      <c r="L1598" s="46" t="str">
        <f>IF(I1598="","",_xlfn.LET(_xlpm.x,VLOOKUP(I1598,'2026-01-09_taxon-match'!$A$2:$N$81,3,FALSE),IF(_xlpm.x=0,"",_xlpm.x)))</f>
        <v/>
      </c>
      <c r="M1598" s="46" t="str">
        <f>IF($I1598="","",_xlfn.LET(_xlpm.x,VLOOKUP($I1598,'2026-01-09_taxon-match'!$A$2:$N$81,5,FALSE),IF(_xlpm.x=0,"",_xlpm.x)))</f>
        <v/>
      </c>
      <c r="N1598" s="46" t="str">
        <f>IF($I1598="","",_xlfn.LET(_xlpm.x,VLOOKUP($I1598,'2026-01-09_taxon-match'!$A$2:$N$81,6,FALSE),IF(_xlpm.x=0,"",_xlpm.x)))</f>
        <v/>
      </c>
      <c r="O1598" s="46" t="str">
        <f>IF($I1598="","",_xlfn.LET(_xlpm.x,VLOOKUP($I1598,'2026-01-09_taxon-match'!$A$2:$N$81,7,FALSE),IF(_xlpm.x=0,"",_xlpm.x)))</f>
        <v/>
      </c>
      <c r="P1598" s="46" t="str">
        <f>IF($I1598="","",_xlfn.LET(_xlpm.x,VLOOKUP($I1598,'2026-01-09_taxon-match'!$A$2:$N$81,8,FALSE),IF(_xlpm.x=0,"",_xlpm.x)))</f>
        <v/>
      </c>
      <c r="Q1598" s="46" t="str">
        <f>IF($I1598="","",_xlfn.LET(_xlpm.x,VLOOKUP($I1598,'2026-01-09_taxon-match'!$A$2:$N$81,9,FALSE),IF(_xlpm.x=0,"",_xlpm.x)))</f>
        <v/>
      </c>
      <c r="R1598" s="46" t="str">
        <f>IF($I1598="","",_xlfn.LET(_xlpm.x,VLOOKUP($I1598,'2026-01-09_taxon-match'!$A$2:$N$81,10,FALSE),IF(_xlpm.x=0,"",_xlpm.x)))</f>
        <v/>
      </c>
      <c r="S1598" s="46" t="str">
        <f>IF($I1598="","",_xlfn.LET(_xlpm.x,VLOOKUP($I1598,'2026-01-09_taxon-match'!$A$2:$N$81,11,FALSE),IF(_xlpm.x=0,"",_xlpm.x)))</f>
        <v/>
      </c>
      <c r="T1598" s="46" t="str">
        <f>IF($I1598="","",_xlfn.LET(_xlpm.x,VLOOKUP($I1598,'2026-01-09_taxon-match'!$A$2:$N$81,13,FALSE),IF(_xlpm.x=0,"",_xlpm.x)))</f>
        <v/>
      </c>
      <c r="U1598" s="15"/>
      <c r="V1598" s="46" t="s">
        <v>221</v>
      </c>
      <c r="W1598" s="15"/>
      <c r="X1598" s="15"/>
      <c r="Y1598" s="46" t="str">
        <f>IF(V1598="","",_xlfn.LET(_xlpm.x,VLOOKUP(V1598,'Drop-down_menus'!$D$2:$E$13,2,FALSE),IF(_xlpm.x=0,"",_xlpm.x)))</f>
        <v>https://orcid.org/0000-0002-5199-9817</v>
      </c>
      <c r="Z1598" s="46" t="str">
        <f>IF(W1598="","",_xlfn.LET(_xlpm.x,VLOOKUP(W1598,'Drop-down_menus'!$D$2:$E$13,2,FALSE),IF(_xlpm.x=0,"",_xlpm.x)))</f>
        <v/>
      </c>
      <c r="AA1598" s="46" t="str">
        <f>IF(X1598="","",_xlfn.LET(_xlpm.x,VLOOKUP(X1598,'Drop-down_menus'!$D$2:$E$13,2,FALSE),IF(_xlpm.x=0,"",_xlpm.x)))</f>
        <v/>
      </c>
      <c r="AB1598" s="14" t="s">
        <v>197</v>
      </c>
      <c r="AC1598" s="14"/>
    </row>
    <row r="1599" spans="1:29" ht="15" customHeight="1">
      <c r="A1599" s="15">
        <v>257</v>
      </c>
      <c r="B1599" s="15">
        <v>1654</v>
      </c>
      <c r="C1599" s="46" t="s">
        <v>104</v>
      </c>
      <c r="D1599" s="46" t="b">
        <f>COUNTIF(Events!$B$2:$B$171, C1599) &gt; 0</f>
        <v>1</v>
      </c>
      <c r="E1599" s="15" t="s">
        <v>164</v>
      </c>
      <c r="F1599" s="15" t="s">
        <v>1082</v>
      </c>
      <c r="G1599" s="15"/>
      <c r="H1599" s="15"/>
      <c r="I1599" s="15"/>
      <c r="J1599" s="46" t="str">
        <f>IF(I1599="","",_xlfn.LET(_xlpm.x,VLOOKUP(I1599,'2026-01-09_taxon-match'!$A$2:$N$81,4,FALSE),IF(_xlpm.x=0,"",_xlpm.x)))</f>
        <v/>
      </c>
      <c r="K1599" s="15"/>
      <c r="L1599" s="46" t="str">
        <f>IF(I1599="","",_xlfn.LET(_xlpm.x,VLOOKUP(I1599,'2026-01-09_taxon-match'!$A$2:$N$81,3,FALSE),IF(_xlpm.x=0,"",_xlpm.x)))</f>
        <v/>
      </c>
      <c r="M1599" s="46" t="str">
        <f>IF($I1599="","",_xlfn.LET(_xlpm.x,VLOOKUP($I1599,'2026-01-09_taxon-match'!$A$2:$N$81,5,FALSE),IF(_xlpm.x=0,"",_xlpm.x)))</f>
        <v/>
      </c>
      <c r="N1599" s="46" t="str">
        <f>IF($I1599="","",_xlfn.LET(_xlpm.x,VLOOKUP($I1599,'2026-01-09_taxon-match'!$A$2:$N$81,6,FALSE),IF(_xlpm.x=0,"",_xlpm.x)))</f>
        <v/>
      </c>
      <c r="O1599" s="46" t="str">
        <f>IF($I1599="","",_xlfn.LET(_xlpm.x,VLOOKUP($I1599,'2026-01-09_taxon-match'!$A$2:$N$81,7,FALSE),IF(_xlpm.x=0,"",_xlpm.x)))</f>
        <v/>
      </c>
      <c r="P1599" s="46" t="str">
        <f>IF($I1599="","",_xlfn.LET(_xlpm.x,VLOOKUP($I1599,'2026-01-09_taxon-match'!$A$2:$N$81,8,FALSE),IF(_xlpm.x=0,"",_xlpm.x)))</f>
        <v/>
      </c>
      <c r="Q1599" s="46" t="str">
        <f>IF($I1599="","",_xlfn.LET(_xlpm.x,VLOOKUP($I1599,'2026-01-09_taxon-match'!$A$2:$N$81,9,FALSE),IF(_xlpm.x=0,"",_xlpm.x)))</f>
        <v/>
      </c>
      <c r="R1599" s="46" t="str">
        <f>IF($I1599="","",_xlfn.LET(_xlpm.x,VLOOKUP($I1599,'2026-01-09_taxon-match'!$A$2:$N$81,10,FALSE),IF(_xlpm.x=0,"",_xlpm.x)))</f>
        <v/>
      </c>
      <c r="S1599" s="46" t="str">
        <f>IF($I1599="","",_xlfn.LET(_xlpm.x,VLOOKUP($I1599,'2026-01-09_taxon-match'!$A$2:$N$81,11,FALSE),IF(_xlpm.x=0,"",_xlpm.x)))</f>
        <v/>
      </c>
      <c r="T1599" s="46" t="str">
        <f>IF($I1599="","",_xlfn.LET(_xlpm.x,VLOOKUP($I1599,'2026-01-09_taxon-match'!$A$2:$N$81,13,FALSE),IF(_xlpm.x=0,"",_xlpm.x)))</f>
        <v/>
      </c>
      <c r="U1599" s="15"/>
      <c r="V1599" s="46" t="s">
        <v>221</v>
      </c>
      <c r="W1599" s="15"/>
      <c r="X1599" s="15"/>
      <c r="Y1599" s="46" t="str">
        <f>IF(V1599="","",_xlfn.LET(_xlpm.x,VLOOKUP(V1599,'Drop-down_menus'!$D$2:$E$13,2,FALSE),IF(_xlpm.x=0,"",_xlpm.x)))</f>
        <v>https://orcid.org/0000-0002-5199-9817</v>
      </c>
      <c r="Z1599" s="46" t="str">
        <f>IF(W1599="","",_xlfn.LET(_xlpm.x,VLOOKUP(W1599,'Drop-down_menus'!$D$2:$E$13,2,FALSE),IF(_xlpm.x=0,"",_xlpm.x)))</f>
        <v/>
      </c>
      <c r="AA1599" s="46" t="str">
        <f>IF(X1599="","",_xlfn.LET(_xlpm.x,VLOOKUP(X1599,'Drop-down_menus'!$D$2:$E$13,2,FALSE),IF(_xlpm.x=0,"",_xlpm.x)))</f>
        <v/>
      </c>
      <c r="AB1599" s="14" t="s">
        <v>197</v>
      </c>
      <c r="AC1599" s="14"/>
    </row>
    <row r="1600" spans="1:29" ht="15" customHeight="1">
      <c r="A1600" s="15">
        <v>257</v>
      </c>
      <c r="B1600" s="15">
        <v>1655</v>
      </c>
      <c r="C1600" s="46" t="s">
        <v>104</v>
      </c>
      <c r="D1600" s="46" t="b">
        <f>COUNTIF(Events!$B$2:$B$171, C1600) &gt; 0</f>
        <v>1</v>
      </c>
      <c r="E1600" s="15" t="s">
        <v>164</v>
      </c>
      <c r="F1600" s="15" t="s">
        <v>504</v>
      </c>
      <c r="G1600" s="15"/>
      <c r="H1600" s="15"/>
      <c r="I1600" s="15"/>
      <c r="J1600" s="46" t="str">
        <f>IF(I1600="","",_xlfn.LET(_xlpm.x,VLOOKUP(I1600,'2026-01-09_taxon-match'!$A$2:$N$81,4,FALSE),IF(_xlpm.x=0,"",_xlpm.x)))</f>
        <v/>
      </c>
      <c r="K1600" s="15"/>
      <c r="L1600" s="46" t="str">
        <f>IF(I1600="","",_xlfn.LET(_xlpm.x,VLOOKUP(I1600,'2026-01-09_taxon-match'!$A$2:$N$81,3,FALSE),IF(_xlpm.x=0,"",_xlpm.x)))</f>
        <v/>
      </c>
      <c r="M1600" s="46" t="str">
        <f>IF($I1600="","",_xlfn.LET(_xlpm.x,VLOOKUP($I1600,'2026-01-09_taxon-match'!$A$2:$N$81,5,FALSE),IF(_xlpm.x=0,"",_xlpm.x)))</f>
        <v/>
      </c>
      <c r="N1600" s="46" t="str">
        <f>IF($I1600="","",_xlfn.LET(_xlpm.x,VLOOKUP($I1600,'2026-01-09_taxon-match'!$A$2:$N$81,6,FALSE),IF(_xlpm.x=0,"",_xlpm.x)))</f>
        <v/>
      </c>
      <c r="O1600" s="46" t="str">
        <f>IF($I1600="","",_xlfn.LET(_xlpm.x,VLOOKUP($I1600,'2026-01-09_taxon-match'!$A$2:$N$81,7,FALSE),IF(_xlpm.x=0,"",_xlpm.x)))</f>
        <v/>
      </c>
      <c r="P1600" s="46" t="str">
        <f>IF($I1600="","",_xlfn.LET(_xlpm.x,VLOOKUP($I1600,'2026-01-09_taxon-match'!$A$2:$N$81,8,FALSE),IF(_xlpm.x=0,"",_xlpm.x)))</f>
        <v/>
      </c>
      <c r="Q1600" s="46" t="str">
        <f>IF($I1600="","",_xlfn.LET(_xlpm.x,VLOOKUP($I1600,'2026-01-09_taxon-match'!$A$2:$N$81,9,FALSE),IF(_xlpm.x=0,"",_xlpm.x)))</f>
        <v/>
      </c>
      <c r="R1600" s="46" t="str">
        <f>IF($I1600="","",_xlfn.LET(_xlpm.x,VLOOKUP($I1600,'2026-01-09_taxon-match'!$A$2:$N$81,10,FALSE),IF(_xlpm.x=0,"",_xlpm.x)))</f>
        <v/>
      </c>
      <c r="S1600" s="46" t="str">
        <f>IF($I1600="","",_xlfn.LET(_xlpm.x,VLOOKUP($I1600,'2026-01-09_taxon-match'!$A$2:$N$81,11,FALSE),IF(_xlpm.x=0,"",_xlpm.x)))</f>
        <v/>
      </c>
      <c r="T1600" s="46" t="str">
        <f>IF($I1600="","",_xlfn.LET(_xlpm.x,VLOOKUP($I1600,'2026-01-09_taxon-match'!$A$2:$N$81,13,FALSE),IF(_xlpm.x=0,"",_xlpm.x)))</f>
        <v/>
      </c>
      <c r="U1600" s="15"/>
      <c r="V1600" s="46" t="s">
        <v>221</v>
      </c>
      <c r="W1600" s="15"/>
      <c r="X1600" s="15"/>
      <c r="Y1600" s="46" t="str">
        <f>IF(V1600="","",_xlfn.LET(_xlpm.x,VLOOKUP(V1600,'Drop-down_menus'!$D$2:$E$13,2,FALSE),IF(_xlpm.x=0,"",_xlpm.x)))</f>
        <v>https://orcid.org/0000-0002-5199-9817</v>
      </c>
      <c r="Z1600" s="46" t="str">
        <f>IF(W1600="","",_xlfn.LET(_xlpm.x,VLOOKUP(W1600,'Drop-down_menus'!$D$2:$E$13,2,FALSE),IF(_xlpm.x=0,"",_xlpm.x)))</f>
        <v/>
      </c>
      <c r="AA1600" s="46" t="str">
        <f>IF(X1600="","",_xlfn.LET(_xlpm.x,VLOOKUP(X1600,'Drop-down_menus'!$D$2:$E$13,2,FALSE),IF(_xlpm.x=0,"",_xlpm.x)))</f>
        <v/>
      </c>
      <c r="AB1600" s="14" t="s">
        <v>197</v>
      </c>
      <c r="AC1600" s="14"/>
    </row>
    <row r="1601" spans="1:29" ht="15" customHeight="1">
      <c r="A1601" s="15">
        <v>257</v>
      </c>
      <c r="B1601" s="15">
        <v>1656</v>
      </c>
      <c r="C1601" s="46" t="s">
        <v>104</v>
      </c>
      <c r="D1601" s="46" t="b">
        <f>COUNTIF(Events!$B$2:$B$171, C1601) &gt; 0</f>
        <v>1</v>
      </c>
      <c r="E1601" s="46" t="s">
        <v>215</v>
      </c>
      <c r="F1601" s="15" t="s">
        <v>1082</v>
      </c>
      <c r="G1601" s="15"/>
      <c r="H1601" s="15"/>
      <c r="I1601" s="15"/>
      <c r="J1601" s="46" t="str">
        <f>IF(I1601="","",_xlfn.LET(_xlpm.x,VLOOKUP(I1601,'2026-01-09_taxon-match'!$A$2:$N$81,4,FALSE),IF(_xlpm.x=0,"",_xlpm.x)))</f>
        <v/>
      </c>
      <c r="K1601" s="15"/>
      <c r="L1601" s="46" t="str">
        <f>IF(I1601="","",_xlfn.LET(_xlpm.x,VLOOKUP(I1601,'2026-01-09_taxon-match'!$A$2:$N$81,3,FALSE),IF(_xlpm.x=0,"",_xlpm.x)))</f>
        <v/>
      </c>
      <c r="M1601" s="46" t="str">
        <f>IF($I1601="","",_xlfn.LET(_xlpm.x,VLOOKUP($I1601,'2026-01-09_taxon-match'!$A$2:$N$81,5,FALSE),IF(_xlpm.x=0,"",_xlpm.x)))</f>
        <v/>
      </c>
      <c r="N1601" s="46" t="str">
        <f>IF($I1601="","",_xlfn.LET(_xlpm.x,VLOOKUP($I1601,'2026-01-09_taxon-match'!$A$2:$N$81,6,FALSE),IF(_xlpm.x=0,"",_xlpm.x)))</f>
        <v/>
      </c>
      <c r="O1601" s="46" t="str">
        <f>IF($I1601="","",_xlfn.LET(_xlpm.x,VLOOKUP($I1601,'2026-01-09_taxon-match'!$A$2:$N$81,7,FALSE),IF(_xlpm.x=0,"",_xlpm.x)))</f>
        <v/>
      </c>
      <c r="P1601" s="46" t="str">
        <f>IF($I1601="","",_xlfn.LET(_xlpm.x,VLOOKUP($I1601,'2026-01-09_taxon-match'!$A$2:$N$81,8,FALSE),IF(_xlpm.x=0,"",_xlpm.x)))</f>
        <v/>
      </c>
      <c r="Q1601" s="46" t="str">
        <f>IF($I1601="","",_xlfn.LET(_xlpm.x,VLOOKUP($I1601,'2026-01-09_taxon-match'!$A$2:$N$81,9,FALSE),IF(_xlpm.x=0,"",_xlpm.x)))</f>
        <v/>
      </c>
      <c r="R1601" s="46" t="str">
        <f>IF($I1601="","",_xlfn.LET(_xlpm.x,VLOOKUP($I1601,'2026-01-09_taxon-match'!$A$2:$N$81,10,FALSE),IF(_xlpm.x=0,"",_xlpm.x)))</f>
        <v/>
      </c>
      <c r="S1601" s="46" t="str">
        <f>IF($I1601="","",_xlfn.LET(_xlpm.x,VLOOKUP($I1601,'2026-01-09_taxon-match'!$A$2:$N$81,11,FALSE),IF(_xlpm.x=0,"",_xlpm.x)))</f>
        <v/>
      </c>
      <c r="T1601" s="46" t="str">
        <f>IF($I1601="","",_xlfn.LET(_xlpm.x,VLOOKUP($I1601,'2026-01-09_taxon-match'!$A$2:$N$81,13,FALSE),IF(_xlpm.x=0,"",_xlpm.x)))</f>
        <v/>
      </c>
      <c r="U1601" s="15"/>
      <c r="V1601" s="46" t="s">
        <v>221</v>
      </c>
      <c r="W1601" s="15"/>
      <c r="X1601" s="15"/>
      <c r="Y1601" s="46" t="str">
        <f>IF(V1601="","",_xlfn.LET(_xlpm.x,VLOOKUP(V1601,'Drop-down_menus'!$D$2:$E$13,2,FALSE),IF(_xlpm.x=0,"",_xlpm.x)))</f>
        <v>https://orcid.org/0000-0002-5199-9817</v>
      </c>
      <c r="Z1601" s="46" t="str">
        <f>IF(W1601="","",_xlfn.LET(_xlpm.x,VLOOKUP(W1601,'Drop-down_menus'!$D$2:$E$13,2,FALSE),IF(_xlpm.x=0,"",_xlpm.x)))</f>
        <v/>
      </c>
      <c r="AA1601" s="46" t="str">
        <f>IF(X1601="","",_xlfn.LET(_xlpm.x,VLOOKUP(X1601,'Drop-down_menus'!$D$2:$E$13,2,FALSE),IF(_xlpm.x=0,"",_xlpm.x)))</f>
        <v/>
      </c>
      <c r="AB1601" s="14" t="s">
        <v>519</v>
      </c>
      <c r="AC1601" s="14" t="s">
        <v>520</v>
      </c>
    </row>
    <row r="1602" spans="1:29" ht="15" customHeight="1">
      <c r="A1602" s="15">
        <v>257</v>
      </c>
      <c r="B1602" s="15">
        <v>1657</v>
      </c>
      <c r="C1602" s="46" t="s">
        <v>104</v>
      </c>
      <c r="D1602" s="46" t="b">
        <f>COUNTIF(Events!$B$2:$B$171, C1602) &gt; 0</f>
        <v>1</v>
      </c>
      <c r="E1602" s="46" t="s">
        <v>215</v>
      </c>
      <c r="F1602" s="15" t="s">
        <v>521</v>
      </c>
      <c r="G1602" s="15"/>
      <c r="H1602" s="15"/>
      <c r="I1602" s="15"/>
      <c r="J1602" s="46" t="str">
        <f>IF(I1602="","",_xlfn.LET(_xlpm.x,VLOOKUP(I1602,'2026-01-09_taxon-match'!$A$2:$N$81,4,FALSE),IF(_xlpm.x=0,"",_xlpm.x)))</f>
        <v/>
      </c>
      <c r="K1602" s="15"/>
      <c r="L1602" s="46" t="str">
        <f>IF(I1602="","",_xlfn.LET(_xlpm.x,VLOOKUP(I1602,'2026-01-09_taxon-match'!$A$2:$N$81,3,FALSE),IF(_xlpm.x=0,"",_xlpm.x)))</f>
        <v/>
      </c>
      <c r="M1602" s="46" t="str">
        <f>IF($I1602="","",_xlfn.LET(_xlpm.x,VLOOKUP($I1602,'2026-01-09_taxon-match'!$A$2:$N$81,5,FALSE),IF(_xlpm.x=0,"",_xlpm.x)))</f>
        <v/>
      </c>
      <c r="N1602" s="46" t="str">
        <f>IF($I1602="","",_xlfn.LET(_xlpm.x,VLOOKUP($I1602,'2026-01-09_taxon-match'!$A$2:$N$81,6,FALSE),IF(_xlpm.x=0,"",_xlpm.x)))</f>
        <v/>
      </c>
      <c r="O1602" s="46" t="str">
        <f>IF($I1602="","",_xlfn.LET(_xlpm.x,VLOOKUP($I1602,'2026-01-09_taxon-match'!$A$2:$N$81,7,FALSE),IF(_xlpm.x=0,"",_xlpm.x)))</f>
        <v/>
      </c>
      <c r="P1602" s="46" t="str">
        <f>IF($I1602="","",_xlfn.LET(_xlpm.x,VLOOKUP($I1602,'2026-01-09_taxon-match'!$A$2:$N$81,8,FALSE),IF(_xlpm.x=0,"",_xlpm.x)))</f>
        <v/>
      </c>
      <c r="Q1602" s="46" t="str">
        <f>IF($I1602="","",_xlfn.LET(_xlpm.x,VLOOKUP($I1602,'2026-01-09_taxon-match'!$A$2:$N$81,9,FALSE),IF(_xlpm.x=0,"",_xlpm.x)))</f>
        <v/>
      </c>
      <c r="R1602" s="46" t="str">
        <f>IF($I1602="","",_xlfn.LET(_xlpm.x,VLOOKUP($I1602,'2026-01-09_taxon-match'!$A$2:$N$81,10,FALSE),IF(_xlpm.x=0,"",_xlpm.x)))</f>
        <v/>
      </c>
      <c r="S1602" s="46" t="str">
        <f>IF($I1602="","",_xlfn.LET(_xlpm.x,VLOOKUP($I1602,'2026-01-09_taxon-match'!$A$2:$N$81,11,FALSE),IF(_xlpm.x=0,"",_xlpm.x)))</f>
        <v/>
      </c>
      <c r="T1602" s="46" t="str">
        <f>IF($I1602="","",_xlfn.LET(_xlpm.x,VLOOKUP($I1602,'2026-01-09_taxon-match'!$A$2:$N$81,13,FALSE),IF(_xlpm.x=0,"",_xlpm.x)))</f>
        <v/>
      </c>
      <c r="U1602" s="15"/>
      <c r="V1602" s="46" t="s">
        <v>221</v>
      </c>
      <c r="W1602" s="15"/>
      <c r="X1602" s="15"/>
      <c r="Y1602" s="46" t="str">
        <f>IF(V1602="","",_xlfn.LET(_xlpm.x,VLOOKUP(V1602,'Drop-down_menus'!$D$2:$E$13,2,FALSE),IF(_xlpm.x=0,"",_xlpm.x)))</f>
        <v>https://orcid.org/0000-0002-5199-9817</v>
      </c>
      <c r="Z1602" s="46" t="str">
        <f>IF(W1602="","",_xlfn.LET(_xlpm.x,VLOOKUP(W1602,'Drop-down_menus'!$D$2:$E$13,2,FALSE),IF(_xlpm.x=0,"",_xlpm.x)))</f>
        <v/>
      </c>
      <c r="AA1602" s="46" t="str">
        <f>IF(X1602="","",_xlfn.LET(_xlpm.x,VLOOKUP(X1602,'Drop-down_menus'!$D$2:$E$13,2,FALSE),IF(_xlpm.x=0,"",_xlpm.x)))</f>
        <v/>
      </c>
      <c r="AB1602" s="14" t="s">
        <v>519</v>
      </c>
      <c r="AC1602" s="14" t="s">
        <v>522</v>
      </c>
    </row>
    <row r="1603" spans="1:29" ht="15" customHeight="1">
      <c r="A1603" s="15">
        <v>257</v>
      </c>
      <c r="B1603" s="15">
        <v>1658</v>
      </c>
      <c r="C1603" s="46" t="s">
        <v>104</v>
      </c>
      <c r="D1603" s="46" t="b">
        <f>COUNTIF(Events!$B$2:$B$171, C1603) &gt; 0</f>
        <v>1</v>
      </c>
      <c r="E1603" s="46" t="s">
        <v>215</v>
      </c>
      <c r="F1603" s="15" t="s">
        <v>504</v>
      </c>
      <c r="G1603" s="15"/>
      <c r="H1603" s="15"/>
      <c r="I1603" s="15"/>
      <c r="J1603" s="46" t="str">
        <f>IF(I1603="","",_xlfn.LET(_xlpm.x,VLOOKUP(I1603,'2026-01-09_taxon-match'!$A$2:$N$81,4,FALSE),IF(_xlpm.x=0,"",_xlpm.x)))</f>
        <v/>
      </c>
      <c r="K1603" s="15"/>
      <c r="L1603" s="46" t="str">
        <f>IF(I1603="","",_xlfn.LET(_xlpm.x,VLOOKUP(I1603,'2026-01-09_taxon-match'!$A$2:$N$81,3,FALSE),IF(_xlpm.x=0,"",_xlpm.x)))</f>
        <v/>
      </c>
      <c r="M1603" s="46" t="str">
        <f>IF($I1603="","",_xlfn.LET(_xlpm.x,VLOOKUP($I1603,'2026-01-09_taxon-match'!$A$2:$N$81,5,FALSE),IF(_xlpm.x=0,"",_xlpm.x)))</f>
        <v/>
      </c>
      <c r="N1603" s="46" t="str">
        <f>IF($I1603="","",_xlfn.LET(_xlpm.x,VLOOKUP($I1603,'2026-01-09_taxon-match'!$A$2:$N$81,6,FALSE),IF(_xlpm.x=0,"",_xlpm.x)))</f>
        <v/>
      </c>
      <c r="O1603" s="46" t="str">
        <f>IF($I1603="","",_xlfn.LET(_xlpm.x,VLOOKUP($I1603,'2026-01-09_taxon-match'!$A$2:$N$81,7,FALSE),IF(_xlpm.x=0,"",_xlpm.x)))</f>
        <v/>
      </c>
      <c r="P1603" s="46" t="str">
        <f>IF($I1603="","",_xlfn.LET(_xlpm.x,VLOOKUP($I1603,'2026-01-09_taxon-match'!$A$2:$N$81,8,FALSE),IF(_xlpm.x=0,"",_xlpm.x)))</f>
        <v/>
      </c>
      <c r="Q1603" s="46" t="str">
        <f>IF($I1603="","",_xlfn.LET(_xlpm.x,VLOOKUP($I1603,'2026-01-09_taxon-match'!$A$2:$N$81,9,FALSE),IF(_xlpm.x=0,"",_xlpm.x)))</f>
        <v/>
      </c>
      <c r="R1603" s="46" t="str">
        <f>IF($I1603="","",_xlfn.LET(_xlpm.x,VLOOKUP($I1603,'2026-01-09_taxon-match'!$A$2:$N$81,10,FALSE),IF(_xlpm.x=0,"",_xlpm.x)))</f>
        <v/>
      </c>
      <c r="S1603" s="46" t="str">
        <f>IF($I1603="","",_xlfn.LET(_xlpm.x,VLOOKUP($I1603,'2026-01-09_taxon-match'!$A$2:$N$81,11,FALSE),IF(_xlpm.x=0,"",_xlpm.x)))</f>
        <v/>
      </c>
      <c r="T1603" s="46" t="str">
        <f>IF($I1603="","",_xlfn.LET(_xlpm.x,VLOOKUP($I1603,'2026-01-09_taxon-match'!$A$2:$N$81,13,FALSE),IF(_xlpm.x=0,"",_xlpm.x)))</f>
        <v/>
      </c>
      <c r="U1603" s="15"/>
      <c r="V1603" s="46" t="s">
        <v>221</v>
      </c>
      <c r="W1603" s="15"/>
      <c r="X1603" s="15"/>
      <c r="Y1603" s="46" t="str">
        <f>IF(V1603="","",_xlfn.LET(_xlpm.x,VLOOKUP(V1603,'Drop-down_menus'!$D$2:$E$13,2,FALSE),IF(_xlpm.x=0,"",_xlpm.x)))</f>
        <v>https://orcid.org/0000-0002-5199-9817</v>
      </c>
      <c r="Z1603" s="46" t="str">
        <f>IF(W1603="","",_xlfn.LET(_xlpm.x,VLOOKUP(W1603,'Drop-down_menus'!$D$2:$E$13,2,FALSE),IF(_xlpm.x=0,"",_xlpm.x)))</f>
        <v/>
      </c>
      <c r="AA1603" s="46" t="str">
        <f>IF(X1603="","",_xlfn.LET(_xlpm.x,VLOOKUP(X1603,'Drop-down_menus'!$D$2:$E$13,2,FALSE),IF(_xlpm.x=0,"",_xlpm.x)))</f>
        <v/>
      </c>
      <c r="AB1603" s="14" t="s">
        <v>519</v>
      </c>
      <c r="AC1603" s="14" t="s">
        <v>523</v>
      </c>
    </row>
    <row r="1604" spans="1:29" ht="15" customHeight="1">
      <c r="A1604" s="15">
        <v>257</v>
      </c>
      <c r="B1604" s="15">
        <v>1659</v>
      </c>
      <c r="C1604" s="46" t="s">
        <v>104</v>
      </c>
      <c r="D1604" s="46" t="b">
        <f>COUNTIF(Events!$B$2:$B$171, C1604) &gt; 0</f>
        <v>1</v>
      </c>
      <c r="E1604" s="46" t="s">
        <v>215</v>
      </c>
      <c r="F1604" s="15" t="s">
        <v>524</v>
      </c>
      <c r="G1604" s="15"/>
      <c r="H1604" s="15"/>
      <c r="I1604" s="15"/>
      <c r="J1604" s="46" t="str">
        <f>IF(I1604="","",_xlfn.LET(_xlpm.x,VLOOKUP(I1604,'2026-01-09_taxon-match'!$A$2:$N$81,4,FALSE),IF(_xlpm.x=0,"",_xlpm.x)))</f>
        <v/>
      </c>
      <c r="K1604" s="15"/>
      <c r="L1604" s="46" t="str">
        <f>IF(I1604="","",_xlfn.LET(_xlpm.x,VLOOKUP(I1604,'2026-01-09_taxon-match'!$A$2:$N$81,3,FALSE),IF(_xlpm.x=0,"",_xlpm.x)))</f>
        <v/>
      </c>
      <c r="M1604" s="46" t="str">
        <f>IF($I1604="","",_xlfn.LET(_xlpm.x,VLOOKUP($I1604,'2026-01-09_taxon-match'!$A$2:$N$81,5,FALSE),IF(_xlpm.x=0,"",_xlpm.x)))</f>
        <v/>
      </c>
      <c r="N1604" s="46" t="str">
        <f>IF($I1604="","",_xlfn.LET(_xlpm.x,VLOOKUP($I1604,'2026-01-09_taxon-match'!$A$2:$N$81,6,FALSE),IF(_xlpm.x=0,"",_xlpm.x)))</f>
        <v/>
      </c>
      <c r="O1604" s="46" t="str">
        <f>IF($I1604="","",_xlfn.LET(_xlpm.x,VLOOKUP($I1604,'2026-01-09_taxon-match'!$A$2:$N$81,7,FALSE),IF(_xlpm.x=0,"",_xlpm.x)))</f>
        <v/>
      </c>
      <c r="P1604" s="46" t="str">
        <f>IF($I1604="","",_xlfn.LET(_xlpm.x,VLOOKUP($I1604,'2026-01-09_taxon-match'!$A$2:$N$81,8,FALSE),IF(_xlpm.x=0,"",_xlpm.x)))</f>
        <v/>
      </c>
      <c r="Q1604" s="46" t="str">
        <f>IF($I1604="","",_xlfn.LET(_xlpm.x,VLOOKUP($I1604,'2026-01-09_taxon-match'!$A$2:$N$81,9,FALSE),IF(_xlpm.x=0,"",_xlpm.x)))</f>
        <v/>
      </c>
      <c r="R1604" s="46" t="str">
        <f>IF($I1604="","",_xlfn.LET(_xlpm.x,VLOOKUP($I1604,'2026-01-09_taxon-match'!$A$2:$N$81,10,FALSE),IF(_xlpm.x=0,"",_xlpm.x)))</f>
        <v/>
      </c>
      <c r="S1604" s="46" t="str">
        <f>IF($I1604="","",_xlfn.LET(_xlpm.x,VLOOKUP($I1604,'2026-01-09_taxon-match'!$A$2:$N$81,11,FALSE),IF(_xlpm.x=0,"",_xlpm.x)))</f>
        <v/>
      </c>
      <c r="T1604" s="46" t="str">
        <f>IF($I1604="","",_xlfn.LET(_xlpm.x,VLOOKUP($I1604,'2026-01-09_taxon-match'!$A$2:$N$81,13,FALSE),IF(_xlpm.x=0,"",_xlpm.x)))</f>
        <v/>
      </c>
      <c r="U1604" s="15"/>
      <c r="V1604" s="46" t="s">
        <v>221</v>
      </c>
      <c r="W1604" s="15"/>
      <c r="X1604" s="15"/>
      <c r="Y1604" s="46" t="str">
        <f>IF(V1604="","",_xlfn.LET(_xlpm.x,VLOOKUP(V1604,'Drop-down_menus'!$D$2:$E$13,2,FALSE),IF(_xlpm.x=0,"",_xlpm.x)))</f>
        <v>https://orcid.org/0000-0002-5199-9817</v>
      </c>
      <c r="Z1604" s="46" t="str">
        <f>IF(W1604="","",_xlfn.LET(_xlpm.x,VLOOKUP(W1604,'Drop-down_menus'!$D$2:$E$13,2,FALSE),IF(_xlpm.x=0,"",_xlpm.x)))</f>
        <v/>
      </c>
      <c r="AA1604" s="46" t="str">
        <f>IF(X1604="","",_xlfn.LET(_xlpm.x,VLOOKUP(X1604,'Drop-down_menus'!$D$2:$E$13,2,FALSE),IF(_xlpm.x=0,"",_xlpm.x)))</f>
        <v/>
      </c>
      <c r="AB1604" s="14" t="s">
        <v>519</v>
      </c>
      <c r="AC1604" s="14" t="s">
        <v>522</v>
      </c>
    </row>
    <row r="1605" spans="1:29" ht="15" customHeight="1">
      <c r="A1605" s="15">
        <v>257</v>
      </c>
      <c r="B1605" s="15">
        <v>1660</v>
      </c>
      <c r="C1605" s="46" t="s">
        <v>104</v>
      </c>
      <c r="D1605" s="46" t="b">
        <f>COUNTIF(Events!$B$2:$B$171, C1605) &gt; 0</f>
        <v>1</v>
      </c>
      <c r="E1605" s="15" t="s">
        <v>525</v>
      </c>
      <c r="F1605" s="15" t="s">
        <v>1082</v>
      </c>
      <c r="G1605" s="15"/>
      <c r="H1605" s="15"/>
      <c r="I1605" s="15"/>
      <c r="J1605" s="46" t="str">
        <f>IF(I1605="","",_xlfn.LET(_xlpm.x,VLOOKUP(I1605,'2026-01-09_taxon-match'!$A$2:$N$81,4,FALSE),IF(_xlpm.x=0,"",_xlpm.x)))</f>
        <v/>
      </c>
      <c r="K1605" s="15"/>
      <c r="L1605" s="46" t="str">
        <f>IF(I1605="","",_xlfn.LET(_xlpm.x,VLOOKUP(I1605,'2026-01-09_taxon-match'!$A$2:$N$81,3,FALSE),IF(_xlpm.x=0,"",_xlpm.x)))</f>
        <v/>
      </c>
      <c r="M1605" s="46" t="str">
        <f>IF($I1605="","",_xlfn.LET(_xlpm.x,VLOOKUP($I1605,'2026-01-09_taxon-match'!$A$2:$N$81,5,FALSE),IF(_xlpm.x=0,"",_xlpm.x)))</f>
        <v/>
      </c>
      <c r="N1605" s="46" t="str">
        <f>IF($I1605="","",_xlfn.LET(_xlpm.x,VLOOKUP($I1605,'2026-01-09_taxon-match'!$A$2:$N$81,6,FALSE),IF(_xlpm.x=0,"",_xlpm.x)))</f>
        <v/>
      </c>
      <c r="O1605" s="46" t="str">
        <f>IF($I1605="","",_xlfn.LET(_xlpm.x,VLOOKUP($I1605,'2026-01-09_taxon-match'!$A$2:$N$81,7,FALSE),IF(_xlpm.x=0,"",_xlpm.x)))</f>
        <v/>
      </c>
      <c r="P1605" s="46" t="str">
        <f>IF($I1605="","",_xlfn.LET(_xlpm.x,VLOOKUP($I1605,'2026-01-09_taxon-match'!$A$2:$N$81,8,FALSE),IF(_xlpm.x=0,"",_xlpm.x)))</f>
        <v/>
      </c>
      <c r="Q1605" s="46" t="str">
        <f>IF($I1605="","",_xlfn.LET(_xlpm.x,VLOOKUP($I1605,'2026-01-09_taxon-match'!$A$2:$N$81,9,FALSE),IF(_xlpm.x=0,"",_xlpm.x)))</f>
        <v/>
      </c>
      <c r="R1605" s="46" t="str">
        <f>IF($I1605="","",_xlfn.LET(_xlpm.x,VLOOKUP($I1605,'2026-01-09_taxon-match'!$A$2:$N$81,10,FALSE),IF(_xlpm.x=0,"",_xlpm.x)))</f>
        <v/>
      </c>
      <c r="S1605" s="46" t="str">
        <f>IF($I1605="","",_xlfn.LET(_xlpm.x,VLOOKUP($I1605,'2026-01-09_taxon-match'!$A$2:$N$81,11,FALSE),IF(_xlpm.x=0,"",_xlpm.x)))</f>
        <v/>
      </c>
      <c r="T1605" s="46" t="str">
        <f>IF($I1605="","",_xlfn.LET(_xlpm.x,VLOOKUP($I1605,'2026-01-09_taxon-match'!$A$2:$N$81,13,FALSE),IF(_xlpm.x=0,"",_xlpm.x)))</f>
        <v/>
      </c>
      <c r="U1605" s="15"/>
      <c r="V1605" s="46" t="s">
        <v>221</v>
      </c>
      <c r="W1605" s="15"/>
      <c r="X1605" s="15"/>
      <c r="Y1605" s="46" t="str">
        <f>IF(V1605="","",_xlfn.LET(_xlpm.x,VLOOKUP(V1605,'Drop-down_menus'!$D$2:$E$13,2,FALSE),IF(_xlpm.x=0,"",_xlpm.x)))</f>
        <v>https://orcid.org/0000-0002-5199-9817</v>
      </c>
      <c r="Z1605" s="46" t="str">
        <f>IF(W1605="","",_xlfn.LET(_xlpm.x,VLOOKUP(W1605,'Drop-down_menus'!$D$2:$E$13,2,FALSE),IF(_xlpm.x=0,"",_xlpm.x)))</f>
        <v/>
      </c>
      <c r="AA1605" s="46" t="str">
        <f>IF(X1605="","",_xlfn.LET(_xlpm.x,VLOOKUP(X1605,'Drop-down_menus'!$D$2:$E$13,2,FALSE),IF(_xlpm.x=0,"",_xlpm.x)))</f>
        <v/>
      </c>
      <c r="AB1605" s="14" t="s">
        <v>519</v>
      </c>
      <c r="AC1605" s="14" t="s">
        <v>526</v>
      </c>
    </row>
    <row r="1606" spans="1:29" ht="15" customHeight="1">
      <c r="A1606" s="15">
        <v>257</v>
      </c>
      <c r="B1606" s="15">
        <v>1661</v>
      </c>
      <c r="C1606" s="46" t="s">
        <v>104</v>
      </c>
      <c r="D1606" s="46" t="b">
        <f>COUNTIF(Events!$B$2:$B$171, C1606) &gt; 0</f>
        <v>1</v>
      </c>
      <c r="E1606" s="15" t="s">
        <v>525</v>
      </c>
      <c r="F1606" s="15" t="s">
        <v>504</v>
      </c>
      <c r="G1606" s="15"/>
      <c r="H1606" s="15"/>
      <c r="I1606" s="15"/>
      <c r="J1606" s="46" t="str">
        <f>IF(I1606="","",_xlfn.LET(_xlpm.x,VLOOKUP(I1606,'2026-01-09_taxon-match'!$A$2:$N$81,4,FALSE),IF(_xlpm.x=0,"",_xlpm.x)))</f>
        <v/>
      </c>
      <c r="K1606" s="15"/>
      <c r="L1606" s="46" t="str">
        <f>IF(I1606="","",_xlfn.LET(_xlpm.x,VLOOKUP(I1606,'2026-01-09_taxon-match'!$A$2:$N$81,3,FALSE),IF(_xlpm.x=0,"",_xlpm.x)))</f>
        <v/>
      </c>
      <c r="M1606" s="46" t="str">
        <f>IF($I1606="","",_xlfn.LET(_xlpm.x,VLOOKUP($I1606,'2026-01-09_taxon-match'!$A$2:$N$81,5,FALSE),IF(_xlpm.x=0,"",_xlpm.x)))</f>
        <v/>
      </c>
      <c r="N1606" s="46" t="str">
        <f>IF($I1606="","",_xlfn.LET(_xlpm.x,VLOOKUP($I1606,'2026-01-09_taxon-match'!$A$2:$N$81,6,FALSE),IF(_xlpm.x=0,"",_xlpm.x)))</f>
        <v/>
      </c>
      <c r="O1606" s="46" t="str">
        <f>IF($I1606="","",_xlfn.LET(_xlpm.x,VLOOKUP($I1606,'2026-01-09_taxon-match'!$A$2:$N$81,7,FALSE),IF(_xlpm.x=0,"",_xlpm.x)))</f>
        <v/>
      </c>
      <c r="P1606" s="46" t="str">
        <f>IF($I1606="","",_xlfn.LET(_xlpm.x,VLOOKUP($I1606,'2026-01-09_taxon-match'!$A$2:$N$81,8,FALSE),IF(_xlpm.x=0,"",_xlpm.x)))</f>
        <v/>
      </c>
      <c r="Q1606" s="46" t="str">
        <f>IF($I1606="","",_xlfn.LET(_xlpm.x,VLOOKUP($I1606,'2026-01-09_taxon-match'!$A$2:$N$81,9,FALSE),IF(_xlpm.x=0,"",_xlpm.x)))</f>
        <v/>
      </c>
      <c r="R1606" s="46" t="str">
        <f>IF($I1606="","",_xlfn.LET(_xlpm.x,VLOOKUP($I1606,'2026-01-09_taxon-match'!$A$2:$N$81,10,FALSE),IF(_xlpm.x=0,"",_xlpm.x)))</f>
        <v/>
      </c>
      <c r="S1606" s="46" t="str">
        <f>IF($I1606="","",_xlfn.LET(_xlpm.x,VLOOKUP($I1606,'2026-01-09_taxon-match'!$A$2:$N$81,11,FALSE),IF(_xlpm.x=0,"",_xlpm.x)))</f>
        <v/>
      </c>
      <c r="T1606" s="46" t="str">
        <f>IF($I1606="","",_xlfn.LET(_xlpm.x,VLOOKUP($I1606,'2026-01-09_taxon-match'!$A$2:$N$81,13,FALSE),IF(_xlpm.x=0,"",_xlpm.x)))</f>
        <v/>
      </c>
      <c r="U1606" s="15"/>
      <c r="V1606" s="46" t="s">
        <v>221</v>
      </c>
      <c r="W1606" s="15"/>
      <c r="X1606" s="15"/>
      <c r="Y1606" s="46" t="str">
        <f>IF(V1606="","",_xlfn.LET(_xlpm.x,VLOOKUP(V1606,'Drop-down_menus'!$D$2:$E$13,2,FALSE),IF(_xlpm.x=0,"",_xlpm.x)))</f>
        <v>https://orcid.org/0000-0002-5199-9817</v>
      </c>
      <c r="Z1606" s="46" t="str">
        <f>IF(W1606="","",_xlfn.LET(_xlpm.x,VLOOKUP(W1606,'Drop-down_menus'!$D$2:$E$13,2,FALSE),IF(_xlpm.x=0,"",_xlpm.x)))</f>
        <v/>
      </c>
      <c r="AA1606" s="46" t="str">
        <f>IF(X1606="","",_xlfn.LET(_xlpm.x,VLOOKUP(X1606,'Drop-down_menus'!$D$2:$E$13,2,FALSE),IF(_xlpm.x=0,"",_xlpm.x)))</f>
        <v/>
      </c>
      <c r="AB1606" s="14" t="s">
        <v>527</v>
      </c>
      <c r="AC1606" s="14" t="s">
        <v>528</v>
      </c>
    </row>
    <row r="1607" spans="1:29" ht="15" customHeight="1">
      <c r="A1607" s="15">
        <v>257</v>
      </c>
      <c r="B1607" s="15">
        <v>1662</v>
      </c>
      <c r="C1607" s="46" t="s">
        <v>104</v>
      </c>
      <c r="D1607" s="46" t="b">
        <f>COUNTIF(Events!$B$2:$B$171, C1607) &gt; 0</f>
        <v>1</v>
      </c>
      <c r="E1607" s="46" t="s">
        <v>215</v>
      </c>
      <c r="F1607" s="15" t="s">
        <v>521</v>
      </c>
      <c r="G1607" s="15"/>
      <c r="H1607" s="15"/>
      <c r="I1607" s="15"/>
      <c r="J1607" s="46" t="str">
        <f>IF(I1607="","",_xlfn.LET(_xlpm.x,VLOOKUP(I1607,'2026-01-09_taxon-match'!$A$2:$N$81,4,FALSE),IF(_xlpm.x=0,"",_xlpm.x)))</f>
        <v/>
      </c>
      <c r="K1607" s="15"/>
      <c r="L1607" s="46" t="str">
        <f>IF(I1607="","",_xlfn.LET(_xlpm.x,VLOOKUP(I1607,'2026-01-09_taxon-match'!$A$2:$N$81,3,FALSE),IF(_xlpm.x=0,"",_xlpm.x)))</f>
        <v/>
      </c>
      <c r="M1607" s="46" t="str">
        <f>IF($I1607="","",_xlfn.LET(_xlpm.x,VLOOKUP($I1607,'2026-01-09_taxon-match'!$A$2:$N$81,5,FALSE),IF(_xlpm.x=0,"",_xlpm.x)))</f>
        <v/>
      </c>
      <c r="N1607" s="46" t="str">
        <f>IF($I1607="","",_xlfn.LET(_xlpm.x,VLOOKUP($I1607,'2026-01-09_taxon-match'!$A$2:$N$81,6,FALSE),IF(_xlpm.x=0,"",_xlpm.x)))</f>
        <v/>
      </c>
      <c r="O1607" s="46" t="str">
        <f>IF($I1607="","",_xlfn.LET(_xlpm.x,VLOOKUP($I1607,'2026-01-09_taxon-match'!$A$2:$N$81,7,FALSE),IF(_xlpm.x=0,"",_xlpm.x)))</f>
        <v/>
      </c>
      <c r="P1607" s="46" t="str">
        <f>IF($I1607="","",_xlfn.LET(_xlpm.x,VLOOKUP($I1607,'2026-01-09_taxon-match'!$A$2:$N$81,8,FALSE),IF(_xlpm.x=0,"",_xlpm.x)))</f>
        <v/>
      </c>
      <c r="Q1607" s="46" t="str">
        <f>IF($I1607="","",_xlfn.LET(_xlpm.x,VLOOKUP($I1607,'2026-01-09_taxon-match'!$A$2:$N$81,9,FALSE),IF(_xlpm.x=0,"",_xlpm.x)))</f>
        <v/>
      </c>
      <c r="R1607" s="46" t="str">
        <f>IF($I1607="","",_xlfn.LET(_xlpm.x,VLOOKUP($I1607,'2026-01-09_taxon-match'!$A$2:$N$81,10,FALSE),IF(_xlpm.x=0,"",_xlpm.x)))</f>
        <v/>
      </c>
      <c r="S1607" s="46" t="str">
        <f>IF($I1607="","",_xlfn.LET(_xlpm.x,VLOOKUP($I1607,'2026-01-09_taxon-match'!$A$2:$N$81,11,FALSE),IF(_xlpm.x=0,"",_xlpm.x)))</f>
        <v/>
      </c>
      <c r="T1607" s="46" t="str">
        <f>IF($I1607="","",_xlfn.LET(_xlpm.x,VLOOKUP($I1607,'2026-01-09_taxon-match'!$A$2:$N$81,13,FALSE),IF(_xlpm.x=0,"",_xlpm.x)))</f>
        <v/>
      </c>
      <c r="U1607" s="15"/>
      <c r="V1607" s="46" t="s">
        <v>221</v>
      </c>
      <c r="W1607" s="15"/>
      <c r="X1607" s="15"/>
      <c r="Y1607" s="46" t="str">
        <f>IF(V1607="","",_xlfn.LET(_xlpm.x,VLOOKUP(V1607,'Drop-down_menus'!$D$2:$E$13,2,FALSE),IF(_xlpm.x=0,"",_xlpm.x)))</f>
        <v>https://orcid.org/0000-0002-5199-9817</v>
      </c>
      <c r="Z1607" s="46" t="str">
        <f>IF(W1607="","",_xlfn.LET(_xlpm.x,VLOOKUP(W1607,'Drop-down_menus'!$D$2:$E$13,2,FALSE),IF(_xlpm.x=0,"",_xlpm.x)))</f>
        <v/>
      </c>
      <c r="AA1607" s="46" t="str">
        <f>IF(X1607="","",_xlfn.LET(_xlpm.x,VLOOKUP(X1607,'Drop-down_menus'!$D$2:$E$13,2,FALSE),IF(_xlpm.x=0,"",_xlpm.x)))</f>
        <v/>
      </c>
      <c r="AB1607" s="14" t="s">
        <v>519</v>
      </c>
      <c r="AC1607" s="14" t="s">
        <v>529</v>
      </c>
    </row>
    <row r="1608" spans="1:29" ht="15" customHeight="1">
      <c r="A1608" s="15">
        <v>257</v>
      </c>
      <c r="B1608" s="15">
        <v>1663</v>
      </c>
      <c r="C1608" s="46" t="s">
        <v>104</v>
      </c>
      <c r="D1608" s="46" t="b">
        <f>COUNTIF(Events!$B$2:$B$171, C1608) &gt; 0</f>
        <v>1</v>
      </c>
      <c r="E1608" s="46" t="s">
        <v>215</v>
      </c>
      <c r="F1608" s="15" t="s">
        <v>524</v>
      </c>
      <c r="G1608" s="15"/>
      <c r="H1608" s="15"/>
      <c r="I1608" s="15"/>
      <c r="J1608" s="46" t="str">
        <f>IF(I1608="","",_xlfn.LET(_xlpm.x,VLOOKUP(I1608,'2026-01-09_taxon-match'!$A$2:$N$81,4,FALSE),IF(_xlpm.x=0,"",_xlpm.x)))</f>
        <v/>
      </c>
      <c r="K1608" s="15"/>
      <c r="L1608" s="46" t="str">
        <f>IF(I1608="","",_xlfn.LET(_xlpm.x,VLOOKUP(I1608,'2026-01-09_taxon-match'!$A$2:$N$81,3,FALSE),IF(_xlpm.x=0,"",_xlpm.x)))</f>
        <v/>
      </c>
      <c r="M1608" s="46" t="str">
        <f>IF($I1608="","",_xlfn.LET(_xlpm.x,VLOOKUP($I1608,'2026-01-09_taxon-match'!$A$2:$N$81,5,FALSE),IF(_xlpm.x=0,"",_xlpm.x)))</f>
        <v/>
      </c>
      <c r="N1608" s="46" t="str">
        <f>IF($I1608="","",_xlfn.LET(_xlpm.x,VLOOKUP($I1608,'2026-01-09_taxon-match'!$A$2:$N$81,6,FALSE),IF(_xlpm.x=0,"",_xlpm.x)))</f>
        <v/>
      </c>
      <c r="O1608" s="46" t="str">
        <f>IF($I1608="","",_xlfn.LET(_xlpm.x,VLOOKUP($I1608,'2026-01-09_taxon-match'!$A$2:$N$81,7,FALSE),IF(_xlpm.x=0,"",_xlpm.x)))</f>
        <v/>
      </c>
      <c r="P1608" s="46" t="str">
        <f>IF($I1608="","",_xlfn.LET(_xlpm.x,VLOOKUP($I1608,'2026-01-09_taxon-match'!$A$2:$N$81,8,FALSE),IF(_xlpm.x=0,"",_xlpm.x)))</f>
        <v/>
      </c>
      <c r="Q1608" s="46" t="str">
        <f>IF($I1608="","",_xlfn.LET(_xlpm.x,VLOOKUP($I1608,'2026-01-09_taxon-match'!$A$2:$N$81,9,FALSE),IF(_xlpm.x=0,"",_xlpm.x)))</f>
        <v/>
      </c>
      <c r="R1608" s="46" t="str">
        <f>IF($I1608="","",_xlfn.LET(_xlpm.x,VLOOKUP($I1608,'2026-01-09_taxon-match'!$A$2:$N$81,10,FALSE),IF(_xlpm.x=0,"",_xlpm.x)))</f>
        <v/>
      </c>
      <c r="S1608" s="46" t="str">
        <f>IF($I1608="","",_xlfn.LET(_xlpm.x,VLOOKUP($I1608,'2026-01-09_taxon-match'!$A$2:$N$81,11,FALSE),IF(_xlpm.x=0,"",_xlpm.x)))</f>
        <v/>
      </c>
      <c r="T1608" s="46" t="str">
        <f>IF($I1608="","",_xlfn.LET(_xlpm.x,VLOOKUP($I1608,'2026-01-09_taxon-match'!$A$2:$N$81,13,FALSE),IF(_xlpm.x=0,"",_xlpm.x)))</f>
        <v/>
      </c>
      <c r="U1608" s="15"/>
      <c r="V1608" s="46" t="s">
        <v>221</v>
      </c>
      <c r="W1608" s="15"/>
      <c r="X1608" s="15"/>
      <c r="Y1608" s="46" t="str">
        <f>IF(V1608="","",_xlfn.LET(_xlpm.x,VLOOKUP(V1608,'Drop-down_menus'!$D$2:$E$13,2,FALSE),IF(_xlpm.x=0,"",_xlpm.x)))</f>
        <v>https://orcid.org/0000-0002-5199-9817</v>
      </c>
      <c r="Z1608" s="46" t="str">
        <f>IF(W1608="","",_xlfn.LET(_xlpm.x,VLOOKUP(W1608,'Drop-down_menus'!$D$2:$E$13,2,FALSE),IF(_xlpm.x=0,"",_xlpm.x)))</f>
        <v/>
      </c>
      <c r="AA1608" s="46" t="str">
        <f>IF(X1608="","",_xlfn.LET(_xlpm.x,VLOOKUP(X1608,'Drop-down_menus'!$D$2:$E$13,2,FALSE),IF(_xlpm.x=0,"",_xlpm.x)))</f>
        <v/>
      </c>
      <c r="AB1608" s="14" t="s">
        <v>519</v>
      </c>
      <c r="AC1608" s="14" t="s">
        <v>522</v>
      </c>
    </row>
    <row r="1609" spans="1:29" ht="15" customHeight="1">
      <c r="A1609" s="15">
        <v>257</v>
      </c>
      <c r="B1609" s="15">
        <v>1664</v>
      </c>
      <c r="C1609" s="46" t="s">
        <v>104</v>
      </c>
      <c r="D1609" s="46" t="b">
        <f>COUNTIF(Events!$B$2:$B$171, C1609) &gt; 0</f>
        <v>1</v>
      </c>
      <c r="E1609" s="46" t="s">
        <v>215</v>
      </c>
      <c r="F1609" s="15" t="s">
        <v>521</v>
      </c>
      <c r="G1609" s="15"/>
      <c r="H1609" s="15"/>
      <c r="I1609" s="15"/>
      <c r="J1609" s="46" t="str">
        <f>IF(I1609="","",_xlfn.LET(_xlpm.x,VLOOKUP(I1609,'2026-01-09_taxon-match'!$A$2:$N$81,4,FALSE),IF(_xlpm.x=0,"",_xlpm.x)))</f>
        <v/>
      </c>
      <c r="K1609" s="15"/>
      <c r="L1609" s="46" t="str">
        <f>IF(I1609="","",_xlfn.LET(_xlpm.x,VLOOKUP(I1609,'2026-01-09_taxon-match'!$A$2:$N$81,3,FALSE),IF(_xlpm.x=0,"",_xlpm.x)))</f>
        <v/>
      </c>
      <c r="M1609" s="46" t="str">
        <f>IF($I1609="","",_xlfn.LET(_xlpm.x,VLOOKUP($I1609,'2026-01-09_taxon-match'!$A$2:$N$81,5,FALSE),IF(_xlpm.x=0,"",_xlpm.x)))</f>
        <v/>
      </c>
      <c r="N1609" s="46" t="str">
        <f>IF($I1609="","",_xlfn.LET(_xlpm.x,VLOOKUP($I1609,'2026-01-09_taxon-match'!$A$2:$N$81,6,FALSE),IF(_xlpm.x=0,"",_xlpm.x)))</f>
        <v/>
      </c>
      <c r="O1609" s="46" t="str">
        <f>IF($I1609="","",_xlfn.LET(_xlpm.x,VLOOKUP($I1609,'2026-01-09_taxon-match'!$A$2:$N$81,7,FALSE),IF(_xlpm.x=0,"",_xlpm.x)))</f>
        <v/>
      </c>
      <c r="P1609" s="46" t="str">
        <f>IF($I1609="","",_xlfn.LET(_xlpm.x,VLOOKUP($I1609,'2026-01-09_taxon-match'!$A$2:$N$81,8,FALSE),IF(_xlpm.x=0,"",_xlpm.x)))</f>
        <v/>
      </c>
      <c r="Q1609" s="46" t="str">
        <f>IF($I1609="","",_xlfn.LET(_xlpm.x,VLOOKUP($I1609,'2026-01-09_taxon-match'!$A$2:$N$81,9,FALSE),IF(_xlpm.x=0,"",_xlpm.x)))</f>
        <v/>
      </c>
      <c r="R1609" s="46" t="str">
        <f>IF($I1609="","",_xlfn.LET(_xlpm.x,VLOOKUP($I1609,'2026-01-09_taxon-match'!$A$2:$N$81,10,FALSE),IF(_xlpm.x=0,"",_xlpm.x)))</f>
        <v/>
      </c>
      <c r="S1609" s="46" t="str">
        <f>IF($I1609="","",_xlfn.LET(_xlpm.x,VLOOKUP($I1609,'2026-01-09_taxon-match'!$A$2:$N$81,11,FALSE),IF(_xlpm.x=0,"",_xlpm.x)))</f>
        <v/>
      </c>
      <c r="T1609" s="46" t="str">
        <f>IF($I1609="","",_xlfn.LET(_xlpm.x,VLOOKUP($I1609,'2026-01-09_taxon-match'!$A$2:$N$81,13,FALSE),IF(_xlpm.x=0,"",_xlpm.x)))</f>
        <v/>
      </c>
      <c r="U1609" s="15"/>
      <c r="V1609" s="46" t="s">
        <v>221</v>
      </c>
      <c r="W1609" s="15"/>
      <c r="X1609" s="15"/>
      <c r="Y1609" s="46" t="str">
        <f>IF(V1609="","",_xlfn.LET(_xlpm.x,VLOOKUP(V1609,'Drop-down_menus'!$D$2:$E$13,2,FALSE),IF(_xlpm.x=0,"",_xlpm.x)))</f>
        <v>https://orcid.org/0000-0002-5199-9817</v>
      </c>
      <c r="Z1609" s="46" t="str">
        <f>IF(W1609="","",_xlfn.LET(_xlpm.x,VLOOKUP(W1609,'Drop-down_menus'!$D$2:$E$13,2,FALSE),IF(_xlpm.x=0,"",_xlpm.x)))</f>
        <v/>
      </c>
      <c r="AA1609" s="46" t="str">
        <f>IF(X1609="","",_xlfn.LET(_xlpm.x,VLOOKUP(X1609,'Drop-down_menus'!$D$2:$E$13,2,FALSE),IF(_xlpm.x=0,"",_xlpm.x)))</f>
        <v/>
      </c>
      <c r="AB1609" s="14" t="s">
        <v>519</v>
      </c>
      <c r="AC1609" s="14" t="s">
        <v>522</v>
      </c>
    </row>
    <row r="1610" spans="1:29" ht="15" customHeight="1">
      <c r="A1610" s="15">
        <v>257</v>
      </c>
      <c r="B1610" s="15">
        <v>1665</v>
      </c>
      <c r="C1610" s="46" t="s">
        <v>104</v>
      </c>
      <c r="D1610" s="46" t="b">
        <f>COUNTIF(Events!$B$2:$B$171, C1610) &gt; 0</f>
        <v>1</v>
      </c>
      <c r="E1610" s="46" t="s">
        <v>215</v>
      </c>
      <c r="F1610" s="15" t="s">
        <v>524</v>
      </c>
      <c r="G1610" s="15"/>
      <c r="H1610" s="15"/>
      <c r="I1610" s="15"/>
      <c r="J1610" s="46" t="str">
        <f>IF(I1610="","",_xlfn.LET(_xlpm.x,VLOOKUP(I1610,'2026-01-09_taxon-match'!$A$2:$N$81,4,FALSE),IF(_xlpm.x=0,"",_xlpm.x)))</f>
        <v/>
      </c>
      <c r="K1610" s="15"/>
      <c r="L1610" s="46" t="str">
        <f>IF(I1610="","",_xlfn.LET(_xlpm.x,VLOOKUP(I1610,'2026-01-09_taxon-match'!$A$2:$N$81,3,FALSE),IF(_xlpm.x=0,"",_xlpm.x)))</f>
        <v/>
      </c>
      <c r="M1610" s="46" t="str">
        <f>IF($I1610="","",_xlfn.LET(_xlpm.x,VLOOKUP($I1610,'2026-01-09_taxon-match'!$A$2:$N$81,5,FALSE),IF(_xlpm.x=0,"",_xlpm.x)))</f>
        <v/>
      </c>
      <c r="N1610" s="46" t="str">
        <f>IF($I1610="","",_xlfn.LET(_xlpm.x,VLOOKUP($I1610,'2026-01-09_taxon-match'!$A$2:$N$81,6,FALSE),IF(_xlpm.x=0,"",_xlpm.x)))</f>
        <v/>
      </c>
      <c r="O1610" s="46" t="str">
        <f>IF($I1610="","",_xlfn.LET(_xlpm.x,VLOOKUP($I1610,'2026-01-09_taxon-match'!$A$2:$N$81,7,FALSE),IF(_xlpm.x=0,"",_xlpm.x)))</f>
        <v/>
      </c>
      <c r="P1610" s="46" t="str">
        <f>IF($I1610="","",_xlfn.LET(_xlpm.x,VLOOKUP($I1610,'2026-01-09_taxon-match'!$A$2:$N$81,8,FALSE),IF(_xlpm.x=0,"",_xlpm.x)))</f>
        <v/>
      </c>
      <c r="Q1610" s="46" t="str">
        <f>IF($I1610="","",_xlfn.LET(_xlpm.x,VLOOKUP($I1610,'2026-01-09_taxon-match'!$A$2:$N$81,9,FALSE),IF(_xlpm.x=0,"",_xlpm.x)))</f>
        <v/>
      </c>
      <c r="R1610" s="46" t="str">
        <f>IF($I1610="","",_xlfn.LET(_xlpm.x,VLOOKUP($I1610,'2026-01-09_taxon-match'!$A$2:$N$81,10,FALSE),IF(_xlpm.x=0,"",_xlpm.x)))</f>
        <v/>
      </c>
      <c r="S1610" s="46" t="str">
        <f>IF($I1610="","",_xlfn.LET(_xlpm.x,VLOOKUP($I1610,'2026-01-09_taxon-match'!$A$2:$N$81,11,FALSE),IF(_xlpm.x=0,"",_xlpm.x)))</f>
        <v/>
      </c>
      <c r="T1610" s="46" t="str">
        <f>IF($I1610="","",_xlfn.LET(_xlpm.x,VLOOKUP($I1610,'2026-01-09_taxon-match'!$A$2:$N$81,13,FALSE),IF(_xlpm.x=0,"",_xlpm.x)))</f>
        <v/>
      </c>
      <c r="U1610" s="15"/>
      <c r="V1610" s="46" t="s">
        <v>221</v>
      </c>
      <c r="W1610" s="15"/>
      <c r="X1610" s="15"/>
      <c r="Y1610" s="46" t="str">
        <f>IF(V1610="","",_xlfn.LET(_xlpm.x,VLOOKUP(V1610,'Drop-down_menus'!$D$2:$E$13,2,FALSE),IF(_xlpm.x=0,"",_xlpm.x)))</f>
        <v>https://orcid.org/0000-0002-5199-9817</v>
      </c>
      <c r="Z1610" s="46" t="str">
        <f>IF(W1610="","",_xlfn.LET(_xlpm.x,VLOOKUP(W1610,'Drop-down_menus'!$D$2:$E$13,2,FALSE),IF(_xlpm.x=0,"",_xlpm.x)))</f>
        <v/>
      </c>
      <c r="AA1610" s="46" t="str">
        <f>IF(X1610="","",_xlfn.LET(_xlpm.x,VLOOKUP(X1610,'Drop-down_menus'!$D$2:$E$13,2,FALSE),IF(_xlpm.x=0,"",_xlpm.x)))</f>
        <v/>
      </c>
      <c r="AB1610" s="14" t="s">
        <v>519</v>
      </c>
      <c r="AC1610" s="14" t="s">
        <v>522</v>
      </c>
    </row>
    <row r="1611" spans="1:29" ht="15" customHeight="1">
      <c r="A1611" s="15">
        <v>257</v>
      </c>
      <c r="B1611" s="15">
        <v>1666</v>
      </c>
      <c r="C1611" s="46" t="s">
        <v>104</v>
      </c>
      <c r="D1611" s="46" t="b">
        <f>COUNTIF(Events!$B$2:$B$171, C1611) &gt; 0</f>
        <v>1</v>
      </c>
      <c r="E1611" s="15" t="s">
        <v>530</v>
      </c>
      <c r="F1611" s="15" t="s">
        <v>531</v>
      </c>
      <c r="G1611" s="15"/>
      <c r="H1611" s="15"/>
      <c r="I1611" s="15"/>
      <c r="J1611" s="46" t="str">
        <f>IF(I1611="","",_xlfn.LET(_xlpm.x,VLOOKUP(I1611,'2026-01-09_taxon-match'!$A$2:$N$81,4,FALSE),IF(_xlpm.x=0,"",_xlpm.x)))</f>
        <v/>
      </c>
      <c r="K1611" s="15"/>
      <c r="L1611" s="46" t="str">
        <f>IF(I1611="","",_xlfn.LET(_xlpm.x,VLOOKUP(I1611,'2026-01-09_taxon-match'!$A$2:$N$81,3,FALSE),IF(_xlpm.x=0,"",_xlpm.x)))</f>
        <v/>
      </c>
      <c r="M1611" s="46" t="str">
        <f>IF($I1611="","",_xlfn.LET(_xlpm.x,VLOOKUP($I1611,'2026-01-09_taxon-match'!$A$2:$N$81,5,FALSE),IF(_xlpm.x=0,"",_xlpm.x)))</f>
        <v/>
      </c>
      <c r="N1611" s="46" t="str">
        <f>IF($I1611="","",_xlfn.LET(_xlpm.x,VLOOKUP($I1611,'2026-01-09_taxon-match'!$A$2:$N$81,6,FALSE),IF(_xlpm.x=0,"",_xlpm.x)))</f>
        <v/>
      </c>
      <c r="O1611" s="46" t="str">
        <f>IF($I1611="","",_xlfn.LET(_xlpm.x,VLOOKUP($I1611,'2026-01-09_taxon-match'!$A$2:$N$81,7,FALSE),IF(_xlpm.x=0,"",_xlpm.x)))</f>
        <v/>
      </c>
      <c r="P1611" s="46" t="str">
        <f>IF($I1611="","",_xlfn.LET(_xlpm.x,VLOOKUP($I1611,'2026-01-09_taxon-match'!$A$2:$N$81,8,FALSE),IF(_xlpm.x=0,"",_xlpm.x)))</f>
        <v/>
      </c>
      <c r="Q1611" s="46" t="str">
        <f>IF($I1611="","",_xlfn.LET(_xlpm.x,VLOOKUP($I1611,'2026-01-09_taxon-match'!$A$2:$N$81,9,FALSE),IF(_xlpm.x=0,"",_xlpm.x)))</f>
        <v/>
      </c>
      <c r="R1611" s="46" t="str">
        <f>IF($I1611="","",_xlfn.LET(_xlpm.x,VLOOKUP($I1611,'2026-01-09_taxon-match'!$A$2:$N$81,10,FALSE),IF(_xlpm.x=0,"",_xlpm.x)))</f>
        <v/>
      </c>
      <c r="S1611" s="46" t="str">
        <f>IF($I1611="","",_xlfn.LET(_xlpm.x,VLOOKUP($I1611,'2026-01-09_taxon-match'!$A$2:$N$81,11,FALSE),IF(_xlpm.x=0,"",_xlpm.x)))</f>
        <v/>
      </c>
      <c r="T1611" s="46" t="str">
        <f>IF($I1611="","",_xlfn.LET(_xlpm.x,VLOOKUP($I1611,'2026-01-09_taxon-match'!$A$2:$N$81,13,FALSE),IF(_xlpm.x=0,"",_xlpm.x)))</f>
        <v/>
      </c>
      <c r="U1611" s="15"/>
      <c r="V1611" s="46" t="s">
        <v>221</v>
      </c>
      <c r="W1611" s="15"/>
      <c r="X1611" s="15"/>
      <c r="Y1611" s="46" t="str">
        <f>IF(V1611="","",_xlfn.LET(_xlpm.x,VLOOKUP(V1611,'Drop-down_menus'!$D$2:$E$13,2,FALSE),IF(_xlpm.x=0,"",_xlpm.x)))</f>
        <v>https://orcid.org/0000-0002-5199-9817</v>
      </c>
      <c r="Z1611" s="46" t="str">
        <f>IF(W1611="","",_xlfn.LET(_xlpm.x,VLOOKUP(W1611,'Drop-down_menus'!$D$2:$E$13,2,FALSE),IF(_xlpm.x=0,"",_xlpm.x)))</f>
        <v/>
      </c>
      <c r="AA1611" s="46" t="str">
        <f>IF(X1611="","",_xlfn.LET(_xlpm.x,VLOOKUP(X1611,'Drop-down_menus'!$D$2:$E$13,2,FALSE),IF(_xlpm.x=0,"",_xlpm.x)))</f>
        <v/>
      </c>
      <c r="AB1611" s="14" t="s">
        <v>245</v>
      </c>
      <c r="AC1611" s="14"/>
    </row>
    <row r="1612" spans="1:29" ht="15" customHeight="1">
      <c r="A1612" s="15">
        <v>257</v>
      </c>
      <c r="B1612" s="15">
        <v>1667</v>
      </c>
      <c r="C1612" s="46" t="s">
        <v>104</v>
      </c>
      <c r="D1612" s="46" t="b">
        <f>COUNTIF(Events!$B$2:$B$171, C1612) &gt; 0</f>
        <v>1</v>
      </c>
      <c r="E1612" s="46" t="s">
        <v>215</v>
      </c>
      <c r="F1612" s="15" t="s">
        <v>532</v>
      </c>
      <c r="G1612" s="15"/>
      <c r="H1612" s="15"/>
      <c r="I1612" s="15"/>
      <c r="J1612" s="46" t="str">
        <f>IF(I1612="","",_xlfn.LET(_xlpm.x,VLOOKUP(I1612,'2026-01-09_taxon-match'!$A$2:$N$81,4,FALSE),IF(_xlpm.x=0,"",_xlpm.x)))</f>
        <v/>
      </c>
      <c r="K1612" s="15"/>
      <c r="L1612" s="46" t="str">
        <f>IF(I1612="","",_xlfn.LET(_xlpm.x,VLOOKUP(I1612,'2026-01-09_taxon-match'!$A$2:$N$81,3,FALSE),IF(_xlpm.x=0,"",_xlpm.x)))</f>
        <v/>
      </c>
      <c r="M1612" s="46" t="str">
        <f>IF($I1612="","",_xlfn.LET(_xlpm.x,VLOOKUP($I1612,'2026-01-09_taxon-match'!$A$2:$N$81,5,FALSE),IF(_xlpm.x=0,"",_xlpm.x)))</f>
        <v/>
      </c>
      <c r="N1612" s="46" t="str">
        <f>IF($I1612="","",_xlfn.LET(_xlpm.x,VLOOKUP($I1612,'2026-01-09_taxon-match'!$A$2:$N$81,6,FALSE),IF(_xlpm.x=0,"",_xlpm.x)))</f>
        <v/>
      </c>
      <c r="O1612" s="46" t="str">
        <f>IF($I1612="","",_xlfn.LET(_xlpm.x,VLOOKUP($I1612,'2026-01-09_taxon-match'!$A$2:$N$81,7,FALSE),IF(_xlpm.x=0,"",_xlpm.x)))</f>
        <v/>
      </c>
      <c r="P1612" s="46" t="str">
        <f>IF($I1612="","",_xlfn.LET(_xlpm.x,VLOOKUP($I1612,'2026-01-09_taxon-match'!$A$2:$N$81,8,FALSE),IF(_xlpm.x=0,"",_xlpm.x)))</f>
        <v/>
      </c>
      <c r="Q1612" s="46" t="str">
        <f>IF($I1612="","",_xlfn.LET(_xlpm.x,VLOOKUP($I1612,'2026-01-09_taxon-match'!$A$2:$N$81,9,FALSE),IF(_xlpm.x=0,"",_xlpm.x)))</f>
        <v/>
      </c>
      <c r="R1612" s="46" t="str">
        <f>IF($I1612="","",_xlfn.LET(_xlpm.x,VLOOKUP($I1612,'2026-01-09_taxon-match'!$A$2:$N$81,10,FALSE),IF(_xlpm.x=0,"",_xlpm.x)))</f>
        <v/>
      </c>
      <c r="S1612" s="46" t="str">
        <f>IF($I1612="","",_xlfn.LET(_xlpm.x,VLOOKUP($I1612,'2026-01-09_taxon-match'!$A$2:$N$81,11,FALSE),IF(_xlpm.x=0,"",_xlpm.x)))</f>
        <v/>
      </c>
      <c r="T1612" s="46" t="str">
        <f>IF($I1612="","",_xlfn.LET(_xlpm.x,VLOOKUP($I1612,'2026-01-09_taxon-match'!$A$2:$N$81,13,FALSE),IF(_xlpm.x=0,"",_xlpm.x)))</f>
        <v/>
      </c>
      <c r="U1612" s="15"/>
      <c r="V1612" s="46" t="s">
        <v>221</v>
      </c>
      <c r="W1612" s="15"/>
      <c r="X1612" s="15"/>
      <c r="Y1612" s="46" t="str">
        <f>IF(V1612="","",_xlfn.LET(_xlpm.x,VLOOKUP(V1612,'Drop-down_menus'!$D$2:$E$13,2,FALSE),IF(_xlpm.x=0,"",_xlpm.x)))</f>
        <v>https://orcid.org/0000-0002-5199-9817</v>
      </c>
      <c r="Z1612" s="46" t="str">
        <f>IF(W1612="","",_xlfn.LET(_xlpm.x,VLOOKUP(W1612,'Drop-down_menus'!$D$2:$E$13,2,FALSE),IF(_xlpm.x=0,"",_xlpm.x)))</f>
        <v/>
      </c>
      <c r="AA1612" s="46" t="str">
        <f>IF(X1612="","",_xlfn.LET(_xlpm.x,VLOOKUP(X1612,'Drop-down_menus'!$D$2:$E$13,2,FALSE),IF(_xlpm.x=0,"",_xlpm.x)))</f>
        <v/>
      </c>
      <c r="AB1612" s="14" t="s">
        <v>527</v>
      </c>
      <c r="AC1612" s="14" t="s">
        <v>533</v>
      </c>
    </row>
    <row r="1613" spans="1:29" ht="15" customHeight="1">
      <c r="A1613" s="15">
        <v>490</v>
      </c>
      <c r="B1613" s="15">
        <v>1668</v>
      </c>
      <c r="C1613" s="46" t="s">
        <v>116</v>
      </c>
      <c r="D1613" s="46" t="b">
        <f>COUNTIF(Events!$B$2:$B$171, C1613) &gt; 0</f>
        <v>1</v>
      </c>
      <c r="E1613" s="15" t="s">
        <v>164</v>
      </c>
      <c r="F1613" s="15" t="s">
        <v>1082</v>
      </c>
      <c r="G1613" s="15"/>
      <c r="H1613" s="15"/>
      <c r="I1613" s="15"/>
      <c r="J1613" s="46" t="str">
        <f>IF(I1613="","",_xlfn.LET(_xlpm.x,VLOOKUP(I1613,'2026-01-09_taxon-match'!$A$2:$N$81,4,FALSE),IF(_xlpm.x=0,"",_xlpm.x)))</f>
        <v/>
      </c>
      <c r="K1613" s="15"/>
      <c r="L1613" s="46" t="str">
        <f>IF(I1613="","",_xlfn.LET(_xlpm.x,VLOOKUP(I1613,'2026-01-09_taxon-match'!$A$2:$N$81,3,FALSE),IF(_xlpm.x=0,"",_xlpm.x)))</f>
        <v/>
      </c>
      <c r="M1613" s="46" t="str">
        <f>IF($I1613="","",_xlfn.LET(_xlpm.x,VLOOKUP($I1613,'2026-01-09_taxon-match'!$A$2:$N$81,5,FALSE),IF(_xlpm.x=0,"",_xlpm.x)))</f>
        <v/>
      </c>
      <c r="N1613" s="46" t="str">
        <f>IF($I1613="","",_xlfn.LET(_xlpm.x,VLOOKUP($I1613,'2026-01-09_taxon-match'!$A$2:$N$81,6,FALSE),IF(_xlpm.x=0,"",_xlpm.x)))</f>
        <v/>
      </c>
      <c r="O1613" s="46" t="str">
        <f>IF($I1613="","",_xlfn.LET(_xlpm.x,VLOOKUP($I1613,'2026-01-09_taxon-match'!$A$2:$N$81,7,FALSE),IF(_xlpm.x=0,"",_xlpm.x)))</f>
        <v/>
      </c>
      <c r="P1613" s="46" t="str">
        <f>IF($I1613="","",_xlfn.LET(_xlpm.x,VLOOKUP($I1613,'2026-01-09_taxon-match'!$A$2:$N$81,8,FALSE),IF(_xlpm.x=0,"",_xlpm.x)))</f>
        <v/>
      </c>
      <c r="Q1613" s="46" t="str">
        <f>IF($I1613="","",_xlfn.LET(_xlpm.x,VLOOKUP($I1613,'2026-01-09_taxon-match'!$A$2:$N$81,9,FALSE),IF(_xlpm.x=0,"",_xlpm.x)))</f>
        <v/>
      </c>
      <c r="R1613" s="46" t="str">
        <f>IF($I1613="","",_xlfn.LET(_xlpm.x,VLOOKUP($I1613,'2026-01-09_taxon-match'!$A$2:$N$81,10,FALSE),IF(_xlpm.x=0,"",_xlpm.x)))</f>
        <v/>
      </c>
      <c r="S1613" s="46" t="str">
        <f>IF($I1613="","",_xlfn.LET(_xlpm.x,VLOOKUP($I1613,'2026-01-09_taxon-match'!$A$2:$N$81,11,FALSE),IF(_xlpm.x=0,"",_xlpm.x)))</f>
        <v/>
      </c>
      <c r="T1613" s="46" t="str">
        <f>IF($I1613="","",_xlfn.LET(_xlpm.x,VLOOKUP($I1613,'2026-01-09_taxon-match'!$A$2:$N$81,13,FALSE),IF(_xlpm.x=0,"",_xlpm.x)))</f>
        <v/>
      </c>
      <c r="U1613" s="15"/>
      <c r="V1613" s="46" t="s">
        <v>221</v>
      </c>
      <c r="W1613" s="15"/>
      <c r="X1613" s="15"/>
      <c r="Y1613" s="46" t="str">
        <f>IF(V1613="","",_xlfn.LET(_xlpm.x,VLOOKUP(V1613,'Drop-down_menus'!$D$2:$E$13,2,FALSE),IF(_xlpm.x=0,"",_xlpm.x)))</f>
        <v>https://orcid.org/0000-0002-5199-9817</v>
      </c>
      <c r="Z1613" s="46" t="str">
        <f>IF(W1613="","",_xlfn.LET(_xlpm.x,VLOOKUP(W1613,'Drop-down_menus'!$D$2:$E$13,2,FALSE),IF(_xlpm.x=0,"",_xlpm.x)))</f>
        <v/>
      </c>
      <c r="AA1613" s="46" t="str">
        <f>IF(X1613="","",_xlfn.LET(_xlpm.x,VLOOKUP(X1613,'Drop-down_menus'!$D$2:$E$13,2,FALSE),IF(_xlpm.x=0,"",_xlpm.x)))</f>
        <v/>
      </c>
      <c r="AB1613" s="14" t="s">
        <v>197</v>
      </c>
      <c r="AC1613" s="14"/>
    </row>
    <row r="1614" spans="1:29" ht="15" customHeight="1">
      <c r="A1614" s="15">
        <v>490</v>
      </c>
      <c r="B1614" s="15">
        <v>1669</v>
      </c>
      <c r="C1614" s="46" t="s">
        <v>116</v>
      </c>
      <c r="D1614" s="46" t="b">
        <f>COUNTIF(Events!$B$2:$B$171, C1614) &gt; 0</f>
        <v>1</v>
      </c>
      <c r="E1614" s="15" t="s">
        <v>164</v>
      </c>
      <c r="F1614" s="15" t="s">
        <v>504</v>
      </c>
      <c r="G1614" s="15"/>
      <c r="H1614" s="15"/>
      <c r="I1614" s="15"/>
      <c r="J1614" s="46" t="str">
        <f>IF(I1614="","",_xlfn.LET(_xlpm.x,VLOOKUP(I1614,'2026-01-09_taxon-match'!$A$2:$N$81,4,FALSE),IF(_xlpm.x=0,"",_xlpm.x)))</f>
        <v/>
      </c>
      <c r="K1614" s="15"/>
      <c r="L1614" s="46" t="str">
        <f>IF(I1614="","",_xlfn.LET(_xlpm.x,VLOOKUP(I1614,'2026-01-09_taxon-match'!$A$2:$N$81,3,FALSE),IF(_xlpm.x=0,"",_xlpm.x)))</f>
        <v/>
      </c>
      <c r="M1614" s="46" t="str">
        <f>IF($I1614="","",_xlfn.LET(_xlpm.x,VLOOKUP($I1614,'2026-01-09_taxon-match'!$A$2:$N$81,5,FALSE),IF(_xlpm.x=0,"",_xlpm.x)))</f>
        <v/>
      </c>
      <c r="N1614" s="46" t="str">
        <f>IF($I1614="","",_xlfn.LET(_xlpm.x,VLOOKUP($I1614,'2026-01-09_taxon-match'!$A$2:$N$81,6,FALSE),IF(_xlpm.x=0,"",_xlpm.x)))</f>
        <v/>
      </c>
      <c r="O1614" s="46" t="str">
        <f>IF($I1614="","",_xlfn.LET(_xlpm.x,VLOOKUP($I1614,'2026-01-09_taxon-match'!$A$2:$N$81,7,FALSE),IF(_xlpm.x=0,"",_xlpm.x)))</f>
        <v/>
      </c>
      <c r="P1614" s="46" t="str">
        <f>IF($I1614="","",_xlfn.LET(_xlpm.x,VLOOKUP($I1614,'2026-01-09_taxon-match'!$A$2:$N$81,8,FALSE),IF(_xlpm.x=0,"",_xlpm.x)))</f>
        <v/>
      </c>
      <c r="Q1614" s="46" t="str">
        <f>IF($I1614="","",_xlfn.LET(_xlpm.x,VLOOKUP($I1614,'2026-01-09_taxon-match'!$A$2:$N$81,9,FALSE),IF(_xlpm.x=0,"",_xlpm.x)))</f>
        <v/>
      </c>
      <c r="R1614" s="46" t="str">
        <f>IF($I1614="","",_xlfn.LET(_xlpm.x,VLOOKUP($I1614,'2026-01-09_taxon-match'!$A$2:$N$81,10,FALSE),IF(_xlpm.x=0,"",_xlpm.x)))</f>
        <v/>
      </c>
      <c r="S1614" s="46" t="str">
        <f>IF($I1614="","",_xlfn.LET(_xlpm.x,VLOOKUP($I1614,'2026-01-09_taxon-match'!$A$2:$N$81,11,FALSE),IF(_xlpm.x=0,"",_xlpm.x)))</f>
        <v/>
      </c>
      <c r="T1614" s="46" t="str">
        <f>IF($I1614="","",_xlfn.LET(_xlpm.x,VLOOKUP($I1614,'2026-01-09_taxon-match'!$A$2:$N$81,13,FALSE),IF(_xlpm.x=0,"",_xlpm.x)))</f>
        <v/>
      </c>
      <c r="U1614" s="15"/>
      <c r="V1614" s="46" t="s">
        <v>221</v>
      </c>
      <c r="W1614" s="15"/>
      <c r="X1614" s="15"/>
      <c r="Y1614" s="46" t="str">
        <f>IF(V1614="","",_xlfn.LET(_xlpm.x,VLOOKUP(V1614,'Drop-down_menus'!$D$2:$E$13,2,FALSE),IF(_xlpm.x=0,"",_xlpm.x)))</f>
        <v>https://orcid.org/0000-0002-5199-9817</v>
      </c>
      <c r="Z1614" s="46" t="str">
        <f>IF(W1614="","",_xlfn.LET(_xlpm.x,VLOOKUP(W1614,'Drop-down_menus'!$D$2:$E$13,2,FALSE),IF(_xlpm.x=0,"",_xlpm.x)))</f>
        <v/>
      </c>
      <c r="AA1614" s="46" t="str">
        <f>IF(X1614="","",_xlfn.LET(_xlpm.x,VLOOKUP(X1614,'Drop-down_menus'!$D$2:$E$13,2,FALSE),IF(_xlpm.x=0,"",_xlpm.x)))</f>
        <v/>
      </c>
      <c r="AB1614" s="14" t="s">
        <v>197</v>
      </c>
      <c r="AC1614" s="14"/>
    </row>
    <row r="1615" spans="1:29" ht="15" customHeight="1">
      <c r="A1615" s="15">
        <v>490</v>
      </c>
      <c r="B1615" s="15">
        <v>1670</v>
      </c>
      <c r="C1615" s="46" t="s">
        <v>116</v>
      </c>
      <c r="D1615" s="46" t="b">
        <f>COUNTIF(Events!$B$2:$B$171, C1615) &gt; 0</f>
        <v>1</v>
      </c>
      <c r="E1615" s="15" t="s">
        <v>164</v>
      </c>
      <c r="F1615" s="15" t="s">
        <v>1082</v>
      </c>
      <c r="G1615" s="15"/>
      <c r="H1615" s="15"/>
      <c r="I1615" s="15"/>
      <c r="J1615" s="46" t="str">
        <f>IF(I1615="","",_xlfn.LET(_xlpm.x,VLOOKUP(I1615,'2026-01-09_taxon-match'!$A$2:$N$81,4,FALSE),IF(_xlpm.x=0,"",_xlpm.x)))</f>
        <v/>
      </c>
      <c r="K1615" s="15"/>
      <c r="L1615" s="46" t="str">
        <f>IF(I1615="","",_xlfn.LET(_xlpm.x,VLOOKUP(I1615,'2026-01-09_taxon-match'!$A$2:$N$81,3,FALSE),IF(_xlpm.x=0,"",_xlpm.x)))</f>
        <v/>
      </c>
      <c r="M1615" s="46" t="str">
        <f>IF($I1615="","",_xlfn.LET(_xlpm.x,VLOOKUP($I1615,'2026-01-09_taxon-match'!$A$2:$N$81,5,FALSE),IF(_xlpm.x=0,"",_xlpm.x)))</f>
        <v/>
      </c>
      <c r="N1615" s="46" t="str">
        <f>IF($I1615="","",_xlfn.LET(_xlpm.x,VLOOKUP($I1615,'2026-01-09_taxon-match'!$A$2:$N$81,6,FALSE),IF(_xlpm.x=0,"",_xlpm.x)))</f>
        <v/>
      </c>
      <c r="O1615" s="46" t="str">
        <f>IF($I1615="","",_xlfn.LET(_xlpm.x,VLOOKUP($I1615,'2026-01-09_taxon-match'!$A$2:$N$81,7,FALSE),IF(_xlpm.x=0,"",_xlpm.x)))</f>
        <v/>
      </c>
      <c r="P1615" s="46" t="str">
        <f>IF($I1615="","",_xlfn.LET(_xlpm.x,VLOOKUP($I1615,'2026-01-09_taxon-match'!$A$2:$N$81,8,FALSE),IF(_xlpm.x=0,"",_xlpm.x)))</f>
        <v/>
      </c>
      <c r="Q1615" s="46" t="str">
        <f>IF($I1615="","",_xlfn.LET(_xlpm.x,VLOOKUP($I1615,'2026-01-09_taxon-match'!$A$2:$N$81,9,FALSE),IF(_xlpm.x=0,"",_xlpm.x)))</f>
        <v/>
      </c>
      <c r="R1615" s="46" t="str">
        <f>IF($I1615="","",_xlfn.LET(_xlpm.x,VLOOKUP($I1615,'2026-01-09_taxon-match'!$A$2:$N$81,10,FALSE),IF(_xlpm.x=0,"",_xlpm.x)))</f>
        <v/>
      </c>
      <c r="S1615" s="46" t="str">
        <f>IF($I1615="","",_xlfn.LET(_xlpm.x,VLOOKUP($I1615,'2026-01-09_taxon-match'!$A$2:$N$81,11,FALSE),IF(_xlpm.x=0,"",_xlpm.x)))</f>
        <v/>
      </c>
      <c r="T1615" s="46" t="str">
        <f>IF($I1615="","",_xlfn.LET(_xlpm.x,VLOOKUP($I1615,'2026-01-09_taxon-match'!$A$2:$N$81,13,FALSE),IF(_xlpm.x=0,"",_xlpm.x)))</f>
        <v/>
      </c>
      <c r="U1615" s="15"/>
      <c r="V1615" s="46" t="s">
        <v>221</v>
      </c>
      <c r="W1615" s="15"/>
      <c r="X1615" s="15"/>
      <c r="Y1615" s="46" t="str">
        <f>IF(V1615="","",_xlfn.LET(_xlpm.x,VLOOKUP(V1615,'Drop-down_menus'!$D$2:$E$13,2,FALSE),IF(_xlpm.x=0,"",_xlpm.x)))</f>
        <v>https://orcid.org/0000-0002-5199-9817</v>
      </c>
      <c r="Z1615" s="46" t="str">
        <f>IF(W1615="","",_xlfn.LET(_xlpm.x,VLOOKUP(W1615,'Drop-down_menus'!$D$2:$E$13,2,FALSE),IF(_xlpm.x=0,"",_xlpm.x)))</f>
        <v/>
      </c>
      <c r="AA1615" s="46" t="str">
        <f>IF(X1615="","",_xlfn.LET(_xlpm.x,VLOOKUP(X1615,'Drop-down_menus'!$D$2:$E$13,2,FALSE),IF(_xlpm.x=0,"",_xlpm.x)))</f>
        <v/>
      </c>
      <c r="AB1615" s="14" t="s">
        <v>197</v>
      </c>
      <c r="AC1615" s="14"/>
    </row>
    <row r="1616" spans="1:29" ht="15" customHeight="1">
      <c r="A1616" s="15">
        <v>490</v>
      </c>
      <c r="B1616" s="15">
        <v>1671</v>
      </c>
      <c r="C1616" s="46" t="s">
        <v>116</v>
      </c>
      <c r="D1616" s="46" t="b">
        <f>COUNTIF(Events!$B$2:$B$171, C1616) &gt; 0</f>
        <v>1</v>
      </c>
      <c r="E1616" s="15" t="s">
        <v>164</v>
      </c>
      <c r="F1616" s="15" t="s">
        <v>504</v>
      </c>
      <c r="G1616" s="15"/>
      <c r="H1616" s="15"/>
      <c r="I1616" s="15"/>
      <c r="J1616" s="46" t="str">
        <f>IF(I1616="","",_xlfn.LET(_xlpm.x,VLOOKUP(I1616,'2026-01-09_taxon-match'!$A$2:$N$81,4,FALSE),IF(_xlpm.x=0,"",_xlpm.x)))</f>
        <v/>
      </c>
      <c r="K1616" s="15"/>
      <c r="L1616" s="46" t="str">
        <f>IF(I1616="","",_xlfn.LET(_xlpm.x,VLOOKUP(I1616,'2026-01-09_taxon-match'!$A$2:$N$81,3,FALSE),IF(_xlpm.x=0,"",_xlpm.x)))</f>
        <v/>
      </c>
      <c r="M1616" s="46" t="str">
        <f>IF($I1616="","",_xlfn.LET(_xlpm.x,VLOOKUP($I1616,'2026-01-09_taxon-match'!$A$2:$N$81,5,FALSE),IF(_xlpm.x=0,"",_xlpm.x)))</f>
        <v/>
      </c>
      <c r="N1616" s="46" t="str">
        <f>IF($I1616="","",_xlfn.LET(_xlpm.x,VLOOKUP($I1616,'2026-01-09_taxon-match'!$A$2:$N$81,6,FALSE),IF(_xlpm.x=0,"",_xlpm.x)))</f>
        <v/>
      </c>
      <c r="O1616" s="46" t="str">
        <f>IF($I1616="","",_xlfn.LET(_xlpm.x,VLOOKUP($I1616,'2026-01-09_taxon-match'!$A$2:$N$81,7,FALSE),IF(_xlpm.x=0,"",_xlpm.x)))</f>
        <v/>
      </c>
      <c r="P1616" s="46" t="str">
        <f>IF($I1616="","",_xlfn.LET(_xlpm.x,VLOOKUP($I1616,'2026-01-09_taxon-match'!$A$2:$N$81,8,FALSE),IF(_xlpm.x=0,"",_xlpm.x)))</f>
        <v/>
      </c>
      <c r="Q1616" s="46" t="str">
        <f>IF($I1616="","",_xlfn.LET(_xlpm.x,VLOOKUP($I1616,'2026-01-09_taxon-match'!$A$2:$N$81,9,FALSE),IF(_xlpm.x=0,"",_xlpm.x)))</f>
        <v/>
      </c>
      <c r="R1616" s="46" t="str">
        <f>IF($I1616="","",_xlfn.LET(_xlpm.x,VLOOKUP($I1616,'2026-01-09_taxon-match'!$A$2:$N$81,10,FALSE),IF(_xlpm.x=0,"",_xlpm.x)))</f>
        <v/>
      </c>
      <c r="S1616" s="46" t="str">
        <f>IF($I1616="","",_xlfn.LET(_xlpm.x,VLOOKUP($I1616,'2026-01-09_taxon-match'!$A$2:$N$81,11,FALSE),IF(_xlpm.x=0,"",_xlpm.x)))</f>
        <v/>
      </c>
      <c r="T1616" s="46" t="str">
        <f>IF($I1616="","",_xlfn.LET(_xlpm.x,VLOOKUP($I1616,'2026-01-09_taxon-match'!$A$2:$N$81,13,FALSE),IF(_xlpm.x=0,"",_xlpm.x)))</f>
        <v/>
      </c>
      <c r="U1616" s="15"/>
      <c r="V1616" s="46" t="s">
        <v>221</v>
      </c>
      <c r="W1616" s="15"/>
      <c r="X1616" s="15"/>
      <c r="Y1616" s="46" t="str">
        <f>IF(V1616="","",_xlfn.LET(_xlpm.x,VLOOKUP(V1616,'Drop-down_menus'!$D$2:$E$13,2,FALSE),IF(_xlpm.x=0,"",_xlpm.x)))</f>
        <v>https://orcid.org/0000-0002-5199-9817</v>
      </c>
      <c r="Z1616" s="46" t="str">
        <f>IF(W1616="","",_xlfn.LET(_xlpm.x,VLOOKUP(W1616,'Drop-down_menus'!$D$2:$E$13,2,FALSE),IF(_xlpm.x=0,"",_xlpm.x)))</f>
        <v/>
      </c>
      <c r="AA1616" s="46" t="str">
        <f>IF(X1616="","",_xlfn.LET(_xlpm.x,VLOOKUP(X1616,'Drop-down_menus'!$D$2:$E$13,2,FALSE),IF(_xlpm.x=0,"",_xlpm.x)))</f>
        <v/>
      </c>
      <c r="AB1616" s="14" t="s">
        <v>197</v>
      </c>
      <c r="AC1616" s="14"/>
    </row>
    <row r="1617" spans="1:29" ht="15" customHeight="1">
      <c r="A1617" s="15">
        <v>490</v>
      </c>
      <c r="B1617" s="15">
        <v>1672</v>
      </c>
      <c r="C1617" s="46" t="s">
        <v>116</v>
      </c>
      <c r="D1617" s="46" t="b">
        <f>COUNTIF(Events!$B$2:$B$171, C1617) &gt; 0</f>
        <v>1</v>
      </c>
      <c r="E1617" s="15" t="s">
        <v>164</v>
      </c>
      <c r="F1617" s="15" t="s">
        <v>1082</v>
      </c>
      <c r="G1617" s="15"/>
      <c r="H1617" s="15"/>
      <c r="I1617" s="15"/>
      <c r="J1617" s="46" t="str">
        <f>IF(I1617="","",_xlfn.LET(_xlpm.x,VLOOKUP(I1617,'2026-01-09_taxon-match'!$A$2:$N$81,4,FALSE),IF(_xlpm.x=0,"",_xlpm.x)))</f>
        <v/>
      </c>
      <c r="K1617" s="15"/>
      <c r="L1617" s="46" t="str">
        <f>IF(I1617="","",_xlfn.LET(_xlpm.x,VLOOKUP(I1617,'2026-01-09_taxon-match'!$A$2:$N$81,3,FALSE),IF(_xlpm.x=0,"",_xlpm.x)))</f>
        <v/>
      </c>
      <c r="M1617" s="46" t="str">
        <f>IF($I1617="","",_xlfn.LET(_xlpm.x,VLOOKUP($I1617,'2026-01-09_taxon-match'!$A$2:$N$81,5,FALSE),IF(_xlpm.x=0,"",_xlpm.x)))</f>
        <v/>
      </c>
      <c r="N1617" s="46" t="str">
        <f>IF($I1617="","",_xlfn.LET(_xlpm.x,VLOOKUP($I1617,'2026-01-09_taxon-match'!$A$2:$N$81,6,FALSE),IF(_xlpm.x=0,"",_xlpm.x)))</f>
        <v/>
      </c>
      <c r="O1617" s="46" t="str">
        <f>IF($I1617="","",_xlfn.LET(_xlpm.x,VLOOKUP($I1617,'2026-01-09_taxon-match'!$A$2:$N$81,7,FALSE),IF(_xlpm.x=0,"",_xlpm.x)))</f>
        <v/>
      </c>
      <c r="P1617" s="46" t="str">
        <f>IF($I1617="","",_xlfn.LET(_xlpm.x,VLOOKUP($I1617,'2026-01-09_taxon-match'!$A$2:$N$81,8,FALSE),IF(_xlpm.x=0,"",_xlpm.x)))</f>
        <v/>
      </c>
      <c r="Q1617" s="46" t="str">
        <f>IF($I1617="","",_xlfn.LET(_xlpm.x,VLOOKUP($I1617,'2026-01-09_taxon-match'!$A$2:$N$81,9,FALSE),IF(_xlpm.x=0,"",_xlpm.x)))</f>
        <v/>
      </c>
      <c r="R1617" s="46" t="str">
        <f>IF($I1617="","",_xlfn.LET(_xlpm.x,VLOOKUP($I1617,'2026-01-09_taxon-match'!$A$2:$N$81,10,FALSE),IF(_xlpm.x=0,"",_xlpm.x)))</f>
        <v/>
      </c>
      <c r="S1617" s="46" t="str">
        <f>IF($I1617="","",_xlfn.LET(_xlpm.x,VLOOKUP($I1617,'2026-01-09_taxon-match'!$A$2:$N$81,11,FALSE),IF(_xlpm.x=0,"",_xlpm.x)))</f>
        <v/>
      </c>
      <c r="T1617" s="46" t="str">
        <f>IF($I1617="","",_xlfn.LET(_xlpm.x,VLOOKUP($I1617,'2026-01-09_taxon-match'!$A$2:$N$81,13,FALSE),IF(_xlpm.x=0,"",_xlpm.x)))</f>
        <v/>
      </c>
      <c r="U1617" s="15"/>
      <c r="V1617" s="46" t="s">
        <v>221</v>
      </c>
      <c r="W1617" s="15"/>
      <c r="X1617" s="15"/>
      <c r="Y1617" s="46" t="str">
        <f>IF(V1617="","",_xlfn.LET(_xlpm.x,VLOOKUP(V1617,'Drop-down_menus'!$D$2:$E$13,2,FALSE),IF(_xlpm.x=0,"",_xlpm.x)))</f>
        <v>https://orcid.org/0000-0002-5199-9817</v>
      </c>
      <c r="Z1617" s="46" t="str">
        <f>IF(W1617="","",_xlfn.LET(_xlpm.x,VLOOKUP(W1617,'Drop-down_menus'!$D$2:$E$13,2,FALSE),IF(_xlpm.x=0,"",_xlpm.x)))</f>
        <v/>
      </c>
      <c r="AA1617" s="46" t="str">
        <f>IF(X1617="","",_xlfn.LET(_xlpm.x,VLOOKUP(X1617,'Drop-down_menus'!$D$2:$E$13,2,FALSE),IF(_xlpm.x=0,"",_xlpm.x)))</f>
        <v/>
      </c>
      <c r="AB1617" s="14" t="s">
        <v>197</v>
      </c>
      <c r="AC1617" s="14"/>
    </row>
    <row r="1618" spans="1:29" ht="15" customHeight="1">
      <c r="A1618" s="15">
        <v>490</v>
      </c>
      <c r="B1618" s="15">
        <v>1673</v>
      </c>
      <c r="C1618" s="46" t="s">
        <v>116</v>
      </c>
      <c r="D1618" s="46" t="b">
        <f>COUNTIF(Events!$B$2:$B$171, C1618) &gt; 0</f>
        <v>1</v>
      </c>
      <c r="E1618" s="15" t="s">
        <v>164</v>
      </c>
      <c r="F1618" s="15" t="s">
        <v>504</v>
      </c>
      <c r="G1618" s="15"/>
      <c r="H1618" s="15"/>
      <c r="I1618" s="15"/>
      <c r="J1618" s="46" t="str">
        <f>IF(I1618="","",_xlfn.LET(_xlpm.x,VLOOKUP(I1618,'2026-01-09_taxon-match'!$A$2:$N$81,4,FALSE),IF(_xlpm.x=0,"",_xlpm.x)))</f>
        <v/>
      </c>
      <c r="K1618" s="15"/>
      <c r="L1618" s="46" t="str">
        <f>IF(I1618="","",_xlfn.LET(_xlpm.x,VLOOKUP(I1618,'2026-01-09_taxon-match'!$A$2:$N$81,3,FALSE),IF(_xlpm.x=0,"",_xlpm.x)))</f>
        <v/>
      </c>
      <c r="M1618" s="46" t="str">
        <f>IF($I1618="","",_xlfn.LET(_xlpm.x,VLOOKUP($I1618,'2026-01-09_taxon-match'!$A$2:$N$81,5,FALSE),IF(_xlpm.x=0,"",_xlpm.x)))</f>
        <v/>
      </c>
      <c r="N1618" s="46" t="str">
        <f>IF($I1618="","",_xlfn.LET(_xlpm.x,VLOOKUP($I1618,'2026-01-09_taxon-match'!$A$2:$N$81,6,FALSE),IF(_xlpm.x=0,"",_xlpm.x)))</f>
        <v/>
      </c>
      <c r="O1618" s="46" t="str">
        <f>IF($I1618="","",_xlfn.LET(_xlpm.x,VLOOKUP($I1618,'2026-01-09_taxon-match'!$A$2:$N$81,7,FALSE),IF(_xlpm.x=0,"",_xlpm.x)))</f>
        <v/>
      </c>
      <c r="P1618" s="46" t="str">
        <f>IF($I1618="","",_xlfn.LET(_xlpm.x,VLOOKUP($I1618,'2026-01-09_taxon-match'!$A$2:$N$81,8,FALSE),IF(_xlpm.x=0,"",_xlpm.x)))</f>
        <v/>
      </c>
      <c r="Q1618" s="46" t="str">
        <f>IF($I1618="","",_xlfn.LET(_xlpm.x,VLOOKUP($I1618,'2026-01-09_taxon-match'!$A$2:$N$81,9,FALSE),IF(_xlpm.x=0,"",_xlpm.x)))</f>
        <v/>
      </c>
      <c r="R1618" s="46" t="str">
        <f>IF($I1618="","",_xlfn.LET(_xlpm.x,VLOOKUP($I1618,'2026-01-09_taxon-match'!$A$2:$N$81,10,FALSE),IF(_xlpm.x=0,"",_xlpm.x)))</f>
        <v/>
      </c>
      <c r="S1618" s="46" t="str">
        <f>IF($I1618="","",_xlfn.LET(_xlpm.x,VLOOKUP($I1618,'2026-01-09_taxon-match'!$A$2:$N$81,11,FALSE),IF(_xlpm.x=0,"",_xlpm.x)))</f>
        <v/>
      </c>
      <c r="T1618" s="46" t="str">
        <f>IF($I1618="","",_xlfn.LET(_xlpm.x,VLOOKUP($I1618,'2026-01-09_taxon-match'!$A$2:$N$81,13,FALSE),IF(_xlpm.x=0,"",_xlpm.x)))</f>
        <v/>
      </c>
      <c r="U1618" s="15"/>
      <c r="V1618" s="46" t="s">
        <v>221</v>
      </c>
      <c r="W1618" s="15"/>
      <c r="X1618" s="15"/>
      <c r="Y1618" s="46" t="str">
        <f>IF(V1618="","",_xlfn.LET(_xlpm.x,VLOOKUP(V1618,'Drop-down_menus'!$D$2:$E$13,2,FALSE),IF(_xlpm.x=0,"",_xlpm.x)))</f>
        <v>https://orcid.org/0000-0002-5199-9817</v>
      </c>
      <c r="Z1618" s="46" t="str">
        <f>IF(W1618="","",_xlfn.LET(_xlpm.x,VLOOKUP(W1618,'Drop-down_menus'!$D$2:$E$13,2,FALSE),IF(_xlpm.x=0,"",_xlpm.x)))</f>
        <v/>
      </c>
      <c r="AA1618" s="46" t="str">
        <f>IF(X1618="","",_xlfn.LET(_xlpm.x,VLOOKUP(X1618,'Drop-down_menus'!$D$2:$E$13,2,FALSE),IF(_xlpm.x=0,"",_xlpm.x)))</f>
        <v/>
      </c>
      <c r="AB1618" s="14" t="s">
        <v>197</v>
      </c>
      <c r="AC1618" s="14"/>
    </row>
    <row r="1619" spans="1:29" ht="15" customHeight="1">
      <c r="A1619" s="15">
        <v>490</v>
      </c>
      <c r="B1619" s="15">
        <v>1674</v>
      </c>
      <c r="C1619" s="46" t="s">
        <v>116</v>
      </c>
      <c r="D1619" s="46" t="b">
        <f>COUNTIF(Events!$B$2:$B$171, C1619) &gt; 0</f>
        <v>1</v>
      </c>
      <c r="E1619" s="15" t="s">
        <v>164</v>
      </c>
      <c r="F1619" s="15" t="s">
        <v>1082</v>
      </c>
      <c r="G1619" s="15"/>
      <c r="H1619" s="15"/>
      <c r="I1619" s="15"/>
      <c r="J1619" s="46" t="str">
        <f>IF(I1619="","",_xlfn.LET(_xlpm.x,VLOOKUP(I1619,'2026-01-09_taxon-match'!$A$2:$N$81,4,FALSE),IF(_xlpm.x=0,"",_xlpm.x)))</f>
        <v/>
      </c>
      <c r="K1619" s="15"/>
      <c r="L1619" s="46" t="str">
        <f>IF(I1619="","",_xlfn.LET(_xlpm.x,VLOOKUP(I1619,'2026-01-09_taxon-match'!$A$2:$N$81,3,FALSE),IF(_xlpm.x=0,"",_xlpm.x)))</f>
        <v/>
      </c>
      <c r="M1619" s="46" t="str">
        <f>IF($I1619="","",_xlfn.LET(_xlpm.x,VLOOKUP($I1619,'2026-01-09_taxon-match'!$A$2:$N$81,5,FALSE),IF(_xlpm.x=0,"",_xlpm.x)))</f>
        <v/>
      </c>
      <c r="N1619" s="46" t="str">
        <f>IF($I1619="","",_xlfn.LET(_xlpm.x,VLOOKUP($I1619,'2026-01-09_taxon-match'!$A$2:$N$81,6,FALSE),IF(_xlpm.x=0,"",_xlpm.x)))</f>
        <v/>
      </c>
      <c r="O1619" s="46" t="str">
        <f>IF($I1619="","",_xlfn.LET(_xlpm.x,VLOOKUP($I1619,'2026-01-09_taxon-match'!$A$2:$N$81,7,FALSE),IF(_xlpm.x=0,"",_xlpm.x)))</f>
        <v/>
      </c>
      <c r="P1619" s="46" t="str">
        <f>IF($I1619="","",_xlfn.LET(_xlpm.x,VLOOKUP($I1619,'2026-01-09_taxon-match'!$A$2:$N$81,8,FALSE),IF(_xlpm.x=0,"",_xlpm.x)))</f>
        <v/>
      </c>
      <c r="Q1619" s="46" t="str">
        <f>IF($I1619="","",_xlfn.LET(_xlpm.x,VLOOKUP($I1619,'2026-01-09_taxon-match'!$A$2:$N$81,9,FALSE),IF(_xlpm.x=0,"",_xlpm.x)))</f>
        <v/>
      </c>
      <c r="R1619" s="46" t="str">
        <f>IF($I1619="","",_xlfn.LET(_xlpm.x,VLOOKUP($I1619,'2026-01-09_taxon-match'!$A$2:$N$81,10,FALSE),IF(_xlpm.x=0,"",_xlpm.x)))</f>
        <v/>
      </c>
      <c r="S1619" s="46" t="str">
        <f>IF($I1619="","",_xlfn.LET(_xlpm.x,VLOOKUP($I1619,'2026-01-09_taxon-match'!$A$2:$N$81,11,FALSE),IF(_xlpm.x=0,"",_xlpm.x)))</f>
        <v/>
      </c>
      <c r="T1619" s="46" t="str">
        <f>IF($I1619="","",_xlfn.LET(_xlpm.x,VLOOKUP($I1619,'2026-01-09_taxon-match'!$A$2:$N$81,13,FALSE),IF(_xlpm.x=0,"",_xlpm.x)))</f>
        <v/>
      </c>
      <c r="U1619" s="15"/>
      <c r="V1619" s="46" t="s">
        <v>221</v>
      </c>
      <c r="W1619" s="15"/>
      <c r="X1619" s="15"/>
      <c r="Y1619" s="46" t="str">
        <f>IF(V1619="","",_xlfn.LET(_xlpm.x,VLOOKUP(V1619,'Drop-down_menus'!$D$2:$E$13,2,FALSE),IF(_xlpm.x=0,"",_xlpm.x)))</f>
        <v>https://orcid.org/0000-0002-5199-9817</v>
      </c>
      <c r="Z1619" s="46" t="str">
        <f>IF(W1619="","",_xlfn.LET(_xlpm.x,VLOOKUP(W1619,'Drop-down_menus'!$D$2:$E$13,2,FALSE),IF(_xlpm.x=0,"",_xlpm.x)))</f>
        <v/>
      </c>
      <c r="AA1619" s="46" t="str">
        <f>IF(X1619="","",_xlfn.LET(_xlpm.x,VLOOKUP(X1619,'Drop-down_menus'!$D$2:$E$13,2,FALSE),IF(_xlpm.x=0,"",_xlpm.x)))</f>
        <v/>
      </c>
      <c r="AB1619" s="14" t="s">
        <v>197</v>
      </c>
      <c r="AC1619" s="14"/>
    </row>
    <row r="1620" spans="1:29" ht="15" customHeight="1">
      <c r="A1620" s="15">
        <v>490</v>
      </c>
      <c r="B1620" s="15">
        <v>1675</v>
      </c>
      <c r="C1620" s="46" t="s">
        <v>116</v>
      </c>
      <c r="D1620" s="46" t="b">
        <f>COUNTIF(Events!$B$2:$B$171, C1620) &gt; 0</f>
        <v>1</v>
      </c>
      <c r="E1620" s="15" t="s">
        <v>164</v>
      </c>
      <c r="F1620" s="15" t="s">
        <v>504</v>
      </c>
      <c r="G1620" s="15"/>
      <c r="H1620" s="15"/>
      <c r="I1620" s="15"/>
      <c r="J1620" s="46" t="str">
        <f>IF(I1620="","",_xlfn.LET(_xlpm.x,VLOOKUP(I1620,'2026-01-09_taxon-match'!$A$2:$N$81,4,FALSE),IF(_xlpm.x=0,"",_xlpm.x)))</f>
        <v/>
      </c>
      <c r="K1620" s="15"/>
      <c r="L1620" s="46" t="str">
        <f>IF(I1620="","",_xlfn.LET(_xlpm.x,VLOOKUP(I1620,'2026-01-09_taxon-match'!$A$2:$N$81,3,FALSE),IF(_xlpm.x=0,"",_xlpm.x)))</f>
        <v/>
      </c>
      <c r="M1620" s="46" t="str">
        <f>IF($I1620="","",_xlfn.LET(_xlpm.x,VLOOKUP($I1620,'2026-01-09_taxon-match'!$A$2:$N$81,5,FALSE),IF(_xlpm.x=0,"",_xlpm.x)))</f>
        <v/>
      </c>
      <c r="N1620" s="46" t="str">
        <f>IF($I1620="","",_xlfn.LET(_xlpm.x,VLOOKUP($I1620,'2026-01-09_taxon-match'!$A$2:$N$81,6,FALSE),IF(_xlpm.x=0,"",_xlpm.x)))</f>
        <v/>
      </c>
      <c r="O1620" s="46" t="str">
        <f>IF($I1620="","",_xlfn.LET(_xlpm.x,VLOOKUP($I1620,'2026-01-09_taxon-match'!$A$2:$N$81,7,FALSE),IF(_xlpm.x=0,"",_xlpm.x)))</f>
        <v/>
      </c>
      <c r="P1620" s="46" t="str">
        <f>IF($I1620="","",_xlfn.LET(_xlpm.x,VLOOKUP($I1620,'2026-01-09_taxon-match'!$A$2:$N$81,8,FALSE),IF(_xlpm.x=0,"",_xlpm.x)))</f>
        <v/>
      </c>
      <c r="Q1620" s="46" t="str">
        <f>IF($I1620="","",_xlfn.LET(_xlpm.x,VLOOKUP($I1620,'2026-01-09_taxon-match'!$A$2:$N$81,9,FALSE),IF(_xlpm.x=0,"",_xlpm.x)))</f>
        <v/>
      </c>
      <c r="R1620" s="46" t="str">
        <f>IF($I1620="","",_xlfn.LET(_xlpm.x,VLOOKUP($I1620,'2026-01-09_taxon-match'!$A$2:$N$81,10,FALSE),IF(_xlpm.x=0,"",_xlpm.x)))</f>
        <v/>
      </c>
      <c r="S1620" s="46" t="str">
        <f>IF($I1620="","",_xlfn.LET(_xlpm.x,VLOOKUP($I1620,'2026-01-09_taxon-match'!$A$2:$N$81,11,FALSE),IF(_xlpm.x=0,"",_xlpm.x)))</f>
        <v/>
      </c>
      <c r="T1620" s="46" t="str">
        <f>IF($I1620="","",_xlfn.LET(_xlpm.x,VLOOKUP($I1620,'2026-01-09_taxon-match'!$A$2:$N$81,13,FALSE),IF(_xlpm.x=0,"",_xlpm.x)))</f>
        <v/>
      </c>
      <c r="U1620" s="15"/>
      <c r="V1620" s="46" t="s">
        <v>221</v>
      </c>
      <c r="W1620" s="15"/>
      <c r="X1620" s="15"/>
      <c r="Y1620" s="46" t="str">
        <f>IF(V1620="","",_xlfn.LET(_xlpm.x,VLOOKUP(V1620,'Drop-down_menus'!$D$2:$E$13,2,FALSE),IF(_xlpm.x=0,"",_xlpm.x)))</f>
        <v>https://orcid.org/0000-0002-5199-9817</v>
      </c>
      <c r="Z1620" s="46" t="str">
        <f>IF(W1620="","",_xlfn.LET(_xlpm.x,VLOOKUP(W1620,'Drop-down_menus'!$D$2:$E$13,2,FALSE),IF(_xlpm.x=0,"",_xlpm.x)))</f>
        <v/>
      </c>
      <c r="AA1620" s="46" t="str">
        <f>IF(X1620="","",_xlfn.LET(_xlpm.x,VLOOKUP(X1620,'Drop-down_menus'!$D$2:$E$13,2,FALSE),IF(_xlpm.x=0,"",_xlpm.x)))</f>
        <v/>
      </c>
      <c r="AB1620" s="14" t="s">
        <v>197</v>
      </c>
      <c r="AC1620" s="14"/>
    </row>
    <row r="1621" spans="1:29" ht="15" customHeight="1">
      <c r="A1621" s="15">
        <v>490</v>
      </c>
      <c r="B1621" s="15">
        <v>1676</v>
      </c>
      <c r="C1621" s="46" t="s">
        <v>116</v>
      </c>
      <c r="D1621" s="46" t="b">
        <f>COUNTIF(Events!$B$2:$B$171, C1621) &gt; 0</f>
        <v>1</v>
      </c>
      <c r="E1621" s="15" t="s">
        <v>164</v>
      </c>
      <c r="F1621" s="15" t="s">
        <v>1082</v>
      </c>
      <c r="G1621" s="15"/>
      <c r="H1621" s="15"/>
      <c r="I1621" s="15"/>
      <c r="J1621" s="46" t="str">
        <f>IF(I1621="","",_xlfn.LET(_xlpm.x,VLOOKUP(I1621,'2026-01-09_taxon-match'!$A$2:$N$81,4,FALSE),IF(_xlpm.x=0,"",_xlpm.x)))</f>
        <v/>
      </c>
      <c r="K1621" s="15"/>
      <c r="L1621" s="46" t="str">
        <f>IF(I1621="","",_xlfn.LET(_xlpm.x,VLOOKUP(I1621,'2026-01-09_taxon-match'!$A$2:$N$81,3,FALSE),IF(_xlpm.x=0,"",_xlpm.x)))</f>
        <v/>
      </c>
      <c r="M1621" s="46" t="str">
        <f>IF($I1621="","",_xlfn.LET(_xlpm.x,VLOOKUP($I1621,'2026-01-09_taxon-match'!$A$2:$N$81,5,FALSE),IF(_xlpm.x=0,"",_xlpm.x)))</f>
        <v/>
      </c>
      <c r="N1621" s="46" t="str">
        <f>IF($I1621="","",_xlfn.LET(_xlpm.x,VLOOKUP($I1621,'2026-01-09_taxon-match'!$A$2:$N$81,6,FALSE),IF(_xlpm.x=0,"",_xlpm.x)))</f>
        <v/>
      </c>
      <c r="O1621" s="46" t="str">
        <f>IF($I1621="","",_xlfn.LET(_xlpm.x,VLOOKUP($I1621,'2026-01-09_taxon-match'!$A$2:$N$81,7,FALSE),IF(_xlpm.x=0,"",_xlpm.x)))</f>
        <v/>
      </c>
      <c r="P1621" s="46" t="str">
        <f>IF($I1621="","",_xlfn.LET(_xlpm.x,VLOOKUP($I1621,'2026-01-09_taxon-match'!$A$2:$N$81,8,FALSE),IF(_xlpm.x=0,"",_xlpm.x)))</f>
        <v/>
      </c>
      <c r="Q1621" s="46" t="str">
        <f>IF($I1621="","",_xlfn.LET(_xlpm.x,VLOOKUP($I1621,'2026-01-09_taxon-match'!$A$2:$N$81,9,FALSE),IF(_xlpm.x=0,"",_xlpm.x)))</f>
        <v/>
      </c>
      <c r="R1621" s="46" t="str">
        <f>IF($I1621="","",_xlfn.LET(_xlpm.x,VLOOKUP($I1621,'2026-01-09_taxon-match'!$A$2:$N$81,10,FALSE),IF(_xlpm.x=0,"",_xlpm.x)))</f>
        <v/>
      </c>
      <c r="S1621" s="46" t="str">
        <f>IF($I1621="","",_xlfn.LET(_xlpm.x,VLOOKUP($I1621,'2026-01-09_taxon-match'!$A$2:$N$81,11,FALSE),IF(_xlpm.x=0,"",_xlpm.x)))</f>
        <v/>
      </c>
      <c r="T1621" s="46" t="str">
        <f>IF($I1621="","",_xlfn.LET(_xlpm.x,VLOOKUP($I1621,'2026-01-09_taxon-match'!$A$2:$N$81,13,FALSE),IF(_xlpm.x=0,"",_xlpm.x)))</f>
        <v/>
      </c>
      <c r="U1621" s="15"/>
      <c r="V1621" s="46" t="s">
        <v>221</v>
      </c>
      <c r="W1621" s="15"/>
      <c r="X1621" s="15"/>
      <c r="Y1621" s="46" t="str">
        <f>IF(V1621="","",_xlfn.LET(_xlpm.x,VLOOKUP(V1621,'Drop-down_menus'!$D$2:$E$13,2,FALSE),IF(_xlpm.x=0,"",_xlpm.x)))</f>
        <v>https://orcid.org/0000-0002-5199-9817</v>
      </c>
      <c r="Z1621" s="46" t="str">
        <f>IF(W1621="","",_xlfn.LET(_xlpm.x,VLOOKUP(W1621,'Drop-down_menus'!$D$2:$E$13,2,FALSE),IF(_xlpm.x=0,"",_xlpm.x)))</f>
        <v/>
      </c>
      <c r="AA1621" s="46" t="str">
        <f>IF(X1621="","",_xlfn.LET(_xlpm.x,VLOOKUP(X1621,'Drop-down_menus'!$D$2:$E$13,2,FALSE),IF(_xlpm.x=0,"",_xlpm.x)))</f>
        <v/>
      </c>
      <c r="AB1621" s="14" t="s">
        <v>197</v>
      </c>
      <c r="AC1621" s="14"/>
    </row>
    <row r="1622" spans="1:29" ht="15" customHeight="1">
      <c r="A1622" s="15">
        <v>490</v>
      </c>
      <c r="B1622" s="15">
        <v>1677</v>
      </c>
      <c r="C1622" s="46" t="s">
        <v>116</v>
      </c>
      <c r="D1622" s="46" t="b">
        <f>COUNTIF(Events!$B$2:$B$171, C1622) &gt; 0</f>
        <v>1</v>
      </c>
      <c r="E1622" s="15" t="s">
        <v>164</v>
      </c>
      <c r="F1622" s="15" t="s">
        <v>504</v>
      </c>
      <c r="G1622" s="15"/>
      <c r="H1622" s="15"/>
      <c r="I1622" s="15"/>
      <c r="J1622" s="46" t="str">
        <f>IF(I1622="","",_xlfn.LET(_xlpm.x,VLOOKUP(I1622,'2026-01-09_taxon-match'!$A$2:$N$81,4,FALSE),IF(_xlpm.x=0,"",_xlpm.x)))</f>
        <v/>
      </c>
      <c r="K1622" s="15"/>
      <c r="L1622" s="46" t="str">
        <f>IF(I1622="","",_xlfn.LET(_xlpm.x,VLOOKUP(I1622,'2026-01-09_taxon-match'!$A$2:$N$81,3,FALSE),IF(_xlpm.x=0,"",_xlpm.x)))</f>
        <v/>
      </c>
      <c r="M1622" s="46" t="str">
        <f>IF($I1622="","",_xlfn.LET(_xlpm.x,VLOOKUP($I1622,'2026-01-09_taxon-match'!$A$2:$N$81,5,FALSE),IF(_xlpm.x=0,"",_xlpm.x)))</f>
        <v/>
      </c>
      <c r="N1622" s="46" t="str">
        <f>IF($I1622="","",_xlfn.LET(_xlpm.x,VLOOKUP($I1622,'2026-01-09_taxon-match'!$A$2:$N$81,6,FALSE),IF(_xlpm.x=0,"",_xlpm.x)))</f>
        <v/>
      </c>
      <c r="O1622" s="46" t="str">
        <f>IF($I1622="","",_xlfn.LET(_xlpm.x,VLOOKUP($I1622,'2026-01-09_taxon-match'!$A$2:$N$81,7,FALSE),IF(_xlpm.x=0,"",_xlpm.x)))</f>
        <v/>
      </c>
      <c r="P1622" s="46" t="str">
        <f>IF($I1622="","",_xlfn.LET(_xlpm.x,VLOOKUP($I1622,'2026-01-09_taxon-match'!$A$2:$N$81,8,FALSE),IF(_xlpm.x=0,"",_xlpm.x)))</f>
        <v/>
      </c>
      <c r="Q1622" s="46" t="str">
        <f>IF($I1622="","",_xlfn.LET(_xlpm.x,VLOOKUP($I1622,'2026-01-09_taxon-match'!$A$2:$N$81,9,FALSE),IF(_xlpm.x=0,"",_xlpm.x)))</f>
        <v/>
      </c>
      <c r="R1622" s="46" t="str">
        <f>IF($I1622="","",_xlfn.LET(_xlpm.x,VLOOKUP($I1622,'2026-01-09_taxon-match'!$A$2:$N$81,10,FALSE),IF(_xlpm.x=0,"",_xlpm.x)))</f>
        <v/>
      </c>
      <c r="S1622" s="46" t="str">
        <f>IF($I1622="","",_xlfn.LET(_xlpm.x,VLOOKUP($I1622,'2026-01-09_taxon-match'!$A$2:$N$81,11,FALSE),IF(_xlpm.x=0,"",_xlpm.x)))</f>
        <v/>
      </c>
      <c r="T1622" s="46" t="str">
        <f>IF($I1622="","",_xlfn.LET(_xlpm.x,VLOOKUP($I1622,'2026-01-09_taxon-match'!$A$2:$N$81,13,FALSE),IF(_xlpm.x=0,"",_xlpm.x)))</f>
        <v/>
      </c>
      <c r="U1622" s="15"/>
      <c r="V1622" s="46" t="s">
        <v>221</v>
      </c>
      <c r="W1622" s="15"/>
      <c r="X1622" s="15"/>
      <c r="Y1622" s="46" t="str">
        <f>IF(V1622="","",_xlfn.LET(_xlpm.x,VLOOKUP(V1622,'Drop-down_menus'!$D$2:$E$13,2,FALSE),IF(_xlpm.x=0,"",_xlpm.x)))</f>
        <v>https://orcid.org/0000-0002-5199-9817</v>
      </c>
      <c r="Z1622" s="46" t="str">
        <f>IF(W1622="","",_xlfn.LET(_xlpm.x,VLOOKUP(W1622,'Drop-down_menus'!$D$2:$E$13,2,FALSE),IF(_xlpm.x=0,"",_xlpm.x)))</f>
        <v/>
      </c>
      <c r="AA1622" s="46" t="str">
        <f>IF(X1622="","",_xlfn.LET(_xlpm.x,VLOOKUP(X1622,'Drop-down_menus'!$D$2:$E$13,2,FALSE),IF(_xlpm.x=0,"",_xlpm.x)))</f>
        <v/>
      </c>
      <c r="AB1622" s="14" t="s">
        <v>197</v>
      </c>
      <c r="AC1622" s="14"/>
    </row>
    <row r="1623" spans="1:29" ht="15" customHeight="1">
      <c r="A1623" s="15">
        <v>490</v>
      </c>
      <c r="B1623" s="15">
        <v>1678</v>
      </c>
      <c r="C1623" s="46" t="s">
        <v>116</v>
      </c>
      <c r="D1623" s="46" t="b">
        <f>COUNTIF(Events!$B$2:$B$171, C1623) &gt; 0</f>
        <v>1</v>
      </c>
      <c r="E1623" s="15" t="s">
        <v>164</v>
      </c>
      <c r="F1623" s="15" t="s">
        <v>1082</v>
      </c>
      <c r="G1623" s="15"/>
      <c r="H1623" s="15"/>
      <c r="I1623" s="15"/>
      <c r="J1623" s="46" t="str">
        <f>IF(I1623="","",_xlfn.LET(_xlpm.x,VLOOKUP(I1623,'2026-01-09_taxon-match'!$A$2:$N$81,4,FALSE),IF(_xlpm.x=0,"",_xlpm.x)))</f>
        <v/>
      </c>
      <c r="K1623" s="15"/>
      <c r="L1623" s="46" t="str">
        <f>IF(I1623="","",_xlfn.LET(_xlpm.x,VLOOKUP(I1623,'2026-01-09_taxon-match'!$A$2:$N$81,3,FALSE),IF(_xlpm.x=0,"",_xlpm.x)))</f>
        <v/>
      </c>
      <c r="M1623" s="46" t="str">
        <f>IF($I1623="","",_xlfn.LET(_xlpm.x,VLOOKUP($I1623,'2026-01-09_taxon-match'!$A$2:$N$81,5,FALSE),IF(_xlpm.x=0,"",_xlpm.x)))</f>
        <v/>
      </c>
      <c r="N1623" s="46" t="str">
        <f>IF($I1623="","",_xlfn.LET(_xlpm.x,VLOOKUP($I1623,'2026-01-09_taxon-match'!$A$2:$N$81,6,FALSE),IF(_xlpm.x=0,"",_xlpm.x)))</f>
        <v/>
      </c>
      <c r="O1623" s="46" t="str">
        <f>IF($I1623="","",_xlfn.LET(_xlpm.x,VLOOKUP($I1623,'2026-01-09_taxon-match'!$A$2:$N$81,7,FALSE),IF(_xlpm.x=0,"",_xlpm.x)))</f>
        <v/>
      </c>
      <c r="P1623" s="46" t="str">
        <f>IF($I1623="","",_xlfn.LET(_xlpm.x,VLOOKUP($I1623,'2026-01-09_taxon-match'!$A$2:$N$81,8,FALSE),IF(_xlpm.x=0,"",_xlpm.x)))</f>
        <v/>
      </c>
      <c r="Q1623" s="46" t="str">
        <f>IF($I1623="","",_xlfn.LET(_xlpm.x,VLOOKUP($I1623,'2026-01-09_taxon-match'!$A$2:$N$81,9,FALSE),IF(_xlpm.x=0,"",_xlpm.x)))</f>
        <v/>
      </c>
      <c r="R1623" s="46" t="str">
        <f>IF($I1623="","",_xlfn.LET(_xlpm.x,VLOOKUP($I1623,'2026-01-09_taxon-match'!$A$2:$N$81,10,FALSE),IF(_xlpm.x=0,"",_xlpm.x)))</f>
        <v/>
      </c>
      <c r="S1623" s="46" t="str">
        <f>IF($I1623="","",_xlfn.LET(_xlpm.x,VLOOKUP($I1623,'2026-01-09_taxon-match'!$A$2:$N$81,11,FALSE),IF(_xlpm.x=0,"",_xlpm.x)))</f>
        <v/>
      </c>
      <c r="T1623" s="46" t="str">
        <f>IF($I1623="","",_xlfn.LET(_xlpm.x,VLOOKUP($I1623,'2026-01-09_taxon-match'!$A$2:$N$81,13,FALSE),IF(_xlpm.x=0,"",_xlpm.x)))</f>
        <v/>
      </c>
      <c r="U1623" s="15"/>
      <c r="V1623" s="46" t="s">
        <v>221</v>
      </c>
      <c r="W1623" s="15"/>
      <c r="X1623" s="15"/>
      <c r="Y1623" s="46" t="str">
        <f>IF(V1623="","",_xlfn.LET(_xlpm.x,VLOOKUP(V1623,'Drop-down_menus'!$D$2:$E$13,2,FALSE),IF(_xlpm.x=0,"",_xlpm.x)))</f>
        <v>https://orcid.org/0000-0002-5199-9817</v>
      </c>
      <c r="Z1623" s="46" t="str">
        <f>IF(W1623="","",_xlfn.LET(_xlpm.x,VLOOKUP(W1623,'Drop-down_menus'!$D$2:$E$13,2,FALSE),IF(_xlpm.x=0,"",_xlpm.x)))</f>
        <v/>
      </c>
      <c r="AA1623" s="46" t="str">
        <f>IF(X1623="","",_xlfn.LET(_xlpm.x,VLOOKUP(X1623,'Drop-down_menus'!$D$2:$E$13,2,FALSE),IF(_xlpm.x=0,"",_xlpm.x)))</f>
        <v/>
      </c>
      <c r="AB1623" s="14" t="s">
        <v>197</v>
      </c>
      <c r="AC1623" s="14"/>
    </row>
    <row r="1624" spans="1:29" ht="15" customHeight="1">
      <c r="A1624" s="15">
        <v>490</v>
      </c>
      <c r="B1624" s="15">
        <v>1679</v>
      </c>
      <c r="C1624" s="46" t="s">
        <v>116</v>
      </c>
      <c r="D1624" s="46" t="b">
        <f>COUNTIF(Events!$B$2:$B$171, C1624) &gt; 0</f>
        <v>1</v>
      </c>
      <c r="E1624" s="15" t="s">
        <v>164</v>
      </c>
      <c r="F1624" s="15" t="s">
        <v>504</v>
      </c>
      <c r="G1624" s="15"/>
      <c r="H1624" s="15"/>
      <c r="I1624" s="15"/>
      <c r="J1624" s="46" t="str">
        <f>IF(I1624="","",_xlfn.LET(_xlpm.x,VLOOKUP(I1624,'2026-01-09_taxon-match'!$A$2:$N$81,4,FALSE),IF(_xlpm.x=0,"",_xlpm.x)))</f>
        <v/>
      </c>
      <c r="K1624" s="15"/>
      <c r="L1624" s="46" t="str">
        <f>IF(I1624="","",_xlfn.LET(_xlpm.x,VLOOKUP(I1624,'2026-01-09_taxon-match'!$A$2:$N$81,3,FALSE),IF(_xlpm.x=0,"",_xlpm.x)))</f>
        <v/>
      </c>
      <c r="M1624" s="46" t="str">
        <f>IF($I1624="","",_xlfn.LET(_xlpm.x,VLOOKUP($I1624,'2026-01-09_taxon-match'!$A$2:$N$81,5,FALSE),IF(_xlpm.x=0,"",_xlpm.x)))</f>
        <v/>
      </c>
      <c r="N1624" s="46" t="str">
        <f>IF($I1624="","",_xlfn.LET(_xlpm.x,VLOOKUP($I1624,'2026-01-09_taxon-match'!$A$2:$N$81,6,FALSE),IF(_xlpm.x=0,"",_xlpm.x)))</f>
        <v/>
      </c>
      <c r="O1624" s="46" t="str">
        <f>IF($I1624="","",_xlfn.LET(_xlpm.x,VLOOKUP($I1624,'2026-01-09_taxon-match'!$A$2:$N$81,7,FALSE),IF(_xlpm.x=0,"",_xlpm.x)))</f>
        <v/>
      </c>
      <c r="P1624" s="46" t="str">
        <f>IF($I1624="","",_xlfn.LET(_xlpm.x,VLOOKUP($I1624,'2026-01-09_taxon-match'!$A$2:$N$81,8,FALSE),IF(_xlpm.x=0,"",_xlpm.x)))</f>
        <v/>
      </c>
      <c r="Q1624" s="46" t="str">
        <f>IF($I1624="","",_xlfn.LET(_xlpm.x,VLOOKUP($I1624,'2026-01-09_taxon-match'!$A$2:$N$81,9,FALSE),IF(_xlpm.x=0,"",_xlpm.x)))</f>
        <v/>
      </c>
      <c r="R1624" s="46" t="str">
        <f>IF($I1624="","",_xlfn.LET(_xlpm.x,VLOOKUP($I1624,'2026-01-09_taxon-match'!$A$2:$N$81,10,FALSE),IF(_xlpm.x=0,"",_xlpm.x)))</f>
        <v/>
      </c>
      <c r="S1624" s="46" t="str">
        <f>IF($I1624="","",_xlfn.LET(_xlpm.x,VLOOKUP($I1624,'2026-01-09_taxon-match'!$A$2:$N$81,11,FALSE),IF(_xlpm.x=0,"",_xlpm.x)))</f>
        <v/>
      </c>
      <c r="T1624" s="46" t="str">
        <f>IF($I1624="","",_xlfn.LET(_xlpm.x,VLOOKUP($I1624,'2026-01-09_taxon-match'!$A$2:$N$81,13,FALSE),IF(_xlpm.x=0,"",_xlpm.x)))</f>
        <v/>
      </c>
      <c r="U1624" s="15"/>
      <c r="V1624" s="46" t="s">
        <v>221</v>
      </c>
      <c r="W1624" s="15"/>
      <c r="X1624" s="15"/>
      <c r="Y1624" s="46" t="str">
        <f>IF(V1624="","",_xlfn.LET(_xlpm.x,VLOOKUP(V1624,'Drop-down_menus'!$D$2:$E$13,2,FALSE),IF(_xlpm.x=0,"",_xlpm.x)))</f>
        <v>https://orcid.org/0000-0002-5199-9817</v>
      </c>
      <c r="Z1624" s="46" t="str">
        <f>IF(W1624="","",_xlfn.LET(_xlpm.x,VLOOKUP(W1624,'Drop-down_menus'!$D$2:$E$13,2,FALSE),IF(_xlpm.x=0,"",_xlpm.x)))</f>
        <v/>
      </c>
      <c r="AA1624" s="46" t="str">
        <f>IF(X1624="","",_xlfn.LET(_xlpm.x,VLOOKUP(X1624,'Drop-down_menus'!$D$2:$E$13,2,FALSE),IF(_xlpm.x=0,"",_xlpm.x)))</f>
        <v/>
      </c>
      <c r="AB1624" s="14" t="s">
        <v>197</v>
      </c>
      <c r="AC1624" s="14"/>
    </row>
    <row r="1625" spans="1:29" ht="15" customHeight="1">
      <c r="A1625" s="15">
        <v>490</v>
      </c>
      <c r="B1625" s="15">
        <v>1680</v>
      </c>
      <c r="C1625" s="46" t="s">
        <v>116</v>
      </c>
      <c r="D1625" s="46" t="b">
        <f>COUNTIF(Events!$B$2:$B$171, C1625) &gt; 0</f>
        <v>1</v>
      </c>
      <c r="E1625" s="15" t="s">
        <v>164</v>
      </c>
      <c r="F1625" s="15" t="s">
        <v>1082</v>
      </c>
      <c r="G1625" s="15"/>
      <c r="H1625" s="15"/>
      <c r="I1625" s="15"/>
      <c r="J1625" s="46" t="str">
        <f>IF(I1625="","",_xlfn.LET(_xlpm.x,VLOOKUP(I1625,'2026-01-09_taxon-match'!$A$2:$N$81,4,FALSE),IF(_xlpm.x=0,"",_xlpm.x)))</f>
        <v/>
      </c>
      <c r="K1625" s="15"/>
      <c r="L1625" s="46" t="str">
        <f>IF(I1625="","",_xlfn.LET(_xlpm.x,VLOOKUP(I1625,'2026-01-09_taxon-match'!$A$2:$N$81,3,FALSE),IF(_xlpm.x=0,"",_xlpm.x)))</f>
        <v/>
      </c>
      <c r="M1625" s="46" t="str">
        <f>IF($I1625="","",_xlfn.LET(_xlpm.x,VLOOKUP($I1625,'2026-01-09_taxon-match'!$A$2:$N$81,5,FALSE),IF(_xlpm.x=0,"",_xlpm.x)))</f>
        <v/>
      </c>
      <c r="N1625" s="46" t="str">
        <f>IF($I1625="","",_xlfn.LET(_xlpm.x,VLOOKUP($I1625,'2026-01-09_taxon-match'!$A$2:$N$81,6,FALSE),IF(_xlpm.x=0,"",_xlpm.x)))</f>
        <v/>
      </c>
      <c r="O1625" s="46" t="str">
        <f>IF($I1625="","",_xlfn.LET(_xlpm.x,VLOOKUP($I1625,'2026-01-09_taxon-match'!$A$2:$N$81,7,FALSE),IF(_xlpm.x=0,"",_xlpm.x)))</f>
        <v/>
      </c>
      <c r="P1625" s="46" t="str">
        <f>IF($I1625="","",_xlfn.LET(_xlpm.x,VLOOKUP($I1625,'2026-01-09_taxon-match'!$A$2:$N$81,8,FALSE),IF(_xlpm.x=0,"",_xlpm.x)))</f>
        <v/>
      </c>
      <c r="Q1625" s="46" t="str">
        <f>IF($I1625="","",_xlfn.LET(_xlpm.x,VLOOKUP($I1625,'2026-01-09_taxon-match'!$A$2:$N$81,9,FALSE),IF(_xlpm.x=0,"",_xlpm.x)))</f>
        <v/>
      </c>
      <c r="R1625" s="46" t="str">
        <f>IF($I1625="","",_xlfn.LET(_xlpm.x,VLOOKUP($I1625,'2026-01-09_taxon-match'!$A$2:$N$81,10,FALSE),IF(_xlpm.x=0,"",_xlpm.x)))</f>
        <v/>
      </c>
      <c r="S1625" s="46" t="str">
        <f>IF($I1625="","",_xlfn.LET(_xlpm.x,VLOOKUP($I1625,'2026-01-09_taxon-match'!$A$2:$N$81,11,FALSE),IF(_xlpm.x=0,"",_xlpm.x)))</f>
        <v/>
      </c>
      <c r="T1625" s="46" t="str">
        <f>IF($I1625="","",_xlfn.LET(_xlpm.x,VLOOKUP($I1625,'2026-01-09_taxon-match'!$A$2:$N$81,13,FALSE),IF(_xlpm.x=0,"",_xlpm.x)))</f>
        <v/>
      </c>
      <c r="U1625" s="15"/>
      <c r="V1625" s="46" t="s">
        <v>221</v>
      </c>
      <c r="W1625" s="15"/>
      <c r="X1625" s="15"/>
      <c r="Y1625" s="46" t="str">
        <f>IF(V1625="","",_xlfn.LET(_xlpm.x,VLOOKUP(V1625,'Drop-down_menus'!$D$2:$E$13,2,FALSE),IF(_xlpm.x=0,"",_xlpm.x)))</f>
        <v>https://orcid.org/0000-0002-5199-9817</v>
      </c>
      <c r="Z1625" s="46" t="str">
        <f>IF(W1625="","",_xlfn.LET(_xlpm.x,VLOOKUP(W1625,'Drop-down_menus'!$D$2:$E$13,2,FALSE),IF(_xlpm.x=0,"",_xlpm.x)))</f>
        <v/>
      </c>
      <c r="AA1625" s="46" t="str">
        <f>IF(X1625="","",_xlfn.LET(_xlpm.x,VLOOKUP(X1625,'Drop-down_menus'!$D$2:$E$13,2,FALSE),IF(_xlpm.x=0,"",_xlpm.x)))</f>
        <v/>
      </c>
      <c r="AB1625" s="14" t="s">
        <v>197</v>
      </c>
      <c r="AC1625" s="14"/>
    </row>
    <row r="1626" spans="1:29" ht="15" customHeight="1">
      <c r="A1626" s="15">
        <v>490</v>
      </c>
      <c r="B1626" s="15">
        <v>1681</v>
      </c>
      <c r="C1626" s="46" t="s">
        <v>116</v>
      </c>
      <c r="D1626" s="46" t="b">
        <f>COUNTIF(Events!$B$2:$B$171, C1626) &gt; 0</f>
        <v>1</v>
      </c>
      <c r="E1626" s="15" t="s">
        <v>164</v>
      </c>
      <c r="F1626" s="15" t="s">
        <v>504</v>
      </c>
      <c r="G1626" s="15"/>
      <c r="H1626" s="15"/>
      <c r="I1626" s="15"/>
      <c r="J1626" s="46" t="str">
        <f>IF(I1626="","",_xlfn.LET(_xlpm.x,VLOOKUP(I1626,'2026-01-09_taxon-match'!$A$2:$N$81,4,FALSE),IF(_xlpm.x=0,"",_xlpm.x)))</f>
        <v/>
      </c>
      <c r="K1626" s="15"/>
      <c r="L1626" s="46" t="str">
        <f>IF(I1626="","",_xlfn.LET(_xlpm.x,VLOOKUP(I1626,'2026-01-09_taxon-match'!$A$2:$N$81,3,FALSE),IF(_xlpm.x=0,"",_xlpm.x)))</f>
        <v/>
      </c>
      <c r="M1626" s="46" t="str">
        <f>IF($I1626="","",_xlfn.LET(_xlpm.x,VLOOKUP($I1626,'2026-01-09_taxon-match'!$A$2:$N$81,5,FALSE),IF(_xlpm.x=0,"",_xlpm.x)))</f>
        <v/>
      </c>
      <c r="N1626" s="46" t="str">
        <f>IF($I1626="","",_xlfn.LET(_xlpm.x,VLOOKUP($I1626,'2026-01-09_taxon-match'!$A$2:$N$81,6,FALSE),IF(_xlpm.x=0,"",_xlpm.x)))</f>
        <v/>
      </c>
      <c r="O1626" s="46" t="str">
        <f>IF($I1626="","",_xlfn.LET(_xlpm.x,VLOOKUP($I1626,'2026-01-09_taxon-match'!$A$2:$N$81,7,FALSE),IF(_xlpm.x=0,"",_xlpm.x)))</f>
        <v/>
      </c>
      <c r="P1626" s="46" t="str">
        <f>IF($I1626="","",_xlfn.LET(_xlpm.x,VLOOKUP($I1626,'2026-01-09_taxon-match'!$A$2:$N$81,8,FALSE),IF(_xlpm.x=0,"",_xlpm.x)))</f>
        <v/>
      </c>
      <c r="Q1626" s="46" t="str">
        <f>IF($I1626="","",_xlfn.LET(_xlpm.x,VLOOKUP($I1626,'2026-01-09_taxon-match'!$A$2:$N$81,9,FALSE),IF(_xlpm.x=0,"",_xlpm.x)))</f>
        <v/>
      </c>
      <c r="R1626" s="46" t="str">
        <f>IF($I1626="","",_xlfn.LET(_xlpm.x,VLOOKUP($I1626,'2026-01-09_taxon-match'!$A$2:$N$81,10,FALSE),IF(_xlpm.x=0,"",_xlpm.x)))</f>
        <v/>
      </c>
      <c r="S1626" s="46" t="str">
        <f>IF($I1626="","",_xlfn.LET(_xlpm.x,VLOOKUP($I1626,'2026-01-09_taxon-match'!$A$2:$N$81,11,FALSE),IF(_xlpm.x=0,"",_xlpm.x)))</f>
        <v/>
      </c>
      <c r="T1626" s="46" t="str">
        <f>IF($I1626="","",_xlfn.LET(_xlpm.x,VLOOKUP($I1626,'2026-01-09_taxon-match'!$A$2:$N$81,13,FALSE),IF(_xlpm.x=0,"",_xlpm.x)))</f>
        <v/>
      </c>
      <c r="U1626" s="15"/>
      <c r="V1626" s="46" t="s">
        <v>221</v>
      </c>
      <c r="W1626" s="15"/>
      <c r="X1626" s="15"/>
      <c r="Y1626" s="46" t="str">
        <f>IF(V1626="","",_xlfn.LET(_xlpm.x,VLOOKUP(V1626,'Drop-down_menus'!$D$2:$E$13,2,FALSE),IF(_xlpm.x=0,"",_xlpm.x)))</f>
        <v>https://orcid.org/0000-0002-5199-9817</v>
      </c>
      <c r="Z1626" s="46" t="str">
        <f>IF(W1626="","",_xlfn.LET(_xlpm.x,VLOOKUP(W1626,'Drop-down_menus'!$D$2:$E$13,2,FALSE),IF(_xlpm.x=0,"",_xlpm.x)))</f>
        <v/>
      </c>
      <c r="AA1626" s="46" t="str">
        <f>IF(X1626="","",_xlfn.LET(_xlpm.x,VLOOKUP(X1626,'Drop-down_menus'!$D$2:$E$13,2,FALSE),IF(_xlpm.x=0,"",_xlpm.x)))</f>
        <v/>
      </c>
      <c r="AB1626" s="14" t="s">
        <v>197</v>
      </c>
      <c r="AC1626" s="14"/>
    </row>
    <row r="1627" spans="1:29" ht="15" customHeight="1">
      <c r="A1627" s="15">
        <v>490</v>
      </c>
      <c r="B1627" s="15">
        <v>1682</v>
      </c>
      <c r="C1627" s="46" t="s">
        <v>116</v>
      </c>
      <c r="D1627" s="46" t="b">
        <f>COUNTIF(Events!$B$2:$B$171, C1627) &gt; 0</f>
        <v>1</v>
      </c>
      <c r="E1627" s="46" t="s">
        <v>215</v>
      </c>
      <c r="F1627" s="15" t="s">
        <v>1082</v>
      </c>
      <c r="G1627" s="15"/>
      <c r="H1627" s="15"/>
      <c r="I1627" s="15"/>
      <c r="J1627" s="46" t="str">
        <f>IF(I1627="","",_xlfn.LET(_xlpm.x,VLOOKUP(I1627,'2026-01-09_taxon-match'!$A$2:$N$81,4,FALSE),IF(_xlpm.x=0,"",_xlpm.x)))</f>
        <v/>
      </c>
      <c r="K1627" s="15"/>
      <c r="L1627" s="46" t="str">
        <f>IF(I1627="","",_xlfn.LET(_xlpm.x,VLOOKUP(I1627,'2026-01-09_taxon-match'!$A$2:$N$81,3,FALSE),IF(_xlpm.x=0,"",_xlpm.x)))</f>
        <v/>
      </c>
      <c r="M1627" s="46" t="str">
        <f>IF($I1627="","",_xlfn.LET(_xlpm.x,VLOOKUP($I1627,'2026-01-09_taxon-match'!$A$2:$N$81,5,FALSE),IF(_xlpm.x=0,"",_xlpm.x)))</f>
        <v/>
      </c>
      <c r="N1627" s="46" t="str">
        <f>IF($I1627="","",_xlfn.LET(_xlpm.x,VLOOKUP($I1627,'2026-01-09_taxon-match'!$A$2:$N$81,6,FALSE),IF(_xlpm.x=0,"",_xlpm.x)))</f>
        <v/>
      </c>
      <c r="O1627" s="46" t="str">
        <f>IF($I1627="","",_xlfn.LET(_xlpm.x,VLOOKUP($I1627,'2026-01-09_taxon-match'!$A$2:$N$81,7,FALSE),IF(_xlpm.x=0,"",_xlpm.x)))</f>
        <v/>
      </c>
      <c r="P1627" s="46" t="str">
        <f>IF($I1627="","",_xlfn.LET(_xlpm.x,VLOOKUP($I1627,'2026-01-09_taxon-match'!$A$2:$N$81,8,FALSE),IF(_xlpm.x=0,"",_xlpm.x)))</f>
        <v/>
      </c>
      <c r="Q1627" s="46" t="str">
        <f>IF($I1627="","",_xlfn.LET(_xlpm.x,VLOOKUP($I1627,'2026-01-09_taxon-match'!$A$2:$N$81,9,FALSE),IF(_xlpm.x=0,"",_xlpm.x)))</f>
        <v/>
      </c>
      <c r="R1627" s="46" t="str">
        <f>IF($I1627="","",_xlfn.LET(_xlpm.x,VLOOKUP($I1627,'2026-01-09_taxon-match'!$A$2:$N$81,10,FALSE),IF(_xlpm.x=0,"",_xlpm.x)))</f>
        <v/>
      </c>
      <c r="S1627" s="46" t="str">
        <f>IF($I1627="","",_xlfn.LET(_xlpm.x,VLOOKUP($I1627,'2026-01-09_taxon-match'!$A$2:$N$81,11,FALSE),IF(_xlpm.x=0,"",_xlpm.x)))</f>
        <v/>
      </c>
      <c r="T1627" s="46" t="str">
        <f>IF($I1627="","",_xlfn.LET(_xlpm.x,VLOOKUP($I1627,'2026-01-09_taxon-match'!$A$2:$N$81,13,FALSE),IF(_xlpm.x=0,"",_xlpm.x)))</f>
        <v/>
      </c>
      <c r="U1627" s="15"/>
      <c r="V1627" s="46" t="s">
        <v>221</v>
      </c>
      <c r="W1627" s="15"/>
      <c r="X1627" s="15"/>
      <c r="Y1627" s="46" t="str">
        <f>IF(V1627="","",_xlfn.LET(_xlpm.x,VLOOKUP(V1627,'Drop-down_menus'!$D$2:$E$13,2,FALSE),IF(_xlpm.x=0,"",_xlpm.x)))</f>
        <v>https://orcid.org/0000-0002-5199-9817</v>
      </c>
      <c r="Z1627" s="46" t="str">
        <f>IF(W1627="","",_xlfn.LET(_xlpm.x,VLOOKUP(W1627,'Drop-down_menus'!$D$2:$E$13,2,FALSE),IF(_xlpm.x=0,"",_xlpm.x)))</f>
        <v/>
      </c>
      <c r="AA1627" s="46" t="str">
        <f>IF(X1627="","",_xlfn.LET(_xlpm.x,VLOOKUP(X1627,'Drop-down_menus'!$D$2:$E$13,2,FALSE),IF(_xlpm.x=0,"",_xlpm.x)))</f>
        <v/>
      </c>
      <c r="AB1627" s="14" t="s">
        <v>519</v>
      </c>
      <c r="AC1627" s="14" t="s">
        <v>520</v>
      </c>
    </row>
    <row r="1628" spans="1:29" ht="15" customHeight="1">
      <c r="A1628" s="15">
        <v>490</v>
      </c>
      <c r="B1628" s="15">
        <v>1683</v>
      </c>
      <c r="C1628" s="46" t="s">
        <v>116</v>
      </c>
      <c r="D1628" s="46" t="b">
        <f>COUNTIF(Events!$B$2:$B$171, C1628) &gt; 0</f>
        <v>1</v>
      </c>
      <c r="E1628" s="46" t="s">
        <v>215</v>
      </c>
      <c r="F1628" s="15" t="s">
        <v>521</v>
      </c>
      <c r="G1628" s="15"/>
      <c r="H1628" s="15"/>
      <c r="I1628" s="15"/>
      <c r="J1628" s="46" t="str">
        <f>IF(I1628="","",_xlfn.LET(_xlpm.x,VLOOKUP(I1628,'2026-01-09_taxon-match'!$A$2:$N$81,4,FALSE),IF(_xlpm.x=0,"",_xlpm.x)))</f>
        <v/>
      </c>
      <c r="K1628" s="15"/>
      <c r="L1628" s="46" t="str">
        <f>IF(I1628="","",_xlfn.LET(_xlpm.x,VLOOKUP(I1628,'2026-01-09_taxon-match'!$A$2:$N$81,3,FALSE),IF(_xlpm.x=0,"",_xlpm.x)))</f>
        <v/>
      </c>
      <c r="M1628" s="46" t="str">
        <f>IF($I1628="","",_xlfn.LET(_xlpm.x,VLOOKUP($I1628,'2026-01-09_taxon-match'!$A$2:$N$81,5,FALSE),IF(_xlpm.x=0,"",_xlpm.x)))</f>
        <v/>
      </c>
      <c r="N1628" s="46" t="str">
        <f>IF($I1628="","",_xlfn.LET(_xlpm.x,VLOOKUP($I1628,'2026-01-09_taxon-match'!$A$2:$N$81,6,FALSE),IF(_xlpm.x=0,"",_xlpm.x)))</f>
        <v/>
      </c>
      <c r="O1628" s="46" t="str">
        <f>IF($I1628="","",_xlfn.LET(_xlpm.x,VLOOKUP($I1628,'2026-01-09_taxon-match'!$A$2:$N$81,7,FALSE),IF(_xlpm.x=0,"",_xlpm.x)))</f>
        <v/>
      </c>
      <c r="P1628" s="46" t="str">
        <f>IF($I1628="","",_xlfn.LET(_xlpm.x,VLOOKUP($I1628,'2026-01-09_taxon-match'!$A$2:$N$81,8,FALSE),IF(_xlpm.x=0,"",_xlpm.x)))</f>
        <v/>
      </c>
      <c r="Q1628" s="46" t="str">
        <f>IF($I1628="","",_xlfn.LET(_xlpm.x,VLOOKUP($I1628,'2026-01-09_taxon-match'!$A$2:$N$81,9,FALSE),IF(_xlpm.x=0,"",_xlpm.x)))</f>
        <v/>
      </c>
      <c r="R1628" s="46" t="str">
        <f>IF($I1628="","",_xlfn.LET(_xlpm.x,VLOOKUP($I1628,'2026-01-09_taxon-match'!$A$2:$N$81,10,FALSE),IF(_xlpm.x=0,"",_xlpm.x)))</f>
        <v/>
      </c>
      <c r="S1628" s="46" t="str">
        <f>IF($I1628="","",_xlfn.LET(_xlpm.x,VLOOKUP($I1628,'2026-01-09_taxon-match'!$A$2:$N$81,11,FALSE),IF(_xlpm.x=0,"",_xlpm.x)))</f>
        <v/>
      </c>
      <c r="T1628" s="46" t="str">
        <f>IF($I1628="","",_xlfn.LET(_xlpm.x,VLOOKUP($I1628,'2026-01-09_taxon-match'!$A$2:$N$81,13,FALSE),IF(_xlpm.x=0,"",_xlpm.x)))</f>
        <v/>
      </c>
      <c r="U1628" s="15"/>
      <c r="V1628" s="46" t="s">
        <v>221</v>
      </c>
      <c r="W1628" s="15"/>
      <c r="X1628" s="15"/>
      <c r="Y1628" s="46" t="str">
        <f>IF(V1628="","",_xlfn.LET(_xlpm.x,VLOOKUP(V1628,'Drop-down_menus'!$D$2:$E$13,2,FALSE),IF(_xlpm.x=0,"",_xlpm.x)))</f>
        <v>https://orcid.org/0000-0002-5199-9817</v>
      </c>
      <c r="Z1628" s="46" t="str">
        <f>IF(W1628="","",_xlfn.LET(_xlpm.x,VLOOKUP(W1628,'Drop-down_menus'!$D$2:$E$13,2,FALSE),IF(_xlpm.x=0,"",_xlpm.x)))</f>
        <v/>
      </c>
      <c r="AA1628" s="46" t="str">
        <f>IF(X1628="","",_xlfn.LET(_xlpm.x,VLOOKUP(X1628,'Drop-down_menus'!$D$2:$E$13,2,FALSE),IF(_xlpm.x=0,"",_xlpm.x)))</f>
        <v/>
      </c>
      <c r="AB1628" s="14" t="s">
        <v>519</v>
      </c>
      <c r="AC1628" s="14" t="s">
        <v>522</v>
      </c>
    </row>
    <row r="1629" spans="1:29" ht="15" customHeight="1">
      <c r="A1629" s="15">
        <v>490</v>
      </c>
      <c r="B1629" s="15">
        <v>1684</v>
      </c>
      <c r="C1629" s="46" t="s">
        <v>116</v>
      </c>
      <c r="D1629" s="46" t="b">
        <f>COUNTIF(Events!$B$2:$B$171, C1629) &gt; 0</f>
        <v>1</v>
      </c>
      <c r="E1629" s="46" t="s">
        <v>215</v>
      </c>
      <c r="F1629" s="15" t="s">
        <v>504</v>
      </c>
      <c r="G1629" s="15"/>
      <c r="H1629" s="15"/>
      <c r="I1629" s="15"/>
      <c r="J1629" s="46" t="str">
        <f>IF(I1629="","",_xlfn.LET(_xlpm.x,VLOOKUP(I1629,'2026-01-09_taxon-match'!$A$2:$N$81,4,FALSE),IF(_xlpm.x=0,"",_xlpm.x)))</f>
        <v/>
      </c>
      <c r="K1629" s="15"/>
      <c r="L1629" s="46" t="str">
        <f>IF(I1629="","",_xlfn.LET(_xlpm.x,VLOOKUP(I1629,'2026-01-09_taxon-match'!$A$2:$N$81,3,FALSE),IF(_xlpm.x=0,"",_xlpm.x)))</f>
        <v/>
      </c>
      <c r="M1629" s="46" t="str">
        <f>IF($I1629="","",_xlfn.LET(_xlpm.x,VLOOKUP($I1629,'2026-01-09_taxon-match'!$A$2:$N$81,5,FALSE),IF(_xlpm.x=0,"",_xlpm.x)))</f>
        <v/>
      </c>
      <c r="N1629" s="46" t="str">
        <f>IF($I1629="","",_xlfn.LET(_xlpm.x,VLOOKUP($I1629,'2026-01-09_taxon-match'!$A$2:$N$81,6,FALSE),IF(_xlpm.x=0,"",_xlpm.x)))</f>
        <v/>
      </c>
      <c r="O1629" s="46" t="str">
        <f>IF($I1629="","",_xlfn.LET(_xlpm.x,VLOOKUP($I1629,'2026-01-09_taxon-match'!$A$2:$N$81,7,FALSE),IF(_xlpm.x=0,"",_xlpm.x)))</f>
        <v/>
      </c>
      <c r="P1629" s="46" t="str">
        <f>IF($I1629="","",_xlfn.LET(_xlpm.x,VLOOKUP($I1629,'2026-01-09_taxon-match'!$A$2:$N$81,8,FALSE),IF(_xlpm.x=0,"",_xlpm.x)))</f>
        <v/>
      </c>
      <c r="Q1629" s="46" t="str">
        <f>IF($I1629="","",_xlfn.LET(_xlpm.x,VLOOKUP($I1629,'2026-01-09_taxon-match'!$A$2:$N$81,9,FALSE),IF(_xlpm.x=0,"",_xlpm.x)))</f>
        <v/>
      </c>
      <c r="R1629" s="46" t="str">
        <f>IF($I1629="","",_xlfn.LET(_xlpm.x,VLOOKUP($I1629,'2026-01-09_taxon-match'!$A$2:$N$81,10,FALSE),IF(_xlpm.x=0,"",_xlpm.x)))</f>
        <v/>
      </c>
      <c r="S1629" s="46" t="str">
        <f>IF($I1629="","",_xlfn.LET(_xlpm.x,VLOOKUP($I1629,'2026-01-09_taxon-match'!$A$2:$N$81,11,FALSE),IF(_xlpm.x=0,"",_xlpm.x)))</f>
        <v/>
      </c>
      <c r="T1629" s="46" t="str">
        <f>IF($I1629="","",_xlfn.LET(_xlpm.x,VLOOKUP($I1629,'2026-01-09_taxon-match'!$A$2:$N$81,13,FALSE),IF(_xlpm.x=0,"",_xlpm.x)))</f>
        <v/>
      </c>
      <c r="U1629" s="15"/>
      <c r="V1629" s="46" t="s">
        <v>221</v>
      </c>
      <c r="W1629" s="15"/>
      <c r="X1629" s="15"/>
      <c r="Y1629" s="46" t="str">
        <f>IF(V1629="","",_xlfn.LET(_xlpm.x,VLOOKUP(V1629,'Drop-down_menus'!$D$2:$E$13,2,FALSE),IF(_xlpm.x=0,"",_xlpm.x)))</f>
        <v>https://orcid.org/0000-0002-5199-9817</v>
      </c>
      <c r="Z1629" s="46" t="str">
        <f>IF(W1629="","",_xlfn.LET(_xlpm.x,VLOOKUP(W1629,'Drop-down_menus'!$D$2:$E$13,2,FALSE),IF(_xlpm.x=0,"",_xlpm.x)))</f>
        <v/>
      </c>
      <c r="AA1629" s="46" t="str">
        <f>IF(X1629="","",_xlfn.LET(_xlpm.x,VLOOKUP(X1629,'Drop-down_menus'!$D$2:$E$13,2,FALSE),IF(_xlpm.x=0,"",_xlpm.x)))</f>
        <v/>
      </c>
      <c r="AB1629" s="14" t="s">
        <v>519</v>
      </c>
      <c r="AC1629" s="14" t="s">
        <v>523</v>
      </c>
    </row>
    <row r="1630" spans="1:29" ht="15" customHeight="1">
      <c r="A1630" s="15">
        <v>490</v>
      </c>
      <c r="B1630" s="15">
        <v>1685</v>
      </c>
      <c r="C1630" s="46" t="s">
        <v>116</v>
      </c>
      <c r="D1630" s="46" t="b">
        <f>COUNTIF(Events!$B$2:$B$171, C1630) &gt; 0</f>
        <v>1</v>
      </c>
      <c r="E1630" s="46" t="s">
        <v>215</v>
      </c>
      <c r="F1630" s="15" t="s">
        <v>524</v>
      </c>
      <c r="G1630" s="15"/>
      <c r="H1630" s="15"/>
      <c r="I1630" s="15"/>
      <c r="J1630" s="46" t="str">
        <f>IF(I1630="","",_xlfn.LET(_xlpm.x,VLOOKUP(I1630,'2026-01-09_taxon-match'!$A$2:$N$81,4,FALSE),IF(_xlpm.x=0,"",_xlpm.x)))</f>
        <v/>
      </c>
      <c r="K1630" s="15"/>
      <c r="L1630" s="46" t="str">
        <f>IF(I1630="","",_xlfn.LET(_xlpm.x,VLOOKUP(I1630,'2026-01-09_taxon-match'!$A$2:$N$81,3,FALSE),IF(_xlpm.x=0,"",_xlpm.x)))</f>
        <v/>
      </c>
      <c r="M1630" s="46" t="str">
        <f>IF($I1630="","",_xlfn.LET(_xlpm.x,VLOOKUP($I1630,'2026-01-09_taxon-match'!$A$2:$N$81,5,FALSE),IF(_xlpm.x=0,"",_xlpm.x)))</f>
        <v/>
      </c>
      <c r="N1630" s="46" t="str">
        <f>IF($I1630="","",_xlfn.LET(_xlpm.x,VLOOKUP($I1630,'2026-01-09_taxon-match'!$A$2:$N$81,6,FALSE),IF(_xlpm.x=0,"",_xlpm.x)))</f>
        <v/>
      </c>
      <c r="O1630" s="46" t="str">
        <f>IF($I1630="","",_xlfn.LET(_xlpm.x,VLOOKUP($I1630,'2026-01-09_taxon-match'!$A$2:$N$81,7,FALSE),IF(_xlpm.x=0,"",_xlpm.x)))</f>
        <v/>
      </c>
      <c r="P1630" s="46" t="str">
        <f>IF($I1630="","",_xlfn.LET(_xlpm.x,VLOOKUP($I1630,'2026-01-09_taxon-match'!$A$2:$N$81,8,FALSE),IF(_xlpm.x=0,"",_xlpm.x)))</f>
        <v/>
      </c>
      <c r="Q1630" s="46" t="str">
        <f>IF($I1630="","",_xlfn.LET(_xlpm.x,VLOOKUP($I1630,'2026-01-09_taxon-match'!$A$2:$N$81,9,FALSE),IF(_xlpm.x=0,"",_xlpm.x)))</f>
        <v/>
      </c>
      <c r="R1630" s="46" t="str">
        <f>IF($I1630="","",_xlfn.LET(_xlpm.x,VLOOKUP($I1630,'2026-01-09_taxon-match'!$A$2:$N$81,10,FALSE),IF(_xlpm.x=0,"",_xlpm.x)))</f>
        <v/>
      </c>
      <c r="S1630" s="46" t="str">
        <f>IF($I1630="","",_xlfn.LET(_xlpm.x,VLOOKUP($I1630,'2026-01-09_taxon-match'!$A$2:$N$81,11,FALSE),IF(_xlpm.x=0,"",_xlpm.x)))</f>
        <v/>
      </c>
      <c r="T1630" s="46" t="str">
        <f>IF($I1630="","",_xlfn.LET(_xlpm.x,VLOOKUP($I1630,'2026-01-09_taxon-match'!$A$2:$N$81,13,FALSE),IF(_xlpm.x=0,"",_xlpm.x)))</f>
        <v/>
      </c>
      <c r="U1630" s="15"/>
      <c r="V1630" s="46" t="s">
        <v>221</v>
      </c>
      <c r="W1630" s="15"/>
      <c r="X1630" s="15"/>
      <c r="Y1630" s="46" t="str">
        <f>IF(V1630="","",_xlfn.LET(_xlpm.x,VLOOKUP(V1630,'Drop-down_menus'!$D$2:$E$13,2,FALSE),IF(_xlpm.x=0,"",_xlpm.x)))</f>
        <v>https://orcid.org/0000-0002-5199-9817</v>
      </c>
      <c r="Z1630" s="46" t="str">
        <f>IF(W1630="","",_xlfn.LET(_xlpm.x,VLOOKUP(W1630,'Drop-down_menus'!$D$2:$E$13,2,FALSE),IF(_xlpm.x=0,"",_xlpm.x)))</f>
        <v/>
      </c>
      <c r="AA1630" s="46" t="str">
        <f>IF(X1630="","",_xlfn.LET(_xlpm.x,VLOOKUP(X1630,'Drop-down_menus'!$D$2:$E$13,2,FALSE),IF(_xlpm.x=0,"",_xlpm.x)))</f>
        <v/>
      </c>
      <c r="AB1630" s="14" t="s">
        <v>519</v>
      </c>
      <c r="AC1630" s="14" t="s">
        <v>522</v>
      </c>
    </row>
    <row r="1631" spans="1:29" ht="15" customHeight="1">
      <c r="A1631" s="15">
        <v>490</v>
      </c>
      <c r="B1631" s="15">
        <v>1686</v>
      </c>
      <c r="C1631" s="46" t="s">
        <v>116</v>
      </c>
      <c r="D1631" s="46" t="b">
        <f>COUNTIF(Events!$B$2:$B$171, C1631) &gt; 0</f>
        <v>1</v>
      </c>
      <c r="E1631" s="15" t="s">
        <v>525</v>
      </c>
      <c r="F1631" s="15" t="s">
        <v>1082</v>
      </c>
      <c r="G1631" s="15"/>
      <c r="H1631" s="15"/>
      <c r="I1631" s="15"/>
      <c r="J1631" s="46" t="str">
        <f>IF(I1631="","",_xlfn.LET(_xlpm.x,VLOOKUP(I1631,'2026-01-09_taxon-match'!$A$2:$N$81,4,FALSE),IF(_xlpm.x=0,"",_xlpm.x)))</f>
        <v/>
      </c>
      <c r="K1631" s="15"/>
      <c r="L1631" s="46" t="str">
        <f>IF(I1631="","",_xlfn.LET(_xlpm.x,VLOOKUP(I1631,'2026-01-09_taxon-match'!$A$2:$N$81,3,FALSE),IF(_xlpm.x=0,"",_xlpm.x)))</f>
        <v/>
      </c>
      <c r="M1631" s="46" t="str">
        <f>IF($I1631="","",_xlfn.LET(_xlpm.x,VLOOKUP($I1631,'2026-01-09_taxon-match'!$A$2:$N$81,5,FALSE),IF(_xlpm.x=0,"",_xlpm.x)))</f>
        <v/>
      </c>
      <c r="N1631" s="46" t="str">
        <f>IF($I1631="","",_xlfn.LET(_xlpm.x,VLOOKUP($I1631,'2026-01-09_taxon-match'!$A$2:$N$81,6,FALSE),IF(_xlpm.x=0,"",_xlpm.x)))</f>
        <v/>
      </c>
      <c r="O1631" s="46" t="str">
        <f>IF($I1631="","",_xlfn.LET(_xlpm.x,VLOOKUP($I1631,'2026-01-09_taxon-match'!$A$2:$N$81,7,FALSE),IF(_xlpm.x=0,"",_xlpm.x)))</f>
        <v/>
      </c>
      <c r="P1631" s="46" t="str">
        <f>IF($I1631="","",_xlfn.LET(_xlpm.x,VLOOKUP($I1631,'2026-01-09_taxon-match'!$A$2:$N$81,8,FALSE),IF(_xlpm.x=0,"",_xlpm.x)))</f>
        <v/>
      </c>
      <c r="Q1631" s="46" t="str">
        <f>IF($I1631="","",_xlfn.LET(_xlpm.x,VLOOKUP($I1631,'2026-01-09_taxon-match'!$A$2:$N$81,9,FALSE),IF(_xlpm.x=0,"",_xlpm.x)))</f>
        <v/>
      </c>
      <c r="R1631" s="46" t="str">
        <f>IF($I1631="","",_xlfn.LET(_xlpm.x,VLOOKUP($I1631,'2026-01-09_taxon-match'!$A$2:$N$81,10,FALSE),IF(_xlpm.x=0,"",_xlpm.x)))</f>
        <v/>
      </c>
      <c r="S1631" s="46" t="str">
        <f>IF($I1631="","",_xlfn.LET(_xlpm.x,VLOOKUP($I1631,'2026-01-09_taxon-match'!$A$2:$N$81,11,FALSE),IF(_xlpm.x=0,"",_xlpm.x)))</f>
        <v/>
      </c>
      <c r="T1631" s="46" t="str">
        <f>IF($I1631="","",_xlfn.LET(_xlpm.x,VLOOKUP($I1631,'2026-01-09_taxon-match'!$A$2:$N$81,13,FALSE),IF(_xlpm.x=0,"",_xlpm.x)))</f>
        <v/>
      </c>
      <c r="U1631" s="15"/>
      <c r="V1631" s="46" t="s">
        <v>221</v>
      </c>
      <c r="W1631" s="15"/>
      <c r="X1631" s="15"/>
      <c r="Y1631" s="46" t="str">
        <f>IF(V1631="","",_xlfn.LET(_xlpm.x,VLOOKUP(V1631,'Drop-down_menus'!$D$2:$E$13,2,FALSE),IF(_xlpm.x=0,"",_xlpm.x)))</f>
        <v>https://orcid.org/0000-0002-5199-9817</v>
      </c>
      <c r="Z1631" s="46" t="str">
        <f>IF(W1631="","",_xlfn.LET(_xlpm.x,VLOOKUP(W1631,'Drop-down_menus'!$D$2:$E$13,2,FALSE),IF(_xlpm.x=0,"",_xlpm.x)))</f>
        <v/>
      </c>
      <c r="AA1631" s="46" t="str">
        <f>IF(X1631="","",_xlfn.LET(_xlpm.x,VLOOKUP(X1631,'Drop-down_menus'!$D$2:$E$13,2,FALSE),IF(_xlpm.x=0,"",_xlpm.x)))</f>
        <v/>
      </c>
      <c r="AB1631" s="14" t="s">
        <v>519</v>
      </c>
      <c r="AC1631" s="14" t="s">
        <v>526</v>
      </c>
    </row>
    <row r="1632" spans="1:29" ht="15" customHeight="1">
      <c r="A1632" s="15">
        <v>490</v>
      </c>
      <c r="B1632" s="15">
        <v>1687</v>
      </c>
      <c r="C1632" s="46" t="s">
        <v>116</v>
      </c>
      <c r="D1632" s="46" t="b">
        <f>COUNTIF(Events!$B$2:$B$171, C1632) &gt; 0</f>
        <v>1</v>
      </c>
      <c r="E1632" s="15" t="s">
        <v>525</v>
      </c>
      <c r="F1632" s="15" t="s">
        <v>504</v>
      </c>
      <c r="G1632" s="15"/>
      <c r="H1632" s="15"/>
      <c r="I1632" s="15"/>
      <c r="J1632" s="46" t="str">
        <f>IF(I1632="","",_xlfn.LET(_xlpm.x,VLOOKUP(I1632,'2026-01-09_taxon-match'!$A$2:$N$81,4,FALSE),IF(_xlpm.x=0,"",_xlpm.x)))</f>
        <v/>
      </c>
      <c r="K1632" s="15"/>
      <c r="L1632" s="46" t="str">
        <f>IF(I1632="","",_xlfn.LET(_xlpm.x,VLOOKUP(I1632,'2026-01-09_taxon-match'!$A$2:$N$81,3,FALSE),IF(_xlpm.x=0,"",_xlpm.x)))</f>
        <v/>
      </c>
      <c r="M1632" s="46" t="str">
        <f>IF($I1632="","",_xlfn.LET(_xlpm.x,VLOOKUP($I1632,'2026-01-09_taxon-match'!$A$2:$N$81,5,FALSE),IF(_xlpm.x=0,"",_xlpm.x)))</f>
        <v/>
      </c>
      <c r="N1632" s="46" t="str">
        <f>IF($I1632="","",_xlfn.LET(_xlpm.x,VLOOKUP($I1632,'2026-01-09_taxon-match'!$A$2:$N$81,6,FALSE),IF(_xlpm.x=0,"",_xlpm.x)))</f>
        <v/>
      </c>
      <c r="O1632" s="46" t="str">
        <f>IF($I1632="","",_xlfn.LET(_xlpm.x,VLOOKUP($I1632,'2026-01-09_taxon-match'!$A$2:$N$81,7,FALSE),IF(_xlpm.x=0,"",_xlpm.x)))</f>
        <v/>
      </c>
      <c r="P1632" s="46" t="str">
        <f>IF($I1632="","",_xlfn.LET(_xlpm.x,VLOOKUP($I1632,'2026-01-09_taxon-match'!$A$2:$N$81,8,FALSE),IF(_xlpm.x=0,"",_xlpm.x)))</f>
        <v/>
      </c>
      <c r="Q1632" s="46" t="str">
        <f>IF($I1632="","",_xlfn.LET(_xlpm.x,VLOOKUP($I1632,'2026-01-09_taxon-match'!$A$2:$N$81,9,FALSE),IF(_xlpm.x=0,"",_xlpm.x)))</f>
        <v/>
      </c>
      <c r="R1632" s="46" t="str">
        <f>IF($I1632="","",_xlfn.LET(_xlpm.x,VLOOKUP($I1632,'2026-01-09_taxon-match'!$A$2:$N$81,10,FALSE),IF(_xlpm.x=0,"",_xlpm.x)))</f>
        <v/>
      </c>
      <c r="S1632" s="46" t="str">
        <f>IF($I1632="","",_xlfn.LET(_xlpm.x,VLOOKUP($I1632,'2026-01-09_taxon-match'!$A$2:$N$81,11,FALSE),IF(_xlpm.x=0,"",_xlpm.x)))</f>
        <v/>
      </c>
      <c r="T1632" s="46" t="str">
        <f>IF($I1632="","",_xlfn.LET(_xlpm.x,VLOOKUP($I1632,'2026-01-09_taxon-match'!$A$2:$N$81,13,FALSE),IF(_xlpm.x=0,"",_xlpm.x)))</f>
        <v/>
      </c>
      <c r="U1632" s="15"/>
      <c r="V1632" s="46" t="s">
        <v>221</v>
      </c>
      <c r="W1632" s="15"/>
      <c r="X1632" s="15"/>
      <c r="Y1632" s="46" t="str">
        <f>IF(V1632="","",_xlfn.LET(_xlpm.x,VLOOKUP(V1632,'Drop-down_menus'!$D$2:$E$13,2,FALSE),IF(_xlpm.x=0,"",_xlpm.x)))</f>
        <v>https://orcid.org/0000-0002-5199-9817</v>
      </c>
      <c r="Z1632" s="46" t="str">
        <f>IF(W1632="","",_xlfn.LET(_xlpm.x,VLOOKUP(W1632,'Drop-down_menus'!$D$2:$E$13,2,FALSE),IF(_xlpm.x=0,"",_xlpm.x)))</f>
        <v/>
      </c>
      <c r="AA1632" s="46" t="str">
        <f>IF(X1632="","",_xlfn.LET(_xlpm.x,VLOOKUP(X1632,'Drop-down_menus'!$D$2:$E$13,2,FALSE),IF(_xlpm.x=0,"",_xlpm.x)))</f>
        <v/>
      </c>
      <c r="AB1632" s="14" t="s">
        <v>527</v>
      </c>
      <c r="AC1632" s="14" t="s">
        <v>528</v>
      </c>
    </row>
    <row r="1633" spans="1:29" ht="15" customHeight="1">
      <c r="A1633" s="15">
        <v>490</v>
      </c>
      <c r="B1633" s="15">
        <v>1688</v>
      </c>
      <c r="C1633" s="46" t="s">
        <v>116</v>
      </c>
      <c r="D1633" s="46" t="b">
        <f>COUNTIF(Events!$B$2:$B$171, C1633) &gt; 0</f>
        <v>1</v>
      </c>
      <c r="E1633" s="46" t="s">
        <v>215</v>
      </c>
      <c r="F1633" s="15" t="s">
        <v>521</v>
      </c>
      <c r="G1633" s="15"/>
      <c r="H1633" s="15"/>
      <c r="I1633" s="15"/>
      <c r="J1633" s="46" t="str">
        <f>IF(I1633="","",_xlfn.LET(_xlpm.x,VLOOKUP(I1633,'2026-01-09_taxon-match'!$A$2:$N$81,4,FALSE),IF(_xlpm.x=0,"",_xlpm.x)))</f>
        <v/>
      </c>
      <c r="K1633" s="15"/>
      <c r="L1633" s="46" t="str">
        <f>IF(I1633="","",_xlfn.LET(_xlpm.x,VLOOKUP(I1633,'2026-01-09_taxon-match'!$A$2:$N$81,3,FALSE),IF(_xlpm.x=0,"",_xlpm.x)))</f>
        <v/>
      </c>
      <c r="M1633" s="46" t="str">
        <f>IF($I1633="","",_xlfn.LET(_xlpm.x,VLOOKUP($I1633,'2026-01-09_taxon-match'!$A$2:$N$81,5,FALSE),IF(_xlpm.x=0,"",_xlpm.x)))</f>
        <v/>
      </c>
      <c r="N1633" s="46" t="str">
        <f>IF($I1633="","",_xlfn.LET(_xlpm.x,VLOOKUP($I1633,'2026-01-09_taxon-match'!$A$2:$N$81,6,FALSE),IF(_xlpm.x=0,"",_xlpm.x)))</f>
        <v/>
      </c>
      <c r="O1633" s="46" t="str">
        <f>IF($I1633="","",_xlfn.LET(_xlpm.x,VLOOKUP($I1633,'2026-01-09_taxon-match'!$A$2:$N$81,7,FALSE),IF(_xlpm.x=0,"",_xlpm.x)))</f>
        <v/>
      </c>
      <c r="P1633" s="46" t="str">
        <f>IF($I1633="","",_xlfn.LET(_xlpm.x,VLOOKUP($I1633,'2026-01-09_taxon-match'!$A$2:$N$81,8,FALSE),IF(_xlpm.x=0,"",_xlpm.x)))</f>
        <v/>
      </c>
      <c r="Q1633" s="46" t="str">
        <f>IF($I1633="","",_xlfn.LET(_xlpm.x,VLOOKUP($I1633,'2026-01-09_taxon-match'!$A$2:$N$81,9,FALSE),IF(_xlpm.x=0,"",_xlpm.x)))</f>
        <v/>
      </c>
      <c r="R1633" s="46" t="str">
        <f>IF($I1633="","",_xlfn.LET(_xlpm.x,VLOOKUP($I1633,'2026-01-09_taxon-match'!$A$2:$N$81,10,FALSE),IF(_xlpm.x=0,"",_xlpm.x)))</f>
        <v/>
      </c>
      <c r="S1633" s="46" t="str">
        <f>IF($I1633="","",_xlfn.LET(_xlpm.x,VLOOKUP($I1633,'2026-01-09_taxon-match'!$A$2:$N$81,11,FALSE),IF(_xlpm.x=0,"",_xlpm.x)))</f>
        <v/>
      </c>
      <c r="T1633" s="46" t="str">
        <f>IF($I1633="","",_xlfn.LET(_xlpm.x,VLOOKUP($I1633,'2026-01-09_taxon-match'!$A$2:$N$81,13,FALSE),IF(_xlpm.x=0,"",_xlpm.x)))</f>
        <v/>
      </c>
      <c r="U1633" s="15"/>
      <c r="V1633" s="46" t="s">
        <v>221</v>
      </c>
      <c r="W1633" s="15"/>
      <c r="X1633" s="15"/>
      <c r="Y1633" s="46" t="str">
        <f>IF(V1633="","",_xlfn.LET(_xlpm.x,VLOOKUP(V1633,'Drop-down_menus'!$D$2:$E$13,2,FALSE),IF(_xlpm.x=0,"",_xlpm.x)))</f>
        <v>https://orcid.org/0000-0002-5199-9817</v>
      </c>
      <c r="Z1633" s="46" t="str">
        <f>IF(W1633="","",_xlfn.LET(_xlpm.x,VLOOKUP(W1633,'Drop-down_menus'!$D$2:$E$13,2,FALSE),IF(_xlpm.x=0,"",_xlpm.x)))</f>
        <v/>
      </c>
      <c r="AA1633" s="46" t="str">
        <f>IF(X1633="","",_xlfn.LET(_xlpm.x,VLOOKUP(X1633,'Drop-down_menus'!$D$2:$E$13,2,FALSE),IF(_xlpm.x=0,"",_xlpm.x)))</f>
        <v/>
      </c>
      <c r="AB1633" s="14" t="s">
        <v>519</v>
      </c>
      <c r="AC1633" s="14" t="s">
        <v>529</v>
      </c>
    </row>
    <row r="1634" spans="1:29" ht="15" customHeight="1">
      <c r="A1634" s="15">
        <v>490</v>
      </c>
      <c r="B1634" s="15">
        <v>1689</v>
      </c>
      <c r="C1634" s="46" t="s">
        <v>116</v>
      </c>
      <c r="D1634" s="46" t="b">
        <f>COUNTIF(Events!$B$2:$B$171, C1634) &gt; 0</f>
        <v>1</v>
      </c>
      <c r="E1634" s="46" t="s">
        <v>215</v>
      </c>
      <c r="F1634" s="15" t="s">
        <v>524</v>
      </c>
      <c r="G1634" s="15"/>
      <c r="H1634" s="15"/>
      <c r="I1634" s="15"/>
      <c r="J1634" s="46" t="str">
        <f>IF(I1634="","",_xlfn.LET(_xlpm.x,VLOOKUP(I1634,'2026-01-09_taxon-match'!$A$2:$N$81,4,FALSE),IF(_xlpm.x=0,"",_xlpm.x)))</f>
        <v/>
      </c>
      <c r="K1634" s="15"/>
      <c r="L1634" s="46" t="str">
        <f>IF(I1634="","",_xlfn.LET(_xlpm.x,VLOOKUP(I1634,'2026-01-09_taxon-match'!$A$2:$N$81,3,FALSE),IF(_xlpm.x=0,"",_xlpm.x)))</f>
        <v/>
      </c>
      <c r="M1634" s="46" t="str">
        <f>IF($I1634="","",_xlfn.LET(_xlpm.x,VLOOKUP($I1634,'2026-01-09_taxon-match'!$A$2:$N$81,5,FALSE),IF(_xlpm.x=0,"",_xlpm.x)))</f>
        <v/>
      </c>
      <c r="N1634" s="46" t="str">
        <f>IF($I1634="","",_xlfn.LET(_xlpm.x,VLOOKUP($I1634,'2026-01-09_taxon-match'!$A$2:$N$81,6,FALSE),IF(_xlpm.x=0,"",_xlpm.x)))</f>
        <v/>
      </c>
      <c r="O1634" s="46" t="str">
        <f>IF($I1634="","",_xlfn.LET(_xlpm.x,VLOOKUP($I1634,'2026-01-09_taxon-match'!$A$2:$N$81,7,FALSE),IF(_xlpm.x=0,"",_xlpm.x)))</f>
        <v/>
      </c>
      <c r="P1634" s="46" t="str">
        <f>IF($I1634="","",_xlfn.LET(_xlpm.x,VLOOKUP($I1634,'2026-01-09_taxon-match'!$A$2:$N$81,8,FALSE),IF(_xlpm.x=0,"",_xlpm.x)))</f>
        <v/>
      </c>
      <c r="Q1634" s="46" t="str">
        <f>IF($I1634="","",_xlfn.LET(_xlpm.x,VLOOKUP($I1634,'2026-01-09_taxon-match'!$A$2:$N$81,9,FALSE),IF(_xlpm.x=0,"",_xlpm.x)))</f>
        <v/>
      </c>
      <c r="R1634" s="46" t="str">
        <f>IF($I1634="","",_xlfn.LET(_xlpm.x,VLOOKUP($I1634,'2026-01-09_taxon-match'!$A$2:$N$81,10,FALSE),IF(_xlpm.x=0,"",_xlpm.x)))</f>
        <v/>
      </c>
      <c r="S1634" s="46" t="str">
        <f>IF($I1634="","",_xlfn.LET(_xlpm.x,VLOOKUP($I1634,'2026-01-09_taxon-match'!$A$2:$N$81,11,FALSE),IF(_xlpm.x=0,"",_xlpm.x)))</f>
        <v/>
      </c>
      <c r="T1634" s="46" t="str">
        <f>IF($I1634="","",_xlfn.LET(_xlpm.x,VLOOKUP($I1634,'2026-01-09_taxon-match'!$A$2:$N$81,13,FALSE),IF(_xlpm.x=0,"",_xlpm.x)))</f>
        <v/>
      </c>
      <c r="U1634" s="15"/>
      <c r="V1634" s="46" t="s">
        <v>221</v>
      </c>
      <c r="W1634" s="15"/>
      <c r="X1634" s="15"/>
      <c r="Y1634" s="46" t="str">
        <f>IF(V1634="","",_xlfn.LET(_xlpm.x,VLOOKUP(V1634,'Drop-down_menus'!$D$2:$E$13,2,FALSE),IF(_xlpm.x=0,"",_xlpm.x)))</f>
        <v>https://orcid.org/0000-0002-5199-9817</v>
      </c>
      <c r="Z1634" s="46" t="str">
        <f>IF(W1634="","",_xlfn.LET(_xlpm.x,VLOOKUP(W1634,'Drop-down_menus'!$D$2:$E$13,2,FALSE),IF(_xlpm.x=0,"",_xlpm.x)))</f>
        <v/>
      </c>
      <c r="AA1634" s="46" t="str">
        <f>IF(X1634="","",_xlfn.LET(_xlpm.x,VLOOKUP(X1634,'Drop-down_menus'!$D$2:$E$13,2,FALSE),IF(_xlpm.x=0,"",_xlpm.x)))</f>
        <v/>
      </c>
      <c r="AB1634" s="14" t="s">
        <v>519</v>
      </c>
      <c r="AC1634" s="14" t="s">
        <v>522</v>
      </c>
    </row>
    <row r="1635" spans="1:29" ht="15" customHeight="1">
      <c r="A1635" s="15">
        <v>490</v>
      </c>
      <c r="B1635" s="15">
        <v>1690</v>
      </c>
      <c r="C1635" s="46" t="s">
        <v>116</v>
      </c>
      <c r="D1635" s="46" t="b">
        <f>COUNTIF(Events!$B$2:$B$171, C1635) &gt; 0</f>
        <v>1</v>
      </c>
      <c r="E1635" s="46" t="s">
        <v>215</v>
      </c>
      <c r="F1635" s="15" t="s">
        <v>521</v>
      </c>
      <c r="G1635" s="15"/>
      <c r="H1635" s="15"/>
      <c r="I1635" s="15"/>
      <c r="J1635" s="46" t="str">
        <f>IF(I1635="","",_xlfn.LET(_xlpm.x,VLOOKUP(I1635,'2026-01-09_taxon-match'!$A$2:$N$81,4,FALSE),IF(_xlpm.x=0,"",_xlpm.x)))</f>
        <v/>
      </c>
      <c r="K1635" s="15"/>
      <c r="L1635" s="46" t="str">
        <f>IF(I1635="","",_xlfn.LET(_xlpm.x,VLOOKUP(I1635,'2026-01-09_taxon-match'!$A$2:$N$81,3,FALSE),IF(_xlpm.x=0,"",_xlpm.x)))</f>
        <v/>
      </c>
      <c r="M1635" s="46" t="str">
        <f>IF($I1635="","",_xlfn.LET(_xlpm.x,VLOOKUP($I1635,'2026-01-09_taxon-match'!$A$2:$N$81,5,FALSE),IF(_xlpm.x=0,"",_xlpm.x)))</f>
        <v/>
      </c>
      <c r="N1635" s="46" t="str">
        <f>IF($I1635="","",_xlfn.LET(_xlpm.x,VLOOKUP($I1635,'2026-01-09_taxon-match'!$A$2:$N$81,6,FALSE),IF(_xlpm.x=0,"",_xlpm.x)))</f>
        <v/>
      </c>
      <c r="O1635" s="46" t="str">
        <f>IF($I1635="","",_xlfn.LET(_xlpm.x,VLOOKUP($I1635,'2026-01-09_taxon-match'!$A$2:$N$81,7,FALSE),IF(_xlpm.x=0,"",_xlpm.x)))</f>
        <v/>
      </c>
      <c r="P1635" s="46" t="str">
        <f>IF($I1635="","",_xlfn.LET(_xlpm.x,VLOOKUP($I1635,'2026-01-09_taxon-match'!$A$2:$N$81,8,FALSE),IF(_xlpm.x=0,"",_xlpm.x)))</f>
        <v/>
      </c>
      <c r="Q1635" s="46" t="str">
        <f>IF($I1635="","",_xlfn.LET(_xlpm.x,VLOOKUP($I1635,'2026-01-09_taxon-match'!$A$2:$N$81,9,FALSE),IF(_xlpm.x=0,"",_xlpm.x)))</f>
        <v/>
      </c>
      <c r="R1635" s="46" t="str">
        <f>IF($I1635="","",_xlfn.LET(_xlpm.x,VLOOKUP($I1635,'2026-01-09_taxon-match'!$A$2:$N$81,10,FALSE),IF(_xlpm.x=0,"",_xlpm.x)))</f>
        <v/>
      </c>
      <c r="S1635" s="46" t="str">
        <f>IF($I1635="","",_xlfn.LET(_xlpm.x,VLOOKUP($I1635,'2026-01-09_taxon-match'!$A$2:$N$81,11,FALSE),IF(_xlpm.x=0,"",_xlpm.x)))</f>
        <v/>
      </c>
      <c r="T1635" s="46" t="str">
        <f>IF($I1635="","",_xlfn.LET(_xlpm.x,VLOOKUP($I1635,'2026-01-09_taxon-match'!$A$2:$N$81,13,FALSE),IF(_xlpm.x=0,"",_xlpm.x)))</f>
        <v/>
      </c>
      <c r="U1635" s="15"/>
      <c r="V1635" s="46" t="s">
        <v>221</v>
      </c>
      <c r="W1635" s="15"/>
      <c r="X1635" s="15"/>
      <c r="Y1635" s="46" t="str">
        <f>IF(V1635="","",_xlfn.LET(_xlpm.x,VLOOKUP(V1635,'Drop-down_menus'!$D$2:$E$13,2,FALSE),IF(_xlpm.x=0,"",_xlpm.x)))</f>
        <v>https://orcid.org/0000-0002-5199-9817</v>
      </c>
      <c r="Z1635" s="46" t="str">
        <f>IF(W1635="","",_xlfn.LET(_xlpm.x,VLOOKUP(W1635,'Drop-down_menus'!$D$2:$E$13,2,FALSE),IF(_xlpm.x=0,"",_xlpm.x)))</f>
        <v/>
      </c>
      <c r="AA1635" s="46" t="str">
        <f>IF(X1635="","",_xlfn.LET(_xlpm.x,VLOOKUP(X1635,'Drop-down_menus'!$D$2:$E$13,2,FALSE),IF(_xlpm.x=0,"",_xlpm.x)))</f>
        <v/>
      </c>
      <c r="AB1635" s="14" t="s">
        <v>519</v>
      </c>
      <c r="AC1635" s="14" t="s">
        <v>522</v>
      </c>
    </row>
    <row r="1636" spans="1:29" ht="15" customHeight="1">
      <c r="A1636" s="15">
        <v>490</v>
      </c>
      <c r="B1636" s="15">
        <v>1691</v>
      </c>
      <c r="C1636" s="46" t="s">
        <v>116</v>
      </c>
      <c r="D1636" s="46" t="b">
        <f>COUNTIF(Events!$B$2:$B$171, C1636) &gt; 0</f>
        <v>1</v>
      </c>
      <c r="E1636" s="46" t="s">
        <v>215</v>
      </c>
      <c r="F1636" s="15" t="s">
        <v>524</v>
      </c>
      <c r="G1636" s="15"/>
      <c r="H1636" s="15"/>
      <c r="I1636" s="15"/>
      <c r="J1636" s="46" t="str">
        <f>IF(I1636="","",_xlfn.LET(_xlpm.x,VLOOKUP(I1636,'2026-01-09_taxon-match'!$A$2:$N$81,4,FALSE),IF(_xlpm.x=0,"",_xlpm.x)))</f>
        <v/>
      </c>
      <c r="K1636" s="15"/>
      <c r="L1636" s="46" t="str">
        <f>IF(I1636="","",_xlfn.LET(_xlpm.x,VLOOKUP(I1636,'2026-01-09_taxon-match'!$A$2:$N$81,3,FALSE),IF(_xlpm.x=0,"",_xlpm.x)))</f>
        <v/>
      </c>
      <c r="M1636" s="46" t="str">
        <f>IF($I1636="","",_xlfn.LET(_xlpm.x,VLOOKUP($I1636,'2026-01-09_taxon-match'!$A$2:$N$81,5,FALSE),IF(_xlpm.x=0,"",_xlpm.x)))</f>
        <v/>
      </c>
      <c r="N1636" s="46" t="str">
        <f>IF($I1636="","",_xlfn.LET(_xlpm.x,VLOOKUP($I1636,'2026-01-09_taxon-match'!$A$2:$N$81,6,FALSE),IF(_xlpm.x=0,"",_xlpm.x)))</f>
        <v/>
      </c>
      <c r="O1636" s="46" t="str">
        <f>IF($I1636="","",_xlfn.LET(_xlpm.x,VLOOKUP($I1636,'2026-01-09_taxon-match'!$A$2:$N$81,7,FALSE),IF(_xlpm.x=0,"",_xlpm.x)))</f>
        <v/>
      </c>
      <c r="P1636" s="46" t="str">
        <f>IF($I1636="","",_xlfn.LET(_xlpm.x,VLOOKUP($I1636,'2026-01-09_taxon-match'!$A$2:$N$81,8,FALSE),IF(_xlpm.x=0,"",_xlpm.x)))</f>
        <v/>
      </c>
      <c r="Q1636" s="46" t="str">
        <f>IF($I1636="","",_xlfn.LET(_xlpm.x,VLOOKUP($I1636,'2026-01-09_taxon-match'!$A$2:$N$81,9,FALSE),IF(_xlpm.x=0,"",_xlpm.x)))</f>
        <v/>
      </c>
      <c r="R1636" s="46" t="str">
        <f>IF($I1636="","",_xlfn.LET(_xlpm.x,VLOOKUP($I1636,'2026-01-09_taxon-match'!$A$2:$N$81,10,FALSE),IF(_xlpm.x=0,"",_xlpm.x)))</f>
        <v/>
      </c>
      <c r="S1636" s="46" t="str">
        <f>IF($I1636="","",_xlfn.LET(_xlpm.x,VLOOKUP($I1636,'2026-01-09_taxon-match'!$A$2:$N$81,11,FALSE),IF(_xlpm.x=0,"",_xlpm.x)))</f>
        <v/>
      </c>
      <c r="T1636" s="46" t="str">
        <f>IF($I1636="","",_xlfn.LET(_xlpm.x,VLOOKUP($I1636,'2026-01-09_taxon-match'!$A$2:$N$81,13,FALSE),IF(_xlpm.x=0,"",_xlpm.x)))</f>
        <v/>
      </c>
      <c r="U1636" s="15"/>
      <c r="V1636" s="46" t="s">
        <v>221</v>
      </c>
      <c r="W1636" s="15"/>
      <c r="X1636" s="15"/>
      <c r="Y1636" s="46" t="str">
        <f>IF(V1636="","",_xlfn.LET(_xlpm.x,VLOOKUP(V1636,'Drop-down_menus'!$D$2:$E$13,2,FALSE),IF(_xlpm.x=0,"",_xlpm.x)))</f>
        <v>https://orcid.org/0000-0002-5199-9817</v>
      </c>
      <c r="Z1636" s="46" t="str">
        <f>IF(W1636="","",_xlfn.LET(_xlpm.x,VLOOKUP(W1636,'Drop-down_menus'!$D$2:$E$13,2,FALSE),IF(_xlpm.x=0,"",_xlpm.x)))</f>
        <v/>
      </c>
      <c r="AA1636" s="46" t="str">
        <f>IF(X1636="","",_xlfn.LET(_xlpm.x,VLOOKUP(X1636,'Drop-down_menus'!$D$2:$E$13,2,FALSE),IF(_xlpm.x=0,"",_xlpm.x)))</f>
        <v/>
      </c>
      <c r="AB1636" s="14" t="s">
        <v>519</v>
      </c>
      <c r="AC1636" s="14" t="s">
        <v>522</v>
      </c>
    </row>
    <row r="1637" spans="1:29" ht="15" customHeight="1">
      <c r="A1637" s="15">
        <v>490</v>
      </c>
      <c r="B1637" s="15">
        <v>1692</v>
      </c>
      <c r="C1637" s="46" t="s">
        <v>116</v>
      </c>
      <c r="D1637" s="46" t="b">
        <f>COUNTIF(Events!$B$2:$B$171, C1637) &gt; 0</f>
        <v>1</v>
      </c>
      <c r="E1637" s="15" t="s">
        <v>530</v>
      </c>
      <c r="F1637" s="15" t="s">
        <v>531</v>
      </c>
      <c r="G1637" s="15"/>
      <c r="H1637" s="15"/>
      <c r="I1637" s="15"/>
      <c r="J1637" s="46" t="str">
        <f>IF(I1637="","",_xlfn.LET(_xlpm.x,VLOOKUP(I1637,'2026-01-09_taxon-match'!$A$2:$N$81,4,FALSE),IF(_xlpm.x=0,"",_xlpm.x)))</f>
        <v/>
      </c>
      <c r="K1637" s="15"/>
      <c r="L1637" s="46" t="str">
        <f>IF(I1637="","",_xlfn.LET(_xlpm.x,VLOOKUP(I1637,'2026-01-09_taxon-match'!$A$2:$N$81,3,FALSE),IF(_xlpm.x=0,"",_xlpm.x)))</f>
        <v/>
      </c>
      <c r="M1637" s="46" t="str">
        <f>IF($I1637="","",_xlfn.LET(_xlpm.x,VLOOKUP($I1637,'2026-01-09_taxon-match'!$A$2:$N$81,5,FALSE),IF(_xlpm.x=0,"",_xlpm.x)))</f>
        <v/>
      </c>
      <c r="N1637" s="46" t="str">
        <f>IF($I1637="","",_xlfn.LET(_xlpm.x,VLOOKUP($I1637,'2026-01-09_taxon-match'!$A$2:$N$81,6,FALSE),IF(_xlpm.x=0,"",_xlpm.x)))</f>
        <v/>
      </c>
      <c r="O1637" s="46" t="str">
        <f>IF($I1637="","",_xlfn.LET(_xlpm.x,VLOOKUP($I1637,'2026-01-09_taxon-match'!$A$2:$N$81,7,FALSE),IF(_xlpm.x=0,"",_xlpm.x)))</f>
        <v/>
      </c>
      <c r="P1637" s="46" t="str">
        <f>IF($I1637="","",_xlfn.LET(_xlpm.x,VLOOKUP($I1637,'2026-01-09_taxon-match'!$A$2:$N$81,8,FALSE),IF(_xlpm.x=0,"",_xlpm.x)))</f>
        <v/>
      </c>
      <c r="Q1637" s="46" t="str">
        <f>IF($I1637="","",_xlfn.LET(_xlpm.x,VLOOKUP($I1637,'2026-01-09_taxon-match'!$A$2:$N$81,9,FALSE),IF(_xlpm.x=0,"",_xlpm.x)))</f>
        <v/>
      </c>
      <c r="R1637" s="46" t="str">
        <f>IF($I1637="","",_xlfn.LET(_xlpm.x,VLOOKUP($I1637,'2026-01-09_taxon-match'!$A$2:$N$81,10,FALSE),IF(_xlpm.x=0,"",_xlpm.x)))</f>
        <v/>
      </c>
      <c r="S1637" s="46" t="str">
        <f>IF($I1637="","",_xlfn.LET(_xlpm.x,VLOOKUP($I1637,'2026-01-09_taxon-match'!$A$2:$N$81,11,FALSE),IF(_xlpm.x=0,"",_xlpm.x)))</f>
        <v/>
      </c>
      <c r="T1637" s="46" t="str">
        <f>IF($I1637="","",_xlfn.LET(_xlpm.x,VLOOKUP($I1637,'2026-01-09_taxon-match'!$A$2:$N$81,13,FALSE),IF(_xlpm.x=0,"",_xlpm.x)))</f>
        <v/>
      </c>
      <c r="U1637" s="15"/>
      <c r="V1637" s="46" t="s">
        <v>221</v>
      </c>
      <c r="W1637" s="15"/>
      <c r="X1637" s="15"/>
      <c r="Y1637" s="46" t="str">
        <f>IF(V1637="","",_xlfn.LET(_xlpm.x,VLOOKUP(V1637,'Drop-down_menus'!$D$2:$E$13,2,FALSE),IF(_xlpm.x=0,"",_xlpm.x)))</f>
        <v>https://orcid.org/0000-0002-5199-9817</v>
      </c>
      <c r="Z1637" s="46" t="str">
        <f>IF(W1637="","",_xlfn.LET(_xlpm.x,VLOOKUP(W1637,'Drop-down_menus'!$D$2:$E$13,2,FALSE),IF(_xlpm.x=0,"",_xlpm.x)))</f>
        <v/>
      </c>
      <c r="AA1637" s="46" t="str">
        <f>IF(X1637="","",_xlfn.LET(_xlpm.x,VLOOKUP(X1637,'Drop-down_menus'!$D$2:$E$13,2,FALSE),IF(_xlpm.x=0,"",_xlpm.x)))</f>
        <v/>
      </c>
      <c r="AB1637" s="14" t="s">
        <v>245</v>
      </c>
      <c r="AC1637" s="14"/>
    </row>
    <row r="1638" spans="1:29" ht="15" customHeight="1">
      <c r="A1638" s="15">
        <v>490</v>
      </c>
      <c r="B1638" s="15">
        <v>1693</v>
      </c>
      <c r="C1638" s="46" t="s">
        <v>116</v>
      </c>
      <c r="D1638" s="46" t="b">
        <f>COUNTIF(Events!$B$2:$B$171, C1638) &gt; 0</f>
        <v>1</v>
      </c>
      <c r="E1638" s="46" t="s">
        <v>215</v>
      </c>
      <c r="F1638" s="15" t="s">
        <v>532</v>
      </c>
      <c r="G1638" s="15"/>
      <c r="H1638" s="15"/>
      <c r="I1638" s="15"/>
      <c r="J1638" s="46" t="str">
        <f>IF(I1638="","",_xlfn.LET(_xlpm.x,VLOOKUP(I1638,'2026-01-09_taxon-match'!$A$2:$N$81,4,FALSE),IF(_xlpm.x=0,"",_xlpm.x)))</f>
        <v/>
      </c>
      <c r="K1638" s="15"/>
      <c r="L1638" s="46" t="str">
        <f>IF(I1638="","",_xlfn.LET(_xlpm.x,VLOOKUP(I1638,'2026-01-09_taxon-match'!$A$2:$N$81,3,FALSE),IF(_xlpm.x=0,"",_xlpm.x)))</f>
        <v/>
      </c>
      <c r="M1638" s="46" t="str">
        <f>IF($I1638="","",_xlfn.LET(_xlpm.x,VLOOKUP($I1638,'2026-01-09_taxon-match'!$A$2:$N$81,5,FALSE),IF(_xlpm.x=0,"",_xlpm.x)))</f>
        <v/>
      </c>
      <c r="N1638" s="46" t="str">
        <f>IF($I1638="","",_xlfn.LET(_xlpm.x,VLOOKUP($I1638,'2026-01-09_taxon-match'!$A$2:$N$81,6,FALSE),IF(_xlpm.x=0,"",_xlpm.x)))</f>
        <v/>
      </c>
      <c r="O1638" s="46" t="str">
        <f>IF($I1638="","",_xlfn.LET(_xlpm.x,VLOOKUP($I1638,'2026-01-09_taxon-match'!$A$2:$N$81,7,FALSE),IF(_xlpm.x=0,"",_xlpm.x)))</f>
        <v/>
      </c>
      <c r="P1638" s="46" t="str">
        <f>IF($I1638="","",_xlfn.LET(_xlpm.x,VLOOKUP($I1638,'2026-01-09_taxon-match'!$A$2:$N$81,8,FALSE),IF(_xlpm.x=0,"",_xlpm.x)))</f>
        <v/>
      </c>
      <c r="Q1638" s="46" t="str">
        <f>IF($I1638="","",_xlfn.LET(_xlpm.x,VLOOKUP($I1638,'2026-01-09_taxon-match'!$A$2:$N$81,9,FALSE),IF(_xlpm.x=0,"",_xlpm.x)))</f>
        <v/>
      </c>
      <c r="R1638" s="46" t="str">
        <f>IF($I1638="","",_xlfn.LET(_xlpm.x,VLOOKUP($I1638,'2026-01-09_taxon-match'!$A$2:$N$81,10,FALSE),IF(_xlpm.x=0,"",_xlpm.x)))</f>
        <v/>
      </c>
      <c r="S1638" s="46" t="str">
        <f>IF($I1638="","",_xlfn.LET(_xlpm.x,VLOOKUP($I1638,'2026-01-09_taxon-match'!$A$2:$N$81,11,FALSE),IF(_xlpm.x=0,"",_xlpm.x)))</f>
        <v/>
      </c>
      <c r="T1638" s="46" t="str">
        <f>IF($I1638="","",_xlfn.LET(_xlpm.x,VLOOKUP($I1638,'2026-01-09_taxon-match'!$A$2:$N$81,13,FALSE),IF(_xlpm.x=0,"",_xlpm.x)))</f>
        <v/>
      </c>
      <c r="U1638" s="15"/>
      <c r="V1638" s="46" t="s">
        <v>221</v>
      </c>
      <c r="W1638" s="15"/>
      <c r="X1638" s="15"/>
      <c r="Y1638" s="46" t="str">
        <f>IF(V1638="","",_xlfn.LET(_xlpm.x,VLOOKUP(V1638,'Drop-down_menus'!$D$2:$E$13,2,FALSE),IF(_xlpm.x=0,"",_xlpm.x)))</f>
        <v>https://orcid.org/0000-0002-5199-9817</v>
      </c>
      <c r="Z1638" s="46" t="str">
        <f>IF(W1638="","",_xlfn.LET(_xlpm.x,VLOOKUP(W1638,'Drop-down_menus'!$D$2:$E$13,2,FALSE),IF(_xlpm.x=0,"",_xlpm.x)))</f>
        <v/>
      </c>
      <c r="AA1638" s="46" t="str">
        <f>IF(X1638="","",_xlfn.LET(_xlpm.x,VLOOKUP(X1638,'Drop-down_menus'!$D$2:$E$13,2,FALSE),IF(_xlpm.x=0,"",_xlpm.x)))</f>
        <v/>
      </c>
      <c r="AB1638" s="14" t="s">
        <v>527</v>
      </c>
      <c r="AC1638" s="14" t="s">
        <v>533</v>
      </c>
    </row>
    <row r="1639" spans="1:29" ht="15" customHeight="1">
      <c r="A1639" s="15">
        <v>201</v>
      </c>
      <c r="B1639" s="15">
        <v>1694</v>
      </c>
      <c r="C1639" s="46" t="s">
        <v>95</v>
      </c>
      <c r="D1639" s="46" t="b">
        <f>COUNTIF(Events!$B$2:$B$171, C1639) &gt; 0</f>
        <v>1</v>
      </c>
      <c r="E1639" s="15" t="s">
        <v>164</v>
      </c>
      <c r="F1639" s="15" t="s">
        <v>1082</v>
      </c>
      <c r="G1639" s="15"/>
      <c r="H1639" s="15"/>
      <c r="I1639" s="15"/>
      <c r="J1639" s="46" t="str">
        <f>IF(I1639="","",_xlfn.LET(_xlpm.x,VLOOKUP(I1639,'2026-01-09_taxon-match'!$A$2:$N$81,4,FALSE),IF(_xlpm.x=0,"",_xlpm.x)))</f>
        <v/>
      </c>
      <c r="K1639" s="15"/>
      <c r="L1639" s="46" t="str">
        <f>IF(I1639="","",_xlfn.LET(_xlpm.x,VLOOKUP(I1639,'2026-01-09_taxon-match'!$A$2:$N$81,3,FALSE),IF(_xlpm.x=0,"",_xlpm.x)))</f>
        <v/>
      </c>
      <c r="M1639" s="46" t="str">
        <f>IF($I1639="","",_xlfn.LET(_xlpm.x,VLOOKUP($I1639,'2026-01-09_taxon-match'!$A$2:$N$81,5,FALSE),IF(_xlpm.x=0,"",_xlpm.x)))</f>
        <v/>
      </c>
      <c r="N1639" s="46" t="str">
        <f>IF($I1639="","",_xlfn.LET(_xlpm.x,VLOOKUP($I1639,'2026-01-09_taxon-match'!$A$2:$N$81,6,FALSE),IF(_xlpm.x=0,"",_xlpm.x)))</f>
        <v/>
      </c>
      <c r="O1639" s="46" t="str">
        <f>IF($I1639="","",_xlfn.LET(_xlpm.x,VLOOKUP($I1639,'2026-01-09_taxon-match'!$A$2:$N$81,7,FALSE),IF(_xlpm.x=0,"",_xlpm.x)))</f>
        <v/>
      </c>
      <c r="P1639" s="46" t="str">
        <f>IF($I1639="","",_xlfn.LET(_xlpm.x,VLOOKUP($I1639,'2026-01-09_taxon-match'!$A$2:$N$81,8,FALSE),IF(_xlpm.x=0,"",_xlpm.x)))</f>
        <v/>
      </c>
      <c r="Q1639" s="46" t="str">
        <f>IF($I1639="","",_xlfn.LET(_xlpm.x,VLOOKUP($I1639,'2026-01-09_taxon-match'!$A$2:$N$81,9,FALSE),IF(_xlpm.x=0,"",_xlpm.x)))</f>
        <v/>
      </c>
      <c r="R1639" s="46" t="str">
        <f>IF($I1639="","",_xlfn.LET(_xlpm.x,VLOOKUP($I1639,'2026-01-09_taxon-match'!$A$2:$N$81,10,FALSE),IF(_xlpm.x=0,"",_xlpm.x)))</f>
        <v/>
      </c>
      <c r="S1639" s="46" t="str">
        <f>IF($I1639="","",_xlfn.LET(_xlpm.x,VLOOKUP($I1639,'2026-01-09_taxon-match'!$A$2:$N$81,11,FALSE),IF(_xlpm.x=0,"",_xlpm.x)))</f>
        <v/>
      </c>
      <c r="T1639" s="46" t="str">
        <f>IF($I1639="","",_xlfn.LET(_xlpm.x,VLOOKUP($I1639,'2026-01-09_taxon-match'!$A$2:$N$81,13,FALSE),IF(_xlpm.x=0,"",_xlpm.x)))</f>
        <v/>
      </c>
      <c r="U1639" s="15"/>
      <c r="V1639" s="46" t="s">
        <v>221</v>
      </c>
      <c r="W1639" s="15"/>
      <c r="X1639" s="15"/>
      <c r="Y1639" s="46" t="str">
        <f>IF(V1639="","",_xlfn.LET(_xlpm.x,VLOOKUP(V1639,'Drop-down_menus'!$D$2:$E$13,2,FALSE),IF(_xlpm.x=0,"",_xlpm.x)))</f>
        <v>https://orcid.org/0000-0002-5199-9817</v>
      </c>
      <c r="Z1639" s="46" t="str">
        <f>IF(W1639="","",_xlfn.LET(_xlpm.x,VLOOKUP(W1639,'Drop-down_menus'!$D$2:$E$13,2,FALSE),IF(_xlpm.x=0,"",_xlpm.x)))</f>
        <v/>
      </c>
      <c r="AA1639" s="46" t="str">
        <f>IF(X1639="","",_xlfn.LET(_xlpm.x,VLOOKUP(X1639,'Drop-down_menus'!$D$2:$E$13,2,FALSE),IF(_xlpm.x=0,"",_xlpm.x)))</f>
        <v/>
      </c>
      <c r="AB1639" s="14" t="s">
        <v>197</v>
      </c>
      <c r="AC1639" s="14"/>
    </row>
    <row r="1640" spans="1:29" ht="15" customHeight="1">
      <c r="A1640" s="15">
        <v>201</v>
      </c>
      <c r="B1640" s="15">
        <v>1695</v>
      </c>
      <c r="C1640" s="46" t="s">
        <v>95</v>
      </c>
      <c r="D1640" s="46" t="b">
        <f>COUNTIF(Events!$B$2:$B$171, C1640) &gt; 0</f>
        <v>1</v>
      </c>
      <c r="E1640" s="15" t="s">
        <v>164</v>
      </c>
      <c r="F1640" s="15" t="s">
        <v>504</v>
      </c>
      <c r="G1640" s="15"/>
      <c r="H1640" s="15"/>
      <c r="I1640" s="15"/>
      <c r="J1640" s="46" t="str">
        <f>IF(I1640="","",_xlfn.LET(_xlpm.x,VLOOKUP(I1640,'2026-01-09_taxon-match'!$A$2:$N$81,4,FALSE),IF(_xlpm.x=0,"",_xlpm.x)))</f>
        <v/>
      </c>
      <c r="K1640" s="15"/>
      <c r="L1640" s="46" t="str">
        <f>IF(I1640="","",_xlfn.LET(_xlpm.x,VLOOKUP(I1640,'2026-01-09_taxon-match'!$A$2:$N$81,3,FALSE),IF(_xlpm.x=0,"",_xlpm.x)))</f>
        <v/>
      </c>
      <c r="M1640" s="46" t="str">
        <f>IF($I1640="","",_xlfn.LET(_xlpm.x,VLOOKUP($I1640,'2026-01-09_taxon-match'!$A$2:$N$81,5,FALSE),IF(_xlpm.x=0,"",_xlpm.x)))</f>
        <v/>
      </c>
      <c r="N1640" s="46" t="str">
        <f>IF($I1640="","",_xlfn.LET(_xlpm.x,VLOOKUP($I1640,'2026-01-09_taxon-match'!$A$2:$N$81,6,FALSE),IF(_xlpm.x=0,"",_xlpm.x)))</f>
        <v/>
      </c>
      <c r="O1640" s="46" t="str">
        <f>IF($I1640="","",_xlfn.LET(_xlpm.x,VLOOKUP($I1640,'2026-01-09_taxon-match'!$A$2:$N$81,7,FALSE),IF(_xlpm.x=0,"",_xlpm.x)))</f>
        <v/>
      </c>
      <c r="P1640" s="46" t="str">
        <f>IF($I1640="","",_xlfn.LET(_xlpm.x,VLOOKUP($I1640,'2026-01-09_taxon-match'!$A$2:$N$81,8,FALSE),IF(_xlpm.x=0,"",_xlpm.x)))</f>
        <v/>
      </c>
      <c r="Q1640" s="46" t="str">
        <f>IF($I1640="","",_xlfn.LET(_xlpm.x,VLOOKUP($I1640,'2026-01-09_taxon-match'!$A$2:$N$81,9,FALSE),IF(_xlpm.x=0,"",_xlpm.x)))</f>
        <v/>
      </c>
      <c r="R1640" s="46" t="str">
        <f>IF($I1640="","",_xlfn.LET(_xlpm.x,VLOOKUP($I1640,'2026-01-09_taxon-match'!$A$2:$N$81,10,FALSE),IF(_xlpm.x=0,"",_xlpm.x)))</f>
        <v/>
      </c>
      <c r="S1640" s="46" t="str">
        <f>IF($I1640="","",_xlfn.LET(_xlpm.x,VLOOKUP($I1640,'2026-01-09_taxon-match'!$A$2:$N$81,11,FALSE),IF(_xlpm.x=0,"",_xlpm.x)))</f>
        <v/>
      </c>
      <c r="T1640" s="46" t="str">
        <f>IF($I1640="","",_xlfn.LET(_xlpm.x,VLOOKUP($I1640,'2026-01-09_taxon-match'!$A$2:$N$81,13,FALSE),IF(_xlpm.x=0,"",_xlpm.x)))</f>
        <v/>
      </c>
      <c r="U1640" s="15"/>
      <c r="V1640" s="46" t="s">
        <v>221</v>
      </c>
      <c r="W1640" s="15"/>
      <c r="X1640" s="15"/>
      <c r="Y1640" s="46" t="str">
        <f>IF(V1640="","",_xlfn.LET(_xlpm.x,VLOOKUP(V1640,'Drop-down_menus'!$D$2:$E$13,2,FALSE),IF(_xlpm.x=0,"",_xlpm.x)))</f>
        <v>https://orcid.org/0000-0002-5199-9817</v>
      </c>
      <c r="Z1640" s="46" t="str">
        <f>IF(W1640="","",_xlfn.LET(_xlpm.x,VLOOKUP(W1640,'Drop-down_menus'!$D$2:$E$13,2,FALSE),IF(_xlpm.x=0,"",_xlpm.x)))</f>
        <v/>
      </c>
      <c r="AA1640" s="46" t="str">
        <f>IF(X1640="","",_xlfn.LET(_xlpm.x,VLOOKUP(X1640,'Drop-down_menus'!$D$2:$E$13,2,FALSE),IF(_xlpm.x=0,"",_xlpm.x)))</f>
        <v/>
      </c>
      <c r="AB1640" s="14" t="s">
        <v>197</v>
      </c>
      <c r="AC1640" s="14"/>
    </row>
    <row r="1641" spans="1:29" ht="15" customHeight="1">
      <c r="A1641" s="15">
        <v>201</v>
      </c>
      <c r="B1641" s="15">
        <v>1696</v>
      </c>
      <c r="C1641" s="46" t="s">
        <v>95</v>
      </c>
      <c r="D1641" s="46" t="b">
        <f>COUNTIF(Events!$B$2:$B$171, C1641) &gt; 0</f>
        <v>1</v>
      </c>
      <c r="E1641" s="15" t="s">
        <v>164</v>
      </c>
      <c r="F1641" s="15" t="s">
        <v>1082</v>
      </c>
      <c r="G1641" s="15"/>
      <c r="H1641" s="15"/>
      <c r="I1641" s="15"/>
      <c r="J1641" s="46" t="str">
        <f>IF(I1641="","",_xlfn.LET(_xlpm.x,VLOOKUP(I1641,'2026-01-09_taxon-match'!$A$2:$N$81,4,FALSE),IF(_xlpm.x=0,"",_xlpm.x)))</f>
        <v/>
      </c>
      <c r="K1641" s="15"/>
      <c r="L1641" s="46" t="str">
        <f>IF(I1641="","",_xlfn.LET(_xlpm.x,VLOOKUP(I1641,'2026-01-09_taxon-match'!$A$2:$N$81,3,FALSE),IF(_xlpm.x=0,"",_xlpm.x)))</f>
        <v/>
      </c>
      <c r="M1641" s="46" t="str">
        <f>IF($I1641="","",_xlfn.LET(_xlpm.x,VLOOKUP($I1641,'2026-01-09_taxon-match'!$A$2:$N$81,5,FALSE),IF(_xlpm.x=0,"",_xlpm.x)))</f>
        <v/>
      </c>
      <c r="N1641" s="46" t="str">
        <f>IF($I1641="","",_xlfn.LET(_xlpm.x,VLOOKUP($I1641,'2026-01-09_taxon-match'!$A$2:$N$81,6,FALSE),IF(_xlpm.x=0,"",_xlpm.x)))</f>
        <v/>
      </c>
      <c r="O1641" s="46" t="str">
        <f>IF($I1641="","",_xlfn.LET(_xlpm.x,VLOOKUP($I1641,'2026-01-09_taxon-match'!$A$2:$N$81,7,FALSE),IF(_xlpm.x=0,"",_xlpm.x)))</f>
        <v/>
      </c>
      <c r="P1641" s="46" t="str">
        <f>IF($I1641="","",_xlfn.LET(_xlpm.x,VLOOKUP($I1641,'2026-01-09_taxon-match'!$A$2:$N$81,8,FALSE),IF(_xlpm.x=0,"",_xlpm.x)))</f>
        <v/>
      </c>
      <c r="Q1641" s="46" t="str">
        <f>IF($I1641="","",_xlfn.LET(_xlpm.x,VLOOKUP($I1641,'2026-01-09_taxon-match'!$A$2:$N$81,9,FALSE),IF(_xlpm.x=0,"",_xlpm.x)))</f>
        <v/>
      </c>
      <c r="R1641" s="46" t="str">
        <f>IF($I1641="","",_xlfn.LET(_xlpm.x,VLOOKUP($I1641,'2026-01-09_taxon-match'!$A$2:$N$81,10,FALSE),IF(_xlpm.x=0,"",_xlpm.x)))</f>
        <v/>
      </c>
      <c r="S1641" s="46" t="str">
        <f>IF($I1641="","",_xlfn.LET(_xlpm.x,VLOOKUP($I1641,'2026-01-09_taxon-match'!$A$2:$N$81,11,FALSE),IF(_xlpm.x=0,"",_xlpm.x)))</f>
        <v/>
      </c>
      <c r="T1641" s="46" t="str">
        <f>IF($I1641="","",_xlfn.LET(_xlpm.x,VLOOKUP($I1641,'2026-01-09_taxon-match'!$A$2:$N$81,13,FALSE),IF(_xlpm.x=0,"",_xlpm.x)))</f>
        <v/>
      </c>
      <c r="U1641" s="15"/>
      <c r="V1641" s="46" t="s">
        <v>221</v>
      </c>
      <c r="W1641" s="15"/>
      <c r="X1641" s="15"/>
      <c r="Y1641" s="46" t="str">
        <f>IF(V1641="","",_xlfn.LET(_xlpm.x,VLOOKUP(V1641,'Drop-down_menus'!$D$2:$E$13,2,FALSE),IF(_xlpm.x=0,"",_xlpm.x)))</f>
        <v>https://orcid.org/0000-0002-5199-9817</v>
      </c>
      <c r="Z1641" s="46" t="str">
        <f>IF(W1641="","",_xlfn.LET(_xlpm.x,VLOOKUP(W1641,'Drop-down_menus'!$D$2:$E$13,2,FALSE),IF(_xlpm.x=0,"",_xlpm.x)))</f>
        <v/>
      </c>
      <c r="AA1641" s="46" t="str">
        <f>IF(X1641="","",_xlfn.LET(_xlpm.x,VLOOKUP(X1641,'Drop-down_menus'!$D$2:$E$13,2,FALSE),IF(_xlpm.x=0,"",_xlpm.x)))</f>
        <v/>
      </c>
      <c r="AB1641" s="14" t="s">
        <v>197</v>
      </c>
      <c r="AC1641" s="14"/>
    </row>
    <row r="1642" spans="1:29" ht="15" customHeight="1">
      <c r="A1642" s="15">
        <v>201</v>
      </c>
      <c r="B1642" s="15">
        <v>1697</v>
      </c>
      <c r="C1642" s="46" t="s">
        <v>95</v>
      </c>
      <c r="D1642" s="46" t="b">
        <f>COUNTIF(Events!$B$2:$B$171, C1642) &gt; 0</f>
        <v>1</v>
      </c>
      <c r="E1642" s="15" t="s">
        <v>164</v>
      </c>
      <c r="F1642" s="15" t="s">
        <v>504</v>
      </c>
      <c r="G1642" s="15"/>
      <c r="H1642" s="15"/>
      <c r="I1642" s="15"/>
      <c r="J1642" s="46" t="str">
        <f>IF(I1642="","",_xlfn.LET(_xlpm.x,VLOOKUP(I1642,'2026-01-09_taxon-match'!$A$2:$N$81,4,FALSE),IF(_xlpm.x=0,"",_xlpm.x)))</f>
        <v/>
      </c>
      <c r="K1642" s="15"/>
      <c r="L1642" s="46" t="str">
        <f>IF(I1642="","",_xlfn.LET(_xlpm.x,VLOOKUP(I1642,'2026-01-09_taxon-match'!$A$2:$N$81,3,FALSE),IF(_xlpm.x=0,"",_xlpm.x)))</f>
        <v/>
      </c>
      <c r="M1642" s="46" t="str">
        <f>IF($I1642="","",_xlfn.LET(_xlpm.x,VLOOKUP($I1642,'2026-01-09_taxon-match'!$A$2:$N$81,5,FALSE),IF(_xlpm.x=0,"",_xlpm.x)))</f>
        <v/>
      </c>
      <c r="N1642" s="46" t="str">
        <f>IF($I1642="","",_xlfn.LET(_xlpm.x,VLOOKUP($I1642,'2026-01-09_taxon-match'!$A$2:$N$81,6,FALSE),IF(_xlpm.x=0,"",_xlpm.x)))</f>
        <v/>
      </c>
      <c r="O1642" s="46" t="str">
        <f>IF($I1642="","",_xlfn.LET(_xlpm.x,VLOOKUP($I1642,'2026-01-09_taxon-match'!$A$2:$N$81,7,FALSE),IF(_xlpm.x=0,"",_xlpm.x)))</f>
        <v/>
      </c>
      <c r="P1642" s="46" t="str">
        <f>IF($I1642="","",_xlfn.LET(_xlpm.x,VLOOKUP($I1642,'2026-01-09_taxon-match'!$A$2:$N$81,8,FALSE),IF(_xlpm.x=0,"",_xlpm.x)))</f>
        <v/>
      </c>
      <c r="Q1642" s="46" t="str">
        <f>IF($I1642="","",_xlfn.LET(_xlpm.x,VLOOKUP($I1642,'2026-01-09_taxon-match'!$A$2:$N$81,9,FALSE),IF(_xlpm.x=0,"",_xlpm.x)))</f>
        <v/>
      </c>
      <c r="R1642" s="46" t="str">
        <f>IF($I1642="","",_xlfn.LET(_xlpm.x,VLOOKUP($I1642,'2026-01-09_taxon-match'!$A$2:$N$81,10,FALSE),IF(_xlpm.x=0,"",_xlpm.x)))</f>
        <v/>
      </c>
      <c r="S1642" s="46" t="str">
        <f>IF($I1642="","",_xlfn.LET(_xlpm.x,VLOOKUP($I1642,'2026-01-09_taxon-match'!$A$2:$N$81,11,FALSE),IF(_xlpm.x=0,"",_xlpm.x)))</f>
        <v/>
      </c>
      <c r="T1642" s="46" t="str">
        <f>IF($I1642="","",_xlfn.LET(_xlpm.x,VLOOKUP($I1642,'2026-01-09_taxon-match'!$A$2:$N$81,13,FALSE),IF(_xlpm.x=0,"",_xlpm.x)))</f>
        <v/>
      </c>
      <c r="U1642" s="15"/>
      <c r="V1642" s="46" t="s">
        <v>221</v>
      </c>
      <c r="W1642" s="15"/>
      <c r="X1642" s="15"/>
      <c r="Y1642" s="46" t="str">
        <f>IF(V1642="","",_xlfn.LET(_xlpm.x,VLOOKUP(V1642,'Drop-down_menus'!$D$2:$E$13,2,FALSE),IF(_xlpm.x=0,"",_xlpm.x)))</f>
        <v>https://orcid.org/0000-0002-5199-9817</v>
      </c>
      <c r="Z1642" s="46" t="str">
        <f>IF(W1642="","",_xlfn.LET(_xlpm.x,VLOOKUP(W1642,'Drop-down_menus'!$D$2:$E$13,2,FALSE),IF(_xlpm.x=0,"",_xlpm.x)))</f>
        <v/>
      </c>
      <c r="AA1642" s="46" t="str">
        <f>IF(X1642="","",_xlfn.LET(_xlpm.x,VLOOKUP(X1642,'Drop-down_menus'!$D$2:$E$13,2,FALSE),IF(_xlpm.x=0,"",_xlpm.x)))</f>
        <v/>
      </c>
      <c r="AB1642" s="14" t="s">
        <v>197</v>
      </c>
      <c r="AC1642" s="14"/>
    </row>
    <row r="1643" spans="1:29" ht="15" customHeight="1">
      <c r="A1643" s="15">
        <v>201</v>
      </c>
      <c r="B1643" s="15">
        <v>1698</v>
      </c>
      <c r="C1643" s="46" t="s">
        <v>95</v>
      </c>
      <c r="D1643" s="46" t="b">
        <f>COUNTIF(Events!$B$2:$B$171, C1643) &gt; 0</f>
        <v>1</v>
      </c>
      <c r="E1643" s="15" t="s">
        <v>164</v>
      </c>
      <c r="F1643" s="15" t="s">
        <v>1082</v>
      </c>
      <c r="G1643" s="15"/>
      <c r="H1643" s="15"/>
      <c r="I1643" s="15"/>
      <c r="J1643" s="46" t="str">
        <f>IF(I1643="","",_xlfn.LET(_xlpm.x,VLOOKUP(I1643,'2026-01-09_taxon-match'!$A$2:$N$81,4,FALSE),IF(_xlpm.x=0,"",_xlpm.x)))</f>
        <v/>
      </c>
      <c r="K1643" s="15"/>
      <c r="L1643" s="46" t="str">
        <f>IF(I1643="","",_xlfn.LET(_xlpm.x,VLOOKUP(I1643,'2026-01-09_taxon-match'!$A$2:$N$81,3,FALSE),IF(_xlpm.x=0,"",_xlpm.x)))</f>
        <v/>
      </c>
      <c r="M1643" s="46" t="str">
        <f>IF($I1643="","",_xlfn.LET(_xlpm.x,VLOOKUP($I1643,'2026-01-09_taxon-match'!$A$2:$N$81,5,FALSE),IF(_xlpm.x=0,"",_xlpm.x)))</f>
        <v/>
      </c>
      <c r="N1643" s="46" t="str">
        <f>IF($I1643="","",_xlfn.LET(_xlpm.x,VLOOKUP($I1643,'2026-01-09_taxon-match'!$A$2:$N$81,6,FALSE),IF(_xlpm.x=0,"",_xlpm.x)))</f>
        <v/>
      </c>
      <c r="O1643" s="46" t="str">
        <f>IF($I1643="","",_xlfn.LET(_xlpm.x,VLOOKUP($I1643,'2026-01-09_taxon-match'!$A$2:$N$81,7,FALSE),IF(_xlpm.x=0,"",_xlpm.x)))</f>
        <v/>
      </c>
      <c r="P1643" s="46" t="str">
        <f>IF($I1643="","",_xlfn.LET(_xlpm.x,VLOOKUP($I1643,'2026-01-09_taxon-match'!$A$2:$N$81,8,FALSE),IF(_xlpm.x=0,"",_xlpm.x)))</f>
        <v/>
      </c>
      <c r="Q1643" s="46" t="str">
        <f>IF($I1643="","",_xlfn.LET(_xlpm.x,VLOOKUP($I1643,'2026-01-09_taxon-match'!$A$2:$N$81,9,FALSE),IF(_xlpm.x=0,"",_xlpm.x)))</f>
        <v/>
      </c>
      <c r="R1643" s="46" t="str">
        <f>IF($I1643="","",_xlfn.LET(_xlpm.x,VLOOKUP($I1643,'2026-01-09_taxon-match'!$A$2:$N$81,10,FALSE),IF(_xlpm.x=0,"",_xlpm.x)))</f>
        <v/>
      </c>
      <c r="S1643" s="46" t="str">
        <f>IF($I1643="","",_xlfn.LET(_xlpm.x,VLOOKUP($I1643,'2026-01-09_taxon-match'!$A$2:$N$81,11,FALSE),IF(_xlpm.x=0,"",_xlpm.x)))</f>
        <v/>
      </c>
      <c r="T1643" s="46" t="str">
        <f>IF($I1643="","",_xlfn.LET(_xlpm.x,VLOOKUP($I1643,'2026-01-09_taxon-match'!$A$2:$N$81,13,FALSE),IF(_xlpm.x=0,"",_xlpm.x)))</f>
        <v/>
      </c>
      <c r="U1643" s="15"/>
      <c r="V1643" s="46" t="s">
        <v>221</v>
      </c>
      <c r="W1643" s="15"/>
      <c r="X1643" s="15"/>
      <c r="Y1643" s="46" t="str">
        <f>IF(V1643="","",_xlfn.LET(_xlpm.x,VLOOKUP(V1643,'Drop-down_menus'!$D$2:$E$13,2,FALSE),IF(_xlpm.x=0,"",_xlpm.x)))</f>
        <v>https://orcid.org/0000-0002-5199-9817</v>
      </c>
      <c r="Z1643" s="46" t="str">
        <f>IF(W1643="","",_xlfn.LET(_xlpm.x,VLOOKUP(W1643,'Drop-down_menus'!$D$2:$E$13,2,FALSE),IF(_xlpm.x=0,"",_xlpm.x)))</f>
        <v/>
      </c>
      <c r="AA1643" s="46" t="str">
        <f>IF(X1643="","",_xlfn.LET(_xlpm.x,VLOOKUP(X1643,'Drop-down_menus'!$D$2:$E$13,2,FALSE),IF(_xlpm.x=0,"",_xlpm.x)))</f>
        <v/>
      </c>
      <c r="AB1643" s="14" t="s">
        <v>197</v>
      </c>
      <c r="AC1643" s="14"/>
    </row>
    <row r="1644" spans="1:29" ht="15" customHeight="1">
      <c r="A1644" s="15">
        <v>201</v>
      </c>
      <c r="B1644" s="15">
        <v>1699</v>
      </c>
      <c r="C1644" s="46" t="s">
        <v>95</v>
      </c>
      <c r="D1644" s="46" t="b">
        <f>COUNTIF(Events!$B$2:$B$171, C1644) &gt; 0</f>
        <v>1</v>
      </c>
      <c r="E1644" s="15" t="s">
        <v>164</v>
      </c>
      <c r="F1644" s="15" t="s">
        <v>504</v>
      </c>
      <c r="G1644" s="15"/>
      <c r="H1644" s="15"/>
      <c r="I1644" s="15"/>
      <c r="J1644" s="46" t="str">
        <f>IF(I1644="","",_xlfn.LET(_xlpm.x,VLOOKUP(I1644,'2026-01-09_taxon-match'!$A$2:$N$81,4,FALSE),IF(_xlpm.x=0,"",_xlpm.x)))</f>
        <v/>
      </c>
      <c r="K1644" s="15"/>
      <c r="L1644" s="46" t="str">
        <f>IF(I1644="","",_xlfn.LET(_xlpm.x,VLOOKUP(I1644,'2026-01-09_taxon-match'!$A$2:$N$81,3,FALSE),IF(_xlpm.x=0,"",_xlpm.x)))</f>
        <v/>
      </c>
      <c r="M1644" s="46" t="str">
        <f>IF($I1644="","",_xlfn.LET(_xlpm.x,VLOOKUP($I1644,'2026-01-09_taxon-match'!$A$2:$N$81,5,FALSE),IF(_xlpm.x=0,"",_xlpm.x)))</f>
        <v/>
      </c>
      <c r="N1644" s="46" t="str">
        <f>IF($I1644="","",_xlfn.LET(_xlpm.x,VLOOKUP($I1644,'2026-01-09_taxon-match'!$A$2:$N$81,6,FALSE),IF(_xlpm.x=0,"",_xlpm.x)))</f>
        <v/>
      </c>
      <c r="O1644" s="46" t="str">
        <f>IF($I1644="","",_xlfn.LET(_xlpm.x,VLOOKUP($I1644,'2026-01-09_taxon-match'!$A$2:$N$81,7,FALSE),IF(_xlpm.x=0,"",_xlpm.x)))</f>
        <v/>
      </c>
      <c r="P1644" s="46" t="str">
        <f>IF($I1644="","",_xlfn.LET(_xlpm.x,VLOOKUP($I1644,'2026-01-09_taxon-match'!$A$2:$N$81,8,FALSE),IF(_xlpm.x=0,"",_xlpm.x)))</f>
        <v/>
      </c>
      <c r="Q1644" s="46" t="str">
        <f>IF($I1644="","",_xlfn.LET(_xlpm.x,VLOOKUP($I1644,'2026-01-09_taxon-match'!$A$2:$N$81,9,FALSE),IF(_xlpm.x=0,"",_xlpm.x)))</f>
        <v/>
      </c>
      <c r="R1644" s="46" t="str">
        <f>IF($I1644="","",_xlfn.LET(_xlpm.x,VLOOKUP($I1644,'2026-01-09_taxon-match'!$A$2:$N$81,10,FALSE),IF(_xlpm.x=0,"",_xlpm.x)))</f>
        <v/>
      </c>
      <c r="S1644" s="46" t="str">
        <f>IF($I1644="","",_xlfn.LET(_xlpm.x,VLOOKUP($I1644,'2026-01-09_taxon-match'!$A$2:$N$81,11,FALSE),IF(_xlpm.x=0,"",_xlpm.x)))</f>
        <v/>
      </c>
      <c r="T1644" s="46" t="str">
        <f>IF($I1644="","",_xlfn.LET(_xlpm.x,VLOOKUP($I1644,'2026-01-09_taxon-match'!$A$2:$N$81,13,FALSE),IF(_xlpm.x=0,"",_xlpm.x)))</f>
        <v/>
      </c>
      <c r="U1644" s="15"/>
      <c r="V1644" s="46" t="s">
        <v>221</v>
      </c>
      <c r="W1644" s="15"/>
      <c r="X1644" s="15"/>
      <c r="Y1644" s="46" t="str">
        <f>IF(V1644="","",_xlfn.LET(_xlpm.x,VLOOKUP(V1644,'Drop-down_menus'!$D$2:$E$13,2,FALSE),IF(_xlpm.x=0,"",_xlpm.x)))</f>
        <v>https://orcid.org/0000-0002-5199-9817</v>
      </c>
      <c r="Z1644" s="46" t="str">
        <f>IF(W1644="","",_xlfn.LET(_xlpm.x,VLOOKUP(W1644,'Drop-down_menus'!$D$2:$E$13,2,FALSE),IF(_xlpm.x=0,"",_xlpm.x)))</f>
        <v/>
      </c>
      <c r="AA1644" s="46" t="str">
        <f>IF(X1644="","",_xlfn.LET(_xlpm.x,VLOOKUP(X1644,'Drop-down_menus'!$D$2:$E$13,2,FALSE),IF(_xlpm.x=0,"",_xlpm.x)))</f>
        <v/>
      </c>
      <c r="AB1644" s="14" t="s">
        <v>197</v>
      </c>
      <c r="AC1644" s="14"/>
    </row>
    <row r="1645" spans="1:29" ht="15" customHeight="1">
      <c r="A1645" s="15">
        <v>201</v>
      </c>
      <c r="B1645" s="15">
        <v>1700</v>
      </c>
      <c r="C1645" s="46" t="s">
        <v>95</v>
      </c>
      <c r="D1645" s="46" t="b">
        <f>COUNTIF(Events!$B$2:$B$171, C1645) &gt; 0</f>
        <v>1</v>
      </c>
      <c r="E1645" s="15" t="s">
        <v>164</v>
      </c>
      <c r="F1645" s="15" t="s">
        <v>1082</v>
      </c>
      <c r="G1645" s="15"/>
      <c r="H1645" s="15"/>
      <c r="I1645" s="15"/>
      <c r="J1645" s="46" t="str">
        <f>IF(I1645="","",_xlfn.LET(_xlpm.x,VLOOKUP(I1645,'2026-01-09_taxon-match'!$A$2:$N$81,4,FALSE),IF(_xlpm.x=0,"",_xlpm.x)))</f>
        <v/>
      </c>
      <c r="K1645" s="15"/>
      <c r="L1645" s="46" t="str">
        <f>IF(I1645="","",_xlfn.LET(_xlpm.x,VLOOKUP(I1645,'2026-01-09_taxon-match'!$A$2:$N$81,3,FALSE),IF(_xlpm.x=0,"",_xlpm.x)))</f>
        <v/>
      </c>
      <c r="M1645" s="46" t="str">
        <f>IF($I1645="","",_xlfn.LET(_xlpm.x,VLOOKUP($I1645,'2026-01-09_taxon-match'!$A$2:$N$81,5,FALSE),IF(_xlpm.x=0,"",_xlpm.x)))</f>
        <v/>
      </c>
      <c r="N1645" s="46" t="str">
        <f>IF($I1645="","",_xlfn.LET(_xlpm.x,VLOOKUP($I1645,'2026-01-09_taxon-match'!$A$2:$N$81,6,FALSE),IF(_xlpm.x=0,"",_xlpm.x)))</f>
        <v/>
      </c>
      <c r="O1645" s="46" t="str">
        <f>IF($I1645="","",_xlfn.LET(_xlpm.x,VLOOKUP($I1645,'2026-01-09_taxon-match'!$A$2:$N$81,7,FALSE),IF(_xlpm.x=0,"",_xlpm.x)))</f>
        <v/>
      </c>
      <c r="P1645" s="46" t="str">
        <f>IF($I1645="","",_xlfn.LET(_xlpm.x,VLOOKUP($I1645,'2026-01-09_taxon-match'!$A$2:$N$81,8,FALSE),IF(_xlpm.x=0,"",_xlpm.x)))</f>
        <v/>
      </c>
      <c r="Q1645" s="46" t="str">
        <f>IF($I1645="","",_xlfn.LET(_xlpm.x,VLOOKUP($I1645,'2026-01-09_taxon-match'!$A$2:$N$81,9,FALSE),IF(_xlpm.x=0,"",_xlpm.x)))</f>
        <v/>
      </c>
      <c r="R1645" s="46" t="str">
        <f>IF($I1645="","",_xlfn.LET(_xlpm.x,VLOOKUP($I1645,'2026-01-09_taxon-match'!$A$2:$N$81,10,FALSE),IF(_xlpm.x=0,"",_xlpm.x)))</f>
        <v/>
      </c>
      <c r="S1645" s="46" t="str">
        <f>IF($I1645="","",_xlfn.LET(_xlpm.x,VLOOKUP($I1645,'2026-01-09_taxon-match'!$A$2:$N$81,11,FALSE),IF(_xlpm.x=0,"",_xlpm.x)))</f>
        <v/>
      </c>
      <c r="T1645" s="46" t="str">
        <f>IF($I1645="","",_xlfn.LET(_xlpm.x,VLOOKUP($I1645,'2026-01-09_taxon-match'!$A$2:$N$81,13,FALSE),IF(_xlpm.x=0,"",_xlpm.x)))</f>
        <v/>
      </c>
      <c r="U1645" s="15"/>
      <c r="V1645" s="46" t="s">
        <v>221</v>
      </c>
      <c r="W1645" s="15"/>
      <c r="X1645" s="15"/>
      <c r="Y1645" s="46" t="str">
        <f>IF(V1645="","",_xlfn.LET(_xlpm.x,VLOOKUP(V1645,'Drop-down_menus'!$D$2:$E$13,2,FALSE),IF(_xlpm.x=0,"",_xlpm.x)))</f>
        <v>https://orcid.org/0000-0002-5199-9817</v>
      </c>
      <c r="Z1645" s="46" t="str">
        <f>IF(W1645="","",_xlfn.LET(_xlpm.x,VLOOKUP(W1645,'Drop-down_menus'!$D$2:$E$13,2,FALSE),IF(_xlpm.x=0,"",_xlpm.x)))</f>
        <v/>
      </c>
      <c r="AA1645" s="46" t="str">
        <f>IF(X1645="","",_xlfn.LET(_xlpm.x,VLOOKUP(X1645,'Drop-down_menus'!$D$2:$E$13,2,FALSE),IF(_xlpm.x=0,"",_xlpm.x)))</f>
        <v/>
      </c>
      <c r="AB1645" s="14" t="s">
        <v>197</v>
      </c>
      <c r="AC1645" s="14"/>
    </row>
    <row r="1646" spans="1:29" ht="15" customHeight="1">
      <c r="A1646" s="15">
        <v>201</v>
      </c>
      <c r="B1646" s="15">
        <v>1701</v>
      </c>
      <c r="C1646" s="46" t="s">
        <v>95</v>
      </c>
      <c r="D1646" s="46" t="b">
        <f>COUNTIF(Events!$B$2:$B$171, C1646) &gt; 0</f>
        <v>1</v>
      </c>
      <c r="E1646" s="15" t="s">
        <v>164</v>
      </c>
      <c r="F1646" s="15" t="s">
        <v>504</v>
      </c>
      <c r="G1646" s="15"/>
      <c r="H1646" s="15"/>
      <c r="I1646" s="15"/>
      <c r="J1646" s="46" t="str">
        <f>IF(I1646="","",_xlfn.LET(_xlpm.x,VLOOKUP(I1646,'2026-01-09_taxon-match'!$A$2:$N$81,4,FALSE),IF(_xlpm.x=0,"",_xlpm.x)))</f>
        <v/>
      </c>
      <c r="K1646" s="15"/>
      <c r="L1646" s="46" t="str">
        <f>IF(I1646="","",_xlfn.LET(_xlpm.x,VLOOKUP(I1646,'2026-01-09_taxon-match'!$A$2:$N$81,3,FALSE),IF(_xlpm.x=0,"",_xlpm.x)))</f>
        <v/>
      </c>
      <c r="M1646" s="46" t="str">
        <f>IF($I1646="","",_xlfn.LET(_xlpm.x,VLOOKUP($I1646,'2026-01-09_taxon-match'!$A$2:$N$81,5,FALSE),IF(_xlpm.x=0,"",_xlpm.x)))</f>
        <v/>
      </c>
      <c r="N1646" s="46" t="str">
        <f>IF($I1646="","",_xlfn.LET(_xlpm.x,VLOOKUP($I1646,'2026-01-09_taxon-match'!$A$2:$N$81,6,FALSE),IF(_xlpm.x=0,"",_xlpm.x)))</f>
        <v/>
      </c>
      <c r="O1646" s="46" t="str">
        <f>IF($I1646="","",_xlfn.LET(_xlpm.x,VLOOKUP($I1646,'2026-01-09_taxon-match'!$A$2:$N$81,7,FALSE),IF(_xlpm.x=0,"",_xlpm.x)))</f>
        <v/>
      </c>
      <c r="P1646" s="46" t="str">
        <f>IF($I1646="","",_xlfn.LET(_xlpm.x,VLOOKUP($I1646,'2026-01-09_taxon-match'!$A$2:$N$81,8,FALSE),IF(_xlpm.x=0,"",_xlpm.x)))</f>
        <v/>
      </c>
      <c r="Q1646" s="46" t="str">
        <f>IF($I1646="","",_xlfn.LET(_xlpm.x,VLOOKUP($I1646,'2026-01-09_taxon-match'!$A$2:$N$81,9,FALSE),IF(_xlpm.x=0,"",_xlpm.x)))</f>
        <v/>
      </c>
      <c r="R1646" s="46" t="str">
        <f>IF($I1646="","",_xlfn.LET(_xlpm.x,VLOOKUP($I1646,'2026-01-09_taxon-match'!$A$2:$N$81,10,FALSE),IF(_xlpm.x=0,"",_xlpm.x)))</f>
        <v/>
      </c>
      <c r="S1646" s="46" t="str">
        <f>IF($I1646="","",_xlfn.LET(_xlpm.x,VLOOKUP($I1646,'2026-01-09_taxon-match'!$A$2:$N$81,11,FALSE),IF(_xlpm.x=0,"",_xlpm.x)))</f>
        <v/>
      </c>
      <c r="T1646" s="46" t="str">
        <f>IF($I1646="","",_xlfn.LET(_xlpm.x,VLOOKUP($I1646,'2026-01-09_taxon-match'!$A$2:$N$81,13,FALSE),IF(_xlpm.x=0,"",_xlpm.x)))</f>
        <v/>
      </c>
      <c r="U1646" s="15"/>
      <c r="V1646" s="46" t="s">
        <v>221</v>
      </c>
      <c r="W1646" s="15"/>
      <c r="X1646" s="15"/>
      <c r="Y1646" s="46" t="str">
        <f>IF(V1646="","",_xlfn.LET(_xlpm.x,VLOOKUP(V1646,'Drop-down_menus'!$D$2:$E$13,2,FALSE),IF(_xlpm.x=0,"",_xlpm.x)))</f>
        <v>https://orcid.org/0000-0002-5199-9817</v>
      </c>
      <c r="Z1646" s="46" t="str">
        <f>IF(W1646="","",_xlfn.LET(_xlpm.x,VLOOKUP(W1646,'Drop-down_menus'!$D$2:$E$13,2,FALSE),IF(_xlpm.x=0,"",_xlpm.x)))</f>
        <v/>
      </c>
      <c r="AA1646" s="46" t="str">
        <f>IF(X1646="","",_xlfn.LET(_xlpm.x,VLOOKUP(X1646,'Drop-down_menus'!$D$2:$E$13,2,FALSE),IF(_xlpm.x=0,"",_xlpm.x)))</f>
        <v/>
      </c>
      <c r="AB1646" s="14" t="s">
        <v>197</v>
      </c>
      <c r="AC1646" s="14"/>
    </row>
    <row r="1647" spans="1:29" ht="15" customHeight="1">
      <c r="A1647" s="15">
        <v>201</v>
      </c>
      <c r="B1647" s="15">
        <v>1702</v>
      </c>
      <c r="C1647" s="46" t="s">
        <v>95</v>
      </c>
      <c r="D1647" s="46" t="b">
        <f>COUNTIF(Events!$B$2:$B$171, C1647) &gt; 0</f>
        <v>1</v>
      </c>
      <c r="E1647" s="15" t="s">
        <v>164</v>
      </c>
      <c r="F1647" s="15" t="s">
        <v>1082</v>
      </c>
      <c r="G1647" s="15"/>
      <c r="H1647" s="15"/>
      <c r="I1647" s="15"/>
      <c r="J1647" s="46" t="str">
        <f>IF(I1647="","",_xlfn.LET(_xlpm.x,VLOOKUP(I1647,'2026-01-09_taxon-match'!$A$2:$N$81,4,FALSE),IF(_xlpm.x=0,"",_xlpm.x)))</f>
        <v/>
      </c>
      <c r="K1647" s="15"/>
      <c r="L1647" s="46" t="str">
        <f>IF(I1647="","",_xlfn.LET(_xlpm.x,VLOOKUP(I1647,'2026-01-09_taxon-match'!$A$2:$N$81,3,FALSE),IF(_xlpm.x=0,"",_xlpm.x)))</f>
        <v/>
      </c>
      <c r="M1647" s="46" t="str">
        <f>IF($I1647="","",_xlfn.LET(_xlpm.x,VLOOKUP($I1647,'2026-01-09_taxon-match'!$A$2:$N$81,5,FALSE),IF(_xlpm.x=0,"",_xlpm.x)))</f>
        <v/>
      </c>
      <c r="N1647" s="46" t="str">
        <f>IF($I1647="","",_xlfn.LET(_xlpm.x,VLOOKUP($I1647,'2026-01-09_taxon-match'!$A$2:$N$81,6,FALSE),IF(_xlpm.x=0,"",_xlpm.x)))</f>
        <v/>
      </c>
      <c r="O1647" s="46" t="str">
        <f>IF($I1647="","",_xlfn.LET(_xlpm.x,VLOOKUP($I1647,'2026-01-09_taxon-match'!$A$2:$N$81,7,FALSE),IF(_xlpm.x=0,"",_xlpm.x)))</f>
        <v/>
      </c>
      <c r="P1647" s="46" t="str">
        <f>IF($I1647="","",_xlfn.LET(_xlpm.x,VLOOKUP($I1647,'2026-01-09_taxon-match'!$A$2:$N$81,8,FALSE),IF(_xlpm.x=0,"",_xlpm.x)))</f>
        <v/>
      </c>
      <c r="Q1647" s="46" t="str">
        <f>IF($I1647="","",_xlfn.LET(_xlpm.x,VLOOKUP($I1647,'2026-01-09_taxon-match'!$A$2:$N$81,9,FALSE),IF(_xlpm.x=0,"",_xlpm.x)))</f>
        <v/>
      </c>
      <c r="R1647" s="46" t="str">
        <f>IF($I1647="","",_xlfn.LET(_xlpm.x,VLOOKUP($I1647,'2026-01-09_taxon-match'!$A$2:$N$81,10,FALSE),IF(_xlpm.x=0,"",_xlpm.x)))</f>
        <v/>
      </c>
      <c r="S1647" s="46" t="str">
        <f>IF($I1647="","",_xlfn.LET(_xlpm.x,VLOOKUP($I1647,'2026-01-09_taxon-match'!$A$2:$N$81,11,FALSE),IF(_xlpm.x=0,"",_xlpm.x)))</f>
        <v/>
      </c>
      <c r="T1647" s="46" t="str">
        <f>IF($I1647="","",_xlfn.LET(_xlpm.x,VLOOKUP($I1647,'2026-01-09_taxon-match'!$A$2:$N$81,13,FALSE),IF(_xlpm.x=0,"",_xlpm.x)))</f>
        <v/>
      </c>
      <c r="U1647" s="15"/>
      <c r="V1647" s="46" t="s">
        <v>221</v>
      </c>
      <c r="W1647" s="15"/>
      <c r="X1647" s="15"/>
      <c r="Y1647" s="46" t="str">
        <f>IF(V1647="","",_xlfn.LET(_xlpm.x,VLOOKUP(V1647,'Drop-down_menus'!$D$2:$E$13,2,FALSE),IF(_xlpm.x=0,"",_xlpm.x)))</f>
        <v>https://orcid.org/0000-0002-5199-9817</v>
      </c>
      <c r="Z1647" s="46" t="str">
        <f>IF(W1647="","",_xlfn.LET(_xlpm.x,VLOOKUP(W1647,'Drop-down_menus'!$D$2:$E$13,2,FALSE),IF(_xlpm.x=0,"",_xlpm.x)))</f>
        <v/>
      </c>
      <c r="AA1647" s="46" t="str">
        <f>IF(X1647="","",_xlfn.LET(_xlpm.x,VLOOKUP(X1647,'Drop-down_menus'!$D$2:$E$13,2,FALSE),IF(_xlpm.x=0,"",_xlpm.x)))</f>
        <v/>
      </c>
      <c r="AB1647" s="14" t="s">
        <v>197</v>
      </c>
      <c r="AC1647" s="14"/>
    </row>
    <row r="1648" spans="1:29" ht="15" customHeight="1">
      <c r="A1648" s="15">
        <v>201</v>
      </c>
      <c r="B1648" s="15">
        <v>1703</v>
      </c>
      <c r="C1648" s="46" t="s">
        <v>95</v>
      </c>
      <c r="D1648" s="46" t="b">
        <f>COUNTIF(Events!$B$2:$B$171, C1648) &gt; 0</f>
        <v>1</v>
      </c>
      <c r="E1648" s="15" t="s">
        <v>164</v>
      </c>
      <c r="F1648" s="15" t="s">
        <v>504</v>
      </c>
      <c r="G1648" s="15"/>
      <c r="H1648" s="15"/>
      <c r="I1648" s="15"/>
      <c r="J1648" s="46" t="str">
        <f>IF(I1648="","",_xlfn.LET(_xlpm.x,VLOOKUP(I1648,'2026-01-09_taxon-match'!$A$2:$N$81,4,FALSE),IF(_xlpm.x=0,"",_xlpm.x)))</f>
        <v/>
      </c>
      <c r="K1648" s="15"/>
      <c r="L1648" s="46" t="str">
        <f>IF(I1648="","",_xlfn.LET(_xlpm.x,VLOOKUP(I1648,'2026-01-09_taxon-match'!$A$2:$N$81,3,FALSE),IF(_xlpm.x=0,"",_xlpm.x)))</f>
        <v/>
      </c>
      <c r="M1648" s="46" t="str">
        <f>IF($I1648="","",_xlfn.LET(_xlpm.x,VLOOKUP($I1648,'2026-01-09_taxon-match'!$A$2:$N$81,5,FALSE),IF(_xlpm.x=0,"",_xlpm.x)))</f>
        <v/>
      </c>
      <c r="N1648" s="46" t="str">
        <f>IF($I1648="","",_xlfn.LET(_xlpm.x,VLOOKUP($I1648,'2026-01-09_taxon-match'!$A$2:$N$81,6,FALSE),IF(_xlpm.x=0,"",_xlpm.x)))</f>
        <v/>
      </c>
      <c r="O1648" s="46" t="str">
        <f>IF($I1648="","",_xlfn.LET(_xlpm.x,VLOOKUP($I1648,'2026-01-09_taxon-match'!$A$2:$N$81,7,FALSE),IF(_xlpm.x=0,"",_xlpm.x)))</f>
        <v/>
      </c>
      <c r="P1648" s="46" t="str">
        <f>IF($I1648="","",_xlfn.LET(_xlpm.x,VLOOKUP($I1648,'2026-01-09_taxon-match'!$A$2:$N$81,8,FALSE),IF(_xlpm.x=0,"",_xlpm.x)))</f>
        <v/>
      </c>
      <c r="Q1648" s="46" t="str">
        <f>IF($I1648="","",_xlfn.LET(_xlpm.x,VLOOKUP($I1648,'2026-01-09_taxon-match'!$A$2:$N$81,9,FALSE),IF(_xlpm.x=0,"",_xlpm.x)))</f>
        <v/>
      </c>
      <c r="R1648" s="46" t="str">
        <f>IF($I1648="","",_xlfn.LET(_xlpm.x,VLOOKUP($I1648,'2026-01-09_taxon-match'!$A$2:$N$81,10,FALSE),IF(_xlpm.x=0,"",_xlpm.x)))</f>
        <v/>
      </c>
      <c r="S1648" s="46" t="str">
        <f>IF($I1648="","",_xlfn.LET(_xlpm.x,VLOOKUP($I1648,'2026-01-09_taxon-match'!$A$2:$N$81,11,FALSE),IF(_xlpm.x=0,"",_xlpm.x)))</f>
        <v/>
      </c>
      <c r="T1648" s="46" t="str">
        <f>IF($I1648="","",_xlfn.LET(_xlpm.x,VLOOKUP($I1648,'2026-01-09_taxon-match'!$A$2:$N$81,13,FALSE),IF(_xlpm.x=0,"",_xlpm.x)))</f>
        <v/>
      </c>
      <c r="U1648" s="15"/>
      <c r="V1648" s="46" t="s">
        <v>221</v>
      </c>
      <c r="W1648" s="15"/>
      <c r="X1648" s="15"/>
      <c r="Y1648" s="46" t="str">
        <f>IF(V1648="","",_xlfn.LET(_xlpm.x,VLOOKUP(V1648,'Drop-down_menus'!$D$2:$E$13,2,FALSE),IF(_xlpm.x=0,"",_xlpm.x)))</f>
        <v>https://orcid.org/0000-0002-5199-9817</v>
      </c>
      <c r="Z1648" s="46" t="str">
        <f>IF(W1648="","",_xlfn.LET(_xlpm.x,VLOOKUP(W1648,'Drop-down_menus'!$D$2:$E$13,2,FALSE),IF(_xlpm.x=0,"",_xlpm.x)))</f>
        <v/>
      </c>
      <c r="AA1648" s="46" t="str">
        <f>IF(X1648="","",_xlfn.LET(_xlpm.x,VLOOKUP(X1648,'Drop-down_menus'!$D$2:$E$13,2,FALSE),IF(_xlpm.x=0,"",_xlpm.x)))</f>
        <v/>
      </c>
      <c r="AB1648" s="14" t="s">
        <v>197</v>
      </c>
      <c r="AC1648" s="14"/>
    </row>
    <row r="1649" spans="1:29" ht="15" customHeight="1">
      <c r="A1649" s="15">
        <v>201</v>
      </c>
      <c r="B1649" s="15">
        <v>1704</v>
      </c>
      <c r="C1649" s="46" t="s">
        <v>95</v>
      </c>
      <c r="D1649" s="46" t="b">
        <f>COUNTIF(Events!$B$2:$B$171, C1649) &gt; 0</f>
        <v>1</v>
      </c>
      <c r="E1649" s="15" t="s">
        <v>164</v>
      </c>
      <c r="F1649" s="15" t="s">
        <v>1082</v>
      </c>
      <c r="G1649" s="15"/>
      <c r="H1649" s="15"/>
      <c r="I1649" s="15"/>
      <c r="J1649" s="46" t="str">
        <f>IF(I1649="","",_xlfn.LET(_xlpm.x,VLOOKUP(I1649,'2026-01-09_taxon-match'!$A$2:$N$81,4,FALSE),IF(_xlpm.x=0,"",_xlpm.x)))</f>
        <v/>
      </c>
      <c r="K1649" s="15"/>
      <c r="L1649" s="46" t="str">
        <f>IF(I1649="","",_xlfn.LET(_xlpm.x,VLOOKUP(I1649,'2026-01-09_taxon-match'!$A$2:$N$81,3,FALSE),IF(_xlpm.x=0,"",_xlpm.x)))</f>
        <v/>
      </c>
      <c r="M1649" s="46" t="str">
        <f>IF($I1649="","",_xlfn.LET(_xlpm.x,VLOOKUP($I1649,'2026-01-09_taxon-match'!$A$2:$N$81,5,FALSE),IF(_xlpm.x=0,"",_xlpm.x)))</f>
        <v/>
      </c>
      <c r="N1649" s="46" t="str">
        <f>IF($I1649="","",_xlfn.LET(_xlpm.x,VLOOKUP($I1649,'2026-01-09_taxon-match'!$A$2:$N$81,6,FALSE),IF(_xlpm.x=0,"",_xlpm.x)))</f>
        <v/>
      </c>
      <c r="O1649" s="46" t="str">
        <f>IF($I1649="","",_xlfn.LET(_xlpm.x,VLOOKUP($I1649,'2026-01-09_taxon-match'!$A$2:$N$81,7,FALSE),IF(_xlpm.x=0,"",_xlpm.x)))</f>
        <v/>
      </c>
      <c r="P1649" s="46" t="str">
        <f>IF($I1649="","",_xlfn.LET(_xlpm.x,VLOOKUP($I1649,'2026-01-09_taxon-match'!$A$2:$N$81,8,FALSE),IF(_xlpm.x=0,"",_xlpm.x)))</f>
        <v/>
      </c>
      <c r="Q1649" s="46" t="str">
        <f>IF($I1649="","",_xlfn.LET(_xlpm.x,VLOOKUP($I1649,'2026-01-09_taxon-match'!$A$2:$N$81,9,FALSE),IF(_xlpm.x=0,"",_xlpm.x)))</f>
        <v/>
      </c>
      <c r="R1649" s="46" t="str">
        <f>IF($I1649="","",_xlfn.LET(_xlpm.x,VLOOKUP($I1649,'2026-01-09_taxon-match'!$A$2:$N$81,10,FALSE),IF(_xlpm.x=0,"",_xlpm.x)))</f>
        <v/>
      </c>
      <c r="S1649" s="46" t="str">
        <f>IF($I1649="","",_xlfn.LET(_xlpm.x,VLOOKUP($I1649,'2026-01-09_taxon-match'!$A$2:$N$81,11,FALSE),IF(_xlpm.x=0,"",_xlpm.x)))</f>
        <v/>
      </c>
      <c r="T1649" s="46" t="str">
        <f>IF($I1649="","",_xlfn.LET(_xlpm.x,VLOOKUP($I1649,'2026-01-09_taxon-match'!$A$2:$N$81,13,FALSE),IF(_xlpm.x=0,"",_xlpm.x)))</f>
        <v/>
      </c>
      <c r="U1649" s="15"/>
      <c r="V1649" s="46" t="s">
        <v>221</v>
      </c>
      <c r="W1649" s="15"/>
      <c r="X1649" s="15"/>
      <c r="Y1649" s="46" t="str">
        <f>IF(V1649="","",_xlfn.LET(_xlpm.x,VLOOKUP(V1649,'Drop-down_menus'!$D$2:$E$13,2,FALSE),IF(_xlpm.x=0,"",_xlpm.x)))</f>
        <v>https://orcid.org/0000-0002-5199-9817</v>
      </c>
      <c r="Z1649" s="46" t="str">
        <f>IF(W1649="","",_xlfn.LET(_xlpm.x,VLOOKUP(W1649,'Drop-down_menus'!$D$2:$E$13,2,FALSE),IF(_xlpm.x=0,"",_xlpm.x)))</f>
        <v/>
      </c>
      <c r="AA1649" s="46" t="str">
        <f>IF(X1649="","",_xlfn.LET(_xlpm.x,VLOOKUP(X1649,'Drop-down_menus'!$D$2:$E$13,2,FALSE),IF(_xlpm.x=0,"",_xlpm.x)))</f>
        <v/>
      </c>
      <c r="AB1649" s="14" t="s">
        <v>197</v>
      </c>
      <c r="AC1649" s="14"/>
    </row>
    <row r="1650" spans="1:29" ht="15" customHeight="1">
      <c r="A1650" s="15">
        <v>201</v>
      </c>
      <c r="B1650" s="15">
        <v>1705</v>
      </c>
      <c r="C1650" s="46" t="s">
        <v>95</v>
      </c>
      <c r="D1650" s="46" t="b">
        <f>COUNTIF(Events!$B$2:$B$171, C1650) &gt; 0</f>
        <v>1</v>
      </c>
      <c r="E1650" s="15" t="s">
        <v>164</v>
      </c>
      <c r="F1650" s="15" t="s">
        <v>504</v>
      </c>
      <c r="G1650" s="15"/>
      <c r="H1650" s="15"/>
      <c r="I1650" s="15"/>
      <c r="J1650" s="46" t="str">
        <f>IF(I1650="","",_xlfn.LET(_xlpm.x,VLOOKUP(I1650,'2026-01-09_taxon-match'!$A$2:$N$81,4,FALSE),IF(_xlpm.x=0,"",_xlpm.x)))</f>
        <v/>
      </c>
      <c r="K1650" s="15"/>
      <c r="L1650" s="46" t="str">
        <f>IF(I1650="","",_xlfn.LET(_xlpm.x,VLOOKUP(I1650,'2026-01-09_taxon-match'!$A$2:$N$81,3,FALSE),IF(_xlpm.x=0,"",_xlpm.x)))</f>
        <v/>
      </c>
      <c r="M1650" s="46" t="str">
        <f>IF($I1650="","",_xlfn.LET(_xlpm.x,VLOOKUP($I1650,'2026-01-09_taxon-match'!$A$2:$N$81,5,FALSE),IF(_xlpm.x=0,"",_xlpm.x)))</f>
        <v/>
      </c>
      <c r="N1650" s="46" t="str">
        <f>IF($I1650="","",_xlfn.LET(_xlpm.x,VLOOKUP($I1650,'2026-01-09_taxon-match'!$A$2:$N$81,6,FALSE),IF(_xlpm.x=0,"",_xlpm.x)))</f>
        <v/>
      </c>
      <c r="O1650" s="46" t="str">
        <f>IF($I1650="","",_xlfn.LET(_xlpm.x,VLOOKUP($I1650,'2026-01-09_taxon-match'!$A$2:$N$81,7,FALSE),IF(_xlpm.x=0,"",_xlpm.x)))</f>
        <v/>
      </c>
      <c r="P1650" s="46" t="str">
        <f>IF($I1650="","",_xlfn.LET(_xlpm.x,VLOOKUP($I1650,'2026-01-09_taxon-match'!$A$2:$N$81,8,FALSE),IF(_xlpm.x=0,"",_xlpm.x)))</f>
        <v/>
      </c>
      <c r="Q1650" s="46" t="str">
        <f>IF($I1650="","",_xlfn.LET(_xlpm.x,VLOOKUP($I1650,'2026-01-09_taxon-match'!$A$2:$N$81,9,FALSE),IF(_xlpm.x=0,"",_xlpm.x)))</f>
        <v/>
      </c>
      <c r="R1650" s="46" t="str">
        <f>IF($I1650="","",_xlfn.LET(_xlpm.x,VLOOKUP($I1650,'2026-01-09_taxon-match'!$A$2:$N$81,10,FALSE),IF(_xlpm.x=0,"",_xlpm.x)))</f>
        <v/>
      </c>
      <c r="S1650" s="46" t="str">
        <f>IF($I1650="","",_xlfn.LET(_xlpm.x,VLOOKUP($I1650,'2026-01-09_taxon-match'!$A$2:$N$81,11,FALSE),IF(_xlpm.x=0,"",_xlpm.x)))</f>
        <v/>
      </c>
      <c r="T1650" s="46" t="str">
        <f>IF($I1650="","",_xlfn.LET(_xlpm.x,VLOOKUP($I1650,'2026-01-09_taxon-match'!$A$2:$N$81,13,FALSE),IF(_xlpm.x=0,"",_xlpm.x)))</f>
        <v/>
      </c>
      <c r="U1650" s="15"/>
      <c r="V1650" s="46" t="s">
        <v>221</v>
      </c>
      <c r="W1650" s="15"/>
      <c r="X1650" s="15"/>
      <c r="Y1650" s="46" t="str">
        <f>IF(V1650="","",_xlfn.LET(_xlpm.x,VLOOKUP(V1650,'Drop-down_menus'!$D$2:$E$13,2,FALSE),IF(_xlpm.x=0,"",_xlpm.x)))</f>
        <v>https://orcid.org/0000-0002-5199-9817</v>
      </c>
      <c r="Z1650" s="46" t="str">
        <f>IF(W1650="","",_xlfn.LET(_xlpm.x,VLOOKUP(W1650,'Drop-down_menus'!$D$2:$E$13,2,FALSE),IF(_xlpm.x=0,"",_xlpm.x)))</f>
        <v/>
      </c>
      <c r="AA1650" s="46" t="str">
        <f>IF(X1650="","",_xlfn.LET(_xlpm.x,VLOOKUP(X1650,'Drop-down_menus'!$D$2:$E$13,2,FALSE),IF(_xlpm.x=0,"",_xlpm.x)))</f>
        <v/>
      </c>
      <c r="AB1650" s="14" t="s">
        <v>197</v>
      </c>
      <c r="AC1650" s="14"/>
    </row>
    <row r="1651" spans="1:29" ht="15" customHeight="1">
      <c r="A1651" s="15">
        <v>201</v>
      </c>
      <c r="B1651" s="15">
        <v>1706</v>
      </c>
      <c r="C1651" s="46" t="s">
        <v>95</v>
      </c>
      <c r="D1651" s="46" t="b">
        <f>COUNTIF(Events!$B$2:$B$171, C1651) &gt; 0</f>
        <v>1</v>
      </c>
      <c r="E1651" s="15" t="s">
        <v>164</v>
      </c>
      <c r="F1651" s="15" t="s">
        <v>1082</v>
      </c>
      <c r="G1651" s="15"/>
      <c r="H1651" s="15"/>
      <c r="I1651" s="15"/>
      <c r="J1651" s="46" t="str">
        <f>IF(I1651="","",_xlfn.LET(_xlpm.x,VLOOKUP(I1651,'2026-01-09_taxon-match'!$A$2:$N$81,4,FALSE),IF(_xlpm.x=0,"",_xlpm.x)))</f>
        <v/>
      </c>
      <c r="K1651" s="15"/>
      <c r="L1651" s="46" t="str">
        <f>IF(I1651="","",_xlfn.LET(_xlpm.x,VLOOKUP(I1651,'2026-01-09_taxon-match'!$A$2:$N$81,3,FALSE),IF(_xlpm.x=0,"",_xlpm.x)))</f>
        <v/>
      </c>
      <c r="M1651" s="46" t="str">
        <f>IF($I1651="","",_xlfn.LET(_xlpm.x,VLOOKUP($I1651,'2026-01-09_taxon-match'!$A$2:$N$81,5,FALSE),IF(_xlpm.x=0,"",_xlpm.x)))</f>
        <v/>
      </c>
      <c r="N1651" s="46" t="str">
        <f>IF($I1651="","",_xlfn.LET(_xlpm.x,VLOOKUP($I1651,'2026-01-09_taxon-match'!$A$2:$N$81,6,FALSE),IF(_xlpm.x=0,"",_xlpm.x)))</f>
        <v/>
      </c>
      <c r="O1651" s="46" t="str">
        <f>IF($I1651="","",_xlfn.LET(_xlpm.x,VLOOKUP($I1651,'2026-01-09_taxon-match'!$A$2:$N$81,7,FALSE),IF(_xlpm.x=0,"",_xlpm.x)))</f>
        <v/>
      </c>
      <c r="P1651" s="46" t="str">
        <f>IF($I1651="","",_xlfn.LET(_xlpm.x,VLOOKUP($I1651,'2026-01-09_taxon-match'!$A$2:$N$81,8,FALSE),IF(_xlpm.x=0,"",_xlpm.x)))</f>
        <v/>
      </c>
      <c r="Q1651" s="46" t="str">
        <f>IF($I1651="","",_xlfn.LET(_xlpm.x,VLOOKUP($I1651,'2026-01-09_taxon-match'!$A$2:$N$81,9,FALSE),IF(_xlpm.x=0,"",_xlpm.x)))</f>
        <v/>
      </c>
      <c r="R1651" s="46" t="str">
        <f>IF($I1651="","",_xlfn.LET(_xlpm.x,VLOOKUP($I1651,'2026-01-09_taxon-match'!$A$2:$N$81,10,FALSE),IF(_xlpm.x=0,"",_xlpm.x)))</f>
        <v/>
      </c>
      <c r="S1651" s="46" t="str">
        <f>IF($I1651="","",_xlfn.LET(_xlpm.x,VLOOKUP($I1651,'2026-01-09_taxon-match'!$A$2:$N$81,11,FALSE),IF(_xlpm.x=0,"",_xlpm.x)))</f>
        <v/>
      </c>
      <c r="T1651" s="46" t="str">
        <f>IF($I1651="","",_xlfn.LET(_xlpm.x,VLOOKUP($I1651,'2026-01-09_taxon-match'!$A$2:$N$81,13,FALSE),IF(_xlpm.x=0,"",_xlpm.x)))</f>
        <v/>
      </c>
      <c r="U1651" s="15"/>
      <c r="V1651" s="46" t="s">
        <v>221</v>
      </c>
      <c r="W1651" s="15"/>
      <c r="X1651" s="15"/>
      <c r="Y1651" s="46" t="str">
        <f>IF(V1651="","",_xlfn.LET(_xlpm.x,VLOOKUP(V1651,'Drop-down_menus'!$D$2:$E$13,2,FALSE),IF(_xlpm.x=0,"",_xlpm.x)))</f>
        <v>https://orcid.org/0000-0002-5199-9817</v>
      </c>
      <c r="Z1651" s="46" t="str">
        <f>IF(W1651="","",_xlfn.LET(_xlpm.x,VLOOKUP(W1651,'Drop-down_menus'!$D$2:$E$13,2,FALSE),IF(_xlpm.x=0,"",_xlpm.x)))</f>
        <v/>
      </c>
      <c r="AA1651" s="46" t="str">
        <f>IF(X1651="","",_xlfn.LET(_xlpm.x,VLOOKUP(X1651,'Drop-down_menus'!$D$2:$E$13,2,FALSE),IF(_xlpm.x=0,"",_xlpm.x)))</f>
        <v/>
      </c>
      <c r="AB1651" s="14" t="s">
        <v>197</v>
      </c>
      <c r="AC1651" s="14"/>
    </row>
    <row r="1652" spans="1:29" ht="15" customHeight="1">
      <c r="A1652" s="15">
        <v>201</v>
      </c>
      <c r="B1652" s="15">
        <v>1707</v>
      </c>
      <c r="C1652" s="46" t="s">
        <v>95</v>
      </c>
      <c r="D1652" s="46" t="b">
        <f>COUNTIF(Events!$B$2:$B$171, C1652) &gt; 0</f>
        <v>1</v>
      </c>
      <c r="E1652" s="15" t="s">
        <v>164</v>
      </c>
      <c r="F1652" s="15" t="s">
        <v>504</v>
      </c>
      <c r="G1652" s="15"/>
      <c r="H1652" s="15"/>
      <c r="I1652" s="15"/>
      <c r="J1652" s="46" t="str">
        <f>IF(I1652="","",_xlfn.LET(_xlpm.x,VLOOKUP(I1652,'2026-01-09_taxon-match'!$A$2:$N$81,4,FALSE),IF(_xlpm.x=0,"",_xlpm.x)))</f>
        <v/>
      </c>
      <c r="K1652" s="15"/>
      <c r="L1652" s="46" t="str">
        <f>IF(I1652="","",_xlfn.LET(_xlpm.x,VLOOKUP(I1652,'2026-01-09_taxon-match'!$A$2:$N$81,3,FALSE),IF(_xlpm.x=0,"",_xlpm.x)))</f>
        <v/>
      </c>
      <c r="M1652" s="46" t="str">
        <f>IF($I1652="","",_xlfn.LET(_xlpm.x,VLOOKUP($I1652,'2026-01-09_taxon-match'!$A$2:$N$81,5,FALSE),IF(_xlpm.x=0,"",_xlpm.x)))</f>
        <v/>
      </c>
      <c r="N1652" s="46" t="str">
        <f>IF($I1652="","",_xlfn.LET(_xlpm.x,VLOOKUP($I1652,'2026-01-09_taxon-match'!$A$2:$N$81,6,FALSE),IF(_xlpm.x=0,"",_xlpm.x)))</f>
        <v/>
      </c>
      <c r="O1652" s="46" t="str">
        <f>IF($I1652="","",_xlfn.LET(_xlpm.x,VLOOKUP($I1652,'2026-01-09_taxon-match'!$A$2:$N$81,7,FALSE),IF(_xlpm.x=0,"",_xlpm.x)))</f>
        <v/>
      </c>
      <c r="P1652" s="46" t="str">
        <f>IF($I1652="","",_xlfn.LET(_xlpm.x,VLOOKUP($I1652,'2026-01-09_taxon-match'!$A$2:$N$81,8,FALSE),IF(_xlpm.x=0,"",_xlpm.x)))</f>
        <v/>
      </c>
      <c r="Q1652" s="46" t="str">
        <f>IF($I1652="","",_xlfn.LET(_xlpm.x,VLOOKUP($I1652,'2026-01-09_taxon-match'!$A$2:$N$81,9,FALSE),IF(_xlpm.x=0,"",_xlpm.x)))</f>
        <v/>
      </c>
      <c r="R1652" s="46" t="str">
        <f>IF($I1652="","",_xlfn.LET(_xlpm.x,VLOOKUP($I1652,'2026-01-09_taxon-match'!$A$2:$N$81,10,FALSE),IF(_xlpm.x=0,"",_xlpm.x)))</f>
        <v/>
      </c>
      <c r="S1652" s="46" t="str">
        <f>IF($I1652="","",_xlfn.LET(_xlpm.x,VLOOKUP($I1652,'2026-01-09_taxon-match'!$A$2:$N$81,11,FALSE),IF(_xlpm.x=0,"",_xlpm.x)))</f>
        <v/>
      </c>
      <c r="T1652" s="46" t="str">
        <f>IF($I1652="","",_xlfn.LET(_xlpm.x,VLOOKUP($I1652,'2026-01-09_taxon-match'!$A$2:$N$81,13,FALSE),IF(_xlpm.x=0,"",_xlpm.x)))</f>
        <v/>
      </c>
      <c r="U1652" s="15"/>
      <c r="V1652" s="46" t="s">
        <v>221</v>
      </c>
      <c r="W1652" s="15"/>
      <c r="X1652" s="15"/>
      <c r="Y1652" s="46" t="str">
        <f>IF(V1652="","",_xlfn.LET(_xlpm.x,VLOOKUP(V1652,'Drop-down_menus'!$D$2:$E$13,2,FALSE),IF(_xlpm.x=0,"",_xlpm.x)))</f>
        <v>https://orcid.org/0000-0002-5199-9817</v>
      </c>
      <c r="Z1652" s="46" t="str">
        <f>IF(W1652="","",_xlfn.LET(_xlpm.x,VLOOKUP(W1652,'Drop-down_menus'!$D$2:$E$13,2,FALSE),IF(_xlpm.x=0,"",_xlpm.x)))</f>
        <v/>
      </c>
      <c r="AA1652" s="46" t="str">
        <f>IF(X1652="","",_xlfn.LET(_xlpm.x,VLOOKUP(X1652,'Drop-down_menus'!$D$2:$E$13,2,FALSE),IF(_xlpm.x=0,"",_xlpm.x)))</f>
        <v/>
      </c>
      <c r="AB1652" s="14" t="s">
        <v>197</v>
      </c>
      <c r="AC1652" s="14"/>
    </row>
    <row r="1653" spans="1:29" ht="15" customHeight="1">
      <c r="A1653" s="15">
        <v>201</v>
      </c>
      <c r="B1653" s="15">
        <v>1708</v>
      </c>
      <c r="C1653" s="46" t="s">
        <v>95</v>
      </c>
      <c r="D1653" s="46" t="b">
        <f>COUNTIF(Events!$B$2:$B$171, C1653) &gt; 0</f>
        <v>1</v>
      </c>
      <c r="E1653" s="46" t="s">
        <v>215</v>
      </c>
      <c r="F1653" s="15" t="s">
        <v>1082</v>
      </c>
      <c r="G1653" s="15"/>
      <c r="H1653" s="15"/>
      <c r="I1653" s="15"/>
      <c r="J1653" s="46" t="str">
        <f>IF(I1653="","",_xlfn.LET(_xlpm.x,VLOOKUP(I1653,'2026-01-09_taxon-match'!$A$2:$N$81,4,FALSE),IF(_xlpm.x=0,"",_xlpm.x)))</f>
        <v/>
      </c>
      <c r="K1653" s="15"/>
      <c r="L1653" s="46" t="str">
        <f>IF(I1653="","",_xlfn.LET(_xlpm.x,VLOOKUP(I1653,'2026-01-09_taxon-match'!$A$2:$N$81,3,FALSE),IF(_xlpm.x=0,"",_xlpm.x)))</f>
        <v/>
      </c>
      <c r="M1653" s="46" t="str">
        <f>IF($I1653="","",_xlfn.LET(_xlpm.x,VLOOKUP($I1653,'2026-01-09_taxon-match'!$A$2:$N$81,5,FALSE),IF(_xlpm.x=0,"",_xlpm.x)))</f>
        <v/>
      </c>
      <c r="N1653" s="46" t="str">
        <f>IF($I1653="","",_xlfn.LET(_xlpm.x,VLOOKUP($I1653,'2026-01-09_taxon-match'!$A$2:$N$81,6,FALSE),IF(_xlpm.x=0,"",_xlpm.x)))</f>
        <v/>
      </c>
      <c r="O1653" s="46" t="str">
        <f>IF($I1653="","",_xlfn.LET(_xlpm.x,VLOOKUP($I1653,'2026-01-09_taxon-match'!$A$2:$N$81,7,FALSE),IF(_xlpm.x=0,"",_xlpm.x)))</f>
        <v/>
      </c>
      <c r="P1653" s="46" t="str">
        <f>IF($I1653="","",_xlfn.LET(_xlpm.x,VLOOKUP($I1653,'2026-01-09_taxon-match'!$A$2:$N$81,8,FALSE),IF(_xlpm.x=0,"",_xlpm.x)))</f>
        <v/>
      </c>
      <c r="Q1653" s="46" t="str">
        <f>IF($I1653="","",_xlfn.LET(_xlpm.x,VLOOKUP($I1653,'2026-01-09_taxon-match'!$A$2:$N$81,9,FALSE),IF(_xlpm.x=0,"",_xlpm.x)))</f>
        <v/>
      </c>
      <c r="R1653" s="46" t="str">
        <f>IF($I1653="","",_xlfn.LET(_xlpm.x,VLOOKUP($I1653,'2026-01-09_taxon-match'!$A$2:$N$81,10,FALSE),IF(_xlpm.x=0,"",_xlpm.x)))</f>
        <v/>
      </c>
      <c r="S1653" s="46" t="str">
        <f>IF($I1653="","",_xlfn.LET(_xlpm.x,VLOOKUP($I1653,'2026-01-09_taxon-match'!$A$2:$N$81,11,FALSE),IF(_xlpm.x=0,"",_xlpm.x)))</f>
        <v/>
      </c>
      <c r="T1653" s="46" t="str">
        <f>IF($I1653="","",_xlfn.LET(_xlpm.x,VLOOKUP($I1653,'2026-01-09_taxon-match'!$A$2:$N$81,13,FALSE),IF(_xlpm.x=0,"",_xlpm.x)))</f>
        <v/>
      </c>
      <c r="U1653" s="15"/>
      <c r="V1653" s="46" t="s">
        <v>221</v>
      </c>
      <c r="W1653" s="15"/>
      <c r="X1653" s="15"/>
      <c r="Y1653" s="46" t="str">
        <f>IF(V1653="","",_xlfn.LET(_xlpm.x,VLOOKUP(V1653,'Drop-down_menus'!$D$2:$E$13,2,FALSE),IF(_xlpm.x=0,"",_xlpm.x)))</f>
        <v>https://orcid.org/0000-0002-5199-9817</v>
      </c>
      <c r="Z1653" s="46" t="str">
        <f>IF(W1653="","",_xlfn.LET(_xlpm.x,VLOOKUP(W1653,'Drop-down_menus'!$D$2:$E$13,2,FALSE),IF(_xlpm.x=0,"",_xlpm.x)))</f>
        <v/>
      </c>
      <c r="AA1653" s="46" t="str">
        <f>IF(X1653="","",_xlfn.LET(_xlpm.x,VLOOKUP(X1653,'Drop-down_menus'!$D$2:$E$13,2,FALSE),IF(_xlpm.x=0,"",_xlpm.x)))</f>
        <v/>
      </c>
      <c r="AB1653" s="14" t="s">
        <v>519</v>
      </c>
      <c r="AC1653" s="14" t="s">
        <v>520</v>
      </c>
    </row>
    <row r="1654" spans="1:29" ht="15" customHeight="1">
      <c r="A1654" s="15">
        <v>201</v>
      </c>
      <c r="B1654" s="15">
        <v>1709</v>
      </c>
      <c r="C1654" s="46" t="s">
        <v>95</v>
      </c>
      <c r="D1654" s="46" t="b">
        <f>COUNTIF(Events!$B$2:$B$171, C1654) &gt; 0</f>
        <v>1</v>
      </c>
      <c r="E1654" s="46" t="s">
        <v>215</v>
      </c>
      <c r="F1654" s="15" t="s">
        <v>521</v>
      </c>
      <c r="G1654" s="15"/>
      <c r="H1654" s="15"/>
      <c r="I1654" s="15"/>
      <c r="J1654" s="46" t="str">
        <f>IF(I1654="","",_xlfn.LET(_xlpm.x,VLOOKUP(I1654,'2026-01-09_taxon-match'!$A$2:$N$81,4,FALSE),IF(_xlpm.x=0,"",_xlpm.x)))</f>
        <v/>
      </c>
      <c r="K1654" s="15"/>
      <c r="L1654" s="46" t="str">
        <f>IF(I1654="","",_xlfn.LET(_xlpm.x,VLOOKUP(I1654,'2026-01-09_taxon-match'!$A$2:$N$81,3,FALSE),IF(_xlpm.x=0,"",_xlpm.x)))</f>
        <v/>
      </c>
      <c r="M1654" s="46" t="str">
        <f>IF($I1654="","",_xlfn.LET(_xlpm.x,VLOOKUP($I1654,'2026-01-09_taxon-match'!$A$2:$N$81,5,FALSE),IF(_xlpm.x=0,"",_xlpm.x)))</f>
        <v/>
      </c>
      <c r="N1654" s="46" t="str">
        <f>IF($I1654="","",_xlfn.LET(_xlpm.x,VLOOKUP($I1654,'2026-01-09_taxon-match'!$A$2:$N$81,6,FALSE),IF(_xlpm.x=0,"",_xlpm.x)))</f>
        <v/>
      </c>
      <c r="O1654" s="46" t="str">
        <f>IF($I1654="","",_xlfn.LET(_xlpm.x,VLOOKUP($I1654,'2026-01-09_taxon-match'!$A$2:$N$81,7,FALSE),IF(_xlpm.x=0,"",_xlpm.x)))</f>
        <v/>
      </c>
      <c r="P1654" s="46" t="str">
        <f>IF($I1654="","",_xlfn.LET(_xlpm.x,VLOOKUP($I1654,'2026-01-09_taxon-match'!$A$2:$N$81,8,FALSE),IF(_xlpm.x=0,"",_xlpm.x)))</f>
        <v/>
      </c>
      <c r="Q1654" s="46" t="str">
        <f>IF($I1654="","",_xlfn.LET(_xlpm.x,VLOOKUP($I1654,'2026-01-09_taxon-match'!$A$2:$N$81,9,FALSE),IF(_xlpm.x=0,"",_xlpm.x)))</f>
        <v/>
      </c>
      <c r="R1654" s="46" t="str">
        <f>IF($I1654="","",_xlfn.LET(_xlpm.x,VLOOKUP($I1654,'2026-01-09_taxon-match'!$A$2:$N$81,10,FALSE),IF(_xlpm.x=0,"",_xlpm.x)))</f>
        <v/>
      </c>
      <c r="S1654" s="46" t="str">
        <f>IF($I1654="","",_xlfn.LET(_xlpm.x,VLOOKUP($I1654,'2026-01-09_taxon-match'!$A$2:$N$81,11,FALSE),IF(_xlpm.x=0,"",_xlpm.x)))</f>
        <v/>
      </c>
      <c r="T1654" s="46" t="str">
        <f>IF($I1654="","",_xlfn.LET(_xlpm.x,VLOOKUP($I1654,'2026-01-09_taxon-match'!$A$2:$N$81,13,FALSE),IF(_xlpm.x=0,"",_xlpm.x)))</f>
        <v/>
      </c>
      <c r="U1654" s="15"/>
      <c r="V1654" s="46" t="s">
        <v>221</v>
      </c>
      <c r="W1654" s="15"/>
      <c r="X1654" s="15"/>
      <c r="Y1654" s="46" t="str">
        <f>IF(V1654="","",_xlfn.LET(_xlpm.x,VLOOKUP(V1654,'Drop-down_menus'!$D$2:$E$13,2,FALSE),IF(_xlpm.x=0,"",_xlpm.x)))</f>
        <v>https://orcid.org/0000-0002-5199-9817</v>
      </c>
      <c r="Z1654" s="46" t="str">
        <f>IF(W1654="","",_xlfn.LET(_xlpm.x,VLOOKUP(W1654,'Drop-down_menus'!$D$2:$E$13,2,FALSE),IF(_xlpm.x=0,"",_xlpm.x)))</f>
        <v/>
      </c>
      <c r="AA1654" s="46" t="str">
        <f>IF(X1654="","",_xlfn.LET(_xlpm.x,VLOOKUP(X1654,'Drop-down_menus'!$D$2:$E$13,2,FALSE),IF(_xlpm.x=0,"",_xlpm.x)))</f>
        <v/>
      </c>
      <c r="AB1654" s="14" t="s">
        <v>519</v>
      </c>
      <c r="AC1654" s="14" t="s">
        <v>522</v>
      </c>
    </row>
    <row r="1655" spans="1:29" ht="15" customHeight="1">
      <c r="A1655" s="15">
        <v>201</v>
      </c>
      <c r="B1655" s="15">
        <v>1710</v>
      </c>
      <c r="C1655" s="46" t="s">
        <v>95</v>
      </c>
      <c r="D1655" s="46" t="b">
        <f>COUNTIF(Events!$B$2:$B$171, C1655) &gt; 0</f>
        <v>1</v>
      </c>
      <c r="E1655" s="46" t="s">
        <v>215</v>
      </c>
      <c r="F1655" s="15" t="s">
        <v>504</v>
      </c>
      <c r="G1655" s="15"/>
      <c r="H1655" s="15"/>
      <c r="I1655" s="15"/>
      <c r="J1655" s="46" t="str">
        <f>IF(I1655="","",_xlfn.LET(_xlpm.x,VLOOKUP(I1655,'2026-01-09_taxon-match'!$A$2:$N$81,4,FALSE),IF(_xlpm.x=0,"",_xlpm.x)))</f>
        <v/>
      </c>
      <c r="K1655" s="15"/>
      <c r="L1655" s="46" t="str">
        <f>IF(I1655="","",_xlfn.LET(_xlpm.x,VLOOKUP(I1655,'2026-01-09_taxon-match'!$A$2:$N$81,3,FALSE),IF(_xlpm.x=0,"",_xlpm.x)))</f>
        <v/>
      </c>
      <c r="M1655" s="46" t="str">
        <f>IF($I1655="","",_xlfn.LET(_xlpm.x,VLOOKUP($I1655,'2026-01-09_taxon-match'!$A$2:$N$81,5,FALSE),IF(_xlpm.x=0,"",_xlpm.x)))</f>
        <v/>
      </c>
      <c r="N1655" s="46" t="str">
        <f>IF($I1655="","",_xlfn.LET(_xlpm.x,VLOOKUP($I1655,'2026-01-09_taxon-match'!$A$2:$N$81,6,FALSE),IF(_xlpm.x=0,"",_xlpm.x)))</f>
        <v/>
      </c>
      <c r="O1655" s="46" t="str">
        <f>IF($I1655="","",_xlfn.LET(_xlpm.x,VLOOKUP($I1655,'2026-01-09_taxon-match'!$A$2:$N$81,7,FALSE),IF(_xlpm.x=0,"",_xlpm.x)))</f>
        <v/>
      </c>
      <c r="P1655" s="46" t="str">
        <f>IF($I1655="","",_xlfn.LET(_xlpm.x,VLOOKUP($I1655,'2026-01-09_taxon-match'!$A$2:$N$81,8,FALSE),IF(_xlpm.x=0,"",_xlpm.x)))</f>
        <v/>
      </c>
      <c r="Q1655" s="46" t="str">
        <f>IF($I1655="","",_xlfn.LET(_xlpm.x,VLOOKUP($I1655,'2026-01-09_taxon-match'!$A$2:$N$81,9,FALSE),IF(_xlpm.x=0,"",_xlpm.x)))</f>
        <v/>
      </c>
      <c r="R1655" s="46" t="str">
        <f>IF($I1655="","",_xlfn.LET(_xlpm.x,VLOOKUP($I1655,'2026-01-09_taxon-match'!$A$2:$N$81,10,FALSE),IF(_xlpm.x=0,"",_xlpm.x)))</f>
        <v/>
      </c>
      <c r="S1655" s="46" t="str">
        <f>IF($I1655="","",_xlfn.LET(_xlpm.x,VLOOKUP($I1655,'2026-01-09_taxon-match'!$A$2:$N$81,11,FALSE),IF(_xlpm.x=0,"",_xlpm.x)))</f>
        <v/>
      </c>
      <c r="T1655" s="46" t="str">
        <f>IF($I1655="","",_xlfn.LET(_xlpm.x,VLOOKUP($I1655,'2026-01-09_taxon-match'!$A$2:$N$81,13,FALSE),IF(_xlpm.x=0,"",_xlpm.x)))</f>
        <v/>
      </c>
      <c r="U1655" s="15"/>
      <c r="V1655" s="46" t="s">
        <v>221</v>
      </c>
      <c r="W1655" s="15"/>
      <c r="X1655" s="15"/>
      <c r="Y1655" s="46" t="str">
        <f>IF(V1655="","",_xlfn.LET(_xlpm.x,VLOOKUP(V1655,'Drop-down_menus'!$D$2:$E$13,2,FALSE),IF(_xlpm.x=0,"",_xlpm.x)))</f>
        <v>https://orcid.org/0000-0002-5199-9817</v>
      </c>
      <c r="Z1655" s="46" t="str">
        <f>IF(W1655="","",_xlfn.LET(_xlpm.x,VLOOKUP(W1655,'Drop-down_menus'!$D$2:$E$13,2,FALSE),IF(_xlpm.x=0,"",_xlpm.x)))</f>
        <v/>
      </c>
      <c r="AA1655" s="46" t="str">
        <f>IF(X1655="","",_xlfn.LET(_xlpm.x,VLOOKUP(X1655,'Drop-down_menus'!$D$2:$E$13,2,FALSE),IF(_xlpm.x=0,"",_xlpm.x)))</f>
        <v/>
      </c>
      <c r="AB1655" s="14" t="s">
        <v>519</v>
      </c>
      <c r="AC1655" s="14" t="s">
        <v>523</v>
      </c>
    </row>
    <row r="1656" spans="1:29" ht="15" customHeight="1">
      <c r="A1656" s="15">
        <v>201</v>
      </c>
      <c r="B1656" s="15">
        <v>1711</v>
      </c>
      <c r="C1656" s="46" t="s">
        <v>95</v>
      </c>
      <c r="D1656" s="46" t="b">
        <f>COUNTIF(Events!$B$2:$B$171, C1656) &gt; 0</f>
        <v>1</v>
      </c>
      <c r="E1656" s="46" t="s">
        <v>215</v>
      </c>
      <c r="F1656" s="15" t="s">
        <v>524</v>
      </c>
      <c r="G1656" s="15"/>
      <c r="H1656" s="15"/>
      <c r="I1656" s="15"/>
      <c r="J1656" s="46" t="str">
        <f>IF(I1656="","",_xlfn.LET(_xlpm.x,VLOOKUP(I1656,'2026-01-09_taxon-match'!$A$2:$N$81,4,FALSE),IF(_xlpm.x=0,"",_xlpm.x)))</f>
        <v/>
      </c>
      <c r="K1656" s="15"/>
      <c r="L1656" s="46" t="str">
        <f>IF(I1656="","",_xlfn.LET(_xlpm.x,VLOOKUP(I1656,'2026-01-09_taxon-match'!$A$2:$N$81,3,FALSE),IF(_xlpm.x=0,"",_xlpm.x)))</f>
        <v/>
      </c>
      <c r="M1656" s="46" t="str">
        <f>IF($I1656="","",_xlfn.LET(_xlpm.x,VLOOKUP($I1656,'2026-01-09_taxon-match'!$A$2:$N$81,5,FALSE),IF(_xlpm.x=0,"",_xlpm.x)))</f>
        <v/>
      </c>
      <c r="N1656" s="46" t="str">
        <f>IF($I1656="","",_xlfn.LET(_xlpm.x,VLOOKUP($I1656,'2026-01-09_taxon-match'!$A$2:$N$81,6,FALSE),IF(_xlpm.x=0,"",_xlpm.x)))</f>
        <v/>
      </c>
      <c r="O1656" s="46" t="str">
        <f>IF($I1656="","",_xlfn.LET(_xlpm.x,VLOOKUP($I1656,'2026-01-09_taxon-match'!$A$2:$N$81,7,FALSE),IF(_xlpm.x=0,"",_xlpm.x)))</f>
        <v/>
      </c>
      <c r="P1656" s="46" t="str">
        <f>IF($I1656="","",_xlfn.LET(_xlpm.x,VLOOKUP($I1656,'2026-01-09_taxon-match'!$A$2:$N$81,8,FALSE),IF(_xlpm.x=0,"",_xlpm.x)))</f>
        <v/>
      </c>
      <c r="Q1656" s="46" t="str">
        <f>IF($I1656="","",_xlfn.LET(_xlpm.x,VLOOKUP($I1656,'2026-01-09_taxon-match'!$A$2:$N$81,9,FALSE),IF(_xlpm.x=0,"",_xlpm.x)))</f>
        <v/>
      </c>
      <c r="R1656" s="46" t="str">
        <f>IF($I1656="","",_xlfn.LET(_xlpm.x,VLOOKUP($I1656,'2026-01-09_taxon-match'!$A$2:$N$81,10,FALSE),IF(_xlpm.x=0,"",_xlpm.x)))</f>
        <v/>
      </c>
      <c r="S1656" s="46" t="str">
        <f>IF($I1656="","",_xlfn.LET(_xlpm.x,VLOOKUP($I1656,'2026-01-09_taxon-match'!$A$2:$N$81,11,FALSE),IF(_xlpm.x=0,"",_xlpm.x)))</f>
        <v/>
      </c>
      <c r="T1656" s="46" t="str">
        <f>IF($I1656="","",_xlfn.LET(_xlpm.x,VLOOKUP($I1656,'2026-01-09_taxon-match'!$A$2:$N$81,13,FALSE),IF(_xlpm.x=0,"",_xlpm.x)))</f>
        <v/>
      </c>
      <c r="U1656" s="15"/>
      <c r="V1656" s="46" t="s">
        <v>221</v>
      </c>
      <c r="W1656" s="15"/>
      <c r="X1656" s="15"/>
      <c r="Y1656" s="46" t="str">
        <f>IF(V1656="","",_xlfn.LET(_xlpm.x,VLOOKUP(V1656,'Drop-down_menus'!$D$2:$E$13,2,FALSE),IF(_xlpm.x=0,"",_xlpm.x)))</f>
        <v>https://orcid.org/0000-0002-5199-9817</v>
      </c>
      <c r="Z1656" s="46" t="str">
        <f>IF(W1656="","",_xlfn.LET(_xlpm.x,VLOOKUP(W1656,'Drop-down_menus'!$D$2:$E$13,2,FALSE),IF(_xlpm.x=0,"",_xlpm.x)))</f>
        <v/>
      </c>
      <c r="AA1656" s="46" t="str">
        <f>IF(X1656="","",_xlfn.LET(_xlpm.x,VLOOKUP(X1656,'Drop-down_menus'!$D$2:$E$13,2,FALSE),IF(_xlpm.x=0,"",_xlpm.x)))</f>
        <v/>
      </c>
      <c r="AB1656" s="14" t="s">
        <v>519</v>
      </c>
      <c r="AC1656" s="14" t="s">
        <v>522</v>
      </c>
    </row>
    <row r="1657" spans="1:29" ht="15" customHeight="1">
      <c r="A1657" s="15">
        <v>201</v>
      </c>
      <c r="B1657" s="15">
        <v>1712</v>
      </c>
      <c r="C1657" s="46" t="s">
        <v>95</v>
      </c>
      <c r="D1657" s="46" t="b">
        <f>COUNTIF(Events!$B$2:$B$171, C1657) &gt; 0</f>
        <v>1</v>
      </c>
      <c r="E1657" s="15" t="s">
        <v>525</v>
      </c>
      <c r="F1657" s="15" t="s">
        <v>1082</v>
      </c>
      <c r="G1657" s="15"/>
      <c r="H1657" s="15"/>
      <c r="I1657" s="15"/>
      <c r="J1657" s="46" t="str">
        <f>IF(I1657="","",_xlfn.LET(_xlpm.x,VLOOKUP(I1657,'2026-01-09_taxon-match'!$A$2:$N$81,4,FALSE),IF(_xlpm.x=0,"",_xlpm.x)))</f>
        <v/>
      </c>
      <c r="K1657" s="15"/>
      <c r="L1657" s="46" t="str">
        <f>IF(I1657="","",_xlfn.LET(_xlpm.x,VLOOKUP(I1657,'2026-01-09_taxon-match'!$A$2:$N$81,3,FALSE),IF(_xlpm.x=0,"",_xlpm.x)))</f>
        <v/>
      </c>
      <c r="M1657" s="46" t="str">
        <f>IF($I1657="","",_xlfn.LET(_xlpm.x,VLOOKUP($I1657,'2026-01-09_taxon-match'!$A$2:$N$81,5,FALSE),IF(_xlpm.x=0,"",_xlpm.x)))</f>
        <v/>
      </c>
      <c r="N1657" s="46" t="str">
        <f>IF($I1657="","",_xlfn.LET(_xlpm.x,VLOOKUP($I1657,'2026-01-09_taxon-match'!$A$2:$N$81,6,FALSE),IF(_xlpm.x=0,"",_xlpm.x)))</f>
        <v/>
      </c>
      <c r="O1657" s="46" t="str">
        <f>IF($I1657="","",_xlfn.LET(_xlpm.x,VLOOKUP($I1657,'2026-01-09_taxon-match'!$A$2:$N$81,7,FALSE),IF(_xlpm.x=0,"",_xlpm.x)))</f>
        <v/>
      </c>
      <c r="P1657" s="46" t="str">
        <f>IF($I1657="","",_xlfn.LET(_xlpm.x,VLOOKUP($I1657,'2026-01-09_taxon-match'!$A$2:$N$81,8,FALSE),IF(_xlpm.x=0,"",_xlpm.x)))</f>
        <v/>
      </c>
      <c r="Q1657" s="46" t="str">
        <f>IF($I1657="","",_xlfn.LET(_xlpm.x,VLOOKUP($I1657,'2026-01-09_taxon-match'!$A$2:$N$81,9,FALSE),IF(_xlpm.x=0,"",_xlpm.x)))</f>
        <v/>
      </c>
      <c r="R1657" s="46" t="str">
        <f>IF($I1657="","",_xlfn.LET(_xlpm.x,VLOOKUP($I1657,'2026-01-09_taxon-match'!$A$2:$N$81,10,FALSE),IF(_xlpm.x=0,"",_xlpm.x)))</f>
        <v/>
      </c>
      <c r="S1657" s="46" t="str">
        <f>IF($I1657="","",_xlfn.LET(_xlpm.x,VLOOKUP($I1657,'2026-01-09_taxon-match'!$A$2:$N$81,11,FALSE),IF(_xlpm.x=0,"",_xlpm.x)))</f>
        <v/>
      </c>
      <c r="T1657" s="46" t="str">
        <f>IF($I1657="","",_xlfn.LET(_xlpm.x,VLOOKUP($I1657,'2026-01-09_taxon-match'!$A$2:$N$81,13,FALSE),IF(_xlpm.x=0,"",_xlpm.x)))</f>
        <v/>
      </c>
      <c r="U1657" s="15"/>
      <c r="V1657" s="46" t="s">
        <v>221</v>
      </c>
      <c r="W1657" s="15"/>
      <c r="X1657" s="15"/>
      <c r="Y1657" s="46" t="str">
        <f>IF(V1657="","",_xlfn.LET(_xlpm.x,VLOOKUP(V1657,'Drop-down_menus'!$D$2:$E$13,2,FALSE),IF(_xlpm.x=0,"",_xlpm.x)))</f>
        <v>https://orcid.org/0000-0002-5199-9817</v>
      </c>
      <c r="Z1657" s="46" t="str">
        <f>IF(W1657="","",_xlfn.LET(_xlpm.x,VLOOKUP(W1657,'Drop-down_menus'!$D$2:$E$13,2,FALSE),IF(_xlpm.x=0,"",_xlpm.x)))</f>
        <v/>
      </c>
      <c r="AA1657" s="46" t="str">
        <f>IF(X1657="","",_xlfn.LET(_xlpm.x,VLOOKUP(X1657,'Drop-down_menus'!$D$2:$E$13,2,FALSE),IF(_xlpm.x=0,"",_xlpm.x)))</f>
        <v/>
      </c>
      <c r="AB1657" s="14" t="s">
        <v>519</v>
      </c>
      <c r="AC1657" s="14" t="s">
        <v>526</v>
      </c>
    </row>
    <row r="1658" spans="1:29" ht="15" customHeight="1">
      <c r="A1658" s="15">
        <v>201</v>
      </c>
      <c r="B1658" s="15">
        <v>1713</v>
      </c>
      <c r="C1658" s="46" t="s">
        <v>95</v>
      </c>
      <c r="D1658" s="46" t="b">
        <f>COUNTIF(Events!$B$2:$B$171, C1658) &gt; 0</f>
        <v>1</v>
      </c>
      <c r="E1658" s="15" t="s">
        <v>525</v>
      </c>
      <c r="F1658" s="15" t="s">
        <v>504</v>
      </c>
      <c r="G1658" s="15"/>
      <c r="H1658" s="15"/>
      <c r="I1658" s="15"/>
      <c r="J1658" s="46" t="str">
        <f>IF(I1658="","",_xlfn.LET(_xlpm.x,VLOOKUP(I1658,'2026-01-09_taxon-match'!$A$2:$N$81,4,FALSE),IF(_xlpm.x=0,"",_xlpm.x)))</f>
        <v/>
      </c>
      <c r="K1658" s="15"/>
      <c r="L1658" s="46" t="str">
        <f>IF(I1658="","",_xlfn.LET(_xlpm.x,VLOOKUP(I1658,'2026-01-09_taxon-match'!$A$2:$N$81,3,FALSE),IF(_xlpm.x=0,"",_xlpm.x)))</f>
        <v/>
      </c>
      <c r="M1658" s="46" t="str">
        <f>IF($I1658="","",_xlfn.LET(_xlpm.x,VLOOKUP($I1658,'2026-01-09_taxon-match'!$A$2:$N$81,5,FALSE),IF(_xlpm.x=0,"",_xlpm.x)))</f>
        <v/>
      </c>
      <c r="N1658" s="46" t="str">
        <f>IF($I1658="","",_xlfn.LET(_xlpm.x,VLOOKUP($I1658,'2026-01-09_taxon-match'!$A$2:$N$81,6,FALSE),IF(_xlpm.x=0,"",_xlpm.x)))</f>
        <v/>
      </c>
      <c r="O1658" s="46" t="str">
        <f>IF($I1658="","",_xlfn.LET(_xlpm.x,VLOOKUP($I1658,'2026-01-09_taxon-match'!$A$2:$N$81,7,FALSE),IF(_xlpm.x=0,"",_xlpm.x)))</f>
        <v/>
      </c>
      <c r="P1658" s="46" t="str">
        <f>IF($I1658="","",_xlfn.LET(_xlpm.x,VLOOKUP($I1658,'2026-01-09_taxon-match'!$A$2:$N$81,8,FALSE),IF(_xlpm.x=0,"",_xlpm.x)))</f>
        <v/>
      </c>
      <c r="Q1658" s="46" t="str">
        <f>IF($I1658="","",_xlfn.LET(_xlpm.x,VLOOKUP($I1658,'2026-01-09_taxon-match'!$A$2:$N$81,9,FALSE),IF(_xlpm.x=0,"",_xlpm.x)))</f>
        <v/>
      </c>
      <c r="R1658" s="46" t="str">
        <f>IF($I1658="","",_xlfn.LET(_xlpm.x,VLOOKUP($I1658,'2026-01-09_taxon-match'!$A$2:$N$81,10,FALSE),IF(_xlpm.x=0,"",_xlpm.x)))</f>
        <v/>
      </c>
      <c r="S1658" s="46" t="str">
        <f>IF($I1658="","",_xlfn.LET(_xlpm.x,VLOOKUP($I1658,'2026-01-09_taxon-match'!$A$2:$N$81,11,FALSE),IF(_xlpm.x=0,"",_xlpm.x)))</f>
        <v/>
      </c>
      <c r="T1658" s="46" t="str">
        <f>IF($I1658="","",_xlfn.LET(_xlpm.x,VLOOKUP($I1658,'2026-01-09_taxon-match'!$A$2:$N$81,13,FALSE),IF(_xlpm.x=0,"",_xlpm.x)))</f>
        <v/>
      </c>
      <c r="U1658" s="15"/>
      <c r="V1658" s="46" t="s">
        <v>221</v>
      </c>
      <c r="W1658" s="15"/>
      <c r="X1658" s="15"/>
      <c r="Y1658" s="46" t="str">
        <f>IF(V1658="","",_xlfn.LET(_xlpm.x,VLOOKUP(V1658,'Drop-down_menus'!$D$2:$E$13,2,FALSE),IF(_xlpm.x=0,"",_xlpm.x)))</f>
        <v>https://orcid.org/0000-0002-5199-9817</v>
      </c>
      <c r="Z1658" s="46" t="str">
        <f>IF(W1658="","",_xlfn.LET(_xlpm.x,VLOOKUP(W1658,'Drop-down_menus'!$D$2:$E$13,2,FALSE),IF(_xlpm.x=0,"",_xlpm.x)))</f>
        <v/>
      </c>
      <c r="AA1658" s="46" t="str">
        <f>IF(X1658="","",_xlfn.LET(_xlpm.x,VLOOKUP(X1658,'Drop-down_menus'!$D$2:$E$13,2,FALSE),IF(_xlpm.x=0,"",_xlpm.x)))</f>
        <v/>
      </c>
      <c r="AB1658" s="14" t="s">
        <v>527</v>
      </c>
      <c r="AC1658" s="14" t="s">
        <v>528</v>
      </c>
    </row>
    <row r="1659" spans="1:29" ht="15" customHeight="1">
      <c r="A1659" s="15">
        <v>201</v>
      </c>
      <c r="B1659" s="15">
        <v>1714</v>
      </c>
      <c r="C1659" s="46" t="s">
        <v>95</v>
      </c>
      <c r="D1659" s="46" t="b">
        <f>COUNTIF(Events!$B$2:$B$171, C1659) &gt; 0</f>
        <v>1</v>
      </c>
      <c r="E1659" s="46" t="s">
        <v>215</v>
      </c>
      <c r="F1659" s="15" t="s">
        <v>521</v>
      </c>
      <c r="G1659" s="15"/>
      <c r="H1659" s="15"/>
      <c r="I1659" s="15"/>
      <c r="J1659" s="46" t="str">
        <f>IF(I1659="","",_xlfn.LET(_xlpm.x,VLOOKUP(I1659,'2026-01-09_taxon-match'!$A$2:$N$81,4,FALSE),IF(_xlpm.x=0,"",_xlpm.x)))</f>
        <v/>
      </c>
      <c r="K1659" s="15"/>
      <c r="L1659" s="46" t="str">
        <f>IF(I1659="","",_xlfn.LET(_xlpm.x,VLOOKUP(I1659,'2026-01-09_taxon-match'!$A$2:$N$81,3,FALSE),IF(_xlpm.x=0,"",_xlpm.x)))</f>
        <v/>
      </c>
      <c r="M1659" s="46" t="str">
        <f>IF($I1659="","",_xlfn.LET(_xlpm.x,VLOOKUP($I1659,'2026-01-09_taxon-match'!$A$2:$N$81,5,FALSE),IF(_xlpm.x=0,"",_xlpm.x)))</f>
        <v/>
      </c>
      <c r="N1659" s="46" t="str">
        <f>IF($I1659="","",_xlfn.LET(_xlpm.x,VLOOKUP($I1659,'2026-01-09_taxon-match'!$A$2:$N$81,6,FALSE),IF(_xlpm.x=0,"",_xlpm.x)))</f>
        <v/>
      </c>
      <c r="O1659" s="46" t="str">
        <f>IF($I1659="","",_xlfn.LET(_xlpm.x,VLOOKUP($I1659,'2026-01-09_taxon-match'!$A$2:$N$81,7,FALSE),IF(_xlpm.x=0,"",_xlpm.x)))</f>
        <v/>
      </c>
      <c r="P1659" s="46" t="str">
        <f>IF($I1659="","",_xlfn.LET(_xlpm.x,VLOOKUP($I1659,'2026-01-09_taxon-match'!$A$2:$N$81,8,FALSE),IF(_xlpm.x=0,"",_xlpm.x)))</f>
        <v/>
      </c>
      <c r="Q1659" s="46" t="str">
        <f>IF($I1659="","",_xlfn.LET(_xlpm.x,VLOOKUP($I1659,'2026-01-09_taxon-match'!$A$2:$N$81,9,FALSE),IF(_xlpm.x=0,"",_xlpm.x)))</f>
        <v/>
      </c>
      <c r="R1659" s="46" t="str">
        <f>IF($I1659="","",_xlfn.LET(_xlpm.x,VLOOKUP($I1659,'2026-01-09_taxon-match'!$A$2:$N$81,10,FALSE),IF(_xlpm.x=0,"",_xlpm.x)))</f>
        <v/>
      </c>
      <c r="S1659" s="46" t="str">
        <f>IF($I1659="","",_xlfn.LET(_xlpm.x,VLOOKUP($I1659,'2026-01-09_taxon-match'!$A$2:$N$81,11,FALSE),IF(_xlpm.x=0,"",_xlpm.x)))</f>
        <v/>
      </c>
      <c r="T1659" s="46" t="str">
        <f>IF($I1659="","",_xlfn.LET(_xlpm.x,VLOOKUP($I1659,'2026-01-09_taxon-match'!$A$2:$N$81,13,FALSE),IF(_xlpm.x=0,"",_xlpm.x)))</f>
        <v/>
      </c>
      <c r="U1659" s="15"/>
      <c r="V1659" s="46" t="s">
        <v>221</v>
      </c>
      <c r="W1659" s="15"/>
      <c r="X1659" s="15"/>
      <c r="Y1659" s="46" t="str">
        <f>IF(V1659="","",_xlfn.LET(_xlpm.x,VLOOKUP(V1659,'Drop-down_menus'!$D$2:$E$13,2,FALSE),IF(_xlpm.x=0,"",_xlpm.x)))</f>
        <v>https://orcid.org/0000-0002-5199-9817</v>
      </c>
      <c r="Z1659" s="46" t="str">
        <f>IF(W1659="","",_xlfn.LET(_xlpm.x,VLOOKUP(W1659,'Drop-down_menus'!$D$2:$E$13,2,FALSE),IF(_xlpm.x=0,"",_xlpm.x)))</f>
        <v/>
      </c>
      <c r="AA1659" s="46" t="str">
        <f>IF(X1659="","",_xlfn.LET(_xlpm.x,VLOOKUP(X1659,'Drop-down_menus'!$D$2:$E$13,2,FALSE),IF(_xlpm.x=0,"",_xlpm.x)))</f>
        <v/>
      </c>
      <c r="AB1659" s="14" t="s">
        <v>519</v>
      </c>
      <c r="AC1659" s="14" t="s">
        <v>529</v>
      </c>
    </row>
    <row r="1660" spans="1:29" ht="15" customHeight="1">
      <c r="A1660" s="15">
        <v>201</v>
      </c>
      <c r="B1660" s="15">
        <v>1715</v>
      </c>
      <c r="C1660" s="46" t="s">
        <v>95</v>
      </c>
      <c r="D1660" s="46" t="b">
        <f>COUNTIF(Events!$B$2:$B$171, C1660) &gt; 0</f>
        <v>1</v>
      </c>
      <c r="E1660" s="46" t="s">
        <v>215</v>
      </c>
      <c r="F1660" s="15" t="s">
        <v>524</v>
      </c>
      <c r="G1660" s="15"/>
      <c r="H1660" s="15"/>
      <c r="I1660" s="15"/>
      <c r="J1660" s="46" t="str">
        <f>IF(I1660="","",_xlfn.LET(_xlpm.x,VLOOKUP(I1660,'2026-01-09_taxon-match'!$A$2:$N$81,4,FALSE),IF(_xlpm.x=0,"",_xlpm.x)))</f>
        <v/>
      </c>
      <c r="K1660" s="15"/>
      <c r="L1660" s="46" t="str">
        <f>IF(I1660="","",_xlfn.LET(_xlpm.x,VLOOKUP(I1660,'2026-01-09_taxon-match'!$A$2:$N$81,3,FALSE),IF(_xlpm.x=0,"",_xlpm.x)))</f>
        <v/>
      </c>
      <c r="M1660" s="46" t="str">
        <f>IF($I1660="","",_xlfn.LET(_xlpm.x,VLOOKUP($I1660,'2026-01-09_taxon-match'!$A$2:$N$81,5,FALSE),IF(_xlpm.x=0,"",_xlpm.x)))</f>
        <v/>
      </c>
      <c r="N1660" s="46" t="str">
        <f>IF($I1660="","",_xlfn.LET(_xlpm.x,VLOOKUP($I1660,'2026-01-09_taxon-match'!$A$2:$N$81,6,FALSE),IF(_xlpm.x=0,"",_xlpm.x)))</f>
        <v/>
      </c>
      <c r="O1660" s="46" t="str">
        <f>IF($I1660="","",_xlfn.LET(_xlpm.x,VLOOKUP($I1660,'2026-01-09_taxon-match'!$A$2:$N$81,7,FALSE),IF(_xlpm.x=0,"",_xlpm.x)))</f>
        <v/>
      </c>
      <c r="P1660" s="46" t="str">
        <f>IF($I1660="","",_xlfn.LET(_xlpm.x,VLOOKUP($I1660,'2026-01-09_taxon-match'!$A$2:$N$81,8,FALSE),IF(_xlpm.x=0,"",_xlpm.x)))</f>
        <v/>
      </c>
      <c r="Q1660" s="46" t="str">
        <f>IF($I1660="","",_xlfn.LET(_xlpm.x,VLOOKUP($I1660,'2026-01-09_taxon-match'!$A$2:$N$81,9,FALSE),IF(_xlpm.x=0,"",_xlpm.x)))</f>
        <v/>
      </c>
      <c r="R1660" s="46" t="str">
        <f>IF($I1660="","",_xlfn.LET(_xlpm.x,VLOOKUP($I1660,'2026-01-09_taxon-match'!$A$2:$N$81,10,FALSE),IF(_xlpm.x=0,"",_xlpm.x)))</f>
        <v/>
      </c>
      <c r="S1660" s="46" t="str">
        <f>IF($I1660="","",_xlfn.LET(_xlpm.x,VLOOKUP($I1660,'2026-01-09_taxon-match'!$A$2:$N$81,11,FALSE),IF(_xlpm.x=0,"",_xlpm.x)))</f>
        <v/>
      </c>
      <c r="T1660" s="46" t="str">
        <f>IF($I1660="","",_xlfn.LET(_xlpm.x,VLOOKUP($I1660,'2026-01-09_taxon-match'!$A$2:$N$81,13,FALSE),IF(_xlpm.x=0,"",_xlpm.x)))</f>
        <v/>
      </c>
      <c r="U1660" s="15"/>
      <c r="V1660" s="46" t="s">
        <v>221</v>
      </c>
      <c r="W1660" s="15"/>
      <c r="X1660" s="15"/>
      <c r="Y1660" s="46" t="str">
        <f>IF(V1660="","",_xlfn.LET(_xlpm.x,VLOOKUP(V1660,'Drop-down_menus'!$D$2:$E$13,2,FALSE),IF(_xlpm.x=0,"",_xlpm.x)))</f>
        <v>https://orcid.org/0000-0002-5199-9817</v>
      </c>
      <c r="Z1660" s="46" t="str">
        <f>IF(W1660="","",_xlfn.LET(_xlpm.x,VLOOKUP(W1660,'Drop-down_menus'!$D$2:$E$13,2,FALSE),IF(_xlpm.x=0,"",_xlpm.x)))</f>
        <v/>
      </c>
      <c r="AA1660" s="46" t="str">
        <f>IF(X1660="","",_xlfn.LET(_xlpm.x,VLOOKUP(X1660,'Drop-down_menus'!$D$2:$E$13,2,FALSE),IF(_xlpm.x=0,"",_xlpm.x)))</f>
        <v/>
      </c>
      <c r="AB1660" s="14" t="s">
        <v>519</v>
      </c>
      <c r="AC1660" s="14" t="s">
        <v>522</v>
      </c>
    </row>
    <row r="1661" spans="1:29" ht="15" customHeight="1">
      <c r="A1661" s="15">
        <v>201</v>
      </c>
      <c r="B1661" s="15">
        <v>1716</v>
      </c>
      <c r="C1661" s="46" t="s">
        <v>95</v>
      </c>
      <c r="D1661" s="46" t="b">
        <f>COUNTIF(Events!$B$2:$B$171, C1661) &gt; 0</f>
        <v>1</v>
      </c>
      <c r="E1661" s="46" t="s">
        <v>215</v>
      </c>
      <c r="F1661" s="15" t="s">
        <v>521</v>
      </c>
      <c r="G1661" s="15"/>
      <c r="H1661" s="15"/>
      <c r="I1661" s="15"/>
      <c r="J1661" s="46" t="str">
        <f>IF(I1661="","",_xlfn.LET(_xlpm.x,VLOOKUP(I1661,'2026-01-09_taxon-match'!$A$2:$N$81,4,FALSE),IF(_xlpm.x=0,"",_xlpm.x)))</f>
        <v/>
      </c>
      <c r="K1661" s="15"/>
      <c r="L1661" s="46" t="str">
        <f>IF(I1661="","",_xlfn.LET(_xlpm.x,VLOOKUP(I1661,'2026-01-09_taxon-match'!$A$2:$N$81,3,FALSE),IF(_xlpm.x=0,"",_xlpm.x)))</f>
        <v/>
      </c>
      <c r="M1661" s="46" t="str">
        <f>IF($I1661="","",_xlfn.LET(_xlpm.x,VLOOKUP($I1661,'2026-01-09_taxon-match'!$A$2:$N$81,5,FALSE),IF(_xlpm.x=0,"",_xlpm.x)))</f>
        <v/>
      </c>
      <c r="N1661" s="46" t="str">
        <f>IF($I1661="","",_xlfn.LET(_xlpm.x,VLOOKUP($I1661,'2026-01-09_taxon-match'!$A$2:$N$81,6,FALSE),IF(_xlpm.x=0,"",_xlpm.x)))</f>
        <v/>
      </c>
      <c r="O1661" s="46" t="str">
        <f>IF($I1661="","",_xlfn.LET(_xlpm.x,VLOOKUP($I1661,'2026-01-09_taxon-match'!$A$2:$N$81,7,FALSE),IF(_xlpm.x=0,"",_xlpm.x)))</f>
        <v/>
      </c>
      <c r="P1661" s="46" t="str">
        <f>IF($I1661="","",_xlfn.LET(_xlpm.x,VLOOKUP($I1661,'2026-01-09_taxon-match'!$A$2:$N$81,8,FALSE),IF(_xlpm.x=0,"",_xlpm.x)))</f>
        <v/>
      </c>
      <c r="Q1661" s="46" t="str">
        <f>IF($I1661="","",_xlfn.LET(_xlpm.x,VLOOKUP($I1661,'2026-01-09_taxon-match'!$A$2:$N$81,9,FALSE),IF(_xlpm.x=0,"",_xlpm.x)))</f>
        <v/>
      </c>
      <c r="R1661" s="46" t="str">
        <f>IF($I1661="","",_xlfn.LET(_xlpm.x,VLOOKUP($I1661,'2026-01-09_taxon-match'!$A$2:$N$81,10,FALSE),IF(_xlpm.x=0,"",_xlpm.x)))</f>
        <v/>
      </c>
      <c r="S1661" s="46" t="str">
        <f>IF($I1661="","",_xlfn.LET(_xlpm.x,VLOOKUP($I1661,'2026-01-09_taxon-match'!$A$2:$N$81,11,FALSE),IF(_xlpm.x=0,"",_xlpm.x)))</f>
        <v/>
      </c>
      <c r="T1661" s="46" t="str">
        <f>IF($I1661="","",_xlfn.LET(_xlpm.x,VLOOKUP($I1661,'2026-01-09_taxon-match'!$A$2:$N$81,13,FALSE),IF(_xlpm.x=0,"",_xlpm.x)))</f>
        <v/>
      </c>
      <c r="U1661" s="15"/>
      <c r="V1661" s="46" t="s">
        <v>221</v>
      </c>
      <c r="W1661" s="15"/>
      <c r="X1661" s="15"/>
      <c r="Y1661" s="46" t="str">
        <f>IF(V1661="","",_xlfn.LET(_xlpm.x,VLOOKUP(V1661,'Drop-down_menus'!$D$2:$E$13,2,FALSE),IF(_xlpm.x=0,"",_xlpm.x)))</f>
        <v>https://orcid.org/0000-0002-5199-9817</v>
      </c>
      <c r="Z1661" s="46" t="str">
        <f>IF(W1661="","",_xlfn.LET(_xlpm.x,VLOOKUP(W1661,'Drop-down_menus'!$D$2:$E$13,2,FALSE),IF(_xlpm.x=0,"",_xlpm.x)))</f>
        <v/>
      </c>
      <c r="AA1661" s="46" t="str">
        <f>IF(X1661="","",_xlfn.LET(_xlpm.x,VLOOKUP(X1661,'Drop-down_menus'!$D$2:$E$13,2,FALSE),IF(_xlpm.x=0,"",_xlpm.x)))</f>
        <v/>
      </c>
      <c r="AB1661" s="14" t="s">
        <v>519</v>
      </c>
      <c r="AC1661" s="14" t="s">
        <v>522</v>
      </c>
    </row>
    <row r="1662" spans="1:29" ht="15" customHeight="1">
      <c r="A1662" s="15">
        <v>201</v>
      </c>
      <c r="B1662" s="15">
        <v>1717</v>
      </c>
      <c r="C1662" s="46" t="s">
        <v>95</v>
      </c>
      <c r="D1662" s="46" t="b">
        <f>COUNTIF(Events!$B$2:$B$171, C1662) &gt; 0</f>
        <v>1</v>
      </c>
      <c r="E1662" s="46" t="s">
        <v>215</v>
      </c>
      <c r="F1662" s="15" t="s">
        <v>524</v>
      </c>
      <c r="G1662" s="15"/>
      <c r="H1662" s="15"/>
      <c r="I1662" s="15"/>
      <c r="J1662" s="46" t="str">
        <f>IF(I1662="","",_xlfn.LET(_xlpm.x,VLOOKUP(I1662,'2026-01-09_taxon-match'!$A$2:$N$81,4,FALSE),IF(_xlpm.x=0,"",_xlpm.x)))</f>
        <v/>
      </c>
      <c r="K1662" s="15"/>
      <c r="L1662" s="46" t="str">
        <f>IF(I1662="","",_xlfn.LET(_xlpm.x,VLOOKUP(I1662,'2026-01-09_taxon-match'!$A$2:$N$81,3,FALSE),IF(_xlpm.x=0,"",_xlpm.x)))</f>
        <v/>
      </c>
      <c r="M1662" s="46" t="str">
        <f>IF($I1662="","",_xlfn.LET(_xlpm.x,VLOOKUP($I1662,'2026-01-09_taxon-match'!$A$2:$N$81,5,FALSE),IF(_xlpm.x=0,"",_xlpm.x)))</f>
        <v/>
      </c>
      <c r="N1662" s="46" t="str">
        <f>IF($I1662="","",_xlfn.LET(_xlpm.x,VLOOKUP($I1662,'2026-01-09_taxon-match'!$A$2:$N$81,6,FALSE),IF(_xlpm.x=0,"",_xlpm.x)))</f>
        <v/>
      </c>
      <c r="O1662" s="46" t="str">
        <f>IF($I1662="","",_xlfn.LET(_xlpm.x,VLOOKUP($I1662,'2026-01-09_taxon-match'!$A$2:$N$81,7,FALSE),IF(_xlpm.x=0,"",_xlpm.x)))</f>
        <v/>
      </c>
      <c r="P1662" s="46" t="str">
        <f>IF($I1662="","",_xlfn.LET(_xlpm.x,VLOOKUP($I1662,'2026-01-09_taxon-match'!$A$2:$N$81,8,FALSE),IF(_xlpm.x=0,"",_xlpm.x)))</f>
        <v/>
      </c>
      <c r="Q1662" s="46" t="str">
        <f>IF($I1662="","",_xlfn.LET(_xlpm.x,VLOOKUP($I1662,'2026-01-09_taxon-match'!$A$2:$N$81,9,FALSE),IF(_xlpm.x=0,"",_xlpm.x)))</f>
        <v/>
      </c>
      <c r="R1662" s="46" t="str">
        <f>IF($I1662="","",_xlfn.LET(_xlpm.x,VLOOKUP($I1662,'2026-01-09_taxon-match'!$A$2:$N$81,10,FALSE),IF(_xlpm.x=0,"",_xlpm.x)))</f>
        <v/>
      </c>
      <c r="S1662" s="46" t="str">
        <f>IF($I1662="","",_xlfn.LET(_xlpm.x,VLOOKUP($I1662,'2026-01-09_taxon-match'!$A$2:$N$81,11,FALSE),IF(_xlpm.x=0,"",_xlpm.x)))</f>
        <v/>
      </c>
      <c r="T1662" s="46" t="str">
        <f>IF($I1662="","",_xlfn.LET(_xlpm.x,VLOOKUP($I1662,'2026-01-09_taxon-match'!$A$2:$N$81,13,FALSE),IF(_xlpm.x=0,"",_xlpm.x)))</f>
        <v/>
      </c>
      <c r="U1662" s="15"/>
      <c r="V1662" s="46" t="s">
        <v>221</v>
      </c>
      <c r="W1662" s="15"/>
      <c r="X1662" s="15"/>
      <c r="Y1662" s="46" t="str">
        <f>IF(V1662="","",_xlfn.LET(_xlpm.x,VLOOKUP(V1662,'Drop-down_menus'!$D$2:$E$13,2,FALSE),IF(_xlpm.x=0,"",_xlpm.x)))</f>
        <v>https://orcid.org/0000-0002-5199-9817</v>
      </c>
      <c r="Z1662" s="46" t="str">
        <f>IF(W1662="","",_xlfn.LET(_xlpm.x,VLOOKUP(W1662,'Drop-down_menus'!$D$2:$E$13,2,FALSE),IF(_xlpm.x=0,"",_xlpm.x)))</f>
        <v/>
      </c>
      <c r="AA1662" s="46" t="str">
        <f>IF(X1662="","",_xlfn.LET(_xlpm.x,VLOOKUP(X1662,'Drop-down_menus'!$D$2:$E$13,2,FALSE),IF(_xlpm.x=0,"",_xlpm.x)))</f>
        <v/>
      </c>
      <c r="AB1662" s="14" t="s">
        <v>519</v>
      </c>
      <c r="AC1662" s="14" t="s">
        <v>522</v>
      </c>
    </row>
    <row r="1663" spans="1:29" ht="15" customHeight="1">
      <c r="A1663" s="15">
        <v>201</v>
      </c>
      <c r="B1663" s="15">
        <v>1718</v>
      </c>
      <c r="C1663" s="46" t="s">
        <v>95</v>
      </c>
      <c r="D1663" s="46" t="b">
        <f>COUNTIF(Events!$B$2:$B$171, C1663) &gt; 0</f>
        <v>1</v>
      </c>
      <c r="E1663" s="15" t="s">
        <v>530</v>
      </c>
      <c r="F1663" s="15" t="s">
        <v>531</v>
      </c>
      <c r="G1663" s="15"/>
      <c r="H1663" s="15"/>
      <c r="I1663" s="15"/>
      <c r="J1663" s="46" t="str">
        <f>IF(I1663="","",_xlfn.LET(_xlpm.x,VLOOKUP(I1663,'2026-01-09_taxon-match'!$A$2:$N$81,4,FALSE),IF(_xlpm.x=0,"",_xlpm.x)))</f>
        <v/>
      </c>
      <c r="K1663" s="15"/>
      <c r="L1663" s="46" t="str">
        <f>IF(I1663="","",_xlfn.LET(_xlpm.x,VLOOKUP(I1663,'2026-01-09_taxon-match'!$A$2:$N$81,3,FALSE),IF(_xlpm.x=0,"",_xlpm.x)))</f>
        <v/>
      </c>
      <c r="M1663" s="46" t="str">
        <f>IF($I1663="","",_xlfn.LET(_xlpm.x,VLOOKUP($I1663,'2026-01-09_taxon-match'!$A$2:$N$81,5,FALSE),IF(_xlpm.x=0,"",_xlpm.x)))</f>
        <v/>
      </c>
      <c r="N1663" s="46" t="str">
        <f>IF($I1663="","",_xlfn.LET(_xlpm.x,VLOOKUP($I1663,'2026-01-09_taxon-match'!$A$2:$N$81,6,FALSE),IF(_xlpm.x=0,"",_xlpm.x)))</f>
        <v/>
      </c>
      <c r="O1663" s="46" t="str">
        <f>IF($I1663="","",_xlfn.LET(_xlpm.x,VLOOKUP($I1663,'2026-01-09_taxon-match'!$A$2:$N$81,7,FALSE),IF(_xlpm.x=0,"",_xlpm.x)))</f>
        <v/>
      </c>
      <c r="P1663" s="46" t="str">
        <f>IF($I1663="","",_xlfn.LET(_xlpm.x,VLOOKUP($I1663,'2026-01-09_taxon-match'!$A$2:$N$81,8,FALSE),IF(_xlpm.x=0,"",_xlpm.x)))</f>
        <v/>
      </c>
      <c r="Q1663" s="46" t="str">
        <f>IF($I1663="","",_xlfn.LET(_xlpm.x,VLOOKUP($I1663,'2026-01-09_taxon-match'!$A$2:$N$81,9,FALSE),IF(_xlpm.x=0,"",_xlpm.x)))</f>
        <v/>
      </c>
      <c r="R1663" s="46" t="str">
        <f>IF($I1663="","",_xlfn.LET(_xlpm.x,VLOOKUP($I1663,'2026-01-09_taxon-match'!$A$2:$N$81,10,FALSE),IF(_xlpm.x=0,"",_xlpm.x)))</f>
        <v/>
      </c>
      <c r="S1663" s="46" t="str">
        <f>IF($I1663="","",_xlfn.LET(_xlpm.x,VLOOKUP($I1663,'2026-01-09_taxon-match'!$A$2:$N$81,11,FALSE),IF(_xlpm.x=0,"",_xlpm.x)))</f>
        <v/>
      </c>
      <c r="T1663" s="46" t="str">
        <f>IF($I1663="","",_xlfn.LET(_xlpm.x,VLOOKUP($I1663,'2026-01-09_taxon-match'!$A$2:$N$81,13,FALSE),IF(_xlpm.x=0,"",_xlpm.x)))</f>
        <v/>
      </c>
      <c r="U1663" s="15"/>
      <c r="V1663" s="46" t="s">
        <v>221</v>
      </c>
      <c r="W1663" s="15"/>
      <c r="X1663" s="15"/>
      <c r="Y1663" s="46" t="str">
        <f>IF(V1663="","",_xlfn.LET(_xlpm.x,VLOOKUP(V1663,'Drop-down_menus'!$D$2:$E$13,2,FALSE),IF(_xlpm.x=0,"",_xlpm.x)))</f>
        <v>https://orcid.org/0000-0002-5199-9817</v>
      </c>
      <c r="Z1663" s="46" t="str">
        <f>IF(W1663="","",_xlfn.LET(_xlpm.x,VLOOKUP(W1663,'Drop-down_menus'!$D$2:$E$13,2,FALSE),IF(_xlpm.x=0,"",_xlpm.x)))</f>
        <v/>
      </c>
      <c r="AA1663" s="46" t="str">
        <f>IF(X1663="","",_xlfn.LET(_xlpm.x,VLOOKUP(X1663,'Drop-down_menus'!$D$2:$E$13,2,FALSE),IF(_xlpm.x=0,"",_xlpm.x)))</f>
        <v/>
      </c>
      <c r="AB1663" s="14" t="s">
        <v>245</v>
      </c>
      <c r="AC1663" s="14"/>
    </row>
    <row r="1664" spans="1:29" ht="15" customHeight="1">
      <c r="A1664" s="15">
        <v>201</v>
      </c>
      <c r="B1664" s="15">
        <v>1719</v>
      </c>
      <c r="C1664" s="46" t="s">
        <v>95</v>
      </c>
      <c r="D1664" s="46" t="b">
        <f>COUNTIF(Events!$B$2:$B$171, C1664) &gt; 0</f>
        <v>1</v>
      </c>
      <c r="E1664" s="46" t="s">
        <v>215</v>
      </c>
      <c r="F1664" s="15" t="s">
        <v>532</v>
      </c>
      <c r="G1664" s="15"/>
      <c r="H1664" s="15"/>
      <c r="I1664" s="15"/>
      <c r="J1664" s="46" t="str">
        <f>IF(I1664="","",_xlfn.LET(_xlpm.x,VLOOKUP(I1664,'2026-01-09_taxon-match'!$A$2:$N$81,4,FALSE),IF(_xlpm.x=0,"",_xlpm.x)))</f>
        <v/>
      </c>
      <c r="K1664" s="15"/>
      <c r="L1664" s="46" t="str">
        <f>IF(I1664="","",_xlfn.LET(_xlpm.x,VLOOKUP(I1664,'2026-01-09_taxon-match'!$A$2:$N$81,3,FALSE),IF(_xlpm.x=0,"",_xlpm.x)))</f>
        <v/>
      </c>
      <c r="M1664" s="46" t="str">
        <f>IF($I1664="","",_xlfn.LET(_xlpm.x,VLOOKUP($I1664,'2026-01-09_taxon-match'!$A$2:$N$81,5,FALSE),IF(_xlpm.x=0,"",_xlpm.x)))</f>
        <v/>
      </c>
      <c r="N1664" s="46" t="str">
        <f>IF($I1664="","",_xlfn.LET(_xlpm.x,VLOOKUP($I1664,'2026-01-09_taxon-match'!$A$2:$N$81,6,FALSE),IF(_xlpm.x=0,"",_xlpm.x)))</f>
        <v/>
      </c>
      <c r="O1664" s="46" t="str">
        <f>IF($I1664="","",_xlfn.LET(_xlpm.x,VLOOKUP($I1664,'2026-01-09_taxon-match'!$A$2:$N$81,7,FALSE),IF(_xlpm.x=0,"",_xlpm.x)))</f>
        <v/>
      </c>
      <c r="P1664" s="46" t="str">
        <f>IF($I1664="","",_xlfn.LET(_xlpm.x,VLOOKUP($I1664,'2026-01-09_taxon-match'!$A$2:$N$81,8,FALSE),IF(_xlpm.x=0,"",_xlpm.x)))</f>
        <v/>
      </c>
      <c r="Q1664" s="46" t="str">
        <f>IF($I1664="","",_xlfn.LET(_xlpm.x,VLOOKUP($I1664,'2026-01-09_taxon-match'!$A$2:$N$81,9,FALSE),IF(_xlpm.x=0,"",_xlpm.x)))</f>
        <v/>
      </c>
      <c r="R1664" s="46" t="str">
        <f>IF($I1664="","",_xlfn.LET(_xlpm.x,VLOOKUP($I1664,'2026-01-09_taxon-match'!$A$2:$N$81,10,FALSE),IF(_xlpm.x=0,"",_xlpm.x)))</f>
        <v/>
      </c>
      <c r="S1664" s="46" t="str">
        <f>IF($I1664="","",_xlfn.LET(_xlpm.x,VLOOKUP($I1664,'2026-01-09_taxon-match'!$A$2:$N$81,11,FALSE),IF(_xlpm.x=0,"",_xlpm.x)))</f>
        <v/>
      </c>
      <c r="T1664" s="46" t="str">
        <f>IF($I1664="","",_xlfn.LET(_xlpm.x,VLOOKUP($I1664,'2026-01-09_taxon-match'!$A$2:$N$81,13,FALSE),IF(_xlpm.x=0,"",_xlpm.x)))</f>
        <v/>
      </c>
      <c r="U1664" s="15"/>
      <c r="V1664" s="46" t="s">
        <v>221</v>
      </c>
      <c r="W1664" s="15"/>
      <c r="X1664" s="15"/>
      <c r="Y1664" s="46" t="str">
        <f>IF(V1664="","",_xlfn.LET(_xlpm.x,VLOOKUP(V1664,'Drop-down_menus'!$D$2:$E$13,2,FALSE),IF(_xlpm.x=0,"",_xlpm.x)))</f>
        <v>https://orcid.org/0000-0002-5199-9817</v>
      </c>
      <c r="Z1664" s="46" t="str">
        <f>IF(W1664="","",_xlfn.LET(_xlpm.x,VLOOKUP(W1664,'Drop-down_menus'!$D$2:$E$13,2,FALSE),IF(_xlpm.x=0,"",_xlpm.x)))</f>
        <v/>
      </c>
      <c r="AA1664" s="46" t="str">
        <f>IF(X1664="","",_xlfn.LET(_xlpm.x,VLOOKUP(X1664,'Drop-down_menus'!$D$2:$E$13,2,FALSE),IF(_xlpm.x=0,"",_xlpm.x)))</f>
        <v/>
      </c>
      <c r="AB1664" s="14" t="s">
        <v>527</v>
      </c>
      <c r="AC1664" s="14" t="s">
        <v>533</v>
      </c>
    </row>
    <row r="1665" spans="1:29" ht="15" customHeight="1">
      <c r="A1665" s="15">
        <v>491</v>
      </c>
      <c r="B1665" s="15">
        <v>1720</v>
      </c>
      <c r="C1665" s="46" t="s">
        <v>116</v>
      </c>
      <c r="D1665" s="46" t="b">
        <f>COUNTIF(Events!$B$2:$B$171, C1665) &gt; 0</f>
        <v>1</v>
      </c>
      <c r="E1665" s="15" t="s">
        <v>164</v>
      </c>
      <c r="F1665" s="15" t="s">
        <v>1082</v>
      </c>
      <c r="G1665" s="15"/>
      <c r="H1665" s="15"/>
      <c r="I1665" s="15"/>
      <c r="J1665" s="46" t="str">
        <f>IF(I1665="","",_xlfn.LET(_xlpm.x,VLOOKUP(I1665,'2026-01-09_taxon-match'!$A$2:$N$81,4,FALSE),IF(_xlpm.x=0,"",_xlpm.x)))</f>
        <v/>
      </c>
      <c r="K1665" s="15"/>
      <c r="L1665" s="46" t="str">
        <f>IF(I1665="","",_xlfn.LET(_xlpm.x,VLOOKUP(I1665,'2026-01-09_taxon-match'!$A$2:$N$81,3,FALSE),IF(_xlpm.x=0,"",_xlpm.x)))</f>
        <v/>
      </c>
      <c r="M1665" s="46" t="str">
        <f>IF($I1665="","",_xlfn.LET(_xlpm.x,VLOOKUP($I1665,'2026-01-09_taxon-match'!$A$2:$N$81,5,FALSE),IF(_xlpm.x=0,"",_xlpm.x)))</f>
        <v/>
      </c>
      <c r="N1665" s="46" t="str">
        <f>IF($I1665="","",_xlfn.LET(_xlpm.x,VLOOKUP($I1665,'2026-01-09_taxon-match'!$A$2:$N$81,6,FALSE),IF(_xlpm.x=0,"",_xlpm.x)))</f>
        <v/>
      </c>
      <c r="O1665" s="46" t="str">
        <f>IF($I1665="","",_xlfn.LET(_xlpm.x,VLOOKUP($I1665,'2026-01-09_taxon-match'!$A$2:$N$81,7,FALSE),IF(_xlpm.x=0,"",_xlpm.x)))</f>
        <v/>
      </c>
      <c r="P1665" s="46" t="str">
        <f>IF($I1665="","",_xlfn.LET(_xlpm.x,VLOOKUP($I1665,'2026-01-09_taxon-match'!$A$2:$N$81,8,FALSE),IF(_xlpm.x=0,"",_xlpm.x)))</f>
        <v/>
      </c>
      <c r="Q1665" s="46" t="str">
        <f>IF($I1665="","",_xlfn.LET(_xlpm.x,VLOOKUP($I1665,'2026-01-09_taxon-match'!$A$2:$N$81,9,FALSE),IF(_xlpm.x=0,"",_xlpm.x)))</f>
        <v/>
      </c>
      <c r="R1665" s="46" t="str">
        <f>IF($I1665="","",_xlfn.LET(_xlpm.x,VLOOKUP($I1665,'2026-01-09_taxon-match'!$A$2:$N$81,10,FALSE),IF(_xlpm.x=0,"",_xlpm.x)))</f>
        <v/>
      </c>
      <c r="S1665" s="46" t="str">
        <f>IF($I1665="","",_xlfn.LET(_xlpm.x,VLOOKUP($I1665,'2026-01-09_taxon-match'!$A$2:$N$81,11,FALSE),IF(_xlpm.x=0,"",_xlpm.x)))</f>
        <v/>
      </c>
      <c r="T1665" s="46" t="str">
        <f>IF($I1665="","",_xlfn.LET(_xlpm.x,VLOOKUP($I1665,'2026-01-09_taxon-match'!$A$2:$N$81,13,FALSE),IF(_xlpm.x=0,"",_xlpm.x)))</f>
        <v/>
      </c>
      <c r="U1665" s="15"/>
      <c r="V1665" s="46" t="s">
        <v>221</v>
      </c>
      <c r="W1665" s="15"/>
      <c r="X1665" s="15"/>
      <c r="Y1665" s="46" t="str">
        <f>IF(V1665="","",_xlfn.LET(_xlpm.x,VLOOKUP(V1665,'Drop-down_menus'!$D$2:$E$13,2,FALSE),IF(_xlpm.x=0,"",_xlpm.x)))</f>
        <v>https://orcid.org/0000-0002-5199-9817</v>
      </c>
      <c r="Z1665" s="46" t="str">
        <f>IF(W1665="","",_xlfn.LET(_xlpm.x,VLOOKUP(W1665,'Drop-down_menus'!$D$2:$E$13,2,FALSE),IF(_xlpm.x=0,"",_xlpm.x)))</f>
        <v/>
      </c>
      <c r="AA1665" s="46" t="str">
        <f>IF(X1665="","",_xlfn.LET(_xlpm.x,VLOOKUP(X1665,'Drop-down_menus'!$D$2:$E$13,2,FALSE),IF(_xlpm.x=0,"",_xlpm.x)))</f>
        <v/>
      </c>
      <c r="AB1665" s="14" t="s">
        <v>197</v>
      </c>
      <c r="AC1665" s="14"/>
    </row>
    <row r="1666" spans="1:29" ht="15" customHeight="1">
      <c r="A1666" s="15">
        <v>491</v>
      </c>
      <c r="B1666" s="15">
        <v>1721</v>
      </c>
      <c r="C1666" s="46" t="s">
        <v>116</v>
      </c>
      <c r="D1666" s="46" t="b">
        <f>COUNTIF(Events!$B$2:$B$171, C1666) &gt; 0</f>
        <v>1</v>
      </c>
      <c r="E1666" s="15" t="s">
        <v>164</v>
      </c>
      <c r="F1666" s="15" t="s">
        <v>504</v>
      </c>
      <c r="G1666" s="15"/>
      <c r="H1666" s="15"/>
      <c r="I1666" s="15"/>
      <c r="J1666" s="46" t="str">
        <f>IF(I1666="","",_xlfn.LET(_xlpm.x,VLOOKUP(I1666,'2026-01-09_taxon-match'!$A$2:$N$81,4,FALSE),IF(_xlpm.x=0,"",_xlpm.x)))</f>
        <v/>
      </c>
      <c r="K1666" s="15"/>
      <c r="L1666" s="46" t="str">
        <f>IF(I1666="","",_xlfn.LET(_xlpm.x,VLOOKUP(I1666,'2026-01-09_taxon-match'!$A$2:$N$81,3,FALSE),IF(_xlpm.x=0,"",_xlpm.x)))</f>
        <v/>
      </c>
      <c r="M1666" s="46" t="str">
        <f>IF($I1666="","",_xlfn.LET(_xlpm.x,VLOOKUP($I1666,'2026-01-09_taxon-match'!$A$2:$N$81,5,FALSE),IF(_xlpm.x=0,"",_xlpm.x)))</f>
        <v/>
      </c>
      <c r="N1666" s="46" t="str">
        <f>IF($I1666="","",_xlfn.LET(_xlpm.x,VLOOKUP($I1666,'2026-01-09_taxon-match'!$A$2:$N$81,6,FALSE),IF(_xlpm.x=0,"",_xlpm.x)))</f>
        <v/>
      </c>
      <c r="O1666" s="46" t="str">
        <f>IF($I1666="","",_xlfn.LET(_xlpm.x,VLOOKUP($I1666,'2026-01-09_taxon-match'!$A$2:$N$81,7,FALSE),IF(_xlpm.x=0,"",_xlpm.x)))</f>
        <v/>
      </c>
      <c r="P1666" s="46" t="str">
        <f>IF($I1666="","",_xlfn.LET(_xlpm.x,VLOOKUP($I1666,'2026-01-09_taxon-match'!$A$2:$N$81,8,FALSE),IF(_xlpm.x=0,"",_xlpm.x)))</f>
        <v/>
      </c>
      <c r="Q1666" s="46" t="str">
        <f>IF($I1666="","",_xlfn.LET(_xlpm.x,VLOOKUP($I1666,'2026-01-09_taxon-match'!$A$2:$N$81,9,FALSE),IF(_xlpm.x=0,"",_xlpm.x)))</f>
        <v/>
      </c>
      <c r="R1666" s="46" t="str">
        <f>IF($I1666="","",_xlfn.LET(_xlpm.x,VLOOKUP($I1666,'2026-01-09_taxon-match'!$A$2:$N$81,10,FALSE),IF(_xlpm.x=0,"",_xlpm.x)))</f>
        <v/>
      </c>
      <c r="S1666" s="46" t="str">
        <f>IF($I1666="","",_xlfn.LET(_xlpm.x,VLOOKUP($I1666,'2026-01-09_taxon-match'!$A$2:$N$81,11,FALSE),IF(_xlpm.x=0,"",_xlpm.x)))</f>
        <v/>
      </c>
      <c r="T1666" s="46" t="str">
        <f>IF($I1666="","",_xlfn.LET(_xlpm.x,VLOOKUP($I1666,'2026-01-09_taxon-match'!$A$2:$N$81,13,FALSE),IF(_xlpm.x=0,"",_xlpm.x)))</f>
        <v/>
      </c>
      <c r="U1666" s="15"/>
      <c r="V1666" s="46" t="s">
        <v>221</v>
      </c>
      <c r="W1666" s="15"/>
      <c r="X1666" s="15"/>
      <c r="Y1666" s="46" t="str">
        <f>IF(V1666="","",_xlfn.LET(_xlpm.x,VLOOKUP(V1666,'Drop-down_menus'!$D$2:$E$13,2,FALSE),IF(_xlpm.x=0,"",_xlpm.x)))</f>
        <v>https://orcid.org/0000-0002-5199-9817</v>
      </c>
      <c r="Z1666" s="46" t="str">
        <f>IF(W1666="","",_xlfn.LET(_xlpm.x,VLOOKUP(W1666,'Drop-down_menus'!$D$2:$E$13,2,FALSE),IF(_xlpm.x=0,"",_xlpm.x)))</f>
        <v/>
      </c>
      <c r="AA1666" s="46" t="str">
        <f>IF(X1666="","",_xlfn.LET(_xlpm.x,VLOOKUP(X1666,'Drop-down_menus'!$D$2:$E$13,2,FALSE),IF(_xlpm.x=0,"",_xlpm.x)))</f>
        <v/>
      </c>
      <c r="AB1666" s="14" t="s">
        <v>197</v>
      </c>
      <c r="AC1666" s="14"/>
    </row>
    <row r="1667" spans="1:29" ht="15" customHeight="1">
      <c r="A1667" s="15">
        <v>491</v>
      </c>
      <c r="B1667" s="15">
        <v>1722</v>
      </c>
      <c r="C1667" s="46" t="s">
        <v>116</v>
      </c>
      <c r="D1667" s="46" t="b">
        <f>COUNTIF(Events!$B$2:$B$171, C1667) &gt; 0</f>
        <v>1</v>
      </c>
      <c r="E1667" s="15" t="s">
        <v>164</v>
      </c>
      <c r="F1667" s="15" t="s">
        <v>1082</v>
      </c>
      <c r="G1667" s="15"/>
      <c r="H1667" s="15"/>
      <c r="I1667" s="15"/>
      <c r="J1667" s="46" t="str">
        <f>IF(I1667="","",_xlfn.LET(_xlpm.x,VLOOKUP(I1667,'2026-01-09_taxon-match'!$A$2:$N$81,4,FALSE),IF(_xlpm.x=0,"",_xlpm.x)))</f>
        <v/>
      </c>
      <c r="K1667" s="15"/>
      <c r="L1667" s="46" t="str">
        <f>IF(I1667="","",_xlfn.LET(_xlpm.x,VLOOKUP(I1667,'2026-01-09_taxon-match'!$A$2:$N$81,3,FALSE),IF(_xlpm.x=0,"",_xlpm.x)))</f>
        <v/>
      </c>
      <c r="M1667" s="46" t="str">
        <f>IF($I1667="","",_xlfn.LET(_xlpm.x,VLOOKUP($I1667,'2026-01-09_taxon-match'!$A$2:$N$81,5,FALSE),IF(_xlpm.x=0,"",_xlpm.x)))</f>
        <v/>
      </c>
      <c r="N1667" s="46" t="str">
        <f>IF($I1667="","",_xlfn.LET(_xlpm.x,VLOOKUP($I1667,'2026-01-09_taxon-match'!$A$2:$N$81,6,FALSE),IF(_xlpm.x=0,"",_xlpm.x)))</f>
        <v/>
      </c>
      <c r="O1667" s="46" t="str">
        <f>IF($I1667="","",_xlfn.LET(_xlpm.x,VLOOKUP($I1667,'2026-01-09_taxon-match'!$A$2:$N$81,7,FALSE),IF(_xlpm.x=0,"",_xlpm.x)))</f>
        <v/>
      </c>
      <c r="P1667" s="46" t="str">
        <f>IF($I1667="","",_xlfn.LET(_xlpm.x,VLOOKUP($I1667,'2026-01-09_taxon-match'!$A$2:$N$81,8,FALSE),IF(_xlpm.x=0,"",_xlpm.x)))</f>
        <v/>
      </c>
      <c r="Q1667" s="46" t="str">
        <f>IF($I1667="","",_xlfn.LET(_xlpm.x,VLOOKUP($I1667,'2026-01-09_taxon-match'!$A$2:$N$81,9,FALSE),IF(_xlpm.x=0,"",_xlpm.x)))</f>
        <v/>
      </c>
      <c r="R1667" s="46" t="str">
        <f>IF($I1667="","",_xlfn.LET(_xlpm.x,VLOOKUP($I1667,'2026-01-09_taxon-match'!$A$2:$N$81,10,FALSE),IF(_xlpm.x=0,"",_xlpm.x)))</f>
        <v/>
      </c>
      <c r="S1667" s="46" t="str">
        <f>IF($I1667="","",_xlfn.LET(_xlpm.x,VLOOKUP($I1667,'2026-01-09_taxon-match'!$A$2:$N$81,11,FALSE),IF(_xlpm.x=0,"",_xlpm.x)))</f>
        <v/>
      </c>
      <c r="T1667" s="46" t="str">
        <f>IF($I1667="","",_xlfn.LET(_xlpm.x,VLOOKUP($I1667,'2026-01-09_taxon-match'!$A$2:$N$81,13,FALSE),IF(_xlpm.x=0,"",_xlpm.x)))</f>
        <v/>
      </c>
      <c r="U1667" s="15"/>
      <c r="V1667" s="46" t="s">
        <v>221</v>
      </c>
      <c r="W1667" s="15"/>
      <c r="X1667" s="15"/>
      <c r="Y1667" s="46" t="str">
        <f>IF(V1667="","",_xlfn.LET(_xlpm.x,VLOOKUP(V1667,'Drop-down_menus'!$D$2:$E$13,2,FALSE),IF(_xlpm.x=0,"",_xlpm.x)))</f>
        <v>https://orcid.org/0000-0002-5199-9817</v>
      </c>
      <c r="Z1667" s="46" t="str">
        <f>IF(W1667="","",_xlfn.LET(_xlpm.x,VLOOKUP(W1667,'Drop-down_menus'!$D$2:$E$13,2,FALSE),IF(_xlpm.x=0,"",_xlpm.x)))</f>
        <v/>
      </c>
      <c r="AA1667" s="46" t="str">
        <f>IF(X1667="","",_xlfn.LET(_xlpm.x,VLOOKUP(X1667,'Drop-down_menus'!$D$2:$E$13,2,FALSE),IF(_xlpm.x=0,"",_xlpm.x)))</f>
        <v/>
      </c>
      <c r="AB1667" s="14" t="s">
        <v>197</v>
      </c>
      <c r="AC1667" s="14"/>
    </row>
    <row r="1668" spans="1:29" ht="15" customHeight="1">
      <c r="A1668" s="15">
        <v>491</v>
      </c>
      <c r="B1668" s="15">
        <v>1723</v>
      </c>
      <c r="C1668" s="46" t="s">
        <v>116</v>
      </c>
      <c r="D1668" s="46" t="b">
        <f>COUNTIF(Events!$B$2:$B$171, C1668) &gt; 0</f>
        <v>1</v>
      </c>
      <c r="E1668" s="15" t="s">
        <v>164</v>
      </c>
      <c r="F1668" s="15" t="s">
        <v>504</v>
      </c>
      <c r="G1668" s="15"/>
      <c r="H1668" s="15"/>
      <c r="I1668" s="15"/>
      <c r="J1668" s="46" t="str">
        <f>IF(I1668="","",_xlfn.LET(_xlpm.x,VLOOKUP(I1668,'2026-01-09_taxon-match'!$A$2:$N$81,4,FALSE),IF(_xlpm.x=0,"",_xlpm.x)))</f>
        <v/>
      </c>
      <c r="K1668" s="15"/>
      <c r="L1668" s="46" t="str">
        <f>IF(I1668="","",_xlfn.LET(_xlpm.x,VLOOKUP(I1668,'2026-01-09_taxon-match'!$A$2:$N$81,3,FALSE),IF(_xlpm.x=0,"",_xlpm.x)))</f>
        <v/>
      </c>
      <c r="M1668" s="46" t="str">
        <f>IF($I1668="","",_xlfn.LET(_xlpm.x,VLOOKUP($I1668,'2026-01-09_taxon-match'!$A$2:$N$81,5,FALSE),IF(_xlpm.x=0,"",_xlpm.x)))</f>
        <v/>
      </c>
      <c r="N1668" s="46" t="str">
        <f>IF($I1668="","",_xlfn.LET(_xlpm.x,VLOOKUP($I1668,'2026-01-09_taxon-match'!$A$2:$N$81,6,FALSE),IF(_xlpm.x=0,"",_xlpm.x)))</f>
        <v/>
      </c>
      <c r="O1668" s="46" t="str">
        <f>IF($I1668="","",_xlfn.LET(_xlpm.x,VLOOKUP($I1668,'2026-01-09_taxon-match'!$A$2:$N$81,7,FALSE),IF(_xlpm.x=0,"",_xlpm.x)))</f>
        <v/>
      </c>
      <c r="P1668" s="46" t="str">
        <f>IF($I1668="","",_xlfn.LET(_xlpm.x,VLOOKUP($I1668,'2026-01-09_taxon-match'!$A$2:$N$81,8,FALSE),IF(_xlpm.x=0,"",_xlpm.x)))</f>
        <v/>
      </c>
      <c r="Q1668" s="46" t="str">
        <f>IF($I1668="","",_xlfn.LET(_xlpm.x,VLOOKUP($I1668,'2026-01-09_taxon-match'!$A$2:$N$81,9,FALSE),IF(_xlpm.x=0,"",_xlpm.x)))</f>
        <v/>
      </c>
      <c r="R1668" s="46" t="str">
        <f>IF($I1668="","",_xlfn.LET(_xlpm.x,VLOOKUP($I1668,'2026-01-09_taxon-match'!$A$2:$N$81,10,FALSE),IF(_xlpm.x=0,"",_xlpm.x)))</f>
        <v/>
      </c>
      <c r="S1668" s="46" t="str">
        <f>IF($I1668="","",_xlfn.LET(_xlpm.x,VLOOKUP($I1668,'2026-01-09_taxon-match'!$A$2:$N$81,11,FALSE),IF(_xlpm.x=0,"",_xlpm.x)))</f>
        <v/>
      </c>
      <c r="T1668" s="46" t="str">
        <f>IF($I1668="","",_xlfn.LET(_xlpm.x,VLOOKUP($I1668,'2026-01-09_taxon-match'!$A$2:$N$81,13,FALSE),IF(_xlpm.x=0,"",_xlpm.x)))</f>
        <v/>
      </c>
      <c r="U1668" s="15"/>
      <c r="V1668" s="46" t="s">
        <v>221</v>
      </c>
      <c r="W1668" s="15"/>
      <c r="X1668" s="15"/>
      <c r="Y1668" s="46" t="str">
        <f>IF(V1668="","",_xlfn.LET(_xlpm.x,VLOOKUP(V1668,'Drop-down_menus'!$D$2:$E$13,2,FALSE),IF(_xlpm.x=0,"",_xlpm.x)))</f>
        <v>https://orcid.org/0000-0002-5199-9817</v>
      </c>
      <c r="Z1668" s="46" t="str">
        <f>IF(W1668="","",_xlfn.LET(_xlpm.x,VLOOKUP(W1668,'Drop-down_menus'!$D$2:$E$13,2,FALSE),IF(_xlpm.x=0,"",_xlpm.x)))</f>
        <v/>
      </c>
      <c r="AA1668" s="46" t="str">
        <f>IF(X1668="","",_xlfn.LET(_xlpm.x,VLOOKUP(X1668,'Drop-down_menus'!$D$2:$E$13,2,FALSE),IF(_xlpm.x=0,"",_xlpm.x)))</f>
        <v/>
      </c>
      <c r="AB1668" s="14" t="s">
        <v>197</v>
      </c>
      <c r="AC1668" s="14"/>
    </row>
    <row r="1669" spans="1:29" ht="15" customHeight="1">
      <c r="A1669" s="15">
        <v>491</v>
      </c>
      <c r="B1669" s="15">
        <v>1724</v>
      </c>
      <c r="C1669" s="46" t="s">
        <v>116</v>
      </c>
      <c r="D1669" s="46" t="b">
        <f>COUNTIF(Events!$B$2:$B$171, C1669) &gt; 0</f>
        <v>1</v>
      </c>
      <c r="E1669" s="15" t="s">
        <v>164</v>
      </c>
      <c r="F1669" s="15" t="s">
        <v>1082</v>
      </c>
      <c r="G1669" s="15"/>
      <c r="H1669" s="15"/>
      <c r="I1669" s="15"/>
      <c r="J1669" s="46" t="str">
        <f>IF(I1669="","",_xlfn.LET(_xlpm.x,VLOOKUP(I1669,'2026-01-09_taxon-match'!$A$2:$N$81,4,FALSE),IF(_xlpm.x=0,"",_xlpm.x)))</f>
        <v/>
      </c>
      <c r="K1669" s="15"/>
      <c r="L1669" s="46" t="str">
        <f>IF(I1669="","",_xlfn.LET(_xlpm.x,VLOOKUP(I1669,'2026-01-09_taxon-match'!$A$2:$N$81,3,FALSE),IF(_xlpm.x=0,"",_xlpm.x)))</f>
        <v/>
      </c>
      <c r="M1669" s="46" t="str">
        <f>IF($I1669="","",_xlfn.LET(_xlpm.x,VLOOKUP($I1669,'2026-01-09_taxon-match'!$A$2:$N$81,5,FALSE),IF(_xlpm.x=0,"",_xlpm.x)))</f>
        <v/>
      </c>
      <c r="N1669" s="46" t="str">
        <f>IF($I1669="","",_xlfn.LET(_xlpm.x,VLOOKUP($I1669,'2026-01-09_taxon-match'!$A$2:$N$81,6,FALSE),IF(_xlpm.x=0,"",_xlpm.x)))</f>
        <v/>
      </c>
      <c r="O1669" s="46" t="str">
        <f>IF($I1669="","",_xlfn.LET(_xlpm.x,VLOOKUP($I1669,'2026-01-09_taxon-match'!$A$2:$N$81,7,FALSE),IF(_xlpm.x=0,"",_xlpm.x)))</f>
        <v/>
      </c>
      <c r="P1669" s="46" t="str">
        <f>IF($I1669="","",_xlfn.LET(_xlpm.x,VLOOKUP($I1669,'2026-01-09_taxon-match'!$A$2:$N$81,8,FALSE),IF(_xlpm.x=0,"",_xlpm.x)))</f>
        <v/>
      </c>
      <c r="Q1669" s="46" t="str">
        <f>IF($I1669="","",_xlfn.LET(_xlpm.x,VLOOKUP($I1669,'2026-01-09_taxon-match'!$A$2:$N$81,9,FALSE),IF(_xlpm.x=0,"",_xlpm.x)))</f>
        <v/>
      </c>
      <c r="R1669" s="46" t="str">
        <f>IF($I1669="","",_xlfn.LET(_xlpm.x,VLOOKUP($I1669,'2026-01-09_taxon-match'!$A$2:$N$81,10,FALSE),IF(_xlpm.x=0,"",_xlpm.x)))</f>
        <v/>
      </c>
      <c r="S1669" s="46" t="str">
        <f>IF($I1669="","",_xlfn.LET(_xlpm.x,VLOOKUP($I1669,'2026-01-09_taxon-match'!$A$2:$N$81,11,FALSE),IF(_xlpm.x=0,"",_xlpm.x)))</f>
        <v/>
      </c>
      <c r="T1669" s="46" t="str">
        <f>IF($I1669="","",_xlfn.LET(_xlpm.x,VLOOKUP($I1669,'2026-01-09_taxon-match'!$A$2:$N$81,13,FALSE),IF(_xlpm.x=0,"",_xlpm.x)))</f>
        <v/>
      </c>
      <c r="U1669" s="15"/>
      <c r="V1669" s="46" t="s">
        <v>221</v>
      </c>
      <c r="W1669" s="15"/>
      <c r="X1669" s="15"/>
      <c r="Y1669" s="46" t="str">
        <f>IF(V1669="","",_xlfn.LET(_xlpm.x,VLOOKUP(V1669,'Drop-down_menus'!$D$2:$E$13,2,FALSE),IF(_xlpm.x=0,"",_xlpm.x)))</f>
        <v>https://orcid.org/0000-0002-5199-9817</v>
      </c>
      <c r="Z1669" s="46" t="str">
        <f>IF(W1669="","",_xlfn.LET(_xlpm.x,VLOOKUP(W1669,'Drop-down_menus'!$D$2:$E$13,2,FALSE),IF(_xlpm.x=0,"",_xlpm.x)))</f>
        <v/>
      </c>
      <c r="AA1669" s="46" t="str">
        <f>IF(X1669="","",_xlfn.LET(_xlpm.x,VLOOKUP(X1669,'Drop-down_menus'!$D$2:$E$13,2,FALSE),IF(_xlpm.x=0,"",_xlpm.x)))</f>
        <v/>
      </c>
      <c r="AB1669" s="14" t="s">
        <v>197</v>
      </c>
      <c r="AC1669" s="14"/>
    </row>
    <row r="1670" spans="1:29" ht="15" customHeight="1">
      <c r="A1670" s="15">
        <v>491</v>
      </c>
      <c r="B1670" s="15">
        <v>1725</v>
      </c>
      <c r="C1670" s="46" t="s">
        <v>116</v>
      </c>
      <c r="D1670" s="46" t="b">
        <f>COUNTIF(Events!$B$2:$B$171, C1670) &gt; 0</f>
        <v>1</v>
      </c>
      <c r="E1670" s="15" t="s">
        <v>164</v>
      </c>
      <c r="F1670" s="15" t="s">
        <v>504</v>
      </c>
      <c r="G1670" s="15"/>
      <c r="H1670" s="15"/>
      <c r="I1670" s="15"/>
      <c r="J1670" s="46" t="str">
        <f>IF(I1670="","",_xlfn.LET(_xlpm.x,VLOOKUP(I1670,'2026-01-09_taxon-match'!$A$2:$N$81,4,FALSE),IF(_xlpm.x=0,"",_xlpm.x)))</f>
        <v/>
      </c>
      <c r="K1670" s="15"/>
      <c r="L1670" s="46" t="str">
        <f>IF(I1670="","",_xlfn.LET(_xlpm.x,VLOOKUP(I1670,'2026-01-09_taxon-match'!$A$2:$N$81,3,FALSE),IF(_xlpm.x=0,"",_xlpm.x)))</f>
        <v/>
      </c>
      <c r="M1670" s="46" t="str">
        <f>IF($I1670="","",_xlfn.LET(_xlpm.x,VLOOKUP($I1670,'2026-01-09_taxon-match'!$A$2:$N$81,5,FALSE),IF(_xlpm.x=0,"",_xlpm.x)))</f>
        <v/>
      </c>
      <c r="N1670" s="46" t="str">
        <f>IF($I1670="","",_xlfn.LET(_xlpm.x,VLOOKUP($I1670,'2026-01-09_taxon-match'!$A$2:$N$81,6,FALSE),IF(_xlpm.x=0,"",_xlpm.x)))</f>
        <v/>
      </c>
      <c r="O1670" s="46" t="str">
        <f>IF($I1670="","",_xlfn.LET(_xlpm.x,VLOOKUP($I1670,'2026-01-09_taxon-match'!$A$2:$N$81,7,FALSE),IF(_xlpm.x=0,"",_xlpm.x)))</f>
        <v/>
      </c>
      <c r="P1670" s="46" t="str">
        <f>IF($I1670="","",_xlfn.LET(_xlpm.x,VLOOKUP($I1670,'2026-01-09_taxon-match'!$A$2:$N$81,8,FALSE),IF(_xlpm.x=0,"",_xlpm.x)))</f>
        <v/>
      </c>
      <c r="Q1670" s="46" t="str">
        <f>IF($I1670="","",_xlfn.LET(_xlpm.x,VLOOKUP($I1670,'2026-01-09_taxon-match'!$A$2:$N$81,9,FALSE),IF(_xlpm.x=0,"",_xlpm.x)))</f>
        <v/>
      </c>
      <c r="R1670" s="46" t="str">
        <f>IF($I1670="","",_xlfn.LET(_xlpm.x,VLOOKUP($I1670,'2026-01-09_taxon-match'!$A$2:$N$81,10,FALSE),IF(_xlpm.x=0,"",_xlpm.x)))</f>
        <v/>
      </c>
      <c r="S1670" s="46" t="str">
        <f>IF($I1670="","",_xlfn.LET(_xlpm.x,VLOOKUP($I1670,'2026-01-09_taxon-match'!$A$2:$N$81,11,FALSE),IF(_xlpm.x=0,"",_xlpm.x)))</f>
        <v/>
      </c>
      <c r="T1670" s="46" t="str">
        <f>IF($I1670="","",_xlfn.LET(_xlpm.x,VLOOKUP($I1670,'2026-01-09_taxon-match'!$A$2:$N$81,13,FALSE),IF(_xlpm.x=0,"",_xlpm.x)))</f>
        <v/>
      </c>
      <c r="U1670" s="15"/>
      <c r="V1670" s="46" t="s">
        <v>221</v>
      </c>
      <c r="W1670" s="15"/>
      <c r="X1670" s="15"/>
      <c r="Y1670" s="46" t="str">
        <f>IF(V1670="","",_xlfn.LET(_xlpm.x,VLOOKUP(V1670,'Drop-down_menus'!$D$2:$E$13,2,FALSE),IF(_xlpm.x=0,"",_xlpm.x)))</f>
        <v>https://orcid.org/0000-0002-5199-9817</v>
      </c>
      <c r="Z1670" s="46" t="str">
        <f>IF(W1670="","",_xlfn.LET(_xlpm.x,VLOOKUP(W1670,'Drop-down_menus'!$D$2:$E$13,2,FALSE),IF(_xlpm.x=0,"",_xlpm.x)))</f>
        <v/>
      </c>
      <c r="AA1670" s="46" t="str">
        <f>IF(X1670="","",_xlfn.LET(_xlpm.x,VLOOKUP(X1670,'Drop-down_menus'!$D$2:$E$13,2,FALSE),IF(_xlpm.x=0,"",_xlpm.x)))</f>
        <v/>
      </c>
      <c r="AB1670" s="14" t="s">
        <v>197</v>
      </c>
      <c r="AC1670" s="14"/>
    </row>
    <row r="1671" spans="1:29" ht="15" customHeight="1">
      <c r="A1671" s="15">
        <v>491</v>
      </c>
      <c r="B1671" s="15">
        <v>1726</v>
      </c>
      <c r="C1671" s="46" t="s">
        <v>116</v>
      </c>
      <c r="D1671" s="46" t="b">
        <f>COUNTIF(Events!$B$2:$B$171, C1671) &gt; 0</f>
        <v>1</v>
      </c>
      <c r="E1671" s="15" t="s">
        <v>164</v>
      </c>
      <c r="F1671" s="15" t="s">
        <v>1082</v>
      </c>
      <c r="G1671" s="15"/>
      <c r="H1671" s="15"/>
      <c r="I1671" s="15"/>
      <c r="J1671" s="46" t="str">
        <f>IF(I1671="","",_xlfn.LET(_xlpm.x,VLOOKUP(I1671,'2026-01-09_taxon-match'!$A$2:$N$81,4,FALSE),IF(_xlpm.x=0,"",_xlpm.x)))</f>
        <v/>
      </c>
      <c r="K1671" s="15"/>
      <c r="L1671" s="46" t="str">
        <f>IF(I1671="","",_xlfn.LET(_xlpm.x,VLOOKUP(I1671,'2026-01-09_taxon-match'!$A$2:$N$81,3,FALSE),IF(_xlpm.x=0,"",_xlpm.x)))</f>
        <v/>
      </c>
      <c r="M1671" s="46" t="str">
        <f>IF($I1671="","",_xlfn.LET(_xlpm.x,VLOOKUP($I1671,'2026-01-09_taxon-match'!$A$2:$N$81,5,FALSE),IF(_xlpm.x=0,"",_xlpm.x)))</f>
        <v/>
      </c>
      <c r="N1671" s="46" t="str">
        <f>IF($I1671="","",_xlfn.LET(_xlpm.x,VLOOKUP($I1671,'2026-01-09_taxon-match'!$A$2:$N$81,6,FALSE),IF(_xlpm.x=0,"",_xlpm.x)))</f>
        <v/>
      </c>
      <c r="O1671" s="46" t="str">
        <f>IF($I1671="","",_xlfn.LET(_xlpm.x,VLOOKUP($I1671,'2026-01-09_taxon-match'!$A$2:$N$81,7,FALSE),IF(_xlpm.x=0,"",_xlpm.x)))</f>
        <v/>
      </c>
      <c r="P1671" s="46" t="str">
        <f>IF($I1671="","",_xlfn.LET(_xlpm.x,VLOOKUP($I1671,'2026-01-09_taxon-match'!$A$2:$N$81,8,FALSE),IF(_xlpm.x=0,"",_xlpm.x)))</f>
        <v/>
      </c>
      <c r="Q1671" s="46" t="str">
        <f>IF($I1671="","",_xlfn.LET(_xlpm.x,VLOOKUP($I1671,'2026-01-09_taxon-match'!$A$2:$N$81,9,FALSE),IF(_xlpm.x=0,"",_xlpm.x)))</f>
        <v/>
      </c>
      <c r="R1671" s="46" t="str">
        <f>IF($I1671="","",_xlfn.LET(_xlpm.x,VLOOKUP($I1671,'2026-01-09_taxon-match'!$A$2:$N$81,10,FALSE),IF(_xlpm.x=0,"",_xlpm.x)))</f>
        <v/>
      </c>
      <c r="S1671" s="46" t="str">
        <f>IF($I1671="","",_xlfn.LET(_xlpm.x,VLOOKUP($I1671,'2026-01-09_taxon-match'!$A$2:$N$81,11,FALSE),IF(_xlpm.x=0,"",_xlpm.x)))</f>
        <v/>
      </c>
      <c r="T1671" s="46" t="str">
        <f>IF($I1671="","",_xlfn.LET(_xlpm.x,VLOOKUP($I1671,'2026-01-09_taxon-match'!$A$2:$N$81,13,FALSE),IF(_xlpm.x=0,"",_xlpm.x)))</f>
        <v/>
      </c>
      <c r="U1671" s="15"/>
      <c r="V1671" s="46" t="s">
        <v>221</v>
      </c>
      <c r="W1671" s="15"/>
      <c r="X1671" s="15"/>
      <c r="Y1671" s="46" t="str">
        <f>IF(V1671="","",_xlfn.LET(_xlpm.x,VLOOKUP(V1671,'Drop-down_menus'!$D$2:$E$13,2,FALSE),IF(_xlpm.x=0,"",_xlpm.x)))</f>
        <v>https://orcid.org/0000-0002-5199-9817</v>
      </c>
      <c r="Z1671" s="46" t="str">
        <f>IF(W1671="","",_xlfn.LET(_xlpm.x,VLOOKUP(W1671,'Drop-down_menus'!$D$2:$E$13,2,FALSE),IF(_xlpm.x=0,"",_xlpm.x)))</f>
        <v/>
      </c>
      <c r="AA1671" s="46" t="str">
        <f>IF(X1671="","",_xlfn.LET(_xlpm.x,VLOOKUP(X1671,'Drop-down_menus'!$D$2:$E$13,2,FALSE),IF(_xlpm.x=0,"",_xlpm.x)))</f>
        <v/>
      </c>
      <c r="AB1671" s="14" t="s">
        <v>197</v>
      </c>
      <c r="AC1671" s="14"/>
    </row>
    <row r="1672" spans="1:29" ht="15" customHeight="1">
      <c r="A1672" s="15">
        <v>491</v>
      </c>
      <c r="B1672" s="15">
        <v>1727</v>
      </c>
      <c r="C1672" s="46" t="s">
        <v>116</v>
      </c>
      <c r="D1672" s="46" t="b">
        <f>COUNTIF(Events!$B$2:$B$171, C1672) &gt; 0</f>
        <v>1</v>
      </c>
      <c r="E1672" s="15" t="s">
        <v>164</v>
      </c>
      <c r="F1672" s="15" t="s">
        <v>504</v>
      </c>
      <c r="G1672" s="15"/>
      <c r="H1672" s="15"/>
      <c r="I1672" s="15"/>
      <c r="J1672" s="46" t="str">
        <f>IF(I1672="","",_xlfn.LET(_xlpm.x,VLOOKUP(I1672,'2026-01-09_taxon-match'!$A$2:$N$81,4,FALSE),IF(_xlpm.x=0,"",_xlpm.x)))</f>
        <v/>
      </c>
      <c r="K1672" s="15"/>
      <c r="L1672" s="46" t="str">
        <f>IF(I1672="","",_xlfn.LET(_xlpm.x,VLOOKUP(I1672,'2026-01-09_taxon-match'!$A$2:$N$81,3,FALSE),IF(_xlpm.x=0,"",_xlpm.x)))</f>
        <v/>
      </c>
      <c r="M1672" s="46" t="str">
        <f>IF($I1672="","",_xlfn.LET(_xlpm.x,VLOOKUP($I1672,'2026-01-09_taxon-match'!$A$2:$N$81,5,FALSE),IF(_xlpm.x=0,"",_xlpm.x)))</f>
        <v/>
      </c>
      <c r="N1672" s="46" t="str">
        <f>IF($I1672="","",_xlfn.LET(_xlpm.x,VLOOKUP($I1672,'2026-01-09_taxon-match'!$A$2:$N$81,6,FALSE),IF(_xlpm.x=0,"",_xlpm.x)))</f>
        <v/>
      </c>
      <c r="O1672" s="46" t="str">
        <f>IF($I1672="","",_xlfn.LET(_xlpm.x,VLOOKUP($I1672,'2026-01-09_taxon-match'!$A$2:$N$81,7,FALSE),IF(_xlpm.x=0,"",_xlpm.x)))</f>
        <v/>
      </c>
      <c r="P1672" s="46" t="str">
        <f>IF($I1672="","",_xlfn.LET(_xlpm.x,VLOOKUP($I1672,'2026-01-09_taxon-match'!$A$2:$N$81,8,FALSE),IF(_xlpm.x=0,"",_xlpm.x)))</f>
        <v/>
      </c>
      <c r="Q1672" s="46" t="str">
        <f>IF($I1672="","",_xlfn.LET(_xlpm.x,VLOOKUP($I1672,'2026-01-09_taxon-match'!$A$2:$N$81,9,FALSE),IF(_xlpm.x=0,"",_xlpm.x)))</f>
        <v/>
      </c>
      <c r="R1672" s="46" t="str">
        <f>IF($I1672="","",_xlfn.LET(_xlpm.x,VLOOKUP($I1672,'2026-01-09_taxon-match'!$A$2:$N$81,10,FALSE),IF(_xlpm.x=0,"",_xlpm.x)))</f>
        <v/>
      </c>
      <c r="S1672" s="46" t="str">
        <f>IF($I1672="","",_xlfn.LET(_xlpm.x,VLOOKUP($I1672,'2026-01-09_taxon-match'!$A$2:$N$81,11,FALSE),IF(_xlpm.x=0,"",_xlpm.x)))</f>
        <v/>
      </c>
      <c r="T1672" s="46" t="str">
        <f>IF($I1672="","",_xlfn.LET(_xlpm.x,VLOOKUP($I1672,'2026-01-09_taxon-match'!$A$2:$N$81,13,FALSE),IF(_xlpm.x=0,"",_xlpm.x)))</f>
        <v/>
      </c>
      <c r="U1672" s="15"/>
      <c r="V1672" s="46" t="s">
        <v>221</v>
      </c>
      <c r="W1672" s="15"/>
      <c r="X1672" s="15"/>
      <c r="Y1672" s="46" t="str">
        <f>IF(V1672="","",_xlfn.LET(_xlpm.x,VLOOKUP(V1672,'Drop-down_menus'!$D$2:$E$13,2,FALSE),IF(_xlpm.x=0,"",_xlpm.x)))</f>
        <v>https://orcid.org/0000-0002-5199-9817</v>
      </c>
      <c r="Z1672" s="46" t="str">
        <f>IF(W1672="","",_xlfn.LET(_xlpm.x,VLOOKUP(W1672,'Drop-down_menus'!$D$2:$E$13,2,FALSE),IF(_xlpm.x=0,"",_xlpm.x)))</f>
        <v/>
      </c>
      <c r="AA1672" s="46" t="str">
        <f>IF(X1672="","",_xlfn.LET(_xlpm.x,VLOOKUP(X1672,'Drop-down_menus'!$D$2:$E$13,2,FALSE),IF(_xlpm.x=0,"",_xlpm.x)))</f>
        <v/>
      </c>
      <c r="AB1672" s="14" t="s">
        <v>197</v>
      </c>
      <c r="AC1672" s="14"/>
    </row>
    <row r="1673" spans="1:29" ht="15" customHeight="1">
      <c r="A1673" s="15">
        <v>491</v>
      </c>
      <c r="B1673" s="15">
        <v>1728</v>
      </c>
      <c r="C1673" s="46" t="s">
        <v>116</v>
      </c>
      <c r="D1673" s="46" t="b">
        <f>COUNTIF(Events!$B$2:$B$171, C1673) &gt; 0</f>
        <v>1</v>
      </c>
      <c r="E1673" s="15" t="s">
        <v>164</v>
      </c>
      <c r="F1673" s="15" t="s">
        <v>1082</v>
      </c>
      <c r="G1673" s="15"/>
      <c r="H1673" s="15"/>
      <c r="I1673" s="15"/>
      <c r="J1673" s="46" t="str">
        <f>IF(I1673="","",_xlfn.LET(_xlpm.x,VLOOKUP(I1673,'2026-01-09_taxon-match'!$A$2:$N$81,4,FALSE),IF(_xlpm.x=0,"",_xlpm.x)))</f>
        <v/>
      </c>
      <c r="K1673" s="15"/>
      <c r="L1673" s="46" t="str">
        <f>IF(I1673="","",_xlfn.LET(_xlpm.x,VLOOKUP(I1673,'2026-01-09_taxon-match'!$A$2:$N$81,3,FALSE),IF(_xlpm.x=0,"",_xlpm.x)))</f>
        <v/>
      </c>
      <c r="M1673" s="46" t="str">
        <f>IF($I1673="","",_xlfn.LET(_xlpm.x,VLOOKUP($I1673,'2026-01-09_taxon-match'!$A$2:$N$81,5,FALSE),IF(_xlpm.x=0,"",_xlpm.x)))</f>
        <v/>
      </c>
      <c r="N1673" s="46" t="str">
        <f>IF($I1673="","",_xlfn.LET(_xlpm.x,VLOOKUP($I1673,'2026-01-09_taxon-match'!$A$2:$N$81,6,FALSE),IF(_xlpm.x=0,"",_xlpm.x)))</f>
        <v/>
      </c>
      <c r="O1673" s="46" t="str">
        <f>IF($I1673="","",_xlfn.LET(_xlpm.x,VLOOKUP($I1673,'2026-01-09_taxon-match'!$A$2:$N$81,7,FALSE),IF(_xlpm.x=0,"",_xlpm.x)))</f>
        <v/>
      </c>
      <c r="P1673" s="46" t="str">
        <f>IF($I1673="","",_xlfn.LET(_xlpm.x,VLOOKUP($I1673,'2026-01-09_taxon-match'!$A$2:$N$81,8,FALSE),IF(_xlpm.x=0,"",_xlpm.x)))</f>
        <v/>
      </c>
      <c r="Q1673" s="46" t="str">
        <f>IF($I1673="","",_xlfn.LET(_xlpm.x,VLOOKUP($I1673,'2026-01-09_taxon-match'!$A$2:$N$81,9,FALSE),IF(_xlpm.x=0,"",_xlpm.x)))</f>
        <v/>
      </c>
      <c r="R1673" s="46" t="str">
        <f>IF($I1673="","",_xlfn.LET(_xlpm.x,VLOOKUP($I1673,'2026-01-09_taxon-match'!$A$2:$N$81,10,FALSE),IF(_xlpm.x=0,"",_xlpm.x)))</f>
        <v/>
      </c>
      <c r="S1673" s="46" t="str">
        <f>IF($I1673="","",_xlfn.LET(_xlpm.x,VLOOKUP($I1673,'2026-01-09_taxon-match'!$A$2:$N$81,11,FALSE),IF(_xlpm.x=0,"",_xlpm.x)))</f>
        <v/>
      </c>
      <c r="T1673" s="46" t="str">
        <f>IF($I1673="","",_xlfn.LET(_xlpm.x,VLOOKUP($I1673,'2026-01-09_taxon-match'!$A$2:$N$81,13,FALSE),IF(_xlpm.x=0,"",_xlpm.x)))</f>
        <v/>
      </c>
      <c r="U1673" s="15"/>
      <c r="V1673" s="46" t="s">
        <v>221</v>
      </c>
      <c r="W1673" s="15"/>
      <c r="X1673" s="15"/>
      <c r="Y1673" s="46" t="str">
        <f>IF(V1673="","",_xlfn.LET(_xlpm.x,VLOOKUP(V1673,'Drop-down_menus'!$D$2:$E$13,2,FALSE),IF(_xlpm.x=0,"",_xlpm.x)))</f>
        <v>https://orcid.org/0000-0002-5199-9817</v>
      </c>
      <c r="Z1673" s="46" t="str">
        <f>IF(W1673="","",_xlfn.LET(_xlpm.x,VLOOKUP(W1673,'Drop-down_menus'!$D$2:$E$13,2,FALSE),IF(_xlpm.x=0,"",_xlpm.x)))</f>
        <v/>
      </c>
      <c r="AA1673" s="46" t="str">
        <f>IF(X1673="","",_xlfn.LET(_xlpm.x,VLOOKUP(X1673,'Drop-down_menus'!$D$2:$E$13,2,FALSE),IF(_xlpm.x=0,"",_xlpm.x)))</f>
        <v/>
      </c>
      <c r="AB1673" s="14" t="s">
        <v>197</v>
      </c>
      <c r="AC1673" s="14"/>
    </row>
    <row r="1674" spans="1:29" ht="15" customHeight="1">
      <c r="A1674" s="15">
        <v>491</v>
      </c>
      <c r="B1674" s="15">
        <v>1729</v>
      </c>
      <c r="C1674" s="46" t="s">
        <v>116</v>
      </c>
      <c r="D1674" s="46" t="b">
        <f>COUNTIF(Events!$B$2:$B$171, C1674) &gt; 0</f>
        <v>1</v>
      </c>
      <c r="E1674" s="15" t="s">
        <v>164</v>
      </c>
      <c r="F1674" s="15" t="s">
        <v>504</v>
      </c>
      <c r="G1674" s="15"/>
      <c r="H1674" s="15"/>
      <c r="I1674" s="15"/>
      <c r="J1674" s="46" t="str">
        <f>IF(I1674="","",_xlfn.LET(_xlpm.x,VLOOKUP(I1674,'2026-01-09_taxon-match'!$A$2:$N$81,4,FALSE),IF(_xlpm.x=0,"",_xlpm.x)))</f>
        <v/>
      </c>
      <c r="K1674" s="15"/>
      <c r="L1674" s="46" t="str">
        <f>IF(I1674="","",_xlfn.LET(_xlpm.x,VLOOKUP(I1674,'2026-01-09_taxon-match'!$A$2:$N$81,3,FALSE),IF(_xlpm.x=0,"",_xlpm.x)))</f>
        <v/>
      </c>
      <c r="M1674" s="46" t="str">
        <f>IF($I1674="","",_xlfn.LET(_xlpm.x,VLOOKUP($I1674,'2026-01-09_taxon-match'!$A$2:$N$81,5,FALSE),IF(_xlpm.x=0,"",_xlpm.x)))</f>
        <v/>
      </c>
      <c r="N1674" s="46" t="str">
        <f>IF($I1674="","",_xlfn.LET(_xlpm.x,VLOOKUP($I1674,'2026-01-09_taxon-match'!$A$2:$N$81,6,FALSE),IF(_xlpm.x=0,"",_xlpm.x)))</f>
        <v/>
      </c>
      <c r="O1674" s="46" t="str">
        <f>IF($I1674="","",_xlfn.LET(_xlpm.x,VLOOKUP($I1674,'2026-01-09_taxon-match'!$A$2:$N$81,7,FALSE),IF(_xlpm.x=0,"",_xlpm.x)))</f>
        <v/>
      </c>
      <c r="P1674" s="46" t="str">
        <f>IF($I1674="","",_xlfn.LET(_xlpm.x,VLOOKUP($I1674,'2026-01-09_taxon-match'!$A$2:$N$81,8,FALSE),IF(_xlpm.x=0,"",_xlpm.x)))</f>
        <v/>
      </c>
      <c r="Q1674" s="46" t="str">
        <f>IF($I1674="","",_xlfn.LET(_xlpm.x,VLOOKUP($I1674,'2026-01-09_taxon-match'!$A$2:$N$81,9,FALSE),IF(_xlpm.x=0,"",_xlpm.x)))</f>
        <v/>
      </c>
      <c r="R1674" s="46" t="str">
        <f>IF($I1674="","",_xlfn.LET(_xlpm.x,VLOOKUP($I1674,'2026-01-09_taxon-match'!$A$2:$N$81,10,FALSE),IF(_xlpm.x=0,"",_xlpm.x)))</f>
        <v/>
      </c>
      <c r="S1674" s="46" t="str">
        <f>IF($I1674="","",_xlfn.LET(_xlpm.x,VLOOKUP($I1674,'2026-01-09_taxon-match'!$A$2:$N$81,11,FALSE),IF(_xlpm.x=0,"",_xlpm.x)))</f>
        <v/>
      </c>
      <c r="T1674" s="46" t="str">
        <f>IF($I1674="","",_xlfn.LET(_xlpm.x,VLOOKUP($I1674,'2026-01-09_taxon-match'!$A$2:$N$81,13,FALSE),IF(_xlpm.x=0,"",_xlpm.x)))</f>
        <v/>
      </c>
      <c r="U1674" s="15"/>
      <c r="V1674" s="46" t="s">
        <v>221</v>
      </c>
      <c r="W1674" s="15"/>
      <c r="X1674" s="15"/>
      <c r="Y1674" s="46" t="str">
        <f>IF(V1674="","",_xlfn.LET(_xlpm.x,VLOOKUP(V1674,'Drop-down_menus'!$D$2:$E$13,2,FALSE),IF(_xlpm.x=0,"",_xlpm.x)))</f>
        <v>https://orcid.org/0000-0002-5199-9817</v>
      </c>
      <c r="Z1674" s="46" t="str">
        <f>IF(W1674="","",_xlfn.LET(_xlpm.x,VLOOKUP(W1674,'Drop-down_menus'!$D$2:$E$13,2,FALSE),IF(_xlpm.x=0,"",_xlpm.x)))</f>
        <v/>
      </c>
      <c r="AA1674" s="46" t="str">
        <f>IF(X1674="","",_xlfn.LET(_xlpm.x,VLOOKUP(X1674,'Drop-down_menus'!$D$2:$E$13,2,FALSE),IF(_xlpm.x=0,"",_xlpm.x)))</f>
        <v/>
      </c>
      <c r="AB1674" s="14" t="s">
        <v>197</v>
      </c>
      <c r="AC1674" s="14"/>
    </row>
    <row r="1675" spans="1:29" ht="15" customHeight="1">
      <c r="A1675" s="15">
        <v>491</v>
      </c>
      <c r="B1675" s="15">
        <v>1730</v>
      </c>
      <c r="C1675" s="46" t="s">
        <v>116</v>
      </c>
      <c r="D1675" s="46" t="b">
        <f>COUNTIF(Events!$B$2:$B$171, C1675) &gt; 0</f>
        <v>1</v>
      </c>
      <c r="E1675" s="15" t="s">
        <v>164</v>
      </c>
      <c r="F1675" s="15" t="s">
        <v>1082</v>
      </c>
      <c r="G1675" s="15"/>
      <c r="H1675" s="15"/>
      <c r="I1675" s="15"/>
      <c r="J1675" s="46" t="str">
        <f>IF(I1675="","",_xlfn.LET(_xlpm.x,VLOOKUP(I1675,'2026-01-09_taxon-match'!$A$2:$N$81,4,FALSE),IF(_xlpm.x=0,"",_xlpm.x)))</f>
        <v/>
      </c>
      <c r="K1675" s="15"/>
      <c r="L1675" s="46" t="str">
        <f>IF(I1675="","",_xlfn.LET(_xlpm.x,VLOOKUP(I1675,'2026-01-09_taxon-match'!$A$2:$N$81,3,FALSE),IF(_xlpm.x=0,"",_xlpm.x)))</f>
        <v/>
      </c>
      <c r="M1675" s="46" t="str">
        <f>IF($I1675="","",_xlfn.LET(_xlpm.x,VLOOKUP($I1675,'2026-01-09_taxon-match'!$A$2:$N$81,5,FALSE),IF(_xlpm.x=0,"",_xlpm.x)))</f>
        <v/>
      </c>
      <c r="N1675" s="46" t="str">
        <f>IF($I1675="","",_xlfn.LET(_xlpm.x,VLOOKUP($I1675,'2026-01-09_taxon-match'!$A$2:$N$81,6,FALSE),IF(_xlpm.x=0,"",_xlpm.x)))</f>
        <v/>
      </c>
      <c r="O1675" s="46" t="str">
        <f>IF($I1675="","",_xlfn.LET(_xlpm.x,VLOOKUP($I1675,'2026-01-09_taxon-match'!$A$2:$N$81,7,FALSE),IF(_xlpm.x=0,"",_xlpm.x)))</f>
        <v/>
      </c>
      <c r="P1675" s="46" t="str">
        <f>IF($I1675="","",_xlfn.LET(_xlpm.x,VLOOKUP($I1675,'2026-01-09_taxon-match'!$A$2:$N$81,8,FALSE),IF(_xlpm.x=0,"",_xlpm.x)))</f>
        <v/>
      </c>
      <c r="Q1675" s="46" t="str">
        <f>IF($I1675="","",_xlfn.LET(_xlpm.x,VLOOKUP($I1675,'2026-01-09_taxon-match'!$A$2:$N$81,9,FALSE),IF(_xlpm.x=0,"",_xlpm.x)))</f>
        <v/>
      </c>
      <c r="R1675" s="46" t="str">
        <f>IF($I1675="","",_xlfn.LET(_xlpm.x,VLOOKUP($I1675,'2026-01-09_taxon-match'!$A$2:$N$81,10,FALSE),IF(_xlpm.x=0,"",_xlpm.x)))</f>
        <v/>
      </c>
      <c r="S1675" s="46" t="str">
        <f>IF($I1675="","",_xlfn.LET(_xlpm.x,VLOOKUP($I1675,'2026-01-09_taxon-match'!$A$2:$N$81,11,FALSE),IF(_xlpm.x=0,"",_xlpm.x)))</f>
        <v/>
      </c>
      <c r="T1675" s="46" t="str">
        <f>IF($I1675="","",_xlfn.LET(_xlpm.x,VLOOKUP($I1675,'2026-01-09_taxon-match'!$A$2:$N$81,13,FALSE),IF(_xlpm.x=0,"",_xlpm.x)))</f>
        <v/>
      </c>
      <c r="U1675" s="15"/>
      <c r="V1675" s="46" t="s">
        <v>221</v>
      </c>
      <c r="W1675" s="15"/>
      <c r="X1675" s="15"/>
      <c r="Y1675" s="46" t="str">
        <f>IF(V1675="","",_xlfn.LET(_xlpm.x,VLOOKUP(V1675,'Drop-down_menus'!$D$2:$E$13,2,FALSE),IF(_xlpm.x=0,"",_xlpm.x)))</f>
        <v>https://orcid.org/0000-0002-5199-9817</v>
      </c>
      <c r="Z1675" s="46" t="str">
        <f>IF(W1675="","",_xlfn.LET(_xlpm.x,VLOOKUP(W1675,'Drop-down_menus'!$D$2:$E$13,2,FALSE),IF(_xlpm.x=0,"",_xlpm.x)))</f>
        <v/>
      </c>
      <c r="AA1675" s="46" t="str">
        <f>IF(X1675="","",_xlfn.LET(_xlpm.x,VLOOKUP(X1675,'Drop-down_menus'!$D$2:$E$13,2,FALSE),IF(_xlpm.x=0,"",_xlpm.x)))</f>
        <v/>
      </c>
      <c r="AB1675" s="14" t="s">
        <v>197</v>
      </c>
      <c r="AC1675" s="14"/>
    </row>
    <row r="1676" spans="1:29" ht="15" customHeight="1">
      <c r="A1676" s="15">
        <v>491</v>
      </c>
      <c r="B1676" s="15">
        <v>1731</v>
      </c>
      <c r="C1676" s="46" t="s">
        <v>116</v>
      </c>
      <c r="D1676" s="46" t="b">
        <f>COUNTIF(Events!$B$2:$B$171, C1676) &gt; 0</f>
        <v>1</v>
      </c>
      <c r="E1676" s="15" t="s">
        <v>164</v>
      </c>
      <c r="F1676" s="15" t="s">
        <v>504</v>
      </c>
      <c r="G1676" s="15"/>
      <c r="H1676" s="15"/>
      <c r="I1676" s="15"/>
      <c r="J1676" s="46" t="str">
        <f>IF(I1676="","",_xlfn.LET(_xlpm.x,VLOOKUP(I1676,'2026-01-09_taxon-match'!$A$2:$N$81,4,FALSE),IF(_xlpm.x=0,"",_xlpm.x)))</f>
        <v/>
      </c>
      <c r="K1676" s="15"/>
      <c r="L1676" s="46" t="str">
        <f>IF(I1676="","",_xlfn.LET(_xlpm.x,VLOOKUP(I1676,'2026-01-09_taxon-match'!$A$2:$N$81,3,FALSE),IF(_xlpm.x=0,"",_xlpm.x)))</f>
        <v/>
      </c>
      <c r="M1676" s="46" t="str">
        <f>IF($I1676="","",_xlfn.LET(_xlpm.x,VLOOKUP($I1676,'2026-01-09_taxon-match'!$A$2:$N$81,5,FALSE),IF(_xlpm.x=0,"",_xlpm.x)))</f>
        <v/>
      </c>
      <c r="N1676" s="46" t="str">
        <f>IF($I1676="","",_xlfn.LET(_xlpm.x,VLOOKUP($I1676,'2026-01-09_taxon-match'!$A$2:$N$81,6,FALSE),IF(_xlpm.x=0,"",_xlpm.x)))</f>
        <v/>
      </c>
      <c r="O1676" s="46" t="str">
        <f>IF($I1676="","",_xlfn.LET(_xlpm.x,VLOOKUP($I1676,'2026-01-09_taxon-match'!$A$2:$N$81,7,FALSE),IF(_xlpm.x=0,"",_xlpm.x)))</f>
        <v/>
      </c>
      <c r="P1676" s="46" t="str">
        <f>IF($I1676="","",_xlfn.LET(_xlpm.x,VLOOKUP($I1676,'2026-01-09_taxon-match'!$A$2:$N$81,8,FALSE),IF(_xlpm.x=0,"",_xlpm.x)))</f>
        <v/>
      </c>
      <c r="Q1676" s="46" t="str">
        <f>IF($I1676="","",_xlfn.LET(_xlpm.x,VLOOKUP($I1676,'2026-01-09_taxon-match'!$A$2:$N$81,9,FALSE),IF(_xlpm.x=0,"",_xlpm.x)))</f>
        <v/>
      </c>
      <c r="R1676" s="46" t="str">
        <f>IF($I1676="","",_xlfn.LET(_xlpm.x,VLOOKUP($I1676,'2026-01-09_taxon-match'!$A$2:$N$81,10,FALSE),IF(_xlpm.x=0,"",_xlpm.x)))</f>
        <v/>
      </c>
      <c r="S1676" s="46" t="str">
        <f>IF($I1676="","",_xlfn.LET(_xlpm.x,VLOOKUP($I1676,'2026-01-09_taxon-match'!$A$2:$N$81,11,FALSE),IF(_xlpm.x=0,"",_xlpm.x)))</f>
        <v/>
      </c>
      <c r="T1676" s="46" t="str">
        <f>IF($I1676="","",_xlfn.LET(_xlpm.x,VLOOKUP($I1676,'2026-01-09_taxon-match'!$A$2:$N$81,13,FALSE),IF(_xlpm.x=0,"",_xlpm.x)))</f>
        <v/>
      </c>
      <c r="U1676" s="15"/>
      <c r="V1676" s="46" t="s">
        <v>221</v>
      </c>
      <c r="W1676" s="15"/>
      <c r="X1676" s="15"/>
      <c r="Y1676" s="46" t="str">
        <f>IF(V1676="","",_xlfn.LET(_xlpm.x,VLOOKUP(V1676,'Drop-down_menus'!$D$2:$E$13,2,FALSE),IF(_xlpm.x=0,"",_xlpm.x)))</f>
        <v>https://orcid.org/0000-0002-5199-9817</v>
      </c>
      <c r="Z1676" s="46" t="str">
        <f>IF(W1676="","",_xlfn.LET(_xlpm.x,VLOOKUP(W1676,'Drop-down_menus'!$D$2:$E$13,2,FALSE),IF(_xlpm.x=0,"",_xlpm.x)))</f>
        <v/>
      </c>
      <c r="AA1676" s="46" t="str">
        <f>IF(X1676="","",_xlfn.LET(_xlpm.x,VLOOKUP(X1676,'Drop-down_menus'!$D$2:$E$13,2,FALSE),IF(_xlpm.x=0,"",_xlpm.x)))</f>
        <v/>
      </c>
      <c r="AB1676" s="14" t="s">
        <v>197</v>
      </c>
      <c r="AC1676" s="14"/>
    </row>
    <row r="1677" spans="1:29" ht="15" customHeight="1">
      <c r="A1677" s="15">
        <v>491</v>
      </c>
      <c r="B1677" s="15">
        <v>1732</v>
      </c>
      <c r="C1677" s="46" t="s">
        <v>116</v>
      </c>
      <c r="D1677" s="46" t="b">
        <f>COUNTIF(Events!$B$2:$B$171, C1677) &gt; 0</f>
        <v>1</v>
      </c>
      <c r="E1677" s="15" t="s">
        <v>164</v>
      </c>
      <c r="F1677" s="15" t="s">
        <v>1082</v>
      </c>
      <c r="G1677" s="15"/>
      <c r="H1677" s="15"/>
      <c r="I1677" s="15"/>
      <c r="J1677" s="46" t="str">
        <f>IF(I1677="","",_xlfn.LET(_xlpm.x,VLOOKUP(I1677,'2026-01-09_taxon-match'!$A$2:$N$81,4,FALSE),IF(_xlpm.x=0,"",_xlpm.x)))</f>
        <v/>
      </c>
      <c r="K1677" s="15"/>
      <c r="L1677" s="46" t="str">
        <f>IF(I1677="","",_xlfn.LET(_xlpm.x,VLOOKUP(I1677,'2026-01-09_taxon-match'!$A$2:$N$81,3,FALSE),IF(_xlpm.x=0,"",_xlpm.x)))</f>
        <v/>
      </c>
      <c r="M1677" s="46" t="str">
        <f>IF($I1677="","",_xlfn.LET(_xlpm.x,VLOOKUP($I1677,'2026-01-09_taxon-match'!$A$2:$N$81,5,FALSE),IF(_xlpm.x=0,"",_xlpm.x)))</f>
        <v/>
      </c>
      <c r="N1677" s="46" t="str">
        <f>IF($I1677="","",_xlfn.LET(_xlpm.x,VLOOKUP($I1677,'2026-01-09_taxon-match'!$A$2:$N$81,6,FALSE),IF(_xlpm.x=0,"",_xlpm.x)))</f>
        <v/>
      </c>
      <c r="O1677" s="46" t="str">
        <f>IF($I1677="","",_xlfn.LET(_xlpm.x,VLOOKUP($I1677,'2026-01-09_taxon-match'!$A$2:$N$81,7,FALSE),IF(_xlpm.x=0,"",_xlpm.x)))</f>
        <v/>
      </c>
      <c r="P1677" s="46" t="str">
        <f>IF($I1677="","",_xlfn.LET(_xlpm.x,VLOOKUP($I1677,'2026-01-09_taxon-match'!$A$2:$N$81,8,FALSE),IF(_xlpm.x=0,"",_xlpm.x)))</f>
        <v/>
      </c>
      <c r="Q1677" s="46" t="str">
        <f>IF($I1677="","",_xlfn.LET(_xlpm.x,VLOOKUP($I1677,'2026-01-09_taxon-match'!$A$2:$N$81,9,FALSE),IF(_xlpm.x=0,"",_xlpm.x)))</f>
        <v/>
      </c>
      <c r="R1677" s="46" t="str">
        <f>IF($I1677="","",_xlfn.LET(_xlpm.x,VLOOKUP($I1677,'2026-01-09_taxon-match'!$A$2:$N$81,10,FALSE),IF(_xlpm.x=0,"",_xlpm.x)))</f>
        <v/>
      </c>
      <c r="S1677" s="46" t="str">
        <f>IF($I1677="","",_xlfn.LET(_xlpm.x,VLOOKUP($I1677,'2026-01-09_taxon-match'!$A$2:$N$81,11,FALSE),IF(_xlpm.x=0,"",_xlpm.x)))</f>
        <v/>
      </c>
      <c r="T1677" s="46" t="str">
        <f>IF($I1677="","",_xlfn.LET(_xlpm.x,VLOOKUP($I1677,'2026-01-09_taxon-match'!$A$2:$N$81,13,FALSE),IF(_xlpm.x=0,"",_xlpm.x)))</f>
        <v/>
      </c>
      <c r="U1677" s="15"/>
      <c r="V1677" s="46" t="s">
        <v>221</v>
      </c>
      <c r="W1677" s="15"/>
      <c r="X1677" s="15"/>
      <c r="Y1677" s="46" t="str">
        <f>IF(V1677="","",_xlfn.LET(_xlpm.x,VLOOKUP(V1677,'Drop-down_menus'!$D$2:$E$13,2,FALSE),IF(_xlpm.x=0,"",_xlpm.x)))</f>
        <v>https://orcid.org/0000-0002-5199-9817</v>
      </c>
      <c r="Z1677" s="46" t="str">
        <f>IF(W1677="","",_xlfn.LET(_xlpm.x,VLOOKUP(W1677,'Drop-down_menus'!$D$2:$E$13,2,FALSE),IF(_xlpm.x=0,"",_xlpm.x)))</f>
        <v/>
      </c>
      <c r="AA1677" s="46" t="str">
        <f>IF(X1677="","",_xlfn.LET(_xlpm.x,VLOOKUP(X1677,'Drop-down_menus'!$D$2:$E$13,2,FALSE),IF(_xlpm.x=0,"",_xlpm.x)))</f>
        <v/>
      </c>
      <c r="AB1677" s="14" t="s">
        <v>197</v>
      </c>
      <c r="AC1677" s="14"/>
    </row>
    <row r="1678" spans="1:29" ht="15" customHeight="1">
      <c r="A1678" s="15">
        <v>491</v>
      </c>
      <c r="B1678" s="15">
        <v>1733</v>
      </c>
      <c r="C1678" s="46" t="s">
        <v>116</v>
      </c>
      <c r="D1678" s="46" t="b">
        <f>COUNTIF(Events!$B$2:$B$171, C1678) &gt; 0</f>
        <v>1</v>
      </c>
      <c r="E1678" s="15" t="s">
        <v>164</v>
      </c>
      <c r="F1678" s="15" t="s">
        <v>504</v>
      </c>
      <c r="G1678" s="15"/>
      <c r="H1678" s="15"/>
      <c r="I1678" s="15"/>
      <c r="J1678" s="46" t="str">
        <f>IF(I1678="","",_xlfn.LET(_xlpm.x,VLOOKUP(I1678,'2026-01-09_taxon-match'!$A$2:$N$81,4,FALSE),IF(_xlpm.x=0,"",_xlpm.x)))</f>
        <v/>
      </c>
      <c r="K1678" s="15"/>
      <c r="L1678" s="46" t="str">
        <f>IF(I1678="","",_xlfn.LET(_xlpm.x,VLOOKUP(I1678,'2026-01-09_taxon-match'!$A$2:$N$81,3,FALSE),IF(_xlpm.x=0,"",_xlpm.x)))</f>
        <v/>
      </c>
      <c r="M1678" s="46" t="str">
        <f>IF($I1678="","",_xlfn.LET(_xlpm.x,VLOOKUP($I1678,'2026-01-09_taxon-match'!$A$2:$N$81,5,FALSE),IF(_xlpm.x=0,"",_xlpm.x)))</f>
        <v/>
      </c>
      <c r="N1678" s="46" t="str">
        <f>IF($I1678="","",_xlfn.LET(_xlpm.x,VLOOKUP($I1678,'2026-01-09_taxon-match'!$A$2:$N$81,6,FALSE),IF(_xlpm.x=0,"",_xlpm.x)))</f>
        <v/>
      </c>
      <c r="O1678" s="46" t="str">
        <f>IF($I1678="","",_xlfn.LET(_xlpm.x,VLOOKUP($I1678,'2026-01-09_taxon-match'!$A$2:$N$81,7,FALSE),IF(_xlpm.x=0,"",_xlpm.x)))</f>
        <v/>
      </c>
      <c r="P1678" s="46" t="str">
        <f>IF($I1678="","",_xlfn.LET(_xlpm.x,VLOOKUP($I1678,'2026-01-09_taxon-match'!$A$2:$N$81,8,FALSE),IF(_xlpm.x=0,"",_xlpm.x)))</f>
        <v/>
      </c>
      <c r="Q1678" s="46" t="str">
        <f>IF($I1678="","",_xlfn.LET(_xlpm.x,VLOOKUP($I1678,'2026-01-09_taxon-match'!$A$2:$N$81,9,FALSE),IF(_xlpm.x=0,"",_xlpm.x)))</f>
        <v/>
      </c>
      <c r="R1678" s="46" t="str">
        <f>IF($I1678="","",_xlfn.LET(_xlpm.x,VLOOKUP($I1678,'2026-01-09_taxon-match'!$A$2:$N$81,10,FALSE),IF(_xlpm.x=0,"",_xlpm.x)))</f>
        <v/>
      </c>
      <c r="S1678" s="46" t="str">
        <f>IF($I1678="","",_xlfn.LET(_xlpm.x,VLOOKUP($I1678,'2026-01-09_taxon-match'!$A$2:$N$81,11,FALSE),IF(_xlpm.x=0,"",_xlpm.x)))</f>
        <v/>
      </c>
      <c r="T1678" s="46" t="str">
        <f>IF($I1678="","",_xlfn.LET(_xlpm.x,VLOOKUP($I1678,'2026-01-09_taxon-match'!$A$2:$N$81,13,FALSE),IF(_xlpm.x=0,"",_xlpm.x)))</f>
        <v/>
      </c>
      <c r="U1678" s="15"/>
      <c r="V1678" s="46" t="s">
        <v>221</v>
      </c>
      <c r="W1678" s="15"/>
      <c r="X1678" s="15"/>
      <c r="Y1678" s="46" t="str">
        <f>IF(V1678="","",_xlfn.LET(_xlpm.x,VLOOKUP(V1678,'Drop-down_menus'!$D$2:$E$13,2,FALSE),IF(_xlpm.x=0,"",_xlpm.x)))</f>
        <v>https://orcid.org/0000-0002-5199-9817</v>
      </c>
      <c r="Z1678" s="46" t="str">
        <f>IF(W1678="","",_xlfn.LET(_xlpm.x,VLOOKUP(W1678,'Drop-down_menus'!$D$2:$E$13,2,FALSE),IF(_xlpm.x=0,"",_xlpm.x)))</f>
        <v/>
      </c>
      <c r="AA1678" s="46" t="str">
        <f>IF(X1678="","",_xlfn.LET(_xlpm.x,VLOOKUP(X1678,'Drop-down_menus'!$D$2:$E$13,2,FALSE),IF(_xlpm.x=0,"",_xlpm.x)))</f>
        <v/>
      </c>
      <c r="AB1678" s="14" t="s">
        <v>197</v>
      </c>
      <c r="AC1678" s="14"/>
    </row>
    <row r="1679" spans="1:29" ht="15" customHeight="1">
      <c r="A1679" s="15">
        <v>491</v>
      </c>
      <c r="B1679" s="15">
        <v>1734</v>
      </c>
      <c r="C1679" s="46" t="s">
        <v>116</v>
      </c>
      <c r="D1679" s="46" t="b">
        <f>COUNTIF(Events!$B$2:$B$171, C1679) &gt; 0</f>
        <v>1</v>
      </c>
      <c r="E1679" s="46" t="s">
        <v>215</v>
      </c>
      <c r="F1679" s="15" t="s">
        <v>1082</v>
      </c>
      <c r="G1679" s="15"/>
      <c r="H1679" s="15"/>
      <c r="I1679" s="15"/>
      <c r="J1679" s="46" t="str">
        <f>IF(I1679="","",_xlfn.LET(_xlpm.x,VLOOKUP(I1679,'2026-01-09_taxon-match'!$A$2:$N$81,4,FALSE),IF(_xlpm.x=0,"",_xlpm.x)))</f>
        <v/>
      </c>
      <c r="K1679" s="15"/>
      <c r="L1679" s="46" t="str">
        <f>IF(I1679="","",_xlfn.LET(_xlpm.x,VLOOKUP(I1679,'2026-01-09_taxon-match'!$A$2:$N$81,3,FALSE),IF(_xlpm.x=0,"",_xlpm.x)))</f>
        <v/>
      </c>
      <c r="M1679" s="46" t="str">
        <f>IF($I1679="","",_xlfn.LET(_xlpm.x,VLOOKUP($I1679,'2026-01-09_taxon-match'!$A$2:$N$81,5,FALSE),IF(_xlpm.x=0,"",_xlpm.x)))</f>
        <v/>
      </c>
      <c r="N1679" s="46" t="str">
        <f>IF($I1679="","",_xlfn.LET(_xlpm.x,VLOOKUP($I1679,'2026-01-09_taxon-match'!$A$2:$N$81,6,FALSE),IF(_xlpm.x=0,"",_xlpm.x)))</f>
        <v/>
      </c>
      <c r="O1679" s="46" t="str">
        <f>IF($I1679="","",_xlfn.LET(_xlpm.x,VLOOKUP($I1679,'2026-01-09_taxon-match'!$A$2:$N$81,7,FALSE),IF(_xlpm.x=0,"",_xlpm.x)))</f>
        <v/>
      </c>
      <c r="P1679" s="46" t="str">
        <f>IF($I1679="","",_xlfn.LET(_xlpm.x,VLOOKUP($I1679,'2026-01-09_taxon-match'!$A$2:$N$81,8,FALSE),IF(_xlpm.x=0,"",_xlpm.x)))</f>
        <v/>
      </c>
      <c r="Q1679" s="46" t="str">
        <f>IF($I1679="","",_xlfn.LET(_xlpm.x,VLOOKUP($I1679,'2026-01-09_taxon-match'!$A$2:$N$81,9,FALSE),IF(_xlpm.x=0,"",_xlpm.x)))</f>
        <v/>
      </c>
      <c r="R1679" s="46" t="str">
        <f>IF($I1679="","",_xlfn.LET(_xlpm.x,VLOOKUP($I1679,'2026-01-09_taxon-match'!$A$2:$N$81,10,FALSE),IF(_xlpm.x=0,"",_xlpm.x)))</f>
        <v/>
      </c>
      <c r="S1679" s="46" t="str">
        <f>IF($I1679="","",_xlfn.LET(_xlpm.x,VLOOKUP($I1679,'2026-01-09_taxon-match'!$A$2:$N$81,11,FALSE),IF(_xlpm.x=0,"",_xlpm.x)))</f>
        <v/>
      </c>
      <c r="T1679" s="46" t="str">
        <f>IF($I1679="","",_xlfn.LET(_xlpm.x,VLOOKUP($I1679,'2026-01-09_taxon-match'!$A$2:$N$81,13,FALSE),IF(_xlpm.x=0,"",_xlpm.x)))</f>
        <v/>
      </c>
      <c r="U1679" s="15"/>
      <c r="V1679" s="46" t="s">
        <v>221</v>
      </c>
      <c r="W1679" s="15"/>
      <c r="X1679" s="15"/>
      <c r="Y1679" s="46" t="str">
        <f>IF(V1679="","",_xlfn.LET(_xlpm.x,VLOOKUP(V1679,'Drop-down_menus'!$D$2:$E$13,2,FALSE),IF(_xlpm.x=0,"",_xlpm.x)))</f>
        <v>https://orcid.org/0000-0002-5199-9817</v>
      </c>
      <c r="Z1679" s="46" t="str">
        <f>IF(W1679="","",_xlfn.LET(_xlpm.x,VLOOKUP(W1679,'Drop-down_menus'!$D$2:$E$13,2,FALSE),IF(_xlpm.x=0,"",_xlpm.x)))</f>
        <v/>
      </c>
      <c r="AA1679" s="46" t="str">
        <f>IF(X1679="","",_xlfn.LET(_xlpm.x,VLOOKUP(X1679,'Drop-down_menus'!$D$2:$E$13,2,FALSE),IF(_xlpm.x=0,"",_xlpm.x)))</f>
        <v/>
      </c>
      <c r="AB1679" s="14" t="s">
        <v>519</v>
      </c>
      <c r="AC1679" s="14" t="s">
        <v>520</v>
      </c>
    </row>
    <row r="1680" spans="1:29" ht="15" customHeight="1">
      <c r="A1680" s="15">
        <v>491</v>
      </c>
      <c r="B1680" s="15">
        <v>1735</v>
      </c>
      <c r="C1680" s="46" t="s">
        <v>116</v>
      </c>
      <c r="D1680" s="46" t="b">
        <f>COUNTIF(Events!$B$2:$B$171, C1680) &gt; 0</f>
        <v>1</v>
      </c>
      <c r="E1680" s="46" t="s">
        <v>215</v>
      </c>
      <c r="F1680" s="15" t="s">
        <v>521</v>
      </c>
      <c r="G1680" s="15"/>
      <c r="H1680" s="15"/>
      <c r="I1680" s="15"/>
      <c r="J1680" s="46" t="str">
        <f>IF(I1680="","",_xlfn.LET(_xlpm.x,VLOOKUP(I1680,'2026-01-09_taxon-match'!$A$2:$N$81,4,FALSE),IF(_xlpm.x=0,"",_xlpm.x)))</f>
        <v/>
      </c>
      <c r="K1680" s="15"/>
      <c r="L1680" s="46" t="str">
        <f>IF(I1680="","",_xlfn.LET(_xlpm.x,VLOOKUP(I1680,'2026-01-09_taxon-match'!$A$2:$N$81,3,FALSE),IF(_xlpm.x=0,"",_xlpm.x)))</f>
        <v/>
      </c>
      <c r="M1680" s="46" t="str">
        <f>IF($I1680="","",_xlfn.LET(_xlpm.x,VLOOKUP($I1680,'2026-01-09_taxon-match'!$A$2:$N$81,5,FALSE),IF(_xlpm.x=0,"",_xlpm.x)))</f>
        <v/>
      </c>
      <c r="N1680" s="46" t="str">
        <f>IF($I1680="","",_xlfn.LET(_xlpm.x,VLOOKUP($I1680,'2026-01-09_taxon-match'!$A$2:$N$81,6,FALSE),IF(_xlpm.x=0,"",_xlpm.x)))</f>
        <v/>
      </c>
      <c r="O1680" s="46" t="str">
        <f>IF($I1680="","",_xlfn.LET(_xlpm.x,VLOOKUP($I1680,'2026-01-09_taxon-match'!$A$2:$N$81,7,FALSE),IF(_xlpm.x=0,"",_xlpm.x)))</f>
        <v/>
      </c>
      <c r="P1680" s="46" t="str">
        <f>IF($I1680="","",_xlfn.LET(_xlpm.x,VLOOKUP($I1680,'2026-01-09_taxon-match'!$A$2:$N$81,8,FALSE),IF(_xlpm.x=0,"",_xlpm.x)))</f>
        <v/>
      </c>
      <c r="Q1680" s="46" t="str">
        <f>IF($I1680="","",_xlfn.LET(_xlpm.x,VLOOKUP($I1680,'2026-01-09_taxon-match'!$A$2:$N$81,9,FALSE),IF(_xlpm.x=0,"",_xlpm.x)))</f>
        <v/>
      </c>
      <c r="R1680" s="46" t="str">
        <f>IF($I1680="","",_xlfn.LET(_xlpm.x,VLOOKUP($I1680,'2026-01-09_taxon-match'!$A$2:$N$81,10,FALSE),IF(_xlpm.x=0,"",_xlpm.x)))</f>
        <v/>
      </c>
      <c r="S1680" s="46" t="str">
        <f>IF($I1680="","",_xlfn.LET(_xlpm.x,VLOOKUP($I1680,'2026-01-09_taxon-match'!$A$2:$N$81,11,FALSE),IF(_xlpm.x=0,"",_xlpm.x)))</f>
        <v/>
      </c>
      <c r="T1680" s="46" t="str">
        <f>IF($I1680="","",_xlfn.LET(_xlpm.x,VLOOKUP($I1680,'2026-01-09_taxon-match'!$A$2:$N$81,13,FALSE),IF(_xlpm.x=0,"",_xlpm.x)))</f>
        <v/>
      </c>
      <c r="U1680" s="15"/>
      <c r="V1680" s="46" t="s">
        <v>221</v>
      </c>
      <c r="W1680" s="15"/>
      <c r="X1680" s="15"/>
      <c r="Y1680" s="46" t="str">
        <f>IF(V1680="","",_xlfn.LET(_xlpm.x,VLOOKUP(V1680,'Drop-down_menus'!$D$2:$E$13,2,FALSE),IF(_xlpm.x=0,"",_xlpm.x)))</f>
        <v>https://orcid.org/0000-0002-5199-9817</v>
      </c>
      <c r="Z1680" s="46" t="str">
        <f>IF(W1680="","",_xlfn.LET(_xlpm.x,VLOOKUP(W1680,'Drop-down_menus'!$D$2:$E$13,2,FALSE),IF(_xlpm.x=0,"",_xlpm.x)))</f>
        <v/>
      </c>
      <c r="AA1680" s="46" t="str">
        <f>IF(X1680="","",_xlfn.LET(_xlpm.x,VLOOKUP(X1680,'Drop-down_menus'!$D$2:$E$13,2,FALSE),IF(_xlpm.x=0,"",_xlpm.x)))</f>
        <v/>
      </c>
      <c r="AB1680" s="14" t="s">
        <v>519</v>
      </c>
      <c r="AC1680" s="14" t="s">
        <v>522</v>
      </c>
    </row>
    <row r="1681" spans="1:29" ht="15" customHeight="1">
      <c r="A1681" s="15">
        <v>491</v>
      </c>
      <c r="B1681" s="15">
        <v>1736</v>
      </c>
      <c r="C1681" s="46" t="s">
        <v>116</v>
      </c>
      <c r="D1681" s="46" t="b">
        <f>COUNTIF(Events!$B$2:$B$171, C1681) &gt; 0</f>
        <v>1</v>
      </c>
      <c r="E1681" s="46" t="s">
        <v>215</v>
      </c>
      <c r="F1681" s="15" t="s">
        <v>504</v>
      </c>
      <c r="G1681" s="15"/>
      <c r="H1681" s="15"/>
      <c r="I1681" s="15"/>
      <c r="J1681" s="46" t="str">
        <f>IF(I1681="","",_xlfn.LET(_xlpm.x,VLOOKUP(I1681,'2026-01-09_taxon-match'!$A$2:$N$81,4,FALSE),IF(_xlpm.x=0,"",_xlpm.x)))</f>
        <v/>
      </c>
      <c r="K1681" s="15"/>
      <c r="L1681" s="46" t="str">
        <f>IF(I1681="","",_xlfn.LET(_xlpm.x,VLOOKUP(I1681,'2026-01-09_taxon-match'!$A$2:$N$81,3,FALSE),IF(_xlpm.x=0,"",_xlpm.x)))</f>
        <v/>
      </c>
      <c r="M1681" s="46" t="str">
        <f>IF($I1681="","",_xlfn.LET(_xlpm.x,VLOOKUP($I1681,'2026-01-09_taxon-match'!$A$2:$N$81,5,FALSE),IF(_xlpm.x=0,"",_xlpm.x)))</f>
        <v/>
      </c>
      <c r="N1681" s="46" t="str">
        <f>IF($I1681="","",_xlfn.LET(_xlpm.x,VLOOKUP($I1681,'2026-01-09_taxon-match'!$A$2:$N$81,6,FALSE),IF(_xlpm.x=0,"",_xlpm.x)))</f>
        <v/>
      </c>
      <c r="O1681" s="46" t="str">
        <f>IF($I1681="","",_xlfn.LET(_xlpm.x,VLOOKUP($I1681,'2026-01-09_taxon-match'!$A$2:$N$81,7,FALSE),IF(_xlpm.x=0,"",_xlpm.x)))</f>
        <v/>
      </c>
      <c r="P1681" s="46" t="str">
        <f>IF($I1681="","",_xlfn.LET(_xlpm.x,VLOOKUP($I1681,'2026-01-09_taxon-match'!$A$2:$N$81,8,FALSE),IF(_xlpm.x=0,"",_xlpm.x)))</f>
        <v/>
      </c>
      <c r="Q1681" s="46" t="str">
        <f>IF($I1681="","",_xlfn.LET(_xlpm.x,VLOOKUP($I1681,'2026-01-09_taxon-match'!$A$2:$N$81,9,FALSE),IF(_xlpm.x=0,"",_xlpm.x)))</f>
        <v/>
      </c>
      <c r="R1681" s="46" t="str">
        <f>IF($I1681="","",_xlfn.LET(_xlpm.x,VLOOKUP($I1681,'2026-01-09_taxon-match'!$A$2:$N$81,10,FALSE),IF(_xlpm.x=0,"",_xlpm.x)))</f>
        <v/>
      </c>
      <c r="S1681" s="46" t="str">
        <f>IF($I1681="","",_xlfn.LET(_xlpm.x,VLOOKUP($I1681,'2026-01-09_taxon-match'!$A$2:$N$81,11,FALSE),IF(_xlpm.x=0,"",_xlpm.x)))</f>
        <v/>
      </c>
      <c r="T1681" s="46" t="str">
        <f>IF($I1681="","",_xlfn.LET(_xlpm.x,VLOOKUP($I1681,'2026-01-09_taxon-match'!$A$2:$N$81,13,FALSE),IF(_xlpm.x=0,"",_xlpm.x)))</f>
        <v/>
      </c>
      <c r="U1681" s="15"/>
      <c r="V1681" s="46" t="s">
        <v>221</v>
      </c>
      <c r="W1681" s="15"/>
      <c r="X1681" s="15"/>
      <c r="Y1681" s="46" t="str">
        <f>IF(V1681="","",_xlfn.LET(_xlpm.x,VLOOKUP(V1681,'Drop-down_menus'!$D$2:$E$13,2,FALSE),IF(_xlpm.x=0,"",_xlpm.x)))</f>
        <v>https://orcid.org/0000-0002-5199-9817</v>
      </c>
      <c r="Z1681" s="46" t="str">
        <f>IF(W1681="","",_xlfn.LET(_xlpm.x,VLOOKUP(W1681,'Drop-down_menus'!$D$2:$E$13,2,FALSE),IF(_xlpm.x=0,"",_xlpm.x)))</f>
        <v/>
      </c>
      <c r="AA1681" s="46" t="str">
        <f>IF(X1681="","",_xlfn.LET(_xlpm.x,VLOOKUP(X1681,'Drop-down_menus'!$D$2:$E$13,2,FALSE),IF(_xlpm.x=0,"",_xlpm.x)))</f>
        <v/>
      </c>
      <c r="AB1681" s="14" t="s">
        <v>519</v>
      </c>
      <c r="AC1681" s="14" t="s">
        <v>523</v>
      </c>
    </row>
    <row r="1682" spans="1:29" ht="15" customHeight="1">
      <c r="A1682" s="15">
        <v>491</v>
      </c>
      <c r="B1682" s="15">
        <v>1737</v>
      </c>
      <c r="C1682" s="46" t="s">
        <v>116</v>
      </c>
      <c r="D1682" s="46" t="b">
        <f>COUNTIF(Events!$B$2:$B$171, C1682) &gt; 0</f>
        <v>1</v>
      </c>
      <c r="E1682" s="46" t="s">
        <v>215</v>
      </c>
      <c r="F1682" s="15" t="s">
        <v>524</v>
      </c>
      <c r="G1682" s="15"/>
      <c r="H1682" s="15"/>
      <c r="I1682" s="15"/>
      <c r="J1682" s="46" t="str">
        <f>IF(I1682="","",_xlfn.LET(_xlpm.x,VLOOKUP(I1682,'2026-01-09_taxon-match'!$A$2:$N$81,4,FALSE),IF(_xlpm.x=0,"",_xlpm.x)))</f>
        <v/>
      </c>
      <c r="K1682" s="15"/>
      <c r="L1682" s="46" t="str">
        <f>IF(I1682="","",_xlfn.LET(_xlpm.x,VLOOKUP(I1682,'2026-01-09_taxon-match'!$A$2:$N$81,3,FALSE),IF(_xlpm.x=0,"",_xlpm.x)))</f>
        <v/>
      </c>
      <c r="M1682" s="46" t="str">
        <f>IF($I1682="","",_xlfn.LET(_xlpm.x,VLOOKUP($I1682,'2026-01-09_taxon-match'!$A$2:$N$81,5,FALSE),IF(_xlpm.x=0,"",_xlpm.x)))</f>
        <v/>
      </c>
      <c r="N1682" s="46" t="str">
        <f>IF($I1682="","",_xlfn.LET(_xlpm.x,VLOOKUP($I1682,'2026-01-09_taxon-match'!$A$2:$N$81,6,FALSE),IF(_xlpm.x=0,"",_xlpm.x)))</f>
        <v/>
      </c>
      <c r="O1682" s="46" t="str">
        <f>IF($I1682="","",_xlfn.LET(_xlpm.x,VLOOKUP($I1682,'2026-01-09_taxon-match'!$A$2:$N$81,7,FALSE),IF(_xlpm.x=0,"",_xlpm.x)))</f>
        <v/>
      </c>
      <c r="P1682" s="46" t="str">
        <f>IF($I1682="","",_xlfn.LET(_xlpm.x,VLOOKUP($I1682,'2026-01-09_taxon-match'!$A$2:$N$81,8,FALSE),IF(_xlpm.x=0,"",_xlpm.x)))</f>
        <v/>
      </c>
      <c r="Q1682" s="46" t="str">
        <f>IF($I1682="","",_xlfn.LET(_xlpm.x,VLOOKUP($I1682,'2026-01-09_taxon-match'!$A$2:$N$81,9,FALSE),IF(_xlpm.x=0,"",_xlpm.x)))</f>
        <v/>
      </c>
      <c r="R1682" s="46" t="str">
        <f>IF($I1682="","",_xlfn.LET(_xlpm.x,VLOOKUP($I1682,'2026-01-09_taxon-match'!$A$2:$N$81,10,FALSE),IF(_xlpm.x=0,"",_xlpm.x)))</f>
        <v/>
      </c>
      <c r="S1682" s="46" t="str">
        <f>IF($I1682="","",_xlfn.LET(_xlpm.x,VLOOKUP($I1682,'2026-01-09_taxon-match'!$A$2:$N$81,11,FALSE),IF(_xlpm.x=0,"",_xlpm.x)))</f>
        <v/>
      </c>
      <c r="T1682" s="46" t="str">
        <f>IF($I1682="","",_xlfn.LET(_xlpm.x,VLOOKUP($I1682,'2026-01-09_taxon-match'!$A$2:$N$81,13,FALSE),IF(_xlpm.x=0,"",_xlpm.x)))</f>
        <v/>
      </c>
      <c r="U1682" s="15"/>
      <c r="V1682" s="46" t="s">
        <v>221</v>
      </c>
      <c r="W1682" s="15"/>
      <c r="X1682" s="15"/>
      <c r="Y1682" s="46" t="str">
        <f>IF(V1682="","",_xlfn.LET(_xlpm.x,VLOOKUP(V1682,'Drop-down_menus'!$D$2:$E$13,2,FALSE),IF(_xlpm.x=0,"",_xlpm.x)))</f>
        <v>https://orcid.org/0000-0002-5199-9817</v>
      </c>
      <c r="Z1682" s="46" t="str">
        <f>IF(W1682="","",_xlfn.LET(_xlpm.x,VLOOKUP(W1682,'Drop-down_menus'!$D$2:$E$13,2,FALSE),IF(_xlpm.x=0,"",_xlpm.x)))</f>
        <v/>
      </c>
      <c r="AA1682" s="46" t="str">
        <f>IF(X1682="","",_xlfn.LET(_xlpm.x,VLOOKUP(X1682,'Drop-down_menus'!$D$2:$E$13,2,FALSE),IF(_xlpm.x=0,"",_xlpm.x)))</f>
        <v/>
      </c>
      <c r="AB1682" s="14" t="s">
        <v>519</v>
      </c>
      <c r="AC1682" s="14" t="s">
        <v>522</v>
      </c>
    </row>
    <row r="1683" spans="1:29" ht="15" customHeight="1">
      <c r="A1683" s="15">
        <v>491</v>
      </c>
      <c r="B1683" s="15">
        <v>1738</v>
      </c>
      <c r="C1683" s="46" t="s">
        <v>116</v>
      </c>
      <c r="D1683" s="46" t="b">
        <f>COUNTIF(Events!$B$2:$B$171, C1683) &gt; 0</f>
        <v>1</v>
      </c>
      <c r="E1683" s="15" t="s">
        <v>525</v>
      </c>
      <c r="F1683" s="15" t="s">
        <v>1082</v>
      </c>
      <c r="G1683" s="15"/>
      <c r="H1683" s="15"/>
      <c r="I1683" s="15"/>
      <c r="J1683" s="46" t="str">
        <f>IF(I1683="","",_xlfn.LET(_xlpm.x,VLOOKUP(I1683,'2026-01-09_taxon-match'!$A$2:$N$81,4,FALSE),IF(_xlpm.x=0,"",_xlpm.x)))</f>
        <v/>
      </c>
      <c r="K1683" s="15"/>
      <c r="L1683" s="46" t="str">
        <f>IF(I1683="","",_xlfn.LET(_xlpm.x,VLOOKUP(I1683,'2026-01-09_taxon-match'!$A$2:$N$81,3,FALSE),IF(_xlpm.x=0,"",_xlpm.x)))</f>
        <v/>
      </c>
      <c r="M1683" s="46" t="str">
        <f>IF($I1683="","",_xlfn.LET(_xlpm.x,VLOOKUP($I1683,'2026-01-09_taxon-match'!$A$2:$N$81,5,FALSE),IF(_xlpm.x=0,"",_xlpm.x)))</f>
        <v/>
      </c>
      <c r="N1683" s="46" t="str">
        <f>IF($I1683="","",_xlfn.LET(_xlpm.x,VLOOKUP($I1683,'2026-01-09_taxon-match'!$A$2:$N$81,6,FALSE),IF(_xlpm.x=0,"",_xlpm.x)))</f>
        <v/>
      </c>
      <c r="O1683" s="46" t="str">
        <f>IF($I1683="","",_xlfn.LET(_xlpm.x,VLOOKUP($I1683,'2026-01-09_taxon-match'!$A$2:$N$81,7,FALSE),IF(_xlpm.x=0,"",_xlpm.x)))</f>
        <v/>
      </c>
      <c r="P1683" s="46" t="str">
        <f>IF($I1683="","",_xlfn.LET(_xlpm.x,VLOOKUP($I1683,'2026-01-09_taxon-match'!$A$2:$N$81,8,FALSE),IF(_xlpm.x=0,"",_xlpm.x)))</f>
        <v/>
      </c>
      <c r="Q1683" s="46" t="str">
        <f>IF($I1683="","",_xlfn.LET(_xlpm.x,VLOOKUP($I1683,'2026-01-09_taxon-match'!$A$2:$N$81,9,FALSE),IF(_xlpm.x=0,"",_xlpm.x)))</f>
        <v/>
      </c>
      <c r="R1683" s="46" t="str">
        <f>IF($I1683="","",_xlfn.LET(_xlpm.x,VLOOKUP($I1683,'2026-01-09_taxon-match'!$A$2:$N$81,10,FALSE),IF(_xlpm.x=0,"",_xlpm.x)))</f>
        <v/>
      </c>
      <c r="S1683" s="46" t="str">
        <f>IF($I1683="","",_xlfn.LET(_xlpm.x,VLOOKUP($I1683,'2026-01-09_taxon-match'!$A$2:$N$81,11,FALSE),IF(_xlpm.x=0,"",_xlpm.x)))</f>
        <v/>
      </c>
      <c r="T1683" s="46" t="str">
        <f>IF($I1683="","",_xlfn.LET(_xlpm.x,VLOOKUP($I1683,'2026-01-09_taxon-match'!$A$2:$N$81,13,FALSE),IF(_xlpm.x=0,"",_xlpm.x)))</f>
        <v/>
      </c>
      <c r="U1683" s="15"/>
      <c r="V1683" s="46" t="s">
        <v>221</v>
      </c>
      <c r="W1683" s="15"/>
      <c r="X1683" s="15"/>
      <c r="Y1683" s="46" t="str">
        <f>IF(V1683="","",_xlfn.LET(_xlpm.x,VLOOKUP(V1683,'Drop-down_menus'!$D$2:$E$13,2,FALSE),IF(_xlpm.x=0,"",_xlpm.x)))</f>
        <v>https://orcid.org/0000-0002-5199-9817</v>
      </c>
      <c r="Z1683" s="46" t="str">
        <f>IF(W1683="","",_xlfn.LET(_xlpm.x,VLOOKUP(W1683,'Drop-down_menus'!$D$2:$E$13,2,FALSE),IF(_xlpm.x=0,"",_xlpm.x)))</f>
        <v/>
      </c>
      <c r="AA1683" s="46" t="str">
        <f>IF(X1683="","",_xlfn.LET(_xlpm.x,VLOOKUP(X1683,'Drop-down_menus'!$D$2:$E$13,2,FALSE),IF(_xlpm.x=0,"",_xlpm.x)))</f>
        <v/>
      </c>
      <c r="AB1683" s="14" t="s">
        <v>519</v>
      </c>
      <c r="AC1683" s="14" t="s">
        <v>526</v>
      </c>
    </row>
    <row r="1684" spans="1:29" ht="15" customHeight="1">
      <c r="A1684" s="15">
        <v>491</v>
      </c>
      <c r="B1684" s="15">
        <v>1739</v>
      </c>
      <c r="C1684" s="46" t="s">
        <v>116</v>
      </c>
      <c r="D1684" s="46" t="b">
        <f>COUNTIF(Events!$B$2:$B$171, C1684) &gt; 0</f>
        <v>1</v>
      </c>
      <c r="E1684" s="15" t="s">
        <v>525</v>
      </c>
      <c r="F1684" s="15" t="s">
        <v>504</v>
      </c>
      <c r="G1684" s="15"/>
      <c r="H1684" s="15"/>
      <c r="I1684" s="15"/>
      <c r="J1684" s="46" t="str">
        <f>IF(I1684="","",_xlfn.LET(_xlpm.x,VLOOKUP(I1684,'2026-01-09_taxon-match'!$A$2:$N$81,4,FALSE),IF(_xlpm.x=0,"",_xlpm.x)))</f>
        <v/>
      </c>
      <c r="K1684" s="15"/>
      <c r="L1684" s="46" t="str">
        <f>IF(I1684="","",_xlfn.LET(_xlpm.x,VLOOKUP(I1684,'2026-01-09_taxon-match'!$A$2:$N$81,3,FALSE),IF(_xlpm.x=0,"",_xlpm.x)))</f>
        <v/>
      </c>
      <c r="M1684" s="46" t="str">
        <f>IF($I1684="","",_xlfn.LET(_xlpm.x,VLOOKUP($I1684,'2026-01-09_taxon-match'!$A$2:$N$81,5,FALSE),IF(_xlpm.x=0,"",_xlpm.x)))</f>
        <v/>
      </c>
      <c r="N1684" s="46" t="str">
        <f>IF($I1684="","",_xlfn.LET(_xlpm.x,VLOOKUP($I1684,'2026-01-09_taxon-match'!$A$2:$N$81,6,FALSE),IF(_xlpm.x=0,"",_xlpm.x)))</f>
        <v/>
      </c>
      <c r="O1684" s="46" t="str">
        <f>IF($I1684="","",_xlfn.LET(_xlpm.x,VLOOKUP($I1684,'2026-01-09_taxon-match'!$A$2:$N$81,7,FALSE),IF(_xlpm.x=0,"",_xlpm.x)))</f>
        <v/>
      </c>
      <c r="P1684" s="46" t="str">
        <f>IF($I1684="","",_xlfn.LET(_xlpm.x,VLOOKUP($I1684,'2026-01-09_taxon-match'!$A$2:$N$81,8,FALSE),IF(_xlpm.x=0,"",_xlpm.x)))</f>
        <v/>
      </c>
      <c r="Q1684" s="46" t="str">
        <f>IF($I1684="","",_xlfn.LET(_xlpm.x,VLOOKUP($I1684,'2026-01-09_taxon-match'!$A$2:$N$81,9,FALSE),IF(_xlpm.x=0,"",_xlpm.x)))</f>
        <v/>
      </c>
      <c r="R1684" s="46" t="str">
        <f>IF($I1684="","",_xlfn.LET(_xlpm.x,VLOOKUP($I1684,'2026-01-09_taxon-match'!$A$2:$N$81,10,FALSE),IF(_xlpm.x=0,"",_xlpm.x)))</f>
        <v/>
      </c>
      <c r="S1684" s="46" t="str">
        <f>IF($I1684="","",_xlfn.LET(_xlpm.x,VLOOKUP($I1684,'2026-01-09_taxon-match'!$A$2:$N$81,11,FALSE),IF(_xlpm.x=0,"",_xlpm.x)))</f>
        <v/>
      </c>
      <c r="T1684" s="46" t="str">
        <f>IF($I1684="","",_xlfn.LET(_xlpm.x,VLOOKUP($I1684,'2026-01-09_taxon-match'!$A$2:$N$81,13,FALSE),IF(_xlpm.x=0,"",_xlpm.x)))</f>
        <v/>
      </c>
      <c r="U1684" s="15"/>
      <c r="V1684" s="46" t="s">
        <v>221</v>
      </c>
      <c r="W1684" s="15"/>
      <c r="X1684" s="15"/>
      <c r="Y1684" s="46" t="str">
        <f>IF(V1684="","",_xlfn.LET(_xlpm.x,VLOOKUP(V1684,'Drop-down_menus'!$D$2:$E$13,2,FALSE),IF(_xlpm.x=0,"",_xlpm.x)))</f>
        <v>https://orcid.org/0000-0002-5199-9817</v>
      </c>
      <c r="Z1684" s="46" t="str">
        <f>IF(W1684="","",_xlfn.LET(_xlpm.x,VLOOKUP(W1684,'Drop-down_menus'!$D$2:$E$13,2,FALSE),IF(_xlpm.x=0,"",_xlpm.x)))</f>
        <v/>
      </c>
      <c r="AA1684" s="46" t="str">
        <f>IF(X1684="","",_xlfn.LET(_xlpm.x,VLOOKUP(X1684,'Drop-down_menus'!$D$2:$E$13,2,FALSE),IF(_xlpm.x=0,"",_xlpm.x)))</f>
        <v/>
      </c>
      <c r="AB1684" s="14" t="s">
        <v>527</v>
      </c>
      <c r="AC1684" s="14" t="s">
        <v>528</v>
      </c>
    </row>
    <row r="1685" spans="1:29" ht="15" customHeight="1">
      <c r="A1685" s="15">
        <v>491</v>
      </c>
      <c r="B1685" s="15">
        <v>1740</v>
      </c>
      <c r="C1685" s="46" t="s">
        <v>116</v>
      </c>
      <c r="D1685" s="46" t="b">
        <f>COUNTIF(Events!$B$2:$B$171, C1685) &gt; 0</f>
        <v>1</v>
      </c>
      <c r="E1685" s="46" t="s">
        <v>215</v>
      </c>
      <c r="F1685" s="15" t="s">
        <v>521</v>
      </c>
      <c r="G1685" s="15"/>
      <c r="H1685" s="15"/>
      <c r="I1685" s="15"/>
      <c r="J1685" s="46" t="str">
        <f>IF(I1685="","",_xlfn.LET(_xlpm.x,VLOOKUP(I1685,'2026-01-09_taxon-match'!$A$2:$N$81,4,FALSE),IF(_xlpm.x=0,"",_xlpm.x)))</f>
        <v/>
      </c>
      <c r="K1685" s="15"/>
      <c r="L1685" s="46" t="str">
        <f>IF(I1685="","",_xlfn.LET(_xlpm.x,VLOOKUP(I1685,'2026-01-09_taxon-match'!$A$2:$N$81,3,FALSE),IF(_xlpm.x=0,"",_xlpm.x)))</f>
        <v/>
      </c>
      <c r="M1685" s="46" t="str">
        <f>IF($I1685="","",_xlfn.LET(_xlpm.x,VLOOKUP($I1685,'2026-01-09_taxon-match'!$A$2:$N$81,5,FALSE),IF(_xlpm.x=0,"",_xlpm.x)))</f>
        <v/>
      </c>
      <c r="N1685" s="46" t="str">
        <f>IF($I1685="","",_xlfn.LET(_xlpm.x,VLOOKUP($I1685,'2026-01-09_taxon-match'!$A$2:$N$81,6,FALSE),IF(_xlpm.x=0,"",_xlpm.x)))</f>
        <v/>
      </c>
      <c r="O1685" s="46" t="str">
        <f>IF($I1685="","",_xlfn.LET(_xlpm.x,VLOOKUP($I1685,'2026-01-09_taxon-match'!$A$2:$N$81,7,FALSE),IF(_xlpm.x=0,"",_xlpm.x)))</f>
        <v/>
      </c>
      <c r="P1685" s="46" t="str">
        <f>IF($I1685="","",_xlfn.LET(_xlpm.x,VLOOKUP($I1685,'2026-01-09_taxon-match'!$A$2:$N$81,8,FALSE),IF(_xlpm.x=0,"",_xlpm.x)))</f>
        <v/>
      </c>
      <c r="Q1685" s="46" t="str">
        <f>IF($I1685="","",_xlfn.LET(_xlpm.x,VLOOKUP($I1685,'2026-01-09_taxon-match'!$A$2:$N$81,9,FALSE),IF(_xlpm.x=0,"",_xlpm.x)))</f>
        <v/>
      </c>
      <c r="R1685" s="46" t="str">
        <f>IF($I1685="","",_xlfn.LET(_xlpm.x,VLOOKUP($I1685,'2026-01-09_taxon-match'!$A$2:$N$81,10,FALSE),IF(_xlpm.x=0,"",_xlpm.x)))</f>
        <v/>
      </c>
      <c r="S1685" s="46" t="str">
        <f>IF($I1685="","",_xlfn.LET(_xlpm.x,VLOOKUP($I1685,'2026-01-09_taxon-match'!$A$2:$N$81,11,FALSE),IF(_xlpm.x=0,"",_xlpm.x)))</f>
        <v/>
      </c>
      <c r="T1685" s="46" t="str">
        <f>IF($I1685="","",_xlfn.LET(_xlpm.x,VLOOKUP($I1685,'2026-01-09_taxon-match'!$A$2:$N$81,13,FALSE),IF(_xlpm.x=0,"",_xlpm.x)))</f>
        <v/>
      </c>
      <c r="U1685" s="15"/>
      <c r="V1685" s="46" t="s">
        <v>221</v>
      </c>
      <c r="W1685" s="15"/>
      <c r="X1685" s="15"/>
      <c r="Y1685" s="46" t="str">
        <f>IF(V1685="","",_xlfn.LET(_xlpm.x,VLOOKUP(V1685,'Drop-down_menus'!$D$2:$E$13,2,FALSE),IF(_xlpm.x=0,"",_xlpm.x)))</f>
        <v>https://orcid.org/0000-0002-5199-9817</v>
      </c>
      <c r="Z1685" s="46" t="str">
        <f>IF(W1685="","",_xlfn.LET(_xlpm.x,VLOOKUP(W1685,'Drop-down_menus'!$D$2:$E$13,2,FALSE),IF(_xlpm.x=0,"",_xlpm.x)))</f>
        <v/>
      </c>
      <c r="AA1685" s="46" t="str">
        <f>IF(X1685="","",_xlfn.LET(_xlpm.x,VLOOKUP(X1685,'Drop-down_menus'!$D$2:$E$13,2,FALSE),IF(_xlpm.x=0,"",_xlpm.x)))</f>
        <v/>
      </c>
      <c r="AB1685" s="14" t="s">
        <v>519</v>
      </c>
      <c r="AC1685" s="14" t="s">
        <v>529</v>
      </c>
    </row>
    <row r="1686" spans="1:29" ht="15" customHeight="1">
      <c r="A1686" s="15">
        <v>491</v>
      </c>
      <c r="B1686" s="15">
        <v>1741</v>
      </c>
      <c r="C1686" s="46" t="s">
        <v>116</v>
      </c>
      <c r="D1686" s="46" t="b">
        <f>COUNTIF(Events!$B$2:$B$171, C1686) &gt; 0</f>
        <v>1</v>
      </c>
      <c r="E1686" s="46" t="s">
        <v>215</v>
      </c>
      <c r="F1686" s="15" t="s">
        <v>524</v>
      </c>
      <c r="G1686" s="15"/>
      <c r="H1686" s="15"/>
      <c r="I1686" s="15"/>
      <c r="J1686" s="46" t="str">
        <f>IF(I1686="","",_xlfn.LET(_xlpm.x,VLOOKUP(I1686,'2026-01-09_taxon-match'!$A$2:$N$81,4,FALSE),IF(_xlpm.x=0,"",_xlpm.x)))</f>
        <v/>
      </c>
      <c r="K1686" s="15"/>
      <c r="L1686" s="46" t="str">
        <f>IF(I1686="","",_xlfn.LET(_xlpm.x,VLOOKUP(I1686,'2026-01-09_taxon-match'!$A$2:$N$81,3,FALSE),IF(_xlpm.x=0,"",_xlpm.x)))</f>
        <v/>
      </c>
      <c r="M1686" s="46" t="str">
        <f>IF($I1686="","",_xlfn.LET(_xlpm.x,VLOOKUP($I1686,'2026-01-09_taxon-match'!$A$2:$N$81,5,FALSE),IF(_xlpm.x=0,"",_xlpm.x)))</f>
        <v/>
      </c>
      <c r="N1686" s="46" t="str">
        <f>IF($I1686="","",_xlfn.LET(_xlpm.x,VLOOKUP($I1686,'2026-01-09_taxon-match'!$A$2:$N$81,6,FALSE),IF(_xlpm.x=0,"",_xlpm.x)))</f>
        <v/>
      </c>
      <c r="O1686" s="46" t="str">
        <f>IF($I1686="","",_xlfn.LET(_xlpm.x,VLOOKUP($I1686,'2026-01-09_taxon-match'!$A$2:$N$81,7,FALSE),IF(_xlpm.x=0,"",_xlpm.x)))</f>
        <v/>
      </c>
      <c r="P1686" s="46" t="str">
        <f>IF($I1686="","",_xlfn.LET(_xlpm.x,VLOOKUP($I1686,'2026-01-09_taxon-match'!$A$2:$N$81,8,FALSE),IF(_xlpm.x=0,"",_xlpm.x)))</f>
        <v/>
      </c>
      <c r="Q1686" s="46" t="str">
        <f>IF($I1686="","",_xlfn.LET(_xlpm.x,VLOOKUP($I1686,'2026-01-09_taxon-match'!$A$2:$N$81,9,FALSE),IF(_xlpm.x=0,"",_xlpm.x)))</f>
        <v/>
      </c>
      <c r="R1686" s="46" t="str">
        <f>IF($I1686="","",_xlfn.LET(_xlpm.x,VLOOKUP($I1686,'2026-01-09_taxon-match'!$A$2:$N$81,10,FALSE),IF(_xlpm.x=0,"",_xlpm.x)))</f>
        <v/>
      </c>
      <c r="S1686" s="46" t="str">
        <f>IF($I1686="","",_xlfn.LET(_xlpm.x,VLOOKUP($I1686,'2026-01-09_taxon-match'!$A$2:$N$81,11,FALSE),IF(_xlpm.x=0,"",_xlpm.x)))</f>
        <v/>
      </c>
      <c r="T1686" s="46" t="str">
        <f>IF($I1686="","",_xlfn.LET(_xlpm.x,VLOOKUP($I1686,'2026-01-09_taxon-match'!$A$2:$N$81,13,FALSE),IF(_xlpm.x=0,"",_xlpm.x)))</f>
        <v/>
      </c>
      <c r="U1686" s="15"/>
      <c r="V1686" s="46" t="s">
        <v>221</v>
      </c>
      <c r="W1686" s="15"/>
      <c r="X1686" s="15"/>
      <c r="Y1686" s="46" t="str">
        <f>IF(V1686="","",_xlfn.LET(_xlpm.x,VLOOKUP(V1686,'Drop-down_menus'!$D$2:$E$13,2,FALSE),IF(_xlpm.x=0,"",_xlpm.x)))</f>
        <v>https://orcid.org/0000-0002-5199-9817</v>
      </c>
      <c r="Z1686" s="46" t="str">
        <f>IF(W1686="","",_xlfn.LET(_xlpm.x,VLOOKUP(W1686,'Drop-down_menus'!$D$2:$E$13,2,FALSE),IF(_xlpm.x=0,"",_xlpm.x)))</f>
        <v/>
      </c>
      <c r="AA1686" s="46" t="str">
        <f>IF(X1686="","",_xlfn.LET(_xlpm.x,VLOOKUP(X1686,'Drop-down_menus'!$D$2:$E$13,2,FALSE),IF(_xlpm.x=0,"",_xlpm.x)))</f>
        <v/>
      </c>
      <c r="AB1686" s="14" t="s">
        <v>519</v>
      </c>
      <c r="AC1686" s="14" t="s">
        <v>522</v>
      </c>
    </row>
    <row r="1687" spans="1:29" ht="15" customHeight="1">
      <c r="A1687" s="15">
        <v>491</v>
      </c>
      <c r="B1687" s="15">
        <v>1742</v>
      </c>
      <c r="C1687" s="46" t="s">
        <v>116</v>
      </c>
      <c r="D1687" s="46" t="b">
        <f>COUNTIF(Events!$B$2:$B$171, C1687) &gt; 0</f>
        <v>1</v>
      </c>
      <c r="E1687" s="46" t="s">
        <v>215</v>
      </c>
      <c r="F1687" s="15" t="s">
        <v>521</v>
      </c>
      <c r="G1687" s="15"/>
      <c r="H1687" s="15"/>
      <c r="I1687" s="15"/>
      <c r="J1687" s="46" t="str">
        <f>IF(I1687="","",_xlfn.LET(_xlpm.x,VLOOKUP(I1687,'2026-01-09_taxon-match'!$A$2:$N$81,4,FALSE),IF(_xlpm.x=0,"",_xlpm.x)))</f>
        <v/>
      </c>
      <c r="K1687" s="15"/>
      <c r="L1687" s="46" t="str">
        <f>IF(I1687="","",_xlfn.LET(_xlpm.x,VLOOKUP(I1687,'2026-01-09_taxon-match'!$A$2:$N$81,3,FALSE),IF(_xlpm.x=0,"",_xlpm.x)))</f>
        <v/>
      </c>
      <c r="M1687" s="46" t="str">
        <f>IF($I1687="","",_xlfn.LET(_xlpm.x,VLOOKUP($I1687,'2026-01-09_taxon-match'!$A$2:$N$81,5,FALSE),IF(_xlpm.x=0,"",_xlpm.x)))</f>
        <v/>
      </c>
      <c r="N1687" s="46" t="str">
        <f>IF($I1687="","",_xlfn.LET(_xlpm.x,VLOOKUP($I1687,'2026-01-09_taxon-match'!$A$2:$N$81,6,FALSE),IF(_xlpm.x=0,"",_xlpm.x)))</f>
        <v/>
      </c>
      <c r="O1687" s="46" t="str">
        <f>IF($I1687="","",_xlfn.LET(_xlpm.x,VLOOKUP($I1687,'2026-01-09_taxon-match'!$A$2:$N$81,7,FALSE),IF(_xlpm.x=0,"",_xlpm.x)))</f>
        <v/>
      </c>
      <c r="P1687" s="46" t="str">
        <f>IF($I1687="","",_xlfn.LET(_xlpm.x,VLOOKUP($I1687,'2026-01-09_taxon-match'!$A$2:$N$81,8,FALSE),IF(_xlpm.x=0,"",_xlpm.x)))</f>
        <v/>
      </c>
      <c r="Q1687" s="46" t="str">
        <f>IF($I1687="","",_xlfn.LET(_xlpm.x,VLOOKUP($I1687,'2026-01-09_taxon-match'!$A$2:$N$81,9,FALSE),IF(_xlpm.x=0,"",_xlpm.x)))</f>
        <v/>
      </c>
      <c r="R1687" s="46" t="str">
        <f>IF($I1687="","",_xlfn.LET(_xlpm.x,VLOOKUP($I1687,'2026-01-09_taxon-match'!$A$2:$N$81,10,FALSE),IF(_xlpm.x=0,"",_xlpm.x)))</f>
        <v/>
      </c>
      <c r="S1687" s="46" t="str">
        <f>IF($I1687="","",_xlfn.LET(_xlpm.x,VLOOKUP($I1687,'2026-01-09_taxon-match'!$A$2:$N$81,11,FALSE),IF(_xlpm.x=0,"",_xlpm.x)))</f>
        <v/>
      </c>
      <c r="T1687" s="46" t="str">
        <f>IF($I1687="","",_xlfn.LET(_xlpm.x,VLOOKUP($I1687,'2026-01-09_taxon-match'!$A$2:$N$81,13,FALSE),IF(_xlpm.x=0,"",_xlpm.x)))</f>
        <v/>
      </c>
      <c r="U1687" s="15"/>
      <c r="V1687" s="46" t="s">
        <v>221</v>
      </c>
      <c r="W1687" s="15"/>
      <c r="X1687" s="15"/>
      <c r="Y1687" s="46" t="str">
        <f>IF(V1687="","",_xlfn.LET(_xlpm.x,VLOOKUP(V1687,'Drop-down_menus'!$D$2:$E$13,2,FALSE),IF(_xlpm.x=0,"",_xlpm.x)))</f>
        <v>https://orcid.org/0000-0002-5199-9817</v>
      </c>
      <c r="Z1687" s="46" t="str">
        <f>IF(W1687="","",_xlfn.LET(_xlpm.x,VLOOKUP(W1687,'Drop-down_menus'!$D$2:$E$13,2,FALSE),IF(_xlpm.x=0,"",_xlpm.x)))</f>
        <v/>
      </c>
      <c r="AA1687" s="46" t="str">
        <f>IF(X1687="","",_xlfn.LET(_xlpm.x,VLOOKUP(X1687,'Drop-down_menus'!$D$2:$E$13,2,FALSE),IF(_xlpm.x=0,"",_xlpm.x)))</f>
        <v/>
      </c>
      <c r="AB1687" s="14" t="s">
        <v>519</v>
      </c>
      <c r="AC1687" s="14" t="s">
        <v>522</v>
      </c>
    </row>
    <row r="1688" spans="1:29" ht="15" customHeight="1">
      <c r="A1688" s="15">
        <v>491</v>
      </c>
      <c r="B1688" s="15">
        <v>1743</v>
      </c>
      <c r="C1688" s="46" t="s">
        <v>116</v>
      </c>
      <c r="D1688" s="46" t="b">
        <f>COUNTIF(Events!$B$2:$B$171, C1688) &gt; 0</f>
        <v>1</v>
      </c>
      <c r="E1688" s="46" t="s">
        <v>215</v>
      </c>
      <c r="F1688" s="15" t="s">
        <v>524</v>
      </c>
      <c r="G1688" s="15"/>
      <c r="H1688" s="15"/>
      <c r="I1688" s="15"/>
      <c r="J1688" s="46" t="str">
        <f>IF(I1688="","",_xlfn.LET(_xlpm.x,VLOOKUP(I1688,'2026-01-09_taxon-match'!$A$2:$N$81,4,FALSE),IF(_xlpm.x=0,"",_xlpm.x)))</f>
        <v/>
      </c>
      <c r="K1688" s="15"/>
      <c r="L1688" s="46" t="str">
        <f>IF(I1688="","",_xlfn.LET(_xlpm.x,VLOOKUP(I1688,'2026-01-09_taxon-match'!$A$2:$N$81,3,FALSE),IF(_xlpm.x=0,"",_xlpm.x)))</f>
        <v/>
      </c>
      <c r="M1688" s="46" t="str">
        <f>IF($I1688="","",_xlfn.LET(_xlpm.x,VLOOKUP($I1688,'2026-01-09_taxon-match'!$A$2:$N$81,5,FALSE),IF(_xlpm.x=0,"",_xlpm.x)))</f>
        <v/>
      </c>
      <c r="N1688" s="46" t="str">
        <f>IF($I1688="","",_xlfn.LET(_xlpm.x,VLOOKUP($I1688,'2026-01-09_taxon-match'!$A$2:$N$81,6,FALSE),IF(_xlpm.x=0,"",_xlpm.x)))</f>
        <v/>
      </c>
      <c r="O1688" s="46" t="str">
        <f>IF($I1688="","",_xlfn.LET(_xlpm.x,VLOOKUP($I1688,'2026-01-09_taxon-match'!$A$2:$N$81,7,FALSE),IF(_xlpm.x=0,"",_xlpm.x)))</f>
        <v/>
      </c>
      <c r="P1688" s="46" t="str">
        <f>IF($I1688="","",_xlfn.LET(_xlpm.x,VLOOKUP($I1688,'2026-01-09_taxon-match'!$A$2:$N$81,8,FALSE),IF(_xlpm.x=0,"",_xlpm.x)))</f>
        <v/>
      </c>
      <c r="Q1688" s="46" t="str">
        <f>IF($I1688="","",_xlfn.LET(_xlpm.x,VLOOKUP($I1688,'2026-01-09_taxon-match'!$A$2:$N$81,9,FALSE),IF(_xlpm.x=0,"",_xlpm.x)))</f>
        <v/>
      </c>
      <c r="R1688" s="46" t="str">
        <f>IF($I1688="","",_xlfn.LET(_xlpm.x,VLOOKUP($I1688,'2026-01-09_taxon-match'!$A$2:$N$81,10,FALSE),IF(_xlpm.x=0,"",_xlpm.x)))</f>
        <v/>
      </c>
      <c r="S1688" s="46" t="str">
        <f>IF($I1688="","",_xlfn.LET(_xlpm.x,VLOOKUP($I1688,'2026-01-09_taxon-match'!$A$2:$N$81,11,FALSE),IF(_xlpm.x=0,"",_xlpm.x)))</f>
        <v/>
      </c>
      <c r="T1688" s="46" t="str">
        <f>IF($I1688="","",_xlfn.LET(_xlpm.x,VLOOKUP($I1688,'2026-01-09_taxon-match'!$A$2:$N$81,13,FALSE),IF(_xlpm.x=0,"",_xlpm.x)))</f>
        <v/>
      </c>
      <c r="U1688" s="15"/>
      <c r="V1688" s="46" t="s">
        <v>221</v>
      </c>
      <c r="W1688" s="15"/>
      <c r="X1688" s="15"/>
      <c r="Y1688" s="46" t="str">
        <f>IF(V1688="","",_xlfn.LET(_xlpm.x,VLOOKUP(V1688,'Drop-down_menus'!$D$2:$E$13,2,FALSE),IF(_xlpm.x=0,"",_xlpm.x)))</f>
        <v>https://orcid.org/0000-0002-5199-9817</v>
      </c>
      <c r="Z1688" s="46" t="str">
        <f>IF(W1688="","",_xlfn.LET(_xlpm.x,VLOOKUP(W1688,'Drop-down_menus'!$D$2:$E$13,2,FALSE),IF(_xlpm.x=0,"",_xlpm.x)))</f>
        <v/>
      </c>
      <c r="AA1688" s="46" t="str">
        <f>IF(X1688="","",_xlfn.LET(_xlpm.x,VLOOKUP(X1688,'Drop-down_menus'!$D$2:$E$13,2,FALSE),IF(_xlpm.x=0,"",_xlpm.x)))</f>
        <v/>
      </c>
      <c r="AB1688" s="14" t="s">
        <v>519</v>
      </c>
      <c r="AC1688" s="14" t="s">
        <v>522</v>
      </c>
    </row>
    <row r="1689" spans="1:29" ht="15" customHeight="1">
      <c r="A1689" s="15">
        <v>491</v>
      </c>
      <c r="B1689" s="15">
        <v>1744</v>
      </c>
      <c r="C1689" s="46" t="s">
        <v>116</v>
      </c>
      <c r="D1689" s="46" t="b">
        <f>COUNTIF(Events!$B$2:$B$171, C1689) &gt; 0</f>
        <v>1</v>
      </c>
      <c r="E1689" s="15" t="s">
        <v>530</v>
      </c>
      <c r="F1689" s="15" t="s">
        <v>531</v>
      </c>
      <c r="G1689" s="15"/>
      <c r="H1689" s="15"/>
      <c r="I1689" s="15"/>
      <c r="J1689" s="46" t="str">
        <f>IF(I1689="","",_xlfn.LET(_xlpm.x,VLOOKUP(I1689,'2026-01-09_taxon-match'!$A$2:$N$81,4,FALSE),IF(_xlpm.x=0,"",_xlpm.x)))</f>
        <v/>
      </c>
      <c r="K1689" s="15"/>
      <c r="L1689" s="46" t="str">
        <f>IF(I1689="","",_xlfn.LET(_xlpm.x,VLOOKUP(I1689,'2026-01-09_taxon-match'!$A$2:$N$81,3,FALSE),IF(_xlpm.x=0,"",_xlpm.x)))</f>
        <v/>
      </c>
      <c r="M1689" s="46" t="str">
        <f>IF($I1689="","",_xlfn.LET(_xlpm.x,VLOOKUP($I1689,'2026-01-09_taxon-match'!$A$2:$N$81,5,FALSE),IF(_xlpm.x=0,"",_xlpm.x)))</f>
        <v/>
      </c>
      <c r="N1689" s="46" t="str">
        <f>IF($I1689="","",_xlfn.LET(_xlpm.x,VLOOKUP($I1689,'2026-01-09_taxon-match'!$A$2:$N$81,6,FALSE),IF(_xlpm.x=0,"",_xlpm.x)))</f>
        <v/>
      </c>
      <c r="O1689" s="46" t="str">
        <f>IF($I1689="","",_xlfn.LET(_xlpm.x,VLOOKUP($I1689,'2026-01-09_taxon-match'!$A$2:$N$81,7,FALSE),IF(_xlpm.x=0,"",_xlpm.x)))</f>
        <v/>
      </c>
      <c r="P1689" s="46" t="str">
        <f>IF($I1689="","",_xlfn.LET(_xlpm.x,VLOOKUP($I1689,'2026-01-09_taxon-match'!$A$2:$N$81,8,FALSE),IF(_xlpm.x=0,"",_xlpm.x)))</f>
        <v/>
      </c>
      <c r="Q1689" s="46" t="str">
        <f>IF($I1689="","",_xlfn.LET(_xlpm.x,VLOOKUP($I1689,'2026-01-09_taxon-match'!$A$2:$N$81,9,FALSE),IF(_xlpm.x=0,"",_xlpm.x)))</f>
        <v/>
      </c>
      <c r="R1689" s="46" t="str">
        <f>IF($I1689="","",_xlfn.LET(_xlpm.x,VLOOKUP($I1689,'2026-01-09_taxon-match'!$A$2:$N$81,10,FALSE),IF(_xlpm.x=0,"",_xlpm.x)))</f>
        <v/>
      </c>
      <c r="S1689" s="46" t="str">
        <f>IF($I1689="","",_xlfn.LET(_xlpm.x,VLOOKUP($I1689,'2026-01-09_taxon-match'!$A$2:$N$81,11,FALSE),IF(_xlpm.x=0,"",_xlpm.x)))</f>
        <v/>
      </c>
      <c r="T1689" s="46" t="str">
        <f>IF($I1689="","",_xlfn.LET(_xlpm.x,VLOOKUP($I1689,'2026-01-09_taxon-match'!$A$2:$N$81,13,FALSE),IF(_xlpm.x=0,"",_xlpm.x)))</f>
        <v/>
      </c>
      <c r="U1689" s="15"/>
      <c r="V1689" s="46" t="s">
        <v>221</v>
      </c>
      <c r="W1689" s="15"/>
      <c r="X1689" s="15"/>
      <c r="Y1689" s="46" t="str">
        <f>IF(V1689="","",_xlfn.LET(_xlpm.x,VLOOKUP(V1689,'Drop-down_menus'!$D$2:$E$13,2,FALSE),IF(_xlpm.x=0,"",_xlpm.x)))</f>
        <v>https://orcid.org/0000-0002-5199-9817</v>
      </c>
      <c r="Z1689" s="46" t="str">
        <f>IF(W1689="","",_xlfn.LET(_xlpm.x,VLOOKUP(W1689,'Drop-down_menus'!$D$2:$E$13,2,FALSE),IF(_xlpm.x=0,"",_xlpm.x)))</f>
        <v/>
      </c>
      <c r="AA1689" s="46" t="str">
        <f>IF(X1689="","",_xlfn.LET(_xlpm.x,VLOOKUP(X1689,'Drop-down_menus'!$D$2:$E$13,2,FALSE),IF(_xlpm.x=0,"",_xlpm.x)))</f>
        <v/>
      </c>
      <c r="AB1689" s="14" t="s">
        <v>245</v>
      </c>
      <c r="AC1689" s="14"/>
    </row>
    <row r="1690" spans="1:29" ht="15" customHeight="1">
      <c r="A1690" s="15">
        <v>491</v>
      </c>
      <c r="B1690" s="15">
        <v>1745</v>
      </c>
      <c r="C1690" s="46" t="s">
        <v>116</v>
      </c>
      <c r="D1690" s="46" t="b">
        <f>COUNTIF(Events!$B$2:$B$171, C1690) &gt; 0</f>
        <v>1</v>
      </c>
      <c r="E1690" s="46" t="s">
        <v>215</v>
      </c>
      <c r="F1690" s="15" t="s">
        <v>532</v>
      </c>
      <c r="G1690" s="15"/>
      <c r="H1690" s="15"/>
      <c r="I1690" s="15"/>
      <c r="J1690" s="46" t="str">
        <f>IF(I1690="","",_xlfn.LET(_xlpm.x,VLOOKUP(I1690,'2026-01-09_taxon-match'!$A$2:$N$81,4,FALSE),IF(_xlpm.x=0,"",_xlpm.x)))</f>
        <v/>
      </c>
      <c r="K1690" s="15"/>
      <c r="L1690" s="46" t="str">
        <f>IF(I1690="","",_xlfn.LET(_xlpm.x,VLOOKUP(I1690,'2026-01-09_taxon-match'!$A$2:$N$81,3,FALSE),IF(_xlpm.x=0,"",_xlpm.x)))</f>
        <v/>
      </c>
      <c r="M1690" s="46" t="str">
        <f>IF($I1690="","",_xlfn.LET(_xlpm.x,VLOOKUP($I1690,'2026-01-09_taxon-match'!$A$2:$N$81,5,FALSE),IF(_xlpm.x=0,"",_xlpm.x)))</f>
        <v/>
      </c>
      <c r="N1690" s="46" t="str">
        <f>IF($I1690="","",_xlfn.LET(_xlpm.x,VLOOKUP($I1690,'2026-01-09_taxon-match'!$A$2:$N$81,6,FALSE),IF(_xlpm.x=0,"",_xlpm.x)))</f>
        <v/>
      </c>
      <c r="O1690" s="46" t="str">
        <f>IF($I1690="","",_xlfn.LET(_xlpm.x,VLOOKUP($I1690,'2026-01-09_taxon-match'!$A$2:$N$81,7,FALSE),IF(_xlpm.x=0,"",_xlpm.x)))</f>
        <v/>
      </c>
      <c r="P1690" s="46" t="str">
        <f>IF($I1690="","",_xlfn.LET(_xlpm.x,VLOOKUP($I1690,'2026-01-09_taxon-match'!$A$2:$N$81,8,FALSE),IF(_xlpm.x=0,"",_xlpm.x)))</f>
        <v/>
      </c>
      <c r="Q1690" s="46" t="str">
        <f>IF($I1690="","",_xlfn.LET(_xlpm.x,VLOOKUP($I1690,'2026-01-09_taxon-match'!$A$2:$N$81,9,FALSE),IF(_xlpm.x=0,"",_xlpm.x)))</f>
        <v/>
      </c>
      <c r="R1690" s="46" t="str">
        <f>IF($I1690="","",_xlfn.LET(_xlpm.x,VLOOKUP($I1690,'2026-01-09_taxon-match'!$A$2:$N$81,10,FALSE),IF(_xlpm.x=0,"",_xlpm.x)))</f>
        <v/>
      </c>
      <c r="S1690" s="46" t="str">
        <f>IF($I1690="","",_xlfn.LET(_xlpm.x,VLOOKUP($I1690,'2026-01-09_taxon-match'!$A$2:$N$81,11,FALSE),IF(_xlpm.x=0,"",_xlpm.x)))</f>
        <v/>
      </c>
      <c r="T1690" s="46" t="str">
        <f>IF($I1690="","",_xlfn.LET(_xlpm.x,VLOOKUP($I1690,'2026-01-09_taxon-match'!$A$2:$N$81,13,FALSE),IF(_xlpm.x=0,"",_xlpm.x)))</f>
        <v/>
      </c>
      <c r="U1690" s="15"/>
      <c r="V1690" s="46" t="s">
        <v>221</v>
      </c>
      <c r="W1690" s="15"/>
      <c r="X1690" s="15"/>
      <c r="Y1690" s="46" t="str">
        <f>IF(V1690="","",_xlfn.LET(_xlpm.x,VLOOKUP(V1690,'Drop-down_menus'!$D$2:$E$13,2,FALSE),IF(_xlpm.x=0,"",_xlpm.x)))</f>
        <v>https://orcid.org/0000-0002-5199-9817</v>
      </c>
      <c r="Z1690" s="46" t="str">
        <f>IF(W1690="","",_xlfn.LET(_xlpm.x,VLOOKUP(W1690,'Drop-down_menus'!$D$2:$E$13,2,FALSE),IF(_xlpm.x=0,"",_xlpm.x)))</f>
        <v/>
      </c>
      <c r="AA1690" s="46" t="str">
        <f>IF(X1690="","",_xlfn.LET(_xlpm.x,VLOOKUP(X1690,'Drop-down_menus'!$D$2:$E$13,2,FALSE),IF(_xlpm.x=0,"",_xlpm.x)))</f>
        <v/>
      </c>
      <c r="AB1690" s="14" t="s">
        <v>527</v>
      </c>
      <c r="AC1690" s="14" t="s">
        <v>533</v>
      </c>
    </row>
    <row r="1691" spans="1:29" ht="15" customHeight="1">
      <c r="B1691" s="46">
        <v>1755</v>
      </c>
      <c r="C1691" s="46" t="s">
        <v>851</v>
      </c>
      <c r="D1691" s="46" t="b">
        <f>COUNTIF(Events!$B$2:$B$171, C1691) &gt; 0</f>
        <v>1</v>
      </c>
      <c r="G1691" s="46" t="s">
        <v>1211</v>
      </c>
      <c r="J1691" s="46" t="str">
        <f>IF(I1691="","",_xlfn.LET(_xlpm.x,VLOOKUP(I1691,'2026-01-09_taxon-match'!$A$2:$N$81,4,FALSE),IF(_xlpm.x=0,"",_xlpm.x)))</f>
        <v/>
      </c>
      <c r="L1691" s="46" t="str">
        <f>IF(I1691="","",_xlfn.LET(_xlpm.x,VLOOKUP(I1691,'2026-01-09_taxon-match'!$A$2:$N$81,3,FALSE),IF(_xlpm.x=0,"",_xlpm.x)))</f>
        <v/>
      </c>
      <c r="M1691" s="46" t="str">
        <f>IF($I1691="","",_xlfn.LET(_xlpm.x,VLOOKUP($I1691,'2026-01-09_taxon-match'!$A$2:$N$81,5,FALSE),IF(_xlpm.x=0,"",_xlpm.x)))</f>
        <v/>
      </c>
      <c r="N1691" s="46" t="str">
        <f>IF($I1691="","",_xlfn.LET(_xlpm.x,VLOOKUP($I1691,'2026-01-09_taxon-match'!$A$2:$N$81,6,FALSE),IF(_xlpm.x=0,"",_xlpm.x)))</f>
        <v/>
      </c>
      <c r="O1691" s="46" t="str">
        <f>IF($I1691="","",_xlfn.LET(_xlpm.x,VLOOKUP($I1691,'2026-01-09_taxon-match'!$A$2:$N$81,7,FALSE),IF(_xlpm.x=0,"",_xlpm.x)))</f>
        <v/>
      </c>
      <c r="P1691" s="46" t="str">
        <f>IF($I1691="","",_xlfn.LET(_xlpm.x,VLOOKUP($I1691,'2026-01-09_taxon-match'!$A$2:$N$81,8,FALSE),IF(_xlpm.x=0,"",_xlpm.x)))</f>
        <v/>
      </c>
      <c r="Q1691" s="46" t="str">
        <f>IF($I1691="","",_xlfn.LET(_xlpm.x,VLOOKUP($I1691,'2026-01-09_taxon-match'!$A$2:$N$81,9,FALSE),IF(_xlpm.x=0,"",_xlpm.x)))</f>
        <v/>
      </c>
      <c r="R1691" s="46" t="str">
        <f>IF($I1691="","",_xlfn.LET(_xlpm.x,VLOOKUP($I1691,'2026-01-09_taxon-match'!$A$2:$N$81,10,FALSE),IF(_xlpm.x=0,"",_xlpm.x)))</f>
        <v/>
      </c>
      <c r="S1691" s="46" t="str">
        <f>IF($I1691="","",_xlfn.LET(_xlpm.x,VLOOKUP($I1691,'2026-01-09_taxon-match'!$A$2:$N$81,11,FALSE),IF(_xlpm.x=0,"",_xlpm.x)))</f>
        <v/>
      </c>
      <c r="T1691" s="46" t="str">
        <f>IF($I1691="","",_xlfn.LET(_xlpm.x,VLOOKUP($I1691,'2026-01-09_taxon-match'!$A$2:$N$81,13,FALSE),IF(_xlpm.x=0,"",_xlpm.x)))</f>
        <v/>
      </c>
      <c r="U1691" s="46">
        <v>1</v>
      </c>
      <c r="V1691" t="s">
        <v>43</v>
      </c>
      <c r="Y1691" s="46" t="str">
        <f>IF(V1691="","",_xlfn.LET(_xlpm.x,VLOOKUP(V1691,'Drop-down_menus'!$D$2:$E$13,2,FALSE),IF(_xlpm.x=0,"",_xlpm.x)))</f>
        <v>https://orcid.org/0000-0002-0981-7442</v>
      </c>
      <c r="Z1691" s="46" t="str">
        <f>IF(W1691="","",_xlfn.LET(_xlpm.x,VLOOKUP(W1691,'Drop-down_menus'!$D$2:$E$13,2,FALSE),IF(_xlpm.x=0,"",_xlpm.x)))</f>
        <v/>
      </c>
      <c r="AA1691" s="46" t="str">
        <f>IF(X1691="","",_xlfn.LET(_xlpm.x,VLOOKUP(X1691,'Drop-down_menus'!$D$2:$E$13,2,FALSE),IF(_xlpm.x=0,"",_xlpm.x)))</f>
        <v/>
      </c>
      <c r="AB1691" s="46" t="s">
        <v>300</v>
      </c>
      <c r="AC1691" s="46" t="s">
        <v>1257</v>
      </c>
    </row>
    <row r="1692" spans="1:29" ht="15" customHeight="1">
      <c r="B1692" s="46">
        <v>1756</v>
      </c>
      <c r="C1692" s="46" t="s">
        <v>851</v>
      </c>
      <c r="D1692" s="46" t="b">
        <f>COUNTIF(Events!$B$2:$B$171, C1692) &gt; 0</f>
        <v>1</v>
      </c>
      <c r="G1692" s="46" t="s">
        <v>1211</v>
      </c>
      <c r="J1692" s="46" t="str">
        <f>IF(I1692="","",_xlfn.LET(_xlpm.x,VLOOKUP(I1692,'2026-01-09_taxon-match'!$A$2:$N$81,4,FALSE),IF(_xlpm.x=0,"",_xlpm.x)))</f>
        <v/>
      </c>
      <c r="L1692" s="46" t="str">
        <f>IF(I1692="","",_xlfn.LET(_xlpm.x,VLOOKUP(I1692,'2026-01-09_taxon-match'!$A$2:$N$81,3,FALSE),IF(_xlpm.x=0,"",_xlpm.x)))</f>
        <v/>
      </c>
      <c r="M1692" s="46" t="str">
        <f>IF($I1692="","",_xlfn.LET(_xlpm.x,VLOOKUP($I1692,'2026-01-09_taxon-match'!$A$2:$N$81,5,FALSE),IF(_xlpm.x=0,"",_xlpm.x)))</f>
        <v/>
      </c>
      <c r="N1692" s="46" t="str">
        <f>IF($I1692="","",_xlfn.LET(_xlpm.x,VLOOKUP($I1692,'2026-01-09_taxon-match'!$A$2:$N$81,6,FALSE),IF(_xlpm.x=0,"",_xlpm.x)))</f>
        <v/>
      </c>
      <c r="O1692" s="46" t="str">
        <f>IF($I1692="","",_xlfn.LET(_xlpm.x,VLOOKUP($I1692,'2026-01-09_taxon-match'!$A$2:$N$81,7,FALSE),IF(_xlpm.x=0,"",_xlpm.x)))</f>
        <v/>
      </c>
      <c r="P1692" s="46" t="str">
        <f>IF($I1692="","",_xlfn.LET(_xlpm.x,VLOOKUP($I1692,'2026-01-09_taxon-match'!$A$2:$N$81,8,FALSE),IF(_xlpm.x=0,"",_xlpm.x)))</f>
        <v/>
      </c>
      <c r="Q1692" s="46" t="str">
        <f>IF($I1692="","",_xlfn.LET(_xlpm.x,VLOOKUP($I1692,'2026-01-09_taxon-match'!$A$2:$N$81,9,FALSE),IF(_xlpm.x=0,"",_xlpm.x)))</f>
        <v/>
      </c>
      <c r="R1692" s="46" t="str">
        <f>IF($I1692="","",_xlfn.LET(_xlpm.x,VLOOKUP($I1692,'2026-01-09_taxon-match'!$A$2:$N$81,10,FALSE),IF(_xlpm.x=0,"",_xlpm.x)))</f>
        <v/>
      </c>
      <c r="S1692" s="46" t="str">
        <f>IF($I1692="","",_xlfn.LET(_xlpm.x,VLOOKUP($I1692,'2026-01-09_taxon-match'!$A$2:$N$81,11,FALSE),IF(_xlpm.x=0,"",_xlpm.x)))</f>
        <v/>
      </c>
      <c r="T1692" s="46" t="str">
        <f>IF($I1692="","",_xlfn.LET(_xlpm.x,VLOOKUP($I1692,'2026-01-09_taxon-match'!$A$2:$N$81,13,FALSE),IF(_xlpm.x=0,"",_xlpm.x)))</f>
        <v/>
      </c>
      <c r="U1692" s="46">
        <v>1</v>
      </c>
      <c r="V1692" t="s">
        <v>43</v>
      </c>
      <c r="Y1692" s="46" t="str">
        <f>IF(V1692="","",_xlfn.LET(_xlpm.x,VLOOKUP(V1692,'Drop-down_menus'!$D$2:$E$13,2,FALSE),IF(_xlpm.x=0,"",_xlpm.x)))</f>
        <v>https://orcid.org/0000-0002-0981-7442</v>
      </c>
      <c r="Z1692" s="46" t="str">
        <f>IF(W1692="","",_xlfn.LET(_xlpm.x,VLOOKUP(W1692,'Drop-down_menus'!$D$2:$E$13,2,FALSE),IF(_xlpm.x=0,"",_xlpm.x)))</f>
        <v/>
      </c>
      <c r="AA1692" s="46" t="str">
        <f>IF(X1692="","",_xlfn.LET(_xlpm.x,VLOOKUP(X1692,'Drop-down_menus'!$D$2:$E$13,2,FALSE),IF(_xlpm.x=0,"",_xlpm.x)))</f>
        <v/>
      </c>
      <c r="AB1692" s="46" t="s">
        <v>300</v>
      </c>
      <c r="AC1692" s="46" t="s">
        <v>1257</v>
      </c>
    </row>
    <row r="1693" spans="1:29" ht="15" customHeight="1">
      <c r="B1693" s="46">
        <v>1757</v>
      </c>
      <c r="C1693" s="46" t="s">
        <v>851</v>
      </c>
      <c r="D1693" s="46" t="b">
        <f>COUNTIF(Events!$B$2:$B$171, C1693) &gt; 0</f>
        <v>1</v>
      </c>
      <c r="G1693" s="46" t="s">
        <v>1211</v>
      </c>
      <c r="J1693" s="46" t="str">
        <f>IF(I1693="","",_xlfn.LET(_xlpm.x,VLOOKUP(I1693,'2026-01-09_taxon-match'!$A$2:$N$81,4,FALSE),IF(_xlpm.x=0,"",_xlpm.x)))</f>
        <v/>
      </c>
      <c r="L1693" s="46" t="str">
        <f>IF(I1693="","",_xlfn.LET(_xlpm.x,VLOOKUP(I1693,'2026-01-09_taxon-match'!$A$2:$N$81,3,FALSE),IF(_xlpm.x=0,"",_xlpm.x)))</f>
        <v/>
      </c>
      <c r="M1693" s="46" t="str">
        <f>IF($I1693="","",_xlfn.LET(_xlpm.x,VLOOKUP($I1693,'2026-01-09_taxon-match'!$A$2:$N$81,5,FALSE),IF(_xlpm.x=0,"",_xlpm.x)))</f>
        <v/>
      </c>
      <c r="N1693" s="46" t="str">
        <f>IF($I1693="","",_xlfn.LET(_xlpm.x,VLOOKUP($I1693,'2026-01-09_taxon-match'!$A$2:$N$81,6,FALSE),IF(_xlpm.x=0,"",_xlpm.x)))</f>
        <v/>
      </c>
      <c r="O1693" s="46" t="str">
        <f>IF($I1693="","",_xlfn.LET(_xlpm.x,VLOOKUP($I1693,'2026-01-09_taxon-match'!$A$2:$N$81,7,FALSE),IF(_xlpm.x=0,"",_xlpm.x)))</f>
        <v/>
      </c>
      <c r="P1693" s="46" t="str">
        <f>IF($I1693="","",_xlfn.LET(_xlpm.x,VLOOKUP($I1693,'2026-01-09_taxon-match'!$A$2:$N$81,8,FALSE),IF(_xlpm.x=0,"",_xlpm.x)))</f>
        <v/>
      </c>
      <c r="Q1693" s="46" t="str">
        <f>IF($I1693="","",_xlfn.LET(_xlpm.x,VLOOKUP($I1693,'2026-01-09_taxon-match'!$A$2:$N$81,9,FALSE),IF(_xlpm.x=0,"",_xlpm.x)))</f>
        <v/>
      </c>
      <c r="R1693" s="46" t="str">
        <f>IF($I1693="","",_xlfn.LET(_xlpm.x,VLOOKUP($I1693,'2026-01-09_taxon-match'!$A$2:$N$81,10,FALSE),IF(_xlpm.x=0,"",_xlpm.x)))</f>
        <v/>
      </c>
      <c r="S1693" s="46" t="str">
        <f>IF($I1693="","",_xlfn.LET(_xlpm.x,VLOOKUP($I1693,'2026-01-09_taxon-match'!$A$2:$N$81,11,FALSE),IF(_xlpm.x=0,"",_xlpm.x)))</f>
        <v/>
      </c>
      <c r="T1693" s="46" t="str">
        <f>IF($I1693="","",_xlfn.LET(_xlpm.x,VLOOKUP($I1693,'2026-01-09_taxon-match'!$A$2:$N$81,13,FALSE),IF(_xlpm.x=0,"",_xlpm.x)))</f>
        <v/>
      </c>
      <c r="U1693" s="46">
        <v>1</v>
      </c>
      <c r="V1693" t="s">
        <v>43</v>
      </c>
      <c r="Y1693" s="46" t="str">
        <f>IF(V1693="","",_xlfn.LET(_xlpm.x,VLOOKUP(V1693,'Drop-down_menus'!$D$2:$E$13,2,FALSE),IF(_xlpm.x=0,"",_xlpm.x)))</f>
        <v>https://orcid.org/0000-0002-0981-7442</v>
      </c>
      <c r="Z1693" s="46" t="str">
        <f>IF(W1693="","",_xlfn.LET(_xlpm.x,VLOOKUP(W1693,'Drop-down_menus'!$D$2:$E$13,2,FALSE),IF(_xlpm.x=0,"",_xlpm.x)))</f>
        <v/>
      </c>
      <c r="AA1693" s="46" t="str">
        <f>IF(X1693="","",_xlfn.LET(_xlpm.x,VLOOKUP(X1693,'Drop-down_menus'!$D$2:$E$13,2,FALSE),IF(_xlpm.x=0,"",_xlpm.x)))</f>
        <v/>
      </c>
      <c r="AB1693" s="46" t="s">
        <v>1252</v>
      </c>
      <c r="AC1693" s="46" t="s">
        <v>1255</v>
      </c>
    </row>
    <row r="1694" spans="1:29" ht="15" customHeight="1">
      <c r="B1694" s="46">
        <v>1758</v>
      </c>
      <c r="C1694" s="46" t="s">
        <v>851</v>
      </c>
      <c r="D1694" s="46" t="b">
        <f>COUNTIF(Events!$B$2:$B$171, C1694) &gt; 0</f>
        <v>1</v>
      </c>
      <c r="G1694" s="46" t="s">
        <v>1211</v>
      </c>
      <c r="J1694" s="46" t="str">
        <f>IF(I1694="","",_xlfn.LET(_xlpm.x,VLOOKUP(I1694,'2026-01-09_taxon-match'!$A$2:$N$81,4,FALSE),IF(_xlpm.x=0,"",_xlpm.x)))</f>
        <v/>
      </c>
      <c r="L1694" s="46" t="str">
        <f>IF(I1694="","",_xlfn.LET(_xlpm.x,VLOOKUP(I1694,'2026-01-09_taxon-match'!$A$2:$N$81,3,FALSE),IF(_xlpm.x=0,"",_xlpm.x)))</f>
        <v/>
      </c>
      <c r="M1694" s="46" t="str">
        <f>IF($I1694="","",_xlfn.LET(_xlpm.x,VLOOKUP($I1694,'2026-01-09_taxon-match'!$A$2:$N$81,5,FALSE),IF(_xlpm.x=0,"",_xlpm.x)))</f>
        <v/>
      </c>
      <c r="N1694" s="46" t="str">
        <f>IF($I1694="","",_xlfn.LET(_xlpm.x,VLOOKUP($I1694,'2026-01-09_taxon-match'!$A$2:$N$81,6,FALSE),IF(_xlpm.x=0,"",_xlpm.x)))</f>
        <v/>
      </c>
      <c r="O1694" s="46" t="str">
        <f>IF($I1694="","",_xlfn.LET(_xlpm.x,VLOOKUP($I1694,'2026-01-09_taxon-match'!$A$2:$N$81,7,FALSE),IF(_xlpm.x=0,"",_xlpm.x)))</f>
        <v/>
      </c>
      <c r="P1694" s="46" t="str">
        <f>IF($I1694="","",_xlfn.LET(_xlpm.x,VLOOKUP($I1694,'2026-01-09_taxon-match'!$A$2:$N$81,8,FALSE),IF(_xlpm.x=0,"",_xlpm.x)))</f>
        <v/>
      </c>
      <c r="Q1694" s="46" t="str">
        <f>IF($I1694="","",_xlfn.LET(_xlpm.x,VLOOKUP($I1694,'2026-01-09_taxon-match'!$A$2:$N$81,9,FALSE),IF(_xlpm.x=0,"",_xlpm.x)))</f>
        <v/>
      </c>
      <c r="R1694" s="46" t="str">
        <f>IF($I1694="","",_xlfn.LET(_xlpm.x,VLOOKUP($I1694,'2026-01-09_taxon-match'!$A$2:$N$81,10,FALSE),IF(_xlpm.x=0,"",_xlpm.x)))</f>
        <v/>
      </c>
      <c r="S1694" s="46" t="str">
        <f>IF($I1694="","",_xlfn.LET(_xlpm.x,VLOOKUP($I1694,'2026-01-09_taxon-match'!$A$2:$N$81,11,FALSE),IF(_xlpm.x=0,"",_xlpm.x)))</f>
        <v/>
      </c>
      <c r="T1694" s="46" t="str">
        <f>IF($I1694="","",_xlfn.LET(_xlpm.x,VLOOKUP($I1694,'2026-01-09_taxon-match'!$A$2:$N$81,13,FALSE),IF(_xlpm.x=0,"",_xlpm.x)))</f>
        <v/>
      </c>
      <c r="U1694" s="46">
        <v>1</v>
      </c>
      <c r="V1694" t="s">
        <v>43</v>
      </c>
      <c r="Y1694" s="46" t="str">
        <f>IF(V1694="","",_xlfn.LET(_xlpm.x,VLOOKUP(V1694,'Drop-down_menus'!$D$2:$E$13,2,FALSE),IF(_xlpm.x=0,"",_xlpm.x)))</f>
        <v>https://orcid.org/0000-0002-0981-7442</v>
      </c>
      <c r="Z1694" s="46" t="str">
        <f>IF(W1694="","",_xlfn.LET(_xlpm.x,VLOOKUP(W1694,'Drop-down_menus'!$D$2:$E$13,2,FALSE),IF(_xlpm.x=0,"",_xlpm.x)))</f>
        <v/>
      </c>
      <c r="AA1694" s="46" t="str">
        <f>IF(X1694="","",_xlfn.LET(_xlpm.x,VLOOKUP(X1694,'Drop-down_menus'!$D$2:$E$13,2,FALSE),IF(_xlpm.x=0,"",_xlpm.x)))</f>
        <v/>
      </c>
      <c r="AB1694" s="46" t="s">
        <v>1253</v>
      </c>
      <c r="AC1694" s="46" t="s">
        <v>1258</v>
      </c>
    </row>
    <row r="1695" spans="1:29" ht="15" customHeight="1">
      <c r="B1695" s="46">
        <v>1759</v>
      </c>
      <c r="C1695" s="46" t="s">
        <v>851</v>
      </c>
      <c r="D1695" s="46" t="b">
        <f>COUNTIF(Events!$B$2:$B$171, C1695) &gt; 0</f>
        <v>1</v>
      </c>
      <c r="G1695" s="46" t="s">
        <v>1211</v>
      </c>
      <c r="J1695" s="46" t="str">
        <f>IF(I1695="","",_xlfn.LET(_xlpm.x,VLOOKUP(I1695,'2026-01-09_taxon-match'!$A$2:$N$81,4,FALSE),IF(_xlpm.x=0,"",_xlpm.x)))</f>
        <v/>
      </c>
      <c r="L1695" s="46" t="str">
        <f>IF(I1695="","",_xlfn.LET(_xlpm.x,VLOOKUP(I1695,'2026-01-09_taxon-match'!$A$2:$N$81,3,FALSE),IF(_xlpm.x=0,"",_xlpm.x)))</f>
        <v/>
      </c>
      <c r="M1695" s="46" t="str">
        <f>IF($I1695="","",_xlfn.LET(_xlpm.x,VLOOKUP($I1695,'2026-01-09_taxon-match'!$A$2:$N$81,5,FALSE),IF(_xlpm.x=0,"",_xlpm.x)))</f>
        <v/>
      </c>
      <c r="N1695" s="46" t="str">
        <f>IF($I1695="","",_xlfn.LET(_xlpm.x,VLOOKUP($I1695,'2026-01-09_taxon-match'!$A$2:$N$81,6,FALSE),IF(_xlpm.x=0,"",_xlpm.x)))</f>
        <v/>
      </c>
      <c r="O1695" s="46" t="str">
        <f>IF($I1695="","",_xlfn.LET(_xlpm.x,VLOOKUP($I1695,'2026-01-09_taxon-match'!$A$2:$N$81,7,FALSE),IF(_xlpm.x=0,"",_xlpm.x)))</f>
        <v/>
      </c>
      <c r="P1695" s="46" t="str">
        <f>IF($I1695="","",_xlfn.LET(_xlpm.x,VLOOKUP($I1695,'2026-01-09_taxon-match'!$A$2:$N$81,8,FALSE),IF(_xlpm.x=0,"",_xlpm.x)))</f>
        <v/>
      </c>
      <c r="Q1695" s="46" t="str">
        <f>IF($I1695="","",_xlfn.LET(_xlpm.x,VLOOKUP($I1695,'2026-01-09_taxon-match'!$A$2:$N$81,9,FALSE),IF(_xlpm.x=0,"",_xlpm.x)))</f>
        <v/>
      </c>
      <c r="R1695" s="46" t="str">
        <f>IF($I1695="","",_xlfn.LET(_xlpm.x,VLOOKUP($I1695,'2026-01-09_taxon-match'!$A$2:$N$81,10,FALSE),IF(_xlpm.x=0,"",_xlpm.x)))</f>
        <v/>
      </c>
      <c r="S1695" s="46" t="str">
        <f>IF($I1695="","",_xlfn.LET(_xlpm.x,VLOOKUP($I1695,'2026-01-09_taxon-match'!$A$2:$N$81,11,FALSE),IF(_xlpm.x=0,"",_xlpm.x)))</f>
        <v/>
      </c>
      <c r="T1695" s="46" t="str">
        <f>IF($I1695="","",_xlfn.LET(_xlpm.x,VLOOKUP($I1695,'2026-01-09_taxon-match'!$A$2:$N$81,13,FALSE),IF(_xlpm.x=0,"",_xlpm.x)))</f>
        <v/>
      </c>
      <c r="U1695" s="46">
        <v>1</v>
      </c>
      <c r="V1695" t="s">
        <v>43</v>
      </c>
      <c r="Y1695" s="46" t="str">
        <f>IF(V1695="","",_xlfn.LET(_xlpm.x,VLOOKUP(V1695,'Drop-down_menus'!$D$2:$E$13,2,FALSE),IF(_xlpm.x=0,"",_xlpm.x)))</f>
        <v>https://orcid.org/0000-0002-0981-7442</v>
      </c>
      <c r="Z1695" s="46" t="str">
        <f>IF(W1695="","",_xlfn.LET(_xlpm.x,VLOOKUP(W1695,'Drop-down_menus'!$D$2:$E$13,2,FALSE),IF(_xlpm.x=0,"",_xlpm.x)))</f>
        <v/>
      </c>
      <c r="AA1695" s="46" t="str">
        <f>IF(X1695="","",_xlfn.LET(_xlpm.x,VLOOKUP(X1695,'Drop-down_menus'!$D$2:$E$13,2,FALSE),IF(_xlpm.x=0,"",_xlpm.x)))</f>
        <v/>
      </c>
      <c r="AB1695" s="46" t="s">
        <v>300</v>
      </c>
      <c r="AC1695" s="46" t="s">
        <v>1257</v>
      </c>
    </row>
    <row r="1696" spans="1:29" ht="15" customHeight="1">
      <c r="B1696" s="46">
        <v>1761</v>
      </c>
      <c r="C1696" s="46" t="s">
        <v>851</v>
      </c>
      <c r="D1696" s="46" t="b">
        <f>COUNTIF(Events!$B$2:$B$171, C1696) &gt; 0</f>
        <v>1</v>
      </c>
      <c r="G1696" s="46" t="s">
        <v>1211</v>
      </c>
      <c r="J1696" s="46" t="str">
        <f>IF(I1696="","",_xlfn.LET(_xlpm.x,VLOOKUP(I1696,'2026-01-09_taxon-match'!$A$2:$N$81,4,FALSE),IF(_xlpm.x=0,"",_xlpm.x)))</f>
        <v/>
      </c>
      <c r="L1696" s="46" t="str">
        <f>IF(I1696="","",_xlfn.LET(_xlpm.x,VLOOKUP(I1696,'2026-01-09_taxon-match'!$A$2:$N$81,3,FALSE),IF(_xlpm.x=0,"",_xlpm.x)))</f>
        <v/>
      </c>
      <c r="M1696" s="46" t="str">
        <f>IF($I1696="","",_xlfn.LET(_xlpm.x,VLOOKUP($I1696,'2026-01-09_taxon-match'!$A$2:$N$81,5,FALSE),IF(_xlpm.x=0,"",_xlpm.x)))</f>
        <v/>
      </c>
      <c r="N1696" s="46" t="str">
        <f>IF($I1696="","",_xlfn.LET(_xlpm.x,VLOOKUP($I1696,'2026-01-09_taxon-match'!$A$2:$N$81,6,FALSE),IF(_xlpm.x=0,"",_xlpm.x)))</f>
        <v/>
      </c>
      <c r="O1696" s="46" t="str">
        <f>IF($I1696="","",_xlfn.LET(_xlpm.x,VLOOKUP($I1696,'2026-01-09_taxon-match'!$A$2:$N$81,7,FALSE),IF(_xlpm.x=0,"",_xlpm.x)))</f>
        <v/>
      </c>
      <c r="P1696" s="46" t="str">
        <f>IF($I1696="","",_xlfn.LET(_xlpm.x,VLOOKUP($I1696,'2026-01-09_taxon-match'!$A$2:$N$81,8,FALSE),IF(_xlpm.x=0,"",_xlpm.x)))</f>
        <v/>
      </c>
      <c r="Q1696" s="46" t="str">
        <f>IF($I1696="","",_xlfn.LET(_xlpm.x,VLOOKUP($I1696,'2026-01-09_taxon-match'!$A$2:$N$81,9,FALSE),IF(_xlpm.x=0,"",_xlpm.x)))</f>
        <v/>
      </c>
      <c r="R1696" s="46" t="str">
        <f>IF($I1696="","",_xlfn.LET(_xlpm.x,VLOOKUP($I1696,'2026-01-09_taxon-match'!$A$2:$N$81,10,FALSE),IF(_xlpm.x=0,"",_xlpm.x)))</f>
        <v/>
      </c>
      <c r="S1696" s="46" t="str">
        <f>IF($I1696="","",_xlfn.LET(_xlpm.x,VLOOKUP($I1696,'2026-01-09_taxon-match'!$A$2:$N$81,11,FALSE),IF(_xlpm.x=0,"",_xlpm.x)))</f>
        <v/>
      </c>
      <c r="T1696" s="46" t="str">
        <f>IF($I1696="","",_xlfn.LET(_xlpm.x,VLOOKUP($I1696,'2026-01-09_taxon-match'!$A$2:$N$81,13,FALSE),IF(_xlpm.x=0,"",_xlpm.x)))</f>
        <v/>
      </c>
      <c r="U1696" s="46">
        <v>1</v>
      </c>
      <c r="V1696" t="s">
        <v>43</v>
      </c>
      <c r="Y1696" s="46" t="str">
        <f>IF(V1696="","",_xlfn.LET(_xlpm.x,VLOOKUP(V1696,'Drop-down_menus'!$D$2:$E$13,2,FALSE),IF(_xlpm.x=0,"",_xlpm.x)))</f>
        <v>https://orcid.org/0000-0002-0981-7442</v>
      </c>
      <c r="Z1696" s="46" t="str">
        <f>IF(W1696="","",_xlfn.LET(_xlpm.x,VLOOKUP(W1696,'Drop-down_menus'!$D$2:$E$13,2,FALSE),IF(_xlpm.x=0,"",_xlpm.x)))</f>
        <v/>
      </c>
      <c r="AA1696" s="46" t="str">
        <f>IF(X1696="","",_xlfn.LET(_xlpm.x,VLOOKUP(X1696,'Drop-down_menus'!$D$2:$E$13,2,FALSE),IF(_xlpm.x=0,"",_xlpm.x)))</f>
        <v/>
      </c>
      <c r="AB1696" s="46" t="s">
        <v>300</v>
      </c>
      <c r="AC1696" s="46" t="s">
        <v>1257</v>
      </c>
    </row>
    <row r="1697" spans="2:29" ht="15" customHeight="1">
      <c r="B1697" s="46">
        <v>1762</v>
      </c>
      <c r="C1697" s="46" t="s">
        <v>851</v>
      </c>
      <c r="D1697" s="46" t="b">
        <f>COUNTIF(Events!$B$2:$B$171, C1697) &gt; 0</f>
        <v>1</v>
      </c>
      <c r="G1697" s="46" t="s">
        <v>1211</v>
      </c>
      <c r="J1697" s="46" t="str">
        <f>IF(I1697="","",_xlfn.LET(_xlpm.x,VLOOKUP(I1697,'2026-01-09_taxon-match'!$A$2:$N$81,4,FALSE),IF(_xlpm.x=0,"",_xlpm.x)))</f>
        <v/>
      </c>
      <c r="L1697" s="46" t="str">
        <f>IF(I1697="","",_xlfn.LET(_xlpm.x,VLOOKUP(I1697,'2026-01-09_taxon-match'!$A$2:$N$81,3,FALSE),IF(_xlpm.x=0,"",_xlpm.x)))</f>
        <v/>
      </c>
      <c r="M1697" s="46" t="str">
        <f>IF($I1697="","",_xlfn.LET(_xlpm.x,VLOOKUP($I1697,'2026-01-09_taxon-match'!$A$2:$N$81,5,FALSE),IF(_xlpm.x=0,"",_xlpm.x)))</f>
        <v/>
      </c>
      <c r="N1697" s="46" t="str">
        <f>IF($I1697="","",_xlfn.LET(_xlpm.x,VLOOKUP($I1697,'2026-01-09_taxon-match'!$A$2:$N$81,6,FALSE),IF(_xlpm.x=0,"",_xlpm.x)))</f>
        <v/>
      </c>
      <c r="O1697" s="46" t="str">
        <f>IF($I1697="","",_xlfn.LET(_xlpm.x,VLOOKUP($I1697,'2026-01-09_taxon-match'!$A$2:$N$81,7,FALSE),IF(_xlpm.x=0,"",_xlpm.x)))</f>
        <v/>
      </c>
      <c r="P1697" s="46" t="str">
        <f>IF($I1697="","",_xlfn.LET(_xlpm.x,VLOOKUP($I1697,'2026-01-09_taxon-match'!$A$2:$N$81,8,FALSE),IF(_xlpm.x=0,"",_xlpm.x)))</f>
        <v/>
      </c>
      <c r="Q1697" s="46" t="str">
        <f>IF($I1697="","",_xlfn.LET(_xlpm.x,VLOOKUP($I1697,'2026-01-09_taxon-match'!$A$2:$N$81,9,FALSE),IF(_xlpm.x=0,"",_xlpm.x)))</f>
        <v/>
      </c>
      <c r="R1697" s="46" t="str">
        <f>IF($I1697="","",_xlfn.LET(_xlpm.x,VLOOKUP($I1697,'2026-01-09_taxon-match'!$A$2:$N$81,10,FALSE),IF(_xlpm.x=0,"",_xlpm.x)))</f>
        <v/>
      </c>
      <c r="S1697" s="46" t="str">
        <f>IF($I1697="","",_xlfn.LET(_xlpm.x,VLOOKUP($I1697,'2026-01-09_taxon-match'!$A$2:$N$81,11,FALSE),IF(_xlpm.x=0,"",_xlpm.x)))</f>
        <v/>
      </c>
      <c r="T1697" s="46" t="str">
        <f>IF($I1697="","",_xlfn.LET(_xlpm.x,VLOOKUP($I1697,'2026-01-09_taxon-match'!$A$2:$N$81,13,FALSE),IF(_xlpm.x=0,"",_xlpm.x)))</f>
        <v/>
      </c>
      <c r="U1697" s="46">
        <v>1</v>
      </c>
      <c r="V1697" t="s">
        <v>43</v>
      </c>
      <c r="Y1697" s="46" t="str">
        <f>IF(V1697="","",_xlfn.LET(_xlpm.x,VLOOKUP(V1697,'Drop-down_menus'!$D$2:$E$13,2,FALSE),IF(_xlpm.x=0,"",_xlpm.x)))</f>
        <v>https://orcid.org/0000-0002-0981-7442</v>
      </c>
      <c r="Z1697" s="46" t="str">
        <f>IF(W1697="","",_xlfn.LET(_xlpm.x,VLOOKUP(W1697,'Drop-down_menus'!$D$2:$E$13,2,FALSE),IF(_xlpm.x=0,"",_xlpm.x)))</f>
        <v/>
      </c>
      <c r="AA1697" s="46" t="str">
        <f>IF(X1697="","",_xlfn.LET(_xlpm.x,VLOOKUP(X1697,'Drop-down_menus'!$D$2:$E$13,2,FALSE),IF(_xlpm.x=0,"",_xlpm.x)))</f>
        <v/>
      </c>
      <c r="AB1697" s="46" t="s">
        <v>1252</v>
      </c>
      <c r="AC1697" s="46" t="s">
        <v>1255</v>
      </c>
    </row>
    <row r="1698" spans="2:29" ht="15" customHeight="1">
      <c r="B1698" s="46">
        <v>1763</v>
      </c>
      <c r="C1698" s="46" t="s">
        <v>851</v>
      </c>
      <c r="D1698" s="46" t="b">
        <f>COUNTIF(Events!$B$2:$B$171, C1698) &gt; 0</f>
        <v>1</v>
      </c>
      <c r="G1698" s="46" t="s">
        <v>1211</v>
      </c>
      <c r="J1698" s="46" t="str">
        <f>IF(I1698="","",_xlfn.LET(_xlpm.x,VLOOKUP(I1698,'2026-01-09_taxon-match'!$A$2:$N$81,4,FALSE),IF(_xlpm.x=0,"",_xlpm.x)))</f>
        <v/>
      </c>
      <c r="L1698" s="46" t="str">
        <f>IF(I1698="","",_xlfn.LET(_xlpm.x,VLOOKUP(I1698,'2026-01-09_taxon-match'!$A$2:$N$81,3,FALSE),IF(_xlpm.x=0,"",_xlpm.x)))</f>
        <v/>
      </c>
      <c r="M1698" s="46" t="str">
        <f>IF($I1698="","",_xlfn.LET(_xlpm.x,VLOOKUP($I1698,'2026-01-09_taxon-match'!$A$2:$N$81,5,FALSE),IF(_xlpm.x=0,"",_xlpm.x)))</f>
        <v/>
      </c>
      <c r="N1698" s="46" t="str">
        <f>IF($I1698="","",_xlfn.LET(_xlpm.x,VLOOKUP($I1698,'2026-01-09_taxon-match'!$A$2:$N$81,6,FALSE),IF(_xlpm.x=0,"",_xlpm.x)))</f>
        <v/>
      </c>
      <c r="O1698" s="46" t="str">
        <f>IF($I1698="","",_xlfn.LET(_xlpm.x,VLOOKUP($I1698,'2026-01-09_taxon-match'!$A$2:$N$81,7,FALSE),IF(_xlpm.x=0,"",_xlpm.x)))</f>
        <v/>
      </c>
      <c r="P1698" s="46" t="str">
        <f>IF($I1698="","",_xlfn.LET(_xlpm.x,VLOOKUP($I1698,'2026-01-09_taxon-match'!$A$2:$N$81,8,FALSE),IF(_xlpm.x=0,"",_xlpm.x)))</f>
        <v/>
      </c>
      <c r="Q1698" s="46" t="str">
        <f>IF($I1698="","",_xlfn.LET(_xlpm.x,VLOOKUP($I1698,'2026-01-09_taxon-match'!$A$2:$N$81,9,FALSE),IF(_xlpm.x=0,"",_xlpm.x)))</f>
        <v/>
      </c>
      <c r="R1698" s="46" t="str">
        <f>IF($I1698="","",_xlfn.LET(_xlpm.x,VLOOKUP($I1698,'2026-01-09_taxon-match'!$A$2:$N$81,10,FALSE),IF(_xlpm.x=0,"",_xlpm.x)))</f>
        <v/>
      </c>
      <c r="S1698" s="46" t="str">
        <f>IF($I1698="","",_xlfn.LET(_xlpm.x,VLOOKUP($I1698,'2026-01-09_taxon-match'!$A$2:$N$81,11,FALSE),IF(_xlpm.x=0,"",_xlpm.x)))</f>
        <v/>
      </c>
      <c r="T1698" s="46" t="str">
        <f>IF($I1698="","",_xlfn.LET(_xlpm.x,VLOOKUP($I1698,'2026-01-09_taxon-match'!$A$2:$N$81,13,FALSE),IF(_xlpm.x=0,"",_xlpm.x)))</f>
        <v/>
      </c>
      <c r="U1698" s="46">
        <v>1</v>
      </c>
      <c r="V1698" t="s">
        <v>43</v>
      </c>
      <c r="Y1698" s="46" t="str">
        <f>IF(V1698="","",_xlfn.LET(_xlpm.x,VLOOKUP(V1698,'Drop-down_menus'!$D$2:$E$13,2,FALSE),IF(_xlpm.x=0,"",_xlpm.x)))</f>
        <v>https://orcid.org/0000-0002-0981-7442</v>
      </c>
      <c r="Z1698" s="46" t="str">
        <f>IF(W1698="","",_xlfn.LET(_xlpm.x,VLOOKUP(W1698,'Drop-down_menus'!$D$2:$E$13,2,FALSE),IF(_xlpm.x=0,"",_xlpm.x)))</f>
        <v/>
      </c>
      <c r="AA1698" s="46" t="str">
        <f>IF(X1698="","",_xlfn.LET(_xlpm.x,VLOOKUP(X1698,'Drop-down_menus'!$D$2:$E$13,2,FALSE),IF(_xlpm.x=0,"",_xlpm.x)))</f>
        <v/>
      </c>
      <c r="AB1698" s="46" t="s">
        <v>1253</v>
      </c>
      <c r="AC1698" s="46" t="s">
        <v>1258</v>
      </c>
    </row>
    <row r="1699" spans="2:29" ht="15" customHeight="1">
      <c r="B1699" s="46">
        <v>1764</v>
      </c>
      <c r="C1699" s="46" t="s">
        <v>851</v>
      </c>
      <c r="D1699" s="46" t="b">
        <f>COUNTIF(Events!$B$2:$B$171, C1699) &gt; 0</f>
        <v>1</v>
      </c>
      <c r="G1699" s="46" t="s">
        <v>1211</v>
      </c>
      <c r="J1699" s="46" t="str">
        <f>IF(I1699="","",_xlfn.LET(_xlpm.x,VLOOKUP(I1699,'2026-01-09_taxon-match'!$A$2:$N$81,4,FALSE),IF(_xlpm.x=0,"",_xlpm.x)))</f>
        <v/>
      </c>
      <c r="L1699" s="46" t="str">
        <f>IF(I1699="","",_xlfn.LET(_xlpm.x,VLOOKUP(I1699,'2026-01-09_taxon-match'!$A$2:$N$81,3,FALSE),IF(_xlpm.x=0,"",_xlpm.x)))</f>
        <v/>
      </c>
      <c r="M1699" s="46" t="str">
        <f>IF($I1699="","",_xlfn.LET(_xlpm.x,VLOOKUP($I1699,'2026-01-09_taxon-match'!$A$2:$N$81,5,FALSE),IF(_xlpm.x=0,"",_xlpm.x)))</f>
        <v/>
      </c>
      <c r="N1699" s="46" t="str">
        <f>IF($I1699="","",_xlfn.LET(_xlpm.x,VLOOKUP($I1699,'2026-01-09_taxon-match'!$A$2:$N$81,6,FALSE),IF(_xlpm.x=0,"",_xlpm.x)))</f>
        <v/>
      </c>
      <c r="O1699" s="46" t="str">
        <f>IF($I1699="","",_xlfn.LET(_xlpm.x,VLOOKUP($I1699,'2026-01-09_taxon-match'!$A$2:$N$81,7,FALSE),IF(_xlpm.x=0,"",_xlpm.x)))</f>
        <v/>
      </c>
      <c r="P1699" s="46" t="str">
        <f>IF($I1699="","",_xlfn.LET(_xlpm.x,VLOOKUP($I1699,'2026-01-09_taxon-match'!$A$2:$N$81,8,FALSE),IF(_xlpm.x=0,"",_xlpm.x)))</f>
        <v/>
      </c>
      <c r="Q1699" s="46" t="str">
        <f>IF($I1699="","",_xlfn.LET(_xlpm.x,VLOOKUP($I1699,'2026-01-09_taxon-match'!$A$2:$N$81,9,FALSE),IF(_xlpm.x=0,"",_xlpm.x)))</f>
        <v/>
      </c>
      <c r="R1699" s="46" t="str">
        <f>IF($I1699="","",_xlfn.LET(_xlpm.x,VLOOKUP($I1699,'2026-01-09_taxon-match'!$A$2:$N$81,10,FALSE),IF(_xlpm.x=0,"",_xlpm.x)))</f>
        <v/>
      </c>
      <c r="S1699" s="46" t="str">
        <f>IF($I1699="","",_xlfn.LET(_xlpm.x,VLOOKUP($I1699,'2026-01-09_taxon-match'!$A$2:$N$81,11,FALSE),IF(_xlpm.x=0,"",_xlpm.x)))</f>
        <v/>
      </c>
      <c r="T1699" s="46" t="str">
        <f>IF($I1699="","",_xlfn.LET(_xlpm.x,VLOOKUP($I1699,'2026-01-09_taxon-match'!$A$2:$N$81,13,FALSE),IF(_xlpm.x=0,"",_xlpm.x)))</f>
        <v/>
      </c>
      <c r="U1699" s="46">
        <v>1</v>
      </c>
      <c r="V1699" t="s">
        <v>43</v>
      </c>
      <c r="Y1699" s="46" t="str">
        <f>IF(V1699="","",_xlfn.LET(_xlpm.x,VLOOKUP(V1699,'Drop-down_menus'!$D$2:$E$13,2,FALSE),IF(_xlpm.x=0,"",_xlpm.x)))</f>
        <v>https://orcid.org/0000-0002-0981-7442</v>
      </c>
      <c r="Z1699" s="46" t="str">
        <f>IF(W1699="","",_xlfn.LET(_xlpm.x,VLOOKUP(W1699,'Drop-down_menus'!$D$2:$E$13,2,FALSE),IF(_xlpm.x=0,"",_xlpm.x)))</f>
        <v/>
      </c>
      <c r="AA1699" s="46" t="str">
        <f>IF(X1699="","",_xlfn.LET(_xlpm.x,VLOOKUP(X1699,'Drop-down_menus'!$D$2:$E$13,2,FALSE),IF(_xlpm.x=0,"",_xlpm.x)))</f>
        <v/>
      </c>
      <c r="AB1699" s="46" t="s">
        <v>300</v>
      </c>
      <c r="AC1699" s="46" t="s">
        <v>1257</v>
      </c>
    </row>
    <row r="1700" spans="2:29" ht="15" customHeight="1">
      <c r="B1700" s="46">
        <v>1765</v>
      </c>
      <c r="C1700" s="46" t="s">
        <v>851</v>
      </c>
      <c r="D1700" s="46" t="b">
        <f>COUNTIF(Events!$B$2:$B$171, C1700) &gt; 0</f>
        <v>1</v>
      </c>
      <c r="G1700" s="46" t="s">
        <v>1211</v>
      </c>
      <c r="J1700" s="46" t="str">
        <f>IF(I1700="","",_xlfn.LET(_xlpm.x,VLOOKUP(I1700,'2026-01-09_taxon-match'!$A$2:$N$81,4,FALSE),IF(_xlpm.x=0,"",_xlpm.x)))</f>
        <v/>
      </c>
      <c r="L1700" s="46" t="str">
        <f>IF(I1700="","",_xlfn.LET(_xlpm.x,VLOOKUP(I1700,'2026-01-09_taxon-match'!$A$2:$N$81,3,FALSE),IF(_xlpm.x=0,"",_xlpm.x)))</f>
        <v/>
      </c>
      <c r="M1700" s="46" t="str">
        <f>IF($I1700="","",_xlfn.LET(_xlpm.x,VLOOKUP($I1700,'2026-01-09_taxon-match'!$A$2:$N$81,5,FALSE),IF(_xlpm.x=0,"",_xlpm.x)))</f>
        <v/>
      </c>
      <c r="N1700" s="46" t="str">
        <f>IF($I1700="","",_xlfn.LET(_xlpm.x,VLOOKUP($I1700,'2026-01-09_taxon-match'!$A$2:$N$81,6,FALSE),IF(_xlpm.x=0,"",_xlpm.x)))</f>
        <v/>
      </c>
      <c r="O1700" s="46" t="str">
        <f>IF($I1700="","",_xlfn.LET(_xlpm.x,VLOOKUP($I1700,'2026-01-09_taxon-match'!$A$2:$N$81,7,FALSE),IF(_xlpm.x=0,"",_xlpm.x)))</f>
        <v/>
      </c>
      <c r="P1700" s="46" t="str">
        <f>IF($I1700="","",_xlfn.LET(_xlpm.x,VLOOKUP($I1700,'2026-01-09_taxon-match'!$A$2:$N$81,8,FALSE),IF(_xlpm.x=0,"",_xlpm.x)))</f>
        <v/>
      </c>
      <c r="Q1700" s="46" t="str">
        <f>IF($I1700="","",_xlfn.LET(_xlpm.x,VLOOKUP($I1700,'2026-01-09_taxon-match'!$A$2:$N$81,9,FALSE),IF(_xlpm.x=0,"",_xlpm.x)))</f>
        <v/>
      </c>
      <c r="R1700" s="46" t="str">
        <f>IF($I1700="","",_xlfn.LET(_xlpm.x,VLOOKUP($I1700,'2026-01-09_taxon-match'!$A$2:$N$81,10,FALSE),IF(_xlpm.x=0,"",_xlpm.x)))</f>
        <v/>
      </c>
      <c r="S1700" s="46" t="str">
        <f>IF($I1700="","",_xlfn.LET(_xlpm.x,VLOOKUP($I1700,'2026-01-09_taxon-match'!$A$2:$N$81,11,FALSE),IF(_xlpm.x=0,"",_xlpm.x)))</f>
        <v/>
      </c>
      <c r="T1700" s="46" t="str">
        <f>IF($I1700="","",_xlfn.LET(_xlpm.x,VLOOKUP($I1700,'2026-01-09_taxon-match'!$A$2:$N$81,13,FALSE),IF(_xlpm.x=0,"",_xlpm.x)))</f>
        <v/>
      </c>
      <c r="U1700" s="46">
        <v>1</v>
      </c>
      <c r="V1700" t="s">
        <v>43</v>
      </c>
      <c r="Y1700" s="46" t="str">
        <f>IF(V1700="","",_xlfn.LET(_xlpm.x,VLOOKUP(V1700,'Drop-down_menus'!$D$2:$E$13,2,FALSE),IF(_xlpm.x=0,"",_xlpm.x)))</f>
        <v>https://orcid.org/0000-0002-0981-7442</v>
      </c>
      <c r="Z1700" s="46" t="str">
        <f>IF(W1700="","",_xlfn.LET(_xlpm.x,VLOOKUP(W1700,'Drop-down_menus'!$D$2:$E$13,2,FALSE),IF(_xlpm.x=0,"",_xlpm.x)))</f>
        <v/>
      </c>
      <c r="AA1700" s="46" t="str">
        <f>IF(X1700="","",_xlfn.LET(_xlpm.x,VLOOKUP(X1700,'Drop-down_menus'!$D$2:$E$13,2,FALSE),IF(_xlpm.x=0,"",_xlpm.x)))</f>
        <v/>
      </c>
      <c r="AB1700" s="46" t="s">
        <v>300</v>
      </c>
      <c r="AC1700" s="46" t="s">
        <v>1257</v>
      </c>
    </row>
    <row r="1701" spans="2:29" ht="15" customHeight="1">
      <c r="B1701" s="46">
        <v>1767</v>
      </c>
      <c r="C1701" s="46" t="s">
        <v>851</v>
      </c>
      <c r="D1701" s="46" t="b">
        <f>COUNTIF(Events!$B$2:$B$171, C1701) &gt; 0</f>
        <v>1</v>
      </c>
      <c r="G1701" s="46" t="s">
        <v>1211</v>
      </c>
      <c r="J1701" s="46" t="str">
        <f>IF(I1701="","",_xlfn.LET(_xlpm.x,VLOOKUP(I1701,'2026-01-09_taxon-match'!$A$2:$N$81,4,FALSE),IF(_xlpm.x=0,"",_xlpm.x)))</f>
        <v/>
      </c>
      <c r="L1701" s="46" t="str">
        <f>IF(I1701="","",_xlfn.LET(_xlpm.x,VLOOKUP(I1701,'2026-01-09_taxon-match'!$A$2:$N$81,3,FALSE),IF(_xlpm.x=0,"",_xlpm.x)))</f>
        <v/>
      </c>
      <c r="M1701" s="46" t="str">
        <f>IF($I1701="","",_xlfn.LET(_xlpm.x,VLOOKUP($I1701,'2026-01-09_taxon-match'!$A$2:$N$81,5,FALSE),IF(_xlpm.x=0,"",_xlpm.x)))</f>
        <v/>
      </c>
      <c r="N1701" s="46" t="str">
        <f>IF($I1701="","",_xlfn.LET(_xlpm.x,VLOOKUP($I1701,'2026-01-09_taxon-match'!$A$2:$N$81,6,FALSE),IF(_xlpm.x=0,"",_xlpm.x)))</f>
        <v/>
      </c>
      <c r="O1701" s="46" t="str">
        <f>IF($I1701="","",_xlfn.LET(_xlpm.x,VLOOKUP($I1701,'2026-01-09_taxon-match'!$A$2:$N$81,7,FALSE),IF(_xlpm.x=0,"",_xlpm.x)))</f>
        <v/>
      </c>
      <c r="P1701" s="46" t="str">
        <f>IF($I1701="","",_xlfn.LET(_xlpm.x,VLOOKUP($I1701,'2026-01-09_taxon-match'!$A$2:$N$81,8,FALSE),IF(_xlpm.x=0,"",_xlpm.x)))</f>
        <v/>
      </c>
      <c r="Q1701" s="46" t="str">
        <f>IF($I1701="","",_xlfn.LET(_xlpm.x,VLOOKUP($I1701,'2026-01-09_taxon-match'!$A$2:$N$81,9,FALSE),IF(_xlpm.x=0,"",_xlpm.x)))</f>
        <v/>
      </c>
      <c r="R1701" s="46" t="str">
        <f>IF($I1701="","",_xlfn.LET(_xlpm.x,VLOOKUP($I1701,'2026-01-09_taxon-match'!$A$2:$N$81,10,FALSE),IF(_xlpm.x=0,"",_xlpm.x)))</f>
        <v/>
      </c>
      <c r="S1701" s="46" t="str">
        <f>IF($I1701="","",_xlfn.LET(_xlpm.x,VLOOKUP($I1701,'2026-01-09_taxon-match'!$A$2:$N$81,11,FALSE),IF(_xlpm.x=0,"",_xlpm.x)))</f>
        <v/>
      </c>
      <c r="T1701" s="46" t="str">
        <f>IF($I1701="","",_xlfn.LET(_xlpm.x,VLOOKUP($I1701,'2026-01-09_taxon-match'!$A$2:$N$81,13,FALSE),IF(_xlpm.x=0,"",_xlpm.x)))</f>
        <v/>
      </c>
      <c r="U1701" s="46">
        <v>1</v>
      </c>
      <c r="V1701" t="s">
        <v>43</v>
      </c>
      <c r="Y1701" s="46" t="str">
        <f>IF(V1701="","",_xlfn.LET(_xlpm.x,VLOOKUP(V1701,'Drop-down_menus'!$D$2:$E$13,2,FALSE),IF(_xlpm.x=0,"",_xlpm.x)))</f>
        <v>https://orcid.org/0000-0002-0981-7442</v>
      </c>
      <c r="Z1701" s="46" t="str">
        <f>IF(W1701="","",_xlfn.LET(_xlpm.x,VLOOKUP(W1701,'Drop-down_menus'!$D$2:$E$13,2,FALSE),IF(_xlpm.x=0,"",_xlpm.x)))</f>
        <v/>
      </c>
      <c r="AA1701" s="46" t="str">
        <f>IF(X1701="","",_xlfn.LET(_xlpm.x,VLOOKUP(X1701,'Drop-down_menus'!$D$2:$E$13,2,FALSE),IF(_xlpm.x=0,"",_xlpm.x)))</f>
        <v/>
      </c>
      <c r="AB1701" s="46" t="s">
        <v>1252</v>
      </c>
      <c r="AC1701" s="46" t="s">
        <v>1255</v>
      </c>
    </row>
    <row r="1702" spans="2:29" ht="15" customHeight="1">
      <c r="B1702" s="46">
        <v>1768</v>
      </c>
      <c r="C1702" s="46" t="s">
        <v>851</v>
      </c>
      <c r="D1702" s="46" t="b">
        <f>COUNTIF(Events!$B$2:$B$171, C1702) &gt; 0</f>
        <v>1</v>
      </c>
      <c r="G1702" s="46" t="s">
        <v>1211</v>
      </c>
      <c r="J1702" s="46" t="str">
        <f>IF(I1702="","",_xlfn.LET(_xlpm.x,VLOOKUP(I1702,'2026-01-09_taxon-match'!$A$2:$N$81,4,FALSE),IF(_xlpm.x=0,"",_xlpm.x)))</f>
        <v/>
      </c>
      <c r="L1702" s="46" t="str">
        <f>IF(I1702="","",_xlfn.LET(_xlpm.x,VLOOKUP(I1702,'2026-01-09_taxon-match'!$A$2:$N$81,3,FALSE),IF(_xlpm.x=0,"",_xlpm.x)))</f>
        <v/>
      </c>
      <c r="M1702" s="46" t="str">
        <f>IF($I1702="","",_xlfn.LET(_xlpm.x,VLOOKUP($I1702,'2026-01-09_taxon-match'!$A$2:$N$81,5,FALSE),IF(_xlpm.x=0,"",_xlpm.x)))</f>
        <v/>
      </c>
      <c r="N1702" s="46" t="str">
        <f>IF($I1702="","",_xlfn.LET(_xlpm.x,VLOOKUP($I1702,'2026-01-09_taxon-match'!$A$2:$N$81,6,FALSE),IF(_xlpm.x=0,"",_xlpm.x)))</f>
        <v/>
      </c>
      <c r="O1702" s="46" t="str">
        <f>IF($I1702="","",_xlfn.LET(_xlpm.x,VLOOKUP($I1702,'2026-01-09_taxon-match'!$A$2:$N$81,7,FALSE),IF(_xlpm.x=0,"",_xlpm.x)))</f>
        <v/>
      </c>
      <c r="P1702" s="46" t="str">
        <f>IF($I1702="","",_xlfn.LET(_xlpm.x,VLOOKUP($I1702,'2026-01-09_taxon-match'!$A$2:$N$81,8,FALSE),IF(_xlpm.x=0,"",_xlpm.x)))</f>
        <v/>
      </c>
      <c r="Q1702" s="46" t="str">
        <f>IF($I1702="","",_xlfn.LET(_xlpm.x,VLOOKUP($I1702,'2026-01-09_taxon-match'!$A$2:$N$81,9,FALSE),IF(_xlpm.x=0,"",_xlpm.x)))</f>
        <v/>
      </c>
      <c r="R1702" s="46" t="str">
        <f>IF($I1702="","",_xlfn.LET(_xlpm.x,VLOOKUP($I1702,'2026-01-09_taxon-match'!$A$2:$N$81,10,FALSE),IF(_xlpm.x=0,"",_xlpm.x)))</f>
        <v/>
      </c>
      <c r="S1702" s="46" t="str">
        <f>IF($I1702="","",_xlfn.LET(_xlpm.x,VLOOKUP($I1702,'2026-01-09_taxon-match'!$A$2:$N$81,11,FALSE),IF(_xlpm.x=0,"",_xlpm.x)))</f>
        <v/>
      </c>
      <c r="T1702" s="46" t="str">
        <f>IF($I1702="","",_xlfn.LET(_xlpm.x,VLOOKUP($I1702,'2026-01-09_taxon-match'!$A$2:$N$81,13,FALSE),IF(_xlpm.x=0,"",_xlpm.x)))</f>
        <v/>
      </c>
      <c r="U1702" s="46">
        <v>1</v>
      </c>
      <c r="V1702" t="s">
        <v>43</v>
      </c>
      <c r="Y1702" s="46" t="str">
        <f>IF(V1702="","",_xlfn.LET(_xlpm.x,VLOOKUP(V1702,'Drop-down_menus'!$D$2:$E$13,2,FALSE),IF(_xlpm.x=0,"",_xlpm.x)))</f>
        <v>https://orcid.org/0000-0002-0981-7442</v>
      </c>
      <c r="Z1702" s="46" t="str">
        <f>IF(W1702="","",_xlfn.LET(_xlpm.x,VLOOKUP(W1702,'Drop-down_menus'!$D$2:$E$13,2,FALSE),IF(_xlpm.x=0,"",_xlpm.x)))</f>
        <v/>
      </c>
      <c r="AA1702" s="46" t="str">
        <f>IF(X1702="","",_xlfn.LET(_xlpm.x,VLOOKUP(X1702,'Drop-down_menus'!$D$2:$E$13,2,FALSE),IF(_xlpm.x=0,"",_xlpm.x)))</f>
        <v/>
      </c>
      <c r="AB1702" s="46" t="s">
        <v>1253</v>
      </c>
      <c r="AC1702" s="46" t="s">
        <v>1258</v>
      </c>
    </row>
    <row r="1703" spans="2:29" ht="15" customHeight="1">
      <c r="B1703" s="46">
        <v>1769</v>
      </c>
      <c r="C1703" s="46" t="s">
        <v>851</v>
      </c>
      <c r="D1703" s="46" t="b">
        <f>COUNTIF(Events!$B$2:$B$171, C1703) &gt; 0</f>
        <v>1</v>
      </c>
      <c r="G1703" s="46" t="s">
        <v>1211</v>
      </c>
      <c r="J1703" s="46" t="str">
        <f>IF(I1703="","",_xlfn.LET(_xlpm.x,VLOOKUP(I1703,'2026-01-09_taxon-match'!$A$2:$N$81,4,FALSE),IF(_xlpm.x=0,"",_xlpm.x)))</f>
        <v/>
      </c>
      <c r="L1703" s="46" t="str">
        <f>IF(I1703="","",_xlfn.LET(_xlpm.x,VLOOKUP(I1703,'2026-01-09_taxon-match'!$A$2:$N$81,3,FALSE),IF(_xlpm.x=0,"",_xlpm.x)))</f>
        <v/>
      </c>
      <c r="M1703" s="46" t="str">
        <f>IF($I1703="","",_xlfn.LET(_xlpm.x,VLOOKUP($I1703,'2026-01-09_taxon-match'!$A$2:$N$81,5,FALSE),IF(_xlpm.x=0,"",_xlpm.x)))</f>
        <v/>
      </c>
      <c r="N1703" s="46" t="str">
        <f>IF($I1703="","",_xlfn.LET(_xlpm.x,VLOOKUP($I1703,'2026-01-09_taxon-match'!$A$2:$N$81,6,FALSE),IF(_xlpm.x=0,"",_xlpm.x)))</f>
        <v/>
      </c>
      <c r="O1703" s="46" t="str">
        <f>IF($I1703="","",_xlfn.LET(_xlpm.x,VLOOKUP($I1703,'2026-01-09_taxon-match'!$A$2:$N$81,7,FALSE),IF(_xlpm.x=0,"",_xlpm.x)))</f>
        <v/>
      </c>
      <c r="P1703" s="46" t="str">
        <f>IF($I1703="","",_xlfn.LET(_xlpm.x,VLOOKUP($I1703,'2026-01-09_taxon-match'!$A$2:$N$81,8,FALSE),IF(_xlpm.x=0,"",_xlpm.x)))</f>
        <v/>
      </c>
      <c r="Q1703" s="46" t="str">
        <f>IF($I1703="","",_xlfn.LET(_xlpm.x,VLOOKUP($I1703,'2026-01-09_taxon-match'!$A$2:$N$81,9,FALSE),IF(_xlpm.x=0,"",_xlpm.x)))</f>
        <v/>
      </c>
      <c r="R1703" s="46" t="str">
        <f>IF($I1703="","",_xlfn.LET(_xlpm.x,VLOOKUP($I1703,'2026-01-09_taxon-match'!$A$2:$N$81,10,FALSE),IF(_xlpm.x=0,"",_xlpm.x)))</f>
        <v/>
      </c>
      <c r="S1703" s="46" t="str">
        <f>IF($I1703="","",_xlfn.LET(_xlpm.x,VLOOKUP($I1703,'2026-01-09_taxon-match'!$A$2:$N$81,11,FALSE),IF(_xlpm.x=0,"",_xlpm.x)))</f>
        <v/>
      </c>
      <c r="T1703" s="46" t="str">
        <f>IF($I1703="","",_xlfn.LET(_xlpm.x,VLOOKUP($I1703,'2026-01-09_taxon-match'!$A$2:$N$81,13,FALSE),IF(_xlpm.x=0,"",_xlpm.x)))</f>
        <v/>
      </c>
      <c r="U1703" s="46">
        <v>1</v>
      </c>
      <c r="V1703" t="s">
        <v>43</v>
      </c>
      <c r="Y1703" s="46" t="str">
        <f>IF(V1703="","",_xlfn.LET(_xlpm.x,VLOOKUP(V1703,'Drop-down_menus'!$D$2:$E$13,2,FALSE),IF(_xlpm.x=0,"",_xlpm.x)))</f>
        <v>https://orcid.org/0000-0002-0981-7442</v>
      </c>
      <c r="Z1703" s="46" t="str">
        <f>IF(W1703="","",_xlfn.LET(_xlpm.x,VLOOKUP(W1703,'Drop-down_menus'!$D$2:$E$13,2,FALSE),IF(_xlpm.x=0,"",_xlpm.x)))</f>
        <v/>
      </c>
      <c r="AA1703" s="46" t="str">
        <f>IF(X1703="","",_xlfn.LET(_xlpm.x,VLOOKUP(X1703,'Drop-down_menus'!$D$2:$E$13,2,FALSE),IF(_xlpm.x=0,"",_xlpm.x)))</f>
        <v/>
      </c>
      <c r="AB1703" s="46" t="s">
        <v>300</v>
      </c>
      <c r="AC1703" s="46" t="s">
        <v>1257</v>
      </c>
    </row>
    <row r="1704" spans="2:29" ht="15" customHeight="1">
      <c r="B1704" s="46">
        <v>1774</v>
      </c>
      <c r="C1704" s="46" t="s">
        <v>851</v>
      </c>
      <c r="D1704" s="46" t="b">
        <f>COUNTIF(Events!$B$2:$B$171, C1704) &gt; 0</f>
        <v>1</v>
      </c>
      <c r="G1704" s="46" t="s">
        <v>1211</v>
      </c>
      <c r="J1704" s="46" t="str">
        <f>IF(I1704="","",_xlfn.LET(_xlpm.x,VLOOKUP(I1704,'2026-01-09_taxon-match'!$A$2:$N$81,4,FALSE),IF(_xlpm.x=0,"",_xlpm.x)))</f>
        <v/>
      </c>
      <c r="L1704" s="46" t="str">
        <f>IF(I1704="","",_xlfn.LET(_xlpm.x,VLOOKUP(I1704,'2026-01-09_taxon-match'!$A$2:$N$81,3,FALSE),IF(_xlpm.x=0,"",_xlpm.x)))</f>
        <v/>
      </c>
      <c r="M1704" s="46" t="str">
        <f>IF($I1704="","",_xlfn.LET(_xlpm.x,VLOOKUP($I1704,'2026-01-09_taxon-match'!$A$2:$N$81,5,FALSE),IF(_xlpm.x=0,"",_xlpm.x)))</f>
        <v/>
      </c>
      <c r="N1704" s="46" t="str">
        <f>IF($I1704="","",_xlfn.LET(_xlpm.x,VLOOKUP($I1704,'2026-01-09_taxon-match'!$A$2:$N$81,6,FALSE),IF(_xlpm.x=0,"",_xlpm.x)))</f>
        <v/>
      </c>
      <c r="O1704" s="46" t="str">
        <f>IF($I1704="","",_xlfn.LET(_xlpm.x,VLOOKUP($I1704,'2026-01-09_taxon-match'!$A$2:$N$81,7,FALSE),IF(_xlpm.x=0,"",_xlpm.x)))</f>
        <v/>
      </c>
      <c r="P1704" s="46" t="str">
        <f>IF($I1704="","",_xlfn.LET(_xlpm.x,VLOOKUP($I1704,'2026-01-09_taxon-match'!$A$2:$N$81,8,FALSE),IF(_xlpm.x=0,"",_xlpm.x)))</f>
        <v/>
      </c>
      <c r="Q1704" s="46" t="str">
        <f>IF($I1704="","",_xlfn.LET(_xlpm.x,VLOOKUP($I1704,'2026-01-09_taxon-match'!$A$2:$N$81,9,FALSE),IF(_xlpm.x=0,"",_xlpm.x)))</f>
        <v/>
      </c>
      <c r="R1704" s="46" t="str">
        <f>IF($I1704="","",_xlfn.LET(_xlpm.x,VLOOKUP($I1704,'2026-01-09_taxon-match'!$A$2:$N$81,10,FALSE),IF(_xlpm.x=0,"",_xlpm.x)))</f>
        <v/>
      </c>
      <c r="S1704" s="46" t="str">
        <f>IF($I1704="","",_xlfn.LET(_xlpm.x,VLOOKUP($I1704,'2026-01-09_taxon-match'!$A$2:$N$81,11,FALSE),IF(_xlpm.x=0,"",_xlpm.x)))</f>
        <v/>
      </c>
      <c r="T1704" s="46" t="str">
        <f>IF($I1704="","",_xlfn.LET(_xlpm.x,VLOOKUP($I1704,'2026-01-09_taxon-match'!$A$2:$N$81,13,FALSE),IF(_xlpm.x=0,"",_xlpm.x)))</f>
        <v/>
      </c>
      <c r="U1704" s="46">
        <v>1</v>
      </c>
      <c r="V1704" t="s">
        <v>43</v>
      </c>
      <c r="Y1704" s="46" t="str">
        <f>IF(V1704="","",_xlfn.LET(_xlpm.x,VLOOKUP(V1704,'Drop-down_menus'!$D$2:$E$13,2,FALSE),IF(_xlpm.x=0,"",_xlpm.x)))</f>
        <v>https://orcid.org/0000-0002-0981-7442</v>
      </c>
      <c r="Z1704" s="46" t="str">
        <f>IF(W1704="","",_xlfn.LET(_xlpm.x,VLOOKUP(W1704,'Drop-down_menus'!$D$2:$E$13,2,FALSE),IF(_xlpm.x=0,"",_xlpm.x)))</f>
        <v/>
      </c>
      <c r="AA1704" s="46" t="str">
        <f>IF(X1704="","",_xlfn.LET(_xlpm.x,VLOOKUP(X1704,'Drop-down_menus'!$D$2:$E$13,2,FALSE),IF(_xlpm.x=0,"",_xlpm.x)))</f>
        <v/>
      </c>
      <c r="AB1704" s="46" t="s">
        <v>1128</v>
      </c>
      <c r="AC1704" s="46" t="s">
        <v>1260</v>
      </c>
    </row>
    <row r="1705" spans="2:29" ht="15" customHeight="1">
      <c r="B1705" s="46">
        <v>1791</v>
      </c>
      <c r="C1705" s="46" t="s">
        <v>837</v>
      </c>
      <c r="D1705" s="46" t="b">
        <f>COUNTIF(Events!$B$2:$B$171, C1705) &gt; 0</f>
        <v>1</v>
      </c>
      <c r="G1705" s="46" t="s">
        <v>960</v>
      </c>
      <c r="I1705" s="46" t="s">
        <v>960</v>
      </c>
      <c r="J1705" s="46" t="str">
        <f>IF(I1705="","",_xlfn.LET(_xlpm.x,VLOOKUP(I1705,'2026-01-09_taxon-match'!$A$2:$N$81,4,FALSE),IF(_xlpm.x=0,"",_xlpm.x)))</f>
        <v>Odontaster validus</v>
      </c>
      <c r="L1705" s="46" t="str">
        <f>IF(I1705="","",_xlfn.LET(_xlpm.x,VLOOKUP(I1705,'2026-01-09_taxon-match'!$A$2:$N$81,3,FALSE),IF(_xlpm.x=0,"",_xlpm.x)))</f>
        <v>urn:lsid:marinespecies.org:taxname:172775</v>
      </c>
      <c r="M1705" s="46" t="str">
        <f>IF($I1705="","",_xlfn.LET(_xlpm.x,VLOOKUP($I1705,'2026-01-09_taxon-match'!$A$2:$N$81,5,FALSE),IF(_xlpm.x=0,"",_xlpm.x)))</f>
        <v>Koehler, 1906</v>
      </c>
      <c r="N1705" s="46" t="str">
        <f>IF($I1705="","",_xlfn.LET(_xlpm.x,VLOOKUP($I1705,'2026-01-09_taxon-match'!$A$2:$N$81,6,FALSE),IF(_xlpm.x=0,"",_xlpm.x)))</f>
        <v>Animalia</v>
      </c>
      <c r="O1705" s="46" t="str">
        <f>IF($I1705="","",_xlfn.LET(_xlpm.x,VLOOKUP($I1705,'2026-01-09_taxon-match'!$A$2:$N$81,7,FALSE),IF(_xlpm.x=0,"",_xlpm.x)))</f>
        <v>Echinodermata</v>
      </c>
      <c r="P1705" s="46" t="str">
        <f>IF($I1705="","",_xlfn.LET(_xlpm.x,VLOOKUP($I1705,'2026-01-09_taxon-match'!$A$2:$N$81,8,FALSE),IF(_xlpm.x=0,"",_xlpm.x)))</f>
        <v>Asteroidea</v>
      </c>
      <c r="Q1705" s="46" t="str">
        <f>IF($I1705="","",_xlfn.LET(_xlpm.x,VLOOKUP($I1705,'2026-01-09_taxon-match'!$A$2:$N$81,9,FALSE),IF(_xlpm.x=0,"",_xlpm.x)))</f>
        <v>Valvatida</v>
      </c>
      <c r="R1705" s="46" t="str">
        <f>IF($I1705="","",_xlfn.LET(_xlpm.x,VLOOKUP($I1705,'2026-01-09_taxon-match'!$A$2:$N$81,10,FALSE),IF(_xlpm.x=0,"",_xlpm.x)))</f>
        <v>Odontasteridae</v>
      </c>
      <c r="S1705" s="46" t="str">
        <f>IF($I1705="","",_xlfn.LET(_xlpm.x,VLOOKUP($I1705,'2026-01-09_taxon-match'!$A$2:$N$81,11,FALSE),IF(_xlpm.x=0,"",_xlpm.x)))</f>
        <v>Odontaster</v>
      </c>
      <c r="T1705" s="46" t="str">
        <f>IF($I1705="","",_xlfn.LET(_xlpm.x,VLOOKUP($I1705,'2026-01-09_taxon-match'!$A$2:$N$81,13,FALSE),IF(_xlpm.x=0,"",_xlpm.x)))</f>
        <v>validus</v>
      </c>
      <c r="U1705" s="46">
        <v>1</v>
      </c>
      <c r="V1705" s="2" t="s">
        <v>58</v>
      </c>
      <c r="Y1705" s="46" t="str">
        <f>IF(V1705="","",_xlfn.LET(_xlpm.x,VLOOKUP(V1705,'Drop-down_menus'!$D$2:$E$13,2,FALSE),IF(_xlpm.x=0,"",_xlpm.x)))</f>
        <v>https://orcid.org/0000-0002-9708-1761</v>
      </c>
      <c r="Z1705" s="46" t="str">
        <f>IF(W1705="","",_xlfn.LET(_xlpm.x,VLOOKUP(W1705,'Drop-down_menus'!$D$2:$E$13,2,FALSE),IF(_xlpm.x=0,"",_xlpm.x)))</f>
        <v/>
      </c>
      <c r="AA1705" s="46" t="str">
        <f>IF(X1705="","",_xlfn.LET(_xlpm.x,VLOOKUP(X1705,'Drop-down_menus'!$D$2:$E$13,2,FALSE),IF(_xlpm.x=0,"",_xlpm.x)))</f>
        <v/>
      </c>
      <c r="AB1705" s="46" t="s">
        <v>300</v>
      </c>
      <c r="AC1705" s="46" t="s">
        <v>1255</v>
      </c>
    </row>
    <row r="1706" spans="2:29" ht="15" customHeight="1">
      <c r="B1706" s="46">
        <v>1791</v>
      </c>
      <c r="C1706" s="46" t="s">
        <v>837</v>
      </c>
      <c r="D1706" s="46" t="b">
        <f>COUNTIF(Events!$B$2:$B$171, C1706) &gt; 0</f>
        <v>1</v>
      </c>
      <c r="E1706" s="46" t="s">
        <v>940</v>
      </c>
      <c r="G1706" s="46" t="s">
        <v>948</v>
      </c>
      <c r="I1706" s="46" t="s">
        <v>960</v>
      </c>
      <c r="J1706" s="46" t="str">
        <f>IF(I1706="","",_xlfn.LET(_xlpm.x,VLOOKUP(I1706,'2026-01-09_taxon-match'!$A$2:$N$81,4,FALSE),IF(_xlpm.x=0,"",_xlpm.x)))</f>
        <v>Odontaster validus</v>
      </c>
      <c r="L1706" s="46" t="str">
        <f>IF(I1706="","",_xlfn.LET(_xlpm.x,VLOOKUP(I1706,'2026-01-09_taxon-match'!$A$2:$N$81,3,FALSE),IF(_xlpm.x=0,"",_xlpm.x)))</f>
        <v>urn:lsid:marinespecies.org:taxname:172775</v>
      </c>
      <c r="M1706" s="46" t="str">
        <f>IF($I1706="","",_xlfn.LET(_xlpm.x,VLOOKUP($I1706,'2026-01-09_taxon-match'!$A$2:$N$81,5,FALSE),IF(_xlpm.x=0,"",_xlpm.x)))</f>
        <v>Koehler, 1906</v>
      </c>
      <c r="N1706" s="46" t="str">
        <f>IF($I1706="","",_xlfn.LET(_xlpm.x,VLOOKUP($I1706,'2026-01-09_taxon-match'!$A$2:$N$81,6,FALSE),IF(_xlpm.x=0,"",_xlpm.x)))</f>
        <v>Animalia</v>
      </c>
      <c r="O1706" s="46" t="str">
        <f>IF($I1706="","",_xlfn.LET(_xlpm.x,VLOOKUP($I1706,'2026-01-09_taxon-match'!$A$2:$N$81,7,FALSE),IF(_xlpm.x=0,"",_xlpm.x)))</f>
        <v>Echinodermata</v>
      </c>
      <c r="P1706" s="46" t="str">
        <f>IF($I1706="","",_xlfn.LET(_xlpm.x,VLOOKUP($I1706,'2026-01-09_taxon-match'!$A$2:$N$81,8,FALSE),IF(_xlpm.x=0,"",_xlpm.x)))</f>
        <v>Asteroidea</v>
      </c>
      <c r="Q1706" s="46" t="str">
        <f>IF($I1706="","",_xlfn.LET(_xlpm.x,VLOOKUP($I1706,'2026-01-09_taxon-match'!$A$2:$N$81,9,FALSE),IF(_xlpm.x=0,"",_xlpm.x)))</f>
        <v>Valvatida</v>
      </c>
      <c r="R1706" s="46" t="str">
        <f>IF($I1706="","",_xlfn.LET(_xlpm.x,VLOOKUP($I1706,'2026-01-09_taxon-match'!$A$2:$N$81,10,FALSE),IF(_xlpm.x=0,"",_xlpm.x)))</f>
        <v>Odontasteridae</v>
      </c>
      <c r="S1706" s="46" t="str">
        <f>IF($I1706="","",_xlfn.LET(_xlpm.x,VLOOKUP($I1706,'2026-01-09_taxon-match'!$A$2:$N$81,11,FALSE),IF(_xlpm.x=0,"",_xlpm.x)))</f>
        <v>Odontaster</v>
      </c>
      <c r="T1706" s="46" t="str">
        <f>IF($I1706="","",_xlfn.LET(_xlpm.x,VLOOKUP($I1706,'2026-01-09_taxon-match'!$A$2:$N$81,13,FALSE),IF(_xlpm.x=0,"",_xlpm.x)))</f>
        <v>validus</v>
      </c>
      <c r="U1706" s="46">
        <v>1</v>
      </c>
      <c r="V1706" s="46" t="s">
        <v>58</v>
      </c>
      <c r="Y1706" s="46" t="str">
        <f>IF(V1706="","",_xlfn.LET(_xlpm.x,VLOOKUP(V1706,'Drop-down_menus'!$D$2:$E$13,2,FALSE),IF(_xlpm.x=0,"",_xlpm.x)))</f>
        <v>https://orcid.org/0000-0002-9708-1761</v>
      </c>
      <c r="Z1706" s="46" t="str">
        <f>IF(W1706="","",_xlfn.LET(_xlpm.x,VLOOKUP(W1706,'Drop-down_menus'!$D$2:$E$13,2,FALSE),IF(_xlpm.x=0,"",_xlpm.x)))</f>
        <v/>
      </c>
      <c r="AA1706" s="46" t="str">
        <f>IF(X1706="","",_xlfn.LET(_xlpm.x,VLOOKUP(X1706,'Drop-down_menus'!$D$2:$E$13,2,FALSE),IF(_xlpm.x=0,"",_xlpm.x)))</f>
        <v/>
      </c>
      <c r="AB1706" s="46" t="s">
        <v>514</v>
      </c>
      <c r="AC1706" s="46" t="s">
        <v>515</v>
      </c>
    </row>
    <row r="1707" spans="2:29" ht="15" customHeight="1">
      <c r="B1707" s="46">
        <v>1792</v>
      </c>
      <c r="C1707" s="46" t="s">
        <v>837</v>
      </c>
      <c r="D1707" s="46" t="b">
        <f>COUNTIF(Events!$B$2:$B$171, C1707) &gt; 0</f>
        <v>1</v>
      </c>
      <c r="G1707" s="46" t="s">
        <v>960</v>
      </c>
      <c r="I1707" s="46" t="s">
        <v>960</v>
      </c>
      <c r="J1707" s="46" t="str">
        <f>IF(I1707="","",_xlfn.LET(_xlpm.x,VLOOKUP(I1707,'2026-01-09_taxon-match'!$A$2:$N$81,4,FALSE),IF(_xlpm.x=0,"",_xlpm.x)))</f>
        <v>Odontaster validus</v>
      </c>
      <c r="L1707" s="46" t="str">
        <f>IF(I1707="","",_xlfn.LET(_xlpm.x,VLOOKUP(I1707,'2026-01-09_taxon-match'!$A$2:$N$81,3,FALSE),IF(_xlpm.x=0,"",_xlpm.x)))</f>
        <v>urn:lsid:marinespecies.org:taxname:172775</v>
      </c>
      <c r="M1707" s="46" t="str">
        <f>IF($I1707="","",_xlfn.LET(_xlpm.x,VLOOKUP($I1707,'2026-01-09_taxon-match'!$A$2:$N$81,5,FALSE),IF(_xlpm.x=0,"",_xlpm.x)))</f>
        <v>Koehler, 1906</v>
      </c>
      <c r="N1707" s="46" t="str">
        <f>IF($I1707="","",_xlfn.LET(_xlpm.x,VLOOKUP($I1707,'2026-01-09_taxon-match'!$A$2:$N$81,6,FALSE),IF(_xlpm.x=0,"",_xlpm.x)))</f>
        <v>Animalia</v>
      </c>
      <c r="O1707" s="46" t="str">
        <f>IF($I1707="","",_xlfn.LET(_xlpm.x,VLOOKUP($I1707,'2026-01-09_taxon-match'!$A$2:$N$81,7,FALSE),IF(_xlpm.x=0,"",_xlpm.x)))</f>
        <v>Echinodermata</v>
      </c>
      <c r="P1707" s="46" t="str">
        <f>IF($I1707="","",_xlfn.LET(_xlpm.x,VLOOKUP($I1707,'2026-01-09_taxon-match'!$A$2:$N$81,8,FALSE),IF(_xlpm.x=0,"",_xlpm.x)))</f>
        <v>Asteroidea</v>
      </c>
      <c r="Q1707" s="46" t="str">
        <f>IF($I1707="","",_xlfn.LET(_xlpm.x,VLOOKUP($I1707,'2026-01-09_taxon-match'!$A$2:$N$81,9,FALSE),IF(_xlpm.x=0,"",_xlpm.x)))</f>
        <v>Valvatida</v>
      </c>
      <c r="R1707" s="46" t="str">
        <f>IF($I1707="","",_xlfn.LET(_xlpm.x,VLOOKUP($I1707,'2026-01-09_taxon-match'!$A$2:$N$81,10,FALSE),IF(_xlpm.x=0,"",_xlpm.x)))</f>
        <v>Odontasteridae</v>
      </c>
      <c r="S1707" s="46" t="str">
        <f>IF($I1707="","",_xlfn.LET(_xlpm.x,VLOOKUP($I1707,'2026-01-09_taxon-match'!$A$2:$N$81,11,FALSE),IF(_xlpm.x=0,"",_xlpm.x)))</f>
        <v>Odontaster</v>
      </c>
      <c r="T1707" s="46" t="str">
        <f>IF($I1707="","",_xlfn.LET(_xlpm.x,VLOOKUP($I1707,'2026-01-09_taxon-match'!$A$2:$N$81,13,FALSE),IF(_xlpm.x=0,"",_xlpm.x)))</f>
        <v>validus</v>
      </c>
      <c r="U1707" s="46">
        <v>1</v>
      </c>
      <c r="V1707" s="2" t="s">
        <v>58</v>
      </c>
      <c r="Y1707" s="46" t="str">
        <f>IF(V1707="","",_xlfn.LET(_xlpm.x,VLOOKUP(V1707,'Drop-down_menus'!$D$2:$E$13,2,FALSE),IF(_xlpm.x=0,"",_xlpm.x)))</f>
        <v>https://orcid.org/0000-0002-9708-1761</v>
      </c>
      <c r="Z1707" s="46" t="str">
        <f>IF(W1707="","",_xlfn.LET(_xlpm.x,VLOOKUP(W1707,'Drop-down_menus'!$D$2:$E$13,2,FALSE),IF(_xlpm.x=0,"",_xlpm.x)))</f>
        <v/>
      </c>
      <c r="AA1707" s="46" t="str">
        <f>IF(X1707="","",_xlfn.LET(_xlpm.x,VLOOKUP(X1707,'Drop-down_menus'!$D$2:$E$13,2,FALSE),IF(_xlpm.x=0,"",_xlpm.x)))</f>
        <v/>
      </c>
      <c r="AB1707" s="46" t="s">
        <v>300</v>
      </c>
      <c r="AC1707" s="46" t="s">
        <v>1255</v>
      </c>
    </row>
    <row r="1708" spans="2:29" ht="15" customHeight="1">
      <c r="B1708" s="46">
        <v>1792</v>
      </c>
      <c r="C1708" s="46" t="s">
        <v>837</v>
      </c>
      <c r="D1708" s="46" t="b">
        <f>COUNTIF(Events!$B$2:$B$171, C1708) &gt; 0</f>
        <v>1</v>
      </c>
      <c r="E1708" s="46" t="s">
        <v>940</v>
      </c>
      <c r="G1708" s="46" t="s">
        <v>948</v>
      </c>
      <c r="I1708" s="46" t="s">
        <v>960</v>
      </c>
      <c r="J1708" s="46" t="str">
        <f>IF(I1708="","",_xlfn.LET(_xlpm.x,VLOOKUP(I1708,'2026-01-09_taxon-match'!$A$2:$N$81,4,FALSE),IF(_xlpm.x=0,"",_xlpm.x)))</f>
        <v>Odontaster validus</v>
      </c>
      <c r="L1708" s="46" t="str">
        <f>IF(I1708="","",_xlfn.LET(_xlpm.x,VLOOKUP(I1708,'2026-01-09_taxon-match'!$A$2:$N$81,3,FALSE),IF(_xlpm.x=0,"",_xlpm.x)))</f>
        <v>urn:lsid:marinespecies.org:taxname:172775</v>
      </c>
      <c r="M1708" s="46" t="str">
        <f>IF($I1708="","",_xlfn.LET(_xlpm.x,VLOOKUP($I1708,'2026-01-09_taxon-match'!$A$2:$N$81,5,FALSE),IF(_xlpm.x=0,"",_xlpm.x)))</f>
        <v>Koehler, 1906</v>
      </c>
      <c r="N1708" s="46" t="str">
        <f>IF($I1708="","",_xlfn.LET(_xlpm.x,VLOOKUP($I1708,'2026-01-09_taxon-match'!$A$2:$N$81,6,FALSE),IF(_xlpm.x=0,"",_xlpm.x)))</f>
        <v>Animalia</v>
      </c>
      <c r="O1708" s="46" t="str">
        <f>IF($I1708="","",_xlfn.LET(_xlpm.x,VLOOKUP($I1708,'2026-01-09_taxon-match'!$A$2:$N$81,7,FALSE),IF(_xlpm.x=0,"",_xlpm.x)))</f>
        <v>Echinodermata</v>
      </c>
      <c r="P1708" s="46" t="str">
        <f>IF($I1708="","",_xlfn.LET(_xlpm.x,VLOOKUP($I1708,'2026-01-09_taxon-match'!$A$2:$N$81,8,FALSE),IF(_xlpm.x=0,"",_xlpm.x)))</f>
        <v>Asteroidea</v>
      </c>
      <c r="Q1708" s="46" t="str">
        <f>IF($I1708="","",_xlfn.LET(_xlpm.x,VLOOKUP($I1708,'2026-01-09_taxon-match'!$A$2:$N$81,9,FALSE),IF(_xlpm.x=0,"",_xlpm.x)))</f>
        <v>Valvatida</v>
      </c>
      <c r="R1708" s="46" t="str">
        <f>IF($I1708="","",_xlfn.LET(_xlpm.x,VLOOKUP($I1708,'2026-01-09_taxon-match'!$A$2:$N$81,10,FALSE),IF(_xlpm.x=0,"",_xlpm.x)))</f>
        <v>Odontasteridae</v>
      </c>
      <c r="S1708" s="46" t="str">
        <f>IF($I1708="","",_xlfn.LET(_xlpm.x,VLOOKUP($I1708,'2026-01-09_taxon-match'!$A$2:$N$81,11,FALSE),IF(_xlpm.x=0,"",_xlpm.x)))</f>
        <v>Odontaster</v>
      </c>
      <c r="T1708" s="46" t="str">
        <f>IF($I1708="","",_xlfn.LET(_xlpm.x,VLOOKUP($I1708,'2026-01-09_taxon-match'!$A$2:$N$81,13,FALSE),IF(_xlpm.x=0,"",_xlpm.x)))</f>
        <v>validus</v>
      </c>
      <c r="U1708" s="46">
        <v>1</v>
      </c>
      <c r="V1708" s="46" t="s">
        <v>58</v>
      </c>
      <c r="Y1708" s="46" t="str">
        <f>IF(V1708="","",_xlfn.LET(_xlpm.x,VLOOKUP(V1708,'Drop-down_menus'!$D$2:$E$13,2,FALSE),IF(_xlpm.x=0,"",_xlpm.x)))</f>
        <v>https://orcid.org/0000-0002-9708-1761</v>
      </c>
      <c r="Z1708" s="46" t="str">
        <f>IF(W1708="","",_xlfn.LET(_xlpm.x,VLOOKUP(W1708,'Drop-down_menus'!$D$2:$E$13,2,FALSE),IF(_xlpm.x=0,"",_xlpm.x)))</f>
        <v/>
      </c>
      <c r="AA1708" s="46" t="str">
        <f>IF(X1708="","",_xlfn.LET(_xlpm.x,VLOOKUP(X1708,'Drop-down_menus'!$D$2:$E$13,2,FALSE),IF(_xlpm.x=0,"",_xlpm.x)))</f>
        <v/>
      </c>
      <c r="AB1708" s="46" t="s">
        <v>514</v>
      </c>
      <c r="AC1708" s="46" t="s">
        <v>515</v>
      </c>
    </row>
    <row r="1709" spans="2:29" ht="15" customHeight="1">
      <c r="B1709" s="46">
        <v>1793</v>
      </c>
      <c r="C1709" s="46" t="s">
        <v>837</v>
      </c>
      <c r="D1709" s="46" t="b">
        <f>COUNTIF(Events!$B$2:$B$171, C1709) &gt; 0</f>
        <v>1</v>
      </c>
      <c r="G1709" s="46" t="s">
        <v>960</v>
      </c>
      <c r="I1709" s="46" t="s">
        <v>960</v>
      </c>
      <c r="J1709" s="46" t="str">
        <f>IF(I1709="","",_xlfn.LET(_xlpm.x,VLOOKUP(I1709,'2026-01-09_taxon-match'!$A$2:$N$81,4,FALSE),IF(_xlpm.x=0,"",_xlpm.x)))</f>
        <v>Odontaster validus</v>
      </c>
      <c r="L1709" s="46" t="str">
        <f>IF(I1709="","",_xlfn.LET(_xlpm.x,VLOOKUP(I1709,'2026-01-09_taxon-match'!$A$2:$N$81,3,FALSE),IF(_xlpm.x=0,"",_xlpm.x)))</f>
        <v>urn:lsid:marinespecies.org:taxname:172775</v>
      </c>
      <c r="M1709" s="46" t="str">
        <f>IF($I1709="","",_xlfn.LET(_xlpm.x,VLOOKUP($I1709,'2026-01-09_taxon-match'!$A$2:$N$81,5,FALSE),IF(_xlpm.x=0,"",_xlpm.x)))</f>
        <v>Koehler, 1906</v>
      </c>
      <c r="N1709" s="46" t="str">
        <f>IF($I1709="","",_xlfn.LET(_xlpm.x,VLOOKUP($I1709,'2026-01-09_taxon-match'!$A$2:$N$81,6,FALSE),IF(_xlpm.x=0,"",_xlpm.x)))</f>
        <v>Animalia</v>
      </c>
      <c r="O1709" s="46" t="str">
        <f>IF($I1709="","",_xlfn.LET(_xlpm.x,VLOOKUP($I1709,'2026-01-09_taxon-match'!$A$2:$N$81,7,FALSE),IF(_xlpm.x=0,"",_xlpm.x)))</f>
        <v>Echinodermata</v>
      </c>
      <c r="P1709" s="46" t="str">
        <f>IF($I1709="","",_xlfn.LET(_xlpm.x,VLOOKUP($I1709,'2026-01-09_taxon-match'!$A$2:$N$81,8,FALSE),IF(_xlpm.x=0,"",_xlpm.x)))</f>
        <v>Asteroidea</v>
      </c>
      <c r="Q1709" s="46" t="str">
        <f>IF($I1709="","",_xlfn.LET(_xlpm.x,VLOOKUP($I1709,'2026-01-09_taxon-match'!$A$2:$N$81,9,FALSE),IF(_xlpm.x=0,"",_xlpm.x)))</f>
        <v>Valvatida</v>
      </c>
      <c r="R1709" s="46" t="str">
        <f>IF($I1709="","",_xlfn.LET(_xlpm.x,VLOOKUP($I1709,'2026-01-09_taxon-match'!$A$2:$N$81,10,FALSE),IF(_xlpm.x=0,"",_xlpm.x)))</f>
        <v>Odontasteridae</v>
      </c>
      <c r="S1709" s="46" t="str">
        <f>IF($I1709="","",_xlfn.LET(_xlpm.x,VLOOKUP($I1709,'2026-01-09_taxon-match'!$A$2:$N$81,11,FALSE),IF(_xlpm.x=0,"",_xlpm.x)))</f>
        <v>Odontaster</v>
      </c>
      <c r="T1709" s="46" t="str">
        <f>IF($I1709="","",_xlfn.LET(_xlpm.x,VLOOKUP($I1709,'2026-01-09_taxon-match'!$A$2:$N$81,13,FALSE),IF(_xlpm.x=0,"",_xlpm.x)))</f>
        <v>validus</v>
      </c>
      <c r="U1709" s="46">
        <v>1</v>
      </c>
      <c r="V1709" s="2" t="s">
        <v>58</v>
      </c>
      <c r="Y1709" s="46" t="str">
        <f>IF(V1709="","",_xlfn.LET(_xlpm.x,VLOOKUP(V1709,'Drop-down_menus'!$D$2:$E$13,2,FALSE),IF(_xlpm.x=0,"",_xlpm.x)))</f>
        <v>https://orcid.org/0000-0002-9708-1761</v>
      </c>
      <c r="Z1709" s="46" t="str">
        <f>IF(W1709="","",_xlfn.LET(_xlpm.x,VLOOKUP(W1709,'Drop-down_menus'!$D$2:$E$13,2,FALSE),IF(_xlpm.x=0,"",_xlpm.x)))</f>
        <v/>
      </c>
      <c r="AA1709" s="46" t="str">
        <f>IF(X1709="","",_xlfn.LET(_xlpm.x,VLOOKUP(X1709,'Drop-down_menus'!$D$2:$E$13,2,FALSE),IF(_xlpm.x=0,"",_xlpm.x)))</f>
        <v/>
      </c>
      <c r="AB1709" s="46" t="s">
        <v>300</v>
      </c>
      <c r="AC1709" s="46" t="s">
        <v>1255</v>
      </c>
    </row>
    <row r="1710" spans="2:29" ht="15" customHeight="1">
      <c r="B1710" s="46">
        <v>1793</v>
      </c>
      <c r="C1710" s="46" t="s">
        <v>837</v>
      </c>
      <c r="D1710" s="46" t="b">
        <f>COUNTIF(Events!$B$2:$B$171, C1710) &gt; 0</f>
        <v>1</v>
      </c>
      <c r="E1710" s="46" t="s">
        <v>940</v>
      </c>
      <c r="G1710" s="46" t="s">
        <v>948</v>
      </c>
      <c r="I1710" s="46" t="s">
        <v>960</v>
      </c>
      <c r="J1710" s="46" t="str">
        <f>IF(I1710="","",_xlfn.LET(_xlpm.x,VLOOKUP(I1710,'2026-01-09_taxon-match'!$A$2:$N$81,4,FALSE),IF(_xlpm.x=0,"",_xlpm.x)))</f>
        <v>Odontaster validus</v>
      </c>
      <c r="L1710" s="46" t="str">
        <f>IF(I1710="","",_xlfn.LET(_xlpm.x,VLOOKUP(I1710,'2026-01-09_taxon-match'!$A$2:$N$81,3,FALSE),IF(_xlpm.x=0,"",_xlpm.x)))</f>
        <v>urn:lsid:marinespecies.org:taxname:172775</v>
      </c>
      <c r="M1710" s="46" t="str">
        <f>IF($I1710="","",_xlfn.LET(_xlpm.x,VLOOKUP($I1710,'2026-01-09_taxon-match'!$A$2:$N$81,5,FALSE),IF(_xlpm.x=0,"",_xlpm.x)))</f>
        <v>Koehler, 1906</v>
      </c>
      <c r="N1710" s="46" t="str">
        <f>IF($I1710="","",_xlfn.LET(_xlpm.x,VLOOKUP($I1710,'2026-01-09_taxon-match'!$A$2:$N$81,6,FALSE),IF(_xlpm.x=0,"",_xlpm.x)))</f>
        <v>Animalia</v>
      </c>
      <c r="O1710" s="46" t="str">
        <f>IF($I1710="","",_xlfn.LET(_xlpm.x,VLOOKUP($I1710,'2026-01-09_taxon-match'!$A$2:$N$81,7,FALSE),IF(_xlpm.x=0,"",_xlpm.x)))</f>
        <v>Echinodermata</v>
      </c>
      <c r="P1710" s="46" t="str">
        <f>IF($I1710="","",_xlfn.LET(_xlpm.x,VLOOKUP($I1710,'2026-01-09_taxon-match'!$A$2:$N$81,8,FALSE),IF(_xlpm.x=0,"",_xlpm.x)))</f>
        <v>Asteroidea</v>
      </c>
      <c r="Q1710" s="46" t="str">
        <f>IF($I1710="","",_xlfn.LET(_xlpm.x,VLOOKUP($I1710,'2026-01-09_taxon-match'!$A$2:$N$81,9,FALSE),IF(_xlpm.x=0,"",_xlpm.x)))</f>
        <v>Valvatida</v>
      </c>
      <c r="R1710" s="46" t="str">
        <f>IF($I1710="","",_xlfn.LET(_xlpm.x,VLOOKUP($I1710,'2026-01-09_taxon-match'!$A$2:$N$81,10,FALSE),IF(_xlpm.x=0,"",_xlpm.x)))</f>
        <v>Odontasteridae</v>
      </c>
      <c r="S1710" s="46" t="str">
        <f>IF($I1710="","",_xlfn.LET(_xlpm.x,VLOOKUP($I1710,'2026-01-09_taxon-match'!$A$2:$N$81,11,FALSE),IF(_xlpm.x=0,"",_xlpm.x)))</f>
        <v>Odontaster</v>
      </c>
      <c r="T1710" s="46" t="str">
        <f>IF($I1710="","",_xlfn.LET(_xlpm.x,VLOOKUP($I1710,'2026-01-09_taxon-match'!$A$2:$N$81,13,FALSE),IF(_xlpm.x=0,"",_xlpm.x)))</f>
        <v>validus</v>
      </c>
      <c r="U1710" s="46">
        <v>1</v>
      </c>
      <c r="V1710" s="46" t="s">
        <v>58</v>
      </c>
      <c r="Y1710" s="46" t="str">
        <f>IF(V1710="","",_xlfn.LET(_xlpm.x,VLOOKUP(V1710,'Drop-down_menus'!$D$2:$E$13,2,FALSE),IF(_xlpm.x=0,"",_xlpm.x)))</f>
        <v>https://orcid.org/0000-0002-9708-1761</v>
      </c>
      <c r="Z1710" s="46" t="str">
        <f>IF(W1710="","",_xlfn.LET(_xlpm.x,VLOOKUP(W1710,'Drop-down_menus'!$D$2:$E$13,2,FALSE),IF(_xlpm.x=0,"",_xlpm.x)))</f>
        <v/>
      </c>
      <c r="AA1710" s="46" t="str">
        <f>IF(X1710="","",_xlfn.LET(_xlpm.x,VLOOKUP(X1710,'Drop-down_menus'!$D$2:$E$13,2,FALSE),IF(_xlpm.x=0,"",_xlpm.x)))</f>
        <v/>
      </c>
      <c r="AB1710" s="46" t="s">
        <v>514</v>
      </c>
      <c r="AC1710" s="46" t="s">
        <v>515</v>
      </c>
    </row>
    <row r="1711" spans="2:29" ht="15" customHeight="1">
      <c r="B1711" s="46">
        <v>1794</v>
      </c>
      <c r="C1711" s="46" t="s">
        <v>837</v>
      </c>
      <c r="D1711" s="46" t="b">
        <f>COUNTIF(Events!$B$2:$B$171, C1711) &gt; 0</f>
        <v>1</v>
      </c>
      <c r="G1711" s="46" t="s">
        <v>1213</v>
      </c>
      <c r="I1711" s="46" t="s">
        <v>178</v>
      </c>
      <c r="J1711" s="46" t="str">
        <f>IF(I1711="","",_xlfn.LET(_xlpm.x,VLOOKUP(I1711,'2026-01-09_taxon-match'!$A$2:$N$81,4,FALSE),IF(_xlpm.x=0,"",_xlpm.x)))</f>
        <v>Parborlasia corrugatus</v>
      </c>
      <c r="L1711" s="46" t="str">
        <f>IF(I1711="","",_xlfn.LET(_xlpm.x,VLOOKUP(I1711,'2026-01-09_taxon-match'!$A$2:$N$81,3,FALSE),IF(_xlpm.x=0,"",_xlpm.x)))</f>
        <v>urn:lsid:marinespecies.org:taxname:1776775</v>
      </c>
      <c r="M1711" s="46" t="str">
        <f>IF($I1711="","",_xlfn.LET(_xlpm.x,VLOOKUP($I1711,'2026-01-09_taxon-match'!$A$2:$N$81,5,FALSE),IF(_xlpm.x=0,"",_xlpm.x)))</f>
        <v>(McIntosh, 1876)</v>
      </c>
      <c r="N1711" s="46" t="str">
        <f>IF($I1711="","",_xlfn.LET(_xlpm.x,VLOOKUP($I1711,'2026-01-09_taxon-match'!$A$2:$N$81,6,FALSE),IF(_xlpm.x=0,"",_xlpm.x)))</f>
        <v>Animalia</v>
      </c>
      <c r="O1711" s="46" t="str">
        <f>IF($I1711="","",_xlfn.LET(_xlpm.x,VLOOKUP($I1711,'2026-01-09_taxon-match'!$A$2:$N$81,7,FALSE),IF(_xlpm.x=0,"",_xlpm.x)))</f>
        <v>Nemertea</v>
      </c>
      <c r="P1711" s="46" t="str">
        <f>IF($I1711="","",_xlfn.LET(_xlpm.x,VLOOKUP($I1711,'2026-01-09_taxon-match'!$A$2:$N$81,8,FALSE),IF(_xlpm.x=0,"",_xlpm.x)))</f>
        <v>Pilidiophora</v>
      </c>
      <c r="Q1711" s="46" t="str">
        <f>IF($I1711="","",_xlfn.LET(_xlpm.x,VLOOKUP($I1711,'2026-01-09_taxon-match'!$A$2:$N$81,9,FALSE),IF(_xlpm.x=0,"",_xlpm.x)))</f>
        <v>Heteronemertea</v>
      </c>
      <c r="R1711" s="46" t="str">
        <f>IF($I1711="","",_xlfn.LET(_xlpm.x,VLOOKUP($I1711,'2026-01-09_taxon-match'!$A$2:$N$81,10,FALSE),IF(_xlpm.x=0,"",_xlpm.x)))</f>
        <v>Lineidae</v>
      </c>
      <c r="S1711" s="46" t="str">
        <f>IF($I1711="","",_xlfn.LET(_xlpm.x,VLOOKUP($I1711,'2026-01-09_taxon-match'!$A$2:$N$81,11,FALSE),IF(_xlpm.x=0,"",_xlpm.x)))</f>
        <v>Parborlasia</v>
      </c>
      <c r="T1711" s="46" t="str">
        <f>IF($I1711="","",_xlfn.LET(_xlpm.x,VLOOKUP($I1711,'2026-01-09_taxon-match'!$A$2:$N$81,13,FALSE),IF(_xlpm.x=0,"",_xlpm.x)))</f>
        <v>corrugatus</v>
      </c>
      <c r="U1711" s="46">
        <v>1</v>
      </c>
      <c r="V1711" s="2" t="s">
        <v>58</v>
      </c>
      <c r="Y1711" s="46" t="str">
        <f>IF(V1711="","",_xlfn.LET(_xlpm.x,VLOOKUP(V1711,'Drop-down_menus'!$D$2:$E$13,2,FALSE),IF(_xlpm.x=0,"",_xlpm.x)))</f>
        <v>https://orcid.org/0000-0002-9708-1761</v>
      </c>
      <c r="Z1711" s="46" t="str">
        <f>IF(W1711="","",_xlfn.LET(_xlpm.x,VLOOKUP(W1711,'Drop-down_menus'!$D$2:$E$13,2,FALSE),IF(_xlpm.x=0,"",_xlpm.x)))</f>
        <v/>
      </c>
      <c r="AA1711" s="46" t="str">
        <f>IF(X1711="","",_xlfn.LET(_xlpm.x,VLOOKUP(X1711,'Drop-down_menus'!$D$2:$E$13,2,FALSE),IF(_xlpm.x=0,"",_xlpm.x)))</f>
        <v/>
      </c>
      <c r="AB1711" s="46" t="s">
        <v>300</v>
      </c>
      <c r="AC1711" s="46" t="s">
        <v>1255</v>
      </c>
    </row>
    <row r="1712" spans="2:29" ht="15" customHeight="1">
      <c r="B1712" s="46">
        <v>1794</v>
      </c>
      <c r="C1712" s="46" t="s">
        <v>837</v>
      </c>
      <c r="D1712" s="46" t="b">
        <f>COUNTIF(Events!$B$2:$B$171, C1712) &gt; 0</f>
        <v>1</v>
      </c>
      <c r="E1712" s="46" t="s">
        <v>940</v>
      </c>
      <c r="G1712" s="46" t="s">
        <v>949</v>
      </c>
      <c r="I1712" s="46" t="s">
        <v>178</v>
      </c>
      <c r="J1712" s="46" t="str">
        <f>IF(I1712="","",_xlfn.LET(_xlpm.x,VLOOKUP(I1712,'2026-01-09_taxon-match'!$A$2:$N$81,4,FALSE),IF(_xlpm.x=0,"",_xlpm.x)))</f>
        <v>Parborlasia corrugatus</v>
      </c>
      <c r="L1712" s="46" t="str">
        <f>IF(I1712="","",_xlfn.LET(_xlpm.x,VLOOKUP(I1712,'2026-01-09_taxon-match'!$A$2:$N$81,3,FALSE),IF(_xlpm.x=0,"",_xlpm.x)))</f>
        <v>urn:lsid:marinespecies.org:taxname:1776775</v>
      </c>
      <c r="M1712" s="46" t="str">
        <f>IF($I1712="","",_xlfn.LET(_xlpm.x,VLOOKUP($I1712,'2026-01-09_taxon-match'!$A$2:$N$81,5,FALSE),IF(_xlpm.x=0,"",_xlpm.x)))</f>
        <v>(McIntosh, 1876)</v>
      </c>
      <c r="N1712" s="46" t="str">
        <f>IF($I1712="","",_xlfn.LET(_xlpm.x,VLOOKUP($I1712,'2026-01-09_taxon-match'!$A$2:$N$81,6,FALSE),IF(_xlpm.x=0,"",_xlpm.x)))</f>
        <v>Animalia</v>
      </c>
      <c r="O1712" s="46" t="str">
        <f>IF($I1712="","",_xlfn.LET(_xlpm.x,VLOOKUP($I1712,'2026-01-09_taxon-match'!$A$2:$N$81,7,FALSE),IF(_xlpm.x=0,"",_xlpm.x)))</f>
        <v>Nemertea</v>
      </c>
      <c r="P1712" s="46" t="str">
        <f>IF($I1712="","",_xlfn.LET(_xlpm.x,VLOOKUP($I1712,'2026-01-09_taxon-match'!$A$2:$N$81,8,FALSE),IF(_xlpm.x=0,"",_xlpm.x)))</f>
        <v>Pilidiophora</v>
      </c>
      <c r="Q1712" s="46" t="str">
        <f>IF($I1712="","",_xlfn.LET(_xlpm.x,VLOOKUP($I1712,'2026-01-09_taxon-match'!$A$2:$N$81,9,FALSE),IF(_xlpm.x=0,"",_xlpm.x)))</f>
        <v>Heteronemertea</v>
      </c>
      <c r="R1712" s="46" t="str">
        <f>IF($I1712="","",_xlfn.LET(_xlpm.x,VLOOKUP($I1712,'2026-01-09_taxon-match'!$A$2:$N$81,10,FALSE),IF(_xlpm.x=0,"",_xlpm.x)))</f>
        <v>Lineidae</v>
      </c>
      <c r="S1712" s="46" t="str">
        <f>IF($I1712="","",_xlfn.LET(_xlpm.x,VLOOKUP($I1712,'2026-01-09_taxon-match'!$A$2:$N$81,11,FALSE),IF(_xlpm.x=0,"",_xlpm.x)))</f>
        <v>Parborlasia</v>
      </c>
      <c r="T1712" s="46" t="str">
        <f>IF($I1712="","",_xlfn.LET(_xlpm.x,VLOOKUP($I1712,'2026-01-09_taxon-match'!$A$2:$N$81,13,FALSE),IF(_xlpm.x=0,"",_xlpm.x)))</f>
        <v>corrugatus</v>
      </c>
      <c r="U1712" s="46">
        <v>1</v>
      </c>
      <c r="V1712" s="46" t="s">
        <v>58</v>
      </c>
      <c r="Y1712" s="46" t="str">
        <f>IF(V1712="","",_xlfn.LET(_xlpm.x,VLOOKUP(V1712,'Drop-down_menus'!$D$2:$E$13,2,FALSE),IF(_xlpm.x=0,"",_xlpm.x)))</f>
        <v>https://orcid.org/0000-0002-9708-1761</v>
      </c>
      <c r="Z1712" s="46" t="str">
        <f>IF(W1712="","",_xlfn.LET(_xlpm.x,VLOOKUP(W1712,'Drop-down_menus'!$D$2:$E$13,2,FALSE),IF(_xlpm.x=0,"",_xlpm.x)))</f>
        <v/>
      </c>
      <c r="AA1712" s="46" t="str">
        <f>IF(X1712="","",_xlfn.LET(_xlpm.x,VLOOKUP(X1712,'Drop-down_menus'!$D$2:$E$13,2,FALSE),IF(_xlpm.x=0,"",_xlpm.x)))</f>
        <v/>
      </c>
      <c r="AB1712" s="46" t="s">
        <v>514</v>
      </c>
      <c r="AC1712" s="46" t="s">
        <v>515</v>
      </c>
    </row>
    <row r="1713" spans="2:29" ht="15" customHeight="1">
      <c r="B1713" s="46">
        <v>1795</v>
      </c>
      <c r="C1713" s="46" t="s">
        <v>837</v>
      </c>
      <c r="D1713" s="46" t="b">
        <f>COUNTIF(Events!$B$2:$B$171, C1713) &gt; 0</f>
        <v>1</v>
      </c>
      <c r="G1713" s="46" t="s">
        <v>1213</v>
      </c>
      <c r="I1713" s="46" t="s">
        <v>178</v>
      </c>
      <c r="J1713" s="46" t="str">
        <f>IF(I1713="","",_xlfn.LET(_xlpm.x,VLOOKUP(I1713,'2026-01-09_taxon-match'!$A$2:$N$81,4,FALSE),IF(_xlpm.x=0,"",_xlpm.x)))</f>
        <v>Parborlasia corrugatus</v>
      </c>
      <c r="L1713" s="46" t="str">
        <f>IF(I1713="","",_xlfn.LET(_xlpm.x,VLOOKUP(I1713,'2026-01-09_taxon-match'!$A$2:$N$81,3,FALSE),IF(_xlpm.x=0,"",_xlpm.x)))</f>
        <v>urn:lsid:marinespecies.org:taxname:1776775</v>
      </c>
      <c r="M1713" s="46" t="str">
        <f>IF($I1713="","",_xlfn.LET(_xlpm.x,VLOOKUP($I1713,'2026-01-09_taxon-match'!$A$2:$N$81,5,FALSE),IF(_xlpm.x=0,"",_xlpm.x)))</f>
        <v>(McIntosh, 1876)</v>
      </c>
      <c r="N1713" s="46" t="str">
        <f>IF($I1713="","",_xlfn.LET(_xlpm.x,VLOOKUP($I1713,'2026-01-09_taxon-match'!$A$2:$N$81,6,FALSE),IF(_xlpm.x=0,"",_xlpm.x)))</f>
        <v>Animalia</v>
      </c>
      <c r="O1713" s="46" t="str">
        <f>IF($I1713="","",_xlfn.LET(_xlpm.x,VLOOKUP($I1713,'2026-01-09_taxon-match'!$A$2:$N$81,7,FALSE),IF(_xlpm.x=0,"",_xlpm.x)))</f>
        <v>Nemertea</v>
      </c>
      <c r="P1713" s="46" t="str">
        <f>IF($I1713="","",_xlfn.LET(_xlpm.x,VLOOKUP($I1713,'2026-01-09_taxon-match'!$A$2:$N$81,8,FALSE),IF(_xlpm.x=0,"",_xlpm.x)))</f>
        <v>Pilidiophora</v>
      </c>
      <c r="Q1713" s="46" t="str">
        <f>IF($I1713="","",_xlfn.LET(_xlpm.x,VLOOKUP($I1713,'2026-01-09_taxon-match'!$A$2:$N$81,9,FALSE),IF(_xlpm.x=0,"",_xlpm.x)))</f>
        <v>Heteronemertea</v>
      </c>
      <c r="R1713" s="46" t="str">
        <f>IF($I1713="","",_xlfn.LET(_xlpm.x,VLOOKUP($I1713,'2026-01-09_taxon-match'!$A$2:$N$81,10,FALSE),IF(_xlpm.x=0,"",_xlpm.x)))</f>
        <v>Lineidae</v>
      </c>
      <c r="S1713" s="46" t="str">
        <f>IF($I1713="","",_xlfn.LET(_xlpm.x,VLOOKUP($I1713,'2026-01-09_taxon-match'!$A$2:$N$81,11,FALSE),IF(_xlpm.x=0,"",_xlpm.x)))</f>
        <v>Parborlasia</v>
      </c>
      <c r="T1713" s="46" t="str">
        <f>IF($I1713="","",_xlfn.LET(_xlpm.x,VLOOKUP($I1713,'2026-01-09_taxon-match'!$A$2:$N$81,13,FALSE),IF(_xlpm.x=0,"",_xlpm.x)))</f>
        <v>corrugatus</v>
      </c>
      <c r="U1713" s="46">
        <v>1</v>
      </c>
      <c r="V1713" s="2" t="s">
        <v>58</v>
      </c>
      <c r="Y1713" s="46" t="str">
        <f>IF(V1713="","",_xlfn.LET(_xlpm.x,VLOOKUP(V1713,'Drop-down_menus'!$D$2:$E$13,2,FALSE),IF(_xlpm.x=0,"",_xlpm.x)))</f>
        <v>https://orcid.org/0000-0002-9708-1761</v>
      </c>
      <c r="Z1713" s="46" t="str">
        <f>IF(W1713="","",_xlfn.LET(_xlpm.x,VLOOKUP(W1713,'Drop-down_menus'!$D$2:$E$13,2,FALSE),IF(_xlpm.x=0,"",_xlpm.x)))</f>
        <v/>
      </c>
      <c r="AA1713" s="46" t="str">
        <f>IF(X1713="","",_xlfn.LET(_xlpm.x,VLOOKUP(X1713,'Drop-down_menus'!$D$2:$E$13,2,FALSE),IF(_xlpm.x=0,"",_xlpm.x)))</f>
        <v/>
      </c>
      <c r="AB1713" s="46" t="s">
        <v>300</v>
      </c>
      <c r="AC1713" s="46" t="s">
        <v>1255</v>
      </c>
    </row>
    <row r="1714" spans="2:29" ht="15" customHeight="1">
      <c r="B1714" s="46">
        <v>1795</v>
      </c>
      <c r="C1714" s="46" t="s">
        <v>837</v>
      </c>
      <c r="D1714" s="46" t="b">
        <f>COUNTIF(Events!$B$2:$B$171, C1714) &gt; 0</f>
        <v>1</v>
      </c>
      <c r="E1714" s="46" t="s">
        <v>940</v>
      </c>
      <c r="G1714" s="46" t="s">
        <v>949</v>
      </c>
      <c r="I1714" s="46" t="s">
        <v>178</v>
      </c>
      <c r="J1714" s="46" t="str">
        <f>IF(I1714="","",_xlfn.LET(_xlpm.x,VLOOKUP(I1714,'2026-01-09_taxon-match'!$A$2:$N$81,4,FALSE),IF(_xlpm.x=0,"",_xlpm.x)))</f>
        <v>Parborlasia corrugatus</v>
      </c>
      <c r="L1714" s="46" t="str">
        <f>IF(I1714="","",_xlfn.LET(_xlpm.x,VLOOKUP(I1714,'2026-01-09_taxon-match'!$A$2:$N$81,3,FALSE),IF(_xlpm.x=0,"",_xlpm.x)))</f>
        <v>urn:lsid:marinespecies.org:taxname:1776775</v>
      </c>
      <c r="M1714" s="46" t="str">
        <f>IF($I1714="","",_xlfn.LET(_xlpm.x,VLOOKUP($I1714,'2026-01-09_taxon-match'!$A$2:$N$81,5,FALSE),IF(_xlpm.x=0,"",_xlpm.x)))</f>
        <v>(McIntosh, 1876)</v>
      </c>
      <c r="N1714" s="46" t="str">
        <f>IF($I1714="","",_xlfn.LET(_xlpm.x,VLOOKUP($I1714,'2026-01-09_taxon-match'!$A$2:$N$81,6,FALSE),IF(_xlpm.x=0,"",_xlpm.x)))</f>
        <v>Animalia</v>
      </c>
      <c r="O1714" s="46" t="str">
        <f>IF($I1714="","",_xlfn.LET(_xlpm.x,VLOOKUP($I1714,'2026-01-09_taxon-match'!$A$2:$N$81,7,FALSE),IF(_xlpm.x=0,"",_xlpm.x)))</f>
        <v>Nemertea</v>
      </c>
      <c r="P1714" s="46" t="str">
        <f>IF($I1714="","",_xlfn.LET(_xlpm.x,VLOOKUP($I1714,'2026-01-09_taxon-match'!$A$2:$N$81,8,FALSE),IF(_xlpm.x=0,"",_xlpm.x)))</f>
        <v>Pilidiophora</v>
      </c>
      <c r="Q1714" s="46" t="str">
        <f>IF($I1714="","",_xlfn.LET(_xlpm.x,VLOOKUP($I1714,'2026-01-09_taxon-match'!$A$2:$N$81,9,FALSE),IF(_xlpm.x=0,"",_xlpm.x)))</f>
        <v>Heteronemertea</v>
      </c>
      <c r="R1714" s="46" t="str">
        <f>IF($I1714="","",_xlfn.LET(_xlpm.x,VLOOKUP($I1714,'2026-01-09_taxon-match'!$A$2:$N$81,10,FALSE),IF(_xlpm.x=0,"",_xlpm.x)))</f>
        <v>Lineidae</v>
      </c>
      <c r="S1714" s="46" t="str">
        <f>IF($I1714="","",_xlfn.LET(_xlpm.x,VLOOKUP($I1714,'2026-01-09_taxon-match'!$A$2:$N$81,11,FALSE),IF(_xlpm.x=0,"",_xlpm.x)))</f>
        <v>Parborlasia</v>
      </c>
      <c r="T1714" s="46" t="str">
        <f>IF($I1714="","",_xlfn.LET(_xlpm.x,VLOOKUP($I1714,'2026-01-09_taxon-match'!$A$2:$N$81,13,FALSE),IF(_xlpm.x=0,"",_xlpm.x)))</f>
        <v>corrugatus</v>
      </c>
      <c r="U1714" s="46">
        <v>1</v>
      </c>
      <c r="V1714" s="46" t="s">
        <v>58</v>
      </c>
      <c r="Y1714" s="46" t="str">
        <f>IF(V1714="","",_xlfn.LET(_xlpm.x,VLOOKUP(V1714,'Drop-down_menus'!$D$2:$E$13,2,FALSE),IF(_xlpm.x=0,"",_xlpm.x)))</f>
        <v>https://orcid.org/0000-0002-9708-1761</v>
      </c>
      <c r="Z1714" s="46" t="str">
        <f>IF(W1714="","",_xlfn.LET(_xlpm.x,VLOOKUP(W1714,'Drop-down_menus'!$D$2:$E$13,2,FALSE),IF(_xlpm.x=0,"",_xlpm.x)))</f>
        <v/>
      </c>
      <c r="AA1714" s="46" t="str">
        <f>IF(X1714="","",_xlfn.LET(_xlpm.x,VLOOKUP(X1714,'Drop-down_menus'!$D$2:$E$13,2,FALSE),IF(_xlpm.x=0,"",_xlpm.x)))</f>
        <v/>
      </c>
      <c r="AB1714" s="46" t="s">
        <v>514</v>
      </c>
      <c r="AC1714" s="46" t="s">
        <v>515</v>
      </c>
    </row>
    <row r="1715" spans="2:29" ht="15" customHeight="1">
      <c r="B1715" s="46">
        <v>1796</v>
      </c>
      <c r="C1715" s="46" t="s">
        <v>837</v>
      </c>
      <c r="D1715" s="46" t="b">
        <f>COUNTIF(Events!$B$2:$B$171, C1715) &gt; 0</f>
        <v>1</v>
      </c>
      <c r="G1715" s="46" t="s">
        <v>1213</v>
      </c>
      <c r="I1715" s="46" t="s">
        <v>178</v>
      </c>
      <c r="J1715" s="46" t="str">
        <f>IF(I1715="","",_xlfn.LET(_xlpm.x,VLOOKUP(I1715,'2026-01-09_taxon-match'!$A$2:$N$81,4,FALSE),IF(_xlpm.x=0,"",_xlpm.x)))</f>
        <v>Parborlasia corrugatus</v>
      </c>
      <c r="L1715" s="46" t="str">
        <f>IF(I1715="","",_xlfn.LET(_xlpm.x,VLOOKUP(I1715,'2026-01-09_taxon-match'!$A$2:$N$81,3,FALSE),IF(_xlpm.x=0,"",_xlpm.x)))</f>
        <v>urn:lsid:marinespecies.org:taxname:1776775</v>
      </c>
      <c r="M1715" s="46" t="str">
        <f>IF($I1715="","",_xlfn.LET(_xlpm.x,VLOOKUP($I1715,'2026-01-09_taxon-match'!$A$2:$N$81,5,FALSE),IF(_xlpm.x=0,"",_xlpm.x)))</f>
        <v>(McIntosh, 1876)</v>
      </c>
      <c r="N1715" s="46" t="str">
        <f>IF($I1715="","",_xlfn.LET(_xlpm.x,VLOOKUP($I1715,'2026-01-09_taxon-match'!$A$2:$N$81,6,FALSE),IF(_xlpm.x=0,"",_xlpm.x)))</f>
        <v>Animalia</v>
      </c>
      <c r="O1715" s="46" t="str">
        <f>IF($I1715="","",_xlfn.LET(_xlpm.x,VLOOKUP($I1715,'2026-01-09_taxon-match'!$A$2:$N$81,7,FALSE),IF(_xlpm.x=0,"",_xlpm.x)))</f>
        <v>Nemertea</v>
      </c>
      <c r="P1715" s="46" t="str">
        <f>IF($I1715="","",_xlfn.LET(_xlpm.x,VLOOKUP($I1715,'2026-01-09_taxon-match'!$A$2:$N$81,8,FALSE),IF(_xlpm.x=0,"",_xlpm.x)))</f>
        <v>Pilidiophora</v>
      </c>
      <c r="Q1715" s="46" t="str">
        <f>IF($I1715="","",_xlfn.LET(_xlpm.x,VLOOKUP($I1715,'2026-01-09_taxon-match'!$A$2:$N$81,9,FALSE),IF(_xlpm.x=0,"",_xlpm.x)))</f>
        <v>Heteronemertea</v>
      </c>
      <c r="R1715" s="46" t="str">
        <f>IF($I1715="","",_xlfn.LET(_xlpm.x,VLOOKUP($I1715,'2026-01-09_taxon-match'!$A$2:$N$81,10,FALSE),IF(_xlpm.x=0,"",_xlpm.x)))</f>
        <v>Lineidae</v>
      </c>
      <c r="S1715" s="46" t="str">
        <f>IF($I1715="","",_xlfn.LET(_xlpm.x,VLOOKUP($I1715,'2026-01-09_taxon-match'!$A$2:$N$81,11,FALSE),IF(_xlpm.x=0,"",_xlpm.x)))</f>
        <v>Parborlasia</v>
      </c>
      <c r="T1715" s="46" t="str">
        <f>IF($I1715="","",_xlfn.LET(_xlpm.x,VLOOKUP($I1715,'2026-01-09_taxon-match'!$A$2:$N$81,13,FALSE),IF(_xlpm.x=0,"",_xlpm.x)))</f>
        <v>corrugatus</v>
      </c>
      <c r="U1715" s="46">
        <v>1</v>
      </c>
      <c r="V1715" s="2" t="s">
        <v>58</v>
      </c>
      <c r="Y1715" s="46" t="str">
        <f>IF(V1715="","",_xlfn.LET(_xlpm.x,VLOOKUP(V1715,'Drop-down_menus'!$D$2:$E$13,2,FALSE),IF(_xlpm.x=0,"",_xlpm.x)))</f>
        <v>https://orcid.org/0000-0002-9708-1761</v>
      </c>
      <c r="Z1715" s="46" t="str">
        <f>IF(W1715="","",_xlfn.LET(_xlpm.x,VLOOKUP(W1715,'Drop-down_menus'!$D$2:$E$13,2,FALSE),IF(_xlpm.x=0,"",_xlpm.x)))</f>
        <v/>
      </c>
      <c r="AA1715" s="46" t="str">
        <f>IF(X1715="","",_xlfn.LET(_xlpm.x,VLOOKUP(X1715,'Drop-down_menus'!$D$2:$E$13,2,FALSE),IF(_xlpm.x=0,"",_xlpm.x)))</f>
        <v/>
      </c>
      <c r="AB1715" s="46" t="s">
        <v>300</v>
      </c>
      <c r="AC1715" s="46" t="s">
        <v>1255</v>
      </c>
    </row>
    <row r="1716" spans="2:29" ht="15" customHeight="1">
      <c r="B1716" s="46">
        <v>1796</v>
      </c>
      <c r="C1716" s="46" t="s">
        <v>837</v>
      </c>
      <c r="D1716" s="46" t="b">
        <f>COUNTIF(Events!$B$2:$B$171, C1716) &gt; 0</f>
        <v>1</v>
      </c>
      <c r="E1716" s="46" t="s">
        <v>940</v>
      </c>
      <c r="G1716" s="46" t="s">
        <v>949</v>
      </c>
      <c r="I1716" s="46" t="s">
        <v>178</v>
      </c>
      <c r="J1716" s="46" t="str">
        <f>IF(I1716="","",_xlfn.LET(_xlpm.x,VLOOKUP(I1716,'2026-01-09_taxon-match'!$A$2:$N$81,4,FALSE),IF(_xlpm.x=0,"",_xlpm.x)))</f>
        <v>Parborlasia corrugatus</v>
      </c>
      <c r="L1716" s="46" t="str">
        <f>IF(I1716="","",_xlfn.LET(_xlpm.x,VLOOKUP(I1716,'2026-01-09_taxon-match'!$A$2:$N$81,3,FALSE),IF(_xlpm.x=0,"",_xlpm.x)))</f>
        <v>urn:lsid:marinespecies.org:taxname:1776775</v>
      </c>
      <c r="M1716" s="46" t="str">
        <f>IF($I1716="","",_xlfn.LET(_xlpm.x,VLOOKUP($I1716,'2026-01-09_taxon-match'!$A$2:$N$81,5,FALSE),IF(_xlpm.x=0,"",_xlpm.x)))</f>
        <v>(McIntosh, 1876)</v>
      </c>
      <c r="N1716" s="46" t="str">
        <f>IF($I1716="","",_xlfn.LET(_xlpm.x,VLOOKUP($I1716,'2026-01-09_taxon-match'!$A$2:$N$81,6,FALSE),IF(_xlpm.x=0,"",_xlpm.x)))</f>
        <v>Animalia</v>
      </c>
      <c r="O1716" s="46" t="str">
        <f>IF($I1716="","",_xlfn.LET(_xlpm.x,VLOOKUP($I1716,'2026-01-09_taxon-match'!$A$2:$N$81,7,FALSE),IF(_xlpm.x=0,"",_xlpm.x)))</f>
        <v>Nemertea</v>
      </c>
      <c r="P1716" s="46" t="str">
        <f>IF($I1716="","",_xlfn.LET(_xlpm.x,VLOOKUP($I1716,'2026-01-09_taxon-match'!$A$2:$N$81,8,FALSE),IF(_xlpm.x=0,"",_xlpm.x)))</f>
        <v>Pilidiophora</v>
      </c>
      <c r="Q1716" s="46" t="str">
        <f>IF($I1716="","",_xlfn.LET(_xlpm.x,VLOOKUP($I1716,'2026-01-09_taxon-match'!$A$2:$N$81,9,FALSE),IF(_xlpm.x=0,"",_xlpm.x)))</f>
        <v>Heteronemertea</v>
      </c>
      <c r="R1716" s="46" t="str">
        <f>IF($I1716="","",_xlfn.LET(_xlpm.x,VLOOKUP($I1716,'2026-01-09_taxon-match'!$A$2:$N$81,10,FALSE),IF(_xlpm.x=0,"",_xlpm.x)))</f>
        <v>Lineidae</v>
      </c>
      <c r="S1716" s="46" t="str">
        <f>IF($I1716="","",_xlfn.LET(_xlpm.x,VLOOKUP($I1716,'2026-01-09_taxon-match'!$A$2:$N$81,11,FALSE),IF(_xlpm.x=0,"",_xlpm.x)))</f>
        <v>Parborlasia</v>
      </c>
      <c r="T1716" s="46" t="str">
        <f>IF($I1716="","",_xlfn.LET(_xlpm.x,VLOOKUP($I1716,'2026-01-09_taxon-match'!$A$2:$N$81,13,FALSE),IF(_xlpm.x=0,"",_xlpm.x)))</f>
        <v>corrugatus</v>
      </c>
      <c r="U1716" s="46">
        <v>1</v>
      </c>
      <c r="V1716" s="46" t="s">
        <v>58</v>
      </c>
      <c r="Y1716" s="46" t="str">
        <f>IF(V1716="","",_xlfn.LET(_xlpm.x,VLOOKUP(V1716,'Drop-down_menus'!$D$2:$E$13,2,FALSE),IF(_xlpm.x=0,"",_xlpm.x)))</f>
        <v>https://orcid.org/0000-0002-9708-1761</v>
      </c>
      <c r="Z1716" s="46" t="str">
        <f>IF(W1716="","",_xlfn.LET(_xlpm.x,VLOOKUP(W1716,'Drop-down_menus'!$D$2:$E$13,2,FALSE),IF(_xlpm.x=0,"",_xlpm.x)))</f>
        <v/>
      </c>
      <c r="AA1716" s="46" t="str">
        <f>IF(X1716="","",_xlfn.LET(_xlpm.x,VLOOKUP(X1716,'Drop-down_menus'!$D$2:$E$13,2,FALSE),IF(_xlpm.x=0,"",_xlpm.x)))</f>
        <v/>
      </c>
      <c r="AB1716" s="46" t="s">
        <v>514</v>
      </c>
      <c r="AC1716" s="46" t="s">
        <v>515</v>
      </c>
    </row>
    <row r="1717" spans="2:29" ht="15" customHeight="1">
      <c r="B1717" s="46">
        <v>1797</v>
      </c>
      <c r="C1717" s="46" t="s">
        <v>837</v>
      </c>
      <c r="D1717" s="46" t="b">
        <f>COUNTIF(Events!$B$2:$B$171, C1717) &gt; 0</f>
        <v>1</v>
      </c>
      <c r="G1717" s="46" t="s">
        <v>1213</v>
      </c>
      <c r="I1717" s="46" t="s">
        <v>178</v>
      </c>
      <c r="J1717" s="46" t="str">
        <f>IF(I1717="","",_xlfn.LET(_xlpm.x,VLOOKUP(I1717,'2026-01-09_taxon-match'!$A$2:$N$81,4,FALSE),IF(_xlpm.x=0,"",_xlpm.x)))</f>
        <v>Parborlasia corrugatus</v>
      </c>
      <c r="L1717" s="46" t="str">
        <f>IF(I1717="","",_xlfn.LET(_xlpm.x,VLOOKUP(I1717,'2026-01-09_taxon-match'!$A$2:$N$81,3,FALSE),IF(_xlpm.x=0,"",_xlpm.x)))</f>
        <v>urn:lsid:marinespecies.org:taxname:1776775</v>
      </c>
      <c r="M1717" s="46" t="str">
        <f>IF($I1717="","",_xlfn.LET(_xlpm.x,VLOOKUP($I1717,'2026-01-09_taxon-match'!$A$2:$N$81,5,FALSE),IF(_xlpm.x=0,"",_xlpm.x)))</f>
        <v>(McIntosh, 1876)</v>
      </c>
      <c r="N1717" s="46" t="str">
        <f>IF($I1717="","",_xlfn.LET(_xlpm.x,VLOOKUP($I1717,'2026-01-09_taxon-match'!$A$2:$N$81,6,FALSE),IF(_xlpm.x=0,"",_xlpm.x)))</f>
        <v>Animalia</v>
      </c>
      <c r="O1717" s="46" t="str">
        <f>IF($I1717="","",_xlfn.LET(_xlpm.x,VLOOKUP($I1717,'2026-01-09_taxon-match'!$A$2:$N$81,7,FALSE),IF(_xlpm.x=0,"",_xlpm.x)))</f>
        <v>Nemertea</v>
      </c>
      <c r="P1717" s="46" t="str">
        <f>IF($I1717="","",_xlfn.LET(_xlpm.x,VLOOKUP($I1717,'2026-01-09_taxon-match'!$A$2:$N$81,8,FALSE),IF(_xlpm.x=0,"",_xlpm.x)))</f>
        <v>Pilidiophora</v>
      </c>
      <c r="Q1717" s="46" t="str">
        <f>IF($I1717="","",_xlfn.LET(_xlpm.x,VLOOKUP($I1717,'2026-01-09_taxon-match'!$A$2:$N$81,9,FALSE),IF(_xlpm.x=0,"",_xlpm.x)))</f>
        <v>Heteronemertea</v>
      </c>
      <c r="R1717" s="46" t="str">
        <f>IF($I1717="","",_xlfn.LET(_xlpm.x,VLOOKUP($I1717,'2026-01-09_taxon-match'!$A$2:$N$81,10,FALSE),IF(_xlpm.x=0,"",_xlpm.x)))</f>
        <v>Lineidae</v>
      </c>
      <c r="S1717" s="46" t="str">
        <f>IF($I1717="","",_xlfn.LET(_xlpm.x,VLOOKUP($I1717,'2026-01-09_taxon-match'!$A$2:$N$81,11,FALSE),IF(_xlpm.x=0,"",_xlpm.x)))</f>
        <v>Parborlasia</v>
      </c>
      <c r="T1717" s="46" t="str">
        <f>IF($I1717="","",_xlfn.LET(_xlpm.x,VLOOKUP($I1717,'2026-01-09_taxon-match'!$A$2:$N$81,13,FALSE),IF(_xlpm.x=0,"",_xlpm.x)))</f>
        <v>corrugatus</v>
      </c>
      <c r="U1717" s="46">
        <v>1</v>
      </c>
      <c r="V1717" s="2" t="s">
        <v>58</v>
      </c>
      <c r="Y1717" s="46" t="str">
        <f>IF(V1717="","",_xlfn.LET(_xlpm.x,VLOOKUP(V1717,'Drop-down_menus'!$D$2:$E$13,2,FALSE),IF(_xlpm.x=0,"",_xlpm.x)))</f>
        <v>https://orcid.org/0000-0002-9708-1761</v>
      </c>
      <c r="Z1717" s="46" t="str">
        <f>IF(W1717="","",_xlfn.LET(_xlpm.x,VLOOKUP(W1717,'Drop-down_menus'!$D$2:$E$13,2,FALSE),IF(_xlpm.x=0,"",_xlpm.x)))</f>
        <v/>
      </c>
      <c r="AA1717" s="46" t="str">
        <f>IF(X1717="","",_xlfn.LET(_xlpm.x,VLOOKUP(X1717,'Drop-down_menus'!$D$2:$E$13,2,FALSE),IF(_xlpm.x=0,"",_xlpm.x)))</f>
        <v/>
      </c>
      <c r="AB1717" s="46" t="s">
        <v>300</v>
      </c>
      <c r="AC1717" s="46" t="s">
        <v>1255</v>
      </c>
    </row>
    <row r="1718" spans="2:29" ht="15" customHeight="1">
      <c r="B1718" s="46">
        <v>1797</v>
      </c>
      <c r="C1718" s="46" t="s">
        <v>837</v>
      </c>
      <c r="D1718" s="46" t="b">
        <f>COUNTIF(Events!$B$2:$B$171, C1718) &gt; 0</f>
        <v>1</v>
      </c>
      <c r="E1718" s="46" t="s">
        <v>940</v>
      </c>
      <c r="G1718" s="46" t="s">
        <v>949</v>
      </c>
      <c r="I1718" s="46" t="s">
        <v>178</v>
      </c>
      <c r="J1718" s="46" t="str">
        <f>IF(I1718="","",_xlfn.LET(_xlpm.x,VLOOKUP(I1718,'2026-01-09_taxon-match'!$A$2:$N$81,4,FALSE),IF(_xlpm.x=0,"",_xlpm.x)))</f>
        <v>Parborlasia corrugatus</v>
      </c>
      <c r="L1718" s="46" t="str">
        <f>IF(I1718="","",_xlfn.LET(_xlpm.x,VLOOKUP(I1718,'2026-01-09_taxon-match'!$A$2:$N$81,3,FALSE),IF(_xlpm.x=0,"",_xlpm.x)))</f>
        <v>urn:lsid:marinespecies.org:taxname:1776775</v>
      </c>
      <c r="M1718" s="46" t="str">
        <f>IF($I1718="","",_xlfn.LET(_xlpm.x,VLOOKUP($I1718,'2026-01-09_taxon-match'!$A$2:$N$81,5,FALSE),IF(_xlpm.x=0,"",_xlpm.x)))</f>
        <v>(McIntosh, 1876)</v>
      </c>
      <c r="N1718" s="46" t="str">
        <f>IF($I1718="","",_xlfn.LET(_xlpm.x,VLOOKUP($I1718,'2026-01-09_taxon-match'!$A$2:$N$81,6,FALSE),IF(_xlpm.x=0,"",_xlpm.x)))</f>
        <v>Animalia</v>
      </c>
      <c r="O1718" s="46" t="str">
        <f>IF($I1718="","",_xlfn.LET(_xlpm.x,VLOOKUP($I1718,'2026-01-09_taxon-match'!$A$2:$N$81,7,FALSE),IF(_xlpm.x=0,"",_xlpm.x)))</f>
        <v>Nemertea</v>
      </c>
      <c r="P1718" s="46" t="str">
        <f>IF($I1718="","",_xlfn.LET(_xlpm.x,VLOOKUP($I1718,'2026-01-09_taxon-match'!$A$2:$N$81,8,FALSE),IF(_xlpm.x=0,"",_xlpm.x)))</f>
        <v>Pilidiophora</v>
      </c>
      <c r="Q1718" s="46" t="str">
        <f>IF($I1718="","",_xlfn.LET(_xlpm.x,VLOOKUP($I1718,'2026-01-09_taxon-match'!$A$2:$N$81,9,FALSE),IF(_xlpm.x=0,"",_xlpm.x)))</f>
        <v>Heteronemertea</v>
      </c>
      <c r="R1718" s="46" t="str">
        <f>IF($I1718="","",_xlfn.LET(_xlpm.x,VLOOKUP($I1718,'2026-01-09_taxon-match'!$A$2:$N$81,10,FALSE),IF(_xlpm.x=0,"",_xlpm.x)))</f>
        <v>Lineidae</v>
      </c>
      <c r="S1718" s="46" t="str">
        <f>IF($I1718="","",_xlfn.LET(_xlpm.x,VLOOKUP($I1718,'2026-01-09_taxon-match'!$A$2:$N$81,11,FALSE),IF(_xlpm.x=0,"",_xlpm.x)))</f>
        <v>Parborlasia</v>
      </c>
      <c r="T1718" s="46" t="str">
        <f>IF($I1718="","",_xlfn.LET(_xlpm.x,VLOOKUP($I1718,'2026-01-09_taxon-match'!$A$2:$N$81,13,FALSE),IF(_xlpm.x=0,"",_xlpm.x)))</f>
        <v>corrugatus</v>
      </c>
      <c r="U1718" s="46">
        <v>1</v>
      </c>
      <c r="V1718" s="46" t="s">
        <v>58</v>
      </c>
      <c r="Y1718" s="46" t="str">
        <f>IF(V1718="","",_xlfn.LET(_xlpm.x,VLOOKUP(V1718,'Drop-down_menus'!$D$2:$E$13,2,FALSE),IF(_xlpm.x=0,"",_xlpm.x)))</f>
        <v>https://orcid.org/0000-0002-9708-1761</v>
      </c>
      <c r="Z1718" s="46" t="str">
        <f>IF(W1718="","",_xlfn.LET(_xlpm.x,VLOOKUP(W1718,'Drop-down_menus'!$D$2:$E$13,2,FALSE),IF(_xlpm.x=0,"",_xlpm.x)))</f>
        <v/>
      </c>
      <c r="AA1718" s="46" t="str">
        <f>IF(X1718="","",_xlfn.LET(_xlpm.x,VLOOKUP(X1718,'Drop-down_menus'!$D$2:$E$13,2,FALSE),IF(_xlpm.x=0,"",_xlpm.x)))</f>
        <v/>
      </c>
      <c r="AB1718" s="46" t="s">
        <v>514</v>
      </c>
      <c r="AC1718" s="46" t="s">
        <v>515</v>
      </c>
    </row>
    <row r="1719" spans="2:29" ht="15" customHeight="1">
      <c r="B1719" s="46">
        <v>1798</v>
      </c>
      <c r="C1719" s="46" t="s">
        <v>837</v>
      </c>
      <c r="D1719" s="46" t="b">
        <f>COUNTIF(Events!$B$2:$B$171, C1719) &gt; 0</f>
        <v>1</v>
      </c>
      <c r="G1719" s="46" t="s">
        <v>1213</v>
      </c>
      <c r="I1719" s="46" t="s">
        <v>178</v>
      </c>
      <c r="J1719" s="46" t="str">
        <f>IF(I1719="","",_xlfn.LET(_xlpm.x,VLOOKUP(I1719,'2026-01-09_taxon-match'!$A$2:$N$81,4,FALSE),IF(_xlpm.x=0,"",_xlpm.x)))</f>
        <v>Parborlasia corrugatus</v>
      </c>
      <c r="L1719" s="46" t="str">
        <f>IF(I1719="","",_xlfn.LET(_xlpm.x,VLOOKUP(I1719,'2026-01-09_taxon-match'!$A$2:$N$81,3,FALSE),IF(_xlpm.x=0,"",_xlpm.x)))</f>
        <v>urn:lsid:marinespecies.org:taxname:1776775</v>
      </c>
      <c r="M1719" s="46" t="str">
        <f>IF($I1719="","",_xlfn.LET(_xlpm.x,VLOOKUP($I1719,'2026-01-09_taxon-match'!$A$2:$N$81,5,FALSE),IF(_xlpm.x=0,"",_xlpm.x)))</f>
        <v>(McIntosh, 1876)</v>
      </c>
      <c r="N1719" s="46" t="str">
        <f>IF($I1719="","",_xlfn.LET(_xlpm.x,VLOOKUP($I1719,'2026-01-09_taxon-match'!$A$2:$N$81,6,FALSE),IF(_xlpm.x=0,"",_xlpm.x)))</f>
        <v>Animalia</v>
      </c>
      <c r="O1719" s="46" t="str">
        <f>IF($I1719="","",_xlfn.LET(_xlpm.x,VLOOKUP($I1719,'2026-01-09_taxon-match'!$A$2:$N$81,7,FALSE),IF(_xlpm.x=0,"",_xlpm.x)))</f>
        <v>Nemertea</v>
      </c>
      <c r="P1719" s="46" t="str">
        <f>IF($I1719="","",_xlfn.LET(_xlpm.x,VLOOKUP($I1719,'2026-01-09_taxon-match'!$A$2:$N$81,8,FALSE),IF(_xlpm.x=0,"",_xlpm.x)))</f>
        <v>Pilidiophora</v>
      </c>
      <c r="Q1719" s="46" t="str">
        <f>IF($I1719="","",_xlfn.LET(_xlpm.x,VLOOKUP($I1719,'2026-01-09_taxon-match'!$A$2:$N$81,9,FALSE),IF(_xlpm.x=0,"",_xlpm.x)))</f>
        <v>Heteronemertea</v>
      </c>
      <c r="R1719" s="46" t="str">
        <f>IF($I1719="","",_xlfn.LET(_xlpm.x,VLOOKUP($I1719,'2026-01-09_taxon-match'!$A$2:$N$81,10,FALSE),IF(_xlpm.x=0,"",_xlpm.x)))</f>
        <v>Lineidae</v>
      </c>
      <c r="S1719" s="46" t="str">
        <f>IF($I1719="","",_xlfn.LET(_xlpm.x,VLOOKUP($I1719,'2026-01-09_taxon-match'!$A$2:$N$81,11,FALSE),IF(_xlpm.x=0,"",_xlpm.x)))</f>
        <v>Parborlasia</v>
      </c>
      <c r="T1719" s="46" t="str">
        <f>IF($I1719="","",_xlfn.LET(_xlpm.x,VLOOKUP($I1719,'2026-01-09_taxon-match'!$A$2:$N$81,13,FALSE),IF(_xlpm.x=0,"",_xlpm.x)))</f>
        <v>corrugatus</v>
      </c>
      <c r="U1719" s="46">
        <v>1</v>
      </c>
      <c r="V1719" s="2" t="s">
        <v>58</v>
      </c>
      <c r="Y1719" s="46" t="str">
        <f>IF(V1719="","",_xlfn.LET(_xlpm.x,VLOOKUP(V1719,'Drop-down_menus'!$D$2:$E$13,2,FALSE),IF(_xlpm.x=0,"",_xlpm.x)))</f>
        <v>https://orcid.org/0000-0002-9708-1761</v>
      </c>
      <c r="Z1719" s="46" t="str">
        <f>IF(W1719="","",_xlfn.LET(_xlpm.x,VLOOKUP(W1719,'Drop-down_menus'!$D$2:$E$13,2,FALSE),IF(_xlpm.x=0,"",_xlpm.x)))</f>
        <v/>
      </c>
      <c r="AA1719" s="46" t="str">
        <f>IF(X1719="","",_xlfn.LET(_xlpm.x,VLOOKUP(X1719,'Drop-down_menus'!$D$2:$E$13,2,FALSE),IF(_xlpm.x=0,"",_xlpm.x)))</f>
        <v/>
      </c>
      <c r="AB1719" s="46" t="s">
        <v>300</v>
      </c>
      <c r="AC1719" s="46" t="s">
        <v>1255</v>
      </c>
    </row>
    <row r="1720" spans="2:29" ht="15" customHeight="1">
      <c r="B1720" s="46">
        <v>1798</v>
      </c>
      <c r="C1720" s="46" t="s">
        <v>837</v>
      </c>
      <c r="D1720" s="46" t="b">
        <f>COUNTIF(Events!$B$2:$B$171, C1720) &gt; 0</f>
        <v>1</v>
      </c>
      <c r="E1720" s="46" t="s">
        <v>940</v>
      </c>
      <c r="G1720" s="46" t="s">
        <v>949</v>
      </c>
      <c r="I1720" s="46" t="s">
        <v>178</v>
      </c>
      <c r="J1720" s="46" t="str">
        <f>IF(I1720="","",_xlfn.LET(_xlpm.x,VLOOKUP(I1720,'2026-01-09_taxon-match'!$A$2:$N$81,4,FALSE),IF(_xlpm.x=0,"",_xlpm.x)))</f>
        <v>Parborlasia corrugatus</v>
      </c>
      <c r="L1720" s="46" t="str">
        <f>IF(I1720="","",_xlfn.LET(_xlpm.x,VLOOKUP(I1720,'2026-01-09_taxon-match'!$A$2:$N$81,3,FALSE),IF(_xlpm.x=0,"",_xlpm.x)))</f>
        <v>urn:lsid:marinespecies.org:taxname:1776775</v>
      </c>
      <c r="M1720" s="46" t="str">
        <f>IF($I1720="","",_xlfn.LET(_xlpm.x,VLOOKUP($I1720,'2026-01-09_taxon-match'!$A$2:$N$81,5,FALSE),IF(_xlpm.x=0,"",_xlpm.x)))</f>
        <v>(McIntosh, 1876)</v>
      </c>
      <c r="N1720" s="46" t="str">
        <f>IF($I1720="","",_xlfn.LET(_xlpm.x,VLOOKUP($I1720,'2026-01-09_taxon-match'!$A$2:$N$81,6,FALSE),IF(_xlpm.x=0,"",_xlpm.x)))</f>
        <v>Animalia</v>
      </c>
      <c r="O1720" s="46" t="str">
        <f>IF($I1720="","",_xlfn.LET(_xlpm.x,VLOOKUP($I1720,'2026-01-09_taxon-match'!$A$2:$N$81,7,FALSE),IF(_xlpm.x=0,"",_xlpm.x)))</f>
        <v>Nemertea</v>
      </c>
      <c r="P1720" s="46" t="str">
        <f>IF($I1720="","",_xlfn.LET(_xlpm.x,VLOOKUP($I1720,'2026-01-09_taxon-match'!$A$2:$N$81,8,FALSE),IF(_xlpm.x=0,"",_xlpm.x)))</f>
        <v>Pilidiophora</v>
      </c>
      <c r="Q1720" s="46" t="str">
        <f>IF($I1720="","",_xlfn.LET(_xlpm.x,VLOOKUP($I1720,'2026-01-09_taxon-match'!$A$2:$N$81,9,FALSE),IF(_xlpm.x=0,"",_xlpm.x)))</f>
        <v>Heteronemertea</v>
      </c>
      <c r="R1720" s="46" t="str">
        <f>IF($I1720="","",_xlfn.LET(_xlpm.x,VLOOKUP($I1720,'2026-01-09_taxon-match'!$A$2:$N$81,10,FALSE),IF(_xlpm.x=0,"",_xlpm.x)))</f>
        <v>Lineidae</v>
      </c>
      <c r="S1720" s="46" t="str">
        <f>IF($I1720="","",_xlfn.LET(_xlpm.x,VLOOKUP($I1720,'2026-01-09_taxon-match'!$A$2:$N$81,11,FALSE),IF(_xlpm.x=0,"",_xlpm.x)))</f>
        <v>Parborlasia</v>
      </c>
      <c r="T1720" s="46" t="str">
        <f>IF($I1720="","",_xlfn.LET(_xlpm.x,VLOOKUP($I1720,'2026-01-09_taxon-match'!$A$2:$N$81,13,FALSE),IF(_xlpm.x=0,"",_xlpm.x)))</f>
        <v>corrugatus</v>
      </c>
      <c r="U1720" s="46">
        <v>1</v>
      </c>
      <c r="V1720" s="46" t="s">
        <v>58</v>
      </c>
      <c r="Y1720" s="46" t="str">
        <f>IF(V1720="","",_xlfn.LET(_xlpm.x,VLOOKUP(V1720,'Drop-down_menus'!$D$2:$E$13,2,FALSE),IF(_xlpm.x=0,"",_xlpm.x)))</f>
        <v>https://orcid.org/0000-0002-9708-1761</v>
      </c>
      <c r="Z1720" s="46" t="str">
        <f>IF(W1720="","",_xlfn.LET(_xlpm.x,VLOOKUP(W1720,'Drop-down_menus'!$D$2:$E$13,2,FALSE),IF(_xlpm.x=0,"",_xlpm.x)))</f>
        <v/>
      </c>
      <c r="AA1720" s="46" t="str">
        <f>IF(X1720="","",_xlfn.LET(_xlpm.x,VLOOKUP(X1720,'Drop-down_menus'!$D$2:$E$13,2,FALSE),IF(_xlpm.x=0,"",_xlpm.x)))</f>
        <v/>
      </c>
      <c r="AB1720" s="46" t="s">
        <v>514</v>
      </c>
      <c r="AC1720" s="46" t="s">
        <v>515</v>
      </c>
    </row>
    <row r="1721" spans="2:29" ht="15" customHeight="1">
      <c r="B1721" s="46">
        <v>1799</v>
      </c>
      <c r="C1721" s="46" t="s">
        <v>837</v>
      </c>
      <c r="D1721" s="46" t="b">
        <f>COUNTIF(Events!$B$2:$B$171, C1721) &gt; 0</f>
        <v>1</v>
      </c>
      <c r="G1721" s="46" t="s">
        <v>1213</v>
      </c>
      <c r="I1721" s="46" t="s">
        <v>178</v>
      </c>
      <c r="J1721" s="46" t="str">
        <f>IF(I1721="","",_xlfn.LET(_xlpm.x,VLOOKUP(I1721,'2026-01-09_taxon-match'!$A$2:$N$81,4,FALSE),IF(_xlpm.x=0,"",_xlpm.x)))</f>
        <v>Parborlasia corrugatus</v>
      </c>
      <c r="L1721" s="46" t="str">
        <f>IF(I1721="","",_xlfn.LET(_xlpm.x,VLOOKUP(I1721,'2026-01-09_taxon-match'!$A$2:$N$81,3,FALSE),IF(_xlpm.x=0,"",_xlpm.x)))</f>
        <v>urn:lsid:marinespecies.org:taxname:1776775</v>
      </c>
      <c r="M1721" s="46" t="str">
        <f>IF($I1721="","",_xlfn.LET(_xlpm.x,VLOOKUP($I1721,'2026-01-09_taxon-match'!$A$2:$N$81,5,FALSE),IF(_xlpm.x=0,"",_xlpm.x)))</f>
        <v>(McIntosh, 1876)</v>
      </c>
      <c r="N1721" s="46" t="str">
        <f>IF($I1721="","",_xlfn.LET(_xlpm.x,VLOOKUP($I1721,'2026-01-09_taxon-match'!$A$2:$N$81,6,FALSE),IF(_xlpm.x=0,"",_xlpm.x)))</f>
        <v>Animalia</v>
      </c>
      <c r="O1721" s="46" t="str">
        <f>IF($I1721="","",_xlfn.LET(_xlpm.x,VLOOKUP($I1721,'2026-01-09_taxon-match'!$A$2:$N$81,7,FALSE),IF(_xlpm.x=0,"",_xlpm.x)))</f>
        <v>Nemertea</v>
      </c>
      <c r="P1721" s="46" t="str">
        <f>IF($I1721="","",_xlfn.LET(_xlpm.x,VLOOKUP($I1721,'2026-01-09_taxon-match'!$A$2:$N$81,8,FALSE),IF(_xlpm.x=0,"",_xlpm.x)))</f>
        <v>Pilidiophora</v>
      </c>
      <c r="Q1721" s="46" t="str">
        <f>IF($I1721="","",_xlfn.LET(_xlpm.x,VLOOKUP($I1721,'2026-01-09_taxon-match'!$A$2:$N$81,9,FALSE),IF(_xlpm.x=0,"",_xlpm.x)))</f>
        <v>Heteronemertea</v>
      </c>
      <c r="R1721" s="46" t="str">
        <f>IF($I1721="","",_xlfn.LET(_xlpm.x,VLOOKUP($I1721,'2026-01-09_taxon-match'!$A$2:$N$81,10,FALSE),IF(_xlpm.x=0,"",_xlpm.x)))</f>
        <v>Lineidae</v>
      </c>
      <c r="S1721" s="46" t="str">
        <f>IF($I1721="","",_xlfn.LET(_xlpm.x,VLOOKUP($I1721,'2026-01-09_taxon-match'!$A$2:$N$81,11,FALSE),IF(_xlpm.x=0,"",_xlpm.x)))</f>
        <v>Parborlasia</v>
      </c>
      <c r="T1721" s="46" t="str">
        <f>IF($I1721="","",_xlfn.LET(_xlpm.x,VLOOKUP($I1721,'2026-01-09_taxon-match'!$A$2:$N$81,13,FALSE),IF(_xlpm.x=0,"",_xlpm.x)))</f>
        <v>corrugatus</v>
      </c>
      <c r="U1721" s="46">
        <v>1</v>
      </c>
      <c r="V1721" s="2" t="s">
        <v>58</v>
      </c>
      <c r="Y1721" s="46" t="str">
        <f>IF(V1721="","",_xlfn.LET(_xlpm.x,VLOOKUP(V1721,'Drop-down_menus'!$D$2:$E$13,2,FALSE),IF(_xlpm.x=0,"",_xlpm.x)))</f>
        <v>https://orcid.org/0000-0002-9708-1761</v>
      </c>
      <c r="Z1721" s="46" t="str">
        <f>IF(W1721="","",_xlfn.LET(_xlpm.x,VLOOKUP(W1721,'Drop-down_menus'!$D$2:$E$13,2,FALSE),IF(_xlpm.x=0,"",_xlpm.x)))</f>
        <v/>
      </c>
      <c r="AA1721" s="46" t="str">
        <f>IF(X1721="","",_xlfn.LET(_xlpm.x,VLOOKUP(X1721,'Drop-down_menus'!$D$2:$E$13,2,FALSE),IF(_xlpm.x=0,"",_xlpm.x)))</f>
        <v/>
      </c>
      <c r="AB1721" s="46" t="s">
        <v>300</v>
      </c>
      <c r="AC1721" s="46" t="s">
        <v>1255</v>
      </c>
    </row>
    <row r="1722" spans="2:29" ht="15" customHeight="1">
      <c r="B1722" s="46">
        <v>1799</v>
      </c>
      <c r="C1722" s="46" t="s">
        <v>837</v>
      </c>
      <c r="D1722" s="46" t="b">
        <f>COUNTIF(Events!$B$2:$B$171, C1722) &gt; 0</f>
        <v>1</v>
      </c>
      <c r="E1722" s="46" t="s">
        <v>940</v>
      </c>
      <c r="G1722" s="46" t="s">
        <v>949</v>
      </c>
      <c r="I1722" s="46" t="s">
        <v>178</v>
      </c>
      <c r="J1722" s="46" t="str">
        <f>IF(I1722="","",_xlfn.LET(_xlpm.x,VLOOKUP(I1722,'2026-01-09_taxon-match'!$A$2:$N$81,4,FALSE),IF(_xlpm.x=0,"",_xlpm.x)))</f>
        <v>Parborlasia corrugatus</v>
      </c>
      <c r="L1722" s="46" t="str">
        <f>IF(I1722="","",_xlfn.LET(_xlpm.x,VLOOKUP(I1722,'2026-01-09_taxon-match'!$A$2:$N$81,3,FALSE),IF(_xlpm.x=0,"",_xlpm.x)))</f>
        <v>urn:lsid:marinespecies.org:taxname:1776775</v>
      </c>
      <c r="M1722" s="46" t="str">
        <f>IF($I1722="","",_xlfn.LET(_xlpm.x,VLOOKUP($I1722,'2026-01-09_taxon-match'!$A$2:$N$81,5,FALSE),IF(_xlpm.x=0,"",_xlpm.x)))</f>
        <v>(McIntosh, 1876)</v>
      </c>
      <c r="N1722" s="46" t="str">
        <f>IF($I1722="","",_xlfn.LET(_xlpm.x,VLOOKUP($I1722,'2026-01-09_taxon-match'!$A$2:$N$81,6,FALSE),IF(_xlpm.x=0,"",_xlpm.x)))</f>
        <v>Animalia</v>
      </c>
      <c r="O1722" s="46" t="str">
        <f>IF($I1722="","",_xlfn.LET(_xlpm.x,VLOOKUP($I1722,'2026-01-09_taxon-match'!$A$2:$N$81,7,FALSE),IF(_xlpm.x=0,"",_xlpm.x)))</f>
        <v>Nemertea</v>
      </c>
      <c r="P1722" s="46" t="str">
        <f>IF($I1722="","",_xlfn.LET(_xlpm.x,VLOOKUP($I1722,'2026-01-09_taxon-match'!$A$2:$N$81,8,FALSE),IF(_xlpm.x=0,"",_xlpm.x)))</f>
        <v>Pilidiophora</v>
      </c>
      <c r="Q1722" s="46" t="str">
        <f>IF($I1722="","",_xlfn.LET(_xlpm.x,VLOOKUP($I1722,'2026-01-09_taxon-match'!$A$2:$N$81,9,FALSE),IF(_xlpm.x=0,"",_xlpm.x)))</f>
        <v>Heteronemertea</v>
      </c>
      <c r="R1722" s="46" t="str">
        <f>IF($I1722="","",_xlfn.LET(_xlpm.x,VLOOKUP($I1722,'2026-01-09_taxon-match'!$A$2:$N$81,10,FALSE),IF(_xlpm.x=0,"",_xlpm.x)))</f>
        <v>Lineidae</v>
      </c>
      <c r="S1722" s="46" t="str">
        <f>IF($I1722="","",_xlfn.LET(_xlpm.x,VLOOKUP($I1722,'2026-01-09_taxon-match'!$A$2:$N$81,11,FALSE),IF(_xlpm.x=0,"",_xlpm.x)))</f>
        <v>Parborlasia</v>
      </c>
      <c r="T1722" s="46" t="str">
        <f>IF($I1722="","",_xlfn.LET(_xlpm.x,VLOOKUP($I1722,'2026-01-09_taxon-match'!$A$2:$N$81,13,FALSE),IF(_xlpm.x=0,"",_xlpm.x)))</f>
        <v>corrugatus</v>
      </c>
      <c r="U1722" s="46">
        <v>1</v>
      </c>
      <c r="V1722" s="46" t="s">
        <v>58</v>
      </c>
      <c r="Y1722" s="46" t="str">
        <f>IF(V1722="","",_xlfn.LET(_xlpm.x,VLOOKUP(V1722,'Drop-down_menus'!$D$2:$E$13,2,FALSE),IF(_xlpm.x=0,"",_xlpm.x)))</f>
        <v>https://orcid.org/0000-0002-9708-1761</v>
      </c>
      <c r="Z1722" s="46" t="str">
        <f>IF(W1722="","",_xlfn.LET(_xlpm.x,VLOOKUP(W1722,'Drop-down_menus'!$D$2:$E$13,2,FALSE),IF(_xlpm.x=0,"",_xlpm.x)))</f>
        <v/>
      </c>
      <c r="AA1722" s="46" t="str">
        <f>IF(X1722="","",_xlfn.LET(_xlpm.x,VLOOKUP(X1722,'Drop-down_menus'!$D$2:$E$13,2,FALSE),IF(_xlpm.x=0,"",_xlpm.x)))</f>
        <v/>
      </c>
      <c r="AB1722" s="46" t="s">
        <v>514</v>
      </c>
      <c r="AC1722" s="46" t="s">
        <v>515</v>
      </c>
    </row>
    <row r="1723" spans="2:29" ht="15" customHeight="1">
      <c r="B1723" s="46">
        <v>1800</v>
      </c>
      <c r="C1723" s="46" t="s">
        <v>837</v>
      </c>
      <c r="D1723" s="46" t="b">
        <f>COUNTIF(Events!$B$2:$B$171, C1723) &gt; 0</f>
        <v>1</v>
      </c>
      <c r="G1723" s="46" t="s">
        <v>1212</v>
      </c>
      <c r="I1723" s="46" t="s">
        <v>315</v>
      </c>
      <c r="J1723" s="46" t="str">
        <f>IF(I1723="","",_xlfn.LET(_xlpm.x,VLOOKUP(I1723,'2026-01-09_taxon-match'!$A$2:$N$81,4,FALSE),IF(_xlpm.x=0,"",_xlpm.x)))</f>
        <v>Cnemidocarpa verrucosa</v>
      </c>
      <c r="L1723" s="46" t="str">
        <f>IF(I1723="","",_xlfn.LET(_xlpm.x,VLOOKUP(I1723,'2026-01-09_taxon-match'!$A$2:$N$81,3,FALSE),IF(_xlpm.x=0,"",_xlpm.x)))</f>
        <v>urn:lsid:marinespecies.org:taxname:173893</v>
      </c>
      <c r="M1723" s="46" t="str">
        <f>IF($I1723="","",_xlfn.LET(_xlpm.x,VLOOKUP($I1723,'2026-01-09_taxon-match'!$A$2:$N$81,5,FALSE),IF(_xlpm.x=0,"",_xlpm.x)))</f>
        <v>(Lesson, 1830)</v>
      </c>
      <c r="N1723" s="46" t="str">
        <f>IF($I1723="","",_xlfn.LET(_xlpm.x,VLOOKUP($I1723,'2026-01-09_taxon-match'!$A$2:$N$81,6,FALSE),IF(_xlpm.x=0,"",_xlpm.x)))</f>
        <v>Animalia</v>
      </c>
      <c r="O1723" s="46" t="str">
        <f>IF($I1723="","",_xlfn.LET(_xlpm.x,VLOOKUP($I1723,'2026-01-09_taxon-match'!$A$2:$N$81,7,FALSE),IF(_xlpm.x=0,"",_xlpm.x)))</f>
        <v>Chordata</v>
      </c>
      <c r="P1723" s="46" t="str">
        <f>IF($I1723="","",_xlfn.LET(_xlpm.x,VLOOKUP($I1723,'2026-01-09_taxon-match'!$A$2:$N$81,8,FALSE),IF(_xlpm.x=0,"",_xlpm.x)))</f>
        <v>Ascidiacea</v>
      </c>
      <c r="Q1723" s="46" t="str">
        <f>IF($I1723="","",_xlfn.LET(_xlpm.x,VLOOKUP($I1723,'2026-01-09_taxon-match'!$A$2:$N$81,9,FALSE),IF(_xlpm.x=0,"",_xlpm.x)))</f>
        <v>Stolidobranchia</v>
      </c>
      <c r="R1723" s="46" t="str">
        <f>IF($I1723="","",_xlfn.LET(_xlpm.x,VLOOKUP($I1723,'2026-01-09_taxon-match'!$A$2:$N$81,10,FALSE),IF(_xlpm.x=0,"",_xlpm.x)))</f>
        <v>Styelidae</v>
      </c>
      <c r="S1723" s="46" t="str">
        <f>IF($I1723="","",_xlfn.LET(_xlpm.x,VLOOKUP($I1723,'2026-01-09_taxon-match'!$A$2:$N$81,11,FALSE),IF(_xlpm.x=0,"",_xlpm.x)))</f>
        <v>Cnemidocarpa</v>
      </c>
      <c r="T1723" s="46" t="str">
        <f>IF($I1723="","",_xlfn.LET(_xlpm.x,VLOOKUP($I1723,'2026-01-09_taxon-match'!$A$2:$N$81,13,FALSE),IF(_xlpm.x=0,"",_xlpm.x)))</f>
        <v>verrucosa</v>
      </c>
      <c r="U1723" s="46">
        <v>1</v>
      </c>
      <c r="V1723" s="2" t="s">
        <v>58</v>
      </c>
      <c r="Y1723" s="46" t="str">
        <f>IF(V1723="","",_xlfn.LET(_xlpm.x,VLOOKUP(V1723,'Drop-down_menus'!$D$2:$E$13,2,FALSE),IF(_xlpm.x=0,"",_xlpm.x)))</f>
        <v>https://orcid.org/0000-0002-9708-1761</v>
      </c>
      <c r="Z1723" s="46" t="str">
        <f>IF(W1723="","",_xlfn.LET(_xlpm.x,VLOOKUP(W1723,'Drop-down_menus'!$D$2:$E$13,2,FALSE),IF(_xlpm.x=0,"",_xlpm.x)))</f>
        <v/>
      </c>
      <c r="AA1723" s="46" t="str">
        <f>IF(X1723="","",_xlfn.LET(_xlpm.x,VLOOKUP(X1723,'Drop-down_menus'!$D$2:$E$13,2,FALSE),IF(_xlpm.x=0,"",_xlpm.x)))</f>
        <v/>
      </c>
      <c r="AB1723" s="46" t="s">
        <v>300</v>
      </c>
      <c r="AC1723" s="46" t="s">
        <v>1255</v>
      </c>
    </row>
    <row r="1724" spans="2:29" ht="15" customHeight="1">
      <c r="B1724" s="46">
        <v>1800</v>
      </c>
      <c r="C1724" s="46" t="s">
        <v>837</v>
      </c>
      <c r="D1724" s="46" t="b">
        <f>COUNTIF(Events!$B$2:$B$171, C1724) &gt; 0</f>
        <v>1</v>
      </c>
      <c r="E1724" s="46" t="s">
        <v>940</v>
      </c>
      <c r="G1724" s="46" t="s">
        <v>315</v>
      </c>
      <c r="I1724" s="46" t="s">
        <v>315</v>
      </c>
      <c r="J1724" s="46" t="str">
        <f>IF(I1724="","",_xlfn.LET(_xlpm.x,VLOOKUP(I1724,'2026-01-09_taxon-match'!$A$2:$N$81,4,FALSE),IF(_xlpm.x=0,"",_xlpm.x)))</f>
        <v>Cnemidocarpa verrucosa</v>
      </c>
      <c r="L1724" s="46" t="str">
        <f>IF(I1724="","",_xlfn.LET(_xlpm.x,VLOOKUP(I1724,'2026-01-09_taxon-match'!$A$2:$N$81,3,FALSE),IF(_xlpm.x=0,"",_xlpm.x)))</f>
        <v>urn:lsid:marinespecies.org:taxname:173893</v>
      </c>
      <c r="M1724" s="46" t="str">
        <f>IF($I1724="","",_xlfn.LET(_xlpm.x,VLOOKUP($I1724,'2026-01-09_taxon-match'!$A$2:$N$81,5,FALSE),IF(_xlpm.x=0,"",_xlpm.x)))</f>
        <v>(Lesson, 1830)</v>
      </c>
      <c r="N1724" s="46" t="str">
        <f>IF($I1724="","",_xlfn.LET(_xlpm.x,VLOOKUP($I1724,'2026-01-09_taxon-match'!$A$2:$N$81,6,FALSE),IF(_xlpm.x=0,"",_xlpm.x)))</f>
        <v>Animalia</v>
      </c>
      <c r="O1724" s="46" t="str">
        <f>IF($I1724="","",_xlfn.LET(_xlpm.x,VLOOKUP($I1724,'2026-01-09_taxon-match'!$A$2:$N$81,7,FALSE),IF(_xlpm.x=0,"",_xlpm.x)))</f>
        <v>Chordata</v>
      </c>
      <c r="P1724" s="46" t="str">
        <f>IF($I1724="","",_xlfn.LET(_xlpm.x,VLOOKUP($I1724,'2026-01-09_taxon-match'!$A$2:$N$81,8,FALSE),IF(_xlpm.x=0,"",_xlpm.x)))</f>
        <v>Ascidiacea</v>
      </c>
      <c r="Q1724" s="46" t="str">
        <f>IF($I1724="","",_xlfn.LET(_xlpm.x,VLOOKUP($I1724,'2026-01-09_taxon-match'!$A$2:$N$81,9,FALSE),IF(_xlpm.x=0,"",_xlpm.x)))</f>
        <v>Stolidobranchia</v>
      </c>
      <c r="R1724" s="46" t="str">
        <f>IF($I1724="","",_xlfn.LET(_xlpm.x,VLOOKUP($I1724,'2026-01-09_taxon-match'!$A$2:$N$81,10,FALSE),IF(_xlpm.x=0,"",_xlpm.x)))</f>
        <v>Styelidae</v>
      </c>
      <c r="S1724" s="46" t="str">
        <f>IF($I1724="","",_xlfn.LET(_xlpm.x,VLOOKUP($I1724,'2026-01-09_taxon-match'!$A$2:$N$81,11,FALSE),IF(_xlpm.x=0,"",_xlpm.x)))</f>
        <v>Cnemidocarpa</v>
      </c>
      <c r="T1724" s="46" t="str">
        <f>IF($I1724="","",_xlfn.LET(_xlpm.x,VLOOKUP($I1724,'2026-01-09_taxon-match'!$A$2:$N$81,13,FALSE),IF(_xlpm.x=0,"",_xlpm.x)))</f>
        <v>verrucosa</v>
      </c>
      <c r="U1724" s="46">
        <v>1</v>
      </c>
      <c r="V1724" s="46" t="s">
        <v>58</v>
      </c>
      <c r="Y1724" s="46" t="str">
        <f>IF(V1724="","",_xlfn.LET(_xlpm.x,VLOOKUP(V1724,'Drop-down_menus'!$D$2:$E$13,2,FALSE),IF(_xlpm.x=0,"",_xlpm.x)))</f>
        <v>https://orcid.org/0000-0002-9708-1761</v>
      </c>
      <c r="Z1724" s="46" t="str">
        <f>IF(W1724="","",_xlfn.LET(_xlpm.x,VLOOKUP(W1724,'Drop-down_menus'!$D$2:$E$13,2,FALSE),IF(_xlpm.x=0,"",_xlpm.x)))</f>
        <v/>
      </c>
      <c r="AA1724" s="46" t="str">
        <f>IF(X1724="","",_xlfn.LET(_xlpm.x,VLOOKUP(X1724,'Drop-down_menus'!$D$2:$E$13,2,FALSE),IF(_xlpm.x=0,"",_xlpm.x)))</f>
        <v/>
      </c>
      <c r="AB1724" s="46" t="s">
        <v>514</v>
      </c>
      <c r="AC1724" s="46" t="s">
        <v>515</v>
      </c>
    </row>
    <row r="1725" spans="2:29" ht="15" customHeight="1">
      <c r="B1725" s="46">
        <v>1801</v>
      </c>
      <c r="C1725" s="46" t="s">
        <v>837</v>
      </c>
      <c r="D1725" s="46" t="b">
        <f>COUNTIF(Events!$B$2:$B$171, C1725) &gt; 0</f>
        <v>1</v>
      </c>
      <c r="G1725" s="46" t="s">
        <v>1212</v>
      </c>
      <c r="I1725" s="46" t="s">
        <v>315</v>
      </c>
      <c r="J1725" s="46" t="str">
        <f>IF(I1725="","",_xlfn.LET(_xlpm.x,VLOOKUP(I1725,'2026-01-09_taxon-match'!$A$2:$N$81,4,FALSE),IF(_xlpm.x=0,"",_xlpm.x)))</f>
        <v>Cnemidocarpa verrucosa</v>
      </c>
      <c r="L1725" s="46" t="str">
        <f>IF(I1725="","",_xlfn.LET(_xlpm.x,VLOOKUP(I1725,'2026-01-09_taxon-match'!$A$2:$N$81,3,FALSE),IF(_xlpm.x=0,"",_xlpm.x)))</f>
        <v>urn:lsid:marinespecies.org:taxname:173893</v>
      </c>
      <c r="M1725" s="46" t="str">
        <f>IF($I1725="","",_xlfn.LET(_xlpm.x,VLOOKUP($I1725,'2026-01-09_taxon-match'!$A$2:$N$81,5,FALSE),IF(_xlpm.x=0,"",_xlpm.x)))</f>
        <v>(Lesson, 1830)</v>
      </c>
      <c r="N1725" s="46" t="str">
        <f>IF($I1725="","",_xlfn.LET(_xlpm.x,VLOOKUP($I1725,'2026-01-09_taxon-match'!$A$2:$N$81,6,FALSE),IF(_xlpm.x=0,"",_xlpm.x)))</f>
        <v>Animalia</v>
      </c>
      <c r="O1725" s="46" t="str">
        <f>IF($I1725="","",_xlfn.LET(_xlpm.x,VLOOKUP($I1725,'2026-01-09_taxon-match'!$A$2:$N$81,7,FALSE),IF(_xlpm.x=0,"",_xlpm.x)))</f>
        <v>Chordata</v>
      </c>
      <c r="P1725" s="46" t="str">
        <f>IF($I1725="","",_xlfn.LET(_xlpm.x,VLOOKUP($I1725,'2026-01-09_taxon-match'!$A$2:$N$81,8,FALSE),IF(_xlpm.x=0,"",_xlpm.x)))</f>
        <v>Ascidiacea</v>
      </c>
      <c r="Q1725" s="46" t="str">
        <f>IF($I1725="","",_xlfn.LET(_xlpm.x,VLOOKUP($I1725,'2026-01-09_taxon-match'!$A$2:$N$81,9,FALSE),IF(_xlpm.x=0,"",_xlpm.x)))</f>
        <v>Stolidobranchia</v>
      </c>
      <c r="R1725" s="46" t="str">
        <f>IF($I1725="","",_xlfn.LET(_xlpm.x,VLOOKUP($I1725,'2026-01-09_taxon-match'!$A$2:$N$81,10,FALSE),IF(_xlpm.x=0,"",_xlpm.x)))</f>
        <v>Styelidae</v>
      </c>
      <c r="S1725" s="46" t="str">
        <f>IF($I1725="","",_xlfn.LET(_xlpm.x,VLOOKUP($I1725,'2026-01-09_taxon-match'!$A$2:$N$81,11,FALSE),IF(_xlpm.x=0,"",_xlpm.x)))</f>
        <v>Cnemidocarpa</v>
      </c>
      <c r="T1725" s="46" t="str">
        <f>IF($I1725="","",_xlfn.LET(_xlpm.x,VLOOKUP($I1725,'2026-01-09_taxon-match'!$A$2:$N$81,13,FALSE),IF(_xlpm.x=0,"",_xlpm.x)))</f>
        <v>verrucosa</v>
      </c>
      <c r="U1725" s="46">
        <v>1</v>
      </c>
      <c r="V1725" s="2" t="s">
        <v>58</v>
      </c>
      <c r="Y1725" s="46" t="str">
        <f>IF(V1725="","",_xlfn.LET(_xlpm.x,VLOOKUP(V1725,'Drop-down_menus'!$D$2:$E$13,2,FALSE),IF(_xlpm.x=0,"",_xlpm.x)))</f>
        <v>https://orcid.org/0000-0002-9708-1761</v>
      </c>
      <c r="Z1725" s="46" t="str">
        <f>IF(W1725="","",_xlfn.LET(_xlpm.x,VLOOKUP(W1725,'Drop-down_menus'!$D$2:$E$13,2,FALSE),IF(_xlpm.x=0,"",_xlpm.x)))</f>
        <v/>
      </c>
      <c r="AA1725" s="46" t="str">
        <f>IF(X1725="","",_xlfn.LET(_xlpm.x,VLOOKUP(X1725,'Drop-down_menus'!$D$2:$E$13,2,FALSE),IF(_xlpm.x=0,"",_xlpm.x)))</f>
        <v/>
      </c>
      <c r="AB1725" s="46" t="s">
        <v>300</v>
      </c>
      <c r="AC1725" s="46" t="s">
        <v>1255</v>
      </c>
    </row>
    <row r="1726" spans="2:29" ht="15" customHeight="1">
      <c r="B1726" s="46">
        <v>1801</v>
      </c>
      <c r="C1726" s="46" t="s">
        <v>837</v>
      </c>
      <c r="D1726" s="46" t="b">
        <f>COUNTIF(Events!$B$2:$B$171, C1726) &gt; 0</f>
        <v>1</v>
      </c>
      <c r="E1726" s="46" t="s">
        <v>940</v>
      </c>
      <c r="G1726" s="46" t="s">
        <v>315</v>
      </c>
      <c r="I1726" s="46" t="s">
        <v>315</v>
      </c>
      <c r="J1726" s="46" t="str">
        <f>IF(I1726="","",_xlfn.LET(_xlpm.x,VLOOKUP(I1726,'2026-01-09_taxon-match'!$A$2:$N$81,4,FALSE),IF(_xlpm.x=0,"",_xlpm.x)))</f>
        <v>Cnemidocarpa verrucosa</v>
      </c>
      <c r="L1726" s="46" t="str">
        <f>IF(I1726="","",_xlfn.LET(_xlpm.x,VLOOKUP(I1726,'2026-01-09_taxon-match'!$A$2:$N$81,3,FALSE),IF(_xlpm.x=0,"",_xlpm.x)))</f>
        <v>urn:lsid:marinespecies.org:taxname:173893</v>
      </c>
      <c r="M1726" s="46" t="str">
        <f>IF($I1726="","",_xlfn.LET(_xlpm.x,VLOOKUP($I1726,'2026-01-09_taxon-match'!$A$2:$N$81,5,FALSE),IF(_xlpm.x=0,"",_xlpm.x)))</f>
        <v>(Lesson, 1830)</v>
      </c>
      <c r="N1726" s="46" t="str">
        <f>IF($I1726="","",_xlfn.LET(_xlpm.x,VLOOKUP($I1726,'2026-01-09_taxon-match'!$A$2:$N$81,6,FALSE),IF(_xlpm.x=0,"",_xlpm.x)))</f>
        <v>Animalia</v>
      </c>
      <c r="O1726" s="46" t="str">
        <f>IF($I1726="","",_xlfn.LET(_xlpm.x,VLOOKUP($I1726,'2026-01-09_taxon-match'!$A$2:$N$81,7,FALSE),IF(_xlpm.x=0,"",_xlpm.x)))</f>
        <v>Chordata</v>
      </c>
      <c r="P1726" s="46" t="str">
        <f>IF($I1726="","",_xlfn.LET(_xlpm.x,VLOOKUP($I1726,'2026-01-09_taxon-match'!$A$2:$N$81,8,FALSE),IF(_xlpm.x=0,"",_xlpm.x)))</f>
        <v>Ascidiacea</v>
      </c>
      <c r="Q1726" s="46" t="str">
        <f>IF($I1726="","",_xlfn.LET(_xlpm.x,VLOOKUP($I1726,'2026-01-09_taxon-match'!$A$2:$N$81,9,FALSE),IF(_xlpm.x=0,"",_xlpm.x)))</f>
        <v>Stolidobranchia</v>
      </c>
      <c r="R1726" s="46" t="str">
        <f>IF($I1726="","",_xlfn.LET(_xlpm.x,VLOOKUP($I1726,'2026-01-09_taxon-match'!$A$2:$N$81,10,FALSE),IF(_xlpm.x=0,"",_xlpm.x)))</f>
        <v>Styelidae</v>
      </c>
      <c r="S1726" s="46" t="str">
        <f>IF($I1726="","",_xlfn.LET(_xlpm.x,VLOOKUP($I1726,'2026-01-09_taxon-match'!$A$2:$N$81,11,FALSE),IF(_xlpm.x=0,"",_xlpm.x)))</f>
        <v>Cnemidocarpa</v>
      </c>
      <c r="T1726" s="46" t="str">
        <f>IF($I1726="","",_xlfn.LET(_xlpm.x,VLOOKUP($I1726,'2026-01-09_taxon-match'!$A$2:$N$81,13,FALSE),IF(_xlpm.x=0,"",_xlpm.x)))</f>
        <v>verrucosa</v>
      </c>
      <c r="U1726" s="46">
        <v>1</v>
      </c>
      <c r="V1726" s="46" t="s">
        <v>58</v>
      </c>
      <c r="Y1726" s="46" t="str">
        <f>IF(V1726="","",_xlfn.LET(_xlpm.x,VLOOKUP(V1726,'Drop-down_menus'!$D$2:$E$13,2,FALSE),IF(_xlpm.x=0,"",_xlpm.x)))</f>
        <v>https://orcid.org/0000-0002-9708-1761</v>
      </c>
      <c r="Z1726" s="46" t="str">
        <f>IF(W1726="","",_xlfn.LET(_xlpm.x,VLOOKUP(W1726,'Drop-down_menus'!$D$2:$E$13,2,FALSE),IF(_xlpm.x=0,"",_xlpm.x)))</f>
        <v/>
      </c>
      <c r="AA1726" s="46" t="str">
        <f>IF(X1726="","",_xlfn.LET(_xlpm.x,VLOOKUP(X1726,'Drop-down_menus'!$D$2:$E$13,2,FALSE),IF(_xlpm.x=0,"",_xlpm.x)))</f>
        <v/>
      </c>
      <c r="AB1726" s="46" t="s">
        <v>514</v>
      </c>
      <c r="AC1726" s="46" t="s">
        <v>515</v>
      </c>
    </row>
    <row r="1727" spans="2:29" ht="15" customHeight="1">
      <c r="B1727" s="46">
        <v>1802</v>
      </c>
      <c r="C1727" s="46" t="s">
        <v>837</v>
      </c>
      <c r="D1727" s="46" t="b">
        <f>COUNTIF(Events!$B$2:$B$171, C1727) &gt; 0</f>
        <v>1</v>
      </c>
      <c r="G1727" s="46" t="s">
        <v>248</v>
      </c>
      <c r="I1727" s="46" t="s">
        <v>248</v>
      </c>
      <c r="J1727" s="46" t="str">
        <f>IF(I1727="","",_xlfn.LET(_xlpm.x,VLOOKUP(I1727,'2026-01-09_taxon-match'!$A$2:$N$81,4,FALSE),IF(_xlpm.x=0,"",_xlpm.x)))</f>
        <v>Glyphoperidium bursa</v>
      </c>
      <c r="L1727" s="46" t="str">
        <f>IF(I1727="","",_xlfn.LET(_xlpm.x,VLOOKUP(I1727,'2026-01-09_taxon-match'!$A$2:$N$81,3,FALSE),IF(_xlpm.x=0,"",_xlpm.x)))</f>
        <v>urn:lsid:marinespecies.org:taxname:172898</v>
      </c>
      <c r="M1727" s="46" t="str">
        <f>IF($I1727="","",_xlfn.LET(_xlpm.x,VLOOKUP($I1727,'2026-01-09_taxon-match'!$A$2:$N$81,5,FALSE),IF(_xlpm.x=0,"",_xlpm.x)))</f>
        <v>Roule, 1909</v>
      </c>
      <c r="N1727" s="46" t="str">
        <f>IF($I1727="","",_xlfn.LET(_xlpm.x,VLOOKUP($I1727,'2026-01-09_taxon-match'!$A$2:$N$81,6,FALSE),IF(_xlpm.x=0,"",_xlpm.x)))</f>
        <v>Animalia</v>
      </c>
      <c r="O1727" s="46" t="str">
        <f>IF($I1727="","",_xlfn.LET(_xlpm.x,VLOOKUP($I1727,'2026-01-09_taxon-match'!$A$2:$N$81,7,FALSE),IF(_xlpm.x=0,"",_xlpm.x)))</f>
        <v>Cnidaria</v>
      </c>
      <c r="P1727" s="46" t="str">
        <f>IF($I1727="","",_xlfn.LET(_xlpm.x,VLOOKUP($I1727,'2026-01-09_taxon-match'!$A$2:$N$81,8,FALSE),IF(_xlpm.x=0,"",_xlpm.x)))</f>
        <v>Hexacorallia</v>
      </c>
      <c r="Q1727" s="46" t="str">
        <f>IF($I1727="","",_xlfn.LET(_xlpm.x,VLOOKUP($I1727,'2026-01-09_taxon-match'!$A$2:$N$81,9,FALSE),IF(_xlpm.x=0,"",_xlpm.x)))</f>
        <v>Actiniaria</v>
      </c>
      <c r="R1727" s="46" t="str">
        <f>IF($I1727="","",_xlfn.LET(_xlpm.x,VLOOKUP($I1727,'2026-01-09_taxon-match'!$A$2:$N$81,10,FALSE),IF(_xlpm.x=0,"",_xlpm.x)))</f>
        <v>Actiniidae</v>
      </c>
      <c r="S1727" s="46" t="str">
        <f>IF($I1727="","",_xlfn.LET(_xlpm.x,VLOOKUP($I1727,'2026-01-09_taxon-match'!$A$2:$N$81,11,FALSE),IF(_xlpm.x=0,"",_xlpm.x)))</f>
        <v>Glyphoperidium</v>
      </c>
      <c r="T1727" s="46" t="str">
        <f>IF($I1727="","",_xlfn.LET(_xlpm.x,VLOOKUP($I1727,'2026-01-09_taxon-match'!$A$2:$N$81,13,FALSE),IF(_xlpm.x=0,"",_xlpm.x)))</f>
        <v>bursa</v>
      </c>
      <c r="U1727" s="46">
        <v>1</v>
      </c>
      <c r="V1727" s="2" t="s">
        <v>58</v>
      </c>
      <c r="Y1727" s="46" t="str">
        <f>IF(V1727="","",_xlfn.LET(_xlpm.x,VLOOKUP(V1727,'Drop-down_menus'!$D$2:$E$13,2,FALSE),IF(_xlpm.x=0,"",_xlpm.x)))</f>
        <v>https://orcid.org/0000-0002-9708-1761</v>
      </c>
      <c r="Z1727" s="46" t="str">
        <f>IF(W1727="","",_xlfn.LET(_xlpm.x,VLOOKUP(W1727,'Drop-down_menus'!$D$2:$E$13,2,FALSE),IF(_xlpm.x=0,"",_xlpm.x)))</f>
        <v/>
      </c>
      <c r="AA1727" s="46" t="str">
        <f>IF(X1727="","",_xlfn.LET(_xlpm.x,VLOOKUP(X1727,'Drop-down_menus'!$D$2:$E$13,2,FALSE),IF(_xlpm.x=0,"",_xlpm.x)))</f>
        <v/>
      </c>
      <c r="AB1727" s="46" t="s">
        <v>300</v>
      </c>
      <c r="AC1727" s="46" t="s">
        <v>1255</v>
      </c>
    </row>
    <row r="1728" spans="2:29" ht="15" customHeight="1">
      <c r="B1728" s="46">
        <v>1802</v>
      </c>
      <c r="C1728" s="46" t="s">
        <v>837</v>
      </c>
      <c r="D1728" s="46" t="b">
        <f>COUNTIF(Events!$B$2:$B$171, C1728) &gt; 0</f>
        <v>1</v>
      </c>
      <c r="E1728" s="46" t="s">
        <v>940</v>
      </c>
      <c r="G1728" s="46" t="s">
        <v>248</v>
      </c>
      <c r="I1728" s="46" t="s">
        <v>248</v>
      </c>
      <c r="J1728" s="46" t="str">
        <f>IF(I1728="","",_xlfn.LET(_xlpm.x,VLOOKUP(I1728,'2026-01-09_taxon-match'!$A$2:$N$81,4,FALSE),IF(_xlpm.x=0,"",_xlpm.x)))</f>
        <v>Glyphoperidium bursa</v>
      </c>
      <c r="L1728" s="46" t="str">
        <f>IF(I1728="","",_xlfn.LET(_xlpm.x,VLOOKUP(I1728,'2026-01-09_taxon-match'!$A$2:$N$81,3,FALSE),IF(_xlpm.x=0,"",_xlpm.x)))</f>
        <v>urn:lsid:marinespecies.org:taxname:172898</v>
      </c>
      <c r="M1728" s="46" t="str">
        <f>IF($I1728="","",_xlfn.LET(_xlpm.x,VLOOKUP($I1728,'2026-01-09_taxon-match'!$A$2:$N$81,5,FALSE),IF(_xlpm.x=0,"",_xlpm.x)))</f>
        <v>Roule, 1909</v>
      </c>
      <c r="N1728" s="46" t="str">
        <f>IF($I1728="","",_xlfn.LET(_xlpm.x,VLOOKUP($I1728,'2026-01-09_taxon-match'!$A$2:$N$81,6,FALSE),IF(_xlpm.x=0,"",_xlpm.x)))</f>
        <v>Animalia</v>
      </c>
      <c r="O1728" s="46" t="str">
        <f>IF($I1728="","",_xlfn.LET(_xlpm.x,VLOOKUP($I1728,'2026-01-09_taxon-match'!$A$2:$N$81,7,FALSE),IF(_xlpm.x=0,"",_xlpm.x)))</f>
        <v>Cnidaria</v>
      </c>
      <c r="P1728" s="46" t="str">
        <f>IF($I1728="","",_xlfn.LET(_xlpm.x,VLOOKUP($I1728,'2026-01-09_taxon-match'!$A$2:$N$81,8,FALSE),IF(_xlpm.x=0,"",_xlpm.x)))</f>
        <v>Hexacorallia</v>
      </c>
      <c r="Q1728" s="46" t="str">
        <f>IF($I1728="","",_xlfn.LET(_xlpm.x,VLOOKUP($I1728,'2026-01-09_taxon-match'!$A$2:$N$81,9,FALSE),IF(_xlpm.x=0,"",_xlpm.x)))</f>
        <v>Actiniaria</v>
      </c>
      <c r="R1728" s="46" t="str">
        <f>IF($I1728="","",_xlfn.LET(_xlpm.x,VLOOKUP($I1728,'2026-01-09_taxon-match'!$A$2:$N$81,10,FALSE),IF(_xlpm.x=0,"",_xlpm.x)))</f>
        <v>Actiniidae</v>
      </c>
      <c r="S1728" s="46" t="str">
        <f>IF($I1728="","",_xlfn.LET(_xlpm.x,VLOOKUP($I1728,'2026-01-09_taxon-match'!$A$2:$N$81,11,FALSE),IF(_xlpm.x=0,"",_xlpm.x)))</f>
        <v>Glyphoperidium</v>
      </c>
      <c r="T1728" s="46" t="str">
        <f>IF($I1728="","",_xlfn.LET(_xlpm.x,VLOOKUP($I1728,'2026-01-09_taxon-match'!$A$2:$N$81,13,FALSE),IF(_xlpm.x=0,"",_xlpm.x)))</f>
        <v>bursa</v>
      </c>
      <c r="U1728" s="46">
        <v>1</v>
      </c>
      <c r="V1728" s="46" t="s">
        <v>58</v>
      </c>
      <c r="Y1728" s="46" t="str">
        <f>IF(V1728="","",_xlfn.LET(_xlpm.x,VLOOKUP(V1728,'Drop-down_menus'!$D$2:$E$13,2,FALSE),IF(_xlpm.x=0,"",_xlpm.x)))</f>
        <v>https://orcid.org/0000-0002-9708-1761</v>
      </c>
      <c r="Z1728" s="46" t="str">
        <f>IF(W1728="","",_xlfn.LET(_xlpm.x,VLOOKUP(W1728,'Drop-down_menus'!$D$2:$E$13,2,FALSE),IF(_xlpm.x=0,"",_xlpm.x)))</f>
        <v/>
      </c>
      <c r="AA1728" s="46" t="str">
        <f>IF(X1728="","",_xlfn.LET(_xlpm.x,VLOOKUP(X1728,'Drop-down_menus'!$D$2:$E$13,2,FALSE),IF(_xlpm.x=0,"",_xlpm.x)))</f>
        <v/>
      </c>
      <c r="AB1728" s="46" t="s">
        <v>514</v>
      </c>
      <c r="AC1728" s="46" t="s">
        <v>515</v>
      </c>
    </row>
    <row r="1729" spans="2:29" ht="15" customHeight="1">
      <c r="B1729" s="46">
        <v>1803</v>
      </c>
      <c r="C1729" s="46" t="s">
        <v>837</v>
      </c>
      <c r="D1729" s="46" t="b">
        <f>COUNTIF(Events!$B$2:$B$171, C1729) &gt; 0</f>
        <v>1</v>
      </c>
      <c r="G1729" s="46" t="s">
        <v>1048</v>
      </c>
      <c r="I1729" s="2" t="s">
        <v>1048</v>
      </c>
      <c r="J1729" s="46" t="str">
        <f>IF(I1729="","",_xlfn.LET(_xlpm.x,VLOOKUP(I1729,'2026-01-09_taxon-match'!$A$2:$N$81,4,FALSE),IF(_xlpm.x=0,"",_xlpm.x)))</f>
        <v>Heterocucumis steineni</v>
      </c>
      <c r="L1729" s="46" t="str">
        <f>IF(I1729="","",_xlfn.LET(_xlpm.x,VLOOKUP(I1729,'2026-01-09_taxon-match'!$A$2:$N$81,3,FALSE),IF(_xlpm.x=0,"",_xlpm.x)))</f>
        <v>urn:lsid:marinespecies.org:taxname:174085</v>
      </c>
      <c r="M1729" s="46" t="str">
        <f>IF($I1729="","",_xlfn.LET(_xlpm.x,VLOOKUP($I1729,'2026-01-09_taxon-match'!$A$2:$N$81,5,FALSE),IF(_xlpm.x=0,"",_xlpm.x)))</f>
        <v>(Ludwig, 1898)</v>
      </c>
      <c r="N1729" s="46" t="str">
        <f>IF($I1729="","",_xlfn.LET(_xlpm.x,VLOOKUP($I1729,'2026-01-09_taxon-match'!$A$2:$N$81,6,FALSE),IF(_xlpm.x=0,"",_xlpm.x)))</f>
        <v>Animalia</v>
      </c>
      <c r="O1729" s="46" t="str">
        <f>IF($I1729="","",_xlfn.LET(_xlpm.x,VLOOKUP($I1729,'2026-01-09_taxon-match'!$A$2:$N$81,7,FALSE),IF(_xlpm.x=0,"",_xlpm.x)))</f>
        <v>Echinodermata</v>
      </c>
      <c r="P1729" s="46" t="str">
        <f>IF($I1729="","",_xlfn.LET(_xlpm.x,VLOOKUP($I1729,'2026-01-09_taxon-match'!$A$2:$N$81,8,FALSE),IF(_xlpm.x=0,"",_xlpm.x)))</f>
        <v>Holothuroidea</v>
      </c>
      <c r="Q1729" s="46" t="str">
        <f>IF($I1729="","",_xlfn.LET(_xlpm.x,VLOOKUP($I1729,'2026-01-09_taxon-match'!$A$2:$N$81,9,FALSE),IF(_xlpm.x=0,"",_xlpm.x)))</f>
        <v>Dendrochirotida</v>
      </c>
      <c r="R1729" s="46" t="str">
        <f>IF($I1729="","",_xlfn.LET(_xlpm.x,VLOOKUP($I1729,'2026-01-09_taxon-match'!$A$2:$N$81,10,FALSE),IF(_xlpm.x=0,"",_xlpm.x)))</f>
        <v>Cucumariidae</v>
      </c>
      <c r="S1729" s="46" t="str">
        <f>IF($I1729="","",_xlfn.LET(_xlpm.x,VLOOKUP($I1729,'2026-01-09_taxon-match'!$A$2:$N$81,11,FALSE),IF(_xlpm.x=0,"",_xlpm.x)))</f>
        <v>Heterocucumis</v>
      </c>
      <c r="T1729" s="46" t="str">
        <f>IF($I1729="","",_xlfn.LET(_xlpm.x,VLOOKUP($I1729,'2026-01-09_taxon-match'!$A$2:$N$81,13,FALSE),IF(_xlpm.x=0,"",_xlpm.x)))</f>
        <v>steineni</v>
      </c>
      <c r="U1729" s="46">
        <v>1</v>
      </c>
      <c r="V1729" s="2" t="s">
        <v>58</v>
      </c>
      <c r="Y1729" s="46" t="str">
        <f>IF(V1729="","",_xlfn.LET(_xlpm.x,VLOOKUP(V1729,'Drop-down_menus'!$D$2:$E$13,2,FALSE),IF(_xlpm.x=0,"",_xlpm.x)))</f>
        <v>https://orcid.org/0000-0002-9708-1761</v>
      </c>
      <c r="Z1729" s="46" t="str">
        <f>IF(W1729="","",_xlfn.LET(_xlpm.x,VLOOKUP(W1729,'Drop-down_menus'!$D$2:$E$13,2,FALSE),IF(_xlpm.x=0,"",_xlpm.x)))</f>
        <v/>
      </c>
      <c r="AA1729" s="46" t="str">
        <f>IF(X1729="","",_xlfn.LET(_xlpm.x,VLOOKUP(X1729,'Drop-down_menus'!$D$2:$E$13,2,FALSE),IF(_xlpm.x=0,"",_xlpm.x)))</f>
        <v/>
      </c>
      <c r="AB1729" s="46" t="s">
        <v>300</v>
      </c>
      <c r="AC1729" s="46" t="s">
        <v>1255</v>
      </c>
    </row>
    <row r="1730" spans="2:29" ht="15" customHeight="1">
      <c r="B1730" s="46">
        <v>1803</v>
      </c>
      <c r="C1730" s="46" t="s">
        <v>837</v>
      </c>
      <c r="D1730" s="46" t="b">
        <f>COUNTIF(Events!$B$2:$B$171, C1730) &gt; 0</f>
        <v>1</v>
      </c>
      <c r="E1730" s="46" t="s">
        <v>940</v>
      </c>
      <c r="G1730" s="46" t="s">
        <v>941</v>
      </c>
      <c r="I1730" s="2" t="s">
        <v>1048</v>
      </c>
      <c r="J1730" s="46" t="str">
        <f>IF(I1730="","",_xlfn.LET(_xlpm.x,VLOOKUP(I1730,'2026-01-09_taxon-match'!$A$2:$N$81,4,FALSE),IF(_xlpm.x=0,"",_xlpm.x)))</f>
        <v>Heterocucumis steineni</v>
      </c>
      <c r="L1730" s="46" t="str">
        <f>IF(I1730="","",_xlfn.LET(_xlpm.x,VLOOKUP(I1730,'2026-01-09_taxon-match'!$A$2:$N$81,3,FALSE),IF(_xlpm.x=0,"",_xlpm.x)))</f>
        <v>urn:lsid:marinespecies.org:taxname:174085</v>
      </c>
      <c r="M1730" s="46" t="str">
        <f>IF($I1730="","",_xlfn.LET(_xlpm.x,VLOOKUP($I1730,'2026-01-09_taxon-match'!$A$2:$N$81,5,FALSE),IF(_xlpm.x=0,"",_xlpm.x)))</f>
        <v>(Ludwig, 1898)</v>
      </c>
      <c r="N1730" s="46" t="str">
        <f>IF($I1730="","",_xlfn.LET(_xlpm.x,VLOOKUP($I1730,'2026-01-09_taxon-match'!$A$2:$N$81,6,FALSE),IF(_xlpm.x=0,"",_xlpm.x)))</f>
        <v>Animalia</v>
      </c>
      <c r="O1730" s="46" t="str">
        <f>IF($I1730="","",_xlfn.LET(_xlpm.x,VLOOKUP($I1730,'2026-01-09_taxon-match'!$A$2:$N$81,7,FALSE),IF(_xlpm.x=0,"",_xlpm.x)))</f>
        <v>Echinodermata</v>
      </c>
      <c r="P1730" s="46" t="str">
        <f>IF($I1730="","",_xlfn.LET(_xlpm.x,VLOOKUP($I1730,'2026-01-09_taxon-match'!$A$2:$N$81,8,FALSE),IF(_xlpm.x=0,"",_xlpm.x)))</f>
        <v>Holothuroidea</v>
      </c>
      <c r="Q1730" s="46" t="str">
        <f>IF($I1730="","",_xlfn.LET(_xlpm.x,VLOOKUP($I1730,'2026-01-09_taxon-match'!$A$2:$N$81,9,FALSE),IF(_xlpm.x=0,"",_xlpm.x)))</f>
        <v>Dendrochirotida</v>
      </c>
      <c r="R1730" s="46" t="str">
        <f>IF($I1730="","",_xlfn.LET(_xlpm.x,VLOOKUP($I1730,'2026-01-09_taxon-match'!$A$2:$N$81,10,FALSE),IF(_xlpm.x=0,"",_xlpm.x)))</f>
        <v>Cucumariidae</v>
      </c>
      <c r="S1730" s="46" t="str">
        <f>IF($I1730="","",_xlfn.LET(_xlpm.x,VLOOKUP($I1730,'2026-01-09_taxon-match'!$A$2:$N$81,11,FALSE),IF(_xlpm.x=0,"",_xlpm.x)))</f>
        <v>Heterocucumis</v>
      </c>
      <c r="T1730" s="46" t="str">
        <f>IF($I1730="","",_xlfn.LET(_xlpm.x,VLOOKUP($I1730,'2026-01-09_taxon-match'!$A$2:$N$81,13,FALSE),IF(_xlpm.x=0,"",_xlpm.x)))</f>
        <v>steineni</v>
      </c>
      <c r="U1730" s="46">
        <v>1</v>
      </c>
      <c r="V1730" s="46" t="s">
        <v>58</v>
      </c>
      <c r="Y1730" s="46" t="str">
        <f>IF(V1730="","",_xlfn.LET(_xlpm.x,VLOOKUP(V1730,'Drop-down_menus'!$D$2:$E$13,2,FALSE),IF(_xlpm.x=0,"",_xlpm.x)))</f>
        <v>https://orcid.org/0000-0002-9708-1761</v>
      </c>
      <c r="Z1730" s="46" t="str">
        <f>IF(W1730="","",_xlfn.LET(_xlpm.x,VLOOKUP(W1730,'Drop-down_menus'!$D$2:$E$13,2,FALSE),IF(_xlpm.x=0,"",_xlpm.x)))</f>
        <v/>
      </c>
      <c r="AA1730" s="46" t="str">
        <f>IF(X1730="","",_xlfn.LET(_xlpm.x,VLOOKUP(X1730,'Drop-down_menus'!$D$2:$E$13,2,FALSE),IF(_xlpm.x=0,"",_xlpm.x)))</f>
        <v/>
      </c>
      <c r="AB1730" s="46" t="s">
        <v>514</v>
      </c>
      <c r="AC1730" s="46" t="s">
        <v>515</v>
      </c>
    </row>
    <row r="1731" spans="2:29" ht="15" customHeight="1">
      <c r="B1731" s="46">
        <v>1804</v>
      </c>
      <c r="C1731" s="46" t="s">
        <v>837</v>
      </c>
      <c r="D1731" s="46" t="b">
        <f>COUNTIF(Events!$B$2:$B$171, C1731) &gt; 0</f>
        <v>1</v>
      </c>
      <c r="G1731" s="46" t="s">
        <v>1222</v>
      </c>
      <c r="I1731" s="46" t="s">
        <v>1222</v>
      </c>
      <c r="J1731" s="46" t="str">
        <f>IF(I1731="","",_xlfn.LET(_xlpm.x,VLOOKUP(I1731,'2026-01-09_taxon-match'!$A$2:$N$81,4,FALSE),IF(_xlpm.x=0,"",_xlpm.x)))</f>
        <v>Kirkpatrickia variolosa</v>
      </c>
      <c r="L1731" s="46" t="str">
        <f>IF(I1731="","",_xlfn.LET(_xlpm.x,VLOOKUP(I1731,'2026-01-09_taxon-match'!$A$2:$N$81,3,FALSE),IF(_xlpm.x=0,"",_xlpm.x)))</f>
        <v>urn:lsid:marinespecies.org:taxname:169300</v>
      </c>
      <c r="M1731" s="46" t="str">
        <f>IF($I1731="","",_xlfn.LET(_xlpm.x,VLOOKUP($I1731,'2026-01-09_taxon-match'!$A$2:$N$81,5,FALSE),IF(_xlpm.x=0,"",_xlpm.x)))</f>
        <v>(Kirkpatrick, 1907)</v>
      </c>
      <c r="N1731" s="46" t="str">
        <f>IF($I1731="","",_xlfn.LET(_xlpm.x,VLOOKUP($I1731,'2026-01-09_taxon-match'!$A$2:$N$81,6,FALSE),IF(_xlpm.x=0,"",_xlpm.x)))</f>
        <v>Animalia</v>
      </c>
      <c r="O1731" s="46" t="str">
        <f>IF($I1731="","",_xlfn.LET(_xlpm.x,VLOOKUP($I1731,'2026-01-09_taxon-match'!$A$2:$N$81,7,FALSE),IF(_xlpm.x=0,"",_xlpm.x)))</f>
        <v>Porifera</v>
      </c>
      <c r="P1731" s="46" t="str">
        <f>IF($I1731="","",_xlfn.LET(_xlpm.x,VLOOKUP($I1731,'2026-01-09_taxon-match'!$A$2:$N$81,8,FALSE),IF(_xlpm.x=0,"",_xlpm.x)))</f>
        <v>Demospongiae</v>
      </c>
      <c r="Q1731" s="46" t="str">
        <f>IF($I1731="","",_xlfn.LET(_xlpm.x,VLOOKUP($I1731,'2026-01-09_taxon-match'!$A$2:$N$81,9,FALSE),IF(_xlpm.x=0,"",_xlpm.x)))</f>
        <v>Poecilosclerida</v>
      </c>
      <c r="R1731" s="46" t="str">
        <f>IF($I1731="","",_xlfn.LET(_xlpm.x,VLOOKUP($I1731,'2026-01-09_taxon-match'!$A$2:$N$81,10,FALSE),IF(_xlpm.x=0,"",_xlpm.x)))</f>
        <v>Hymedesmiidae</v>
      </c>
      <c r="S1731" s="46" t="str">
        <f>IF($I1731="","",_xlfn.LET(_xlpm.x,VLOOKUP($I1731,'2026-01-09_taxon-match'!$A$2:$N$81,11,FALSE),IF(_xlpm.x=0,"",_xlpm.x)))</f>
        <v>Kirkpatrickia</v>
      </c>
      <c r="T1731" s="46" t="str">
        <f>IF($I1731="","",_xlfn.LET(_xlpm.x,VLOOKUP($I1731,'2026-01-09_taxon-match'!$A$2:$N$81,13,FALSE),IF(_xlpm.x=0,"",_xlpm.x)))</f>
        <v>variolosa</v>
      </c>
      <c r="U1731" s="46">
        <v>1</v>
      </c>
      <c r="V1731" s="2" t="s">
        <v>58</v>
      </c>
      <c r="Y1731" s="46" t="str">
        <f>IF(V1731="","",_xlfn.LET(_xlpm.x,VLOOKUP(V1731,'Drop-down_menus'!$D$2:$E$13,2,FALSE),IF(_xlpm.x=0,"",_xlpm.x)))</f>
        <v>https://orcid.org/0000-0002-9708-1761</v>
      </c>
      <c r="Z1731" s="46" t="str">
        <f>IF(W1731="","",_xlfn.LET(_xlpm.x,VLOOKUP(W1731,'Drop-down_menus'!$D$2:$E$13,2,FALSE),IF(_xlpm.x=0,"",_xlpm.x)))</f>
        <v/>
      </c>
      <c r="AA1731" s="46" t="str">
        <f>IF(X1731="","",_xlfn.LET(_xlpm.x,VLOOKUP(X1731,'Drop-down_menus'!$D$2:$E$13,2,FALSE),IF(_xlpm.x=0,"",_xlpm.x)))</f>
        <v/>
      </c>
      <c r="AB1731" s="46" t="s">
        <v>300</v>
      </c>
      <c r="AC1731" s="46" t="s">
        <v>1255</v>
      </c>
    </row>
    <row r="1732" spans="2:29" ht="15" customHeight="1">
      <c r="B1732" s="46">
        <v>1804</v>
      </c>
      <c r="C1732" s="46" t="s">
        <v>837</v>
      </c>
      <c r="D1732" s="46" t="b">
        <f>COUNTIF(Events!$B$2:$B$171, C1732) &gt; 0</f>
        <v>1</v>
      </c>
      <c r="E1732" s="46" t="s">
        <v>940</v>
      </c>
      <c r="G1732" s="46" t="s">
        <v>1222</v>
      </c>
      <c r="I1732" s="46" t="s">
        <v>1222</v>
      </c>
      <c r="J1732" s="46" t="str">
        <f>IF(I1732="","",_xlfn.LET(_xlpm.x,VLOOKUP(I1732,'2026-01-09_taxon-match'!$A$2:$N$81,4,FALSE),IF(_xlpm.x=0,"",_xlpm.x)))</f>
        <v>Kirkpatrickia variolosa</v>
      </c>
      <c r="L1732" s="46" t="str">
        <f>IF(I1732="","",_xlfn.LET(_xlpm.x,VLOOKUP(I1732,'2026-01-09_taxon-match'!$A$2:$N$81,3,FALSE),IF(_xlpm.x=0,"",_xlpm.x)))</f>
        <v>urn:lsid:marinespecies.org:taxname:169300</v>
      </c>
      <c r="M1732" s="46" t="str">
        <f>IF($I1732="","",_xlfn.LET(_xlpm.x,VLOOKUP($I1732,'2026-01-09_taxon-match'!$A$2:$N$81,5,FALSE),IF(_xlpm.x=0,"",_xlpm.x)))</f>
        <v>(Kirkpatrick, 1907)</v>
      </c>
      <c r="N1732" s="46" t="str">
        <f>IF($I1732="","",_xlfn.LET(_xlpm.x,VLOOKUP($I1732,'2026-01-09_taxon-match'!$A$2:$N$81,6,FALSE),IF(_xlpm.x=0,"",_xlpm.x)))</f>
        <v>Animalia</v>
      </c>
      <c r="O1732" s="46" t="str">
        <f>IF($I1732="","",_xlfn.LET(_xlpm.x,VLOOKUP($I1732,'2026-01-09_taxon-match'!$A$2:$N$81,7,FALSE),IF(_xlpm.x=0,"",_xlpm.x)))</f>
        <v>Porifera</v>
      </c>
      <c r="P1732" s="46" t="str">
        <f>IF($I1732="","",_xlfn.LET(_xlpm.x,VLOOKUP($I1732,'2026-01-09_taxon-match'!$A$2:$N$81,8,FALSE),IF(_xlpm.x=0,"",_xlpm.x)))</f>
        <v>Demospongiae</v>
      </c>
      <c r="Q1732" s="46" t="str">
        <f>IF($I1732="","",_xlfn.LET(_xlpm.x,VLOOKUP($I1732,'2026-01-09_taxon-match'!$A$2:$N$81,9,FALSE),IF(_xlpm.x=0,"",_xlpm.x)))</f>
        <v>Poecilosclerida</v>
      </c>
      <c r="R1732" s="46" t="str">
        <f>IF($I1732="","",_xlfn.LET(_xlpm.x,VLOOKUP($I1732,'2026-01-09_taxon-match'!$A$2:$N$81,10,FALSE),IF(_xlpm.x=0,"",_xlpm.x)))</f>
        <v>Hymedesmiidae</v>
      </c>
      <c r="S1732" s="46" t="str">
        <f>IF($I1732="","",_xlfn.LET(_xlpm.x,VLOOKUP($I1732,'2026-01-09_taxon-match'!$A$2:$N$81,11,FALSE),IF(_xlpm.x=0,"",_xlpm.x)))</f>
        <v>Kirkpatrickia</v>
      </c>
      <c r="T1732" s="46" t="str">
        <f>IF($I1732="","",_xlfn.LET(_xlpm.x,VLOOKUP($I1732,'2026-01-09_taxon-match'!$A$2:$N$81,13,FALSE),IF(_xlpm.x=0,"",_xlpm.x)))</f>
        <v>variolosa</v>
      </c>
      <c r="U1732" s="46">
        <v>1</v>
      </c>
      <c r="V1732" s="46" t="s">
        <v>58</v>
      </c>
      <c r="Y1732" s="46" t="str">
        <f>IF(V1732="","",_xlfn.LET(_xlpm.x,VLOOKUP(V1732,'Drop-down_menus'!$D$2:$E$13,2,FALSE),IF(_xlpm.x=0,"",_xlpm.x)))</f>
        <v>https://orcid.org/0000-0002-9708-1761</v>
      </c>
      <c r="Z1732" s="46" t="str">
        <f>IF(W1732="","",_xlfn.LET(_xlpm.x,VLOOKUP(W1732,'Drop-down_menus'!$D$2:$E$13,2,FALSE),IF(_xlpm.x=0,"",_xlpm.x)))</f>
        <v/>
      </c>
      <c r="AA1732" s="46" t="str">
        <f>IF(X1732="","",_xlfn.LET(_xlpm.x,VLOOKUP(X1732,'Drop-down_menus'!$D$2:$E$13,2,FALSE),IF(_xlpm.x=0,"",_xlpm.x)))</f>
        <v/>
      </c>
      <c r="AB1732" s="46" t="s">
        <v>514</v>
      </c>
      <c r="AC1732" s="46" t="s">
        <v>515</v>
      </c>
    </row>
    <row r="1733" spans="2:29" ht="15" customHeight="1">
      <c r="B1733" s="46">
        <v>1805</v>
      </c>
      <c r="C1733" s="46" t="s">
        <v>837</v>
      </c>
      <c r="D1733" s="46" t="b">
        <f>COUNTIF(Events!$B$2:$B$171, C1733) &gt; 0</f>
        <v>1</v>
      </c>
      <c r="G1733" s="46" t="s">
        <v>1222</v>
      </c>
      <c r="I1733" s="46" t="s">
        <v>1222</v>
      </c>
      <c r="J1733" s="46" t="str">
        <f>IF(I1733="","",_xlfn.LET(_xlpm.x,VLOOKUP(I1733,'2026-01-09_taxon-match'!$A$2:$N$81,4,FALSE),IF(_xlpm.x=0,"",_xlpm.x)))</f>
        <v>Kirkpatrickia variolosa</v>
      </c>
      <c r="L1733" s="46" t="str">
        <f>IF(I1733="","",_xlfn.LET(_xlpm.x,VLOOKUP(I1733,'2026-01-09_taxon-match'!$A$2:$N$81,3,FALSE),IF(_xlpm.x=0,"",_xlpm.x)))</f>
        <v>urn:lsid:marinespecies.org:taxname:169300</v>
      </c>
      <c r="M1733" s="46" t="str">
        <f>IF($I1733="","",_xlfn.LET(_xlpm.x,VLOOKUP($I1733,'2026-01-09_taxon-match'!$A$2:$N$81,5,FALSE),IF(_xlpm.x=0,"",_xlpm.x)))</f>
        <v>(Kirkpatrick, 1907)</v>
      </c>
      <c r="N1733" s="46" t="str">
        <f>IF($I1733="","",_xlfn.LET(_xlpm.x,VLOOKUP($I1733,'2026-01-09_taxon-match'!$A$2:$N$81,6,FALSE),IF(_xlpm.x=0,"",_xlpm.x)))</f>
        <v>Animalia</v>
      </c>
      <c r="O1733" s="46" t="str">
        <f>IF($I1733="","",_xlfn.LET(_xlpm.x,VLOOKUP($I1733,'2026-01-09_taxon-match'!$A$2:$N$81,7,FALSE),IF(_xlpm.x=0,"",_xlpm.x)))</f>
        <v>Porifera</v>
      </c>
      <c r="P1733" s="46" t="str">
        <f>IF($I1733="","",_xlfn.LET(_xlpm.x,VLOOKUP($I1733,'2026-01-09_taxon-match'!$A$2:$N$81,8,FALSE),IF(_xlpm.x=0,"",_xlpm.x)))</f>
        <v>Demospongiae</v>
      </c>
      <c r="Q1733" s="46" t="str">
        <f>IF($I1733="","",_xlfn.LET(_xlpm.x,VLOOKUP($I1733,'2026-01-09_taxon-match'!$A$2:$N$81,9,FALSE),IF(_xlpm.x=0,"",_xlpm.x)))</f>
        <v>Poecilosclerida</v>
      </c>
      <c r="R1733" s="46" t="str">
        <f>IF($I1733="","",_xlfn.LET(_xlpm.x,VLOOKUP($I1733,'2026-01-09_taxon-match'!$A$2:$N$81,10,FALSE),IF(_xlpm.x=0,"",_xlpm.x)))</f>
        <v>Hymedesmiidae</v>
      </c>
      <c r="S1733" s="46" t="str">
        <f>IF($I1733="","",_xlfn.LET(_xlpm.x,VLOOKUP($I1733,'2026-01-09_taxon-match'!$A$2:$N$81,11,FALSE),IF(_xlpm.x=0,"",_xlpm.x)))</f>
        <v>Kirkpatrickia</v>
      </c>
      <c r="T1733" s="46" t="str">
        <f>IF($I1733="","",_xlfn.LET(_xlpm.x,VLOOKUP($I1733,'2026-01-09_taxon-match'!$A$2:$N$81,13,FALSE),IF(_xlpm.x=0,"",_xlpm.x)))</f>
        <v>variolosa</v>
      </c>
      <c r="U1733" s="46">
        <v>1</v>
      </c>
      <c r="V1733" s="2" t="s">
        <v>58</v>
      </c>
      <c r="Y1733" s="46" t="str">
        <f>IF(V1733="","",_xlfn.LET(_xlpm.x,VLOOKUP(V1733,'Drop-down_menus'!$D$2:$E$13,2,FALSE),IF(_xlpm.x=0,"",_xlpm.x)))</f>
        <v>https://orcid.org/0000-0002-9708-1761</v>
      </c>
      <c r="Z1733" s="46" t="str">
        <f>IF(W1733="","",_xlfn.LET(_xlpm.x,VLOOKUP(W1733,'Drop-down_menus'!$D$2:$E$13,2,FALSE),IF(_xlpm.x=0,"",_xlpm.x)))</f>
        <v/>
      </c>
      <c r="AA1733" s="46" t="str">
        <f>IF(X1733="","",_xlfn.LET(_xlpm.x,VLOOKUP(X1733,'Drop-down_menus'!$D$2:$E$13,2,FALSE),IF(_xlpm.x=0,"",_xlpm.x)))</f>
        <v/>
      </c>
      <c r="AB1733" s="46" t="s">
        <v>300</v>
      </c>
      <c r="AC1733" s="46" t="s">
        <v>1255</v>
      </c>
    </row>
    <row r="1734" spans="2:29" ht="15" customHeight="1">
      <c r="B1734" s="46">
        <v>1805</v>
      </c>
      <c r="C1734" s="46" t="s">
        <v>837</v>
      </c>
      <c r="D1734" s="46" t="b">
        <f>COUNTIF(Events!$B$2:$B$171, C1734) &gt; 0</f>
        <v>1</v>
      </c>
      <c r="E1734" s="46" t="s">
        <v>940</v>
      </c>
      <c r="G1734" s="46" t="s">
        <v>1222</v>
      </c>
      <c r="I1734" s="46" t="s">
        <v>1222</v>
      </c>
      <c r="J1734" s="46" t="str">
        <f>IF(I1734="","",_xlfn.LET(_xlpm.x,VLOOKUP(I1734,'2026-01-09_taxon-match'!$A$2:$N$81,4,FALSE),IF(_xlpm.x=0,"",_xlpm.x)))</f>
        <v>Kirkpatrickia variolosa</v>
      </c>
      <c r="L1734" s="46" t="str">
        <f>IF(I1734="","",_xlfn.LET(_xlpm.x,VLOOKUP(I1734,'2026-01-09_taxon-match'!$A$2:$N$81,3,FALSE),IF(_xlpm.x=0,"",_xlpm.x)))</f>
        <v>urn:lsid:marinespecies.org:taxname:169300</v>
      </c>
      <c r="M1734" s="46" t="str">
        <f>IF($I1734="","",_xlfn.LET(_xlpm.x,VLOOKUP($I1734,'2026-01-09_taxon-match'!$A$2:$N$81,5,FALSE),IF(_xlpm.x=0,"",_xlpm.x)))</f>
        <v>(Kirkpatrick, 1907)</v>
      </c>
      <c r="N1734" s="46" t="str">
        <f>IF($I1734="","",_xlfn.LET(_xlpm.x,VLOOKUP($I1734,'2026-01-09_taxon-match'!$A$2:$N$81,6,FALSE),IF(_xlpm.x=0,"",_xlpm.x)))</f>
        <v>Animalia</v>
      </c>
      <c r="O1734" s="46" t="str">
        <f>IF($I1734="","",_xlfn.LET(_xlpm.x,VLOOKUP($I1734,'2026-01-09_taxon-match'!$A$2:$N$81,7,FALSE),IF(_xlpm.x=0,"",_xlpm.x)))</f>
        <v>Porifera</v>
      </c>
      <c r="P1734" s="46" t="str">
        <f>IF($I1734="","",_xlfn.LET(_xlpm.x,VLOOKUP($I1734,'2026-01-09_taxon-match'!$A$2:$N$81,8,FALSE),IF(_xlpm.x=0,"",_xlpm.x)))</f>
        <v>Demospongiae</v>
      </c>
      <c r="Q1734" s="46" t="str">
        <f>IF($I1734="","",_xlfn.LET(_xlpm.x,VLOOKUP($I1734,'2026-01-09_taxon-match'!$A$2:$N$81,9,FALSE),IF(_xlpm.x=0,"",_xlpm.x)))</f>
        <v>Poecilosclerida</v>
      </c>
      <c r="R1734" s="46" t="str">
        <f>IF($I1734="","",_xlfn.LET(_xlpm.x,VLOOKUP($I1734,'2026-01-09_taxon-match'!$A$2:$N$81,10,FALSE),IF(_xlpm.x=0,"",_xlpm.x)))</f>
        <v>Hymedesmiidae</v>
      </c>
      <c r="S1734" s="46" t="str">
        <f>IF($I1734="","",_xlfn.LET(_xlpm.x,VLOOKUP($I1734,'2026-01-09_taxon-match'!$A$2:$N$81,11,FALSE),IF(_xlpm.x=0,"",_xlpm.x)))</f>
        <v>Kirkpatrickia</v>
      </c>
      <c r="T1734" s="46" t="str">
        <f>IF($I1734="","",_xlfn.LET(_xlpm.x,VLOOKUP($I1734,'2026-01-09_taxon-match'!$A$2:$N$81,13,FALSE),IF(_xlpm.x=0,"",_xlpm.x)))</f>
        <v>variolosa</v>
      </c>
      <c r="U1734" s="46">
        <v>1</v>
      </c>
      <c r="V1734" s="46" t="s">
        <v>58</v>
      </c>
      <c r="Y1734" s="46" t="str">
        <f>IF(V1734="","",_xlfn.LET(_xlpm.x,VLOOKUP(V1734,'Drop-down_menus'!$D$2:$E$13,2,FALSE),IF(_xlpm.x=0,"",_xlpm.x)))</f>
        <v>https://orcid.org/0000-0002-9708-1761</v>
      </c>
      <c r="Z1734" s="46" t="str">
        <f>IF(W1734="","",_xlfn.LET(_xlpm.x,VLOOKUP(W1734,'Drop-down_menus'!$D$2:$E$13,2,FALSE),IF(_xlpm.x=0,"",_xlpm.x)))</f>
        <v/>
      </c>
      <c r="AA1734" s="46" t="str">
        <f>IF(X1734="","",_xlfn.LET(_xlpm.x,VLOOKUP(X1734,'Drop-down_menus'!$D$2:$E$13,2,FALSE),IF(_xlpm.x=0,"",_xlpm.x)))</f>
        <v/>
      </c>
      <c r="AB1734" s="46" t="s">
        <v>514</v>
      </c>
      <c r="AC1734" s="46" t="s">
        <v>515</v>
      </c>
    </row>
    <row r="1735" spans="2:29" ht="15" customHeight="1">
      <c r="B1735" s="46">
        <v>1806</v>
      </c>
      <c r="C1735" s="46" t="s">
        <v>837</v>
      </c>
      <c r="D1735" s="46" t="b">
        <f>COUNTIF(Events!$B$2:$B$171, C1735) &gt; 0</f>
        <v>1</v>
      </c>
      <c r="G1735" s="46" t="s">
        <v>1222</v>
      </c>
      <c r="I1735" s="46" t="s">
        <v>1222</v>
      </c>
      <c r="J1735" s="46" t="str">
        <f>IF(I1735="","",_xlfn.LET(_xlpm.x,VLOOKUP(I1735,'2026-01-09_taxon-match'!$A$2:$N$81,4,FALSE),IF(_xlpm.x=0,"",_xlpm.x)))</f>
        <v>Kirkpatrickia variolosa</v>
      </c>
      <c r="L1735" s="46" t="str">
        <f>IF(I1735="","",_xlfn.LET(_xlpm.x,VLOOKUP(I1735,'2026-01-09_taxon-match'!$A$2:$N$81,3,FALSE),IF(_xlpm.x=0,"",_xlpm.x)))</f>
        <v>urn:lsid:marinespecies.org:taxname:169300</v>
      </c>
      <c r="M1735" s="46" t="str">
        <f>IF($I1735="","",_xlfn.LET(_xlpm.x,VLOOKUP($I1735,'2026-01-09_taxon-match'!$A$2:$N$81,5,FALSE),IF(_xlpm.x=0,"",_xlpm.x)))</f>
        <v>(Kirkpatrick, 1907)</v>
      </c>
      <c r="N1735" s="46" t="str">
        <f>IF($I1735="","",_xlfn.LET(_xlpm.x,VLOOKUP($I1735,'2026-01-09_taxon-match'!$A$2:$N$81,6,FALSE),IF(_xlpm.x=0,"",_xlpm.x)))</f>
        <v>Animalia</v>
      </c>
      <c r="O1735" s="46" t="str">
        <f>IF($I1735="","",_xlfn.LET(_xlpm.x,VLOOKUP($I1735,'2026-01-09_taxon-match'!$A$2:$N$81,7,FALSE),IF(_xlpm.x=0,"",_xlpm.x)))</f>
        <v>Porifera</v>
      </c>
      <c r="P1735" s="46" t="str">
        <f>IF($I1735="","",_xlfn.LET(_xlpm.x,VLOOKUP($I1735,'2026-01-09_taxon-match'!$A$2:$N$81,8,FALSE),IF(_xlpm.x=0,"",_xlpm.x)))</f>
        <v>Demospongiae</v>
      </c>
      <c r="Q1735" s="46" t="str">
        <f>IF($I1735="","",_xlfn.LET(_xlpm.x,VLOOKUP($I1735,'2026-01-09_taxon-match'!$A$2:$N$81,9,FALSE),IF(_xlpm.x=0,"",_xlpm.x)))</f>
        <v>Poecilosclerida</v>
      </c>
      <c r="R1735" s="46" t="str">
        <f>IF($I1735="","",_xlfn.LET(_xlpm.x,VLOOKUP($I1735,'2026-01-09_taxon-match'!$A$2:$N$81,10,FALSE),IF(_xlpm.x=0,"",_xlpm.x)))</f>
        <v>Hymedesmiidae</v>
      </c>
      <c r="S1735" s="46" t="str">
        <f>IF($I1735="","",_xlfn.LET(_xlpm.x,VLOOKUP($I1735,'2026-01-09_taxon-match'!$A$2:$N$81,11,FALSE),IF(_xlpm.x=0,"",_xlpm.x)))</f>
        <v>Kirkpatrickia</v>
      </c>
      <c r="T1735" s="46" t="str">
        <f>IF($I1735="","",_xlfn.LET(_xlpm.x,VLOOKUP($I1735,'2026-01-09_taxon-match'!$A$2:$N$81,13,FALSE),IF(_xlpm.x=0,"",_xlpm.x)))</f>
        <v>variolosa</v>
      </c>
      <c r="U1735" s="46">
        <v>1</v>
      </c>
      <c r="V1735" s="2" t="s">
        <v>58</v>
      </c>
      <c r="Y1735" s="46" t="str">
        <f>IF(V1735="","",_xlfn.LET(_xlpm.x,VLOOKUP(V1735,'Drop-down_menus'!$D$2:$E$13,2,FALSE),IF(_xlpm.x=0,"",_xlpm.x)))</f>
        <v>https://orcid.org/0000-0002-9708-1761</v>
      </c>
      <c r="Z1735" s="46" t="str">
        <f>IF(W1735="","",_xlfn.LET(_xlpm.x,VLOOKUP(W1735,'Drop-down_menus'!$D$2:$E$13,2,FALSE),IF(_xlpm.x=0,"",_xlpm.x)))</f>
        <v/>
      </c>
      <c r="AA1735" s="46" t="str">
        <f>IF(X1735="","",_xlfn.LET(_xlpm.x,VLOOKUP(X1735,'Drop-down_menus'!$D$2:$E$13,2,FALSE),IF(_xlpm.x=0,"",_xlpm.x)))</f>
        <v/>
      </c>
      <c r="AB1735" s="46" t="s">
        <v>300</v>
      </c>
      <c r="AC1735" s="46" t="s">
        <v>1255</v>
      </c>
    </row>
    <row r="1736" spans="2:29" ht="15" customHeight="1">
      <c r="B1736" s="46">
        <v>1806</v>
      </c>
      <c r="C1736" s="46" t="s">
        <v>837</v>
      </c>
      <c r="D1736" s="46" t="b">
        <f>COUNTIF(Events!$B$2:$B$171, C1736) &gt; 0</f>
        <v>1</v>
      </c>
      <c r="E1736" s="46" t="s">
        <v>940</v>
      </c>
      <c r="G1736" s="46" t="s">
        <v>1222</v>
      </c>
      <c r="I1736" s="46" t="s">
        <v>1222</v>
      </c>
      <c r="J1736" s="46" t="str">
        <f>IF(I1736="","",_xlfn.LET(_xlpm.x,VLOOKUP(I1736,'2026-01-09_taxon-match'!$A$2:$N$81,4,FALSE),IF(_xlpm.x=0,"",_xlpm.x)))</f>
        <v>Kirkpatrickia variolosa</v>
      </c>
      <c r="L1736" s="46" t="str">
        <f>IF(I1736="","",_xlfn.LET(_xlpm.x,VLOOKUP(I1736,'2026-01-09_taxon-match'!$A$2:$N$81,3,FALSE),IF(_xlpm.x=0,"",_xlpm.x)))</f>
        <v>urn:lsid:marinespecies.org:taxname:169300</v>
      </c>
      <c r="M1736" s="46" t="str">
        <f>IF($I1736="","",_xlfn.LET(_xlpm.x,VLOOKUP($I1736,'2026-01-09_taxon-match'!$A$2:$N$81,5,FALSE),IF(_xlpm.x=0,"",_xlpm.x)))</f>
        <v>(Kirkpatrick, 1907)</v>
      </c>
      <c r="N1736" s="46" t="str">
        <f>IF($I1736="","",_xlfn.LET(_xlpm.x,VLOOKUP($I1736,'2026-01-09_taxon-match'!$A$2:$N$81,6,FALSE),IF(_xlpm.x=0,"",_xlpm.x)))</f>
        <v>Animalia</v>
      </c>
      <c r="O1736" s="46" t="str">
        <f>IF($I1736="","",_xlfn.LET(_xlpm.x,VLOOKUP($I1736,'2026-01-09_taxon-match'!$A$2:$N$81,7,FALSE),IF(_xlpm.x=0,"",_xlpm.x)))</f>
        <v>Porifera</v>
      </c>
      <c r="P1736" s="46" t="str">
        <f>IF($I1736="","",_xlfn.LET(_xlpm.x,VLOOKUP($I1736,'2026-01-09_taxon-match'!$A$2:$N$81,8,FALSE),IF(_xlpm.x=0,"",_xlpm.x)))</f>
        <v>Demospongiae</v>
      </c>
      <c r="Q1736" s="46" t="str">
        <f>IF($I1736="","",_xlfn.LET(_xlpm.x,VLOOKUP($I1736,'2026-01-09_taxon-match'!$A$2:$N$81,9,FALSE),IF(_xlpm.x=0,"",_xlpm.x)))</f>
        <v>Poecilosclerida</v>
      </c>
      <c r="R1736" s="46" t="str">
        <f>IF($I1736="","",_xlfn.LET(_xlpm.x,VLOOKUP($I1736,'2026-01-09_taxon-match'!$A$2:$N$81,10,FALSE),IF(_xlpm.x=0,"",_xlpm.x)))</f>
        <v>Hymedesmiidae</v>
      </c>
      <c r="S1736" s="46" t="str">
        <f>IF($I1736="","",_xlfn.LET(_xlpm.x,VLOOKUP($I1736,'2026-01-09_taxon-match'!$A$2:$N$81,11,FALSE),IF(_xlpm.x=0,"",_xlpm.x)))</f>
        <v>Kirkpatrickia</v>
      </c>
      <c r="T1736" s="46" t="str">
        <f>IF($I1736="","",_xlfn.LET(_xlpm.x,VLOOKUP($I1736,'2026-01-09_taxon-match'!$A$2:$N$81,13,FALSE),IF(_xlpm.x=0,"",_xlpm.x)))</f>
        <v>variolosa</v>
      </c>
      <c r="U1736" s="46">
        <v>1</v>
      </c>
      <c r="V1736" s="46" t="s">
        <v>58</v>
      </c>
      <c r="Y1736" s="46" t="str">
        <f>IF(V1736="","",_xlfn.LET(_xlpm.x,VLOOKUP(V1736,'Drop-down_menus'!$D$2:$E$13,2,FALSE),IF(_xlpm.x=0,"",_xlpm.x)))</f>
        <v>https://orcid.org/0000-0002-9708-1761</v>
      </c>
      <c r="Z1736" s="46" t="str">
        <f>IF(W1736="","",_xlfn.LET(_xlpm.x,VLOOKUP(W1736,'Drop-down_menus'!$D$2:$E$13,2,FALSE),IF(_xlpm.x=0,"",_xlpm.x)))</f>
        <v/>
      </c>
      <c r="AA1736" s="46" t="str">
        <f>IF(X1736="","",_xlfn.LET(_xlpm.x,VLOOKUP(X1736,'Drop-down_menus'!$D$2:$E$13,2,FALSE),IF(_xlpm.x=0,"",_xlpm.x)))</f>
        <v/>
      </c>
      <c r="AB1736" s="46" t="s">
        <v>514</v>
      </c>
      <c r="AC1736" s="46" t="s">
        <v>515</v>
      </c>
    </row>
    <row r="1737" spans="2:29" ht="15" customHeight="1">
      <c r="B1737" s="46">
        <v>1807</v>
      </c>
      <c r="C1737" s="46" t="s">
        <v>837</v>
      </c>
      <c r="D1737" s="46" t="b">
        <f>COUNTIF(Events!$B$2:$B$171, C1737) &gt; 0</f>
        <v>1</v>
      </c>
      <c r="G1737" s="46" t="s">
        <v>950</v>
      </c>
      <c r="I1737" s="46" t="s">
        <v>950</v>
      </c>
      <c r="J1737" s="46" t="str">
        <f>IF(I1737="","",_xlfn.LET(_xlpm.x,VLOOKUP(I1737,'2026-01-09_taxon-match'!$A$2:$N$81,4,FALSE),IF(_xlpm.x=0,"",_xlpm.x)))</f>
        <v>Odontaster meridionalis</v>
      </c>
      <c r="L1737" s="46" t="str">
        <f>IF(I1737="","",_xlfn.LET(_xlpm.x,VLOOKUP(I1737,'2026-01-09_taxon-match'!$A$2:$N$81,3,FALSE),IF(_xlpm.x=0,"",_xlpm.x)))</f>
        <v>urn:lsid:marinespecies.org:taxname:172774</v>
      </c>
      <c r="M1737" s="46" t="str">
        <f>IF($I1737="","",_xlfn.LET(_xlpm.x,VLOOKUP($I1737,'2026-01-09_taxon-match'!$A$2:$N$81,5,FALSE),IF(_xlpm.x=0,"",_xlpm.x)))</f>
        <v>(E. A. Smith, 1876)</v>
      </c>
      <c r="N1737" s="46" t="str">
        <f>IF($I1737="","",_xlfn.LET(_xlpm.x,VLOOKUP($I1737,'2026-01-09_taxon-match'!$A$2:$N$81,6,FALSE),IF(_xlpm.x=0,"",_xlpm.x)))</f>
        <v>Animalia</v>
      </c>
      <c r="O1737" s="46" t="str">
        <f>IF($I1737="","",_xlfn.LET(_xlpm.x,VLOOKUP($I1737,'2026-01-09_taxon-match'!$A$2:$N$81,7,FALSE),IF(_xlpm.x=0,"",_xlpm.x)))</f>
        <v>Echinodermata</v>
      </c>
      <c r="P1737" s="46" t="str">
        <f>IF($I1737="","",_xlfn.LET(_xlpm.x,VLOOKUP($I1737,'2026-01-09_taxon-match'!$A$2:$N$81,8,FALSE),IF(_xlpm.x=0,"",_xlpm.x)))</f>
        <v>Asteroidea</v>
      </c>
      <c r="Q1737" s="46" t="str">
        <f>IF($I1737="","",_xlfn.LET(_xlpm.x,VLOOKUP($I1737,'2026-01-09_taxon-match'!$A$2:$N$81,9,FALSE),IF(_xlpm.x=0,"",_xlpm.x)))</f>
        <v>Valvatida</v>
      </c>
      <c r="R1737" s="46" t="str">
        <f>IF($I1737="","",_xlfn.LET(_xlpm.x,VLOOKUP($I1737,'2026-01-09_taxon-match'!$A$2:$N$81,10,FALSE),IF(_xlpm.x=0,"",_xlpm.x)))</f>
        <v>Odontasteridae</v>
      </c>
      <c r="S1737" s="46" t="str">
        <f>IF($I1737="","",_xlfn.LET(_xlpm.x,VLOOKUP($I1737,'2026-01-09_taxon-match'!$A$2:$N$81,11,FALSE),IF(_xlpm.x=0,"",_xlpm.x)))</f>
        <v>Odontaster</v>
      </c>
      <c r="T1737" s="46" t="str">
        <f>IF($I1737="","",_xlfn.LET(_xlpm.x,VLOOKUP($I1737,'2026-01-09_taxon-match'!$A$2:$N$81,13,FALSE),IF(_xlpm.x=0,"",_xlpm.x)))</f>
        <v>meridionalis</v>
      </c>
      <c r="U1737" s="46">
        <v>1</v>
      </c>
      <c r="V1737" t="s">
        <v>43</v>
      </c>
      <c r="Y1737" s="46" t="str">
        <f>IF(V1737="","",_xlfn.LET(_xlpm.x,VLOOKUP(V1737,'Drop-down_menus'!$D$2:$E$13,2,FALSE),IF(_xlpm.x=0,"",_xlpm.x)))</f>
        <v>https://orcid.org/0000-0002-0981-7442</v>
      </c>
      <c r="Z1737" s="46" t="str">
        <f>IF(W1737="","",_xlfn.LET(_xlpm.x,VLOOKUP(W1737,'Drop-down_menus'!$D$2:$E$13,2,FALSE),IF(_xlpm.x=0,"",_xlpm.x)))</f>
        <v/>
      </c>
      <c r="AA1737" s="46" t="str">
        <f>IF(X1737="","",_xlfn.LET(_xlpm.x,VLOOKUP(X1737,'Drop-down_menus'!$D$2:$E$13,2,FALSE),IF(_xlpm.x=0,"",_xlpm.x)))</f>
        <v/>
      </c>
      <c r="AB1737" s="46" t="s">
        <v>300</v>
      </c>
      <c r="AC1737" s="46" t="s">
        <v>1255</v>
      </c>
    </row>
    <row r="1738" spans="2:29" ht="15" customHeight="1">
      <c r="B1738" s="46">
        <v>1807</v>
      </c>
      <c r="C1738" s="46" t="s">
        <v>837</v>
      </c>
      <c r="D1738" s="46" t="b">
        <f>COUNTIF(Events!$B$2:$B$171, C1738) &gt; 0</f>
        <v>1</v>
      </c>
      <c r="E1738" s="46" t="s">
        <v>940</v>
      </c>
      <c r="G1738" s="46" t="s">
        <v>950</v>
      </c>
      <c r="I1738" s="46" t="s">
        <v>950</v>
      </c>
      <c r="J1738" s="46" t="str">
        <f>IF(I1738="","",_xlfn.LET(_xlpm.x,VLOOKUP(I1738,'2026-01-09_taxon-match'!$A$2:$N$81,4,FALSE),IF(_xlpm.x=0,"",_xlpm.x)))</f>
        <v>Odontaster meridionalis</v>
      </c>
      <c r="L1738" s="46" t="str">
        <f>IF(I1738="","",_xlfn.LET(_xlpm.x,VLOOKUP(I1738,'2026-01-09_taxon-match'!$A$2:$N$81,3,FALSE),IF(_xlpm.x=0,"",_xlpm.x)))</f>
        <v>urn:lsid:marinespecies.org:taxname:172774</v>
      </c>
      <c r="M1738" s="46" t="str">
        <f>IF($I1738="","",_xlfn.LET(_xlpm.x,VLOOKUP($I1738,'2026-01-09_taxon-match'!$A$2:$N$81,5,FALSE),IF(_xlpm.x=0,"",_xlpm.x)))</f>
        <v>(E. A. Smith, 1876)</v>
      </c>
      <c r="N1738" s="46" t="str">
        <f>IF($I1738="","",_xlfn.LET(_xlpm.x,VLOOKUP($I1738,'2026-01-09_taxon-match'!$A$2:$N$81,6,FALSE),IF(_xlpm.x=0,"",_xlpm.x)))</f>
        <v>Animalia</v>
      </c>
      <c r="O1738" s="46" t="str">
        <f>IF($I1738="","",_xlfn.LET(_xlpm.x,VLOOKUP($I1738,'2026-01-09_taxon-match'!$A$2:$N$81,7,FALSE),IF(_xlpm.x=0,"",_xlpm.x)))</f>
        <v>Echinodermata</v>
      </c>
      <c r="P1738" s="46" t="str">
        <f>IF($I1738="","",_xlfn.LET(_xlpm.x,VLOOKUP($I1738,'2026-01-09_taxon-match'!$A$2:$N$81,8,FALSE),IF(_xlpm.x=0,"",_xlpm.x)))</f>
        <v>Asteroidea</v>
      </c>
      <c r="Q1738" s="46" t="str">
        <f>IF($I1738="","",_xlfn.LET(_xlpm.x,VLOOKUP($I1738,'2026-01-09_taxon-match'!$A$2:$N$81,9,FALSE),IF(_xlpm.x=0,"",_xlpm.x)))</f>
        <v>Valvatida</v>
      </c>
      <c r="R1738" s="46" t="str">
        <f>IF($I1738="","",_xlfn.LET(_xlpm.x,VLOOKUP($I1738,'2026-01-09_taxon-match'!$A$2:$N$81,10,FALSE),IF(_xlpm.x=0,"",_xlpm.x)))</f>
        <v>Odontasteridae</v>
      </c>
      <c r="S1738" s="46" t="str">
        <f>IF($I1738="","",_xlfn.LET(_xlpm.x,VLOOKUP($I1738,'2026-01-09_taxon-match'!$A$2:$N$81,11,FALSE),IF(_xlpm.x=0,"",_xlpm.x)))</f>
        <v>Odontaster</v>
      </c>
      <c r="T1738" s="46" t="str">
        <f>IF($I1738="","",_xlfn.LET(_xlpm.x,VLOOKUP($I1738,'2026-01-09_taxon-match'!$A$2:$N$81,13,FALSE),IF(_xlpm.x=0,"",_xlpm.x)))</f>
        <v>meridionalis</v>
      </c>
      <c r="U1738" s="46">
        <v>1</v>
      </c>
      <c r="V1738" s="46" t="s">
        <v>43</v>
      </c>
      <c r="Y1738" s="46" t="str">
        <f>IF(V1738="","",_xlfn.LET(_xlpm.x,VLOOKUP(V1738,'Drop-down_menus'!$D$2:$E$13,2,FALSE),IF(_xlpm.x=0,"",_xlpm.x)))</f>
        <v>https://orcid.org/0000-0002-0981-7442</v>
      </c>
      <c r="Z1738" s="46" t="str">
        <f>IF(W1738="","",_xlfn.LET(_xlpm.x,VLOOKUP(W1738,'Drop-down_menus'!$D$2:$E$13,2,FALSE),IF(_xlpm.x=0,"",_xlpm.x)))</f>
        <v/>
      </c>
      <c r="AA1738" s="46" t="str">
        <f>IF(X1738="","",_xlfn.LET(_xlpm.x,VLOOKUP(X1738,'Drop-down_menus'!$D$2:$E$13,2,FALSE),IF(_xlpm.x=0,"",_xlpm.x)))</f>
        <v/>
      </c>
      <c r="AB1738" s="46" t="s">
        <v>514</v>
      </c>
      <c r="AC1738" s="46" t="s">
        <v>515</v>
      </c>
    </row>
    <row r="1739" spans="2:29" ht="15" customHeight="1">
      <c r="B1739" s="46">
        <v>1808</v>
      </c>
      <c r="C1739" s="46" t="s">
        <v>837</v>
      </c>
      <c r="D1739" s="46" t="b">
        <f>COUNTIF(Events!$B$2:$B$171, C1739) &gt; 0</f>
        <v>1</v>
      </c>
      <c r="G1739" s="46" t="s">
        <v>1226</v>
      </c>
      <c r="I1739" s="46" t="s">
        <v>1329</v>
      </c>
      <c r="J1739" s="46" t="str">
        <f>IF(I1739="","",_xlfn.LET(_xlpm.x,VLOOKUP(I1739,'2026-01-09_taxon-match'!$A$2:$N$81,4,FALSE),IF(_xlpm.x=0,"",_xlpm.x)))</f>
        <v>Diplasterias</v>
      </c>
      <c r="K1739" s="46" t="s">
        <v>1318</v>
      </c>
      <c r="L1739" s="46" t="str">
        <f>IF(I1739="","",_xlfn.LET(_xlpm.x,VLOOKUP(I1739,'2026-01-09_taxon-match'!$A$2:$N$81,3,FALSE),IF(_xlpm.x=0,"",_xlpm.x)))</f>
        <v/>
      </c>
      <c r="M1739" s="46" t="str">
        <f>IF($I1739="","",_xlfn.LET(_xlpm.x,VLOOKUP($I1739,'2026-01-09_taxon-match'!$A$2:$N$81,5,FALSE),IF(_xlpm.x=0,"",_xlpm.x)))</f>
        <v/>
      </c>
      <c r="N1739" s="46" t="str">
        <f>IF($I1739="","",_xlfn.LET(_xlpm.x,VLOOKUP($I1739,'2026-01-09_taxon-match'!$A$2:$N$81,6,FALSE),IF(_xlpm.x=0,"",_xlpm.x)))</f>
        <v/>
      </c>
      <c r="O1739" s="46" t="str">
        <f>IF($I1739="","",_xlfn.LET(_xlpm.x,VLOOKUP($I1739,'2026-01-09_taxon-match'!$A$2:$N$81,7,FALSE),IF(_xlpm.x=0,"",_xlpm.x)))</f>
        <v/>
      </c>
      <c r="P1739" s="46" t="str">
        <f>IF($I1739="","",_xlfn.LET(_xlpm.x,VLOOKUP($I1739,'2026-01-09_taxon-match'!$A$2:$N$81,8,FALSE),IF(_xlpm.x=0,"",_xlpm.x)))</f>
        <v/>
      </c>
      <c r="Q1739" s="46" t="str">
        <f>IF($I1739="","",_xlfn.LET(_xlpm.x,VLOOKUP($I1739,'2026-01-09_taxon-match'!$A$2:$N$81,9,FALSE),IF(_xlpm.x=0,"",_xlpm.x)))</f>
        <v/>
      </c>
      <c r="R1739" s="46" t="str">
        <f>IF($I1739="","",_xlfn.LET(_xlpm.x,VLOOKUP($I1739,'2026-01-09_taxon-match'!$A$2:$N$81,10,FALSE),IF(_xlpm.x=0,"",_xlpm.x)))</f>
        <v/>
      </c>
      <c r="S1739" s="46" t="str">
        <f>IF($I1739="","",_xlfn.LET(_xlpm.x,VLOOKUP($I1739,'2026-01-09_taxon-match'!$A$2:$N$81,11,FALSE),IF(_xlpm.x=0,"",_xlpm.x)))</f>
        <v/>
      </c>
      <c r="T1739" s="46" t="str">
        <f>IF($I1739="","",_xlfn.LET(_xlpm.x,VLOOKUP($I1739,'2026-01-09_taxon-match'!$A$2:$N$81,13,FALSE),IF(_xlpm.x=0,"",_xlpm.x)))</f>
        <v/>
      </c>
      <c r="U1739" s="46">
        <v>1</v>
      </c>
      <c r="V1739" t="s">
        <v>43</v>
      </c>
      <c r="Y1739" s="46" t="str">
        <f>IF(V1739="","",_xlfn.LET(_xlpm.x,VLOOKUP(V1739,'Drop-down_menus'!$D$2:$E$13,2,FALSE),IF(_xlpm.x=0,"",_xlpm.x)))</f>
        <v>https://orcid.org/0000-0002-0981-7442</v>
      </c>
      <c r="Z1739" s="46" t="str">
        <f>IF(W1739="","",_xlfn.LET(_xlpm.x,VLOOKUP(W1739,'Drop-down_menus'!$D$2:$E$13,2,FALSE),IF(_xlpm.x=0,"",_xlpm.x)))</f>
        <v/>
      </c>
      <c r="AA1739" s="46" t="str">
        <f>IF(X1739="","",_xlfn.LET(_xlpm.x,VLOOKUP(X1739,'Drop-down_menus'!$D$2:$E$13,2,FALSE),IF(_xlpm.x=0,"",_xlpm.x)))</f>
        <v/>
      </c>
      <c r="AB1739" s="46" t="s">
        <v>300</v>
      </c>
      <c r="AC1739" s="46" t="s">
        <v>1255</v>
      </c>
    </row>
    <row r="1740" spans="2:29" ht="15" customHeight="1">
      <c r="B1740" s="46">
        <v>1808</v>
      </c>
      <c r="C1740" s="46" t="s">
        <v>837</v>
      </c>
      <c r="D1740" s="46" t="b">
        <f>COUNTIF(Events!$B$2:$B$171, C1740) &gt; 0</f>
        <v>1</v>
      </c>
      <c r="E1740" s="46" t="s">
        <v>940</v>
      </c>
      <c r="G1740" s="46" t="s">
        <v>951</v>
      </c>
      <c r="I1740" s="46" t="s">
        <v>1329</v>
      </c>
      <c r="J1740" s="46" t="str">
        <f>IF(I1740="","",_xlfn.LET(_xlpm.x,VLOOKUP(I1740,'2026-01-09_taxon-match'!$A$2:$N$81,4,FALSE),IF(_xlpm.x=0,"",_xlpm.x)))</f>
        <v>Diplasterias</v>
      </c>
      <c r="K1740" s="46" t="s">
        <v>1318</v>
      </c>
      <c r="L1740" s="46" t="str">
        <f>IF(I1740="","",_xlfn.LET(_xlpm.x,VLOOKUP(I1740,'2026-01-09_taxon-match'!$A$2:$N$81,3,FALSE),IF(_xlpm.x=0,"",_xlpm.x)))</f>
        <v/>
      </c>
      <c r="M1740" s="46" t="str">
        <f>IF($I1740="","",_xlfn.LET(_xlpm.x,VLOOKUP($I1740,'2026-01-09_taxon-match'!$A$2:$N$81,5,FALSE),IF(_xlpm.x=0,"",_xlpm.x)))</f>
        <v/>
      </c>
      <c r="N1740" s="46" t="str">
        <f>IF($I1740="","",_xlfn.LET(_xlpm.x,VLOOKUP($I1740,'2026-01-09_taxon-match'!$A$2:$N$81,6,FALSE),IF(_xlpm.x=0,"",_xlpm.x)))</f>
        <v/>
      </c>
      <c r="O1740" s="46" t="str">
        <f>IF($I1740="","",_xlfn.LET(_xlpm.x,VLOOKUP($I1740,'2026-01-09_taxon-match'!$A$2:$N$81,7,FALSE),IF(_xlpm.x=0,"",_xlpm.x)))</f>
        <v/>
      </c>
      <c r="P1740" s="46" t="str">
        <f>IF($I1740="","",_xlfn.LET(_xlpm.x,VLOOKUP($I1740,'2026-01-09_taxon-match'!$A$2:$N$81,8,FALSE),IF(_xlpm.x=0,"",_xlpm.x)))</f>
        <v/>
      </c>
      <c r="Q1740" s="46" t="str">
        <f>IF($I1740="","",_xlfn.LET(_xlpm.x,VLOOKUP($I1740,'2026-01-09_taxon-match'!$A$2:$N$81,9,FALSE),IF(_xlpm.x=0,"",_xlpm.x)))</f>
        <v/>
      </c>
      <c r="R1740" s="46" t="str">
        <f>IF($I1740="","",_xlfn.LET(_xlpm.x,VLOOKUP($I1740,'2026-01-09_taxon-match'!$A$2:$N$81,10,FALSE),IF(_xlpm.x=0,"",_xlpm.x)))</f>
        <v/>
      </c>
      <c r="S1740" s="46" t="str">
        <f>IF($I1740="","",_xlfn.LET(_xlpm.x,VLOOKUP($I1740,'2026-01-09_taxon-match'!$A$2:$N$81,11,FALSE),IF(_xlpm.x=0,"",_xlpm.x)))</f>
        <v/>
      </c>
      <c r="T1740" s="46" t="str">
        <f>IF($I1740="","",_xlfn.LET(_xlpm.x,VLOOKUP($I1740,'2026-01-09_taxon-match'!$A$2:$N$81,13,FALSE),IF(_xlpm.x=0,"",_xlpm.x)))</f>
        <v/>
      </c>
      <c r="U1740" s="46">
        <v>1</v>
      </c>
      <c r="V1740" s="46" t="s">
        <v>43</v>
      </c>
      <c r="Y1740" s="46" t="str">
        <f>IF(V1740="","",_xlfn.LET(_xlpm.x,VLOOKUP(V1740,'Drop-down_menus'!$D$2:$E$13,2,FALSE),IF(_xlpm.x=0,"",_xlpm.x)))</f>
        <v>https://orcid.org/0000-0002-0981-7442</v>
      </c>
      <c r="Z1740" s="46" t="str">
        <f>IF(W1740="","",_xlfn.LET(_xlpm.x,VLOOKUP(W1740,'Drop-down_menus'!$D$2:$E$13,2,FALSE),IF(_xlpm.x=0,"",_xlpm.x)))</f>
        <v/>
      </c>
      <c r="AA1740" s="46" t="str">
        <f>IF(X1740="","",_xlfn.LET(_xlpm.x,VLOOKUP(X1740,'Drop-down_menus'!$D$2:$E$13,2,FALSE),IF(_xlpm.x=0,"",_xlpm.x)))</f>
        <v/>
      </c>
      <c r="AB1740" s="46" t="s">
        <v>514</v>
      </c>
      <c r="AC1740" s="46" t="s">
        <v>515</v>
      </c>
    </row>
    <row r="1741" spans="2:29" ht="15" customHeight="1">
      <c r="B1741" s="46">
        <v>1809</v>
      </c>
      <c r="C1741" s="46" t="s">
        <v>837</v>
      </c>
      <c r="D1741" s="46" t="b">
        <f>COUNTIF(Events!$B$2:$B$171, C1741) &gt; 0</f>
        <v>1</v>
      </c>
      <c r="G1741" s="46" t="s">
        <v>1225</v>
      </c>
      <c r="I1741" s="46" t="s">
        <v>1525</v>
      </c>
      <c r="J1741" s="46" t="str">
        <f>IF(I1741="","",_xlfn.LET(_xlpm.x,VLOOKUP(I1741,'2026-01-09_taxon-match'!$A$2:$N$81,4,FALSE),IF(_xlpm.x=0,"",_xlpm.x)))</f>
        <v>Lysasterias</v>
      </c>
      <c r="K1741" s="46" t="s">
        <v>1318</v>
      </c>
      <c r="L1741" s="46" t="str">
        <f>IF(I1741="","",_xlfn.LET(_xlpm.x,VLOOKUP(I1741,'2026-01-09_taxon-match'!$A$2:$N$81,3,FALSE),IF(_xlpm.x=0,"",_xlpm.x)))</f>
        <v>urn:lsid:marinespecies.org:taxname:172532</v>
      </c>
      <c r="M1741" s="46" t="str">
        <f>IF($I1741="","",_xlfn.LET(_xlpm.x,VLOOKUP($I1741,'2026-01-09_taxon-match'!$A$2:$N$81,5,FALSE),IF(_xlpm.x=0,"",_xlpm.x)))</f>
        <v>Fisher, 1908</v>
      </c>
      <c r="N1741" s="46" t="str">
        <f>IF($I1741="","",_xlfn.LET(_xlpm.x,VLOOKUP($I1741,'2026-01-09_taxon-match'!$A$2:$N$81,6,FALSE),IF(_xlpm.x=0,"",_xlpm.x)))</f>
        <v>Animalia</v>
      </c>
      <c r="O1741" s="46" t="str">
        <f>IF($I1741="","",_xlfn.LET(_xlpm.x,VLOOKUP($I1741,'2026-01-09_taxon-match'!$A$2:$N$81,7,FALSE),IF(_xlpm.x=0,"",_xlpm.x)))</f>
        <v>Echinodermata</v>
      </c>
      <c r="P1741" s="46" t="str">
        <f>IF($I1741="","",_xlfn.LET(_xlpm.x,VLOOKUP($I1741,'2026-01-09_taxon-match'!$A$2:$N$81,8,FALSE),IF(_xlpm.x=0,"",_xlpm.x)))</f>
        <v>Asteroidea</v>
      </c>
      <c r="Q1741" s="46" t="str">
        <f>IF($I1741="","",_xlfn.LET(_xlpm.x,VLOOKUP($I1741,'2026-01-09_taxon-match'!$A$2:$N$81,9,FALSE),IF(_xlpm.x=0,"",_xlpm.x)))</f>
        <v>Forcipulatida</v>
      </c>
      <c r="R1741" s="46" t="str">
        <f>IF($I1741="","",_xlfn.LET(_xlpm.x,VLOOKUP($I1741,'2026-01-09_taxon-match'!$A$2:$N$81,10,FALSE),IF(_xlpm.x=0,"",_xlpm.x)))</f>
        <v>Asteriidae</v>
      </c>
      <c r="S1741" s="46" t="str">
        <f>IF($I1741="","",_xlfn.LET(_xlpm.x,VLOOKUP($I1741,'2026-01-09_taxon-match'!$A$2:$N$81,11,FALSE),IF(_xlpm.x=0,"",_xlpm.x)))</f>
        <v>Lysasterias</v>
      </c>
      <c r="T1741" s="46" t="str">
        <f>IF($I1741="","",_xlfn.LET(_xlpm.x,VLOOKUP($I1741,'2026-01-09_taxon-match'!$A$2:$N$81,13,FALSE),IF(_xlpm.x=0,"",_xlpm.x)))</f>
        <v/>
      </c>
      <c r="U1741" s="46">
        <v>1</v>
      </c>
      <c r="V1741" t="s">
        <v>43</v>
      </c>
      <c r="Y1741" s="46" t="str">
        <f>IF(V1741="","",_xlfn.LET(_xlpm.x,VLOOKUP(V1741,'Drop-down_menus'!$D$2:$E$13,2,FALSE),IF(_xlpm.x=0,"",_xlpm.x)))</f>
        <v>https://orcid.org/0000-0002-0981-7442</v>
      </c>
      <c r="Z1741" s="46" t="str">
        <f>IF(W1741="","",_xlfn.LET(_xlpm.x,VLOOKUP(W1741,'Drop-down_menus'!$D$2:$E$13,2,FALSE),IF(_xlpm.x=0,"",_xlpm.x)))</f>
        <v/>
      </c>
      <c r="AA1741" s="46" t="str">
        <f>IF(X1741="","",_xlfn.LET(_xlpm.x,VLOOKUP(X1741,'Drop-down_menus'!$D$2:$E$13,2,FALSE),IF(_xlpm.x=0,"",_xlpm.x)))</f>
        <v/>
      </c>
      <c r="AB1741" s="46" t="s">
        <v>300</v>
      </c>
      <c r="AC1741" s="46" t="s">
        <v>1255</v>
      </c>
    </row>
    <row r="1742" spans="2:29" ht="15" customHeight="1">
      <c r="B1742" s="46">
        <v>1809</v>
      </c>
      <c r="C1742" s="46" t="s">
        <v>837</v>
      </c>
      <c r="D1742" s="46" t="b">
        <f>COUNTIF(Events!$B$2:$B$171, C1742) &gt; 0</f>
        <v>1</v>
      </c>
      <c r="E1742" s="46" t="s">
        <v>940</v>
      </c>
      <c r="G1742" s="46" t="s">
        <v>952</v>
      </c>
      <c r="I1742" s="46" t="s">
        <v>1525</v>
      </c>
      <c r="J1742" s="46" t="str">
        <f>IF(I1742="","",_xlfn.LET(_xlpm.x,VLOOKUP(I1742,'2026-01-09_taxon-match'!$A$2:$N$81,4,FALSE),IF(_xlpm.x=0,"",_xlpm.x)))</f>
        <v>Lysasterias</v>
      </c>
      <c r="K1742" s="46" t="s">
        <v>1318</v>
      </c>
      <c r="L1742" s="46" t="str">
        <f>IF(I1742="","",_xlfn.LET(_xlpm.x,VLOOKUP(I1742,'2026-01-09_taxon-match'!$A$2:$N$81,3,FALSE),IF(_xlpm.x=0,"",_xlpm.x)))</f>
        <v>urn:lsid:marinespecies.org:taxname:172532</v>
      </c>
      <c r="M1742" s="46" t="str">
        <f>IF($I1742="","",_xlfn.LET(_xlpm.x,VLOOKUP($I1742,'2026-01-09_taxon-match'!$A$2:$N$81,5,FALSE),IF(_xlpm.x=0,"",_xlpm.x)))</f>
        <v>Fisher, 1908</v>
      </c>
      <c r="N1742" s="46" t="str">
        <f>IF($I1742="","",_xlfn.LET(_xlpm.x,VLOOKUP($I1742,'2026-01-09_taxon-match'!$A$2:$N$81,6,FALSE),IF(_xlpm.x=0,"",_xlpm.x)))</f>
        <v>Animalia</v>
      </c>
      <c r="O1742" s="46" t="str">
        <f>IF($I1742="","",_xlfn.LET(_xlpm.x,VLOOKUP($I1742,'2026-01-09_taxon-match'!$A$2:$N$81,7,FALSE),IF(_xlpm.x=0,"",_xlpm.x)))</f>
        <v>Echinodermata</v>
      </c>
      <c r="P1742" s="46" t="str">
        <f>IF($I1742="","",_xlfn.LET(_xlpm.x,VLOOKUP($I1742,'2026-01-09_taxon-match'!$A$2:$N$81,8,FALSE),IF(_xlpm.x=0,"",_xlpm.x)))</f>
        <v>Asteroidea</v>
      </c>
      <c r="Q1742" s="46" t="str">
        <f>IF($I1742="","",_xlfn.LET(_xlpm.x,VLOOKUP($I1742,'2026-01-09_taxon-match'!$A$2:$N$81,9,FALSE),IF(_xlpm.x=0,"",_xlpm.x)))</f>
        <v>Forcipulatida</v>
      </c>
      <c r="R1742" s="46" t="str">
        <f>IF($I1742="","",_xlfn.LET(_xlpm.x,VLOOKUP($I1742,'2026-01-09_taxon-match'!$A$2:$N$81,10,FALSE),IF(_xlpm.x=0,"",_xlpm.x)))</f>
        <v>Asteriidae</v>
      </c>
      <c r="S1742" s="46" t="str">
        <f>IF($I1742="","",_xlfn.LET(_xlpm.x,VLOOKUP($I1742,'2026-01-09_taxon-match'!$A$2:$N$81,11,FALSE),IF(_xlpm.x=0,"",_xlpm.x)))</f>
        <v>Lysasterias</v>
      </c>
      <c r="T1742" s="46" t="str">
        <f>IF($I1742="","",_xlfn.LET(_xlpm.x,VLOOKUP($I1742,'2026-01-09_taxon-match'!$A$2:$N$81,13,FALSE),IF(_xlpm.x=0,"",_xlpm.x)))</f>
        <v/>
      </c>
      <c r="U1742" s="46">
        <v>1</v>
      </c>
      <c r="V1742" s="46" t="s">
        <v>43</v>
      </c>
      <c r="Y1742" s="46" t="str">
        <f>IF(V1742="","",_xlfn.LET(_xlpm.x,VLOOKUP(V1742,'Drop-down_menus'!$D$2:$E$13,2,FALSE),IF(_xlpm.x=0,"",_xlpm.x)))</f>
        <v>https://orcid.org/0000-0002-0981-7442</v>
      </c>
      <c r="Z1742" s="46" t="str">
        <f>IF(W1742="","",_xlfn.LET(_xlpm.x,VLOOKUP(W1742,'Drop-down_menus'!$D$2:$E$13,2,FALSE),IF(_xlpm.x=0,"",_xlpm.x)))</f>
        <v/>
      </c>
      <c r="AA1742" s="46" t="str">
        <f>IF(X1742="","",_xlfn.LET(_xlpm.x,VLOOKUP(X1742,'Drop-down_menus'!$D$2:$E$13,2,FALSE),IF(_xlpm.x=0,"",_xlpm.x)))</f>
        <v/>
      </c>
      <c r="AB1742" s="46" t="s">
        <v>514</v>
      </c>
      <c r="AC1742" s="46" t="s">
        <v>515</v>
      </c>
    </row>
    <row r="1743" spans="2:29" ht="15" customHeight="1">
      <c r="B1743" s="46">
        <v>1810</v>
      </c>
      <c r="C1743" s="46" t="s">
        <v>837</v>
      </c>
      <c r="D1743" s="46" t="b">
        <f>COUNTIF(Events!$B$2:$B$171, C1743) &gt; 0</f>
        <v>1</v>
      </c>
      <c r="G1743" s="46" t="s">
        <v>1225</v>
      </c>
      <c r="I1743" s="46" t="s">
        <v>1525</v>
      </c>
      <c r="J1743" s="46" t="str">
        <f>IF(I1743="","",_xlfn.LET(_xlpm.x,VLOOKUP(I1743,'2026-01-09_taxon-match'!$A$2:$N$81,4,FALSE),IF(_xlpm.x=0,"",_xlpm.x)))</f>
        <v>Lysasterias</v>
      </c>
      <c r="K1743" s="46" t="s">
        <v>1318</v>
      </c>
      <c r="L1743" s="46" t="str">
        <f>IF(I1743="","",_xlfn.LET(_xlpm.x,VLOOKUP(I1743,'2026-01-09_taxon-match'!$A$2:$N$81,3,FALSE),IF(_xlpm.x=0,"",_xlpm.x)))</f>
        <v>urn:lsid:marinespecies.org:taxname:172532</v>
      </c>
      <c r="M1743" s="46" t="str">
        <f>IF($I1743="","",_xlfn.LET(_xlpm.x,VLOOKUP($I1743,'2026-01-09_taxon-match'!$A$2:$N$81,5,FALSE),IF(_xlpm.x=0,"",_xlpm.x)))</f>
        <v>Fisher, 1908</v>
      </c>
      <c r="N1743" s="46" t="str">
        <f>IF($I1743="","",_xlfn.LET(_xlpm.x,VLOOKUP($I1743,'2026-01-09_taxon-match'!$A$2:$N$81,6,FALSE),IF(_xlpm.x=0,"",_xlpm.x)))</f>
        <v>Animalia</v>
      </c>
      <c r="O1743" s="46" t="str">
        <f>IF($I1743="","",_xlfn.LET(_xlpm.x,VLOOKUP($I1743,'2026-01-09_taxon-match'!$A$2:$N$81,7,FALSE),IF(_xlpm.x=0,"",_xlpm.x)))</f>
        <v>Echinodermata</v>
      </c>
      <c r="P1743" s="46" t="str">
        <f>IF($I1743="","",_xlfn.LET(_xlpm.x,VLOOKUP($I1743,'2026-01-09_taxon-match'!$A$2:$N$81,8,FALSE),IF(_xlpm.x=0,"",_xlpm.x)))</f>
        <v>Asteroidea</v>
      </c>
      <c r="Q1743" s="46" t="str">
        <f>IF($I1743="","",_xlfn.LET(_xlpm.x,VLOOKUP($I1743,'2026-01-09_taxon-match'!$A$2:$N$81,9,FALSE),IF(_xlpm.x=0,"",_xlpm.x)))</f>
        <v>Forcipulatida</v>
      </c>
      <c r="R1743" s="46" t="str">
        <f>IF($I1743="","",_xlfn.LET(_xlpm.x,VLOOKUP($I1743,'2026-01-09_taxon-match'!$A$2:$N$81,10,FALSE),IF(_xlpm.x=0,"",_xlpm.x)))</f>
        <v>Asteriidae</v>
      </c>
      <c r="S1743" s="46" t="str">
        <f>IF($I1743="","",_xlfn.LET(_xlpm.x,VLOOKUP($I1743,'2026-01-09_taxon-match'!$A$2:$N$81,11,FALSE),IF(_xlpm.x=0,"",_xlpm.x)))</f>
        <v>Lysasterias</v>
      </c>
      <c r="T1743" s="46" t="str">
        <f>IF($I1743="","",_xlfn.LET(_xlpm.x,VLOOKUP($I1743,'2026-01-09_taxon-match'!$A$2:$N$81,13,FALSE),IF(_xlpm.x=0,"",_xlpm.x)))</f>
        <v/>
      </c>
      <c r="U1743" s="46">
        <v>1</v>
      </c>
      <c r="V1743" t="s">
        <v>43</v>
      </c>
      <c r="Y1743" s="46" t="str">
        <f>IF(V1743="","",_xlfn.LET(_xlpm.x,VLOOKUP(V1743,'Drop-down_menus'!$D$2:$E$13,2,FALSE),IF(_xlpm.x=0,"",_xlpm.x)))</f>
        <v>https://orcid.org/0000-0002-0981-7442</v>
      </c>
      <c r="Z1743" s="46" t="str">
        <f>IF(W1743="","",_xlfn.LET(_xlpm.x,VLOOKUP(W1743,'Drop-down_menus'!$D$2:$E$13,2,FALSE),IF(_xlpm.x=0,"",_xlpm.x)))</f>
        <v/>
      </c>
      <c r="AA1743" s="46" t="str">
        <f>IF(X1743="","",_xlfn.LET(_xlpm.x,VLOOKUP(X1743,'Drop-down_menus'!$D$2:$E$13,2,FALSE),IF(_xlpm.x=0,"",_xlpm.x)))</f>
        <v/>
      </c>
      <c r="AB1743" s="46" t="s">
        <v>300</v>
      </c>
      <c r="AC1743" s="46" t="s">
        <v>1255</v>
      </c>
    </row>
    <row r="1744" spans="2:29" ht="15" customHeight="1">
      <c r="B1744" s="46">
        <v>1810</v>
      </c>
      <c r="C1744" s="46" t="s">
        <v>837</v>
      </c>
      <c r="D1744" s="46" t="b">
        <f>COUNTIF(Events!$B$2:$B$171, C1744) &gt; 0</f>
        <v>1</v>
      </c>
      <c r="E1744" s="46" t="s">
        <v>940</v>
      </c>
      <c r="G1744" s="46" t="s">
        <v>952</v>
      </c>
      <c r="I1744" s="46" t="s">
        <v>1525</v>
      </c>
      <c r="J1744" s="46" t="str">
        <f>IF(I1744="","",_xlfn.LET(_xlpm.x,VLOOKUP(I1744,'2026-01-09_taxon-match'!$A$2:$N$81,4,FALSE),IF(_xlpm.x=0,"",_xlpm.x)))</f>
        <v>Lysasterias</v>
      </c>
      <c r="K1744" s="46" t="s">
        <v>1318</v>
      </c>
      <c r="L1744" s="46" t="str">
        <f>IF(I1744="","",_xlfn.LET(_xlpm.x,VLOOKUP(I1744,'2026-01-09_taxon-match'!$A$2:$N$81,3,FALSE),IF(_xlpm.x=0,"",_xlpm.x)))</f>
        <v>urn:lsid:marinespecies.org:taxname:172532</v>
      </c>
      <c r="M1744" s="46" t="str">
        <f>IF($I1744="","",_xlfn.LET(_xlpm.x,VLOOKUP($I1744,'2026-01-09_taxon-match'!$A$2:$N$81,5,FALSE),IF(_xlpm.x=0,"",_xlpm.x)))</f>
        <v>Fisher, 1908</v>
      </c>
      <c r="N1744" s="46" t="str">
        <f>IF($I1744="","",_xlfn.LET(_xlpm.x,VLOOKUP($I1744,'2026-01-09_taxon-match'!$A$2:$N$81,6,FALSE),IF(_xlpm.x=0,"",_xlpm.x)))</f>
        <v>Animalia</v>
      </c>
      <c r="O1744" s="46" t="str">
        <f>IF($I1744="","",_xlfn.LET(_xlpm.x,VLOOKUP($I1744,'2026-01-09_taxon-match'!$A$2:$N$81,7,FALSE),IF(_xlpm.x=0,"",_xlpm.x)))</f>
        <v>Echinodermata</v>
      </c>
      <c r="P1744" s="46" t="str">
        <f>IF($I1744="","",_xlfn.LET(_xlpm.x,VLOOKUP($I1744,'2026-01-09_taxon-match'!$A$2:$N$81,8,FALSE),IF(_xlpm.x=0,"",_xlpm.x)))</f>
        <v>Asteroidea</v>
      </c>
      <c r="Q1744" s="46" t="str">
        <f>IF($I1744="","",_xlfn.LET(_xlpm.x,VLOOKUP($I1744,'2026-01-09_taxon-match'!$A$2:$N$81,9,FALSE),IF(_xlpm.x=0,"",_xlpm.x)))</f>
        <v>Forcipulatida</v>
      </c>
      <c r="R1744" s="46" t="str">
        <f>IF($I1744="","",_xlfn.LET(_xlpm.x,VLOOKUP($I1744,'2026-01-09_taxon-match'!$A$2:$N$81,10,FALSE),IF(_xlpm.x=0,"",_xlpm.x)))</f>
        <v>Asteriidae</v>
      </c>
      <c r="S1744" s="46" t="str">
        <f>IF($I1744="","",_xlfn.LET(_xlpm.x,VLOOKUP($I1744,'2026-01-09_taxon-match'!$A$2:$N$81,11,FALSE),IF(_xlpm.x=0,"",_xlpm.x)))</f>
        <v>Lysasterias</v>
      </c>
      <c r="T1744" s="46" t="str">
        <f>IF($I1744="","",_xlfn.LET(_xlpm.x,VLOOKUP($I1744,'2026-01-09_taxon-match'!$A$2:$N$81,13,FALSE),IF(_xlpm.x=0,"",_xlpm.x)))</f>
        <v/>
      </c>
      <c r="U1744" s="46">
        <v>1</v>
      </c>
      <c r="V1744" s="46" t="s">
        <v>43</v>
      </c>
      <c r="Y1744" s="46" t="str">
        <f>IF(V1744="","",_xlfn.LET(_xlpm.x,VLOOKUP(V1744,'Drop-down_menus'!$D$2:$E$13,2,FALSE),IF(_xlpm.x=0,"",_xlpm.x)))</f>
        <v>https://orcid.org/0000-0002-0981-7442</v>
      </c>
      <c r="Z1744" s="46" t="str">
        <f>IF(W1744="","",_xlfn.LET(_xlpm.x,VLOOKUP(W1744,'Drop-down_menus'!$D$2:$E$13,2,FALSE),IF(_xlpm.x=0,"",_xlpm.x)))</f>
        <v/>
      </c>
      <c r="AA1744" s="46" t="str">
        <f>IF(X1744="","",_xlfn.LET(_xlpm.x,VLOOKUP(X1744,'Drop-down_menus'!$D$2:$E$13,2,FALSE),IF(_xlpm.x=0,"",_xlpm.x)))</f>
        <v/>
      </c>
      <c r="AB1744" s="46" t="s">
        <v>514</v>
      </c>
      <c r="AC1744" s="46" t="s">
        <v>515</v>
      </c>
    </row>
    <row r="1745" spans="2:29" ht="15" customHeight="1">
      <c r="B1745" s="46">
        <v>1811</v>
      </c>
      <c r="C1745" s="46" t="s">
        <v>837</v>
      </c>
      <c r="D1745" s="46" t="b">
        <f>COUNTIF(Events!$B$2:$B$171, C1745) &gt; 0</f>
        <v>1</v>
      </c>
      <c r="G1745" s="46" t="s">
        <v>1225</v>
      </c>
      <c r="I1745" s="46" t="s">
        <v>1525</v>
      </c>
      <c r="J1745" s="46" t="str">
        <f>IF(I1745="","",_xlfn.LET(_xlpm.x,VLOOKUP(I1745,'2026-01-09_taxon-match'!$A$2:$N$81,4,FALSE),IF(_xlpm.x=0,"",_xlpm.x)))</f>
        <v>Lysasterias</v>
      </c>
      <c r="K1745" s="46" t="s">
        <v>1318</v>
      </c>
      <c r="L1745" s="46" t="str">
        <f>IF(I1745="","",_xlfn.LET(_xlpm.x,VLOOKUP(I1745,'2026-01-09_taxon-match'!$A$2:$N$81,3,FALSE),IF(_xlpm.x=0,"",_xlpm.x)))</f>
        <v>urn:lsid:marinespecies.org:taxname:172532</v>
      </c>
      <c r="M1745" s="46" t="str">
        <f>IF($I1745="","",_xlfn.LET(_xlpm.x,VLOOKUP($I1745,'2026-01-09_taxon-match'!$A$2:$N$81,5,FALSE),IF(_xlpm.x=0,"",_xlpm.x)))</f>
        <v>Fisher, 1908</v>
      </c>
      <c r="N1745" s="46" t="str">
        <f>IF($I1745="","",_xlfn.LET(_xlpm.x,VLOOKUP($I1745,'2026-01-09_taxon-match'!$A$2:$N$81,6,FALSE),IF(_xlpm.x=0,"",_xlpm.x)))</f>
        <v>Animalia</v>
      </c>
      <c r="O1745" s="46" t="str">
        <f>IF($I1745="","",_xlfn.LET(_xlpm.x,VLOOKUP($I1745,'2026-01-09_taxon-match'!$A$2:$N$81,7,FALSE),IF(_xlpm.x=0,"",_xlpm.x)))</f>
        <v>Echinodermata</v>
      </c>
      <c r="P1745" s="46" t="str">
        <f>IF($I1745="","",_xlfn.LET(_xlpm.x,VLOOKUP($I1745,'2026-01-09_taxon-match'!$A$2:$N$81,8,FALSE),IF(_xlpm.x=0,"",_xlpm.x)))</f>
        <v>Asteroidea</v>
      </c>
      <c r="Q1745" s="46" t="str">
        <f>IF($I1745="","",_xlfn.LET(_xlpm.x,VLOOKUP($I1745,'2026-01-09_taxon-match'!$A$2:$N$81,9,FALSE),IF(_xlpm.x=0,"",_xlpm.x)))</f>
        <v>Forcipulatida</v>
      </c>
      <c r="R1745" s="46" t="str">
        <f>IF($I1745="","",_xlfn.LET(_xlpm.x,VLOOKUP($I1745,'2026-01-09_taxon-match'!$A$2:$N$81,10,FALSE),IF(_xlpm.x=0,"",_xlpm.x)))</f>
        <v>Asteriidae</v>
      </c>
      <c r="S1745" s="46" t="str">
        <f>IF($I1745="","",_xlfn.LET(_xlpm.x,VLOOKUP($I1745,'2026-01-09_taxon-match'!$A$2:$N$81,11,FALSE),IF(_xlpm.x=0,"",_xlpm.x)))</f>
        <v>Lysasterias</v>
      </c>
      <c r="T1745" s="46" t="str">
        <f>IF($I1745="","",_xlfn.LET(_xlpm.x,VLOOKUP($I1745,'2026-01-09_taxon-match'!$A$2:$N$81,13,FALSE),IF(_xlpm.x=0,"",_xlpm.x)))</f>
        <v/>
      </c>
      <c r="U1745" s="46">
        <v>1</v>
      </c>
      <c r="V1745" t="s">
        <v>43</v>
      </c>
      <c r="Y1745" s="46" t="str">
        <f>IF(V1745="","",_xlfn.LET(_xlpm.x,VLOOKUP(V1745,'Drop-down_menus'!$D$2:$E$13,2,FALSE),IF(_xlpm.x=0,"",_xlpm.x)))</f>
        <v>https://orcid.org/0000-0002-0981-7442</v>
      </c>
      <c r="Z1745" s="46" t="str">
        <f>IF(W1745="","",_xlfn.LET(_xlpm.x,VLOOKUP(W1745,'Drop-down_menus'!$D$2:$E$13,2,FALSE),IF(_xlpm.x=0,"",_xlpm.x)))</f>
        <v/>
      </c>
      <c r="AA1745" s="46" t="str">
        <f>IF(X1745="","",_xlfn.LET(_xlpm.x,VLOOKUP(X1745,'Drop-down_menus'!$D$2:$E$13,2,FALSE),IF(_xlpm.x=0,"",_xlpm.x)))</f>
        <v/>
      </c>
      <c r="AB1745" s="46" t="s">
        <v>300</v>
      </c>
      <c r="AC1745" s="46" t="s">
        <v>1255</v>
      </c>
    </row>
    <row r="1746" spans="2:29" ht="15" customHeight="1">
      <c r="B1746" s="46">
        <v>1811</v>
      </c>
      <c r="C1746" s="46" t="s">
        <v>837</v>
      </c>
      <c r="D1746" s="46" t="b">
        <f>COUNTIF(Events!$B$2:$B$171, C1746) &gt; 0</f>
        <v>1</v>
      </c>
      <c r="E1746" s="46" t="s">
        <v>940</v>
      </c>
      <c r="G1746" s="46" t="s">
        <v>952</v>
      </c>
      <c r="I1746" s="46" t="s">
        <v>1525</v>
      </c>
      <c r="J1746" s="46" t="str">
        <f>IF(I1746="","",_xlfn.LET(_xlpm.x,VLOOKUP(I1746,'2026-01-09_taxon-match'!$A$2:$N$81,4,FALSE),IF(_xlpm.x=0,"",_xlpm.x)))</f>
        <v>Lysasterias</v>
      </c>
      <c r="K1746" s="46" t="s">
        <v>1318</v>
      </c>
      <c r="L1746" s="46" t="str">
        <f>IF(I1746="","",_xlfn.LET(_xlpm.x,VLOOKUP(I1746,'2026-01-09_taxon-match'!$A$2:$N$81,3,FALSE),IF(_xlpm.x=0,"",_xlpm.x)))</f>
        <v>urn:lsid:marinespecies.org:taxname:172532</v>
      </c>
      <c r="M1746" s="46" t="str">
        <f>IF($I1746="","",_xlfn.LET(_xlpm.x,VLOOKUP($I1746,'2026-01-09_taxon-match'!$A$2:$N$81,5,FALSE),IF(_xlpm.x=0,"",_xlpm.x)))</f>
        <v>Fisher, 1908</v>
      </c>
      <c r="N1746" s="46" t="str">
        <f>IF($I1746="","",_xlfn.LET(_xlpm.x,VLOOKUP($I1746,'2026-01-09_taxon-match'!$A$2:$N$81,6,FALSE),IF(_xlpm.x=0,"",_xlpm.x)))</f>
        <v>Animalia</v>
      </c>
      <c r="O1746" s="46" t="str">
        <f>IF($I1746="","",_xlfn.LET(_xlpm.x,VLOOKUP($I1746,'2026-01-09_taxon-match'!$A$2:$N$81,7,FALSE),IF(_xlpm.x=0,"",_xlpm.x)))</f>
        <v>Echinodermata</v>
      </c>
      <c r="P1746" s="46" t="str">
        <f>IF($I1746="","",_xlfn.LET(_xlpm.x,VLOOKUP($I1746,'2026-01-09_taxon-match'!$A$2:$N$81,8,FALSE),IF(_xlpm.x=0,"",_xlpm.x)))</f>
        <v>Asteroidea</v>
      </c>
      <c r="Q1746" s="46" t="str">
        <f>IF($I1746="","",_xlfn.LET(_xlpm.x,VLOOKUP($I1746,'2026-01-09_taxon-match'!$A$2:$N$81,9,FALSE),IF(_xlpm.x=0,"",_xlpm.x)))</f>
        <v>Forcipulatida</v>
      </c>
      <c r="R1746" s="46" t="str">
        <f>IF($I1746="","",_xlfn.LET(_xlpm.x,VLOOKUP($I1746,'2026-01-09_taxon-match'!$A$2:$N$81,10,FALSE),IF(_xlpm.x=0,"",_xlpm.x)))</f>
        <v>Asteriidae</v>
      </c>
      <c r="S1746" s="46" t="str">
        <f>IF($I1746="","",_xlfn.LET(_xlpm.x,VLOOKUP($I1746,'2026-01-09_taxon-match'!$A$2:$N$81,11,FALSE),IF(_xlpm.x=0,"",_xlpm.x)))</f>
        <v>Lysasterias</v>
      </c>
      <c r="T1746" s="46" t="str">
        <f>IF($I1746="","",_xlfn.LET(_xlpm.x,VLOOKUP($I1746,'2026-01-09_taxon-match'!$A$2:$N$81,13,FALSE),IF(_xlpm.x=0,"",_xlpm.x)))</f>
        <v/>
      </c>
      <c r="U1746" s="46">
        <v>1</v>
      </c>
      <c r="V1746" s="46" t="s">
        <v>43</v>
      </c>
      <c r="Y1746" s="46" t="str">
        <f>IF(V1746="","",_xlfn.LET(_xlpm.x,VLOOKUP(V1746,'Drop-down_menus'!$D$2:$E$13,2,FALSE),IF(_xlpm.x=0,"",_xlpm.x)))</f>
        <v>https://orcid.org/0000-0002-0981-7442</v>
      </c>
      <c r="Z1746" s="46" t="str">
        <f>IF(W1746="","",_xlfn.LET(_xlpm.x,VLOOKUP(W1746,'Drop-down_menus'!$D$2:$E$13,2,FALSE),IF(_xlpm.x=0,"",_xlpm.x)))</f>
        <v/>
      </c>
      <c r="AA1746" s="46" t="str">
        <f>IF(X1746="","",_xlfn.LET(_xlpm.x,VLOOKUP(X1746,'Drop-down_menus'!$D$2:$E$13,2,FALSE),IF(_xlpm.x=0,"",_xlpm.x)))</f>
        <v/>
      </c>
      <c r="AB1746" s="46" t="s">
        <v>514</v>
      </c>
      <c r="AC1746" s="46" t="s">
        <v>515</v>
      </c>
    </row>
    <row r="1747" spans="2:29" ht="15" customHeight="1">
      <c r="B1747" s="46">
        <v>1812</v>
      </c>
      <c r="C1747" s="46" t="s">
        <v>837</v>
      </c>
      <c r="D1747" s="46" t="b">
        <f>COUNTIF(Events!$B$2:$B$171, C1747) &gt; 0</f>
        <v>1</v>
      </c>
      <c r="G1747" s="46" t="s">
        <v>1225</v>
      </c>
      <c r="I1747" s="46" t="s">
        <v>1525</v>
      </c>
      <c r="J1747" s="46" t="str">
        <f>IF(I1747="","",_xlfn.LET(_xlpm.x,VLOOKUP(I1747,'2026-01-09_taxon-match'!$A$2:$N$81,4,FALSE),IF(_xlpm.x=0,"",_xlpm.x)))</f>
        <v>Lysasterias</v>
      </c>
      <c r="K1747" s="46" t="s">
        <v>1318</v>
      </c>
      <c r="L1747" s="46" t="str">
        <f>IF(I1747="","",_xlfn.LET(_xlpm.x,VLOOKUP(I1747,'2026-01-09_taxon-match'!$A$2:$N$81,3,FALSE),IF(_xlpm.x=0,"",_xlpm.x)))</f>
        <v>urn:lsid:marinespecies.org:taxname:172532</v>
      </c>
      <c r="M1747" s="46" t="str">
        <f>IF($I1747="","",_xlfn.LET(_xlpm.x,VLOOKUP($I1747,'2026-01-09_taxon-match'!$A$2:$N$81,5,FALSE),IF(_xlpm.x=0,"",_xlpm.x)))</f>
        <v>Fisher, 1908</v>
      </c>
      <c r="N1747" s="46" t="str">
        <f>IF($I1747="","",_xlfn.LET(_xlpm.x,VLOOKUP($I1747,'2026-01-09_taxon-match'!$A$2:$N$81,6,FALSE),IF(_xlpm.x=0,"",_xlpm.x)))</f>
        <v>Animalia</v>
      </c>
      <c r="O1747" s="46" t="str">
        <f>IF($I1747="","",_xlfn.LET(_xlpm.x,VLOOKUP($I1747,'2026-01-09_taxon-match'!$A$2:$N$81,7,FALSE),IF(_xlpm.x=0,"",_xlpm.x)))</f>
        <v>Echinodermata</v>
      </c>
      <c r="P1747" s="46" t="str">
        <f>IF($I1747="","",_xlfn.LET(_xlpm.x,VLOOKUP($I1747,'2026-01-09_taxon-match'!$A$2:$N$81,8,FALSE),IF(_xlpm.x=0,"",_xlpm.x)))</f>
        <v>Asteroidea</v>
      </c>
      <c r="Q1747" s="46" t="str">
        <f>IF($I1747="","",_xlfn.LET(_xlpm.x,VLOOKUP($I1747,'2026-01-09_taxon-match'!$A$2:$N$81,9,FALSE),IF(_xlpm.x=0,"",_xlpm.x)))</f>
        <v>Forcipulatida</v>
      </c>
      <c r="R1747" s="46" t="str">
        <f>IF($I1747="","",_xlfn.LET(_xlpm.x,VLOOKUP($I1747,'2026-01-09_taxon-match'!$A$2:$N$81,10,FALSE),IF(_xlpm.x=0,"",_xlpm.x)))</f>
        <v>Asteriidae</v>
      </c>
      <c r="S1747" s="46" t="str">
        <f>IF($I1747="","",_xlfn.LET(_xlpm.x,VLOOKUP($I1747,'2026-01-09_taxon-match'!$A$2:$N$81,11,FALSE),IF(_xlpm.x=0,"",_xlpm.x)))</f>
        <v>Lysasterias</v>
      </c>
      <c r="T1747" s="46" t="str">
        <f>IF($I1747="","",_xlfn.LET(_xlpm.x,VLOOKUP($I1747,'2026-01-09_taxon-match'!$A$2:$N$81,13,FALSE),IF(_xlpm.x=0,"",_xlpm.x)))</f>
        <v/>
      </c>
      <c r="U1747" s="46">
        <v>1</v>
      </c>
      <c r="V1747" t="s">
        <v>43</v>
      </c>
      <c r="Y1747" s="46" t="str">
        <f>IF(V1747="","",_xlfn.LET(_xlpm.x,VLOOKUP(V1747,'Drop-down_menus'!$D$2:$E$13,2,FALSE),IF(_xlpm.x=0,"",_xlpm.x)))</f>
        <v>https://orcid.org/0000-0002-0981-7442</v>
      </c>
      <c r="Z1747" s="46" t="str">
        <f>IF(W1747="","",_xlfn.LET(_xlpm.x,VLOOKUP(W1747,'Drop-down_menus'!$D$2:$E$13,2,FALSE),IF(_xlpm.x=0,"",_xlpm.x)))</f>
        <v/>
      </c>
      <c r="AA1747" s="46" t="str">
        <f>IF(X1747="","",_xlfn.LET(_xlpm.x,VLOOKUP(X1747,'Drop-down_menus'!$D$2:$E$13,2,FALSE),IF(_xlpm.x=0,"",_xlpm.x)))</f>
        <v/>
      </c>
      <c r="AB1747" s="46" t="s">
        <v>300</v>
      </c>
      <c r="AC1747" s="46" t="s">
        <v>1255</v>
      </c>
    </row>
    <row r="1748" spans="2:29" ht="15" customHeight="1">
      <c r="B1748" s="46">
        <v>1812</v>
      </c>
      <c r="C1748" s="46" t="s">
        <v>837</v>
      </c>
      <c r="D1748" s="46" t="b">
        <f>COUNTIF(Events!$B$2:$B$171, C1748) &gt; 0</f>
        <v>1</v>
      </c>
      <c r="E1748" s="46" t="s">
        <v>940</v>
      </c>
      <c r="G1748" s="46" t="s">
        <v>952</v>
      </c>
      <c r="I1748" s="46" t="s">
        <v>1525</v>
      </c>
      <c r="J1748" s="46" t="str">
        <f>IF(I1748="","",_xlfn.LET(_xlpm.x,VLOOKUP(I1748,'2026-01-09_taxon-match'!$A$2:$N$81,4,FALSE),IF(_xlpm.x=0,"",_xlpm.x)))</f>
        <v>Lysasterias</v>
      </c>
      <c r="K1748" s="46" t="s">
        <v>1318</v>
      </c>
      <c r="L1748" s="46" t="str">
        <f>IF(I1748="","",_xlfn.LET(_xlpm.x,VLOOKUP(I1748,'2026-01-09_taxon-match'!$A$2:$N$81,3,FALSE),IF(_xlpm.x=0,"",_xlpm.x)))</f>
        <v>urn:lsid:marinespecies.org:taxname:172532</v>
      </c>
      <c r="M1748" s="46" t="str">
        <f>IF($I1748="","",_xlfn.LET(_xlpm.x,VLOOKUP($I1748,'2026-01-09_taxon-match'!$A$2:$N$81,5,FALSE),IF(_xlpm.x=0,"",_xlpm.x)))</f>
        <v>Fisher, 1908</v>
      </c>
      <c r="N1748" s="46" t="str">
        <f>IF($I1748="","",_xlfn.LET(_xlpm.x,VLOOKUP($I1748,'2026-01-09_taxon-match'!$A$2:$N$81,6,FALSE),IF(_xlpm.x=0,"",_xlpm.x)))</f>
        <v>Animalia</v>
      </c>
      <c r="O1748" s="46" t="str">
        <f>IF($I1748="","",_xlfn.LET(_xlpm.x,VLOOKUP($I1748,'2026-01-09_taxon-match'!$A$2:$N$81,7,FALSE),IF(_xlpm.x=0,"",_xlpm.x)))</f>
        <v>Echinodermata</v>
      </c>
      <c r="P1748" s="46" t="str">
        <f>IF($I1748="","",_xlfn.LET(_xlpm.x,VLOOKUP($I1748,'2026-01-09_taxon-match'!$A$2:$N$81,8,FALSE),IF(_xlpm.x=0,"",_xlpm.x)))</f>
        <v>Asteroidea</v>
      </c>
      <c r="Q1748" s="46" t="str">
        <f>IF($I1748="","",_xlfn.LET(_xlpm.x,VLOOKUP($I1748,'2026-01-09_taxon-match'!$A$2:$N$81,9,FALSE),IF(_xlpm.x=0,"",_xlpm.x)))</f>
        <v>Forcipulatida</v>
      </c>
      <c r="R1748" s="46" t="str">
        <f>IF($I1748="","",_xlfn.LET(_xlpm.x,VLOOKUP($I1748,'2026-01-09_taxon-match'!$A$2:$N$81,10,FALSE),IF(_xlpm.x=0,"",_xlpm.x)))</f>
        <v>Asteriidae</v>
      </c>
      <c r="S1748" s="46" t="str">
        <f>IF($I1748="","",_xlfn.LET(_xlpm.x,VLOOKUP($I1748,'2026-01-09_taxon-match'!$A$2:$N$81,11,FALSE),IF(_xlpm.x=0,"",_xlpm.x)))</f>
        <v>Lysasterias</v>
      </c>
      <c r="T1748" s="46" t="str">
        <f>IF($I1748="","",_xlfn.LET(_xlpm.x,VLOOKUP($I1748,'2026-01-09_taxon-match'!$A$2:$N$81,13,FALSE),IF(_xlpm.x=0,"",_xlpm.x)))</f>
        <v/>
      </c>
      <c r="U1748" s="46">
        <v>1</v>
      </c>
      <c r="V1748" s="46" t="s">
        <v>43</v>
      </c>
      <c r="Y1748" s="46" t="str">
        <f>IF(V1748="","",_xlfn.LET(_xlpm.x,VLOOKUP(V1748,'Drop-down_menus'!$D$2:$E$13,2,FALSE),IF(_xlpm.x=0,"",_xlpm.x)))</f>
        <v>https://orcid.org/0000-0002-0981-7442</v>
      </c>
      <c r="Z1748" s="46" t="str">
        <f>IF(W1748="","",_xlfn.LET(_xlpm.x,VLOOKUP(W1748,'Drop-down_menus'!$D$2:$E$13,2,FALSE),IF(_xlpm.x=0,"",_xlpm.x)))</f>
        <v/>
      </c>
      <c r="AA1748" s="46" t="str">
        <f>IF(X1748="","",_xlfn.LET(_xlpm.x,VLOOKUP(X1748,'Drop-down_menus'!$D$2:$E$13,2,FALSE),IF(_xlpm.x=0,"",_xlpm.x)))</f>
        <v/>
      </c>
      <c r="AB1748" s="46" t="s">
        <v>514</v>
      </c>
      <c r="AC1748" s="46" t="s">
        <v>515</v>
      </c>
    </row>
    <row r="1749" spans="2:29" ht="15" customHeight="1">
      <c r="B1749" s="46">
        <v>1813</v>
      </c>
      <c r="C1749" s="46" t="s">
        <v>837</v>
      </c>
      <c r="D1749" s="46" t="b">
        <f>COUNTIF(Events!$B$2:$B$171, C1749) &gt; 0</f>
        <v>1</v>
      </c>
      <c r="G1749" s="46" t="s">
        <v>1234</v>
      </c>
      <c r="I1749" s="46" t="s">
        <v>1234</v>
      </c>
      <c r="J1749" s="46" t="str">
        <f>IF(I1749="","",_xlfn.LET(_xlpm.x,VLOOKUP(I1749,'2026-01-09_taxon-match'!$A$2:$N$81,4,FALSE),IF(_xlpm.x=0,"",_xlpm.x)))</f>
        <v>Glyptonotus antarcticus</v>
      </c>
      <c r="L1749" s="46" t="str">
        <f>IF(I1749="","",_xlfn.LET(_xlpm.x,VLOOKUP(I1749,'2026-01-09_taxon-match'!$A$2:$N$81,3,FALSE),IF(_xlpm.x=0,"",_xlpm.x)))</f>
        <v>urn:lsid:marinespecies.org:taxname:174803</v>
      </c>
      <c r="M1749" s="46" t="str">
        <f>IF($I1749="","",_xlfn.LET(_xlpm.x,VLOOKUP($I1749,'2026-01-09_taxon-match'!$A$2:$N$81,5,FALSE),IF(_xlpm.x=0,"",_xlpm.x)))</f>
        <v>Eights, 1852</v>
      </c>
      <c r="N1749" s="46" t="str">
        <f>IF($I1749="","",_xlfn.LET(_xlpm.x,VLOOKUP($I1749,'2026-01-09_taxon-match'!$A$2:$N$81,6,FALSE),IF(_xlpm.x=0,"",_xlpm.x)))</f>
        <v>Animalia</v>
      </c>
      <c r="O1749" s="46" t="str">
        <f>IF($I1749="","",_xlfn.LET(_xlpm.x,VLOOKUP($I1749,'2026-01-09_taxon-match'!$A$2:$N$81,7,FALSE),IF(_xlpm.x=0,"",_xlpm.x)))</f>
        <v>Arthropoda</v>
      </c>
      <c r="P1749" s="46" t="str">
        <f>IF($I1749="","",_xlfn.LET(_xlpm.x,VLOOKUP($I1749,'2026-01-09_taxon-match'!$A$2:$N$81,8,FALSE),IF(_xlpm.x=0,"",_xlpm.x)))</f>
        <v>Malacostraca</v>
      </c>
      <c r="Q1749" s="46" t="str">
        <f>IF($I1749="","",_xlfn.LET(_xlpm.x,VLOOKUP($I1749,'2026-01-09_taxon-match'!$A$2:$N$81,9,FALSE),IF(_xlpm.x=0,"",_xlpm.x)))</f>
        <v>Isopoda</v>
      </c>
      <c r="R1749" s="46" t="str">
        <f>IF($I1749="","",_xlfn.LET(_xlpm.x,VLOOKUP($I1749,'2026-01-09_taxon-match'!$A$2:$N$81,10,FALSE),IF(_xlpm.x=0,"",_xlpm.x)))</f>
        <v>Chaetiliidae</v>
      </c>
      <c r="S1749" s="46" t="str">
        <f>IF($I1749="","",_xlfn.LET(_xlpm.x,VLOOKUP($I1749,'2026-01-09_taxon-match'!$A$2:$N$81,11,FALSE),IF(_xlpm.x=0,"",_xlpm.x)))</f>
        <v>Glyptonotus</v>
      </c>
      <c r="T1749" s="46" t="str">
        <f>IF($I1749="","",_xlfn.LET(_xlpm.x,VLOOKUP($I1749,'2026-01-09_taxon-match'!$A$2:$N$81,13,FALSE),IF(_xlpm.x=0,"",_xlpm.x)))</f>
        <v>antarcticus</v>
      </c>
      <c r="U1749" s="46">
        <v>1</v>
      </c>
      <c r="V1749" s="2" t="s">
        <v>58</v>
      </c>
      <c r="Y1749" s="46" t="str">
        <f>IF(V1749="","",_xlfn.LET(_xlpm.x,VLOOKUP(V1749,'Drop-down_menus'!$D$2:$E$13,2,FALSE),IF(_xlpm.x=0,"",_xlpm.x)))</f>
        <v>https://orcid.org/0000-0002-9708-1761</v>
      </c>
      <c r="Z1749" s="46" t="str">
        <f>IF(W1749="","",_xlfn.LET(_xlpm.x,VLOOKUP(W1749,'Drop-down_menus'!$D$2:$E$13,2,FALSE),IF(_xlpm.x=0,"",_xlpm.x)))</f>
        <v/>
      </c>
      <c r="AA1749" s="46" t="str">
        <f>IF(X1749="","",_xlfn.LET(_xlpm.x,VLOOKUP(X1749,'Drop-down_menus'!$D$2:$E$13,2,FALSE),IF(_xlpm.x=0,"",_xlpm.x)))</f>
        <v/>
      </c>
      <c r="AB1749" s="46" t="s">
        <v>300</v>
      </c>
      <c r="AC1749" s="46" t="s">
        <v>1255</v>
      </c>
    </row>
    <row r="1750" spans="2:29" ht="15" customHeight="1">
      <c r="B1750" s="46">
        <v>1813</v>
      </c>
      <c r="C1750" s="46" t="s">
        <v>837</v>
      </c>
      <c r="D1750" s="46" t="b">
        <f>COUNTIF(Events!$B$2:$B$171, C1750) &gt; 0</f>
        <v>1</v>
      </c>
      <c r="E1750" s="46" t="s">
        <v>940</v>
      </c>
      <c r="G1750" s="46" t="s">
        <v>953</v>
      </c>
      <c r="I1750" s="46" t="s">
        <v>1234</v>
      </c>
      <c r="J1750" s="46" t="str">
        <f>IF(I1750="","",_xlfn.LET(_xlpm.x,VLOOKUP(I1750,'2026-01-09_taxon-match'!$A$2:$N$81,4,FALSE),IF(_xlpm.x=0,"",_xlpm.x)))</f>
        <v>Glyptonotus antarcticus</v>
      </c>
      <c r="L1750" s="46" t="str">
        <f>IF(I1750="","",_xlfn.LET(_xlpm.x,VLOOKUP(I1750,'2026-01-09_taxon-match'!$A$2:$N$81,3,FALSE),IF(_xlpm.x=0,"",_xlpm.x)))</f>
        <v>urn:lsid:marinespecies.org:taxname:174803</v>
      </c>
      <c r="M1750" s="46" t="str">
        <f>IF($I1750="","",_xlfn.LET(_xlpm.x,VLOOKUP($I1750,'2026-01-09_taxon-match'!$A$2:$N$81,5,FALSE),IF(_xlpm.x=0,"",_xlpm.x)))</f>
        <v>Eights, 1852</v>
      </c>
      <c r="N1750" s="46" t="str">
        <f>IF($I1750="","",_xlfn.LET(_xlpm.x,VLOOKUP($I1750,'2026-01-09_taxon-match'!$A$2:$N$81,6,FALSE),IF(_xlpm.x=0,"",_xlpm.x)))</f>
        <v>Animalia</v>
      </c>
      <c r="O1750" s="46" t="str">
        <f>IF($I1750="","",_xlfn.LET(_xlpm.x,VLOOKUP($I1750,'2026-01-09_taxon-match'!$A$2:$N$81,7,FALSE),IF(_xlpm.x=0,"",_xlpm.x)))</f>
        <v>Arthropoda</v>
      </c>
      <c r="P1750" s="46" t="str">
        <f>IF($I1750="","",_xlfn.LET(_xlpm.x,VLOOKUP($I1750,'2026-01-09_taxon-match'!$A$2:$N$81,8,FALSE),IF(_xlpm.x=0,"",_xlpm.x)))</f>
        <v>Malacostraca</v>
      </c>
      <c r="Q1750" s="46" t="str">
        <f>IF($I1750="","",_xlfn.LET(_xlpm.x,VLOOKUP($I1750,'2026-01-09_taxon-match'!$A$2:$N$81,9,FALSE),IF(_xlpm.x=0,"",_xlpm.x)))</f>
        <v>Isopoda</v>
      </c>
      <c r="R1750" s="46" t="str">
        <f>IF($I1750="","",_xlfn.LET(_xlpm.x,VLOOKUP($I1750,'2026-01-09_taxon-match'!$A$2:$N$81,10,FALSE),IF(_xlpm.x=0,"",_xlpm.x)))</f>
        <v>Chaetiliidae</v>
      </c>
      <c r="S1750" s="46" t="str">
        <f>IF($I1750="","",_xlfn.LET(_xlpm.x,VLOOKUP($I1750,'2026-01-09_taxon-match'!$A$2:$N$81,11,FALSE),IF(_xlpm.x=0,"",_xlpm.x)))</f>
        <v>Glyptonotus</v>
      </c>
      <c r="T1750" s="46" t="str">
        <f>IF($I1750="","",_xlfn.LET(_xlpm.x,VLOOKUP($I1750,'2026-01-09_taxon-match'!$A$2:$N$81,13,FALSE),IF(_xlpm.x=0,"",_xlpm.x)))</f>
        <v>antarcticus</v>
      </c>
      <c r="U1750" s="46">
        <v>1</v>
      </c>
      <c r="V1750" s="46" t="s">
        <v>58</v>
      </c>
      <c r="Y1750" s="46" t="str">
        <f>IF(V1750="","",_xlfn.LET(_xlpm.x,VLOOKUP(V1750,'Drop-down_menus'!$D$2:$E$13,2,FALSE),IF(_xlpm.x=0,"",_xlpm.x)))</f>
        <v>https://orcid.org/0000-0002-9708-1761</v>
      </c>
      <c r="Z1750" s="46" t="str">
        <f>IF(W1750="","",_xlfn.LET(_xlpm.x,VLOOKUP(W1750,'Drop-down_menus'!$D$2:$E$13,2,FALSE),IF(_xlpm.x=0,"",_xlpm.x)))</f>
        <v/>
      </c>
      <c r="AA1750" s="46" t="str">
        <f>IF(X1750="","",_xlfn.LET(_xlpm.x,VLOOKUP(X1750,'Drop-down_menus'!$D$2:$E$13,2,FALSE),IF(_xlpm.x=0,"",_xlpm.x)))</f>
        <v/>
      </c>
      <c r="AB1750" s="46" t="s">
        <v>514</v>
      </c>
      <c r="AC1750" s="46" t="s">
        <v>515</v>
      </c>
    </row>
    <row r="1751" spans="2:29" ht="15" customHeight="1">
      <c r="B1751" s="46">
        <v>1814</v>
      </c>
      <c r="C1751" s="46" t="s">
        <v>837</v>
      </c>
      <c r="D1751" s="46" t="b">
        <f>COUNTIF(Events!$B$2:$B$171, C1751) &gt; 0</f>
        <v>1</v>
      </c>
      <c r="G1751" s="46" t="s">
        <v>1207</v>
      </c>
      <c r="I1751" s="46" t="s">
        <v>1123</v>
      </c>
      <c r="J1751" s="46" t="str">
        <f>IF(I1751="","",_xlfn.LET(_xlpm.x,VLOOKUP(I1751,'2026-01-09_taxon-match'!$A$2:$N$81,4,FALSE),IF(_xlpm.x=0,"",_xlpm.x)))</f>
        <v>Ascidia</v>
      </c>
      <c r="K1751" s="46" t="s">
        <v>1318</v>
      </c>
      <c r="L1751" s="46" t="str">
        <f>IF(I1751="","",_xlfn.LET(_xlpm.x,VLOOKUP(I1751,'2026-01-09_taxon-match'!$A$2:$N$81,3,FALSE),IF(_xlpm.x=0,"",_xlpm.x)))</f>
        <v>urn:lsid:marinespecies.org:taxname:103483</v>
      </c>
      <c r="M1751" s="46" t="str">
        <f>IF($I1751="","",_xlfn.LET(_xlpm.x,VLOOKUP($I1751,'2026-01-09_taxon-match'!$A$2:$N$81,5,FALSE),IF(_xlpm.x=0,"",_xlpm.x)))</f>
        <v>Linnaeus, 1767</v>
      </c>
      <c r="N1751" s="46" t="str">
        <f>IF($I1751="","",_xlfn.LET(_xlpm.x,VLOOKUP($I1751,'2026-01-09_taxon-match'!$A$2:$N$81,6,FALSE),IF(_xlpm.x=0,"",_xlpm.x)))</f>
        <v>Animalia</v>
      </c>
      <c r="O1751" s="46" t="str">
        <f>IF($I1751="","",_xlfn.LET(_xlpm.x,VLOOKUP($I1751,'2026-01-09_taxon-match'!$A$2:$N$81,7,FALSE),IF(_xlpm.x=0,"",_xlpm.x)))</f>
        <v>Chordata</v>
      </c>
      <c r="P1751" s="46" t="str">
        <f>IF($I1751="","",_xlfn.LET(_xlpm.x,VLOOKUP($I1751,'2026-01-09_taxon-match'!$A$2:$N$81,8,FALSE),IF(_xlpm.x=0,"",_xlpm.x)))</f>
        <v>Ascidiacea</v>
      </c>
      <c r="Q1751" s="46" t="str">
        <f>IF($I1751="","",_xlfn.LET(_xlpm.x,VLOOKUP($I1751,'2026-01-09_taxon-match'!$A$2:$N$81,9,FALSE),IF(_xlpm.x=0,"",_xlpm.x)))</f>
        <v>Phlebobranchia</v>
      </c>
      <c r="R1751" s="46" t="str">
        <f>IF($I1751="","",_xlfn.LET(_xlpm.x,VLOOKUP($I1751,'2026-01-09_taxon-match'!$A$2:$N$81,10,FALSE),IF(_xlpm.x=0,"",_xlpm.x)))</f>
        <v>Ascidiidae</v>
      </c>
      <c r="S1751" s="46" t="str">
        <f>IF($I1751="","",_xlfn.LET(_xlpm.x,VLOOKUP($I1751,'2026-01-09_taxon-match'!$A$2:$N$81,11,FALSE),IF(_xlpm.x=0,"",_xlpm.x)))</f>
        <v>Ascidia</v>
      </c>
      <c r="T1751" s="46" t="str">
        <f>IF($I1751="","",_xlfn.LET(_xlpm.x,VLOOKUP($I1751,'2026-01-09_taxon-match'!$A$2:$N$81,13,FALSE),IF(_xlpm.x=0,"",_xlpm.x)))</f>
        <v/>
      </c>
      <c r="U1751" s="46">
        <v>1</v>
      </c>
      <c r="V1751" s="2" t="s">
        <v>58</v>
      </c>
      <c r="Y1751" s="46" t="str">
        <f>IF(V1751="","",_xlfn.LET(_xlpm.x,VLOOKUP(V1751,'Drop-down_menus'!$D$2:$E$13,2,FALSE),IF(_xlpm.x=0,"",_xlpm.x)))</f>
        <v>https://orcid.org/0000-0002-9708-1761</v>
      </c>
      <c r="Z1751" s="46" t="str">
        <f>IF(W1751="","",_xlfn.LET(_xlpm.x,VLOOKUP(W1751,'Drop-down_menus'!$D$2:$E$13,2,FALSE),IF(_xlpm.x=0,"",_xlpm.x)))</f>
        <v/>
      </c>
      <c r="AA1751" s="46" t="str">
        <f>IF(X1751="","",_xlfn.LET(_xlpm.x,VLOOKUP(X1751,'Drop-down_menus'!$D$2:$E$13,2,FALSE),IF(_xlpm.x=0,"",_xlpm.x)))</f>
        <v/>
      </c>
      <c r="AB1751" s="46" t="s">
        <v>300</v>
      </c>
      <c r="AC1751" s="46" t="s">
        <v>1255</v>
      </c>
    </row>
    <row r="1752" spans="2:29" ht="15" customHeight="1">
      <c r="B1752" s="46">
        <v>1814</v>
      </c>
      <c r="C1752" s="46" t="s">
        <v>837</v>
      </c>
      <c r="D1752" s="46" t="b">
        <f>COUNTIF(Events!$B$2:$B$171, C1752) &gt; 0</f>
        <v>1</v>
      </c>
      <c r="E1752" s="46" t="s">
        <v>940</v>
      </c>
      <c r="G1752" s="46" t="s">
        <v>954</v>
      </c>
      <c r="I1752" s="46" t="s">
        <v>1123</v>
      </c>
      <c r="J1752" s="46" t="str">
        <f>IF(I1752="","",_xlfn.LET(_xlpm.x,VLOOKUP(I1752,'2026-01-09_taxon-match'!$A$2:$N$81,4,FALSE),IF(_xlpm.x=0,"",_xlpm.x)))</f>
        <v>Ascidia</v>
      </c>
      <c r="K1752" s="46" t="s">
        <v>1319</v>
      </c>
      <c r="L1752" s="46" t="str">
        <f>IF(I1752="","",_xlfn.LET(_xlpm.x,VLOOKUP(I1752,'2026-01-09_taxon-match'!$A$2:$N$81,3,FALSE),IF(_xlpm.x=0,"",_xlpm.x)))</f>
        <v>urn:lsid:marinespecies.org:taxname:103483</v>
      </c>
      <c r="M1752" s="46" t="str">
        <f>IF($I1752="","",_xlfn.LET(_xlpm.x,VLOOKUP($I1752,'2026-01-09_taxon-match'!$A$2:$N$81,5,FALSE),IF(_xlpm.x=0,"",_xlpm.x)))</f>
        <v>Linnaeus, 1767</v>
      </c>
      <c r="N1752" s="46" t="str">
        <f>IF($I1752="","",_xlfn.LET(_xlpm.x,VLOOKUP($I1752,'2026-01-09_taxon-match'!$A$2:$N$81,6,FALSE),IF(_xlpm.x=0,"",_xlpm.x)))</f>
        <v>Animalia</v>
      </c>
      <c r="O1752" s="46" t="str">
        <f>IF($I1752="","",_xlfn.LET(_xlpm.x,VLOOKUP($I1752,'2026-01-09_taxon-match'!$A$2:$N$81,7,FALSE),IF(_xlpm.x=0,"",_xlpm.x)))</f>
        <v>Chordata</v>
      </c>
      <c r="P1752" s="46" t="str">
        <f>IF($I1752="","",_xlfn.LET(_xlpm.x,VLOOKUP($I1752,'2026-01-09_taxon-match'!$A$2:$N$81,8,FALSE),IF(_xlpm.x=0,"",_xlpm.x)))</f>
        <v>Ascidiacea</v>
      </c>
      <c r="Q1752" s="46" t="str">
        <f>IF($I1752="","",_xlfn.LET(_xlpm.x,VLOOKUP($I1752,'2026-01-09_taxon-match'!$A$2:$N$81,9,FALSE),IF(_xlpm.x=0,"",_xlpm.x)))</f>
        <v>Phlebobranchia</v>
      </c>
      <c r="R1752" s="46" t="str">
        <f>IF($I1752="","",_xlfn.LET(_xlpm.x,VLOOKUP($I1752,'2026-01-09_taxon-match'!$A$2:$N$81,10,FALSE),IF(_xlpm.x=0,"",_xlpm.x)))</f>
        <v>Ascidiidae</v>
      </c>
      <c r="S1752" s="46" t="str">
        <f>IF($I1752="","",_xlfn.LET(_xlpm.x,VLOOKUP($I1752,'2026-01-09_taxon-match'!$A$2:$N$81,11,FALSE),IF(_xlpm.x=0,"",_xlpm.x)))</f>
        <v>Ascidia</v>
      </c>
      <c r="T1752" s="46" t="str">
        <f>IF($I1752="","",_xlfn.LET(_xlpm.x,VLOOKUP($I1752,'2026-01-09_taxon-match'!$A$2:$N$81,13,FALSE),IF(_xlpm.x=0,"",_xlpm.x)))</f>
        <v/>
      </c>
      <c r="U1752" s="46">
        <v>1</v>
      </c>
      <c r="V1752" s="46" t="s">
        <v>58</v>
      </c>
      <c r="Y1752" s="46" t="str">
        <f>IF(V1752="","",_xlfn.LET(_xlpm.x,VLOOKUP(V1752,'Drop-down_menus'!$D$2:$E$13,2,FALSE),IF(_xlpm.x=0,"",_xlpm.x)))</f>
        <v>https://orcid.org/0000-0002-9708-1761</v>
      </c>
      <c r="Z1752" s="46" t="str">
        <f>IF(W1752="","",_xlfn.LET(_xlpm.x,VLOOKUP(W1752,'Drop-down_menus'!$D$2:$E$13,2,FALSE),IF(_xlpm.x=0,"",_xlpm.x)))</f>
        <v/>
      </c>
      <c r="AA1752" s="46" t="str">
        <f>IF(X1752="","",_xlfn.LET(_xlpm.x,VLOOKUP(X1752,'Drop-down_menus'!$D$2:$E$13,2,FALSE),IF(_xlpm.x=0,"",_xlpm.x)))</f>
        <v/>
      </c>
      <c r="AB1752" s="46" t="s">
        <v>514</v>
      </c>
      <c r="AC1752" s="46" t="s">
        <v>515</v>
      </c>
    </row>
    <row r="1753" spans="2:29" ht="15" customHeight="1">
      <c r="B1753" s="46">
        <v>1815</v>
      </c>
      <c r="C1753" s="46" t="s">
        <v>837</v>
      </c>
      <c r="D1753" s="46" t="b">
        <f>COUNTIF(Events!$B$2:$B$171, C1753) &gt; 0</f>
        <v>1</v>
      </c>
      <c r="G1753" s="46" t="s">
        <v>1203</v>
      </c>
      <c r="I1753" s="46" t="s">
        <v>1203</v>
      </c>
      <c r="J1753" s="46" t="str">
        <f>IF(I1753="","",_xlfn.LET(_xlpm.x,VLOOKUP(I1753,'2026-01-09_taxon-match'!$A$2:$N$81,4,FALSE),IF(_xlpm.x=0,"",_xlpm.x)))</f>
        <v>Dendrilla antarctica</v>
      </c>
      <c r="L1753" s="46" t="str">
        <f>IF(I1753="","",_xlfn.LET(_xlpm.x,VLOOKUP(I1753,'2026-01-09_taxon-match'!$A$2:$N$81,3,FALSE),IF(_xlpm.x=0,"",_xlpm.x)))</f>
        <v>urn:lsid:marinespecies.org:taxname:164875</v>
      </c>
      <c r="M1753" s="46" t="str">
        <f>IF($I1753="","",_xlfn.LET(_xlpm.x,VLOOKUP($I1753,'2026-01-09_taxon-match'!$A$2:$N$81,5,FALSE),IF(_xlpm.x=0,"",_xlpm.x)))</f>
        <v>Topsent, 1905</v>
      </c>
      <c r="N1753" s="46" t="str">
        <f>IF($I1753="","",_xlfn.LET(_xlpm.x,VLOOKUP($I1753,'2026-01-09_taxon-match'!$A$2:$N$81,6,FALSE),IF(_xlpm.x=0,"",_xlpm.x)))</f>
        <v>Animalia</v>
      </c>
      <c r="O1753" s="46" t="str">
        <f>IF($I1753="","",_xlfn.LET(_xlpm.x,VLOOKUP($I1753,'2026-01-09_taxon-match'!$A$2:$N$81,7,FALSE),IF(_xlpm.x=0,"",_xlpm.x)))</f>
        <v>Porifera</v>
      </c>
      <c r="P1753" s="46" t="str">
        <f>IF($I1753="","",_xlfn.LET(_xlpm.x,VLOOKUP($I1753,'2026-01-09_taxon-match'!$A$2:$N$81,8,FALSE),IF(_xlpm.x=0,"",_xlpm.x)))</f>
        <v>Demospongiae</v>
      </c>
      <c r="Q1753" s="46" t="str">
        <f>IF($I1753="","",_xlfn.LET(_xlpm.x,VLOOKUP($I1753,'2026-01-09_taxon-match'!$A$2:$N$81,9,FALSE),IF(_xlpm.x=0,"",_xlpm.x)))</f>
        <v>Dendroceratida</v>
      </c>
      <c r="R1753" s="46" t="str">
        <f>IF($I1753="","",_xlfn.LET(_xlpm.x,VLOOKUP($I1753,'2026-01-09_taxon-match'!$A$2:$N$81,10,FALSE),IF(_xlpm.x=0,"",_xlpm.x)))</f>
        <v>Darwinellidae</v>
      </c>
      <c r="S1753" s="46" t="str">
        <f>IF($I1753="","",_xlfn.LET(_xlpm.x,VLOOKUP($I1753,'2026-01-09_taxon-match'!$A$2:$N$81,11,FALSE),IF(_xlpm.x=0,"",_xlpm.x)))</f>
        <v>Dendrilla</v>
      </c>
      <c r="T1753" s="46" t="str">
        <f>IF($I1753="","",_xlfn.LET(_xlpm.x,VLOOKUP($I1753,'2026-01-09_taxon-match'!$A$2:$N$81,13,FALSE),IF(_xlpm.x=0,"",_xlpm.x)))</f>
        <v>antarctica</v>
      </c>
      <c r="U1753" s="46">
        <v>1</v>
      </c>
      <c r="V1753" s="2" t="s">
        <v>58</v>
      </c>
      <c r="Y1753" s="46" t="str">
        <f>IF(V1753="","",_xlfn.LET(_xlpm.x,VLOOKUP(V1753,'Drop-down_menus'!$D$2:$E$13,2,FALSE),IF(_xlpm.x=0,"",_xlpm.x)))</f>
        <v>https://orcid.org/0000-0002-9708-1761</v>
      </c>
      <c r="Z1753" s="46" t="str">
        <f>IF(W1753="","",_xlfn.LET(_xlpm.x,VLOOKUP(W1753,'Drop-down_menus'!$D$2:$E$13,2,FALSE),IF(_xlpm.x=0,"",_xlpm.x)))</f>
        <v/>
      </c>
      <c r="AA1753" s="46" t="str">
        <f>IF(X1753="","",_xlfn.LET(_xlpm.x,VLOOKUP(X1753,'Drop-down_menus'!$D$2:$E$13,2,FALSE),IF(_xlpm.x=0,"",_xlpm.x)))</f>
        <v/>
      </c>
      <c r="AB1753" s="46" t="s">
        <v>300</v>
      </c>
      <c r="AC1753" s="46" t="s">
        <v>1255</v>
      </c>
    </row>
    <row r="1754" spans="2:29" ht="15" customHeight="1">
      <c r="B1754" s="46">
        <v>1815</v>
      </c>
      <c r="C1754" s="46" t="s">
        <v>837</v>
      </c>
      <c r="D1754" s="46" t="b">
        <f>COUNTIF(Events!$B$2:$B$171, C1754) &gt; 0</f>
        <v>1</v>
      </c>
      <c r="E1754" s="46" t="s">
        <v>940</v>
      </c>
      <c r="G1754" s="46" t="s">
        <v>955</v>
      </c>
      <c r="I1754" s="46" t="s">
        <v>1203</v>
      </c>
      <c r="J1754" s="46" t="str">
        <f>IF(I1754="","",_xlfn.LET(_xlpm.x,VLOOKUP(I1754,'2026-01-09_taxon-match'!$A$2:$N$81,4,FALSE),IF(_xlpm.x=0,"",_xlpm.x)))</f>
        <v>Dendrilla antarctica</v>
      </c>
      <c r="L1754" s="46" t="str">
        <f>IF(I1754="","",_xlfn.LET(_xlpm.x,VLOOKUP(I1754,'2026-01-09_taxon-match'!$A$2:$N$81,3,FALSE),IF(_xlpm.x=0,"",_xlpm.x)))</f>
        <v>urn:lsid:marinespecies.org:taxname:164875</v>
      </c>
      <c r="M1754" s="46" t="str">
        <f>IF($I1754="","",_xlfn.LET(_xlpm.x,VLOOKUP($I1754,'2026-01-09_taxon-match'!$A$2:$N$81,5,FALSE),IF(_xlpm.x=0,"",_xlpm.x)))</f>
        <v>Topsent, 1905</v>
      </c>
      <c r="N1754" s="46" t="str">
        <f>IF($I1754="","",_xlfn.LET(_xlpm.x,VLOOKUP($I1754,'2026-01-09_taxon-match'!$A$2:$N$81,6,FALSE),IF(_xlpm.x=0,"",_xlpm.x)))</f>
        <v>Animalia</v>
      </c>
      <c r="O1754" s="46" t="str">
        <f>IF($I1754="","",_xlfn.LET(_xlpm.x,VLOOKUP($I1754,'2026-01-09_taxon-match'!$A$2:$N$81,7,FALSE),IF(_xlpm.x=0,"",_xlpm.x)))</f>
        <v>Porifera</v>
      </c>
      <c r="P1754" s="46" t="str">
        <f>IF($I1754="","",_xlfn.LET(_xlpm.x,VLOOKUP($I1754,'2026-01-09_taxon-match'!$A$2:$N$81,8,FALSE),IF(_xlpm.x=0,"",_xlpm.x)))</f>
        <v>Demospongiae</v>
      </c>
      <c r="Q1754" s="46" t="str">
        <f>IF($I1754="","",_xlfn.LET(_xlpm.x,VLOOKUP($I1754,'2026-01-09_taxon-match'!$A$2:$N$81,9,FALSE),IF(_xlpm.x=0,"",_xlpm.x)))</f>
        <v>Dendroceratida</v>
      </c>
      <c r="R1754" s="46" t="str">
        <f>IF($I1754="","",_xlfn.LET(_xlpm.x,VLOOKUP($I1754,'2026-01-09_taxon-match'!$A$2:$N$81,10,FALSE),IF(_xlpm.x=0,"",_xlpm.x)))</f>
        <v>Darwinellidae</v>
      </c>
      <c r="S1754" s="46" t="str">
        <f>IF($I1754="","",_xlfn.LET(_xlpm.x,VLOOKUP($I1754,'2026-01-09_taxon-match'!$A$2:$N$81,11,FALSE),IF(_xlpm.x=0,"",_xlpm.x)))</f>
        <v>Dendrilla</v>
      </c>
      <c r="T1754" s="46" t="str">
        <f>IF($I1754="","",_xlfn.LET(_xlpm.x,VLOOKUP($I1754,'2026-01-09_taxon-match'!$A$2:$N$81,13,FALSE),IF(_xlpm.x=0,"",_xlpm.x)))</f>
        <v>antarctica</v>
      </c>
      <c r="U1754" s="46">
        <v>1</v>
      </c>
      <c r="V1754" s="46" t="s">
        <v>58</v>
      </c>
      <c r="Y1754" s="46" t="str">
        <f>IF(V1754="","",_xlfn.LET(_xlpm.x,VLOOKUP(V1754,'Drop-down_menus'!$D$2:$E$13,2,FALSE),IF(_xlpm.x=0,"",_xlpm.x)))</f>
        <v>https://orcid.org/0000-0002-9708-1761</v>
      </c>
      <c r="Z1754" s="46" t="str">
        <f>IF(W1754="","",_xlfn.LET(_xlpm.x,VLOOKUP(W1754,'Drop-down_menus'!$D$2:$E$13,2,FALSE),IF(_xlpm.x=0,"",_xlpm.x)))</f>
        <v/>
      </c>
      <c r="AA1754" s="46" t="str">
        <f>IF(X1754="","",_xlfn.LET(_xlpm.x,VLOOKUP(X1754,'Drop-down_menus'!$D$2:$E$13,2,FALSE),IF(_xlpm.x=0,"",_xlpm.x)))</f>
        <v/>
      </c>
      <c r="AB1754" s="46" t="s">
        <v>514</v>
      </c>
      <c r="AC1754" s="46" t="s">
        <v>515</v>
      </c>
    </row>
    <row r="1755" spans="2:29" ht="15" customHeight="1">
      <c r="B1755" s="46">
        <v>1816</v>
      </c>
      <c r="C1755" s="46" t="s">
        <v>837</v>
      </c>
      <c r="D1755" s="46" t="b">
        <f>COUNTIF(Events!$B$2:$B$171, C1755) &gt; 0</f>
        <v>1</v>
      </c>
      <c r="G1755" s="46" t="s">
        <v>1203</v>
      </c>
      <c r="I1755" s="46" t="s">
        <v>1203</v>
      </c>
      <c r="J1755" s="46" t="str">
        <f>IF(I1755="","",_xlfn.LET(_xlpm.x,VLOOKUP(I1755,'2026-01-09_taxon-match'!$A$2:$N$81,4,FALSE),IF(_xlpm.x=0,"",_xlpm.x)))</f>
        <v>Dendrilla antarctica</v>
      </c>
      <c r="L1755" s="46" t="str">
        <f>IF(I1755="","",_xlfn.LET(_xlpm.x,VLOOKUP(I1755,'2026-01-09_taxon-match'!$A$2:$N$81,3,FALSE),IF(_xlpm.x=0,"",_xlpm.x)))</f>
        <v>urn:lsid:marinespecies.org:taxname:164875</v>
      </c>
      <c r="M1755" s="46" t="str">
        <f>IF($I1755="","",_xlfn.LET(_xlpm.x,VLOOKUP($I1755,'2026-01-09_taxon-match'!$A$2:$N$81,5,FALSE),IF(_xlpm.x=0,"",_xlpm.x)))</f>
        <v>Topsent, 1905</v>
      </c>
      <c r="N1755" s="46" t="str">
        <f>IF($I1755="","",_xlfn.LET(_xlpm.x,VLOOKUP($I1755,'2026-01-09_taxon-match'!$A$2:$N$81,6,FALSE),IF(_xlpm.x=0,"",_xlpm.x)))</f>
        <v>Animalia</v>
      </c>
      <c r="O1755" s="46" t="str">
        <f>IF($I1755="","",_xlfn.LET(_xlpm.x,VLOOKUP($I1755,'2026-01-09_taxon-match'!$A$2:$N$81,7,FALSE),IF(_xlpm.x=0,"",_xlpm.x)))</f>
        <v>Porifera</v>
      </c>
      <c r="P1755" s="46" t="str">
        <f>IF($I1755="","",_xlfn.LET(_xlpm.x,VLOOKUP($I1755,'2026-01-09_taxon-match'!$A$2:$N$81,8,FALSE),IF(_xlpm.x=0,"",_xlpm.x)))</f>
        <v>Demospongiae</v>
      </c>
      <c r="Q1755" s="46" t="str">
        <f>IF($I1755="","",_xlfn.LET(_xlpm.x,VLOOKUP($I1755,'2026-01-09_taxon-match'!$A$2:$N$81,9,FALSE),IF(_xlpm.x=0,"",_xlpm.x)))</f>
        <v>Dendroceratida</v>
      </c>
      <c r="R1755" s="46" t="str">
        <f>IF($I1755="","",_xlfn.LET(_xlpm.x,VLOOKUP($I1755,'2026-01-09_taxon-match'!$A$2:$N$81,10,FALSE),IF(_xlpm.x=0,"",_xlpm.x)))</f>
        <v>Darwinellidae</v>
      </c>
      <c r="S1755" s="46" t="str">
        <f>IF($I1755="","",_xlfn.LET(_xlpm.x,VLOOKUP($I1755,'2026-01-09_taxon-match'!$A$2:$N$81,11,FALSE),IF(_xlpm.x=0,"",_xlpm.x)))</f>
        <v>Dendrilla</v>
      </c>
      <c r="T1755" s="46" t="str">
        <f>IF($I1755="","",_xlfn.LET(_xlpm.x,VLOOKUP($I1755,'2026-01-09_taxon-match'!$A$2:$N$81,13,FALSE),IF(_xlpm.x=0,"",_xlpm.x)))</f>
        <v>antarctica</v>
      </c>
      <c r="U1755" s="46">
        <v>1</v>
      </c>
      <c r="V1755" s="2" t="s">
        <v>58</v>
      </c>
      <c r="Y1755" s="46" t="str">
        <f>IF(V1755="","",_xlfn.LET(_xlpm.x,VLOOKUP(V1755,'Drop-down_menus'!$D$2:$E$13,2,FALSE),IF(_xlpm.x=0,"",_xlpm.x)))</f>
        <v>https://orcid.org/0000-0002-9708-1761</v>
      </c>
      <c r="Z1755" s="46" t="str">
        <f>IF(W1755="","",_xlfn.LET(_xlpm.x,VLOOKUP(W1755,'Drop-down_menus'!$D$2:$E$13,2,FALSE),IF(_xlpm.x=0,"",_xlpm.x)))</f>
        <v/>
      </c>
      <c r="AA1755" s="46" t="str">
        <f>IF(X1755="","",_xlfn.LET(_xlpm.x,VLOOKUP(X1755,'Drop-down_menus'!$D$2:$E$13,2,FALSE),IF(_xlpm.x=0,"",_xlpm.x)))</f>
        <v/>
      </c>
      <c r="AB1755" s="46" t="s">
        <v>300</v>
      </c>
      <c r="AC1755" s="46" t="s">
        <v>1255</v>
      </c>
    </row>
    <row r="1756" spans="2:29" ht="15" customHeight="1">
      <c r="B1756" s="46">
        <v>1816</v>
      </c>
      <c r="C1756" s="46" t="s">
        <v>837</v>
      </c>
      <c r="D1756" s="46" t="b">
        <f>COUNTIF(Events!$B$2:$B$171, C1756) &gt; 0</f>
        <v>1</v>
      </c>
      <c r="E1756" s="46" t="s">
        <v>940</v>
      </c>
      <c r="G1756" s="46" t="s">
        <v>955</v>
      </c>
      <c r="I1756" s="46" t="s">
        <v>1203</v>
      </c>
      <c r="J1756" s="46" t="str">
        <f>IF(I1756="","",_xlfn.LET(_xlpm.x,VLOOKUP(I1756,'2026-01-09_taxon-match'!$A$2:$N$81,4,FALSE),IF(_xlpm.x=0,"",_xlpm.x)))</f>
        <v>Dendrilla antarctica</v>
      </c>
      <c r="L1756" s="46" t="str">
        <f>IF(I1756="","",_xlfn.LET(_xlpm.x,VLOOKUP(I1756,'2026-01-09_taxon-match'!$A$2:$N$81,3,FALSE),IF(_xlpm.x=0,"",_xlpm.x)))</f>
        <v>urn:lsid:marinespecies.org:taxname:164875</v>
      </c>
      <c r="M1756" s="46" t="str">
        <f>IF($I1756="","",_xlfn.LET(_xlpm.x,VLOOKUP($I1756,'2026-01-09_taxon-match'!$A$2:$N$81,5,FALSE),IF(_xlpm.x=0,"",_xlpm.x)))</f>
        <v>Topsent, 1905</v>
      </c>
      <c r="N1756" s="46" t="str">
        <f>IF($I1756="","",_xlfn.LET(_xlpm.x,VLOOKUP($I1756,'2026-01-09_taxon-match'!$A$2:$N$81,6,FALSE),IF(_xlpm.x=0,"",_xlpm.x)))</f>
        <v>Animalia</v>
      </c>
      <c r="O1756" s="46" t="str">
        <f>IF($I1756="","",_xlfn.LET(_xlpm.x,VLOOKUP($I1756,'2026-01-09_taxon-match'!$A$2:$N$81,7,FALSE),IF(_xlpm.x=0,"",_xlpm.x)))</f>
        <v>Porifera</v>
      </c>
      <c r="P1756" s="46" t="str">
        <f>IF($I1756="","",_xlfn.LET(_xlpm.x,VLOOKUP($I1756,'2026-01-09_taxon-match'!$A$2:$N$81,8,FALSE),IF(_xlpm.x=0,"",_xlpm.x)))</f>
        <v>Demospongiae</v>
      </c>
      <c r="Q1756" s="46" t="str">
        <f>IF($I1756="","",_xlfn.LET(_xlpm.x,VLOOKUP($I1756,'2026-01-09_taxon-match'!$A$2:$N$81,9,FALSE),IF(_xlpm.x=0,"",_xlpm.x)))</f>
        <v>Dendroceratida</v>
      </c>
      <c r="R1756" s="46" t="str">
        <f>IF($I1756="","",_xlfn.LET(_xlpm.x,VLOOKUP($I1756,'2026-01-09_taxon-match'!$A$2:$N$81,10,FALSE),IF(_xlpm.x=0,"",_xlpm.x)))</f>
        <v>Darwinellidae</v>
      </c>
      <c r="S1756" s="46" t="str">
        <f>IF($I1756="","",_xlfn.LET(_xlpm.x,VLOOKUP($I1756,'2026-01-09_taxon-match'!$A$2:$N$81,11,FALSE),IF(_xlpm.x=0,"",_xlpm.x)))</f>
        <v>Dendrilla</v>
      </c>
      <c r="T1756" s="46" t="str">
        <f>IF($I1756="","",_xlfn.LET(_xlpm.x,VLOOKUP($I1756,'2026-01-09_taxon-match'!$A$2:$N$81,13,FALSE),IF(_xlpm.x=0,"",_xlpm.x)))</f>
        <v>antarctica</v>
      </c>
      <c r="U1756" s="46">
        <v>1</v>
      </c>
      <c r="V1756" s="46" t="s">
        <v>58</v>
      </c>
      <c r="Y1756" s="46" t="str">
        <f>IF(V1756="","",_xlfn.LET(_xlpm.x,VLOOKUP(V1756,'Drop-down_menus'!$D$2:$E$13,2,FALSE),IF(_xlpm.x=0,"",_xlpm.x)))</f>
        <v>https://orcid.org/0000-0002-9708-1761</v>
      </c>
      <c r="Z1756" s="46" t="str">
        <f>IF(W1756="","",_xlfn.LET(_xlpm.x,VLOOKUP(W1756,'Drop-down_menus'!$D$2:$E$13,2,FALSE),IF(_xlpm.x=0,"",_xlpm.x)))</f>
        <v/>
      </c>
      <c r="AA1756" s="46" t="str">
        <f>IF(X1756="","",_xlfn.LET(_xlpm.x,VLOOKUP(X1756,'Drop-down_menus'!$D$2:$E$13,2,FALSE),IF(_xlpm.x=0,"",_xlpm.x)))</f>
        <v/>
      </c>
      <c r="AB1756" s="46" t="s">
        <v>514</v>
      </c>
      <c r="AC1756" s="46" t="s">
        <v>515</v>
      </c>
    </row>
    <row r="1757" spans="2:29" ht="15" customHeight="1">
      <c r="B1757" s="46">
        <v>1817</v>
      </c>
      <c r="C1757" s="46" t="s">
        <v>837</v>
      </c>
      <c r="D1757" s="46" t="b">
        <f>COUNTIF(Events!$B$2:$B$171, C1757) &gt; 0</f>
        <v>1</v>
      </c>
      <c r="G1757" s="46" t="s">
        <v>1203</v>
      </c>
      <c r="I1757" s="46" t="s">
        <v>1203</v>
      </c>
      <c r="J1757" s="46" t="str">
        <f>IF(I1757="","",_xlfn.LET(_xlpm.x,VLOOKUP(I1757,'2026-01-09_taxon-match'!$A$2:$N$81,4,FALSE),IF(_xlpm.x=0,"",_xlpm.x)))</f>
        <v>Dendrilla antarctica</v>
      </c>
      <c r="L1757" s="46" t="str">
        <f>IF(I1757="","",_xlfn.LET(_xlpm.x,VLOOKUP(I1757,'2026-01-09_taxon-match'!$A$2:$N$81,3,FALSE),IF(_xlpm.x=0,"",_xlpm.x)))</f>
        <v>urn:lsid:marinespecies.org:taxname:164875</v>
      </c>
      <c r="M1757" s="46" t="str">
        <f>IF($I1757="","",_xlfn.LET(_xlpm.x,VLOOKUP($I1757,'2026-01-09_taxon-match'!$A$2:$N$81,5,FALSE),IF(_xlpm.x=0,"",_xlpm.x)))</f>
        <v>Topsent, 1905</v>
      </c>
      <c r="N1757" s="46" t="str">
        <f>IF($I1757="","",_xlfn.LET(_xlpm.x,VLOOKUP($I1757,'2026-01-09_taxon-match'!$A$2:$N$81,6,FALSE),IF(_xlpm.x=0,"",_xlpm.x)))</f>
        <v>Animalia</v>
      </c>
      <c r="O1757" s="46" t="str">
        <f>IF($I1757="","",_xlfn.LET(_xlpm.x,VLOOKUP($I1757,'2026-01-09_taxon-match'!$A$2:$N$81,7,FALSE),IF(_xlpm.x=0,"",_xlpm.x)))</f>
        <v>Porifera</v>
      </c>
      <c r="P1757" s="46" t="str">
        <f>IF($I1757="","",_xlfn.LET(_xlpm.x,VLOOKUP($I1757,'2026-01-09_taxon-match'!$A$2:$N$81,8,FALSE),IF(_xlpm.x=0,"",_xlpm.x)))</f>
        <v>Demospongiae</v>
      </c>
      <c r="Q1757" s="46" t="str">
        <f>IF($I1757="","",_xlfn.LET(_xlpm.x,VLOOKUP($I1757,'2026-01-09_taxon-match'!$A$2:$N$81,9,FALSE),IF(_xlpm.x=0,"",_xlpm.x)))</f>
        <v>Dendroceratida</v>
      </c>
      <c r="R1757" s="46" t="str">
        <f>IF($I1757="","",_xlfn.LET(_xlpm.x,VLOOKUP($I1757,'2026-01-09_taxon-match'!$A$2:$N$81,10,FALSE),IF(_xlpm.x=0,"",_xlpm.x)))</f>
        <v>Darwinellidae</v>
      </c>
      <c r="S1757" s="46" t="str">
        <f>IF($I1757="","",_xlfn.LET(_xlpm.x,VLOOKUP($I1757,'2026-01-09_taxon-match'!$A$2:$N$81,11,FALSE),IF(_xlpm.x=0,"",_xlpm.x)))</f>
        <v>Dendrilla</v>
      </c>
      <c r="T1757" s="46" t="str">
        <f>IF($I1757="","",_xlfn.LET(_xlpm.x,VLOOKUP($I1757,'2026-01-09_taxon-match'!$A$2:$N$81,13,FALSE),IF(_xlpm.x=0,"",_xlpm.x)))</f>
        <v>antarctica</v>
      </c>
      <c r="U1757" s="46">
        <v>1</v>
      </c>
      <c r="V1757" s="2" t="s">
        <v>58</v>
      </c>
      <c r="Y1757" s="46" t="str">
        <f>IF(V1757="","",_xlfn.LET(_xlpm.x,VLOOKUP(V1757,'Drop-down_menus'!$D$2:$E$13,2,FALSE),IF(_xlpm.x=0,"",_xlpm.x)))</f>
        <v>https://orcid.org/0000-0002-9708-1761</v>
      </c>
      <c r="Z1757" s="46" t="str">
        <f>IF(W1757="","",_xlfn.LET(_xlpm.x,VLOOKUP(W1757,'Drop-down_menus'!$D$2:$E$13,2,FALSE),IF(_xlpm.x=0,"",_xlpm.x)))</f>
        <v/>
      </c>
      <c r="AA1757" s="46" t="str">
        <f>IF(X1757="","",_xlfn.LET(_xlpm.x,VLOOKUP(X1757,'Drop-down_menus'!$D$2:$E$13,2,FALSE),IF(_xlpm.x=0,"",_xlpm.x)))</f>
        <v/>
      </c>
      <c r="AB1757" s="46" t="s">
        <v>300</v>
      </c>
      <c r="AC1757" s="46" t="s">
        <v>1255</v>
      </c>
    </row>
    <row r="1758" spans="2:29" ht="15" customHeight="1">
      <c r="B1758" s="46">
        <v>1817</v>
      </c>
      <c r="C1758" s="46" t="s">
        <v>837</v>
      </c>
      <c r="D1758" s="46" t="b">
        <f>COUNTIF(Events!$B$2:$B$171, C1758) &gt; 0</f>
        <v>1</v>
      </c>
      <c r="E1758" s="46" t="s">
        <v>940</v>
      </c>
      <c r="G1758" s="46" t="s">
        <v>955</v>
      </c>
      <c r="I1758" s="46" t="s">
        <v>1203</v>
      </c>
      <c r="J1758" s="46" t="str">
        <f>IF(I1758="","",_xlfn.LET(_xlpm.x,VLOOKUP(I1758,'2026-01-09_taxon-match'!$A$2:$N$81,4,FALSE),IF(_xlpm.x=0,"",_xlpm.x)))</f>
        <v>Dendrilla antarctica</v>
      </c>
      <c r="L1758" s="46" t="str">
        <f>IF(I1758="","",_xlfn.LET(_xlpm.x,VLOOKUP(I1758,'2026-01-09_taxon-match'!$A$2:$N$81,3,FALSE),IF(_xlpm.x=0,"",_xlpm.x)))</f>
        <v>urn:lsid:marinespecies.org:taxname:164875</v>
      </c>
      <c r="M1758" s="46" t="str">
        <f>IF($I1758="","",_xlfn.LET(_xlpm.x,VLOOKUP($I1758,'2026-01-09_taxon-match'!$A$2:$N$81,5,FALSE),IF(_xlpm.x=0,"",_xlpm.x)))</f>
        <v>Topsent, 1905</v>
      </c>
      <c r="N1758" s="46" t="str">
        <f>IF($I1758="","",_xlfn.LET(_xlpm.x,VLOOKUP($I1758,'2026-01-09_taxon-match'!$A$2:$N$81,6,FALSE),IF(_xlpm.x=0,"",_xlpm.x)))</f>
        <v>Animalia</v>
      </c>
      <c r="O1758" s="46" t="str">
        <f>IF($I1758="","",_xlfn.LET(_xlpm.x,VLOOKUP($I1758,'2026-01-09_taxon-match'!$A$2:$N$81,7,FALSE),IF(_xlpm.x=0,"",_xlpm.x)))</f>
        <v>Porifera</v>
      </c>
      <c r="P1758" s="46" t="str">
        <f>IF($I1758="","",_xlfn.LET(_xlpm.x,VLOOKUP($I1758,'2026-01-09_taxon-match'!$A$2:$N$81,8,FALSE),IF(_xlpm.x=0,"",_xlpm.x)))</f>
        <v>Demospongiae</v>
      </c>
      <c r="Q1758" s="46" t="str">
        <f>IF($I1758="","",_xlfn.LET(_xlpm.x,VLOOKUP($I1758,'2026-01-09_taxon-match'!$A$2:$N$81,9,FALSE),IF(_xlpm.x=0,"",_xlpm.x)))</f>
        <v>Dendroceratida</v>
      </c>
      <c r="R1758" s="46" t="str">
        <f>IF($I1758="","",_xlfn.LET(_xlpm.x,VLOOKUP($I1758,'2026-01-09_taxon-match'!$A$2:$N$81,10,FALSE),IF(_xlpm.x=0,"",_xlpm.x)))</f>
        <v>Darwinellidae</v>
      </c>
      <c r="S1758" s="46" t="str">
        <f>IF($I1758="","",_xlfn.LET(_xlpm.x,VLOOKUP($I1758,'2026-01-09_taxon-match'!$A$2:$N$81,11,FALSE),IF(_xlpm.x=0,"",_xlpm.x)))</f>
        <v>Dendrilla</v>
      </c>
      <c r="T1758" s="46" t="str">
        <f>IF($I1758="","",_xlfn.LET(_xlpm.x,VLOOKUP($I1758,'2026-01-09_taxon-match'!$A$2:$N$81,13,FALSE),IF(_xlpm.x=0,"",_xlpm.x)))</f>
        <v>antarctica</v>
      </c>
      <c r="U1758" s="46">
        <v>1</v>
      </c>
      <c r="V1758" s="46" t="s">
        <v>58</v>
      </c>
      <c r="Y1758" s="46" t="str">
        <f>IF(V1758="","",_xlfn.LET(_xlpm.x,VLOOKUP(V1758,'Drop-down_menus'!$D$2:$E$13,2,FALSE),IF(_xlpm.x=0,"",_xlpm.x)))</f>
        <v>https://orcid.org/0000-0002-9708-1761</v>
      </c>
      <c r="Z1758" s="46" t="str">
        <f>IF(W1758="","",_xlfn.LET(_xlpm.x,VLOOKUP(W1758,'Drop-down_menus'!$D$2:$E$13,2,FALSE),IF(_xlpm.x=0,"",_xlpm.x)))</f>
        <v/>
      </c>
      <c r="AA1758" s="46" t="str">
        <f>IF(X1758="","",_xlfn.LET(_xlpm.x,VLOOKUP(X1758,'Drop-down_menus'!$D$2:$E$13,2,FALSE),IF(_xlpm.x=0,"",_xlpm.x)))</f>
        <v/>
      </c>
      <c r="AB1758" s="46" t="s">
        <v>514</v>
      </c>
      <c r="AC1758" s="46" t="s">
        <v>515</v>
      </c>
    </row>
    <row r="1759" spans="2:29" ht="15" customHeight="1">
      <c r="B1759" s="46">
        <v>1818</v>
      </c>
      <c r="C1759" s="46" t="s">
        <v>837</v>
      </c>
      <c r="D1759" s="46" t="b">
        <f>COUNTIF(Events!$B$2:$B$171, C1759) &gt; 0</f>
        <v>1</v>
      </c>
      <c r="G1759" s="46" t="s">
        <v>1217</v>
      </c>
      <c r="I1759" s="46" t="s">
        <v>1217</v>
      </c>
      <c r="J1759" s="46" t="str">
        <f>IF(I1759="","",_xlfn.LET(_xlpm.x,VLOOKUP(I1759,'2026-01-09_taxon-match'!$A$2:$N$81,4,FALSE),IF(_xlpm.x=0,"",_xlpm.x)))</f>
        <v>Homaxinella balfourensis</v>
      </c>
      <c r="L1759" s="46" t="str">
        <f>IF(I1759="","",_xlfn.LET(_xlpm.x,VLOOKUP(I1759,'2026-01-09_taxon-match'!$A$2:$N$81,3,FALSE),IF(_xlpm.x=0,"",_xlpm.x)))</f>
        <v>urn:lsid:marinespecies.org:taxname:170758</v>
      </c>
      <c r="M1759" s="46" t="str">
        <f>IF($I1759="","",_xlfn.LET(_xlpm.x,VLOOKUP($I1759,'2026-01-09_taxon-match'!$A$2:$N$81,5,FALSE),IF(_xlpm.x=0,"",_xlpm.x)))</f>
        <v>(Ridley &amp; Dendy, 1886)</v>
      </c>
      <c r="N1759" s="46" t="str">
        <f>IF($I1759="","",_xlfn.LET(_xlpm.x,VLOOKUP($I1759,'2026-01-09_taxon-match'!$A$2:$N$81,6,FALSE),IF(_xlpm.x=0,"",_xlpm.x)))</f>
        <v>Animalia</v>
      </c>
      <c r="O1759" s="46" t="str">
        <f>IF($I1759="","",_xlfn.LET(_xlpm.x,VLOOKUP($I1759,'2026-01-09_taxon-match'!$A$2:$N$81,7,FALSE),IF(_xlpm.x=0,"",_xlpm.x)))</f>
        <v>Porifera</v>
      </c>
      <c r="P1759" s="46" t="str">
        <f>IF($I1759="","",_xlfn.LET(_xlpm.x,VLOOKUP($I1759,'2026-01-09_taxon-match'!$A$2:$N$81,8,FALSE),IF(_xlpm.x=0,"",_xlpm.x)))</f>
        <v>Demospongiae</v>
      </c>
      <c r="Q1759" s="46" t="str">
        <f>IF($I1759="","",_xlfn.LET(_xlpm.x,VLOOKUP($I1759,'2026-01-09_taxon-match'!$A$2:$N$81,9,FALSE),IF(_xlpm.x=0,"",_xlpm.x)))</f>
        <v>Suberitida</v>
      </c>
      <c r="R1759" s="46" t="str">
        <f>IF($I1759="","",_xlfn.LET(_xlpm.x,VLOOKUP($I1759,'2026-01-09_taxon-match'!$A$2:$N$81,10,FALSE),IF(_xlpm.x=0,"",_xlpm.x)))</f>
        <v>Suberitidae</v>
      </c>
      <c r="S1759" s="46" t="str">
        <f>IF($I1759="","",_xlfn.LET(_xlpm.x,VLOOKUP($I1759,'2026-01-09_taxon-match'!$A$2:$N$81,11,FALSE),IF(_xlpm.x=0,"",_xlpm.x)))</f>
        <v>Homaxinella</v>
      </c>
      <c r="T1759" s="46" t="str">
        <f>IF($I1759="","",_xlfn.LET(_xlpm.x,VLOOKUP($I1759,'2026-01-09_taxon-match'!$A$2:$N$81,13,FALSE),IF(_xlpm.x=0,"",_xlpm.x)))</f>
        <v>balfourensis</v>
      </c>
      <c r="U1759" s="46">
        <v>1</v>
      </c>
      <c r="V1759" s="15" t="s">
        <v>32</v>
      </c>
      <c r="Y1759" s="46" t="str">
        <f>IF(V1759="","",_xlfn.LET(_xlpm.x,VLOOKUP(V1759,'Drop-down_menus'!$D$2:$E$13,2,FALSE),IF(_xlpm.x=0,"",_xlpm.x)))</f>
        <v>https://orcid.org/0000-0001-5748-602X</v>
      </c>
      <c r="Z1759" s="46" t="str">
        <f>IF(W1759="","",_xlfn.LET(_xlpm.x,VLOOKUP(W1759,'Drop-down_menus'!$D$2:$E$13,2,FALSE),IF(_xlpm.x=0,"",_xlpm.x)))</f>
        <v/>
      </c>
      <c r="AA1759" s="46" t="str">
        <f>IF(X1759="","",_xlfn.LET(_xlpm.x,VLOOKUP(X1759,'Drop-down_menus'!$D$2:$E$13,2,FALSE),IF(_xlpm.x=0,"",_xlpm.x)))</f>
        <v/>
      </c>
      <c r="AB1759" s="46" t="s">
        <v>300</v>
      </c>
      <c r="AC1759" s="46" t="s">
        <v>1255</v>
      </c>
    </row>
    <row r="1760" spans="2:29" ht="15" customHeight="1">
      <c r="B1760" s="46">
        <v>1818</v>
      </c>
      <c r="C1760" s="46" t="s">
        <v>837</v>
      </c>
      <c r="D1760" s="46" t="b">
        <f>COUNTIF(Events!$B$2:$B$171, C1760) &gt; 0</f>
        <v>1</v>
      </c>
      <c r="E1760" s="46" t="s">
        <v>940</v>
      </c>
      <c r="G1760" s="46" t="s">
        <v>956</v>
      </c>
      <c r="I1760" s="46" t="s">
        <v>1217</v>
      </c>
      <c r="J1760" s="46" t="str">
        <f>IF(I1760="","",_xlfn.LET(_xlpm.x,VLOOKUP(I1760,'2026-01-09_taxon-match'!$A$2:$N$81,4,FALSE),IF(_xlpm.x=0,"",_xlpm.x)))</f>
        <v>Homaxinella balfourensis</v>
      </c>
      <c r="L1760" s="46" t="str">
        <f>IF(I1760="","",_xlfn.LET(_xlpm.x,VLOOKUP(I1760,'2026-01-09_taxon-match'!$A$2:$N$81,3,FALSE),IF(_xlpm.x=0,"",_xlpm.x)))</f>
        <v>urn:lsid:marinespecies.org:taxname:170758</v>
      </c>
      <c r="M1760" s="46" t="str">
        <f>IF($I1760="","",_xlfn.LET(_xlpm.x,VLOOKUP($I1760,'2026-01-09_taxon-match'!$A$2:$N$81,5,FALSE),IF(_xlpm.x=0,"",_xlpm.x)))</f>
        <v>(Ridley &amp; Dendy, 1886)</v>
      </c>
      <c r="N1760" s="46" t="str">
        <f>IF($I1760="","",_xlfn.LET(_xlpm.x,VLOOKUP($I1760,'2026-01-09_taxon-match'!$A$2:$N$81,6,FALSE),IF(_xlpm.x=0,"",_xlpm.x)))</f>
        <v>Animalia</v>
      </c>
      <c r="O1760" s="46" t="str">
        <f>IF($I1760="","",_xlfn.LET(_xlpm.x,VLOOKUP($I1760,'2026-01-09_taxon-match'!$A$2:$N$81,7,FALSE),IF(_xlpm.x=0,"",_xlpm.x)))</f>
        <v>Porifera</v>
      </c>
      <c r="P1760" s="46" t="str">
        <f>IF($I1760="","",_xlfn.LET(_xlpm.x,VLOOKUP($I1760,'2026-01-09_taxon-match'!$A$2:$N$81,8,FALSE),IF(_xlpm.x=0,"",_xlpm.x)))</f>
        <v>Demospongiae</v>
      </c>
      <c r="Q1760" s="46" t="str">
        <f>IF($I1760="","",_xlfn.LET(_xlpm.x,VLOOKUP($I1760,'2026-01-09_taxon-match'!$A$2:$N$81,9,FALSE),IF(_xlpm.x=0,"",_xlpm.x)))</f>
        <v>Suberitida</v>
      </c>
      <c r="R1760" s="46" t="str">
        <f>IF($I1760="","",_xlfn.LET(_xlpm.x,VLOOKUP($I1760,'2026-01-09_taxon-match'!$A$2:$N$81,10,FALSE),IF(_xlpm.x=0,"",_xlpm.x)))</f>
        <v>Suberitidae</v>
      </c>
      <c r="S1760" s="46" t="str">
        <f>IF($I1760="","",_xlfn.LET(_xlpm.x,VLOOKUP($I1760,'2026-01-09_taxon-match'!$A$2:$N$81,11,FALSE),IF(_xlpm.x=0,"",_xlpm.x)))</f>
        <v>Homaxinella</v>
      </c>
      <c r="T1760" s="46" t="str">
        <f>IF($I1760="","",_xlfn.LET(_xlpm.x,VLOOKUP($I1760,'2026-01-09_taxon-match'!$A$2:$N$81,13,FALSE),IF(_xlpm.x=0,"",_xlpm.x)))</f>
        <v>balfourensis</v>
      </c>
      <c r="U1760" s="46">
        <v>1</v>
      </c>
      <c r="V1760" s="46" t="s">
        <v>58</v>
      </c>
      <c r="Y1760" s="46" t="str">
        <f>IF(V1760="","",_xlfn.LET(_xlpm.x,VLOOKUP(V1760,'Drop-down_menus'!$D$2:$E$13,2,FALSE),IF(_xlpm.x=0,"",_xlpm.x)))</f>
        <v>https://orcid.org/0000-0002-9708-1761</v>
      </c>
      <c r="Z1760" s="46" t="str">
        <f>IF(W1760="","",_xlfn.LET(_xlpm.x,VLOOKUP(W1760,'Drop-down_menus'!$D$2:$E$13,2,FALSE),IF(_xlpm.x=0,"",_xlpm.x)))</f>
        <v/>
      </c>
      <c r="AA1760" s="46" t="str">
        <f>IF(X1760="","",_xlfn.LET(_xlpm.x,VLOOKUP(X1760,'Drop-down_menus'!$D$2:$E$13,2,FALSE),IF(_xlpm.x=0,"",_xlpm.x)))</f>
        <v/>
      </c>
      <c r="AB1760" s="46" t="s">
        <v>514</v>
      </c>
      <c r="AC1760" s="46" t="s">
        <v>515</v>
      </c>
    </row>
    <row r="1761" spans="2:29" ht="15" customHeight="1">
      <c r="B1761" s="46">
        <v>1819</v>
      </c>
      <c r="C1761" s="46" t="s">
        <v>837</v>
      </c>
      <c r="D1761" s="46" t="b">
        <f>COUNTIF(Events!$B$2:$B$171, C1761) &gt; 0</f>
        <v>1</v>
      </c>
      <c r="G1761" s="46" t="s">
        <v>1212</v>
      </c>
      <c r="I1761" s="46" t="s">
        <v>315</v>
      </c>
      <c r="J1761" s="46" t="str">
        <f>IF(I1761="","",_xlfn.LET(_xlpm.x,VLOOKUP(I1761,'2026-01-09_taxon-match'!$A$2:$N$81,4,FALSE),IF(_xlpm.x=0,"",_xlpm.x)))</f>
        <v>Cnemidocarpa verrucosa</v>
      </c>
      <c r="L1761" s="46" t="str">
        <f>IF(I1761="","",_xlfn.LET(_xlpm.x,VLOOKUP(I1761,'2026-01-09_taxon-match'!$A$2:$N$81,3,FALSE),IF(_xlpm.x=0,"",_xlpm.x)))</f>
        <v>urn:lsid:marinespecies.org:taxname:173893</v>
      </c>
      <c r="M1761" s="46" t="str">
        <f>IF($I1761="","",_xlfn.LET(_xlpm.x,VLOOKUP($I1761,'2026-01-09_taxon-match'!$A$2:$N$81,5,FALSE),IF(_xlpm.x=0,"",_xlpm.x)))</f>
        <v>(Lesson, 1830)</v>
      </c>
      <c r="N1761" s="46" t="str">
        <f>IF($I1761="","",_xlfn.LET(_xlpm.x,VLOOKUP($I1761,'2026-01-09_taxon-match'!$A$2:$N$81,6,FALSE),IF(_xlpm.x=0,"",_xlpm.x)))</f>
        <v>Animalia</v>
      </c>
      <c r="O1761" s="46" t="str">
        <f>IF($I1761="","",_xlfn.LET(_xlpm.x,VLOOKUP($I1761,'2026-01-09_taxon-match'!$A$2:$N$81,7,FALSE),IF(_xlpm.x=0,"",_xlpm.x)))</f>
        <v>Chordata</v>
      </c>
      <c r="P1761" s="46" t="str">
        <f>IF($I1761="","",_xlfn.LET(_xlpm.x,VLOOKUP($I1761,'2026-01-09_taxon-match'!$A$2:$N$81,8,FALSE),IF(_xlpm.x=0,"",_xlpm.x)))</f>
        <v>Ascidiacea</v>
      </c>
      <c r="Q1761" s="46" t="str">
        <f>IF($I1761="","",_xlfn.LET(_xlpm.x,VLOOKUP($I1761,'2026-01-09_taxon-match'!$A$2:$N$81,9,FALSE),IF(_xlpm.x=0,"",_xlpm.x)))</f>
        <v>Stolidobranchia</v>
      </c>
      <c r="R1761" s="46" t="str">
        <f>IF($I1761="","",_xlfn.LET(_xlpm.x,VLOOKUP($I1761,'2026-01-09_taxon-match'!$A$2:$N$81,10,FALSE),IF(_xlpm.x=0,"",_xlpm.x)))</f>
        <v>Styelidae</v>
      </c>
      <c r="S1761" s="46" t="str">
        <f>IF($I1761="","",_xlfn.LET(_xlpm.x,VLOOKUP($I1761,'2026-01-09_taxon-match'!$A$2:$N$81,11,FALSE),IF(_xlpm.x=0,"",_xlpm.x)))</f>
        <v>Cnemidocarpa</v>
      </c>
      <c r="T1761" s="46" t="str">
        <f>IF($I1761="","",_xlfn.LET(_xlpm.x,VLOOKUP($I1761,'2026-01-09_taxon-match'!$A$2:$N$81,13,FALSE),IF(_xlpm.x=0,"",_xlpm.x)))</f>
        <v>verrucosa</v>
      </c>
      <c r="U1761" s="46">
        <v>1</v>
      </c>
      <c r="V1761" s="2" t="s">
        <v>58</v>
      </c>
      <c r="Y1761" s="46" t="str">
        <f>IF(V1761="","",_xlfn.LET(_xlpm.x,VLOOKUP(V1761,'Drop-down_menus'!$D$2:$E$13,2,FALSE),IF(_xlpm.x=0,"",_xlpm.x)))</f>
        <v>https://orcid.org/0000-0002-9708-1761</v>
      </c>
      <c r="Z1761" s="46" t="str">
        <f>IF(W1761="","",_xlfn.LET(_xlpm.x,VLOOKUP(W1761,'Drop-down_menus'!$D$2:$E$13,2,FALSE),IF(_xlpm.x=0,"",_xlpm.x)))</f>
        <v/>
      </c>
      <c r="AA1761" s="46" t="str">
        <f>IF(X1761="","",_xlfn.LET(_xlpm.x,VLOOKUP(X1761,'Drop-down_menus'!$D$2:$E$13,2,FALSE),IF(_xlpm.x=0,"",_xlpm.x)))</f>
        <v/>
      </c>
      <c r="AB1761" s="46" t="s">
        <v>300</v>
      </c>
      <c r="AC1761" s="46" t="s">
        <v>1255</v>
      </c>
    </row>
    <row r="1762" spans="2:29" ht="15" customHeight="1">
      <c r="B1762" s="46">
        <v>1819</v>
      </c>
      <c r="C1762" s="46" t="s">
        <v>837</v>
      </c>
      <c r="D1762" s="46" t="b">
        <f>COUNTIF(Events!$B$2:$B$171, C1762) &gt; 0</f>
        <v>1</v>
      </c>
      <c r="E1762" s="46" t="s">
        <v>940</v>
      </c>
      <c r="G1762" s="46" t="s">
        <v>299</v>
      </c>
      <c r="I1762" s="46" t="s">
        <v>315</v>
      </c>
      <c r="J1762" s="46" t="str">
        <f>IF(I1762="","",_xlfn.LET(_xlpm.x,VLOOKUP(I1762,'2026-01-09_taxon-match'!$A$2:$N$81,4,FALSE),IF(_xlpm.x=0,"",_xlpm.x)))</f>
        <v>Cnemidocarpa verrucosa</v>
      </c>
      <c r="L1762" s="46" t="str">
        <f>IF(I1762="","",_xlfn.LET(_xlpm.x,VLOOKUP(I1762,'2026-01-09_taxon-match'!$A$2:$N$81,3,FALSE),IF(_xlpm.x=0,"",_xlpm.x)))</f>
        <v>urn:lsid:marinespecies.org:taxname:173893</v>
      </c>
      <c r="M1762" s="46" t="str">
        <f>IF($I1762="","",_xlfn.LET(_xlpm.x,VLOOKUP($I1762,'2026-01-09_taxon-match'!$A$2:$N$81,5,FALSE),IF(_xlpm.x=0,"",_xlpm.x)))</f>
        <v>(Lesson, 1830)</v>
      </c>
      <c r="N1762" s="46" t="str">
        <f>IF($I1762="","",_xlfn.LET(_xlpm.x,VLOOKUP($I1762,'2026-01-09_taxon-match'!$A$2:$N$81,6,FALSE),IF(_xlpm.x=0,"",_xlpm.x)))</f>
        <v>Animalia</v>
      </c>
      <c r="O1762" s="46" t="str">
        <f>IF($I1762="","",_xlfn.LET(_xlpm.x,VLOOKUP($I1762,'2026-01-09_taxon-match'!$A$2:$N$81,7,FALSE),IF(_xlpm.x=0,"",_xlpm.x)))</f>
        <v>Chordata</v>
      </c>
      <c r="P1762" s="46" t="str">
        <f>IF($I1762="","",_xlfn.LET(_xlpm.x,VLOOKUP($I1762,'2026-01-09_taxon-match'!$A$2:$N$81,8,FALSE),IF(_xlpm.x=0,"",_xlpm.x)))</f>
        <v>Ascidiacea</v>
      </c>
      <c r="Q1762" s="46" t="str">
        <f>IF($I1762="","",_xlfn.LET(_xlpm.x,VLOOKUP($I1762,'2026-01-09_taxon-match'!$A$2:$N$81,9,FALSE),IF(_xlpm.x=0,"",_xlpm.x)))</f>
        <v>Stolidobranchia</v>
      </c>
      <c r="R1762" s="46" t="str">
        <f>IF($I1762="","",_xlfn.LET(_xlpm.x,VLOOKUP($I1762,'2026-01-09_taxon-match'!$A$2:$N$81,10,FALSE),IF(_xlpm.x=0,"",_xlpm.x)))</f>
        <v>Styelidae</v>
      </c>
      <c r="S1762" s="46" t="str">
        <f>IF($I1762="","",_xlfn.LET(_xlpm.x,VLOOKUP($I1762,'2026-01-09_taxon-match'!$A$2:$N$81,11,FALSE),IF(_xlpm.x=0,"",_xlpm.x)))</f>
        <v>Cnemidocarpa</v>
      </c>
      <c r="T1762" s="46" t="str">
        <f>IF($I1762="","",_xlfn.LET(_xlpm.x,VLOOKUP($I1762,'2026-01-09_taxon-match'!$A$2:$N$81,13,FALSE),IF(_xlpm.x=0,"",_xlpm.x)))</f>
        <v>verrucosa</v>
      </c>
      <c r="U1762" s="46">
        <v>1</v>
      </c>
      <c r="V1762" s="46" t="s">
        <v>58</v>
      </c>
      <c r="Y1762" s="46" t="str">
        <f>IF(V1762="","",_xlfn.LET(_xlpm.x,VLOOKUP(V1762,'Drop-down_menus'!$D$2:$E$13,2,FALSE),IF(_xlpm.x=0,"",_xlpm.x)))</f>
        <v>https://orcid.org/0000-0002-9708-1761</v>
      </c>
      <c r="Z1762" s="46" t="str">
        <f>IF(W1762="","",_xlfn.LET(_xlpm.x,VLOOKUP(W1762,'Drop-down_menus'!$D$2:$E$13,2,FALSE),IF(_xlpm.x=0,"",_xlpm.x)))</f>
        <v/>
      </c>
      <c r="AA1762" s="46" t="str">
        <f>IF(X1762="","",_xlfn.LET(_xlpm.x,VLOOKUP(X1762,'Drop-down_menus'!$D$2:$E$13,2,FALSE),IF(_xlpm.x=0,"",_xlpm.x)))</f>
        <v/>
      </c>
      <c r="AB1762" s="46" t="s">
        <v>514</v>
      </c>
      <c r="AC1762" s="46" t="s">
        <v>515</v>
      </c>
    </row>
    <row r="1763" spans="2:29" ht="15" customHeight="1">
      <c r="B1763" s="46">
        <v>1820</v>
      </c>
      <c r="C1763" s="46" t="s">
        <v>837</v>
      </c>
      <c r="D1763" s="46" t="b">
        <f>COUNTIF(Events!$B$2:$B$171, C1763) &gt; 0</f>
        <v>1</v>
      </c>
      <c r="G1763" s="46" t="s">
        <v>1212</v>
      </c>
      <c r="I1763" s="46" t="s">
        <v>315</v>
      </c>
      <c r="J1763" s="46" t="str">
        <f>IF(I1763="","",_xlfn.LET(_xlpm.x,VLOOKUP(I1763,'2026-01-09_taxon-match'!$A$2:$N$81,4,FALSE),IF(_xlpm.x=0,"",_xlpm.x)))</f>
        <v>Cnemidocarpa verrucosa</v>
      </c>
      <c r="L1763" s="46" t="str">
        <f>IF(I1763="","",_xlfn.LET(_xlpm.x,VLOOKUP(I1763,'2026-01-09_taxon-match'!$A$2:$N$81,3,FALSE),IF(_xlpm.x=0,"",_xlpm.x)))</f>
        <v>urn:lsid:marinespecies.org:taxname:173893</v>
      </c>
      <c r="M1763" s="46" t="str">
        <f>IF($I1763="","",_xlfn.LET(_xlpm.x,VLOOKUP($I1763,'2026-01-09_taxon-match'!$A$2:$N$81,5,FALSE),IF(_xlpm.x=0,"",_xlpm.x)))</f>
        <v>(Lesson, 1830)</v>
      </c>
      <c r="N1763" s="46" t="str">
        <f>IF($I1763="","",_xlfn.LET(_xlpm.x,VLOOKUP($I1763,'2026-01-09_taxon-match'!$A$2:$N$81,6,FALSE),IF(_xlpm.x=0,"",_xlpm.x)))</f>
        <v>Animalia</v>
      </c>
      <c r="O1763" s="46" t="str">
        <f>IF($I1763="","",_xlfn.LET(_xlpm.x,VLOOKUP($I1763,'2026-01-09_taxon-match'!$A$2:$N$81,7,FALSE),IF(_xlpm.x=0,"",_xlpm.x)))</f>
        <v>Chordata</v>
      </c>
      <c r="P1763" s="46" t="str">
        <f>IF($I1763="","",_xlfn.LET(_xlpm.x,VLOOKUP($I1763,'2026-01-09_taxon-match'!$A$2:$N$81,8,FALSE),IF(_xlpm.x=0,"",_xlpm.x)))</f>
        <v>Ascidiacea</v>
      </c>
      <c r="Q1763" s="46" t="str">
        <f>IF($I1763="","",_xlfn.LET(_xlpm.x,VLOOKUP($I1763,'2026-01-09_taxon-match'!$A$2:$N$81,9,FALSE),IF(_xlpm.x=0,"",_xlpm.x)))</f>
        <v>Stolidobranchia</v>
      </c>
      <c r="R1763" s="46" t="str">
        <f>IF($I1763="","",_xlfn.LET(_xlpm.x,VLOOKUP($I1763,'2026-01-09_taxon-match'!$A$2:$N$81,10,FALSE),IF(_xlpm.x=0,"",_xlpm.x)))</f>
        <v>Styelidae</v>
      </c>
      <c r="S1763" s="46" t="str">
        <f>IF($I1763="","",_xlfn.LET(_xlpm.x,VLOOKUP($I1763,'2026-01-09_taxon-match'!$A$2:$N$81,11,FALSE),IF(_xlpm.x=0,"",_xlpm.x)))</f>
        <v>Cnemidocarpa</v>
      </c>
      <c r="T1763" s="46" t="str">
        <f>IF($I1763="","",_xlfn.LET(_xlpm.x,VLOOKUP($I1763,'2026-01-09_taxon-match'!$A$2:$N$81,13,FALSE),IF(_xlpm.x=0,"",_xlpm.x)))</f>
        <v>verrucosa</v>
      </c>
      <c r="U1763" s="46">
        <v>1</v>
      </c>
      <c r="V1763" s="2" t="s">
        <v>58</v>
      </c>
      <c r="Y1763" s="46" t="str">
        <f>IF(V1763="","",_xlfn.LET(_xlpm.x,VLOOKUP(V1763,'Drop-down_menus'!$D$2:$E$13,2,FALSE),IF(_xlpm.x=0,"",_xlpm.x)))</f>
        <v>https://orcid.org/0000-0002-9708-1761</v>
      </c>
      <c r="Z1763" s="46" t="str">
        <f>IF(W1763="","",_xlfn.LET(_xlpm.x,VLOOKUP(W1763,'Drop-down_menus'!$D$2:$E$13,2,FALSE),IF(_xlpm.x=0,"",_xlpm.x)))</f>
        <v/>
      </c>
      <c r="AA1763" s="46" t="str">
        <f>IF(X1763="","",_xlfn.LET(_xlpm.x,VLOOKUP(X1763,'Drop-down_menus'!$D$2:$E$13,2,FALSE),IF(_xlpm.x=0,"",_xlpm.x)))</f>
        <v/>
      </c>
      <c r="AB1763" s="46" t="s">
        <v>300</v>
      </c>
      <c r="AC1763" s="46" t="s">
        <v>1255</v>
      </c>
    </row>
    <row r="1764" spans="2:29" ht="15" customHeight="1">
      <c r="B1764" s="46">
        <v>1820</v>
      </c>
      <c r="C1764" s="46" t="s">
        <v>837</v>
      </c>
      <c r="D1764" s="46" t="b">
        <f>COUNTIF(Events!$B$2:$B$171, C1764) &gt; 0</f>
        <v>1</v>
      </c>
      <c r="E1764" s="46" t="s">
        <v>940</v>
      </c>
      <c r="G1764" s="46" t="s">
        <v>299</v>
      </c>
      <c r="I1764" s="46" t="s">
        <v>315</v>
      </c>
      <c r="J1764" s="46" t="str">
        <f>IF(I1764="","",_xlfn.LET(_xlpm.x,VLOOKUP(I1764,'2026-01-09_taxon-match'!$A$2:$N$81,4,FALSE),IF(_xlpm.x=0,"",_xlpm.x)))</f>
        <v>Cnemidocarpa verrucosa</v>
      </c>
      <c r="L1764" s="46" t="str">
        <f>IF(I1764="","",_xlfn.LET(_xlpm.x,VLOOKUP(I1764,'2026-01-09_taxon-match'!$A$2:$N$81,3,FALSE),IF(_xlpm.x=0,"",_xlpm.x)))</f>
        <v>urn:lsid:marinespecies.org:taxname:173893</v>
      </c>
      <c r="M1764" s="46" t="str">
        <f>IF($I1764="","",_xlfn.LET(_xlpm.x,VLOOKUP($I1764,'2026-01-09_taxon-match'!$A$2:$N$81,5,FALSE),IF(_xlpm.x=0,"",_xlpm.x)))</f>
        <v>(Lesson, 1830)</v>
      </c>
      <c r="N1764" s="46" t="str">
        <f>IF($I1764="","",_xlfn.LET(_xlpm.x,VLOOKUP($I1764,'2026-01-09_taxon-match'!$A$2:$N$81,6,FALSE),IF(_xlpm.x=0,"",_xlpm.x)))</f>
        <v>Animalia</v>
      </c>
      <c r="O1764" s="46" t="str">
        <f>IF($I1764="","",_xlfn.LET(_xlpm.x,VLOOKUP($I1764,'2026-01-09_taxon-match'!$A$2:$N$81,7,FALSE),IF(_xlpm.x=0,"",_xlpm.x)))</f>
        <v>Chordata</v>
      </c>
      <c r="P1764" s="46" t="str">
        <f>IF($I1764="","",_xlfn.LET(_xlpm.x,VLOOKUP($I1764,'2026-01-09_taxon-match'!$A$2:$N$81,8,FALSE),IF(_xlpm.x=0,"",_xlpm.x)))</f>
        <v>Ascidiacea</v>
      </c>
      <c r="Q1764" s="46" t="str">
        <f>IF($I1764="","",_xlfn.LET(_xlpm.x,VLOOKUP($I1764,'2026-01-09_taxon-match'!$A$2:$N$81,9,FALSE),IF(_xlpm.x=0,"",_xlpm.x)))</f>
        <v>Stolidobranchia</v>
      </c>
      <c r="R1764" s="46" t="str">
        <f>IF($I1764="","",_xlfn.LET(_xlpm.x,VLOOKUP($I1764,'2026-01-09_taxon-match'!$A$2:$N$81,10,FALSE),IF(_xlpm.x=0,"",_xlpm.x)))</f>
        <v>Styelidae</v>
      </c>
      <c r="S1764" s="46" t="str">
        <f>IF($I1764="","",_xlfn.LET(_xlpm.x,VLOOKUP($I1764,'2026-01-09_taxon-match'!$A$2:$N$81,11,FALSE),IF(_xlpm.x=0,"",_xlpm.x)))</f>
        <v>Cnemidocarpa</v>
      </c>
      <c r="T1764" s="46" t="str">
        <f>IF($I1764="","",_xlfn.LET(_xlpm.x,VLOOKUP($I1764,'2026-01-09_taxon-match'!$A$2:$N$81,13,FALSE),IF(_xlpm.x=0,"",_xlpm.x)))</f>
        <v>verrucosa</v>
      </c>
      <c r="U1764" s="46">
        <v>1</v>
      </c>
      <c r="V1764" s="46" t="s">
        <v>58</v>
      </c>
      <c r="Y1764" s="46" t="str">
        <f>IF(V1764="","",_xlfn.LET(_xlpm.x,VLOOKUP(V1764,'Drop-down_menus'!$D$2:$E$13,2,FALSE),IF(_xlpm.x=0,"",_xlpm.x)))</f>
        <v>https://orcid.org/0000-0002-9708-1761</v>
      </c>
      <c r="Z1764" s="46" t="str">
        <f>IF(W1764="","",_xlfn.LET(_xlpm.x,VLOOKUP(W1764,'Drop-down_menus'!$D$2:$E$13,2,FALSE),IF(_xlpm.x=0,"",_xlpm.x)))</f>
        <v/>
      </c>
      <c r="AA1764" s="46" t="str">
        <f>IF(X1764="","",_xlfn.LET(_xlpm.x,VLOOKUP(X1764,'Drop-down_menus'!$D$2:$E$13,2,FALSE),IF(_xlpm.x=0,"",_xlpm.x)))</f>
        <v/>
      </c>
      <c r="AB1764" s="46" t="s">
        <v>514</v>
      </c>
      <c r="AC1764" s="46" t="s">
        <v>515</v>
      </c>
    </row>
    <row r="1765" spans="2:29" ht="15" customHeight="1">
      <c r="B1765" s="46">
        <v>1822</v>
      </c>
      <c r="C1765" s="46" t="s">
        <v>837</v>
      </c>
      <c r="D1765" s="46" t="b">
        <f>COUNTIF(Events!$B$2:$B$171, C1765) &gt; 0</f>
        <v>1</v>
      </c>
      <c r="G1765" s="46" t="s">
        <v>1202</v>
      </c>
      <c r="I1765" s="46" t="s">
        <v>1338</v>
      </c>
      <c r="J1765" s="46" t="str">
        <f>IF(I1765="","",_xlfn.LET(_xlpm.x,VLOOKUP(I1765,'2026-01-09_taxon-match'!$A$2:$N$81,4,FALSE),IF(_xlpm.x=0,"",_xlpm.x)))</f>
        <v>Polynoidae</v>
      </c>
      <c r="K1765" s="46" t="s">
        <v>1318</v>
      </c>
      <c r="L1765" s="46" t="str">
        <f>IF(I1765="","",_xlfn.LET(_xlpm.x,VLOOKUP(I1765,'2026-01-09_taxon-match'!$A$2:$N$81,3,FALSE),IF(_xlpm.x=0,"",_xlpm.x)))</f>
        <v>urn:lsid:marinespecies.org:taxname:939</v>
      </c>
      <c r="M1765" s="46" t="str">
        <f>IF($I1765="","",_xlfn.LET(_xlpm.x,VLOOKUP($I1765,'2026-01-09_taxon-match'!$A$2:$N$81,5,FALSE),IF(_xlpm.x=0,"",_xlpm.x)))</f>
        <v>Kinberg, 1856</v>
      </c>
      <c r="N1765" s="46" t="str">
        <f>IF($I1765="","",_xlfn.LET(_xlpm.x,VLOOKUP($I1765,'2026-01-09_taxon-match'!$A$2:$N$81,6,FALSE),IF(_xlpm.x=0,"",_xlpm.x)))</f>
        <v>Animalia</v>
      </c>
      <c r="O1765" s="46" t="str">
        <f>IF($I1765="","",_xlfn.LET(_xlpm.x,VLOOKUP($I1765,'2026-01-09_taxon-match'!$A$2:$N$81,7,FALSE),IF(_xlpm.x=0,"",_xlpm.x)))</f>
        <v>Annelida</v>
      </c>
      <c r="P1765" s="46" t="str">
        <f>IF($I1765="","",_xlfn.LET(_xlpm.x,VLOOKUP($I1765,'2026-01-09_taxon-match'!$A$2:$N$81,8,FALSE),IF(_xlpm.x=0,"",_xlpm.x)))</f>
        <v>Polychaeta</v>
      </c>
      <c r="Q1765" s="46" t="str">
        <f>IF($I1765="","",_xlfn.LET(_xlpm.x,VLOOKUP($I1765,'2026-01-09_taxon-match'!$A$2:$N$81,9,FALSE),IF(_xlpm.x=0,"",_xlpm.x)))</f>
        <v>Phyllodocida</v>
      </c>
      <c r="R1765" s="46" t="str">
        <f>IF($I1765="","",_xlfn.LET(_xlpm.x,VLOOKUP($I1765,'2026-01-09_taxon-match'!$A$2:$N$81,10,FALSE),IF(_xlpm.x=0,"",_xlpm.x)))</f>
        <v>Polynoidae</v>
      </c>
      <c r="S1765" s="46" t="str">
        <f>IF($I1765="","",_xlfn.LET(_xlpm.x,VLOOKUP($I1765,'2026-01-09_taxon-match'!$A$2:$N$81,11,FALSE),IF(_xlpm.x=0,"",_xlpm.x)))</f>
        <v/>
      </c>
      <c r="T1765" s="46" t="str">
        <f>IF($I1765="","",_xlfn.LET(_xlpm.x,VLOOKUP($I1765,'2026-01-09_taxon-match'!$A$2:$N$81,13,FALSE),IF(_xlpm.x=0,"",_xlpm.x)))</f>
        <v/>
      </c>
      <c r="U1765" s="46">
        <v>1</v>
      </c>
      <c r="V1765" s="2" t="s">
        <v>58</v>
      </c>
      <c r="Y1765" s="46" t="str">
        <f>IF(V1765="","",_xlfn.LET(_xlpm.x,VLOOKUP(V1765,'Drop-down_menus'!$D$2:$E$13,2,FALSE),IF(_xlpm.x=0,"",_xlpm.x)))</f>
        <v>https://orcid.org/0000-0002-9708-1761</v>
      </c>
      <c r="Z1765" s="46" t="str">
        <f>IF(W1765="","",_xlfn.LET(_xlpm.x,VLOOKUP(W1765,'Drop-down_menus'!$D$2:$E$13,2,FALSE),IF(_xlpm.x=0,"",_xlpm.x)))</f>
        <v/>
      </c>
      <c r="AA1765" s="46" t="str">
        <f>IF(X1765="","",_xlfn.LET(_xlpm.x,VLOOKUP(X1765,'Drop-down_menus'!$D$2:$E$13,2,FALSE),IF(_xlpm.x=0,"",_xlpm.x)))</f>
        <v/>
      </c>
      <c r="AB1765" s="46" t="s">
        <v>300</v>
      </c>
      <c r="AC1765" s="46" t="s">
        <v>1255</v>
      </c>
    </row>
    <row r="1766" spans="2:29" ht="15" customHeight="1">
      <c r="B1766" s="46">
        <v>1822</v>
      </c>
      <c r="C1766" s="46" t="s">
        <v>837</v>
      </c>
      <c r="D1766" s="46" t="b">
        <f>COUNTIF(Events!$B$2:$B$171, C1766) &gt; 0</f>
        <v>1</v>
      </c>
      <c r="E1766" s="46" t="s">
        <v>940</v>
      </c>
      <c r="G1766" s="46" t="s">
        <v>957</v>
      </c>
      <c r="I1766" s="46" t="s">
        <v>1338</v>
      </c>
      <c r="J1766" s="46" t="str">
        <f>IF(I1766="","",_xlfn.LET(_xlpm.x,VLOOKUP(I1766,'2026-01-09_taxon-match'!$A$2:$N$81,4,FALSE),IF(_xlpm.x=0,"",_xlpm.x)))</f>
        <v>Polynoidae</v>
      </c>
      <c r="K1766" s="46" t="s">
        <v>1318</v>
      </c>
      <c r="L1766" s="46" t="str">
        <f>IF(I1766="","",_xlfn.LET(_xlpm.x,VLOOKUP(I1766,'2026-01-09_taxon-match'!$A$2:$N$81,3,FALSE),IF(_xlpm.x=0,"",_xlpm.x)))</f>
        <v>urn:lsid:marinespecies.org:taxname:939</v>
      </c>
      <c r="M1766" s="46" t="str">
        <f>IF($I1766="","",_xlfn.LET(_xlpm.x,VLOOKUP($I1766,'2026-01-09_taxon-match'!$A$2:$N$81,5,FALSE),IF(_xlpm.x=0,"",_xlpm.x)))</f>
        <v>Kinberg, 1856</v>
      </c>
      <c r="N1766" s="46" t="str">
        <f>IF($I1766="","",_xlfn.LET(_xlpm.x,VLOOKUP($I1766,'2026-01-09_taxon-match'!$A$2:$N$81,6,FALSE),IF(_xlpm.x=0,"",_xlpm.x)))</f>
        <v>Animalia</v>
      </c>
      <c r="O1766" s="46" t="str">
        <f>IF($I1766="","",_xlfn.LET(_xlpm.x,VLOOKUP($I1766,'2026-01-09_taxon-match'!$A$2:$N$81,7,FALSE),IF(_xlpm.x=0,"",_xlpm.x)))</f>
        <v>Annelida</v>
      </c>
      <c r="P1766" s="46" t="str">
        <f>IF($I1766="","",_xlfn.LET(_xlpm.x,VLOOKUP($I1766,'2026-01-09_taxon-match'!$A$2:$N$81,8,FALSE),IF(_xlpm.x=0,"",_xlpm.x)))</f>
        <v>Polychaeta</v>
      </c>
      <c r="Q1766" s="46" t="str">
        <f>IF($I1766="","",_xlfn.LET(_xlpm.x,VLOOKUP($I1766,'2026-01-09_taxon-match'!$A$2:$N$81,9,FALSE),IF(_xlpm.x=0,"",_xlpm.x)))</f>
        <v>Phyllodocida</v>
      </c>
      <c r="R1766" s="46" t="str">
        <f>IF($I1766="","",_xlfn.LET(_xlpm.x,VLOOKUP($I1766,'2026-01-09_taxon-match'!$A$2:$N$81,10,FALSE),IF(_xlpm.x=0,"",_xlpm.x)))</f>
        <v>Polynoidae</v>
      </c>
      <c r="S1766" s="46" t="str">
        <f>IF($I1766="","",_xlfn.LET(_xlpm.x,VLOOKUP($I1766,'2026-01-09_taxon-match'!$A$2:$N$81,11,FALSE),IF(_xlpm.x=0,"",_xlpm.x)))</f>
        <v/>
      </c>
      <c r="T1766" s="46" t="str">
        <f>IF($I1766="","",_xlfn.LET(_xlpm.x,VLOOKUP($I1766,'2026-01-09_taxon-match'!$A$2:$N$81,13,FALSE),IF(_xlpm.x=0,"",_xlpm.x)))</f>
        <v/>
      </c>
      <c r="U1766" s="46">
        <v>1</v>
      </c>
      <c r="V1766" s="46" t="s">
        <v>58</v>
      </c>
      <c r="Y1766" s="46" t="str">
        <f>IF(V1766="","",_xlfn.LET(_xlpm.x,VLOOKUP(V1766,'Drop-down_menus'!$D$2:$E$13,2,FALSE),IF(_xlpm.x=0,"",_xlpm.x)))</f>
        <v>https://orcid.org/0000-0002-9708-1761</v>
      </c>
      <c r="Z1766" s="46" t="str">
        <f>IF(W1766="","",_xlfn.LET(_xlpm.x,VLOOKUP(W1766,'Drop-down_menus'!$D$2:$E$13,2,FALSE),IF(_xlpm.x=0,"",_xlpm.x)))</f>
        <v/>
      </c>
      <c r="AA1766" s="46" t="str">
        <f>IF(X1766="","",_xlfn.LET(_xlpm.x,VLOOKUP(X1766,'Drop-down_menus'!$D$2:$E$13,2,FALSE),IF(_xlpm.x=0,"",_xlpm.x)))</f>
        <v/>
      </c>
      <c r="AB1766" s="46" t="s">
        <v>514</v>
      </c>
      <c r="AC1766" s="46" t="s">
        <v>515</v>
      </c>
    </row>
    <row r="1767" spans="2:29" ht="15" customHeight="1">
      <c r="B1767" s="46">
        <v>1823</v>
      </c>
      <c r="C1767" s="46" t="s">
        <v>837</v>
      </c>
      <c r="D1767" s="46" t="b">
        <f>COUNTIF(Events!$B$2:$B$171, C1767) &gt; 0</f>
        <v>1</v>
      </c>
      <c r="G1767" s="46" t="s">
        <v>1202</v>
      </c>
      <c r="I1767" s="46" t="s">
        <v>1338</v>
      </c>
      <c r="J1767" s="46" t="str">
        <f>IF(I1767="","",_xlfn.LET(_xlpm.x,VLOOKUP(I1767,'2026-01-09_taxon-match'!$A$2:$N$81,4,FALSE),IF(_xlpm.x=0,"",_xlpm.x)))</f>
        <v>Polynoidae</v>
      </c>
      <c r="K1767" s="46" t="s">
        <v>1318</v>
      </c>
      <c r="L1767" s="46" t="str">
        <f>IF(I1767="","",_xlfn.LET(_xlpm.x,VLOOKUP(I1767,'2026-01-09_taxon-match'!$A$2:$N$81,3,FALSE),IF(_xlpm.x=0,"",_xlpm.x)))</f>
        <v>urn:lsid:marinespecies.org:taxname:939</v>
      </c>
      <c r="M1767" s="46" t="str">
        <f>IF($I1767="","",_xlfn.LET(_xlpm.x,VLOOKUP($I1767,'2026-01-09_taxon-match'!$A$2:$N$81,5,FALSE),IF(_xlpm.x=0,"",_xlpm.x)))</f>
        <v>Kinberg, 1856</v>
      </c>
      <c r="N1767" s="46" t="str">
        <f>IF($I1767="","",_xlfn.LET(_xlpm.x,VLOOKUP($I1767,'2026-01-09_taxon-match'!$A$2:$N$81,6,FALSE),IF(_xlpm.x=0,"",_xlpm.x)))</f>
        <v>Animalia</v>
      </c>
      <c r="O1767" s="46" t="str">
        <f>IF($I1767="","",_xlfn.LET(_xlpm.x,VLOOKUP($I1767,'2026-01-09_taxon-match'!$A$2:$N$81,7,FALSE),IF(_xlpm.x=0,"",_xlpm.x)))</f>
        <v>Annelida</v>
      </c>
      <c r="P1767" s="46" t="str">
        <f>IF($I1767="","",_xlfn.LET(_xlpm.x,VLOOKUP($I1767,'2026-01-09_taxon-match'!$A$2:$N$81,8,FALSE),IF(_xlpm.x=0,"",_xlpm.x)))</f>
        <v>Polychaeta</v>
      </c>
      <c r="Q1767" s="46" t="str">
        <f>IF($I1767="","",_xlfn.LET(_xlpm.x,VLOOKUP($I1767,'2026-01-09_taxon-match'!$A$2:$N$81,9,FALSE),IF(_xlpm.x=0,"",_xlpm.x)))</f>
        <v>Phyllodocida</v>
      </c>
      <c r="R1767" s="46" t="str">
        <f>IF($I1767="","",_xlfn.LET(_xlpm.x,VLOOKUP($I1767,'2026-01-09_taxon-match'!$A$2:$N$81,10,FALSE),IF(_xlpm.x=0,"",_xlpm.x)))</f>
        <v>Polynoidae</v>
      </c>
      <c r="S1767" s="46" t="str">
        <f>IF($I1767="","",_xlfn.LET(_xlpm.x,VLOOKUP($I1767,'2026-01-09_taxon-match'!$A$2:$N$81,11,FALSE),IF(_xlpm.x=0,"",_xlpm.x)))</f>
        <v/>
      </c>
      <c r="T1767" s="46" t="str">
        <f>IF($I1767="","",_xlfn.LET(_xlpm.x,VLOOKUP($I1767,'2026-01-09_taxon-match'!$A$2:$N$81,13,FALSE),IF(_xlpm.x=0,"",_xlpm.x)))</f>
        <v/>
      </c>
      <c r="U1767" s="46">
        <v>1</v>
      </c>
      <c r="V1767" s="2" t="s">
        <v>58</v>
      </c>
      <c r="Y1767" s="46" t="str">
        <f>IF(V1767="","",_xlfn.LET(_xlpm.x,VLOOKUP(V1767,'Drop-down_menus'!$D$2:$E$13,2,FALSE),IF(_xlpm.x=0,"",_xlpm.x)))</f>
        <v>https://orcid.org/0000-0002-9708-1761</v>
      </c>
      <c r="Z1767" s="46" t="str">
        <f>IF(W1767="","",_xlfn.LET(_xlpm.x,VLOOKUP(W1767,'Drop-down_menus'!$D$2:$E$13,2,FALSE),IF(_xlpm.x=0,"",_xlpm.x)))</f>
        <v/>
      </c>
      <c r="AA1767" s="46" t="str">
        <f>IF(X1767="","",_xlfn.LET(_xlpm.x,VLOOKUP(X1767,'Drop-down_menus'!$D$2:$E$13,2,FALSE),IF(_xlpm.x=0,"",_xlpm.x)))</f>
        <v/>
      </c>
      <c r="AB1767" s="46" t="s">
        <v>300</v>
      </c>
      <c r="AC1767" s="46" t="s">
        <v>1255</v>
      </c>
    </row>
    <row r="1768" spans="2:29" ht="15" customHeight="1">
      <c r="B1768" s="46">
        <v>1823</v>
      </c>
      <c r="C1768" s="46" t="s">
        <v>837</v>
      </c>
      <c r="D1768" s="46" t="b">
        <f>COUNTIF(Events!$B$2:$B$171, C1768) &gt; 0</f>
        <v>1</v>
      </c>
      <c r="E1768" s="46" t="s">
        <v>940</v>
      </c>
      <c r="G1768" s="46" t="s">
        <v>957</v>
      </c>
      <c r="I1768" s="46" t="s">
        <v>1338</v>
      </c>
      <c r="J1768" s="46" t="str">
        <f>IF(I1768="","",_xlfn.LET(_xlpm.x,VLOOKUP(I1768,'2026-01-09_taxon-match'!$A$2:$N$81,4,FALSE),IF(_xlpm.x=0,"",_xlpm.x)))</f>
        <v>Polynoidae</v>
      </c>
      <c r="K1768" s="46" t="s">
        <v>1318</v>
      </c>
      <c r="L1768" s="46" t="str">
        <f>IF(I1768="","",_xlfn.LET(_xlpm.x,VLOOKUP(I1768,'2026-01-09_taxon-match'!$A$2:$N$81,3,FALSE),IF(_xlpm.x=0,"",_xlpm.x)))</f>
        <v>urn:lsid:marinespecies.org:taxname:939</v>
      </c>
      <c r="M1768" s="46" t="str">
        <f>IF($I1768="","",_xlfn.LET(_xlpm.x,VLOOKUP($I1768,'2026-01-09_taxon-match'!$A$2:$N$81,5,FALSE),IF(_xlpm.x=0,"",_xlpm.x)))</f>
        <v>Kinberg, 1856</v>
      </c>
      <c r="N1768" s="46" t="str">
        <f>IF($I1768="","",_xlfn.LET(_xlpm.x,VLOOKUP($I1768,'2026-01-09_taxon-match'!$A$2:$N$81,6,FALSE),IF(_xlpm.x=0,"",_xlpm.x)))</f>
        <v>Animalia</v>
      </c>
      <c r="O1768" s="46" t="str">
        <f>IF($I1768="","",_xlfn.LET(_xlpm.x,VLOOKUP($I1768,'2026-01-09_taxon-match'!$A$2:$N$81,7,FALSE),IF(_xlpm.x=0,"",_xlpm.x)))</f>
        <v>Annelida</v>
      </c>
      <c r="P1768" s="46" t="str">
        <f>IF($I1768="","",_xlfn.LET(_xlpm.x,VLOOKUP($I1768,'2026-01-09_taxon-match'!$A$2:$N$81,8,FALSE),IF(_xlpm.x=0,"",_xlpm.x)))</f>
        <v>Polychaeta</v>
      </c>
      <c r="Q1768" s="46" t="str">
        <f>IF($I1768="","",_xlfn.LET(_xlpm.x,VLOOKUP($I1768,'2026-01-09_taxon-match'!$A$2:$N$81,9,FALSE),IF(_xlpm.x=0,"",_xlpm.x)))</f>
        <v>Phyllodocida</v>
      </c>
      <c r="R1768" s="46" t="str">
        <f>IF($I1768="","",_xlfn.LET(_xlpm.x,VLOOKUP($I1768,'2026-01-09_taxon-match'!$A$2:$N$81,10,FALSE),IF(_xlpm.x=0,"",_xlpm.x)))</f>
        <v>Polynoidae</v>
      </c>
      <c r="S1768" s="46" t="str">
        <f>IF($I1768="","",_xlfn.LET(_xlpm.x,VLOOKUP($I1768,'2026-01-09_taxon-match'!$A$2:$N$81,11,FALSE),IF(_xlpm.x=0,"",_xlpm.x)))</f>
        <v/>
      </c>
      <c r="T1768" s="46" t="str">
        <f>IF($I1768="","",_xlfn.LET(_xlpm.x,VLOOKUP($I1768,'2026-01-09_taxon-match'!$A$2:$N$81,13,FALSE),IF(_xlpm.x=0,"",_xlpm.x)))</f>
        <v/>
      </c>
      <c r="U1768" s="46">
        <v>1</v>
      </c>
      <c r="V1768" s="46" t="s">
        <v>58</v>
      </c>
      <c r="Y1768" s="46" t="str">
        <f>IF(V1768="","",_xlfn.LET(_xlpm.x,VLOOKUP(V1768,'Drop-down_menus'!$D$2:$E$13,2,FALSE),IF(_xlpm.x=0,"",_xlpm.x)))</f>
        <v>https://orcid.org/0000-0002-9708-1761</v>
      </c>
      <c r="Z1768" s="46" t="str">
        <f>IF(W1768="","",_xlfn.LET(_xlpm.x,VLOOKUP(W1768,'Drop-down_menus'!$D$2:$E$13,2,FALSE),IF(_xlpm.x=0,"",_xlpm.x)))</f>
        <v/>
      </c>
      <c r="AA1768" s="46" t="str">
        <f>IF(X1768="","",_xlfn.LET(_xlpm.x,VLOOKUP(X1768,'Drop-down_menus'!$D$2:$E$13,2,FALSE),IF(_xlpm.x=0,"",_xlpm.x)))</f>
        <v/>
      </c>
      <c r="AB1768" s="46" t="s">
        <v>514</v>
      </c>
      <c r="AC1768" s="46" t="s">
        <v>515</v>
      </c>
    </row>
    <row r="1769" spans="2:29" ht="15" customHeight="1">
      <c r="B1769" s="46">
        <v>1824</v>
      </c>
      <c r="C1769" s="46" t="s">
        <v>837</v>
      </c>
      <c r="D1769" s="46" t="b">
        <f>COUNTIF(Events!$B$2:$B$171, C1769) &gt; 0</f>
        <v>1</v>
      </c>
      <c r="G1769" s="46" t="s">
        <v>1202</v>
      </c>
      <c r="I1769" s="46" t="s">
        <v>1338</v>
      </c>
      <c r="J1769" s="46" t="str">
        <f>IF(I1769="","",_xlfn.LET(_xlpm.x,VLOOKUP(I1769,'2026-01-09_taxon-match'!$A$2:$N$81,4,FALSE),IF(_xlpm.x=0,"",_xlpm.x)))</f>
        <v>Polynoidae</v>
      </c>
      <c r="K1769" s="46" t="s">
        <v>1318</v>
      </c>
      <c r="L1769" s="46" t="str">
        <f>IF(I1769="","",_xlfn.LET(_xlpm.x,VLOOKUP(I1769,'2026-01-09_taxon-match'!$A$2:$N$81,3,FALSE),IF(_xlpm.x=0,"",_xlpm.x)))</f>
        <v>urn:lsid:marinespecies.org:taxname:939</v>
      </c>
      <c r="M1769" s="46" t="str">
        <f>IF($I1769="","",_xlfn.LET(_xlpm.x,VLOOKUP($I1769,'2026-01-09_taxon-match'!$A$2:$N$81,5,FALSE),IF(_xlpm.x=0,"",_xlpm.x)))</f>
        <v>Kinberg, 1856</v>
      </c>
      <c r="N1769" s="46" t="str">
        <f>IF($I1769="","",_xlfn.LET(_xlpm.x,VLOOKUP($I1769,'2026-01-09_taxon-match'!$A$2:$N$81,6,FALSE),IF(_xlpm.x=0,"",_xlpm.x)))</f>
        <v>Animalia</v>
      </c>
      <c r="O1769" s="46" t="str">
        <f>IF($I1769="","",_xlfn.LET(_xlpm.x,VLOOKUP($I1769,'2026-01-09_taxon-match'!$A$2:$N$81,7,FALSE),IF(_xlpm.x=0,"",_xlpm.x)))</f>
        <v>Annelida</v>
      </c>
      <c r="P1769" s="46" t="str">
        <f>IF($I1769="","",_xlfn.LET(_xlpm.x,VLOOKUP($I1769,'2026-01-09_taxon-match'!$A$2:$N$81,8,FALSE),IF(_xlpm.x=0,"",_xlpm.x)))</f>
        <v>Polychaeta</v>
      </c>
      <c r="Q1769" s="46" t="str">
        <f>IF($I1769="","",_xlfn.LET(_xlpm.x,VLOOKUP($I1769,'2026-01-09_taxon-match'!$A$2:$N$81,9,FALSE),IF(_xlpm.x=0,"",_xlpm.x)))</f>
        <v>Phyllodocida</v>
      </c>
      <c r="R1769" s="46" t="str">
        <f>IF($I1769="","",_xlfn.LET(_xlpm.x,VLOOKUP($I1769,'2026-01-09_taxon-match'!$A$2:$N$81,10,FALSE),IF(_xlpm.x=0,"",_xlpm.x)))</f>
        <v>Polynoidae</v>
      </c>
      <c r="S1769" s="46" t="str">
        <f>IF($I1769="","",_xlfn.LET(_xlpm.x,VLOOKUP($I1769,'2026-01-09_taxon-match'!$A$2:$N$81,11,FALSE),IF(_xlpm.x=0,"",_xlpm.x)))</f>
        <v/>
      </c>
      <c r="T1769" s="46" t="str">
        <f>IF($I1769="","",_xlfn.LET(_xlpm.x,VLOOKUP($I1769,'2026-01-09_taxon-match'!$A$2:$N$81,13,FALSE),IF(_xlpm.x=0,"",_xlpm.x)))</f>
        <v/>
      </c>
      <c r="U1769" s="46">
        <v>1</v>
      </c>
      <c r="V1769" s="2" t="s">
        <v>58</v>
      </c>
      <c r="Y1769" s="46" t="str">
        <f>IF(V1769="","",_xlfn.LET(_xlpm.x,VLOOKUP(V1769,'Drop-down_menus'!$D$2:$E$13,2,FALSE),IF(_xlpm.x=0,"",_xlpm.x)))</f>
        <v>https://orcid.org/0000-0002-9708-1761</v>
      </c>
      <c r="Z1769" s="46" t="str">
        <f>IF(W1769="","",_xlfn.LET(_xlpm.x,VLOOKUP(W1769,'Drop-down_menus'!$D$2:$E$13,2,FALSE),IF(_xlpm.x=0,"",_xlpm.x)))</f>
        <v/>
      </c>
      <c r="AA1769" s="46" t="str">
        <f>IF(X1769="","",_xlfn.LET(_xlpm.x,VLOOKUP(X1769,'Drop-down_menus'!$D$2:$E$13,2,FALSE),IF(_xlpm.x=0,"",_xlpm.x)))</f>
        <v/>
      </c>
      <c r="AB1769" s="46" t="s">
        <v>300</v>
      </c>
      <c r="AC1769" s="46" t="s">
        <v>1255</v>
      </c>
    </row>
    <row r="1770" spans="2:29" ht="15" customHeight="1">
      <c r="B1770" s="46">
        <v>1824</v>
      </c>
      <c r="C1770" s="46" t="s">
        <v>837</v>
      </c>
      <c r="D1770" s="46" t="b">
        <f>COUNTIF(Events!$B$2:$B$171, C1770) &gt; 0</f>
        <v>1</v>
      </c>
      <c r="E1770" s="46" t="s">
        <v>940</v>
      </c>
      <c r="G1770" s="46" t="s">
        <v>957</v>
      </c>
      <c r="I1770" s="46" t="s">
        <v>1338</v>
      </c>
      <c r="J1770" s="46" t="str">
        <f>IF(I1770="","",_xlfn.LET(_xlpm.x,VLOOKUP(I1770,'2026-01-09_taxon-match'!$A$2:$N$81,4,FALSE),IF(_xlpm.x=0,"",_xlpm.x)))</f>
        <v>Polynoidae</v>
      </c>
      <c r="K1770" s="46" t="s">
        <v>1318</v>
      </c>
      <c r="L1770" s="46" t="str">
        <f>IF(I1770="","",_xlfn.LET(_xlpm.x,VLOOKUP(I1770,'2026-01-09_taxon-match'!$A$2:$N$81,3,FALSE),IF(_xlpm.x=0,"",_xlpm.x)))</f>
        <v>urn:lsid:marinespecies.org:taxname:939</v>
      </c>
      <c r="M1770" s="46" t="str">
        <f>IF($I1770="","",_xlfn.LET(_xlpm.x,VLOOKUP($I1770,'2026-01-09_taxon-match'!$A$2:$N$81,5,FALSE),IF(_xlpm.x=0,"",_xlpm.x)))</f>
        <v>Kinberg, 1856</v>
      </c>
      <c r="N1770" s="46" t="str">
        <f>IF($I1770="","",_xlfn.LET(_xlpm.x,VLOOKUP($I1770,'2026-01-09_taxon-match'!$A$2:$N$81,6,FALSE),IF(_xlpm.x=0,"",_xlpm.x)))</f>
        <v>Animalia</v>
      </c>
      <c r="O1770" s="46" t="str">
        <f>IF($I1770="","",_xlfn.LET(_xlpm.x,VLOOKUP($I1770,'2026-01-09_taxon-match'!$A$2:$N$81,7,FALSE),IF(_xlpm.x=0,"",_xlpm.x)))</f>
        <v>Annelida</v>
      </c>
      <c r="P1770" s="46" t="str">
        <f>IF($I1770="","",_xlfn.LET(_xlpm.x,VLOOKUP($I1770,'2026-01-09_taxon-match'!$A$2:$N$81,8,FALSE),IF(_xlpm.x=0,"",_xlpm.x)))</f>
        <v>Polychaeta</v>
      </c>
      <c r="Q1770" s="46" t="str">
        <f>IF($I1770="","",_xlfn.LET(_xlpm.x,VLOOKUP($I1770,'2026-01-09_taxon-match'!$A$2:$N$81,9,FALSE),IF(_xlpm.x=0,"",_xlpm.x)))</f>
        <v>Phyllodocida</v>
      </c>
      <c r="R1770" s="46" t="str">
        <f>IF($I1770="","",_xlfn.LET(_xlpm.x,VLOOKUP($I1770,'2026-01-09_taxon-match'!$A$2:$N$81,10,FALSE),IF(_xlpm.x=0,"",_xlpm.x)))</f>
        <v>Polynoidae</v>
      </c>
      <c r="S1770" s="46" t="str">
        <f>IF($I1770="","",_xlfn.LET(_xlpm.x,VLOOKUP($I1770,'2026-01-09_taxon-match'!$A$2:$N$81,11,FALSE),IF(_xlpm.x=0,"",_xlpm.x)))</f>
        <v/>
      </c>
      <c r="T1770" s="46" t="str">
        <f>IF($I1770="","",_xlfn.LET(_xlpm.x,VLOOKUP($I1770,'2026-01-09_taxon-match'!$A$2:$N$81,13,FALSE),IF(_xlpm.x=0,"",_xlpm.x)))</f>
        <v/>
      </c>
      <c r="U1770" s="46">
        <v>1</v>
      </c>
      <c r="V1770" s="46" t="s">
        <v>58</v>
      </c>
      <c r="Y1770" s="46" t="str">
        <f>IF(V1770="","",_xlfn.LET(_xlpm.x,VLOOKUP(V1770,'Drop-down_menus'!$D$2:$E$13,2,FALSE),IF(_xlpm.x=0,"",_xlpm.x)))</f>
        <v>https://orcid.org/0000-0002-9708-1761</v>
      </c>
      <c r="Z1770" s="46" t="str">
        <f>IF(W1770="","",_xlfn.LET(_xlpm.x,VLOOKUP(W1770,'Drop-down_menus'!$D$2:$E$13,2,FALSE),IF(_xlpm.x=0,"",_xlpm.x)))</f>
        <v/>
      </c>
      <c r="AA1770" s="46" t="str">
        <f>IF(X1770="","",_xlfn.LET(_xlpm.x,VLOOKUP(X1770,'Drop-down_menus'!$D$2:$E$13,2,FALSE),IF(_xlpm.x=0,"",_xlpm.x)))</f>
        <v/>
      </c>
      <c r="AB1770" s="46" t="s">
        <v>514</v>
      </c>
      <c r="AC1770" s="46" t="s">
        <v>515</v>
      </c>
    </row>
    <row r="1771" spans="2:29" ht="15" customHeight="1">
      <c r="B1771" s="46">
        <v>1825</v>
      </c>
      <c r="C1771" s="46" t="s">
        <v>837</v>
      </c>
      <c r="D1771" s="46" t="b">
        <f>COUNTIF(Events!$B$2:$B$171, C1771) &gt; 0</f>
        <v>1</v>
      </c>
      <c r="G1771" s="46" t="s">
        <v>1202</v>
      </c>
      <c r="I1771" s="46" t="s">
        <v>1338</v>
      </c>
      <c r="J1771" s="46" t="str">
        <f>IF(I1771="","",_xlfn.LET(_xlpm.x,VLOOKUP(I1771,'2026-01-09_taxon-match'!$A$2:$N$81,4,FALSE),IF(_xlpm.x=0,"",_xlpm.x)))</f>
        <v>Polynoidae</v>
      </c>
      <c r="K1771" s="46" t="s">
        <v>1318</v>
      </c>
      <c r="L1771" s="46" t="str">
        <f>IF(I1771="","",_xlfn.LET(_xlpm.x,VLOOKUP(I1771,'2026-01-09_taxon-match'!$A$2:$N$81,3,FALSE),IF(_xlpm.x=0,"",_xlpm.x)))</f>
        <v>urn:lsid:marinespecies.org:taxname:939</v>
      </c>
      <c r="M1771" s="46" t="str">
        <f>IF($I1771="","",_xlfn.LET(_xlpm.x,VLOOKUP($I1771,'2026-01-09_taxon-match'!$A$2:$N$81,5,FALSE),IF(_xlpm.x=0,"",_xlpm.x)))</f>
        <v>Kinberg, 1856</v>
      </c>
      <c r="N1771" s="46" t="str">
        <f>IF($I1771="","",_xlfn.LET(_xlpm.x,VLOOKUP($I1771,'2026-01-09_taxon-match'!$A$2:$N$81,6,FALSE),IF(_xlpm.x=0,"",_xlpm.x)))</f>
        <v>Animalia</v>
      </c>
      <c r="O1771" s="46" t="str">
        <f>IF($I1771="","",_xlfn.LET(_xlpm.x,VLOOKUP($I1771,'2026-01-09_taxon-match'!$A$2:$N$81,7,FALSE),IF(_xlpm.x=0,"",_xlpm.x)))</f>
        <v>Annelida</v>
      </c>
      <c r="P1771" s="46" t="str">
        <f>IF($I1771="","",_xlfn.LET(_xlpm.x,VLOOKUP($I1771,'2026-01-09_taxon-match'!$A$2:$N$81,8,FALSE),IF(_xlpm.x=0,"",_xlpm.x)))</f>
        <v>Polychaeta</v>
      </c>
      <c r="Q1771" s="46" t="str">
        <f>IF($I1771="","",_xlfn.LET(_xlpm.x,VLOOKUP($I1771,'2026-01-09_taxon-match'!$A$2:$N$81,9,FALSE),IF(_xlpm.x=0,"",_xlpm.x)))</f>
        <v>Phyllodocida</v>
      </c>
      <c r="R1771" s="46" t="str">
        <f>IF($I1771="","",_xlfn.LET(_xlpm.x,VLOOKUP($I1771,'2026-01-09_taxon-match'!$A$2:$N$81,10,FALSE),IF(_xlpm.x=0,"",_xlpm.x)))</f>
        <v>Polynoidae</v>
      </c>
      <c r="S1771" s="46" t="str">
        <f>IF($I1771="","",_xlfn.LET(_xlpm.x,VLOOKUP($I1771,'2026-01-09_taxon-match'!$A$2:$N$81,11,FALSE),IF(_xlpm.x=0,"",_xlpm.x)))</f>
        <v/>
      </c>
      <c r="T1771" s="46" t="str">
        <f>IF($I1771="","",_xlfn.LET(_xlpm.x,VLOOKUP($I1771,'2026-01-09_taxon-match'!$A$2:$N$81,13,FALSE),IF(_xlpm.x=0,"",_xlpm.x)))</f>
        <v/>
      </c>
      <c r="U1771" s="46">
        <v>1</v>
      </c>
      <c r="V1771" s="2" t="s">
        <v>58</v>
      </c>
      <c r="Y1771" s="46" t="str">
        <f>IF(V1771="","",_xlfn.LET(_xlpm.x,VLOOKUP(V1771,'Drop-down_menus'!$D$2:$E$13,2,FALSE),IF(_xlpm.x=0,"",_xlpm.x)))</f>
        <v>https://orcid.org/0000-0002-9708-1761</v>
      </c>
      <c r="Z1771" s="46" t="str">
        <f>IF(W1771="","",_xlfn.LET(_xlpm.x,VLOOKUP(W1771,'Drop-down_menus'!$D$2:$E$13,2,FALSE),IF(_xlpm.x=0,"",_xlpm.x)))</f>
        <v/>
      </c>
      <c r="AA1771" s="46" t="str">
        <f>IF(X1771="","",_xlfn.LET(_xlpm.x,VLOOKUP(X1771,'Drop-down_menus'!$D$2:$E$13,2,FALSE),IF(_xlpm.x=0,"",_xlpm.x)))</f>
        <v/>
      </c>
      <c r="AB1771" s="46" t="s">
        <v>300</v>
      </c>
      <c r="AC1771" s="46" t="s">
        <v>1255</v>
      </c>
    </row>
    <row r="1772" spans="2:29" ht="15" customHeight="1">
      <c r="B1772" s="46">
        <v>1825</v>
      </c>
      <c r="C1772" s="46" t="s">
        <v>837</v>
      </c>
      <c r="D1772" s="46" t="b">
        <f>COUNTIF(Events!$B$2:$B$171, C1772) &gt; 0</f>
        <v>1</v>
      </c>
      <c r="E1772" s="46" t="s">
        <v>940</v>
      </c>
      <c r="G1772" s="46" t="s">
        <v>957</v>
      </c>
      <c r="I1772" s="46" t="s">
        <v>1338</v>
      </c>
      <c r="J1772" s="46" t="str">
        <f>IF(I1772="","",_xlfn.LET(_xlpm.x,VLOOKUP(I1772,'2026-01-09_taxon-match'!$A$2:$N$81,4,FALSE),IF(_xlpm.x=0,"",_xlpm.x)))</f>
        <v>Polynoidae</v>
      </c>
      <c r="K1772" s="46" t="s">
        <v>1318</v>
      </c>
      <c r="L1772" s="46" t="str">
        <f>IF(I1772="","",_xlfn.LET(_xlpm.x,VLOOKUP(I1772,'2026-01-09_taxon-match'!$A$2:$N$81,3,FALSE),IF(_xlpm.x=0,"",_xlpm.x)))</f>
        <v>urn:lsid:marinespecies.org:taxname:939</v>
      </c>
      <c r="M1772" s="46" t="str">
        <f>IF($I1772="","",_xlfn.LET(_xlpm.x,VLOOKUP($I1772,'2026-01-09_taxon-match'!$A$2:$N$81,5,FALSE),IF(_xlpm.x=0,"",_xlpm.x)))</f>
        <v>Kinberg, 1856</v>
      </c>
      <c r="N1772" s="46" t="str">
        <f>IF($I1772="","",_xlfn.LET(_xlpm.x,VLOOKUP($I1772,'2026-01-09_taxon-match'!$A$2:$N$81,6,FALSE),IF(_xlpm.x=0,"",_xlpm.x)))</f>
        <v>Animalia</v>
      </c>
      <c r="O1772" s="46" t="str">
        <f>IF($I1772="","",_xlfn.LET(_xlpm.x,VLOOKUP($I1772,'2026-01-09_taxon-match'!$A$2:$N$81,7,FALSE),IF(_xlpm.x=0,"",_xlpm.x)))</f>
        <v>Annelida</v>
      </c>
      <c r="P1772" s="46" t="str">
        <f>IF($I1772="","",_xlfn.LET(_xlpm.x,VLOOKUP($I1772,'2026-01-09_taxon-match'!$A$2:$N$81,8,FALSE),IF(_xlpm.x=0,"",_xlpm.x)))</f>
        <v>Polychaeta</v>
      </c>
      <c r="Q1772" s="46" t="str">
        <f>IF($I1772="","",_xlfn.LET(_xlpm.x,VLOOKUP($I1772,'2026-01-09_taxon-match'!$A$2:$N$81,9,FALSE),IF(_xlpm.x=0,"",_xlpm.x)))</f>
        <v>Phyllodocida</v>
      </c>
      <c r="R1772" s="46" t="str">
        <f>IF($I1772="","",_xlfn.LET(_xlpm.x,VLOOKUP($I1772,'2026-01-09_taxon-match'!$A$2:$N$81,10,FALSE),IF(_xlpm.x=0,"",_xlpm.x)))</f>
        <v>Polynoidae</v>
      </c>
      <c r="S1772" s="46" t="str">
        <f>IF($I1772="","",_xlfn.LET(_xlpm.x,VLOOKUP($I1772,'2026-01-09_taxon-match'!$A$2:$N$81,11,FALSE),IF(_xlpm.x=0,"",_xlpm.x)))</f>
        <v/>
      </c>
      <c r="T1772" s="46" t="str">
        <f>IF($I1772="","",_xlfn.LET(_xlpm.x,VLOOKUP($I1772,'2026-01-09_taxon-match'!$A$2:$N$81,13,FALSE),IF(_xlpm.x=0,"",_xlpm.x)))</f>
        <v/>
      </c>
      <c r="U1772" s="46">
        <v>1</v>
      </c>
      <c r="V1772" s="46" t="s">
        <v>58</v>
      </c>
      <c r="Y1772" s="46" t="str">
        <f>IF(V1772="","",_xlfn.LET(_xlpm.x,VLOOKUP(V1772,'Drop-down_menus'!$D$2:$E$13,2,FALSE),IF(_xlpm.x=0,"",_xlpm.x)))</f>
        <v>https://orcid.org/0000-0002-9708-1761</v>
      </c>
      <c r="Z1772" s="46" t="str">
        <f>IF(W1772="","",_xlfn.LET(_xlpm.x,VLOOKUP(W1772,'Drop-down_menus'!$D$2:$E$13,2,FALSE),IF(_xlpm.x=0,"",_xlpm.x)))</f>
        <v/>
      </c>
      <c r="AA1772" s="46" t="str">
        <f>IF(X1772="","",_xlfn.LET(_xlpm.x,VLOOKUP(X1772,'Drop-down_menus'!$D$2:$E$13,2,FALSE),IF(_xlpm.x=0,"",_xlpm.x)))</f>
        <v/>
      </c>
      <c r="AB1772" s="46" t="s">
        <v>514</v>
      </c>
      <c r="AC1772" s="46" t="s">
        <v>515</v>
      </c>
    </row>
    <row r="1773" spans="2:29" ht="15" customHeight="1">
      <c r="B1773" s="46">
        <v>1826</v>
      </c>
      <c r="C1773" s="46" t="s">
        <v>837</v>
      </c>
      <c r="D1773" s="46" t="b">
        <f>COUNTIF(Events!$B$2:$B$171, C1773) &gt; 0</f>
        <v>1</v>
      </c>
      <c r="G1773" s="46" t="s">
        <v>950</v>
      </c>
      <c r="I1773" s="46" t="s">
        <v>950</v>
      </c>
      <c r="J1773" s="46" t="str">
        <f>IF(I1773="","",_xlfn.LET(_xlpm.x,VLOOKUP(I1773,'2026-01-09_taxon-match'!$A$2:$N$81,4,FALSE),IF(_xlpm.x=0,"",_xlpm.x)))</f>
        <v>Odontaster meridionalis</v>
      </c>
      <c r="L1773" s="46" t="str">
        <f>IF(I1773="","",_xlfn.LET(_xlpm.x,VLOOKUP(I1773,'2026-01-09_taxon-match'!$A$2:$N$81,3,FALSE),IF(_xlpm.x=0,"",_xlpm.x)))</f>
        <v>urn:lsid:marinespecies.org:taxname:172774</v>
      </c>
      <c r="M1773" s="46" t="str">
        <f>IF($I1773="","",_xlfn.LET(_xlpm.x,VLOOKUP($I1773,'2026-01-09_taxon-match'!$A$2:$N$81,5,FALSE),IF(_xlpm.x=0,"",_xlpm.x)))</f>
        <v>(E. A. Smith, 1876)</v>
      </c>
      <c r="N1773" s="46" t="str">
        <f>IF($I1773="","",_xlfn.LET(_xlpm.x,VLOOKUP($I1773,'2026-01-09_taxon-match'!$A$2:$N$81,6,FALSE),IF(_xlpm.x=0,"",_xlpm.x)))</f>
        <v>Animalia</v>
      </c>
      <c r="O1773" s="46" t="str">
        <f>IF($I1773="","",_xlfn.LET(_xlpm.x,VLOOKUP($I1773,'2026-01-09_taxon-match'!$A$2:$N$81,7,FALSE),IF(_xlpm.x=0,"",_xlpm.x)))</f>
        <v>Echinodermata</v>
      </c>
      <c r="P1773" s="46" t="str">
        <f>IF($I1773="","",_xlfn.LET(_xlpm.x,VLOOKUP($I1773,'2026-01-09_taxon-match'!$A$2:$N$81,8,FALSE),IF(_xlpm.x=0,"",_xlpm.x)))</f>
        <v>Asteroidea</v>
      </c>
      <c r="Q1773" s="46" t="str">
        <f>IF($I1773="","",_xlfn.LET(_xlpm.x,VLOOKUP($I1773,'2026-01-09_taxon-match'!$A$2:$N$81,9,FALSE),IF(_xlpm.x=0,"",_xlpm.x)))</f>
        <v>Valvatida</v>
      </c>
      <c r="R1773" s="46" t="str">
        <f>IF($I1773="","",_xlfn.LET(_xlpm.x,VLOOKUP($I1773,'2026-01-09_taxon-match'!$A$2:$N$81,10,FALSE),IF(_xlpm.x=0,"",_xlpm.x)))</f>
        <v>Odontasteridae</v>
      </c>
      <c r="S1773" s="46" t="str">
        <f>IF($I1773="","",_xlfn.LET(_xlpm.x,VLOOKUP($I1773,'2026-01-09_taxon-match'!$A$2:$N$81,11,FALSE),IF(_xlpm.x=0,"",_xlpm.x)))</f>
        <v>Odontaster</v>
      </c>
      <c r="T1773" s="46" t="str">
        <f>IF($I1773="","",_xlfn.LET(_xlpm.x,VLOOKUP($I1773,'2026-01-09_taxon-match'!$A$2:$N$81,13,FALSE),IF(_xlpm.x=0,"",_xlpm.x)))</f>
        <v>meridionalis</v>
      </c>
      <c r="U1773" s="46">
        <v>1</v>
      </c>
      <c r="V1773" t="s">
        <v>43</v>
      </c>
      <c r="Y1773" s="46" t="str">
        <f>IF(V1773="","",_xlfn.LET(_xlpm.x,VLOOKUP(V1773,'Drop-down_menus'!$D$2:$E$13,2,FALSE),IF(_xlpm.x=0,"",_xlpm.x)))</f>
        <v>https://orcid.org/0000-0002-0981-7442</v>
      </c>
      <c r="Z1773" s="46" t="str">
        <f>IF(W1773="","",_xlfn.LET(_xlpm.x,VLOOKUP(W1773,'Drop-down_menus'!$D$2:$E$13,2,FALSE),IF(_xlpm.x=0,"",_xlpm.x)))</f>
        <v/>
      </c>
      <c r="AA1773" s="46" t="str">
        <f>IF(X1773="","",_xlfn.LET(_xlpm.x,VLOOKUP(X1773,'Drop-down_menus'!$D$2:$E$13,2,FALSE),IF(_xlpm.x=0,"",_xlpm.x)))</f>
        <v/>
      </c>
      <c r="AB1773" s="46" t="s">
        <v>300</v>
      </c>
      <c r="AC1773" s="46" t="s">
        <v>1255</v>
      </c>
    </row>
    <row r="1774" spans="2:29" ht="15" customHeight="1">
      <c r="B1774" s="46">
        <v>1826</v>
      </c>
      <c r="C1774" s="46" t="s">
        <v>837</v>
      </c>
      <c r="D1774" s="46" t="b">
        <f>COUNTIF(Events!$B$2:$B$171, C1774) &gt; 0</f>
        <v>1</v>
      </c>
      <c r="E1774" s="46" t="s">
        <v>940</v>
      </c>
      <c r="G1774" s="46" t="s">
        <v>950</v>
      </c>
      <c r="I1774" s="46" t="s">
        <v>950</v>
      </c>
      <c r="J1774" s="46" t="str">
        <f>IF(I1774="","",_xlfn.LET(_xlpm.x,VLOOKUP(I1774,'2026-01-09_taxon-match'!$A$2:$N$81,4,FALSE),IF(_xlpm.x=0,"",_xlpm.x)))</f>
        <v>Odontaster meridionalis</v>
      </c>
      <c r="L1774" s="46" t="str">
        <f>IF(I1774="","",_xlfn.LET(_xlpm.x,VLOOKUP(I1774,'2026-01-09_taxon-match'!$A$2:$N$81,3,FALSE),IF(_xlpm.x=0,"",_xlpm.x)))</f>
        <v>urn:lsid:marinespecies.org:taxname:172774</v>
      </c>
      <c r="M1774" s="46" t="str">
        <f>IF($I1774="","",_xlfn.LET(_xlpm.x,VLOOKUP($I1774,'2026-01-09_taxon-match'!$A$2:$N$81,5,FALSE),IF(_xlpm.x=0,"",_xlpm.x)))</f>
        <v>(E. A. Smith, 1876)</v>
      </c>
      <c r="N1774" s="46" t="str">
        <f>IF($I1774="","",_xlfn.LET(_xlpm.x,VLOOKUP($I1774,'2026-01-09_taxon-match'!$A$2:$N$81,6,FALSE),IF(_xlpm.x=0,"",_xlpm.x)))</f>
        <v>Animalia</v>
      </c>
      <c r="O1774" s="46" t="str">
        <f>IF($I1774="","",_xlfn.LET(_xlpm.x,VLOOKUP($I1774,'2026-01-09_taxon-match'!$A$2:$N$81,7,FALSE),IF(_xlpm.x=0,"",_xlpm.x)))</f>
        <v>Echinodermata</v>
      </c>
      <c r="P1774" s="46" t="str">
        <f>IF($I1774="","",_xlfn.LET(_xlpm.x,VLOOKUP($I1774,'2026-01-09_taxon-match'!$A$2:$N$81,8,FALSE),IF(_xlpm.x=0,"",_xlpm.x)))</f>
        <v>Asteroidea</v>
      </c>
      <c r="Q1774" s="46" t="str">
        <f>IF($I1774="","",_xlfn.LET(_xlpm.x,VLOOKUP($I1774,'2026-01-09_taxon-match'!$A$2:$N$81,9,FALSE),IF(_xlpm.x=0,"",_xlpm.x)))</f>
        <v>Valvatida</v>
      </c>
      <c r="R1774" s="46" t="str">
        <f>IF($I1774="","",_xlfn.LET(_xlpm.x,VLOOKUP($I1774,'2026-01-09_taxon-match'!$A$2:$N$81,10,FALSE),IF(_xlpm.x=0,"",_xlpm.x)))</f>
        <v>Odontasteridae</v>
      </c>
      <c r="S1774" s="46" t="str">
        <f>IF($I1774="","",_xlfn.LET(_xlpm.x,VLOOKUP($I1774,'2026-01-09_taxon-match'!$A$2:$N$81,11,FALSE),IF(_xlpm.x=0,"",_xlpm.x)))</f>
        <v>Odontaster</v>
      </c>
      <c r="T1774" s="46" t="str">
        <f>IF($I1774="","",_xlfn.LET(_xlpm.x,VLOOKUP($I1774,'2026-01-09_taxon-match'!$A$2:$N$81,13,FALSE),IF(_xlpm.x=0,"",_xlpm.x)))</f>
        <v>meridionalis</v>
      </c>
      <c r="U1774" s="46">
        <v>1</v>
      </c>
      <c r="V1774" s="46" t="s">
        <v>58</v>
      </c>
      <c r="Y1774" s="46" t="str">
        <f>IF(V1774="","",_xlfn.LET(_xlpm.x,VLOOKUP(V1774,'Drop-down_menus'!$D$2:$E$13,2,FALSE),IF(_xlpm.x=0,"",_xlpm.x)))</f>
        <v>https://orcid.org/0000-0002-9708-1761</v>
      </c>
      <c r="Z1774" s="46" t="str">
        <f>IF(W1774="","",_xlfn.LET(_xlpm.x,VLOOKUP(W1774,'Drop-down_menus'!$D$2:$E$13,2,FALSE),IF(_xlpm.x=0,"",_xlpm.x)))</f>
        <v/>
      </c>
      <c r="AA1774" s="46" t="str">
        <f>IF(X1774="","",_xlfn.LET(_xlpm.x,VLOOKUP(X1774,'Drop-down_menus'!$D$2:$E$13,2,FALSE),IF(_xlpm.x=0,"",_xlpm.x)))</f>
        <v/>
      </c>
      <c r="AB1774" s="46" t="s">
        <v>514</v>
      </c>
      <c r="AC1774" s="46" t="s">
        <v>515</v>
      </c>
    </row>
    <row r="1775" spans="2:29" ht="15" customHeight="1">
      <c r="B1775" s="46">
        <v>1827</v>
      </c>
      <c r="C1775" s="46" t="s">
        <v>837</v>
      </c>
      <c r="D1775" s="46" t="b">
        <f>COUNTIF(Events!$B$2:$B$171, C1775) &gt; 0</f>
        <v>1</v>
      </c>
      <c r="G1775" s="46" t="s">
        <v>1226</v>
      </c>
      <c r="I1775" s="46" t="s">
        <v>1329</v>
      </c>
      <c r="J1775" s="46" t="str">
        <f>IF(I1775="","",_xlfn.LET(_xlpm.x,VLOOKUP(I1775,'2026-01-09_taxon-match'!$A$2:$N$81,4,FALSE),IF(_xlpm.x=0,"",_xlpm.x)))</f>
        <v>Diplasterias</v>
      </c>
      <c r="K1775" s="46" t="s">
        <v>1318</v>
      </c>
      <c r="L1775" s="46" t="str">
        <f>IF(I1775="","",_xlfn.LET(_xlpm.x,VLOOKUP(I1775,'2026-01-09_taxon-match'!$A$2:$N$81,3,FALSE),IF(_xlpm.x=0,"",_xlpm.x)))</f>
        <v/>
      </c>
      <c r="M1775" s="46" t="str">
        <f>IF($I1775="","",_xlfn.LET(_xlpm.x,VLOOKUP($I1775,'2026-01-09_taxon-match'!$A$2:$N$81,5,FALSE),IF(_xlpm.x=0,"",_xlpm.x)))</f>
        <v/>
      </c>
      <c r="N1775" s="46" t="str">
        <f>IF($I1775="","",_xlfn.LET(_xlpm.x,VLOOKUP($I1775,'2026-01-09_taxon-match'!$A$2:$N$81,6,FALSE),IF(_xlpm.x=0,"",_xlpm.x)))</f>
        <v/>
      </c>
      <c r="O1775" s="46" t="str">
        <f>IF($I1775="","",_xlfn.LET(_xlpm.x,VLOOKUP($I1775,'2026-01-09_taxon-match'!$A$2:$N$81,7,FALSE),IF(_xlpm.x=0,"",_xlpm.x)))</f>
        <v/>
      </c>
      <c r="P1775" s="46" t="str">
        <f>IF($I1775="","",_xlfn.LET(_xlpm.x,VLOOKUP($I1775,'2026-01-09_taxon-match'!$A$2:$N$81,8,FALSE),IF(_xlpm.x=0,"",_xlpm.x)))</f>
        <v/>
      </c>
      <c r="Q1775" s="46" t="str">
        <f>IF($I1775="","",_xlfn.LET(_xlpm.x,VLOOKUP($I1775,'2026-01-09_taxon-match'!$A$2:$N$81,9,FALSE),IF(_xlpm.x=0,"",_xlpm.x)))</f>
        <v/>
      </c>
      <c r="R1775" s="46" t="str">
        <f>IF($I1775="","",_xlfn.LET(_xlpm.x,VLOOKUP($I1775,'2026-01-09_taxon-match'!$A$2:$N$81,10,FALSE),IF(_xlpm.x=0,"",_xlpm.x)))</f>
        <v/>
      </c>
      <c r="S1775" s="46" t="str">
        <f>IF($I1775="","",_xlfn.LET(_xlpm.x,VLOOKUP($I1775,'2026-01-09_taxon-match'!$A$2:$N$81,11,FALSE),IF(_xlpm.x=0,"",_xlpm.x)))</f>
        <v/>
      </c>
      <c r="T1775" s="46" t="str">
        <f>IF($I1775="","",_xlfn.LET(_xlpm.x,VLOOKUP($I1775,'2026-01-09_taxon-match'!$A$2:$N$81,13,FALSE),IF(_xlpm.x=0,"",_xlpm.x)))</f>
        <v/>
      </c>
      <c r="U1775" s="46">
        <v>1</v>
      </c>
      <c r="V1775" t="s">
        <v>43</v>
      </c>
      <c r="Y1775" s="46" t="str">
        <f>IF(V1775="","",_xlfn.LET(_xlpm.x,VLOOKUP(V1775,'Drop-down_menus'!$D$2:$E$13,2,FALSE),IF(_xlpm.x=0,"",_xlpm.x)))</f>
        <v>https://orcid.org/0000-0002-0981-7442</v>
      </c>
      <c r="Z1775" s="46" t="str">
        <f>IF(W1775="","",_xlfn.LET(_xlpm.x,VLOOKUP(W1775,'Drop-down_menus'!$D$2:$E$13,2,FALSE),IF(_xlpm.x=0,"",_xlpm.x)))</f>
        <v/>
      </c>
      <c r="AA1775" s="46" t="str">
        <f>IF(X1775="","",_xlfn.LET(_xlpm.x,VLOOKUP(X1775,'Drop-down_menus'!$D$2:$E$13,2,FALSE),IF(_xlpm.x=0,"",_xlpm.x)))</f>
        <v/>
      </c>
      <c r="AB1775" s="46" t="s">
        <v>300</v>
      </c>
      <c r="AC1775" s="46" t="s">
        <v>1255</v>
      </c>
    </row>
    <row r="1776" spans="2:29" ht="15" customHeight="1">
      <c r="B1776" s="46">
        <v>1827</v>
      </c>
      <c r="C1776" s="46" t="s">
        <v>837</v>
      </c>
      <c r="D1776" s="46" t="b">
        <f>COUNTIF(Events!$B$2:$B$171, C1776) &gt; 0</f>
        <v>1</v>
      </c>
      <c r="E1776" s="46" t="s">
        <v>940</v>
      </c>
      <c r="G1776" s="46" t="s">
        <v>951</v>
      </c>
      <c r="I1776" s="46" t="s">
        <v>1329</v>
      </c>
      <c r="J1776" s="46" t="str">
        <f>IF(I1776="","",_xlfn.LET(_xlpm.x,VLOOKUP(I1776,'2026-01-09_taxon-match'!$A$2:$N$81,4,FALSE),IF(_xlpm.x=0,"",_xlpm.x)))</f>
        <v>Diplasterias</v>
      </c>
      <c r="K1776" s="46" t="s">
        <v>1318</v>
      </c>
      <c r="L1776" s="46" t="str">
        <f>IF(I1776="","",_xlfn.LET(_xlpm.x,VLOOKUP(I1776,'2026-01-09_taxon-match'!$A$2:$N$81,3,FALSE),IF(_xlpm.x=0,"",_xlpm.x)))</f>
        <v/>
      </c>
      <c r="M1776" s="46" t="str">
        <f>IF($I1776="","",_xlfn.LET(_xlpm.x,VLOOKUP($I1776,'2026-01-09_taxon-match'!$A$2:$N$81,5,FALSE),IF(_xlpm.x=0,"",_xlpm.x)))</f>
        <v/>
      </c>
      <c r="N1776" s="46" t="str">
        <f>IF($I1776="","",_xlfn.LET(_xlpm.x,VLOOKUP($I1776,'2026-01-09_taxon-match'!$A$2:$N$81,6,FALSE),IF(_xlpm.x=0,"",_xlpm.x)))</f>
        <v/>
      </c>
      <c r="O1776" s="46" t="str">
        <f>IF($I1776="","",_xlfn.LET(_xlpm.x,VLOOKUP($I1776,'2026-01-09_taxon-match'!$A$2:$N$81,7,FALSE),IF(_xlpm.x=0,"",_xlpm.x)))</f>
        <v/>
      </c>
      <c r="P1776" s="46" t="str">
        <f>IF($I1776="","",_xlfn.LET(_xlpm.x,VLOOKUP($I1776,'2026-01-09_taxon-match'!$A$2:$N$81,8,FALSE),IF(_xlpm.x=0,"",_xlpm.x)))</f>
        <v/>
      </c>
      <c r="Q1776" s="46" t="str">
        <f>IF($I1776="","",_xlfn.LET(_xlpm.x,VLOOKUP($I1776,'2026-01-09_taxon-match'!$A$2:$N$81,9,FALSE),IF(_xlpm.x=0,"",_xlpm.x)))</f>
        <v/>
      </c>
      <c r="R1776" s="46" t="str">
        <f>IF($I1776="","",_xlfn.LET(_xlpm.x,VLOOKUP($I1776,'2026-01-09_taxon-match'!$A$2:$N$81,10,FALSE),IF(_xlpm.x=0,"",_xlpm.x)))</f>
        <v/>
      </c>
      <c r="S1776" s="46" t="str">
        <f>IF($I1776="","",_xlfn.LET(_xlpm.x,VLOOKUP($I1776,'2026-01-09_taxon-match'!$A$2:$N$81,11,FALSE),IF(_xlpm.x=0,"",_xlpm.x)))</f>
        <v/>
      </c>
      <c r="T1776" s="46" t="str">
        <f>IF($I1776="","",_xlfn.LET(_xlpm.x,VLOOKUP($I1776,'2026-01-09_taxon-match'!$A$2:$N$81,13,FALSE),IF(_xlpm.x=0,"",_xlpm.x)))</f>
        <v/>
      </c>
      <c r="U1776" s="46">
        <v>1</v>
      </c>
      <c r="V1776" s="46" t="s">
        <v>43</v>
      </c>
      <c r="Y1776" s="46" t="str">
        <f>IF(V1776="","",_xlfn.LET(_xlpm.x,VLOOKUP(V1776,'Drop-down_menus'!$D$2:$E$13,2,FALSE),IF(_xlpm.x=0,"",_xlpm.x)))</f>
        <v>https://orcid.org/0000-0002-0981-7442</v>
      </c>
      <c r="Z1776" s="46" t="str">
        <f>IF(W1776="","",_xlfn.LET(_xlpm.x,VLOOKUP(W1776,'Drop-down_menus'!$D$2:$E$13,2,FALSE),IF(_xlpm.x=0,"",_xlpm.x)))</f>
        <v/>
      </c>
      <c r="AA1776" s="46" t="str">
        <f>IF(X1776="","",_xlfn.LET(_xlpm.x,VLOOKUP(X1776,'Drop-down_menus'!$D$2:$E$13,2,FALSE),IF(_xlpm.x=0,"",_xlpm.x)))</f>
        <v/>
      </c>
      <c r="AB1776" s="46" t="s">
        <v>514</v>
      </c>
      <c r="AC1776" s="46" t="s">
        <v>515</v>
      </c>
    </row>
    <row r="1777" spans="2:29" ht="15" customHeight="1">
      <c r="B1777" s="46">
        <v>1828</v>
      </c>
      <c r="C1777" s="46" t="s">
        <v>837</v>
      </c>
      <c r="D1777" s="46" t="b">
        <f>COUNTIF(Events!$B$2:$B$171, C1777) &gt; 0</f>
        <v>1</v>
      </c>
      <c r="G1777" s="46" t="s">
        <v>1226</v>
      </c>
      <c r="I1777" s="46" t="s">
        <v>1329</v>
      </c>
      <c r="J1777" s="46" t="str">
        <f>IF(I1777="","",_xlfn.LET(_xlpm.x,VLOOKUP(I1777,'2026-01-09_taxon-match'!$A$2:$N$81,4,FALSE),IF(_xlpm.x=0,"",_xlpm.x)))</f>
        <v>Diplasterias</v>
      </c>
      <c r="K1777" s="46" t="s">
        <v>1318</v>
      </c>
      <c r="L1777" s="46" t="str">
        <f>IF(I1777="","",_xlfn.LET(_xlpm.x,VLOOKUP(I1777,'2026-01-09_taxon-match'!$A$2:$N$81,3,FALSE),IF(_xlpm.x=0,"",_xlpm.x)))</f>
        <v/>
      </c>
      <c r="M1777" s="46" t="str">
        <f>IF($I1777="","",_xlfn.LET(_xlpm.x,VLOOKUP($I1777,'2026-01-09_taxon-match'!$A$2:$N$81,5,FALSE),IF(_xlpm.x=0,"",_xlpm.x)))</f>
        <v/>
      </c>
      <c r="N1777" s="46" t="str">
        <f>IF($I1777="","",_xlfn.LET(_xlpm.x,VLOOKUP($I1777,'2026-01-09_taxon-match'!$A$2:$N$81,6,FALSE),IF(_xlpm.x=0,"",_xlpm.x)))</f>
        <v/>
      </c>
      <c r="O1777" s="46" t="str">
        <f>IF($I1777="","",_xlfn.LET(_xlpm.x,VLOOKUP($I1777,'2026-01-09_taxon-match'!$A$2:$N$81,7,FALSE),IF(_xlpm.x=0,"",_xlpm.x)))</f>
        <v/>
      </c>
      <c r="P1777" s="46" t="str">
        <f>IF($I1777="","",_xlfn.LET(_xlpm.x,VLOOKUP($I1777,'2026-01-09_taxon-match'!$A$2:$N$81,8,FALSE),IF(_xlpm.x=0,"",_xlpm.x)))</f>
        <v/>
      </c>
      <c r="Q1777" s="46" t="str">
        <f>IF($I1777="","",_xlfn.LET(_xlpm.x,VLOOKUP($I1777,'2026-01-09_taxon-match'!$A$2:$N$81,9,FALSE),IF(_xlpm.x=0,"",_xlpm.x)))</f>
        <v/>
      </c>
      <c r="R1777" s="46" t="str">
        <f>IF($I1777="","",_xlfn.LET(_xlpm.x,VLOOKUP($I1777,'2026-01-09_taxon-match'!$A$2:$N$81,10,FALSE),IF(_xlpm.x=0,"",_xlpm.x)))</f>
        <v/>
      </c>
      <c r="S1777" s="46" t="str">
        <f>IF($I1777="","",_xlfn.LET(_xlpm.x,VLOOKUP($I1777,'2026-01-09_taxon-match'!$A$2:$N$81,11,FALSE),IF(_xlpm.x=0,"",_xlpm.x)))</f>
        <v/>
      </c>
      <c r="T1777" s="46" t="str">
        <f>IF($I1777="","",_xlfn.LET(_xlpm.x,VLOOKUP($I1777,'2026-01-09_taxon-match'!$A$2:$N$81,13,FALSE),IF(_xlpm.x=0,"",_xlpm.x)))</f>
        <v/>
      </c>
      <c r="U1777" s="46">
        <v>1</v>
      </c>
      <c r="V1777" t="s">
        <v>43</v>
      </c>
      <c r="Y1777" s="46" t="str">
        <f>IF(V1777="","",_xlfn.LET(_xlpm.x,VLOOKUP(V1777,'Drop-down_menus'!$D$2:$E$13,2,FALSE),IF(_xlpm.x=0,"",_xlpm.x)))</f>
        <v>https://orcid.org/0000-0002-0981-7442</v>
      </c>
      <c r="Z1777" s="46" t="str">
        <f>IF(W1777="","",_xlfn.LET(_xlpm.x,VLOOKUP(W1777,'Drop-down_menus'!$D$2:$E$13,2,FALSE),IF(_xlpm.x=0,"",_xlpm.x)))</f>
        <v/>
      </c>
      <c r="AA1777" s="46" t="str">
        <f>IF(X1777="","",_xlfn.LET(_xlpm.x,VLOOKUP(X1777,'Drop-down_menus'!$D$2:$E$13,2,FALSE),IF(_xlpm.x=0,"",_xlpm.x)))</f>
        <v/>
      </c>
      <c r="AB1777" s="46" t="s">
        <v>300</v>
      </c>
      <c r="AC1777" s="46" t="s">
        <v>1255</v>
      </c>
    </row>
    <row r="1778" spans="2:29" ht="15" customHeight="1">
      <c r="B1778" s="46">
        <v>1828</v>
      </c>
      <c r="C1778" s="46" t="s">
        <v>837</v>
      </c>
      <c r="D1778" s="46" t="b">
        <f>COUNTIF(Events!$B$2:$B$171, C1778) &gt; 0</f>
        <v>1</v>
      </c>
      <c r="E1778" s="46" t="s">
        <v>940</v>
      </c>
      <c r="G1778" s="46" t="s">
        <v>951</v>
      </c>
      <c r="I1778" s="46" t="s">
        <v>1329</v>
      </c>
      <c r="J1778" s="46" t="str">
        <f>IF(I1778="","",_xlfn.LET(_xlpm.x,VLOOKUP(I1778,'2026-01-09_taxon-match'!$A$2:$N$81,4,FALSE),IF(_xlpm.x=0,"",_xlpm.x)))</f>
        <v>Diplasterias</v>
      </c>
      <c r="K1778" s="46" t="s">
        <v>1318</v>
      </c>
      <c r="L1778" s="46" t="str">
        <f>IF(I1778="","",_xlfn.LET(_xlpm.x,VLOOKUP(I1778,'2026-01-09_taxon-match'!$A$2:$N$81,3,FALSE),IF(_xlpm.x=0,"",_xlpm.x)))</f>
        <v/>
      </c>
      <c r="M1778" s="46" t="str">
        <f>IF($I1778="","",_xlfn.LET(_xlpm.x,VLOOKUP($I1778,'2026-01-09_taxon-match'!$A$2:$N$81,5,FALSE),IF(_xlpm.x=0,"",_xlpm.x)))</f>
        <v/>
      </c>
      <c r="N1778" s="46" t="str">
        <f>IF($I1778="","",_xlfn.LET(_xlpm.x,VLOOKUP($I1778,'2026-01-09_taxon-match'!$A$2:$N$81,6,FALSE),IF(_xlpm.x=0,"",_xlpm.x)))</f>
        <v/>
      </c>
      <c r="O1778" s="46" t="str">
        <f>IF($I1778="","",_xlfn.LET(_xlpm.x,VLOOKUP($I1778,'2026-01-09_taxon-match'!$A$2:$N$81,7,FALSE),IF(_xlpm.x=0,"",_xlpm.x)))</f>
        <v/>
      </c>
      <c r="P1778" s="46" t="str">
        <f>IF($I1778="","",_xlfn.LET(_xlpm.x,VLOOKUP($I1778,'2026-01-09_taxon-match'!$A$2:$N$81,8,FALSE),IF(_xlpm.x=0,"",_xlpm.x)))</f>
        <v/>
      </c>
      <c r="Q1778" s="46" t="str">
        <f>IF($I1778="","",_xlfn.LET(_xlpm.x,VLOOKUP($I1778,'2026-01-09_taxon-match'!$A$2:$N$81,9,FALSE),IF(_xlpm.x=0,"",_xlpm.x)))</f>
        <v/>
      </c>
      <c r="R1778" s="46" t="str">
        <f>IF($I1778="","",_xlfn.LET(_xlpm.x,VLOOKUP($I1778,'2026-01-09_taxon-match'!$A$2:$N$81,10,FALSE),IF(_xlpm.x=0,"",_xlpm.x)))</f>
        <v/>
      </c>
      <c r="S1778" s="46" t="str">
        <f>IF($I1778="","",_xlfn.LET(_xlpm.x,VLOOKUP($I1778,'2026-01-09_taxon-match'!$A$2:$N$81,11,FALSE),IF(_xlpm.x=0,"",_xlpm.x)))</f>
        <v/>
      </c>
      <c r="T1778" s="46" t="str">
        <f>IF($I1778="","",_xlfn.LET(_xlpm.x,VLOOKUP($I1778,'2026-01-09_taxon-match'!$A$2:$N$81,13,FALSE),IF(_xlpm.x=0,"",_xlpm.x)))</f>
        <v/>
      </c>
      <c r="U1778" s="46">
        <v>1</v>
      </c>
      <c r="V1778" s="46" t="s">
        <v>43</v>
      </c>
      <c r="Y1778" s="46" t="str">
        <f>IF(V1778="","",_xlfn.LET(_xlpm.x,VLOOKUP(V1778,'Drop-down_menus'!$D$2:$E$13,2,FALSE),IF(_xlpm.x=0,"",_xlpm.x)))</f>
        <v>https://orcid.org/0000-0002-0981-7442</v>
      </c>
      <c r="Z1778" s="46" t="str">
        <f>IF(W1778="","",_xlfn.LET(_xlpm.x,VLOOKUP(W1778,'Drop-down_menus'!$D$2:$E$13,2,FALSE),IF(_xlpm.x=0,"",_xlpm.x)))</f>
        <v/>
      </c>
      <c r="AA1778" s="46" t="str">
        <f>IF(X1778="","",_xlfn.LET(_xlpm.x,VLOOKUP(X1778,'Drop-down_menus'!$D$2:$E$13,2,FALSE),IF(_xlpm.x=0,"",_xlpm.x)))</f>
        <v/>
      </c>
      <c r="AB1778" s="46" t="s">
        <v>514</v>
      </c>
      <c r="AC1778" s="46" t="s">
        <v>515</v>
      </c>
    </row>
    <row r="1779" spans="2:29" ht="15" customHeight="1">
      <c r="B1779" s="46">
        <v>1829</v>
      </c>
      <c r="C1779" s="46" t="s">
        <v>837</v>
      </c>
      <c r="D1779" s="46" t="b">
        <f>COUNTIF(Events!$B$2:$B$171, C1779) &gt; 0</f>
        <v>1</v>
      </c>
      <c r="G1779" s="46" t="s">
        <v>1235</v>
      </c>
      <c r="I1779" s="46" t="s">
        <v>1327</v>
      </c>
      <c r="J1779" s="46" t="str">
        <f>IF(I1779="","",_xlfn.LET(_xlpm.x,VLOOKUP(I1779,'2026-01-09_taxon-match'!$A$2:$N$81,4,FALSE),IF(_xlpm.x=0,"",_xlpm.x)))</f>
        <v>Bivalvia</v>
      </c>
      <c r="K1779" s="46" t="s">
        <v>1318</v>
      </c>
      <c r="L1779" s="46" t="str">
        <f>IF(I1779="","",_xlfn.LET(_xlpm.x,VLOOKUP(I1779,'2026-01-09_taxon-match'!$A$2:$N$81,3,FALSE),IF(_xlpm.x=0,"",_xlpm.x)))</f>
        <v>urn:lsid:marinespecies.org:taxname:105</v>
      </c>
      <c r="M1779" s="46" t="str">
        <f>IF($I1779="","",_xlfn.LET(_xlpm.x,VLOOKUP($I1779,'2026-01-09_taxon-match'!$A$2:$N$81,5,FALSE),IF(_xlpm.x=0,"",_xlpm.x)))</f>
        <v>Linnaeus, 1758</v>
      </c>
      <c r="N1779" s="46" t="str">
        <f>IF($I1779="","",_xlfn.LET(_xlpm.x,VLOOKUP($I1779,'2026-01-09_taxon-match'!$A$2:$N$81,6,FALSE),IF(_xlpm.x=0,"",_xlpm.x)))</f>
        <v>Animalia</v>
      </c>
      <c r="O1779" s="46" t="str">
        <f>IF($I1779="","",_xlfn.LET(_xlpm.x,VLOOKUP($I1779,'2026-01-09_taxon-match'!$A$2:$N$81,7,FALSE),IF(_xlpm.x=0,"",_xlpm.x)))</f>
        <v>Mollusca</v>
      </c>
      <c r="P1779" s="46" t="str">
        <f>IF($I1779="","",_xlfn.LET(_xlpm.x,VLOOKUP($I1779,'2026-01-09_taxon-match'!$A$2:$N$81,8,FALSE),IF(_xlpm.x=0,"",_xlpm.x)))</f>
        <v>Bivalvia</v>
      </c>
      <c r="Q1779" s="46" t="str">
        <f>IF($I1779="","",_xlfn.LET(_xlpm.x,VLOOKUP($I1779,'2026-01-09_taxon-match'!$A$2:$N$81,9,FALSE),IF(_xlpm.x=0,"",_xlpm.x)))</f>
        <v/>
      </c>
      <c r="R1779" s="46" t="str">
        <f>IF($I1779="","",_xlfn.LET(_xlpm.x,VLOOKUP($I1779,'2026-01-09_taxon-match'!$A$2:$N$81,10,FALSE),IF(_xlpm.x=0,"",_xlpm.x)))</f>
        <v/>
      </c>
      <c r="S1779" s="46" t="str">
        <f>IF($I1779="","",_xlfn.LET(_xlpm.x,VLOOKUP($I1779,'2026-01-09_taxon-match'!$A$2:$N$81,11,FALSE),IF(_xlpm.x=0,"",_xlpm.x)))</f>
        <v/>
      </c>
      <c r="T1779" s="46" t="str">
        <f>IF($I1779="","",_xlfn.LET(_xlpm.x,VLOOKUP($I1779,'2026-01-09_taxon-match'!$A$2:$N$81,13,FALSE),IF(_xlpm.x=0,"",_xlpm.x)))</f>
        <v/>
      </c>
      <c r="U1779" s="46">
        <v>1</v>
      </c>
      <c r="V1779" s="2" t="s">
        <v>58</v>
      </c>
      <c r="Y1779" s="46" t="str">
        <f>IF(V1779="","",_xlfn.LET(_xlpm.x,VLOOKUP(V1779,'Drop-down_menus'!$D$2:$E$13,2,FALSE),IF(_xlpm.x=0,"",_xlpm.x)))</f>
        <v>https://orcid.org/0000-0002-9708-1761</v>
      </c>
      <c r="Z1779" s="46" t="str">
        <f>IF(W1779="","",_xlfn.LET(_xlpm.x,VLOOKUP(W1779,'Drop-down_menus'!$D$2:$E$13,2,FALSE),IF(_xlpm.x=0,"",_xlpm.x)))</f>
        <v/>
      </c>
      <c r="AA1779" s="46" t="str">
        <f>IF(X1779="","",_xlfn.LET(_xlpm.x,VLOOKUP(X1779,'Drop-down_menus'!$D$2:$E$13,2,FALSE),IF(_xlpm.x=0,"",_xlpm.x)))</f>
        <v/>
      </c>
      <c r="AB1779" s="46" t="s">
        <v>300</v>
      </c>
      <c r="AC1779" s="46" t="s">
        <v>1255</v>
      </c>
    </row>
    <row r="1780" spans="2:29" ht="15" customHeight="1">
      <c r="B1780" s="46">
        <v>1829</v>
      </c>
      <c r="C1780" s="46" t="s">
        <v>837</v>
      </c>
      <c r="D1780" s="46" t="b">
        <f>COUNTIF(Events!$B$2:$B$171, C1780) &gt; 0</f>
        <v>1</v>
      </c>
      <c r="E1780" s="46" t="s">
        <v>940</v>
      </c>
      <c r="G1780" s="46" t="s">
        <v>958</v>
      </c>
      <c r="I1780" s="46" t="s">
        <v>1327</v>
      </c>
      <c r="J1780" s="46" t="str">
        <f>IF(I1780="","",_xlfn.LET(_xlpm.x,VLOOKUP(I1780,'2026-01-09_taxon-match'!$A$2:$N$81,4,FALSE),IF(_xlpm.x=0,"",_xlpm.x)))</f>
        <v>Bivalvia</v>
      </c>
      <c r="K1780" s="46" t="s">
        <v>1318</v>
      </c>
      <c r="L1780" s="46" t="str">
        <f>IF(I1780="","",_xlfn.LET(_xlpm.x,VLOOKUP(I1780,'2026-01-09_taxon-match'!$A$2:$N$81,3,FALSE),IF(_xlpm.x=0,"",_xlpm.x)))</f>
        <v>urn:lsid:marinespecies.org:taxname:105</v>
      </c>
      <c r="M1780" s="46" t="str">
        <f>IF($I1780="","",_xlfn.LET(_xlpm.x,VLOOKUP($I1780,'2026-01-09_taxon-match'!$A$2:$N$81,5,FALSE),IF(_xlpm.x=0,"",_xlpm.x)))</f>
        <v>Linnaeus, 1758</v>
      </c>
      <c r="N1780" s="46" t="str">
        <f>IF($I1780="","",_xlfn.LET(_xlpm.x,VLOOKUP($I1780,'2026-01-09_taxon-match'!$A$2:$N$81,6,FALSE),IF(_xlpm.x=0,"",_xlpm.x)))</f>
        <v>Animalia</v>
      </c>
      <c r="O1780" s="46" t="str">
        <f>IF($I1780="","",_xlfn.LET(_xlpm.x,VLOOKUP($I1780,'2026-01-09_taxon-match'!$A$2:$N$81,7,FALSE),IF(_xlpm.x=0,"",_xlpm.x)))</f>
        <v>Mollusca</v>
      </c>
      <c r="P1780" s="46" t="str">
        <f>IF($I1780="","",_xlfn.LET(_xlpm.x,VLOOKUP($I1780,'2026-01-09_taxon-match'!$A$2:$N$81,8,FALSE),IF(_xlpm.x=0,"",_xlpm.x)))</f>
        <v>Bivalvia</v>
      </c>
      <c r="Q1780" s="46" t="str">
        <f>IF($I1780="","",_xlfn.LET(_xlpm.x,VLOOKUP($I1780,'2026-01-09_taxon-match'!$A$2:$N$81,9,FALSE),IF(_xlpm.x=0,"",_xlpm.x)))</f>
        <v/>
      </c>
      <c r="R1780" s="46" t="str">
        <f>IF($I1780="","",_xlfn.LET(_xlpm.x,VLOOKUP($I1780,'2026-01-09_taxon-match'!$A$2:$N$81,10,FALSE),IF(_xlpm.x=0,"",_xlpm.x)))</f>
        <v/>
      </c>
      <c r="S1780" s="46" t="str">
        <f>IF($I1780="","",_xlfn.LET(_xlpm.x,VLOOKUP($I1780,'2026-01-09_taxon-match'!$A$2:$N$81,11,FALSE),IF(_xlpm.x=0,"",_xlpm.x)))</f>
        <v/>
      </c>
      <c r="T1780" s="46" t="str">
        <f>IF($I1780="","",_xlfn.LET(_xlpm.x,VLOOKUP($I1780,'2026-01-09_taxon-match'!$A$2:$N$81,13,FALSE),IF(_xlpm.x=0,"",_xlpm.x)))</f>
        <v/>
      </c>
      <c r="U1780" s="46">
        <v>1</v>
      </c>
      <c r="V1780" s="46" t="s">
        <v>58</v>
      </c>
      <c r="Y1780" s="46" t="str">
        <f>IF(V1780="","",_xlfn.LET(_xlpm.x,VLOOKUP(V1780,'Drop-down_menus'!$D$2:$E$13,2,FALSE),IF(_xlpm.x=0,"",_xlpm.x)))</f>
        <v>https://orcid.org/0000-0002-9708-1761</v>
      </c>
      <c r="Z1780" s="46" t="str">
        <f>IF(W1780="","",_xlfn.LET(_xlpm.x,VLOOKUP(W1780,'Drop-down_menus'!$D$2:$E$13,2,FALSE),IF(_xlpm.x=0,"",_xlpm.x)))</f>
        <v/>
      </c>
      <c r="AA1780" s="46" t="str">
        <f>IF(X1780="","",_xlfn.LET(_xlpm.x,VLOOKUP(X1780,'Drop-down_menus'!$D$2:$E$13,2,FALSE),IF(_xlpm.x=0,"",_xlpm.x)))</f>
        <v/>
      </c>
      <c r="AB1780" s="46" t="s">
        <v>514</v>
      </c>
      <c r="AC1780" s="46" t="s">
        <v>515</v>
      </c>
    </row>
    <row r="1781" spans="2:29" ht="15" customHeight="1">
      <c r="B1781" s="46">
        <v>1830</v>
      </c>
      <c r="C1781" s="46" t="s">
        <v>837</v>
      </c>
      <c r="D1781" s="46" t="b">
        <f>COUNTIF(Events!$B$2:$B$171, C1781) &gt; 0</f>
        <v>1</v>
      </c>
      <c r="G1781" s="46" t="s">
        <v>1048</v>
      </c>
      <c r="I1781" s="2" t="s">
        <v>1048</v>
      </c>
      <c r="J1781" s="46" t="str">
        <f>IF(I1781="","",_xlfn.LET(_xlpm.x,VLOOKUP(I1781,'2026-01-09_taxon-match'!$A$2:$N$81,4,FALSE),IF(_xlpm.x=0,"",_xlpm.x)))</f>
        <v>Heterocucumis steineni</v>
      </c>
      <c r="L1781" s="46" t="str">
        <f>IF(I1781="","",_xlfn.LET(_xlpm.x,VLOOKUP(I1781,'2026-01-09_taxon-match'!$A$2:$N$81,3,FALSE),IF(_xlpm.x=0,"",_xlpm.x)))</f>
        <v>urn:lsid:marinespecies.org:taxname:174085</v>
      </c>
      <c r="M1781" s="46" t="str">
        <f>IF($I1781="","",_xlfn.LET(_xlpm.x,VLOOKUP($I1781,'2026-01-09_taxon-match'!$A$2:$N$81,5,FALSE),IF(_xlpm.x=0,"",_xlpm.x)))</f>
        <v>(Ludwig, 1898)</v>
      </c>
      <c r="N1781" s="46" t="str">
        <f>IF($I1781="","",_xlfn.LET(_xlpm.x,VLOOKUP($I1781,'2026-01-09_taxon-match'!$A$2:$N$81,6,FALSE),IF(_xlpm.x=0,"",_xlpm.x)))</f>
        <v>Animalia</v>
      </c>
      <c r="O1781" s="46" t="str">
        <f>IF($I1781="","",_xlfn.LET(_xlpm.x,VLOOKUP($I1781,'2026-01-09_taxon-match'!$A$2:$N$81,7,FALSE),IF(_xlpm.x=0,"",_xlpm.x)))</f>
        <v>Echinodermata</v>
      </c>
      <c r="P1781" s="46" t="str">
        <f>IF($I1781="","",_xlfn.LET(_xlpm.x,VLOOKUP($I1781,'2026-01-09_taxon-match'!$A$2:$N$81,8,FALSE),IF(_xlpm.x=0,"",_xlpm.x)))</f>
        <v>Holothuroidea</v>
      </c>
      <c r="Q1781" s="46" t="str">
        <f>IF($I1781="","",_xlfn.LET(_xlpm.x,VLOOKUP($I1781,'2026-01-09_taxon-match'!$A$2:$N$81,9,FALSE),IF(_xlpm.x=0,"",_xlpm.x)))</f>
        <v>Dendrochirotida</v>
      </c>
      <c r="R1781" s="46" t="str">
        <f>IF($I1781="","",_xlfn.LET(_xlpm.x,VLOOKUP($I1781,'2026-01-09_taxon-match'!$A$2:$N$81,10,FALSE),IF(_xlpm.x=0,"",_xlpm.x)))</f>
        <v>Cucumariidae</v>
      </c>
      <c r="S1781" s="46" t="str">
        <f>IF($I1781="","",_xlfn.LET(_xlpm.x,VLOOKUP($I1781,'2026-01-09_taxon-match'!$A$2:$N$81,11,FALSE),IF(_xlpm.x=0,"",_xlpm.x)))</f>
        <v>Heterocucumis</v>
      </c>
      <c r="T1781" s="46" t="str">
        <f>IF($I1781="","",_xlfn.LET(_xlpm.x,VLOOKUP($I1781,'2026-01-09_taxon-match'!$A$2:$N$81,13,FALSE),IF(_xlpm.x=0,"",_xlpm.x)))</f>
        <v>steineni</v>
      </c>
      <c r="U1781" s="46">
        <v>1</v>
      </c>
      <c r="V1781" s="2" t="s">
        <v>58</v>
      </c>
      <c r="Y1781" s="46" t="str">
        <f>IF(V1781="","",_xlfn.LET(_xlpm.x,VLOOKUP(V1781,'Drop-down_menus'!$D$2:$E$13,2,FALSE),IF(_xlpm.x=0,"",_xlpm.x)))</f>
        <v>https://orcid.org/0000-0002-9708-1761</v>
      </c>
      <c r="Z1781" s="46" t="str">
        <f>IF(W1781="","",_xlfn.LET(_xlpm.x,VLOOKUP(W1781,'Drop-down_menus'!$D$2:$E$13,2,FALSE),IF(_xlpm.x=0,"",_xlpm.x)))</f>
        <v/>
      </c>
      <c r="AA1781" s="46" t="str">
        <f>IF(X1781="","",_xlfn.LET(_xlpm.x,VLOOKUP(X1781,'Drop-down_menus'!$D$2:$E$13,2,FALSE),IF(_xlpm.x=0,"",_xlpm.x)))</f>
        <v/>
      </c>
      <c r="AB1781" s="46" t="s">
        <v>300</v>
      </c>
      <c r="AC1781" s="46" t="s">
        <v>1255</v>
      </c>
    </row>
    <row r="1782" spans="2:29" ht="15" customHeight="1">
      <c r="B1782" s="46">
        <v>1830</v>
      </c>
      <c r="C1782" s="46" t="s">
        <v>837</v>
      </c>
      <c r="D1782" s="46" t="b">
        <f>COUNTIF(Events!$B$2:$B$171, C1782) &gt; 0</f>
        <v>1</v>
      </c>
      <c r="E1782" s="46" t="s">
        <v>940</v>
      </c>
      <c r="G1782" s="46" t="s">
        <v>941</v>
      </c>
      <c r="I1782" s="2" t="s">
        <v>1048</v>
      </c>
      <c r="J1782" s="46" t="str">
        <f>IF(I1782="","",_xlfn.LET(_xlpm.x,VLOOKUP(I1782,'2026-01-09_taxon-match'!$A$2:$N$81,4,FALSE),IF(_xlpm.x=0,"",_xlpm.x)))</f>
        <v>Heterocucumis steineni</v>
      </c>
      <c r="L1782" s="46" t="str">
        <f>IF(I1782="","",_xlfn.LET(_xlpm.x,VLOOKUP(I1782,'2026-01-09_taxon-match'!$A$2:$N$81,3,FALSE),IF(_xlpm.x=0,"",_xlpm.x)))</f>
        <v>urn:lsid:marinespecies.org:taxname:174085</v>
      </c>
      <c r="M1782" s="46" t="str">
        <f>IF($I1782="","",_xlfn.LET(_xlpm.x,VLOOKUP($I1782,'2026-01-09_taxon-match'!$A$2:$N$81,5,FALSE),IF(_xlpm.x=0,"",_xlpm.x)))</f>
        <v>(Ludwig, 1898)</v>
      </c>
      <c r="N1782" s="46" t="str">
        <f>IF($I1782="","",_xlfn.LET(_xlpm.x,VLOOKUP($I1782,'2026-01-09_taxon-match'!$A$2:$N$81,6,FALSE),IF(_xlpm.x=0,"",_xlpm.x)))</f>
        <v>Animalia</v>
      </c>
      <c r="O1782" s="46" t="str">
        <f>IF($I1782="","",_xlfn.LET(_xlpm.x,VLOOKUP($I1782,'2026-01-09_taxon-match'!$A$2:$N$81,7,FALSE),IF(_xlpm.x=0,"",_xlpm.x)))</f>
        <v>Echinodermata</v>
      </c>
      <c r="P1782" s="46" t="str">
        <f>IF($I1782="","",_xlfn.LET(_xlpm.x,VLOOKUP($I1782,'2026-01-09_taxon-match'!$A$2:$N$81,8,FALSE),IF(_xlpm.x=0,"",_xlpm.x)))</f>
        <v>Holothuroidea</v>
      </c>
      <c r="Q1782" s="46" t="str">
        <f>IF($I1782="","",_xlfn.LET(_xlpm.x,VLOOKUP($I1782,'2026-01-09_taxon-match'!$A$2:$N$81,9,FALSE),IF(_xlpm.x=0,"",_xlpm.x)))</f>
        <v>Dendrochirotida</v>
      </c>
      <c r="R1782" s="46" t="str">
        <f>IF($I1782="","",_xlfn.LET(_xlpm.x,VLOOKUP($I1782,'2026-01-09_taxon-match'!$A$2:$N$81,10,FALSE),IF(_xlpm.x=0,"",_xlpm.x)))</f>
        <v>Cucumariidae</v>
      </c>
      <c r="S1782" s="46" t="str">
        <f>IF($I1782="","",_xlfn.LET(_xlpm.x,VLOOKUP($I1782,'2026-01-09_taxon-match'!$A$2:$N$81,11,FALSE),IF(_xlpm.x=0,"",_xlpm.x)))</f>
        <v>Heterocucumis</v>
      </c>
      <c r="T1782" s="46" t="str">
        <f>IF($I1782="","",_xlfn.LET(_xlpm.x,VLOOKUP($I1782,'2026-01-09_taxon-match'!$A$2:$N$81,13,FALSE),IF(_xlpm.x=0,"",_xlpm.x)))</f>
        <v>steineni</v>
      </c>
      <c r="U1782" s="46">
        <v>1</v>
      </c>
      <c r="V1782" s="46" t="s">
        <v>58</v>
      </c>
      <c r="Y1782" s="46" t="str">
        <f>IF(V1782="","",_xlfn.LET(_xlpm.x,VLOOKUP(V1782,'Drop-down_menus'!$D$2:$E$13,2,FALSE),IF(_xlpm.x=0,"",_xlpm.x)))</f>
        <v>https://orcid.org/0000-0002-9708-1761</v>
      </c>
      <c r="Z1782" s="46" t="str">
        <f>IF(W1782="","",_xlfn.LET(_xlpm.x,VLOOKUP(W1782,'Drop-down_menus'!$D$2:$E$13,2,FALSE),IF(_xlpm.x=0,"",_xlpm.x)))</f>
        <v/>
      </c>
      <c r="AA1782" s="46" t="str">
        <f>IF(X1782="","",_xlfn.LET(_xlpm.x,VLOOKUP(X1782,'Drop-down_menus'!$D$2:$E$13,2,FALSE),IF(_xlpm.x=0,"",_xlpm.x)))</f>
        <v/>
      </c>
      <c r="AB1782" s="46" t="s">
        <v>514</v>
      </c>
      <c r="AC1782" s="46" t="s">
        <v>515</v>
      </c>
    </row>
    <row r="1783" spans="2:29" ht="15" customHeight="1">
      <c r="B1783" s="46">
        <v>1831</v>
      </c>
      <c r="C1783" s="46" t="s">
        <v>837</v>
      </c>
      <c r="D1783" s="46" t="b">
        <f>COUNTIF(Events!$B$2:$B$171, C1783) &gt; 0</f>
        <v>1</v>
      </c>
      <c r="G1783" s="46" t="s">
        <v>1048</v>
      </c>
      <c r="I1783" s="2" t="s">
        <v>1048</v>
      </c>
      <c r="J1783" s="46" t="str">
        <f>IF(I1783="","",_xlfn.LET(_xlpm.x,VLOOKUP(I1783,'2026-01-09_taxon-match'!$A$2:$N$81,4,FALSE),IF(_xlpm.x=0,"",_xlpm.x)))</f>
        <v>Heterocucumis steineni</v>
      </c>
      <c r="L1783" s="46" t="str">
        <f>IF(I1783="","",_xlfn.LET(_xlpm.x,VLOOKUP(I1783,'2026-01-09_taxon-match'!$A$2:$N$81,3,FALSE),IF(_xlpm.x=0,"",_xlpm.x)))</f>
        <v>urn:lsid:marinespecies.org:taxname:174085</v>
      </c>
      <c r="M1783" s="46" t="str">
        <f>IF($I1783="","",_xlfn.LET(_xlpm.x,VLOOKUP($I1783,'2026-01-09_taxon-match'!$A$2:$N$81,5,FALSE),IF(_xlpm.x=0,"",_xlpm.x)))</f>
        <v>(Ludwig, 1898)</v>
      </c>
      <c r="N1783" s="46" t="str">
        <f>IF($I1783="","",_xlfn.LET(_xlpm.x,VLOOKUP($I1783,'2026-01-09_taxon-match'!$A$2:$N$81,6,FALSE),IF(_xlpm.x=0,"",_xlpm.x)))</f>
        <v>Animalia</v>
      </c>
      <c r="O1783" s="46" t="str">
        <f>IF($I1783="","",_xlfn.LET(_xlpm.x,VLOOKUP($I1783,'2026-01-09_taxon-match'!$A$2:$N$81,7,FALSE),IF(_xlpm.x=0,"",_xlpm.x)))</f>
        <v>Echinodermata</v>
      </c>
      <c r="P1783" s="46" t="str">
        <f>IF($I1783="","",_xlfn.LET(_xlpm.x,VLOOKUP($I1783,'2026-01-09_taxon-match'!$A$2:$N$81,8,FALSE),IF(_xlpm.x=0,"",_xlpm.x)))</f>
        <v>Holothuroidea</v>
      </c>
      <c r="Q1783" s="46" t="str">
        <f>IF($I1783="","",_xlfn.LET(_xlpm.x,VLOOKUP($I1783,'2026-01-09_taxon-match'!$A$2:$N$81,9,FALSE),IF(_xlpm.x=0,"",_xlpm.x)))</f>
        <v>Dendrochirotida</v>
      </c>
      <c r="R1783" s="46" t="str">
        <f>IF($I1783="","",_xlfn.LET(_xlpm.x,VLOOKUP($I1783,'2026-01-09_taxon-match'!$A$2:$N$81,10,FALSE),IF(_xlpm.x=0,"",_xlpm.x)))</f>
        <v>Cucumariidae</v>
      </c>
      <c r="S1783" s="46" t="str">
        <f>IF($I1783="","",_xlfn.LET(_xlpm.x,VLOOKUP($I1783,'2026-01-09_taxon-match'!$A$2:$N$81,11,FALSE),IF(_xlpm.x=0,"",_xlpm.x)))</f>
        <v>Heterocucumis</v>
      </c>
      <c r="T1783" s="46" t="str">
        <f>IF($I1783="","",_xlfn.LET(_xlpm.x,VLOOKUP($I1783,'2026-01-09_taxon-match'!$A$2:$N$81,13,FALSE),IF(_xlpm.x=0,"",_xlpm.x)))</f>
        <v>steineni</v>
      </c>
      <c r="U1783" s="46">
        <v>1</v>
      </c>
      <c r="V1783" s="2" t="s">
        <v>58</v>
      </c>
      <c r="Y1783" s="46" t="str">
        <f>IF(V1783="","",_xlfn.LET(_xlpm.x,VLOOKUP(V1783,'Drop-down_menus'!$D$2:$E$13,2,FALSE),IF(_xlpm.x=0,"",_xlpm.x)))</f>
        <v>https://orcid.org/0000-0002-9708-1761</v>
      </c>
      <c r="Z1783" s="46" t="str">
        <f>IF(W1783="","",_xlfn.LET(_xlpm.x,VLOOKUP(W1783,'Drop-down_menus'!$D$2:$E$13,2,FALSE),IF(_xlpm.x=0,"",_xlpm.x)))</f>
        <v/>
      </c>
      <c r="AA1783" s="46" t="str">
        <f>IF(X1783="","",_xlfn.LET(_xlpm.x,VLOOKUP(X1783,'Drop-down_menus'!$D$2:$E$13,2,FALSE),IF(_xlpm.x=0,"",_xlpm.x)))</f>
        <v/>
      </c>
      <c r="AB1783" s="46" t="s">
        <v>300</v>
      </c>
      <c r="AC1783" s="46" t="s">
        <v>1255</v>
      </c>
    </row>
    <row r="1784" spans="2:29" ht="15" customHeight="1">
      <c r="B1784" s="46">
        <v>1831</v>
      </c>
      <c r="C1784" s="46" t="s">
        <v>837</v>
      </c>
      <c r="D1784" s="46" t="b">
        <f>COUNTIF(Events!$B$2:$B$171, C1784) &gt; 0</f>
        <v>1</v>
      </c>
      <c r="E1784" s="46" t="s">
        <v>940</v>
      </c>
      <c r="G1784" s="46" t="s">
        <v>941</v>
      </c>
      <c r="I1784" s="2" t="s">
        <v>1048</v>
      </c>
      <c r="J1784" s="46" t="str">
        <f>IF(I1784="","",_xlfn.LET(_xlpm.x,VLOOKUP(I1784,'2026-01-09_taxon-match'!$A$2:$N$81,4,FALSE),IF(_xlpm.x=0,"",_xlpm.x)))</f>
        <v>Heterocucumis steineni</v>
      </c>
      <c r="L1784" s="46" t="str">
        <f>IF(I1784="","",_xlfn.LET(_xlpm.x,VLOOKUP(I1784,'2026-01-09_taxon-match'!$A$2:$N$81,3,FALSE),IF(_xlpm.x=0,"",_xlpm.x)))</f>
        <v>urn:lsid:marinespecies.org:taxname:174085</v>
      </c>
      <c r="M1784" s="46" t="str">
        <f>IF($I1784="","",_xlfn.LET(_xlpm.x,VLOOKUP($I1784,'2026-01-09_taxon-match'!$A$2:$N$81,5,FALSE),IF(_xlpm.x=0,"",_xlpm.x)))</f>
        <v>(Ludwig, 1898)</v>
      </c>
      <c r="N1784" s="46" t="str">
        <f>IF($I1784="","",_xlfn.LET(_xlpm.x,VLOOKUP($I1784,'2026-01-09_taxon-match'!$A$2:$N$81,6,FALSE),IF(_xlpm.x=0,"",_xlpm.x)))</f>
        <v>Animalia</v>
      </c>
      <c r="O1784" s="46" t="str">
        <f>IF($I1784="","",_xlfn.LET(_xlpm.x,VLOOKUP($I1784,'2026-01-09_taxon-match'!$A$2:$N$81,7,FALSE),IF(_xlpm.x=0,"",_xlpm.x)))</f>
        <v>Echinodermata</v>
      </c>
      <c r="P1784" s="46" t="str">
        <f>IF($I1784="","",_xlfn.LET(_xlpm.x,VLOOKUP($I1784,'2026-01-09_taxon-match'!$A$2:$N$81,8,FALSE),IF(_xlpm.x=0,"",_xlpm.x)))</f>
        <v>Holothuroidea</v>
      </c>
      <c r="Q1784" s="46" t="str">
        <f>IF($I1784="","",_xlfn.LET(_xlpm.x,VLOOKUP($I1784,'2026-01-09_taxon-match'!$A$2:$N$81,9,FALSE),IF(_xlpm.x=0,"",_xlpm.x)))</f>
        <v>Dendrochirotida</v>
      </c>
      <c r="R1784" s="46" t="str">
        <f>IF($I1784="","",_xlfn.LET(_xlpm.x,VLOOKUP($I1784,'2026-01-09_taxon-match'!$A$2:$N$81,10,FALSE),IF(_xlpm.x=0,"",_xlpm.x)))</f>
        <v>Cucumariidae</v>
      </c>
      <c r="S1784" s="46" t="str">
        <f>IF($I1784="","",_xlfn.LET(_xlpm.x,VLOOKUP($I1784,'2026-01-09_taxon-match'!$A$2:$N$81,11,FALSE),IF(_xlpm.x=0,"",_xlpm.x)))</f>
        <v>Heterocucumis</v>
      </c>
      <c r="T1784" s="46" t="str">
        <f>IF($I1784="","",_xlfn.LET(_xlpm.x,VLOOKUP($I1784,'2026-01-09_taxon-match'!$A$2:$N$81,13,FALSE),IF(_xlpm.x=0,"",_xlpm.x)))</f>
        <v>steineni</v>
      </c>
      <c r="U1784" s="46">
        <v>1</v>
      </c>
      <c r="V1784" s="46" t="s">
        <v>58</v>
      </c>
      <c r="Y1784" s="46" t="str">
        <f>IF(V1784="","",_xlfn.LET(_xlpm.x,VLOOKUP(V1784,'Drop-down_menus'!$D$2:$E$13,2,FALSE),IF(_xlpm.x=0,"",_xlpm.x)))</f>
        <v>https://orcid.org/0000-0002-9708-1761</v>
      </c>
      <c r="Z1784" s="46" t="str">
        <f>IF(W1784="","",_xlfn.LET(_xlpm.x,VLOOKUP(W1784,'Drop-down_menus'!$D$2:$E$13,2,FALSE),IF(_xlpm.x=0,"",_xlpm.x)))</f>
        <v/>
      </c>
      <c r="AA1784" s="46" t="str">
        <f>IF(X1784="","",_xlfn.LET(_xlpm.x,VLOOKUP(X1784,'Drop-down_menus'!$D$2:$E$13,2,FALSE),IF(_xlpm.x=0,"",_xlpm.x)))</f>
        <v/>
      </c>
      <c r="AB1784" s="46" t="s">
        <v>514</v>
      </c>
      <c r="AC1784" s="46" t="s">
        <v>515</v>
      </c>
    </row>
    <row r="1785" spans="2:29" ht="15" customHeight="1">
      <c r="B1785" s="46">
        <v>1832</v>
      </c>
      <c r="C1785" s="46" t="s">
        <v>837</v>
      </c>
      <c r="D1785" s="46" t="b">
        <f>COUNTIF(Events!$B$2:$B$171, C1785) &gt; 0</f>
        <v>1</v>
      </c>
      <c r="G1785" s="46" t="s">
        <v>1226</v>
      </c>
      <c r="I1785" s="46" t="s">
        <v>1329</v>
      </c>
      <c r="J1785" s="46" t="str">
        <f>IF(I1785="","",_xlfn.LET(_xlpm.x,VLOOKUP(I1785,'2026-01-09_taxon-match'!$A$2:$N$81,4,FALSE),IF(_xlpm.x=0,"",_xlpm.x)))</f>
        <v>Diplasterias</v>
      </c>
      <c r="K1785" s="46" t="s">
        <v>1318</v>
      </c>
      <c r="L1785" s="46" t="str">
        <f>IF(I1785="","",_xlfn.LET(_xlpm.x,VLOOKUP(I1785,'2026-01-09_taxon-match'!$A$2:$N$81,3,FALSE),IF(_xlpm.x=0,"",_xlpm.x)))</f>
        <v/>
      </c>
      <c r="M1785" s="46" t="str">
        <f>IF($I1785="","",_xlfn.LET(_xlpm.x,VLOOKUP($I1785,'2026-01-09_taxon-match'!$A$2:$N$81,5,FALSE),IF(_xlpm.x=0,"",_xlpm.x)))</f>
        <v/>
      </c>
      <c r="N1785" s="46" t="str">
        <f>IF($I1785="","",_xlfn.LET(_xlpm.x,VLOOKUP($I1785,'2026-01-09_taxon-match'!$A$2:$N$81,6,FALSE),IF(_xlpm.x=0,"",_xlpm.x)))</f>
        <v/>
      </c>
      <c r="O1785" s="46" t="str">
        <f>IF($I1785="","",_xlfn.LET(_xlpm.x,VLOOKUP($I1785,'2026-01-09_taxon-match'!$A$2:$N$81,7,FALSE),IF(_xlpm.x=0,"",_xlpm.x)))</f>
        <v/>
      </c>
      <c r="P1785" s="46" t="str">
        <f>IF($I1785="","",_xlfn.LET(_xlpm.x,VLOOKUP($I1785,'2026-01-09_taxon-match'!$A$2:$N$81,8,FALSE),IF(_xlpm.x=0,"",_xlpm.x)))</f>
        <v/>
      </c>
      <c r="Q1785" s="46" t="str">
        <f>IF($I1785="","",_xlfn.LET(_xlpm.x,VLOOKUP($I1785,'2026-01-09_taxon-match'!$A$2:$N$81,9,FALSE),IF(_xlpm.x=0,"",_xlpm.x)))</f>
        <v/>
      </c>
      <c r="R1785" s="46" t="str">
        <f>IF($I1785="","",_xlfn.LET(_xlpm.x,VLOOKUP($I1785,'2026-01-09_taxon-match'!$A$2:$N$81,10,FALSE),IF(_xlpm.x=0,"",_xlpm.x)))</f>
        <v/>
      </c>
      <c r="S1785" s="46" t="str">
        <f>IF($I1785="","",_xlfn.LET(_xlpm.x,VLOOKUP($I1785,'2026-01-09_taxon-match'!$A$2:$N$81,11,FALSE),IF(_xlpm.x=0,"",_xlpm.x)))</f>
        <v/>
      </c>
      <c r="T1785" s="46" t="str">
        <f>IF($I1785="","",_xlfn.LET(_xlpm.x,VLOOKUP($I1785,'2026-01-09_taxon-match'!$A$2:$N$81,13,FALSE),IF(_xlpm.x=0,"",_xlpm.x)))</f>
        <v/>
      </c>
      <c r="U1785" s="46">
        <v>1</v>
      </c>
      <c r="V1785" t="s">
        <v>43</v>
      </c>
      <c r="Y1785" s="46" t="str">
        <f>IF(V1785="","",_xlfn.LET(_xlpm.x,VLOOKUP(V1785,'Drop-down_menus'!$D$2:$E$13,2,FALSE),IF(_xlpm.x=0,"",_xlpm.x)))</f>
        <v>https://orcid.org/0000-0002-0981-7442</v>
      </c>
      <c r="Z1785" s="46" t="str">
        <f>IF(W1785="","",_xlfn.LET(_xlpm.x,VLOOKUP(W1785,'Drop-down_menus'!$D$2:$E$13,2,FALSE),IF(_xlpm.x=0,"",_xlpm.x)))</f>
        <v/>
      </c>
      <c r="AA1785" s="46" t="str">
        <f>IF(X1785="","",_xlfn.LET(_xlpm.x,VLOOKUP(X1785,'Drop-down_menus'!$D$2:$E$13,2,FALSE),IF(_xlpm.x=0,"",_xlpm.x)))</f>
        <v/>
      </c>
      <c r="AB1785" s="46" t="s">
        <v>300</v>
      </c>
      <c r="AC1785" s="46" t="s">
        <v>1255</v>
      </c>
    </row>
    <row r="1786" spans="2:29" ht="15" customHeight="1">
      <c r="B1786" s="46">
        <v>1832</v>
      </c>
      <c r="C1786" s="46" t="s">
        <v>837</v>
      </c>
      <c r="D1786" s="46" t="b">
        <f>COUNTIF(Events!$B$2:$B$171, C1786) &gt; 0</f>
        <v>1</v>
      </c>
      <c r="E1786" s="46" t="s">
        <v>940</v>
      </c>
      <c r="G1786" s="46" t="s">
        <v>951</v>
      </c>
      <c r="I1786" s="46" t="s">
        <v>1329</v>
      </c>
      <c r="J1786" s="46" t="str">
        <f>IF(I1786="","",_xlfn.LET(_xlpm.x,VLOOKUP(I1786,'2026-01-09_taxon-match'!$A$2:$N$81,4,FALSE),IF(_xlpm.x=0,"",_xlpm.x)))</f>
        <v>Diplasterias</v>
      </c>
      <c r="K1786" s="46" t="s">
        <v>1318</v>
      </c>
      <c r="L1786" s="46" t="str">
        <f>IF(I1786="","",_xlfn.LET(_xlpm.x,VLOOKUP(I1786,'2026-01-09_taxon-match'!$A$2:$N$81,3,FALSE),IF(_xlpm.x=0,"",_xlpm.x)))</f>
        <v/>
      </c>
      <c r="M1786" s="46" t="str">
        <f>IF($I1786="","",_xlfn.LET(_xlpm.x,VLOOKUP($I1786,'2026-01-09_taxon-match'!$A$2:$N$81,5,FALSE),IF(_xlpm.x=0,"",_xlpm.x)))</f>
        <v/>
      </c>
      <c r="N1786" s="46" t="str">
        <f>IF($I1786="","",_xlfn.LET(_xlpm.x,VLOOKUP($I1786,'2026-01-09_taxon-match'!$A$2:$N$81,6,FALSE),IF(_xlpm.x=0,"",_xlpm.x)))</f>
        <v/>
      </c>
      <c r="O1786" s="46" t="str">
        <f>IF($I1786="","",_xlfn.LET(_xlpm.x,VLOOKUP($I1786,'2026-01-09_taxon-match'!$A$2:$N$81,7,FALSE),IF(_xlpm.x=0,"",_xlpm.x)))</f>
        <v/>
      </c>
      <c r="P1786" s="46" t="str">
        <f>IF($I1786="","",_xlfn.LET(_xlpm.x,VLOOKUP($I1786,'2026-01-09_taxon-match'!$A$2:$N$81,8,FALSE),IF(_xlpm.x=0,"",_xlpm.x)))</f>
        <v/>
      </c>
      <c r="Q1786" s="46" t="str">
        <f>IF($I1786="","",_xlfn.LET(_xlpm.x,VLOOKUP($I1786,'2026-01-09_taxon-match'!$A$2:$N$81,9,FALSE),IF(_xlpm.x=0,"",_xlpm.x)))</f>
        <v/>
      </c>
      <c r="R1786" s="46" t="str">
        <f>IF($I1786="","",_xlfn.LET(_xlpm.x,VLOOKUP($I1786,'2026-01-09_taxon-match'!$A$2:$N$81,10,FALSE),IF(_xlpm.x=0,"",_xlpm.x)))</f>
        <v/>
      </c>
      <c r="S1786" s="46" t="str">
        <f>IF($I1786="","",_xlfn.LET(_xlpm.x,VLOOKUP($I1786,'2026-01-09_taxon-match'!$A$2:$N$81,11,FALSE),IF(_xlpm.x=0,"",_xlpm.x)))</f>
        <v/>
      </c>
      <c r="T1786" s="46" t="str">
        <f>IF($I1786="","",_xlfn.LET(_xlpm.x,VLOOKUP($I1786,'2026-01-09_taxon-match'!$A$2:$N$81,13,FALSE),IF(_xlpm.x=0,"",_xlpm.x)))</f>
        <v/>
      </c>
      <c r="U1786" s="46">
        <v>1</v>
      </c>
      <c r="V1786" s="46" t="s">
        <v>43</v>
      </c>
      <c r="Y1786" s="46" t="str">
        <f>IF(V1786="","",_xlfn.LET(_xlpm.x,VLOOKUP(V1786,'Drop-down_menus'!$D$2:$E$13,2,FALSE),IF(_xlpm.x=0,"",_xlpm.x)))</f>
        <v>https://orcid.org/0000-0002-0981-7442</v>
      </c>
      <c r="Z1786" s="46" t="str">
        <f>IF(W1786="","",_xlfn.LET(_xlpm.x,VLOOKUP(W1786,'Drop-down_menus'!$D$2:$E$13,2,FALSE),IF(_xlpm.x=0,"",_xlpm.x)))</f>
        <v/>
      </c>
      <c r="AA1786" s="46" t="str">
        <f>IF(X1786="","",_xlfn.LET(_xlpm.x,VLOOKUP(X1786,'Drop-down_menus'!$D$2:$E$13,2,FALSE),IF(_xlpm.x=0,"",_xlpm.x)))</f>
        <v/>
      </c>
      <c r="AB1786" s="46" t="s">
        <v>514</v>
      </c>
      <c r="AC1786" s="46" t="s">
        <v>515</v>
      </c>
    </row>
    <row r="1787" spans="2:29" ht="15" customHeight="1">
      <c r="B1787" s="46">
        <v>1833</v>
      </c>
      <c r="C1787" s="46" t="s">
        <v>837</v>
      </c>
      <c r="D1787" s="46" t="b">
        <f>COUNTIF(Events!$B$2:$B$171, C1787) &gt; 0</f>
        <v>1</v>
      </c>
      <c r="G1787" s="46" t="s">
        <v>1226</v>
      </c>
      <c r="I1787" s="46" t="s">
        <v>1329</v>
      </c>
      <c r="J1787" s="46" t="str">
        <f>IF(I1787="","",_xlfn.LET(_xlpm.x,VLOOKUP(I1787,'2026-01-09_taxon-match'!$A$2:$N$81,4,FALSE),IF(_xlpm.x=0,"",_xlpm.x)))</f>
        <v>Diplasterias</v>
      </c>
      <c r="K1787" s="46" t="s">
        <v>1318</v>
      </c>
      <c r="L1787" s="46" t="str">
        <f>IF(I1787="","",_xlfn.LET(_xlpm.x,VLOOKUP(I1787,'2026-01-09_taxon-match'!$A$2:$N$81,3,FALSE),IF(_xlpm.x=0,"",_xlpm.x)))</f>
        <v/>
      </c>
      <c r="M1787" s="46" t="str">
        <f>IF($I1787="","",_xlfn.LET(_xlpm.x,VLOOKUP($I1787,'2026-01-09_taxon-match'!$A$2:$N$81,5,FALSE),IF(_xlpm.x=0,"",_xlpm.x)))</f>
        <v/>
      </c>
      <c r="N1787" s="46" t="str">
        <f>IF($I1787="","",_xlfn.LET(_xlpm.x,VLOOKUP($I1787,'2026-01-09_taxon-match'!$A$2:$N$81,6,FALSE),IF(_xlpm.x=0,"",_xlpm.x)))</f>
        <v/>
      </c>
      <c r="O1787" s="46" t="str">
        <f>IF($I1787="","",_xlfn.LET(_xlpm.x,VLOOKUP($I1787,'2026-01-09_taxon-match'!$A$2:$N$81,7,FALSE),IF(_xlpm.x=0,"",_xlpm.x)))</f>
        <v/>
      </c>
      <c r="P1787" s="46" t="str">
        <f>IF($I1787="","",_xlfn.LET(_xlpm.x,VLOOKUP($I1787,'2026-01-09_taxon-match'!$A$2:$N$81,8,FALSE),IF(_xlpm.x=0,"",_xlpm.x)))</f>
        <v/>
      </c>
      <c r="Q1787" s="46" t="str">
        <f>IF($I1787="","",_xlfn.LET(_xlpm.x,VLOOKUP($I1787,'2026-01-09_taxon-match'!$A$2:$N$81,9,FALSE),IF(_xlpm.x=0,"",_xlpm.x)))</f>
        <v/>
      </c>
      <c r="R1787" s="46" t="str">
        <f>IF($I1787="","",_xlfn.LET(_xlpm.x,VLOOKUP($I1787,'2026-01-09_taxon-match'!$A$2:$N$81,10,FALSE),IF(_xlpm.x=0,"",_xlpm.x)))</f>
        <v/>
      </c>
      <c r="S1787" s="46" t="str">
        <f>IF($I1787="","",_xlfn.LET(_xlpm.x,VLOOKUP($I1787,'2026-01-09_taxon-match'!$A$2:$N$81,11,FALSE),IF(_xlpm.x=0,"",_xlpm.x)))</f>
        <v/>
      </c>
      <c r="T1787" s="46" t="str">
        <f>IF($I1787="","",_xlfn.LET(_xlpm.x,VLOOKUP($I1787,'2026-01-09_taxon-match'!$A$2:$N$81,13,FALSE),IF(_xlpm.x=0,"",_xlpm.x)))</f>
        <v/>
      </c>
      <c r="U1787" s="46">
        <v>1</v>
      </c>
      <c r="V1787" t="s">
        <v>43</v>
      </c>
      <c r="Y1787" s="46" t="str">
        <f>IF(V1787="","",_xlfn.LET(_xlpm.x,VLOOKUP(V1787,'Drop-down_menus'!$D$2:$E$13,2,FALSE),IF(_xlpm.x=0,"",_xlpm.x)))</f>
        <v>https://orcid.org/0000-0002-0981-7442</v>
      </c>
      <c r="Z1787" s="46" t="str">
        <f>IF(W1787="","",_xlfn.LET(_xlpm.x,VLOOKUP(W1787,'Drop-down_menus'!$D$2:$E$13,2,FALSE),IF(_xlpm.x=0,"",_xlpm.x)))</f>
        <v/>
      </c>
      <c r="AA1787" s="46" t="str">
        <f>IF(X1787="","",_xlfn.LET(_xlpm.x,VLOOKUP(X1787,'Drop-down_menus'!$D$2:$E$13,2,FALSE),IF(_xlpm.x=0,"",_xlpm.x)))</f>
        <v/>
      </c>
      <c r="AB1787" s="46" t="s">
        <v>300</v>
      </c>
      <c r="AC1787" s="46" t="s">
        <v>1255</v>
      </c>
    </row>
    <row r="1788" spans="2:29" ht="15" customHeight="1">
      <c r="B1788" s="46">
        <v>1833</v>
      </c>
      <c r="C1788" s="46" t="s">
        <v>837</v>
      </c>
      <c r="D1788" s="46" t="b">
        <f>COUNTIF(Events!$B$2:$B$171, C1788) &gt; 0</f>
        <v>1</v>
      </c>
      <c r="E1788" s="46" t="s">
        <v>940</v>
      </c>
      <c r="G1788" s="46" t="s">
        <v>951</v>
      </c>
      <c r="I1788" s="46" t="s">
        <v>1329</v>
      </c>
      <c r="J1788" s="46" t="str">
        <f>IF(I1788="","",_xlfn.LET(_xlpm.x,VLOOKUP(I1788,'2026-01-09_taxon-match'!$A$2:$N$81,4,FALSE),IF(_xlpm.x=0,"",_xlpm.x)))</f>
        <v>Diplasterias</v>
      </c>
      <c r="K1788" s="46" t="s">
        <v>1318</v>
      </c>
      <c r="L1788" s="46" t="str">
        <f>IF(I1788="","",_xlfn.LET(_xlpm.x,VLOOKUP(I1788,'2026-01-09_taxon-match'!$A$2:$N$81,3,FALSE),IF(_xlpm.x=0,"",_xlpm.x)))</f>
        <v/>
      </c>
      <c r="M1788" s="46" t="str">
        <f>IF($I1788="","",_xlfn.LET(_xlpm.x,VLOOKUP($I1788,'2026-01-09_taxon-match'!$A$2:$N$81,5,FALSE),IF(_xlpm.x=0,"",_xlpm.x)))</f>
        <v/>
      </c>
      <c r="N1788" s="46" t="str">
        <f>IF($I1788="","",_xlfn.LET(_xlpm.x,VLOOKUP($I1788,'2026-01-09_taxon-match'!$A$2:$N$81,6,FALSE),IF(_xlpm.x=0,"",_xlpm.x)))</f>
        <v/>
      </c>
      <c r="O1788" s="46" t="str">
        <f>IF($I1788="","",_xlfn.LET(_xlpm.x,VLOOKUP($I1788,'2026-01-09_taxon-match'!$A$2:$N$81,7,FALSE),IF(_xlpm.x=0,"",_xlpm.x)))</f>
        <v/>
      </c>
      <c r="P1788" s="46" t="str">
        <f>IF($I1788="","",_xlfn.LET(_xlpm.x,VLOOKUP($I1788,'2026-01-09_taxon-match'!$A$2:$N$81,8,FALSE),IF(_xlpm.x=0,"",_xlpm.x)))</f>
        <v/>
      </c>
      <c r="Q1788" s="46" t="str">
        <f>IF($I1788="","",_xlfn.LET(_xlpm.x,VLOOKUP($I1788,'2026-01-09_taxon-match'!$A$2:$N$81,9,FALSE),IF(_xlpm.x=0,"",_xlpm.x)))</f>
        <v/>
      </c>
      <c r="R1788" s="46" t="str">
        <f>IF($I1788="","",_xlfn.LET(_xlpm.x,VLOOKUP($I1788,'2026-01-09_taxon-match'!$A$2:$N$81,10,FALSE),IF(_xlpm.x=0,"",_xlpm.x)))</f>
        <v/>
      </c>
      <c r="S1788" s="46" t="str">
        <f>IF($I1788="","",_xlfn.LET(_xlpm.x,VLOOKUP($I1788,'2026-01-09_taxon-match'!$A$2:$N$81,11,FALSE),IF(_xlpm.x=0,"",_xlpm.x)))</f>
        <v/>
      </c>
      <c r="T1788" s="46" t="str">
        <f>IF($I1788="","",_xlfn.LET(_xlpm.x,VLOOKUP($I1788,'2026-01-09_taxon-match'!$A$2:$N$81,13,FALSE),IF(_xlpm.x=0,"",_xlpm.x)))</f>
        <v/>
      </c>
      <c r="U1788" s="46">
        <v>1</v>
      </c>
      <c r="V1788" s="46" t="s">
        <v>43</v>
      </c>
      <c r="Y1788" s="46" t="str">
        <f>IF(V1788="","",_xlfn.LET(_xlpm.x,VLOOKUP(V1788,'Drop-down_menus'!$D$2:$E$13,2,FALSE),IF(_xlpm.x=0,"",_xlpm.x)))</f>
        <v>https://orcid.org/0000-0002-0981-7442</v>
      </c>
      <c r="Z1788" s="46" t="str">
        <f>IF(W1788="","",_xlfn.LET(_xlpm.x,VLOOKUP(W1788,'Drop-down_menus'!$D$2:$E$13,2,FALSE),IF(_xlpm.x=0,"",_xlpm.x)))</f>
        <v/>
      </c>
      <c r="AA1788" s="46" t="str">
        <f>IF(X1788="","",_xlfn.LET(_xlpm.x,VLOOKUP(X1788,'Drop-down_menus'!$D$2:$E$13,2,FALSE),IF(_xlpm.x=0,"",_xlpm.x)))</f>
        <v/>
      </c>
      <c r="AB1788" s="46" t="s">
        <v>514</v>
      </c>
      <c r="AC1788" s="46" t="s">
        <v>515</v>
      </c>
    </row>
    <row r="1789" spans="2:29" ht="15" customHeight="1">
      <c r="B1789" s="46">
        <v>1834</v>
      </c>
      <c r="C1789" s="46" t="s">
        <v>837</v>
      </c>
      <c r="D1789" s="46" t="b">
        <f>COUNTIF(Events!$B$2:$B$171, C1789) &gt; 0</f>
        <v>1</v>
      </c>
      <c r="G1789" s="46" t="s">
        <v>950</v>
      </c>
      <c r="I1789" s="46" t="s">
        <v>950</v>
      </c>
      <c r="J1789" s="46" t="str">
        <f>IF(I1789="","",_xlfn.LET(_xlpm.x,VLOOKUP(I1789,'2026-01-09_taxon-match'!$A$2:$N$81,4,FALSE),IF(_xlpm.x=0,"",_xlpm.x)))</f>
        <v>Odontaster meridionalis</v>
      </c>
      <c r="L1789" s="46" t="str">
        <f>IF(I1789="","",_xlfn.LET(_xlpm.x,VLOOKUP(I1789,'2026-01-09_taxon-match'!$A$2:$N$81,3,FALSE),IF(_xlpm.x=0,"",_xlpm.x)))</f>
        <v>urn:lsid:marinespecies.org:taxname:172774</v>
      </c>
      <c r="M1789" s="46" t="str">
        <f>IF($I1789="","",_xlfn.LET(_xlpm.x,VLOOKUP($I1789,'2026-01-09_taxon-match'!$A$2:$N$81,5,FALSE),IF(_xlpm.x=0,"",_xlpm.x)))</f>
        <v>(E. A. Smith, 1876)</v>
      </c>
      <c r="N1789" s="46" t="str">
        <f>IF($I1789="","",_xlfn.LET(_xlpm.x,VLOOKUP($I1789,'2026-01-09_taxon-match'!$A$2:$N$81,6,FALSE),IF(_xlpm.x=0,"",_xlpm.x)))</f>
        <v>Animalia</v>
      </c>
      <c r="O1789" s="46" t="str">
        <f>IF($I1789="","",_xlfn.LET(_xlpm.x,VLOOKUP($I1789,'2026-01-09_taxon-match'!$A$2:$N$81,7,FALSE),IF(_xlpm.x=0,"",_xlpm.x)))</f>
        <v>Echinodermata</v>
      </c>
      <c r="P1789" s="46" t="str">
        <f>IF($I1789="","",_xlfn.LET(_xlpm.x,VLOOKUP($I1789,'2026-01-09_taxon-match'!$A$2:$N$81,8,FALSE),IF(_xlpm.x=0,"",_xlpm.x)))</f>
        <v>Asteroidea</v>
      </c>
      <c r="Q1789" s="46" t="str">
        <f>IF($I1789="","",_xlfn.LET(_xlpm.x,VLOOKUP($I1789,'2026-01-09_taxon-match'!$A$2:$N$81,9,FALSE),IF(_xlpm.x=0,"",_xlpm.x)))</f>
        <v>Valvatida</v>
      </c>
      <c r="R1789" s="46" t="str">
        <f>IF($I1789="","",_xlfn.LET(_xlpm.x,VLOOKUP($I1789,'2026-01-09_taxon-match'!$A$2:$N$81,10,FALSE),IF(_xlpm.x=0,"",_xlpm.x)))</f>
        <v>Odontasteridae</v>
      </c>
      <c r="S1789" s="46" t="str">
        <f>IF($I1789="","",_xlfn.LET(_xlpm.x,VLOOKUP($I1789,'2026-01-09_taxon-match'!$A$2:$N$81,11,FALSE),IF(_xlpm.x=0,"",_xlpm.x)))</f>
        <v>Odontaster</v>
      </c>
      <c r="T1789" s="46" t="str">
        <f>IF($I1789="","",_xlfn.LET(_xlpm.x,VLOOKUP($I1789,'2026-01-09_taxon-match'!$A$2:$N$81,13,FALSE),IF(_xlpm.x=0,"",_xlpm.x)))</f>
        <v>meridionalis</v>
      </c>
      <c r="U1789" s="46">
        <v>1</v>
      </c>
      <c r="V1789" t="s">
        <v>43</v>
      </c>
      <c r="Y1789" s="46" t="str">
        <f>IF(V1789="","",_xlfn.LET(_xlpm.x,VLOOKUP(V1789,'Drop-down_menus'!$D$2:$E$13,2,FALSE),IF(_xlpm.x=0,"",_xlpm.x)))</f>
        <v>https://orcid.org/0000-0002-0981-7442</v>
      </c>
      <c r="Z1789" s="46" t="str">
        <f>IF(W1789="","",_xlfn.LET(_xlpm.x,VLOOKUP(W1789,'Drop-down_menus'!$D$2:$E$13,2,FALSE),IF(_xlpm.x=0,"",_xlpm.x)))</f>
        <v/>
      </c>
      <c r="AA1789" s="46" t="str">
        <f>IF(X1789="","",_xlfn.LET(_xlpm.x,VLOOKUP(X1789,'Drop-down_menus'!$D$2:$E$13,2,FALSE),IF(_xlpm.x=0,"",_xlpm.x)))</f>
        <v/>
      </c>
      <c r="AB1789" s="46" t="s">
        <v>300</v>
      </c>
      <c r="AC1789" s="46" t="s">
        <v>1255</v>
      </c>
    </row>
    <row r="1790" spans="2:29" ht="15" customHeight="1">
      <c r="B1790" s="46">
        <v>1834</v>
      </c>
      <c r="C1790" s="46" t="s">
        <v>837</v>
      </c>
      <c r="D1790" s="46" t="b">
        <f>COUNTIF(Events!$B$2:$B$171, C1790) &gt; 0</f>
        <v>1</v>
      </c>
      <c r="E1790" s="46" t="s">
        <v>940</v>
      </c>
      <c r="G1790" s="46" t="s">
        <v>950</v>
      </c>
      <c r="I1790" s="46" t="s">
        <v>950</v>
      </c>
      <c r="J1790" s="46" t="str">
        <f>IF(I1790="","",_xlfn.LET(_xlpm.x,VLOOKUP(I1790,'2026-01-09_taxon-match'!$A$2:$N$81,4,FALSE),IF(_xlpm.x=0,"",_xlpm.x)))</f>
        <v>Odontaster meridionalis</v>
      </c>
      <c r="L1790" s="46" t="str">
        <f>IF(I1790="","",_xlfn.LET(_xlpm.x,VLOOKUP(I1790,'2026-01-09_taxon-match'!$A$2:$N$81,3,FALSE),IF(_xlpm.x=0,"",_xlpm.x)))</f>
        <v>urn:lsid:marinespecies.org:taxname:172774</v>
      </c>
      <c r="M1790" s="46" t="str">
        <f>IF($I1790="","",_xlfn.LET(_xlpm.x,VLOOKUP($I1790,'2026-01-09_taxon-match'!$A$2:$N$81,5,FALSE),IF(_xlpm.x=0,"",_xlpm.x)))</f>
        <v>(E. A. Smith, 1876)</v>
      </c>
      <c r="N1790" s="46" t="str">
        <f>IF($I1790="","",_xlfn.LET(_xlpm.x,VLOOKUP($I1790,'2026-01-09_taxon-match'!$A$2:$N$81,6,FALSE),IF(_xlpm.x=0,"",_xlpm.x)))</f>
        <v>Animalia</v>
      </c>
      <c r="O1790" s="46" t="str">
        <f>IF($I1790="","",_xlfn.LET(_xlpm.x,VLOOKUP($I1790,'2026-01-09_taxon-match'!$A$2:$N$81,7,FALSE),IF(_xlpm.x=0,"",_xlpm.x)))</f>
        <v>Echinodermata</v>
      </c>
      <c r="P1790" s="46" t="str">
        <f>IF($I1790="","",_xlfn.LET(_xlpm.x,VLOOKUP($I1790,'2026-01-09_taxon-match'!$A$2:$N$81,8,FALSE),IF(_xlpm.x=0,"",_xlpm.x)))</f>
        <v>Asteroidea</v>
      </c>
      <c r="Q1790" s="46" t="str">
        <f>IF($I1790="","",_xlfn.LET(_xlpm.x,VLOOKUP($I1790,'2026-01-09_taxon-match'!$A$2:$N$81,9,FALSE),IF(_xlpm.x=0,"",_xlpm.x)))</f>
        <v>Valvatida</v>
      </c>
      <c r="R1790" s="46" t="str">
        <f>IF($I1790="","",_xlfn.LET(_xlpm.x,VLOOKUP($I1790,'2026-01-09_taxon-match'!$A$2:$N$81,10,FALSE),IF(_xlpm.x=0,"",_xlpm.x)))</f>
        <v>Odontasteridae</v>
      </c>
      <c r="S1790" s="46" t="str">
        <f>IF($I1790="","",_xlfn.LET(_xlpm.x,VLOOKUP($I1790,'2026-01-09_taxon-match'!$A$2:$N$81,11,FALSE),IF(_xlpm.x=0,"",_xlpm.x)))</f>
        <v>Odontaster</v>
      </c>
      <c r="T1790" s="46" t="str">
        <f>IF($I1790="","",_xlfn.LET(_xlpm.x,VLOOKUP($I1790,'2026-01-09_taxon-match'!$A$2:$N$81,13,FALSE),IF(_xlpm.x=0,"",_xlpm.x)))</f>
        <v>meridionalis</v>
      </c>
      <c r="U1790" s="46">
        <v>1</v>
      </c>
      <c r="V1790" s="46" t="s">
        <v>43</v>
      </c>
      <c r="Y1790" s="46" t="str">
        <f>IF(V1790="","",_xlfn.LET(_xlpm.x,VLOOKUP(V1790,'Drop-down_menus'!$D$2:$E$13,2,FALSE),IF(_xlpm.x=0,"",_xlpm.x)))</f>
        <v>https://orcid.org/0000-0002-0981-7442</v>
      </c>
      <c r="Z1790" s="46" t="str">
        <f>IF(W1790="","",_xlfn.LET(_xlpm.x,VLOOKUP(W1790,'Drop-down_menus'!$D$2:$E$13,2,FALSE),IF(_xlpm.x=0,"",_xlpm.x)))</f>
        <v/>
      </c>
      <c r="AA1790" s="46" t="str">
        <f>IF(X1790="","",_xlfn.LET(_xlpm.x,VLOOKUP(X1790,'Drop-down_menus'!$D$2:$E$13,2,FALSE),IF(_xlpm.x=0,"",_xlpm.x)))</f>
        <v/>
      </c>
      <c r="AB1790" s="46" t="s">
        <v>514</v>
      </c>
      <c r="AC1790" s="46" t="s">
        <v>515</v>
      </c>
    </row>
    <row r="1791" spans="2:29" ht="15" customHeight="1">
      <c r="B1791" s="46">
        <v>1835</v>
      </c>
      <c r="C1791" s="46" t="s">
        <v>837</v>
      </c>
      <c r="D1791" s="46" t="b">
        <f>COUNTIF(Events!$B$2:$B$171, C1791) &gt; 0</f>
        <v>1</v>
      </c>
      <c r="G1791" s="46" t="s">
        <v>1202</v>
      </c>
      <c r="I1791" s="46" t="s">
        <v>1338</v>
      </c>
      <c r="J1791" s="46" t="str">
        <f>IF(I1791="","",_xlfn.LET(_xlpm.x,VLOOKUP(I1791,'2026-01-09_taxon-match'!$A$2:$N$81,4,FALSE),IF(_xlpm.x=0,"",_xlpm.x)))</f>
        <v>Polynoidae</v>
      </c>
      <c r="K1791" s="46" t="s">
        <v>1318</v>
      </c>
      <c r="L1791" s="46" t="str">
        <f>IF(I1791="","",_xlfn.LET(_xlpm.x,VLOOKUP(I1791,'2026-01-09_taxon-match'!$A$2:$N$81,3,FALSE),IF(_xlpm.x=0,"",_xlpm.x)))</f>
        <v>urn:lsid:marinespecies.org:taxname:939</v>
      </c>
      <c r="M1791" s="46" t="str">
        <f>IF($I1791="","",_xlfn.LET(_xlpm.x,VLOOKUP($I1791,'2026-01-09_taxon-match'!$A$2:$N$81,5,FALSE),IF(_xlpm.x=0,"",_xlpm.x)))</f>
        <v>Kinberg, 1856</v>
      </c>
      <c r="N1791" s="46" t="str">
        <f>IF($I1791="","",_xlfn.LET(_xlpm.x,VLOOKUP($I1791,'2026-01-09_taxon-match'!$A$2:$N$81,6,FALSE),IF(_xlpm.x=0,"",_xlpm.x)))</f>
        <v>Animalia</v>
      </c>
      <c r="O1791" s="46" t="str">
        <f>IF($I1791="","",_xlfn.LET(_xlpm.x,VLOOKUP($I1791,'2026-01-09_taxon-match'!$A$2:$N$81,7,FALSE),IF(_xlpm.x=0,"",_xlpm.x)))</f>
        <v>Annelida</v>
      </c>
      <c r="P1791" s="46" t="str">
        <f>IF($I1791="","",_xlfn.LET(_xlpm.x,VLOOKUP($I1791,'2026-01-09_taxon-match'!$A$2:$N$81,8,FALSE),IF(_xlpm.x=0,"",_xlpm.x)))</f>
        <v>Polychaeta</v>
      </c>
      <c r="Q1791" s="46" t="str">
        <f>IF($I1791="","",_xlfn.LET(_xlpm.x,VLOOKUP($I1791,'2026-01-09_taxon-match'!$A$2:$N$81,9,FALSE),IF(_xlpm.x=0,"",_xlpm.x)))</f>
        <v>Phyllodocida</v>
      </c>
      <c r="R1791" s="46" t="str">
        <f>IF($I1791="","",_xlfn.LET(_xlpm.x,VLOOKUP($I1791,'2026-01-09_taxon-match'!$A$2:$N$81,10,FALSE),IF(_xlpm.x=0,"",_xlpm.x)))</f>
        <v>Polynoidae</v>
      </c>
      <c r="S1791" s="46" t="str">
        <f>IF($I1791="","",_xlfn.LET(_xlpm.x,VLOOKUP($I1791,'2026-01-09_taxon-match'!$A$2:$N$81,11,FALSE),IF(_xlpm.x=0,"",_xlpm.x)))</f>
        <v/>
      </c>
      <c r="T1791" s="46" t="str">
        <f>IF($I1791="","",_xlfn.LET(_xlpm.x,VLOOKUP($I1791,'2026-01-09_taxon-match'!$A$2:$N$81,13,FALSE),IF(_xlpm.x=0,"",_xlpm.x)))</f>
        <v/>
      </c>
      <c r="U1791" s="46">
        <v>1</v>
      </c>
      <c r="V1791" s="2" t="s">
        <v>58</v>
      </c>
      <c r="Y1791" s="46" t="str">
        <f>IF(V1791="","",_xlfn.LET(_xlpm.x,VLOOKUP(V1791,'Drop-down_menus'!$D$2:$E$13,2,FALSE),IF(_xlpm.x=0,"",_xlpm.x)))</f>
        <v>https://orcid.org/0000-0002-9708-1761</v>
      </c>
      <c r="Z1791" s="46" t="str">
        <f>IF(W1791="","",_xlfn.LET(_xlpm.x,VLOOKUP(W1791,'Drop-down_menus'!$D$2:$E$13,2,FALSE),IF(_xlpm.x=0,"",_xlpm.x)))</f>
        <v/>
      </c>
      <c r="AA1791" s="46" t="str">
        <f>IF(X1791="","",_xlfn.LET(_xlpm.x,VLOOKUP(X1791,'Drop-down_menus'!$D$2:$E$13,2,FALSE),IF(_xlpm.x=0,"",_xlpm.x)))</f>
        <v/>
      </c>
      <c r="AB1791" s="46" t="s">
        <v>300</v>
      </c>
      <c r="AC1791" s="46" t="s">
        <v>1255</v>
      </c>
    </row>
    <row r="1792" spans="2:29" ht="15" customHeight="1">
      <c r="B1792" s="46">
        <v>1835</v>
      </c>
      <c r="C1792" s="46" t="s">
        <v>837</v>
      </c>
      <c r="D1792" s="46" t="b">
        <f>COUNTIF(Events!$B$2:$B$171, C1792) &gt; 0</f>
        <v>1</v>
      </c>
      <c r="E1792" s="46" t="s">
        <v>940</v>
      </c>
      <c r="G1792" s="46" t="s">
        <v>957</v>
      </c>
      <c r="I1792" s="46" t="s">
        <v>1338</v>
      </c>
      <c r="J1792" s="46" t="str">
        <f>IF(I1792="","",_xlfn.LET(_xlpm.x,VLOOKUP(I1792,'2026-01-09_taxon-match'!$A$2:$N$81,4,FALSE),IF(_xlpm.x=0,"",_xlpm.x)))</f>
        <v>Polynoidae</v>
      </c>
      <c r="K1792" s="46" t="s">
        <v>1318</v>
      </c>
      <c r="L1792" s="46" t="str">
        <f>IF(I1792="","",_xlfn.LET(_xlpm.x,VLOOKUP(I1792,'2026-01-09_taxon-match'!$A$2:$N$81,3,FALSE),IF(_xlpm.x=0,"",_xlpm.x)))</f>
        <v>urn:lsid:marinespecies.org:taxname:939</v>
      </c>
      <c r="M1792" s="46" t="str">
        <f>IF($I1792="","",_xlfn.LET(_xlpm.x,VLOOKUP($I1792,'2026-01-09_taxon-match'!$A$2:$N$81,5,FALSE),IF(_xlpm.x=0,"",_xlpm.x)))</f>
        <v>Kinberg, 1856</v>
      </c>
      <c r="N1792" s="46" t="str">
        <f>IF($I1792="","",_xlfn.LET(_xlpm.x,VLOOKUP($I1792,'2026-01-09_taxon-match'!$A$2:$N$81,6,FALSE),IF(_xlpm.x=0,"",_xlpm.x)))</f>
        <v>Animalia</v>
      </c>
      <c r="O1792" s="46" t="str">
        <f>IF($I1792="","",_xlfn.LET(_xlpm.x,VLOOKUP($I1792,'2026-01-09_taxon-match'!$A$2:$N$81,7,FALSE),IF(_xlpm.x=0,"",_xlpm.x)))</f>
        <v>Annelida</v>
      </c>
      <c r="P1792" s="46" t="str">
        <f>IF($I1792="","",_xlfn.LET(_xlpm.x,VLOOKUP($I1792,'2026-01-09_taxon-match'!$A$2:$N$81,8,FALSE),IF(_xlpm.x=0,"",_xlpm.x)))</f>
        <v>Polychaeta</v>
      </c>
      <c r="Q1792" s="46" t="str">
        <f>IF($I1792="","",_xlfn.LET(_xlpm.x,VLOOKUP($I1792,'2026-01-09_taxon-match'!$A$2:$N$81,9,FALSE),IF(_xlpm.x=0,"",_xlpm.x)))</f>
        <v>Phyllodocida</v>
      </c>
      <c r="R1792" s="46" t="str">
        <f>IF($I1792="","",_xlfn.LET(_xlpm.x,VLOOKUP($I1792,'2026-01-09_taxon-match'!$A$2:$N$81,10,FALSE),IF(_xlpm.x=0,"",_xlpm.x)))</f>
        <v>Polynoidae</v>
      </c>
      <c r="S1792" s="46" t="str">
        <f>IF($I1792="","",_xlfn.LET(_xlpm.x,VLOOKUP($I1792,'2026-01-09_taxon-match'!$A$2:$N$81,11,FALSE),IF(_xlpm.x=0,"",_xlpm.x)))</f>
        <v/>
      </c>
      <c r="T1792" s="46" t="str">
        <f>IF($I1792="","",_xlfn.LET(_xlpm.x,VLOOKUP($I1792,'2026-01-09_taxon-match'!$A$2:$N$81,13,FALSE),IF(_xlpm.x=0,"",_xlpm.x)))</f>
        <v/>
      </c>
      <c r="U1792" s="46">
        <v>1</v>
      </c>
      <c r="V1792" s="46" t="s">
        <v>58</v>
      </c>
      <c r="Y1792" s="46" t="str">
        <f>IF(V1792="","",_xlfn.LET(_xlpm.x,VLOOKUP(V1792,'Drop-down_menus'!$D$2:$E$13,2,FALSE),IF(_xlpm.x=0,"",_xlpm.x)))</f>
        <v>https://orcid.org/0000-0002-9708-1761</v>
      </c>
      <c r="Z1792" s="46" t="str">
        <f>IF(W1792="","",_xlfn.LET(_xlpm.x,VLOOKUP(W1792,'Drop-down_menus'!$D$2:$E$13,2,FALSE),IF(_xlpm.x=0,"",_xlpm.x)))</f>
        <v/>
      </c>
      <c r="AA1792" s="46" t="str">
        <f>IF(X1792="","",_xlfn.LET(_xlpm.x,VLOOKUP(X1792,'Drop-down_menus'!$D$2:$E$13,2,FALSE),IF(_xlpm.x=0,"",_xlpm.x)))</f>
        <v/>
      </c>
      <c r="AB1792" s="46" t="s">
        <v>514</v>
      </c>
      <c r="AC1792" s="46" t="s">
        <v>515</v>
      </c>
    </row>
    <row r="1793" spans="2:29" ht="15" customHeight="1">
      <c r="B1793" s="46">
        <v>1836</v>
      </c>
      <c r="C1793" s="46" t="s">
        <v>837</v>
      </c>
      <c r="D1793" s="46" t="b">
        <f>COUNTIF(Events!$B$2:$B$171, C1793) &gt; 0</f>
        <v>1</v>
      </c>
      <c r="G1793" s="46" t="s">
        <v>1208</v>
      </c>
      <c r="I1793" s="46" t="s">
        <v>1208</v>
      </c>
      <c r="J1793" s="46" t="str">
        <f>IF(I1793="","",_xlfn.LET(_xlpm.x,VLOOKUP(I1793,'2026-01-09_taxon-match'!$A$2:$N$81,4,FALSE),IF(_xlpm.x=0,"",_xlpm.x)))</f>
        <v>Nacella concinna</v>
      </c>
      <c r="L1793" s="46" t="str">
        <f>IF(I1793="","",_xlfn.LET(_xlpm.x,VLOOKUP(I1793,'2026-01-09_taxon-match'!$A$2:$N$81,3,FALSE),IF(_xlpm.x=0,"",_xlpm.x)))</f>
        <v>urn:lsid:marinespecies.org:taxname:197296</v>
      </c>
      <c r="M1793" s="46" t="str">
        <f>IF($I1793="","",_xlfn.LET(_xlpm.x,VLOOKUP($I1793,'2026-01-09_taxon-match'!$A$2:$N$81,5,FALSE),IF(_xlpm.x=0,"",_xlpm.x)))</f>
        <v>(Strebel, 1908)</v>
      </c>
      <c r="N1793" s="46" t="str">
        <f>IF($I1793="","",_xlfn.LET(_xlpm.x,VLOOKUP($I1793,'2026-01-09_taxon-match'!$A$2:$N$81,6,FALSE),IF(_xlpm.x=0,"",_xlpm.x)))</f>
        <v>Animalia</v>
      </c>
      <c r="O1793" s="46" t="str">
        <f>IF($I1793="","",_xlfn.LET(_xlpm.x,VLOOKUP($I1793,'2026-01-09_taxon-match'!$A$2:$N$81,7,FALSE),IF(_xlpm.x=0,"",_xlpm.x)))</f>
        <v>Mollusca</v>
      </c>
      <c r="P1793" s="46" t="str">
        <f>IF($I1793="","",_xlfn.LET(_xlpm.x,VLOOKUP($I1793,'2026-01-09_taxon-match'!$A$2:$N$81,8,FALSE),IF(_xlpm.x=0,"",_xlpm.x)))</f>
        <v>Gastropoda</v>
      </c>
      <c r="Q1793" s="46" t="str">
        <f>IF($I1793="","",_xlfn.LET(_xlpm.x,VLOOKUP($I1793,'2026-01-09_taxon-match'!$A$2:$N$81,9,FALSE),IF(_xlpm.x=0,"",_xlpm.x)))</f>
        <v>Nacellida</v>
      </c>
      <c r="R1793" s="46" t="str">
        <f>IF($I1793="","",_xlfn.LET(_xlpm.x,VLOOKUP($I1793,'2026-01-09_taxon-match'!$A$2:$N$81,10,FALSE),IF(_xlpm.x=0,"",_xlpm.x)))</f>
        <v>Nacellidae</v>
      </c>
      <c r="S1793" s="46" t="str">
        <f>IF($I1793="","",_xlfn.LET(_xlpm.x,VLOOKUP($I1793,'2026-01-09_taxon-match'!$A$2:$N$81,11,FALSE),IF(_xlpm.x=0,"",_xlpm.x)))</f>
        <v>Nacella</v>
      </c>
      <c r="T1793" s="46" t="str">
        <f>IF($I1793="","",_xlfn.LET(_xlpm.x,VLOOKUP($I1793,'2026-01-09_taxon-match'!$A$2:$N$81,13,FALSE),IF(_xlpm.x=0,"",_xlpm.x)))</f>
        <v>concinna</v>
      </c>
      <c r="U1793" s="46">
        <v>1</v>
      </c>
      <c r="V1793" s="2" t="s">
        <v>58</v>
      </c>
      <c r="Y1793" s="46" t="str">
        <f>IF(V1793="","",_xlfn.LET(_xlpm.x,VLOOKUP(V1793,'Drop-down_menus'!$D$2:$E$13,2,FALSE),IF(_xlpm.x=0,"",_xlpm.x)))</f>
        <v>https://orcid.org/0000-0002-9708-1761</v>
      </c>
      <c r="Z1793" s="46" t="str">
        <f>IF(W1793="","",_xlfn.LET(_xlpm.x,VLOOKUP(W1793,'Drop-down_menus'!$D$2:$E$13,2,FALSE),IF(_xlpm.x=0,"",_xlpm.x)))</f>
        <v/>
      </c>
      <c r="AA1793" s="46" t="str">
        <f>IF(X1793="","",_xlfn.LET(_xlpm.x,VLOOKUP(X1793,'Drop-down_menus'!$D$2:$E$13,2,FALSE),IF(_xlpm.x=0,"",_xlpm.x)))</f>
        <v/>
      </c>
      <c r="AB1793" s="46" t="s">
        <v>300</v>
      </c>
      <c r="AC1793" s="46" t="s">
        <v>1255</v>
      </c>
    </row>
    <row r="1794" spans="2:29" ht="15" customHeight="1">
      <c r="B1794" s="46">
        <v>1836</v>
      </c>
      <c r="C1794" s="46" t="s">
        <v>837</v>
      </c>
      <c r="D1794" s="46" t="b">
        <f>COUNTIF(Events!$B$2:$B$171, C1794) &gt; 0</f>
        <v>1</v>
      </c>
      <c r="E1794" s="46" t="s">
        <v>940</v>
      </c>
      <c r="G1794" s="46" t="s">
        <v>237</v>
      </c>
      <c r="I1794" s="46" t="s">
        <v>1208</v>
      </c>
      <c r="J1794" s="46" t="str">
        <f>IF(I1794="","",_xlfn.LET(_xlpm.x,VLOOKUP(I1794,'2026-01-09_taxon-match'!$A$2:$N$81,4,FALSE),IF(_xlpm.x=0,"",_xlpm.x)))</f>
        <v>Nacella concinna</v>
      </c>
      <c r="L1794" s="46" t="str">
        <f>IF(I1794="","",_xlfn.LET(_xlpm.x,VLOOKUP(I1794,'2026-01-09_taxon-match'!$A$2:$N$81,3,FALSE),IF(_xlpm.x=0,"",_xlpm.x)))</f>
        <v>urn:lsid:marinespecies.org:taxname:197296</v>
      </c>
      <c r="M1794" s="46" t="str">
        <f>IF($I1794="","",_xlfn.LET(_xlpm.x,VLOOKUP($I1794,'2026-01-09_taxon-match'!$A$2:$N$81,5,FALSE),IF(_xlpm.x=0,"",_xlpm.x)))</f>
        <v>(Strebel, 1908)</v>
      </c>
      <c r="N1794" s="46" t="str">
        <f>IF($I1794="","",_xlfn.LET(_xlpm.x,VLOOKUP($I1794,'2026-01-09_taxon-match'!$A$2:$N$81,6,FALSE),IF(_xlpm.x=0,"",_xlpm.x)))</f>
        <v>Animalia</v>
      </c>
      <c r="O1794" s="46" t="str">
        <f>IF($I1794="","",_xlfn.LET(_xlpm.x,VLOOKUP($I1794,'2026-01-09_taxon-match'!$A$2:$N$81,7,FALSE),IF(_xlpm.x=0,"",_xlpm.x)))</f>
        <v>Mollusca</v>
      </c>
      <c r="P1794" s="46" t="str">
        <f>IF($I1794="","",_xlfn.LET(_xlpm.x,VLOOKUP($I1794,'2026-01-09_taxon-match'!$A$2:$N$81,8,FALSE),IF(_xlpm.x=0,"",_xlpm.x)))</f>
        <v>Gastropoda</v>
      </c>
      <c r="Q1794" s="46" t="str">
        <f>IF($I1794="","",_xlfn.LET(_xlpm.x,VLOOKUP($I1794,'2026-01-09_taxon-match'!$A$2:$N$81,9,FALSE),IF(_xlpm.x=0,"",_xlpm.x)))</f>
        <v>Nacellida</v>
      </c>
      <c r="R1794" s="46" t="str">
        <f>IF($I1794="","",_xlfn.LET(_xlpm.x,VLOOKUP($I1794,'2026-01-09_taxon-match'!$A$2:$N$81,10,FALSE),IF(_xlpm.x=0,"",_xlpm.x)))</f>
        <v>Nacellidae</v>
      </c>
      <c r="S1794" s="46" t="str">
        <f>IF($I1794="","",_xlfn.LET(_xlpm.x,VLOOKUP($I1794,'2026-01-09_taxon-match'!$A$2:$N$81,11,FALSE),IF(_xlpm.x=0,"",_xlpm.x)))</f>
        <v>Nacella</v>
      </c>
      <c r="T1794" s="46" t="str">
        <f>IF($I1794="","",_xlfn.LET(_xlpm.x,VLOOKUP($I1794,'2026-01-09_taxon-match'!$A$2:$N$81,13,FALSE),IF(_xlpm.x=0,"",_xlpm.x)))</f>
        <v>concinna</v>
      </c>
      <c r="U1794" s="46">
        <v>1</v>
      </c>
      <c r="V1794" s="46" t="s">
        <v>58</v>
      </c>
      <c r="Y1794" s="46" t="str">
        <f>IF(V1794="","",_xlfn.LET(_xlpm.x,VLOOKUP(V1794,'Drop-down_menus'!$D$2:$E$13,2,FALSE),IF(_xlpm.x=0,"",_xlpm.x)))</f>
        <v>https://orcid.org/0000-0002-9708-1761</v>
      </c>
      <c r="Z1794" s="46" t="str">
        <f>IF(W1794="","",_xlfn.LET(_xlpm.x,VLOOKUP(W1794,'Drop-down_menus'!$D$2:$E$13,2,FALSE),IF(_xlpm.x=0,"",_xlpm.x)))</f>
        <v/>
      </c>
      <c r="AA1794" s="46" t="str">
        <f>IF(X1794="","",_xlfn.LET(_xlpm.x,VLOOKUP(X1794,'Drop-down_menus'!$D$2:$E$13,2,FALSE),IF(_xlpm.x=0,"",_xlpm.x)))</f>
        <v/>
      </c>
      <c r="AB1794" s="46" t="s">
        <v>514</v>
      </c>
      <c r="AC1794" s="46" t="s">
        <v>515</v>
      </c>
    </row>
    <row r="1795" spans="2:29" ht="15" customHeight="1">
      <c r="B1795" s="46">
        <v>1837</v>
      </c>
      <c r="C1795" s="46" t="s">
        <v>837</v>
      </c>
      <c r="D1795" s="46" t="b">
        <f>COUNTIF(Events!$B$2:$B$171, C1795) &gt; 0</f>
        <v>1</v>
      </c>
      <c r="G1795" s="46" t="s">
        <v>1234</v>
      </c>
      <c r="I1795" s="46" t="s">
        <v>1234</v>
      </c>
      <c r="J1795" s="46" t="str">
        <f>IF(I1795="","",_xlfn.LET(_xlpm.x,VLOOKUP(I1795,'2026-01-09_taxon-match'!$A$2:$N$81,4,FALSE),IF(_xlpm.x=0,"",_xlpm.x)))</f>
        <v>Glyptonotus antarcticus</v>
      </c>
      <c r="L1795" s="46" t="str">
        <f>IF(I1795="","",_xlfn.LET(_xlpm.x,VLOOKUP(I1795,'2026-01-09_taxon-match'!$A$2:$N$81,3,FALSE),IF(_xlpm.x=0,"",_xlpm.x)))</f>
        <v>urn:lsid:marinespecies.org:taxname:174803</v>
      </c>
      <c r="M1795" s="46" t="str">
        <f>IF($I1795="","",_xlfn.LET(_xlpm.x,VLOOKUP($I1795,'2026-01-09_taxon-match'!$A$2:$N$81,5,FALSE),IF(_xlpm.x=0,"",_xlpm.x)))</f>
        <v>Eights, 1852</v>
      </c>
      <c r="N1795" s="46" t="str">
        <f>IF($I1795="","",_xlfn.LET(_xlpm.x,VLOOKUP($I1795,'2026-01-09_taxon-match'!$A$2:$N$81,6,FALSE),IF(_xlpm.x=0,"",_xlpm.x)))</f>
        <v>Animalia</v>
      </c>
      <c r="O1795" s="46" t="str">
        <f>IF($I1795="","",_xlfn.LET(_xlpm.x,VLOOKUP($I1795,'2026-01-09_taxon-match'!$A$2:$N$81,7,FALSE),IF(_xlpm.x=0,"",_xlpm.x)))</f>
        <v>Arthropoda</v>
      </c>
      <c r="P1795" s="46" t="str">
        <f>IF($I1795="","",_xlfn.LET(_xlpm.x,VLOOKUP($I1795,'2026-01-09_taxon-match'!$A$2:$N$81,8,FALSE),IF(_xlpm.x=0,"",_xlpm.x)))</f>
        <v>Malacostraca</v>
      </c>
      <c r="Q1795" s="46" t="str">
        <f>IF($I1795="","",_xlfn.LET(_xlpm.x,VLOOKUP($I1795,'2026-01-09_taxon-match'!$A$2:$N$81,9,FALSE),IF(_xlpm.x=0,"",_xlpm.x)))</f>
        <v>Isopoda</v>
      </c>
      <c r="R1795" s="46" t="str">
        <f>IF($I1795="","",_xlfn.LET(_xlpm.x,VLOOKUP($I1795,'2026-01-09_taxon-match'!$A$2:$N$81,10,FALSE),IF(_xlpm.x=0,"",_xlpm.x)))</f>
        <v>Chaetiliidae</v>
      </c>
      <c r="S1795" s="46" t="str">
        <f>IF($I1795="","",_xlfn.LET(_xlpm.x,VLOOKUP($I1795,'2026-01-09_taxon-match'!$A$2:$N$81,11,FALSE),IF(_xlpm.x=0,"",_xlpm.x)))</f>
        <v>Glyptonotus</v>
      </c>
      <c r="T1795" s="46" t="str">
        <f>IF($I1795="","",_xlfn.LET(_xlpm.x,VLOOKUP($I1795,'2026-01-09_taxon-match'!$A$2:$N$81,13,FALSE),IF(_xlpm.x=0,"",_xlpm.x)))</f>
        <v>antarcticus</v>
      </c>
      <c r="U1795" s="46">
        <v>1</v>
      </c>
      <c r="V1795" s="2" t="s">
        <v>58</v>
      </c>
      <c r="Y1795" s="46" t="str">
        <f>IF(V1795="","",_xlfn.LET(_xlpm.x,VLOOKUP(V1795,'Drop-down_menus'!$D$2:$E$13,2,FALSE),IF(_xlpm.x=0,"",_xlpm.x)))</f>
        <v>https://orcid.org/0000-0002-9708-1761</v>
      </c>
      <c r="Z1795" s="46" t="str">
        <f>IF(W1795="","",_xlfn.LET(_xlpm.x,VLOOKUP(W1795,'Drop-down_menus'!$D$2:$E$13,2,FALSE),IF(_xlpm.x=0,"",_xlpm.x)))</f>
        <v/>
      </c>
      <c r="AA1795" s="46" t="str">
        <f>IF(X1795="","",_xlfn.LET(_xlpm.x,VLOOKUP(X1795,'Drop-down_menus'!$D$2:$E$13,2,FALSE),IF(_xlpm.x=0,"",_xlpm.x)))</f>
        <v/>
      </c>
      <c r="AB1795" s="46" t="s">
        <v>300</v>
      </c>
      <c r="AC1795" s="46" t="s">
        <v>1255</v>
      </c>
    </row>
    <row r="1796" spans="2:29" ht="15" customHeight="1">
      <c r="B1796" s="46">
        <v>1837</v>
      </c>
      <c r="C1796" s="46" t="s">
        <v>837</v>
      </c>
      <c r="D1796" s="46" t="b">
        <f>COUNTIF(Events!$B$2:$B$171, C1796) &gt; 0</f>
        <v>1</v>
      </c>
      <c r="E1796" s="46" t="s">
        <v>940</v>
      </c>
      <c r="G1796" s="46" t="s">
        <v>953</v>
      </c>
      <c r="I1796" s="46" t="s">
        <v>1234</v>
      </c>
      <c r="J1796" s="46" t="str">
        <f>IF(I1796="","",_xlfn.LET(_xlpm.x,VLOOKUP(I1796,'2026-01-09_taxon-match'!$A$2:$N$81,4,FALSE),IF(_xlpm.x=0,"",_xlpm.x)))</f>
        <v>Glyptonotus antarcticus</v>
      </c>
      <c r="L1796" s="46" t="str">
        <f>IF(I1796="","",_xlfn.LET(_xlpm.x,VLOOKUP(I1796,'2026-01-09_taxon-match'!$A$2:$N$81,3,FALSE),IF(_xlpm.x=0,"",_xlpm.x)))</f>
        <v>urn:lsid:marinespecies.org:taxname:174803</v>
      </c>
      <c r="M1796" s="46" t="str">
        <f>IF($I1796="","",_xlfn.LET(_xlpm.x,VLOOKUP($I1796,'2026-01-09_taxon-match'!$A$2:$N$81,5,FALSE),IF(_xlpm.x=0,"",_xlpm.x)))</f>
        <v>Eights, 1852</v>
      </c>
      <c r="N1796" s="46" t="str">
        <f>IF($I1796="","",_xlfn.LET(_xlpm.x,VLOOKUP($I1796,'2026-01-09_taxon-match'!$A$2:$N$81,6,FALSE),IF(_xlpm.x=0,"",_xlpm.x)))</f>
        <v>Animalia</v>
      </c>
      <c r="O1796" s="46" t="str">
        <f>IF($I1796="","",_xlfn.LET(_xlpm.x,VLOOKUP($I1796,'2026-01-09_taxon-match'!$A$2:$N$81,7,FALSE),IF(_xlpm.x=0,"",_xlpm.x)))</f>
        <v>Arthropoda</v>
      </c>
      <c r="P1796" s="46" t="str">
        <f>IF($I1796="","",_xlfn.LET(_xlpm.x,VLOOKUP($I1796,'2026-01-09_taxon-match'!$A$2:$N$81,8,FALSE),IF(_xlpm.x=0,"",_xlpm.x)))</f>
        <v>Malacostraca</v>
      </c>
      <c r="Q1796" s="46" t="str">
        <f>IF($I1796="","",_xlfn.LET(_xlpm.x,VLOOKUP($I1796,'2026-01-09_taxon-match'!$A$2:$N$81,9,FALSE),IF(_xlpm.x=0,"",_xlpm.x)))</f>
        <v>Isopoda</v>
      </c>
      <c r="R1796" s="46" t="str">
        <f>IF($I1796="","",_xlfn.LET(_xlpm.x,VLOOKUP($I1796,'2026-01-09_taxon-match'!$A$2:$N$81,10,FALSE),IF(_xlpm.x=0,"",_xlpm.x)))</f>
        <v>Chaetiliidae</v>
      </c>
      <c r="S1796" s="46" t="str">
        <f>IF($I1796="","",_xlfn.LET(_xlpm.x,VLOOKUP($I1796,'2026-01-09_taxon-match'!$A$2:$N$81,11,FALSE),IF(_xlpm.x=0,"",_xlpm.x)))</f>
        <v>Glyptonotus</v>
      </c>
      <c r="T1796" s="46" t="str">
        <f>IF($I1796="","",_xlfn.LET(_xlpm.x,VLOOKUP($I1796,'2026-01-09_taxon-match'!$A$2:$N$81,13,FALSE),IF(_xlpm.x=0,"",_xlpm.x)))</f>
        <v>antarcticus</v>
      </c>
      <c r="U1796" s="46">
        <v>1</v>
      </c>
      <c r="V1796" s="46" t="s">
        <v>58</v>
      </c>
      <c r="Y1796" s="46" t="str">
        <f>IF(V1796="","",_xlfn.LET(_xlpm.x,VLOOKUP(V1796,'Drop-down_menus'!$D$2:$E$13,2,FALSE),IF(_xlpm.x=0,"",_xlpm.x)))</f>
        <v>https://orcid.org/0000-0002-9708-1761</v>
      </c>
      <c r="Z1796" s="46" t="str">
        <f>IF(W1796="","",_xlfn.LET(_xlpm.x,VLOOKUP(W1796,'Drop-down_menus'!$D$2:$E$13,2,FALSE),IF(_xlpm.x=0,"",_xlpm.x)))</f>
        <v/>
      </c>
      <c r="AA1796" s="46" t="str">
        <f>IF(X1796="","",_xlfn.LET(_xlpm.x,VLOOKUP(X1796,'Drop-down_menus'!$D$2:$E$13,2,FALSE),IF(_xlpm.x=0,"",_xlpm.x)))</f>
        <v/>
      </c>
      <c r="AB1796" s="46" t="s">
        <v>514</v>
      </c>
      <c r="AC1796" s="46" t="s">
        <v>515</v>
      </c>
    </row>
    <row r="1797" spans="2:29" ht="15" customHeight="1">
      <c r="B1797" s="46">
        <v>1838</v>
      </c>
      <c r="C1797" s="46" t="s">
        <v>837</v>
      </c>
      <c r="D1797" s="46" t="b">
        <f>COUNTIF(Events!$B$2:$B$171, C1797) &gt; 0</f>
        <v>1</v>
      </c>
      <c r="G1797" s="46" t="s">
        <v>1234</v>
      </c>
      <c r="I1797" s="46" t="s">
        <v>1234</v>
      </c>
      <c r="J1797" s="46" t="str">
        <f>IF(I1797="","",_xlfn.LET(_xlpm.x,VLOOKUP(I1797,'2026-01-09_taxon-match'!$A$2:$N$81,4,FALSE),IF(_xlpm.x=0,"",_xlpm.x)))</f>
        <v>Glyptonotus antarcticus</v>
      </c>
      <c r="L1797" s="46" t="str">
        <f>IF(I1797="","",_xlfn.LET(_xlpm.x,VLOOKUP(I1797,'2026-01-09_taxon-match'!$A$2:$N$81,3,FALSE),IF(_xlpm.x=0,"",_xlpm.x)))</f>
        <v>urn:lsid:marinespecies.org:taxname:174803</v>
      </c>
      <c r="M1797" s="46" t="str">
        <f>IF($I1797="","",_xlfn.LET(_xlpm.x,VLOOKUP($I1797,'2026-01-09_taxon-match'!$A$2:$N$81,5,FALSE),IF(_xlpm.x=0,"",_xlpm.x)))</f>
        <v>Eights, 1852</v>
      </c>
      <c r="N1797" s="46" t="str">
        <f>IF($I1797="","",_xlfn.LET(_xlpm.x,VLOOKUP($I1797,'2026-01-09_taxon-match'!$A$2:$N$81,6,FALSE),IF(_xlpm.x=0,"",_xlpm.x)))</f>
        <v>Animalia</v>
      </c>
      <c r="O1797" s="46" t="str">
        <f>IF($I1797="","",_xlfn.LET(_xlpm.x,VLOOKUP($I1797,'2026-01-09_taxon-match'!$A$2:$N$81,7,FALSE),IF(_xlpm.x=0,"",_xlpm.x)))</f>
        <v>Arthropoda</v>
      </c>
      <c r="P1797" s="46" t="str">
        <f>IF($I1797="","",_xlfn.LET(_xlpm.x,VLOOKUP($I1797,'2026-01-09_taxon-match'!$A$2:$N$81,8,FALSE),IF(_xlpm.x=0,"",_xlpm.x)))</f>
        <v>Malacostraca</v>
      </c>
      <c r="Q1797" s="46" t="str">
        <f>IF($I1797="","",_xlfn.LET(_xlpm.x,VLOOKUP($I1797,'2026-01-09_taxon-match'!$A$2:$N$81,9,FALSE),IF(_xlpm.x=0,"",_xlpm.x)))</f>
        <v>Isopoda</v>
      </c>
      <c r="R1797" s="46" t="str">
        <f>IF($I1797="","",_xlfn.LET(_xlpm.x,VLOOKUP($I1797,'2026-01-09_taxon-match'!$A$2:$N$81,10,FALSE),IF(_xlpm.x=0,"",_xlpm.x)))</f>
        <v>Chaetiliidae</v>
      </c>
      <c r="S1797" s="46" t="str">
        <f>IF($I1797="","",_xlfn.LET(_xlpm.x,VLOOKUP($I1797,'2026-01-09_taxon-match'!$A$2:$N$81,11,FALSE),IF(_xlpm.x=0,"",_xlpm.x)))</f>
        <v>Glyptonotus</v>
      </c>
      <c r="T1797" s="46" t="str">
        <f>IF($I1797="","",_xlfn.LET(_xlpm.x,VLOOKUP($I1797,'2026-01-09_taxon-match'!$A$2:$N$81,13,FALSE),IF(_xlpm.x=0,"",_xlpm.x)))</f>
        <v>antarcticus</v>
      </c>
      <c r="U1797" s="46">
        <v>1</v>
      </c>
      <c r="V1797" s="2" t="s">
        <v>58</v>
      </c>
      <c r="Y1797" s="46" t="str">
        <f>IF(V1797="","",_xlfn.LET(_xlpm.x,VLOOKUP(V1797,'Drop-down_menus'!$D$2:$E$13,2,FALSE),IF(_xlpm.x=0,"",_xlpm.x)))</f>
        <v>https://orcid.org/0000-0002-9708-1761</v>
      </c>
      <c r="Z1797" s="46" t="str">
        <f>IF(W1797="","",_xlfn.LET(_xlpm.x,VLOOKUP(W1797,'Drop-down_menus'!$D$2:$E$13,2,FALSE),IF(_xlpm.x=0,"",_xlpm.x)))</f>
        <v/>
      </c>
      <c r="AA1797" s="46" t="str">
        <f>IF(X1797="","",_xlfn.LET(_xlpm.x,VLOOKUP(X1797,'Drop-down_menus'!$D$2:$E$13,2,FALSE),IF(_xlpm.x=0,"",_xlpm.x)))</f>
        <v/>
      </c>
      <c r="AB1797" s="46" t="s">
        <v>300</v>
      </c>
      <c r="AC1797" s="46" t="s">
        <v>1255</v>
      </c>
    </row>
    <row r="1798" spans="2:29" ht="15" customHeight="1">
      <c r="B1798" s="46">
        <v>1838</v>
      </c>
      <c r="C1798" s="46" t="s">
        <v>837</v>
      </c>
      <c r="D1798" s="46" t="b">
        <f>COUNTIF(Events!$B$2:$B$171, C1798) &gt; 0</f>
        <v>1</v>
      </c>
      <c r="E1798" s="46" t="s">
        <v>940</v>
      </c>
      <c r="G1798" s="46" t="s">
        <v>953</v>
      </c>
      <c r="I1798" s="46" t="s">
        <v>1234</v>
      </c>
      <c r="J1798" s="46" t="str">
        <f>IF(I1798="","",_xlfn.LET(_xlpm.x,VLOOKUP(I1798,'2026-01-09_taxon-match'!$A$2:$N$81,4,FALSE),IF(_xlpm.x=0,"",_xlpm.x)))</f>
        <v>Glyptonotus antarcticus</v>
      </c>
      <c r="L1798" s="46" t="str">
        <f>IF(I1798="","",_xlfn.LET(_xlpm.x,VLOOKUP(I1798,'2026-01-09_taxon-match'!$A$2:$N$81,3,FALSE),IF(_xlpm.x=0,"",_xlpm.x)))</f>
        <v>urn:lsid:marinespecies.org:taxname:174803</v>
      </c>
      <c r="M1798" s="46" t="str">
        <f>IF($I1798="","",_xlfn.LET(_xlpm.x,VLOOKUP($I1798,'2026-01-09_taxon-match'!$A$2:$N$81,5,FALSE),IF(_xlpm.x=0,"",_xlpm.x)))</f>
        <v>Eights, 1852</v>
      </c>
      <c r="N1798" s="46" t="str">
        <f>IF($I1798="","",_xlfn.LET(_xlpm.x,VLOOKUP($I1798,'2026-01-09_taxon-match'!$A$2:$N$81,6,FALSE),IF(_xlpm.x=0,"",_xlpm.x)))</f>
        <v>Animalia</v>
      </c>
      <c r="O1798" s="46" t="str">
        <f>IF($I1798="","",_xlfn.LET(_xlpm.x,VLOOKUP($I1798,'2026-01-09_taxon-match'!$A$2:$N$81,7,FALSE),IF(_xlpm.x=0,"",_xlpm.x)))</f>
        <v>Arthropoda</v>
      </c>
      <c r="P1798" s="46" t="str">
        <f>IF($I1798="","",_xlfn.LET(_xlpm.x,VLOOKUP($I1798,'2026-01-09_taxon-match'!$A$2:$N$81,8,FALSE),IF(_xlpm.x=0,"",_xlpm.x)))</f>
        <v>Malacostraca</v>
      </c>
      <c r="Q1798" s="46" t="str">
        <f>IF($I1798="","",_xlfn.LET(_xlpm.x,VLOOKUP($I1798,'2026-01-09_taxon-match'!$A$2:$N$81,9,FALSE),IF(_xlpm.x=0,"",_xlpm.x)))</f>
        <v>Isopoda</v>
      </c>
      <c r="R1798" s="46" t="str">
        <f>IF($I1798="","",_xlfn.LET(_xlpm.x,VLOOKUP($I1798,'2026-01-09_taxon-match'!$A$2:$N$81,10,FALSE),IF(_xlpm.x=0,"",_xlpm.x)))</f>
        <v>Chaetiliidae</v>
      </c>
      <c r="S1798" s="46" t="str">
        <f>IF($I1798="","",_xlfn.LET(_xlpm.x,VLOOKUP($I1798,'2026-01-09_taxon-match'!$A$2:$N$81,11,FALSE),IF(_xlpm.x=0,"",_xlpm.x)))</f>
        <v>Glyptonotus</v>
      </c>
      <c r="T1798" s="46" t="str">
        <f>IF($I1798="","",_xlfn.LET(_xlpm.x,VLOOKUP($I1798,'2026-01-09_taxon-match'!$A$2:$N$81,13,FALSE),IF(_xlpm.x=0,"",_xlpm.x)))</f>
        <v>antarcticus</v>
      </c>
      <c r="U1798" s="46">
        <v>1</v>
      </c>
      <c r="V1798" s="46" t="s">
        <v>58</v>
      </c>
      <c r="Y1798" s="46" t="str">
        <f>IF(V1798="","",_xlfn.LET(_xlpm.x,VLOOKUP(V1798,'Drop-down_menus'!$D$2:$E$13,2,FALSE),IF(_xlpm.x=0,"",_xlpm.x)))</f>
        <v>https://orcid.org/0000-0002-9708-1761</v>
      </c>
      <c r="Z1798" s="46" t="str">
        <f>IF(W1798="","",_xlfn.LET(_xlpm.x,VLOOKUP(W1798,'Drop-down_menus'!$D$2:$E$13,2,FALSE),IF(_xlpm.x=0,"",_xlpm.x)))</f>
        <v/>
      </c>
      <c r="AA1798" s="46" t="str">
        <f>IF(X1798="","",_xlfn.LET(_xlpm.x,VLOOKUP(X1798,'Drop-down_menus'!$D$2:$E$13,2,FALSE),IF(_xlpm.x=0,"",_xlpm.x)))</f>
        <v/>
      </c>
      <c r="AB1798" s="46" t="s">
        <v>514</v>
      </c>
      <c r="AC1798" s="46" t="s">
        <v>515</v>
      </c>
    </row>
    <row r="1799" spans="2:29" ht="15" customHeight="1">
      <c r="B1799" s="46">
        <v>1839</v>
      </c>
      <c r="C1799" s="46" t="s">
        <v>837</v>
      </c>
      <c r="D1799" s="46" t="b">
        <f>COUNTIF(Events!$B$2:$B$171, C1799) &gt; 0</f>
        <v>1</v>
      </c>
      <c r="G1799" s="46" t="s">
        <v>1222</v>
      </c>
      <c r="I1799" s="46" t="s">
        <v>1222</v>
      </c>
      <c r="J1799" s="46" t="str">
        <f>IF(I1799="","",_xlfn.LET(_xlpm.x,VLOOKUP(I1799,'2026-01-09_taxon-match'!$A$2:$N$81,4,FALSE),IF(_xlpm.x=0,"",_xlpm.x)))</f>
        <v>Kirkpatrickia variolosa</v>
      </c>
      <c r="L1799" s="46" t="str">
        <f>IF(I1799="","",_xlfn.LET(_xlpm.x,VLOOKUP(I1799,'2026-01-09_taxon-match'!$A$2:$N$81,3,FALSE),IF(_xlpm.x=0,"",_xlpm.x)))</f>
        <v>urn:lsid:marinespecies.org:taxname:169300</v>
      </c>
      <c r="M1799" s="46" t="str">
        <f>IF($I1799="","",_xlfn.LET(_xlpm.x,VLOOKUP($I1799,'2026-01-09_taxon-match'!$A$2:$N$81,5,FALSE),IF(_xlpm.x=0,"",_xlpm.x)))</f>
        <v>(Kirkpatrick, 1907)</v>
      </c>
      <c r="N1799" s="46" t="str">
        <f>IF($I1799="","",_xlfn.LET(_xlpm.x,VLOOKUP($I1799,'2026-01-09_taxon-match'!$A$2:$N$81,6,FALSE),IF(_xlpm.x=0,"",_xlpm.x)))</f>
        <v>Animalia</v>
      </c>
      <c r="O1799" s="46" t="str">
        <f>IF($I1799="","",_xlfn.LET(_xlpm.x,VLOOKUP($I1799,'2026-01-09_taxon-match'!$A$2:$N$81,7,FALSE),IF(_xlpm.x=0,"",_xlpm.x)))</f>
        <v>Porifera</v>
      </c>
      <c r="P1799" s="46" t="str">
        <f>IF($I1799="","",_xlfn.LET(_xlpm.x,VLOOKUP($I1799,'2026-01-09_taxon-match'!$A$2:$N$81,8,FALSE),IF(_xlpm.x=0,"",_xlpm.x)))</f>
        <v>Demospongiae</v>
      </c>
      <c r="Q1799" s="46" t="str">
        <f>IF($I1799="","",_xlfn.LET(_xlpm.x,VLOOKUP($I1799,'2026-01-09_taxon-match'!$A$2:$N$81,9,FALSE),IF(_xlpm.x=0,"",_xlpm.x)))</f>
        <v>Poecilosclerida</v>
      </c>
      <c r="R1799" s="46" t="str">
        <f>IF($I1799="","",_xlfn.LET(_xlpm.x,VLOOKUP($I1799,'2026-01-09_taxon-match'!$A$2:$N$81,10,FALSE),IF(_xlpm.x=0,"",_xlpm.x)))</f>
        <v>Hymedesmiidae</v>
      </c>
      <c r="S1799" s="46" t="str">
        <f>IF($I1799="","",_xlfn.LET(_xlpm.x,VLOOKUP($I1799,'2026-01-09_taxon-match'!$A$2:$N$81,11,FALSE),IF(_xlpm.x=0,"",_xlpm.x)))</f>
        <v>Kirkpatrickia</v>
      </c>
      <c r="T1799" s="46" t="str">
        <f>IF($I1799="","",_xlfn.LET(_xlpm.x,VLOOKUP($I1799,'2026-01-09_taxon-match'!$A$2:$N$81,13,FALSE),IF(_xlpm.x=0,"",_xlpm.x)))</f>
        <v>variolosa</v>
      </c>
      <c r="U1799" s="46">
        <v>1</v>
      </c>
      <c r="V1799" s="2" t="s">
        <v>58</v>
      </c>
      <c r="Y1799" s="46" t="str">
        <f>IF(V1799="","",_xlfn.LET(_xlpm.x,VLOOKUP(V1799,'Drop-down_menus'!$D$2:$E$13,2,FALSE),IF(_xlpm.x=0,"",_xlpm.x)))</f>
        <v>https://orcid.org/0000-0002-9708-1761</v>
      </c>
      <c r="Z1799" s="46" t="str">
        <f>IF(W1799="","",_xlfn.LET(_xlpm.x,VLOOKUP(W1799,'Drop-down_menus'!$D$2:$E$13,2,FALSE),IF(_xlpm.x=0,"",_xlpm.x)))</f>
        <v/>
      </c>
      <c r="AA1799" s="46" t="str">
        <f>IF(X1799="","",_xlfn.LET(_xlpm.x,VLOOKUP(X1799,'Drop-down_menus'!$D$2:$E$13,2,FALSE),IF(_xlpm.x=0,"",_xlpm.x)))</f>
        <v/>
      </c>
      <c r="AB1799" s="46" t="s">
        <v>300</v>
      </c>
      <c r="AC1799" s="46" t="s">
        <v>1255</v>
      </c>
    </row>
    <row r="1800" spans="2:29" ht="15" customHeight="1">
      <c r="B1800" s="46">
        <v>1839</v>
      </c>
      <c r="C1800" s="46" t="s">
        <v>837</v>
      </c>
      <c r="D1800" s="46" t="b">
        <f>COUNTIF(Events!$B$2:$B$171, C1800) &gt; 0</f>
        <v>1</v>
      </c>
      <c r="E1800" s="46" t="s">
        <v>940</v>
      </c>
      <c r="G1800" s="46" t="s">
        <v>314</v>
      </c>
      <c r="I1800" s="46" t="s">
        <v>1222</v>
      </c>
      <c r="J1800" s="46" t="str">
        <f>IF(I1800="","",_xlfn.LET(_xlpm.x,VLOOKUP(I1800,'2026-01-09_taxon-match'!$A$2:$N$81,4,FALSE),IF(_xlpm.x=0,"",_xlpm.x)))</f>
        <v>Kirkpatrickia variolosa</v>
      </c>
      <c r="L1800" s="46" t="str">
        <f>IF(I1800="","",_xlfn.LET(_xlpm.x,VLOOKUP(I1800,'2026-01-09_taxon-match'!$A$2:$N$81,3,FALSE),IF(_xlpm.x=0,"",_xlpm.x)))</f>
        <v>urn:lsid:marinespecies.org:taxname:169300</v>
      </c>
      <c r="M1800" s="46" t="str">
        <f>IF($I1800="","",_xlfn.LET(_xlpm.x,VLOOKUP($I1800,'2026-01-09_taxon-match'!$A$2:$N$81,5,FALSE),IF(_xlpm.x=0,"",_xlpm.x)))</f>
        <v>(Kirkpatrick, 1907)</v>
      </c>
      <c r="N1800" s="46" t="str">
        <f>IF($I1800="","",_xlfn.LET(_xlpm.x,VLOOKUP($I1800,'2026-01-09_taxon-match'!$A$2:$N$81,6,FALSE),IF(_xlpm.x=0,"",_xlpm.x)))</f>
        <v>Animalia</v>
      </c>
      <c r="O1800" s="46" t="str">
        <f>IF($I1800="","",_xlfn.LET(_xlpm.x,VLOOKUP($I1800,'2026-01-09_taxon-match'!$A$2:$N$81,7,FALSE),IF(_xlpm.x=0,"",_xlpm.x)))</f>
        <v>Porifera</v>
      </c>
      <c r="P1800" s="46" t="str">
        <f>IF($I1800="","",_xlfn.LET(_xlpm.x,VLOOKUP($I1800,'2026-01-09_taxon-match'!$A$2:$N$81,8,FALSE),IF(_xlpm.x=0,"",_xlpm.x)))</f>
        <v>Demospongiae</v>
      </c>
      <c r="Q1800" s="46" t="str">
        <f>IF($I1800="","",_xlfn.LET(_xlpm.x,VLOOKUP($I1800,'2026-01-09_taxon-match'!$A$2:$N$81,9,FALSE),IF(_xlpm.x=0,"",_xlpm.x)))</f>
        <v>Poecilosclerida</v>
      </c>
      <c r="R1800" s="46" t="str">
        <f>IF($I1800="","",_xlfn.LET(_xlpm.x,VLOOKUP($I1800,'2026-01-09_taxon-match'!$A$2:$N$81,10,FALSE),IF(_xlpm.x=0,"",_xlpm.x)))</f>
        <v>Hymedesmiidae</v>
      </c>
      <c r="S1800" s="46" t="str">
        <f>IF($I1800="","",_xlfn.LET(_xlpm.x,VLOOKUP($I1800,'2026-01-09_taxon-match'!$A$2:$N$81,11,FALSE),IF(_xlpm.x=0,"",_xlpm.x)))</f>
        <v>Kirkpatrickia</v>
      </c>
      <c r="T1800" s="46" t="str">
        <f>IF($I1800="","",_xlfn.LET(_xlpm.x,VLOOKUP($I1800,'2026-01-09_taxon-match'!$A$2:$N$81,13,FALSE),IF(_xlpm.x=0,"",_xlpm.x)))</f>
        <v>variolosa</v>
      </c>
      <c r="U1800" s="46">
        <v>1</v>
      </c>
      <c r="V1800" s="46" t="s">
        <v>58</v>
      </c>
      <c r="Y1800" s="46" t="str">
        <f>IF(V1800="","",_xlfn.LET(_xlpm.x,VLOOKUP(V1800,'Drop-down_menus'!$D$2:$E$13,2,FALSE),IF(_xlpm.x=0,"",_xlpm.x)))</f>
        <v>https://orcid.org/0000-0002-9708-1761</v>
      </c>
      <c r="Z1800" s="46" t="str">
        <f>IF(W1800="","",_xlfn.LET(_xlpm.x,VLOOKUP(W1800,'Drop-down_menus'!$D$2:$E$13,2,FALSE),IF(_xlpm.x=0,"",_xlpm.x)))</f>
        <v/>
      </c>
      <c r="AA1800" s="46" t="str">
        <f>IF(X1800="","",_xlfn.LET(_xlpm.x,VLOOKUP(X1800,'Drop-down_menus'!$D$2:$E$13,2,FALSE),IF(_xlpm.x=0,"",_xlpm.x)))</f>
        <v/>
      </c>
      <c r="AB1800" s="46" t="s">
        <v>514</v>
      </c>
      <c r="AC1800" s="46" t="s">
        <v>515</v>
      </c>
    </row>
    <row r="1801" spans="2:29" ht="15" customHeight="1">
      <c r="B1801" s="46">
        <v>1840</v>
      </c>
      <c r="C1801" s="46" t="s">
        <v>837</v>
      </c>
      <c r="D1801" s="46" t="b">
        <f>COUNTIF(Events!$B$2:$B$171, C1801) &gt; 0</f>
        <v>1</v>
      </c>
      <c r="G1801" s="46" t="s">
        <v>1203</v>
      </c>
      <c r="I1801" s="46" t="s">
        <v>1203</v>
      </c>
      <c r="J1801" s="46" t="str">
        <f>IF(I1801="","",_xlfn.LET(_xlpm.x,VLOOKUP(I1801,'2026-01-09_taxon-match'!$A$2:$N$81,4,FALSE),IF(_xlpm.x=0,"",_xlpm.x)))</f>
        <v>Dendrilla antarctica</v>
      </c>
      <c r="L1801" s="46" t="str">
        <f>IF(I1801="","",_xlfn.LET(_xlpm.x,VLOOKUP(I1801,'2026-01-09_taxon-match'!$A$2:$N$81,3,FALSE),IF(_xlpm.x=0,"",_xlpm.x)))</f>
        <v>urn:lsid:marinespecies.org:taxname:164875</v>
      </c>
      <c r="M1801" s="46" t="str">
        <f>IF($I1801="","",_xlfn.LET(_xlpm.x,VLOOKUP($I1801,'2026-01-09_taxon-match'!$A$2:$N$81,5,FALSE),IF(_xlpm.x=0,"",_xlpm.x)))</f>
        <v>Topsent, 1905</v>
      </c>
      <c r="N1801" s="46" t="str">
        <f>IF($I1801="","",_xlfn.LET(_xlpm.x,VLOOKUP($I1801,'2026-01-09_taxon-match'!$A$2:$N$81,6,FALSE),IF(_xlpm.x=0,"",_xlpm.x)))</f>
        <v>Animalia</v>
      </c>
      <c r="O1801" s="46" t="str">
        <f>IF($I1801="","",_xlfn.LET(_xlpm.x,VLOOKUP($I1801,'2026-01-09_taxon-match'!$A$2:$N$81,7,FALSE),IF(_xlpm.x=0,"",_xlpm.x)))</f>
        <v>Porifera</v>
      </c>
      <c r="P1801" s="46" t="str">
        <f>IF($I1801="","",_xlfn.LET(_xlpm.x,VLOOKUP($I1801,'2026-01-09_taxon-match'!$A$2:$N$81,8,FALSE),IF(_xlpm.x=0,"",_xlpm.x)))</f>
        <v>Demospongiae</v>
      </c>
      <c r="Q1801" s="46" t="str">
        <f>IF($I1801="","",_xlfn.LET(_xlpm.x,VLOOKUP($I1801,'2026-01-09_taxon-match'!$A$2:$N$81,9,FALSE),IF(_xlpm.x=0,"",_xlpm.x)))</f>
        <v>Dendroceratida</v>
      </c>
      <c r="R1801" s="46" t="str">
        <f>IF($I1801="","",_xlfn.LET(_xlpm.x,VLOOKUP($I1801,'2026-01-09_taxon-match'!$A$2:$N$81,10,FALSE),IF(_xlpm.x=0,"",_xlpm.x)))</f>
        <v>Darwinellidae</v>
      </c>
      <c r="S1801" s="46" t="str">
        <f>IF($I1801="","",_xlfn.LET(_xlpm.x,VLOOKUP($I1801,'2026-01-09_taxon-match'!$A$2:$N$81,11,FALSE),IF(_xlpm.x=0,"",_xlpm.x)))</f>
        <v>Dendrilla</v>
      </c>
      <c r="T1801" s="46" t="str">
        <f>IF($I1801="","",_xlfn.LET(_xlpm.x,VLOOKUP($I1801,'2026-01-09_taxon-match'!$A$2:$N$81,13,FALSE),IF(_xlpm.x=0,"",_xlpm.x)))</f>
        <v>antarctica</v>
      </c>
      <c r="U1801" s="46">
        <v>1</v>
      </c>
      <c r="V1801" s="2" t="s">
        <v>58</v>
      </c>
      <c r="Y1801" s="46" t="str">
        <f>IF(V1801="","",_xlfn.LET(_xlpm.x,VLOOKUP(V1801,'Drop-down_menus'!$D$2:$E$13,2,FALSE),IF(_xlpm.x=0,"",_xlpm.x)))</f>
        <v>https://orcid.org/0000-0002-9708-1761</v>
      </c>
      <c r="Z1801" s="46" t="str">
        <f>IF(W1801="","",_xlfn.LET(_xlpm.x,VLOOKUP(W1801,'Drop-down_menus'!$D$2:$E$13,2,FALSE),IF(_xlpm.x=0,"",_xlpm.x)))</f>
        <v/>
      </c>
      <c r="AA1801" s="46" t="str">
        <f>IF(X1801="","",_xlfn.LET(_xlpm.x,VLOOKUP(X1801,'Drop-down_menus'!$D$2:$E$13,2,FALSE),IF(_xlpm.x=0,"",_xlpm.x)))</f>
        <v/>
      </c>
      <c r="AB1801" s="46" t="s">
        <v>300</v>
      </c>
      <c r="AC1801" s="46" t="s">
        <v>1255</v>
      </c>
    </row>
    <row r="1802" spans="2:29" ht="15" customHeight="1">
      <c r="B1802" s="46">
        <v>1840</v>
      </c>
      <c r="C1802" s="46" t="s">
        <v>837</v>
      </c>
      <c r="D1802" s="46" t="b">
        <f>COUNTIF(Events!$B$2:$B$171, C1802) &gt; 0</f>
        <v>1</v>
      </c>
      <c r="E1802" s="46" t="s">
        <v>940</v>
      </c>
      <c r="G1802" s="46" t="s">
        <v>955</v>
      </c>
      <c r="I1802" s="46" t="s">
        <v>1203</v>
      </c>
      <c r="J1802" s="46" t="str">
        <f>IF(I1802="","",_xlfn.LET(_xlpm.x,VLOOKUP(I1802,'2026-01-09_taxon-match'!$A$2:$N$81,4,FALSE),IF(_xlpm.x=0,"",_xlpm.x)))</f>
        <v>Dendrilla antarctica</v>
      </c>
      <c r="L1802" s="46" t="str">
        <f>IF(I1802="","",_xlfn.LET(_xlpm.x,VLOOKUP(I1802,'2026-01-09_taxon-match'!$A$2:$N$81,3,FALSE),IF(_xlpm.x=0,"",_xlpm.x)))</f>
        <v>urn:lsid:marinespecies.org:taxname:164875</v>
      </c>
      <c r="M1802" s="46" t="str">
        <f>IF($I1802="","",_xlfn.LET(_xlpm.x,VLOOKUP($I1802,'2026-01-09_taxon-match'!$A$2:$N$81,5,FALSE),IF(_xlpm.x=0,"",_xlpm.x)))</f>
        <v>Topsent, 1905</v>
      </c>
      <c r="N1802" s="46" t="str">
        <f>IF($I1802="","",_xlfn.LET(_xlpm.x,VLOOKUP($I1802,'2026-01-09_taxon-match'!$A$2:$N$81,6,FALSE),IF(_xlpm.x=0,"",_xlpm.x)))</f>
        <v>Animalia</v>
      </c>
      <c r="O1802" s="46" t="str">
        <f>IF($I1802="","",_xlfn.LET(_xlpm.x,VLOOKUP($I1802,'2026-01-09_taxon-match'!$A$2:$N$81,7,FALSE),IF(_xlpm.x=0,"",_xlpm.x)))</f>
        <v>Porifera</v>
      </c>
      <c r="P1802" s="46" t="str">
        <f>IF($I1802="","",_xlfn.LET(_xlpm.x,VLOOKUP($I1802,'2026-01-09_taxon-match'!$A$2:$N$81,8,FALSE),IF(_xlpm.x=0,"",_xlpm.x)))</f>
        <v>Demospongiae</v>
      </c>
      <c r="Q1802" s="46" t="str">
        <f>IF($I1802="","",_xlfn.LET(_xlpm.x,VLOOKUP($I1802,'2026-01-09_taxon-match'!$A$2:$N$81,9,FALSE),IF(_xlpm.x=0,"",_xlpm.x)))</f>
        <v>Dendroceratida</v>
      </c>
      <c r="R1802" s="46" t="str">
        <f>IF($I1802="","",_xlfn.LET(_xlpm.x,VLOOKUP($I1802,'2026-01-09_taxon-match'!$A$2:$N$81,10,FALSE),IF(_xlpm.x=0,"",_xlpm.x)))</f>
        <v>Darwinellidae</v>
      </c>
      <c r="S1802" s="46" t="str">
        <f>IF($I1802="","",_xlfn.LET(_xlpm.x,VLOOKUP($I1802,'2026-01-09_taxon-match'!$A$2:$N$81,11,FALSE),IF(_xlpm.x=0,"",_xlpm.x)))</f>
        <v>Dendrilla</v>
      </c>
      <c r="T1802" s="46" t="str">
        <f>IF($I1802="","",_xlfn.LET(_xlpm.x,VLOOKUP($I1802,'2026-01-09_taxon-match'!$A$2:$N$81,13,FALSE),IF(_xlpm.x=0,"",_xlpm.x)))</f>
        <v>antarctica</v>
      </c>
      <c r="U1802" s="46">
        <v>1</v>
      </c>
      <c r="V1802" s="46" t="s">
        <v>58</v>
      </c>
      <c r="Y1802" s="46" t="str">
        <f>IF(V1802="","",_xlfn.LET(_xlpm.x,VLOOKUP(V1802,'Drop-down_menus'!$D$2:$E$13,2,FALSE),IF(_xlpm.x=0,"",_xlpm.x)))</f>
        <v>https://orcid.org/0000-0002-9708-1761</v>
      </c>
      <c r="Z1802" s="46" t="str">
        <f>IF(W1802="","",_xlfn.LET(_xlpm.x,VLOOKUP(W1802,'Drop-down_menus'!$D$2:$E$13,2,FALSE),IF(_xlpm.x=0,"",_xlpm.x)))</f>
        <v/>
      </c>
      <c r="AA1802" s="46" t="str">
        <f>IF(X1802="","",_xlfn.LET(_xlpm.x,VLOOKUP(X1802,'Drop-down_menus'!$D$2:$E$13,2,FALSE),IF(_xlpm.x=0,"",_xlpm.x)))</f>
        <v/>
      </c>
      <c r="AB1802" s="46" t="s">
        <v>514</v>
      </c>
      <c r="AC1802" s="46" t="s">
        <v>515</v>
      </c>
    </row>
    <row r="1803" spans="2:29" ht="15" customHeight="1">
      <c r="B1803" s="46">
        <v>1841</v>
      </c>
      <c r="C1803" s="46" t="s">
        <v>837</v>
      </c>
      <c r="D1803" s="46" t="b">
        <f>COUNTIF(Events!$B$2:$B$171, C1803) &gt; 0</f>
        <v>1</v>
      </c>
      <c r="G1803" s="46" t="s">
        <v>511</v>
      </c>
      <c r="J1803" s="46" t="str">
        <f>IF(I1803="","",_xlfn.LET(_xlpm.x,VLOOKUP(I1803,'2026-01-09_taxon-match'!$A$2:$N$81,4,FALSE),IF(_xlpm.x=0,"",_xlpm.x)))</f>
        <v/>
      </c>
      <c r="L1803" s="46" t="str">
        <f>IF(I1803="","",_xlfn.LET(_xlpm.x,VLOOKUP(I1803,'2026-01-09_taxon-match'!$A$2:$N$81,3,FALSE),IF(_xlpm.x=0,"",_xlpm.x)))</f>
        <v/>
      </c>
      <c r="M1803" s="46" t="str">
        <f>IF($I1803="","",_xlfn.LET(_xlpm.x,VLOOKUP($I1803,'2026-01-09_taxon-match'!$A$2:$N$81,5,FALSE),IF(_xlpm.x=0,"",_xlpm.x)))</f>
        <v/>
      </c>
      <c r="N1803" s="46" t="str">
        <f>IF($I1803="","",_xlfn.LET(_xlpm.x,VLOOKUP($I1803,'2026-01-09_taxon-match'!$A$2:$N$81,6,FALSE),IF(_xlpm.x=0,"",_xlpm.x)))</f>
        <v/>
      </c>
      <c r="O1803" s="46" t="str">
        <f>IF($I1803="","",_xlfn.LET(_xlpm.x,VLOOKUP($I1803,'2026-01-09_taxon-match'!$A$2:$N$81,7,FALSE),IF(_xlpm.x=0,"",_xlpm.x)))</f>
        <v/>
      </c>
      <c r="P1803" s="46" t="str">
        <f>IF($I1803="","",_xlfn.LET(_xlpm.x,VLOOKUP($I1803,'2026-01-09_taxon-match'!$A$2:$N$81,8,FALSE),IF(_xlpm.x=0,"",_xlpm.x)))</f>
        <v/>
      </c>
      <c r="Q1803" s="46" t="str">
        <f>IF($I1803="","",_xlfn.LET(_xlpm.x,VLOOKUP($I1803,'2026-01-09_taxon-match'!$A$2:$N$81,9,FALSE),IF(_xlpm.x=0,"",_xlpm.x)))</f>
        <v/>
      </c>
      <c r="R1803" s="46" t="str">
        <f>IF($I1803="","",_xlfn.LET(_xlpm.x,VLOOKUP($I1803,'2026-01-09_taxon-match'!$A$2:$N$81,10,FALSE),IF(_xlpm.x=0,"",_xlpm.x)))</f>
        <v/>
      </c>
      <c r="S1803" s="46" t="str">
        <f>IF($I1803="","",_xlfn.LET(_xlpm.x,VLOOKUP($I1803,'2026-01-09_taxon-match'!$A$2:$N$81,11,FALSE),IF(_xlpm.x=0,"",_xlpm.x)))</f>
        <v/>
      </c>
      <c r="T1803" s="46" t="str">
        <f>IF($I1803="","",_xlfn.LET(_xlpm.x,VLOOKUP($I1803,'2026-01-09_taxon-match'!$A$2:$N$81,13,FALSE),IF(_xlpm.x=0,"",_xlpm.x)))</f>
        <v/>
      </c>
      <c r="U1803" s="46">
        <v>1</v>
      </c>
      <c r="V1803" t="s">
        <v>43</v>
      </c>
      <c r="Y1803" s="46" t="str">
        <f>IF(V1803="","",_xlfn.LET(_xlpm.x,VLOOKUP(V1803,'Drop-down_menus'!$D$2:$E$13,2,FALSE),IF(_xlpm.x=0,"",_xlpm.x)))</f>
        <v>https://orcid.org/0000-0002-0981-7442</v>
      </c>
      <c r="Z1803" s="46" t="str">
        <f>IF(W1803="","",_xlfn.LET(_xlpm.x,VLOOKUP(W1803,'Drop-down_menus'!$D$2:$E$13,2,FALSE),IF(_xlpm.x=0,"",_xlpm.x)))</f>
        <v/>
      </c>
      <c r="AA1803" s="46" t="str">
        <f>IF(X1803="","",_xlfn.LET(_xlpm.x,VLOOKUP(X1803,'Drop-down_menus'!$D$2:$E$13,2,FALSE),IF(_xlpm.x=0,"",_xlpm.x)))</f>
        <v/>
      </c>
      <c r="AB1803" s="46" t="s">
        <v>300</v>
      </c>
      <c r="AC1803" s="46" t="s">
        <v>1255</v>
      </c>
    </row>
    <row r="1804" spans="2:29" ht="15" customHeight="1">
      <c r="B1804" s="46">
        <v>1841</v>
      </c>
      <c r="C1804" s="46" t="s">
        <v>837</v>
      </c>
      <c r="D1804" s="46" t="b">
        <f>COUNTIF(Events!$B$2:$B$171, C1804) &gt; 0</f>
        <v>1</v>
      </c>
      <c r="E1804" s="46" t="s">
        <v>940</v>
      </c>
      <c r="G1804" s="46" t="s">
        <v>511</v>
      </c>
      <c r="J1804" s="46" t="str">
        <f>IF(I1804="","",_xlfn.LET(_xlpm.x,VLOOKUP(I1804,'2026-01-09_taxon-match'!$A$2:$N$81,4,FALSE),IF(_xlpm.x=0,"",_xlpm.x)))</f>
        <v/>
      </c>
      <c r="L1804" s="46" t="str">
        <f>IF(I1804="","",_xlfn.LET(_xlpm.x,VLOOKUP(I1804,'2026-01-09_taxon-match'!$A$2:$N$81,3,FALSE),IF(_xlpm.x=0,"",_xlpm.x)))</f>
        <v/>
      </c>
      <c r="M1804" s="46" t="str">
        <f>IF($I1804="","",_xlfn.LET(_xlpm.x,VLOOKUP($I1804,'2026-01-09_taxon-match'!$A$2:$N$81,5,FALSE),IF(_xlpm.x=0,"",_xlpm.x)))</f>
        <v/>
      </c>
      <c r="N1804" s="46" t="str">
        <f>IF($I1804="","",_xlfn.LET(_xlpm.x,VLOOKUP($I1804,'2026-01-09_taxon-match'!$A$2:$N$81,6,FALSE),IF(_xlpm.x=0,"",_xlpm.x)))</f>
        <v/>
      </c>
      <c r="O1804" s="46" t="str">
        <f>IF($I1804="","",_xlfn.LET(_xlpm.x,VLOOKUP($I1804,'2026-01-09_taxon-match'!$A$2:$N$81,7,FALSE),IF(_xlpm.x=0,"",_xlpm.x)))</f>
        <v/>
      </c>
      <c r="P1804" s="46" t="str">
        <f>IF($I1804="","",_xlfn.LET(_xlpm.x,VLOOKUP($I1804,'2026-01-09_taxon-match'!$A$2:$N$81,8,FALSE),IF(_xlpm.x=0,"",_xlpm.x)))</f>
        <v/>
      </c>
      <c r="Q1804" s="46" t="str">
        <f>IF($I1804="","",_xlfn.LET(_xlpm.x,VLOOKUP($I1804,'2026-01-09_taxon-match'!$A$2:$N$81,9,FALSE),IF(_xlpm.x=0,"",_xlpm.x)))</f>
        <v/>
      </c>
      <c r="R1804" s="46" t="str">
        <f>IF($I1804="","",_xlfn.LET(_xlpm.x,VLOOKUP($I1804,'2026-01-09_taxon-match'!$A$2:$N$81,10,FALSE),IF(_xlpm.x=0,"",_xlpm.x)))</f>
        <v/>
      </c>
      <c r="S1804" s="46" t="str">
        <f>IF($I1804="","",_xlfn.LET(_xlpm.x,VLOOKUP($I1804,'2026-01-09_taxon-match'!$A$2:$N$81,11,FALSE),IF(_xlpm.x=0,"",_xlpm.x)))</f>
        <v/>
      </c>
      <c r="T1804" s="46" t="str">
        <f>IF($I1804="","",_xlfn.LET(_xlpm.x,VLOOKUP($I1804,'2026-01-09_taxon-match'!$A$2:$N$81,13,FALSE),IF(_xlpm.x=0,"",_xlpm.x)))</f>
        <v/>
      </c>
      <c r="U1804" s="46">
        <v>1</v>
      </c>
      <c r="V1804" s="46" t="s">
        <v>58</v>
      </c>
      <c r="Y1804" s="46" t="str">
        <f>IF(V1804="","",_xlfn.LET(_xlpm.x,VLOOKUP(V1804,'Drop-down_menus'!$D$2:$E$13,2,FALSE),IF(_xlpm.x=0,"",_xlpm.x)))</f>
        <v>https://orcid.org/0000-0002-9708-1761</v>
      </c>
      <c r="Z1804" s="46" t="str">
        <f>IF(W1804="","",_xlfn.LET(_xlpm.x,VLOOKUP(W1804,'Drop-down_menus'!$D$2:$E$13,2,FALSE),IF(_xlpm.x=0,"",_xlpm.x)))</f>
        <v/>
      </c>
      <c r="AA1804" s="46" t="str">
        <f>IF(X1804="","",_xlfn.LET(_xlpm.x,VLOOKUP(X1804,'Drop-down_menus'!$D$2:$E$13,2,FALSE),IF(_xlpm.x=0,"",_xlpm.x)))</f>
        <v/>
      </c>
      <c r="AB1804" s="46" t="s">
        <v>514</v>
      </c>
      <c r="AC1804" s="46" t="s">
        <v>515</v>
      </c>
    </row>
    <row r="1805" spans="2:29" ht="15" customHeight="1">
      <c r="B1805" s="46">
        <v>1842</v>
      </c>
      <c r="C1805" s="46" t="s">
        <v>837</v>
      </c>
      <c r="D1805" s="46" t="b">
        <f>COUNTIF(Events!$B$2:$B$171, C1805) &gt; 0</f>
        <v>1</v>
      </c>
      <c r="G1805" s="46" t="s">
        <v>511</v>
      </c>
      <c r="J1805" s="46" t="str">
        <f>IF(I1805="","",_xlfn.LET(_xlpm.x,VLOOKUP(I1805,'2026-01-09_taxon-match'!$A$2:$N$81,4,FALSE),IF(_xlpm.x=0,"",_xlpm.x)))</f>
        <v/>
      </c>
      <c r="L1805" s="46" t="str">
        <f>IF(I1805="","",_xlfn.LET(_xlpm.x,VLOOKUP(I1805,'2026-01-09_taxon-match'!$A$2:$N$81,3,FALSE),IF(_xlpm.x=0,"",_xlpm.x)))</f>
        <v/>
      </c>
      <c r="M1805" s="46" t="str">
        <f>IF($I1805="","",_xlfn.LET(_xlpm.x,VLOOKUP($I1805,'2026-01-09_taxon-match'!$A$2:$N$81,5,FALSE),IF(_xlpm.x=0,"",_xlpm.x)))</f>
        <v/>
      </c>
      <c r="N1805" s="46" t="str">
        <f>IF($I1805="","",_xlfn.LET(_xlpm.x,VLOOKUP($I1805,'2026-01-09_taxon-match'!$A$2:$N$81,6,FALSE),IF(_xlpm.x=0,"",_xlpm.x)))</f>
        <v/>
      </c>
      <c r="O1805" s="46" t="str">
        <f>IF($I1805="","",_xlfn.LET(_xlpm.x,VLOOKUP($I1805,'2026-01-09_taxon-match'!$A$2:$N$81,7,FALSE),IF(_xlpm.x=0,"",_xlpm.x)))</f>
        <v/>
      </c>
      <c r="P1805" s="46" t="str">
        <f>IF($I1805="","",_xlfn.LET(_xlpm.x,VLOOKUP($I1805,'2026-01-09_taxon-match'!$A$2:$N$81,8,FALSE),IF(_xlpm.x=0,"",_xlpm.x)))</f>
        <v/>
      </c>
      <c r="Q1805" s="46" t="str">
        <f>IF($I1805="","",_xlfn.LET(_xlpm.x,VLOOKUP($I1805,'2026-01-09_taxon-match'!$A$2:$N$81,9,FALSE),IF(_xlpm.x=0,"",_xlpm.x)))</f>
        <v/>
      </c>
      <c r="R1805" s="46" t="str">
        <f>IF($I1805="","",_xlfn.LET(_xlpm.x,VLOOKUP($I1805,'2026-01-09_taxon-match'!$A$2:$N$81,10,FALSE),IF(_xlpm.x=0,"",_xlpm.x)))</f>
        <v/>
      </c>
      <c r="S1805" s="46" t="str">
        <f>IF($I1805="","",_xlfn.LET(_xlpm.x,VLOOKUP($I1805,'2026-01-09_taxon-match'!$A$2:$N$81,11,FALSE),IF(_xlpm.x=0,"",_xlpm.x)))</f>
        <v/>
      </c>
      <c r="T1805" s="46" t="str">
        <f>IF($I1805="","",_xlfn.LET(_xlpm.x,VLOOKUP($I1805,'2026-01-09_taxon-match'!$A$2:$N$81,13,FALSE),IF(_xlpm.x=0,"",_xlpm.x)))</f>
        <v/>
      </c>
      <c r="U1805" s="46">
        <v>1</v>
      </c>
      <c r="V1805" t="s">
        <v>43</v>
      </c>
      <c r="Y1805" s="46" t="str">
        <f>IF(V1805="","",_xlfn.LET(_xlpm.x,VLOOKUP(V1805,'Drop-down_menus'!$D$2:$E$13,2,FALSE),IF(_xlpm.x=0,"",_xlpm.x)))</f>
        <v>https://orcid.org/0000-0002-0981-7442</v>
      </c>
      <c r="Z1805" s="46" t="str">
        <f>IF(W1805="","",_xlfn.LET(_xlpm.x,VLOOKUP(W1805,'Drop-down_menus'!$D$2:$E$13,2,FALSE),IF(_xlpm.x=0,"",_xlpm.x)))</f>
        <v/>
      </c>
      <c r="AA1805" s="46" t="str">
        <f>IF(X1805="","",_xlfn.LET(_xlpm.x,VLOOKUP(X1805,'Drop-down_menus'!$D$2:$E$13,2,FALSE),IF(_xlpm.x=0,"",_xlpm.x)))</f>
        <v/>
      </c>
      <c r="AB1805" s="46" t="s">
        <v>300</v>
      </c>
      <c r="AC1805" s="46" t="s">
        <v>1255</v>
      </c>
    </row>
    <row r="1806" spans="2:29" ht="15" customHeight="1">
      <c r="B1806" s="46">
        <v>1842</v>
      </c>
      <c r="C1806" s="46" t="s">
        <v>837</v>
      </c>
      <c r="D1806" s="46" t="b">
        <f>COUNTIF(Events!$B$2:$B$171, C1806) &gt; 0</f>
        <v>1</v>
      </c>
      <c r="E1806" s="46" t="s">
        <v>940</v>
      </c>
      <c r="G1806" s="46" t="s">
        <v>511</v>
      </c>
      <c r="J1806" s="46" t="str">
        <f>IF(I1806="","",_xlfn.LET(_xlpm.x,VLOOKUP(I1806,'2026-01-09_taxon-match'!$A$2:$N$81,4,FALSE),IF(_xlpm.x=0,"",_xlpm.x)))</f>
        <v/>
      </c>
      <c r="L1806" s="46" t="str">
        <f>IF(I1806="","",_xlfn.LET(_xlpm.x,VLOOKUP(I1806,'2026-01-09_taxon-match'!$A$2:$N$81,3,FALSE),IF(_xlpm.x=0,"",_xlpm.x)))</f>
        <v/>
      </c>
      <c r="M1806" s="46" t="str">
        <f>IF($I1806="","",_xlfn.LET(_xlpm.x,VLOOKUP($I1806,'2026-01-09_taxon-match'!$A$2:$N$81,5,FALSE),IF(_xlpm.x=0,"",_xlpm.x)))</f>
        <v/>
      </c>
      <c r="N1806" s="46" t="str">
        <f>IF($I1806="","",_xlfn.LET(_xlpm.x,VLOOKUP($I1806,'2026-01-09_taxon-match'!$A$2:$N$81,6,FALSE),IF(_xlpm.x=0,"",_xlpm.x)))</f>
        <v/>
      </c>
      <c r="O1806" s="46" t="str">
        <f>IF($I1806="","",_xlfn.LET(_xlpm.x,VLOOKUP($I1806,'2026-01-09_taxon-match'!$A$2:$N$81,7,FALSE),IF(_xlpm.x=0,"",_xlpm.x)))</f>
        <v/>
      </c>
      <c r="P1806" s="46" t="str">
        <f>IF($I1806="","",_xlfn.LET(_xlpm.x,VLOOKUP($I1806,'2026-01-09_taxon-match'!$A$2:$N$81,8,FALSE),IF(_xlpm.x=0,"",_xlpm.x)))</f>
        <v/>
      </c>
      <c r="Q1806" s="46" t="str">
        <f>IF($I1806="","",_xlfn.LET(_xlpm.x,VLOOKUP($I1806,'2026-01-09_taxon-match'!$A$2:$N$81,9,FALSE),IF(_xlpm.x=0,"",_xlpm.x)))</f>
        <v/>
      </c>
      <c r="R1806" s="46" t="str">
        <f>IF($I1806="","",_xlfn.LET(_xlpm.x,VLOOKUP($I1806,'2026-01-09_taxon-match'!$A$2:$N$81,10,FALSE),IF(_xlpm.x=0,"",_xlpm.x)))</f>
        <v/>
      </c>
      <c r="S1806" s="46" t="str">
        <f>IF($I1806="","",_xlfn.LET(_xlpm.x,VLOOKUP($I1806,'2026-01-09_taxon-match'!$A$2:$N$81,11,FALSE),IF(_xlpm.x=0,"",_xlpm.x)))</f>
        <v/>
      </c>
      <c r="T1806" s="46" t="str">
        <f>IF($I1806="","",_xlfn.LET(_xlpm.x,VLOOKUP($I1806,'2026-01-09_taxon-match'!$A$2:$N$81,13,FALSE),IF(_xlpm.x=0,"",_xlpm.x)))</f>
        <v/>
      </c>
      <c r="U1806" s="46">
        <v>1</v>
      </c>
      <c r="V1806" s="46" t="s">
        <v>58</v>
      </c>
      <c r="Y1806" s="46" t="str">
        <f>IF(V1806="","",_xlfn.LET(_xlpm.x,VLOOKUP(V1806,'Drop-down_menus'!$D$2:$E$13,2,FALSE),IF(_xlpm.x=0,"",_xlpm.x)))</f>
        <v>https://orcid.org/0000-0002-9708-1761</v>
      </c>
      <c r="Z1806" s="46" t="str">
        <f>IF(W1806="","",_xlfn.LET(_xlpm.x,VLOOKUP(W1806,'Drop-down_menus'!$D$2:$E$13,2,FALSE),IF(_xlpm.x=0,"",_xlpm.x)))</f>
        <v/>
      </c>
      <c r="AA1806" s="46" t="str">
        <f>IF(X1806="","",_xlfn.LET(_xlpm.x,VLOOKUP(X1806,'Drop-down_menus'!$D$2:$E$13,2,FALSE),IF(_xlpm.x=0,"",_xlpm.x)))</f>
        <v/>
      </c>
      <c r="AB1806" s="46" t="s">
        <v>514</v>
      </c>
      <c r="AC1806" s="46" t="s">
        <v>515</v>
      </c>
    </row>
    <row r="1807" spans="2:29" ht="15" customHeight="1">
      <c r="B1807" s="46">
        <v>1843</v>
      </c>
      <c r="C1807" s="46" t="s">
        <v>837</v>
      </c>
      <c r="D1807" s="46" t="b">
        <f>COUNTIF(Events!$B$2:$B$171, C1807) &gt; 0</f>
        <v>1</v>
      </c>
      <c r="G1807" s="46" t="s">
        <v>960</v>
      </c>
      <c r="I1807" s="46" t="s">
        <v>960</v>
      </c>
      <c r="J1807" s="46" t="str">
        <f>IF(I1807="","",_xlfn.LET(_xlpm.x,VLOOKUP(I1807,'2026-01-09_taxon-match'!$A$2:$N$81,4,FALSE),IF(_xlpm.x=0,"",_xlpm.x)))</f>
        <v>Odontaster validus</v>
      </c>
      <c r="L1807" s="46" t="str">
        <f>IF(I1807="","",_xlfn.LET(_xlpm.x,VLOOKUP(I1807,'2026-01-09_taxon-match'!$A$2:$N$81,3,FALSE),IF(_xlpm.x=0,"",_xlpm.x)))</f>
        <v>urn:lsid:marinespecies.org:taxname:172775</v>
      </c>
      <c r="M1807" s="46" t="str">
        <f>IF($I1807="","",_xlfn.LET(_xlpm.x,VLOOKUP($I1807,'2026-01-09_taxon-match'!$A$2:$N$81,5,FALSE),IF(_xlpm.x=0,"",_xlpm.x)))</f>
        <v>Koehler, 1906</v>
      </c>
      <c r="N1807" s="46" t="str">
        <f>IF($I1807="","",_xlfn.LET(_xlpm.x,VLOOKUP($I1807,'2026-01-09_taxon-match'!$A$2:$N$81,6,FALSE),IF(_xlpm.x=0,"",_xlpm.x)))</f>
        <v>Animalia</v>
      </c>
      <c r="O1807" s="46" t="str">
        <f>IF($I1807="","",_xlfn.LET(_xlpm.x,VLOOKUP($I1807,'2026-01-09_taxon-match'!$A$2:$N$81,7,FALSE),IF(_xlpm.x=0,"",_xlpm.x)))</f>
        <v>Echinodermata</v>
      </c>
      <c r="P1807" s="46" t="str">
        <f>IF($I1807="","",_xlfn.LET(_xlpm.x,VLOOKUP($I1807,'2026-01-09_taxon-match'!$A$2:$N$81,8,FALSE),IF(_xlpm.x=0,"",_xlpm.x)))</f>
        <v>Asteroidea</v>
      </c>
      <c r="Q1807" s="46" t="str">
        <f>IF($I1807="","",_xlfn.LET(_xlpm.x,VLOOKUP($I1807,'2026-01-09_taxon-match'!$A$2:$N$81,9,FALSE),IF(_xlpm.x=0,"",_xlpm.x)))</f>
        <v>Valvatida</v>
      </c>
      <c r="R1807" s="46" t="str">
        <f>IF($I1807="","",_xlfn.LET(_xlpm.x,VLOOKUP($I1807,'2026-01-09_taxon-match'!$A$2:$N$81,10,FALSE),IF(_xlpm.x=0,"",_xlpm.x)))</f>
        <v>Odontasteridae</v>
      </c>
      <c r="S1807" s="46" t="str">
        <f>IF($I1807="","",_xlfn.LET(_xlpm.x,VLOOKUP($I1807,'2026-01-09_taxon-match'!$A$2:$N$81,11,FALSE),IF(_xlpm.x=0,"",_xlpm.x)))</f>
        <v>Odontaster</v>
      </c>
      <c r="T1807" s="46" t="str">
        <f>IF($I1807="","",_xlfn.LET(_xlpm.x,VLOOKUP($I1807,'2026-01-09_taxon-match'!$A$2:$N$81,13,FALSE),IF(_xlpm.x=0,"",_xlpm.x)))</f>
        <v>validus</v>
      </c>
      <c r="U1807" s="46">
        <v>1</v>
      </c>
      <c r="V1807" s="2" t="s">
        <v>58</v>
      </c>
      <c r="Y1807" s="46" t="str">
        <f>IF(V1807="","",_xlfn.LET(_xlpm.x,VLOOKUP(V1807,'Drop-down_menus'!$D$2:$E$13,2,FALSE),IF(_xlpm.x=0,"",_xlpm.x)))</f>
        <v>https://orcid.org/0000-0002-9708-1761</v>
      </c>
      <c r="Z1807" s="46" t="str">
        <f>IF(W1807="","",_xlfn.LET(_xlpm.x,VLOOKUP(W1807,'Drop-down_menus'!$D$2:$E$13,2,FALSE),IF(_xlpm.x=0,"",_xlpm.x)))</f>
        <v/>
      </c>
      <c r="AA1807" s="46" t="str">
        <f>IF(X1807="","",_xlfn.LET(_xlpm.x,VLOOKUP(X1807,'Drop-down_menus'!$D$2:$E$13,2,FALSE),IF(_xlpm.x=0,"",_xlpm.x)))</f>
        <v/>
      </c>
      <c r="AB1807" s="46" t="s">
        <v>1252</v>
      </c>
      <c r="AC1807" s="46" t="s">
        <v>1255</v>
      </c>
    </row>
    <row r="1808" spans="2:29" ht="15" customHeight="1">
      <c r="B1808" s="46">
        <v>1843</v>
      </c>
      <c r="C1808" s="46" t="s">
        <v>837</v>
      </c>
      <c r="D1808" s="46" t="b">
        <f>COUNTIF(Events!$B$2:$B$171, C1808) &gt; 0</f>
        <v>1</v>
      </c>
      <c r="E1808" s="46" t="s">
        <v>940</v>
      </c>
      <c r="G1808" s="46" t="s">
        <v>960</v>
      </c>
      <c r="I1808" s="46" t="s">
        <v>960</v>
      </c>
      <c r="J1808" s="46" t="str">
        <f>IF(I1808="","",_xlfn.LET(_xlpm.x,VLOOKUP(I1808,'2026-01-09_taxon-match'!$A$2:$N$81,4,FALSE),IF(_xlpm.x=0,"",_xlpm.x)))</f>
        <v>Odontaster validus</v>
      </c>
      <c r="L1808" s="46" t="str">
        <f>IF(I1808="","",_xlfn.LET(_xlpm.x,VLOOKUP(I1808,'2026-01-09_taxon-match'!$A$2:$N$81,3,FALSE),IF(_xlpm.x=0,"",_xlpm.x)))</f>
        <v>urn:lsid:marinespecies.org:taxname:172775</v>
      </c>
      <c r="M1808" s="46" t="str">
        <f>IF($I1808="","",_xlfn.LET(_xlpm.x,VLOOKUP($I1808,'2026-01-09_taxon-match'!$A$2:$N$81,5,FALSE),IF(_xlpm.x=0,"",_xlpm.x)))</f>
        <v>Koehler, 1906</v>
      </c>
      <c r="N1808" s="46" t="str">
        <f>IF($I1808="","",_xlfn.LET(_xlpm.x,VLOOKUP($I1808,'2026-01-09_taxon-match'!$A$2:$N$81,6,FALSE),IF(_xlpm.x=0,"",_xlpm.x)))</f>
        <v>Animalia</v>
      </c>
      <c r="O1808" s="46" t="str">
        <f>IF($I1808="","",_xlfn.LET(_xlpm.x,VLOOKUP($I1808,'2026-01-09_taxon-match'!$A$2:$N$81,7,FALSE),IF(_xlpm.x=0,"",_xlpm.x)))</f>
        <v>Echinodermata</v>
      </c>
      <c r="P1808" s="46" t="str">
        <f>IF($I1808="","",_xlfn.LET(_xlpm.x,VLOOKUP($I1808,'2026-01-09_taxon-match'!$A$2:$N$81,8,FALSE),IF(_xlpm.x=0,"",_xlpm.x)))</f>
        <v>Asteroidea</v>
      </c>
      <c r="Q1808" s="46" t="str">
        <f>IF($I1808="","",_xlfn.LET(_xlpm.x,VLOOKUP($I1808,'2026-01-09_taxon-match'!$A$2:$N$81,9,FALSE),IF(_xlpm.x=0,"",_xlpm.x)))</f>
        <v>Valvatida</v>
      </c>
      <c r="R1808" s="46" t="str">
        <f>IF($I1808="","",_xlfn.LET(_xlpm.x,VLOOKUP($I1808,'2026-01-09_taxon-match'!$A$2:$N$81,10,FALSE),IF(_xlpm.x=0,"",_xlpm.x)))</f>
        <v>Odontasteridae</v>
      </c>
      <c r="S1808" s="46" t="str">
        <f>IF($I1808="","",_xlfn.LET(_xlpm.x,VLOOKUP($I1808,'2026-01-09_taxon-match'!$A$2:$N$81,11,FALSE),IF(_xlpm.x=0,"",_xlpm.x)))</f>
        <v>Odontaster</v>
      </c>
      <c r="T1808" s="46" t="str">
        <f>IF($I1808="","",_xlfn.LET(_xlpm.x,VLOOKUP($I1808,'2026-01-09_taxon-match'!$A$2:$N$81,13,FALSE),IF(_xlpm.x=0,"",_xlpm.x)))</f>
        <v>validus</v>
      </c>
      <c r="U1808" s="46">
        <v>1</v>
      </c>
      <c r="V1808" s="46" t="s">
        <v>58</v>
      </c>
      <c r="Y1808" s="46" t="str">
        <f>IF(V1808="","",_xlfn.LET(_xlpm.x,VLOOKUP(V1808,'Drop-down_menus'!$D$2:$E$13,2,FALSE),IF(_xlpm.x=0,"",_xlpm.x)))</f>
        <v>https://orcid.org/0000-0002-9708-1761</v>
      </c>
      <c r="Z1808" s="46" t="str">
        <f>IF(W1808="","",_xlfn.LET(_xlpm.x,VLOOKUP(W1808,'Drop-down_menus'!$D$2:$E$13,2,FALSE),IF(_xlpm.x=0,"",_xlpm.x)))</f>
        <v/>
      </c>
      <c r="AA1808" s="46" t="str">
        <f>IF(X1808="","",_xlfn.LET(_xlpm.x,VLOOKUP(X1808,'Drop-down_menus'!$D$2:$E$13,2,FALSE),IF(_xlpm.x=0,"",_xlpm.x)))</f>
        <v/>
      </c>
      <c r="AB1808" s="46" t="s">
        <v>961</v>
      </c>
      <c r="AC1808" s="46" t="s">
        <v>515</v>
      </c>
    </row>
    <row r="1809" spans="2:29" ht="15" customHeight="1">
      <c r="B1809" s="46">
        <v>1844</v>
      </c>
      <c r="C1809" s="46" t="s">
        <v>837</v>
      </c>
      <c r="D1809" s="46" t="b">
        <f>COUNTIF(Events!$B$2:$B$171, C1809) &gt; 0</f>
        <v>1</v>
      </c>
      <c r="G1809" s="46" t="s">
        <v>960</v>
      </c>
      <c r="I1809" s="46" t="s">
        <v>960</v>
      </c>
      <c r="J1809" s="46" t="str">
        <f>IF(I1809="","",_xlfn.LET(_xlpm.x,VLOOKUP(I1809,'2026-01-09_taxon-match'!$A$2:$N$81,4,FALSE),IF(_xlpm.x=0,"",_xlpm.x)))</f>
        <v>Odontaster validus</v>
      </c>
      <c r="L1809" s="46" t="str">
        <f>IF(I1809="","",_xlfn.LET(_xlpm.x,VLOOKUP(I1809,'2026-01-09_taxon-match'!$A$2:$N$81,3,FALSE),IF(_xlpm.x=0,"",_xlpm.x)))</f>
        <v>urn:lsid:marinespecies.org:taxname:172775</v>
      </c>
      <c r="M1809" s="46" t="str">
        <f>IF($I1809="","",_xlfn.LET(_xlpm.x,VLOOKUP($I1809,'2026-01-09_taxon-match'!$A$2:$N$81,5,FALSE),IF(_xlpm.x=0,"",_xlpm.x)))</f>
        <v>Koehler, 1906</v>
      </c>
      <c r="N1809" s="46" t="str">
        <f>IF($I1809="","",_xlfn.LET(_xlpm.x,VLOOKUP($I1809,'2026-01-09_taxon-match'!$A$2:$N$81,6,FALSE),IF(_xlpm.x=0,"",_xlpm.x)))</f>
        <v>Animalia</v>
      </c>
      <c r="O1809" s="46" t="str">
        <f>IF($I1809="","",_xlfn.LET(_xlpm.x,VLOOKUP($I1809,'2026-01-09_taxon-match'!$A$2:$N$81,7,FALSE),IF(_xlpm.x=0,"",_xlpm.x)))</f>
        <v>Echinodermata</v>
      </c>
      <c r="P1809" s="46" t="str">
        <f>IF($I1809="","",_xlfn.LET(_xlpm.x,VLOOKUP($I1809,'2026-01-09_taxon-match'!$A$2:$N$81,8,FALSE),IF(_xlpm.x=0,"",_xlpm.x)))</f>
        <v>Asteroidea</v>
      </c>
      <c r="Q1809" s="46" t="str">
        <f>IF($I1809="","",_xlfn.LET(_xlpm.x,VLOOKUP($I1809,'2026-01-09_taxon-match'!$A$2:$N$81,9,FALSE),IF(_xlpm.x=0,"",_xlpm.x)))</f>
        <v>Valvatida</v>
      </c>
      <c r="R1809" s="46" t="str">
        <f>IF($I1809="","",_xlfn.LET(_xlpm.x,VLOOKUP($I1809,'2026-01-09_taxon-match'!$A$2:$N$81,10,FALSE),IF(_xlpm.x=0,"",_xlpm.x)))</f>
        <v>Odontasteridae</v>
      </c>
      <c r="S1809" s="46" t="str">
        <f>IF($I1809="","",_xlfn.LET(_xlpm.x,VLOOKUP($I1809,'2026-01-09_taxon-match'!$A$2:$N$81,11,FALSE),IF(_xlpm.x=0,"",_xlpm.x)))</f>
        <v>Odontaster</v>
      </c>
      <c r="T1809" s="46" t="str">
        <f>IF($I1809="","",_xlfn.LET(_xlpm.x,VLOOKUP($I1809,'2026-01-09_taxon-match'!$A$2:$N$81,13,FALSE),IF(_xlpm.x=0,"",_xlpm.x)))</f>
        <v>validus</v>
      </c>
      <c r="U1809" s="46">
        <v>1</v>
      </c>
      <c r="V1809" s="2" t="s">
        <v>58</v>
      </c>
      <c r="Y1809" s="46" t="str">
        <f>IF(V1809="","",_xlfn.LET(_xlpm.x,VLOOKUP(V1809,'Drop-down_menus'!$D$2:$E$13,2,FALSE),IF(_xlpm.x=0,"",_xlpm.x)))</f>
        <v>https://orcid.org/0000-0002-9708-1761</v>
      </c>
      <c r="Z1809" s="46" t="str">
        <f>IF(W1809="","",_xlfn.LET(_xlpm.x,VLOOKUP(W1809,'Drop-down_menus'!$D$2:$E$13,2,FALSE),IF(_xlpm.x=0,"",_xlpm.x)))</f>
        <v/>
      </c>
      <c r="AA1809" s="46" t="str">
        <f>IF(X1809="","",_xlfn.LET(_xlpm.x,VLOOKUP(X1809,'Drop-down_menus'!$D$2:$E$13,2,FALSE),IF(_xlpm.x=0,"",_xlpm.x)))</f>
        <v/>
      </c>
      <c r="AB1809" s="46" t="s">
        <v>1252</v>
      </c>
      <c r="AC1809" s="46" t="s">
        <v>1255</v>
      </c>
    </row>
    <row r="1810" spans="2:29" ht="15" customHeight="1">
      <c r="B1810" s="46">
        <v>1844</v>
      </c>
      <c r="C1810" s="46" t="s">
        <v>837</v>
      </c>
      <c r="D1810" s="46" t="b">
        <f>COUNTIF(Events!$B$2:$B$171, C1810) &gt; 0</f>
        <v>1</v>
      </c>
      <c r="E1810" s="46" t="s">
        <v>940</v>
      </c>
      <c r="G1810" s="46" t="s">
        <v>960</v>
      </c>
      <c r="I1810" s="46" t="s">
        <v>960</v>
      </c>
      <c r="J1810" s="46" t="str">
        <f>IF(I1810="","",_xlfn.LET(_xlpm.x,VLOOKUP(I1810,'2026-01-09_taxon-match'!$A$2:$N$81,4,FALSE),IF(_xlpm.x=0,"",_xlpm.x)))</f>
        <v>Odontaster validus</v>
      </c>
      <c r="L1810" s="46" t="str">
        <f>IF(I1810="","",_xlfn.LET(_xlpm.x,VLOOKUP(I1810,'2026-01-09_taxon-match'!$A$2:$N$81,3,FALSE),IF(_xlpm.x=0,"",_xlpm.x)))</f>
        <v>urn:lsid:marinespecies.org:taxname:172775</v>
      </c>
      <c r="M1810" s="46" t="str">
        <f>IF($I1810="","",_xlfn.LET(_xlpm.x,VLOOKUP($I1810,'2026-01-09_taxon-match'!$A$2:$N$81,5,FALSE),IF(_xlpm.x=0,"",_xlpm.x)))</f>
        <v>Koehler, 1906</v>
      </c>
      <c r="N1810" s="46" t="str">
        <f>IF($I1810="","",_xlfn.LET(_xlpm.x,VLOOKUP($I1810,'2026-01-09_taxon-match'!$A$2:$N$81,6,FALSE),IF(_xlpm.x=0,"",_xlpm.x)))</f>
        <v>Animalia</v>
      </c>
      <c r="O1810" s="46" t="str">
        <f>IF($I1810="","",_xlfn.LET(_xlpm.x,VLOOKUP($I1810,'2026-01-09_taxon-match'!$A$2:$N$81,7,FALSE),IF(_xlpm.x=0,"",_xlpm.x)))</f>
        <v>Echinodermata</v>
      </c>
      <c r="P1810" s="46" t="str">
        <f>IF($I1810="","",_xlfn.LET(_xlpm.x,VLOOKUP($I1810,'2026-01-09_taxon-match'!$A$2:$N$81,8,FALSE),IF(_xlpm.x=0,"",_xlpm.x)))</f>
        <v>Asteroidea</v>
      </c>
      <c r="Q1810" s="46" t="str">
        <f>IF($I1810="","",_xlfn.LET(_xlpm.x,VLOOKUP($I1810,'2026-01-09_taxon-match'!$A$2:$N$81,9,FALSE),IF(_xlpm.x=0,"",_xlpm.x)))</f>
        <v>Valvatida</v>
      </c>
      <c r="R1810" s="46" t="str">
        <f>IF($I1810="","",_xlfn.LET(_xlpm.x,VLOOKUP($I1810,'2026-01-09_taxon-match'!$A$2:$N$81,10,FALSE),IF(_xlpm.x=0,"",_xlpm.x)))</f>
        <v>Odontasteridae</v>
      </c>
      <c r="S1810" s="46" t="str">
        <f>IF($I1810="","",_xlfn.LET(_xlpm.x,VLOOKUP($I1810,'2026-01-09_taxon-match'!$A$2:$N$81,11,FALSE),IF(_xlpm.x=0,"",_xlpm.x)))</f>
        <v>Odontaster</v>
      </c>
      <c r="T1810" s="46" t="str">
        <f>IF($I1810="","",_xlfn.LET(_xlpm.x,VLOOKUP($I1810,'2026-01-09_taxon-match'!$A$2:$N$81,13,FALSE),IF(_xlpm.x=0,"",_xlpm.x)))</f>
        <v>validus</v>
      </c>
      <c r="U1810" s="46">
        <v>1</v>
      </c>
      <c r="V1810" s="46" t="s">
        <v>58</v>
      </c>
      <c r="Y1810" s="46" t="str">
        <f>IF(V1810="","",_xlfn.LET(_xlpm.x,VLOOKUP(V1810,'Drop-down_menus'!$D$2:$E$13,2,FALSE),IF(_xlpm.x=0,"",_xlpm.x)))</f>
        <v>https://orcid.org/0000-0002-9708-1761</v>
      </c>
      <c r="Z1810" s="46" t="str">
        <f>IF(W1810="","",_xlfn.LET(_xlpm.x,VLOOKUP(W1810,'Drop-down_menus'!$D$2:$E$13,2,FALSE),IF(_xlpm.x=0,"",_xlpm.x)))</f>
        <v/>
      </c>
      <c r="AA1810" s="46" t="str">
        <f>IF(X1810="","",_xlfn.LET(_xlpm.x,VLOOKUP(X1810,'Drop-down_menus'!$D$2:$E$13,2,FALSE),IF(_xlpm.x=0,"",_xlpm.x)))</f>
        <v/>
      </c>
      <c r="AB1810" s="46" t="s">
        <v>961</v>
      </c>
      <c r="AC1810" s="46" t="s">
        <v>515</v>
      </c>
    </row>
    <row r="1811" spans="2:29" ht="15" customHeight="1">
      <c r="B1811" s="46">
        <v>1845</v>
      </c>
      <c r="C1811" s="46" t="s">
        <v>837</v>
      </c>
      <c r="D1811" s="46" t="b">
        <f>COUNTIF(Events!$B$2:$B$171, C1811) &gt; 0</f>
        <v>1</v>
      </c>
      <c r="G1811" s="46" t="s">
        <v>511</v>
      </c>
      <c r="J1811" s="46" t="str">
        <f>IF(I1811="","",_xlfn.LET(_xlpm.x,VLOOKUP(I1811,'2026-01-09_taxon-match'!$A$2:$N$81,4,FALSE),IF(_xlpm.x=0,"",_xlpm.x)))</f>
        <v/>
      </c>
      <c r="L1811" s="46" t="str">
        <f>IF(I1811="","",_xlfn.LET(_xlpm.x,VLOOKUP(I1811,'2026-01-09_taxon-match'!$A$2:$N$81,3,FALSE),IF(_xlpm.x=0,"",_xlpm.x)))</f>
        <v/>
      </c>
      <c r="M1811" s="46" t="str">
        <f>IF($I1811="","",_xlfn.LET(_xlpm.x,VLOOKUP($I1811,'2026-01-09_taxon-match'!$A$2:$N$81,5,FALSE),IF(_xlpm.x=0,"",_xlpm.x)))</f>
        <v/>
      </c>
      <c r="N1811" s="46" t="str">
        <f>IF($I1811="","",_xlfn.LET(_xlpm.x,VLOOKUP($I1811,'2026-01-09_taxon-match'!$A$2:$N$81,6,FALSE),IF(_xlpm.x=0,"",_xlpm.x)))</f>
        <v/>
      </c>
      <c r="O1811" s="46" t="str">
        <f>IF($I1811="","",_xlfn.LET(_xlpm.x,VLOOKUP($I1811,'2026-01-09_taxon-match'!$A$2:$N$81,7,FALSE),IF(_xlpm.x=0,"",_xlpm.x)))</f>
        <v/>
      </c>
      <c r="P1811" s="46" t="str">
        <f>IF($I1811="","",_xlfn.LET(_xlpm.x,VLOOKUP($I1811,'2026-01-09_taxon-match'!$A$2:$N$81,8,FALSE),IF(_xlpm.x=0,"",_xlpm.x)))</f>
        <v/>
      </c>
      <c r="Q1811" s="46" t="str">
        <f>IF($I1811="","",_xlfn.LET(_xlpm.x,VLOOKUP($I1811,'2026-01-09_taxon-match'!$A$2:$N$81,9,FALSE),IF(_xlpm.x=0,"",_xlpm.x)))</f>
        <v/>
      </c>
      <c r="R1811" s="46" t="str">
        <f>IF($I1811="","",_xlfn.LET(_xlpm.x,VLOOKUP($I1811,'2026-01-09_taxon-match'!$A$2:$N$81,10,FALSE),IF(_xlpm.x=0,"",_xlpm.x)))</f>
        <v/>
      </c>
      <c r="S1811" s="46" t="str">
        <f>IF($I1811="","",_xlfn.LET(_xlpm.x,VLOOKUP($I1811,'2026-01-09_taxon-match'!$A$2:$N$81,11,FALSE),IF(_xlpm.x=0,"",_xlpm.x)))</f>
        <v/>
      </c>
      <c r="T1811" s="46" t="str">
        <f>IF($I1811="","",_xlfn.LET(_xlpm.x,VLOOKUP($I1811,'2026-01-09_taxon-match'!$A$2:$N$81,13,FALSE),IF(_xlpm.x=0,"",_xlpm.x)))</f>
        <v/>
      </c>
      <c r="U1811" s="46">
        <v>1</v>
      </c>
      <c r="V1811" t="s">
        <v>43</v>
      </c>
      <c r="Y1811" s="46" t="str">
        <f>IF(V1811="","",_xlfn.LET(_xlpm.x,VLOOKUP(V1811,'Drop-down_menus'!$D$2:$E$13,2,FALSE),IF(_xlpm.x=0,"",_xlpm.x)))</f>
        <v>https://orcid.org/0000-0002-0981-7442</v>
      </c>
      <c r="Z1811" s="46" t="str">
        <f>IF(W1811="","",_xlfn.LET(_xlpm.x,VLOOKUP(W1811,'Drop-down_menus'!$D$2:$E$13,2,FALSE),IF(_xlpm.x=0,"",_xlpm.x)))</f>
        <v/>
      </c>
      <c r="AA1811" s="46" t="str">
        <f>IF(X1811="","",_xlfn.LET(_xlpm.x,VLOOKUP(X1811,'Drop-down_menus'!$D$2:$E$13,2,FALSE),IF(_xlpm.x=0,"",_xlpm.x)))</f>
        <v/>
      </c>
      <c r="AB1811" s="46" t="s">
        <v>300</v>
      </c>
      <c r="AC1811" s="46" t="s">
        <v>1255</v>
      </c>
    </row>
    <row r="1812" spans="2:29" ht="15" customHeight="1">
      <c r="B1812" s="46">
        <v>1845</v>
      </c>
      <c r="C1812" s="46" t="s">
        <v>837</v>
      </c>
      <c r="D1812" s="46" t="b">
        <f>COUNTIF(Events!$B$2:$B$171, C1812) &gt; 0</f>
        <v>1</v>
      </c>
      <c r="E1812" s="46" t="s">
        <v>940</v>
      </c>
      <c r="G1812" s="46" t="s">
        <v>511</v>
      </c>
      <c r="J1812" s="46" t="str">
        <f>IF(I1812="","",_xlfn.LET(_xlpm.x,VLOOKUP(I1812,'2026-01-09_taxon-match'!$A$2:$N$81,4,FALSE),IF(_xlpm.x=0,"",_xlpm.x)))</f>
        <v/>
      </c>
      <c r="L1812" s="46" t="str">
        <f>IF(I1812="","",_xlfn.LET(_xlpm.x,VLOOKUP(I1812,'2026-01-09_taxon-match'!$A$2:$N$81,3,FALSE),IF(_xlpm.x=0,"",_xlpm.x)))</f>
        <v/>
      </c>
      <c r="M1812" s="46" t="str">
        <f>IF($I1812="","",_xlfn.LET(_xlpm.x,VLOOKUP($I1812,'2026-01-09_taxon-match'!$A$2:$N$81,5,FALSE),IF(_xlpm.x=0,"",_xlpm.x)))</f>
        <v/>
      </c>
      <c r="N1812" s="46" t="str">
        <f>IF($I1812="","",_xlfn.LET(_xlpm.x,VLOOKUP($I1812,'2026-01-09_taxon-match'!$A$2:$N$81,6,FALSE),IF(_xlpm.x=0,"",_xlpm.x)))</f>
        <v/>
      </c>
      <c r="O1812" s="46" t="str">
        <f>IF($I1812="","",_xlfn.LET(_xlpm.x,VLOOKUP($I1812,'2026-01-09_taxon-match'!$A$2:$N$81,7,FALSE),IF(_xlpm.x=0,"",_xlpm.x)))</f>
        <v/>
      </c>
      <c r="P1812" s="46" t="str">
        <f>IF($I1812="","",_xlfn.LET(_xlpm.x,VLOOKUP($I1812,'2026-01-09_taxon-match'!$A$2:$N$81,8,FALSE),IF(_xlpm.x=0,"",_xlpm.x)))</f>
        <v/>
      </c>
      <c r="Q1812" s="46" t="str">
        <f>IF($I1812="","",_xlfn.LET(_xlpm.x,VLOOKUP($I1812,'2026-01-09_taxon-match'!$A$2:$N$81,9,FALSE),IF(_xlpm.x=0,"",_xlpm.x)))</f>
        <v/>
      </c>
      <c r="R1812" s="46" t="str">
        <f>IF($I1812="","",_xlfn.LET(_xlpm.x,VLOOKUP($I1812,'2026-01-09_taxon-match'!$A$2:$N$81,10,FALSE),IF(_xlpm.x=0,"",_xlpm.x)))</f>
        <v/>
      </c>
      <c r="S1812" s="46" t="str">
        <f>IF($I1812="","",_xlfn.LET(_xlpm.x,VLOOKUP($I1812,'2026-01-09_taxon-match'!$A$2:$N$81,11,FALSE),IF(_xlpm.x=0,"",_xlpm.x)))</f>
        <v/>
      </c>
      <c r="T1812" s="46" t="str">
        <f>IF($I1812="","",_xlfn.LET(_xlpm.x,VLOOKUP($I1812,'2026-01-09_taxon-match'!$A$2:$N$81,13,FALSE),IF(_xlpm.x=0,"",_xlpm.x)))</f>
        <v/>
      </c>
      <c r="U1812" s="46">
        <v>1</v>
      </c>
      <c r="V1812" s="46" t="s">
        <v>58</v>
      </c>
      <c r="Y1812" s="46" t="str">
        <f>IF(V1812="","",_xlfn.LET(_xlpm.x,VLOOKUP(V1812,'Drop-down_menus'!$D$2:$E$13,2,FALSE),IF(_xlpm.x=0,"",_xlpm.x)))</f>
        <v>https://orcid.org/0000-0002-9708-1761</v>
      </c>
      <c r="Z1812" s="46" t="str">
        <f>IF(W1812="","",_xlfn.LET(_xlpm.x,VLOOKUP(W1812,'Drop-down_menus'!$D$2:$E$13,2,FALSE),IF(_xlpm.x=0,"",_xlpm.x)))</f>
        <v/>
      </c>
      <c r="AA1812" s="46" t="str">
        <f>IF(X1812="","",_xlfn.LET(_xlpm.x,VLOOKUP(X1812,'Drop-down_menus'!$D$2:$E$13,2,FALSE),IF(_xlpm.x=0,"",_xlpm.x)))</f>
        <v/>
      </c>
      <c r="AB1812" s="46" t="s">
        <v>514</v>
      </c>
      <c r="AC1812" s="46" t="s">
        <v>515</v>
      </c>
    </row>
    <row r="1813" spans="2:29" ht="15" customHeight="1">
      <c r="B1813" s="46">
        <v>1846</v>
      </c>
      <c r="C1813" s="46" t="s">
        <v>837</v>
      </c>
      <c r="D1813" s="46" t="b">
        <f>COUNTIF(Events!$B$2:$B$171, C1813) &gt; 0</f>
        <v>1</v>
      </c>
      <c r="G1813" s="46" t="s">
        <v>1213</v>
      </c>
      <c r="I1813" s="46" t="s">
        <v>178</v>
      </c>
      <c r="J1813" s="46" t="str">
        <f>IF(I1813="","",_xlfn.LET(_xlpm.x,VLOOKUP(I1813,'2026-01-09_taxon-match'!$A$2:$N$81,4,FALSE),IF(_xlpm.x=0,"",_xlpm.x)))</f>
        <v>Parborlasia corrugatus</v>
      </c>
      <c r="L1813" s="46" t="str">
        <f>IF(I1813="","",_xlfn.LET(_xlpm.x,VLOOKUP(I1813,'2026-01-09_taxon-match'!$A$2:$N$81,3,FALSE),IF(_xlpm.x=0,"",_xlpm.x)))</f>
        <v>urn:lsid:marinespecies.org:taxname:1776775</v>
      </c>
      <c r="M1813" s="46" t="str">
        <f>IF($I1813="","",_xlfn.LET(_xlpm.x,VLOOKUP($I1813,'2026-01-09_taxon-match'!$A$2:$N$81,5,FALSE),IF(_xlpm.x=0,"",_xlpm.x)))</f>
        <v>(McIntosh, 1876)</v>
      </c>
      <c r="N1813" s="46" t="str">
        <f>IF($I1813="","",_xlfn.LET(_xlpm.x,VLOOKUP($I1813,'2026-01-09_taxon-match'!$A$2:$N$81,6,FALSE),IF(_xlpm.x=0,"",_xlpm.x)))</f>
        <v>Animalia</v>
      </c>
      <c r="O1813" s="46" t="str">
        <f>IF($I1813="","",_xlfn.LET(_xlpm.x,VLOOKUP($I1813,'2026-01-09_taxon-match'!$A$2:$N$81,7,FALSE),IF(_xlpm.x=0,"",_xlpm.x)))</f>
        <v>Nemertea</v>
      </c>
      <c r="P1813" s="46" t="str">
        <f>IF($I1813="","",_xlfn.LET(_xlpm.x,VLOOKUP($I1813,'2026-01-09_taxon-match'!$A$2:$N$81,8,FALSE),IF(_xlpm.x=0,"",_xlpm.x)))</f>
        <v>Pilidiophora</v>
      </c>
      <c r="Q1813" s="46" t="str">
        <f>IF($I1813="","",_xlfn.LET(_xlpm.x,VLOOKUP($I1813,'2026-01-09_taxon-match'!$A$2:$N$81,9,FALSE),IF(_xlpm.x=0,"",_xlpm.x)))</f>
        <v>Heteronemertea</v>
      </c>
      <c r="R1813" s="46" t="str">
        <f>IF($I1813="","",_xlfn.LET(_xlpm.x,VLOOKUP($I1813,'2026-01-09_taxon-match'!$A$2:$N$81,10,FALSE),IF(_xlpm.x=0,"",_xlpm.x)))</f>
        <v>Lineidae</v>
      </c>
      <c r="S1813" s="46" t="str">
        <f>IF($I1813="","",_xlfn.LET(_xlpm.x,VLOOKUP($I1813,'2026-01-09_taxon-match'!$A$2:$N$81,11,FALSE),IF(_xlpm.x=0,"",_xlpm.x)))</f>
        <v>Parborlasia</v>
      </c>
      <c r="T1813" s="46" t="str">
        <f>IF($I1813="","",_xlfn.LET(_xlpm.x,VLOOKUP($I1813,'2026-01-09_taxon-match'!$A$2:$N$81,13,FALSE),IF(_xlpm.x=0,"",_xlpm.x)))</f>
        <v>corrugatus</v>
      </c>
      <c r="U1813" s="46">
        <v>1</v>
      </c>
      <c r="V1813" s="2" t="s">
        <v>58</v>
      </c>
      <c r="Y1813" s="46" t="str">
        <f>IF(V1813="","",_xlfn.LET(_xlpm.x,VLOOKUP(V1813,'Drop-down_menus'!$D$2:$E$13,2,FALSE),IF(_xlpm.x=0,"",_xlpm.x)))</f>
        <v>https://orcid.org/0000-0002-9708-1761</v>
      </c>
      <c r="Z1813" s="46" t="str">
        <f>IF(W1813="","",_xlfn.LET(_xlpm.x,VLOOKUP(W1813,'Drop-down_menus'!$D$2:$E$13,2,FALSE),IF(_xlpm.x=0,"",_xlpm.x)))</f>
        <v/>
      </c>
      <c r="AA1813" s="46" t="str">
        <f>IF(X1813="","",_xlfn.LET(_xlpm.x,VLOOKUP(X1813,'Drop-down_menus'!$D$2:$E$13,2,FALSE),IF(_xlpm.x=0,"",_xlpm.x)))</f>
        <v/>
      </c>
      <c r="AB1813" s="46" t="s">
        <v>1252</v>
      </c>
      <c r="AC1813" s="46" t="s">
        <v>1255</v>
      </c>
    </row>
    <row r="1814" spans="2:29" ht="15" customHeight="1">
      <c r="B1814" s="46">
        <v>1846</v>
      </c>
      <c r="C1814" s="46" t="s">
        <v>837</v>
      </c>
      <c r="D1814" s="46" t="b">
        <f>COUNTIF(Events!$B$2:$B$171, C1814) &gt; 0</f>
        <v>1</v>
      </c>
      <c r="E1814" s="46" t="s">
        <v>940</v>
      </c>
      <c r="G1814" s="46" t="s">
        <v>949</v>
      </c>
      <c r="I1814" s="46" t="s">
        <v>178</v>
      </c>
      <c r="J1814" s="46" t="str">
        <f>IF(I1814="","",_xlfn.LET(_xlpm.x,VLOOKUP(I1814,'2026-01-09_taxon-match'!$A$2:$N$81,4,FALSE),IF(_xlpm.x=0,"",_xlpm.x)))</f>
        <v>Parborlasia corrugatus</v>
      </c>
      <c r="L1814" s="46" t="str">
        <f>IF(I1814="","",_xlfn.LET(_xlpm.x,VLOOKUP(I1814,'2026-01-09_taxon-match'!$A$2:$N$81,3,FALSE),IF(_xlpm.x=0,"",_xlpm.x)))</f>
        <v>urn:lsid:marinespecies.org:taxname:1776775</v>
      </c>
      <c r="M1814" s="46" t="str">
        <f>IF($I1814="","",_xlfn.LET(_xlpm.x,VLOOKUP($I1814,'2026-01-09_taxon-match'!$A$2:$N$81,5,FALSE),IF(_xlpm.x=0,"",_xlpm.x)))</f>
        <v>(McIntosh, 1876)</v>
      </c>
      <c r="N1814" s="46" t="str">
        <f>IF($I1814="","",_xlfn.LET(_xlpm.x,VLOOKUP($I1814,'2026-01-09_taxon-match'!$A$2:$N$81,6,FALSE),IF(_xlpm.x=0,"",_xlpm.x)))</f>
        <v>Animalia</v>
      </c>
      <c r="O1814" s="46" t="str">
        <f>IF($I1814="","",_xlfn.LET(_xlpm.x,VLOOKUP($I1814,'2026-01-09_taxon-match'!$A$2:$N$81,7,FALSE),IF(_xlpm.x=0,"",_xlpm.x)))</f>
        <v>Nemertea</v>
      </c>
      <c r="P1814" s="46" t="str">
        <f>IF($I1814="","",_xlfn.LET(_xlpm.x,VLOOKUP($I1814,'2026-01-09_taxon-match'!$A$2:$N$81,8,FALSE),IF(_xlpm.x=0,"",_xlpm.x)))</f>
        <v>Pilidiophora</v>
      </c>
      <c r="Q1814" s="46" t="str">
        <f>IF($I1814="","",_xlfn.LET(_xlpm.x,VLOOKUP($I1814,'2026-01-09_taxon-match'!$A$2:$N$81,9,FALSE),IF(_xlpm.x=0,"",_xlpm.x)))</f>
        <v>Heteronemertea</v>
      </c>
      <c r="R1814" s="46" t="str">
        <f>IF($I1814="","",_xlfn.LET(_xlpm.x,VLOOKUP($I1814,'2026-01-09_taxon-match'!$A$2:$N$81,10,FALSE),IF(_xlpm.x=0,"",_xlpm.x)))</f>
        <v>Lineidae</v>
      </c>
      <c r="S1814" s="46" t="str">
        <f>IF($I1814="","",_xlfn.LET(_xlpm.x,VLOOKUP($I1814,'2026-01-09_taxon-match'!$A$2:$N$81,11,FALSE),IF(_xlpm.x=0,"",_xlpm.x)))</f>
        <v>Parborlasia</v>
      </c>
      <c r="T1814" s="46" t="str">
        <f>IF($I1814="","",_xlfn.LET(_xlpm.x,VLOOKUP($I1814,'2026-01-09_taxon-match'!$A$2:$N$81,13,FALSE),IF(_xlpm.x=0,"",_xlpm.x)))</f>
        <v>corrugatus</v>
      </c>
      <c r="U1814" s="46">
        <v>1</v>
      </c>
      <c r="V1814" s="46" t="s">
        <v>58</v>
      </c>
      <c r="Y1814" s="46" t="str">
        <f>IF(V1814="","",_xlfn.LET(_xlpm.x,VLOOKUP(V1814,'Drop-down_menus'!$D$2:$E$13,2,FALSE),IF(_xlpm.x=0,"",_xlpm.x)))</f>
        <v>https://orcid.org/0000-0002-9708-1761</v>
      </c>
      <c r="Z1814" s="46" t="str">
        <f>IF(W1814="","",_xlfn.LET(_xlpm.x,VLOOKUP(W1814,'Drop-down_menus'!$D$2:$E$13,2,FALSE),IF(_xlpm.x=0,"",_xlpm.x)))</f>
        <v/>
      </c>
      <c r="AA1814" s="46" t="str">
        <f>IF(X1814="","",_xlfn.LET(_xlpm.x,VLOOKUP(X1814,'Drop-down_menus'!$D$2:$E$13,2,FALSE),IF(_xlpm.x=0,"",_xlpm.x)))</f>
        <v/>
      </c>
      <c r="AB1814" s="46" t="s">
        <v>961</v>
      </c>
      <c r="AC1814" s="46" t="s">
        <v>515</v>
      </c>
    </row>
    <row r="1815" spans="2:29" ht="15" customHeight="1">
      <c r="B1815" s="46">
        <v>1847</v>
      </c>
      <c r="C1815" s="46" t="s">
        <v>837</v>
      </c>
      <c r="D1815" s="46" t="b">
        <f>COUNTIF(Events!$B$2:$B$171, C1815) &gt; 0</f>
        <v>1</v>
      </c>
      <c r="G1815" s="46" t="s">
        <v>1213</v>
      </c>
      <c r="I1815" s="46" t="s">
        <v>178</v>
      </c>
      <c r="J1815" s="46" t="str">
        <f>IF(I1815="","",_xlfn.LET(_xlpm.x,VLOOKUP(I1815,'2026-01-09_taxon-match'!$A$2:$N$81,4,FALSE),IF(_xlpm.x=0,"",_xlpm.x)))</f>
        <v>Parborlasia corrugatus</v>
      </c>
      <c r="L1815" s="46" t="str">
        <f>IF(I1815="","",_xlfn.LET(_xlpm.x,VLOOKUP(I1815,'2026-01-09_taxon-match'!$A$2:$N$81,3,FALSE),IF(_xlpm.x=0,"",_xlpm.x)))</f>
        <v>urn:lsid:marinespecies.org:taxname:1776775</v>
      </c>
      <c r="M1815" s="46" t="str">
        <f>IF($I1815="","",_xlfn.LET(_xlpm.x,VLOOKUP($I1815,'2026-01-09_taxon-match'!$A$2:$N$81,5,FALSE),IF(_xlpm.x=0,"",_xlpm.x)))</f>
        <v>(McIntosh, 1876)</v>
      </c>
      <c r="N1815" s="46" t="str">
        <f>IF($I1815="","",_xlfn.LET(_xlpm.x,VLOOKUP($I1815,'2026-01-09_taxon-match'!$A$2:$N$81,6,FALSE),IF(_xlpm.x=0,"",_xlpm.x)))</f>
        <v>Animalia</v>
      </c>
      <c r="O1815" s="46" t="str">
        <f>IF($I1815="","",_xlfn.LET(_xlpm.x,VLOOKUP($I1815,'2026-01-09_taxon-match'!$A$2:$N$81,7,FALSE),IF(_xlpm.x=0,"",_xlpm.x)))</f>
        <v>Nemertea</v>
      </c>
      <c r="P1815" s="46" t="str">
        <f>IF($I1815="","",_xlfn.LET(_xlpm.x,VLOOKUP($I1815,'2026-01-09_taxon-match'!$A$2:$N$81,8,FALSE),IF(_xlpm.x=0,"",_xlpm.x)))</f>
        <v>Pilidiophora</v>
      </c>
      <c r="Q1815" s="46" t="str">
        <f>IF($I1815="","",_xlfn.LET(_xlpm.x,VLOOKUP($I1815,'2026-01-09_taxon-match'!$A$2:$N$81,9,FALSE),IF(_xlpm.x=0,"",_xlpm.x)))</f>
        <v>Heteronemertea</v>
      </c>
      <c r="R1815" s="46" t="str">
        <f>IF($I1815="","",_xlfn.LET(_xlpm.x,VLOOKUP($I1815,'2026-01-09_taxon-match'!$A$2:$N$81,10,FALSE),IF(_xlpm.x=0,"",_xlpm.x)))</f>
        <v>Lineidae</v>
      </c>
      <c r="S1815" s="46" t="str">
        <f>IF($I1815="","",_xlfn.LET(_xlpm.x,VLOOKUP($I1815,'2026-01-09_taxon-match'!$A$2:$N$81,11,FALSE),IF(_xlpm.x=0,"",_xlpm.x)))</f>
        <v>Parborlasia</v>
      </c>
      <c r="T1815" s="46" t="str">
        <f>IF($I1815="","",_xlfn.LET(_xlpm.x,VLOOKUP($I1815,'2026-01-09_taxon-match'!$A$2:$N$81,13,FALSE),IF(_xlpm.x=0,"",_xlpm.x)))</f>
        <v>corrugatus</v>
      </c>
      <c r="U1815" s="46">
        <v>1</v>
      </c>
      <c r="V1815" s="2" t="s">
        <v>58</v>
      </c>
      <c r="Y1815" s="46" t="str">
        <f>IF(V1815="","",_xlfn.LET(_xlpm.x,VLOOKUP(V1815,'Drop-down_menus'!$D$2:$E$13,2,FALSE),IF(_xlpm.x=0,"",_xlpm.x)))</f>
        <v>https://orcid.org/0000-0002-9708-1761</v>
      </c>
      <c r="Z1815" s="46" t="str">
        <f>IF(W1815="","",_xlfn.LET(_xlpm.x,VLOOKUP(W1815,'Drop-down_menus'!$D$2:$E$13,2,FALSE),IF(_xlpm.x=0,"",_xlpm.x)))</f>
        <v/>
      </c>
      <c r="AA1815" s="46" t="str">
        <f>IF(X1815="","",_xlfn.LET(_xlpm.x,VLOOKUP(X1815,'Drop-down_menus'!$D$2:$E$13,2,FALSE),IF(_xlpm.x=0,"",_xlpm.x)))</f>
        <v/>
      </c>
      <c r="AB1815" s="46" t="s">
        <v>1252</v>
      </c>
      <c r="AC1815" s="46" t="s">
        <v>1255</v>
      </c>
    </row>
    <row r="1816" spans="2:29" ht="15" customHeight="1">
      <c r="B1816" s="46">
        <v>1847</v>
      </c>
      <c r="C1816" s="46" t="s">
        <v>837</v>
      </c>
      <c r="D1816" s="46" t="b">
        <f>COUNTIF(Events!$B$2:$B$171, C1816) &gt; 0</f>
        <v>1</v>
      </c>
      <c r="E1816" s="46" t="s">
        <v>940</v>
      </c>
      <c r="G1816" s="46" t="s">
        <v>949</v>
      </c>
      <c r="I1816" s="46" t="s">
        <v>178</v>
      </c>
      <c r="J1816" s="46" t="str">
        <f>IF(I1816="","",_xlfn.LET(_xlpm.x,VLOOKUP(I1816,'2026-01-09_taxon-match'!$A$2:$N$81,4,FALSE),IF(_xlpm.x=0,"",_xlpm.x)))</f>
        <v>Parborlasia corrugatus</v>
      </c>
      <c r="L1816" s="46" t="str">
        <f>IF(I1816="","",_xlfn.LET(_xlpm.x,VLOOKUP(I1816,'2026-01-09_taxon-match'!$A$2:$N$81,3,FALSE),IF(_xlpm.x=0,"",_xlpm.x)))</f>
        <v>urn:lsid:marinespecies.org:taxname:1776775</v>
      </c>
      <c r="M1816" s="46" t="str">
        <f>IF($I1816="","",_xlfn.LET(_xlpm.x,VLOOKUP($I1816,'2026-01-09_taxon-match'!$A$2:$N$81,5,FALSE),IF(_xlpm.x=0,"",_xlpm.x)))</f>
        <v>(McIntosh, 1876)</v>
      </c>
      <c r="N1816" s="46" t="str">
        <f>IF($I1816="","",_xlfn.LET(_xlpm.x,VLOOKUP($I1816,'2026-01-09_taxon-match'!$A$2:$N$81,6,FALSE),IF(_xlpm.x=0,"",_xlpm.x)))</f>
        <v>Animalia</v>
      </c>
      <c r="O1816" s="46" t="str">
        <f>IF($I1816="","",_xlfn.LET(_xlpm.x,VLOOKUP($I1816,'2026-01-09_taxon-match'!$A$2:$N$81,7,FALSE),IF(_xlpm.x=0,"",_xlpm.x)))</f>
        <v>Nemertea</v>
      </c>
      <c r="P1816" s="46" t="str">
        <f>IF($I1816="","",_xlfn.LET(_xlpm.x,VLOOKUP($I1816,'2026-01-09_taxon-match'!$A$2:$N$81,8,FALSE),IF(_xlpm.x=0,"",_xlpm.x)))</f>
        <v>Pilidiophora</v>
      </c>
      <c r="Q1816" s="46" t="str">
        <f>IF($I1816="","",_xlfn.LET(_xlpm.x,VLOOKUP($I1816,'2026-01-09_taxon-match'!$A$2:$N$81,9,FALSE),IF(_xlpm.x=0,"",_xlpm.x)))</f>
        <v>Heteronemertea</v>
      </c>
      <c r="R1816" s="46" t="str">
        <f>IF($I1816="","",_xlfn.LET(_xlpm.x,VLOOKUP($I1816,'2026-01-09_taxon-match'!$A$2:$N$81,10,FALSE),IF(_xlpm.x=0,"",_xlpm.x)))</f>
        <v>Lineidae</v>
      </c>
      <c r="S1816" s="46" t="str">
        <f>IF($I1816="","",_xlfn.LET(_xlpm.x,VLOOKUP($I1816,'2026-01-09_taxon-match'!$A$2:$N$81,11,FALSE),IF(_xlpm.x=0,"",_xlpm.x)))</f>
        <v>Parborlasia</v>
      </c>
      <c r="T1816" s="46" t="str">
        <f>IF($I1816="","",_xlfn.LET(_xlpm.x,VLOOKUP($I1816,'2026-01-09_taxon-match'!$A$2:$N$81,13,FALSE),IF(_xlpm.x=0,"",_xlpm.x)))</f>
        <v>corrugatus</v>
      </c>
      <c r="U1816" s="46">
        <v>1</v>
      </c>
      <c r="V1816" s="46" t="s">
        <v>58</v>
      </c>
      <c r="Y1816" s="46" t="str">
        <f>IF(V1816="","",_xlfn.LET(_xlpm.x,VLOOKUP(V1816,'Drop-down_menus'!$D$2:$E$13,2,FALSE),IF(_xlpm.x=0,"",_xlpm.x)))</f>
        <v>https://orcid.org/0000-0002-9708-1761</v>
      </c>
      <c r="Z1816" s="46" t="str">
        <f>IF(W1816="","",_xlfn.LET(_xlpm.x,VLOOKUP(W1816,'Drop-down_menus'!$D$2:$E$13,2,FALSE),IF(_xlpm.x=0,"",_xlpm.x)))</f>
        <v/>
      </c>
      <c r="AA1816" s="46" t="str">
        <f>IF(X1816="","",_xlfn.LET(_xlpm.x,VLOOKUP(X1816,'Drop-down_menus'!$D$2:$E$13,2,FALSE),IF(_xlpm.x=0,"",_xlpm.x)))</f>
        <v/>
      </c>
      <c r="AB1816" s="46" t="s">
        <v>961</v>
      </c>
      <c r="AC1816" s="46" t="s">
        <v>515</v>
      </c>
    </row>
    <row r="1817" spans="2:29" ht="15" customHeight="1">
      <c r="B1817" s="46">
        <v>1848</v>
      </c>
      <c r="C1817" s="46" t="s">
        <v>837</v>
      </c>
      <c r="D1817" s="46" t="b">
        <f>COUNTIF(Events!$B$2:$B$171, C1817) &gt; 0</f>
        <v>1</v>
      </c>
      <c r="G1817" s="46" t="s">
        <v>1213</v>
      </c>
      <c r="I1817" s="46" t="s">
        <v>178</v>
      </c>
      <c r="J1817" s="46" t="str">
        <f>IF(I1817="","",_xlfn.LET(_xlpm.x,VLOOKUP(I1817,'2026-01-09_taxon-match'!$A$2:$N$81,4,FALSE),IF(_xlpm.x=0,"",_xlpm.x)))</f>
        <v>Parborlasia corrugatus</v>
      </c>
      <c r="L1817" s="46" t="str">
        <f>IF(I1817="","",_xlfn.LET(_xlpm.x,VLOOKUP(I1817,'2026-01-09_taxon-match'!$A$2:$N$81,3,FALSE),IF(_xlpm.x=0,"",_xlpm.x)))</f>
        <v>urn:lsid:marinespecies.org:taxname:1776775</v>
      </c>
      <c r="M1817" s="46" t="str">
        <f>IF($I1817="","",_xlfn.LET(_xlpm.x,VLOOKUP($I1817,'2026-01-09_taxon-match'!$A$2:$N$81,5,FALSE),IF(_xlpm.x=0,"",_xlpm.x)))</f>
        <v>(McIntosh, 1876)</v>
      </c>
      <c r="N1817" s="46" t="str">
        <f>IF($I1817="","",_xlfn.LET(_xlpm.x,VLOOKUP($I1817,'2026-01-09_taxon-match'!$A$2:$N$81,6,FALSE),IF(_xlpm.x=0,"",_xlpm.x)))</f>
        <v>Animalia</v>
      </c>
      <c r="O1817" s="46" t="str">
        <f>IF($I1817="","",_xlfn.LET(_xlpm.x,VLOOKUP($I1817,'2026-01-09_taxon-match'!$A$2:$N$81,7,FALSE),IF(_xlpm.x=0,"",_xlpm.x)))</f>
        <v>Nemertea</v>
      </c>
      <c r="P1817" s="46" t="str">
        <f>IF($I1817="","",_xlfn.LET(_xlpm.x,VLOOKUP($I1817,'2026-01-09_taxon-match'!$A$2:$N$81,8,FALSE),IF(_xlpm.x=0,"",_xlpm.x)))</f>
        <v>Pilidiophora</v>
      </c>
      <c r="Q1817" s="46" t="str">
        <f>IF($I1817="","",_xlfn.LET(_xlpm.x,VLOOKUP($I1817,'2026-01-09_taxon-match'!$A$2:$N$81,9,FALSE),IF(_xlpm.x=0,"",_xlpm.x)))</f>
        <v>Heteronemertea</v>
      </c>
      <c r="R1817" s="46" t="str">
        <f>IF($I1817="","",_xlfn.LET(_xlpm.x,VLOOKUP($I1817,'2026-01-09_taxon-match'!$A$2:$N$81,10,FALSE),IF(_xlpm.x=0,"",_xlpm.x)))</f>
        <v>Lineidae</v>
      </c>
      <c r="S1817" s="46" t="str">
        <f>IF($I1817="","",_xlfn.LET(_xlpm.x,VLOOKUP($I1817,'2026-01-09_taxon-match'!$A$2:$N$81,11,FALSE),IF(_xlpm.x=0,"",_xlpm.x)))</f>
        <v>Parborlasia</v>
      </c>
      <c r="T1817" s="46" t="str">
        <f>IF($I1817="","",_xlfn.LET(_xlpm.x,VLOOKUP($I1817,'2026-01-09_taxon-match'!$A$2:$N$81,13,FALSE),IF(_xlpm.x=0,"",_xlpm.x)))</f>
        <v>corrugatus</v>
      </c>
      <c r="U1817" s="46">
        <v>1</v>
      </c>
      <c r="V1817" s="2" t="s">
        <v>58</v>
      </c>
      <c r="Y1817" s="46" t="str">
        <f>IF(V1817="","",_xlfn.LET(_xlpm.x,VLOOKUP(V1817,'Drop-down_menus'!$D$2:$E$13,2,FALSE),IF(_xlpm.x=0,"",_xlpm.x)))</f>
        <v>https://orcid.org/0000-0002-9708-1761</v>
      </c>
      <c r="Z1817" s="46" t="str">
        <f>IF(W1817="","",_xlfn.LET(_xlpm.x,VLOOKUP(W1817,'Drop-down_menus'!$D$2:$E$13,2,FALSE),IF(_xlpm.x=0,"",_xlpm.x)))</f>
        <v/>
      </c>
      <c r="AA1817" s="46" t="str">
        <f>IF(X1817="","",_xlfn.LET(_xlpm.x,VLOOKUP(X1817,'Drop-down_menus'!$D$2:$E$13,2,FALSE),IF(_xlpm.x=0,"",_xlpm.x)))</f>
        <v/>
      </c>
      <c r="AB1817" s="46" t="s">
        <v>1252</v>
      </c>
      <c r="AC1817" s="46" t="s">
        <v>1255</v>
      </c>
    </row>
    <row r="1818" spans="2:29" ht="15" customHeight="1">
      <c r="B1818" s="46">
        <v>1848</v>
      </c>
      <c r="C1818" s="46" t="s">
        <v>837</v>
      </c>
      <c r="D1818" s="46" t="b">
        <f>COUNTIF(Events!$B$2:$B$171, C1818) &gt; 0</f>
        <v>1</v>
      </c>
      <c r="E1818" s="46" t="s">
        <v>940</v>
      </c>
      <c r="G1818" s="46" t="s">
        <v>949</v>
      </c>
      <c r="I1818" s="46" t="s">
        <v>178</v>
      </c>
      <c r="J1818" s="46" t="str">
        <f>IF(I1818="","",_xlfn.LET(_xlpm.x,VLOOKUP(I1818,'2026-01-09_taxon-match'!$A$2:$N$81,4,FALSE),IF(_xlpm.x=0,"",_xlpm.x)))</f>
        <v>Parborlasia corrugatus</v>
      </c>
      <c r="L1818" s="46" t="str">
        <f>IF(I1818="","",_xlfn.LET(_xlpm.x,VLOOKUP(I1818,'2026-01-09_taxon-match'!$A$2:$N$81,3,FALSE),IF(_xlpm.x=0,"",_xlpm.x)))</f>
        <v>urn:lsid:marinespecies.org:taxname:1776775</v>
      </c>
      <c r="M1818" s="46" t="str">
        <f>IF($I1818="","",_xlfn.LET(_xlpm.x,VLOOKUP($I1818,'2026-01-09_taxon-match'!$A$2:$N$81,5,FALSE),IF(_xlpm.x=0,"",_xlpm.x)))</f>
        <v>(McIntosh, 1876)</v>
      </c>
      <c r="N1818" s="46" t="str">
        <f>IF($I1818="","",_xlfn.LET(_xlpm.x,VLOOKUP($I1818,'2026-01-09_taxon-match'!$A$2:$N$81,6,FALSE),IF(_xlpm.x=0,"",_xlpm.x)))</f>
        <v>Animalia</v>
      </c>
      <c r="O1818" s="46" t="str">
        <f>IF($I1818="","",_xlfn.LET(_xlpm.x,VLOOKUP($I1818,'2026-01-09_taxon-match'!$A$2:$N$81,7,FALSE),IF(_xlpm.x=0,"",_xlpm.x)))</f>
        <v>Nemertea</v>
      </c>
      <c r="P1818" s="46" t="str">
        <f>IF($I1818="","",_xlfn.LET(_xlpm.x,VLOOKUP($I1818,'2026-01-09_taxon-match'!$A$2:$N$81,8,FALSE),IF(_xlpm.x=0,"",_xlpm.x)))</f>
        <v>Pilidiophora</v>
      </c>
      <c r="Q1818" s="46" t="str">
        <f>IF($I1818="","",_xlfn.LET(_xlpm.x,VLOOKUP($I1818,'2026-01-09_taxon-match'!$A$2:$N$81,9,FALSE),IF(_xlpm.x=0,"",_xlpm.x)))</f>
        <v>Heteronemertea</v>
      </c>
      <c r="R1818" s="46" t="str">
        <f>IF($I1818="","",_xlfn.LET(_xlpm.x,VLOOKUP($I1818,'2026-01-09_taxon-match'!$A$2:$N$81,10,FALSE),IF(_xlpm.x=0,"",_xlpm.x)))</f>
        <v>Lineidae</v>
      </c>
      <c r="S1818" s="46" t="str">
        <f>IF($I1818="","",_xlfn.LET(_xlpm.x,VLOOKUP($I1818,'2026-01-09_taxon-match'!$A$2:$N$81,11,FALSE),IF(_xlpm.x=0,"",_xlpm.x)))</f>
        <v>Parborlasia</v>
      </c>
      <c r="T1818" s="46" t="str">
        <f>IF($I1818="","",_xlfn.LET(_xlpm.x,VLOOKUP($I1818,'2026-01-09_taxon-match'!$A$2:$N$81,13,FALSE),IF(_xlpm.x=0,"",_xlpm.x)))</f>
        <v>corrugatus</v>
      </c>
      <c r="U1818" s="46">
        <v>1</v>
      </c>
      <c r="V1818" s="46" t="s">
        <v>58</v>
      </c>
      <c r="Y1818" s="46" t="str">
        <f>IF(V1818="","",_xlfn.LET(_xlpm.x,VLOOKUP(V1818,'Drop-down_menus'!$D$2:$E$13,2,FALSE),IF(_xlpm.x=0,"",_xlpm.x)))</f>
        <v>https://orcid.org/0000-0002-9708-1761</v>
      </c>
      <c r="Z1818" s="46" t="str">
        <f>IF(W1818="","",_xlfn.LET(_xlpm.x,VLOOKUP(W1818,'Drop-down_menus'!$D$2:$E$13,2,FALSE),IF(_xlpm.x=0,"",_xlpm.x)))</f>
        <v/>
      </c>
      <c r="AA1818" s="46" t="str">
        <f>IF(X1818="","",_xlfn.LET(_xlpm.x,VLOOKUP(X1818,'Drop-down_menus'!$D$2:$E$13,2,FALSE),IF(_xlpm.x=0,"",_xlpm.x)))</f>
        <v/>
      </c>
      <c r="AB1818" s="46" t="s">
        <v>961</v>
      </c>
      <c r="AC1818" s="46" t="s">
        <v>515</v>
      </c>
    </row>
    <row r="1819" spans="2:29" ht="15" customHeight="1">
      <c r="B1819" s="46">
        <v>1849</v>
      </c>
      <c r="C1819" s="46" t="s">
        <v>837</v>
      </c>
      <c r="D1819" s="46" t="b">
        <f>COUNTIF(Events!$B$2:$B$171, C1819) &gt; 0</f>
        <v>1</v>
      </c>
      <c r="G1819" s="46" t="s">
        <v>1213</v>
      </c>
      <c r="I1819" s="46" t="s">
        <v>178</v>
      </c>
      <c r="J1819" s="46" t="str">
        <f>IF(I1819="","",_xlfn.LET(_xlpm.x,VLOOKUP(I1819,'2026-01-09_taxon-match'!$A$2:$N$81,4,FALSE),IF(_xlpm.x=0,"",_xlpm.x)))</f>
        <v>Parborlasia corrugatus</v>
      </c>
      <c r="L1819" s="46" t="str">
        <f>IF(I1819="","",_xlfn.LET(_xlpm.x,VLOOKUP(I1819,'2026-01-09_taxon-match'!$A$2:$N$81,3,FALSE),IF(_xlpm.x=0,"",_xlpm.x)))</f>
        <v>urn:lsid:marinespecies.org:taxname:1776775</v>
      </c>
      <c r="M1819" s="46" t="str">
        <f>IF($I1819="","",_xlfn.LET(_xlpm.x,VLOOKUP($I1819,'2026-01-09_taxon-match'!$A$2:$N$81,5,FALSE),IF(_xlpm.x=0,"",_xlpm.x)))</f>
        <v>(McIntosh, 1876)</v>
      </c>
      <c r="N1819" s="46" t="str">
        <f>IF($I1819="","",_xlfn.LET(_xlpm.x,VLOOKUP($I1819,'2026-01-09_taxon-match'!$A$2:$N$81,6,FALSE),IF(_xlpm.x=0,"",_xlpm.x)))</f>
        <v>Animalia</v>
      </c>
      <c r="O1819" s="46" t="str">
        <f>IF($I1819="","",_xlfn.LET(_xlpm.x,VLOOKUP($I1819,'2026-01-09_taxon-match'!$A$2:$N$81,7,FALSE),IF(_xlpm.x=0,"",_xlpm.x)))</f>
        <v>Nemertea</v>
      </c>
      <c r="P1819" s="46" t="str">
        <f>IF($I1819="","",_xlfn.LET(_xlpm.x,VLOOKUP($I1819,'2026-01-09_taxon-match'!$A$2:$N$81,8,FALSE),IF(_xlpm.x=0,"",_xlpm.x)))</f>
        <v>Pilidiophora</v>
      </c>
      <c r="Q1819" s="46" t="str">
        <f>IF($I1819="","",_xlfn.LET(_xlpm.x,VLOOKUP($I1819,'2026-01-09_taxon-match'!$A$2:$N$81,9,FALSE),IF(_xlpm.x=0,"",_xlpm.x)))</f>
        <v>Heteronemertea</v>
      </c>
      <c r="R1819" s="46" t="str">
        <f>IF($I1819="","",_xlfn.LET(_xlpm.x,VLOOKUP($I1819,'2026-01-09_taxon-match'!$A$2:$N$81,10,FALSE),IF(_xlpm.x=0,"",_xlpm.x)))</f>
        <v>Lineidae</v>
      </c>
      <c r="S1819" s="46" t="str">
        <f>IF($I1819="","",_xlfn.LET(_xlpm.x,VLOOKUP($I1819,'2026-01-09_taxon-match'!$A$2:$N$81,11,FALSE),IF(_xlpm.x=0,"",_xlpm.x)))</f>
        <v>Parborlasia</v>
      </c>
      <c r="T1819" s="46" t="str">
        <f>IF($I1819="","",_xlfn.LET(_xlpm.x,VLOOKUP($I1819,'2026-01-09_taxon-match'!$A$2:$N$81,13,FALSE),IF(_xlpm.x=0,"",_xlpm.x)))</f>
        <v>corrugatus</v>
      </c>
      <c r="U1819" s="46">
        <v>1</v>
      </c>
      <c r="V1819" s="2" t="s">
        <v>58</v>
      </c>
      <c r="Y1819" s="46" t="str">
        <f>IF(V1819="","",_xlfn.LET(_xlpm.x,VLOOKUP(V1819,'Drop-down_menus'!$D$2:$E$13,2,FALSE),IF(_xlpm.x=0,"",_xlpm.x)))</f>
        <v>https://orcid.org/0000-0002-9708-1761</v>
      </c>
      <c r="Z1819" s="46" t="str">
        <f>IF(W1819="","",_xlfn.LET(_xlpm.x,VLOOKUP(W1819,'Drop-down_menus'!$D$2:$E$13,2,FALSE),IF(_xlpm.x=0,"",_xlpm.x)))</f>
        <v/>
      </c>
      <c r="AA1819" s="46" t="str">
        <f>IF(X1819="","",_xlfn.LET(_xlpm.x,VLOOKUP(X1819,'Drop-down_menus'!$D$2:$E$13,2,FALSE),IF(_xlpm.x=0,"",_xlpm.x)))</f>
        <v/>
      </c>
      <c r="AB1819" s="46" t="s">
        <v>1252</v>
      </c>
      <c r="AC1819" s="46" t="s">
        <v>1255</v>
      </c>
    </row>
    <row r="1820" spans="2:29" ht="15" customHeight="1">
      <c r="B1820" s="46">
        <v>1849</v>
      </c>
      <c r="C1820" s="46" t="s">
        <v>837</v>
      </c>
      <c r="D1820" s="46" t="b">
        <f>COUNTIF(Events!$B$2:$B$171, C1820) &gt; 0</f>
        <v>1</v>
      </c>
      <c r="E1820" s="46" t="s">
        <v>940</v>
      </c>
      <c r="G1820" s="46" t="s">
        <v>949</v>
      </c>
      <c r="I1820" s="46" t="s">
        <v>178</v>
      </c>
      <c r="J1820" s="46" t="str">
        <f>IF(I1820="","",_xlfn.LET(_xlpm.x,VLOOKUP(I1820,'2026-01-09_taxon-match'!$A$2:$N$81,4,FALSE),IF(_xlpm.x=0,"",_xlpm.x)))</f>
        <v>Parborlasia corrugatus</v>
      </c>
      <c r="L1820" s="46" t="str">
        <f>IF(I1820="","",_xlfn.LET(_xlpm.x,VLOOKUP(I1820,'2026-01-09_taxon-match'!$A$2:$N$81,3,FALSE),IF(_xlpm.x=0,"",_xlpm.x)))</f>
        <v>urn:lsid:marinespecies.org:taxname:1776775</v>
      </c>
      <c r="M1820" s="46" t="str">
        <f>IF($I1820="","",_xlfn.LET(_xlpm.x,VLOOKUP($I1820,'2026-01-09_taxon-match'!$A$2:$N$81,5,FALSE),IF(_xlpm.x=0,"",_xlpm.x)))</f>
        <v>(McIntosh, 1876)</v>
      </c>
      <c r="N1820" s="46" t="str">
        <f>IF($I1820="","",_xlfn.LET(_xlpm.x,VLOOKUP($I1820,'2026-01-09_taxon-match'!$A$2:$N$81,6,FALSE),IF(_xlpm.x=0,"",_xlpm.x)))</f>
        <v>Animalia</v>
      </c>
      <c r="O1820" s="46" t="str">
        <f>IF($I1820="","",_xlfn.LET(_xlpm.x,VLOOKUP($I1820,'2026-01-09_taxon-match'!$A$2:$N$81,7,FALSE),IF(_xlpm.x=0,"",_xlpm.x)))</f>
        <v>Nemertea</v>
      </c>
      <c r="P1820" s="46" t="str">
        <f>IF($I1820="","",_xlfn.LET(_xlpm.x,VLOOKUP($I1820,'2026-01-09_taxon-match'!$A$2:$N$81,8,FALSE),IF(_xlpm.x=0,"",_xlpm.x)))</f>
        <v>Pilidiophora</v>
      </c>
      <c r="Q1820" s="46" t="str">
        <f>IF($I1820="","",_xlfn.LET(_xlpm.x,VLOOKUP($I1820,'2026-01-09_taxon-match'!$A$2:$N$81,9,FALSE),IF(_xlpm.x=0,"",_xlpm.x)))</f>
        <v>Heteronemertea</v>
      </c>
      <c r="R1820" s="46" t="str">
        <f>IF($I1820="","",_xlfn.LET(_xlpm.x,VLOOKUP($I1820,'2026-01-09_taxon-match'!$A$2:$N$81,10,FALSE),IF(_xlpm.x=0,"",_xlpm.x)))</f>
        <v>Lineidae</v>
      </c>
      <c r="S1820" s="46" t="str">
        <f>IF($I1820="","",_xlfn.LET(_xlpm.x,VLOOKUP($I1820,'2026-01-09_taxon-match'!$A$2:$N$81,11,FALSE),IF(_xlpm.x=0,"",_xlpm.x)))</f>
        <v>Parborlasia</v>
      </c>
      <c r="T1820" s="46" t="str">
        <f>IF($I1820="","",_xlfn.LET(_xlpm.x,VLOOKUP($I1820,'2026-01-09_taxon-match'!$A$2:$N$81,13,FALSE),IF(_xlpm.x=0,"",_xlpm.x)))</f>
        <v>corrugatus</v>
      </c>
      <c r="U1820" s="46">
        <v>1</v>
      </c>
      <c r="V1820" s="46" t="s">
        <v>58</v>
      </c>
      <c r="Y1820" s="46" t="str">
        <f>IF(V1820="","",_xlfn.LET(_xlpm.x,VLOOKUP(V1820,'Drop-down_menus'!$D$2:$E$13,2,FALSE),IF(_xlpm.x=0,"",_xlpm.x)))</f>
        <v>https://orcid.org/0000-0002-9708-1761</v>
      </c>
      <c r="Z1820" s="46" t="str">
        <f>IF(W1820="","",_xlfn.LET(_xlpm.x,VLOOKUP(W1820,'Drop-down_menus'!$D$2:$E$13,2,FALSE),IF(_xlpm.x=0,"",_xlpm.x)))</f>
        <v/>
      </c>
      <c r="AA1820" s="46" t="str">
        <f>IF(X1820="","",_xlfn.LET(_xlpm.x,VLOOKUP(X1820,'Drop-down_menus'!$D$2:$E$13,2,FALSE),IF(_xlpm.x=0,"",_xlpm.x)))</f>
        <v/>
      </c>
      <c r="AB1820" s="46" t="s">
        <v>961</v>
      </c>
      <c r="AC1820" s="46" t="s">
        <v>515</v>
      </c>
    </row>
    <row r="1821" spans="2:29" ht="15" customHeight="1">
      <c r="B1821" s="46">
        <v>1850</v>
      </c>
      <c r="C1821" s="46" t="s">
        <v>837</v>
      </c>
      <c r="D1821" s="46" t="b">
        <f>COUNTIF(Events!$B$2:$B$171, C1821) &gt; 0</f>
        <v>1</v>
      </c>
      <c r="G1821" s="46" t="s">
        <v>1213</v>
      </c>
      <c r="I1821" s="46" t="s">
        <v>178</v>
      </c>
      <c r="J1821" s="46" t="str">
        <f>IF(I1821="","",_xlfn.LET(_xlpm.x,VLOOKUP(I1821,'2026-01-09_taxon-match'!$A$2:$N$81,4,FALSE),IF(_xlpm.x=0,"",_xlpm.x)))</f>
        <v>Parborlasia corrugatus</v>
      </c>
      <c r="L1821" s="46" t="str">
        <f>IF(I1821="","",_xlfn.LET(_xlpm.x,VLOOKUP(I1821,'2026-01-09_taxon-match'!$A$2:$N$81,3,FALSE),IF(_xlpm.x=0,"",_xlpm.x)))</f>
        <v>urn:lsid:marinespecies.org:taxname:1776775</v>
      </c>
      <c r="M1821" s="46" t="str">
        <f>IF($I1821="","",_xlfn.LET(_xlpm.x,VLOOKUP($I1821,'2026-01-09_taxon-match'!$A$2:$N$81,5,FALSE),IF(_xlpm.x=0,"",_xlpm.x)))</f>
        <v>(McIntosh, 1876)</v>
      </c>
      <c r="N1821" s="46" t="str">
        <f>IF($I1821="","",_xlfn.LET(_xlpm.x,VLOOKUP($I1821,'2026-01-09_taxon-match'!$A$2:$N$81,6,FALSE),IF(_xlpm.x=0,"",_xlpm.x)))</f>
        <v>Animalia</v>
      </c>
      <c r="O1821" s="46" t="str">
        <f>IF($I1821="","",_xlfn.LET(_xlpm.x,VLOOKUP($I1821,'2026-01-09_taxon-match'!$A$2:$N$81,7,FALSE),IF(_xlpm.x=0,"",_xlpm.x)))</f>
        <v>Nemertea</v>
      </c>
      <c r="P1821" s="46" t="str">
        <f>IF($I1821="","",_xlfn.LET(_xlpm.x,VLOOKUP($I1821,'2026-01-09_taxon-match'!$A$2:$N$81,8,FALSE),IF(_xlpm.x=0,"",_xlpm.x)))</f>
        <v>Pilidiophora</v>
      </c>
      <c r="Q1821" s="46" t="str">
        <f>IF($I1821="","",_xlfn.LET(_xlpm.x,VLOOKUP($I1821,'2026-01-09_taxon-match'!$A$2:$N$81,9,FALSE),IF(_xlpm.x=0,"",_xlpm.x)))</f>
        <v>Heteronemertea</v>
      </c>
      <c r="R1821" s="46" t="str">
        <f>IF($I1821="","",_xlfn.LET(_xlpm.x,VLOOKUP($I1821,'2026-01-09_taxon-match'!$A$2:$N$81,10,FALSE),IF(_xlpm.x=0,"",_xlpm.x)))</f>
        <v>Lineidae</v>
      </c>
      <c r="S1821" s="46" t="str">
        <f>IF($I1821="","",_xlfn.LET(_xlpm.x,VLOOKUP($I1821,'2026-01-09_taxon-match'!$A$2:$N$81,11,FALSE),IF(_xlpm.x=0,"",_xlpm.x)))</f>
        <v>Parborlasia</v>
      </c>
      <c r="T1821" s="46" t="str">
        <f>IF($I1821="","",_xlfn.LET(_xlpm.x,VLOOKUP($I1821,'2026-01-09_taxon-match'!$A$2:$N$81,13,FALSE),IF(_xlpm.x=0,"",_xlpm.x)))</f>
        <v>corrugatus</v>
      </c>
      <c r="U1821" s="46">
        <v>1</v>
      </c>
      <c r="V1821" s="2" t="s">
        <v>58</v>
      </c>
      <c r="Y1821" s="46" t="str">
        <f>IF(V1821="","",_xlfn.LET(_xlpm.x,VLOOKUP(V1821,'Drop-down_menus'!$D$2:$E$13,2,FALSE),IF(_xlpm.x=0,"",_xlpm.x)))</f>
        <v>https://orcid.org/0000-0002-9708-1761</v>
      </c>
      <c r="Z1821" s="46" t="str">
        <f>IF(W1821="","",_xlfn.LET(_xlpm.x,VLOOKUP(W1821,'Drop-down_menus'!$D$2:$E$13,2,FALSE),IF(_xlpm.x=0,"",_xlpm.x)))</f>
        <v/>
      </c>
      <c r="AA1821" s="46" t="str">
        <f>IF(X1821="","",_xlfn.LET(_xlpm.x,VLOOKUP(X1821,'Drop-down_menus'!$D$2:$E$13,2,FALSE),IF(_xlpm.x=0,"",_xlpm.x)))</f>
        <v/>
      </c>
      <c r="AB1821" s="46" t="s">
        <v>1252</v>
      </c>
      <c r="AC1821" s="46" t="s">
        <v>1255</v>
      </c>
    </row>
    <row r="1822" spans="2:29" ht="15" customHeight="1">
      <c r="B1822" s="46">
        <v>1850</v>
      </c>
      <c r="C1822" s="46" t="s">
        <v>837</v>
      </c>
      <c r="D1822" s="46" t="b">
        <f>COUNTIF(Events!$B$2:$B$171, C1822) &gt; 0</f>
        <v>1</v>
      </c>
      <c r="E1822" s="46" t="s">
        <v>940</v>
      </c>
      <c r="G1822" s="46" t="s">
        <v>949</v>
      </c>
      <c r="I1822" s="46" t="s">
        <v>178</v>
      </c>
      <c r="J1822" s="46" t="str">
        <f>IF(I1822="","",_xlfn.LET(_xlpm.x,VLOOKUP(I1822,'2026-01-09_taxon-match'!$A$2:$N$81,4,FALSE),IF(_xlpm.x=0,"",_xlpm.x)))</f>
        <v>Parborlasia corrugatus</v>
      </c>
      <c r="L1822" s="46" t="str">
        <f>IF(I1822="","",_xlfn.LET(_xlpm.x,VLOOKUP(I1822,'2026-01-09_taxon-match'!$A$2:$N$81,3,FALSE),IF(_xlpm.x=0,"",_xlpm.x)))</f>
        <v>urn:lsid:marinespecies.org:taxname:1776775</v>
      </c>
      <c r="M1822" s="46" t="str">
        <f>IF($I1822="","",_xlfn.LET(_xlpm.x,VLOOKUP($I1822,'2026-01-09_taxon-match'!$A$2:$N$81,5,FALSE),IF(_xlpm.x=0,"",_xlpm.x)))</f>
        <v>(McIntosh, 1876)</v>
      </c>
      <c r="N1822" s="46" t="str">
        <f>IF($I1822="","",_xlfn.LET(_xlpm.x,VLOOKUP($I1822,'2026-01-09_taxon-match'!$A$2:$N$81,6,FALSE),IF(_xlpm.x=0,"",_xlpm.x)))</f>
        <v>Animalia</v>
      </c>
      <c r="O1822" s="46" t="str">
        <f>IF($I1822="","",_xlfn.LET(_xlpm.x,VLOOKUP($I1822,'2026-01-09_taxon-match'!$A$2:$N$81,7,FALSE),IF(_xlpm.x=0,"",_xlpm.x)))</f>
        <v>Nemertea</v>
      </c>
      <c r="P1822" s="46" t="str">
        <f>IF($I1822="","",_xlfn.LET(_xlpm.x,VLOOKUP($I1822,'2026-01-09_taxon-match'!$A$2:$N$81,8,FALSE),IF(_xlpm.x=0,"",_xlpm.x)))</f>
        <v>Pilidiophora</v>
      </c>
      <c r="Q1822" s="46" t="str">
        <f>IF($I1822="","",_xlfn.LET(_xlpm.x,VLOOKUP($I1822,'2026-01-09_taxon-match'!$A$2:$N$81,9,FALSE),IF(_xlpm.x=0,"",_xlpm.x)))</f>
        <v>Heteronemertea</v>
      </c>
      <c r="R1822" s="46" t="str">
        <f>IF($I1822="","",_xlfn.LET(_xlpm.x,VLOOKUP($I1822,'2026-01-09_taxon-match'!$A$2:$N$81,10,FALSE),IF(_xlpm.x=0,"",_xlpm.x)))</f>
        <v>Lineidae</v>
      </c>
      <c r="S1822" s="46" t="str">
        <f>IF($I1822="","",_xlfn.LET(_xlpm.x,VLOOKUP($I1822,'2026-01-09_taxon-match'!$A$2:$N$81,11,FALSE),IF(_xlpm.x=0,"",_xlpm.x)))</f>
        <v>Parborlasia</v>
      </c>
      <c r="T1822" s="46" t="str">
        <f>IF($I1822="","",_xlfn.LET(_xlpm.x,VLOOKUP($I1822,'2026-01-09_taxon-match'!$A$2:$N$81,13,FALSE),IF(_xlpm.x=0,"",_xlpm.x)))</f>
        <v>corrugatus</v>
      </c>
      <c r="U1822" s="46">
        <v>1</v>
      </c>
      <c r="V1822" s="46" t="s">
        <v>58</v>
      </c>
      <c r="Y1822" s="46" t="str">
        <f>IF(V1822="","",_xlfn.LET(_xlpm.x,VLOOKUP(V1822,'Drop-down_menus'!$D$2:$E$13,2,FALSE),IF(_xlpm.x=0,"",_xlpm.x)))</f>
        <v>https://orcid.org/0000-0002-9708-1761</v>
      </c>
      <c r="Z1822" s="46" t="str">
        <f>IF(W1822="","",_xlfn.LET(_xlpm.x,VLOOKUP(W1822,'Drop-down_menus'!$D$2:$E$13,2,FALSE),IF(_xlpm.x=0,"",_xlpm.x)))</f>
        <v/>
      </c>
      <c r="AA1822" s="46" t="str">
        <f>IF(X1822="","",_xlfn.LET(_xlpm.x,VLOOKUP(X1822,'Drop-down_menus'!$D$2:$E$13,2,FALSE),IF(_xlpm.x=0,"",_xlpm.x)))</f>
        <v/>
      </c>
      <c r="AB1822" s="46" t="s">
        <v>961</v>
      </c>
      <c r="AC1822" s="46" t="s">
        <v>515</v>
      </c>
    </row>
    <row r="1823" spans="2:29" ht="15" customHeight="1">
      <c r="B1823" s="46">
        <v>1851</v>
      </c>
      <c r="C1823" s="46" t="s">
        <v>837</v>
      </c>
      <c r="D1823" s="46" t="b">
        <f>COUNTIF(Events!$B$2:$B$171, C1823) &gt; 0</f>
        <v>1</v>
      </c>
      <c r="G1823" s="46" t="s">
        <v>1212</v>
      </c>
      <c r="I1823" s="46" t="s">
        <v>315</v>
      </c>
      <c r="J1823" s="46" t="str">
        <f>IF(I1823="","",_xlfn.LET(_xlpm.x,VLOOKUP(I1823,'2026-01-09_taxon-match'!$A$2:$N$81,4,FALSE),IF(_xlpm.x=0,"",_xlpm.x)))</f>
        <v>Cnemidocarpa verrucosa</v>
      </c>
      <c r="L1823" s="46" t="str">
        <f>IF(I1823="","",_xlfn.LET(_xlpm.x,VLOOKUP(I1823,'2026-01-09_taxon-match'!$A$2:$N$81,3,FALSE),IF(_xlpm.x=0,"",_xlpm.x)))</f>
        <v>urn:lsid:marinespecies.org:taxname:173893</v>
      </c>
      <c r="M1823" s="46" t="str">
        <f>IF($I1823="","",_xlfn.LET(_xlpm.x,VLOOKUP($I1823,'2026-01-09_taxon-match'!$A$2:$N$81,5,FALSE),IF(_xlpm.x=0,"",_xlpm.x)))</f>
        <v>(Lesson, 1830)</v>
      </c>
      <c r="N1823" s="46" t="str">
        <f>IF($I1823="","",_xlfn.LET(_xlpm.x,VLOOKUP($I1823,'2026-01-09_taxon-match'!$A$2:$N$81,6,FALSE),IF(_xlpm.x=0,"",_xlpm.x)))</f>
        <v>Animalia</v>
      </c>
      <c r="O1823" s="46" t="str">
        <f>IF($I1823="","",_xlfn.LET(_xlpm.x,VLOOKUP($I1823,'2026-01-09_taxon-match'!$A$2:$N$81,7,FALSE),IF(_xlpm.x=0,"",_xlpm.x)))</f>
        <v>Chordata</v>
      </c>
      <c r="P1823" s="46" t="str">
        <f>IF($I1823="","",_xlfn.LET(_xlpm.x,VLOOKUP($I1823,'2026-01-09_taxon-match'!$A$2:$N$81,8,FALSE),IF(_xlpm.x=0,"",_xlpm.x)))</f>
        <v>Ascidiacea</v>
      </c>
      <c r="Q1823" s="46" t="str">
        <f>IF($I1823="","",_xlfn.LET(_xlpm.x,VLOOKUP($I1823,'2026-01-09_taxon-match'!$A$2:$N$81,9,FALSE),IF(_xlpm.x=0,"",_xlpm.x)))</f>
        <v>Stolidobranchia</v>
      </c>
      <c r="R1823" s="46" t="str">
        <f>IF($I1823="","",_xlfn.LET(_xlpm.x,VLOOKUP($I1823,'2026-01-09_taxon-match'!$A$2:$N$81,10,FALSE),IF(_xlpm.x=0,"",_xlpm.x)))</f>
        <v>Styelidae</v>
      </c>
      <c r="S1823" s="46" t="str">
        <f>IF($I1823="","",_xlfn.LET(_xlpm.x,VLOOKUP($I1823,'2026-01-09_taxon-match'!$A$2:$N$81,11,FALSE),IF(_xlpm.x=0,"",_xlpm.x)))</f>
        <v>Cnemidocarpa</v>
      </c>
      <c r="T1823" s="46" t="str">
        <f>IF($I1823="","",_xlfn.LET(_xlpm.x,VLOOKUP($I1823,'2026-01-09_taxon-match'!$A$2:$N$81,13,FALSE),IF(_xlpm.x=0,"",_xlpm.x)))</f>
        <v>verrucosa</v>
      </c>
      <c r="U1823" s="46">
        <v>1</v>
      </c>
      <c r="V1823" s="2" t="s">
        <v>58</v>
      </c>
      <c r="Y1823" s="46" t="str">
        <f>IF(V1823="","",_xlfn.LET(_xlpm.x,VLOOKUP(V1823,'Drop-down_menus'!$D$2:$E$13,2,FALSE),IF(_xlpm.x=0,"",_xlpm.x)))</f>
        <v>https://orcid.org/0000-0002-9708-1761</v>
      </c>
      <c r="Z1823" s="46" t="str">
        <f>IF(W1823="","",_xlfn.LET(_xlpm.x,VLOOKUP(W1823,'Drop-down_menus'!$D$2:$E$13,2,FALSE),IF(_xlpm.x=0,"",_xlpm.x)))</f>
        <v/>
      </c>
      <c r="AA1823" s="46" t="str">
        <f>IF(X1823="","",_xlfn.LET(_xlpm.x,VLOOKUP(X1823,'Drop-down_menus'!$D$2:$E$13,2,FALSE),IF(_xlpm.x=0,"",_xlpm.x)))</f>
        <v/>
      </c>
      <c r="AB1823" s="46" t="s">
        <v>1252</v>
      </c>
      <c r="AC1823" s="46" t="s">
        <v>1255</v>
      </c>
    </row>
    <row r="1824" spans="2:29" ht="15" customHeight="1">
      <c r="B1824" s="46">
        <v>1851</v>
      </c>
      <c r="C1824" s="46" t="s">
        <v>837</v>
      </c>
      <c r="D1824" s="46" t="b">
        <f>COUNTIF(Events!$B$2:$B$171, C1824) &gt; 0</f>
        <v>1</v>
      </c>
      <c r="E1824" s="46" t="s">
        <v>940</v>
      </c>
      <c r="G1824" s="46" t="s">
        <v>315</v>
      </c>
      <c r="I1824" s="46" t="s">
        <v>315</v>
      </c>
      <c r="J1824" s="46" t="str">
        <f>IF(I1824="","",_xlfn.LET(_xlpm.x,VLOOKUP(I1824,'2026-01-09_taxon-match'!$A$2:$N$81,4,FALSE),IF(_xlpm.x=0,"",_xlpm.x)))</f>
        <v>Cnemidocarpa verrucosa</v>
      </c>
      <c r="L1824" s="46" t="str">
        <f>IF(I1824="","",_xlfn.LET(_xlpm.x,VLOOKUP(I1824,'2026-01-09_taxon-match'!$A$2:$N$81,3,FALSE),IF(_xlpm.x=0,"",_xlpm.x)))</f>
        <v>urn:lsid:marinespecies.org:taxname:173893</v>
      </c>
      <c r="M1824" s="46" t="str">
        <f>IF($I1824="","",_xlfn.LET(_xlpm.x,VLOOKUP($I1824,'2026-01-09_taxon-match'!$A$2:$N$81,5,FALSE),IF(_xlpm.x=0,"",_xlpm.x)))</f>
        <v>(Lesson, 1830)</v>
      </c>
      <c r="N1824" s="46" t="str">
        <f>IF($I1824="","",_xlfn.LET(_xlpm.x,VLOOKUP($I1824,'2026-01-09_taxon-match'!$A$2:$N$81,6,FALSE),IF(_xlpm.x=0,"",_xlpm.x)))</f>
        <v>Animalia</v>
      </c>
      <c r="O1824" s="46" t="str">
        <f>IF($I1824="","",_xlfn.LET(_xlpm.x,VLOOKUP($I1824,'2026-01-09_taxon-match'!$A$2:$N$81,7,FALSE),IF(_xlpm.x=0,"",_xlpm.x)))</f>
        <v>Chordata</v>
      </c>
      <c r="P1824" s="46" t="str">
        <f>IF($I1824="","",_xlfn.LET(_xlpm.x,VLOOKUP($I1824,'2026-01-09_taxon-match'!$A$2:$N$81,8,FALSE),IF(_xlpm.x=0,"",_xlpm.x)))</f>
        <v>Ascidiacea</v>
      </c>
      <c r="Q1824" s="46" t="str">
        <f>IF($I1824="","",_xlfn.LET(_xlpm.x,VLOOKUP($I1824,'2026-01-09_taxon-match'!$A$2:$N$81,9,FALSE),IF(_xlpm.x=0,"",_xlpm.x)))</f>
        <v>Stolidobranchia</v>
      </c>
      <c r="R1824" s="46" t="str">
        <f>IF($I1824="","",_xlfn.LET(_xlpm.x,VLOOKUP($I1824,'2026-01-09_taxon-match'!$A$2:$N$81,10,FALSE),IF(_xlpm.x=0,"",_xlpm.x)))</f>
        <v>Styelidae</v>
      </c>
      <c r="S1824" s="46" t="str">
        <f>IF($I1824="","",_xlfn.LET(_xlpm.x,VLOOKUP($I1824,'2026-01-09_taxon-match'!$A$2:$N$81,11,FALSE),IF(_xlpm.x=0,"",_xlpm.x)))</f>
        <v>Cnemidocarpa</v>
      </c>
      <c r="T1824" s="46" t="str">
        <f>IF($I1824="","",_xlfn.LET(_xlpm.x,VLOOKUP($I1824,'2026-01-09_taxon-match'!$A$2:$N$81,13,FALSE),IF(_xlpm.x=0,"",_xlpm.x)))</f>
        <v>verrucosa</v>
      </c>
      <c r="U1824" s="46">
        <v>1</v>
      </c>
      <c r="V1824" s="46" t="s">
        <v>58</v>
      </c>
      <c r="Y1824" s="46" t="str">
        <f>IF(V1824="","",_xlfn.LET(_xlpm.x,VLOOKUP(V1824,'Drop-down_menus'!$D$2:$E$13,2,FALSE),IF(_xlpm.x=0,"",_xlpm.x)))</f>
        <v>https://orcid.org/0000-0002-9708-1761</v>
      </c>
      <c r="Z1824" s="46" t="str">
        <f>IF(W1824="","",_xlfn.LET(_xlpm.x,VLOOKUP(W1824,'Drop-down_menus'!$D$2:$E$13,2,FALSE),IF(_xlpm.x=0,"",_xlpm.x)))</f>
        <v/>
      </c>
      <c r="AA1824" s="46" t="str">
        <f>IF(X1824="","",_xlfn.LET(_xlpm.x,VLOOKUP(X1824,'Drop-down_menus'!$D$2:$E$13,2,FALSE),IF(_xlpm.x=0,"",_xlpm.x)))</f>
        <v/>
      </c>
      <c r="AB1824" s="46" t="s">
        <v>961</v>
      </c>
      <c r="AC1824" s="46" t="s">
        <v>515</v>
      </c>
    </row>
    <row r="1825" spans="2:29" ht="15" customHeight="1">
      <c r="B1825" s="46">
        <v>1852</v>
      </c>
      <c r="C1825" s="46" t="s">
        <v>837</v>
      </c>
      <c r="D1825" s="46" t="b">
        <f>COUNTIF(Events!$B$2:$B$171, C1825) &gt; 0</f>
        <v>1</v>
      </c>
      <c r="G1825" s="46" t="s">
        <v>1212</v>
      </c>
      <c r="I1825" s="46" t="s">
        <v>315</v>
      </c>
      <c r="J1825" s="46" t="str">
        <f>IF(I1825="","",_xlfn.LET(_xlpm.x,VLOOKUP(I1825,'2026-01-09_taxon-match'!$A$2:$N$81,4,FALSE),IF(_xlpm.x=0,"",_xlpm.x)))</f>
        <v>Cnemidocarpa verrucosa</v>
      </c>
      <c r="L1825" s="46" t="str">
        <f>IF(I1825="","",_xlfn.LET(_xlpm.x,VLOOKUP(I1825,'2026-01-09_taxon-match'!$A$2:$N$81,3,FALSE),IF(_xlpm.x=0,"",_xlpm.x)))</f>
        <v>urn:lsid:marinespecies.org:taxname:173893</v>
      </c>
      <c r="M1825" s="46" t="str">
        <f>IF($I1825="","",_xlfn.LET(_xlpm.x,VLOOKUP($I1825,'2026-01-09_taxon-match'!$A$2:$N$81,5,FALSE),IF(_xlpm.x=0,"",_xlpm.x)))</f>
        <v>(Lesson, 1830)</v>
      </c>
      <c r="N1825" s="46" t="str">
        <f>IF($I1825="","",_xlfn.LET(_xlpm.x,VLOOKUP($I1825,'2026-01-09_taxon-match'!$A$2:$N$81,6,FALSE),IF(_xlpm.x=0,"",_xlpm.x)))</f>
        <v>Animalia</v>
      </c>
      <c r="O1825" s="46" t="str">
        <f>IF($I1825="","",_xlfn.LET(_xlpm.x,VLOOKUP($I1825,'2026-01-09_taxon-match'!$A$2:$N$81,7,FALSE),IF(_xlpm.x=0,"",_xlpm.x)))</f>
        <v>Chordata</v>
      </c>
      <c r="P1825" s="46" t="str">
        <f>IF($I1825="","",_xlfn.LET(_xlpm.x,VLOOKUP($I1825,'2026-01-09_taxon-match'!$A$2:$N$81,8,FALSE),IF(_xlpm.x=0,"",_xlpm.x)))</f>
        <v>Ascidiacea</v>
      </c>
      <c r="Q1825" s="46" t="str">
        <f>IF($I1825="","",_xlfn.LET(_xlpm.x,VLOOKUP($I1825,'2026-01-09_taxon-match'!$A$2:$N$81,9,FALSE),IF(_xlpm.x=0,"",_xlpm.x)))</f>
        <v>Stolidobranchia</v>
      </c>
      <c r="R1825" s="46" t="str">
        <f>IF($I1825="","",_xlfn.LET(_xlpm.x,VLOOKUP($I1825,'2026-01-09_taxon-match'!$A$2:$N$81,10,FALSE),IF(_xlpm.x=0,"",_xlpm.x)))</f>
        <v>Styelidae</v>
      </c>
      <c r="S1825" s="46" t="str">
        <f>IF($I1825="","",_xlfn.LET(_xlpm.x,VLOOKUP($I1825,'2026-01-09_taxon-match'!$A$2:$N$81,11,FALSE),IF(_xlpm.x=0,"",_xlpm.x)))</f>
        <v>Cnemidocarpa</v>
      </c>
      <c r="T1825" s="46" t="str">
        <f>IF($I1825="","",_xlfn.LET(_xlpm.x,VLOOKUP($I1825,'2026-01-09_taxon-match'!$A$2:$N$81,13,FALSE),IF(_xlpm.x=0,"",_xlpm.x)))</f>
        <v>verrucosa</v>
      </c>
      <c r="U1825" s="46">
        <v>1</v>
      </c>
      <c r="V1825" s="2" t="s">
        <v>58</v>
      </c>
      <c r="Y1825" s="46" t="str">
        <f>IF(V1825="","",_xlfn.LET(_xlpm.x,VLOOKUP(V1825,'Drop-down_menus'!$D$2:$E$13,2,FALSE),IF(_xlpm.x=0,"",_xlpm.x)))</f>
        <v>https://orcid.org/0000-0002-9708-1761</v>
      </c>
      <c r="Z1825" s="46" t="str">
        <f>IF(W1825="","",_xlfn.LET(_xlpm.x,VLOOKUP(W1825,'Drop-down_menus'!$D$2:$E$13,2,FALSE),IF(_xlpm.x=0,"",_xlpm.x)))</f>
        <v/>
      </c>
      <c r="AA1825" s="46" t="str">
        <f>IF(X1825="","",_xlfn.LET(_xlpm.x,VLOOKUP(X1825,'Drop-down_menus'!$D$2:$E$13,2,FALSE),IF(_xlpm.x=0,"",_xlpm.x)))</f>
        <v/>
      </c>
      <c r="AB1825" s="46" t="s">
        <v>1252</v>
      </c>
      <c r="AC1825" s="46" t="s">
        <v>1255</v>
      </c>
    </row>
    <row r="1826" spans="2:29" ht="15" customHeight="1">
      <c r="B1826" s="46">
        <v>1852</v>
      </c>
      <c r="C1826" s="46" t="s">
        <v>837</v>
      </c>
      <c r="D1826" s="46" t="b">
        <f>COUNTIF(Events!$B$2:$B$171, C1826) &gt; 0</f>
        <v>1</v>
      </c>
      <c r="E1826" s="46" t="s">
        <v>940</v>
      </c>
      <c r="G1826" s="46" t="s">
        <v>315</v>
      </c>
      <c r="I1826" s="46" t="s">
        <v>315</v>
      </c>
      <c r="J1826" s="46" t="str">
        <f>IF(I1826="","",_xlfn.LET(_xlpm.x,VLOOKUP(I1826,'2026-01-09_taxon-match'!$A$2:$N$81,4,FALSE),IF(_xlpm.x=0,"",_xlpm.x)))</f>
        <v>Cnemidocarpa verrucosa</v>
      </c>
      <c r="L1826" s="46" t="str">
        <f>IF(I1826="","",_xlfn.LET(_xlpm.x,VLOOKUP(I1826,'2026-01-09_taxon-match'!$A$2:$N$81,3,FALSE),IF(_xlpm.x=0,"",_xlpm.x)))</f>
        <v>urn:lsid:marinespecies.org:taxname:173893</v>
      </c>
      <c r="M1826" s="46" t="str">
        <f>IF($I1826="","",_xlfn.LET(_xlpm.x,VLOOKUP($I1826,'2026-01-09_taxon-match'!$A$2:$N$81,5,FALSE),IF(_xlpm.x=0,"",_xlpm.x)))</f>
        <v>(Lesson, 1830)</v>
      </c>
      <c r="N1826" s="46" t="str">
        <f>IF($I1826="","",_xlfn.LET(_xlpm.x,VLOOKUP($I1826,'2026-01-09_taxon-match'!$A$2:$N$81,6,FALSE),IF(_xlpm.x=0,"",_xlpm.x)))</f>
        <v>Animalia</v>
      </c>
      <c r="O1826" s="46" t="str">
        <f>IF($I1826="","",_xlfn.LET(_xlpm.x,VLOOKUP($I1826,'2026-01-09_taxon-match'!$A$2:$N$81,7,FALSE),IF(_xlpm.x=0,"",_xlpm.x)))</f>
        <v>Chordata</v>
      </c>
      <c r="P1826" s="46" t="str">
        <f>IF($I1826="","",_xlfn.LET(_xlpm.x,VLOOKUP($I1826,'2026-01-09_taxon-match'!$A$2:$N$81,8,FALSE),IF(_xlpm.x=0,"",_xlpm.x)))</f>
        <v>Ascidiacea</v>
      </c>
      <c r="Q1826" s="46" t="str">
        <f>IF($I1826="","",_xlfn.LET(_xlpm.x,VLOOKUP($I1826,'2026-01-09_taxon-match'!$A$2:$N$81,9,FALSE),IF(_xlpm.x=0,"",_xlpm.x)))</f>
        <v>Stolidobranchia</v>
      </c>
      <c r="R1826" s="46" t="str">
        <f>IF($I1826="","",_xlfn.LET(_xlpm.x,VLOOKUP($I1826,'2026-01-09_taxon-match'!$A$2:$N$81,10,FALSE),IF(_xlpm.x=0,"",_xlpm.x)))</f>
        <v>Styelidae</v>
      </c>
      <c r="S1826" s="46" t="str">
        <f>IF($I1826="","",_xlfn.LET(_xlpm.x,VLOOKUP($I1826,'2026-01-09_taxon-match'!$A$2:$N$81,11,FALSE),IF(_xlpm.x=0,"",_xlpm.x)))</f>
        <v>Cnemidocarpa</v>
      </c>
      <c r="T1826" s="46" t="str">
        <f>IF($I1826="","",_xlfn.LET(_xlpm.x,VLOOKUP($I1826,'2026-01-09_taxon-match'!$A$2:$N$81,13,FALSE),IF(_xlpm.x=0,"",_xlpm.x)))</f>
        <v>verrucosa</v>
      </c>
      <c r="U1826" s="46">
        <v>1</v>
      </c>
      <c r="V1826" s="46" t="s">
        <v>58</v>
      </c>
      <c r="Y1826" s="46" t="str">
        <f>IF(V1826="","",_xlfn.LET(_xlpm.x,VLOOKUP(V1826,'Drop-down_menus'!$D$2:$E$13,2,FALSE),IF(_xlpm.x=0,"",_xlpm.x)))</f>
        <v>https://orcid.org/0000-0002-9708-1761</v>
      </c>
      <c r="Z1826" s="46" t="str">
        <f>IF(W1826="","",_xlfn.LET(_xlpm.x,VLOOKUP(W1826,'Drop-down_menus'!$D$2:$E$13,2,FALSE),IF(_xlpm.x=0,"",_xlpm.x)))</f>
        <v/>
      </c>
      <c r="AA1826" s="46" t="str">
        <f>IF(X1826="","",_xlfn.LET(_xlpm.x,VLOOKUP(X1826,'Drop-down_menus'!$D$2:$E$13,2,FALSE),IF(_xlpm.x=0,"",_xlpm.x)))</f>
        <v/>
      </c>
      <c r="AB1826" s="46" t="s">
        <v>961</v>
      </c>
      <c r="AC1826" s="46" t="s">
        <v>515</v>
      </c>
    </row>
    <row r="1827" spans="2:29" ht="15" customHeight="1">
      <c r="B1827" s="46">
        <v>1853</v>
      </c>
      <c r="C1827" s="46" t="s">
        <v>837</v>
      </c>
      <c r="D1827" s="46" t="b">
        <f>COUNTIF(Events!$B$2:$B$171, C1827) &gt; 0</f>
        <v>1</v>
      </c>
      <c r="G1827" s="46" t="s">
        <v>248</v>
      </c>
      <c r="I1827" s="46" t="s">
        <v>248</v>
      </c>
      <c r="J1827" s="46" t="str">
        <f>IF(I1827="","",_xlfn.LET(_xlpm.x,VLOOKUP(I1827,'2026-01-09_taxon-match'!$A$2:$N$81,4,FALSE),IF(_xlpm.x=0,"",_xlpm.x)))</f>
        <v>Glyphoperidium bursa</v>
      </c>
      <c r="L1827" s="46" t="str">
        <f>IF(I1827="","",_xlfn.LET(_xlpm.x,VLOOKUP(I1827,'2026-01-09_taxon-match'!$A$2:$N$81,3,FALSE),IF(_xlpm.x=0,"",_xlpm.x)))</f>
        <v>urn:lsid:marinespecies.org:taxname:172898</v>
      </c>
      <c r="M1827" s="46" t="str">
        <f>IF($I1827="","",_xlfn.LET(_xlpm.x,VLOOKUP($I1827,'2026-01-09_taxon-match'!$A$2:$N$81,5,FALSE),IF(_xlpm.x=0,"",_xlpm.x)))</f>
        <v>Roule, 1909</v>
      </c>
      <c r="N1827" s="46" t="str">
        <f>IF($I1827="","",_xlfn.LET(_xlpm.x,VLOOKUP($I1827,'2026-01-09_taxon-match'!$A$2:$N$81,6,FALSE),IF(_xlpm.x=0,"",_xlpm.x)))</f>
        <v>Animalia</v>
      </c>
      <c r="O1827" s="46" t="str">
        <f>IF($I1827="","",_xlfn.LET(_xlpm.x,VLOOKUP($I1827,'2026-01-09_taxon-match'!$A$2:$N$81,7,FALSE),IF(_xlpm.x=0,"",_xlpm.x)))</f>
        <v>Cnidaria</v>
      </c>
      <c r="P1827" s="46" t="str">
        <f>IF($I1827="","",_xlfn.LET(_xlpm.x,VLOOKUP($I1827,'2026-01-09_taxon-match'!$A$2:$N$81,8,FALSE),IF(_xlpm.x=0,"",_xlpm.x)))</f>
        <v>Hexacorallia</v>
      </c>
      <c r="Q1827" s="46" t="str">
        <f>IF($I1827="","",_xlfn.LET(_xlpm.x,VLOOKUP($I1827,'2026-01-09_taxon-match'!$A$2:$N$81,9,FALSE),IF(_xlpm.x=0,"",_xlpm.x)))</f>
        <v>Actiniaria</v>
      </c>
      <c r="R1827" s="46" t="str">
        <f>IF($I1827="","",_xlfn.LET(_xlpm.x,VLOOKUP($I1827,'2026-01-09_taxon-match'!$A$2:$N$81,10,FALSE),IF(_xlpm.x=0,"",_xlpm.x)))</f>
        <v>Actiniidae</v>
      </c>
      <c r="S1827" s="46" t="str">
        <f>IF($I1827="","",_xlfn.LET(_xlpm.x,VLOOKUP($I1827,'2026-01-09_taxon-match'!$A$2:$N$81,11,FALSE),IF(_xlpm.x=0,"",_xlpm.x)))</f>
        <v>Glyphoperidium</v>
      </c>
      <c r="T1827" s="46" t="str">
        <f>IF($I1827="","",_xlfn.LET(_xlpm.x,VLOOKUP($I1827,'2026-01-09_taxon-match'!$A$2:$N$81,13,FALSE),IF(_xlpm.x=0,"",_xlpm.x)))</f>
        <v>bursa</v>
      </c>
      <c r="U1827" s="46">
        <v>1</v>
      </c>
      <c r="V1827" s="2" t="s">
        <v>58</v>
      </c>
      <c r="Y1827" s="46" t="str">
        <f>IF(V1827="","",_xlfn.LET(_xlpm.x,VLOOKUP(V1827,'Drop-down_menus'!$D$2:$E$13,2,FALSE),IF(_xlpm.x=0,"",_xlpm.x)))</f>
        <v>https://orcid.org/0000-0002-9708-1761</v>
      </c>
      <c r="Z1827" s="46" t="str">
        <f>IF(W1827="","",_xlfn.LET(_xlpm.x,VLOOKUP(W1827,'Drop-down_menus'!$D$2:$E$13,2,FALSE),IF(_xlpm.x=0,"",_xlpm.x)))</f>
        <v/>
      </c>
      <c r="AA1827" s="46" t="str">
        <f>IF(X1827="","",_xlfn.LET(_xlpm.x,VLOOKUP(X1827,'Drop-down_menus'!$D$2:$E$13,2,FALSE),IF(_xlpm.x=0,"",_xlpm.x)))</f>
        <v/>
      </c>
      <c r="AB1827" s="46" t="s">
        <v>1252</v>
      </c>
      <c r="AC1827" s="46" t="s">
        <v>1255</v>
      </c>
    </row>
    <row r="1828" spans="2:29" ht="15" customHeight="1">
      <c r="B1828" s="46">
        <v>1853</v>
      </c>
      <c r="C1828" s="46" t="s">
        <v>837</v>
      </c>
      <c r="D1828" s="46" t="b">
        <f>COUNTIF(Events!$B$2:$B$171, C1828) &gt; 0</f>
        <v>1</v>
      </c>
      <c r="E1828" s="46" t="s">
        <v>940</v>
      </c>
      <c r="G1828" s="46" t="s">
        <v>248</v>
      </c>
      <c r="I1828" s="46" t="s">
        <v>248</v>
      </c>
      <c r="J1828" s="46" t="str">
        <f>IF(I1828="","",_xlfn.LET(_xlpm.x,VLOOKUP(I1828,'2026-01-09_taxon-match'!$A$2:$N$81,4,FALSE),IF(_xlpm.x=0,"",_xlpm.x)))</f>
        <v>Glyphoperidium bursa</v>
      </c>
      <c r="L1828" s="46" t="str">
        <f>IF(I1828="","",_xlfn.LET(_xlpm.x,VLOOKUP(I1828,'2026-01-09_taxon-match'!$A$2:$N$81,3,FALSE),IF(_xlpm.x=0,"",_xlpm.x)))</f>
        <v>urn:lsid:marinespecies.org:taxname:172898</v>
      </c>
      <c r="M1828" s="46" t="str">
        <f>IF($I1828="","",_xlfn.LET(_xlpm.x,VLOOKUP($I1828,'2026-01-09_taxon-match'!$A$2:$N$81,5,FALSE),IF(_xlpm.x=0,"",_xlpm.x)))</f>
        <v>Roule, 1909</v>
      </c>
      <c r="N1828" s="46" t="str">
        <f>IF($I1828="","",_xlfn.LET(_xlpm.x,VLOOKUP($I1828,'2026-01-09_taxon-match'!$A$2:$N$81,6,FALSE),IF(_xlpm.x=0,"",_xlpm.x)))</f>
        <v>Animalia</v>
      </c>
      <c r="O1828" s="46" t="str">
        <f>IF($I1828="","",_xlfn.LET(_xlpm.x,VLOOKUP($I1828,'2026-01-09_taxon-match'!$A$2:$N$81,7,FALSE),IF(_xlpm.x=0,"",_xlpm.x)))</f>
        <v>Cnidaria</v>
      </c>
      <c r="P1828" s="46" t="str">
        <f>IF($I1828="","",_xlfn.LET(_xlpm.x,VLOOKUP($I1828,'2026-01-09_taxon-match'!$A$2:$N$81,8,FALSE),IF(_xlpm.x=0,"",_xlpm.x)))</f>
        <v>Hexacorallia</v>
      </c>
      <c r="Q1828" s="46" t="str">
        <f>IF($I1828="","",_xlfn.LET(_xlpm.x,VLOOKUP($I1828,'2026-01-09_taxon-match'!$A$2:$N$81,9,FALSE),IF(_xlpm.x=0,"",_xlpm.x)))</f>
        <v>Actiniaria</v>
      </c>
      <c r="R1828" s="46" t="str">
        <f>IF($I1828="","",_xlfn.LET(_xlpm.x,VLOOKUP($I1828,'2026-01-09_taxon-match'!$A$2:$N$81,10,FALSE),IF(_xlpm.x=0,"",_xlpm.x)))</f>
        <v>Actiniidae</v>
      </c>
      <c r="S1828" s="46" t="str">
        <f>IF($I1828="","",_xlfn.LET(_xlpm.x,VLOOKUP($I1828,'2026-01-09_taxon-match'!$A$2:$N$81,11,FALSE),IF(_xlpm.x=0,"",_xlpm.x)))</f>
        <v>Glyphoperidium</v>
      </c>
      <c r="T1828" s="46" t="str">
        <f>IF($I1828="","",_xlfn.LET(_xlpm.x,VLOOKUP($I1828,'2026-01-09_taxon-match'!$A$2:$N$81,13,FALSE),IF(_xlpm.x=0,"",_xlpm.x)))</f>
        <v>bursa</v>
      </c>
      <c r="U1828" s="46">
        <v>1</v>
      </c>
      <c r="V1828" s="46" t="s">
        <v>58</v>
      </c>
      <c r="Y1828" s="46" t="str">
        <f>IF(V1828="","",_xlfn.LET(_xlpm.x,VLOOKUP(V1828,'Drop-down_menus'!$D$2:$E$13,2,FALSE),IF(_xlpm.x=0,"",_xlpm.x)))</f>
        <v>https://orcid.org/0000-0002-9708-1761</v>
      </c>
      <c r="Z1828" s="46" t="str">
        <f>IF(W1828="","",_xlfn.LET(_xlpm.x,VLOOKUP(W1828,'Drop-down_menus'!$D$2:$E$13,2,FALSE),IF(_xlpm.x=0,"",_xlpm.x)))</f>
        <v/>
      </c>
      <c r="AA1828" s="46" t="str">
        <f>IF(X1828="","",_xlfn.LET(_xlpm.x,VLOOKUP(X1828,'Drop-down_menus'!$D$2:$E$13,2,FALSE),IF(_xlpm.x=0,"",_xlpm.x)))</f>
        <v/>
      </c>
      <c r="AB1828" s="46" t="s">
        <v>961</v>
      </c>
      <c r="AC1828" s="46" t="s">
        <v>515</v>
      </c>
    </row>
    <row r="1829" spans="2:29" ht="15" customHeight="1">
      <c r="B1829" s="46">
        <v>1854</v>
      </c>
      <c r="C1829" s="46" t="s">
        <v>837</v>
      </c>
      <c r="D1829" s="46" t="b">
        <f>COUNTIF(Events!$B$2:$B$171, C1829) &gt; 0</f>
        <v>1</v>
      </c>
      <c r="G1829" s="46" t="s">
        <v>1048</v>
      </c>
      <c r="I1829" s="2" t="s">
        <v>1048</v>
      </c>
      <c r="J1829" s="46" t="str">
        <f>IF(I1829="","",_xlfn.LET(_xlpm.x,VLOOKUP(I1829,'2026-01-09_taxon-match'!$A$2:$N$81,4,FALSE),IF(_xlpm.x=0,"",_xlpm.x)))</f>
        <v>Heterocucumis steineni</v>
      </c>
      <c r="L1829" s="46" t="str">
        <f>IF(I1829="","",_xlfn.LET(_xlpm.x,VLOOKUP(I1829,'2026-01-09_taxon-match'!$A$2:$N$81,3,FALSE),IF(_xlpm.x=0,"",_xlpm.x)))</f>
        <v>urn:lsid:marinespecies.org:taxname:174085</v>
      </c>
      <c r="M1829" s="46" t="str">
        <f>IF($I1829="","",_xlfn.LET(_xlpm.x,VLOOKUP($I1829,'2026-01-09_taxon-match'!$A$2:$N$81,5,FALSE),IF(_xlpm.x=0,"",_xlpm.x)))</f>
        <v>(Ludwig, 1898)</v>
      </c>
      <c r="N1829" s="46" t="str">
        <f>IF($I1829="","",_xlfn.LET(_xlpm.x,VLOOKUP($I1829,'2026-01-09_taxon-match'!$A$2:$N$81,6,FALSE),IF(_xlpm.x=0,"",_xlpm.x)))</f>
        <v>Animalia</v>
      </c>
      <c r="O1829" s="46" t="str">
        <f>IF($I1829="","",_xlfn.LET(_xlpm.x,VLOOKUP($I1829,'2026-01-09_taxon-match'!$A$2:$N$81,7,FALSE),IF(_xlpm.x=0,"",_xlpm.x)))</f>
        <v>Echinodermata</v>
      </c>
      <c r="P1829" s="46" t="str">
        <f>IF($I1829="","",_xlfn.LET(_xlpm.x,VLOOKUP($I1829,'2026-01-09_taxon-match'!$A$2:$N$81,8,FALSE),IF(_xlpm.x=0,"",_xlpm.x)))</f>
        <v>Holothuroidea</v>
      </c>
      <c r="Q1829" s="46" t="str">
        <f>IF($I1829="","",_xlfn.LET(_xlpm.x,VLOOKUP($I1829,'2026-01-09_taxon-match'!$A$2:$N$81,9,FALSE),IF(_xlpm.x=0,"",_xlpm.x)))</f>
        <v>Dendrochirotida</v>
      </c>
      <c r="R1829" s="46" t="str">
        <f>IF($I1829="","",_xlfn.LET(_xlpm.x,VLOOKUP($I1829,'2026-01-09_taxon-match'!$A$2:$N$81,10,FALSE),IF(_xlpm.x=0,"",_xlpm.x)))</f>
        <v>Cucumariidae</v>
      </c>
      <c r="S1829" s="46" t="str">
        <f>IF($I1829="","",_xlfn.LET(_xlpm.x,VLOOKUP($I1829,'2026-01-09_taxon-match'!$A$2:$N$81,11,FALSE),IF(_xlpm.x=0,"",_xlpm.x)))</f>
        <v>Heterocucumis</v>
      </c>
      <c r="T1829" s="46" t="str">
        <f>IF($I1829="","",_xlfn.LET(_xlpm.x,VLOOKUP($I1829,'2026-01-09_taxon-match'!$A$2:$N$81,13,FALSE),IF(_xlpm.x=0,"",_xlpm.x)))</f>
        <v>steineni</v>
      </c>
      <c r="U1829" s="46">
        <v>1</v>
      </c>
      <c r="V1829" s="2" t="s">
        <v>58</v>
      </c>
      <c r="Y1829" s="46" t="str">
        <f>IF(V1829="","",_xlfn.LET(_xlpm.x,VLOOKUP(V1829,'Drop-down_menus'!$D$2:$E$13,2,FALSE),IF(_xlpm.x=0,"",_xlpm.x)))</f>
        <v>https://orcid.org/0000-0002-9708-1761</v>
      </c>
      <c r="Z1829" s="46" t="str">
        <f>IF(W1829="","",_xlfn.LET(_xlpm.x,VLOOKUP(W1829,'Drop-down_menus'!$D$2:$E$13,2,FALSE),IF(_xlpm.x=0,"",_xlpm.x)))</f>
        <v/>
      </c>
      <c r="AA1829" s="46" t="str">
        <f>IF(X1829="","",_xlfn.LET(_xlpm.x,VLOOKUP(X1829,'Drop-down_menus'!$D$2:$E$13,2,FALSE),IF(_xlpm.x=0,"",_xlpm.x)))</f>
        <v/>
      </c>
      <c r="AB1829" s="46" t="s">
        <v>1252</v>
      </c>
      <c r="AC1829" s="46" t="s">
        <v>1255</v>
      </c>
    </row>
    <row r="1830" spans="2:29" ht="15" customHeight="1">
      <c r="B1830" s="46">
        <v>1854</v>
      </c>
      <c r="C1830" s="46" t="s">
        <v>837</v>
      </c>
      <c r="D1830" s="46" t="b">
        <f>COUNTIF(Events!$B$2:$B$171, C1830) &gt; 0</f>
        <v>1</v>
      </c>
      <c r="E1830" s="46" t="s">
        <v>940</v>
      </c>
      <c r="G1830" s="46" t="s">
        <v>941</v>
      </c>
      <c r="I1830" s="2" t="s">
        <v>1048</v>
      </c>
      <c r="J1830" s="46" t="str">
        <f>IF(I1830="","",_xlfn.LET(_xlpm.x,VLOOKUP(I1830,'2026-01-09_taxon-match'!$A$2:$N$81,4,FALSE),IF(_xlpm.x=0,"",_xlpm.x)))</f>
        <v>Heterocucumis steineni</v>
      </c>
      <c r="L1830" s="46" t="str">
        <f>IF(I1830="","",_xlfn.LET(_xlpm.x,VLOOKUP(I1830,'2026-01-09_taxon-match'!$A$2:$N$81,3,FALSE),IF(_xlpm.x=0,"",_xlpm.x)))</f>
        <v>urn:lsid:marinespecies.org:taxname:174085</v>
      </c>
      <c r="M1830" s="46" t="str">
        <f>IF($I1830="","",_xlfn.LET(_xlpm.x,VLOOKUP($I1830,'2026-01-09_taxon-match'!$A$2:$N$81,5,FALSE),IF(_xlpm.x=0,"",_xlpm.x)))</f>
        <v>(Ludwig, 1898)</v>
      </c>
      <c r="N1830" s="46" t="str">
        <f>IF($I1830="","",_xlfn.LET(_xlpm.x,VLOOKUP($I1830,'2026-01-09_taxon-match'!$A$2:$N$81,6,FALSE),IF(_xlpm.x=0,"",_xlpm.x)))</f>
        <v>Animalia</v>
      </c>
      <c r="O1830" s="46" t="str">
        <f>IF($I1830="","",_xlfn.LET(_xlpm.x,VLOOKUP($I1830,'2026-01-09_taxon-match'!$A$2:$N$81,7,FALSE),IF(_xlpm.x=0,"",_xlpm.x)))</f>
        <v>Echinodermata</v>
      </c>
      <c r="P1830" s="46" t="str">
        <f>IF($I1830="","",_xlfn.LET(_xlpm.x,VLOOKUP($I1830,'2026-01-09_taxon-match'!$A$2:$N$81,8,FALSE),IF(_xlpm.x=0,"",_xlpm.x)))</f>
        <v>Holothuroidea</v>
      </c>
      <c r="Q1830" s="46" t="str">
        <f>IF($I1830="","",_xlfn.LET(_xlpm.x,VLOOKUP($I1830,'2026-01-09_taxon-match'!$A$2:$N$81,9,FALSE),IF(_xlpm.x=0,"",_xlpm.x)))</f>
        <v>Dendrochirotida</v>
      </c>
      <c r="R1830" s="46" t="str">
        <f>IF($I1830="","",_xlfn.LET(_xlpm.x,VLOOKUP($I1830,'2026-01-09_taxon-match'!$A$2:$N$81,10,FALSE),IF(_xlpm.x=0,"",_xlpm.x)))</f>
        <v>Cucumariidae</v>
      </c>
      <c r="S1830" s="46" t="str">
        <f>IF($I1830="","",_xlfn.LET(_xlpm.x,VLOOKUP($I1830,'2026-01-09_taxon-match'!$A$2:$N$81,11,FALSE),IF(_xlpm.x=0,"",_xlpm.x)))</f>
        <v>Heterocucumis</v>
      </c>
      <c r="T1830" s="46" t="str">
        <f>IF($I1830="","",_xlfn.LET(_xlpm.x,VLOOKUP($I1830,'2026-01-09_taxon-match'!$A$2:$N$81,13,FALSE),IF(_xlpm.x=0,"",_xlpm.x)))</f>
        <v>steineni</v>
      </c>
      <c r="U1830" s="46">
        <v>1</v>
      </c>
      <c r="V1830" s="46" t="s">
        <v>58</v>
      </c>
      <c r="Y1830" s="46" t="str">
        <f>IF(V1830="","",_xlfn.LET(_xlpm.x,VLOOKUP(V1830,'Drop-down_menus'!$D$2:$E$13,2,FALSE),IF(_xlpm.x=0,"",_xlpm.x)))</f>
        <v>https://orcid.org/0000-0002-9708-1761</v>
      </c>
      <c r="Z1830" s="46" t="str">
        <f>IF(W1830="","",_xlfn.LET(_xlpm.x,VLOOKUP(W1830,'Drop-down_menus'!$D$2:$E$13,2,FALSE),IF(_xlpm.x=0,"",_xlpm.x)))</f>
        <v/>
      </c>
      <c r="AA1830" s="46" t="str">
        <f>IF(X1830="","",_xlfn.LET(_xlpm.x,VLOOKUP(X1830,'Drop-down_menus'!$D$2:$E$13,2,FALSE),IF(_xlpm.x=0,"",_xlpm.x)))</f>
        <v/>
      </c>
      <c r="AB1830" s="46" t="s">
        <v>961</v>
      </c>
      <c r="AC1830" s="46" t="s">
        <v>515</v>
      </c>
    </row>
    <row r="1831" spans="2:29" ht="15" customHeight="1">
      <c r="B1831" s="46">
        <v>1855</v>
      </c>
      <c r="C1831" s="46" t="s">
        <v>837</v>
      </c>
      <c r="D1831" s="46" t="b">
        <f>COUNTIF(Events!$B$2:$B$171, C1831) &gt; 0</f>
        <v>1</v>
      </c>
      <c r="G1831" s="46" t="s">
        <v>1222</v>
      </c>
      <c r="I1831" s="46" t="s">
        <v>1222</v>
      </c>
      <c r="J1831" s="46" t="str">
        <f>IF(I1831="","",_xlfn.LET(_xlpm.x,VLOOKUP(I1831,'2026-01-09_taxon-match'!$A$2:$N$81,4,FALSE),IF(_xlpm.x=0,"",_xlpm.x)))</f>
        <v>Kirkpatrickia variolosa</v>
      </c>
      <c r="L1831" s="46" t="str">
        <f>IF(I1831="","",_xlfn.LET(_xlpm.x,VLOOKUP(I1831,'2026-01-09_taxon-match'!$A$2:$N$81,3,FALSE),IF(_xlpm.x=0,"",_xlpm.x)))</f>
        <v>urn:lsid:marinespecies.org:taxname:169300</v>
      </c>
      <c r="M1831" s="46" t="str">
        <f>IF($I1831="","",_xlfn.LET(_xlpm.x,VLOOKUP($I1831,'2026-01-09_taxon-match'!$A$2:$N$81,5,FALSE),IF(_xlpm.x=0,"",_xlpm.x)))</f>
        <v>(Kirkpatrick, 1907)</v>
      </c>
      <c r="N1831" s="46" t="str">
        <f>IF($I1831="","",_xlfn.LET(_xlpm.x,VLOOKUP($I1831,'2026-01-09_taxon-match'!$A$2:$N$81,6,FALSE),IF(_xlpm.x=0,"",_xlpm.x)))</f>
        <v>Animalia</v>
      </c>
      <c r="O1831" s="46" t="str">
        <f>IF($I1831="","",_xlfn.LET(_xlpm.x,VLOOKUP($I1831,'2026-01-09_taxon-match'!$A$2:$N$81,7,FALSE),IF(_xlpm.x=0,"",_xlpm.x)))</f>
        <v>Porifera</v>
      </c>
      <c r="P1831" s="46" t="str">
        <f>IF($I1831="","",_xlfn.LET(_xlpm.x,VLOOKUP($I1831,'2026-01-09_taxon-match'!$A$2:$N$81,8,FALSE),IF(_xlpm.x=0,"",_xlpm.x)))</f>
        <v>Demospongiae</v>
      </c>
      <c r="Q1831" s="46" t="str">
        <f>IF($I1831="","",_xlfn.LET(_xlpm.x,VLOOKUP($I1831,'2026-01-09_taxon-match'!$A$2:$N$81,9,FALSE),IF(_xlpm.x=0,"",_xlpm.x)))</f>
        <v>Poecilosclerida</v>
      </c>
      <c r="R1831" s="46" t="str">
        <f>IF($I1831="","",_xlfn.LET(_xlpm.x,VLOOKUP($I1831,'2026-01-09_taxon-match'!$A$2:$N$81,10,FALSE),IF(_xlpm.x=0,"",_xlpm.x)))</f>
        <v>Hymedesmiidae</v>
      </c>
      <c r="S1831" s="46" t="str">
        <f>IF($I1831="","",_xlfn.LET(_xlpm.x,VLOOKUP($I1831,'2026-01-09_taxon-match'!$A$2:$N$81,11,FALSE),IF(_xlpm.x=0,"",_xlpm.x)))</f>
        <v>Kirkpatrickia</v>
      </c>
      <c r="T1831" s="46" t="str">
        <f>IF($I1831="","",_xlfn.LET(_xlpm.x,VLOOKUP($I1831,'2026-01-09_taxon-match'!$A$2:$N$81,13,FALSE),IF(_xlpm.x=0,"",_xlpm.x)))</f>
        <v>variolosa</v>
      </c>
      <c r="U1831" s="46">
        <v>1</v>
      </c>
      <c r="V1831" s="2" t="s">
        <v>58</v>
      </c>
      <c r="Y1831" s="46" t="str">
        <f>IF(V1831="","",_xlfn.LET(_xlpm.x,VLOOKUP(V1831,'Drop-down_menus'!$D$2:$E$13,2,FALSE),IF(_xlpm.x=0,"",_xlpm.x)))</f>
        <v>https://orcid.org/0000-0002-9708-1761</v>
      </c>
      <c r="Z1831" s="46" t="str">
        <f>IF(W1831="","",_xlfn.LET(_xlpm.x,VLOOKUP(W1831,'Drop-down_menus'!$D$2:$E$13,2,FALSE),IF(_xlpm.x=0,"",_xlpm.x)))</f>
        <v/>
      </c>
      <c r="AA1831" s="46" t="str">
        <f>IF(X1831="","",_xlfn.LET(_xlpm.x,VLOOKUP(X1831,'Drop-down_menus'!$D$2:$E$13,2,FALSE),IF(_xlpm.x=0,"",_xlpm.x)))</f>
        <v/>
      </c>
      <c r="AB1831" s="46" t="s">
        <v>1252</v>
      </c>
      <c r="AC1831" s="46" t="s">
        <v>1255</v>
      </c>
    </row>
    <row r="1832" spans="2:29" ht="15" customHeight="1">
      <c r="B1832" s="46">
        <v>1855</v>
      </c>
      <c r="C1832" s="46" t="s">
        <v>837</v>
      </c>
      <c r="D1832" s="46" t="b">
        <f>COUNTIF(Events!$B$2:$B$171, C1832) &gt; 0</f>
        <v>1</v>
      </c>
      <c r="E1832" s="46" t="s">
        <v>940</v>
      </c>
      <c r="G1832" s="46" t="s">
        <v>314</v>
      </c>
      <c r="I1832" s="46" t="s">
        <v>1222</v>
      </c>
      <c r="J1832" s="46" t="str">
        <f>IF(I1832="","",_xlfn.LET(_xlpm.x,VLOOKUP(I1832,'2026-01-09_taxon-match'!$A$2:$N$81,4,FALSE),IF(_xlpm.x=0,"",_xlpm.x)))</f>
        <v>Kirkpatrickia variolosa</v>
      </c>
      <c r="L1832" s="46" t="str">
        <f>IF(I1832="","",_xlfn.LET(_xlpm.x,VLOOKUP(I1832,'2026-01-09_taxon-match'!$A$2:$N$81,3,FALSE),IF(_xlpm.x=0,"",_xlpm.x)))</f>
        <v>urn:lsid:marinespecies.org:taxname:169300</v>
      </c>
      <c r="M1832" s="46" t="str">
        <f>IF($I1832="","",_xlfn.LET(_xlpm.x,VLOOKUP($I1832,'2026-01-09_taxon-match'!$A$2:$N$81,5,FALSE),IF(_xlpm.x=0,"",_xlpm.x)))</f>
        <v>(Kirkpatrick, 1907)</v>
      </c>
      <c r="N1832" s="46" t="str">
        <f>IF($I1832="","",_xlfn.LET(_xlpm.x,VLOOKUP($I1832,'2026-01-09_taxon-match'!$A$2:$N$81,6,FALSE),IF(_xlpm.x=0,"",_xlpm.x)))</f>
        <v>Animalia</v>
      </c>
      <c r="O1832" s="46" t="str">
        <f>IF($I1832="","",_xlfn.LET(_xlpm.x,VLOOKUP($I1832,'2026-01-09_taxon-match'!$A$2:$N$81,7,FALSE),IF(_xlpm.x=0,"",_xlpm.x)))</f>
        <v>Porifera</v>
      </c>
      <c r="P1832" s="46" t="str">
        <f>IF($I1832="","",_xlfn.LET(_xlpm.x,VLOOKUP($I1832,'2026-01-09_taxon-match'!$A$2:$N$81,8,FALSE),IF(_xlpm.x=0,"",_xlpm.x)))</f>
        <v>Demospongiae</v>
      </c>
      <c r="Q1832" s="46" t="str">
        <f>IF($I1832="","",_xlfn.LET(_xlpm.x,VLOOKUP($I1832,'2026-01-09_taxon-match'!$A$2:$N$81,9,FALSE),IF(_xlpm.x=0,"",_xlpm.x)))</f>
        <v>Poecilosclerida</v>
      </c>
      <c r="R1832" s="46" t="str">
        <f>IF($I1832="","",_xlfn.LET(_xlpm.x,VLOOKUP($I1832,'2026-01-09_taxon-match'!$A$2:$N$81,10,FALSE),IF(_xlpm.x=0,"",_xlpm.x)))</f>
        <v>Hymedesmiidae</v>
      </c>
      <c r="S1832" s="46" t="str">
        <f>IF($I1832="","",_xlfn.LET(_xlpm.x,VLOOKUP($I1832,'2026-01-09_taxon-match'!$A$2:$N$81,11,FALSE),IF(_xlpm.x=0,"",_xlpm.x)))</f>
        <v>Kirkpatrickia</v>
      </c>
      <c r="T1832" s="46" t="str">
        <f>IF($I1832="","",_xlfn.LET(_xlpm.x,VLOOKUP($I1832,'2026-01-09_taxon-match'!$A$2:$N$81,13,FALSE),IF(_xlpm.x=0,"",_xlpm.x)))</f>
        <v>variolosa</v>
      </c>
      <c r="U1832" s="46">
        <v>1</v>
      </c>
      <c r="V1832" s="46" t="s">
        <v>58</v>
      </c>
      <c r="Y1832" s="46" t="str">
        <f>IF(V1832="","",_xlfn.LET(_xlpm.x,VLOOKUP(V1832,'Drop-down_menus'!$D$2:$E$13,2,FALSE),IF(_xlpm.x=0,"",_xlpm.x)))</f>
        <v>https://orcid.org/0000-0002-9708-1761</v>
      </c>
      <c r="Z1832" s="46" t="str">
        <f>IF(W1832="","",_xlfn.LET(_xlpm.x,VLOOKUP(W1832,'Drop-down_menus'!$D$2:$E$13,2,FALSE),IF(_xlpm.x=0,"",_xlpm.x)))</f>
        <v/>
      </c>
      <c r="AA1832" s="46" t="str">
        <f>IF(X1832="","",_xlfn.LET(_xlpm.x,VLOOKUP(X1832,'Drop-down_menus'!$D$2:$E$13,2,FALSE),IF(_xlpm.x=0,"",_xlpm.x)))</f>
        <v/>
      </c>
      <c r="AB1832" s="46" t="s">
        <v>961</v>
      </c>
      <c r="AC1832" s="46" t="s">
        <v>515</v>
      </c>
    </row>
    <row r="1833" spans="2:29" ht="15" customHeight="1">
      <c r="B1833" s="46">
        <v>1856</v>
      </c>
      <c r="C1833" s="46" t="s">
        <v>837</v>
      </c>
      <c r="D1833" s="46" t="b">
        <f>COUNTIF(Events!$B$2:$B$171, C1833) &gt; 0</f>
        <v>1</v>
      </c>
      <c r="G1833" s="46" t="s">
        <v>1222</v>
      </c>
      <c r="I1833" s="46" t="s">
        <v>1222</v>
      </c>
      <c r="J1833" s="46" t="str">
        <f>IF(I1833="","",_xlfn.LET(_xlpm.x,VLOOKUP(I1833,'2026-01-09_taxon-match'!$A$2:$N$81,4,FALSE),IF(_xlpm.x=0,"",_xlpm.x)))</f>
        <v>Kirkpatrickia variolosa</v>
      </c>
      <c r="L1833" s="46" t="str">
        <f>IF(I1833="","",_xlfn.LET(_xlpm.x,VLOOKUP(I1833,'2026-01-09_taxon-match'!$A$2:$N$81,3,FALSE),IF(_xlpm.x=0,"",_xlpm.x)))</f>
        <v>urn:lsid:marinespecies.org:taxname:169300</v>
      </c>
      <c r="M1833" s="46" t="str">
        <f>IF($I1833="","",_xlfn.LET(_xlpm.x,VLOOKUP($I1833,'2026-01-09_taxon-match'!$A$2:$N$81,5,FALSE),IF(_xlpm.x=0,"",_xlpm.x)))</f>
        <v>(Kirkpatrick, 1907)</v>
      </c>
      <c r="N1833" s="46" t="str">
        <f>IF($I1833="","",_xlfn.LET(_xlpm.x,VLOOKUP($I1833,'2026-01-09_taxon-match'!$A$2:$N$81,6,FALSE),IF(_xlpm.x=0,"",_xlpm.x)))</f>
        <v>Animalia</v>
      </c>
      <c r="O1833" s="46" t="str">
        <f>IF($I1833="","",_xlfn.LET(_xlpm.x,VLOOKUP($I1833,'2026-01-09_taxon-match'!$A$2:$N$81,7,FALSE),IF(_xlpm.x=0,"",_xlpm.x)))</f>
        <v>Porifera</v>
      </c>
      <c r="P1833" s="46" t="str">
        <f>IF($I1833="","",_xlfn.LET(_xlpm.x,VLOOKUP($I1833,'2026-01-09_taxon-match'!$A$2:$N$81,8,FALSE),IF(_xlpm.x=0,"",_xlpm.x)))</f>
        <v>Demospongiae</v>
      </c>
      <c r="Q1833" s="46" t="str">
        <f>IF($I1833="","",_xlfn.LET(_xlpm.x,VLOOKUP($I1833,'2026-01-09_taxon-match'!$A$2:$N$81,9,FALSE),IF(_xlpm.x=0,"",_xlpm.x)))</f>
        <v>Poecilosclerida</v>
      </c>
      <c r="R1833" s="46" t="str">
        <f>IF($I1833="","",_xlfn.LET(_xlpm.x,VLOOKUP($I1833,'2026-01-09_taxon-match'!$A$2:$N$81,10,FALSE),IF(_xlpm.x=0,"",_xlpm.x)))</f>
        <v>Hymedesmiidae</v>
      </c>
      <c r="S1833" s="46" t="str">
        <f>IF($I1833="","",_xlfn.LET(_xlpm.x,VLOOKUP($I1833,'2026-01-09_taxon-match'!$A$2:$N$81,11,FALSE),IF(_xlpm.x=0,"",_xlpm.x)))</f>
        <v>Kirkpatrickia</v>
      </c>
      <c r="T1833" s="46" t="str">
        <f>IF($I1833="","",_xlfn.LET(_xlpm.x,VLOOKUP($I1833,'2026-01-09_taxon-match'!$A$2:$N$81,13,FALSE),IF(_xlpm.x=0,"",_xlpm.x)))</f>
        <v>variolosa</v>
      </c>
      <c r="U1833" s="46">
        <v>1</v>
      </c>
      <c r="V1833" s="2" t="s">
        <v>58</v>
      </c>
      <c r="Y1833" s="46" t="str">
        <f>IF(V1833="","",_xlfn.LET(_xlpm.x,VLOOKUP(V1833,'Drop-down_menus'!$D$2:$E$13,2,FALSE),IF(_xlpm.x=0,"",_xlpm.x)))</f>
        <v>https://orcid.org/0000-0002-9708-1761</v>
      </c>
      <c r="Z1833" s="46" t="str">
        <f>IF(W1833="","",_xlfn.LET(_xlpm.x,VLOOKUP(W1833,'Drop-down_menus'!$D$2:$E$13,2,FALSE),IF(_xlpm.x=0,"",_xlpm.x)))</f>
        <v/>
      </c>
      <c r="AA1833" s="46" t="str">
        <f>IF(X1833="","",_xlfn.LET(_xlpm.x,VLOOKUP(X1833,'Drop-down_menus'!$D$2:$E$13,2,FALSE),IF(_xlpm.x=0,"",_xlpm.x)))</f>
        <v/>
      </c>
      <c r="AB1833" s="46" t="s">
        <v>1252</v>
      </c>
      <c r="AC1833" s="46" t="s">
        <v>1255</v>
      </c>
    </row>
    <row r="1834" spans="2:29" ht="15" customHeight="1">
      <c r="B1834" s="46">
        <v>1856</v>
      </c>
      <c r="C1834" s="46" t="s">
        <v>837</v>
      </c>
      <c r="D1834" s="46" t="b">
        <f>COUNTIF(Events!$B$2:$B$171, C1834) &gt; 0</f>
        <v>1</v>
      </c>
      <c r="E1834" s="46" t="s">
        <v>940</v>
      </c>
      <c r="G1834" s="46" t="s">
        <v>314</v>
      </c>
      <c r="I1834" s="46" t="s">
        <v>1222</v>
      </c>
      <c r="J1834" s="46" t="str">
        <f>IF(I1834="","",_xlfn.LET(_xlpm.x,VLOOKUP(I1834,'2026-01-09_taxon-match'!$A$2:$N$81,4,FALSE),IF(_xlpm.x=0,"",_xlpm.x)))</f>
        <v>Kirkpatrickia variolosa</v>
      </c>
      <c r="L1834" s="46" t="str">
        <f>IF(I1834="","",_xlfn.LET(_xlpm.x,VLOOKUP(I1834,'2026-01-09_taxon-match'!$A$2:$N$81,3,FALSE),IF(_xlpm.x=0,"",_xlpm.x)))</f>
        <v>urn:lsid:marinespecies.org:taxname:169300</v>
      </c>
      <c r="M1834" s="46" t="str">
        <f>IF($I1834="","",_xlfn.LET(_xlpm.x,VLOOKUP($I1834,'2026-01-09_taxon-match'!$A$2:$N$81,5,FALSE),IF(_xlpm.x=0,"",_xlpm.x)))</f>
        <v>(Kirkpatrick, 1907)</v>
      </c>
      <c r="N1834" s="46" t="str">
        <f>IF($I1834="","",_xlfn.LET(_xlpm.x,VLOOKUP($I1834,'2026-01-09_taxon-match'!$A$2:$N$81,6,FALSE),IF(_xlpm.x=0,"",_xlpm.x)))</f>
        <v>Animalia</v>
      </c>
      <c r="O1834" s="46" t="str">
        <f>IF($I1834="","",_xlfn.LET(_xlpm.x,VLOOKUP($I1834,'2026-01-09_taxon-match'!$A$2:$N$81,7,FALSE),IF(_xlpm.x=0,"",_xlpm.x)))</f>
        <v>Porifera</v>
      </c>
      <c r="P1834" s="46" t="str">
        <f>IF($I1834="","",_xlfn.LET(_xlpm.x,VLOOKUP($I1834,'2026-01-09_taxon-match'!$A$2:$N$81,8,FALSE),IF(_xlpm.x=0,"",_xlpm.x)))</f>
        <v>Demospongiae</v>
      </c>
      <c r="Q1834" s="46" t="str">
        <f>IF($I1834="","",_xlfn.LET(_xlpm.x,VLOOKUP($I1834,'2026-01-09_taxon-match'!$A$2:$N$81,9,FALSE),IF(_xlpm.x=0,"",_xlpm.x)))</f>
        <v>Poecilosclerida</v>
      </c>
      <c r="R1834" s="46" t="str">
        <f>IF($I1834="","",_xlfn.LET(_xlpm.x,VLOOKUP($I1834,'2026-01-09_taxon-match'!$A$2:$N$81,10,FALSE),IF(_xlpm.x=0,"",_xlpm.x)))</f>
        <v>Hymedesmiidae</v>
      </c>
      <c r="S1834" s="46" t="str">
        <f>IF($I1834="","",_xlfn.LET(_xlpm.x,VLOOKUP($I1834,'2026-01-09_taxon-match'!$A$2:$N$81,11,FALSE),IF(_xlpm.x=0,"",_xlpm.x)))</f>
        <v>Kirkpatrickia</v>
      </c>
      <c r="T1834" s="46" t="str">
        <f>IF($I1834="","",_xlfn.LET(_xlpm.x,VLOOKUP($I1834,'2026-01-09_taxon-match'!$A$2:$N$81,13,FALSE),IF(_xlpm.x=0,"",_xlpm.x)))</f>
        <v>variolosa</v>
      </c>
      <c r="U1834" s="46">
        <v>1</v>
      </c>
      <c r="V1834" s="46" t="s">
        <v>58</v>
      </c>
      <c r="Y1834" s="46" t="str">
        <f>IF(V1834="","",_xlfn.LET(_xlpm.x,VLOOKUP(V1834,'Drop-down_menus'!$D$2:$E$13,2,FALSE),IF(_xlpm.x=0,"",_xlpm.x)))</f>
        <v>https://orcid.org/0000-0002-9708-1761</v>
      </c>
      <c r="Z1834" s="46" t="str">
        <f>IF(W1834="","",_xlfn.LET(_xlpm.x,VLOOKUP(W1834,'Drop-down_menus'!$D$2:$E$13,2,FALSE),IF(_xlpm.x=0,"",_xlpm.x)))</f>
        <v/>
      </c>
      <c r="AA1834" s="46" t="str">
        <f>IF(X1834="","",_xlfn.LET(_xlpm.x,VLOOKUP(X1834,'Drop-down_menus'!$D$2:$E$13,2,FALSE),IF(_xlpm.x=0,"",_xlpm.x)))</f>
        <v/>
      </c>
      <c r="AB1834" s="46" t="s">
        <v>961</v>
      </c>
      <c r="AC1834" s="46" t="s">
        <v>515</v>
      </c>
    </row>
    <row r="1835" spans="2:29" ht="15" customHeight="1">
      <c r="B1835" s="46">
        <v>1857</v>
      </c>
      <c r="C1835" s="46" t="s">
        <v>837</v>
      </c>
      <c r="D1835" s="46" t="b">
        <f>COUNTIF(Events!$B$2:$B$171, C1835) &gt; 0</f>
        <v>1</v>
      </c>
      <c r="G1835" s="46" t="s">
        <v>1222</v>
      </c>
      <c r="I1835" s="46" t="s">
        <v>1222</v>
      </c>
      <c r="J1835" s="46" t="str">
        <f>IF(I1835="","",_xlfn.LET(_xlpm.x,VLOOKUP(I1835,'2026-01-09_taxon-match'!$A$2:$N$81,4,FALSE),IF(_xlpm.x=0,"",_xlpm.x)))</f>
        <v>Kirkpatrickia variolosa</v>
      </c>
      <c r="L1835" s="46" t="str">
        <f>IF(I1835="","",_xlfn.LET(_xlpm.x,VLOOKUP(I1835,'2026-01-09_taxon-match'!$A$2:$N$81,3,FALSE),IF(_xlpm.x=0,"",_xlpm.x)))</f>
        <v>urn:lsid:marinespecies.org:taxname:169300</v>
      </c>
      <c r="M1835" s="46" t="str">
        <f>IF($I1835="","",_xlfn.LET(_xlpm.x,VLOOKUP($I1835,'2026-01-09_taxon-match'!$A$2:$N$81,5,FALSE),IF(_xlpm.x=0,"",_xlpm.x)))</f>
        <v>(Kirkpatrick, 1907)</v>
      </c>
      <c r="N1835" s="46" t="str">
        <f>IF($I1835="","",_xlfn.LET(_xlpm.x,VLOOKUP($I1835,'2026-01-09_taxon-match'!$A$2:$N$81,6,FALSE),IF(_xlpm.x=0,"",_xlpm.x)))</f>
        <v>Animalia</v>
      </c>
      <c r="O1835" s="46" t="str">
        <f>IF($I1835="","",_xlfn.LET(_xlpm.x,VLOOKUP($I1835,'2026-01-09_taxon-match'!$A$2:$N$81,7,FALSE),IF(_xlpm.x=0,"",_xlpm.x)))</f>
        <v>Porifera</v>
      </c>
      <c r="P1835" s="46" t="str">
        <f>IF($I1835="","",_xlfn.LET(_xlpm.x,VLOOKUP($I1835,'2026-01-09_taxon-match'!$A$2:$N$81,8,FALSE),IF(_xlpm.x=0,"",_xlpm.x)))</f>
        <v>Demospongiae</v>
      </c>
      <c r="Q1835" s="46" t="str">
        <f>IF($I1835="","",_xlfn.LET(_xlpm.x,VLOOKUP($I1835,'2026-01-09_taxon-match'!$A$2:$N$81,9,FALSE),IF(_xlpm.x=0,"",_xlpm.x)))</f>
        <v>Poecilosclerida</v>
      </c>
      <c r="R1835" s="46" t="str">
        <f>IF($I1835="","",_xlfn.LET(_xlpm.x,VLOOKUP($I1835,'2026-01-09_taxon-match'!$A$2:$N$81,10,FALSE),IF(_xlpm.x=0,"",_xlpm.x)))</f>
        <v>Hymedesmiidae</v>
      </c>
      <c r="S1835" s="46" t="str">
        <f>IF($I1835="","",_xlfn.LET(_xlpm.x,VLOOKUP($I1835,'2026-01-09_taxon-match'!$A$2:$N$81,11,FALSE),IF(_xlpm.x=0,"",_xlpm.x)))</f>
        <v>Kirkpatrickia</v>
      </c>
      <c r="T1835" s="46" t="str">
        <f>IF($I1835="","",_xlfn.LET(_xlpm.x,VLOOKUP($I1835,'2026-01-09_taxon-match'!$A$2:$N$81,13,FALSE),IF(_xlpm.x=0,"",_xlpm.x)))</f>
        <v>variolosa</v>
      </c>
      <c r="U1835" s="46">
        <v>1</v>
      </c>
      <c r="V1835" s="2" t="s">
        <v>58</v>
      </c>
      <c r="Y1835" s="46" t="str">
        <f>IF(V1835="","",_xlfn.LET(_xlpm.x,VLOOKUP(V1835,'Drop-down_menus'!$D$2:$E$13,2,FALSE),IF(_xlpm.x=0,"",_xlpm.x)))</f>
        <v>https://orcid.org/0000-0002-9708-1761</v>
      </c>
      <c r="Z1835" s="46" t="str">
        <f>IF(W1835="","",_xlfn.LET(_xlpm.x,VLOOKUP(W1835,'Drop-down_menus'!$D$2:$E$13,2,FALSE),IF(_xlpm.x=0,"",_xlpm.x)))</f>
        <v/>
      </c>
      <c r="AA1835" s="46" t="str">
        <f>IF(X1835="","",_xlfn.LET(_xlpm.x,VLOOKUP(X1835,'Drop-down_menus'!$D$2:$E$13,2,FALSE),IF(_xlpm.x=0,"",_xlpm.x)))</f>
        <v/>
      </c>
      <c r="AB1835" s="46" t="s">
        <v>1252</v>
      </c>
      <c r="AC1835" s="46" t="s">
        <v>1255</v>
      </c>
    </row>
    <row r="1836" spans="2:29" ht="15" customHeight="1">
      <c r="B1836" s="46">
        <v>1857</v>
      </c>
      <c r="C1836" s="46" t="s">
        <v>837</v>
      </c>
      <c r="D1836" s="46" t="b">
        <f>COUNTIF(Events!$B$2:$B$171, C1836) &gt; 0</f>
        <v>1</v>
      </c>
      <c r="E1836" s="46" t="s">
        <v>940</v>
      </c>
      <c r="G1836" s="46" t="s">
        <v>314</v>
      </c>
      <c r="I1836" s="46" t="s">
        <v>1222</v>
      </c>
      <c r="J1836" s="46" t="str">
        <f>IF(I1836="","",_xlfn.LET(_xlpm.x,VLOOKUP(I1836,'2026-01-09_taxon-match'!$A$2:$N$81,4,FALSE),IF(_xlpm.x=0,"",_xlpm.x)))</f>
        <v>Kirkpatrickia variolosa</v>
      </c>
      <c r="L1836" s="46" t="str">
        <f>IF(I1836="","",_xlfn.LET(_xlpm.x,VLOOKUP(I1836,'2026-01-09_taxon-match'!$A$2:$N$81,3,FALSE),IF(_xlpm.x=0,"",_xlpm.x)))</f>
        <v>urn:lsid:marinespecies.org:taxname:169300</v>
      </c>
      <c r="M1836" s="46" t="str">
        <f>IF($I1836="","",_xlfn.LET(_xlpm.x,VLOOKUP($I1836,'2026-01-09_taxon-match'!$A$2:$N$81,5,FALSE),IF(_xlpm.x=0,"",_xlpm.x)))</f>
        <v>(Kirkpatrick, 1907)</v>
      </c>
      <c r="N1836" s="46" t="str">
        <f>IF($I1836="","",_xlfn.LET(_xlpm.x,VLOOKUP($I1836,'2026-01-09_taxon-match'!$A$2:$N$81,6,FALSE),IF(_xlpm.x=0,"",_xlpm.x)))</f>
        <v>Animalia</v>
      </c>
      <c r="O1836" s="46" t="str">
        <f>IF($I1836="","",_xlfn.LET(_xlpm.x,VLOOKUP($I1836,'2026-01-09_taxon-match'!$A$2:$N$81,7,FALSE),IF(_xlpm.x=0,"",_xlpm.x)))</f>
        <v>Porifera</v>
      </c>
      <c r="P1836" s="46" t="str">
        <f>IF($I1836="","",_xlfn.LET(_xlpm.x,VLOOKUP($I1836,'2026-01-09_taxon-match'!$A$2:$N$81,8,FALSE),IF(_xlpm.x=0,"",_xlpm.x)))</f>
        <v>Demospongiae</v>
      </c>
      <c r="Q1836" s="46" t="str">
        <f>IF($I1836="","",_xlfn.LET(_xlpm.x,VLOOKUP($I1836,'2026-01-09_taxon-match'!$A$2:$N$81,9,FALSE),IF(_xlpm.x=0,"",_xlpm.x)))</f>
        <v>Poecilosclerida</v>
      </c>
      <c r="R1836" s="46" t="str">
        <f>IF($I1836="","",_xlfn.LET(_xlpm.x,VLOOKUP($I1836,'2026-01-09_taxon-match'!$A$2:$N$81,10,FALSE),IF(_xlpm.x=0,"",_xlpm.x)))</f>
        <v>Hymedesmiidae</v>
      </c>
      <c r="S1836" s="46" t="str">
        <f>IF($I1836="","",_xlfn.LET(_xlpm.x,VLOOKUP($I1836,'2026-01-09_taxon-match'!$A$2:$N$81,11,FALSE),IF(_xlpm.x=0,"",_xlpm.x)))</f>
        <v>Kirkpatrickia</v>
      </c>
      <c r="T1836" s="46" t="str">
        <f>IF($I1836="","",_xlfn.LET(_xlpm.x,VLOOKUP($I1836,'2026-01-09_taxon-match'!$A$2:$N$81,13,FALSE),IF(_xlpm.x=0,"",_xlpm.x)))</f>
        <v>variolosa</v>
      </c>
      <c r="U1836" s="46">
        <v>1</v>
      </c>
      <c r="V1836" s="46" t="s">
        <v>58</v>
      </c>
      <c r="Y1836" s="46" t="str">
        <f>IF(V1836="","",_xlfn.LET(_xlpm.x,VLOOKUP(V1836,'Drop-down_menus'!$D$2:$E$13,2,FALSE),IF(_xlpm.x=0,"",_xlpm.x)))</f>
        <v>https://orcid.org/0000-0002-9708-1761</v>
      </c>
      <c r="Z1836" s="46" t="str">
        <f>IF(W1836="","",_xlfn.LET(_xlpm.x,VLOOKUP(W1836,'Drop-down_menus'!$D$2:$E$13,2,FALSE),IF(_xlpm.x=0,"",_xlpm.x)))</f>
        <v/>
      </c>
      <c r="AA1836" s="46" t="str">
        <f>IF(X1836="","",_xlfn.LET(_xlpm.x,VLOOKUP(X1836,'Drop-down_menus'!$D$2:$E$13,2,FALSE),IF(_xlpm.x=0,"",_xlpm.x)))</f>
        <v/>
      </c>
      <c r="AB1836" s="46" t="s">
        <v>961</v>
      </c>
      <c r="AC1836" s="46" t="s">
        <v>515</v>
      </c>
    </row>
    <row r="1837" spans="2:29" ht="15" customHeight="1">
      <c r="B1837" s="46">
        <v>1858</v>
      </c>
      <c r="C1837" s="46" t="s">
        <v>837</v>
      </c>
      <c r="D1837" s="46" t="b">
        <f>COUNTIF(Events!$B$2:$B$171, C1837) &gt; 0</f>
        <v>1</v>
      </c>
      <c r="G1837" s="46" t="s">
        <v>950</v>
      </c>
      <c r="I1837" s="46" t="s">
        <v>950</v>
      </c>
      <c r="J1837" s="46" t="str">
        <f>IF(I1837="","",_xlfn.LET(_xlpm.x,VLOOKUP(I1837,'2026-01-09_taxon-match'!$A$2:$N$81,4,FALSE),IF(_xlpm.x=0,"",_xlpm.x)))</f>
        <v>Odontaster meridionalis</v>
      </c>
      <c r="L1837" s="46" t="str">
        <f>IF(I1837="","",_xlfn.LET(_xlpm.x,VLOOKUP(I1837,'2026-01-09_taxon-match'!$A$2:$N$81,3,FALSE),IF(_xlpm.x=0,"",_xlpm.x)))</f>
        <v>urn:lsid:marinespecies.org:taxname:172774</v>
      </c>
      <c r="M1837" s="46" t="str">
        <f>IF($I1837="","",_xlfn.LET(_xlpm.x,VLOOKUP($I1837,'2026-01-09_taxon-match'!$A$2:$N$81,5,FALSE),IF(_xlpm.x=0,"",_xlpm.x)))</f>
        <v>(E. A. Smith, 1876)</v>
      </c>
      <c r="N1837" s="46" t="str">
        <f>IF($I1837="","",_xlfn.LET(_xlpm.x,VLOOKUP($I1837,'2026-01-09_taxon-match'!$A$2:$N$81,6,FALSE),IF(_xlpm.x=0,"",_xlpm.x)))</f>
        <v>Animalia</v>
      </c>
      <c r="O1837" s="46" t="str">
        <f>IF($I1837="","",_xlfn.LET(_xlpm.x,VLOOKUP($I1837,'2026-01-09_taxon-match'!$A$2:$N$81,7,FALSE),IF(_xlpm.x=0,"",_xlpm.x)))</f>
        <v>Echinodermata</v>
      </c>
      <c r="P1837" s="46" t="str">
        <f>IF($I1837="","",_xlfn.LET(_xlpm.x,VLOOKUP($I1837,'2026-01-09_taxon-match'!$A$2:$N$81,8,FALSE),IF(_xlpm.x=0,"",_xlpm.x)))</f>
        <v>Asteroidea</v>
      </c>
      <c r="Q1837" s="46" t="str">
        <f>IF($I1837="","",_xlfn.LET(_xlpm.x,VLOOKUP($I1837,'2026-01-09_taxon-match'!$A$2:$N$81,9,FALSE),IF(_xlpm.x=0,"",_xlpm.x)))</f>
        <v>Valvatida</v>
      </c>
      <c r="R1837" s="46" t="str">
        <f>IF($I1837="","",_xlfn.LET(_xlpm.x,VLOOKUP($I1837,'2026-01-09_taxon-match'!$A$2:$N$81,10,FALSE),IF(_xlpm.x=0,"",_xlpm.x)))</f>
        <v>Odontasteridae</v>
      </c>
      <c r="S1837" s="46" t="str">
        <f>IF($I1837="","",_xlfn.LET(_xlpm.x,VLOOKUP($I1837,'2026-01-09_taxon-match'!$A$2:$N$81,11,FALSE),IF(_xlpm.x=0,"",_xlpm.x)))</f>
        <v>Odontaster</v>
      </c>
      <c r="T1837" s="46" t="str">
        <f>IF($I1837="","",_xlfn.LET(_xlpm.x,VLOOKUP($I1837,'2026-01-09_taxon-match'!$A$2:$N$81,13,FALSE),IF(_xlpm.x=0,"",_xlpm.x)))</f>
        <v>meridionalis</v>
      </c>
      <c r="U1837" s="46">
        <v>1</v>
      </c>
      <c r="V1837" t="s">
        <v>43</v>
      </c>
      <c r="Y1837" s="46" t="str">
        <f>IF(V1837="","",_xlfn.LET(_xlpm.x,VLOOKUP(V1837,'Drop-down_menus'!$D$2:$E$13,2,FALSE),IF(_xlpm.x=0,"",_xlpm.x)))</f>
        <v>https://orcid.org/0000-0002-0981-7442</v>
      </c>
      <c r="Z1837" s="46" t="str">
        <f>IF(W1837="","",_xlfn.LET(_xlpm.x,VLOOKUP(W1837,'Drop-down_menus'!$D$2:$E$13,2,FALSE),IF(_xlpm.x=0,"",_xlpm.x)))</f>
        <v/>
      </c>
      <c r="AA1837" s="46" t="str">
        <f>IF(X1837="","",_xlfn.LET(_xlpm.x,VLOOKUP(X1837,'Drop-down_menus'!$D$2:$E$13,2,FALSE),IF(_xlpm.x=0,"",_xlpm.x)))</f>
        <v/>
      </c>
      <c r="AB1837" s="46" t="s">
        <v>1252</v>
      </c>
      <c r="AC1837" s="46" t="s">
        <v>1255</v>
      </c>
    </row>
    <row r="1838" spans="2:29" ht="15" customHeight="1">
      <c r="B1838" s="46">
        <v>1858</v>
      </c>
      <c r="C1838" s="46" t="s">
        <v>837</v>
      </c>
      <c r="D1838" s="46" t="b">
        <f>COUNTIF(Events!$B$2:$B$171, C1838) &gt; 0</f>
        <v>1</v>
      </c>
      <c r="E1838" s="46" t="s">
        <v>940</v>
      </c>
      <c r="G1838" s="46" t="s">
        <v>950</v>
      </c>
      <c r="I1838" s="46" t="s">
        <v>950</v>
      </c>
      <c r="J1838" s="46" t="str">
        <f>IF(I1838="","",_xlfn.LET(_xlpm.x,VLOOKUP(I1838,'2026-01-09_taxon-match'!$A$2:$N$81,4,FALSE),IF(_xlpm.x=0,"",_xlpm.x)))</f>
        <v>Odontaster meridionalis</v>
      </c>
      <c r="L1838" s="46" t="str">
        <f>IF(I1838="","",_xlfn.LET(_xlpm.x,VLOOKUP(I1838,'2026-01-09_taxon-match'!$A$2:$N$81,3,FALSE),IF(_xlpm.x=0,"",_xlpm.x)))</f>
        <v>urn:lsid:marinespecies.org:taxname:172774</v>
      </c>
      <c r="M1838" s="46" t="str">
        <f>IF($I1838="","",_xlfn.LET(_xlpm.x,VLOOKUP($I1838,'2026-01-09_taxon-match'!$A$2:$N$81,5,FALSE),IF(_xlpm.x=0,"",_xlpm.x)))</f>
        <v>(E. A. Smith, 1876)</v>
      </c>
      <c r="N1838" s="46" t="str">
        <f>IF($I1838="","",_xlfn.LET(_xlpm.x,VLOOKUP($I1838,'2026-01-09_taxon-match'!$A$2:$N$81,6,FALSE),IF(_xlpm.x=0,"",_xlpm.x)))</f>
        <v>Animalia</v>
      </c>
      <c r="O1838" s="46" t="str">
        <f>IF($I1838="","",_xlfn.LET(_xlpm.x,VLOOKUP($I1838,'2026-01-09_taxon-match'!$A$2:$N$81,7,FALSE),IF(_xlpm.x=0,"",_xlpm.x)))</f>
        <v>Echinodermata</v>
      </c>
      <c r="P1838" s="46" t="str">
        <f>IF($I1838="","",_xlfn.LET(_xlpm.x,VLOOKUP($I1838,'2026-01-09_taxon-match'!$A$2:$N$81,8,FALSE),IF(_xlpm.x=0,"",_xlpm.x)))</f>
        <v>Asteroidea</v>
      </c>
      <c r="Q1838" s="46" t="str">
        <f>IF($I1838="","",_xlfn.LET(_xlpm.x,VLOOKUP($I1838,'2026-01-09_taxon-match'!$A$2:$N$81,9,FALSE),IF(_xlpm.x=0,"",_xlpm.x)))</f>
        <v>Valvatida</v>
      </c>
      <c r="R1838" s="46" t="str">
        <f>IF($I1838="","",_xlfn.LET(_xlpm.x,VLOOKUP($I1838,'2026-01-09_taxon-match'!$A$2:$N$81,10,FALSE),IF(_xlpm.x=0,"",_xlpm.x)))</f>
        <v>Odontasteridae</v>
      </c>
      <c r="S1838" s="46" t="str">
        <f>IF($I1838="","",_xlfn.LET(_xlpm.x,VLOOKUP($I1838,'2026-01-09_taxon-match'!$A$2:$N$81,11,FALSE),IF(_xlpm.x=0,"",_xlpm.x)))</f>
        <v>Odontaster</v>
      </c>
      <c r="T1838" s="46" t="str">
        <f>IF($I1838="","",_xlfn.LET(_xlpm.x,VLOOKUP($I1838,'2026-01-09_taxon-match'!$A$2:$N$81,13,FALSE),IF(_xlpm.x=0,"",_xlpm.x)))</f>
        <v>meridionalis</v>
      </c>
      <c r="U1838" s="46">
        <v>1</v>
      </c>
      <c r="V1838" s="46" t="s">
        <v>58</v>
      </c>
      <c r="Y1838" s="46" t="str">
        <f>IF(V1838="","",_xlfn.LET(_xlpm.x,VLOOKUP(V1838,'Drop-down_menus'!$D$2:$E$13,2,FALSE),IF(_xlpm.x=0,"",_xlpm.x)))</f>
        <v>https://orcid.org/0000-0002-9708-1761</v>
      </c>
      <c r="Z1838" s="46" t="str">
        <f>IF(W1838="","",_xlfn.LET(_xlpm.x,VLOOKUP(W1838,'Drop-down_menus'!$D$2:$E$13,2,FALSE),IF(_xlpm.x=0,"",_xlpm.x)))</f>
        <v/>
      </c>
      <c r="AA1838" s="46" t="str">
        <f>IF(X1838="","",_xlfn.LET(_xlpm.x,VLOOKUP(X1838,'Drop-down_menus'!$D$2:$E$13,2,FALSE),IF(_xlpm.x=0,"",_xlpm.x)))</f>
        <v/>
      </c>
      <c r="AB1838" s="46" t="s">
        <v>961</v>
      </c>
      <c r="AC1838" s="46" t="s">
        <v>515</v>
      </c>
    </row>
    <row r="1839" spans="2:29" ht="15" customHeight="1">
      <c r="B1839" s="46">
        <v>1859</v>
      </c>
      <c r="C1839" s="46" t="s">
        <v>837</v>
      </c>
      <c r="D1839" s="46" t="b">
        <f>COUNTIF(Events!$B$2:$B$171, C1839) &gt; 0</f>
        <v>1</v>
      </c>
      <c r="G1839" s="46" t="s">
        <v>1226</v>
      </c>
      <c r="I1839" s="46" t="s">
        <v>1329</v>
      </c>
      <c r="J1839" s="46" t="str">
        <f>IF(I1839="","",_xlfn.LET(_xlpm.x,VLOOKUP(I1839,'2026-01-09_taxon-match'!$A$2:$N$81,4,FALSE),IF(_xlpm.x=0,"",_xlpm.x)))</f>
        <v>Diplasterias</v>
      </c>
      <c r="K1839" s="46" t="s">
        <v>1318</v>
      </c>
      <c r="L1839" s="46" t="str">
        <f>IF(I1839="","",_xlfn.LET(_xlpm.x,VLOOKUP(I1839,'2026-01-09_taxon-match'!$A$2:$N$81,3,FALSE),IF(_xlpm.x=0,"",_xlpm.x)))</f>
        <v/>
      </c>
      <c r="M1839" s="46" t="str">
        <f>IF($I1839="","",_xlfn.LET(_xlpm.x,VLOOKUP($I1839,'2026-01-09_taxon-match'!$A$2:$N$81,5,FALSE),IF(_xlpm.x=0,"",_xlpm.x)))</f>
        <v/>
      </c>
      <c r="N1839" s="46" t="str">
        <f>IF($I1839="","",_xlfn.LET(_xlpm.x,VLOOKUP($I1839,'2026-01-09_taxon-match'!$A$2:$N$81,6,FALSE),IF(_xlpm.x=0,"",_xlpm.x)))</f>
        <v/>
      </c>
      <c r="O1839" s="46" t="str">
        <f>IF($I1839="","",_xlfn.LET(_xlpm.x,VLOOKUP($I1839,'2026-01-09_taxon-match'!$A$2:$N$81,7,FALSE),IF(_xlpm.x=0,"",_xlpm.x)))</f>
        <v/>
      </c>
      <c r="P1839" s="46" t="str">
        <f>IF($I1839="","",_xlfn.LET(_xlpm.x,VLOOKUP($I1839,'2026-01-09_taxon-match'!$A$2:$N$81,8,FALSE),IF(_xlpm.x=0,"",_xlpm.x)))</f>
        <v/>
      </c>
      <c r="Q1839" s="46" t="str">
        <f>IF($I1839="","",_xlfn.LET(_xlpm.x,VLOOKUP($I1839,'2026-01-09_taxon-match'!$A$2:$N$81,9,FALSE),IF(_xlpm.x=0,"",_xlpm.x)))</f>
        <v/>
      </c>
      <c r="R1839" s="46" t="str">
        <f>IF($I1839="","",_xlfn.LET(_xlpm.x,VLOOKUP($I1839,'2026-01-09_taxon-match'!$A$2:$N$81,10,FALSE),IF(_xlpm.x=0,"",_xlpm.x)))</f>
        <v/>
      </c>
      <c r="S1839" s="46" t="str">
        <f>IF($I1839="","",_xlfn.LET(_xlpm.x,VLOOKUP($I1839,'2026-01-09_taxon-match'!$A$2:$N$81,11,FALSE),IF(_xlpm.x=0,"",_xlpm.x)))</f>
        <v/>
      </c>
      <c r="T1839" s="46" t="str">
        <f>IF($I1839="","",_xlfn.LET(_xlpm.x,VLOOKUP($I1839,'2026-01-09_taxon-match'!$A$2:$N$81,13,FALSE),IF(_xlpm.x=0,"",_xlpm.x)))</f>
        <v/>
      </c>
      <c r="U1839" s="46">
        <v>1</v>
      </c>
      <c r="V1839" t="s">
        <v>43</v>
      </c>
      <c r="Y1839" s="46" t="str">
        <f>IF(V1839="","",_xlfn.LET(_xlpm.x,VLOOKUP(V1839,'Drop-down_menus'!$D$2:$E$13,2,FALSE),IF(_xlpm.x=0,"",_xlpm.x)))</f>
        <v>https://orcid.org/0000-0002-0981-7442</v>
      </c>
      <c r="Z1839" s="46" t="str">
        <f>IF(W1839="","",_xlfn.LET(_xlpm.x,VLOOKUP(W1839,'Drop-down_menus'!$D$2:$E$13,2,FALSE),IF(_xlpm.x=0,"",_xlpm.x)))</f>
        <v/>
      </c>
      <c r="AA1839" s="46" t="str">
        <f>IF(X1839="","",_xlfn.LET(_xlpm.x,VLOOKUP(X1839,'Drop-down_menus'!$D$2:$E$13,2,FALSE),IF(_xlpm.x=0,"",_xlpm.x)))</f>
        <v/>
      </c>
      <c r="AB1839" s="46" t="s">
        <v>1252</v>
      </c>
      <c r="AC1839" s="46" t="s">
        <v>1255</v>
      </c>
    </row>
    <row r="1840" spans="2:29" ht="15" customHeight="1">
      <c r="B1840" s="46">
        <v>1859</v>
      </c>
      <c r="C1840" s="46" t="s">
        <v>837</v>
      </c>
      <c r="D1840" s="46" t="b">
        <f>COUNTIF(Events!$B$2:$B$171, C1840) &gt; 0</f>
        <v>1</v>
      </c>
      <c r="E1840" s="46" t="s">
        <v>940</v>
      </c>
      <c r="G1840" s="46" t="s">
        <v>951</v>
      </c>
      <c r="I1840" s="46" t="s">
        <v>1329</v>
      </c>
      <c r="J1840" s="46" t="str">
        <f>IF(I1840="","",_xlfn.LET(_xlpm.x,VLOOKUP(I1840,'2026-01-09_taxon-match'!$A$2:$N$81,4,FALSE),IF(_xlpm.x=0,"",_xlpm.x)))</f>
        <v>Diplasterias</v>
      </c>
      <c r="K1840" s="46" t="s">
        <v>1318</v>
      </c>
      <c r="L1840" s="46" t="str">
        <f>IF(I1840="","",_xlfn.LET(_xlpm.x,VLOOKUP(I1840,'2026-01-09_taxon-match'!$A$2:$N$81,3,FALSE),IF(_xlpm.x=0,"",_xlpm.x)))</f>
        <v/>
      </c>
      <c r="M1840" s="46" t="str">
        <f>IF($I1840="","",_xlfn.LET(_xlpm.x,VLOOKUP($I1840,'2026-01-09_taxon-match'!$A$2:$N$81,5,FALSE),IF(_xlpm.x=0,"",_xlpm.x)))</f>
        <v/>
      </c>
      <c r="N1840" s="46" t="str">
        <f>IF($I1840="","",_xlfn.LET(_xlpm.x,VLOOKUP($I1840,'2026-01-09_taxon-match'!$A$2:$N$81,6,FALSE),IF(_xlpm.x=0,"",_xlpm.x)))</f>
        <v/>
      </c>
      <c r="O1840" s="46" t="str">
        <f>IF($I1840="","",_xlfn.LET(_xlpm.x,VLOOKUP($I1840,'2026-01-09_taxon-match'!$A$2:$N$81,7,FALSE),IF(_xlpm.x=0,"",_xlpm.x)))</f>
        <v/>
      </c>
      <c r="P1840" s="46" t="str">
        <f>IF($I1840="","",_xlfn.LET(_xlpm.x,VLOOKUP($I1840,'2026-01-09_taxon-match'!$A$2:$N$81,8,FALSE),IF(_xlpm.x=0,"",_xlpm.x)))</f>
        <v/>
      </c>
      <c r="Q1840" s="46" t="str">
        <f>IF($I1840="","",_xlfn.LET(_xlpm.x,VLOOKUP($I1840,'2026-01-09_taxon-match'!$A$2:$N$81,9,FALSE),IF(_xlpm.x=0,"",_xlpm.x)))</f>
        <v/>
      </c>
      <c r="R1840" s="46" t="str">
        <f>IF($I1840="","",_xlfn.LET(_xlpm.x,VLOOKUP($I1840,'2026-01-09_taxon-match'!$A$2:$N$81,10,FALSE),IF(_xlpm.x=0,"",_xlpm.x)))</f>
        <v/>
      </c>
      <c r="S1840" s="46" t="str">
        <f>IF($I1840="","",_xlfn.LET(_xlpm.x,VLOOKUP($I1840,'2026-01-09_taxon-match'!$A$2:$N$81,11,FALSE),IF(_xlpm.x=0,"",_xlpm.x)))</f>
        <v/>
      </c>
      <c r="T1840" s="46" t="str">
        <f>IF($I1840="","",_xlfn.LET(_xlpm.x,VLOOKUP($I1840,'2026-01-09_taxon-match'!$A$2:$N$81,13,FALSE),IF(_xlpm.x=0,"",_xlpm.x)))</f>
        <v/>
      </c>
      <c r="U1840" s="46">
        <v>1</v>
      </c>
      <c r="V1840" s="46" t="s">
        <v>43</v>
      </c>
      <c r="Y1840" s="46" t="str">
        <f>IF(V1840="","",_xlfn.LET(_xlpm.x,VLOOKUP(V1840,'Drop-down_menus'!$D$2:$E$13,2,FALSE),IF(_xlpm.x=0,"",_xlpm.x)))</f>
        <v>https://orcid.org/0000-0002-0981-7442</v>
      </c>
      <c r="Z1840" s="46" t="str">
        <f>IF(W1840="","",_xlfn.LET(_xlpm.x,VLOOKUP(W1840,'Drop-down_menus'!$D$2:$E$13,2,FALSE),IF(_xlpm.x=0,"",_xlpm.x)))</f>
        <v/>
      </c>
      <c r="AA1840" s="46" t="str">
        <f>IF(X1840="","",_xlfn.LET(_xlpm.x,VLOOKUP(X1840,'Drop-down_menus'!$D$2:$E$13,2,FALSE),IF(_xlpm.x=0,"",_xlpm.x)))</f>
        <v/>
      </c>
      <c r="AB1840" s="46" t="s">
        <v>961</v>
      </c>
      <c r="AC1840" s="46" t="s">
        <v>515</v>
      </c>
    </row>
    <row r="1841" spans="2:29" ht="15" customHeight="1">
      <c r="B1841" s="46">
        <v>1860</v>
      </c>
      <c r="C1841" s="46" t="s">
        <v>837</v>
      </c>
      <c r="D1841" s="46" t="b">
        <f>COUNTIF(Events!$B$2:$B$171, C1841) &gt; 0</f>
        <v>1</v>
      </c>
      <c r="G1841" s="46" t="s">
        <v>1225</v>
      </c>
      <c r="I1841" s="46" t="s">
        <v>1525</v>
      </c>
      <c r="J1841" s="46" t="str">
        <f>IF(I1841="","",_xlfn.LET(_xlpm.x,VLOOKUP(I1841,'2026-01-09_taxon-match'!$A$2:$N$81,4,FALSE),IF(_xlpm.x=0,"",_xlpm.x)))</f>
        <v>Lysasterias</v>
      </c>
      <c r="K1841" s="46" t="s">
        <v>1318</v>
      </c>
      <c r="L1841" s="46" t="str">
        <f>IF(I1841="","",_xlfn.LET(_xlpm.x,VLOOKUP(I1841,'2026-01-09_taxon-match'!$A$2:$N$81,3,FALSE),IF(_xlpm.x=0,"",_xlpm.x)))</f>
        <v>urn:lsid:marinespecies.org:taxname:172532</v>
      </c>
      <c r="M1841" s="46" t="str">
        <f>IF($I1841="","",_xlfn.LET(_xlpm.x,VLOOKUP($I1841,'2026-01-09_taxon-match'!$A$2:$N$81,5,FALSE),IF(_xlpm.x=0,"",_xlpm.x)))</f>
        <v>Fisher, 1908</v>
      </c>
      <c r="N1841" s="46" t="str">
        <f>IF($I1841="","",_xlfn.LET(_xlpm.x,VLOOKUP($I1841,'2026-01-09_taxon-match'!$A$2:$N$81,6,FALSE),IF(_xlpm.x=0,"",_xlpm.x)))</f>
        <v>Animalia</v>
      </c>
      <c r="O1841" s="46" t="str">
        <f>IF($I1841="","",_xlfn.LET(_xlpm.x,VLOOKUP($I1841,'2026-01-09_taxon-match'!$A$2:$N$81,7,FALSE),IF(_xlpm.x=0,"",_xlpm.x)))</f>
        <v>Echinodermata</v>
      </c>
      <c r="P1841" s="46" t="str">
        <f>IF($I1841="","",_xlfn.LET(_xlpm.x,VLOOKUP($I1841,'2026-01-09_taxon-match'!$A$2:$N$81,8,FALSE),IF(_xlpm.x=0,"",_xlpm.x)))</f>
        <v>Asteroidea</v>
      </c>
      <c r="Q1841" s="46" t="str">
        <f>IF($I1841="","",_xlfn.LET(_xlpm.x,VLOOKUP($I1841,'2026-01-09_taxon-match'!$A$2:$N$81,9,FALSE),IF(_xlpm.x=0,"",_xlpm.x)))</f>
        <v>Forcipulatida</v>
      </c>
      <c r="R1841" s="46" t="str">
        <f>IF($I1841="","",_xlfn.LET(_xlpm.x,VLOOKUP($I1841,'2026-01-09_taxon-match'!$A$2:$N$81,10,FALSE),IF(_xlpm.x=0,"",_xlpm.x)))</f>
        <v>Asteriidae</v>
      </c>
      <c r="S1841" s="46" t="str">
        <f>IF($I1841="","",_xlfn.LET(_xlpm.x,VLOOKUP($I1841,'2026-01-09_taxon-match'!$A$2:$N$81,11,FALSE),IF(_xlpm.x=0,"",_xlpm.x)))</f>
        <v>Lysasterias</v>
      </c>
      <c r="T1841" s="46" t="str">
        <f>IF($I1841="","",_xlfn.LET(_xlpm.x,VLOOKUP($I1841,'2026-01-09_taxon-match'!$A$2:$N$81,13,FALSE),IF(_xlpm.x=0,"",_xlpm.x)))</f>
        <v/>
      </c>
      <c r="U1841" s="46">
        <v>1</v>
      </c>
      <c r="V1841" t="s">
        <v>43</v>
      </c>
      <c r="Y1841" s="46" t="str">
        <f>IF(V1841="","",_xlfn.LET(_xlpm.x,VLOOKUP(V1841,'Drop-down_menus'!$D$2:$E$13,2,FALSE),IF(_xlpm.x=0,"",_xlpm.x)))</f>
        <v>https://orcid.org/0000-0002-0981-7442</v>
      </c>
      <c r="Z1841" s="46" t="str">
        <f>IF(W1841="","",_xlfn.LET(_xlpm.x,VLOOKUP(W1841,'Drop-down_menus'!$D$2:$E$13,2,FALSE),IF(_xlpm.x=0,"",_xlpm.x)))</f>
        <v/>
      </c>
      <c r="AA1841" s="46" t="str">
        <f>IF(X1841="","",_xlfn.LET(_xlpm.x,VLOOKUP(X1841,'Drop-down_menus'!$D$2:$E$13,2,FALSE),IF(_xlpm.x=0,"",_xlpm.x)))</f>
        <v/>
      </c>
      <c r="AB1841" s="46" t="s">
        <v>1252</v>
      </c>
      <c r="AC1841" s="46" t="s">
        <v>1255</v>
      </c>
    </row>
    <row r="1842" spans="2:29" ht="15" customHeight="1">
      <c r="B1842" s="46">
        <v>1860</v>
      </c>
      <c r="C1842" s="46" t="s">
        <v>837</v>
      </c>
      <c r="D1842" s="46" t="b">
        <f>COUNTIF(Events!$B$2:$B$171, C1842) &gt; 0</f>
        <v>1</v>
      </c>
      <c r="E1842" s="46" t="s">
        <v>940</v>
      </c>
      <c r="G1842" s="46" t="s">
        <v>952</v>
      </c>
      <c r="I1842" s="46" t="s">
        <v>1525</v>
      </c>
      <c r="J1842" s="46" t="str">
        <f>IF(I1842="","",_xlfn.LET(_xlpm.x,VLOOKUP(I1842,'2026-01-09_taxon-match'!$A$2:$N$81,4,FALSE),IF(_xlpm.x=0,"",_xlpm.x)))</f>
        <v>Lysasterias</v>
      </c>
      <c r="K1842" s="46" t="s">
        <v>1318</v>
      </c>
      <c r="L1842" s="46" t="str">
        <f>IF(I1842="","",_xlfn.LET(_xlpm.x,VLOOKUP(I1842,'2026-01-09_taxon-match'!$A$2:$N$81,3,FALSE),IF(_xlpm.x=0,"",_xlpm.x)))</f>
        <v>urn:lsid:marinespecies.org:taxname:172532</v>
      </c>
      <c r="M1842" s="46" t="str">
        <f>IF($I1842="","",_xlfn.LET(_xlpm.x,VLOOKUP($I1842,'2026-01-09_taxon-match'!$A$2:$N$81,5,FALSE),IF(_xlpm.x=0,"",_xlpm.x)))</f>
        <v>Fisher, 1908</v>
      </c>
      <c r="N1842" s="46" t="str">
        <f>IF($I1842="","",_xlfn.LET(_xlpm.x,VLOOKUP($I1842,'2026-01-09_taxon-match'!$A$2:$N$81,6,FALSE),IF(_xlpm.x=0,"",_xlpm.x)))</f>
        <v>Animalia</v>
      </c>
      <c r="O1842" s="46" t="str">
        <f>IF($I1842="","",_xlfn.LET(_xlpm.x,VLOOKUP($I1842,'2026-01-09_taxon-match'!$A$2:$N$81,7,FALSE),IF(_xlpm.x=0,"",_xlpm.x)))</f>
        <v>Echinodermata</v>
      </c>
      <c r="P1842" s="46" t="str">
        <f>IF($I1842="","",_xlfn.LET(_xlpm.x,VLOOKUP($I1842,'2026-01-09_taxon-match'!$A$2:$N$81,8,FALSE),IF(_xlpm.x=0,"",_xlpm.x)))</f>
        <v>Asteroidea</v>
      </c>
      <c r="Q1842" s="46" t="str">
        <f>IF($I1842="","",_xlfn.LET(_xlpm.x,VLOOKUP($I1842,'2026-01-09_taxon-match'!$A$2:$N$81,9,FALSE),IF(_xlpm.x=0,"",_xlpm.x)))</f>
        <v>Forcipulatida</v>
      </c>
      <c r="R1842" s="46" t="str">
        <f>IF($I1842="","",_xlfn.LET(_xlpm.x,VLOOKUP($I1842,'2026-01-09_taxon-match'!$A$2:$N$81,10,FALSE),IF(_xlpm.x=0,"",_xlpm.x)))</f>
        <v>Asteriidae</v>
      </c>
      <c r="S1842" s="46" t="str">
        <f>IF($I1842="","",_xlfn.LET(_xlpm.x,VLOOKUP($I1842,'2026-01-09_taxon-match'!$A$2:$N$81,11,FALSE),IF(_xlpm.x=0,"",_xlpm.x)))</f>
        <v>Lysasterias</v>
      </c>
      <c r="T1842" s="46" t="str">
        <f>IF($I1842="","",_xlfn.LET(_xlpm.x,VLOOKUP($I1842,'2026-01-09_taxon-match'!$A$2:$N$81,13,FALSE),IF(_xlpm.x=0,"",_xlpm.x)))</f>
        <v/>
      </c>
      <c r="U1842" s="46">
        <v>1</v>
      </c>
      <c r="V1842" s="46" t="s">
        <v>43</v>
      </c>
      <c r="Y1842" s="46" t="str">
        <f>IF(V1842="","",_xlfn.LET(_xlpm.x,VLOOKUP(V1842,'Drop-down_menus'!$D$2:$E$13,2,FALSE),IF(_xlpm.x=0,"",_xlpm.x)))</f>
        <v>https://orcid.org/0000-0002-0981-7442</v>
      </c>
      <c r="Z1842" s="46" t="str">
        <f>IF(W1842="","",_xlfn.LET(_xlpm.x,VLOOKUP(W1842,'Drop-down_menus'!$D$2:$E$13,2,FALSE),IF(_xlpm.x=0,"",_xlpm.x)))</f>
        <v/>
      </c>
      <c r="AA1842" s="46" t="str">
        <f>IF(X1842="","",_xlfn.LET(_xlpm.x,VLOOKUP(X1842,'Drop-down_menus'!$D$2:$E$13,2,FALSE),IF(_xlpm.x=0,"",_xlpm.x)))</f>
        <v/>
      </c>
      <c r="AB1842" s="46" t="s">
        <v>961</v>
      </c>
      <c r="AC1842" s="46" t="s">
        <v>515</v>
      </c>
    </row>
    <row r="1843" spans="2:29" ht="15" customHeight="1">
      <c r="B1843" s="46">
        <v>1861</v>
      </c>
      <c r="C1843" s="46" t="s">
        <v>837</v>
      </c>
      <c r="D1843" s="46" t="b">
        <f>COUNTIF(Events!$B$2:$B$171, C1843) &gt; 0</f>
        <v>1</v>
      </c>
      <c r="G1843" s="46" t="s">
        <v>1225</v>
      </c>
      <c r="I1843" s="46" t="s">
        <v>1525</v>
      </c>
      <c r="J1843" s="46" t="str">
        <f>IF(I1843="","",_xlfn.LET(_xlpm.x,VLOOKUP(I1843,'2026-01-09_taxon-match'!$A$2:$N$81,4,FALSE),IF(_xlpm.x=0,"",_xlpm.x)))</f>
        <v>Lysasterias</v>
      </c>
      <c r="K1843" s="46" t="s">
        <v>1318</v>
      </c>
      <c r="L1843" s="46" t="str">
        <f>IF(I1843="","",_xlfn.LET(_xlpm.x,VLOOKUP(I1843,'2026-01-09_taxon-match'!$A$2:$N$81,3,FALSE),IF(_xlpm.x=0,"",_xlpm.x)))</f>
        <v>urn:lsid:marinespecies.org:taxname:172532</v>
      </c>
      <c r="M1843" s="46" t="str">
        <f>IF($I1843="","",_xlfn.LET(_xlpm.x,VLOOKUP($I1843,'2026-01-09_taxon-match'!$A$2:$N$81,5,FALSE),IF(_xlpm.x=0,"",_xlpm.x)))</f>
        <v>Fisher, 1908</v>
      </c>
      <c r="N1843" s="46" t="str">
        <f>IF($I1843="","",_xlfn.LET(_xlpm.x,VLOOKUP($I1843,'2026-01-09_taxon-match'!$A$2:$N$81,6,FALSE),IF(_xlpm.x=0,"",_xlpm.x)))</f>
        <v>Animalia</v>
      </c>
      <c r="O1843" s="46" t="str">
        <f>IF($I1843="","",_xlfn.LET(_xlpm.x,VLOOKUP($I1843,'2026-01-09_taxon-match'!$A$2:$N$81,7,FALSE),IF(_xlpm.x=0,"",_xlpm.x)))</f>
        <v>Echinodermata</v>
      </c>
      <c r="P1843" s="46" t="str">
        <f>IF($I1843="","",_xlfn.LET(_xlpm.x,VLOOKUP($I1843,'2026-01-09_taxon-match'!$A$2:$N$81,8,FALSE),IF(_xlpm.x=0,"",_xlpm.x)))</f>
        <v>Asteroidea</v>
      </c>
      <c r="Q1843" s="46" t="str">
        <f>IF($I1843="","",_xlfn.LET(_xlpm.x,VLOOKUP($I1843,'2026-01-09_taxon-match'!$A$2:$N$81,9,FALSE),IF(_xlpm.x=0,"",_xlpm.x)))</f>
        <v>Forcipulatida</v>
      </c>
      <c r="R1843" s="46" t="str">
        <f>IF($I1843="","",_xlfn.LET(_xlpm.x,VLOOKUP($I1843,'2026-01-09_taxon-match'!$A$2:$N$81,10,FALSE),IF(_xlpm.x=0,"",_xlpm.x)))</f>
        <v>Asteriidae</v>
      </c>
      <c r="S1843" s="46" t="str">
        <f>IF($I1843="","",_xlfn.LET(_xlpm.x,VLOOKUP($I1843,'2026-01-09_taxon-match'!$A$2:$N$81,11,FALSE),IF(_xlpm.x=0,"",_xlpm.x)))</f>
        <v>Lysasterias</v>
      </c>
      <c r="T1843" s="46" t="str">
        <f>IF($I1843="","",_xlfn.LET(_xlpm.x,VLOOKUP($I1843,'2026-01-09_taxon-match'!$A$2:$N$81,13,FALSE),IF(_xlpm.x=0,"",_xlpm.x)))</f>
        <v/>
      </c>
      <c r="U1843" s="46">
        <v>1</v>
      </c>
      <c r="V1843" t="s">
        <v>43</v>
      </c>
      <c r="Y1843" s="46" t="str">
        <f>IF(V1843="","",_xlfn.LET(_xlpm.x,VLOOKUP(V1843,'Drop-down_menus'!$D$2:$E$13,2,FALSE),IF(_xlpm.x=0,"",_xlpm.x)))</f>
        <v>https://orcid.org/0000-0002-0981-7442</v>
      </c>
      <c r="Z1843" s="46" t="str">
        <f>IF(W1843="","",_xlfn.LET(_xlpm.x,VLOOKUP(W1843,'Drop-down_menus'!$D$2:$E$13,2,FALSE),IF(_xlpm.x=0,"",_xlpm.x)))</f>
        <v/>
      </c>
      <c r="AA1843" s="46" t="str">
        <f>IF(X1843="","",_xlfn.LET(_xlpm.x,VLOOKUP(X1843,'Drop-down_menus'!$D$2:$E$13,2,FALSE),IF(_xlpm.x=0,"",_xlpm.x)))</f>
        <v/>
      </c>
      <c r="AB1843" s="46" t="s">
        <v>1252</v>
      </c>
      <c r="AC1843" s="46" t="s">
        <v>1255</v>
      </c>
    </row>
    <row r="1844" spans="2:29" ht="15" customHeight="1">
      <c r="B1844" s="46">
        <v>1861</v>
      </c>
      <c r="C1844" s="46" t="s">
        <v>837</v>
      </c>
      <c r="D1844" s="46" t="b">
        <f>COUNTIF(Events!$B$2:$B$171, C1844) &gt; 0</f>
        <v>1</v>
      </c>
      <c r="E1844" s="46" t="s">
        <v>940</v>
      </c>
      <c r="G1844" s="46" t="s">
        <v>952</v>
      </c>
      <c r="I1844" s="46" t="s">
        <v>1525</v>
      </c>
      <c r="J1844" s="46" t="str">
        <f>IF(I1844="","",_xlfn.LET(_xlpm.x,VLOOKUP(I1844,'2026-01-09_taxon-match'!$A$2:$N$81,4,FALSE),IF(_xlpm.x=0,"",_xlpm.x)))</f>
        <v>Lysasterias</v>
      </c>
      <c r="K1844" s="46" t="s">
        <v>1318</v>
      </c>
      <c r="L1844" s="46" t="str">
        <f>IF(I1844="","",_xlfn.LET(_xlpm.x,VLOOKUP(I1844,'2026-01-09_taxon-match'!$A$2:$N$81,3,FALSE),IF(_xlpm.x=0,"",_xlpm.x)))</f>
        <v>urn:lsid:marinespecies.org:taxname:172532</v>
      </c>
      <c r="M1844" s="46" t="str">
        <f>IF($I1844="","",_xlfn.LET(_xlpm.x,VLOOKUP($I1844,'2026-01-09_taxon-match'!$A$2:$N$81,5,FALSE),IF(_xlpm.x=0,"",_xlpm.x)))</f>
        <v>Fisher, 1908</v>
      </c>
      <c r="N1844" s="46" t="str">
        <f>IF($I1844="","",_xlfn.LET(_xlpm.x,VLOOKUP($I1844,'2026-01-09_taxon-match'!$A$2:$N$81,6,FALSE),IF(_xlpm.x=0,"",_xlpm.x)))</f>
        <v>Animalia</v>
      </c>
      <c r="O1844" s="46" t="str">
        <f>IF($I1844="","",_xlfn.LET(_xlpm.x,VLOOKUP($I1844,'2026-01-09_taxon-match'!$A$2:$N$81,7,FALSE),IF(_xlpm.x=0,"",_xlpm.x)))</f>
        <v>Echinodermata</v>
      </c>
      <c r="P1844" s="46" t="str">
        <f>IF($I1844="","",_xlfn.LET(_xlpm.x,VLOOKUP($I1844,'2026-01-09_taxon-match'!$A$2:$N$81,8,FALSE),IF(_xlpm.x=0,"",_xlpm.x)))</f>
        <v>Asteroidea</v>
      </c>
      <c r="Q1844" s="46" t="str">
        <f>IF($I1844="","",_xlfn.LET(_xlpm.x,VLOOKUP($I1844,'2026-01-09_taxon-match'!$A$2:$N$81,9,FALSE),IF(_xlpm.x=0,"",_xlpm.x)))</f>
        <v>Forcipulatida</v>
      </c>
      <c r="R1844" s="46" t="str">
        <f>IF($I1844="","",_xlfn.LET(_xlpm.x,VLOOKUP($I1844,'2026-01-09_taxon-match'!$A$2:$N$81,10,FALSE),IF(_xlpm.x=0,"",_xlpm.x)))</f>
        <v>Asteriidae</v>
      </c>
      <c r="S1844" s="46" t="str">
        <f>IF($I1844="","",_xlfn.LET(_xlpm.x,VLOOKUP($I1844,'2026-01-09_taxon-match'!$A$2:$N$81,11,FALSE),IF(_xlpm.x=0,"",_xlpm.x)))</f>
        <v>Lysasterias</v>
      </c>
      <c r="T1844" s="46" t="str">
        <f>IF($I1844="","",_xlfn.LET(_xlpm.x,VLOOKUP($I1844,'2026-01-09_taxon-match'!$A$2:$N$81,13,FALSE),IF(_xlpm.x=0,"",_xlpm.x)))</f>
        <v/>
      </c>
      <c r="U1844" s="46">
        <v>1</v>
      </c>
      <c r="V1844" s="46" t="s">
        <v>43</v>
      </c>
      <c r="Y1844" s="46" t="str">
        <f>IF(V1844="","",_xlfn.LET(_xlpm.x,VLOOKUP(V1844,'Drop-down_menus'!$D$2:$E$13,2,FALSE),IF(_xlpm.x=0,"",_xlpm.x)))</f>
        <v>https://orcid.org/0000-0002-0981-7442</v>
      </c>
      <c r="Z1844" s="46" t="str">
        <f>IF(W1844="","",_xlfn.LET(_xlpm.x,VLOOKUP(W1844,'Drop-down_menus'!$D$2:$E$13,2,FALSE),IF(_xlpm.x=0,"",_xlpm.x)))</f>
        <v/>
      </c>
      <c r="AA1844" s="46" t="str">
        <f>IF(X1844="","",_xlfn.LET(_xlpm.x,VLOOKUP(X1844,'Drop-down_menus'!$D$2:$E$13,2,FALSE),IF(_xlpm.x=0,"",_xlpm.x)))</f>
        <v/>
      </c>
      <c r="AB1844" s="46" t="s">
        <v>961</v>
      </c>
      <c r="AC1844" s="46" t="s">
        <v>515</v>
      </c>
    </row>
    <row r="1845" spans="2:29" ht="15" customHeight="1">
      <c r="B1845" s="46">
        <v>1862</v>
      </c>
      <c r="C1845" s="46" t="s">
        <v>837</v>
      </c>
      <c r="D1845" s="46" t="b">
        <f>COUNTIF(Events!$B$2:$B$171, C1845) &gt; 0</f>
        <v>1</v>
      </c>
      <c r="G1845" s="46" t="s">
        <v>1225</v>
      </c>
      <c r="I1845" s="46" t="s">
        <v>1525</v>
      </c>
      <c r="J1845" s="46" t="str">
        <f>IF(I1845="","",_xlfn.LET(_xlpm.x,VLOOKUP(I1845,'2026-01-09_taxon-match'!$A$2:$N$81,4,FALSE),IF(_xlpm.x=0,"",_xlpm.x)))</f>
        <v>Lysasterias</v>
      </c>
      <c r="K1845" s="46" t="s">
        <v>1318</v>
      </c>
      <c r="L1845" s="46" t="str">
        <f>IF(I1845="","",_xlfn.LET(_xlpm.x,VLOOKUP(I1845,'2026-01-09_taxon-match'!$A$2:$N$81,3,FALSE),IF(_xlpm.x=0,"",_xlpm.x)))</f>
        <v>urn:lsid:marinespecies.org:taxname:172532</v>
      </c>
      <c r="M1845" s="46" t="str">
        <f>IF($I1845="","",_xlfn.LET(_xlpm.x,VLOOKUP($I1845,'2026-01-09_taxon-match'!$A$2:$N$81,5,FALSE),IF(_xlpm.x=0,"",_xlpm.x)))</f>
        <v>Fisher, 1908</v>
      </c>
      <c r="N1845" s="46" t="str">
        <f>IF($I1845="","",_xlfn.LET(_xlpm.x,VLOOKUP($I1845,'2026-01-09_taxon-match'!$A$2:$N$81,6,FALSE),IF(_xlpm.x=0,"",_xlpm.x)))</f>
        <v>Animalia</v>
      </c>
      <c r="O1845" s="46" t="str">
        <f>IF($I1845="","",_xlfn.LET(_xlpm.x,VLOOKUP($I1845,'2026-01-09_taxon-match'!$A$2:$N$81,7,FALSE),IF(_xlpm.x=0,"",_xlpm.x)))</f>
        <v>Echinodermata</v>
      </c>
      <c r="P1845" s="46" t="str">
        <f>IF($I1845="","",_xlfn.LET(_xlpm.x,VLOOKUP($I1845,'2026-01-09_taxon-match'!$A$2:$N$81,8,FALSE),IF(_xlpm.x=0,"",_xlpm.x)))</f>
        <v>Asteroidea</v>
      </c>
      <c r="Q1845" s="46" t="str">
        <f>IF($I1845="","",_xlfn.LET(_xlpm.x,VLOOKUP($I1845,'2026-01-09_taxon-match'!$A$2:$N$81,9,FALSE),IF(_xlpm.x=0,"",_xlpm.x)))</f>
        <v>Forcipulatida</v>
      </c>
      <c r="R1845" s="46" t="str">
        <f>IF($I1845="","",_xlfn.LET(_xlpm.x,VLOOKUP($I1845,'2026-01-09_taxon-match'!$A$2:$N$81,10,FALSE),IF(_xlpm.x=0,"",_xlpm.x)))</f>
        <v>Asteriidae</v>
      </c>
      <c r="S1845" s="46" t="str">
        <f>IF($I1845="","",_xlfn.LET(_xlpm.x,VLOOKUP($I1845,'2026-01-09_taxon-match'!$A$2:$N$81,11,FALSE),IF(_xlpm.x=0,"",_xlpm.x)))</f>
        <v>Lysasterias</v>
      </c>
      <c r="T1845" s="46" t="str">
        <f>IF($I1845="","",_xlfn.LET(_xlpm.x,VLOOKUP($I1845,'2026-01-09_taxon-match'!$A$2:$N$81,13,FALSE),IF(_xlpm.x=0,"",_xlpm.x)))</f>
        <v/>
      </c>
      <c r="U1845" s="46">
        <v>1</v>
      </c>
      <c r="V1845" t="s">
        <v>43</v>
      </c>
      <c r="Y1845" s="46" t="str">
        <f>IF(V1845="","",_xlfn.LET(_xlpm.x,VLOOKUP(V1845,'Drop-down_menus'!$D$2:$E$13,2,FALSE),IF(_xlpm.x=0,"",_xlpm.x)))</f>
        <v>https://orcid.org/0000-0002-0981-7442</v>
      </c>
      <c r="Z1845" s="46" t="str">
        <f>IF(W1845="","",_xlfn.LET(_xlpm.x,VLOOKUP(W1845,'Drop-down_menus'!$D$2:$E$13,2,FALSE),IF(_xlpm.x=0,"",_xlpm.x)))</f>
        <v/>
      </c>
      <c r="AA1845" s="46" t="str">
        <f>IF(X1845="","",_xlfn.LET(_xlpm.x,VLOOKUP(X1845,'Drop-down_menus'!$D$2:$E$13,2,FALSE),IF(_xlpm.x=0,"",_xlpm.x)))</f>
        <v/>
      </c>
      <c r="AB1845" s="46" t="s">
        <v>1252</v>
      </c>
      <c r="AC1845" s="46" t="s">
        <v>1255</v>
      </c>
    </row>
    <row r="1846" spans="2:29" ht="15" customHeight="1">
      <c r="B1846" s="46">
        <v>1862</v>
      </c>
      <c r="C1846" s="46" t="s">
        <v>837</v>
      </c>
      <c r="D1846" s="46" t="b">
        <f>COUNTIF(Events!$B$2:$B$171, C1846) &gt; 0</f>
        <v>1</v>
      </c>
      <c r="E1846" s="46" t="s">
        <v>940</v>
      </c>
      <c r="G1846" s="46" t="s">
        <v>952</v>
      </c>
      <c r="I1846" s="46" t="s">
        <v>1525</v>
      </c>
      <c r="J1846" s="46" t="str">
        <f>IF(I1846="","",_xlfn.LET(_xlpm.x,VLOOKUP(I1846,'2026-01-09_taxon-match'!$A$2:$N$81,4,FALSE),IF(_xlpm.x=0,"",_xlpm.x)))</f>
        <v>Lysasterias</v>
      </c>
      <c r="K1846" s="46" t="s">
        <v>1318</v>
      </c>
      <c r="L1846" s="46" t="str">
        <f>IF(I1846="","",_xlfn.LET(_xlpm.x,VLOOKUP(I1846,'2026-01-09_taxon-match'!$A$2:$N$81,3,FALSE),IF(_xlpm.x=0,"",_xlpm.x)))</f>
        <v>urn:lsid:marinespecies.org:taxname:172532</v>
      </c>
      <c r="M1846" s="46" t="str">
        <f>IF($I1846="","",_xlfn.LET(_xlpm.x,VLOOKUP($I1846,'2026-01-09_taxon-match'!$A$2:$N$81,5,FALSE),IF(_xlpm.x=0,"",_xlpm.x)))</f>
        <v>Fisher, 1908</v>
      </c>
      <c r="N1846" s="46" t="str">
        <f>IF($I1846="","",_xlfn.LET(_xlpm.x,VLOOKUP($I1846,'2026-01-09_taxon-match'!$A$2:$N$81,6,FALSE),IF(_xlpm.x=0,"",_xlpm.x)))</f>
        <v>Animalia</v>
      </c>
      <c r="O1846" s="46" t="str">
        <f>IF($I1846="","",_xlfn.LET(_xlpm.x,VLOOKUP($I1846,'2026-01-09_taxon-match'!$A$2:$N$81,7,FALSE),IF(_xlpm.x=0,"",_xlpm.x)))</f>
        <v>Echinodermata</v>
      </c>
      <c r="P1846" s="46" t="str">
        <f>IF($I1846="","",_xlfn.LET(_xlpm.x,VLOOKUP($I1846,'2026-01-09_taxon-match'!$A$2:$N$81,8,FALSE),IF(_xlpm.x=0,"",_xlpm.x)))</f>
        <v>Asteroidea</v>
      </c>
      <c r="Q1846" s="46" t="str">
        <f>IF($I1846="","",_xlfn.LET(_xlpm.x,VLOOKUP($I1846,'2026-01-09_taxon-match'!$A$2:$N$81,9,FALSE),IF(_xlpm.x=0,"",_xlpm.x)))</f>
        <v>Forcipulatida</v>
      </c>
      <c r="R1846" s="46" t="str">
        <f>IF($I1846="","",_xlfn.LET(_xlpm.x,VLOOKUP($I1846,'2026-01-09_taxon-match'!$A$2:$N$81,10,FALSE),IF(_xlpm.x=0,"",_xlpm.x)))</f>
        <v>Asteriidae</v>
      </c>
      <c r="S1846" s="46" t="str">
        <f>IF($I1846="","",_xlfn.LET(_xlpm.x,VLOOKUP($I1846,'2026-01-09_taxon-match'!$A$2:$N$81,11,FALSE),IF(_xlpm.x=0,"",_xlpm.x)))</f>
        <v>Lysasterias</v>
      </c>
      <c r="T1846" s="46" t="str">
        <f>IF($I1846="","",_xlfn.LET(_xlpm.x,VLOOKUP($I1846,'2026-01-09_taxon-match'!$A$2:$N$81,13,FALSE),IF(_xlpm.x=0,"",_xlpm.x)))</f>
        <v/>
      </c>
      <c r="U1846" s="46">
        <v>1</v>
      </c>
      <c r="V1846" s="46" t="s">
        <v>43</v>
      </c>
      <c r="Y1846" s="46" t="str">
        <f>IF(V1846="","",_xlfn.LET(_xlpm.x,VLOOKUP(V1846,'Drop-down_menus'!$D$2:$E$13,2,FALSE),IF(_xlpm.x=0,"",_xlpm.x)))</f>
        <v>https://orcid.org/0000-0002-0981-7442</v>
      </c>
      <c r="Z1846" s="46" t="str">
        <f>IF(W1846="","",_xlfn.LET(_xlpm.x,VLOOKUP(W1846,'Drop-down_menus'!$D$2:$E$13,2,FALSE),IF(_xlpm.x=0,"",_xlpm.x)))</f>
        <v/>
      </c>
      <c r="AA1846" s="46" t="str">
        <f>IF(X1846="","",_xlfn.LET(_xlpm.x,VLOOKUP(X1846,'Drop-down_menus'!$D$2:$E$13,2,FALSE),IF(_xlpm.x=0,"",_xlpm.x)))</f>
        <v/>
      </c>
      <c r="AB1846" s="46" t="s">
        <v>961</v>
      </c>
      <c r="AC1846" s="46" t="s">
        <v>515</v>
      </c>
    </row>
    <row r="1847" spans="2:29" ht="15" customHeight="1">
      <c r="B1847" s="46">
        <v>1863</v>
      </c>
      <c r="C1847" s="46" t="s">
        <v>837</v>
      </c>
      <c r="D1847" s="46" t="b">
        <f>COUNTIF(Events!$B$2:$B$171, C1847) &gt; 0</f>
        <v>1</v>
      </c>
      <c r="G1847" s="46" t="s">
        <v>1234</v>
      </c>
      <c r="I1847" s="46" t="s">
        <v>1234</v>
      </c>
      <c r="J1847" s="46" t="str">
        <f>IF(I1847="","",_xlfn.LET(_xlpm.x,VLOOKUP(I1847,'2026-01-09_taxon-match'!$A$2:$N$81,4,FALSE),IF(_xlpm.x=0,"",_xlpm.x)))</f>
        <v>Glyptonotus antarcticus</v>
      </c>
      <c r="L1847" s="46" t="str">
        <f>IF(I1847="","",_xlfn.LET(_xlpm.x,VLOOKUP(I1847,'2026-01-09_taxon-match'!$A$2:$N$81,3,FALSE),IF(_xlpm.x=0,"",_xlpm.x)))</f>
        <v>urn:lsid:marinespecies.org:taxname:174803</v>
      </c>
      <c r="M1847" s="46" t="str">
        <f>IF($I1847="","",_xlfn.LET(_xlpm.x,VLOOKUP($I1847,'2026-01-09_taxon-match'!$A$2:$N$81,5,FALSE),IF(_xlpm.x=0,"",_xlpm.x)))</f>
        <v>Eights, 1852</v>
      </c>
      <c r="N1847" s="46" t="str">
        <f>IF($I1847="","",_xlfn.LET(_xlpm.x,VLOOKUP($I1847,'2026-01-09_taxon-match'!$A$2:$N$81,6,FALSE),IF(_xlpm.x=0,"",_xlpm.x)))</f>
        <v>Animalia</v>
      </c>
      <c r="O1847" s="46" t="str">
        <f>IF($I1847="","",_xlfn.LET(_xlpm.x,VLOOKUP($I1847,'2026-01-09_taxon-match'!$A$2:$N$81,7,FALSE),IF(_xlpm.x=0,"",_xlpm.x)))</f>
        <v>Arthropoda</v>
      </c>
      <c r="P1847" s="46" t="str">
        <f>IF($I1847="","",_xlfn.LET(_xlpm.x,VLOOKUP($I1847,'2026-01-09_taxon-match'!$A$2:$N$81,8,FALSE),IF(_xlpm.x=0,"",_xlpm.x)))</f>
        <v>Malacostraca</v>
      </c>
      <c r="Q1847" s="46" t="str">
        <f>IF($I1847="","",_xlfn.LET(_xlpm.x,VLOOKUP($I1847,'2026-01-09_taxon-match'!$A$2:$N$81,9,FALSE),IF(_xlpm.x=0,"",_xlpm.x)))</f>
        <v>Isopoda</v>
      </c>
      <c r="R1847" s="46" t="str">
        <f>IF($I1847="","",_xlfn.LET(_xlpm.x,VLOOKUP($I1847,'2026-01-09_taxon-match'!$A$2:$N$81,10,FALSE),IF(_xlpm.x=0,"",_xlpm.x)))</f>
        <v>Chaetiliidae</v>
      </c>
      <c r="S1847" s="46" t="str">
        <f>IF($I1847="","",_xlfn.LET(_xlpm.x,VLOOKUP($I1847,'2026-01-09_taxon-match'!$A$2:$N$81,11,FALSE),IF(_xlpm.x=0,"",_xlpm.x)))</f>
        <v>Glyptonotus</v>
      </c>
      <c r="T1847" s="46" t="str">
        <f>IF($I1847="","",_xlfn.LET(_xlpm.x,VLOOKUP($I1847,'2026-01-09_taxon-match'!$A$2:$N$81,13,FALSE),IF(_xlpm.x=0,"",_xlpm.x)))</f>
        <v>antarcticus</v>
      </c>
      <c r="U1847" s="46">
        <v>1</v>
      </c>
      <c r="V1847" s="2" t="s">
        <v>58</v>
      </c>
      <c r="Y1847" s="46" t="str">
        <f>IF(V1847="","",_xlfn.LET(_xlpm.x,VLOOKUP(V1847,'Drop-down_menus'!$D$2:$E$13,2,FALSE),IF(_xlpm.x=0,"",_xlpm.x)))</f>
        <v>https://orcid.org/0000-0002-9708-1761</v>
      </c>
      <c r="Z1847" s="46" t="str">
        <f>IF(W1847="","",_xlfn.LET(_xlpm.x,VLOOKUP(W1847,'Drop-down_menus'!$D$2:$E$13,2,FALSE),IF(_xlpm.x=0,"",_xlpm.x)))</f>
        <v/>
      </c>
      <c r="AA1847" s="46" t="str">
        <f>IF(X1847="","",_xlfn.LET(_xlpm.x,VLOOKUP(X1847,'Drop-down_menus'!$D$2:$E$13,2,FALSE),IF(_xlpm.x=0,"",_xlpm.x)))</f>
        <v/>
      </c>
      <c r="AB1847" s="46" t="s">
        <v>1252</v>
      </c>
      <c r="AC1847" s="46" t="s">
        <v>1255</v>
      </c>
    </row>
    <row r="1848" spans="2:29" ht="15" customHeight="1">
      <c r="B1848" s="46">
        <v>1863</v>
      </c>
      <c r="C1848" s="46" t="s">
        <v>837</v>
      </c>
      <c r="D1848" s="46" t="b">
        <f>COUNTIF(Events!$B$2:$B$171, C1848) &gt; 0</f>
        <v>1</v>
      </c>
      <c r="E1848" s="46" t="s">
        <v>940</v>
      </c>
      <c r="G1848" s="46" t="s">
        <v>962</v>
      </c>
      <c r="I1848" s="46" t="s">
        <v>962</v>
      </c>
      <c r="J1848" s="46" t="str">
        <f>IF(I1848="","",_xlfn.LET(_xlpm.x,VLOOKUP(I1848,'2026-01-09_taxon-match'!$A$2:$N$81,4,FALSE),IF(_xlpm.x=0,"",_xlpm.x)))</f>
        <v/>
      </c>
      <c r="L1848" s="46" t="str">
        <f>IF(I1848="","",_xlfn.LET(_xlpm.x,VLOOKUP(I1848,'2026-01-09_taxon-match'!$A$2:$N$81,3,FALSE),IF(_xlpm.x=0,"",_xlpm.x)))</f>
        <v/>
      </c>
      <c r="M1848" s="46" t="str">
        <f>IF($I1848="","",_xlfn.LET(_xlpm.x,VLOOKUP($I1848,'2026-01-09_taxon-match'!$A$2:$N$81,5,FALSE),IF(_xlpm.x=0,"",_xlpm.x)))</f>
        <v/>
      </c>
      <c r="N1848" s="46" t="str">
        <f>IF($I1848="","",_xlfn.LET(_xlpm.x,VLOOKUP($I1848,'2026-01-09_taxon-match'!$A$2:$N$81,6,FALSE),IF(_xlpm.x=0,"",_xlpm.x)))</f>
        <v/>
      </c>
      <c r="O1848" s="46" t="str">
        <f>IF($I1848="","",_xlfn.LET(_xlpm.x,VLOOKUP($I1848,'2026-01-09_taxon-match'!$A$2:$N$81,7,FALSE),IF(_xlpm.x=0,"",_xlpm.x)))</f>
        <v/>
      </c>
      <c r="P1848" s="46" t="str">
        <f>IF($I1848="","",_xlfn.LET(_xlpm.x,VLOOKUP($I1848,'2026-01-09_taxon-match'!$A$2:$N$81,8,FALSE),IF(_xlpm.x=0,"",_xlpm.x)))</f>
        <v/>
      </c>
      <c r="Q1848" s="46" t="str">
        <f>IF($I1848="","",_xlfn.LET(_xlpm.x,VLOOKUP($I1848,'2026-01-09_taxon-match'!$A$2:$N$81,9,FALSE),IF(_xlpm.x=0,"",_xlpm.x)))</f>
        <v/>
      </c>
      <c r="R1848" s="46" t="str">
        <f>IF($I1848="","",_xlfn.LET(_xlpm.x,VLOOKUP($I1848,'2026-01-09_taxon-match'!$A$2:$N$81,10,FALSE),IF(_xlpm.x=0,"",_xlpm.x)))</f>
        <v/>
      </c>
      <c r="S1848" s="46" t="str">
        <f>IF($I1848="","",_xlfn.LET(_xlpm.x,VLOOKUP($I1848,'2026-01-09_taxon-match'!$A$2:$N$81,11,FALSE),IF(_xlpm.x=0,"",_xlpm.x)))</f>
        <v/>
      </c>
      <c r="T1848" s="46" t="str">
        <f>IF($I1848="","",_xlfn.LET(_xlpm.x,VLOOKUP($I1848,'2026-01-09_taxon-match'!$A$2:$N$81,13,FALSE),IF(_xlpm.x=0,"",_xlpm.x)))</f>
        <v/>
      </c>
      <c r="U1848" s="46">
        <v>1</v>
      </c>
      <c r="V1848" s="46" t="s">
        <v>58</v>
      </c>
      <c r="Y1848" s="46" t="str">
        <f>IF(V1848="","",_xlfn.LET(_xlpm.x,VLOOKUP(V1848,'Drop-down_menus'!$D$2:$E$13,2,FALSE),IF(_xlpm.x=0,"",_xlpm.x)))</f>
        <v>https://orcid.org/0000-0002-9708-1761</v>
      </c>
      <c r="Z1848" s="46" t="str">
        <f>IF(W1848="","",_xlfn.LET(_xlpm.x,VLOOKUP(W1848,'Drop-down_menus'!$D$2:$E$13,2,FALSE),IF(_xlpm.x=0,"",_xlpm.x)))</f>
        <v/>
      </c>
      <c r="AA1848" s="46" t="str">
        <f>IF(X1848="","",_xlfn.LET(_xlpm.x,VLOOKUP(X1848,'Drop-down_menus'!$D$2:$E$13,2,FALSE),IF(_xlpm.x=0,"",_xlpm.x)))</f>
        <v/>
      </c>
      <c r="AB1848" s="46" t="s">
        <v>961</v>
      </c>
      <c r="AC1848" s="46" t="s">
        <v>515</v>
      </c>
    </row>
    <row r="1849" spans="2:29" ht="15" customHeight="1">
      <c r="B1849" s="46">
        <v>1864</v>
      </c>
      <c r="C1849" s="46" t="s">
        <v>837</v>
      </c>
      <c r="D1849" s="46" t="b">
        <f>COUNTIF(Events!$B$2:$B$171, C1849) &gt; 0</f>
        <v>1</v>
      </c>
      <c r="G1849" s="46" t="s">
        <v>1207</v>
      </c>
      <c r="I1849" s="46" t="s">
        <v>1123</v>
      </c>
      <c r="J1849" s="46" t="str">
        <f>IF(I1849="","",_xlfn.LET(_xlpm.x,VLOOKUP(I1849,'2026-01-09_taxon-match'!$A$2:$N$81,4,FALSE),IF(_xlpm.x=0,"",_xlpm.x)))</f>
        <v>Ascidia</v>
      </c>
      <c r="K1849" s="46" t="s">
        <v>1318</v>
      </c>
      <c r="L1849" s="46" t="str">
        <f>IF(I1849="","",_xlfn.LET(_xlpm.x,VLOOKUP(I1849,'2026-01-09_taxon-match'!$A$2:$N$81,3,FALSE),IF(_xlpm.x=0,"",_xlpm.x)))</f>
        <v>urn:lsid:marinespecies.org:taxname:103483</v>
      </c>
      <c r="M1849" s="46" t="str">
        <f>IF($I1849="","",_xlfn.LET(_xlpm.x,VLOOKUP($I1849,'2026-01-09_taxon-match'!$A$2:$N$81,5,FALSE),IF(_xlpm.x=0,"",_xlpm.x)))</f>
        <v>Linnaeus, 1767</v>
      </c>
      <c r="N1849" s="46" t="str">
        <f>IF($I1849="","",_xlfn.LET(_xlpm.x,VLOOKUP($I1849,'2026-01-09_taxon-match'!$A$2:$N$81,6,FALSE),IF(_xlpm.x=0,"",_xlpm.x)))</f>
        <v>Animalia</v>
      </c>
      <c r="O1849" s="46" t="str">
        <f>IF($I1849="","",_xlfn.LET(_xlpm.x,VLOOKUP($I1849,'2026-01-09_taxon-match'!$A$2:$N$81,7,FALSE),IF(_xlpm.x=0,"",_xlpm.x)))</f>
        <v>Chordata</v>
      </c>
      <c r="P1849" s="46" t="str">
        <f>IF($I1849="","",_xlfn.LET(_xlpm.x,VLOOKUP($I1849,'2026-01-09_taxon-match'!$A$2:$N$81,8,FALSE),IF(_xlpm.x=0,"",_xlpm.x)))</f>
        <v>Ascidiacea</v>
      </c>
      <c r="Q1849" s="46" t="str">
        <f>IF($I1849="","",_xlfn.LET(_xlpm.x,VLOOKUP($I1849,'2026-01-09_taxon-match'!$A$2:$N$81,9,FALSE),IF(_xlpm.x=0,"",_xlpm.x)))</f>
        <v>Phlebobranchia</v>
      </c>
      <c r="R1849" s="46" t="str">
        <f>IF($I1849="","",_xlfn.LET(_xlpm.x,VLOOKUP($I1849,'2026-01-09_taxon-match'!$A$2:$N$81,10,FALSE),IF(_xlpm.x=0,"",_xlpm.x)))</f>
        <v>Ascidiidae</v>
      </c>
      <c r="S1849" s="46" t="str">
        <f>IF($I1849="","",_xlfn.LET(_xlpm.x,VLOOKUP($I1849,'2026-01-09_taxon-match'!$A$2:$N$81,11,FALSE),IF(_xlpm.x=0,"",_xlpm.x)))</f>
        <v>Ascidia</v>
      </c>
      <c r="T1849" s="46" t="str">
        <f>IF($I1849="","",_xlfn.LET(_xlpm.x,VLOOKUP($I1849,'2026-01-09_taxon-match'!$A$2:$N$81,13,FALSE),IF(_xlpm.x=0,"",_xlpm.x)))</f>
        <v/>
      </c>
      <c r="U1849" s="46">
        <v>1</v>
      </c>
      <c r="V1849" s="2" t="s">
        <v>58</v>
      </c>
      <c r="Y1849" s="46" t="str">
        <f>IF(V1849="","",_xlfn.LET(_xlpm.x,VLOOKUP(V1849,'Drop-down_menus'!$D$2:$E$13,2,FALSE),IF(_xlpm.x=0,"",_xlpm.x)))</f>
        <v>https://orcid.org/0000-0002-9708-1761</v>
      </c>
      <c r="Z1849" s="46" t="str">
        <f>IF(W1849="","",_xlfn.LET(_xlpm.x,VLOOKUP(W1849,'Drop-down_menus'!$D$2:$E$13,2,FALSE),IF(_xlpm.x=0,"",_xlpm.x)))</f>
        <v/>
      </c>
      <c r="AA1849" s="46" t="str">
        <f>IF(X1849="","",_xlfn.LET(_xlpm.x,VLOOKUP(X1849,'Drop-down_menus'!$D$2:$E$13,2,FALSE),IF(_xlpm.x=0,"",_xlpm.x)))</f>
        <v/>
      </c>
      <c r="AB1849" s="46" t="s">
        <v>1252</v>
      </c>
      <c r="AC1849" s="46" t="s">
        <v>1255</v>
      </c>
    </row>
    <row r="1850" spans="2:29" ht="15" customHeight="1">
      <c r="B1850" s="46">
        <v>1864</v>
      </c>
      <c r="C1850" s="46" t="s">
        <v>837</v>
      </c>
      <c r="D1850" s="46" t="b">
        <f>COUNTIF(Events!$B$2:$B$171, C1850) &gt; 0</f>
        <v>1</v>
      </c>
      <c r="E1850" s="46" t="s">
        <v>940</v>
      </c>
      <c r="G1850" s="46" t="s">
        <v>963</v>
      </c>
      <c r="I1850" s="46" t="s">
        <v>1123</v>
      </c>
      <c r="J1850" s="46" t="str">
        <f>IF(I1850="","",_xlfn.LET(_xlpm.x,VLOOKUP(I1850,'2026-01-09_taxon-match'!$A$2:$N$81,4,FALSE),IF(_xlpm.x=0,"",_xlpm.x)))</f>
        <v>Ascidia</v>
      </c>
      <c r="K1850" s="46" t="s">
        <v>1318</v>
      </c>
      <c r="L1850" s="46" t="str">
        <f>IF(I1850="","",_xlfn.LET(_xlpm.x,VLOOKUP(I1850,'2026-01-09_taxon-match'!$A$2:$N$81,3,FALSE),IF(_xlpm.x=0,"",_xlpm.x)))</f>
        <v>urn:lsid:marinespecies.org:taxname:103483</v>
      </c>
      <c r="M1850" s="46" t="str">
        <f>IF($I1850="","",_xlfn.LET(_xlpm.x,VLOOKUP($I1850,'2026-01-09_taxon-match'!$A$2:$N$81,5,FALSE),IF(_xlpm.x=0,"",_xlpm.x)))</f>
        <v>Linnaeus, 1767</v>
      </c>
      <c r="N1850" s="46" t="str">
        <f>IF($I1850="","",_xlfn.LET(_xlpm.x,VLOOKUP($I1850,'2026-01-09_taxon-match'!$A$2:$N$81,6,FALSE),IF(_xlpm.x=0,"",_xlpm.x)))</f>
        <v>Animalia</v>
      </c>
      <c r="O1850" s="46" t="str">
        <f>IF($I1850="","",_xlfn.LET(_xlpm.x,VLOOKUP($I1850,'2026-01-09_taxon-match'!$A$2:$N$81,7,FALSE),IF(_xlpm.x=0,"",_xlpm.x)))</f>
        <v>Chordata</v>
      </c>
      <c r="P1850" s="46" t="str">
        <f>IF($I1850="","",_xlfn.LET(_xlpm.x,VLOOKUP($I1850,'2026-01-09_taxon-match'!$A$2:$N$81,8,FALSE),IF(_xlpm.x=0,"",_xlpm.x)))</f>
        <v>Ascidiacea</v>
      </c>
      <c r="Q1850" s="46" t="str">
        <f>IF($I1850="","",_xlfn.LET(_xlpm.x,VLOOKUP($I1850,'2026-01-09_taxon-match'!$A$2:$N$81,9,FALSE),IF(_xlpm.x=0,"",_xlpm.x)))</f>
        <v>Phlebobranchia</v>
      </c>
      <c r="R1850" s="46" t="str">
        <f>IF($I1850="","",_xlfn.LET(_xlpm.x,VLOOKUP($I1850,'2026-01-09_taxon-match'!$A$2:$N$81,10,FALSE),IF(_xlpm.x=0,"",_xlpm.x)))</f>
        <v>Ascidiidae</v>
      </c>
      <c r="S1850" s="46" t="str">
        <f>IF($I1850="","",_xlfn.LET(_xlpm.x,VLOOKUP($I1850,'2026-01-09_taxon-match'!$A$2:$N$81,11,FALSE),IF(_xlpm.x=0,"",_xlpm.x)))</f>
        <v>Ascidia</v>
      </c>
      <c r="T1850" s="46" t="str">
        <f>IF($I1850="","",_xlfn.LET(_xlpm.x,VLOOKUP($I1850,'2026-01-09_taxon-match'!$A$2:$N$81,13,FALSE),IF(_xlpm.x=0,"",_xlpm.x)))</f>
        <v/>
      </c>
      <c r="U1850" s="46">
        <v>1</v>
      </c>
      <c r="V1850" s="46" t="s">
        <v>58</v>
      </c>
      <c r="Y1850" s="46" t="str">
        <f>IF(V1850="","",_xlfn.LET(_xlpm.x,VLOOKUP(V1850,'Drop-down_menus'!$D$2:$E$13,2,FALSE),IF(_xlpm.x=0,"",_xlpm.x)))</f>
        <v>https://orcid.org/0000-0002-9708-1761</v>
      </c>
      <c r="Z1850" s="46" t="str">
        <f>IF(W1850="","",_xlfn.LET(_xlpm.x,VLOOKUP(W1850,'Drop-down_menus'!$D$2:$E$13,2,FALSE),IF(_xlpm.x=0,"",_xlpm.x)))</f>
        <v/>
      </c>
      <c r="AA1850" s="46" t="str">
        <f>IF(X1850="","",_xlfn.LET(_xlpm.x,VLOOKUP(X1850,'Drop-down_menus'!$D$2:$E$13,2,FALSE),IF(_xlpm.x=0,"",_xlpm.x)))</f>
        <v/>
      </c>
      <c r="AB1850" s="46" t="s">
        <v>961</v>
      </c>
      <c r="AC1850" s="46" t="s">
        <v>515</v>
      </c>
    </row>
    <row r="1851" spans="2:29" ht="15" customHeight="1">
      <c r="B1851" s="46">
        <v>1865</v>
      </c>
      <c r="C1851" s="46" t="s">
        <v>837</v>
      </c>
      <c r="D1851" s="46" t="b">
        <f>COUNTIF(Events!$B$2:$B$171, C1851) &gt; 0</f>
        <v>1</v>
      </c>
      <c r="G1851" s="46" t="s">
        <v>1203</v>
      </c>
      <c r="I1851" s="46" t="s">
        <v>1203</v>
      </c>
      <c r="J1851" s="46" t="str">
        <f>IF(I1851="","",_xlfn.LET(_xlpm.x,VLOOKUP(I1851,'2026-01-09_taxon-match'!$A$2:$N$81,4,FALSE),IF(_xlpm.x=0,"",_xlpm.x)))</f>
        <v>Dendrilla antarctica</v>
      </c>
      <c r="L1851" s="46" t="str">
        <f>IF(I1851="","",_xlfn.LET(_xlpm.x,VLOOKUP(I1851,'2026-01-09_taxon-match'!$A$2:$N$81,3,FALSE),IF(_xlpm.x=0,"",_xlpm.x)))</f>
        <v>urn:lsid:marinespecies.org:taxname:164875</v>
      </c>
      <c r="M1851" s="46" t="str">
        <f>IF($I1851="","",_xlfn.LET(_xlpm.x,VLOOKUP($I1851,'2026-01-09_taxon-match'!$A$2:$N$81,5,FALSE),IF(_xlpm.x=0,"",_xlpm.x)))</f>
        <v>Topsent, 1905</v>
      </c>
      <c r="N1851" s="46" t="str">
        <f>IF($I1851="","",_xlfn.LET(_xlpm.x,VLOOKUP($I1851,'2026-01-09_taxon-match'!$A$2:$N$81,6,FALSE),IF(_xlpm.x=0,"",_xlpm.x)))</f>
        <v>Animalia</v>
      </c>
      <c r="O1851" s="46" t="str">
        <f>IF($I1851="","",_xlfn.LET(_xlpm.x,VLOOKUP($I1851,'2026-01-09_taxon-match'!$A$2:$N$81,7,FALSE),IF(_xlpm.x=0,"",_xlpm.x)))</f>
        <v>Porifera</v>
      </c>
      <c r="P1851" s="46" t="str">
        <f>IF($I1851="","",_xlfn.LET(_xlpm.x,VLOOKUP($I1851,'2026-01-09_taxon-match'!$A$2:$N$81,8,FALSE),IF(_xlpm.x=0,"",_xlpm.x)))</f>
        <v>Demospongiae</v>
      </c>
      <c r="Q1851" s="46" t="str">
        <f>IF($I1851="","",_xlfn.LET(_xlpm.x,VLOOKUP($I1851,'2026-01-09_taxon-match'!$A$2:$N$81,9,FALSE),IF(_xlpm.x=0,"",_xlpm.x)))</f>
        <v>Dendroceratida</v>
      </c>
      <c r="R1851" s="46" t="str">
        <f>IF($I1851="","",_xlfn.LET(_xlpm.x,VLOOKUP($I1851,'2026-01-09_taxon-match'!$A$2:$N$81,10,FALSE),IF(_xlpm.x=0,"",_xlpm.x)))</f>
        <v>Darwinellidae</v>
      </c>
      <c r="S1851" s="46" t="str">
        <f>IF($I1851="","",_xlfn.LET(_xlpm.x,VLOOKUP($I1851,'2026-01-09_taxon-match'!$A$2:$N$81,11,FALSE),IF(_xlpm.x=0,"",_xlpm.x)))</f>
        <v>Dendrilla</v>
      </c>
      <c r="T1851" s="46" t="str">
        <f>IF($I1851="","",_xlfn.LET(_xlpm.x,VLOOKUP($I1851,'2026-01-09_taxon-match'!$A$2:$N$81,13,FALSE),IF(_xlpm.x=0,"",_xlpm.x)))</f>
        <v>antarctica</v>
      </c>
      <c r="U1851" s="46">
        <v>1</v>
      </c>
      <c r="V1851" s="2" t="s">
        <v>58</v>
      </c>
      <c r="Y1851" s="46" t="str">
        <f>IF(V1851="","",_xlfn.LET(_xlpm.x,VLOOKUP(V1851,'Drop-down_menus'!$D$2:$E$13,2,FALSE),IF(_xlpm.x=0,"",_xlpm.x)))</f>
        <v>https://orcid.org/0000-0002-9708-1761</v>
      </c>
      <c r="Z1851" s="46" t="str">
        <f>IF(W1851="","",_xlfn.LET(_xlpm.x,VLOOKUP(W1851,'Drop-down_menus'!$D$2:$E$13,2,FALSE),IF(_xlpm.x=0,"",_xlpm.x)))</f>
        <v/>
      </c>
      <c r="AA1851" s="46" t="str">
        <f>IF(X1851="","",_xlfn.LET(_xlpm.x,VLOOKUP(X1851,'Drop-down_menus'!$D$2:$E$13,2,FALSE),IF(_xlpm.x=0,"",_xlpm.x)))</f>
        <v/>
      </c>
      <c r="AB1851" s="46" t="s">
        <v>1252</v>
      </c>
      <c r="AC1851" s="46" t="s">
        <v>1255</v>
      </c>
    </row>
    <row r="1852" spans="2:29" ht="15" customHeight="1">
      <c r="B1852" s="46">
        <v>1865</v>
      </c>
      <c r="C1852" s="46" t="s">
        <v>837</v>
      </c>
      <c r="D1852" s="46" t="b">
        <f>COUNTIF(Events!$B$2:$B$171, C1852) &gt; 0</f>
        <v>1</v>
      </c>
      <c r="E1852" s="46" t="s">
        <v>940</v>
      </c>
      <c r="G1852" s="46" t="s">
        <v>955</v>
      </c>
      <c r="I1852" s="46" t="s">
        <v>1203</v>
      </c>
      <c r="J1852" s="46" t="str">
        <f>IF(I1852="","",_xlfn.LET(_xlpm.x,VLOOKUP(I1852,'2026-01-09_taxon-match'!$A$2:$N$81,4,FALSE),IF(_xlpm.x=0,"",_xlpm.x)))</f>
        <v>Dendrilla antarctica</v>
      </c>
      <c r="L1852" s="46" t="str">
        <f>IF(I1852="","",_xlfn.LET(_xlpm.x,VLOOKUP(I1852,'2026-01-09_taxon-match'!$A$2:$N$81,3,FALSE),IF(_xlpm.x=0,"",_xlpm.x)))</f>
        <v>urn:lsid:marinespecies.org:taxname:164875</v>
      </c>
      <c r="M1852" s="46" t="str">
        <f>IF($I1852="","",_xlfn.LET(_xlpm.x,VLOOKUP($I1852,'2026-01-09_taxon-match'!$A$2:$N$81,5,FALSE),IF(_xlpm.x=0,"",_xlpm.x)))</f>
        <v>Topsent, 1905</v>
      </c>
      <c r="N1852" s="46" t="str">
        <f>IF($I1852="","",_xlfn.LET(_xlpm.x,VLOOKUP($I1852,'2026-01-09_taxon-match'!$A$2:$N$81,6,FALSE),IF(_xlpm.x=0,"",_xlpm.x)))</f>
        <v>Animalia</v>
      </c>
      <c r="O1852" s="46" t="str">
        <f>IF($I1852="","",_xlfn.LET(_xlpm.x,VLOOKUP($I1852,'2026-01-09_taxon-match'!$A$2:$N$81,7,FALSE),IF(_xlpm.x=0,"",_xlpm.x)))</f>
        <v>Porifera</v>
      </c>
      <c r="P1852" s="46" t="str">
        <f>IF($I1852="","",_xlfn.LET(_xlpm.x,VLOOKUP($I1852,'2026-01-09_taxon-match'!$A$2:$N$81,8,FALSE),IF(_xlpm.x=0,"",_xlpm.x)))</f>
        <v>Demospongiae</v>
      </c>
      <c r="Q1852" s="46" t="str">
        <f>IF($I1852="","",_xlfn.LET(_xlpm.x,VLOOKUP($I1852,'2026-01-09_taxon-match'!$A$2:$N$81,9,FALSE),IF(_xlpm.x=0,"",_xlpm.x)))</f>
        <v>Dendroceratida</v>
      </c>
      <c r="R1852" s="46" t="str">
        <f>IF($I1852="","",_xlfn.LET(_xlpm.x,VLOOKUP($I1852,'2026-01-09_taxon-match'!$A$2:$N$81,10,FALSE),IF(_xlpm.x=0,"",_xlpm.x)))</f>
        <v>Darwinellidae</v>
      </c>
      <c r="S1852" s="46" t="str">
        <f>IF($I1852="","",_xlfn.LET(_xlpm.x,VLOOKUP($I1852,'2026-01-09_taxon-match'!$A$2:$N$81,11,FALSE),IF(_xlpm.x=0,"",_xlpm.x)))</f>
        <v>Dendrilla</v>
      </c>
      <c r="T1852" s="46" t="str">
        <f>IF($I1852="","",_xlfn.LET(_xlpm.x,VLOOKUP($I1852,'2026-01-09_taxon-match'!$A$2:$N$81,13,FALSE),IF(_xlpm.x=0,"",_xlpm.x)))</f>
        <v>antarctica</v>
      </c>
      <c r="U1852" s="46">
        <v>1</v>
      </c>
      <c r="V1852" s="46" t="s">
        <v>58</v>
      </c>
      <c r="Y1852" s="46" t="str">
        <f>IF(V1852="","",_xlfn.LET(_xlpm.x,VLOOKUP(V1852,'Drop-down_menus'!$D$2:$E$13,2,FALSE),IF(_xlpm.x=0,"",_xlpm.x)))</f>
        <v>https://orcid.org/0000-0002-9708-1761</v>
      </c>
      <c r="Z1852" s="46" t="str">
        <f>IF(W1852="","",_xlfn.LET(_xlpm.x,VLOOKUP(W1852,'Drop-down_menus'!$D$2:$E$13,2,FALSE),IF(_xlpm.x=0,"",_xlpm.x)))</f>
        <v/>
      </c>
      <c r="AA1852" s="46" t="str">
        <f>IF(X1852="","",_xlfn.LET(_xlpm.x,VLOOKUP(X1852,'Drop-down_menus'!$D$2:$E$13,2,FALSE),IF(_xlpm.x=0,"",_xlpm.x)))</f>
        <v/>
      </c>
      <c r="AB1852" s="46" t="s">
        <v>961</v>
      </c>
      <c r="AC1852" s="46" t="s">
        <v>515</v>
      </c>
    </row>
    <row r="1853" spans="2:29" ht="15" customHeight="1">
      <c r="B1853" s="46">
        <v>1866</v>
      </c>
      <c r="C1853" s="46" t="s">
        <v>837</v>
      </c>
      <c r="D1853" s="46" t="b">
        <f>COUNTIF(Events!$B$2:$B$171, C1853) &gt; 0</f>
        <v>1</v>
      </c>
      <c r="G1853" s="46" t="s">
        <v>1203</v>
      </c>
      <c r="I1853" s="46" t="s">
        <v>1203</v>
      </c>
      <c r="J1853" s="46" t="str">
        <f>IF(I1853="","",_xlfn.LET(_xlpm.x,VLOOKUP(I1853,'2026-01-09_taxon-match'!$A$2:$N$81,4,FALSE),IF(_xlpm.x=0,"",_xlpm.x)))</f>
        <v>Dendrilla antarctica</v>
      </c>
      <c r="L1853" s="46" t="str">
        <f>IF(I1853="","",_xlfn.LET(_xlpm.x,VLOOKUP(I1853,'2026-01-09_taxon-match'!$A$2:$N$81,3,FALSE),IF(_xlpm.x=0,"",_xlpm.x)))</f>
        <v>urn:lsid:marinespecies.org:taxname:164875</v>
      </c>
      <c r="M1853" s="46" t="str">
        <f>IF($I1853="","",_xlfn.LET(_xlpm.x,VLOOKUP($I1853,'2026-01-09_taxon-match'!$A$2:$N$81,5,FALSE),IF(_xlpm.x=0,"",_xlpm.x)))</f>
        <v>Topsent, 1905</v>
      </c>
      <c r="N1853" s="46" t="str">
        <f>IF($I1853="","",_xlfn.LET(_xlpm.x,VLOOKUP($I1853,'2026-01-09_taxon-match'!$A$2:$N$81,6,FALSE),IF(_xlpm.x=0,"",_xlpm.x)))</f>
        <v>Animalia</v>
      </c>
      <c r="O1853" s="46" t="str">
        <f>IF($I1853="","",_xlfn.LET(_xlpm.x,VLOOKUP($I1853,'2026-01-09_taxon-match'!$A$2:$N$81,7,FALSE),IF(_xlpm.x=0,"",_xlpm.x)))</f>
        <v>Porifera</v>
      </c>
      <c r="P1853" s="46" t="str">
        <f>IF($I1853="","",_xlfn.LET(_xlpm.x,VLOOKUP($I1853,'2026-01-09_taxon-match'!$A$2:$N$81,8,FALSE),IF(_xlpm.x=0,"",_xlpm.x)))</f>
        <v>Demospongiae</v>
      </c>
      <c r="Q1853" s="46" t="str">
        <f>IF($I1853="","",_xlfn.LET(_xlpm.x,VLOOKUP($I1853,'2026-01-09_taxon-match'!$A$2:$N$81,9,FALSE),IF(_xlpm.x=0,"",_xlpm.x)))</f>
        <v>Dendroceratida</v>
      </c>
      <c r="R1853" s="46" t="str">
        <f>IF($I1853="","",_xlfn.LET(_xlpm.x,VLOOKUP($I1853,'2026-01-09_taxon-match'!$A$2:$N$81,10,FALSE),IF(_xlpm.x=0,"",_xlpm.x)))</f>
        <v>Darwinellidae</v>
      </c>
      <c r="S1853" s="46" t="str">
        <f>IF($I1853="","",_xlfn.LET(_xlpm.x,VLOOKUP($I1853,'2026-01-09_taxon-match'!$A$2:$N$81,11,FALSE),IF(_xlpm.x=0,"",_xlpm.x)))</f>
        <v>Dendrilla</v>
      </c>
      <c r="T1853" s="46" t="str">
        <f>IF($I1853="","",_xlfn.LET(_xlpm.x,VLOOKUP($I1853,'2026-01-09_taxon-match'!$A$2:$N$81,13,FALSE),IF(_xlpm.x=0,"",_xlpm.x)))</f>
        <v>antarctica</v>
      </c>
      <c r="U1853" s="46">
        <v>1</v>
      </c>
      <c r="V1853" s="2" t="s">
        <v>58</v>
      </c>
      <c r="Y1853" s="46" t="str">
        <f>IF(V1853="","",_xlfn.LET(_xlpm.x,VLOOKUP(V1853,'Drop-down_menus'!$D$2:$E$13,2,FALSE),IF(_xlpm.x=0,"",_xlpm.x)))</f>
        <v>https://orcid.org/0000-0002-9708-1761</v>
      </c>
      <c r="Z1853" s="46" t="str">
        <f>IF(W1853="","",_xlfn.LET(_xlpm.x,VLOOKUP(W1853,'Drop-down_menus'!$D$2:$E$13,2,FALSE),IF(_xlpm.x=0,"",_xlpm.x)))</f>
        <v/>
      </c>
      <c r="AA1853" s="46" t="str">
        <f>IF(X1853="","",_xlfn.LET(_xlpm.x,VLOOKUP(X1853,'Drop-down_menus'!$D$2:$E$13,2,FALSE),IF(_xlpm.x=0,"",_xlpm.x)))</f>
        <v/>
      </c>
      <c r="AB1853" s="46" t="s">
        <v>1252</v>
      </c>
      <c r="AC1853" s="46" t="s">
        <v>1255</v>
      </c>
    </row>
    <row r="1854" spans="2:29" ht="15" customHeight="1">
      <c r="B1854" s="46">
        <v>1866</v>
      </c>
      <c r="C1854" s="46" t="s">
        <v>837</v>
      </c>
      <c r="D1854" s="46" t="b">
        <f>COUNTIF(Events!$B$2:$B$171, C1854) &gt; 0</f>
        <v>1</v>
      </c>
      <c r="E1854" s="46" t="s">
        <v>940</v>
      </c>
      <c r="G1854" s="46" t="s">
        <v>955</v>
      </c>
      <c r="I1854" s="46" t="s">
        <v>1203</v>
      </c>
      <c r="J1854" s="46" t="str">
        <f>IF(I1854="","",_xlfn.LET(_xlpm.x,VLOOKUP(I1854,'2026-01-09_taxon-match'!$A$2:$N$81,4,FALSE),IF(_xlpm.x=0,"",_xlpm.x)))</f>
        <v>Dendrilla antarctica</v>
      </c>
      <c r="L1854" s="46" t="str">
        <f>IF(I1854="","",_xlfn.LET(_xlpm.x,VLOOKUP(I1854,'2026-01-09_taxon-match'!$A$2:$N$81,3,FALSE),IF(_xlpm.x=0,"",_xlpm.x)))</f>
        <v>urn:lsid:marinespecies.org:taxname:164875</v>
      </c>
      <c r="M1854" s="46" t="str">
        <f>IF($I1854="","",_xlfn.LET(_xlpm.x,VLOOKUP($I1854,'2026-01-09_taxon-match'!$A$2:$N$81,5,FALSE),IF(_xlpm.x=0,"",_xlpm.x)))</f>
        <v>Topsent, 1905</v>
      </c>
      <c r="N1854" s="46" t="str">
        <f>IF($I1854="","",_xlfn.LET(_xlpm.x,VLOOKUP($I1854,'2026-01-09_taxon-match'!$A$2:$N$81,6,FALSE),IF(_xlpm.x=0,"",_xlpm.x)))</f>
        <v>Animalia</v>
      </c>
      <c r="O1854" s="46" t="str">
        <f>IF($I1854="","",_xlfn.LET(_xlpm.x,VLOOKUP($I1854,'2026-01-09_taxon-match'!$A$2:$N$81,7,FALSE),IF(_xlpm.x=0,"",_xlpm.x)))</f>
        <v>Porifera</v>
      </c>
      <c r="P1854" s="46" t="str">
        <f>IF($I1854="","",_xlfn.LET(_xlpm.x,VLOOKUP($I1854,'2026-01-09_taxon-match'!$A$2:$N$81,8,FALSE),IF(_xlpm.x=0,"",_xlpm.x)))</f>
        <v>Demospongiae</v>
      </c>
      <c r="Q1854" s="46" t="str">
        <f>IF($I1854="","",_xlfn.LET(_xlpm.x,VLOOKUP($I1854,'2026-01-09_taxon-match'!$A$2:$N$81,9,FALSE),IF(_xlpm.x=0,"",_xlpm.x)))</f>
        <v>Dendroceratida</v>
      </c>
      <c r="R1854" s="46" t="str">
        <f>IF($I1854="","",_xlfn.LET(_xlpm.x,VLOOKUP($I1854,'2026-01-09_taxon-match'!$A$2:$N$81,10,FALSE),IF(_xlpm.x=0,"",_xlpm.x)))</f>
        <v>Darwinellidae</v>
      </c>
      <c r="S1854" s="46" t="str">
        <f>IF($I1854="","",_xlfn.LET(_xlpm.x,VLOOKUP($I1854,'2026-01-09_taxon-match'!$A$2:$N$81,11,FALSE),IF(_xlpm.x=0,"",_xlpm.x)))</f>
        <v>Dendrilla</v>
      </c>
      <c r="T1854" s="46" t="str">
        <f>IF($I1854="","",_xlfn.LET(_xlpm.x,VLOOKUP($I1854,'2026-01-09_taxon-match'!$A$2:$N$81,13,FALSE),IF(_xlpm.x=0,"",_xlpm.x)))</f>
        <v>antarctica</v>
      </c>
      <c r="U1854" s="46">
        <v>1</v>
      </c>
      <c r="V1854" s="46" t="s">
        <v>58</v>
      </c>
      <c r="Y1854" s="46" t="str">
        <f>IF(V1854="","",_xlfn.LET(_xlpm.x,VLOOKUP(V1854,'Drop-down_menus'!$D$2:$E$13,2,FALSE),IF(_xlpm.x=0,"",_xlpm.x)))</f>
        <v>https://orcid.org/0000-0002-9708-1761</v>
      </c>
      <c r="Z1854" s="46" t="str">
        <f>IF(W1854="","",_xlfn.LET(_xlpm.x,VLOOKUP(W1854,'Drop-down_menus'!$D$2:$E$13,2,FALSE),IF(_xlpm.x=0,"",_xlpm.x)))</f>
        <v/>
      </c>
      <c r="AA1854" s="46" t="str">
        <f>IF(X1854="","",_xlfn.LET(_xlpm.x,VLOOKUP(X1854,'Drop-down_menus'!$D$2:$E$13,2,FALSE),IF(_xlpm.x=0,"",_xlpm.x)))</f>
        <v/>
      </c>
      <c r="AB1854" s="46" t="s">
        <v>961</v>
      </c>
      <c r="AC1854" s="46" t="s">
        <v>515</v>
      </c>
    </row>
    <row r="1855" spans="2:29" ht="15" customHeight="1">
      <c r="B1855" s="46">
        <v>1867</v>
      </c>
      <c r="C1855" s="46" t="s">
        <v>837</v>
      </c>
      <c r="D1855" s="46" t="b">
        <f>COUNTIF(Events!$B$2:$B$171, C1855) &gt; 0</f>
        <v>1</v>
      </c>
      <c r="G1855" s="46" t="s">
        <v>1203</v>
      </c>
      <c r="I1855" s="46" t="s">
        <v>1203</v>
      </c>
      <c r="J1855" s="46" t="str">
        <f>IF(I1855="","",_xlfn.LET(_xlpm.x,VLOOKUP(I1855,'2026-01-09_taxon-match'!$A$2:$N$81,4,FALSE),IF(_xlpm.x=0,"",_xlpm.x)))</f>
        <v>Dendrilla antarctica</v>
      </c>
      <c r="L1855" s="46" t="str">
        <f>IF(I1855="","",_xlfn.LET(_xlpm.x,VLOOKUP(I1855,'2026-01-09_taxon-match'!$A$2:$N$81,3,FALSE),IF(_xlpm.x=0,"",_xlpm.x)))</f>
        <v>urn:lsid:marinespecies.org:taxname:164875</v>
      </c>
      <c r="M1855" s="46" t="str">
        <f>IF($I1855="","",_xlfn.LET(_xlpm.x,VLOOKUP($I1855,'2026-01-09_taxon-match'!$A$2:$N$81,5,FALSE),IF(_xlpm.x=0,"",_xlpm.x)))</f>
        <v>Topsent, 1905</v>
      </c>
      <c r="N1855" s="46" t="str">
        <f>IF($I1855="","",_xlfn.LET(_xlpm.x,VLOOKUP($I1855,'2026-01-09_taxon-match'!$A$2:$N$81,6,FALSE),IF(_xlpm.x=0,"",_xlpm.x)))</f>
        <v>Animalia</v>
      </c>
      <c r="O1855" s="46" t="str">
        <f>IF($I1855="","",_xlfn.LET(_xlpm.x,VLOOKUP($I1855,'2026-01-09_taxon-match'!$A$2:$N$81,7,FALSE),IF(_xlpm.x=0,"",_xlpm.x)))</f>
        <v>Porifera</v>
      </c>
      <c r="P1855" s="46" t="str">
        <f>IF($I1855="","",_xlfn.LET(_xlpm.x,VLOOKUP($I1855,'2026-01-09_taxon-match'!$A$2:$N$81,8,FALSE),IF(_xlpm.x=0,"",_xlpm.x)))</f>
        <v>Demospongiae</v>
      </c>
      <c r="Q1855" s="46" t="str">
        <f>IF($I1855="","",_xlfn.LET(_xlpm.x,VLOOKUP($I1855,'2026-01-09_taxon-match'!$A$2:$N$81,9,FALSE),IF(_xlpm.x=0,"",_xlpm.x)))</f>
        <v>Dendroceratida</v>
      </c>
      <c r="R1855" s="46" t="str">
        <f>IF($I1855="","",_xlfn.LET(_xlpm.x,VLOOKUP($I1855,'2026-01-09_taxon-match'!$A$2:$N$81,10,FALSE),IF(_xlpm.x=0,"",_xlpm.x)))</f>
        <v>Darwinellidae</v>
      </c>
      <c r="S1855" s="46" t="str">
        <f>IF($I1855="","",_xlfn.LET(_xlpm.x,VLOOKUP($I1855,'2026-01-09_taxon-match'!$A$2:$N$81,11,FALSE),IF(_xlpm.x=0,"",_xlpm.x)))</f>
        <v>Dendrilla</v>
      </c>
      <c r="T1855" s="46" t="str">
        <f>IF($I1855="","",_xlfn.LET(_xlpm.x,VLOOKUP($I1855,'2026-01-09_taxon-match'!$A$2:$N$81,13,FALSE),IF(_xlpm.x=0,"",_xlpm.x)))</f>
        <v>antarctica</v>
      </c>
      <c r="U1855" s="46">
        <v>1</v>
      </c>
      <c r="V1855" s="2" t="s">
        <v>58</v>
      </c>
      <c r="Y1855" s="46" t="str">
        <f>IF(V1855="","",_xlfn.LET(_xlpm.x,VLOOKUP(V1855,'Drop-down_menus'!$D$2:$E$13,2,FALSE),IF(_xlpm.x=0,"",_xlpm.x)))</f>
        <v>https://orcid.org/0000-0002-9708-1761</v>
      </c>
      <c r="Z1855" s="46" t="str">
        <f>IF(W1855="","",_xlfn.LET(_xlpm.x,VLOOKUP(W1855,'Drop-down_menus'!$D$2:$E$13,2,FALSE),IF(_xlpm.x=0,"",_xlpm.x)))</f>
        <v/>
      </c>
      <c r="AA1855" s="46" t="str">
        <f>IF(X1855="","",_xlfn.LET(_xlpm.x,VLOOKUP(X1855,'Drop-down_menus'!$D$2:$E$13,2,FALSE),IF(_xlpm.x=0,"",_xlpm.x)))</f>
        <v/>
      </c>
      <c r="AB1855" s="46" t="s">
        <v>1252</v>
      </c>
      <c r="AC1855" s="46" t="s">
        <v>1255</v>
      </c>
    </row>
    <row r="1856" spans="2:29" ht="15" customHeight="1">
      <c r="B1856" s="46">
        <v>1867</v>
      </c>
      <c r="C1856" s="46" t="s">
        <v>837</v>
      </c>
      <c r="D1856" s="46" t="b">
        <f>COUNTIF(Events!$B$2:$B$171, C1856) &gt; 0</f>
        <v>1</v>
      </c>
      <c r="E1856" s="46" t="s">
        <v>940</v>
      </c>
      <c r="G1856" s="46" t="s">
        <v>955</v>
      </c>
      <c r="I1856" s="46" t="s">
        <v>1203</v>
      </c>
      <c r="J1856" s="46" t="str">
        <f>IF(I1856="","",_xlfn.LET(_xlpm.x,VLOOKUP(I1856,'2026-01-09_taxon-match'!$A$2:$N$81,4,FALSE),IF(_xlpm.x=0,"",_xlpm.x)))</f>
        <v>Dendrilla antarctica</v>
      </c>
      <c r="L1856" s="46" t="str">
        <f>IF(I1856="","",_xlfn.LET(_xlpm.x,VLOOKUP(I1856,'2026-01-09_taxon-match'!$A$2:$N$81,3,FALSE),IF(_xlpm.x=0,"",_xlpm.x)))</f>
        <v>urn:lsid:marinespecies.org:taxname:164875</v>
      </c>
      <c r="M1856" s="46" t="str">
        <f>IF($I1856="","",_xlfn.LET(_xlpm.x,VLOOKUP($I1856,'2026-01-09_taxon-match'!$A$2:$N$81,5,FALSE),IF(_xlpm.x=0,"",_xlpm.x)))</f>
        <v>Topsent, 1905</v>
      </c>
      <c r="N1856" s="46" t="str">
        <f>IF($I1856="","",_xlfn.LET(_xlpm.x,VLOOKUP($I1856,'2026-01-09_taxon-match'!$A$2:$N$81,6,FALSE),IF(_xlpm.x=0,"",_xlpm.x)))</f>
        <v>Animalia</v>
      </c>
      <c r="O1856" s="46" t="str">
        <f>IF($I1856="","",_xlfn.LET(_xlpm.x,VLOOKUP($I1856,'2026-01-09_taxon-match'!$A$2:$N$81,7,FALSE),IF(_xlpm.x=0,"",_xlpm.x)))</f>
        <v>Porifera</v>
      </c>
      <c r="P1856" s="46" t="str">
        <f>IF($I1856="","",_xlfn.LET(_xlpm.x,VLOOKUP($I1856,'2026-01-09_taxon-match'!$A$2:$N$81,8,FALSE),IF(_xlpm.x=0,"",_xlpm.x)))</f>
        <v>Demospongiae</v>
      </c>
      <c r="Q1856" s="46" t="str">
        <f>IF($I1856="","",_xlfn.LET(_xlpm.x,VLOOKUP($I1856,'2026-01-09_taxon-match'!$A$2:$N$81,9,FALSE),IF(_xlpm.x=0,"",_xlpm.x)))</f>
        <v>Dendroceratida</v>
      </c>
      <c r="R1856" s="46" t="str">
        <f>IF($I1856="","",_xlfn.LET(_xlpm.x,VLOOKUP($I1856,'2026-01-09_taxon-match'!$A$2:$N$81,10,FALSE),IF(_xlpm.x=0,"",_xlpm.x)))</f>
        <v>Darwinellidae</v>
      </c>
      <c r="S1856" s="46" t="str">
        <f>IF($I1856="","",_xlfn.LET(_xlpm.x,VLOOKUP($I1856,'2026-01-09_taxon-match'!$A$2:$N$81,11,FALSE),IF(_xlpm.x=0,"",_xlpm.x)))</f>
        <v>Dendrilla</v>
      </c>
      <c r="T1856" s="46" t="str">
        <f>IF($I1856="","",_xlfn.LET(_xlpm.x,VLOOKUP($I1856,'2026-01-09_taxon-match'!$A$2:$N$81,13,FALSE),IF(_xlpm.x=0,"",_xlpm.x)))</f>
        <v>antarctica</v>
      </c>
      <c r="U1856" s="46">
        <v>1</v>
      </c>
      <c r="V1856" s="46" t="s">
        <v>58</v>
      </c>
      <c r="Y1856" s="46" t="str">
        <f>IF(V1856="","",_xlfn.LET(_xlpm.x,VLOOKUP(V1856,'Drop-down_menus'!$D$2:$E$13,2,FALSE),IF(_xlpm.x=0,"",_xlpm.x)))</f>
        <v>https://orcid.org/0000-0002-9708-1761</v>
      </c>
      <c r="Z1856" s="46" t="str">
        <f>IF(W1856="","",_xlfn.LET(_xlpm.x,VLOOKUP(W1856,'Drop-down_menus'!$D$2:$E$13,2,FALSE),IF(_xlpm.x=0,"",_xlpm.x)))</f>
        <v/>
      </c>
      <c r="AA1856" s="46" t="str">
        <f>IF(X1856="","",_xlfn.LET(_xlpm.x,VLOOKUP(X1856,'Drop-down_menus'!$D$2:$E$13,2,FALSE),IF(_xlpm.x=0,"",_xlpm.x)))</f>
        <v/>
      </c>
      <c r="AB1856" s="46" t="s">
        <v>961</v>
      </c>
      <c r="AC1856" s="46" t="s">
        <v>515</v>
      </c>
    </row>
    <row r="1857" spans="2:29" ht="15" customHeight="1">
      <c r="B1857" s="46">
        <v>1868</v>
      </c>
      <c r="C1857" s="46" t="s">
        <v>837</v>
      </c>
      <c r="D1857" s="46" t="b">
        <f>COUNTIF(Events!$B$2:$B$171, C1857) &gt; 0</f>
        <v>1</v>
      </c>
      <c r="G1857" s="46" t="s">
        <v>1217</v>
      </c>
      <c r="I1857" s="46" t="s">
        <v>1217</v>
      </c>
      <c r="J1857" s="46" t="str">
        <f>IF(I1857="","",_xlfn.LET(_xlpm.x,VLOOKUP(I1857,'2026-01-09_taxon-match'!$A$2:$N$81,4,FALSE),IF(_xlpm.x=0,"",_xlpm.x)))</f>
        <v>Homaxinella balfourensis</v>
      </c>
      <c r="L1857" s="46" t="str">
        <f>IF(I1857="","",_xlfn.LET(_xlpm.x,VLOOKUP(I1857,'2026-01-09_taxon-match'!$A$2:$N$81,3,FALSE),IF(_xlpm.x=0,"",_xlpm.x)))</f>
        <v>urn:lsid:marinespecies.org:taxname:170758</v>
      </c>
      <c r="M1857" s="46" t="str">
        <f>IF($I1857="","",_xlfn.LET(_xlpm.x,VLOOKUP($I1857,'2026-01-09_taxon-match'!$A$2:$N$81,5,FALSE),IF(_xlpm.x=0,"",_xlpm.x)))</f>
        <v>(Ridley &amp; Dendy, 1886)</v>
      </c>
      <c r="N1857" s="46" t="str">
        <f>IF($I1857="","",_xlfn.LET(_xlpm.x,VLOOKUP($I1857,'2026-01-09_taxon-match'!$A$2:$N$81,6,FALSE),IF(_xlpm.x=0,"",_xlpm.x)))</f>
        <v>Animalia</v>
      </c>
      <c r="O1857" s="46" t="str">
        <f>IF($I1857="","",_xlfn.LET(_xlpm.x,VLOOKUP($I1857,'2026-01-09_taxon-match'!$A$2:$N$81,7,FALSE),IF(_xlpm.x=0,"",_xlpm.x)))</f>
        <v>Porifera</v>
      </c>
      <c r="P1857" s="46" t="str">
        <f>IF($I1857="","",_xlfn.LET(_xlpm.x,VLOOKUP($I1857,'2026-01-09_taxon-match'!$A$2:$N$81,8,FALSE),IF(_xlpm.x=0,"",_xlpm.x)))</f>
        <v>Demospongiae</v>
      </c>
      <c r="Q1857" s="46" t="str">
        <f>IF($I1857="","",_xlfn.LET(_xlpm.x,VLOOKUP($I1857,'2026-01-09_taxon-match'!$A$2:$N$81,9,FALSE),IF(_xlpm.x=0,"",_xlpm.x)))</f>
        <v>Suberitida</v>
      </c>
      <c r="R1857" s="46" t="str">
        <f>IF($I1857="","",_xlfn.LET(_xlpm.x,VLOOKUP($I1857,'2026-01-09_taxon-match'!$A$2:$N$81,10,FALSE),IF(_xlpm.x=0,"",_xlpm.x)))</f>
        <v>Suberitidae</v>
      </c>
      <c r="S1857" s="46" t="str">
        <f>IF($I1857="","",_xlfn.LET(_xlpm.x,VLOOKUP($I1857,'2026-01-09_taxon-match'!$A$2:$N$81,11,FALSE),IF(_xlpm.x=0,"",_xlpm.x)))</f>
        <v>Homaxinella</v>
      </c>
      <c r="T1857" s="46" t="str">
        <f>IF($I1857="","",_xlfn.LET(_xlpm.x,VLOOKUP($I1857,'2026-01-09_taxon-match'!$A$2:$N$81,13,FALSE),IF(_xlpm.x=0,"",_xlpm.x)))</f>
        <v>balfourensis</v>
      </c>
      <c r="U1857" s="46">
        <v>1</v>
      </c>
      <c r="V1857" s="15" t="s">
        <v>32</v>
      </c>
      <c r="Y1857" s="46" t="str">
        <f>IF(V1857="","",_xlfn.LET(_xlpm.x,VLOOKUP(V1857,'Drop-down_menus'!$D$2:$E$13,2,FALSE),IF(_xlpm.x=0,"",_xlpm.x)))</f>
        <v>https://orcid.org/0000-0001-5748-602X</v>
      </c>
      <c r="Z1857" s="46" t="str">
        <f>IF(W1857="","",_xlfn.LET(_xlpm.x,VLOOKUP(W1857,'Drop-down_menus'!$D$2:$E$13,2,FALSE),IF(_xlpm.x=0,"",_xlpm.x)))</f>
        <v/>
      </c>
      <c r="AA1857" s="46" t="str">
        <f>IF(X1857="","",_xlfn.LET(_xlpm.x,VLOOKUP(X1857,'Drop-down_menus'!$D$2:$E$13,2,FALSE),IF(_xlpm.x=0,"",_xlpm.x)))</f>
        <v/>
      </c>
      <c r="AB1857" s="46" t="s">
        <v>1252</v>
      </c>
      <c r="AC1857" s="46" t="s">
        <v>1255</v>
      </c>
    </row>
    <row r="1858" spans="2:29" ht="15" customHeight="1">
      <c r="B1858" s="46">
        <v>1868</v>
      </c>
      <c r="C1858" s="46" t="s">
        <v>837</v>
      </c>
      <c r="D1858" s="46" t="b">
        <f>COUNTIF(Events!$B$2:$B$171, C1858) &gt; 0</f>
        <v>1</v>
      </c>
      <c r="E1858" s="46" t="s">
        <v>940</v>
      </c>
      <c r="G1858" s="46" t="s">
        <v>956</v>
      </c>
      <c r="I1858" s="46" t="s">
        <v>1217</v>
      </c>
      <c r="J1858" s="46" t="str">
        <f>IF(I1858="","",_xlfn.LET(_xlpm.x,VLOOKUP(I1858,'2026-01-09_taxon-match'!$A$2:$N$81,4,FALSE),IF(_xlpm.x=0,"",_xlpm.x)))</f>
        <v>Homaxinella balfourensis</v>
      </c>
      <c r="L1858" s="46" t="str">
        <f>IF(I1858="","",_xlfn.LET(_xlpm.x,VLOOKUP(I1858,'2026-01-09_taxon-match'!$A$2:$N$81,3,FALSE),IF(_xlpm.x=0,"",_xlpm.x)))</f>
        <v>urn:lsid:marinespecies.org:taxname:170758</v>
      </c>
      <c r="M1858" s="46" t="str">
        <f>IF($I1858="","",_xlfn.LET(_xlpm.x,VLOOKUP($I1858,'2026-01-09_taxon-match'!$A$2:$N$81,5,FALSE),IF(_xlpm.x=0,"",_xlpm.x)))</f>
        <v>(Ridley &amp; Dendy, 1886)</v>
      </c>
      <c r="N1858" s="46" t="str">
        <f>IF($I1858="","",_xlfn.LET(_xlpm.x,VLOOKUP($I1858,'2026-01-09_taxon-match'!$A$2:$N$81,6,FALSE),IF(_xlpm.x=0,"",_xlpm.x)))</f>
        <v>Animalia</v>
      </c>
      <c r="O1858" s="46" t="str">
        <f>IF($I1858="","",_xlfn.LET(_xlpm.x,VLOOKUP($I1858,'2026-01-09_taxon-match'!$A$2:$N$81,7,FALSE),IF(_xlpm.x=0,"",_xlpm.x)))</f>
        <v>Porifera</v>
      </c>
      <c r="P1858" s="46" t="str">
        <f>IF($I1858="","",_xlfn.LET(_xlpm.x,VLOOKUP($I1858,'2026-01-09_taxon-match'!$A$2:$N$81,8,FALSE),IF(_xlpm.x=0,"",_xlpm.x)))</f>
        <v>Demospongiae</v>
      </c>
      <c r="Q1858" s="46" t="str">
        <f>IF($I1858="","",_xlfn.LET(_xlpm.x,VLOOKUP($I1858,'2026-01-09_taxon-match'!$A$2:$N$81,9,FALSE),IF(_xlpm.x=0,"",_xlpm.x)))</f>
        <v>Suberitida</v>
      </c>
      <c r="R1858" s="46" t="str">
        <f>IF($I1858="","",_xlfn.LET(_xlpm.x,VLOOKUP($I1858,'2026-01-09_taxon-match'!$A$2:$N$81,10,FALSE),IF(_xlpm.x=0,"",_xlpm.x)))</f>
        <v>Suberitidae</v>
      </c>
      <c r="S1858" s="46" t="str">
        <f>IF($I1858="","",_xlfn.LET(_xlpm.x,VLOOKUP($I1858,'2026-01-09_taxon-match'!$A$2:$N$81,11,FALSE),IF(_xlpm.x=0,"",_xlpm.x)))</f>
        <v>Homaxinella</v>
      </c>
      <c r="T1858" s="46" t="str">
        <f>IF($I1858="","",_xlfn.LET(_xlpm.x,VLOOKUP($I1858,'2026-01-09_taxon-match'!$A$2:$N$81,13,FALSE),IF(_xlpm.x=0,"",_xlpm.x)))</f>
        <v>balfourensis</v>
      </c>
      <c r="U1858" s="46">
        <v>1</v>
      </c>
      <c r="V1858" s="46" t="s">
        <v>58</v>
      </c>
      <c r="Y1858" s="46" t="str">
        <f>IF(V1858="","",_xlfn.LET(_xlpm.x,VLOOKUP(V1858,'Drop-down_menus'!$D$2:$E$13,2,FALSE),IF(_xlpm.x=0,"",_xlpm.x)))</f>
        <v>https://orcid.org/0000-0002-9708-1761</v>
      </c>
      <c r="Z1858" s="46" t="str">
        <f>IF(W1858="","",_xlfn.LET(_xlpm.x,VLOOKUP(W1858,'Drop-down_menus'!$D$2:$E$13,2,FALSE),IF(_xlpm.x=0,"",_xlpm.x)))</f>
        <v/>
      </c>
      <c r="AA1858" s="46" t="str">
        <f>IF(X1858="","",_xlfn.LET(_xlpm.x,VLOOKUP(X1858,'Drop-down_menus'!$D$2:$E$13,2,FALSE),IF(_xlpm.x=0,"",_xlpm.x)))</f>
        <v/>
      </c>
      <c r="AB1858" s="46" t="s">
        <v>961</v>
      </c>
      <c r="AC1858" s="46" t="s">
        <v>515</v>
      </c>
    </row>
    <row r="1859" spans="2:29" ht="15" customHeight="1">
      <c r="B1859" s="46">
        <v>1869</v>
      </c>
      <c r="C1859" s="46" t="s">
        <v>837</v>
      </c>
      <c r="D1859" s="46" t="b">
        <f>COUNTIF(Events!$B$2:$B$171, C1859) &gt; 0</f>
        <v>1</v>
      </c>
      <c r="G1859" s="46" t="s">
        <v>1212</v>
      </c>
      <c r="I1859" s="46" t="s">
        <v>315</v>
      </c>
      <c r="J1859" s="46" t="str">
        <f>IF(I1859="","",_xlfn.LET(_xlpm.x,VLOOKUP(I1859,'2026-01-09_taxon-match'!$A$2:$N$81,4,FALSE),IF(_xlpm.x=0,"",_xlpm.x)))</f>
        <v>Cnemidocarpa verrucosa</v>
      </c>
      <c r="L1859" s="46" t="str">
        <f>IF(I1859="","",_xlfn.LET(_xlpm.x,VLOOKUP(I1859,'2026-01-09_taxon-match'!$A$2:$N$81,3,FALSE),IF(_xlpm.x=0,"",_xlpm.x)))</f>
        <v>urn:lsid:marinespecies.org:taxname:173893</v>
      </c>
      <c r="M1859" s="46" t="str">
        <f>IF($I1859="","",_xlfn.LET(_xlpm.x,VLOOKUP($I1859,'2026-01-09_taxon-match'!$A$2:$N$81,5,FALSE),IF(_xlpm.x=0,"",_xlpm.x)))</f>
        <v>(Lesson, 1830)</v>
      </c>
      <c r="N1859" s="46" t="str">
        <f>IF($I1859="","",_xlfn.LET(_xlpm.x,VLOOKUP($I1859,'2026-01-09_taxon-match'!$A$2:$N$81,6,FALSE),IF(_xlpm.x=0,"",_xlpm.x)))</f>
        <v>Animalia</v>
      </c>
      <c r="O1859" s="46" t="str">
        <f>IF($I1859="","",_xlfn.LET(_xlpm.x,VLOOKUP($I1859,'2026-01-09_taxon-match'!$A$2:$N$81,7,FALSE),IF(_xlpm.x=0,"",_xlpm.x)))</f>
        <v>Chordata</v>
      </c>
      <c r="P1859" s="46" t="str">
        <f>IF($I1859="","",_xlfn.LET(_xlpm.x,VLOOKUP($I1859,'2026-01-09_taxon-match'!$A$2:$N$81,8,FALSE),IF(_xlpm.x=0,"",_xlpm.x)))</f>
        <v>Ascidiacea</v>
      </c>
      <c r="Q1859" s="46" t="str">
        <f>IF($I1859="","",_xlfn.LET(_xlpm.x,VLOOKUP($I1859,'2026-01-09_taxon-match'!$A$2:$N$81,9,FALSE),IF(_xlpm.x=0,"",_xlpm.x)))</f>
        <v>Stolidobranchia</v>
      </c>
      <c r="R1859" s="46" t="str">
        <f>IF($I1859="","",_xlfn.LET(_xlpm.x,VLOOKUP($I1859,'2026-01-09_taxon-match'!$A$2:$N$81,10,FALSE),IF(_xlpm.x=0,"",_xlpm.x)))</f>
        <v>Styelidae</v>
      </c>
      <c r="S1859" s="46" t="str">
        <f>IF($I1859="","",_xlfn.LET(_xlpm.x,VLOOKUP($I1859,'2026-01-09_taxon-match'!$A$2:$N$81,11,FALSE),IF(_xlpm.x=0,"",_xlpm.x)))</f>
        <v>Cnemidocarpa</v>
      </c>
      <c r="T1859" s="46" t="str">
        <f>IF($I1859="","",_xlfn.LET(_xlpm.x,VLOOKUP($I1859,'2026-01-09_taxon-match'!$A$2:$N$81,13,FALSE),IF(_xlpm.x=0,"",_xlpm.x)))</f>
        <v>verrucosa</v>
      </c>
      <c r="U1859" s="46">
        <v>1</v>
      </c>
      <c r="V1859" s="2" t="s">
        <v>58</v>
      </c>
      <c r="Y1859" s="46" t="str">
        <f>IF(V1859="","",_xlfn.LET(_xlpm.x,VLOOKUP(V1859,'Drop-down_menus'!$D$2:$E$13,2,FALSE),IF(_xlpm.x=0,"",_xlpm.x)))</f>
        <v>https://orcid.org/0000-0002-9708-1761</v>
      </c>
      <c r="Z1859" s="46" t="str">
        <f>IF(W1859="","",_xlfn.LET(_xlpm.x,VLOOKUP(W1859,'Drop-down_menus'!$D$2:$E$13,2,FALSE),IF(_xlpm.x=0,"",_xlpm.x)))</f>
        <v/>
      </c>
      <c r="AA1859" s="46" t="str">
        <f>IF(X1859="","",_xlfn.LET(_xlpm.x,VLOOKUP(X1859,'Drop-down_menus'!$D$2:$E$13,2,FALSE),IF(_xlpm.x=0,"",_xlpm.x)))</f>
        <v/>
      </c>
      <c r="AB1859" s="46" t="s">
        <v>1252</v>
      </c>
      <c r="AC1859" s="46" t="s">
        <v>1255</v>
      </c>
    </row>
    <row r="1860" spans="2:29" ht="15" customHeight="1">
      <c r="B1860" s="46">
        <v>1869</v>
      </c>
      <c r="C1860" s="46" t="s">
        <v>837</v>
      </c>
      <c r="D1860" s="46" t="b">
        <f>COUNTIF(Events!$B$2:$B$171, C1860) &gt; 0</f>
        <v>1</v>
      </c>
      <c r="E1860" s="46" t="s">
        <v>940</v>
      </c>
      <c r="G1860" s="46" t="s">
        <v>315</v>
      </c>
      <c r="I1860" s="46" t="s">
        <v>315</v>
      </c>
      <c r="J1860" s="46" t="str">
        <f>IF(I1860="","",_xlfn.LET(_xlpm.x,VLOOKUP(I1860,'2026-01-09_taxon-match'!$A$2:$N$81,4,FALSE),IF(_xlpm.x=0,"",_xlpm.x)))</f>
        <v>Cnemidocarpa verrucosa</v>
      </c>
      <c r="L1860" s="46" t="str">
        <f>IF(I1860="","",_xlfn.LET(_xlpm.x,VLOOKUP(I1860,'2026-01-09_taxon-match'!$A$2:$N$81,3,FALSE),IF(_xlpm.x=0,"",_xlpm.x)))</f>
        <v>urn:lsid:marinespecies.org:taxname:173893</v>
      </c>
      <c r="M1860" s="46" t="str">
        <f>IF($I1860="","",_xlfn.LET(_xlpm.x,VLOOKUP($I1860,'2026-01-09_taxon-match'!$A$2:$N$81,5,FALSE),IF(_xlpm.x=0,"",_xlpm.x)))</f>
        <v>(Lesson, 1830)</v>
      </c>
      <c r="N1860" s="46" t="str">
        <f>IF($I1860="","",_xlfn.LET(_xlpm.x,VLOOKUP($I1860,'2026-01-09_taxon-match'!$A$2:$N$81,6,FALSE),IF(_xlpm.x=0,"",_xlpm.x)))</f>
        <v>Animalia</v>
      </c>
      <c r="O1860" s="46" t="str">
        <f>IF($I1860="","",_xlfn.LET(_xlpm.x,VLOOKUP($I1860,'2026-01-09_taxon-match'!$A$2:$N$81,7,FALSE),IF(_xlpm.x=0,"",_xlpm.x)))</f>
        <v>Chordata</v>
      </c>
      <c r="P1860" s="46" t="str">
        <f>IF($I1860="","",_xlfn.LET(_xlpm.x,VLOOKUP($I1860,'2026-01-09_taxon-match'!$A$2:$N$81,8,FALSE),IF(_xlpm.x=0,"",_xlpm.x)))</f>
        <v>Ascidiacea</v>
      </c>
      <c r="Q1860" s="46" t="str">
        <f>IF($I1860="","",_xlfn.LET(_xlpm.x,VLOOKUP($I1860,'2026-01-09_taxon-match'!$A$2:$N$81,9,FALSE),IF(_xlpm.x=0,"",_xlpm.x)))</f>
        <v>Stolidobranchia</v>
      </c>
      <c r="R1860" s="46" t="str">
        <f>IF($I1860="","",_xlfn.LET(_xlpm.x,VLOOKUP($I1860,'2026-01-09_taxon-match'!$A$2:$N$81,10,FALSE),IF(_xlpm.x=0,"",_xlpm.x)))</f>
        <v>Styelidae</v>
      </c>
      <c r="S1860" s="46" t="str">
        <f>IF($I1860="","",_xlfn.LET(_xlpm.x,VLOOKUP($I1860,'2026-01-09_taxon-match'!$A$2:$N$81,11,FALSE),IF(_xlpm.x=0,"",_xlpm.x)))</f>
        <v>Cnemidocarpa</v>
      </c>
      <c r="T1860" s="46" t="str">
        <f>IF($I1860="","",_xlfn.LET(_xlpm.x,VLOOKUP($I1860,'2026-01-09_taxon-match'!$A$2:$N$81,13,FALSE),IF(_xlpm.x=0,"",_xlpm.x)))</f>
        <v>verrucosa</v>
      </c>
      <c r="U1860" s="46">
        <v>1</v>
      </c>
      <c r="V1860" s="46" t="s">
        <v>58</v>
      </c>
      <c r="Y1860" s="46" t="str">
        <f>IF(V1860="","",_xlfn.LET(_xlpm.x,VLOOKUP(V1860,'Drop-down_menus'!$D$2:$E$13,2,FALSE),IF(_xlpm.x=0,"",_xlpm.x)))</f>
        <v>https://orcid.org/0000-0002-9708-1761</v>
      </c>
      <c r="Z1860" s="46" t="str">
        <f>IF(W1860="","",_xlfn.LET(_xlpm.x,VLOOKUP(W1860,'Drop-down_menus'!$D$2:$E$13,2,FALSE),IF(_xlpm.x=0,"",_xlpm.x)))</f>
        <v/>
      </c>
      <c r="AA1860" s="46" t="str">
        <f>IF(X1860="","",_xlfn.LET(_xlpm.x,VLOOKUP(X1860,'Drop-down_menus'!$D$2:$E$13,2,FALSE),IF(_xlpm.x=0,"",_xlpm.x)))</f>
        <v/>
      </c>
      <c r="AB1860" s="46" t="s">
        <v>961</v>
      </c>
      <c r="AC1860" s="46" t="s">
        <v>515</v>
      </c>
    </row>
    <row r="1861" spans="2:29" ht="15" customHeight="1">
      <c r="B1861" s="46">
        <v>1870</v>
      </c>
      <c r="C1861" s="46" t="s">
        <v>837</v>
      </c>
      <c r="D1861" s="46" t="b">
        <f>COUNTIF(Events!$B$2:$B$171, C1861) &gt; 0</f>
        <v>1</v>
      </c>
      <c r="G1861" s="46" t="s">
        <v>1202</v>
      </c>
      <c r="I1861" s="46" t="s">
        <v>1338</v>
      </c>
      <c r="J1861" s="46" t="str">
        <f>IF(I1861="","",_xlfn.LET(_xlpm.x,VLOOKUP(I1861,'2026-01-09_taxon-match'!$A$2:$N$81,4,FALSE),IF(_xlpm.x=0,"",_xlpm.x)))</f>
        <v>Polynoidae</v>
      </c>
      <c r="K1861" s="46" t="s">
        <v>1318</v>
      </c>
      <c r="L1861" s="46" t="str">
        <f>IF(I1861="","",_xlfn.LET(_xlpm.x,VLOOKUP(I1861,'2026-01-09_taxon-match'!$A$2:$N$81,3,FALSE),IF(_xlpm.x=0,"",_xlpm.x)))</f>
        <v>urn:lsid:marinespecies.org:taxname:939</v>
      </c>
      <c r="M1861" s="46" t="str">
        <f>IF($I1861="","",_xlfn.LET(_xlpm.x,VLOOKUP($I1861,'2026-01-09_taxon-match'!$A$2:$N$81,5,FALSE),IF(_xlpm.x=0,"",_xlpm.x)))</f>
        <v>Kinberg, 1856</v>
      </c>
      <c r="N1861" s="46" t="str">
        <f>IF($I1861="","",_xlfn.LET(_xlpm.x,VLOOKUP($I1861,'2026-01-09_taxon-match'!$A$2:$N$81,6,FALSE),IF(_xlpm.x=0,"",_xlpm.x)))</f>
        <v>Animalia</v>
      </c>
      <c r="O1861" s="46" t="str">
        <f>IF($I1861="","",_xlfn.LET(_xlpm.x,VLOOKUP($I1861,'2026-01-09_taxon-match'!$A$2:$N$81,7,FALSE),IF(_xlpm.x=0,"",_xlpm.x)))</f>
        <v>Annelida</v>
      </c>
      <c r="P1861" s="46" t="str">
        <f>IF($I1861="","",_xlfn.LET(_xlpm.x,VLOOKUP($I1861,'2026-01-09_taxon-match'!$A$2:$N$81,8,FALSE),IF(_xlpm.x=0,"",_xlpm.x)))</f>
        <v>Polychaeta</v>
      </c>
      <c r="Q1861" s="46" t="str">
        <f>IF($I1861="","",_xlfn.LET(_xlpm.x,VLOOKUP($I1861,'2026-01-09_taxon-match'!$A$2:$N$81,9,FALSE),IF(_xlpm.x=0,"",_xlpm.x)))</f>
        <v>Phyllodocida</v>
      </c>
      <c r="R1861" s="46" t="str">
        <f>IF($I1861="","",_xlfn.LET(_xlpm.x,VLOOKUP($I1861,'2026-01-09_taxon-match'!$A$2:$N$81,10,FALSE),IF(_xlpm.x=0,"",_xlpm.x)))</f>
        <v>Polynoidae</v>
      </c>
      <c r="S1861" s="46" t="str">
        <f>IF($I1861="","",_xlfn.LET(_xlpm.x,VLOOKUP($I1861,'2026-01-09_taxon-match'!$A$2:$N$81,11,FALSE),IF(_xlpm.x=0,"",_xlpm.x)))</f>
        <v/>
      </c>
      <c r="T1861" s="46" t="str">
        <f>IF($I1861="","",_xlfn.LET(_xlpm.x,VLOOKUP($I1861,'2026-01-09_taxon-match'!$A$2:$N$81,13,FALSE),IF(_xlpm.x=0,"",_xlpm.x)))</f>
        <v/>
      </c>
      <c r="U1861" s="46">
        <v>1</v>
      </c>
      <c r="V1861" s="2" t="s">
        <v>58</v>
      </c>
      <c r="Y1861" s="46" t="str">
        <f>IF(V1861="","",_xlfn.LET(_xlpm.x,VLOOKUP(V1861,'Drop-down_menus'!$D$2:$E$13,2,FALSE),IF(_xlpm.x=0,"",_xlpm.x)))</f>
        <v>https://orcid.org/0000-0002-9708-1761</v>
      </c>
      <c r="Z1861" s="46" t="str">
        <f>IF(W1861="","",_xlfn.LET(_xlpm.x,VLOOKUP(W1861,'Drop-down_menus'!$D$2:$E$13,2,FALSE),IF(_xlpm.x=0,"",_xlpm.x)))</f>
        <v/>
      </c>
      <c r="AA1861" s="46" t="str">
        <f>IF(X1861="","",_xlfn.LET(_xlpm.x,VLOOKUP(X1861,'Drop-down_menus'!$D$2:$E$13,2,FALSE),IF(_xlpm.x=0,"",_xlpm.x)))</f>
        <v/>
      </c>
      <c r="AB1861" s="46" t="s">
        <v>1252</v>
      </c>
      <c r="AC1861" s="46" t="s">
        <v>1255</v>
      </c>
    </row>
    <row r="1862" spans="2:29" ht="15" customHeight="1">
      <c r="B1862" s="46">
        <v>1870</v>
      </c>
      <c r="C1862" s="46" t="s">
        <v>837</v>
      </c>
      <c r="D1862" s="46" t="b">
        <f>COUNTIF(Events!$B$2:$B$171, C1862) &gt; 0</f>
        <v>1</v>
      </c>
      <c r="E1862" s="46" t="s">
        <v>940</v>
      </c>
      <c r="G1862" s="46" t="s">
        <v>957</v>
      </c>
      <c r="I1862" s="46" t="s">
        <v>1338</v>
      </c>
      <c r="J1862" s="46" t="str">
        <f>IF(I1862="","",_xlfn.LET(_xlpm.x,VLOOKUP(I1862,'2026-01-09_taxon-match'!$A$2:$N$81,4,FALSE),IF(_xlpm.x=0,"",_xlpm.x)))</f>
        <v>Polynoidae</v>
      </c>
      <c r="K1862" s="46" t="s">
        <v>1318</v>
      </c>
      <c r="L1862" s="46" t="str">
        <f>IF(I1862="","",_xlfn.LET(_xlpm.x,VLOOKUP(I1862,'2026-01-09_taxon-match'!$A$2:$N$81,3,FALSE),IF(_xlpm.x=0,"",_xlpm.x)))</f>
        <v>urn:lsid:marinespecies.org:taxname:939</v>
      </c>
      <c r="M1862" s="46" t="str">
        <f>IF($I1862="","",_xlfn.LET(_xlpm.x,VLOOKUP($I1862,'2026-01-09_taxon-match'!$A$2:$N$81,5,FALSE),IF(_xlpm.x=0,"",_xlpm.x)))</f>
        <v>Kinberg, 1856</v>
      </c>
      <c r="N1862" s="46" t="str">
        <f>IF($I1862="","",_xlfn.LET(_xlpm.x,VLOOKUP($I1862,'2026-01-09_taxon-match'!$A$2:$N$81,6,FALSE),IF(_xlpm.x=0,"",_xlpm.x)))</f>
        <v>Animalia</v>
      </c>
      <c r="O1862" s="46" t="str">
        <f>IF($I1862="","",_xlfn.LET(_xlpm.x,VLOOKUP($I1862,'2026-01-09_taxon-match'!$A$2:$N$81,7,FALSE),IF(_xlpm.x=0,"",_xlpm.x)))</f>
        <v>Annelida</v>
      </c>
      <c r="P1862" s="46" t="str">
        <f>IF($I1862="","",_xlfn.LET(_xlpm.x,VLOOKUP($I1862,'2026-01-09_taxon-match'!$A$2:$N$81,8,FALSE),IF(_xlpm.x=0,"",_xlpm.x)))</f>
        <v>Polychaeta</v>
      </c>
      <c r="Q1862" s="46" t="str">
        <f>IF($I1862="","",_xlfn.LET(_xlpm.x,VLOOKUP($I1862,'2026-01-09_taxon-match'!$A$2:$N$81,9,FALSE),IF(_xlpm.x=0,"",_xlpm.x)))</f>
        <v>Phyllodocida</v>
      </c>
      <c r="R1862" s="46" t="str">
        <f>IF($I1862="","",_xlfn.LET(_xlpm.x,VLOOKUP($I1862,'2026-01-09_taxon-match'!$A$2:$N$81,10,FALSE),IF(_xlpm.x=0,"",_xlpm.x)))</f>
        <v>Polynoidae</v>
      </c>
      <c r="S1862" s="46" t="str">
        <f>IF($I1862="","",_xlfn.LET(_xlpm.x,VLOOKUP($I1862,'2026-01-09_taxon-match'!$A$2:$N$81,11,FALSE),IF(_xlpm.x=0,"",_xlpm.x)))</f>
        <v/>
      </c>
      <c r="T1862" s="46" t="str">
        <f>IF($I1862="","",_xlfn.LET(_xlpm.x,VLOOKUP($I1862,'2026-01-09_taxon-match'!$A$2:$N$81,13,FALSE),IF(_xlpm.x=0,"",_xlpm.x)))</f>
        <v/>
      </c>
      <c r="U1862" s="46">
        <v>1</v>
      </c>
      <c r="V1862" s="46" t="s">
        <v>58</v>
      </c>
      <c r="Y1862" s="46" t="str">
        <f>IF(V1862="","",_xlfn.LET(_xlpm.x,VLOOKUP(V1862,'Drop-down_menus'!$D$2:$E$13,2,FALSE),IF(_xlpm.x=0,"",_xlpm.x)))</f>
        <v>https://orcid.org/0000-0002-9708-1761</v>
      </c>
      <c r="Z1862" s="46" t="str">
        <f>IF(W1862="","",_xlfn.LET(_xlpm.x,VLOOKUP(W1862,'Drop-down_menus'!$D$2:$E$13,2,FALSE),IF(_xlpm.x=0,"",_xlpm.x)))</f>
        <v/>
      </c>
      <c r="AA1862" s="46" t="str">
        <f>IF(X1862="","",_xlfn.LET(_xlpm.x,VLOOKUP(X1862,'Drop-down_menus'!$D$2:$E$13,2,FALSE),IF(_xlpm.x=0,"",_xlpm.x)))</f>
        <v/>
      </c>
      <c r="AB1862" s="46" t="s">
        <v>961</v>
      </c>
      <c r="AC1862" s="46" t="s">
        <v>515</v>
      </c>
    </row>
    <row r="1863" spans="2:29" ht="15" customHeight="1">
      <c r="B1863" s="46">
        <v>1871</v>
      </c>
      <c r="C1863" s="46" t="s">
        <v>837</v>
      </c>
      <c r="D1863" s="46" t="b">
        <f>COUNTIF(Events!$B$2:$B$171, C1863) &gt; 0</f>
        <v>1</v>
      </c>
      <c r="G1863" s="46" t="s">
        <v>1202</v>
      </c>
      <c r="I1863" s="46" t="s">
        <v>1338</v>
      </c>
      <c r="J1863" s="46" t="str">
        <f>IF(I1863="","",_xlfn.LET(_xlpm.x,VLOOKUP(I1863,'2026-01-09_taxon-match'!$A$2:$N$81,4,FALSE),IF(_xlpm.x=0,"",_xlpm.x)))</f>
        <v>Polynoidae</v>
      </c>
      <c r="K1863" s="46" t="s">
        <v>1318</v>
      </c>
      <c r="L1863" s="46" t="str">
        <f>IF(I1863="","",_xlfn.LET(_xlpm.x,VLOOKUP(I1863,'2026-01-09_taxon-match'!$A$2:$N$81,3,FALSE),IF(_xlpm.x=0,"",_xlpm.x)))</f>
        <v>urn:lsid:marinespecies.org:taxname:939</v>
      </c>
      <c r="M1863" s="46" t="str">
        <f>IF($I1863="","",_xlfn.LET(_xlpm.x,VLOOKUP($I1863,'2026-01-09_taxon-match'!$A$2:$N$81,5,FALSE),IF(_xlpm.x=0,"",_xlpm.x)))</f>
        <v>Kinberg, 1856</v>
      </c>
      <c r="N1863" s="46" t="str">
        <f>IF($I1863="","",_xlfn.LET(_xlpm.x,VLOOKUP($I1863,'2026-01-09_taxon-match'!$A$2:$N$81,6,FALSE),IF(_xlpm.x=0,"",_xlpm.x)))</f>
        <v>Animalia</v>
      </c>
      <c r="O1863" s="46" t="str">
        <f>IF($I1863="","",_xlfn.LET(_xlpm.x,VLOOKUP($I1863,'2026-01-09_taxon-match'!$A$2:$N$81,7,FALSE),IF(_xlpm.x=0,"",_xlpm.x)))</f>
        <v>Annelida</v>
      </c>
      <c r="P1863" s="46" t="str">
        <f>IF($I1863="","",_xlfn.LET(_xlpm.x,VLOOKUP($I1863,'2026-01-09_taxon-match'!$A$2:$N$81,8,FALSE),IF(_xlpm.x=0,"",_xlpm.x)))</f>
        <v>Polychaeta</v>
      </c>
      <c r="Q1863" s="46" t="str">
        <f>IF($I1863="","",_xlfn.LET(_xlpm.x,VLOOKUP($I1863,'2026-01-09_taxon-match'!$A$2:$N$81,9,FALSE),IF(_xlpm.x=0,"",_xlpm.x)))</f>
        <v>Phyllodocida</v>
      </c>
      <c r="R1863" s="46" t="str">
        <f>IF($I1863="","",_xlfn.LET(_xlpm.x,VLOOKUP($I1863,'2026-01-09_taxon-match'!$A$2:$N$81,10,FALSE),IF(_xlpm.x=0,"",_xlpm.x)))</f>
        <v>Polynoidae</v>
      </c>
      <c r="S1863" s="46" t="str">
        <f>IF($I1863="","",_xlfn.LET(_xlpm.x,VLOOKUP($I1863,'2026-01-09_taxon-match'!$A$2:$N$81,11,FALSE),IF(_xlpm.x=0,"",_xlpm.x)))</f>
        <v/>
      </c>
      <c r="T1863" s="46" t="str">
        <f>IF($I1863="","",_xlfn.LET(_xlpm.x,VLOOKUP($I1863,'2026-01-09_taxon-match'!$A$2:$N$81,13,FALSE),IF(_xlpm.x=0,"",_xlpm.x)))</f>
        <v/>
      </c>
      <c r="U1863" s="46">
        <v>1</v>
      </c>
      <c r="V1863" s="2" t="s">
        <v>58</v>
      </c>
      <c r="Y1863" s="46" t="str">
        <f>IF(V1863="","",_xlfn.LET(_xlpm.x,VLOOKUP(V1863,'Drop-down_menus'!$D$2:$E$13,2,FALSE),IF(_xlpm.x=0,"",_xlpm.x)))</f>
        <v>https://orcid.org/0000-0002-9708-1761</v>
      </c>
      <c r="Z1863" s="46" t="str">
        <f>IF(W1863="","",_xlfn.LET(_xlpm.x,VLOOKUP(W1863,'Drop-down_menus'!$D$2:$E$13,2,FALSE),IF(_xlpm.x=0,"",_xlpm.x)))</f>
        <v/>
      </c>
      <c r="AA1863" s="46" t="str">
        <f>IF(X1863="","",_xlfn.LET(_xlpm.x,VLOOKUP(X1863,'Drop-down_menus'!$D$2:$E$13,2,FALSE),IF(_xlpm.x=0,"",_xlpm.x)))</f>
        <v/>
      </c>
      <c r="AB1863" s="46" t="s">
        <v>1252</v>
      </c>
      <c r="AC1863" s="46" t="s">
        <v>1255</v>
      </c>
    </row>
    <row r="1864" spans="2:29" ht="15" customHeight="1">
      <c r="B1864" s="46">
        <v>1871</v>
      </c>
      <c r="C1864" s="46" t="s">
        <v>837</v>
      </c>
      <c r="D1864" s="46" t="b">
        <f>COUNTIF(Events!$B$2:$B$171, C1864) &gt; 0</f>
        <v>1</v>
      </c>
      <c r="E1864" s="46" t="s">
        <v>940</v>
      </c>
      <c r="G1864" s="46" t="s">
        <v>957</v>
      </c>
      <c r="I1864" s="46" t="s">
        <v>1338</v>
      </c>
      <c r="J1864" s="46" t="str">
        <f>IF(I1864="","",_xlfn.LET(_xlpm.x,VLOOKUP(I1864,'2026-01-09_taxon-match'!$A$2:$N$81,4,FALSE),IF(_xlpm.x=0,"",_xlpm.x)))</f>
        <v>Polynoidae</v>
      </c>
      <c r="K1864" s="46" t="s">
        <v>1318</v>
      </c>
      <c r="L1864" s="46" t="str">
        <f>IF(I1864="","",_xlfn.LET(_xlpm.x,VLOOKUP(I1864,'2026-01-09_taxon-match'!$A$2:$N$81,3,FALSE),IF(_xlpm.x=0,"",_xlpm.x)))</f>
        <v>urn:lsid:marinespecies.org:taxname:939</v>
      </c>
      <c r="M1864" s="46" t="str">
        <f>IF($I1864="","",_xlfn.LET(_xlpm.x,VLOOKUP($I1864,'2026-01-09_taxon-match'!$A$2:$N$81,5,FALSE),IF(_xlpm.x=0,"",_xlpm.x)))</f>
        <v>Kinberg, 1856</v>
      </c>
      <c r="N1864" s="46" t="str">
        <f>IF($I1864="","",_xlfn.LET(_xlpm.x,VLOOKUP($I1864,'2026-01-09_taxon-match'!$A$2:$N$81,6,FALSE),IF(_xlpm.x=0,"",_xlpm.x)))</f>
        <v>Animalia</v>
      </c>
      <c r="O1864" s="46" t="str">
        <f>IF($I1864="","",_xlfn.LET(_xlpm.x,VLOOKUP($I1864,'2026-01-09_taxon-match'!$A$2:$N$81,7,FALSE),IF(_xlpm.x=0,"",_xlpm.x)))</f>
        <v>Annelida</v>
      </c>
      <c r="P1864" s="46" t="str">
        <f>IF($I1864="","",_xlfn.LET(_xlpm.x,VLOOKUP($I1864,'2026-01-09_taxon-match'!$A$2:$N$81,8,FALSE),IF(_xlpm.x=0,"",_xlpm.x)))</f>
        <v>Polychaeta</v>
      </c>
      <c r="Q1864" s="46" t="str">
        <f>IF($I1864="","",_xlfn.LET(_xlpm.x,VLOOKUP($I1864,'2026-01-09_taxon-match'!$A$2:$N$81,9,FALSE),IF(_xlpm.x=0,"",_xlpm.x)))</f>
        <v>Phyllodocida</v>
      </c>
      <c r="R1864" s="46" t="str">
        <f>IF($I1864="","",_xlfn.LET(_xlpm.x,VLOOKUP($I1864,'2026-01-09_taxon-match'!$A$2:$N$81,10,FALSE),IF(_xlpm.x=0,"",_xlpm.x)))</f>
        <v>Polynoidae</v>
      </c>
      <c r="S1864" s="46" t="str">
        <f>IF($I1864="","",_xlfn.LET(_xlpm.x,VLOOKUP($I1864,'2026-01-09_taxon-match'!$A$2:$N$81,11,FALSE),IF(_xlpm.x=0,"",_xlpm.x)))</f>
        <v/>
      </c>
      <c r="T1864" s="46" t="str">
        <f>IF($I1864="","",_xlfn.LET(_xlpm.x,VLOOKUP($I1864,'2026-01-09_taxon-match'!$A$2:$N$81,13,FALSE),IF(_xlpm.x=0,"",_xlpm.x)))</f>
        <v/>
      </c>
      <c r="U1864" s="46">
        <v>1</v>
      </c>
      <c r="V1864" s="46" t="s">
        <v>58</v>
      </c>
      <c r="Y1864" s="46" t="str">
        <f>IF(V1864="","",_xlfn.LET(_xlpm.x,VLOOKUP(V1864,'Drop-down_menus'!$D$2:$E$13,2,FALSE),IF(_xlpm.x=0,"",_xlpm.x)))</f>
        <v>https://orcid.org/0000-0002-9708-1761</v>
      </c>
      <c r="Z1864" s="46" t="str">
        <f>IF(W1864="","",_xlfn.LET(_xlpm.x,VLOOKUP(W1864,'Drop-down_menus'!$D$2:$E$13,2,FALSE),IF(_xlpm.x=0,"",_xlpm.x)))</f>
        <v/>
      </c>
      <c r="AA1864" s="46" t="str">
        <f>IF(X1864="","",_xlfn.LET(_xlpm.x,VLOOKUP(X1864,'Drop-down_menus'!$D$2:$E$13,2,FALSE),IF(_xlpm.x=0,"",_xlpm.x)))</f>
        <v/>
      </c>
      <c r="AB1864" s="46" t="s">
        <v>961</v>
      </c>
      <c r="AC1864" s="46" t="s">
        <v>515</v>
      </c>
    </row>
    <row r="1865" spans="2:29" ht="15" customHeight="1">
      <c r="B1865" s="46">
        <v>1872</v>
      </c>
      <c r="C1865" s="46" t="s">
        <v>837</v>
      </c>
      <c r="D1865" s="46" t="b">
        <f>COUNTIF(Events!$B$2:$B$171, C1865) &gt; 0</f>
        <v>1</v>
      </c>
      <c r="G1865" s="46" t="s">
        <v>1202</v>
      </c>
      <c r="I1865" s="46" t="s">
        <v>1338</v>
      </c>
      <c r="J1865" s="46" t="str">
        <f>IF(I1865="","",_xlfn.LET(_xlpm.x,VLOOKUP(I1865,'2026-01-09_taxon-match'!$A$2:$N$81,4,FALSE),IF(_xlpm.x=0,"",_xlpm.x)))</f>
        <v>Polynoidae</v>
      </c>
      <c r="K1865" s="46" t="s">
        <v>1318</v>
      </c>
      <c r="L1865" s="46" t="str">
        <f>IF(I1865="","",_xlfn.LET(_xlpm.x,VLOOKUP(I1865,'2026-01-09_taxon-match'!$A$2:$N$81,3,FALSE),IF(_xlpm.x=0,"",_xlpm.x)))</f>
        <v>urn:lsid:marinespecies.org:taxname:939</v>
      </c>
      <c r="M1865" s="46" t="str">
        <f>IF($I1865="","",_xlfn.LET(_xlpm.x,VLOOKUP($I1865,'2026-01-09_taxon-match'!$A$2:$N$81,5,FALSE),IF(_xlpm.x=0,"",_xlpm.x)))</f>
        <v>Kinberg, 1856</v>
      </c>
      <c r="N1865" s="46" t="str">
        <f>IF($I1865="","",_xlfn.LET(_xlpm.x,VLOOKUP($I1865,'2026-01-09_taxon-match'!$A$2:$N$81,6,FALSE),IF(_xlpm.x=0,"",_xlpm.x)))</f>
        <v>Animalia</v>
      </c>
      <c r="O1865" s="46" t="str">
        <f>IF($I1865="","",_xlfn.LET(_xlpm.x,VLOOKUP($I1865,'2026-01-09_taxon-match'!$A$2:$N$81,7,FALSE),IF(_xlpm.x=0,"",_xlpm.x)))</f>
        <v>Annelida</v>
      </c>
      <c r="P1865" s="46" t="str">
        <f>IF($I1865="","",_xlfn.LET(_xlpm.x,VLOOKUP($I1865,'2026-01-09_taxon-match'!$A$2:$N$81,8,FALSE),IF(_xlpm.x=0,"",_xlpm.x)))</f>
        <v>Polychaeta</v>
      </c>
      <c r="Q1865" s="46" t="str">
        <f>IF($I1865="","",_xlfn.LET(_xlpm.x,VLOOKUP($I1865,'2026-01-09_taxon-match'!$A$2:$N$81,9,FALSE),IF(_xlpm.x=0,"",_xlpm.x)))</f>
        <v>Phyllodocida</v>
      </c>
      <c r="R1865" s="46" t="str">
        <f>IF($I1865="","",_xlfn.LET(_xlpm.x,VLOOKUP($I1865,'2026-01-09_taxon-match'!$A$2:$N$81,10,FALSE),IF(_xlpm.x=0,"",_xlpm.x)))</f>
        <v>Polynoidae</v>
      </c>
      <c r="S1865" s="46" t="str">
        <f>IF($I1865="","",_xlfn.LET(_xlpm.x,VLOOKUP($I1865,'2026-01-09_taxon-match'!$A$2:$N$81,11,FALSE),IF(_xlpm.x=0,"",_xlpm.x)))</f>
        <v/>
      </c>
      <c r="T1865" s="46" t="str">
        <f>IF($I1865="","",_xlfn.LET(_xlpm.x,VLOOKUP($I1865,'2026-01-09_taxon-match'!$A$2:$N$81,13,FALSE),IF(_xlpm.x=0,"",_xlpm.x)))</f>
        <v/>
      </c>
      <c r="U1865" s="46">
        <v>1</v>
      </c>
      <c r="V1865" s="2" t="s">
        <v>58</v>
      </c>
      <c r="Y1865" s="46" t="str">
        <f>IF(V1865="","",_xlfn.LET(_xlpm.x,VLOOKUP(V1865,'Drop-down_menus'!$D$2:$E$13,2,FALSE),IF(_xlpm.x=0,"",_xlpm.x)))</f>
        <v>https://orcid.org/0000-0002-9708-1761</v>
      </c>
      <c r="Z1865" s="46" t="str">
        <f>IF(W1865="","",_xlfn.LET(_xlpm.x,VLOOKUP(W1865,'Drop-down_menus'!$D$2:$E$13,2,FALSE),IF(_xlpm.x=0,"",_xlpm.x)))</f>
        <v/>
      </c>
      <c r="AA1865" s="46" t="str">
        <f>IF(X1865="","",_xlfn.LET(_xlpm.x,VLOOKUP(X1865,'Drop-down_menus'!$D$2:$E$13,2,FALSE),IF(_xlpm.x=0,"",_xlpm.x)))</f>
        <v/>
      </c>
      <c r="AB1865" s="46" t="s">
        <v>1252</v>
      </c>
      <c r="AC1865" s="46" t="s">
        <v>1255</v>
      </c>
    </row>
    <row r="1866" spans="2:29" ht="15" customHeight="1">
      <c r="B1866" s="46">
        <v>1872</v>
      </c>
      <c r="C1866" s="46" t="s">
        <v>837</v>
      </c>
      <c r="D1866" s="46" t="b">
        <f>COUNTIF(Events!$B$2:$B$171, C1866) &gt; 0</f>
        <v>1</v>
      </c>
      <c r="E1866" s="46" t="s">
        <v>940</v>
      </c>
      <c r="G1866" s="46" t="s">
        <v>957</v>
      </c>
      <c r="I1866" s="46" t="s">
        <v>1338</v>
      </c>
      <c r="J1866" s="46" t="str">
        <f>IF(I1866="","",_xlfn.LET(_xlpm.x,VLOOKUP(I1866,'2026-01-09_taxon-match'!$A$2:$N$81,4,FALSE),IF(_xlpm.x=0,"",_xlpm.x)))</f>
        <v>Polynoidae</v>
      </c>
      <c r="K1866" s="46" t="s">
        <v>1318</v>
      </c>
      <c r="L1866" s="46" t="str">
        <f>IF(I1866="","",_xlfn.LET(_xlpm.x,VLOOKUP(I1866,'2026-01-09_taxon-match'!$A$2:$N$81,3,FALSE),IF(_xlpm.x=0,"",_xlpm.x)))</f>
        <v>urn:lsid:marinespecies.org:taxname:939</v>
      </c>
      <c r="M1866" s="46" t="str">
        <f>IF($I1866="","",_xlfn.LET(_xlpm.x,VLOOKUP($I1866,'2026-01-09_taxon-match'!$A$2:$N$81,5,FALSE),IF(_xlpm.x=0,"",_xlpm.x)))</f>
        <v>Kinberg, 1856</v>
      </c>
      <c r="N1866" s="46" t="str">
        <f>IF($I1866="","",_xlfn.LET(_xlpm.x,VLOOKUP($I1866,'2026-01-09_taxon-match'!$A$2:$N$81,6,FALSE),IF(_xlpm.x=0,"",_xlpm.x)))</f>
        <v>Animalia</v>
      </c>
      <c r="O1866" s="46" t="str">
        <f>IF($I1866="","",_xlfn.LET(_xlpm.x,VLOOKUP($I1866,'2026-01-09_taxon-match'!$A$2:$N$81,7,FALSE),IF(_xlpm.x=0,"",_xlpm.x)))</f>
        <v>Annelida</v>
      </c>
      <c r="P1866" s="46" t="str">
        <f>IF($I1866="","",_xlfn.LET(_xlpm.x,VLOOKUP($I1866,'2026-01-09_taxon-match'!$A$2:$N$81,8,FALSE),IF(_xlpm.x=0,"",_xlpm.x)))</f>
        <v>Polychaeta</v>
      </c>
      <c r="Q1866" s="46" t="str">
        <f>IF($I1866="","",_xlfn.LET(_xlpm.x,VLOOKUP($I1866,'2026-01-09_taxon-match'!$A$2:$N$81,9,FALSE),IF(_xlpm.x=0,"",_xlpm.x)))</f>
        <v>Phyllodocida</v>
      </c>
      <c r="R1866" s="46" t="str">
        <f>IF($I1866="","",_xlfn.LET(_xlpm.x,VLOOKUP($I1866,'2026-01-09_taxon-match'!$A$2:$N$81,10,FALSE),IF(_xlpm.x=0,"",_xlpm.x)))</f>
        <v>Polynoidae</v>
      </c>
      <c r="S1866" s="46" t="str">
        <f>IF($I1866="","",_xlfn.LET(_xlpm.x,VLOOKUP($I1866,'2026-01-09_taxon-match'!$A$2:$N$81,11,FALSE),IF(_xlpm.x=0,"",_xlpm.x)))</f>
        <v/>
      </c>
      <c r="T1866" s="46" t="str">
        <f>IF($I1866="","",_xlfn.LET(_xlpm.x,VLOOKUP($I1866,'2026-01-09_taxon-match'!$A$2:$N$81,13,FALSE),IF(_xlpm.x=0,"",_xlpm.x)))</f>
        <v/>
      </c>
      <c r="U1866" s="46">
        <v>1</v>
      </c>
      <c r="V1866" s="46" t="s">
        <v>58</v>
      </c>
      <c r="Y1866" s="46" t="str">
        <f>IF(V1866="","",_xlfn.LET(_xlpm.x,VLOOKUP(V1866,'Drop-down_menus'!$D$2:$E$13,2,FALSE),IF(_xlpm.x=0,"",_xlpm.x)))</f>
        <v>https://orcid.org/0000-0002-9708-1761</v>
      </c>
      <c r="Z1866" s="46" t="str">
        <f>IF(W1866="","",_xlfn.LET(_xlpm.x,VLOOKUP(W1866,'Drop-down_menus'!$D$2:$E$13,2,FALSE),IF(_xlpm.x=0,"",_xlpm.x)))</f>
        <v/>
      </c>
      <c r="AA1866" s="46" t="str">
        <f>IF(X1866="","",_xlfn.LET(_xlpm.x,VLOOKUP(X1866,'Drop-down_menus'!$D$2:$E$13,2,FALSE),IF(_xlpm.x=0,"",_xlpm.x)))</f>
        <v/>
      </c>
      <c r="AB1866" s="46" t="s">
        <v>961</v>
      </c>
      <c r="AC1866" s="46" t="s">
        <v>515</v>
      </c>
    </row>
    <row r="1867" spans="2:29" ht="15" customHeight="1">
      <c r="B1867" s="46">
        <v>1873</v>
      </c>
      <c r="C1867" s="46" t="s">
        <v>837</v>
      </c>
      <c r="D1867" s="46" t="b">
        <f>COUNTIF(Events!$B$2:$B$171, C1867) &gt; 0</f>
        <v>1</v>
      </c>
      <c r="G1867" s="46" t="s">
        <v>950</v>
      </c>
      <c r="I1867" s="46" t="s">
        <v>950</v>
      </c>
      <c r="J1867" s="46" t="str">
        <f>IF(I1867="","",_xlfn.LET(_xlpm.x,VLOOKUP(I1867,'2026-01-09_taxon-match'!$A$2:$N$81,4,FALSE),IF(_xlpm.x=0,"",_xlpm.x)))</f>
        <v>Odontaster meridionalis</v>
      </c>
      <c r="L1867" s="46" t="str">
        <f>IF(I1867="","",_xlfn.LET(_xlpm.x,VLOOKUP(I1867,'2026-01-09_taxon-match'!$A$2:$N$81,3,FALSE),IF(_xlpm.x=0,"",_xlpm.x)))</f>
        <v>urn:lsid:marinespecies.org:taxname:172774</v>
      </c>
      <c r="M1867" s="46" t="str">
        <f>IF($I1867="","",_xlfn.LET(_xlpm.x,VLOOKUP($I1867,'2026-01-09_taxon-match'!$A$2:$N$81,5,FALSE),IF(_xlpm.x=0,"",_xlpm.x)))</f>
        <v>(E. A. Smith, 1876)</v>
      </c>
      <c r="N1867" s="46" t="str">
        <f>IF($I1867="","",_xlfn.LET(_xlpm.x,VLOOKUP($I1867,'2026-01-09_taxon-match'!$A$2:$N$81,6,FALSE),IF(_xlpm.x=0,"",_xlpm.x)))</f>
        <v>Animalia</v>
      </c>
      <c r="O1867" s="46" t="str">
        <f>IF($I1867="","",_xlfn.LET(_xlpm.x,VLOOKUP($I1867,'2026-01-09_taxon-match'!$A$2:$N$81,7,FALSE),IF(_xlpm.x=0,"",_xlpm.x)))</f>
        <v>Echinodermata</v>
      </c>
      <c r="P1867" s="46" t="str">
        <f>IF($I1867="","",_xlfn.LET(_xlpm.x,VLOOKUP($I1867,'2026-01-09_taxon-match'!$A$2:$N$81,8,FALSE),IF(_xlpm.x=0,"",_xlpm.x)))</f>
        <v>Asteroidea</v>
      </c>
      <c r="Q1867" s="46" t="str">
        <f>IF($I1867="","",_xlfn.LET(_xlpm.x,VLOOKUP($I1867,'2026-01-09_taxon-match'!$A$2:$N$81,9,FALSE),IF(_xlpm.x=0,"",_xlpm.x)))</f>
        <v>Valvatida</v>
      </c>
      <c r="R1867" s="46" t="str">
        <f>IF($I1867="","",_xlfn.LET(_xlpm.x,VLOOKUP($I1867,'2026-01-09_taxon-match'!$A$2:$N$81,10,FALSE),IF(_xlpm.x=0,"",_xlpm.x)))</f>
        <v>Odontasteridae</v>
      </c>
      <c r="S1867" s="46" t="str">
        <f>IF($I1867="","",_xlfn.LET(_xlpm.x,VLOOKUP($I1867,'2026-01-09_taxon-match'!$A$2:$N$81,11,FALSE),IF(_xlpm.x=0,"",_xlpm.x)))</f>
        <v>Odontaster</v>
      </c>
      <c r="T1867" s="46" t="str">
        <f>IF($I1867="","",_xlfn.LET(_xlpm.x,VLOOKUP($I1867,'2026-01-09_taxon-match'!$A$2:$N$81,13,FALSE),IF(_xlpm.x=0,"",_xlpm.x)))</f>
        <v>meridionalis</v>
      </c>
      <c r="U1867" s="46">
        <v>1</v>
      </c>
      <c r="V1867" t="s">
        <v>43</v>
      </c>
      <c r="Y1867" s="46" t="str">
        <f>IF(V1867="","",_xlfn.LET(_xlpm.x,VLOOKUP(V1867,'Drop-down_menus'!$D$2:$E$13,2,FALSE),IF(_xlpm.x=0,"",_xlpm.x)))</f>
        <v>https://orcid.org/0000-0002-0981-7442</v>
      </c>
      <c r="Z1867" s="46" t="str">
        <f>IF(W1867="","",_xlfn.LET(_xlpm.x,VLOOKUP(W1867,'Drop-down_menus'!$D$2:$E$13,2,FALSE),IF(_xlpm.x=0,"",_xlpm.x)))</f>
        <v/>
      </c>
      <c r="AA1867" s="46" t="str">
        <f>IF(X1867="","",_xlfn.LET(_xlpm.x,VLOOKUP(X1867,'Drop-down_menus'!$D$2:$E$13,2,FALSE),IF(_xlpm.x=0,"",_xlpm.x)))</f>
        <v/>
      </c>
      <c r="AB1867" s="46" t="s">
        <v>1252</v>
      </c>
      <c r="AC1867" s="46" t="s">
        <v>1255</v>
      </c>
    </row>
    <row r="1868" spans="2:29" ht="15" customHeight="1">
      <c r="B1868" s="46">
        <v>1873</v>
      </c>
      <c r="C1868" s="46" t="s">
        <v>837</v>
      </c>
      <c r="D1868" s="46" t="b">
        <f>COUNTIF(Events!$B$2:$B$171, C1868) &gt; 0</f>
        <v>1</v>
      </c>
      <c r="E1868" s="46" t="s">
        <v>940</v>
      </c>
      <c r="G1868" s="46" t="s">
        <v>950</v>
      </c>
      <c r="I1868" s="46" t="s">
        <v>950</v>
      </c>
      <c r="J1868" s="46" t="str">
        <f>IF(I1868="","",_xlfn.LET(_xlpm.x,VLOOKUP(I1868,'2026-01-09_taxon-match'!$A$2:$N$81,4,FALSE),IF(_xlpm.x=0,"",_xlpm.x)))</f>
        <v>Odontaster meridionalis</v>
      </c>
      <c r="L1868" s="46" t="str">
        <f>IF(I1868="","",_xlfn.LET(_xlpm.x,VLOOKUP(I1868,'2026-01-09_taxon-match'!$A$2:$N$81,3,FALSE),IF(_xlpm.x=0,"",_xlpm.x)))</f>
        <v>urn:lsid:marinespecies.org:taxname:172774</v>
      </c>
      <c r="M1868" s="46" t="str">
        <f>IF($I1868="","",_xlfn.LET(_xlpm.x,VLOOKUP($I1868,'2026-01-09_taxon-match'!$A$2:$N$81,5,FALSE),IF(_xlpm.x=0,"",_xlpm.x)))</f>
        <v>(E. A. Smith, 1876)</v>
      </c>
      <c r="N1868" s="46" t="str">
        <f>IF($I1868="","",_xlfn.LET(_xlpm.x,VLOOKUP($I1868,'2026-01-09_taxon-match'!$A$2:$N$81,6,FALSE),IF(_xlpm.x=0,"",_xlpm.x)))</f>
        <v>Animalia</v>
      </c>
      <c r="O1868" s="46" t="str">
        <f>IF($I1868="","",_xlfn.LET(_xlpm.x,VLOOKUP($I1868,'2026-01-09_taxon-match'!$A$2:$N$81,7,FALSE),IF(_xlpm.x=0,"",_xlpm.x)))</f>
        <v>Echinodermata</v>
      </c>
      <c r="P1868" s="46" t="str">
        <f>IF($I1868="","",_xlfn.LET(_xlpm.x,VLOOKUP($I1868,'2026-01-09_taxon-match'!$A$2:$N$81,8,FALSE),IF(_xlpm.x=0,"",_xlpm.x)))</f>
        <v>Asteroidea</v>
      </c>
      <c r="Q1868" s="46" t="str">
        <f>IF($I1868="","",_xlfn.LET(_xlpm.x,VLOOKUP($I1868,'2026-01-09_taxon-match'!$A$2:$N$81,9,FALSE),IF(_xlpm.x=0,"",_xlpm.x)))</f>
        <v>Valvatida</v>
      </c>
      <c r="R1868" s="46" t="str">
        <f>IF($I1868="","",_xlfn.LET(_xlpm.x,VLOOKUP($I1868,'2026-01-09_taxon-match'!$A$2:$N$81,10,FALSE),IF(_xlpm.x=0,"",_xlpm.x)))</f>
        <v>Odontasteridae</v>
      </c>
      <c r="S1868" s="46" t="str">
        <f>IF($I1868="","",_xlfn.LET(_xlpm.x,VLOOKUP($I1868,'2026-01-09_taxon-match'!$A$2:$N$81,11,FALSE),IF(_xlpm.x=0,"",_xlpm.x)))</f>
        <v>Odontaster</v>
      </c>
      <c r="T1868" s="46" t="str">
        <f>IF($I1868="","",_xlfn.LET(_xlpm.x,VLOOKUP($I1868,'2026-01-09_taxon-match'!$A$2:$N$81,13,FALSE),IF(_xlpm.x=0,"",_xlpm.x)))</f>
        <v>meridionalis</v>
      </c>
      <c r="U1868" s="46">
        <v>1</v>
      </c>
      <c r="V1868" s="46" t="s">
        <v>58</v>
      </c>
      <c r="Y1868" s="46" t="str">
        <f>IF(V1868="","",_xlfn.LET(_xlpm.x,VLOOKUP(V1868,'Drop-down_menus'!$D$2:$E$13,2,FALSE),IF(_xlpm.x=0,"",_xlpm.x)))</f>
        <v>https://orcid.org/0000-0002-9708-1761</v>
      </c>
      <c r="Z1868" s="46" t="str">
        <f>IF(W1868="","",_xlfn.LET(_xlpm.x,VLOOKUP(W1868,'Drop-down_menus'!$D$2:$E$13,2,FALSE),IF(_xlpm.x=0,"",_xlpm.x)))</f>
        <v/>
      </c>
      <c r="AA1868" s="46" t="str">
        <f>IF(X1868="","",_xlfn.LET(_xlpm.x,VLOOKUP(X1868,'Drop-down_menus'!$D$2:$E$13,2,FALSE),IF(_xlpm.x=0,"",_xlpm.x)))</f>
        <v/>
      </c>
      <c r="AB1868" s="46" t="s">
        <v>961</v>
      </c>
      <c r="AC1868" s="46" t="s">
        <v>515</v>
      </c>
    </row>
    <row r="1869" spans="2:29" ht="15" customHeight="1">
      <c r="B1869" s="46">
        <v>1874</v>
      </c>
      <c r="C1869" s="46" t="s">
        <v>837</v>
      </c>
      <c r="D1869" s="46" t="b">
        <f>COUNTIF(Events!$B$2:$B$171, C1869) &gt; 0</f>
        <v>1</v>
      </c>
      <c r="G1869" s="46" t="s">
        <v>1226</v>
      </c>
      <c r="I1869" s="46" t="s">
        <v>1329</v>
      </c>
      <c r="J1869" s="46" t="str">
        <f>IF(I1869="","",_xlfn.LET(_xlpm.x,VLOOKUP(I1869,'2026-01-09_taxon-match'!$A$2:$N$81,4,FALSE),IF(_xlpm.x=0,"",_xlpm.x)))</f>
        <v>Diplasterias</v>
      </c>
      <c r="K1869" s="46" t="s">
        <v>1318</v>
      </c>
      <c r="L1869" s="46" t="str">
        <f>IF(I1869="","",_xlfn.LET(_xlpm.x,VLOOKUP(I1869,'2026-01-09_taxon-match'!$A$2:$N$81,3,FALSE),IF(_xlpm.x=0,"",_xlpm.x)))</f>
        <v/>
      </c>
      <c r="M1869" s="46" t="str">
        <f>IF($I1869="","",_xlfn.LET(_xlpm.x,VLOOKUP($I1869,'2026-01-09_taxon-match'!$A$2:$N$81,5,FALSE),IF(_xlpm.x=0,"",_xlpm.x)))</f>
        <v/>
      </c>
      <c r="N1869" s="46" t="str">
        <f>IF($I1869="","",_xlfn.LET(_xlpm.x,VLOOKUP($I1869,'2026-01-09_taxon-match'!$A$2:$N$81,6,FALSE),IF(_xlpm.x=0,"",_xlpm.x)))</f>
        <v/>
      </c>
      <c r="O1869" s="46" t="str">
        <f>IF($I1869="","",_xlfn.LET(_xlpm.x,VLOOKUP($I1869,'2026-01-09_taxon-match'!$A$2:$N$81,7,FALSE),IF(_xlpm.x=0,"",_xlpm.x)))</f>
        <v/>
      </c>
      <c r="P1869" s="46" t="str">
        <f>IF($I1869="","",_xlfn.LET(_xlpm.x,VLOOKUP($I1869,'2026-01-09_taxon-match'!$A$2:$N$81,8,FALSE),IF(_xlpm.x=0,"",_xlpm.x)))</f>
        <v/>
      </c>
      <c r="Q1869" s="46" t="str">
        <f>IF($I1869="","",_xlfn.LET(_xlpm.x,VLOOKUP($I1869,'2026-01-09_taxon-match'!$A$2:$N$81,9,FALSE),IF(_xlpm.x=0,"",_xlpm.x)))</f>
        <v/>
      </c>
      <c r="R1869" s="46" t="str">
        <f>IF($I1869="","",_xlfn.LET(_xlpm.x,VLOOKUP($I1869,'2026-01-09_taxon-match'!$A$2:$N$81,10,FALSE),IF(_xlpm.x=0,"",_xlpm.x)))</f>
        <v/>
      </c>
      <c r="S1869" s="46" t="str">
        <f>IF($I1869="","",_xlfn.LET(_xlpm.x,VLOOKUP($I1869,'2026-01-09_taxon-match'!$A$2:$N$81,11,FALSE),IF(_xlpm.x=0,"",_xlpm.x)))</f>
        <v/>
      </c>
      <c r="T1869" s="46" t="str">
        <f>IF($I1869="","",_xlfn.LET(_xlpm.x,VLOOKUP($I1869,'2026-01-09_taxon-match'!$A$2:$N$81,13,FALSE),IF(_xlpm.x=0,"",_xlpm.x)))</f>
        <v/>
      </c>
      <c r="U1869" s="46">
        <v>1</v>
      </c>
      <c r="V1869" t="s">
        <v>43</v>
      </c>
      <c r="Y1869" s="46" t="str">
        <f>IF(V1869="","",_xlfn.LET(_xlpm.x,VLOOKUP(V1869,'Drop-down_menus'!$D$2:$E$13,2,FALSE),IF(_xlpm.x=0,"",_xlpm.x)))</f>
        <v>https://orcid.org/0000-0002-0981-7442</v>
      </c>
      <c r="Z1869" s="46" t="str">
        <f>IF(W1869="","",_xlfn.LET(_xlpm.x,VLOOKUP(W1869,'Drop-down_menus'!$D$2:$E$13,2,FALSE),IF(_xlpm.x=0,"",_xlpm.x)))</f>
        <v/>
      </c>
      <c r="AA1869" s="46" t="str">
        <f>IF(X1869="","",_xlfn.LET(_xlpm.x,VLOOKUP(X1869,'Drop-down_menus'!$D$2:$E$13,2,FALSE),IF(_xlpm.x=0,"",_xlpm.x)))</f>
        <v/>
      </c>
      <c r="AB1869" s="46" t="s">
        <v>1252</v>
      </c>
      <c r="AC1869" s="46" t="s">
        <v>1255</v>
      </c>
    </row>
    <row r="1870" spans="2:29" ht="15" customHeight="1">
      <c r="B1870" s="46">
        <v>1874</v>
      </c>
      <c r="C1870" s="46" t="s">
        <v>837</v>
      </c>
      <c r="D1870" s="46" t="b">
        <f>COUNTIF(Events!$B$2:$B$171, C1870) &gt; 0</f>
        <v>1</v>
      </c>
      <c r="E1870" s="46" t="s">
        <v>940</v>
      </c>
      <c r="G1870" s="46" t="s">
        <v>951</v>
      </c>
      <c r="I1870" s="46" t="s">
        <v>1329</v>
      </c>
      <c r="J1870" s="46" t="str">
        <f>IF(I1870="","",_xlfn.LET(_xlpm.x,VLOOKUP(I1870,'2026-01-09_taxon-match'!$A$2:$N$81,4,FALSE),IF(_xlpm.x=0,"",_xlpm.x)))</f>
        <v>Diplasterias</v>
      </c>
      <c r="K1870" s="46" t="s">
        <v>1318</v>
      </c>
      <c r="L1870" s="46" t="str">
        <f>IF(I1870="","",_xlfn.LET(_xlpm.x,VLOOKUP(I1870,'2026-01-09_taxon-match'!$A$2:$N$81,3,FALSE),IF(_xlpm.x=0,"",_xlpm.x)))</f>
        <v/>
      </c>
      <c r="M1870" s="46" t="str">
        <f>IF($I1870="","",_xlfn.LET(_xlpm.x,VLOOKUP($I1870,'2026-01-09_taxon-match'!$A$2:$N$81,5,FALSE),IF(_xlpm.x=0,"",_xlpm.x)))</f>
        <v/>
      </c>
      <c r="N1870" s="46" t="str">
        <f>IF($I1870="","",_xlfn.LET(_xlpm.x,VLOOKUP($I1870,'2026-01-09_taxon-match'!$A$2:$N$81,6,FALSE),IF(_xlpm.x=0,"",_xlpm.x)))</f>
        <v/>
      </c>
      <c r="O1870" s="46" t="str">
        <f>IF($I1870="","",_xlfn.LET(_xlpm.x,VLOOKUP($I1870,'2026-01-09_taxon-match'!$A$2:$N$81,7,FALSE),IF(_xlpm.x=0,"",_xlpm.x)))</f>
        <v/>
      </c>
      <c r="P1870" s="46" t="str">
        <f>IF($I1870="","",_xlfn.LET(_xlpm.x,VLOOKUP($I1870,'2026-01-09_taxon-match'!$A$2:$N$81,8,FALSE),IF(_xlpm.x=0,"",_xlpm.x)))</f>
        <v/>
      </c>
      <c r="Q1870" s="46" t="str">
        <f>IF($I1870="","",_xlfn.LET(_xlpm.x,VLOOKUP($I1870,'2026-01-09_taxon-match'!$A$2:$N$81,9,FALSE),IF(_xlpm.x=0,"",_xlpm.x)))</f>
        <v/>
      </c>
      <c r="R1870" s="46" t="str">
        <f>IF($I1870="","",_xlfn.LET(_xlpm.x,VLOOKUP($I1870,'2026-01-09_taxon-match'!$A$2:$N$81,10,FALSE),IF(_xlpm.x=0,"",_xlpm.x)))</f>
        <v/>
      </c>
      <c r="S1870" s="46" t="str">
        <f>IF($I1870="","",_xlfn.LET(_xlpm.x,VLOOKUP($I1870,'2026-01-09_taxon-match'!$A$2:$N$81,11,FALSE),IF(_xlpm.x=0,"",_xlpm.x)))</f>
        <v/>
      </c>
      <c r="T1870" s="46" t="str">
        <f>IF($I1870="","",_xlfn.LET(_xlpm.x,VLOOKUP($I1870,'2026-01-09_taxon-match'!$A$2:$N$81,13,FALSE),IF(_xlpm.x=0,"",_xlpm.x)))</f>
        <v/>
      </c>
      <c r="U1870" s="46">
        <v>1</v>
      </c>
      <c r="V1870" s="46" t="s">
        <v>43</v>
      </c>
      <c r="Y1870" s="46" t="str">
        <f>IF(V1870="","",_xlfn.LET(_xlpm.x,VLOOKUP(V1870,'Drop-down_menus'!$D$2:$E$13,2,FALSE),IF(_xlpm.x=0,"",_xlpm.x)))</f>
        <v>https://orcid.org/0000-0002-0981-7442</v>
      </c>
      <c r="Z1870" s="46" t="str">
        <f>IF(W1870="","",_xlfn.LET(_xlpm.x,VLOOKUP(W1870,'Drop-down_menus'!$D$2:$E$13,2,FALSE),IF(_xlpm.x=0,"",_xlpm.x)))</f>
        <v/>
      </c>
      <c r="AA1870" s="46" t="str">
        <f>IF(X1870="","",_xlfn.LET(_xlpm.x,VLOOKUP(X1870,'Drop-down_menus'!$D$2:$E$13,2,FALSE),IF(_xlpm.x=0,"",_xlpm.x)))</f>
        <v/>
      </c>
      <c r="AB1870" s="46" t="s">
        <v>961</v>
      </c>
      <c r="AC1870" s="46" t="s">
        <v>515</v>
      </c>
    </row>
    <row r="1871" spans="2:29" ht="15" customHeight="1">
      <c r="B1871" s="46">
        <v>1875</v>
      </c>
      <c r="C1871" s="46" t="s">
        <v>837</v>
      </c>
      <c r="D1871" s="46" t="b">
        <f>COUNTIF(Events!$B$2:$B$171, C1871) &gt; 0</f>
        <v>1</v>
      </c>
      <c r="G1871" s="46" t="s">
        <v>1226</v>
      </c>
      <c r="I1871" s="46" t="s">
        <v>1329</v>
      </c>
      <c r="J1871" s="46" t="str">
        <f>IF(I1871="","",_xlfn.LET(_xlpm.x,VLOOKUP(I1871,'2026-01-09_taxon-match'!$A$2:$N$81,4,FALSE),IF(_xlpm.x=0,"",_xlpm.x)))</f>
        <v>Diplasterias</v>
      </c>
      <c r="K1871" s="46" t="s">
        <v>1318</v>
      </c>
      <c r="L1871" s="46" t="str">
        <f>IF(I1871="","",_xlfn.LET(_xlpm.x,VLOOKUP(I1871,'2026-01-09_taxon-match'!$A$2:$N$81,3,FALSE),IF(_xlpm.x=0,"",_xlpm.x)))</f>
        <v/>
      </c>
      <c r="M1871" s="46" t="str">
        <f>IF($I1871="","",_xlfn.LET(_xlpm.x,VLOOKUP($I1871,'2026-01-09_taxon-match'!$A$2:$N$81,5,FALSE),IF(_xlpm.x=0,"",_xlpm.x)))</f>
        <v/>
      </c>
      <c r="N1871" s="46" t="str">
        <f>IF($I1871="","",_xlfn.LET(_xlpm.x,VLOOKUP($I1871,'2026-01-09_taxon-match'!$A$2:$N$81,6,FALSE),IF(_xlpm.x=0,"",_xlpm.x)))</f>
        <v/>
      </c>
      <c r="O1871" s="46" t="str">
        <f>IF($I1871="","",_xlfn.LET(_xlpm.x,VLOOKUP($I1871,'2026-01-09_taxon-match'!$A$2:$N$81,7,FALSE),IF(_xlpm.x=0,"",_xlpm.x)))</f>
        <v/>
      </c>
      <c r="P1871" s="46" t="str">
        <f>IF($I1871="","",_xlfn.LET(_xlpm.x,VLOOKUP($I1871,'2026-01-09_taxon-match'!$A$2:$N$81,8,FALSE),IF(_xlpm.x=0,"",_xlpm.x)))</f>
        <v/>
      </c>
      <c r="Q1871" s="46" t="str">
        <f>IF($I1871="","",_xlfn.LET(_xlpm.x,VLOOKUP($I1871,'2026-01-09_taxon-match'!$A$2:$N$81,9,FALSE),IF(_xlpm.x=0,"",_xlpm.x)))</f>
        <v/>
      </c>
      <c r="R1871" s="46" t="str">
        <f>IF($I1871="","",_xlfn.LET(_xlpm.x,VLOOKUP($I1871,'2026-01-09_taxon-match'!$A$2:$N$81,10,FALSE),IF(_xlpm.x=0,"",_xlpm.x)))</f>
        <v/>
      </c>
      <c r="S1871" s="46" t="str">
        <f>IF($I1871="","",_xlfn.LET(_xlpm.x,VLOOKUP($I1871,'2026-01-09_taxon-match'!$A$2:$N$81,11,FALSE),IF(_xlpm.x=0,"",_xlpm.x)))</f>
        <v/>
      </c>
      <c r="T1871" s="46" t="str">
        <f>IF($I1871="","",_xlfn.LET(_xlpm.x,VLOOKUP($I1871,'2026-01-09_taxon-match'!$A$2:$N$81,13,FALSE),IF(_xlpm.x=0,"",_xlpm.x)))</f>
        <v/>
      </c>
      <c r="U1871" s="46">
        <v>1</v>
      </c>
      <c r="V1871" t="s">
        <v>43</v>
      </c>
      <c r="Y1871" s="46" t="str">
        <f>IF(V1871="","",_xlfn.LET(_xlpm.x,VLOOKUP(V1871,'Drop-down_menus'!$D$2:$E$13,2,FALSE),IF(_xlpm.x=0,"",_xlpm.x)))</f>
        <v>https://orcid.org/0000-0002-0981-7442</v>
      </c>
      <c r="Z1871" s="46" t="str">
        <f>IF(W1871="","",_xlfn.LET(_xlpm.x,VLOOKUP(W1871,'Drop-down_menus'!$D$2:$E$13,2,FALSE),IF(_xlpm.x=0,"",_xlpm.x)))</f>
        <v/>
      </c>
      <c r="AA1871" s="46" t="str">
        <f>IF(X1871="","",_xlfn.LET(_xlpm.x,VLOOKUP(X1871,'Drop-down_menus'!$D$2:$E$13,2,FALSE),IF(_xlpm.x=0,"",_xlpm.x)))</f>
        <v/>
      </c>
      <c r="AB1871" s="46" t="s">
        <v>1252</v>
      </c>
      <c r="AC1871" s="46" t="s">
        <v>1255</v>
      </c>
    </row>
    <row r="1872" spans="2:29" ht="15" customHeight="1">
      <c r="B1872" s="46">
        <v>1875</v>
      </c>
      <c r="C1872" s="46" t="s">
        <v>837</v>
      </c>
      <c r="D1872" s="46" t="b">
        <f>COUNTIF(Events!$B$2:$B$171, C1872) &gt; 0</f>
        <v>1</v>
      </c>
      <c r="E1872" s="46" t="s">
        <v>940</v>
      </c>
      <c r="G1872" s="46" t="s">
        <v>951</v>
      </c>
      <c r="I1872" s="46" t="s">
        <v>1329</v>
      </c>
      <c r="J1872" s="46" t="str">
        <f>IF(I1872="","",_xlfn.LET(_xlpm.x,VLOOKUP(I1872,'2026-01-09_taxon-match'!$A$2:$N$81,4,FALSE),IF(_xlpm.x=0,"",_xlpm.x)))</f>
        <v>Diplasterias</v>
      </c>
      <c r="K1872" s="46" t="s">
        <v>1318</v>
      </c>
      <c r="L1872" s="46" t="str">
        <f>IF(I1872="","",_xlfn.LET(_xlpm.x,VLOOKUP(I1872,'2026-01-09_taxon-match'!$A$2:$N$81,3,FALSE),IF(_xlpm.x=0,"",_xlpm.x)))</f>
        <v/>
      </c>
      <c r="M1872" s="46" t="str">
        <f>IF($I1872="","",_xlfn.LET(_xlpm.x,VLOOKUP($I1872,'2026-01-09_taxon-match'!$A$2:$N$81,5,FALSE),IF(_xlpm.x=0,"",_xlpm.x)))</f>
        <v/>
      </c>
      <c r="N1872" s="46" t="str">
        <f>IF($I1872="","",_xlfn.LET(_xlpm.x,VLOOKUP($I1872,'2026-01-09_taxon-match'!$A$2:$N$81,6,FALSE),IF(_xlpm.x=0,"",_xlpm.x)))</f>
        <v/>
      </c>
      <c r="O1872" s="46" t="str">
        <f>IF($I1872="","",_xlfn.LET(_xlpm.x,VLOOKUP($I1872,'2026-01-09_taxon-match'!$A$2:$N$81,7,FALSE),IF(_xlpm.x=0,"",_xlpm.x)))</f>
        <v/>
      </c>
      <c r="P1872" s="46" t="str">
        <f>IF($I1872="","",_xlfn.LET(_xlpm.x,VLOOKUP($I1872,'2026-01-09_taxon-match'!$A$2:$N$81,8,FALSE),IF(_xlpm.x=0,"",_xlpm.x)))</f>
        <v/>
      </c>
      <c r="Q1872" s="46" t="str">
        <f>IF($I1872="","",_xlfn.LET(_xlpm.x,VLOOKUP($I1872,'2026-01-09_taxon-match'!$A$2:$N$81,9,FALSE),IF(_xlpm.x=0,"",_xlpm.x)))</f>
        <v/>
      </c>
      <c r="R1872" s="46" t="str">
        <f>IF($I1872="","",_xlfn.LET(_xlpm.x,VLOOKUP($I1872,'2026-01-09_taxon-match'!$A$2:$N$81,10,FALSE),IF(_xlpm.x=0,"",_xlpm.x)))</f>
        <v/>
      </c>
      <c r="S1872" s="46" t="str">
        <f>IF($I1872="","",_xlfn.LET(_xlpm.x,VLOOKUP($I1872,'2026-01-09_taxon-match'!$A$2:$N$81,11,FALSE),IF(_xlpm.x=0,"",_xlpm.x)))</f>
        <v/>
      </c>
      <c r="T1872" s="46" t="str">
        <f>IF($I1872="","",_xlfn.LET(_xlpm.x,VLOOKUP($I1872,'2026-01-09_taxon-match'!$A$2:$N$81,13,FALSE),IF(_xlpm.x=0,"",_xlpm.x)))</f>
        <v/>
      </c>
      <c r="U1872" s="46">
        <v>1</v>
      </c>
      <c r="V1872" s="46" t="s">
        <v>43</v>
      </c>
      <c r="Y1872" s="46" t="str">
        <f>IF(V1872="","",_xlfn.LET(_xlpm.x,VLOOKUP(V1872,'Drop-down_menus'!$D$2:$E$13,2,FALSE),IF(_xlpm.x=0,"",_xlpm.x)))</f>
        <v>https://orcid.org/0000-0002-0981-7442</v>
      </c>
      <c r="Z1872" s="46" t="str">
        <f>IF(W1872="","",_xlfn.LET(_xlpm.x,VLOOKUP(W1872,'Drop-down_menus'!$D$2:$E$13,2,FALSE),IF(_xlpm.x=0,"",_xlpm.x)))</f>
        <v/>
      </c>
      <c r="AA1872" s="46" t="str">
        <f>IF(X1872="","",_xlfn.LET(_xlpm.x,VLOOKUP(X1872,'Drop-down_menus'!$D$2:$E$13,2,FALSE),IF(_xlpm.x=0,"",_xlpm.x)))</f>
        <v/>
      </c>
      <c r="AB1872" s="46" t="s">
        <v>961</v>
      </c>
      <c r="AC1872" s="46" t="s">
        <v>515</v>
      </c>
    </row>
    <row r="1873" spans="2:29" ht="15" customHeight="1">
      <c r="B1873" s="46">
        <v>1876</v>
      </c>
      <c r="C1873" s="46" t="s">
        <v>837</v>
      </c>
      <c r="D1873" s="46" t="b">
        <f>COUNTIF(Events!$B$2:$B$171, C1873) &gt; 0</f>
        <v>1</v>
      </c>
      <c r="G1873" s="46" t="s">
        <v>1235</v>
      </c>
      <c r="I1873" s="46" t="s">
        <v>1327</v>
      </c>
      <c r="J1873" s="46" t="str">
        <f>IF(I1873="","",_xlfn.LET(_xlpm.x,VLOOKUP(I1873,'2026-01-09_taxon-match'!$A$2:$N$81,4,FALSE),IF(_xlpm.x=0,"",_xlpm.x)))</f>
        <v>Bivalvia</v>
      </c>
      <c r="K1873" s="46" t="s">
        <v>1318</v>
      </c>
      <c r="L1873" s="46" t="str">
        <f>IF(I1873="","",_xlfn.LET(_xlpm.x,VLOOKUP(I1873,'2026-01-09_taxon-match'!$A$2:$N$81,3,FALSE),IF(_xlpm.x=0,"",_xlpm.x)))</f>
        <v>urn:lsid:marinespecies.org:taxname:105</v>
      </c>
      <c r="M1873" s="46" t="str">
        <f>IF($I1873="","",_xlfn.LET(_xlpm.x,VLOOKUP($I1873,'2026-01-09_taxon-match'!$A$2:$N$81,5,FALSE),IF(_xlpm.x=0,"",_xlpm.x)))</f>
        <v>Linnaeus, 1758</v>
      </c>
      <c r="N1873" s="46" t="str">
        <f>IF($I1873="","",_xlfn.LET(_xlpm.x,VLOOKUP($I1873,'2026-01-09_taxon-match'!$A$2:$N$81,6,FALSE),IF(_xlpm.x=0,"",_xlpm.x)))</f>
        <v>Animalia</v>
      </c>
      <c r="O1873" s="46" t="str">
        <f>IF($I1873="","",_xlfn.LET(_xlpm.x,VLOOKUP($I1873,'2026-01-09_taxon-match'!$A$2:$N$81,7,FALSE),IF(_xlpm.x=0,"",_xlpm.x)))</f>
        <v>Mollusca</v>
      </c>
      <c r="P1873" s="46" t="str">
        <f>IF($I1873="","",_xlfn.LET(_xlpm.x,VLOOKUP($I1873,'2026-01-09_taxon-match'!$A$2:$N$81,8,FALSE),IF(_xlpm.x=0,"",_xlpm.x)))</f>
        <v>Bivalvia</v>
      </c>
      <c r="Q1873" s="46" t="str">
        <f>IF($I1873="","",_xlfn.LET(_xlpm.x,VLOOKUP($I1873,'2026-01-09_taxon-match'!$A$2:$N$81,9,FALSE),IF(_xlpm.x=0,"",_xlpm.x)))</f>
        <v/>
      </c>
      <c r="R1873" s="46" t="str">
        <f>IF($I1873="","",_xlfn.LET(_xlpm.x,VLOOKUP($I1873,'2026-01-09_taxon-match'!$A$2:$N$81,10,FALSE),IF(_xlpm.x=0,"",_xlpm.x)))</f>
        <v/>
      </c>
      <c r="S1873" s="46" t="str">
        <f>IF($I1873="","",_xlfn.LET(_xlpm.x,VLOOKUP($I1873,'2026-01-09_taxon-match'!$A$2:$N$81,11,FALSE),IF(_xlpm.x=0,"",_xlpm.x)))</f>
        <v/>
      </c>
      <c r="T1873" s="46" t="str">
        <f>IF($I1873="","",_xlfn.LET(_xlpm.x,VLOOKUP($I1873,'2026-01-09_taxon-match'!$A$2:$N$81,13,FALSE),IF(_xlpm.x=0,"",_xlpm.x)))</f>
        <v/>
      </c>
      <c r="U1873" s="46">
        <v>1</v>
      </c>
      <c r="V1873" s="2" t="s">
        <v>58</v>
      </c>
      <c r="Y1873" s="46" t="str">
        <f>IF(V1873="","",_xlfn.LET(_xlpm.x,VLOOKUP(V1873,'Drop-down_menus'!$D$2:$E$13,2,FALSE),IF(_xlpm.x=0,"",_xlpm.x)))</f>
        <v>https://orcid.org/0000-0002-9708-1761</v>
      </c>
      <c r="Z1873" s="46" t="str">
        <f>IF(W1873="","",_xlfn.LET(_xlpm.x,VLOOKUP(W1873,'Drop-down_menus'!$D$2:$E$13,2,FALSE),IF(_xlpm.x=0,"",_xlpm.x)))</f>
        <v/>
      </c>
      <c r="AA1873" s="46" t="str">
        <f>IF(X1873="","",_xlfn.LET(_xlpm.x,VLOOKUP(X1873,'Drop-down_menus'!$D$2:$E$13,2,FALSE),IF(_xlpm.x=0,"",_xlpm.x)))</f>
        <v/>
      </c>
      <c r="AB1873" s="46" t="s">
        <v>1252</v>
      </c>
      <c r="AC1873" s="46" t="s">
        <v>1255</v>
      </c>
    </row>
    <row r="1874" spans="2:29" ht="15" customHeight="1">
      <c r="B1874" s="46">
        <v>1876</v>
      </c>
      <c r="C1874" s="46" t="s">
        <v>837</v>
      </c>
      <c r="D1874" s="46" t="b">
        <f>COUNTIF(Events!$B$2:$B$171, C1874) &gt; 0</f>
        <v>1</v>
      </c>
      <c r="E1874" s="46" t="s">
        <v>940</v>
      </c>
      <c r="G1874" s="46" t="s">
        <v>958</v>
      </c>
      <c r="I1874" s="46" t="s">
        <v>1327</v>
      </c>
      <c r="J1874" s="46" t="str">
        <f>IF(I1874="","",_xlfn.LET(_xlpm.x,VLOOKUP(I1874,'2026-01-09_taxon-match'!$A$2:$N$81,4,FALSE),IF(_xlpm.x=0,"",_xlpm.x)))</f>
        <v>Bivalvia</v>
      </c>
      <c r="K1874" s="46" t="s">
        <v>1318</v>
      </c>
      <c r="L1874" s="46" t="str">
        <f>IF(I1874="","",_xlfn.LET(_xlpm.x,VLOOKUP(I1874,'2026-01-09_taxon-match'!$A$2:$N$81,3,FALSE),IF(_xlpm.x=0,"",_xlpm.x)))</f>
        <v>urn:lsid:marinespecies.org:taxname:105</v>
      </c>
      <c r="M1874" s="46" t="str">
        <f>IF($I1874="","",_xlfn.LET(_xlpm.x,VLOOKUP($I1874,'2026-01-09_taxon-match'!$A$2:$N$81,5,FALSE),IF(_xlpm.x=0,"",_xlpm.x)))</f>
        <v>Linnaeus, 1758</v>
      </c>
      <c r="N1874" s="46" t="str">
        <f>IF($I1874="","",_xlfn.LET(_xlpm.x,VLOOKUP($I1874,'2026-01-09_taxon-match'!$A$2:$N$81,6,FALSE),IF(_xlpm.x=0,"",_xlpm.x)))</f>
        <v>Animalia</v>
      </c>
      <c r="O1874" s="46" t="str">
        <f>IF($I1874="","",_xlfn.LET(_xlpm.x,VLOOKUP($I1874,'2026-01-09_taxon-match'!$A$2:$N$81,7,FALSE),IF(_xlpm.x=0,"",_xlpm.x)))</f>
        <v>Mollusca</v>
      </c>
      <c r="P1874" s="46" t="str">
        <f>IF($I1874="","",_xlfn.LET(_xlpm.x,VLOOKUP($I1874,'2026-01-09_taxon-match'!$A$2:$N$81,8,FALSE),IF(_xlpm.x=0,"",_xlpm.x)))</f>
        <v>Bivalvia</v>
      </c>
      <c r="Q1874" s="46" t="str">
        <f>IF($I1874="","",_xlfn.LET(_xlpm.x,VLOOKUP($I1874,'2026-01-09_taxon-match'!$A$2:$N$81,9,FALSE),IF(_xlpm.x=0,"",_xlpm.x)))</f>
        <v/>
      </c>
      <c r="R1874" s="46" t="str">
        <f>IF($I1874="","",_xlfn.LET(_xlpm.x,VLOOKUP($I1874,'2026-01-09_taxon-match'!$A$2:$N$81,10,FALSE),IF(_xlpm.x=0,"",_xlpm.x)))</f>
        <v/>
      </c>
      <c r="S1874" s="46" t="str">
        <f>IF($I1874="","",_xlfn.LET(_xlpm.x,VLOOKUP($I1874,'2026-01-09_taxon-match'!$A$2:$N$81,11,FALSE),IF(_xlpm.x=0,"",_xlpm.x)))</f>
        <v/>
      </c>
      <c r="T1874" s="46" t="str">
        <f>IF($I1874="","",_xlfn.LET(_xlpm.x,VLOOKUP($I1874,'2026-01-09_taxon-match'!$A$2:$N$81,13,FALSE),IF(_xlpm.x=0,"",_xlpm.x)))</f>
        <v/>
      </c>
      <c r="U1874" s="46">
        <v>1</v>
      </c>
      <c r="V1874" s="46" t="s">
        <v>58</v>
      </c>
      <c r="Y1874" s="46" t="str">
        <f>IF(V1874="","",_xlfn.LET(_xlpm.x,VLOOKUP(V1874,'Drop-down_menus'!$D$2:$E$13,2,FALSE),IF(_xlpm.x=0,"",_xlpm.x)))</f>
        <v>https://orcid.org/0000-0002-9708-1761</v>
      </c>
      <c r="Z1874" s="46" t="str">
        <f>IF(W1874="","",_xlfn.LET(_xlpm.x,VLOOKUP(W1874,'Drop-down_menus'!$D$2:$E$13,2,FALSE),IF(_xlpm.x=0,"",_xlpm.x)))</f>
        <v/>
      </c>
      <c r="AA1874" s="46" t="str">
        <f>IF(X1874="","",_xlfn.LET(_xlpm.x,VLOOKUP(X1874,'Drop-down_menus'!$D$2:$E$13,2,FALSE),IF(_xlpm.x=0,"",_xlpm.x)))</f>
        <v/>
      </c>
      <c r="AB1874" s="46" t="s">
        <v>961</v>
      </c>
      <c r="AC1874" s="46" t="s">
        <v>515</v>
      </c>
    </row>
    <row r="1875" spans="2:29" ht="15" customHeight="1">
      <c r="B1875" s="46">
        <v>1877</v>
      </c>
      <c r="C1875" s="46" t="s">
        <v>837</v>
      </c>
      <c r="D1875" s="46" t="b">
        <f>COUNTIF(Events!$B$2:$B$171, C1875) &gt; 0</f>
        <v>1</v>
      </c>
      <c r="G1875" s="46" t="s">
        <v>1048</v>
      </c>
      <c r="I1875" s="2" t="s">
        <v>1048</v>
      </c>
      <c r="J1875" s="46" t="str">
        <f>IF(I1875="","",_xlfn.LET(_xlpm.x,VLOOKUP(I1875,'2026-01-09_taxon-match'!$A$2:$N$81,4,FALSE),IF(_xlpm.x=0,"",_xlpm.x)))</f>
        <v>Heterocucumis steineni</v>
      </c>
      <c r="L1875" s="46" t="str">
        <f>IF(I1875="","",_xlfn.LET(_xlpm.x,VLOOKUP(I1875,'2026-01-09_taxon-match'!$A$2:$N$81,3,FALSE),IF(_xlpm.x=0,"",_xlpm.x)))</f>
        <v>urn:lsid:marinespecies.org:taxname:174085</v>
      </c>
      <c r="M1875" s="46" t="str">
        <f>IF($I1875="","",_xlfn.LET(_xlpm.x,VLOOKUP($I1875,'2026-01-09_taxon-match'!$A$2:$N$81,5,FALSE),IF(_xlpm.x=0,"",_xlpm.x)))</f>
        <v>(Ludwig, 1898)</v>
      </c>
      <c r="N1875" s="46" t="str">
        <f>IF($I1875="","",_xlfn.LET(_xlpm.x,VLOOKUP($I1875,'2026-01-09_taxon-match'!$A$2:$N$81,6,FALSE),IF(_xlpm.x=0,"",_xlpm.x)))</f>
        <v>Animalia</v>
      </c>
      <c r="O1875" s="46" t="str">
        <f>IF($I1875="","",_xlfn.LET(_xlpm.x,VLOOKUP($I1875,'2026-01-09_taxon-match'!$A$2:$N$81,7,FALSE),IF(_xlpm.x=0,"",_xlpm.x)))</f>
        <v>Echinodermata</v>
      </c>
      <c r="P1875" s="46" t="str">
        <f>IF($I1875="","",_xlfn.LET(_xlpm.x,VLOOKUP($I1875,'2026-01-09_taxon-match'!$A$2:$N$81,8,FALSE),IF(_xlpm.x=0,"",_xlpm.x)))</f>
        <v>Holothuroidea</v>
      </c>
      <c r="Q1875" s="46" t="str">
        <f>IF($I1875="","",_xlfn.LET(_xlpm.x,VLOOKUP($I1875,'2026-01-09_taxon-match'!$A$2:$N$81,9,FALSE),IF(_xlpm.x=0,"",_xlpm.x)))</f>
        <v>Dendrochirotida</v>
      </c>
      <c r="R1875" s="46" t="str">
        <f>IF($I1875="","",_xlfn.LET(_xlpm.x,VLOOKUP($I1875,'2026-01-09_taxon-match'!$A$2:$N$81,10,FALSE),IF(_xlpm.x=0,"",_xlpm.x)))</f>
        <v>Cucumariidae</v>
      </c>
      <c r="S1875" s="46" t="str">
        <f>IF($I1875="","",_xlfn.LET(_xlpm.x,VLOOKUP($I1875,'2026-01-09_taxon-match'!$A$2:$N$81,11,FALSE),IF(_xlpm.x=0,"",_xlpm.x)))</f>
        <v>Heterocucumis</v>
      </c>
      <c r="T1875" s="46" t="str">
        <f>IF($I1875="","",_xlfn.LET(_xlpm.x,VLOOKUP($I1875,'2026-01-09_taxon-match'!$A$2:$N$81,13,FALSE),IF(_xlpm.x=0,"",_xlpm.x)))</f>
        <v>steineni</v>
      </c>
      <c r="U1875" s="46">
        <v>1</v>
      </c>
      <c r="V1875" s="2" t="s">
        <v>58</v>
      </c>
      <c r="Y1875" s="46" t="str">
        <f>IF(V1875="","",_xlfn.LET(_xlpm.x,VLOOKUP(V1875,'Drop-down_menus'!$D$2:$E$13,2,FALSE),IF(_xlpm.x=0,"",_xlpm.x)))</f>
        <v>https://orcid.org/0000-0002-9708-1761</v>
      </c>
      <c r="Z1875" s="46" t="str">
        <f>IF(W1875="","",_xlfn.LET(_xlpm.x,VLOOKUP(W1875,'Drop-down_menus'!$D$2:$E$13,2,FALSE),IF(_xlpm.x=0,"",_xlpm.x)))</f>
        <v/>
      </c>
      <c r="AA1875" s="46" t="str">
        <f>IF(X1875="","",_xlfn.LET(_xlpm.x,VLOOKUP(X1875,'Drop-down_menus'!$D$2:$E$13,2,FALSE),IF(_xlpm.x=0,"",_xlpm.x)))</f>
        <v/>
      </c>
      <c r="AB1875" s="46" t="s">
        <v>1252</v>
      </c>
      <c r="AC1875" s="46" t="s">
        <v>1255</v>
      </c>
    </row>
    <row r="1876" spans="2:29" ht="15" customHeight="1">
      <c r="B1876" s="46">
        <v>1877</v>
      </c>
      <c r="C1876" s="46" t="s">
        <v>837</v>
      </c>
      <c r="D1876" s="46" t="b">
        <f>COUNTIF(Events!$B$2:$B$171, C1876) &gt; 0</f>
        <v>1</v>
      </c>
      <c r="E1876" s="46" t="s">
        <v>940</v>
      </c>
      <c r="G1876" s="46" t="s">
        <v>964</v>
      </c>
      <c r="I1876" s="46" t="s">
        <v>1462</v>
      </c>
      <c r="J1876" s="46" t="str">
        <f>IF(I1876="","",_xlfn.LET(_xlpm.x,VLOOKUP(I1876,'2026-01-09_taxon-match'!$A$2:$N$81,4,FALSE),IF(_xlpm.x=0,"",_xlpm.x)))</f>
        <v>Heterocucumis</v>
      </c>
      <c r="K1876" s="46" t="s">
        <v>1318</v>
      </c>
      <c r="L1876" s="46" t="str">
        <f>IF(I1876="","",_xlfn.LET(_xlpm.x,VLOOKUP(I1876,'2026-01-09_taxon-match'!$A$2:$N$81,3,FALSE),IF(_xlpm.x=0,"",_xlpm.x)))</f>
        <v>urn:lsid:marinespecies.org:taxname:174083</v>
      </c>
      <c r="M1876" s="46" t="str">
        <f>IF($I1876="","",_xlfn.LET(_xlpm.x,VLOOKUP($I1876,'2026-01-09_taxon-match'!$A$2:$N$81,5,FALSE),IF(_xlpm.x=0,"",_xlpm.x)))</f>
        <v>Panning, 1949</v>
      </c>
      <c r="N1876" s="46" t="str">
        <f>IF($I1876="","",_xlfn.LET(_xlpm.x,VLOOKUP($I1876,'2026-01-09_taxon-match'!$A$2:$N$81,6,FALSE),IF(_xlpm.x=0,"",_xlpm.x)))</f>
        <v>Animalia</v>
      </c>
      <c r="O1876" s="46" t="str">
        <f>IF($I1876="","",_xlfn.LET(_xlpm.x,VLOOKUP($I1876,'2026-01-09_taxon-match'!$A$2:$N$81,7,FALSE),IF(_xlpm.x=0,"",_xlpm.x)))</f>
        <v>Echinodermata</v>
      </c>
      <c r="P1876" s="46" t="str">
        <f>IF($I1876="","",_xlfn.LET(_xlpm.x,VLOOKUP($I1876,'2026-01-09_taxon-match'!$A$2:$N$81,8,FALSE),IF(_xlpm.x=0,"",_xlpm.x)))</f>
        <v>Holothuroidea</v>
      </c>
      <c r="Q1876" s="46" t="str">
        <f>IF($I1876="","",_xlfn.LET(_xlpm.x,VLOOKUP($I1876,'2026-01-09_taxon-match'!$A$2:$N$81,9,FALSE),IF(_xlpm.x=0,"",_xlpm.x)))</f>
        <v>Dendrochirotida</v>
      </c>
      <c r="R1876" s="46" t="str">
        <f>IF($I1876="","",_xlfn.LET(_xlpm.x,VLOOKUP($I1876,'2026-01-09_taxon-match'!$A$2:$N$81,10,FALSE),IF(_xlpm.x=0,"",_xlpm.x)))</f>
        <v>Cucumariidae</v>
      </c>
      <c r="S1876" s="46" t="str">
        <f>IF($I1876="","",_xlfn.LET(_xlpm.x,VLOOKUP($I1876,'2026-01-09_taxon-match'!$A$2:$N$81,11,FALSE),IF(_xlpm.x=0,"",_xlpm.x)))</f>
        <v>Heterocucumis</v>
      </c>
      <c r="T1876" s="46" t="str">
        <f>IF($I1876="","",_xlfn.LET(_xlpm.x,VLOOKUP($I1876,'2026-01-09_taxon-match'!$A$2:$N$81,13,FALSE),IF(_xlpm.x=0,"",_xlpm.x)))</f>
        <v/>
      </c>
      <c r="U1876" s="46">
        <v>1</v>
      </c>
      <c r="V1876" s="46" t="s">
        <v>58</v>
      </c>
      <c r="Y1876" s="46" t="str">
        <f>IF(V1876="","",_xlfn.LET(_xlpm.x,VLOOKUP(V1876,'Drop-down_menus'!$D$2:$E$13,2,FALSE),IF(_xlpm.x=0,"",_xlpm.x)))</f>
        <v>https://orcid.org/0000-0002-9708-1761</v>
      </c>
      <c r="Z1876" s="46" t="str">
        <f>IF(W1876="","",_xlfn.LET(_xlpm.x,VLOOKUP(W1876,'Drop-down_menus'!$D$2:$E$13,2,FALSE),IF(_xlpm.x=0,"",_xlpm.x)))</f>
        <v/>
      </c>
      <c r="AA1876" s="46" t="str">
        <f>IF(X1876="","",_xlfn.LET(_xlpm.x,VLOOKUP(X1876,'Drop-down_menus'!$D$2:$E$13,2,FALSE),IF(_xlpm.x=0,"",_xlpm.x)))</f>
        <v/>
      </c>
      <c r="AB1876" s="46" t="s">
        <v>961</v>
      </c>
      <c r="AC1876" s="46" t="s">
        <v>515</v>
      </c>
    </row>
    <row r="1877" spans="2:29" ht="15" customHeight="1">
      <c r="B1877" s="46">
        <v>1878</v>
      </c>
      <c r="C1877" s="46" t="s">
        <v>837</v>
      </c>
      <c r="D1877" s="46" t="b">
        <f>COUNTIF(Events!$B$2:$B$171, C1877) &gt; 0</f>
        <v>1</v>
      </c>
      <c r="G1877" s="46" t="s">
        <v>1048</v>
      </c>
      <c r="I1877" s="2" t="s">
        <v>1048</v>
      </c>
      <c r="J1877" s="46" t="str">
        <f>IF(I1877="","",_xlfn.LET(_xlpm.x,VLOOKUP(I1877,'2026-01-09_taxon-match'!$A$2:$N$81,4,FALSE),IF(_xlpm.x=0,"",_xlpm.x)))</f>
        <v>Heterocucumis steineni</v>
      </c>
      <c r="L1877" s="46" t="str">
        <f>IF(I1877="","",_xlfn.LET(_xlpm.x,VLOOKUP(I1877,'2026-01-09_taxon-match'!$A$2:$N$81,3,FALSE),IF(_xlpm.x=0,"",_xlpm.x)))</f>
        <v>urn:lsid:marinespecies.org:taxname:174085</v>
      </c>
      <c r="M1877" s="46" t="str">
        <f>IF($I1877="","",_xlfn.LET(_xlpm.x,VLOOKUP($I1877,'2026-01-09_taxon-match'!$A$2:$N$81,5,FALSE),IF(_xlpm.x=0,"",_xlpm.x)))</f>
        <v>(Ludwig, 1898)</v>
      </c>
      <c r="N1877" s="46" t="str">
        <f>IF($I1877="","",_xlfn.LET(_xlpm.x,VLOOKUP($I1877,'2026-01-09_taxon-match'!$A$2:$N$81,6,FALSE),IF(_xlpm.x=0,"",_xlpm.x)))</f>
        <v>Animalia</v>
      </c>
      <c r="O1877" s="46" t="str">
        <f>IF($I1877="","",_xlfn.LET(_xlpm.x,VLOOKUP($I1877,'2026-01-09_taxon-match'!$A$2:$N$81,7,FALSE),IF(_xlpm.x=0,"",_xlpm.x)))</f>
        <v>Echinodermata</v>
      </c>
      <c r="P1877" s="46" t="str">
        <f>IF($I1877="","",_xlfn.LET(_xlpm.x,VLOOKUP($I1877,'2026-01-09_taxon-match'!$A$2:$N$81,8,FALSE),IF(_xlpm.x=0,"",_xlpm.x)))</f>
        <v>Holothuroidea</v>
      </c>
      <c r="Q1877" s="46" t="str">
        <f>IF($I1877="","",_xlfn.LET(_xlpm.x,VLOOKUP($I1877,'2026-01-09_taxon-match'!$A$2:$N$81,9,FALSE),IF(_xlpm.x=0,"",_xlpm.x)))</f>
        <v>Dendrochirotida</v>
      </c>
      <c r="R1877" s="46" t="str">
        <f>IF($I1877="","",_xlfn.LET(_xlpm.x,VLOOKUP($I1877,'2026-01-09_taxon-match'!$A$2:$N$81,10,FALSE),IF(_xlpm.x=0,"",_xlpm.x)))</f>
        <v>Cucumariidae</v>
      </c>
      <c r="S1877" s="46" t="str">
        <f>IF($I1877="","",_xlfn.LET(_xlpm.x,VLOOKUP($I1877,'2026-01-09_taxon-match'!$A$2:$N$81,11,FALSE),IF(_xlpm.x=0,"",_xlpm.x)))</f>
        <v>Heterocucumis</v>
      </c>
      <c r="T1877" s="46" t="str">
        <f>IF($I1877="","",_xlfn.LET(_xlpm.x,VLOOKUP($I1877,'2026-01-09_taxon-match'!$A$2:$N$81,13,FALSE),IF(_xlpm.x=0,"",_xlpm.x)))</f>
        <v>steineni</v>
      </c>
      <c r="U1877" s="46">
        <v>1</v>
      </c>
      <c r="V1877" s="2" t="s">
        <v>58</v>
      </c>
      <c r="Y1877" s="46" t="str">
        <f>IF(V1877="","",_xlfn.LET(_xlpm.x,VLOOKUP(V1877,'Drop-down_menus'!$D$2:$E$13,2,FALSE),IF(_xlpm.x=0,"",_xlpm.x)))</f>
        <v>https://orcid.org/0000-0002-9708-1761</v>
      </c>
      <c r="Z1877" s="46" t="str">
        <f>IF(W1877="","",_xlfn.LET(_xlpm.x,VLOOKUP(W1877,'Drop-down_menus'!$D$2:$E$13,2,FALSE),IF(_xlpm.x=0,"",_xlpm.x)))</f>
        <v/>
      </c>
      <c r="AA1877" s="46" t="str">
        <f>IF(X1877="","",_xlfn.LET(_xlpm.x,VLOOKUP(X1877,'Drop-down_menus'!$D$2:$E$13,2,FALSE),IF(_xlpm.x=0,"",_xlpm.x)))</f>
        <v/>
      </c>
      <c r="AB1877" s="46" t="s">
        <v>1252</v>
      </c>
      <c r="AC1877" s="46" t="s">
        <v>1255</v>
      </c>
    </row>
    <row r="1878" spans="2:29" ht="15" customHeight="1">
      <c r="B1878" s="46">
        <v>1878</v>
      </c>
      <c r="C1878" s="46" t="s">
        <v>837</v>
      </c>
      <c r="D1878" s="46" t="b">
        <f>COUNTIF(Events!$B$2:$B$171, C1878) &gt; 0</f>
        <v>1</v>
      </c>
      <c r="E1878" s="46" t="s">
        <v>940</v>
      </c>
      <c r="G1878" s="46" t="s">
        <v>964</v>
      </c>
      <c r="I1878" s="46" t="s">
        <v>1462</v>
      </c>
      <c r="J1878" s="46" t="str">
        <f>IF(I1878="","",_xlfn.LET(_xlpm.x,VLOOKUP(I1878,'2026-01-09_taxon-match'!$A$2:$N$81,4,FALSE),IF(_xlpm.x=0,"",_xlpm.x)))</f>
        <v>Heterocucumis</v>
      </c>
      <c r="K1878" s="46" t="s">
        <v>1318</v>
      </c>
      <c r="L1878" s="46" t="str">
        <f>IF(I1878="","",_xlfn.LET(_xlpm.x,VLOOKUP(I1878,'2026-01-09_taxon-match'!$A$2:$N$81,3,FALSE),IF(_xlpm.x=0,"",_xlpm.x)))</f>
        <v>urn:lsid:marinespecies.org:taxname:174083</v>
      </c>
      <c r="M1878" s="46" t="str">
        <f>IF($I1878="","",_xlfn.LET(_xlpm.x,VLOOKUP($I1878,'2026-01-09_taxon-match'!$A$2:$N$81,5,FALSE),IF(_xlpm.x=0,"",_xlpm.x)))</f>
        <v>Panning, 1949</v>
      </c>
      <c r="N1878" s="46" t="str">
        <f>IF($I1878="","",_xlfn.LET(_xlpm.x,VLOOKUP($I1878,'2026-01-09_taxon-match'!$A$2:$N$81,6,FALSE),IF(_xlpm.x=0,"",_xlpm.x)))</f>
        <v>Animalia</v>
      </c>
      <c r="O1878" s="46" t="str">
        <f>IF($I1878="","",_xlfn.LET(_xlpm.x,VLOOKUP($I1878,'2026-01-09_taxon-match'!$A$2:$N$81,7,FALSE),IF(_xlpm.x=0,"",_xlpm.x)))</f>
        <v>Echinodermata</v>
      </c>
      <c r="P1878" s="46" t="str">
        <f>IF($I1878="","",_xlfn.LET(_xlpm.x,VLOOKUP($I1878,'2026-01-09_taxon-match'!$A$2:$N$81,8,FALSE),IF(_xlpm.x=0,"",_xlpm.x)))</f>
        <v>Holothuroidea</v>
      </c>
      <c r="Q1878" s="46" t="str">
        <f>IF($I1878="","",_xlfn.LET(_xlpm.x,VLOOKUP($I1878,'2026-01-09_taxon-match'!$A$2:$N$81,9,FALSE),IF(_xlpm.x=0,"",_xlpm.x)))</f>
        <v>Dendrochirotida</v>
      </c>
      <c r="R1878" s="46" t="str">
        <f>IF($I1878="","",_xlfn.LET(_xlpm.x,VLOOKUP($I1878,'2026-01-09_taxon-match'!$A$2:$N$81,10,FALSE),IF(_xlpm.x=0,"",_xlpm.x)))</f>
        <v>Cucumariidae</v>
      </c>
      <c r="S1878" s="46" t="str">
        <f>IF($I1878="","",_xlfn.LET(_xlpm.x,VLOOKUP($I1878,'2026-01-09_taxon-match'!$A$2:$N$81,11,FALSE),IF(_xlpm.x=0,"",_xlpm.x)))</f>
        <v>Heterocucumis</v>
      </c>
      <c r="T1878" s="46" t="str">
        <f>IF($I1878="","",_xlfn.LET(_xlpm.x,VLOOKUP($I1878,'2026-01-09_taxon-match'!$A$2:$N$81,13,FALSE),IF(_xlpm.x=0,"",_xlpm.x)))</f>
        <v/>
      </c>
      <c r="U1878" s="46">
        <v>1</v>
      </c>
      <c r="V1878" s="46" t="s">
        <v>58</v>
      </c>
      <c r="Y1878" s="46" t="str">
        <f>IF(V1878="","",_xlfn.LET(_xlpm.x,VLOOKUP(V1878,'Drop-down_menus'!$D$2:$E$13,2,FALSE),IF(_xlpm.x=0,"",_xlpm.x)))</f>
        <v>https://orcid.org/0000-0002-9708-1761</v>
      </c>
      <c r="Z1878" s="46" t="str">
        <f>IF(W1878="","",_xlfn.LET(_xlpm.x,VLOOKUP(W1878,'Drop-down_menus'!$D$2:$E$13,2,FALSE),IF(_xlpm.x=0,"",_xlpm.x)))</f>
        <v/>
      </c>
      <c r="AA1878" s="46" t="str">
        <f>IF(X1878="","",_xlfn.LET(_xlpm.x,VLOOKUP(X1878,'Drop-down_menus'!$D$2:$E$13,2,FALSE),IF(_xlpm.x=0,"",_xlpm.x)))</f>
        <v/>
      </c>
      <c r="AB1878" s="46" t="s">
        <v>961</v>
      </c>
      <c r="AC1878" s="46" t="s">
        <v>515</v>
      </c>
    </row>
    <row r="1879" spans="2:29" ht="15" customHeight="1">
      <c r="B1879" s="46">
        <v>1879</v>
      </c>
      <c r="C1879" s="46" t="s">
        <v>837</v>
      </c>
      <c r="D1879" s="46" t="b">
        <f>COUNTIF(Events!$B$2:$B$171, C1879) &gt; 0</f>
        <v>1</v>
      </c>
      <c r="G1879" s="46" t="s">
        <v>1226</v>
      </c>
      <c r="I1879" s="46" t="s">
        <v>1329</v>
      </c>
      <c r="J1879" s="46" t="str">
        <f>IF(I1879="","",_xlfn.LET(_xlpm.x,VLOOKUP(I1879,'2026-01-09_taxon-match'!$A$2:$N$81,4,FALSE),IF(_xlpm.x=0,"",_xlpm.x)))</f>
        <v>Diplasterias</v>
      </c>
      <c r="K1879" s="46" t="s">
        <v>1318</v>
      </c>
      <c r="L1879" s="46" t="str">
        <f>IF(I1879="","",_xlfn.LET(_xlpm.x,VLOOKUP(I1879,'2026-01-09_taxon-match'!$A$2:$N$81,3,FALSE),IF(_xlpm.x=0,"",_xlpm.x)))</f>
        <v/>
      </c>
      <c r="M1879" s="46" t="str">
        <f>IF($I1879="","",_xlfn.LET(_xlpm.x,VLOOKUP($I1879,'2026-01-09_taxon-match'!$A$2:$N$81,5,FALSE),IF(_xlpm.x=0,"",_xlpm.x)))</f>
        <v/>
      </c>
      <c r="N1879" s="46" t="str">
        <f>IF($I1879="","",_xlfn.LET(_xlpm.x,VLOOKUP($I1879,'2026-01-09_taxon-match'!$A$2:$N$81,6,FALSE),IF(_xlpm.x=0,"",_xlpm.x)))</f>
        <v/>
      </c>
      <c r="O1879" s="46" t="str">
        <f>IF($I1879="","",_xlfn.LET(_xlpm.x,VLOOKUP($I1879,'2026-01-09_taxon-match'!$A$2:$N$81,7,FALSE),IF(_xlpm.x=0,"",_xlpm.x)))</f>
        <v/>
      </c>
      <c r="P1879" s="46" t="str">
        <f>IF($I1879="","",_xlfn.LET(_xlpm.x,VLOOKUP($I1879,'2026-01-09_taxon-match'!$A$2:$N$81,8,FALSE),IF(_xlpm.x=0,"",_xlpm.x)))</f>
        <v/>
      </c>
      <c r="Q1879" s="46" t="str">
        <f>IF($I1879="","",_xlfn.LET(_xlpm.x,VLOOKUP($I1879,'2026-01-09_taxon-match'!$A$2:$N$81,9,FALSE),IF(_xlpm.x=0,"",_xlpm.x)))</f>
        <v/>
      </c>
      <c r="R1879" s="46" t="str">
        <f>IF($I1879="","",_xlfn.LET(_xlpm.x,VLOOKUP($I1879,'2026-01-09_taxon-match'!$A$2:$N$81,10,FALSE),IF(_xlpm.x=0,"",_xlpm.x)))</f>
        <v/>
      </c>
      <c r="S1879" s="46" t="str">
        <f>IF($I1879="","",_xlfn.LET(_xlpm.x,VLOOKUP($I1879,'2026-01-09_taxon-match'!$A$2:$N$81,11,FALSE),IF(_xlpm.x=0,"",_xlpm.x)))</f>
        <v/>
      </c>
      <c r="T1879" s="46" t="str">
        <f>IF($I1879="","",_xlfn.LET(_xlpm.x,VLOOKUP($I1879,'2026-01-09_taxon-match'!$A$2:$N$81,13,FALSE),IF(_xlpm.x=0,"",_xlpm.x)))</f>
        <v/>
      </c>
      <c r="U1879" s="46">
        <v>1</v>
      </c>
      <c r="V1879" t="s">
        <v>43</v>
      </c>
      <c r="Y1879" s="46" t="str">
        <f>IF(V1879="","",_xlfn.LET(_xlpm.x,VLOOKUP(V1879,'Drop-down_menus'!$D$2:$E$13,2,FALSE),IF(_xlpm.x=0,"",_xlpm.x)))</f>
        <v>https://orcid.org/0000-0002-0981-7442</v>
      </c>
      <c r="Z1879" s="46" t="str">
        <f>IF(W1879="","",_xlfn.LET(_xlpm.x,VLOOKUP(W1879,'Drop-down_menus'!$D$2:$E$13,2,FALSE),IF(_xlpm.x=0,"",_xlpm.x)))</f>
        <v/>
      </c>
      <c r="AA1879" s="46" t="str">
        <f>IF(X1879="","",_xlfn.LET(_xlpm.x,VLOOKUP(X1879,'Drop-down_menus'!$D$2:$E$13,2,FALSE),IF(_xlpm.x=0,"",_xlpm.x)))</f>
        <v/>
      </c>
      <c r="AB1879" s="46" t="s">
        <v>1252</v>
      </c>
      <c r="AC1879" s="46" t="s">
        <v>1255</v>
      </c>
    </row>
    <row r="1880" spans="2:29" ht="15" customHeight="1">
      <c r="B1880" s="46">
        <v>1879</v>
      </c>
      <c r="C1880" s="46" t="s">
        <v>837</v>
      </c>
      <c r="D1880" s="46" t="b">
        <f>COUNTIF(Events!$B$2:$B$171, C1880) &gt; 0</f>
        <v>1</v>
      </c>
      <c r="E1880" s="46" t="s">
        <v>940</v>
      </c>
      <c r="G1880" s="46" t="s">
        <v>951</v>
      </c>
      <c r="I1880" s="46" t="s">
        <v>1329</v>
      </c>
      <c r="J1880" s="46" t="str">
        <f>IF(I1880="","",_xlfn.LET(_xlpm.x,VLOOKUP(I1880,'2026-01-09_taxon-match'!$A$2:$N$81,4,FALSE),IF(_xlpm.x=0,"",_xlpm.x)))</f>
        <v>Diplasterias</v>
      </c>
      <c r="K1880" s="46" t="s">
        <v>1318</v>
      </c>
      <c r="L1880" s="46" t="str">
        <f>IF(I1880="","",_xlfn.LET(_xlpm.x,VLOOKUP(I1880,'2026-01-09_taxon-match'!$A$2:$N$81,3,FALSE),IF(_xlpm.x=0,"",_xlpm.x)))</f>
        <v/>
      </c>
      <c r="M1880" s="46" t="str">
        <f>IF($I1880="","",_xlfn.LET(_xlpm.x,VLOOKUP($I1880,'2026-01-09_taxon-match'!$A$2:$N$81,5,FALSE),IF(_xlpm.x=0,"",_xlpm.x)))</f>
        <v/>
      </c>
      <c r="N1880" s="46" t="str">
        <f>IF($I1880="","",_xlfn.LET(_xlpm.x,VLOOKUP($I1880,'2026-01-09_taxon-match'!$A$2:$N$81,6,FALSE),IF(_xlpm.x=0,"",_xlpm.x)))</f>
        <v/>
      </c>
      <c r="O1880" s="46" t="str">
        <f>IF($I1880="","",_xlfn.LET(_xlpm.x,VLOOKUP($I1880,'2026-01-09_taxon-match'!$A$2:$N$81,7,FALSE),IF(_xlpm.x=0,"",_xlpm.x)))</f>
        <v/>
      </c>
      <c r="P1880" s="46" t="str">
        <f>IF($I1880="","",_xlfn.LET(_xlpm.x,VLOOKUP($I1880,'2026-01-09_taxon-match'!$A$2:$N$81,8,FALSE),IF(_xlpm.x=0,"",_xlpm.x)))</f>
        <v/>
      </c>
      <c r="Q1880" s="46" t="str">
        <f>IF($I1880="","",_xlfn.LET(_xlpm.x,VLOOKUP($I1880,'2026-01-09_taxon-match'!$A$2:$N$81,9,FALSE),IF(_xlpm.x=0,"",_xlpm.x)))</f>
        <v/>
      </c>
      <c r="R1880" s="46" t="str">
        <f>IF($I1880="","",_xlfn.LET(_xlpm.x,VLOOKUP($I1880,'2026-01-09_taxon-match'!$A$2:$N$81,10,FALSE),IF(_xlpm.x=0,"",_xlpm.x)))</f>
        <v/>
      </c>
      <c r="S1880" s="46" t="str">
        <f>IF($I1880="","",_xlfn.LET(_xlpm.x,VLOOKUP($I1880,'2026-01-09_taxon-match'!$A$2:$N$81,11,FALSE),IF(_xlpm.x=0,"",_xlpm.x)))</f>
        <v/>
      </c>
      <c r="T1880" s="46" t="str">
        <f>IF($I1880="","",_xlfn.LET(_xlpm.x,VLOOKUP($I1880,'2026-01-09_taxon-match'!$A$2:$N$81,13,FALSE),IF(_xlpm.x=0,"",_xlpm.x)))</f>
        <v/>
      </c>
      <c r="U1880" s="46">
        <v>1</v>
      </c>
      <c r="V1880" s="46" t="s">
        <v>43</v>
      </c>
      <c r="Y1880" s="46" t="str">
        <f>IF(V1880="","",_xlfn.LET(_xlpm.x,VLOOKUP(V1880,'Drop-down_menus'!$D$2:$E$13,2,FALSE),IF(_xlpm.x=0,"",_xlpm.x)))</f>
        <v>https://orcid.org/0000-0002-0981-7442</v>
      </c>
      <c r="Z1880" s="46" t="str">
        <f>IF(W1880="","",_xlfn.LET(_xlpm.x,VLOOKUP(W1880,'Drop-down_menus'!$D$2:$E$13,2,FALSE),IF(_xlpm.x=0,"",_xlpm.x)))</f>
        <v/>
      </c>
      <c r="AA1880" s="46" t="str">
        <f>IF(X1880="","",_xlfn.LET(_xlpm.x,VLOOKUP(X1880,'Drop-down_menus'!$D$2:$E$13,2,FALSE),IF(_xlpm.x=0,"",_xlpm.x)))</f>
        <v/>
      </c>
      <c r="AB1880" s="46" t="s">
        <v>961</v>
      </c>
      <c r="AC1880" s="46" t="s">
        <v>515</v>
      </c>
    </row>
    <row r="1881" spans="2:29" ht="15" customHeight="1">
      <c r="B1881" s="46">
        <v>1880</v>
      </c>
      <c r="C1881" s="46" t="s">
        <v>837</v>
      </c>
      <c r="D1881" s="46" t="b">
        <f>COUNTIF(Events!$B$2:$B$171, C1881) &gt; 0</f>
        <v>1</v>
      </c>
      <c r="G1881" s="46" t="s">
        <v>1226</v>
      </c>
      <c r="I1881" s="46" t="s">
        <v>1329</v>
      </c>
      <c r="J1881" s="46" t="str">
        <f>IF(I1881="","",_xlfn.LET(_xlpm.x,VLOOKUP(I1881,'2026-01-09_taxon-match'!$A$2:$N$81,4,FALSE),IF(_xlpm.x=0,"",_xlpm.x)))</f>
        <v>Diplasterias</v>
      </c>
      <c r="K1881" s="46" t="s">
        <v>1318</v>
      </c>
      <c r="L1881" s="46" t="str">
        <f>IF(I1881="","",_xlfn.LET(_xlpm.x,VLOOKUP(I1881,'2026-01-09_taxon-match'!$A$2:$N$81,3,FALSE),IF(_xlpm.x=0,"",_xlpm.x)))</f>
        <v/>
      </c>
      <c r="M1881" s="46" t="str">
        <f>IF($I1881="","",_xlfn.LET(_xlpm.x,VLOOKUP($I1881,'2026-01-09_taxon-match'!$A$2:$N$81,5,FALSE),IF(_xlpm.x=0,"",_xlpm.x)))</f>
        <v/>
      </c>
      <c r="N1881" s="46" t="str">
        <f>IF($I1881="","",_xlfn.LET(_xlpm.x,VLOOKUP($I1881,'2026-01-09_taxon-match'!$A$2:$N$81,6,FALSE),IF(_xlpm.x=0,"",_xlpm.x)))</f>
        <v/>
      </c>
      <c r="O1881" s="46" t="str">
        <f>IF($I1881="","",_xlfn.LET(_xlpm.x,VLOOKUP($I1881,'2026-01-09_taxon-match'!$A$2:$N$81,7,FALSE),IF(_xlpm.x=0,"",_xlpm.x)))</f>
        <v/>
      </c>
      <c r="P1881" s="46" t="str">
        <f>IF($I1881="","",_xlfn.LET(_xlpm.x,VLOOKUP($I1881,'2026-01-09_taxon-match'!$A$2:$N$81,8,FALSE),IF(_xlpm.x=0,"",_xlpm.x)))</f>
        <v/>
      </c>
      <c r="Q1881" s="46" t="str">
        <f>IF($I1881="","",_xlfn.LET(_xlpm.x,VLOOKUP($I1881,'2026-01-09_taxon-match'!$A$2:$N$81,9,FALSE),IF(_xlpm.x=0,"",_xlpm.x)))</f>
        <v/>
      </c>
      <c r="R1881" s="46" t="str">
        <f>IF($I1881="","",_xlfn.LET(_xlpm.x,VLOOKUP($I1881,'2026-01-09_taxon-match'!$A$2:$N$81,10,FALSE),IF(_xlpm.x=0,"",_xlpm.x)))</f>
        <v/>
      </c>
      <c r="S1881" s="46" t="str">
        <f>IF($I1881="","",_xlfn.LET(_xlpm.x,VLOOKUP($I1881,'2026-01-09_taxon-match'!$A$2:$N$81,11,FALSE),IF(_xlpm.x=0,"",_xlpm.x)))</f>
        <v/>
      </c>
      <c r="T1881" s="46" t="str">
        <f>IF($I1881="","",_xlfn.LET(_xlpm.x,VLOOKUP($I1881,'2026-01-09_taxon-match'!$A$2:$N$81,13,FALSE),IF(_xlpm.x=0,"",_xlpm.x)))</f>
        <v/>
      </c>
      <c r="U1881" s="46">
        <v>1</v>
      </c>
      <c r="V1881" t="s">
        <v>43</v>
      </c>
      <c r="Y1881" s="46" t="str">
        <f>IF(V1881="","",_xlfn.LET(_xlpm.x,VLOOKUP(V1881,'Drop-down_menus'!$D$2:$E$13,2,FALSE),IF(_xlpm.x=0,"",_xlpm.x)))</f>
        <v>https://orcid.org/0000-0002-0981-7442</v>
      </c>
      <c r="Z1881" s="46" t="str">
        <f>IF(W1881="","",_xlfn.LET(_xlpm.x,VLOOKUP(W1881,'Drop-down_menus'!$D$2:$E$13,2,FALSE),IF(_xlpm.x=0,"",_xlpm.x)))</f>
        <v/>
      </c>
      <c r="AA1881" s="46" t="str">
        <f>IF(X1881="","",_xlfn.LET(_xlpm.x,VLOOKUP(X1881,'Drop-down_menus'!$D$2:$E$13,2,FALSE),IF(_xlpm.x=0,"",_xlpm.x)))</f>
        <v/>
      </c>
      <c r="AB1881" s="46" t="s">
        <v>1252</v>
      </c>
      <c r="AC1881" s="46" t="s">
        <v>1255</v>
      </c>
    </row>
    <row r="1882" spans="2:29" ht="15" customHeight="1">
      <c r="B1882" s="46">
        <v>1880</v>
      </c>
      <c r="C1882" s="46" t="s">
        <v>837</v>
      </c>
      <c r="D1882" s="46" t="b">
        <f>COUNTIF(Events!$B$2:$B$171, C1882) &gt; 0</f>
        <v>1</v>
      </c>
      <c r="E1882" s="46" t="s">
        <v>940</v>
      </c>
      <c r="G1882" s="46" t="s">
        <v>951</v>
      </c>
      <c r="I1882" s="46" t="s">
        <v>1329</v>
      </c>
      <c r="J1882" s="46" t="str">
        <f>IF(I1882="","",_xlfn.LET(_xlpm.x,VLOOKUP(I1882,'2026-01-09_taxon-match'!$A$2:$N$81,4,FALSE),IF(_xlpm.x=0,"",_xlpm.x)))</f>
        <v>Diplasterias</v>
      </c>
      <c r="K1882" s="46" t="s">
        <v>1318</v>
      </c>
      <c r="L1882" s="46" t="str">
        <f>IF(I1882="","",_xlfn.LET(_xlpm.x,VLOOKUP(I1882,'2026-01-09_taxon-match'!$A$2:$N$81,3,FALSE),IF(_xlpm.x=0,"",_xlpm.x)))</f>
        <v/>
      </c>
      <c r="M1882" s="46" t="str">
        <f>IF($I1882="","",_xlfn.LET(_xlpm.x,VLOOKUP($I1882,'2026-01-09_taxon-match'!$A$2:$N$81,5,FALSE),IF(_xlpm.x=0,"",_xlpm.x)))</f>
        <v/>
      </c>
      <c r="N1882" s="46" t="str">
        <f>IF($I1882="","",_xlfn.LET(_xlpm.x,VLOOKUP($I1882,'2026-01-09_taxon-match'!$A$2:$N$81,6,FALSE),IF(_xlpm.x=0,"",_xlpm.x)))</f>
        <v/>
      </c>
      <c r="O1882" s="46" t="str">
        <f>IF($I1882="","",_xlfn.LET(_xlpm.x,VLOOKUP($I1882,'2026-01-09_taxon-match'!$A$2:$N$81,7,FALSE),IF(_xlpm.x=0,"",_xlpm.x)))</f>
        <v/>
      </c>
      <c r="P1882" s="46" t="str">
        <f>IF($I1882="","",_xlfn.LET(_xlpm.x,VLOOKUP($I1882,'2026-01-09_taxon-match'!$A$2:$N$81,8,FALSE),IF(_xlpm.x=0,"",_xlpm.x)))</f>
        <v/>
      </c>
      <c r="Q1882" s="46" t="str">
        <f>IF($I1882="","",_xlfn.LET(_xlpm.x,VLOOKUP($I1882,'2026-01-09_taxon-match'!$A$2:$N$81,9,FALSE),IF(_xlpm.x=0,"",_xlpm.x)))</f>
        <v/>
      </c>
      <c r="R1882" s="46" t="str">
        <f>IF($I1882="","",_xlfn.LET(_xlpm.x,VLOOKUP($I1882,'2026-01-09_taxon-match'!$A$2:$N$81,10,FALSE),IF(_xlpm.x=0,"",_xlpm.x)))</f>
        <v/>
      </c>
      <c r="S1882" s="46" t="str">
        <f>IF($I1882="","",_xlfn.LET(_xlpm.x,VLOOKUP($I1882,'2026-01-09_taxon-match'!$A$2:$N$81,11,FALSE),IF(_xlpm.x=0,"",_xlpm.x)))</f>
        <v/>
      </c>
      <c r="T1882" s="46" t="str">
        <f>IF($I1882="","",_xlfn.LET(_xlpm.x,VLOOKUP($I1882,'2026-01-09_taxon-match'!$A$2:$N$81,13,FALSE),IF(_xlpm.x=0,"",_xlpm.x)))</f>
        <v/>
      </c>
      <c r="U1882" s="46">
        <v>1</v>
      </c>
      <c r="V1882" s="46" t="s">
        <v>43</v>
      </c>
      <c r="Y1882" s="46" t="str">
        <f>IF(V1882="","",_xlfn.LET(_xlpm.x,VLOOKUP(V1882,'Drop-down_menus'!$D$2:$E$13,2,FALSE),IF(_xlpm.x=0,"",_xlpm.x)))</f>
        <v>https://orcid.org/0000-0002-0981-7442</v>
      </c>
      <c r="Z1882" s="46" t="str">
        <f>IF(W1882="","",_xlfn.LET(_xlpm.x,VLOOKUP(W1882,'Drop-down_menus'!$D$2:$E$13,2,FALSE),IF(_xlpm.x=0,"",_xlpm.x)))</f>
        <v/>
      </c>
      <c r="AA1882" s="46" t="str">
        <f>IF(X1882="","",_xlfn.LET(_xlpm.x,VLOOKUP(X1882,'Drop-down_menus'!$D$2:$E$13,2,FALSE),IF(_xlpm.x=0,"",_xlpm.x)))</f>
        <v/>
      </c>
      <c r="AB1882" s="46" t="s">
        <v>961</v>
      </c>
      <c r="AC1882" s="46" t="s">
        <v>515</v>
      </c>
    </row>
    <row r="1883" spans="2:29" ht="15" customHeight="1">
      <c r="B1883" s="46">
        <v>1881</v>
      </c>
      <c r="C1883" s="46" t="s">
        <v>837</v>
      </c>
      <c r="D1883" s="46" t="b">
        <f>COUNTIF(Events!$B$2:$B$171, C1883) &gt; 0</f>
        <v>1</v>
      </c>
      <c r="G1883" s="46" t="s">
        <v>950</v>
      </c>
      <c r="I1883" s="46" t="s">
        <v>950</v>
      </c>
      <c r="J1883" s="46" t="str">
        <f>IF(I1883="","",_xlfn.LET(_xlpm.x,VLOOKUP(I1883,'2026-01-09_taxon-match'!$A$2:$N$81,4,FALSE),IF(_xlpm.x=0,"",_xlpm.x)))</f>
        <v>Odontaster meridionalis</v>
      </c>
      <c r="L1883" s="46" t="str">
        <f>IF(I1883="","",_xlfn.LET(_xlpm.x,VLOOKUP(I1883,'2026-01-09_taxon-match'!$A$2:$N$81,3,FALSE),IF(_xlpm.x=0,"",_xlpm.x)))</f>
        <v>urn:lsid:marinespecies.org:taxname:172774</v>
      </c>
      <c r="M1883" s="46" t="str">
        <f>IF($I1883="","",_xlfn.LET(_xlpm.x,VLOOKUP($I1883,'2026-01-09_taxon-match'!$A$2:$N$81,5,FALSE),IF(_xlpm.x=0,"",_xlpm.x)))</f>
        <v>(E. A. Smith, 1876)</v>
      </c>
      <c r="N1883" s="46" t="str">
        <f>IF($I1883="","",_xlfn.LET(_xlpm.x,VLOOKUP($I1883,'2026-01-09_taxon-match'!$A$2:$N$81,6,FALSE),IF(_xlpm.x=0,"",_xlpm.x)))</f>
        <v>Animalia</v>
      </c>
      <c r="O1883" s="46" t="str">
        <f>IF($I1883="","",_xlfn.LET(_xlpm.x,VLOOKUP($I1883,'2026-01-09_taxon-match'!$A$2:$N$81,7,FALSE),IF(_xlpm.x=0,"",_xlpm.x)))</f>
        <v>Echinodermata</v>
      </c>
      <c r="P1883" s="46" t="str">
        <f>IF($I1883="","",_xlfn.LET(_xlpm.x,VLOOKUP($I1883,'2026-01-09_taxon-match'!$A$2:$N$81,8,FALSE),IF(_xlpm.x=0,"",_xlpm.x)))</f>
        <v>Asteroidea</v>
      </c>
      <c r="Q1883" s="46" t="str">
        <f>IF($I1883="","",_xlfn.LET(_xlpm.x,VLOOKUP($I1883,'2026-01-09_taxon-match'!$A$2:$N$81,9,FALSE),IF(_xlpm.x=0,"",_xlpm.x)))</f>
        <v>Valvatida</v>
      </c>
      <c r="R1883" s="46" t="str">
        <f>IF($I1883="","",_xlfn.LET(_xlpm.x,VLOOKUP($I1883,'2026-01-09_taxon-match'!$A$2:$N$81,10,FALSE),IF(_xlpm.x=0,"",_xlpm.x)))</f>
        <v>Odontasteridae</v>
      </c>
      <c r="S1883" s="46" t="str">
        <f>IF($I1883="","",_xlfn.LET(_xlpm.x,VLOOKUP($I1883,'2026-01-09_taxon-match'!$A$2:$N$81,11,FALSE),IF(_xlpm.x=0,"",_xlpm.x)))</f>
        <v>Odontaster</v>
      </c>
      <c r="T1883" s="46" t="str">
        <f>IF($I1883="","",_xlfn.LET(_xlpm.x,VLOOKUP($I1883,'2026-01-09_taxon-match'!$A$2:$N$81,13,FALSE),IF(_xlpm.x=0,"",_xlpm.x)))</f>
        <v>meridionalis</v>
      </c>
      <c r="U1883" s="46">
        <v>1</v>
      </c>
      <c r="V1883" t="s">
        <v>43</v>
      </c>
      <c r="Y1883" s="46" t="str">
        <f>IF(V1883="","",_xlfn.LET(_xlpm.x,VLOOKUP(V1883,'Drop-down_menus'!$D$2:$E$13,2,FALSE),IF(_xlpm.x=0,"",_xlpm.x)))</f>
        <v>https://orcid.org/0000-0002-0981-7442</v>
      </c>
      <c r="Z1883" s="46" t="str">
        <f>IF(W1883="","",_xlfn.LET(_xlpm.x,VLOOKUP(W1883,'Drop-down_menus'!$D$2:$E$13,2,FALSE),IF(_xlpm.x=0,"",_xlpm.x)))</f>
        <v/>
      </c>
      <c r="AA1883" s="46" t="str">
        <f>IF(X1883="","",_xlfn.LET(_xlpm.x,VLOOKUP(X1883,'Drop-down_menus'!$D$2:$E$13,2,FALSE),IF(_xlpm.x=0,"",_xlpm.x)))</f>
        <v/>
      </c>
      <c r="AB1883" s="46" t="s">
        <v>1252</v>
      </c>
      <c r="AC1883" s="46" t="s">
        <v>1255</v>
      </c>
    </row>
    <row r="1884" spans="2:29" ht="15" customHeight="1">
      <c r="B1884" s="46">
        <v>1881</v>
      </c>
      <c r="C1884" s="46" t="s">
        <v>837</v>
      </c>
      <c r="D1884" s="46" t="b">
        <f>COUNTIF(Events!$B$2:$B$171, C1884) &gt; 0</f>
        <v>1</v>
      </c>
      <c r="E1884" s="46" t="s">
        <v>940</v>
      </c>
      <c r="G1884" s="46" t="s">
        <v>950</v>
      </c>
      <c r="I1884" s="46" t="s">
        <v>950</v>
      </c>
      <c r="J1884" s="46" t="str">
        <f>IF(I1884="","",_xlfn.LET(_xlpm.x,VLOOKUP(I1884,'2026-01-09_taxon-match'!$A$2:$N$81,4,FALSE),IF(_xlpm.x=0,"",_xlpm.x)))</f>
        <v>Odontaster meridionalis</v>
      </c>
      <c r="L1884" s="46" t="str">
        <f>IF(I1884="","",_xlfn.LET(_xlpm.x,VLOOKUP(I1884,'2026-01-09_taxon-match'!$A$2:$N$81,3,FALSE),IF(_xlpm.x=0,"",_xlpm.x)))</f>
        <v>urn:lsid:marinespecies.org:taxname:172774</v>
      </c>
      <c r="M1884" s="46" t="str">
        <f>IF($I1884="","",_xlfn.LET(_xlpm.x,VLOOKUP($I1884,'2026-01-09_taxon-match'!$A$2:$N$81,5,FALSE),IF(_xlpm.x=0,"",_xlpm.x)))</f>
        <v>(E. A. Smith, 1876)</v>
      </c>
      <c r="N1884" s="46" t="str">
        <f>IF($I1884="","",_xlfn.LET(_xlpm.x,VLOOKUP($I1884,'2026-01-09_taxon-match'!$A$2:$N$81,6,FALSE),IF(_xlpm.x=0,"",_xlpm.x)))</f>
        <v>Animalia</v>
      </c>
      <c r="O1884" s="46" t="str">
        <f>IF($I1884="","",_xlfn.LET(_xlpm.x,VLOOKUP($I1884,'2026-01-09_taxon-match'!$A$2:$N$81,7,FALSE),IF(_xlpm.x=0,"",_xlpm.x)))</f>
        <v>Echinodermata</v>
      </c>
      <c r="P1884" s="46" t="str">
        <f>IF($I1884="","",_xlfn.LET(_xlpm.x,VLOOKUP($I1884,'2026-01-09_taxon-match'!$A$2:$N$81,8,FALSE),IF(_xlpm.x=0,"",_xlpm.x)))</f>
        <v>Asteroidea</v>
      </c>
      <c r="Q1884" s="46" t="str">
        <f>IF($I1884="","",_xlfn.LET(_xlpm.x,VLOOKUP($I1884,'2026-01-09_taxon-match'!$A$2:$N$81,9,FALSE),IF(_xlpm.x=0,"",_xlpm.x)))</f>
        <v>Valvatida</v>
      </c>
      <c r="R1884" s="46" t="str">
        <f>IF($I1884="","",_xlfn.LET(_xlpm.x,VLOOKUP($I1884,'2026-01-09_taxon-match'!$A$2:$N$81,10,FALSE),IF(_xlpm.x=0,"",_xlpm.x)))</f>
        <v>Odontasteridae</v>
      </c>
      <c r="S1884" s="46" t="str">
        <f>IF($I1884="","",_xlfn.LET(_xlpm.x,VLOOKUP($I1884,'2026-01-09_taxon-match'!$A$2:$N$81,11,FALSE),IF(_xlpm.x=0,"",_xlpm.x)))</f>
        <v>Odontaster</v>
      </c>
      <c r="T1884" s="46" t="str">
        <f>IF($I1884="","",_xlfn.LET(_xlpm.x,VLOOKUP($I1884,'2026-01-09_taxon-match'!$A$2:$N$81,13,FALSE),IF(_xlpm.x=0,"",_xlpm.x)))</f>
        <v>meridionalis</v>
      </c>
      <c r="U1884" s="46">
        <v>1</v>
      </c>
      <c r="V1884" s="46" t="s">
        <v>58</v>
      </c>
      <c r="Y1884" s="46" t="str">
        <f>IF(V1884="","",_xlfn.LET(_xlpm.x,VLOOKUP(V1884,'Drop-down_menus'!$D$2:$E$13,2,FALSE),IF(_xlpm.x=0,"",_xlpm.x)))</f>
        <v>https://orcid.org/0000-0002-9708-1761</v>
      </c>
      <c r="Z1884" s="46" t="str">
        <f>IF(W1884="","",_xlfn.LET(_xlpm.x,VLOOKUP(W1884,'Drop-down_menus'!$D$2:$E$13,2,FALSE),IF(_xlpm.x=0,"",_xlpm.x)))</f>
        <v/>
      </c>
      <c r="AA1884" s="46" t="str">
        <f>IF(X1884="","",_xlfn.LET(_xlpm.x,VLOOKUP(X1884,'Drop-down_menus'!$D$2:$E$13,2,FALSE),IF(_xlpm.x=0,"",_xlpm.x)))</f>
        <v/>
      </c>
      <c r="AB1884" s="46" t="s">
        <v>961</v>
      </c>
      <c r="AC1884" s="46" t="s">
        <v>515</v>
      </c>
    </row>
    <row r="1885" spans="2:29" ht="15" customHeight="1">
      <c r="B1885" s="46">
        <v>1882</v>
      </c>
      <c r="C1885" s="46" t="s">
        <v>837</v>
      </c>
      <c r="D1885" s="46" t="b">
        <f>COUNTIF(Events!$B$2:$B$171, C1885) &gt; 0</f>
        <v>1</v>
      </c>
      <c r="G1885" s="46" t="s">
        <v>1202</v>
      </c>
      <c r="I1885" s="46" t="s">
        <v>1338</v>
      </c>
      <c r="J1885" s="46" t="str">
        <f>IF(I1885="","",_xlfn.LET(_xlpm.x,VLOOKUP(I1885,'2026-01-09_taxon-match'!$A$2:$N$81,4,FALSE),IF(_xlpm.x=0,"",_xlpm.x)))</f>
        <v>Polynoidae</v>
      </c>
      <c r="K1885" s="46" t="s">
        <v>1318</v>
      </c>
      <c r="L1885" s="46" t="str">
        <f>IF(I1885="","",_xlfn.LET(_xlpm.x,VLOOKUP(I1885,'2026-01-09_taxon-match'!$A$2:$N$81,3,FALSE),IF(_xlpm.x=0,"",_xlpm.x)))</f>
        <v>urn:lsid:marinespecies.org:taxname:939</v>
      </c>
      <c r="M1885" s="46" t="str">
        <f>IF($I1885="","",_xlfn.LET(_xlpm.x,VLOOKUP($I1885,'2026-01-09_taxon-match'!$A$2:$N$81,5,FALSE),IF(_xlpm.x=0,"",_xlpm.x)))</f>
        <v>Kinberg, 1856</v>
      </c>
      <c r="N1885" s="46" t="str">
        <f>IF($I1885="","",_xlfn.LET(_xlpm.x,VLOOKUP($I1885,'2026-01-09_taxon-match'!$A$2:$N$81,6,FALSE),IF(_xlpm.x=0,"",_xlpm.x)))</f>
        <v>Animalia</v>
      </c>
      <c r="O1885" s="46" t="str">
        <f>IF($I1885="","",_xlfn.LET(_xlpm.x,VLOOKUP($I1885,'2026-01-09_taxon-match'!$A$2:$N$81,7,FALSE),IF(_xlpm.x=0,"",_xlpm.x)))</f>
        <v>Annelida</v>
      </c>
      <c r="P1885" s="46" t="str">
        <f>IF($I1885="","",_xlfn.LET(_xlpm.x,VLOOKUP($I1885,'2026-01-09_taxon-match'!$A$2:$N$81,8,FALSE),IF(_xlpm.x=0,"",_xlpm.x)))</f>
        <v>Polychaeta</v>
      </c>
      <c r="Q1885" s="46" t="str">
        <f>IF($I1885="","",_xlfn.LET(_xlpm.x,VLOOKUP($I1885,'2026-01-09_taxon-match'!$A$2:$N$81,9,FALSE),IF(_xlpm.x=0,"",_xlpm.x)))</f>
        <v>Phyllodocida</v>
      </c>
      <c r="R1885" s="46" t="str">
        <f>IF($I1885="","",_xlfn.LET(_xlpm.x,VLOOKUP($I1885,'2026-01-09_taxon-match'!$A$2:$N$81,10,FALSE),IF(_xlpm.x=0,"",_xlpm.x)))</f>
        <v>Polynoidae</v>
      </c>
      <c r="S1885" s="46" t="str">
        <f>IF($I1885="","",_xlfn.LET(_xlpm.x,VLOOKUP($I1885,'2026-01-09_taxon-match'!$A$2:$N$81,11,FALSE),IF(_xlpm.x=0,"",_xlpm.x)))</f>
        <v/>
      </c>
      <c r="T1885" s="46" t="str">
        <f>IF($I1885="","",_xlfn.LET(_xlpm.x,VLOOKUP($I1885,'2026-01-09_taxon-match'!$A$2:$N$81,13,FALSE),IF(_xlpm.x=0,"",_xlpm.x)))</f>
        <v/>
      </c>
      <c r="U1885" s="46">
        <v>1</v>
      </c>
      <c r="V1885" s="2" t="s">
        <v>58</v>
      </c>
      <c r="Y1885" s="46" t="str">
        <f>IF(V1885="","",_xlfn.LET(_xlpm.x,VLOOKUP(V1885,'Drop-down_menus'!$D$2:$E$13,2,FALSE),IF(_xlpm.x=0,"",_xlpm.x)))</f>
        <v>https://orcid.org/0000-0002-9708-1761</v>
      </c>
      <c r="Z1885" s="46" t="str">
        <f>IF(W1885="","",_xlfn.LET(_xlpm.x,VLOOKUP(W1885,'Drop-down_menus'!$D$2:$E$13,2,FALSE),IF(_xlpm.x=0,"",_xlpm.x)))</f>
        <v/>
      </c>
      <c r="AA1885" s="46" t="str">
        <f>IF(X1885="","",_xlfn.LET(_xlpm.x,VLOOKUP(X1885,'Drop-down_menus'!$D$2:$E$13,2,FALSE),IF(_xlpm.x=0,"",_xlpm.x)))</f>
        <v/>
      </c>
      <c r="AB1885" s="46" t="s">
        <v>1252</v>
      </c>
      <c r="AC1885" s="46" t="s">
        <v>1255</v>
      </c>
    </row>
    <row r="1886" spans="2:29" ht="15" customHeight="1">
      <c r="B1886" s="46">
        <v>1882</v>
      </c>
      <c r="C1886" s="46" t="s">
        <v>837</v>
      </c>
      <c r="D1886" s="46" t="b">
        <f>COUNTIF(Events!$B$2:$B$171, C1886) &gt; 0</f>
        <v>1</v>
      </c>
      <c r="E1886" s="46" t="s">
        <v>940</v>
      </c>
      <c r="G1886" s="46" t="s">
        <v>957</v>
      </c>
      <c r="I1886" s="46" t="s">
        <v>1338</v>
      </c>
      <c r="J1886" s="46" t="str">
        <f>IF(I1886="","",_xlfn.LET(_xlpm.x,VLOOKUP(I1886,'2026-01-09_taxon-match'!$A$2:$N$81,4,FALSE),IF(_xlpm.x=0,"",_xlpm.x)))</f>
        <v>Polynoidae</v>
      </c>
      <c r="K1886" s="46" t="s">
        <v>1318</v>
      </c>
      <c r="L1886" s="46" t="str">
        <f>IF(I1886="","",_xlfn.LET(_xlpm.x,VLOOKUP(I1886,'2026-01-09_taxon-match'!$A$2:$N$81,3,FALSE),IF(_xlpm.x=0,"",_xlpm.x)))</f>
        <v>urn:lsid:marinespecies.org:taxname:939</v>
      </c>
      <c r="M1886" s="46" t="str">
        <f>IF($I1886="","",_xlfn.LET(_xlpm.x,VLOOKUP($I1886,'2026-01-09_taxon-match'!$A$2:$N$81,5,FALSE),IF(_xlpm.x=0,"",_xlpm.x)))</f>
        <v>Kinberg, 1856</v>
      </c>
      <c r="N1886" s="46" t="str">
        <f>IF($I1886="","",_xlfn.LET(_xlpm.x,VLOOKUP($I1886,'2026-01-09_taxon-match'!$A$2:$N$81,6,FALSE),IF(_xlpm.x=0,"",_xlpm.x)))</f>
        <v>Animalia</v>
      </c>
      <c r="O1886" s="46" t="str">
        <f>IF($I1886="","",_xlfn.LET(_xlpm.x,VLOOKUP($I1886,'2026-01-09_taxon-match'!$A$2:$N$81,7,FALSE),IF(_xlpm.x=0,"",_xlpm.x)))</f>
        <v>Annelida</v>
      </c>
      <c r="P1886" s="46" t="str">
        <f>IF($I1886="","",_xlfn.LET(_xlpm.x,VLOOKUP($I1886,'2026-01-09_taxon-match'!$A$2:$N$81,8,FALSE),IF(_xlpm.x=0,"",_xlpm.x)))</f>
        <v>Polychaeta</v>
      </c>
      <c r="Q1886" s="46" t="str">
        <f>IF($I1886="","",_xlfn.LET(_xlpm.x,VLOOKUP($I1886,'2026-01-09_taxon-match'!$A$2:$N$81,9,FALSE),IF(_xlpm.x=0,"",_xlpm.x)))</f>
        <v>Phyllodocida</v>
      </c>
      <c r="R1886" s="46" t="str">
        <f>IF($I1886="","",_xlfn.LET(_xlpm.x,VLOOKUP($I1886,'2026-01-09_taxon-match'!$A$2:$N$81,10,FALSE),IF(_xlpm.x=0,"",_xlpm.x)))</f>
        <v>Polynoidae</v>
      </c>
      <c r="S1886" s="46" t="str">
        <f>IF($I1886="","",_xlfn.LET(_xlpm.x,VLOOKUP($I1886,'2026-01-09_taxon-match'!$A$2:$N$81,11,FALSE),IF(_xlpm.x=0,"",_xlpm.x)))</f>
        <v/>
      </c>
      <c r="T1886" s="46" t="str">
        <f>IF($I1886="","",_xlfn.LET(_xlpm.x,VLOOKUP($I1886,'2026-01-09_taxon-match'!$A$2:$N$81,13,FALSE),IF(_xlpm.x=0,"",_xlpm.x)))</f>
        <v/>
      </c>
      <c r="U1886" s="46">
        <v>1</v>
      </c>
      <c r="V1886" s="46" t="s">
        <v>58</v>
      </c>
      <c r="Y1886" s="46" t="str">
        <f>IF(V1886="","",_xlfn.LET(_xlpm.x,VLOOKUP(V1886,'Drop-down_menus'!$D$2:$E$13,2,FALSE),IF(_xlpm.x=0,"",_xlpm.x)))</f>
        <v>https://orcid.org/0000-0002-9708-1761</v>
      </c>
      <c r="Z1886" s="46" t="str">
        <f>IF(W1886="","",_xlfn.LET(_xlpm.x,VLOOKUP(W1886,'Drop-down_menus'!$D$2:$E$13,2,FALSE),IF(_xlpm.x=0,"",_xlpm.x)))</f>
        <v/>
      </c>
      <c r="AA1886" s="46" t="str">
        <f>IF(X1886="","",_xlfn.LET(_xlpm.x,VLOOKUP(X1886,'Drop-down_menus'!$D$2:$E$13,2,FALSE),IF(_xlpm.x=0,"",_xlpm.x)))</f>
        <v/>
      </c>
      <c r="AB1886" s="46" t="s">
        <v>961</v>
      </c>
      <c r="AC1886" s="46" t="s">
        <v>515</v>
      </c>
    </row>
    <row r="1887" spans="2:29" ht="15" customHeight="1">
      <c r="B1887" s="46">
        <v>1883</v>
      </c>
      <c r="C1887" s="46" t="s">
        <v>837</v>
      </c>
      <c r="D1887" s="46" t="b">
        <f>COUNTIF(Events!$B$2:$B$171, C1887) &gt; 0</f>
        <v>1</v>
      </c>
      <c r="G1887" s="46" t="s">
        <v>1208</v>
      </c>
      <c r="I1887" s="46" t="s">
        <v>1208</v>
      </c>
      <c r="J1887" s="46" t="str">
        <f>IF(I1887="","",_xlfn.LET(_xlpm.x,VLOOKUP(I1887,'2026-01-09_taxon-match'!$A$2:$N$81,4,FALSE),IF(_xlpm.x=0,"",_xlpm.x)))</f>
        <v>Nacella concinna</v>
      </c>
      <c r="L1887" s="46" t="str">
        <f>IF(I1887="","",_xlfn.LET(_xlpm.x,VLOOKUP(I1887,'2026-01-09_taxon-match'!$A$2:$N$81,3,FALSE),IF(_xlpm.x=0,"",_xlpm.x)))</f>
        <v>urn:lsid:marinespecies.org:taxname:197296</v>
      </c>
      <c r="M1887" s="46" t="str">
        <f>IF($I1887="","",_xlfn.LET(_xlpm.x,VLOOKUP($I1887,'2026-01-09_taxon-match'!$A$2:$N$81,5,FALSE),IF(_xlpm.x=0,"",_xlpm.x)))</f>
        <v>(Strebel, 1908)</v>
      </c>
      <c r="N1887" s="46" t="str">
        <f>IF($I1887="","",_xlfn.LET(_xlpm.x,VLOOKUP($I1887,'2026-01-09_taxon-match'!$A$2:$N$81,6,FALSE),IF(_xlpm.x=0,"",_xlpm.x)))</f>
        <v>Animalia</v>
      </c>
      <c r="O1887" s="46" t="str">
        <f>IF($I1887="","",_xlfn.LET(_xlpm.x,VLOOKUP($I1887,'2026-01-09_taxon-match'!$A$2:$N$81,7,FALSE),IF(_xlpm.x=0,"",_xlpm.x)))</f>
        <v>Mollusca</v>
      </c>
      <c r="P1887" s="46" t="str">
        <f>IF($I1887="","",_xlfn.LET(_xlpm.x,VLOOKUP($I1887,'2026-01-09_taxon-match'!$A$2:$N$81,8,FALSE),IF(_xlpm.x=0,"",_xlpm.x)))</f>
        <v>Gastropoda</v>
      </c>
      <c r="Q1887" s="46" t="str">
        <f>IF($I1887="","",_xlfn.LET(_xlpm.x,VLOOKUP($I1887,'2026-01-09_taxon-match'!$A$2:$N$81,9,FALSE),IF(_xlpm.x=0,"",_xlpm.x)))</f>
        <v>Nacellida</v>
      </c>
      <c r="R1887" s="46" t="str">
        <f>IF($I1887="","",_xlfn.LET(_xlpm.x,VLOOKUP($I1887,'2026-01-09_taxon-match'!$A$2:$N$81,10,FALSE),IF(_xlpm.x=0,"",_xlpm.x)))</f>
        <v>Nacellidae</v>
      </c>
      <c r="S1887" s="46" t="str">
        <f>IF($I1887="","",_xlfn.LET(_xlpm.x,VLOOKUP($I1887,'2026-01-09_taxon-match'!$A$2:$N$81,11,FALSE),IF(_xlpm.x=0,"",_xlpm.x)))</f>
        <v>Nacella</v>
      </c>
      <c r="T1887" s="46" t="str">
        <f>IF($I1887="","",_xlfn.LET(_xlpm.x,VLOOKUP($I1887,'2026-01-09_taxon-match'!$A$2:$N$81,13,FALSE),IF(_xlpm.x=0,"",_xlpm.x)))</f>
        <v>concinna</v>
      </c>
      <c r="U1887" s="46">
        <v>1</v>
      </c>
      <c r="V1887" s="2" t="s">
        <v>58</v>
      </c>
      <c r="Y1887" s="46" t="str">
        <f>IF(V1887="","",_xlfn.LET(_xlpm.x,VLOOKUP(V1887,'Drop-down_menus'!$D$2:$E$13,2,FALSE),IF(_xlpm.x=0,"",_xlpm.x)))</f>
        <v>https://orcid.org/0000-0002-9708-1761</v>
      </c>
      <c r="Z1887" s="46" t="str">
        <f>IF(W1887="","",_xlfn.LET(_xlpm.x,VLOOKUP(W1887,'Drop-down_menus'!$D$2:$E$13,2,FALSE),IF(_xlpm.x=0,"",_xlpm.x)))</f>
        <v/>
      </c>
      <c r="AA1887" s="46" t="str">
        <f>IF(X1887="","",_xlfn.LET(_xlpm.x,VLOOKUP(X1887,'Drop-down_menus'!$D$2:$E$13,2,FALSE),IF(_xlpm.x=0,"",_xlpm.x)))</f>
        <v/>
      </c>
      <c r="AB1887" s="46" t="s">
        <v>1252</v>
      </c>
      <c r="AC1887" s="46" t="s">
        <v>1255</v>
      </c>
    </row>
    <row r="1888" spans="2:29" ht="15" customHeight="1">
      <c r="B1888" s="46">
        <v>1883</v>
      </c>
      <c r="C1888" s="46" t="s">
        <v>837</v>
      </c>
      <c r="D1888" s="46" t="b">
        <f>COUNTIF(Events!$B$2:$B$171, C1888) &gt; 0</f>
        <v>1</v>
      </c>
      <c r="E1888" s="46" t="s">
        <v>940</v>
      </c>
      <c r="G1888" s="46" t="s">
        <v>237</v>
      </c>
      <c r="I1888" s="46" t="s">
        <v>1208</v>
      </c>
      <c r="J1888" s="46" t="str">
        <f>IF(I1888="","",_xlfn.LET(_xlpm.x,VLOOKUP(I1888,'2026-01-09_taxon-match'!$A$2:$N$81,4,FALSE),IF(_xlpm.x=0,"",_xlpm.x)))</f>
        <v>Nacella concinna</v>
      </c>
      <c r="L1888" s="46" t="str">
        <f>IF(I1888="","",_xlfn.LET(_xlpm.x,VLOOKUP(I1888,'2026-01-09_taxon-match'!$A$2:$N$81,3,FALSE),IF(_xlpm.x=0,"",_xlpm.x)))</f>
        <v>urn:lsid:marinespecies.org:taxname:197296</v>
      </c>
      <c r="M1888" s="46" t="str">
        <f>IF($I1888="","",_xlfn.LET(_xlpm.x,VLOOKUP($I1888,'2026-01-09_taxon-match'!$A$2:$N$81,5,FALSE),IF(_xlpm.x=0,"",_xlpm.x)))</f>
        <v>(Strebel, 1908)</v>
      </c>
      <c r="N1888" s="46" t="str">
        <f>IF($I1888="","",_xlfn.LET(_xlpm.x,VLOOKUP($I1888,'2026-01-09_taxon-match'!$A$2:$N$81,6,FALSE),IF(_xlpm.x=0,"",_xlpm.x)))</f>
        <v>Animalia</v>
      </c>
      <c r="O1888" s="46" t="str">
        <f>IF($I1888="","",_xlfn.LET(_xlpm.x,VLOOKUP($I1888,'2026-01-09_taxon-match'!$A$2:$N$81,7,FALSE),IF(_xlpm.x=0,"",_xlpm.x)))</f>
        <v>Mollusca</v>
      </c>
      <c r="P1888" s="46" t="str">
        <f>IF($I1888="","",_xlfn.LET(_xlpm.x,VLOOKUP($I1888,'2026-01-09_taxon-match'!$A$2:$N$81,8,FALSE),IF(_xlpm.x=0,"",_xlpm.x)))</f>
        <v>Gastropoda</v>
      </c>
      <c r="Q1888" s="46" t="str">
        <f>IF($I1888="","",_xlfn.LET(_xlpm.x,VLOOKUP($I1888,'2026-01-09_taxon-match'!$A$2:$N$81,9,FALSE),IF(_xlpm.x=0,"",_xlpm.x)))</f>
        <v>Nacellida</v>
      </c>
      <c r="R1888" s="46" t="str">
        <f>IF($I1888="","",_xlfn.LET(_xlpm.x,VLOOKUP($I1888,'2026-01-09_taxon-match'!$A$2:$N$81,10,FALSE),IF(_xlpm.x=0,"",_xlpm.x)))</f>
        <v>Nacellidae</v>
      </c>
      <c r="S1888" s="46" t="str">
        <f>IF($I1888="","",_xlfn.LET(_xlpm.x,VLOOKUP($I1888,'2026-01-09_taxon-match'!$A$2:$N$81,11,FALSE),IF(_xlpm.x=0,"",_xlpm.x)))</f>
        <v>Nacella</v>
      </c>
      <c r="T1888" s="46" t="str">
        <f>IF($I1888="","",_xlfn.LET(_xlpm.x,VLOOKUP($I1888,'2026-01-09_taxon-match'!$A$2:$N$81,13,FALSE),IF(_xlpm.x=0,"",_xlpm.x)))</f>
        <v>concinna</v>
      </c>
      <c r="U1888" s="46">
        <v>1</v>
      </c>
      <c r="V1888" s="46" t="s">
        <v>58</v>
      </c>
      <c r="Y1888" s="46" t="str">
        <f>IF(V1888="","",_xlfn.LET(_xlpm.x,VLOOKUP(V1888,'Drop-down_menus'!$D$2:$E$13,2,FALSE),IF(_xlpm.x=0,"",_xlpm.x)))</f>
        <v>https://orcid.org/0000-0002-9708-1761</v>
      </c>
      <c r="Z1888" s="46" t="str">
        <f>IF(W1888="","",_xlfn.LET(_xlpm.x,VLOOKUP(W1888,'Drop-down_menus'!$D$2:$E$13,2,FALSE),IF(_xlpm.x=0,"",_xlpm.x)))</f>
        <v/>
      </c>
      <c r="AA1888" s="46" t="str">
        <f>IF(X1888="","",_xlfn.LET(_xlpm.x,VLOOKUP(X1888,'Drop-down_menus'!$D$2:$E$13,2,FALSE),IF(_xlpm.x=0,"",_xlpm.x)))</f>
        <v/>
      </c>
      <c r="AB1888" s="46" t="s">
        <v>961</v>
      </c>
      <c r="AC1888" s="46" t="s">
        <v>515</v>
      </c>
    </row>
    <row r="1889" spans="2:29" ht="15" customHeight="1">
      <c r="B1889" s="46">
        <v>1884</v>
      </c>
      <c r="C1889" s="46" t="s">
        <v>837</v>
      </c>
      <c r="D1889" s="46" t="b">
        <f>COUNTIF(Events!$B$2:$B$171, C1889) &gt; 0</f>
        <v>1</v>
      </c>
      <c r="G1889" s="46" t="s">
        <v>1234</v>
      </c>
      <c r="I1889" s="46" t="s">
        <v>1234</v>
      </c>
      <c r="J1889" s="46" t="str">
        <f>IF(I1889="","",_xlfn.LET(_xlpm.x,VLOOKUP(I1889,'2026-01-09_taxon-match'!$A$2:$N$81,4,FALSE),IF(_xlpm.x=0,"",_xlpm.x)))</f>
        <v>Glyptonotus antarcticus</v>
      </c>
      <c r="L1889" s="46" t="str">
        <f>IF(I1889="","",_xlfn.LET(_xlpm.x,VLOOKUP(I1889,'2026-01-09_taxon-match'!$A$2:$N$81,3,FALSE),IF(_xlpm.x=0,"",_xlpm.x)))</f>
        <v>urn:lsid:marinespecies.org:taxname:174803</v>
      </c>
      <c r="M1889" s="46" t="str">
        <f>IF($I1889="","",_xlfn.LET(_xlpm.x,VLOOKUP($I1889,'2026-01-09_taxon-match'!$A$2:$N$81,5,FALSE),IF(_xlpm.x=0,"",_xlpm.x)))</f>
        <v>Eights, 1852</v>
      </c>
      <c r="N1889" s="46" t="str">
        <f>IF($I1889="","",_xlfn.LET(_xlpm.x,VLOOKUP($I1889,'2026-01-09_taxon-match'!$A$2:$N$81,6,FALSE),IF(_xlpm.x=0,"",_xlpm.x)))</f>
        <v>Animalia</v>
      </c>
      <c r="O1889" s="46" t="str">
        <f>IF($I1889="","",_xlfn.LET(_xlpm.x,VLOOKUP($I1889,'2026-01-09_taxon-match'!$A$2:$N$81,7,FALSE),IF(_xlpm.x=0,"",_xlpm.x)))</f>
        <v>Arthropoda</v>
      </c>
      <c r="P1889" s="46" t="str">
        <f>IF($I1889="","",_xlfn.LET(_xlpm.x,VLOOKUP($I1889,'2026-01-09_taxon-match'!$A$2:$N$81,8,FALSE),IF(_xlpm.x=0,"",_xlpm.x)))</f>
        <v>Malacostraca</v>
      </c>
      <c r="Q1889" s="46" t="str">
        <f>IF($I1889="","",_xlfn.LET(_xlpm.x,VLOOKUP($I1889,'2026-01-09_taxon-match'!$A$2:$N$81,9,FALSE),IF(_xlpm.x=0,"",_xlpm.x)))</f>
        <v>Isopoda</v>
      </c>
      <c r="R1889" s="46" t="str">
        <f>IF($I1889="","",_xlfn.LET(_xlpm.x,VLOOKUP($I1889,'2026-01-09_taxon-match'!$A$2:$N$81,10,FALSE),IF(_xlpm.x=0,"",_xlpm.x)))</f>
        <v>Chaetiliidae</v>
      </c>
      <c r="S1889" s="46" t="str">
        <f>IF($I1889="","",_xlfn.LET(_xlpm.x,VLOOKUP($I1889,'2026-01-09_taxon-match'!$A$2:$N$81,11,FALSE),IF(_xlpm.x=0,"",_xlpm.x)))</f>
        <v>Glyptonotus</v>
      </c>
      <c r="T1889" s="46" t="str">
        <f>IF($I1889="","",_xlfn.LET(_xlpm.x,VLOOKUP($I1889,'2026-01-09_taxon-match'!$A$2:$N$81,13,FALSE),IF(_xlpm.x=0,"",_xlpm.x)))</f>
        <v>antarcticus</v>
      </c>
      <c r="U1889" s="46">
        <v>1</v>
      </c>
      <c r="V1889" s="2" t="s">
        <v>58</v>
      </c>
      <c r="Y1889" s="46" t="str">
        <f>IF(V1889="","",_xlfn.LET(_xlpm.x,VLOOKUP(V1889,'Drop-down_menus'!$D$2:$E$13,2,FALSE),IF(_xlpm.x=0,"",_xlpm.x)))</f>
        <v>https://orcid.org/0000-0002-9708-1761</v>
      </c>
      <c r="Z1889" s="46" t="str">
        <f>IF(W1889="","",_xlfn.LET(_xlpm.x,VLOOKUP(W1889,'Drop-down_menus'!$D$2:$E$13,2,FALSE),IF(_xlpm.x=0,"",_xlpm.x)))</f>
        <v/>
      </c>
      <c r="AA1889" s="46" t="str">
        <f>IF(X1889="","",_xlfn.LET(_xlpm.x,VLOOKUP(X1889,'Drop-down_menus'!$D$2:$E$13,2,FALSE),IF(_xlpm.x=0,"",_xlpm.x)))</f>
        <v/>
      </c>
      <c r="AB1889" s="46" t="s">
        <v>1252</v>
      </c>
      <c r="AC1889" s="46" t="s">
        <v>1255</v>
      </c>
    </row>
    <row r="1890" spans="2:29" ht="15" customHeight="1">
      <c r="B1890" s="46">
        <v>1884</v>
      </c>
      <c r="C1890" s="46" t="s">
        <v>837</v>
      </c>
      <c r="D1890" s="46" t="b">
        <f>COUNTIF(Events!$B$2:$B$171, C1890) &gt; 0</f>
        <v>1</v>
      </c>
      <c r="E1890" s="46" t="s">
        <v>940</v>
      </c>
      <c r="G1890" s="46" t="s">
        <v>953</v>
      </c>
      <c r="I1890" s="46" t="s">
        <v>1234</v>
      </c>
      <c r="J1890" s="46" t="str">
        <f>IF(I1890="","",_xlfn.LET(_xlpm.x,VLOOKUP(I1890,'2026-01-09_taxon-match'!$A$2:$N$81,4,FALSE),IF(_xlpm.x=0,"",_xlpm.x)))</f>
        <v>Glyptonotus antarcticus</v>
      </c>
      <c r="L1890" s="46" t="str">
        <f>IF(I1890="","",_xlfn.LET(_xlpm.x,VLOOKUP(I1890,'2026-01-09_taxon-match'!$A$2:$N$81,3,FALSE),IF(_xlpm.x=0,"",_xlpm.x)))</f>
        <v>urn:lsid:marinespecies.org:taxname:174803</v>
      </c>
      <c r="M1890" s="46" t="str">
        <f>IF($I1890="","",_xlfn.LET(_xlpm.x,VLOOKUP($I1890,'2026-01-09_taxon-match'!$A$2:$N$81,5,FALSE),IF(_xlpm.x=0,"",_xlpm.x)))</f>
        <v>Eights, 1852</v>
      </c>
      <c r="N1890" s="46" t="str">
        <f>IF($I1890="","",_xlfn.LET(_xlpm.x,VLOOKUP($I1890,'2026-01-09_taxon-match'!$A$2:$N$81,6,FALSE),IF(_xlpm.x=0,"",_xlpm.x)))</f>
        <v>Animalia</v>
      </c>
      <c r="O1890" s="46" t="str">
        <f>IF($I1890="","",_xlfn.LET(_xlpm.x,VLOOKUP($I1890,'2026-01-09_taxon-match'!$A$2:$N$81,7,FALSE),IF(_xlpm.x=0,"",_xlpm.x)))</f>
        <v>Arthropoda</v>
      </c>
      <c r="P1890" s="46" t="str">
        <f>IF($I1890="","",_xlfn.LET(_xlpm.x,VLOOKUP($I1890,'2026-01-09_taxon-match'!$A$2:$N$81,8,FALSE),IF(_xlpm.x=0,"",_xlpm.x)))</f>
        <v>Malacostraca</v>
      </c>
      <c r="Q1890" s="46" t="str">
        <f>IF($I1890="","",_xlfn.LET(_xlpm.x,VLOOKUP($I1890,'2026-01-09_taxon-match'!$A$2:$N$81,9,FALSE),IF(_xlpm.x=0,"",_xlpm.x)))</f>
        <v>Isopoda</v>
      </c>
      <c r="R1890" s="46" t="str">
        <f>IF($I1890="","",_xlfn.LET(_xlpm.x,VLOOKUP($I1890,'2026-01-09_taxon-match'!$A$2:$N$81,10,FALSE),IF(_xlpm.x=0,"",_xlpm.x)))</f>
        <v>Chaetiliidae</v>
      </c>
      <c r="S1890" s="46" t="str">
        <f>IF($I1890="","",_xlfn.LET(_xlpm.x,VLOOKUP($I1890,'2026-01-09_taxon-match'!$A$2:$N$81,11,FALSE),IF(_xlpm.x=0,"",_xlpm.x)))</f>
        <v>Glyptonotus</v>
      </c>
      <c r="T1890" s="46" t="str">
        <f>IF($I1890="","",_xlfn.LET(_xlpm.x,VLOOKUP($I1890,'2026-01-09_taxon-match'!$A$2:$N$81,13,FALSE),IF(_xlpm.x=0,"",_xlpm.x)))</f>
        <v>antarcticus</v>
      </c>
      <c r="U1890" s="46">
        <v>1</v>
      </c>
      <c r="V1890" s="46" t="s">
        <v>58</v>
      </c>
      <c r="Y1890" s="46" t="str">
        <f>IF(V1890="","",_xlfn.LET(_xlpm.x,VLOOKUP(V1890,'Drop-down_menus'!$D$2:$E$13,2,FALSE),IF(_xlpm.x=0,"",_xlpm.x)))</f>
        <v>https://orcid.org/0000-0002-9708-1761</v>
      </c>
      <c r="Z1890" s="46" t="str">
        <f>IF(W1890="","",_xlfn.LET(_xlpm.x,VLOOKUP(W1890,'Drop-down_menus'!$D$2:$E$13,2,FALSE),IF(_xlpm.x=0,"",_xlpm.x)))</f>
        <v/>
      </c>
      <c r="AA1890" s="46" t="str">
        <f>IF(X1890="","",_xlfn.LET(_xlpm.x,VLOOKUP(X1890,'Drop-down_menus'!$D$2:$E$13,2,FALSE),IF(_xlpm.x=0,"",_xlpm.x)))</f>
        <v/>
      </c>
      <c r="AB1890" s="46" t="s">
        <v>961</v>
      </c>
      <c r="AC1890" s="46" t="s">
        <v>515</v>
      </c>
    </row>
    <row r="1891" spans="2:29" ht="15" customHeight="1">
      <c r="B1891" s="46">
        <v>1885</v>
      </c>
      <c r="C1891" s="46" t="s">
        <v>837</v>
      </c>
      <c r="D1891" s="46" t="b">
        <f>COUNTIF(Events!$B$2:$B$171, C1891) &gt; 0</f>
        <v>1</v>
      </c>
      <c r="G1891" s="46" t="s">
        <v>1234</v>
      </c>
      <c r="I1891" s="46" t="s">
        <v>1234</v>
      </c>
      <c r="J1891" s="46" t="str">
        <f>IF(I1891="","",_xlfn.LET(_xlpm.x,VLOOKUP(I1891,'2026-01-09_taxon-match'!$A$2:$N$81,4,FALSE),IF(_xlpm.x=0,"",_xlpm.x)))</f>
        <v>Glyptonotus antarcticus</v>
      </c>
      <c r="L1891" s="46" t="str">
        <f>IF(I1891="","",_xlfn.LET(_xlpm.x,VLOOKUP(I1891,'2026-01-09_taxon-match'!$A$2:$N$81,3,FALSE),IF(_xlpm.x=0,"",_xlpm.x)))</f>
        <v>urn:lsid:marinespecies.org:taxname:174803</v>
      </c>
      <c r="M1891" s="46" t="str">
        <f>IF($I1891="","",_xlfn.LET(_xlpm.x,VLOOKUP($I1891,'2026-01-09_taxon-match'!$A$2:$N$81,5,FALSE),IF(_xlpm.x=0,"",_xlpm.x)))</f>
        <v>Eights, 1852</v>
      </c>
      <c r="N1891" s="46" t="str">
        <f>IF($I1891="","",_xlfn.LET(_xlpm.x,VLOOKUP($I1891,'2026-01-09_taxon-match'!$A$2:$N$81,6,FALSE),IF(_xlpm.x=0,"",_xlpm.x)))</f>
        <v>Animalia</v>
      </c>
      <c r="O1891" s="46" t="str">
        <f>IF($I1891="","",_xlfn.LET(_xlpm.x,VLOOKUP($I1891,'2026-01-09_taxon-match'!$A$2:$N$81,7,FALSE),IF(_xlpm.x=0,"",_xlpm.x)))</f>
        <v>Arthropoda</v>
      </c>
      <c r="P1891" s="46" t="str">
        <f>IF($I1891="","",_xlfn.LET(_xlpm.x,VLOOKUP($I1891,'2026-01-09_taxon-match'!$A$2:$N$81,8,FALSE),IF(_xlpm.x=0,"",_xlpm.x)))</f>
        <v>Malacostraca</v>
      </c>
      <c r="Q1891" s="46" t="str">
        <f>IF($I1891="","",_xlfn.LET(_xlpm.x,VLOOKUP($I1891,'2026-01-09_taxon-match'!$A$2:$N$81,9,FALSE),IF(_xlpm.x=0,"",_xlpm.x)))</f>
        <v>Isopoda</v>
      </c>
      <c r="R1891" s="46" t="str">
        <f>IF($I1891="","",_xlfn.LET(_xlpm.x,VLOOKUP($I1891,'2026-01-09_taxon-match'!$A$2:$N$81,10,FALSE),IF(_xlpm.x=0,"",_xlpm.x)))</f>
        <v>Chaetiliidae</v>
      </c>
      <c r="S1891" s="46" t="str">
        <f>IF($I1891="","",_xlfn.LET(_xlpm.x,VLOOKUP($I1891,'2026-01-09_taxon-match'!$A$2:$N$81,11,FALSE),IF(_xlpm.x=0,"",_xlpm.x)))</f>
        <v>Glyptonotus</v>
      </c>
      <c r="T1891" s="46" t="str">
        <f>IF($I1891="","",_xlfn.LET(_xlpm.x,VLOOKUP($I1891,'2026-01-09_taxon-match'!$A$2:$N$81,13,FALSE),IF(_xlpm.x=0,"",_xlpm.x)))</f>
        <v>antarcticus</v>
      </c>
      <c r="U1891" s="46">
        <v>1</v>
      </c>
      <c r="V1891" s="2" t="s">
        <v>58</v>
      </c>
      <c r="Y1891" s="46" t="str">
        <f>IF(V1891="","",_xlfn.LET(_xlpm.x,VLOOKUP(V1891,'Drop-down_menus'!$D$2:$E$13,2,FALSE),IF(_xlpm.x=0,"",_xlpm.x)))</f>
        <v>https://orcid.org/0000-0002-9708-1761</v>
      </c>
      <c r="Z1891" s="46" t="str">
        <f>IF(W1891="","",_xlfn.LET(_xlpm.x,VLOOKUP(W1891,'Drop-down_menus'!$D$2:$E$13,2,FALSE),IF(_xlpm.x=0,"",_xlpm.x)))</f>
        <v/>
      </c>
      <c r="AA1891" s="46" t="str">
        <f>IF(X1891="","",_xlfn.LET(_xlpm.x,VLOOKUP(X1891,'Drop-down_menus'!$D$2:$E$13,2,FALSE),IF(_xlpm.x=0,"",_xlpm.x)))</f>
        <v/>
      </c>
      <c r="AB1891" s="46" t="s">
        <v>1252</v>
      </c>
      <c r="AC1891" s="46" t="s">
        <v>1255</v>
      </c>
    </row>
    <row r="1892" spans="2:29" ht="15" customHeight="1">
      <c r="B1892" s="46">
        <v>1885</v>
      </c>
      <c r="C1892" s="46" t="s">
        <v>837</v>
      </c>
      <c r="D1892" s="46" t="b">
        <f>COUNTIF(Events!$B$2:$B$171, C1892) &gt; 0</f>
        <v>1</v>
      </c>
      <c r="E1892" s="46" t="s">
        <v>940</v>
      </c>
      <c r="G1892" s="46" t="s">
        <v>953</v>
      </c>
      <c r="I1892" s="46" t="s">
        <v>1234</v>
      </c>
      <c r="J1892" s="46" t="str">
        <f>IF(I1892="","",_xlfn.LET(_xlpm.x,VLOOKUP(I1892,'2026-01-09_taxon-match'!$A$2:$N$81,4,FALSE),IF(_xlpm.x=0,"",_xlpm.x)))</f>
        <v>Glyptonotus antarcticus</v>
      </c>
      <c r="L1892" s="46" t="str">
        <f>IF(I1892="","",_xlfn.LET(_xlpm.x,VLOOKUP(I1892,'2026-01-09_taxon-match'!$A$2:$N$81,3,FALSE),IF(_xlpm.x=0,"",_xlpm.x)))</f>
        <v>urn:lsid:marinespecies.org:taxname:174803</v>
      </c>
      <c r="M1892" s="46" t="str">
        <f>IF($I1892="","",_xlfn.LET(_xlpm.x,VLOOKUP($I1892,'2026-01-09_taxon-match'!$A$2:$N$81,5,FALSE),IF(_xlpm.x=0,"",_xlpm.x)))</f>
        <v>Eights, 1852</v>
      </c>
      <c r="N1892" s="46" t="str">
        <f>IF($I1892="","",_xlfn.LET(_xlpm.x,VLOOKUP($I1892,'2026-01-09_taxon-match'!$A$2:$N$81,6,FALSE),IF(_xlpm.x=0,"",_xlpm.x)))</f>
        <v>Animalia</v>
      </c>
      <c r="O1892" s="46" t="str">
        <f>IF($I1892="","",_xlfn.LET(_xlpm.x,VLOOKUP($I1892,'2026-01-09_taxon-match'!$A$2:$N$81,7,FALSE),IF(_xlpm.x=0,"",_xlpm.x)))</f>
        <v>Arthropoda</v>
      </c>
      <c r="P1892" s="46" t="str">
        <f>IF($I1892="","",_xlfn.LET(_xlpm.x,VLOOKUP($I1892,'2026-01-09_taxon-match'!$A$2:$N$81,8,FALSE),IF(_xlpm.x=0,"",_xlpm.x)))</f>
        <v>Malacostraca</v>
      </c>
      <c r="Q1892" s="46" t="str">
        <f>IF($I1892="","",_xlfn.LET(_xlpm.x,VLOOKUP($I1892,'2026-01-09_taxon-match'!$A$2:$N$81,9,FALSE),IF(_xlpm.x=0,"",_xlpm.x)))</f>
        <v>Isopoda</v>
      </c>
      <c r="R1892" s="46" t="str">
        <f>IF($I1892="","",_xlfn.LET(_xlpm.x,VLOOKUP($I1892,'2026-01-09_taxon-match'!$A$2:$N$81,10,FALSE),IF(_xlpm.x=0,"",_xlpm.x)))</f>
        <v>Chaetiliidae</v>
      </c>
      <c r="S1892" s="46" t="str">
        <f>IF($I1892="","",_xlfn.LET(_xlpm.x,VLOOKUP($I1892,'2026-01-09_taxon-match'!$A$2:$N$81,11,FALSE),IF(_xlpm.x=0,"",_xlpm.x)))</f>
        <v>Glyptonotus</v>
      </c>
      <c r="T1892" s="46" t="str">
        <f>IF($I1892="","",_xlfn.LET(_xlpm.x,VLOOKUP($I1892,'2026-01-09_taxon-match'!$A$2:$N$81,13,FALSE),IF(_xlpm.x=0,"",_xlpm.x)))</f>
        <v>antarcticus</v>
      </c>
      <c r="U1892" s="46">
        <v>1</v>
      </c>
      <c r="V1892" s="46" t="s">
        <v>58</v>
      </c>
      <c r="Y1892" s="46" t="str">
        <f>IF(V1892="","",_xlfn.LET(_xlpm.x,VLOOKUP(V1892,'Drop-down_menus'!$D$2:$E$13,2,FALSE),IF(_xlpm.x=0,"",_xlpm.x)))</f>
        <v>https://orcid.org/0000-0002-9708-1761</v>
      </c>
      <c r="Z1892" s="46" t="str">
        <f>IF(W1892="","",_xlfn.LET(_xlpm.x,VLOOKUP(W1892,'Drop-down_menus'!$D$2:$E$13,2,FALSE),IF(_xlpm.x=0,"",_xlpm.x)))</f>
        <v/>
      </c>
      <c r="AA1892" s="46" t="str">
        <f>IF(X1892="","",_xlfn.LET(_xlpm.x,VLOOKUP(X1892,'Drop-down_menus'!$D$2:$E$13,2,FALSE),IF(_xlpm.x=0,"",_xlpm.x)))</f>
        <v/>
      </c>
      <c r="AB1892" s="46" t="s">
        <v>961</v>
      </c>
      <c r="AC1892" s="46" t="s">
        <v>515</v>
      </c>
    </row>
    <row r="1893" spans="2:29" ht="15" customHeight="1">
      <c r="B1893" s="46">
        <v>1886</v>
      </c>
      <c r="C1893" s="46" t="s">
        <v>837</v>
      </c>
      <c r="D1893" s="46" t="b">
        <f>COUNTIF(Events!$B$2:$B$171, C1893) &gt; 0</f>
        <v>1</v>
      </c>
      <c r="G1893" s="46" t="s">
        <v>1222</v>
      </c>
      <c r="I1893" s="46" t="s">
        <v>1222</v>
      </c>
      <c r="J1893" s="46" t="str">
        <f>IF(I1893="","",_xlfn.LET(_xlpm.x,VLOOKUP(I1893,'2026-01-09_taxon-match'!$A$2:$N$81,4,FALSE),IF(_xlpm.x=0,"",_xlpm.x)))</f>
        <v>Kirkpatrickia variolosa</v>
      </c>
      <c r="L1893" s="46" t="str">
        <f>IF(I1893="","",_xlfn.LET(_xlpm.x,VLOOKUP(I1893,'2026-01-09_taxon-match'!$A$2:$N$81,3,FALSE),IF(_xlpm.x=0,"",_xlpm.x)))</f>
        <v>urn:lsid:marinespecies.org:taxname:169300</v>
      </c>
      <c r="M1893" s="46" t="str">
        <f>IF($I1893="","",_xlfn.LET(_xlpm.x,VLOOKUP($I1893,'2026-01-09_taxon-match'!$A$2:$N$81,5,FALSE),IF(_xlpm.x=0,"",_xlpm.x)))</f>
        <v>(Kirkpatrick, 1907)</v>
      </c>
      <c r="N1893" s="46" t="str">
        <f>IF($I1893="","",_xlfn.LET(_xlpm.x,VLOOKUP($I1893,'2026-01-09_taxon-match'!$A$2:$N$81,6,FALSE),IF(_xlpm.x=0,"",_xlpm.x)))</f>
        <v>Animalia</v>
      </c>
      <c r="O1893" s="46" t="str">
        <f>IF($I1893="","",_xlfn.LET(_xlpm.x,VLOOKUP($I1893,'2026-01-09_taxon-match'!$A$2:$N$81,7,FALSE),IF(_xlpm.x=0,"",_xlpm.x)))</f>
        <v>Porifera</v>
      </c>
      <c r="P1893" s="46" t="str">
        <f>IF($I1893="","",_xlfn.LET(_xlpm.x,VLOOKUP($I1893,'2026-01-09_taxon-match'!$A$2:$N$81,8,FALSE),IF(_xlpm.x=0,"",_xlpm.x)))</f>
        <v>Demospongiae</v>
      </c>
      <c r="Q1893" s="46" t="str">
        <f>IF($I1893="","",_xlfn.LET(_xlpm.x,VLOOKUP($I1893,'2026-01-09_taxon-match'!$A$2:$N$81,9,FALSE),IF(_xlpm.x=0,"",_xlpm.x)))</f>
        <v>Poecilosclerida</v>
      </c>
      <c r="R1893" s="46" t="str">
        <f>IF($I1893="","",_xlfn.LET(_xlpm.x,VLOOKUP($I1893,'2026-01-09_taxon-match'!$A$2:$N$81,10,FALSE),IF(_xlpm.x=0,"",_xlpm.x)))</f>
        <v>Hymedesmiidae</v>
      </c>
      <c r="S1893" s="46" t="str">
        <f>IF($I1893="","",_xlfn.LET(_xlpm.x,VLOOKUP($I1893,'2026-01-09_taxon-match'!$A$2:$N$81,11,FALSE),IF(_xlpm.x=0,"",_xlpm.x)))</f>
        <v>Kirkpatrickia</v>
      </c>
      <c r="T1893" s="46" t="str">
        <f>IF($I1893="","",_xlfn.LET(_xlpm.x,VLOOKUP($I1893,'2026-01-09_taxon-match'!$A$2:$N$81,13,FALSE),IF(_xlpm.x=0,"",_xlpm.x)))</f>
        <v>variolosa</v>
      </c>
      <c r="U1893" s="46">
        <v>1</v>
      </c>
      <c r="V1893" s="2" t="s">
        <v>58</v>
      </c>
      <c r="Y1893" s="46" t="str">
        <f>IF(V1893="","",_xlfn.LET(_xlpm.x,VLOOKUP(V1893,'Drop-down_menus'!$D$2:$E$13,2,FALSE),IF(_xlpm.x=0,"",_xlpm.x)))</f>
        <v>https://orcid.org/0000-0002-9708-1761</v>
      </c>
      <c r="Z1893" s="46" t="str">
        <f>IF(W1893="","",_xlfn.LET(_xlpm.x,VLOOKUP(W1893,'Drop-down_menus'!$D$2:$E$13,2,FALSE),IF(_xlpm.x=0,"",_xlpm.x)))</f>
        <v/>
      </c>
      <c r="AA1893" s="46" t="str">
        <f>IF(X1893="","",_xlfn.LET(_xlpm.x,VLOOKUP(X1893,'Drop-down_menus'!$D$2:$E$13,2,FALSE),IF(_xlpm.x=0,"",_xlpm.x)))</f>
        <v/>
      </c>
      <c r="AB1893" s="46" t="s">
        <v>1252</v>
      </c>
      <c r="AC1893" s="46" t="s">
        <v>1255</v>
      </c>
    </row>
    <row r="1894" spans="2:29" ht="15" customHeight="1">
      <c r="B1894" s="46">
        <v>1886</v>
      </c>
      <c r="C1894" s="46" t="s">
        <v>837</v>
      </c>
      <c r="D1894" s="46" t="b">
        <f>COUNTIF(Events!$B$2:$B$171, C1894) &gt; 0</f>
        <v>1</v>
      </c>
      <c r="E1894" s="46" t="s">
        <v>940</v>
      </c>
      <c r="G1894" s="46" t="s">
        <v>314</v>
      </c>
      <c r="I1894" s="46" t="s">
        <v>1222</v>
      </c>
      <c r="J1894" s="46" t="str">
        <f>IF(I1894="","",_xlfn.LET(_xlpm.x,VLOOKUP(I1894,'2026-01-09_taxon-match'!$A$2:$N$81,4,FALSE),IF(_xlpm.x=0,"",_xlpm.x)))</f>
        <v>Kirkpatrickia variolosa</v>
      </c>
      <c r="L1894" s="46" t="str">
        <f>IF(I1894="","",_xlfn.LET(_xlpm.x,VLOOKUP(I1894,'2026-01-09_taxon-match'!$A$2:$N$81,3,FALSE),IF(_xlpm.x=0,"",_xlpm.x)))</f>
        <v>urn:lsid:marinespecies.org:taxname:169300</v>
      </c>
      <c r="M1894" s="46" t="str">
        <f>IF($I1894="","",_xlfn.LET(_xlpm.x,VLOOKUP($I1894,'2026-01-09_taxon-match'!$A$2:$N$81,5,FALSE),IF(_xlpm.x=0,"",_xlpm.x)))</f>
        <v>(Kirkpatrick, 1907)</v>
      </c>
      <c r="N1894" s="46" t="str">
        <f>IF($I1894="","",_xlfn.LET(_xlpm.x,VLOOKUP($I1894,'2026-01-09_taxon-match'!$A$2:$N$81,6,FALSE),IF(_xlpm.x=0,"",_xlpm.x)))</f>
        <v>Animalia</v>
      </c>
      <c r="O1894" s="46" t="str">
        <f>IF($I1894="","",_xlfn.LET(_xlpm.x,VLOOKUP($I1894,'2026-01-09_taxon-match'!$A$2:$N$81,7,FALSE),IF(_xlpm.x=0,"",_xlpm.x)))</f>
        <v>Porifera</v>
      </c>
      <c r="P1894" s="46" t="str">
        <f>IF($I1894="","",_xlfn.LET(_xlpm.x,VLOOKUP($I1894,'2026-01-09_taxon-match'!$A$2:$N$81,8,FALSE),IF(_xlpm.x=0,"",_xlpm.x)))</f>
        <v>Demospongiae</v>
      </c>
      <c r="Q1894" s="46" t="str">
        <f>IF($I1894="","",_xlfn.LET(_xlpm.x,VLOOKUP($I1894,'2026-01-09_taxon-match'!$A$2:$N$81,9,FALSE),IF(_xlpm.x=0,"",_xlpm.x)))</f>
        <v>Poecilosclerida</v>
      </c>
      <c r="R1894" s="46" t="str">
        <f>IF($I1894="","",_xlfn.LET(_xlpm.x,VLOOKUP($I1894,'2026-01-09_taxon-match'!$A$2:$N$81,10,FALSE),IF(_xlpm.x=0,"",_xlpm.x)))</f>
        <v>Hymedesmiidae</v>
      </c>
      <c r="S1894" s="46" t="str">
        <f>IF($I1894="","",_xlfn.LET(_xlpm.x,VLOOKUP($I1894,'2026-01-09_taxon-match'!$A$2:$N$81,11,FALSE),IF(_xlpm.x=0,"",_xlpm.x)))</f>
        <v>Kirkpatrickia</v>
      </c>
      <c r="T1894" s="46" t="str">
        <f>IF($I1894="","",_xlfn.LET(_xlpm.x,VLOOKUP($I1894,'2026-01-09_taxon-match'!$A$2:$N$81,13,FALSE),IF(_xlpm.x=0,"",_xlpm.x)))</f>
        <v>variolosa</v>
      </c>
      <c r="U1894" s="46">
        <v>1</v>
      </c>
      <c r="V1894" s="46" t="s">
        <v>58</v>
      </c>
      <c r="Y1894" s="46" t="str">
        <f>IF(V1894="","",_xlfn.LET(_xlpm.x,VLOOKUP(V1894,'Drop-down_menus'!$D$2:$E$13,2,FALSE),IF(_xlpm.x=0,"",_xlpm.x)))</f>
        <v>https://orcid.org/0000-0002-9708-1761</v>
      </c>
      <c r="Z1894" s="46" t="str">
        <f>IF(W1894="","",_xlfn.LET(_xlpm.x,VLOOKUP(W1894,'Drop-down_menus'!$D$2:$E$13,2,FALSE),IF(_xlpm.x=0,"",_xlpm.x)))</f>
        <v/>
      </c>
      <c r="AA1894" s="46" t="str">
        <f>IF(X1894="","",_xlfn.LET(_xlpm.x,VLOOKUP(X1894,'Drop-down_menus'!$D$2:$E$13,2,FALSE),IF(_xlpm.x=0,"",_xlpm.x)))</f>
        <v/>
      </c>
      <c r="AB1894" s="46" t="s">
        <v>961</v>
      </c>
      <c r="AC1894" s="46" t="s">
        <v>515</v>
      </c>
    </row>
    <row r="1895" spans="2:29" ht="15" customHeight="1">
      <c r="B1895" s="46">
        <v>1887</v>
      </c>
      <c r="C1895" s="46" t="s">
        <v>837</v>
      </c>
      <c r="D1895" s="46" t="b">
        <f>COUNTIF(Events!$B$2:$B$171, C1895) &gt; 0</f>
        <v>1</v>
      </c>
      <c r="G1895" s="46" t="s">
        <v>1203</v>
      </c>
      <c r="I1895" s="46" t="s">
        <v>1203</v>
      </c>
      <c r="J1895" s="46" t="str">
        <f>IF(I1895="","",_xlfn.LET(_xlpm.x,VLOOKUP(I1895,'2026-01-09_taxon-match'!$A$2:$N$81,4,FALSE),IF(_xlpm.x=0,"",_xlpm.x)))</f>
        <v>Dendrilla antarctica</v>
      </c>
      <c r="L1895" s="46" t="str">
        <f>IF(I1895="","",_xlfn.LET(_xlpm.x,VLOOKUP(I1895,'2026-01-09_taxon-match'!$A$2:$N$81,3,FALSE),IF(_xlpm.x=0,"",_xlpm.x)))</f>
        <v>urn:lsid:marinespecies.org:taxname:164875</v>
      </c>
      <c r="M1895" s="46" t="str">
        <f>IF($I1895="","",_xlfn.LET(_xlpm.x,VLOOKUP($I1895,'2026-01-09_taxon-match'!$A$2:$N$81,5,FALSE),IF(_xlpm.x=0,"",_xlpm.x)))</f>
        <v>Topsent, 1905</v>
      </c>
      <c r="N1895" s="46" t="str">
        <f>IF($I1895="","",_xlfn.LET(_xlpm.x,VLOOKUP($I1895,'2026-01-09_taxon-match'!$A$2:$N$81,6,FALSE),IF(_xlpm.x=0,"",_xlpm.x)))</f>
        <v>Animalia</v>
      </c>
      <c r="O1895" s="46" t="str">
        <f>IF($I1895="","",_xlfn.LET(_xlpm.x,VLOOKUP($I1895,'2026-01-09_taxon-match'!$A$2:$N$81,7,FALSE),IF(_xlpm.x=0,"",_xlpm.x)))</f>
        <v>Porifera</v>
      </c>
      <c r="P1895" s="46" t="str">
        <f>IF($I1895="","",_xlfn.LET(_xlpm.x,VLOOKUP($I1895,'2026-01-09_taxon-match'!$A$2:$N$81,8,FALSE),IF(_xlpm.x=0,"",_xlpm.x)))</f>
        <v>Demospongiae</v>
      </c>
      <c r="Q1895" s="46" t="str">
        <f>IF($I1895="","",_xlfn.LET(_xlpm.x,VLOOKUP($I1895,'2026-01-09_taxon-match'!$A$2:$N$81,9,FALSE),IF(_xlpm.x=0,"",_xlpm.x)))</f>
        <v>Dendroceratida</v>
      </c>
      <c r="R1895" s="46" t="str">
        <f>IF($I1895="","",_xlfn.LET(_xlpm.x,VLOOKUP($I1895,'2026-01-09_taxon-match'!$A$2:$N$81,10,FALSE),IF(_xlpm.x=0,"",_xlpm.x)))</f>
        <v>Darwinellidae</v>
      </c>
      <c r="S1895" s="46" t="str">
        <f>IF($I1895="","",_xlfn.LET(_xlpm.x,VLOOKUP($I1895,'2026-01-09_taxon-match'!$A$2:$N$81,11,FALSE),IF(_xlpm.x=0,"",_xlpm.x)))</f>
        <v>Dendrilla</v>
      </c>
      <c r="T1895" s="46" t="str">
        <f>IF($I1895="","",_xlfn.LET(_xlpm.x,VLOOKUP($I1895,'2026-01-09_taxon-match'!$A$2:$N$81,13,FALSE),IF(_xlpm.x=0,"",_xlpm.x)))</f>
        <v>antarctica</v>
      </c>
      <c r="U1895" s="46">
        <v>1</v>
      </c>
      <c r="V1895" s="2" t="s">
        <v>58</v>
      </c>
      <c r="Y1895" s="46" t="str">
        <f>IF(V1895="","",_xlfn.LET(_xlpm.x,VLOOKUP(V1895,'Drop-down_menus'!$D$2:$E$13,2,FALSE),IF(_xlpm.x=0,"",_xlpm.x)))</f>
        <v>https://orcid.org/0000-0002-9708-1761</v>
      </c>
      <c r="Z1895" s="46" t="str">
        <f>IF(W1895="","",_xlfn.LET(_xlpm.x,VLOOKUP(W1895,'Drop-down_menus'!$D$2:$E$13,2,FALSE),IF(_xlpm.x=0,"",_xlpm.x)))</f>
        <v/>
      </c>
      <c r="AA1895" s="46" t="str">
        <f>IF(X1895="","",_xlfn.LET(_xlpm.x,VLOOKUP(X1895,'Drop-down_menus'!$D$2:$E$13,2,FALSE),IF(_xlpm.x=0,"",_xlpm.x)))</f>
        <v/>
      </c>
      <c r="AB1895" s="46" t="s">
        <v>1252</v>
      </c>
      <c r="AC1895" s="46" t="s">
        <v>1255</v>
      </c>
    </row>
    <row r="1896" spans="2:29" ht="15" customHeight="1">
      <c r="B1896" s="46">
        <v>1887</v>
      </c>
      <c r="C1896" s="46" t="s">
        <v>837</v>
      </c>
      <c r="D1896" s="46" t="b">
        <f>COUNTIF(Events!$B$2:$B$171, C1896) &gt; 0</f>
        <v>1</v>
      </c>
      <c r="E1896" s="46" t="s">
        <v>940</v>
      </c>
      <c r="G1896" s="46" t="s">
        <v>955</v>
      </c>
      <c r="I1896" s="46" t="s">
        <v>1203</v>
      </c>
      <c r="J1896" s="46" t="str">
        <f>IF(I1896="","",_xlfn.LET(_xlpm.x,VLOOKUP(I1896,'2026-01-09_taxon-match'!$A$2:$N$81,4,FALSE),IF(_xlpm.x=0,"",_xlpm.x)))</f>
        <v>Dendrilla antarctica</v>
      </c>
      <c r="L1896" s="46" t="str">
        <f>IF(I1896="","",_xlfn.LET(_xlpm.x,VLOOKUP(I1896,'2026-01-09_taxon-match'!$A$2:$N$81,3,FALSE),IF(_xlpm.x=0,"",_xlpm.x)))</f>
        <v>urn:lsid:marinespecies.org:taxname:164875</v>
      </c>
      <c r="M1896" s="46" t="str">
        <f>IF($I1896="","",_xlfn.LET(_xlpm.x,VLOOKUP($I1896,'2026-01-09_taxon-match'!$A$2:$N$81,5,FALSE),IF(_xlpm.x=0,"",_xlpm.x)))</f>
        <v>Topsent, 1905</v>
      </c>
      <c r="N1896" s="46" t="str">
        <f>IF($I1896="","",_xlfn.LET(_xlpm.x,VLOOKUP($I1896,'2026-01-09_taxon-match'!$A$2:$N$81,6,FALSE),IF(_xlpm.x=0,"",_xlpm.x)))</f>
        <v>Animalia</v>
      </c>
      <c r="O1896" s="46" t="str">
        <f>IF($I1896="","",_xlfn.LET(_xlpm.x,VLOOKUP($I1896,'2026-01-09_taxon-match'!$A$2:$N$81,7,FALSE),IF(_xlpm.x=0,"",_xlpm.x)))</f>
        <v>Porifera</v>
      </c>
      <c r="P1896" s="46" t="str">
        <f>IF($I1896="","",_xlfn.LET(_xlpm.x,VLOOKUP($I1896,'2026-01-09_taxon-match'!$A$2:$N$81,8,FALSE),IF(_xlpm.x=0,"",_xlpm.x)))</f>
        <v>Demospongiae</v>
      </c>
      <c r="Q1896" s="46" t="str">
        <f>IF($I1896="","",_xlfn.LET(_xlpm.x,VLOOKUP($I1896,'2026-01-09_taxon-match'!$A$2:$N$81,9,FALSE),IF(_xlpm.x=0,"",_xlpm.x)))</f>
        <v>Dendroceratida</v>
      </c>
      <c r="R1896" s="46" t="str">
        <f>IF($I1896="","",_xlfn.LET(_xlpm.x,VLOOKUP($I1896,'2026-01-09_taxon-match'!$A$2:$N$81,10,FALSE),IF(_xlpm.x=0,"",_xlpm.x)))</f>
        <v>Darwinellidae</v>
      </c>
      <c r="S1896" s="46" t="str">
        <f>IF($I1896="","",_xlfn.LET(_xlpm.x,VLOOKUP($I1896,'2026-01-09_taxon-match'!$A$2:$N$81,11,FALSE),IF(_xlpm.x=0,"",_xlpm.x)))</f>
        <v>Dendrilla</v>
      </c>
      <c r="T1896" s="46" t="str">
        <f>IF($I1896="","",_xlfn.LET(_xlpm.x,VLOOKUP($I1896,'2026-01-09_taxon-match'!$A$2:$N$81,13,FALSE),IF(_xlpm.x=0,"",_xlpm.x)))</f>
        <v>antarctica</v>
      </c>
      <c r="U1896" s="46">
        <v>1</v>
      </c>
      <c r="V1896" s="46" t="s">
        <v>58</v>
      </c>
      <c r="Y1896" s="46" t="str">
        <f>IF(V1896="","",_xlfn.LET(_xlpm.x,VLOOKUP(V1896,'Drop-down_menus'!$D$2:$E$13,2,FALSE),IF(_xlpm.x=0,"",_xlpm.x)))</f>
        <v>https://orcid.org/0000-0002-9708-1761</v>
      </c>
      <c r="Z1896" s="46" t="str">
        <f>IF(W1896="","",_xlfn.LET(_xlpm.x,VLOOKUP(W1896,'Drop-down_menus'!$D$2:$E$13,2,FALSE),IF(_xlpm.x=0,"",_xlpm.x)))</f>
        <v/>
      </c>
      <c r="AA1896" s="46" t="str">
        <f>IF(X1896="","",_xlfn.LET(_xlpm.x,VLOOKUP(X1896,'Drop-down_menus'!$D$2:$E$13,2,FALSE),IF(_xlpm.x=0,"",_xlpm.x)))</f>
        <v/>
      </c>
      <c r="AB1896" s="46" t="s">
        <v>961</v>
      </c>
      <c r="AC1896" s="46" t="s">
        <v>515</v>
      </c>
    </row>
    <row r="1897" spans="2:29" ht="15" customHeight="1">
      <c r="B1897" s="46">
        <v>1888</v>
      </c>
      <c r="C1897" s="46" t="s">
        <v>837</v>
      </c>
      <c r="D1897" s="46" t="b">
        <f>COUNTIF(Events!$B$2:$B$171, C1897) &gt; 0</f>
        <v>1</v>
      </c>
      <c r="G1897" s="46" t="s">
        <v>511</v>
      </c>
      <c r="J1897" s="46" t="str">
        <f>IF(I1897="","",_xlfn.LET(_xlpm.x,VLOOKUP(I1897,'2026-01-09_taxon-match'!$A$2:$N$81,4,FALSE),IF(_xlpm.x=0,"",_xlpm.x)))</f>
        <v/>
      </c>
      <c r="L1897" s="46" t="str">
        <f>IF(I1897="","",_xlfn.LET(_xlpm.x,VLOOKUP(I1897,'2026-01-09_taxon-match'!$A$2:$N$81,3,FALSE),IF(_xlpm.x=0,"",_xlpm.x)))</f>
        <v/>
      </c>
      <c r="M1897" s="46" t="str">
        <f>IF($I1897="","",_xlfn.LET(_xlpm.x,VLOOKUP($I1897,'2026-01-09_taxon-match'!$A$2:$N$81,5,FALSE),IF(_xlpm.x=0,"",_xlpm.x)))</f>
        <v/>
      </c>
      <c r="N1897" s="46" t="str">
        <f>IF($I1897="","",_xlfn.LET(_xlpm.x,VLOOKUP($I1897,'2026-01-09_taxon-match'!$A$2:$N$81,6,FALSE),IF(_xlpm.x=0,"",_xlpm.x)))</f>
        <v/>
      </c>
      <c r="O1897" s="46" t="str">
        <f>IF($I1897="","",_xlfn.LET(_xlpm.x,VLOOKUP($I1897,'2026-01-09_taxon-match'!$A$2:$N$81,7,FALSE),IF(_xlpm.x=0,"",_xlpm.x)))</f>
        <v/>
      </c>
      <c r="P1897" s="46" t="str">
        <f>IF($I1897="","",_xlfn.LET(_xlpm.x,VLOOKUP($I1897,'2026-01-09_taxon-match'!$A$2:$N$81,8,FALSE),IF(_xlpm.x=0,"",_xlpm.x)))</f>
        <v/>
      </c>
      <c r="Q1897" s="46" t="str">
        <f>IF($I1897="","",_xlfn.LET(_xlpm.x,VLOOKUP($I1897,'2026-01-09_taxon-match'!$A$2:$N$81,9,FALSE),IF(_xlpm.x=0,"",_xlpm.x)))</f>
        <v/>
      </c>
      <c r="R1897" s="46" t="str">
        <f>IF($I1897="","",_xlfn.LET(_xlpm.x,VLOOKUP($I1897,'2026-01-09_taxon-match'!$A$2:$N$81,10,FALSE),IF(_xlpm.x=0,"",_xlpm.x)))</f>
        <v/>
      </c>
      <c r="S1897" s="46" t="str">
        <f>IF($I1897="","",_xlfn.LET(_xlpm.x,VLOOKUP($I1897,'2026-01-09_taxon-match'!$A$2:$N$81,11,FALSE),IF(_xlpm.x=0,"",_xlpm.x)))</f>
        <v/>
      </c>
      <c r="T1897" s="46" t="str">
        <f>IF($I1897="","",_xlfn.LET(_xlpm.x,VLOOKUP($I1897,'2026-01-09_taxon-match'!$A$2:$N$81,13,FALSE),IF(_xlpm.x=0,"",_xlpm.x)))</f>
        <v/>
      </c>
      <c r="U1897" s="46">
        <v>1</v>
      </c>
      <c r="V1897" t="s">
        <v>43</v>
      </c>
      <c r="Y1897" s="46" t="str">
        <f>IF(V1897="","",_xlfn.LET(_xlpm.x,VLOOKUP(V1897,'Drop-down_menus'!$D$2:$E$13,2,FALSE),IF(_xlpm.x=0,"",_xlpm.x)))</f>
        <v>https://orcid.org/0000-0002-0981-7442</v>
      </c>
      <c r="Z1897" s="46" t="str">
        <f>IF(W1897="","",_xlfn.LET(_xlpm.x,VLOOKUP(W1897,'Drop-down_menus'!$D$2:$E$13,2,FALSE),IF(_xlpm.x=0,"",_xlpm.x)))</f>
        <v/>
      </c>
      <c r="AA1897" s="46" t="str">
        <f>IF(X1897="","",_xlfn.LET(_xlpm.x,VLOOKUP(X1897,'Drop-down_menus'!$D$2:$E$13,2,FALSE),IF(_xlpm.x=0,"",_xlpm.x)))</f>
        <v/>
      </c>
      <c r="AB1897" s="46" t="s">
        <v>1252</v>
      </c>
      <c r="AC1897" s="46" t="s">
        <v>1255</v>
      </c>
    </row>
    <row r="1898" spans="2:29" ht="15" customHeight="1">
      <c r="B1898" s="46">
        <v>1888</v>
      </c>
      <c r="C1898" s="46" t="s">
        <v>837</v>
      </c>
      <c r="D1898" s="46" t="b">
        <f>COUNTIF(Events!$B$2:$B$171, C1898) &gt; 0</f>
        <v>1</v>
      </c>
      <c r="E1898" s="46" t="s">
        <v>940</v>
      </c>
      <c r="G1898" s="46" t="s">
        <v>511</v>
      </c>
      <c r="J1898" s="46" t="str">
        <f>IF(I1898="","",_xlfn.LET(_xlpm.x,VLOOKUP(I1898,'2026-01-09_taxon-match'!$A$2:$N$81,4,FALSE),IF(_xlpm.x=0,"",_xlpm.x)))</f>
        <v/>
      </c>
      <c r="L1898" s="46" t="str">
        <f>IF(I1898="","",_xlfn.LET(_xlpm.x,VLOOKUP(I1898,'2026-01-09_taxon-match'!$A$2:$N$81,3,FALSE),IF(_xlpm.x=0,"",_xlpm.x)))</f>
        <v/>
      </c>
      <c r="M1898" s="46" t="str">
        <f>IF($I1898="","",_xlfn.LET(_xlpm.x,VLOOKUP($I1898,'2026-01-09_taxon-match'!$A$2:$N$81,5,FALSE),IF(_xlpm.x=0,"",_xlpm.x)))</f>
        <v/>
      </c>
      <c r="N1898" s="46" t="str">
        <f>IF($I1898="","",_xlfn.LET(_xlpm.x,VLOOKUP($I1898,'2026-01-09_taxon-match'!$A$2:$N$81,6,FALSE),IF(_xlpm.x=0,"",_xlpm.x)))</f>
        <v/>
      </c>
      <c r="O1898" s="46" t="str">
        <f>IF($I1898="","",_xlfn.LET(_xlpm.x,VLOOKUP($I1898,'2026-01-09_taxon-match'!$A$2:$N$81,7,FALSE),IF(_xlpm.x=0,"",_xlpm.x)))</f>
        <v/>
      </c>
      <c r="P1898" s="46" t="str">
        <f>IF($I1898="","",_xlfn.LET(_xlpm.x,VLOOKUP($I1898,'2026-01-09_taxon-match'!$A$2:$N$81,8,FALSE),IF(_xlpm.x=0,"",_xlpm.x)))</f>
        <v/>
      </c>
      <c r="Q1898" s="46" t="str">
        <f>IF($I1898="","",_xlfn.LET(_xlpm.x,VLOOKUP($I1898,'2026-01-09_taxon-match'!$A$2:$N$81,9,FALSE),IF(_xlpm.x=0,"",_xlpm.x)))</f>
        <v/>
      </c>
      <c r="R1898" s="46" t="str">
        <f>IF($I1898="","",_xlfn.LET(_xlpm.x,VLOOKUP($I1898,'2026-01-09_taxon-match'!$A$2:$N$81,10,FALSE),IF(_xlpm.x=0,"",_xlpm.x)))</f>
        <v/>
      </c>
      <c r="S1898" s="46" t="str">
        <f>IF($I1898="","",_xlfn.LET(_xlpm.x,VLOOKUP($I1898,'2026-01-09_taxon-match'!$A$2:$N$81,11,FALSE),IF(_xlpm.x=0,"",_xlpm.x)))</f>
        <v/>
      </c>
      <c r="T1898" s="46" t="str">
        <f>IF($I1898="","",_xlfn.LET(_xlpm.x,VLOOKUP($I1898,'2026-01-09_taxon-match'!$A$2:$N$81,13,FALSE),IF(_xlpm.x=0,"",_xlpm.x)))</f>
        <v/>
      </c>
      <c r="U1898" s="46">
        <v>1</v>
      </c>
      <c r="V1898" s="46" t="s">
        <v>58</v>
      </c>
      <c r="Y1898" s="46" t="str">
        <f>IF(V1898="","",_xlfn.LET(_xlpm.x,VLOOKUP(V1898,'Drop-down_menus'!$D$2:$E$13,2,FALSE),IF(_xlpm.x=0,"",_xlpm.x)))</f>
        <v>https://orcid.org/0000-0002-9708-1761</v>
      </c>
      <c r="Z1898" s="46" t="str">
        <f>IF(W1898="","",_xlfn.LET(_xlpm.x,VLOOKUP(W1898,'Drop-down_menus'!$D$2:$E$13,2,FALSE),IF(_xlpm.x=0,"",_xlpm.x)))</f>
        <v/>
      </c>
      <c r="AA1898" s="46" t="str">
        <f>IF(X1898="","",_xlfn.LET(_xlpm.x,VLOOKUP(X1898,'Drop-down_menus'!$D$2:$E$13,2,FALSE),IF(_xlpm.x=0,"",_xlpm.x)))</f>
        <v/>
      </c>
      <c r="AB1898" s="46" t="s">
        <v>316</v>
      </c>
      <c r="AC1898" s="46" t="s">
        <v>965</v>
      </c>
    </row>
    <row r="1899" spans="2:29" ht="15" customHeight="1">
      <c r="B1899" s="46">
        <v>1889</v>
      </c>
      <c r="C1899" s="46" t="s">
        <v>837</v>
      </c>
      <c r="D1899" s="46" t="b">
        <f>COUNTIF(Events!$B$2:$B$171, C1899) &gt; 0</f>
        <v>1</v>
      </c>
      <c r="G1899" s="46" t="s">
        <v>511</v>
      </c>
      <c r="J1899" s="46" t="str">
        <f>IF(I1899="","",_xlfn.LET(_xlpm.x,VLOOKUP(I1899,'2026-01-09_taxon-match'!$A$2:$N$81,4,FALSE),IF(_xlpm.x=0,"",_xlpm.x)))</f>
        <v/>
      </c>
      <c r="L1899" s="46" t="str">
        <f>IF(I1899="","",_xlfn.LET(_xlpm.x,VLOOKUP(I1899,'2026-01-09_taxon-match'!$A$2:$N$81,3,FALSE),IF(_xlpm.x=0,"",_xlpm.x)))</f>
        <v/>
      </c>
      <c r="M1899" s="46" t="str">
        <f>IF($I1899="","",_xlfn.LET(_xlpm.x,VLOOKUP($I1899,'2026-01-09_taxon-match'!$A$2:$N$81,5,FALSE),IF(_xlpm.x=0,"",_xlpm.x)))</f>
        <v/>
      </c>
      <c r="N1899" s="46" t="str">
        <f>IF($I1899="","",_xlfn.LET(_xlpm.x,VLOOKUP($I1899,'2026-01-09_taxon-match'!$A$2:$N$81,6,FALSE),IF(_xlpm.x=0,"",_xlpm.x)))</f>
        <v/>
      </c>
      <c r="O1899" s="46" t="str">
        <f>IF($I1899="","",_xlfn.LET(_xlpm.x,VLOOKUP($I1899,'2026-01-09_taxon-match'!$A$2:$N$81,7,FALSE),IF(_xlpm.x=0,"",_xlpm.x)))</f>
        <v/>
      </c>
      <c r="P1899" s="46" t="str">
        <f>IF($I1899="","",_xlfn.LET(_xlpm.x,VLOOKUP($I1899,'2026-01-09_taxon-match'!$A$2:$N$81,8,FALSE),IF(_xlpm.x=0,"",_xlpm.x)))</f>
        <v/>
      </c>
      <c r="Q1899" s="46" t="str">
        <f>IF($I1899="","",_xlfn.LET(_xlpm.x,VLOOKUP($I1899,'2026-01-09_taxon-match'!$A$2:$N$81,9,FALSE),IF(_xlpm.x=0,"",_xlpm.x)))</f>
        <v/>
      </c>
      <c r="R1899" s="46" t="str">
        <f>IF($I1899="","",_xlfn.LET(_xlpm.x,VLOOKUP($I1899,'2026-01-09_taxon-match'!$A$2:$N$81,10,FALSE),IF(_xlpm.x=0,"",_xlpm.x)))</f>
        <v/>
      </c>
      <c r="S1899" s="46" t="str">
        <f>IF($I1899="","",_xlfn.LET(_xlpm.x,VLOOKUP($I1899,'2026-01-09_taxon-match'!$A$2:$N$81,11,FALSE),IF(_xlpm.x=0,"",_xlpm.x)))</f>
        <v/>
      </c>
      <c r="T1899" s="46" t="str">
        <f>IF($I1899="","",_xlfn.LET(_xlpm.x,VLOOKUP($I1899,'2026-01-09_taxon-match'!$A$2:$N$81,13,FALSE),IF(_xlpm.x=0,"",_xlpm.x)))</f>
        <v/>
      </c>
      <c r="U1899" s="46">
        <v>1</v>
      </c>
      <c r="V1899" t="s">
        <v>43</v>
      </c>
      <c r="Y1899" s="46" t="str">
        <f>IF(V1899="","",_xlfn.LET(_xlpm.x,VLOOKUP(V1899,'Drop-down_menus'!$D$2:$E$13,2,FALSE),IF(_xlpm.x=0,"",_xlpm.x)))</f>
        <v>https://orcid.org/0000-0002-0981-7442</v>
      </c>
      <c r="Z1899" s="46" t="str">
        <f>IF(W1899="","",_xlfn.LET(_xlpm.x,VLOOKUP(W1899,'Drop-down_menus'!$D$2:$E$13,2,FALSE),IF(_xlpm.x=0,"",_xlpm.x)))</f>
        <v/>
      </c>
      <c r="AA1899" s="46" t="str">
        <f>IF(X1899="","",_xlfn.LET(_xlpm.x,VLOOKUP(X1899,'Drop-down_menus'!$D$2:$E$13,2,FALSE),IF(_xlpm.x=0,"",_xlpm.x)))</f>
        <v/>
      </c>
      <c r="AB1899" s="46" t="s">
        <v>1252</v>
      </c>
      <c r="AC1899" s="46" t="s">
        <v>1255</v>
      </c>
    </row>
    <row r="1900" spans="2:29" ht="15" customHeight="1">
      <c r="B1900" s="46">
        <v>1889</v>
      </c>
      <c r="C1900" s="46" t="s">
        <v>837</v>
      </c>
      <c r="D1900" s="46" t="b">
        <f>COUNTIF(Events!$B$2:$B$171, C1900) &gt; 0</f>
        <v>1</v>
      </c>
      <c r="E1900" s="46" t="s">
        <v>940</v>
      </c>
      <c r="G1900" s="46" t="s">
        <v>511</v>
      </c>
      <c r="J1900" s="46" t="str">
        <f>IF(I1900="","",_xlfn.LET(_xlpm.x,VLOOKUP(I1900,'2026-01-09_taxon-match'!$A$2:$N$81,4,FALSE),IF(_xlpm.x=0,"",_xlpm.x)))</f>
        <v/>
      </c>
      <c r="L1900" s="46" t="str">
        <f>IF(I1900="","",_xlfn.LET(_xlpm.x,VLOOKUP(I1900,'2026-01-09_taxon-match'!$A$2:$N$81,3,FALSE),IF(_xlpm.x=0,"",_xlpm.x)))</f>
        <v/>
      </c>
      <c r="M1900" s="46" t="str">
        <f>IF($I1900="","",_xlfn.LET(_xlpm.x,VLOOKUP($I1900,'2026-01-09_taxon-match'!$A$2:$N$81,5,FALSE),IF(_xlpm.x=0,"",_xlpm.x)))</f>
        <v/>
      </c>
      <c r="N1900" s="46" t="str">
        <f>IF($I1900="","",_xlfn.LET(_xlpm.x,VLOOKUP($I1900,'2026-01-09_taxon-match'!$A$2:$N$81,6,FALSE),IF(_xlpm.x=0,"",_xlpm.x)))</f>
        <v/>
      </c>
      <c r="O1900" s="46" t="str">
        <f>IF($I1900="","",_xlfn.LET(_xlpm.x,VLOOKUP($I1900,'2026-01-09_taxon-match'!$A$2:$N$81,7,FALSE),IF(_xlpm.x=0,"",_xlpm.x)))</f>
        <v/>
      </c>
      <c r="P1900" s="46" t="str">
        <f>IF($I1900="","",_xlfn.LET(_xlpm.x,VLOOKUP($I1900,'2026-01-09_taxon-match'!$A$2:$N$81,8,FALSE),IF(_xlpm.x=0,"",_xlpm.x)))</f>
        <v/>
      </c>
      <c r="Q1900" s="46" t="str">
        <f>IF($I1900="","",_xlfn.LET(_xlpm.x,VLOOKUP($I1900,'2026-01-09_taxon-match'!$A$2:$N$81,9,FALSE),IF(_xlpm.x=0,"",_xlpm.x)))</f>
        <v/>
      </c>
      <c r="R1900" s="46" t="str">
        <f>IF($I1900="","",_xlfn.LET(_xlpm.x,VLOOKUP($I1900,'2026-01-09_taxon-match'!$A$2:$N$81,10,FALSE),IF(_xlpm.x=0,"",_xlpm.x)))</f>
        <v/>
      </c>
      <c r="S1900" s="46" t="str">
        <f>IF($I1900="","",_xlfn.LET(_xlpm.x,VLOOKUP($I1900,'2026-01-09_taxon-match'!$A$2:$N$81,11,FALSE),IF(_xlpm.x=0,"",_xlpm.x)))</f>
        <v/>
      </c>
      <c r="T1900" s="46" t="str">
        <f>IF($I1900="","",_xlfn.LET(_xlpm.x,VLOOKUP($I1900,'2026-01-09_taxon-match'!$A$2:$N$81,13,FALSE),IF(_xlpm.x=0,"",_xlpm.x)))</f>
        <v/>
      </c>
      <c r="U1900" s="46">
        <v>1</v>
      </c>
      <c r="V1900" s="46" t="s">
        <v>58</v>
      </c>
      <c r="Y1900" s="46" t="str">
        <f>IF(V1900="","",_xlfn.LET(_xlpm.x,VLOOKUP(V1900,'Drop-down_menus'!$D$2:$E$13,2,FALSE),IF(_xlpm.x=0,"",_xlpm.x)))</f>
        <v>https://orcid.org/0000-0002-9708-1761</v>
      </c>
      <c r="Z1900" s="46" t="str">
        <f>IF(W1900="","",_xlfn.LET(_xlpm.x,VLOOKUP(W1900,'Drop-down_menus'!$D$2:$E$13,2,FALSE),IF(_xlpm.x=0,"",_xlpm.x)))</f>
        <v/>
      </c>
      <c r="AA1900" s="46" t="str">
        <f>IF(X1900="","",_xlfn.LET(_xlpm.x,VLOOKUP(X1900,'Drop-down_menus'!$D$2:$E$13,2,FALSE),IF(_xlpm.x=0,"",_xlpm.x)))</f>
        <v/>
      </c>
      <c r="AB1900" s="46" t="s">
        <v>316</v>
      </c>
      <c r="AC1900" s="46" t="s">
        <v>965</v>
      </c>
    </row>
    <row r="1901" spans="2:29" ht="15" customHeight="1">
      <c r="B1901" s="46">
        <v>1890</v>
      </c>
      <c r="C1901" s="46" t="s">
        <v>837</v>
      </c>
      <c r="D1901" s="46" t="b">
        <f>COUNTIF(Events!$B$2:$B$171, C1901) &gt; 0</f>
        <v>1</v>
      </c>
      <c r="G1901" s="46" t="s">
        <v>511</v>
      </c>
      <c r="J1901" s="46" t="str">
        <f>IF(I1901="","",_xlfn.LET(_xlpm.x,VLOOKUP(I1901,'2026-01-09_taxon-match'!$A$2:$N$81,4,FALSE),IF(_xlpm.x=0,"",_xlpm.x)))</f>
        <v/>
      </c>
      <c r="L1901" s="46" t="str">
        <f>IF(I1901="","",_xlfn.LET(_xlpm.x,VLOOKUP(I1901,'2026-01-09_taxon-match'!$A$2:$N$81,3,FALSE),IF(_xlpm.x=0,"",_xlpm.x)))</f>
        <v/>
      </c>
      <c r="M1901" s="46" t="str">
        <f>IF($I1901="","",_xlfn.LET(_xlpm.x,VLOOKUP($I1901,'2026-01-09_taxon-match'!$A$2:$N$81,5,FALSE),IF(_xlpm.x=0,"",_xlpm.x)))</f>
        <v/>
      </c>
      <c r="N1901" s="46" t="str">
        <f>IF($I1901="","",_xlfn.LET(_xlpm.x,VLOOKUP($I1901,'2026-01-09_taxon-match'!$A$2:$N$81,6,FALSE),IF(_xlpm.x=0,"",_xlpm.x)))</f>
        <v/>
      </c>
      <c r="O1901" s="46" t="str">
        <f>IF($I1901="","",_xlfn.LET(_xlpm.x,VLOOKUP($I1901,'2026-01-09_taxon-match'!$A$2:$N$81,7,FALSE),IF(_xlpm.x=0,"",_xlpm.x)))</f>
        <v/>
      </c>
      <c r="P1901" s="46" t="str">
        <f>IF($I1901="","",_xlfn.LET(_xlpm.x,VLOOKUP($I1901,'2026-01-09_taxon-match'!$A$2:$N$81,8,FALSE),IF(_xlpm.x=0,"",_xlpm.x)))</f>
        <v/>
      </c>
      <c r="Q1901" s="46" t="str">
        <f>IF($I1901="","",_xlfn.LET(_xlpm.x,VLOOKUP($I1901,'2026-01-09_taxon-match'!$A$2:$N$81,9,FALSE),IF(_xlpm.x=0,"",_xlpm.x)))</f>
        <v/>
      </c>
      <c r="R1901" s="46" t="str">
        <f>IF($I1901="","",_xlfn.LET(_xlpm.x,VLOOKUP($I1901,'2026-01-09_taxon-match'!$A$2:$N$81,10,FALSE),IF(_xlpm.x=0,"",_xlpm.x)))</f>
        <v/>
      </c>
      <c r="S1901" s="46" t="str">
        <f>IF($I1901="","",_xlfn.LET(_xlpm.x,VLOOKUP($I1901,'2026-01-09_taxon-match'!$A$2:$N$81,11,FALSE),IF(_xlpm.x=0,"",_xlpm.x)))</f>
        <v/>
      </c>
      <c r="T1901" s="46" t="str">
        <f>IF($I1901="","",_xlfn.LET(_xlpm.x,VLOOKUP($I1901,'2026-01-09_taxon-match'!$A$2:$N$81,13,FALSE),IF(_xlpm.x=0,"",_xlpm.x)))</f>
        <v/>
      </c>
      <c r="U1901" s="46">
        <v>1</v>
      </c>
      <c r="V1901" t="s">
        <v>43</v>
      </c>
      <c r="Y1901" s="46" t="str">
        <f>IF(V1901="","",_xlfn.LET(_xlpm.x,VLOOKUP(V1901,'Drop-down_menus'!$D$2:$E$13,2,FALSE),IF(_xlpm.x=0,"",_xlpm.x)))</f>
        <v>https://orcid.org/0000-0002-0981-7442</v>
      </c>
      <c r="Z1901" s="46" t="str">
        <f>IF(W1901="","",_xlfn.LET(_xlpm.x,VLOOKUP(W1901,'Drop-down_menus'!$D$2:$E$13,2,FALSE),IF(_xlpm.x=0,"",_xlpm.x)))</f>
        <v/>
      </c>
      <c r="AA1901" s="46" t="str">
        <f>IF(X1901="","",_xlfn.LET(_xlpm.x,VLOOKUP(X1901,'Drop-down_menus'!$D$2:$E$13,2,FALSE),IF(_xlpm.x=0,"",_xlpm.x)))</f>
        <v/>
      </c>
      <c r="AB1901" s="46" t="s">
        <v>1252</v>
      </c>
      <c r="AC1901" s="46" t="s">
        <v>1255</v>
      </c>
    </row>
    <row r="1902" spans="2:29" ht="15" customHeight="1">
      <c r="B1902" s="46">
        <v>1890</v>
      </c>
      <c r="C1902" s="46" t="s">
        <v>837</v>
      </c>
      <c r="D1902" s="46" t="b">
        <f>COUNTIF(Events!$B$2:$B$171, C1902) &gt; 0</f>
        <v>1</v>
      </c>
      <c r="E1902" s="46" t="s">
        <v>940</v>
      </c>
      <c r="G1902" s="46" t="s">
        <v>511</v>
      </c>
      <c r="J1902" s="46" t="str">
        <f>IF(I1902="","",_xlfn.LET(_xlpm.x,VLOOKUP(I1902,'2026-01-09_taxon-match'!$A$2:$N$81,4,FALSE),IF(_xlpm.x=0,"",_xlpm.x)))</f>
        <v/>
      </c>
      <c r="L1902" s="46" t="str">
        <f>IF(I1902="","",_xlfn.LET(_xlpm.x,VLOOKUP(I1902,'2026-01-09_taxon-match'!$A$2:$N$81,3,FALSE),IF(_xlpm.x=0,"",_xlpm.x)))</f>
        <v/>
      </c>
      <c r="M1902" s="46" t="str">
        <f>IF($I1902="","",_xlfn.LET(_xlpm.x,VLOOKUP($I1902,'2026-01-09_taxon-match'!$A$2:$N$81,5,FALSE),IF(_xlpm.x=0,"",_xlpm.x)))</f>
        <v/>
      </c>
      <c r="N1902" s="46" t="str">
        <f>IF($I1902="","",_xlfn.LET(_xlpm.x,VLOOKUP($I1902,'2026-01-09_taxon-match'!$A$2:$N$81,6,FALSE),IF(_xlpm.x=0,"",_xlpm.x)))</f>
        <v/>
      </c>
      <c r="O1902" s="46" t="str">
        <f>IF($I1902="","",_xlfn.LET(_xlpm.x,VLOOKUP($I1902,'2026-01-09_taxon-match'!$A$2:$N$81,7,FALSE),IF(_xlpm.x=0,"",_xlpm.x)))</f>
        <v/>
      </c>
      <c r="P1902" s="46" t="str">
        <f>IF($I1902="","",_xlfn.LET(_xlpm.x,VLOOKUP($I1902,'2026-01-09_taxon-match'!$A$2:$N$81,8,FALSE),IF(_xlpm.x=0,"",_xlpm.x)))</f>
        <v/>
      </c>
      <c r="Q1902" s="46" t="str">
        <f>IF($I1902="","",_xlfn.LET(_xlpm.x,VLOOKUP($I1902,'2026-01-09_taxon-match'!$A$2:$N$81,9,FALSE),IF(_xlpm.x=0,"",_xlpm.x)))</f>
        <v/>
      </c>
      <c r="R1902" s="46" t="str">
        <f>IF($I1902="","",_xlfn.LET(_xlpm.x,VLOOKUP($I1902,'2026-01-09_taxon-match'!$A$2:$N$81,10,FALSE),IF(_xlpm.x=0,"",_xlpm.x)))</f>
        <v/>
      </c>
      <c r="S1902" s="46" t="str">
        <f>IF($I1902="","",_xlfn.LET(_xlpm.x,VLOOKUP($I1902,'2026-01-09_taxon-match'!$A$2:$N$81,11,FALSE),IF(_xlpm.x=0,"",_xlpm.x)))</f>
        <v/>
      </c>
      <c r="T1902" s="46" t="str">
        <f>IF($I1902="","",_xlfn.LET(_xlpm.x,VLOOKUP($I1902,'2026-01-09_taxon-match'!$A$2:$N$81,13,FALSE),IF(_xlpm.x=0,"",_xlpm.x)))</f>
        <v/>
      </c>
      <c r="U1902" s="46">
        <v>1</v>
      </c>
      <c r="V1902" s="46" t="s">
        <v>58</v>
      </c>
      <c r="Y1902" s="46" t="str">
        <f>IF(V1902="","",_xlfn.LET(_xlpm.x,VLOOKUP(V1902,'Drop-down_menus'!$D$2:$E$13,2,FALSE),IF(_xlpm.x=0,"",_xlpm.x)))</f>
        <v>https://orcid.org/0000-0002-9708-1761</v>
      </c>
      <c r="Z1902" s="46" t="str">
        <f>IF(W1902="","",_xlfn.LET(_xlpm.x,VLOOKUP(W1902,'Drop-down_menus'!$D$2:$E$13,2,FALSE),IF(_xlpm.x=0,"",_xlpm.x)))</f>
        <v/>
      </c>
      <c r="AA1902" s="46" t="str">
        <f>IF(X1902="","",_xlfn.LET(_xlpm.x,VLOOKUP(X1902,'Drop-down_menus'!$D$2:$E$13,2,FALSE),IF(_xlpm.x=0,"",_xlpm.x)))</f>
        <v/>
      </c>
      <c r="AB1902" s="46" t="s">
        <v>316</v>
      </c>
      <c r="AC1902" s="46" t="s">
        <v>965</v>
      </c>
    </row>
    <row r="1903" spans="2:29" ht="15" customHeight="1">
      <c r="B1903" s="46">
        <v>1891</v>
      </c>
      <c r="C1903" s="46" t="s">
        <v>837</v>
      </c>
      <c r="D1903" s="46" t="b">
        <f>COUNTIF(Events!$B$2:$B$171, C1903) &gt; 0</f>
        <v>1</v>
      </c>
      <c r="G1903" s="46" t="s">
        <v>960</v>
      </c>
      <c r="I1903" s="46" t="s">
        <v>960</v>
      </c>
      <c r="J1903" s="46" t="str">
        <f>IF(I1903="","",_xlfn.LET(_xlpm.x,VLOOKUP(I1903,'2026-01-09_taxon-match'!$A$2:$N$81,4,FALSE),IF(_xlpm.x=0,"",_xlpm.x)))</f>
        <v>Odontaster validus</v>
      </c>
      <c r="L1903" s="46" t="str">
        <f>IF(I1903="","",_xlfn.LET(_xlpm.x,VLOOKUP(I1903,'2026-01-09_taxon-match'!$A$2:$N$81,3,FALSE),IF(_xlpm.x=0,"",_xlpm.x)))</f>
        <v>urn:lsid:marinespecies.org:taxname:172775</v>
      </c>
      <c r="M1903" s="46" t="str">
        <f>IF($I1903="","",_xlfn.LET(_xlpm.x,VLOOKUP($I1903,'2026-01-09_taxon-match'!$A$2:$N$81,5,FALSE),IF(_xlpm.x=0,"",_xlpm.x)))</f>
        <v>Koehler, 1906</v>
      </c>
      <c r="N1903" s="46" t="str">
        <f>IF($I1903="","",_xlfn.LET(_xlpm.x,VLOOKUP($I1903,'2026-01-09_taxon-match'!$A$2:$N$81,6,FALSE),IF(_xlpm.x=0,"",_xlpm.x)))</f>
        <v>Animalia</v>
      </c>
      <c r="O1903" s="46" t="str">
        <f>IF($I1903="","",_xlfn.LET(_xlpm.x,VLOOKUP($I1903,'2026-01-09_taxon-match'!$A$2:$N$81,7,FALSE),IF(_xlpm.x=0,"",_xlpm.x)))</f>
        <v>Echinodermata</v>
      </c>
      <c r="P1903" s="46" t="str">
        <f>IF($I1903="","",_xlfn.LET(_xlpm.x,VLOOKUP($I1903,'2026-01-09_taxon-match'!$A$2:$N$81,8,FALSE),IF(_xlpm.x=0,"",_xlpm.x)))</f>
        <v>Asteroidea</v>
      </c>
      <c r="Q1903" s="46" t="str">
        <f>IF($I1903="","",_xlfn.LET(_xlpm.x,VLOOKUP($I1903,'2026-01-09_taxon-match'!$A$2:$N$81,9,FALSE),IF(_xlpm.x=0,"",_xlpm.x)))</f>
        <v>Valvatida</v>
      </c>
      <c r="R1903" s="46" t="str">
        <f>IF($I1903="","",_xlfn.LET(_xlpm.x,VLOOKUP($I1903,'2026-01-09_taxon-match'!$A$2:$N$81,10,FALSE),IF(_xlpm.x=0,"",_xlpm.x)))</f>
        <v>Odontasteridae</v>
      </c>
      <c r="S1903" s="46" t="str">
        <f>IF($I1903="","",_xlfn.LET(_xlpm.x,VLOOKUP($I1903,'2026-01-09_taxon-match'!$A$2:$N$81,11,FALSE),IF(_xlpm.x=0,"",_xlpm.x)))</f>
        <v>Odontaster</v>
      </c>
      <c r="T1903" s="46" t="str">
        <f>IF($I1903="","",_xlfn.LET(_xlpm.x,VLOOKUP($I1903,'2026-01-09_taxon-match'!$A$2:$N$81,13,FALSE),IF(_xlpm.x=0,"",_xlpm.x)))</f>
        <v>validus</v>
      </c>
      <c r="U1903" s="46">
        <v>1</v>
      </c>
      <c r="V1903" s="2" t="s">
        <v>58</v>
      </c>
      <c r="Y1903" s="46" t="str">
        <f>IF(V1903="","",_xlfn.LET(_xlpm.x,VLOOKUP(V1903,'Drop-down_menus'!$D$2:$E$13,2,FALSE),IF(_xlpm.x=0,"",_xlpm.x)))</f>
        <v>https://orcid.org/0000-0002-9708-1761</v>
      </c>
      <c r="Z1903" s="46" t="str">
        <f>IF(W1903="","",_xlfn.LET(_xlpm.x,VLOOKUP(W1903,'Drop-down_menus'!$D$2:$E$13,2,FALSE),IF(_xlpm.x=0,"",_xlpm.x)))</f>
        <v/>
      </c>
      <c r="AA1903" s="46" t="str">
        <f>IF(X1903="","",_xlfn.LET(_xlpm.x,VLOOKUP(X1903,'Drop-down_menus'!$D$2:$E$13,2,FALSE),IF(_xlpm.x=0,"",_xlpm.x)))</f>
        <v/>
      </c>
      <c r="AB1903" s="46" t="s">
        <v>1253</v>
      </c>
      <c r="AC1903" s="46" t="s">
        <v>1256</v>
      </c>
    </row>
    <row r="1904" spans="2:29" ht="15" customHeight="1">
      <c r="B1904" s="46">
        <v>1891</v>
      </c>
      <c r="C1904" s="46" t="s">
        <v>837</v>
      </c>
      <c r="D1904" s="46" t="b">
        <f>COUNTIF(Events!$B$2:$B$171, C1904) &gt; 0</f>
        <v>1</v>
      </c>
      <c r="E1904" s="46" t="s">
        <v>940</v>
      </c>
      <c r="G1904" s="46" t="s">
        <v>960</v>
      </c>
      <c r="I1904" s="46" t="s">
        <v>960</v>
      </c>
      <c r="J1904" s="46" t="str">
        <f>IF(I1904="","",_xlfn.LET(_xlpm.x,VLOOKUP(I1904,'2026-01-09_taxon-match'!$A$2:$N$81,4,FALSE),IF(_xlpm.x=0,"",_xlpm.x)))</f>
        <v>Odontaster validus</v>
      </c>
      <c r="L1904" s="46" t="str">
        <f>IF(I1904="","",_xlfn.LET(_xlpm.x,VLOOKUP(I1904,'2026-01-09_taxon-match'!$A$2:$N$81,3,FALSE),IF(_xlpm.x=0,"",_xlpm.x)))</f>
        <v>urn:lsid:marinespecies.org:taxname:172775</v>
      </c>
      <c r="M1904" s="46" t="str">
        <f>IF($I1904="","",_xlfn.LET(_xlpm.x,VLOOKUP($I1904,'2026-01-09_taxon-match'!$A$2:$N$81,5,FALSE),IF(_xlpm.x=0,"",_xlpm.x)))</f>
        <v>Koehler, 1906</v>
      </c>
      <c r="N1904" s="46" t="str">
        <f>IF($I1904="","",_xlfn.LET(_xlpm.x,VLOOKUP($I1904,'2026-01-09_taxon-match'!$A$2:$N$81,6,FALSE),IF(_xlpm.x=0,"",_xlpm.x)))</f>
        <v>Animalia</v>
      </c>
      <c r="O1904" s="46" t="str">
        <f>IF($I1904="","",_xlfn.LET(_xlpm.x,VLOOKUP($I1904,'2026-01-09_taxon-match'!$A$2:$N$81,7,FALSE),IF(_xlpm.x=0,"",_xlpm.x)))</f>
        <v>Echinodermata</v>
      </c>
      <c r="P1904" s="46" t="str">
        <f>IF($I1904="","",_xlfn.LET(_xlpm.x,VLOOKUP($I1904,'2026-01-09_taxon-match'!$A$2:$N$81,8,FALSE),IF(_xlpm.x=0,"",_xlpm.x)))</f>
        <v>Asteroidea</v>
      </c>
      <c r="Q1904" s="46" t="str">
        <f>IF($I1904="","",_xlfn.LET(_xlpm.x,VLOOKUP($I1904,'2026-01-09_taxon-match'!$A$2:$N$81,9,FALSE),IF(_xlpm.x=0,"",_xlpm.x)))</f>
        <v>Valvatida</v>
      </c>
      <c r="R1904" s="46" t="str">
        <f>IF($I1904="","",_xlfn.LET(_xlpm.x,VLOOKUP($I1904,'2026-01-09_taxon-match'!$A$2:$N$81,10,FALSE),IF(_xlpm.x=0,"",_xlpm.x)))</f>
        <v>Odontasteridae</v>
      </c>
      <c r="S1904" s="46" t="str">
        <f>IF($I1904="","",_xlfn.LET(_xlpm.x,VLOOKUP($I1904,'2026-01-09_taxon-match'!$A$2:$N$81,11,FALSE),IF(_xlpm.x=0,"",_xlpm.x)))</f>
        <v>Odontaster</v>
      </c>
      <c r="T1904" s="46" t="str">
        <f>IF($I1904="","",_xlfn.LET(_xlpm.x,VLOOKUP($I1904,'2026-01-09_taxon-match'!$A$2:$N$81,13,FALSE),IF(_xlpm.x=0,"",_xlpm.x)))</f>
        <v>validus</v>
      </c>
      <c r="U1904" s="46">
        <v>1</v>
      </c>
      <c r="V1904" s="46" t="s">
        <v>58</v>
      </c>
      <c r="Y1904" s="46" t="str">
        <f>IF(V1904="","",_xlfn.LET(_xlpm.x,VLOOKUP(V1904,'Drop-down_menus'!$D$2:$E$13,2,FALSE),IF(_xlpm.x=0,"",_xlpm.x)))</f>
        <v>https://orcid.org/0000-0002-9708-1761</v>
      </c>
      <c r="Z1904" s="46" t="str">
        <f>IF(W1904="","",_xlfn.LET(_xlpm.x,VLOOKUP(W1904,'Drop-down_menus'!$D$2:$E$13,2,FALSE),IF(_xlpm.x=0,"",_xlpm.x)))</f>
        <v/>
      </c>
      <c r="AA1904" s="46" t="str">
        <f>IF(X1904="","",_xlfn.LET(_xlpm.x,VLOOKUP(X1904,'Drop-down_menus'!$D$2:$E$13,2,FALSE),IF(_xlpm.x=0,"",_xlpm.x)))</f>
        <v/>
      </c>
      <c r="AB1904" s="46" t="s">
        <v>316</v>
      </c>
      <c r="AC1904" s="46" t="s">
        <v>965</v>
      </c>
    </row>
    <row r="1905" spans="2:29" ht="15" customHeight="1">
      <c r="B1905" s="46">
        <v>1892</v>
      </c>
      <c r="C1905" s="46" t="s">
        <v>837</v>
      </c>
      <c r="D1905" s="46" t="b">
        <f>COUNTIF(Events!$B$2:$B$171, C1905) &gt; 0</f>
        <v>1</v>
      </c>
      <c r="G1905" s="46" t="s">
        <v>960</v>
      </c>
      <c r="I1905" s="46" t="s">
        <v>960</v>
      </c>
      <c r="J1905" s="46" t="str">
        <f>IF(I1905="","",_xlfn.LET(_xlpm.x,VLOOKUP(I1905,'2026-01-09_taxon-match'!$A$2:$N$81,4,FALSE),IF(_xlpm.x=0,"",_xlpm.x)))</f>
        <v>Odontaster validus</v>
      </c>
      <c r="L1905" s="46" t="str">
        <f>IF(I1905="","",_xlfn.LET(_xlpm.x,VLOOKUP(I1905,'2026-01-09_taxon-match'!$A$2:$N$81,3,FALSE),IF(_xlpm.x=0,"",_xlpm.x)))</f>
        <v>urn:lsid:marinespecies.org:taxname:172775</v>
      </c>
      <c r="M1905" s="46" t="str">
        <f>IF($I1905="","",_xlfn.LET(_xlpm.x,VLOOKUP($I1905,'2026-01-09_taxon-match'!$A$2:$N$81,5,FALSE),IF(_xlpm.x=0,"",_xlpm.x)))</f>
        <v>Koehler, 1906</v>
      </c>
      <c r="N1905" s="46" t="str">
        <f>IF($I1905="","",_xlfn.LET(_xlpm.x,VLOOKUP($I1905,'2026-01-09_taxon-match'!$A$2:$N$81,6,FALSE),IF(_xlpm.x=0,"",_xlpm.x)))</f>
        <v>Animalia</v>
      </c>
      <c r="O1905" s="46" t="str">
        <f>IF($I1905="","",_xlfn.LET(_xlpm.x,VLOOKUP($I1905,'2026-01-09_taxon-match'!$A$2:$N$81,7,FALSE),IF(_xlpm.x=0,"",_xlpm.x)))</f>
        <v>Echinodermata</v>
      </c>
      <c r="P1905" s="46" t="str">
        <f>IF($I1905="","",_xlfn.LET(_xlpm.x,VLOOKUP($I1905,'2026-01-09_taxon-match'!$A$2:$N$81,8,FALSE),IF(_xlpm.x=0,"",_xlpm.x)))</f>
        <v>Asteroidea</v>
      </c>
      <c r="Q1905" s="46" t="str">
        <f>IF($I1905="","",_xlfn.LET(_xlpm.x,VLOOKUP($I1905,'2026-01-09_taxon-match'!$A$2:$N$81,9,FALSE),IF(_xlpm.x=0,"",_xlpm.x)))</f>
        <v>Valvatida</v>
      </c>
      <c r="R1905" s="46" t="str">
        <f>IF($I1905="","",_xlfn.LET(_xlpm.x,VLOOKUP($I1905,'2026-01-09_taxon-match'!$A$2:$N$81,10,FALSE),IF(_xlpm.x=0,"",_xlpm.x)))</f>
        <v>Odontasteridae</v>
      </c>
      <c r="S1905" s="46" t="str">
        <f>IF($I1905="","",_xlfn.LET(_xlpm.x,VLOOKUP($I1905,'2026-01-09_taxon-match'!$A$2:$N$81,11,FALSE),IF(_xlpm.x=0,"",_xlpm.x)))</f>
        <v>Odontaster</v>
      </c>
      <c r="T1905" s="46" t="str">
        <f>IF($I1905="","",_xlfn.LET(_xlpm.x,VLOOKUP($I1905,'2026-01-09_taxon-match'!$A$2:$N$81,13,FALSE),IF(_xlpm.x=0,"",_xlpm.x)))</f>
        <v>validus</v>
      </c>
      <c r="U1905" s="46">
        <v>1</v>
      </c>
      <c r="V1905" s="2" t="s">
        <v>58</v>
      </c>
      <c r="Y1905" s="46" t="str">
        <f>IF(V1905="","",_xlfn.LET(_xlpm.x,VLOOKUP(V1905,'Drop-down_menus'!$D$2:$E$13,2,FALSE),IF(_xlpm.x=0,"",_xlpm.x)))</f>
        <v>https://orcid.org/0000-0002-9708-1761</v>
      </c>
      <c r="Z1905" s="46" t="str">
        <f>IF(W1905="","",_xlfn.LET(_xlpm.x,VLOOKUP(W1905,'Drop-down_menus'!$D$2:$E$13,2,FALSE),IF(_xlpm.x=0,"",_xlpm.x)))</f>
        <v/>
      </c>
      <c r="AA1905" s="46" t="str">
        <f>IF(X1905="","",_xlfn.LET(_xlpm.x,VLOOKUP(X1905,'Drop-down_menus'!$D$2:$E$13,2,FALSE),IF(_xlpm.x=0,"",_xlpm.x)))</f>
        <v/>
      </c>
      <c r="AB1905" s="46" t="s">
        <v>1253</v>
      </c>
      <c r="AC1905" s="46" t="s">
        <v>1256</v>
      </c>
    </row>
    <row r="1906" spans="2:29" ht="15" customHeight="1">
      <c r="B1906" s="46">
        <v>1892</v>
      </c>
      <c r="C1906" s="46" t="s">
        <v>837</v>
      </c>
      <c r="D1906" s="46" t="b">
        <f>COUNTIF(Events!$B$2:$B$171, C1906) &gt; 0</f>
        <v>1</v>
      </c>
      <c r="E1906" s="46" t="s">
        <v>940</v>
      </c>
      <c r="G1906" s="46" t="s">
        <v>960</v>
      </c>
      <c r="I1906" s="46" t="s">
        <v>960</v>
      </c>
      <c r="J1906" s="46" t="str">
        <f>IF(I1906="","",_xlfn.LET(_xlpm.x,VLOOKUP(I1906,'2026-01-09_taxon-match'!$A$2:$N$81,4,FALSE),IF(_xlpm.x=0,"",_xlpm.x)))</f>
        <v>Odontaster validus</v>
      </c>
      <c r="L1906" s="46" t="str">
        <f>IF(I1906="","",_xlfn.LET(_xlpm.x,VLOOKUP(I1906,'2026-01-09_taxon-match'!$A$2:$N$81,3,FALSE),IF(_xlpm.x=0,"",_xlpm.x)))</f>
        <v>urn:lsid:marinespecies.org:taxname:172775</v>
      </c>
      <c r="M1906" s="46" t="str">
        <f>IF($I1906="","",_xlfn.LET(_xlpm.x,VLOOKUP($I1906,'2026-01-09_taxon-match'!$A$2:$N$81,5,FALSE),IF(_xlpm.x=0,"",_xlpm.x)))</f>
        <v>Koehler, 1906</v>
      </c>
      <c r="N1906" s="46" t="str">
        <f>IF($I1906="","",_xlfn.LET(_xlpm.x,VLOOKUP($I1906,'2026-01-09_taxon-match'!$A$2:$N$81,6,FALSE),IF(_xlpm.x=0,"",_xlpm.x)))</f>
        <v>Animalia</v>
      </c>
      <c r="O1906" s="46" t="str">
        <f>IF($I1906="","",_xlfn.LET(_xlpm.x,VLOOKUP($I1906,'2026-01-09_taxon-match'!$A$2:$N$81,7,FALSE),IF(_xlpm.x=0,"",_xlpm.x)))</f>
        <v>Echinodermata</v>
      </c>
      <c r="P1906" s="46" t="str">
        <f>IF($I1906="","",_xlfn.LET(_xlpm.x,VLOOKUP($I1906,'2026-01-09_taxon-match'!$A$2:$N$81,8,FALSE),IF(_xlpm.x=0,"",_xlpm.x)))</f>
        <v>Asteroidea</v>
      </c>
      <c r="Q1906" s="46" t="str">
        <f>IF($I1906="","",_xlfn.LET(_xlpm.x,VLOOKUP($I1906,'2026-01-09_taxon-match'!$A$2:$N$81,9,FALSE),IF(_xlpm.x=0,"",_xlpm.x)))</f>
        <v>Valvatida</v>
      </c>
      <c r="R1906" s="46" t="str">
        <f>IF($I1906="","",_xlfn.LET(_xlpm.x,VLOOKUP($I1906,'2026-01-09_taxon-match'!$A$2:$N$81,10,FALSE),IF(_xlpm.x=0,"",_xlpm.x)))</f>
        <v>Odontasteridae</v>
      </c>
      <c r="S1906" s="46" t="str">
        <f>IF($I1906="","",_xlfn.LET(_xlpm.x,VLOOKUP($I1906,'2026-01-09_taxon-match'!$A$2:$N$81,11,FALSE),IF(_xlpm.x=0,"",_xlpm.x)))</f>
        <v>Odontaster</v>
      </c>
      <c r="T1906" s="46" t="str">
        <f>IF($I1906="","",_xlfn.LET(_xlpm.x,VLOOKUP($I1906,'2026-01-09_taxon-match'!$A$2:$N$81,13,FALSE),IF(_xlpm.x=0,"",_xlpm.x)))</f>
        <v>validus</v>
      </c>
      <c r="U1906" s="46">
        <v>1</v>
      </c>
      <c r="V1906" s="46" t="s">
        <v>58</v>
      </c>
      <c r="Y1906" s="46" t="str">
        <f>IF(V1906="","",_xlfn.LET(_xlpm.x,VLOOKUP(V1906,'Drop-down_menus'!$D$2:$E$13,2,FALSE),IF(_xlpm.x=0,"",_xlpm.x)))</f>
        <v>https://orcid.org/0000-0002-9708-1761</v>
      </c>
      <c r="Z1906" s="46" t="str">
        <f>IF(W1906="","",_xlfn.LET(_xlpm.x,VLOOKUP(W1906,'Drop-down_menus'!$D$2:$E$13,2,FALSE),IF(_xlpm.x=0,"",_xlpm.x)))</f>
        <v/>
      </c>
      <c r="AA1906" s="46" t="str">
        <f>IF(X1906="","",_xlfn.LET(_xlpm.x,VLOOKUP(X1906,'Drop-down_menus'!$D$2:$E$13,2,FALSE),IF(_xlpm.x=0,"",_xlpm.x)))</f>
        <v/>
      </c>
      <c r="AB1906" s="46" t="s">
        <v>316</v>
      </c>
      <c r="AC1906" s="46" t="s">
        <v>965</v>
      </c>
    </row>
    <row r="1907" spans="2:29" ht="15" customHeight="1">
      <c r="B1907" s="46">
        <v>1893</v>
      </c>
      <c r="C1907" s="46" t="s">
        <v>837</v>
      </c>
      <c r="D1907" s="46" t="b">
        <f>COUNTIF(Events!$B$2:$B$171, C1907) &gt; 0</f>
        <v>1</v>
      </c>
      <c r="G1907" s="46" t="s">
        <v>960</v>
      </c>
      <c r="I1907" s="46" t="s">
        <v>960</v>
      </c>
      <c r="J1907" s="46" t="str">
        <f>IF(I1907="","",_xlfn.LET(_xlpm.x,VLOOKUP(I1907,'2026-01-09_taxon-match'!$A$2:$N$81,4,FALSE),IF(_xlpm.x=0,"",_xlpm.x)))</f>
        <v>Odontaster validus</v>
      </c>
      <c r="L1907" s="46" t="str">
        <f>IF(I1907="","",_xlfn.LET(_xlpm.x,VLOOKUP(I1907,'2026-01-09_taxon-match'!$A$2:$N$81,3,FALSE),IF(_xlpm.x=0,"",_xlpm.x)))</f>
        <v>urn:lsid:marinespecies.org:taxname:172775</v>
      </c>
      <c r="M1907" s="46" t="str">
        <f>IF($I1907="","",_xlfn.LET(_xlpm.x,VLOOKUP($I1907,'2026-01-09_taxon-match'!$A$2:$N$81,5,FALSE),IF(_xlpm.x=0,"",_xlpm.x)))</f>
        <v>Koehler, 1906</v>
      </c>
      <c r="N1907" s="46" t="str">
        <f>IF($I1907="","",_xlfn.LET(_xlpm.x,VLOOKUP($I1907,'2026-01-09_taxon-match'!$A$2:$N$81,6,FALSE),IF(_xlpm.x=0,"",_xlpm.x)))</f>
        <v>Animalia</v>
      </c>
      <c r="O1907" s="46" t="str">
        <f>IF($I1907="","",_xlfn.LET(_xlpm.x,VLOOKUP($I1907,'2026-01-09_taxon-match'!$A$2:$N$81,7,FALSE),IF(_xlpm.x=0,"",_xlpm.x)))</f>
        <v>Echinodermata</v>
      </c>
      <c r="P1907" s="46" t="str">
        <f>IF($I1907="","",_xlfn.LET(_xlpm.x,VLOOKUP($I1907,'2026-01-09_taxon-match'!$A$2:$N$81,8,FALSE),IF(_xlpm.x=0,"",_xlpm.x)))</f>
        <v>Asteroidea</v>
      </c>
      <c r="Q1907" s="46" t="str">
        <f>IF($I1907="","",_xlfn.LET(_xlpm.x,VLOOKUP($I1907,'2026-01-09_taxon-match'!$A$2:$N$81,9,FALSE),IF(_xlpm.x=0,"",_xlpm.x)))</f>
        <v>Valvatida</v>
      </c>
      <c r="R1907" s="46" t="str">
        <f>IF($I1907="","",_xlfn.LET(_xlpm.x,VLOOKUP($I1907,'2026-01-09_taxon-match'!$A$2:$N$81,10,FALSE),IF(_xlpm.x=0,"",_xlpm.x)))</f>
        <v>Odontasteridae</v>
      </c>
      <c r="S1907" s="46" t="str">
        <f>IF($I1907="","",_xlfn.LET(_xlpm.x,VLOOKUP($I1907,'2026-01-09_taxon-match'!$A$2:$N$81,11,FALSE),IF(_xlpm.x=0,"",_xlpm.x)))</f>
        <v>Odontaster</v>
      </c>
      <c r="T1907" s="46" t="str">
        <f>IF($I1907="","",_xlfn.LET(_xlpm.x,VLOOKUP($I1907,'2026-01-09_taxon-match'!$A$2:$N$81,13,FALSE),IF(_xlpm.x=0,"",_xlpm.x)))</f>
        <v>validus</v>
      </c>
      <c r="U1907" s="46">
        <v>1</v>
      </c>
      <c r="V1907" s="2" t="s">
        <v>58</v>
      </c>
      <c r="Y1907" s="46" t="str">
        <f>IF(V1907="","",_xlfn.LET(_xlpm.x,VLOOKUP(V1907,'Drop-down_menus'!$D$2:$E$13,2,FALSE),IF(_xlpm.x=0,"",_xlpm.x)))</f>
        <v>https://orcid.org/0000-0002-9708-1761</v>
      </c>
      <c r="Z1907" s="46" t="str">
        <f>IF(W1907="","",_xlfn.LET(_xlpm.x,VLOOKUP(W1907,'Drop-down_menus'!$D$2:$E$13,2,FALSE),IF(_xlpm.x=0,"",_xlpm.x)))</f>
        <v/>
      </c>
      <c r="AA1907" s="46" t="str">
        <f>IF(X1907="","",_xlfn.LET(_xlpm.x,VLOOKUP(X1907,'Drop-down_menus'!$D$2:$E$13,2,FALSE),IF(_xlpm.x=0,"",_xlpm.x)))</f>
        <v/>
      </c>
      <c r="AB1907" s="46" t="s">
        <v>1253</v>
      </c>
      <c r="AC1907" s="46" t="s">
        <v>1256</v>
      </c>
    </row>
    <row r="1908" spans="2:29" ht="15" customHeight="1">
      <c r="B1908" s="46">
        <v>1893</v>
      </c>
      <c r="C1908" s="46" t="s">
        <v>837</v>
      </c>
      <c r="D1908" s="46" t="b">
        <f>COUNTIF(Events!$B$2:$B$171, C1908) &gt; 0</f>
        <v>1</v>
      </c>
      <c r="E1908" s="46" t="s">
        <v>940</v>
      </c>
      <c r="G1908" s="46" t="s">
        <v>960</v>
      </c>
      <c r="I1908" s="46" t="s">
        <v>960</v>
      </c>
      <c r="J1908" s="46" t="str">
        <f>IF(I1908="","",_xlfn.LET(_xlpm.x,VLOOKUP(I1908,'2026-01-09_taxon-match'!$A$2:$N$81,4,FALSE),IF(_xlpm.x=0,"",_xlpm.x)))</f>
        <v>Odontaster validus</v>
      </c>
      <c r="L1908" s="46" t="str">
        <f>IF(I1908="","",_xlfn.LET(_xlpm.x,VLOOKUP(I1908,'2026-01-09_taxon-match'!$A$2:$N$81,3,FALSE),IF(_xlpm.x=0,"",_xlpm.x)))</f>
        <v>urn:lsid:marinespecies.org:taxname:172775</v>
      </c>
      <c r="M1908" s="46" t="str">
        <f>IF($I1908="","",_xlfn.LET(_xlpm.x,VLOOKUP($I1908,'2026-01-09_taxon-match'!$A$2:$N$81,5,FALSE),IF(_xlpm.x=0,"",_xlpm.x)))</f>
        <v>Koehler, 1906</v>
      </c>
      <c r="N1908" s="46" t="str">
        <f>IF($I1908="","",_xlfn.LET(_xlpm.x,VLOOKUP($I1908,'2026-01-09_taxon-match'!$A$2:$N$81,6,FALSE),IF(_xlpm.x=0,"",_xlpm.x)))</f>
        <v>Animalia</v>
      </c>
      <c r="O1908" s="46" t="str">
        <f>IF($I1908="","",_xlfn.LET(_xlpm.x,VLOOKUP($I1908,'2026-01-09_taxon-match'!$A$2:$N$81,7,FALSE),IF(_xlpm.x=0,"",_xlpm.x)))</f>
        <v>Echinodermata</v>
      </c>
      <c r="P1908" s="46" t="str">
        <f>IF($I1908="","",_xlfn.LET(_xlpm.x,VLOOKUP($I1908,'2026-01-09_taxon-match'!$A$2:$N$81,8,FALSE),IF(_xlpm.x=0,"",_xlpm.x)))</f>
        <v>Asteroidea</v>
      </c>
      <c r="Q1908" s="46" t="str">
        <f>IF($I1908="","",_xlfn.LET(_xlpm.x,VLOOKUP($I1908,'2026-01-09_taxon-match'!$A$2:$N$81,9,FALSE),IF(_xlpm.x=0,"",_xlpm.x)))</f>
        <v>Valvatida</v>
      </c>
      <c r="R1908" s="46" t="str">
        <f>IF($I1908="","",_xlfn.LET(_xlpm.x,VLOOKUP($I1908,'2026-01-09_taxon-match'!$A$2:$N$81,10,FALSE),IF(_xlpm.x=0,"",_xlpm.x)))</f>
        <v>Odontasteridae</v>
      </c>
      <c r="S1908" s="46" t="str">
        <f>IF($I1908="","",_xlfn.LET(_xlpm.x,VLOOKUP($I1908,'2026-01-09_taxon-match'!$A$2:$N$81,11,FALSE),IF(_xlpm.x=0,"",_xlpm.x)))</f>
        <v>Odontaster</v>
      </c>
      <c r="T1908" s="46" t="str">
        <f>IF($I1908="","",_xlfn.LET(_xlpm.x,VLOOKUP($I1908,'2026-01-09_taxon-match'!$A$2:$N$81,13,FALSE),IF(_xlpm.x=0,"",_xlpm.x)))</f>
        <v>validus</v>
      </c>
      <c r="U1908" s="46">
        <v>1</v>
      </c>
      <c r="V1908" s="46" t="s">
        <v>58</v>
      </c>
      <c r="Y1908" s="46" t="str">
        <f>IF(V1908="","",_xlfn.LET(_xlpm.x,VLOOKUP(V1908,'Drop-down_menus'!$D$2:$E$13,2,FALSE),IF(_xlpm.x=0,"",_xlpm.x)))</f>
        <v>https://orcid.org/0000-0002-9708-1761</v>
      </c>
      <c r="Z1908" s="46" t="str">
        <f>IF(W1908="","",_xlfn.LET(_xlpm.x,VLOOKUP(W1908,'Drop-down_menus'!$D$2:$E$13,2,FALSE),IF(_xlpm.x=0,"",_xlpm.x)))</f>
        <v/>
      </c>
      <c r="AA1908" s="46" t="str">
        <f>IF(X1908="","",_xlfn.LET(_xlpm.x,VLOOKUP(X1908,'Drop-down_menus'!$D$2:$E$13,2,FALSE),IF(_xlpm.x=0,"",_xlpm.x)))</f>
        <v/>
      </c>
      <c r="AB1908" s="46" t="s">
        <v>316</v>
      </c>
      <c r="AC1908" s="46" t="s">
        <v>965</v>
      </c>
    </row>
    <row r="1909" spans="2:29" ht="15" customHeight="1">
      <c r="B1909" s="46">
        <v>1894</v>
      </c>
      <c r="C1909" s="46" t="s">
        <v>837</v>
      </c>
      <c r="D1909" s="46" t="b">
        <f>COUNTIF(Events!$B$2:$B$171, C1909) &gt; 0</f>
        <v>1</v>
      </c>
      <c r="G1909" s="46" t="s">
        <v>1212</v>
      </c>
      <c r="I1909" s="46" t="s">
        <v>315</v>
      </c>
      <c r="J1909" s="46" t="str">
        <f>IF(I1909="","",_xlfn.LET(_xlpm.x,VLOOKUP(I1909,'2026-01-09_taxon-match'!$A$2:$N$81,4,FALSE),IF(_xlpm.x=0,"",_xlpm.x)))</f>
        <v>Cnemidocarpa verrucosa</v>
      </c>
      <c r="L1909" s="46" t="str">
        <f>IF(I1909="","",_xlfn.LET(_xlpm.x,VLOOKUP(I1909,'2026-01-09_taxon-match'!$A$2:$N$81,3,FALSE),IF(_xlpm.x=0,"",_xlpm.x)))</f>
        <v>urn:lsid:marinespecies.org:taxname:173893</v>
      </c>
      <c r="M1909" s="46" t="str">
        <f>IF($I1909="","",_xlfn.LET(_xlpm.x,VLOOKUP($I1909,'2026-01-09_taxon-match'!$A$2:$N$81,5,FALSE),IF(_xlpm.x=0,"",_xlpm.x)))</f>
        <v>(Lesson, 1830)</v>
      </c>
      <c r="N1909" s="46" t="str">
        <f>IF($I1909="","",_xlfn.LET(_xlpm.x,VLOOKUP($I1909,'2026-01-09_taxon-match'!$A$2:$N$81,6,FALSE),IF(_xlpm.x=0,"",_xlpm.x)))</f>
        <v>Animalia</v>
      </c>
      <c r="O1909" s="46" t="str">
        <f>IF($I1909="","",_xlfn.LET(_xlpm.x,VLOOKUP($I1909,'2026-01-09_taxon-match'!$A$2:$N$81,7,FALSE),IF(_xlpm.x=0,"",_xlpm.x)))</f>
        <v>Chordata</v>
      </c>
      <c r="P1909" s="46" t="str">
        <f>IF($I1909="","",_xlfn.LET(_xlpm.x,VLOOKUP($I1909,'2026-01-09_taxon-match'!$A$2:$N$81,8,FALSE),IF(_xlpm.x=0,"",_xlpm.x)))</f>
        <v>Ascidiacea</v>
      </c>
      <c r="Q1909" s="46" t="str">
        <f>IF($I1909="","",_xlfn.LET(_xlpm.x,VLOOKUP($I1909,'2026-01-09_taxon-match'!$A$2:$N$81,9,FALSE),IF(_xlpm.x=0,"",_xlpm.x)))</f>
        <v>Stolidobranchia</v>
      </c>
      <c r="R1909" s="46" t="str">
        <f>IF($I1909="","",_xlfn.LET(_xlpm.x,VLOOKUP($I1909,'2026-01-09_taxon-match'!$A$2:$N$81,10,FALSE),IF(_xlpm.x=0,"",_xlpm.x)))</f>
        <v>Styelidae</v>
      </c>
      <c r="S1909" s="46" t="str">
        <f>IF($I1909="","",_xlfn.LET(_xlpm.x,VLOOKUP($I1909,'2026-01-09_taxon-match'!$A$2:$N$81,11,FALSE),IF(_xlpm.x=0,"",_xlpm.x)))</f>
        <v>Cnemidocarpa</v>
      </c>
      <c r="T1909" s="46" t="str">
        <f>IF($I1909="","",_xlfn.LET(_xlpm.x,VLOOKUP($I1909,'2026-01-09_taxon-match'!$A$2:$N$81,13,FALSE),IF(_xlpm.x=0,"",_xlpm.x)))</f>
        <v>verrucosa</v>
      </c>
      <c r="U1909" s="46">
        <v>1</v>
      </c>
      <c r="V1909" s="2" t="s">
        <v>58</v>
      </c>
      <c r="Y1909" s="46" t="str">
        <f>IF(V1909="","",_xlfn.LET(_xlpm.x,VLOOKUP(V1909,'Drop-down_menus'!$D$2:$E$13,2,FALSE),IF(_xlpm.x=0,"",_xlpm.x)))</f>
        <v>https://orcid.org/0000-0002-9708-1761</v>
      </c>
      <c r="Z1909" s="46" t="str">
        <f>IF(W1909="","",_xlfn.LET(_xlpm.x,VLOOKUP(W1909,'Drop-down_menus'!$D$2:$E$13,2,FALSE),IF(_xlpm.x=0,"",_xlpm.x)))</f>
        <v/>
      </c>
      <c r="AA1909" s="46" t="str">
        <f>IF(X1909="","",_xlfn.LET(_xlpm.x,VLOOKUP(X1909,'Drop-down_menus'!$D$2:$E$13,2,FALSE),IF(_xlpm.x=0,"",_xlpm.x)))</f>
        <v/>
      </c>
      <c r="AB1909" s="46" t="s">
        <v>1253</v>
      </c>
      <c r="AC1909" s="46" t="s">
        <v>1256</v>
      </c>
    </row>
    <row r="1910" spans="2:29" ht="15" customHeight="1">
      <c r="B1910" s="46">
        <v>1894</v>
      </c>
      <c r="C1910" s="46" t="s">
        <v>837</v>
      </c>
      <c r="D1910" s="46" t="b">
        <f>COUNTIF(Events!$B$2:$B$171, C1910) &gt; 0</f>
        <v>1</v>
      </c>
      <c r="E1910" s="46" t="s">
        <v>940</v>
      </c>
      <c r="G1910" s="46" t="s">
        <v>315</v>
      </c>
      <c r="I1910" s="46" t="s">
        <v>315</v>
      </c>
      <c r="J1910" s="46" t="str">
        <f>IF(I1910="","",_xlfn.LET(_xlpm.x,VLOOKUP(I1910,'2026-01-09_taxon-match'!$A$2:$N$81,4,FALSE),IF(_xlpm.x=0,"",_xlpm.x)))</f>
        <v>Cnemidocarpa verrucosa</v>
      </c>
      <c r="L1910" s="46" t="str">
        <f>IF(I1910="","",_xlfn.LET(_xlpm.x,VLOOKUP(I1910,'2026-01-09_taxon-match'!$A$2:$N$81,3,FALSE),IF(_xlpm.x=0,"",_xlpm.x)))</f>
        <v>urn:lsid:marinespecies.org:taxname:173893</v>
      </c>
      <c r="M1910" s="46" t="str">
        <f>IF($I1910="","",_xlfn.LET(_xlpm.x,VLOOKUP($I1910,'2026-01-09_taxon-match'!$A$2:$N$81,5,FALSE),IF(_xlpm.x=0,"",_xlpm.x)))</f>
        <v>(Lesson, 1830)</v>
      </c>
      <c r="N1910" s="46" t="str">
        <f>IF($I1910="","",_xlfn.LET(_xlpm.x,VLOOKUP($I1910,'2026-01-09_taxon-match'!$A$2:$N$81,6,FALSE),IF(_xlpm.x=0,"",_xlpm.x)))</f>
        <v>Animalia</v>
      </c>
      <c r="O1910" s="46" t="str">
        <f>IF($I1910="","",_xlfn.LET(_xlpm.x,VLOOKUP($I1910,'2026-01-09_taxon-match'!$A$2:$N$81,7,FALSE),IF(_xlpm.x=0,"",_xlpm.x)))</f>
        <v>Chordata</v>
      </c>
      <c r="P1910" s="46" t="str">
        <f>IF($I1910="","",_xlfn.LET(_xlpm.x,VLOOKUP($I1910,'2026-01-09_taxon-match'!$A$2:$N$81,8,FALSE),IF(_xlpm.x=0,"",_xlpm.x)))</f>
        <v>Ascidiacea</v>
      </c>
      <c r="Q1910" s="46" t="str">
        <f>IF($I1910="","",_xlfn.LET(_xlpm.x,VLOOKUP($I1910,'2026-01-09_taxon-match'!$A$2:$N$81,9,FALSE),IF(_xlpm.x=0,"",_xlpm.x)))</f>
        <v>Stolidobranchia</v>
      </c>
      <c r="R1910" s="46" t="str">
        <f>IF($I1910="","",_xlfn.LET(_xlpm.x,VLOOKUP($I1910,'2026-01-09_taxon-match'!$A$2:$N$81,10,FALSE),IF(_xlpm.x=0,"",_xlpm.x)))</f>
        <v>Styelidae</v>
      </c>
      <c r="S1910" s="46" t="str">
        <f>IF($I1910="","",_xlfn.LET(_xlpm.x,VLOOKUP($I1910,'2026-01-09_taxon-match'!$A$2:$N$81,11,FALSE),IF(_xlpm.x=0,"",_xlpm.x)))</f>
        <v>Cnemidocarpa</v>
      </c>
      <c r="T1910" s="46" t="str">
        <f>IF($I1910="","",_xlfn.LET(_xlpm.x,VLOOKUP($I1910,'2026-01-09_taxon-match'!$A$2:$N$81,13,FALSE),IF(_xlpm.x=0,"",_xlpm.x)))</f>
        <v>verrucosa</v>
      </c>
      <c r="U1910" s="46">
        <v>1</v>
      </c>
      <c r="V1910" s="46" t="s">
        <v>58</v>
      </c>
      <c r="Y1910" s="46" t="str">
        <f>IF(V1910="","",_xlfn.LET(_xlpm.x,VLOOKUP(V1910,'Drop-down_menus'!$D$2:$E$13,2,FALSE),IF(_xlpm.x=0,"",_xlpm.x)))</f>
        <v>https://orcid.org/0000-0002-9708-1761</v>
      </c>
      <c r="Z1910" s="46" t="str">
        <f>IF(W1910="","",_xlfn.LET(_xlpm.x,VLOOKUP(W1910,'Drop-down_menus'!$D$2:$E$13,2,FALSE),IF(_xlpm.x=0,"",_xlpm.x)))</f>
        <v/>
      </c>
      <c r="AA1910" s="46" t="str">
        <f>IF(X1910="","",_xlfn.LET(_xlpm.x,VLOOKUP(X1910,'Drop-down_menus'!$D$2:$E$13,2,FALSE),IF(_xlpm.x=0,"",_xlpm.x)))</f>
        <v/>
      </c>
      <c r="AB1910" s="46" t="s">
        <v>316</v>
      </c>
      <c r="AC1910" s="46" t="s">
        <v>965</v>
      </c>
    </row>
    <row r="1911" spans="2:29" ht="15" customHeight="1">
      <c r="B1911" s="46">
        <v>1895</v>
      </c>
      <c r="C1911" s="46" t="s">
        <v>837</v>
      </c>
      <c r="D1911" s="46" t="b">
        <f>COUNTIF(Events!$B$2:$B$171, C1911) &gt; 0</f>
        <v>1</v>
      </c>
      <c r="G1911" s="46" t="s">
        <v>1212</v>
      </c>
      <c r="I1911" s="46" t="s">
        <v>315</v>
      </c>
      <c r="J1911" s="46" t="str">
        <f>IF(I1911="","",_xlfn.LET(_xlpm.x,VLOOKUP(I1911,'2026-01-09_taxon-match'!$A$2:$N$81,4,FALSE),IF(_xlpm.x=0,"",_xlpm.x)))</f>
        <v>Cnemidocarpa verrucosa</v>
      </c>
      <c r="L1911" s="46" t="str">
        <f>IF(I1911="","",_xlfn.LET(_xlpm.x,VLOOKUP(I1911,'2026-01-09_taxon-match'!$A$2:$N$81,3,FALSE),IF(_xlpm.x=0,"",_xlpm.x)))</f>
        <v>urn:lsid:marinespecies.org:taxname:173893</v>
      </c>
      <c r="M1911" s="46" t="str">
        <f>IF($I1911="","",_xlfn.LET(_xlpm.x,VLOOKUP($I1911,'2026-01-09_taxon-match'!$A$2:$N$81,5,FALSE),IF(_xlpm.x=0,"",_xlpm.x)))</f>
        <v>(Lesson, 1830)</v>
      </c>
      <c r="N1911" s="46" t="str">
        <f>IF($I1911="","",_xlfn.LET(_xlpm.x,VLOOKUP($I1911,'2026-01-09_taxon-match'!$A$2:$N$81,6,FALSE),IF(_xlpm.x=0,"",_xlpm.x)))</f>
        <v>Animalia</v>
      </c>
      <c r="O1911" s="46" t="str">
        <f>IF($I1911="","",_xlfn.LET(_xlpm.x,VLOOKUP($I1911,'2026-01-09_taxon-match'!$A$2:$N$81,7,FALSE),IF(_xlpm.x=0,"",_xlpm.x)))</f>
        <v>Chordata</v>
      </c>
      <c r="P1911" s="46" t="str">
        <f>IF($I1911="","",_xlfn.LET(_xlpm.x,VLOOKUP($I1911,'2026-01-09_taxon-match'!$A$2:$N$81,8,FALSE),IF(_xlpm.x=0,"",_xlpm.x)))</f>
        <v>Ascidiacea</v>
      </c>
      <c r="Q1911" s="46" t="str">
        <f>IF($I1911="","",_xlfn.LET(_xlpm.x,VLOOKUP($I1911,'2026-01-09_taxon-match'!$A$2:$N$81,9,FALSE),IF(_xlpm.x=0,"",_xlpm.x)))</f>
        <v>Stolidobranchia</v>
      </c>
      <c r="R1911" s="46" t="str">
        <f>IF($I1911="","",_xlfn.LET(_xlpm.x,VLOOKUP($I1911,'2026-01-09_taxon-match'!$A$2:$N$81,10,FALSE),IF(_xlpm.x=0,"",_xlpm.x)))</f>
        <v>Styelidae</v>
      </c>
      <c r="S1911" s="46" t="str">
        <f>IF($I1911="","",_xlfn.LET(_xlpm.x,VLOOKUP($I1911,'2026-01-09_taxon-match'!$A$2:$N$81,11,FALSE),IF(_xlpm.x=0,"",_xlpm.x)))</f>
        <v>Cnemidocarpa</v>
      </c>
      <c r="T1911" s="46" t="str">
        <f>IF($I1911="","",_xlfn.LET(_xlpm.x,VLOOKUP($I1911,'2026-01-09_taxon-match'!$A$2:$N$81,13,FALSE),IF(_xlpm.x=0,"",_xlpm.x)))</f>
        <v>verrucosa</v>
      </c>
      <c r="U1911" s="46">
        <v>1</v>
      </c>
      <c r="V1911" s="2" t="s">
        <v>58</v>
      </c>
      <c r="Y1911" s="46" t="str">
        <f>IF(V1911="","",_xlfn.LET(_xlpm.x,VLOOKUP(V1911,'Drop-down_menus'!$D$2:$E$13,2,FALSE),IF(_xlpm.x=0,"",_xlpm.x)))</f>
        <v>https://orcid.org/0000-0002-9708-1761</v>
      </c>
      <c r="Z1911" s="46" t="str">
        <f>IF(W1911="","",_xlfn.LET(_xlpm.x,VLOOKUP(W1911,'Drop-down_menus'!$D$2:$E$13,2,FALSE),IF(_xlpm.x=0,"",_xlpm.x)))</f>
        <v/>
      </c>
      <c r="AA1911" s="46" t="str">
        <f>IF(X1911="","",_xlfn.LET(_xlpm.x,VLOOKUP(X1911,'Drop-down_menus'!$D$2:$E$13,2,FALSE),IF(_xlpm.x=0,"",_xlpm.x)))</f>
        <v/>
      </c>
      <c r="AB1911" s="46" t="s">
        <v>1253</v>
      </c>
      <c r="AC1911" s="46" t="s">
        <v>1256</v>
      </c>
    </row>
    <row r="1912" spans="2:29" ht="15" customHeight="1">
      <c r="B1912" s="46">
        <v>1895</v>
      </c>
      <c r="C1912" s="46" t="s">
        <v>837</v>
      </c>
      <c r="D1912" s="46" t="b">
        <f>COUNTIF(Events!$B$2:$B$171, C1912) &gt; 0</f>
        <v>1</v>
      </c>
      <c r="E1912" s="46" t="s">
        <v>940</v>
      </c>
      <c r="G1912" s="46" t="s">
        <v>315</v>
      </c>
      <c r="I1912" s="46" t="s">
        <v>315</v>
      </c>
      <c r="J1912" s="46" t="str">
        <f>IF(I1912="","",_xlfn.LET(_xlpm.x,VLOOKUP(I1912,'2026-01-09_taxon-match'!$A$2:$N$81,4,FALSE),IF(_xlpm.x=0,"",_xlpm.x)))</f>
        <v>Cnemidocarpa verrucosa</v>
      </c>
      <c r="L1912" s="46" t="str">
        <f>IF(I1912="","",_xlfn.LET(_xlpm.x,VLOOKUP(I1912,'2026-01-09_taxon-match'!$A$2:$N$81,3,FALSE),IF(_xlpm.x=0,"",_xlpm.x)))</f>
        <v>urn:lsid:marinespecies.org:taxname:173893</v>
      </c>
      <c r="M1912" s="46" t="str">
        <f>IF($I1912="","",_xlfn.LET(_xlpm.x,VLOOKUP($I1912,'2026-01-09_taxon-match'!$A$2:$N$81,5,FALSE),IF(_xlpm.x=0,"",_xlpm.x)))</f>
        <v>(Lesson, 1830)</v>
      </c>
      <c r="N1912" s="46" t="str">
        <f>IF($I1912="","",_xlfn.LET(_xlpm.x,VLOOKUP($I1912,'2026-01-09_taxon-match'!$A$2:$N$81,6,FALSE),IF(_xlpm.x=0,"",_xlpm.x)))</f>
        <v>Animalia</v>
      </c>
      <c r="O1912" s="46" t="str">
        <f>IF($I1912="","",_xlfn.LET(_xlpm.x,VLOOKUP($I1912,'2026-01-09_taxon-match'!$A$2:$N$81,7,FALSE),IF(_xlpm.x=0,"",_xlpm.x)))</f>
        <v>Chordata</v>
      </c>
      <c r="P1912" s="46" t="str">
        <f>IF($I1912="","",_xlfn.LET(_xlpm.x,VLOOKUP($I1912,'2026-01-09_taxon-match'!$A$2:$N$81,8,FALSE),IF(_xlpm.x=0,"",_xlpm.x)))</f>
        <v>Ascidiacea</v>
      </c>
      <c r="Q1912" s="46" t="str">
        <f>IF($I1912="","",_xlfn.LET(_xlpm.x,VLOOKUP($I1912,'2026-01-09_taxon-match'!$A$2:$N$81,9,FALSE),IF(_xlpm.x=0,"",_xlpm.x)))</f>
        <v>Stolidobranchia</v>
      </c>
      <c r="R1912" s="46" t="str">
        <f>IF($I1912="","",_xlfn.LET(_xlpm.x,VLOOKUP($I1912,'2026-01-09_taxon-match'!$A$2:$N$81,10,FALSE),IF(_xlpm.x=0,"",_xlpm.x)))</f>
        <v>Styelidae</v>
      </c>
      <c r="S1912" s="46" t="str">
        <f>IF($I1912="","",_xlfn.LET(_xlpm.x,VLOOKUP($I1912,'2026-01-09_taxon-match'!$A$2:$N$81,11,FALSE),IF(_xlpm.x=0,"",_xlpm.x)))</f>
        <v>Cnemidocarpa</v>
      </c>
      <c r="T1912" s="46" t="str">
        <f>IF($I1912="","",_xlfn.LET(_xlpm.x,VLOOKUP($I1912,'2026-01-09_taxon-match'!$A$2:$N$81,13,FALSE),IF(_xlpm.x=0,"",_xlpm.x)))</f>
        <v>verrucosa</v>
      </c>
      <c r="U1912" s="46">
        <v>1</v>
      </c>
      <c r="V1912" s="46" t="s">
        <v>58</v>
      </c>
      <c r="Y1912" s="46" t="str">
        <f>IF(V1912="","",_xlfn.LET(_xlpm.x,VLOOKUP(V1912,'Drop-down_menus'!$D$2:$E$13,2,FALSE),IF(_xlpm.x=0,"",_xlpm.x)))</f>
        <v>https://orcid.org/0000-0002-9708-1761</v>
      </c>
      <c r="Z1912" s="46" t="str">
        <f>IF(W1912="","",_xlfn.LET(_xlpm.x,VLOOKUP(W1912,'Drop-down_menus'!$D$2:$E$13,2,FALSE),IF(_xlpm.x=0,"",_xlpm.x)))</f>
        <v/>
      </c>
      <c r="AA1912" s="46" t="str">
        <f>IF(X1912="","",_xlfn.LET(_xlpm.x,VLOOKUP(X1912,'Drop-down_menus'!$D$2:$E$13,2,FALSE),IF(_xlpm.x=0,"",_xlpm.x)))</f>
        <v/>
      </c>
      <c r="AB1912" s="46" t="s">
        <v>316</v>
      </c>
      <c r="AC1912" s="46" t="s">
        <v>965</v>
      </c>
    </row>
    <row r="1913" spans="2:29" ht="15" customHeight="1">
      <c r="B1913" s="46">
        <v>1896</v>
      </c>
      <c r="C1913" s="46" t="s">
        <v>837</v>
      </c>
      <c r="D1913" s="46" t="b">
        <f>COUNTIF(Events!$B$2:$B$171, C1913) &gt; 0</f>
        <v>1</v>
      </c>
      <c r="G1913" s="46" t="s">
        <v>1048</v>
      </c>
      <c r="I1913" s="2" t="s">
        <v>1048</v>
      </c>
      <c r="J1913" s="46" t="str">
        <f>IF(I1913="","",_xlfn.LET(_xlpm.x,VLOOKUP(I1913,'2026-01-09_taxon-match'!$A$2:$N$81,4,FALSE),IF(_xlpm.x=0,"",_xlpm.x)))</f>
        <v>Heterocucumis steineni</v>
      </c>
      <c r="L1913" s="46" t="str">
        <f>IF(I1913="","",_xlfn.LET(_xlpm.x,VLOOKUP(I1913,'2026-01-09_taxon-match'!$A$2:$N$81,3,FALSE),IF(_xlpm.x=0,"",_xlpm.x)))</f>
        <v>urn:lsid:marinespecies.org:taxname:174085</v>
      </c>
      <c r="M1913" s="46" t="str">
        <f>IF($I1913="","",_xlfn.LET(_xlpm.x,VLOOKUP($I1913,'2026-01-09_taxon-match'!$A$2:$N$81,5,FALSE),IF(_xlpm.x=0,"",_xlpm.x)))</f>
        <v>(Ludwig, 1898)</v>
      </c>
      <c r="N1913" s="46" t="str">
        <f>IF($I1913="","",_xlfn.LET(_xlpm.x,VLOOKUP($I1913,'2026-01-09_taxon-match'!$A$2:$N$81,6,FALSE),IF(_xlpm.x=0,"",_xlpm.x)))</f>
        <v>Animalia</v>
      </c>
      <c r="O1913" s="46" t="str">
        <f>IF($I1913="","",_xlfn.LET(_xlpm.x,VLOOKUP($I1913,'2026-01-09_taxon-match'!$A$2:$N$81,7,FALSE),IF(_xlpm.x=0,"",_xlpm.x)))</f>
        <v>Echinodermata</v>
      </c>
      <c r="P1913" s="46" t="str">
        <f>IF($I1913="","",_xlfn.LET(_xlpm.x,VLOOKUP($I1913,'2026-01-09_taxon-match'!$A$2:$N$81,8,FALSE),IF(_xlpm.x=0,"",_xlpm.x)))</f>
        <v>Holothuroidea</v>
      </c>
      <c r="Q1913" s="46" t="str">
        <f>IF($I1913="","",_xlfn.LET(_xlpm.x,VLOOKUP($I1913,'2026-01-09_taxon-match'!$A$2:$N$81,9,FALSE),IF(_xlpm.x=0,"",_xlpm.x)))</f>
        <v>Dendrochirotida</v>
      </c>
      <c r="R1913" s="46" t="str">
        <f>IF($I1913="","",_xlfn.LET(_xlpm.x,VLOOKUP($I1913,'2026-01-09_taxon-match'!$A$2:$N$81,10,FALSE),IF(_xlpm.x=0,"",_xlpm.x)))</f>
        <v>Cucumariidae</v>
      </c>
      <c r="S1913" s="46" t="str">
        <f>IF($I1913="","",_xlfn.LET(_xlpm.x,VLOOKUP($I1913,'2026-01-09_taxon-match'!$A$2:$N$81,11,FALSE),IF(_xlpm.x=0,"",_xlpm.x)))</f>
        <v>Heterocucumis</v>
      </c>
      <c r="T1913" s="46" t="str">
        <f>IF($I1913="","",_xlfn.LET(_xlpm.x,VLOOKUP($I1913,'2026-01-09_taxon-match'!$A$2:$N$81,13,FALSE),IF(_xlpm.x=0,"",_xlpm.x)))</f>
        <v>steineni</v>
      </c>
      <c r="U1913" s="46">
        <v>1</v>
      </c>
      <c r="V1913" s="2" t="s">
        <v>58</v>
      </c>
      <c r="Y1913" s="46" t="str">
        <f>IF(V1913="","",_xlfn.LET(_xlpm.x,VLOOKUP(V1913,'Drop-down_menus'!$D$2:$E$13,2,FALSE),IF(_xlpm.x=0,"",_xlpm.x)))</f>
        <v>https://orcid.org/0000-0002-9708-1761</v>
      </c>
      <c r="Z1913" s="46" t="str">
        <f>IF(W1913="","",_xlfn.LET(_xlpm.x,VLOOKUP(W1913,'Drop-down_menus'!$D$2:$E$13,2,FALSE),IF(_xlpm.x=0,"",_xlpm.x)))</f>
        <v/>
      </c>
      <c r="AA1913" s="46" t="str">
        <f>IF(X1913="","",_xlfn.LET(_xlpm.x,VLOOKUP(X1913,'Drop-down_menus'!$D$2:$E$13,2,FALSE),IF(_xlpm.x=0,"",_xlpm.x)))</f>
        <v/>
      </c>
      <c r="AB1913" s="46" t="s">
        <v>1253</v>
      </c>
      <c r="AC1913" s="46" t="s">
        <v>1256</v>
      </c>
    </row>
    <row r="1914" spans="2:29" ht="15" customHeight="1">
      <c r="B1914" s="46">
        <v>1896</v>
      </c>
      <c r="C1914" s="46" t="s">
        <v>837</v>
      </c>
      <c r="D1914" s="46" t="b">
        <f>COUNTIF(Events!$B$2:$B$171, C1914) &gt; 0</f>
        <v>1</v>
      </c>
      <c r="E1914" s="46" t="s">
        <v>940</v>
      </c>
      <c r="G1914" s="46" t="s">
        <v>941</v>
      </c>
      <c r="I1914" s="2" t="s">
        <v>1048</v>
      </c>
      <c r="J1914" s="46" t="str">
        <f>IF(I1914="","",_xlfn.LET(_xlpm.x,VLOOKUP(I1914,'2026-01-09_taxon-match'!$A$2:$N$81,4,FALSE),IF(_xlpm.x=0,"",_xlpm.x)))</f>
        <v>Heterocucumis steineni</v>
      </c>
      <c r="L1914" s="46" t="str">
        <f>IF(I1914="","",_xlfn.LET(_xlpm.x,VLOOKUP(I1914,'2026-01-09_taxon-match'!$A$2:$N$81,3,FALSE),IF(_xlpm.x=0,"",_xlpm.x)))</f>
        <v>urn:lsid:marinespecies.org:taxname:174085</v>
      </c>
      <c r="M1914" s="46" t="str">
        <f>IF($I1914="","",_xlfn.LET(_xlpm.x,VLOOKUP($I1914,'2026-01-09_taxon-match'!$A$2:$N$81,5,FALSE),IF(_xlpm.x=0,"",_xlpm.x)))</f>
        <v>(Ludwig, 1898)</v>
      </c>
      <c r="N1914" s="46" t="str">
        <f>IF($I1914="","",_xlfn.LET(_xlpm.x,VLOOKUP($I1914,'2026-01-09_taxon-match'!$A$2:$N$81,6,FALSE),IF(_xlpm.x=0,"",_xlpm.x)))</f>
        <v>Animalia</v>
      </c>
      <c r="O1914" s="46" t="str">
        <f>IF($I1914="","",_xlfn.LET(_xlpm.x,VLOOKUP($I1914,'2026-01-09_taxon-match'!$A$2:$N$81,7,FALSE),IF(_xlpm.x=0,"",_xlpm.x)))</f>
        <v>Echinodermata</v>
      </c>
      <c r="P1914" s="46" t="str">
        <f>IF($I1914="","",_xlfn.LET(_xlpm.x,VLOOKUP($I1914,'2026-01-09_taxon-match'!$A$2:$N$81,8,FALSE),IF(_xlpm.x=0,"",_xlpm.x)))</f>
        <v>Holothuroidea</v>
      </c>
      <c r="Q1914" s="46" t="str">
        <f>IF($I1914="","",_xlfn.LET(_xlpm.x,VLOOKUP($I1914,'2026-01-09_taxon-match'!$A$2:$N$81,9,FALSE),IF(_xlpm.x=0,"",_xlpm.x)))</f>
        <v>Dendrochirotida</v>
      </c>
      <c r="R1914" s="46" t="str">
        <f>IF($I1914="","",_xlfn.LET(_xlpm.x,VLOOKUP($I1914,'2026-01-09_taxon-match'!$A$2:$N$81,10,FALSE),IF(_xlpm.x=0,"",_xlpm.x)))</f>
        <v>Cucumariidae</v>
      </c>
      <c r="S1914" s="46" t="str">
        <f>IF($I1914="","",_xlfn.LET(_xlpm.x,VLOOKUP($I1914,'2026-01-09_taxon-match'!$A$2:$N$81,11,FALSE),IF(_xlpm.x=0,"",_xlpm.x)))</f>
        <v>Heterocucumis</v>
      </c>
      <c r="T1914" s="46" t="str">
        <f>IF($I1914="","",_xlfn.LET(_xlpm.x,VLOOKUP($I1914,'2026-01-09_taxon-match'!$A$2:$N$81,13,FALSE),IF(_xlpm.x=0,"",_xlpm.x)))</f>
        <v>steineni</v>
      </c>
      <c r="U1914" s="46">
        <v>1</v>
      </c>
      <c r="V1914" s="46" t="s">
        <v>58</v>
      </c>
      <c r="Y1914" s="46" t="str">
        <f>IF(V1914="","",_xlfn.LET(_xlpm.x,VLOOKUP(V1914,'Drop-down_menus'!$D$2:$E$13,2,FALSE),IF(_xlpm.x=0,"",_xlpm.x)))</f>
        <v>https://orcid.org/0000-0002-9708-1761</v>
      </c>
      <c r="Z1914" s="46" t="str">
        <f>IF(W1914="","",_xlfn.LET(_xlpm.x,VLOOKUP(W1914,'Drop-down_menus'!$D$2:$E$13,2,FALSE),IF(_xlpm.x=0,"",_xlpm.x)))</f>
        <v/>
      </c>
      <c r="AA1914" s="46" t="str">
        <f>IF(X1914="","",_xlfn.LET(_xlpm.x,VLOOKUP(X1914,'Drop-down_menus'!$D$2:$E$13,2,FALSE),IF(_xlpm.x=0,"",_xlpm.x)))</f>
        <v/>
      </c>
      <c r="AB1914" s="46" t="s">
        <v>316</v>
      </c>
      <c r="AC1914" s="46" t="s">
        <v>965</v>
      </c>
    </row>
    <row r="1915" spans="2:29" ht="15" customHeight="1">
      <c r="B1915" s="46">
        <v>1897</v>
      </c>
      <c r="C1915" s="46" t="s">
        <v>837</v>
      </c>
      <c r="D1915" s="46" t="b">
        <f>COUNTIF(Events!$B$2:$B$171, C1915) &gt; 0</f>
        <v>1</v>
      </c>
      <c r="G1915" s="46" t="s">
        <v>950</v>
      </c>
      <c r="I1915" s="46" t="s">
        <v>950</v>
      </c>
      <c r="J1915" s="46" t="str">
        <f>IF(I1915="","",_xlfn.LET(_xlpm.x,VLOOKUP(I1915,'2026-01-09_taxon-match'!$A$2:$N$81,4,FALSE),IF(_xlpm.x=0,"",_xlpm.x)))</f>
        <v>Odontaster meridionalis</v>
      </c>
      <c r="L1915" s="46" t="str">
        <f>IF(I1915="","",_xlfn.LET(_xlpm.x,VLOOKUP(I1915,'2026-01-09_taxon-match'!$A$2:$N$81,3,FALSE),IF(_xlpm.x=0,"",_xlpm.x)))</f>
        <v>urn:lsid:marinespecies.org:taxname:172774</v>
      </c>
      <c r="M1915" s="46" t="str">
        <f>IF($I1915="","",_xlfn.LET(_xlpm.x,VLOOKUP($I1915,'2026-01-09_taxon-match'!$A$2:$N$81,5,FALSE),IF(_xlpm.x=0,"",_xlpm.x)))</f>
        <v>(E. A. Smith, 1876)</v>
      </c>
      <c r="N1915" s="46" t="str">
        <f>IF($I1915="","",_xlfn.LET(_xlpm.x,VLOOKUP($I1915,'2026-01-09_taxon-match'!$A$2:$N$81,6,FALSE),IF(_xlpm.x=0,"",_xlpm.x)))</f>
        <v>Animalia</v>
      </c>
      <c r="O1915" s="46" t="str">
        <f>IF($I1915="","",_xlfn.LET(_xlpm.x,VLOOKUP($I1915,'2026-01-09_taxon-match'!$A$2:$N$81,7,FALSE),IF(_xlpm.x=0,"",_xlpm.x)))</f>
        <v>Echinodermata</v>
      </c>
      <c r="P1915" s="46" t="str">
        <f>IF($I1915="","",_xlfn.LET(_xlpm.x,VLOOKUP($I1915,'2026-01-09_taxon-match'!$A$2:$N$81,8,FALSE),IF(_xlpm.x=0,"",_xlpm.x)))</f>
        <v>Asteroidea</v>
      </c>
      <c r="Q1915" s="46" t="str">
        <f>IF($I1915="","",_xlfn.LET(_xlpm.x,VLOOKUP($I1915,'2026-01-09_taxon-match'!$A$2:$N$81,9,FALSE),IF(_xlpm.x=0,"",_xlpm.x)))</f>
        <v>Valvatida</v>
      </c>
      <c r="R1915" s="46" t="str">
        <f>IF($I1915="","",_xlfn.LET(_xlpm.x,VLOOKUP($I1915,'2026-01-09_taxon-match'!$A$2:$N$81,10,FALSE),IF(_xlpm.x=0,"",_xlpm.x)))</f>
        <v>Odontasteridae</v>
      </c>
      <c r="S1915" s="46" t="str">
        <f>IF($I1915="","",_xlfn.LET(_xlpm.x,VLOOKUP($I1915,'2026-01-09_taxon-match'!$A$2:$N$81,11,FALSE),IF(_xlpm.x=0,"",_xlpm.x)))</f>
        <v>Odontaster</v>
      </c>
      <c r="T1915" s="46" t="str">
        <f>IF($I1915="","",_xlfn.LET(_xlpm.x,VLOOKUP($I1915,'2026-01-09_taxon-match'!$A$2:$N$81,13,FALSE),IF(_xlpm.x=0,"",_xlpm.x)))</f>
        <v>meridionalis</v>
      </c>
      <c r="U1915" s="46">
        <v>1</v>
      </c>
      <c r="V1915" t="s">
        <v>43</v>
      </c>
      <c r="Y1915" s="46" t="str">
        <f>IF(V1915="","",_xlfn.LET(_xlpm.x,VLOOKUP(V1915,'Drop-down_menus'!$D$2:$E$13,2,FALSE),IF(_xlpm.x=0,"",_xlpm.x)))</f>
        <v>https://orcid.org/0000-0002-0981-7442</v>
      </c>
      <c r="Z1915" s="46" t="str">
        <f>IF(W1915="","",_xlfn.LET(_xlpm.x,VLOOKUP(W1915,'Drop-down_menus'!$D$2:$E$13,2,FALSE),IF(_xlpm.x=0,"",_xlpm.x)))</f>
        <v/>
      </c>
      <c r="AA1915" s="46" t="str">
        <f>IF(X1915="","",_xlfn.LET(_xlpm.x,VLOOKUP(X1915,'Drop-down_menus'!$D$2:$E$13,2,FALSE),IF(_xlpm.x=0,"",_xlpm.x)))</f>
        <v/>
      </c>
      <c r="AB1915" s="46" t="s">
        <v>1253</v>
      </c>
      <c r="AC1915" s="46" t="s">
        <v>1256</v>
      </c>
    </row>
    <row r="1916" spans="2:29" ht="15" customHeight="1">
      <c r="B1916" s="46">
        <v>1897</v>
      </c>
      <c r="C1916" s="46" t="s">
        <v>837</v>
      </c>
      <c r="D1916" s="46" t="b">
        <f>COUNTIF(Events!$B$2:$B$171, C1916) &gt; 0</f>
        <v>1</v>
      </c>
      <c r="E1916" s="46" t="s">
        <v>940</v>
      </c>
      <c r="G1916" s="46" t="s">
        <v>950</v>
      </c>
      <c r="I1916" s="46" t="s">
        <v>950</v>
      </c>
      <c r="J1916" s="46" t="str">
        <f>IF(I1916="","",_xlfn.LET(_xlpm.x,VLOOKUP(I1916,'2026-01-09_taxon-match'!$A$2:$N$81,4,FALSE),IF(_xlpm.x=0,"",_xlpm.x)))</f>
        <v>Odontaster meridionalis</v>
      </c>
      <c r="L1916" s="46" t="str">
        <f>IF(I1916="","",_xlfn.LET(_xlpm.x,VLOOKUP(I1916,'2026-01-09_taxon-match'!$A$2:$N$81,3,FALSE),IF(_xlpm.x=0,"",_xlpm.x)))</f>
        <v>urn:lsid:marinespecies.org:taxname:172774</v>
      </c>
      <c r="M1916" s="46" t="str">
        <f>IF($I1916="","",_xlfn.LET(_xlpm.x,VLOOKUP($I1916,'2026-01-09_taxon-match'!$A$2:$N$81,5,FALSE),IF(_xlpm.x=0,"",_xlpm.x)))</f>
        <v>(E. A. Smith, 1876)</v>
      </c>
      <c r="N1916" s="46" t="str">
        <f>IF($I1916="","",_xlfn.LET(_xlpm.x,VLOOKUP($I1916,'2026-01-09_taxon-match'!$A$2:$N$81,6,FALSE),IF(_xlpm.x=0,"",_xlpm.x)))</f>
        <v>Animalia</v>
      </c>
      <c r="O1916" s="46" t="str">
        <f>IF($I1916="","",_xlfn.LET(_xlpm.x,VLOOKUP($I1916,'2026-01-09_taxon-match'!$A$2:$N$81,7,FALSE),IF(_xlpm.x=0,"",_xlpm.x)))</f>
        <v>Echinodermata</v>
      </c>
      <c r="P1916" s="46" t="str">
        <f>IF($I1916="","",_xlfn.LET(_xlpm.x,VLOOKUP($I1916,'2026-01-09_taxon-match'!$A$2:$N$81,8,FALSE),IF(_xlpm.x=0,"",_xlpm.x)))</f>
        <v>Asteroidea</v>
      </c>
      <c r="Q1916" s="46" t="str">
        <f>IF($I1916="","",_xlfn.LET(_xlpm.x,VLOOKUP($I1916,'2026-01-09_taxon-match'!$A$2:$N$81,9,FALSE),IF(_xlpm.x=0,"",_xlpm.x)))</f>
        <v>Valvatida</v>
      </c>
      <c r="R1916" s="46" t="str">
        <f>IF($I1916="","",_xlfn.LET(_xlpm.x,VLOOKUP($I1916,'2026-01-09_taxon-match'!$A$2:$N$81,10,FALSE),IF(_xlpm.x=0,"",_xlpm.x)))</f>
        <v>Odontasteridae</v>
      </c>
      <c r="S1916" s="46" t="str">
        <f>IF($I1916="","",_xlfn.LET(_xlpm.x,VLOOKUP($I1916,'2026-01-09_taxon-match'!$A$2:$N$81,11,FALSE),IF(_xlpm.x=0,"",_xlpm.x)))</f>
        <v>Odontaster</v>
      </c>
      <c r="T1916" s="46" t="str">
        <f>IF($I1916="","",_xlfn.LET(_xlpm.x,VLOOKUP($I1916,'2026-01-09_taxon-match'!$A$2:$N$81,13,FALSE),IF(_xlpm.x=0,"",_xlpm.x)))</f>
        <v>meridionalis</v>
      </c>
      <c r="U1916" s="46">
        <v>1</v>
      </c>
      <c r="V1916" s="46" t="s">
        <v>58</v>
      </c>
      <c r="Y1916" s="46" t="str">
        <f>IF(V1916="","",_xlfn.LET(_xlpm.x,VLOOKUP(V1916,'Drop-down_menus'!$D$2:$E$13,2,FALSE),IF(_xlpm.x=0,"",_xlpm.x)))</f>
        <v>https://orcid.org/0000-0002-9708-1761</v>
      </c>
      <c r="Z1916" s="46" t="str">
        <f>IF(W1916="","",_xlfn.LET(_xlpm.x,VLOOKUP(W1916,'Drop-down_menus'!$D$2:$E$13,2,FALSE),IF(_xlpm.x=0,"",_xlpm.x)))</f>
        <v/>
      </c>
      <c r="AA1916" s="46" t="str">
        <f>IF(X1916="","",_xlfn.LET(_xlpm.x,VLOOKUP(X1916,'Drop-down_menus'!$D$2:$E$13,2,FALSE),IF(_xlpm.x=0,"",_xlpm.x)))</f>
        <v/>
      </c>
      <c r="AB1916" s="46" t="s">
        <v>316</v>
      </c>
      <c r="AC1916" s="46" t="s">
        <v>965</v>
      </c>
    </row>
    <row r="1917" spans="2:29" ht="15" customHeight="1">
      <c r="B1917" s="46">
        <v>1898</v>
      </c>
      <c r="C1917" s="46" t="s">
        <v>837</v>
      </c>
      <c r="D1917" s="46" t="b">
        <f>COUNTIF(Events!$B$2:$B$171, C1917) &gt; 0</f>
        <v>1</v>
      </c>
      <c r="G1917" s="46" t="s">
        <v>1226</v>
      </c>
      <c r="I1917" s="46" t="s">
        <v>1329</v>
      </c>
      <c r="J1917" s="46" t="str">
        <f>IF(I1917="","",_xlfn.LET(_xlpm.x,VLOOKUP(I1917,'2026-01-09_taxon-match'!$A$2:$N$81,4,FALSE),IF(_xlpm.x=0,"",_xlpm.x)))</f>
        <v>Diplasterias</v>
      </c>
      <c r="K1917" s="46" t="s">
        <v>1318</v>
      </c>
      <c r="L1917" s="46" t="str">
        <f>IF(I1917="","",_xlfn.LET(_xlpm.x,VLOOKUP(I1917,'2026-01-09_taxon-match'!$A$2:$N$81,3,FALSE),IF(_xlpm.x=0,"",_xlpm.x)))</f>
        <v/>
      </c>
      <c r="M1917" s="46" t="str">
        <f>IF($I1917="","",_xlfn.LET(_xlpm.x,VLOOKUP($I1917,'2026-01-09_taxon-match'!$A$2:$N$81,5,FALSE),IF(_xlpm.x=0,"",_xlpm.x)))</f>
        <v/>
      </c>
      <c r="N1917" s="46" t="str">
        <f>IF($I1917="","",_xlfn.LET(_xlpm.x,VLOOKUP($I1917,'2026-01-09_taxon-match'!$A$2:$N$81,6,FALSE),IF(_xlpm.x=0,"",_xlpm.x)))</f>
        <v/>
      </c>
      <c r="O1917" s="46" t="str">
        <f>IF($I1917="","",_xlfn.LET(_xlpm.x,VLOOKUP($I1917,'2026-01-09_taxon-match'!$A$2:$N$81,7,FALSE),IF(_xlpm.x=0,"",_xlpm.x)))</f>
        <v/>
      </c>
      <c r="P1917" s="46" t="str">
        <f>IF($I1917="","",_xlfn.LET(_xlpm.x,VLOOKUP($I1917,'2026-01-09_taxon-match'!$A$2:$N$81,8,FALSE),IF(_xlpm.x=0,"",_xlpm.x)))</f>
        <v/>
      </c>
      <c r="Q1917" s="46" t="str">
        <f>IF($I1917="","",_xlfn.LET(_xlpm.x,VLOOKUP($I1917,'2026-01-09_taxon-match'!$A$2:$N$81,9,FALSE),IF(_xlpm.x=0,"",_xlpm.x)))</f>
        <v/>
      </c>
      <c r="R1917" s="46" t="str">
        <f>IF($I1917="","",_xlfn.LET(_xlpm.x,VLOOKUP($I1917,'2026-01-09_taxon-match'!$A$2:$N$81,10,FALSE),IF(_xlpm.x=0,"",_xlpm.x)))</f>
        <v/>
      </c>
      <c r="S1917" s="46" t="str">
        <f>IF($I1917="","",_xlfn.LET(_xlpm.x,VLOOKUP($I1917,'2026-01-09_taxon-match'!$A$2:$N$81,11,FALSE),IF(_xlpm.x=0,"",_xlpm.x)))</f>
        <v/>
      </c>
      <c r="T1917" s="46" t="str">
        <f>IF($I1917="","",_xlfn.LET(_xlpm.x,VLOOKUP($I1917,'2026-01-09_taxon-match'!$A$2:$N$81,13,FALSE),IF(_xlpm.x=0,"",_xlpm.x)))</f>
        <v/>
      </c>
      <c r="U1917" s="46">
        <v>1</v>
      </c>
      <c r="V1917" t="s">
        <v>43</v>
      </c>
      <c r="Y1917" s="46" t="str">
        <f>IF(V1917="","",_xlfn.LET(_xlpm.x,VLOOKUP(V1917,'Drop-down_menus'!$D$2:$E$13,2,FALSE),IF(_xlpm.x=0,"",_xlpm.x)))</f>
        <v>https://orcid.org/0000-0002-0981-7442</v>
      </c>
      <c r="Z1917" s="46" t="str">
        <f>IF(W1917="","",_xlfn.LET(_xlpm.x,VLOOKUP(W1917,'Drop-down_menus'!$D$2:$E$13,2,FALSE),IF(_xlpm.x=0,"",_xlpm.x)))</f>
        <v/>
      </c>
      <c r="AA1917" s="46" t="str">
        <f>IF(X1917="","",_xlfn.LET(_xlpm.x,VLOOKUP(X1917,'Drop-down_menus'!$D$2:$E$13,2,FALSE),IF(_xlpm.x=0,"",_xlpm.x)))</f>
        <v/>
      </c>
      <c r="AB1917" s="46" t="s">
        <v>1253</v>
      </c>
      <c r="AC1917" s="46" t="s">
        <v>1256</v>
      </c>
    </row>
    <row r="1918" spans="2:29" ht="15" customHeight="1">
      <c r="B1918" s="46">
        <v>1898</v>
      </c>
      <c r="C1918" s="46" t="s">
        <v>837</v>
      </c>
      <c r="D1918" s="46" t="b">
        <f>COUNTIF(Events!$B$2:$B$171, C1918) &gt; 0</f>
        <v>1</v>
      </c>
      <c r="E1918" s="46" t="s">
        <v>940</v>
      </c>
      <c r="G1918" s="46" t="s">
        <v>951</v>
      </c>
      <c r="I1918" s="46" t="s">
        <v>1329</v>
      </c>
      <c r="J1918" s="46" t="str">
        <f>IF(I1918="","",_xlfn.LET(_xlpm.x,VLOOKUP(I1918,'2026-01-09_taxon-match'!$A$2:$N$81,4,FALSE),IF(_xlpm.x=0,"",_xlpm.x)))</f>
        <v>Diplasterias</v>
      </c>
      <c r="K1918" s="46" t="s">
        <v>1318</v>
      </c>
      <c r="L1918" s="46" t="str">
        <f>IF(I1918="","",_xlfn.LET(_xlpm.x,VLOOKUP(I1918,'2026-01-09_taxon-match'!$A$2:$N$81,3,FALSE),IF(_xlpm.x=0,"",_xlpm.x)))</f>
        <v/>
      </c>
      <c r="M1918" s="46" t="str">
        <f>IF($I1918="","",_xlfn.LET(_xlpm.x,VLOOKUP($I1918,'2026-01-09_taxon-match'!$A$2:$N$81,5,FALSE),IF(_xlpm.x=0,"",_xlpm.x)))</f>
        <v/>
      </c>
      <c r="N1918" s="46" t="str">
        <f>IF($I1918="","",_xlfn.LET(_xlpm.x,VLOOKUP($I1918,'2026-01-09_taxon-match'!$A$2:$N$81,6,FALSE),IF(_xlpm.x=0,"",_xlpm.x)))</f>
        <v/>
      </c>
      <c r="O1918" s="46" t="str">
        <f>IF($I1918="","",_xlfn.LET(_xlpm.x,VLOOKUP($I1918,'2026-01-09_taxon-match'!$A$2:$N$81,7,FALSE),IF(_xlpm.x=0,"",_xlpm.x)))</f>
        <v/>
      </c>
      <c r="P1918" s="46" t="str">
        <f>IF($I1918="","",_xlfn.LET(_xlpm.x,VLOOKUP($I1918,'2026-01-09_taxon-match'!$A$2:$N$81,8,FALSE),IF(_xlpm.x=0,"",_xlpm.x)))</f>
        <v/>
      </c>
      <c r="Q1918" s="46" t="str">
        <f>IF($I1918="","",_xlfn.LET(_xlpm.x,VLOOKUP($I1918,'2026-01-09_taxon-match'!$A$2:$N$81,9,FALSE),IF(_xlpm.x=0,"",_xlpm.x)))</f>
        <v/>
      </c>
      <c r="R1918" s="46" t="str">
        <f>IF($I1918="","",_xlfn.LET(_xlpm.x,VLOOKUP($I1918,'2026-01-09_taxon-match'!$A$2:$N$81,10,FALSE),IF(_xlpm.x=0,"",_xlpm.x)))</f>
        <v/>
      </c>
      <c r="S1918" s="46" t="str">
        <f>IF($I1918="","",_xlfn.LET(_xlpm.x,VLOOKUP($I1918,'2026-01-09_taxon-match'!$A$2:$N$81,11,FALSE),IF(_xlpm.x=0,"",_xlpm.x)))</f>
        <v/>
      </c>
      <c r="T1918" s="46" t="str">
        <f>IF($I1918="","",_xlfn.LET(_xlpm.x,VLOOKUP($I1918,'2026-01-09_taxon-match'!$A$2:$N$81,13,FALSE),IF(_xlpm.x=0,"",_xlpm.x)))</f>
        <v/>
      </c>
      <c r="U1918" s="46">
        <v>1</v>
      </c>
      <c r="V1918" s="46" t="s">
        <v>43</v>
      </c>
      <c r="Y1918" s="46" t="str">
        <f>IF(V1918="","",_xlfn.LET(_xlpm.x,VLOOKUP(V1918,'Drop-down_menus'!$D$2:$E$13,2,FALSE),IF(_xlpm.x=0,"",_xlpm.x)))</f>
        <v>https://orcid.org/0000-0002-0981-7442</v>
      </c>
      <c r="Z1918" s="46" t="str">
        <f>IF(W1918="","",_xlfn.LET(_xlpm.x,VLOOKUP(W1918,'Drop-down_menus'!$D$2:$E$13,2,FALSE),IF(_xlpm.x=0,"",_xlpm.x)))</f>
        <v/>
      </c>
      <c r="AA1918" s="46" t="str">
        <f>IF(X1918="","",_xlfn.LET(_xlpm.x,VLOOKUP(X1918,'Drop-down_menus'!$D$2:$E$13,2,FALSE),IF(_xlpm.x=0,"",_xlpm.x)))</f>
        <v/>
      </c>
      <c r="AB1918" s="46" t="s">
        <v>316</v>
      </c>
      <c r="AC1918" s="46" t="s">
        <v>965</v>
      </c>
    </row>
    <row r="1919" spans="2:29" ht="15" customHeight="1">
      <c r="B1919" s="46">
        <v>1899</v>
      </c>
      <c r="C1919" s="46" t="s">
        <v>837</v>
      </c>
      <c r="D1919" s="46" t="b">
        <f>COUNTIF(Events!$B$2:$B$171, C1919) &gt; 0</f>
        <v>1</v>
      </c>
      <c r="G1919" s="46" t="s">
        <v>1225</v>
      </c>
      <c r="I1919" s="46" t="s">
        <v>1525</v>
      </c>
      <c r="J1919" s="46" t="str">
        <f>IF(I1919="","",_xlfn.LET(_xlpm.x,VLOOKUP(I1919,'2026-01-09_taxon-match'!$A$2:$N$81,4,FALSE),IF(_xlpm.x=0,"",_xlpm.x)))</f>
        <v>Lysasterias</v>
      </c>
      <c r="K1919" s="46" t="s">
        <v>1318</v>
      </c>
      <c r="L1919" s="46" t="str">
        <f>IF(I1919="","",_xlfn.LET(_xlpm.x,VLOOKUP(I1919,'2026-01-09_taxon-match'!$A$2:$N$81,3,FALSE),IF(_xlpm.x=0,"",_xlpm.x)))</f>
        <v>urn:lsid:marinespecies.org:taxname:172532</v>
      </c>
      <c r="M1919" s="46" t="str">
        <f>IF($I1919="","",_xlfn.LET(_xlpm.x,VLOOKUP($I1919,'2026-01-09_taxon-match'!$A$2:$N$81,5,FALSE),IF(_xlpm.x=0,"",_xlpm.x)))</f>
        <v>Fisher, 1908</v>
      </c>
      <c r="N1919" s="46" t="str">
        <f>IF($I1919="","",_xlfn.LET(_xlpm.x,VLOOKUP($I1919,'2026-01-09_taxon-match'!$A$2:$N$81,6,FALSE),IF(_xlpm.x=0,"",_xlpm.x)))</f>
        <v>Animalia</v>
      </c>
      <c r="O1919" s="46" t="str">
        <f>IF($I1919="","",_xlfn.LET(_xlpm.x,VLOOKUP($I1919,'2026-01-09_taxon-match'!$A$2:$N$81,7,FALSE),IF(_xlpm.x=0,"",_xlpm.x)))</f>
        <v>Echinodermata</v>
      </c>
      <c r="P1919" s="46" t="str">
        <f>IF($I1919="","",_xlfn.LET(_xlpm.x,VLOOKUP($I1919,'2026-01-09_taxon-match'!$A$2:$N$81,8,FALSE),IF(_xlpm.x=0,"",_xlpm.x)))</f>
        <v>Asteroidea</v>
      </c>
      <c r="Q1919" s="46" t="str">
        <f>IF($I1919="","",_xlfn.LET(_xlpm.x,VLOOKUP($I1919,'2026-01-09_taxon-match'!$A$2:$N$81,9,FALSE),IF(_xlpm.x=0,"",_xlpm.x)))</f>
        <v>Forcipulatida</v>
      </c>
      <c r="R1919" s="46" t="str">
        <f>IF($I1919="","",_xlfn.LET(_xlpm.x,VLOOKUP($I1919,'2026-01-09_taxon-match'!$A$2:$N$81,10,FALSE),IF(_xlpm.x=0,"",_xlpm.x)))</f>
        <v>Asteriidae</v>
      </c>
      <c r="S1919" s="46" t="str">
        <f>IF($I1919="","",_xlfn.LET(_xlpm.x,VLOOKUP($I1919,'2026-01-09_taxon-match'!$A$2:$N$81,11,FALSE),IF(_xlpm.x=0,"",_xlpm.x)))</f>
        <v>Lysasterias</v>
      </c>
      <c r="T1919" s="46" t="str">
        <f>IF($I1919="","",_xlfn.LET(_xlpm.x,VLOOKUP($I1919,'2026-01-09_taxon-match'!$A$2:$N$81,13,FALSE),IF(_xlpm.x=0,"",_xlpm.x)))</f>
        <v/>
      </c>
      <c r="U1919" s="46">
        <v>1</v>
      </c>
      <c r="V1919" t="s">
        <v>43</v>
      </c>
      <c r="Y1919" s="46" t="str">
        <f>IF(V1919="","",_xlfn.LET(_xlpm.x,VLOOKUP(V1919,'Drop-down_menus'!$D$2:$E$13,2,FALSE),IF(_xlpm.x=0,"",_xlpm.x)))</f>
        <v>https://orcid.org/0000-0002-0981-7442</v>
      </c>
      <c r="Z1919" s="46" t="str">
        <f>IF(W1919="","",_xlfn.LET(_xlpm.x,VLOOKUP(W1919,'Drop-down_menus'!$D$2:$E$13,2,FALSE),IF(_xlpm.x=0,"",_xlpm.x)))</f>
        <v/>
      </c>
      <c r="AA1919" s="46" t="str">
        <f>IF(X1919="","",_xlfn.LET(_xlpm.x,VLOOKUP(X1919,'Drop-down_menus'!$D$2:$E$13,2,FALSE),IF(_xlpm.x=0,"",_xlpm.x)))</f>
        <v/>
      </c>
      <c r="AB1919" s="46" t="s">
        <v>1253</v>
      </c>
      <c r="AC1919" s="46" t="s">
        <v>1256</v>
      </c>
    </row>
    <row r="1920" spans="2:29" ht="15" customHeight="1">
      <c r="B1920" s="46">
        <v>1899</v>
      </c>
      <c r="C1920" s="46" t="s">
        <v>837</v>
      </c>
      <c r="D1920" s="46" t="b">
        <f>COUNTIF(Events!$B$2:$B$171, C1920) &gt; 0</f>
        <v>1</v>
      </c>
      <c r="E1920" s="46" t="s">
        <v>940</v>
      </c>
      <c r="G1920" s="46" t="s">
        <v>952</v>
      </c>
      <c r="I1920" s="46" t="s">
        <v>1525</v>
      </c>
      <c r="J1920" s="46" t="str">
        <f>IF(I1920="","",_xlfn.LET(_xlpm.x,VLOOKUP(I1920,'2026-01-09_taxon-match'!$A$2:$N$81,4,FALSE),IF(_xlpm.x=0,"",_xlpm.x)))</f>
        <v>Lysasterias</v>
      </c>
      <c r="K1920" s="46" t="s">
        <v>1318</v>
      </c>
      <c r="L1920" s="46" t="str">
        <f>IF(I1920="","",_xlfn.LET(_xlpm.x,VLOOKUP(I1920,'2026-01-09_taxon-match'!$A$2:$N$81,3,FALSE),IF(_xlpm.x=0,"",_xlpm.x)))</f>
        <v>urn:lsid:marinespecies.org:taxname:172532</v>
      </c>
      <c r="M1920" s="46" t="str">
        <f>IF($I1920="","",_xlfn.LET(_xlpm.x,VLOOKUP($I1920,'2026-01-09_taxon-match'!$A$2:$N$81,5,FALSE),IF(_xlpm.x=0,"",_xlpm.x)))</f>
        <v>Fisher, 1908</v>
      </c>
      <c r="N1920" s="46" t="str">
        <f>IF($I1920="","",_xlfn.LET(_xlpm.x,VLOOKUP($I1920,'2026-01-09_taxon-match'!$A$2:$N$81,6,FALSE),IF(_xlpm.x=0,"",_xlpm.x)))</f>
        <v>Animalia</v>
      </c>
      <c r="O1920" s="46" t="str">
        <f>IF($I1920="","",_xlfn.LET(_xlpm.x,VLOOKUP($I1920,'2026-01-09_taxon-match'!$A$2:$N$81,7,FALSE),IF(_xlpm.x=0,"",_xlpm.x)))</f>
        <v>Echinodermata</v>
      </c>
      <c r="P1920" s="46" t="str">
        <f>IF($I1920="","",_xlfn.LET(_xlpm.x,VLOOKUP($I1920,'2026-01-09_taxon-match'!$A$2:$N$81,8,FALSE),IF(_xlpm.x=0,"",_xlpm.x)))</f>
        <v>Asteroidea</v>
      </c>
      <c r="Q1920" s="46" t="str">
        <f>IF($I1920="","",_xlfn.LET(_xlpm.x,VLOOKUP($I1920,'2026-01-09_taxon-match'!$A$2:$N$81,9,FALSE),IF(_xlpm.x=0,"",_xlpm.x)))</f>
        <v>Forcipulatida</v>
      </c>
      <c r="R1920" s="46" t="str">
        <f>IF($I1920="","",_xlfn.LET(_xlpm.x,VLOOKUP($I1920,'2026-01-09_taxon-match'!$A$2:$N$81,10,FALSE),IF(_xlpm.x=0,"",_xlpm.x)))</f>
        <v>Asteriidae</v>
      </c>
      <c r="S1920" s="46" t="str">
        <f>IF($I1920="","",_xlfn.LET(_xlpm.x,VLOOKUP($I1920,'2026-01-09_taxon-match'!$A$2:$N$81,11,FALSE),IF(_xlpm.x=0,"",_xlpm.x)))</f>
        <v>Lysasterias</v>
      </c>
      <c r="T1920" s="46" t="str">
        <f>IF($I1920="","",_xlfn.LET(_xlpm.x,VLOOKUP($I1920,'2026-01-09_taxon-match'!$A$2:$N$81,13,FALSE),IF(_xlpm.x=0,"",_xlpm.x)))</f>
        <v/>
      </c>
      <c r="U1920" s="46">
        <v>1</v>
      </c>
      <c r="V1920" s="46" t="s">
        <v>43</v>
      </c>
      <c r="Y1920" s="46" t="str">
        <f>IF(V1920="","",_xlfn.LET(_xlpm.x,VLOOKUP(V1920,'Drop-down_menus'!$D$2:$E$13,2,FALSE),IF(_xlpm.x=0,"",_xlpm.x)))</f>
        <v>https://orcid.org/0000-0002-0981-7442</v>
      </c>
      <c r="Z1920" s="46" t="str">
        <f>IF(W1920="","",_xlfn.LET(_xlpm.x,VLOOKUP(W1920,'Drop-down_menus'!$D$2:$E$13,2,FALSE),IF(_xlpm.x=0,"",_xlpm.x)))</f>
        <v/>
      </c>
      <c r="AA1920" s="46" t="str">
        <f>IF(X1920="","",_xlfn.LET(_xlpm.x,VLOOKUP(X1920,'Drop-down_menus'!$D$2:$E$13,2,FALSE),IF(_xlpm.x=0,"",_xlpm.x)))</f>
        <v/>
      </c>
      <c r="AB1920" s="46" t="s">
        <v>316</v>
      </c>
      <c r="AC1920" s="46" t="s">
        <v>965</v>
      </c>
    </row>
    <row r="1921" spans="2:29" ht="15" customHeight="1">
      <c r="B1921" s="46">
        <v>1900</v>
      </c>
      <c r="C1921" s="46" t="s">
        <v>837</v>
      </c>
      <c r="D1921" s="46" t="b">
        <f>COUNTIF(Events!$B$2:$B$171, C1921) &gt; 0</f>
        <v>1</v>
      </c>
      <c r="G1921" s="46" t="s">
        <v>1225</v>
      </c>
      <c r="I1921" s="46" t="s">
        <v>1525</v>
      </c>
      <c r="J1921" s="46" t="str">
        <f>IF(I1921="","",_xlfn.LET(_xlpm.x,VLOOKUP(I1921,'2026-01-09_taxon-match'!$A$2:$N$81,4,FALSE),IF(_xlpm.x=0,"",_xlpm.x)))</f>
        <v>Lysasterias</v>
      </c>
      <c r="K1921" s="46" t="s">
        <v>1318</v>
      </c>
      <c r="L1921" s="46" t="str">
        <f>IF(I1921="","",_xlfn.LET(_xlpm.x,VLOOKUP(I1921,'2026-01-09_taxon-match'!$A$2:$N$81,3,FALSE),IF(_xlpm.x=0,"",_xlpm.x)))</f>
        <v>urn:lsid:marinespecies.org:taxname:172532</v>
      </c>
      <c r="M1921" s="46" t="str">
        <f>IF($I1921="","",_xlfn.LET(_xlpm.x,VLOOKUP($I1921,'2026-01-09_taxon-match'!$A$2:$N$81,5,FALSE),IF(_xlpm.x=0,"",_xlpm.x)))</f>
        <v>Fisher, 1908</v>
      </c>
      <c r="N1921" s="46" t="str">
        <f>IF($I1921="","",_xlfn.LET(_xlpm.x,VLOOKUP($I1921,'2026-01-09_taxon-match'!$A$2:$N$81,6,FALSE),IF(_xlpm.x=0,"",_xlpm.x)))</f>
        <v>Animalia</v>
      </c>
      <c r="O1921" s="46" t="str">
        <f>IF($I1921="","",_xlfn.LET(_xlpm.x,VLOOKUP($I1921,'2026-01-09_taxon-match'!$A$2:$N$81,7,FALSE),IF(_xlpm.x=0,"",_xlpm.x)))</f>
        <v>Echinodermata</v>
      </c>
      <c r="P1921" s="46" t="str">
        <f>IF($I1921="","",_xlfn.LET(_xlpm.x,VLOOKUP($I1921,'2026-01-09_taxon-match'!$A$2:$N$81,8,FALSE),IF(_xlpm.x=0,"",_xlpm.x)))</f>
        <v>Asteroidea</v>
      </c>
      <c r="Q1921" s="46" t="str">
        <f>IF($I1921="","",_xlfn.LET(_xlpm.x,VLOOKUP($I1921,'2026-01-09_taxon-match'!$A$2:$N$81,9,FALSE),IF(_xlpm.x=0,"",_xlpm.x)))</f>
        <v>Forcipulatida</v>
      </c>
      <c r="R1921" s="46" t="str">
        <f>IF($I1921="","",_xlfn.LET(_xlpm.x,VLOOKUP($I1921,'2026-01-09_taxon-match'!$A$2:$N$81,10,FALSE),IF(_xlpm.x=0,"",_xlpm.x)))</f>
        <v>Asteriidae</v>
      </c>
      <c r="S1921" s="46" t="str">
        <f>IF($I1921="","",_xlfn.LET(_xlpm.x,VLOOKUP($I1921,'2026-01-09_taxon-match'!$A$2:$N$81,11,FALSE),IF(_xlpm.x=0,"",_xlpm.x)))</f>
        <v>Lysasterias</v>
      </c>
      <c r="T1921" s="46" t="str">
        <f>IF($I1921="","",_xlfn.LET(_xlpm.x,VLOOKUP($I1921,'2026-01-09_taxon-match'!$A$2:$N$81,13,FALSE),IF(_xlpm.x=0,"",_xlpm.x)))</f>
        <v/>
      </c>
      <c r="U1921" s="46">
        <v>1</v>
      </c>
      <c r="V1921" t="s">
        <v>43</v>
      </c>
      <c r="Y1921" s="46" t="str">
        <f>IF(V1921="","",_xlfn.LET(_xlpm.x,VLOOKUP(V1921,'Drop-down_menus'!$D$2:$E$13,2,FALSE),IF(_xlpm.x=0,"",_xlpm.x)))</f>
        <v>https://orcid.org/0000-0002-0981-7442</v>
      </c>
      <c r="Z1921" s="46" t="str">
        <f>IF(W1921="","",_xlfn.LET(_xlpm.x,VLOOKUP(W1921,'Drop-down_menus'!$D$2:$E$13,2,FALSE),IF(_xlpm.x=0,"",_xlpm.x)))</f>
        <v/>
      </c>
      <c r="AA1921" s="46" t="str">
        <f>IF(X1921="","",_xlfn.LET(_xlpm.x,VLOOKUP(X1921,'Drop-down_menus'!$D$2:$E$13,2,FALSE),IF(_xlpm.x=0,"",_xlpm.x)))</f>
        <v/>
      </c>
      <c r="AB1921" s="46" t="s">
        <v>1253</v>
      </c>
      <c r="AC1921" s="46" t="s">
        <v>1256</v>
      </c>
    </row>
    <row r="1922" spans="2:29" ht="15" customHeight="1">
      <c r="B1922" s="46">
        <v>1900</v>
      </c>
      <c r="C1922" s="46" t="s">
        <v>837</v>
      </c>
      <c r="D1922" s="46" t="b">
        <f>COUNTIF(Events!$B$2:$B$171, C1922) &gt; 0</f>
        <v>1</v>
      </c>
      <c r="E1922" s="46" t="s">
        <v>940</v>
      </c>
      <c r="G1922" s="46" t="s">
        <v>952</v>
      </c>
      <c r="I1922" s="46" t="s">
        <v>1525</v>
      </c>
      <c r="J1922" s="46" t="str">
        <f>IF(I1922="","",_xlfn.LET(_xlpm.x,VLOOKUP(I1922,'2026-01-09_taxon-match'!$A$2:$N$81,4,FALSE),IF(_xlpm.x=0,"",_xlpm.x)))</f>
        <v>Lysasterias</v>
      </c>
      <c r="K1922" s="46" t="s">
        <v>1318</v>
      </c>
      <c r="L1922" s="46" t="str">
        <f>IF(I1922="","",_xlfn.LET(_xlpm.x,VLOOKUP(I1922,'2026-01-09_taxon-match'!$A$2:$N$81,3,FALSE),IF(_xlpm.x=0,"",_xlpm.x)))</f>
        <v>urn:lsid:marinespecies.org:taxname:172532</v>
      </c>
      <c r="M1922" s="46" t="str">
        <f>IF($I1922="","",_xlfn.LET(_xlpm.x,VLOOKUP($I1922,'2026-01-09_taxon-match'!$A$2:$N$81,5,FALSE),IF(_xlpm.x=0,"",_xlpm.x)))</f>
        <v>Fisher, 1908</v>
      </c>
      <c r="N1922" s="46" t="str">
        <f>IF($I1922="","",_xlfn.LET(_xlpm.x,VLOOKUP($I1922,'2026-01-09_taxon-match'!$A$2:$N$81,6,FALSE),IF(_xlpm.x=0,"",_xlpm.x)))</f>
        <v>Animalia</v>
      </c>
      <c r="O1922" s="46" t="str">
        <f>IF($I1922="","",_xlfn.LET(_xlpm.x,VLOOKUP($I1922,'2026-01-09_taxon-match'!$A$2:$N$81,7,FALSE),IF(_xlpm.x=0,"",_xlpm.x)))</f>
        <v>Echinodermata</v>
      </c>
      <c r="P1922" s="46" t="str">
        <f>IF($I1922="","",_xlfn.LET(_xlpm.x,VLOOKUP($I1922,'2026-01-09_taxon-match'!$A$2:$N$81,8,FALSE),IF(_xlpm.x=0,"",_xlpm.x)))</f>
        <v>Asteroidea</v>
      </c>
      <c r="Q1922" s="46" t="str">
        <f>IF($I1922="","",_xlfn.LET(_xlpm.x,VLOOKUP($I1922,'2026-01-09_taxon-match'!$A$2:$N$81,9,FALSE),IF(_xlpm.x=0,"",_xlpm.x)))</f>
        <v>Forcipulatida</v>
      </c>
      <c r="R1922" s="46" t="str">
        <f>IF($I1922="","",_xlfn.LET(_xlpm.x,VLOOKUP($I1922,'2026-01-09_taxon-match'!$A$2:$N$81,10,FALSE),IF(_xlpm.x=0,"",_xlpm.x)))</f>
        <v>Asteriidae</v>
      </c>
      <c r="S1922" s="46" t="str">
        <f>IF($I1922="","",_xlfn.LET(_xlpm.x,VLOOKUP($I1922,'2026-01-09_taxon-match'!$A$2:$N$81,11,FALSE),IF(_xlpm.x=0,"",_xlpm.x)))</f>
        <v>Lysasterias</v>
      </c>
      <c r="T1922" s="46" t="str">
        <f>IF($I1922="","",_xlfn.LET(_xlpm.x,VLOOKUP($I1922,'2026-01-09_taxon-match'!$A$2:$N$81,13,FALSE),IF(_xlpm.x=0,"",_xlpm.x)))</f>
        <v/>
      </c>
      <c r="U1922" s="46">
        <v>1</v>
      </c>
      <c r="V1922" s="46" t="s">
        <v>43</v>
      </c>
      <c r="Y1922" s="46" t="str">
        <f>IF(V1922="","",_xlfn.LET(_xlpm.x,VLOOKUP(V1922,'Drop-down_menus'!$D$2:$E$13,2,FALSE),IF(_xlpm.x=0,"",_xlpm.x)))</f>
        <v>https://orcid.org/0000-0002-0981-7442</v>
      </c>
      <c r="Z1922" s="46" t="str">
        <f>IF(W1922="","",_xlfn.LET(_xlpm.x,VLOOKUP(W1922,'Drop-down_menus'!$D$2:$E$13,2,FALSE),IF(_xlpm.x=0,"",_xlpm.x)))</f>
        <v/>
      </c>
      <c r="AA1922" s="46" t="str">
        <f>IF(X1922="","",_xlfn.LET(_xlpm.x,VLOOKUP(X1922,'Drop-down_menus'!$D$2:$E$13,2,FALSE),IF(_xlpm.x=0,"",_xlpm.x)))</f>
        <v/>
      </c>
      <c r="AB1922" s="46" t="s">
        <v>316</v>
      </c>
      <c r="AC1922" s="46" t="s">
        <v>965</v>
      </c>
    </row>
    <row r="1923" spans="2:29" ht="15" customHeight="1">
      <c r="B1923" s="46">
        <v>1901</v>
      </c>
      <c r="C1923" s="46" t="s">
        <v>837</v>
      </c>
      <c r="D1923" s="46" t="b">
        <f>COUNTIF(Events!$B$2:$B$171, C1923) &gt; 0</f>
        <v>1</v>
      </c>
      <c r="G1923" s="46" t="s">
        <v>1225</v>
      </c>
      <c r="I1923" s="46" t="s">
        <v>1525</v>
      </c>
      <c r="J1923" s="46" t="str">
        <f>IF(I1923="","",_xlfn.LET(_xlpm.x,VLOOKUP(I1923,'2026-01-09_taxon-match'!$A$2:$N$81,4,FALSE),IF(_xlpm.x=0,"",_xlpm.x)))</f>
        <v>Lysasterias</v>
      </c>
      <c r="K1923" s="46" t="s">
        <v>1318</v>
      </c>
      <c r="L1923" s="46" t="str">
        <f>IF(I1923="","",_xlfn.LET(_xlpm.x,VLOOKUP(I1923,'2026-01-09_taxon-match'!$A$2:$N$81,3,FALSE),IF(_xlpm.x=0,"",_xlpm.x)))</f>
        <v>urn:lsid:marinespecies.org:taxname:172532</v>
      </c>
      <c r="M1923" s="46" t="str">
        <f>IF($I1923="","",_xlfn.LET(_xlpm.x,VLOOKUP($I1923,'2026-01-09_taxon-match'!$A$2:$N$81,5,FALSE),IF(_xlpm.x=0,"",_xlpm.x)))</f>
        <v>Fisher, 1908</v>
      </c>
      <c r="N1923" s="46" t="str">
        <f>IF($I1923="","",_xlfn.LET(_xlpm.x,VLOOKUP($I1923,'2026-01-09_taxon-match'!$A$2:$N$81,6,FALSE),IF(_xlpm.x=0,"",_xlpm.x)))</f>
        <v>Animalia</v>
      </c>
      <c r="O1923" s="46" t="str">
        <f>IF($I1923="","",_xlfn.LET(_xlpm.x,VLOOKUP($I1923,'2026-01-09_taxon-match'!$A$2:$N$81,7,FALSE),IF(_xlpm.x=0,"",_xlpm.x)))</f>
        <v>Echinodermata</v>
      </c>
      <c r="P1923" s="46" t="str">
        <f>IF($I1923="","",_xlfn.LET(_xlpm.x,VLOOKUP($I1923,'2026-01-09_taxon-match'!$A$2:$N$81,8,FALSE),IF(_xlpm.x=0,"",_xlpm.x)))</f>
        <v>Asteroidea</v>
      </c>
      <c r="Q1923" s="46" t="str">
        <f>IF($I1923="","",_xlfn.LET(_xlpm.x,VLOOKUP($I1923,'2026-01-09_taxon-match'!$A$2:$N$81,9,FALSE),IF(_xlpm.x=0,"",_xlpm.x)))</f>
        <v>Forcipulatida</v>
      </c>
      <c r="R1923" s="46" t="str">
        <f>IF($I1923="","",_xlfn.LET(_xlpm.x,VLOOKUP($I1923,'2026-01-09_taxon-match'!$A$2:$N$81,10,FALSE),IF(_xlpm.x=0,"",_xlpm.x)))</f>
        <v>Asteriidae</v>
      </c>
      <c r="S1923" s="46" t="str">
        <f>IF($I1923="","",_xlfn.LET(_xlpm.x,VLOOKUP($I1923,'2026-01-09_taxon-match'!$A$2:$N$81,11,FALSE),IF(_xlpm.x=0,"",_xlpm.x)))</f>
        <v>Lysasterias</v>
      </c>
      <c r="T1923" s="46" t="str">
        <f>IF($I1923="","",_xlfn.LET(_xlpm.x,VLOOKUP($I1923,'2026-01-09_taxon-match'!$A$2:$N$81,13,FALSE),IF(_xlpm.x=0,"",_xlpm.x)))</f>
        <v/>
      </c>
      <c r="U1923" s="46">
        <v>1</v>
      </c>
      <c r="V1923" t="s">
        <v>43</v>
      </c>
      <c r="Y1923" s="46" t="str">
        <f>IF(V1923="","",_xlfn.LET(_xlpm.x,VLOOKUP(V1923,'Drop-down_menus'!$D$2:$E$13,2,FALSE),IF(_xlpm.x=0,"",_xlpm.x)))</f>
        <v>https://orcid.org/0000-0002-0981-7442</v>
      </c>
      <c r="Z1923" s="46" t="str">
        <f>IF(W1923="","",_xlfn.LET(_xlpm.x,VLOOKUP(W1923,'Drop-down_menus'!$D$2:$E$13,2,FALSE),IF(_xlpm.x=0,"",_xlpm.x)))</f>
        <v/>
      </c>
      <c r="AA1923" s="46" t="str">
        <f>IF(X1923="","",_xlfn.LET(_xlpm.x,VLOOKUP(X1923,'Drop-down_menus'!$D$2:$E$13,2,FALSE),IF(_xlpm.x=0,"",_xlpm.x)))</f>
        <v/>
      </c>
      <c r="AB1923" s="46" t="s">
        <v>1253</v>
      </c>
      <c r="AC1923" s="46" t="s">
        <v>1256</v>
      </c>
    </row>
    <row r="1924" spans="2:29" ht="15" customHeight="1">
      <c r="B1924" s="46">
        <v>1901</v>
      </c>
      <c r="C1924" s="46" t="s">
        <v>837</v>
      </c>
      <c r="D1924" s="46" t="b">
        <f>COUNTIF(Events!$B$2:$B$171, C1924) &gt; 0</f>
        <v>1</v>
      </c>
      <c r="E1924" s="46" t="s">
        <v>940</v>
      </c>
      <c r="G1924" s="46" t="s">
        <v>952</v>
      </c>
      <c r="I1924" s="46" t="s">
        <v>1525</v>
      </c>
      <c r="J1924" s="46" t="str">
        <f>IF(I1924="","",_xlfn.LET(_xlpm.x,VLOOKUP(I1924,'2026-01-09_taxon-match'!$A$2:$N$81,4,FALSE),IF(_xlpm.x=0,"",_xlpm.x)))</f>
        <v>Lysasterias</v>
      </c>
      <c r="K1924" s="46" t="s">
        <v>1318</v>
      </c>
      <c r="L1924" s="46" t="str">
        <f>IF(I1924="","",_xlfn.LET(_xlpm.x,VLOOKUP(I1924,'2026-01-09_taxon-match'!$A$2:$N$81,3,FALSE),IF(_xlpm.x=0,"",_xlpm.x)))</f>
        <v>urn:lsid:marinespecies.org:taxname:172532</v>
      </c>
      <c r="M1924" s="46" t="str">
        <f>IF($I1924="","",_xlfn.LET(_xlpm.x,VLOOKUP($I1924,'2026-01-09_taxon-match'!$A$2:$N$81,5,FALSE),IF(_xlpm.x=0,"",_xlpm.x)))</f>
        <v>Fisher, 1908</v>
      </c>
      <c r="N1924" s="46" t="str">
        <f>IF($I1924="","",_xlfn.LET(_xlpm.x,VLOOKUP($I1924,'2026-01-09_taxon-match'!$A$2:$N$81,6,FALSE),IF(_xlpm.x=0,"",_xlpm.x)))</f>
        <v>Animalia</v>
      </c>
      <c r="O1924" s="46" t="str">
        <f>IF($I1924="","",_xlfn.LET(_xlpm.x,VLOOKUP($I1924,'2026-01-09_taxon-match'!$A$2:$N$81,7,FALSE),IF(_xlpm.x=0,"",_xlpm.x)))</f>
        <v>Echinodermata</v>
      </c>
      <c r="P1924" s="46" t="str">
        <f>IF($I1924="","",_xlfn.LET(_xlpm.x,VLOOKUP($I1924,'2026-01-09_taxon-match'!$A$2:$N$81,8,FALSE),IF(_xlpm.x=0,"",_xlpm.x)))</f>
        <v>Asteroidea</v>
      </c>
      <c r="Q1924" s="46" t="str">
        <f>IF($I1924="","",_xlfn.LET(_xlpm.x,VLOOKUP($I1924,'2026-01-09_taxon-match'!$A$2:$N$81,9,FALSE),IF(_xlpm.x=0,"",_xlpm.x)))</f>
        <v>Forcipulatida</v>
      </c>
      <c r="R1924" s="46" t="str">
        <f>IF($I1924="","",_xlfn.LET(_xlpm.x,VLOOKUP($I1924,'2026-01-09_taxon-match'!$A$2:$N$81,10,FALSE),IF(_xlpm.x=0,"",_xlpm.x)))</f>
        <v>Asteriidae</v>
      </c>
      <c r="S1924" s="46" t="str">
        <f>IF($I1924="","",_xlfn.LET(_xlpm.x,VLOOKUP($I1924,'2026-01-09_taxon-match'!$A$2:$N$81,11,FALSE),IF(_xlpm.x=0,"",_xlpm.x)))</f>
        <v>Lysasterias</v>
      </c>
      <c r="T1924" s="46" t="str">
        <f>IF($I1924="","",_xlfn.LET(_xlpm.x,VLOOKUP($I1924,'2026-01-09_taxon-match'!$A$2:$N$81,13,FALSE),IF(_xlpm.x=0,"",_xlpm.x)))</f>
        <v/>
      </c>
      <c r="U1924" s="46">
        <v>1</v>
      </c>
      <c r="V1924" s="46" t="s">
        <v>43</v>
      </c>
      <c r="Y1924" s="46" t="str">
        <f>IF(V1924="","",_xlfn.LET(_xlpm.x,VLOOKUP(V1924,'Drop-down_menus'!$D$2:$E$13,2,FALSE),IF(_xlpm.x=0,"",_xlpm.x)))</f>
        <v>https://orcid.org/0000-0002-0981-7442</v>
      </c>
      <c r="Z1924" s="46" t="str">
        <f>IF(W1924="","",_xlfn.LET(_xlpm.x,VLOOKUP(W1924,'Drop-down_menus'!$D$2:$E$13,2,FALSE),IF(_xlpm.x=0,"",_xlpm.x)))</f>
        <v/>
      </c>
      <c r="AA1924" s="46" t="str">
        <f>IF(X1924="","",_xlfn.LET(_xlpm.x,VLOOKUP(X1924,'Drop-down_menus'!$D$2:$E$13,2,FALSE),IF(_xlpm.x=0,"",_xlpm.x)))</f>
        <v/>
      </c>
      <c r="AB1924" s="46" t="s">
        <v>316</v>
      </c>
      <c r="AC1924" s="46" t="s">
        <v>965</v>
      </c>
    </row>
    <row r="1925" spans="2:29" ht="15" customHeight="1">
      <c r="B1925" s="46">
        <v>1902</v>
      </c>
      <c r="C1925" s="46" t="s">
        <v>837</v>
      </c>
      <c r="D1925" s="46" t="b">
        <f>COUNTIF(Events!$B$2:$B$171, C1925) &gt; 0</f>
        <v>1</v>
      </c>
      <c r="G1925" s="46" t="s">
        <v>1225</v>
      </c>
      <c r="I1925" s="46" t="s">
        <v>1525</v>
      </c>
      <c r="J1925" s="46" t="str">
        <f>IF(I1925="","",_xlfn.LET(_xlpm.x,VLOOKUP(I1925,'2026-01-09_taxon-match'!$A$2:$N$81,4,FALSE),IF(_xlpm.x=0,"",_xlpm.x)))</f>
        <v>Lysasterias</v>
      </c>
      <c r="K1925" s="46" t="s">
        <v>1318</v>
      </c>
      <c r="L1925" s="46" t="str">
        <f>IF(I1925="","",_xlfn.LET(_xlpm.x,VLOOKUP(I1925,'2026-01-09_taxon-match'!$A$2:$N$81,3,FALSE),IF(_xlpm.x=0,"",_xlpm.x)))</f>
        <v>urn:lsid:marinespecies.org:taxname:172532</v>
      </c>
      <c r="M1925" s="46" t="str">
        <f>IF($I1925="","",_xlfn.LET(_xlpm.x,VLOOKUP($I1925,'2026-01-09_taxon-match'!$A$2:$N$81,5,FALSE),IF(_xlpm.x=0,"",_xlpm.x)))</f>
        <v>Fisher, 1908</v>
      </c>
      <c r="N1925" s="46" t="str">
        <f>IF($I1925="","",_xlfn.LET(_xlpm.x,VLOOKUP($I1925,'2026-01-09_taxon-match'!$A$2:$N$81,6,FALSE),IF(_xlpm.x=0,"",_xlpm.x)))</f>
        <v>Animalia</v>
      </c>
      <c r="O1925" s="46" t="str">
        <f>IF($I1925="","",_xlfn.LET(_xlpm.x,VLOOKUP($I1925,'2026-01-09_taxon-match'!$A$2:$N$81,7,FALSE),IF(_xlpm.x=0,"",_xlpm.x)))</f>
        <v>Echinodermata</v>
      </c>
      <c r="P1925" s="46" t="str">
        <f>IF($I1925="","",_xlfn.LET(_xlpm.x,VLOOKUP($I1925,'2026-01-09_taxon-match'!$A$2:$N$81,8,FALSE),IF(_xlpm.x=0,"",_xlpm.x)))</f>
        <v>Asteroidea</v>
      </c>
      <c r="Q1925" s="46" t="str">
        <f>IF($I1925="","",_xlfn.LET(_xlpm.x,VLOOKUP($I1925,'2026-01-09_taxon-match'!$A$2:$N$81,9,FALSE),IF(_xlpm.x=0,"",_xlpm.x)))</f>
        <v>Forcipulatida</v>
      </c>
      <c r="R1925" s="46" t="str">
        <f>IF($I1925="","",_xlfn.LET(_xlpm.x,VLOOKUP($I1925,'2026-01-09_taxon-match'!$A$2:$N$81,10,FALSE),IF(_xlpm.x=0,"",_xlpm.x)))</f>
        <v>Asteriidae</v>
      </c>
      <c r="S1925" s="46" t="str">
        <f>IF($I1925="","",_xlfn.LET(_xlpm.x,VLOOKUP($I1925,'2026-01-09_taxon-match'!$A$2:$N$81,11,FALSE),IF(_xlpm.x=0,"",_xlpm.x)))</f>
        <v>Lysasterias</v>
      </c>
      <c r="T1925" s="46" t="str">
        <f>IF($I1925="","",_xlfn.LET(_xlpm.x,VLOOKUP($I1925,'2026-01-09_taxon-match'!$A$2:$N$81,13,FALSE),IF(_xlpm.x=0,"",_xlpm.x)))</f>
        <v/>
      </c>
      <c r="U1925" s="46">
        <v>1</v>
      </c>
      <c r="V1925" t="s">
        <v>43</v>
      </c>
      <c r="Y1925" s="46" t="str">
        <f>IF(V1925="","",_xlfn.LET(_xlpm.x,VLOOKUP(V1925,'Drop-down_menus'!$D$2:$E$13,2,FALSE),IF(_xlpm.x=0,"",_xlpm.x)))</f>
        <v>https://orcid.org/0000-0002-0981-7442</v>
      </c>
      <c r="Z1925" s="46" t="str">
        <f>IF(W1925="","",_xlfn.LET(_xlpm.x,VLOOKUP(W1925,'Drop-down_menus'!$D$2:$E$13,2,FALSE),IF(_xlpm.x=0,"",_xlpm.x)))</f>
        <v/>
      </c>
      <c r="AA1925" s="46" t="str">
        <f>IF(X1925="","",_xlfn.LET(_xlpm.x,VLOOKUP(X1925,'Drop-down_menus'!$D$2:$E$13,2,FALSE),IF(_xlpm.x=0,"",_xlpm.x)))</f>
        <v/>
      </c>
      <c r="AB1925" s="46" t="s">
        <v>1253</v>
      </c>
      <c r="AC1925" s="46" t="s">
        <v>1256</v>
      </c>
    </row>
    <row r="1926" spans="2:29" ht="15" customHeight="1">
      <c r="B1926" s="46">
        <v>1902</v>
      </c>
      <c r="C1926" s="46" t="s">
        <v>837</v>
      </c>
      <c r="D1926" s="46" t="b">
        <f>COUNTIF(Events!$B$2:$B$171, C1926) &gt; 0</f>
        <v>1</v>
      </c>
      <c r="E1926" s="46" t="s">
        <v>940</v>
      </c>
      <c r="G1926" s="46" t="s">
        <v>952</v>
      </c>
      <c r="I1926" s="46" t="s">
        <v>1525</v>
      </c>
      <c r="J1926" s="46" t="str">
        <f>IF(I1926="","",_xlfn.LET(_xlpm.x,VLOOKUP(I1926,'2026-01-09_taxon-match'!$A$2:$N$81,4,FALSE),IF(_xlpm.x=0,"",_xlpm.x)))</f>
        <v>Lysasterias</v>
      </c>
      <c r="K1926" s="46" t="s">
        <v>1318</v>
      </c>
      <c r="L1926" s="46" t="str">
        <f>IF(I1926="","",_xlfn.LET(_xlpm.x,VLOOKUP(I1926,'2026-01-09_taxon-match'!$A$2:$N$81,3,FALSE),IF(_xlpm.x=0,"",_xlpm.x)))</f>
        <v>urn:lsid:marinespecies.org:taxname:172532</v>
      </c>
      <c r="M1926" s="46" t="str">
        <f>IF($I1926="","",_xlfn.LET(_xlpm.x,VLOOKUP($I1926,'2026-01-09_taxon-match'!$A$2:$N$81,5,FALSE),IF(_xlpm.x=0,"",_xlpm.x)))</f>
        <v>Fisher, 1908</v>
      </c>
      <c r="N1926" s="46" t="str">
        <f>IF($I1926="","",_xlfn.LET(_xlpm.x,VLOOKUP($I1926,'2026-01-09_taxon-match'!$A$2:$N$81,6,FALSE),IF(_xlpm.x=0,"",_xlpm.x)))</f>
        <v>Animalia</v>
      </c>
      <c r="O1926" s="46" t="str">
        <f>IF($I1926="","",_xlfn.LET(_xlpm.x,VLOOKUP($I1926,'2026-01-09_taxon-match'!$A$2:$N$81,7,FALSE),IF(_xlpm.x=0,"",_xlpm.x)))</f>
        <v>Echinodermata</v>
      </c>
      <c r="P1926" s="46" t="str">
        <f>IF($I1926="","",_xlfn.LET(_xlpm.x,VLOOKUP($I1926,'2026-01-09_taxon-match'!$A$2:$N$81,8,FALSE),IF(_xlpm.x=0,"",_xlpm.x)))</f>
        <v>Asteroidea</v>
      </c>
      <c r="Q1926" s="46" t="str">
        <f>IF($I1926="","",_xlfn.LET(_xlpm.x,VLOOKUP($I1926,'2026-01-09_taxon-match'!$A$2:$N$81,9,FALSE),IF(_xlpm.x=0,"",_xlpm.x)))</f>
        <v>Forcipulatida</v>
      </c>
      <c r="R1926" s="46" t="str">
        <f>IF($I1926="","",_xlfn.LET(_xlpm.x,VLOOKUP($I1926,'2026-01-09_taxon-match'!$A$2:$N$81,10,FALSE),IF(_xlpm.x=0,"",_xlpm.x)))</f>
        <v>Asteriidae</v>
      </c>
      <c r="S1926" s="46" t="str">
        <f>IF($I1926="","",_xlfn.LET(_xlpm.x,VLOOKUP($I1926,'2026-01-09_taxon-match'!$A$2:$N$81,11,FALSE),IF(_xlpm.x=0,"",_xlpm.x)))</f>
        <v>Lysasterias</v>
      </c>
      <c r="T1926" s="46" t="str">
        <f>IF($I1926="","",_xlfn.LET(_xlpm.x,VLOOKUP($I1926,'2026-01-09_taxon-match'!$A$2:$N$81,13,FALSE),IF(_xlpm.x=0,"",_xlpm.x)))</f>
        <v/>
      </c>
      <c r="U1926" s="46">
        <v>1</v>
      </c>
      <c r="V1926" s="46" t="s">
        <v>43</v>
      </c>
      <c r="Y1926" s="46" t="str">
        <f>IF(V1926="","",_xlfn.LET(_xlpm.x,VLOOKUP(V1926,'Drop-down_menus'!$D$2:$E$13,2,FALSE),IF(_xlpm.x=0,"",_xlpm.x)))</f>
        <v>https://orcid.org/0000-0002-0981-7442</v>
      </c>
      <c r="Z1926" s="46" t="str">
        <f>IF(W1926="","",_xlfn.LET(_xlpm.x,VLOOKUP(W1926,'Drop-down_menus'!$D$2:$E$13,2,FALSE),IF(_xlpm.x=0,"",_xlpm.x)))</f>
        <v/>
      </c>
      <c r="AA1926" s="46" t="str">
        <f>IF(X1926="","",_xlfn.LET(_xlpm.x,VLOOKUP(X1926,'Drop-down_menus'!$D$2:$E$13,2,FALSE),IF(_xlpm.x=0,"",_xlpm.x)))</f>
        <v/>
      </c>
      <c r="AB1926" s="46" t="s">
        <v>316</v>
      </c>
      <c r="AC1926" s="46" t="s">
        <v>965</v>
      </c>
    </row>
    <row r="1927" spans="2:29" ht="15" customHeight="1">
      <c r="B1927" s="46">
        <v>1903</v>
      </c>
      <c r="C1927" s="46" t="s">
        <v>837</v>
      </c>
      <c r="D1927" s="46" t="b">
        <f>COUNTIF(Events!$B$2:$B$171, C1927) &gt; 0</f>
        <v>1</v>
      </c>
      <c r="G1927" s="46" t="s">
        <v>1234</v>
      </c>
      <c r="I1927" s="46" t="s">
        <v>1234</v>
      </c>
      <c r="J1927" s="46" t="str">
        <f>IF(I1927="","",_xlfn.LET(_xlpm.x,VLOOKUP(I1927,'2026-01-09_taxon-match'!$A$2:$N$81,4,FALSE),IF(_xlpm.x=0,"",_xlpm.x)))</f>
        <v>Glyptonotus antarcticus</v>
      </c>
      <c r="L1927" s="46" t="str">
        <f>IF(I1927="","",_xlfn.LET(_xlpm.x,VLOOKUP(I1927,'2026-01-09_taxon-match'!$A$2:$N$81,3,FALSE),IF(_xlpm.x=0,"",_xlpm.x)))</f>
        <v>urn:lsid:marinespecies.org:taxname:174803</v>
      </c>
      <c r="M1927" s="46" t="str">
        <f>IF($I1927="","",_xlfn.LET(_xlpm.x,VLOOKUP($I1927,'2026-01-09_taxon-match'!$A$2:$N$81,5,FALSE),IF(_xlpm.x=0,"",_xlpm.x)))</f>
        <v>Eights, 1852</v>
      </c>
      <c r="N1927" s="46" t="str">
        <f>IF($I1927="","",_xlfn.LET(_xlpm.x,VLOOKUP($I1927,'2026-01-09_taxon-match'!$A$2:$N$81,6,FALSE),IF(_xlpm.x=0,"",_xlpm.x)))</f>
        <v>Animalia</v>
      </c>
      <c r="O1927" s="46" t="str">
        <f>IF($I1927="","",_xlfn.LET(_xlpm.x,VLOOKUP($I1927,'2026-01-09_taxon-match'!$A$2:$N$81,7,FALSE),IF(_xlpm.x=0,"",_xlpm.x)))</f>
        <v>Arthropoda</v>
      </c>
      <c r="P1927" s="46" t="str">
        <f>IF($I1927="","",_xlfn.LET(_xlpm.x,VLOOKUP($I1927,'2026-01-09_taxon-match'!$A$2:$N$81,8,FALSE),IF(_xlpm.x=0,"",_xlpm.x)))</f>
        <v>Malacostraca</v>
      </c>
      <c r="Q1927" s="46" t="str">
        <f>IF($I1927="","",_xlfn.LET(_xlpm.x,VLOOKUP($I1927,'2026-01-09_taxon-match'!$A$2:$N$81,9,FALSE),IF(_xlpm.x=0,"",_xlpm.x)))</f>
        <v>Isopoda</v>
      </c>
      <c r="R1927" s="46" t="str">
        <f>IF($I1927="","",_xlfn.LET(_xlpm.x,VLOOKUP($I1927,'2026-01-09_taxon-match'!$A$2:$N$81,10,FALSE),IF(_xlpm.x=0,"",_xlpm.x)))</f>
        <v>Chaetiliidae</v>
      </c>
      <c r="S1927" s="46" t="str">
        <f>IF($I1927="","",_xlfn.LET(_xlpm.x,VLOOKUP($I1927,'2026-01-09_taxon-match'!$A$2:$N$81,11,FALSE),IF(_xlpm.x=0,"",_xlpm.x)))</f>
        <v>Glyptonotus</v>
      </c>
      <c r="T1927" s="46" t="str">
        <f>IF($I1927="","",_xlfn.LET(_xlpm.x,VLOOKUP($I1927,'2026-01-09_taxon-match'!$A$2:$N$81,13,FALSE),IF(_xlpm.x=0,"",_xlpm.x)))</f>
        <v>antarcticus</v>
      </c>
      <c r="U1927" s="46">
        <v>1</v>
      </c>
      <c r="V1927" s="2" t="s">
        <v>58</v>
      </c>
      <c r="Y1927" s="46" t="str">
        <f>IF(V1927="","",_xlfn.LET(_xlpm.x,VLOOKUP(V1927,'Drop-down_menus'!$D$2:$E$13,2,FALSE),IF(_xlpm.x=0,"",_xlpm.x)))</f>
        <v>https://orcid.org/0000-0002-9708-1761</v>
      </c>
      <c r="Z1927" s="46" t="str">
        <f>IF(W1927="","",_xlfn.LET(_xlpm.x,VLOOKUP(W1927,'Drop-down_menus'!$D$2:$E$13,2,FALSE),IF(_xlpm.x=0,"",_xlpm.x)))</f>
        <v/>
      </c>
      <c r="AA1927" s="46" t="str">
        <f>IF(X1927="","",_xlfn.LET(_xlpm.x,VLOOKUP(X1927,'Drop-down_menus'!$D$2:$E$13,2,FALSE),IF(_xlpm.x=0,"",_xlpm.x)))</f>
        <v/>
      </c>
      <c r="AB1927" s="46" t="s">
        <v>1253</v>
      </c>
      <c r="AC1927" s="46" t="s">
        <v>1256</v>
      </c>
    </row>
    <row r="1928" spans="2:29" ht="15" customHeight="1">
      <c r="B1928" s="46">
        <v>1903</v>
      </c>
      <c r="C1928" s="46" t="s">
        <v>837</v>
      </c>
      <c r="D1928" s="46" t="b">
        <f>COUNTIF(Events!$B$2:$B$171, C1928) &gt; 0</f>
        <v>1</v>
      </c>
      <c r="E1928" s="46" t="s">
        <v>940</v>
      </c>
      <c r="G1928" s="46" t="s">
        <v>953</v>
      </c>
      <c r="I1928" s="46" t="s">
        <v>1234</v>
      </c>
      <c r="J1928" s="46" t="str">
        <f>IF(I1928="","",_xlfn.LET(_xlpm.x,VLOOKUP(I1928,'2026-01-09_taxon-match'!$A$2:$N$81,4,FALSE),IF(_xlpm.x=0,"",_xlpm.x)))</f>
        <v>Glyptonotus antarcticus</v>
      </c>
      <c r="L1928" s="46" t="str">
        <f>IF(I1928="","",_xlfn.LET(_xlpm.x,VLOOKUP(I1928,'2026-01-09_taxon-match'!$A$2:$N$81,3,FALSE),IF(_xlpm.x=0,"",_xlpm.x)))</f>
        <v>urn:lsid:marinespecies.org:taxname:174803</v>
      </c>
      <c r="M1928" s="46" t="str">
        <f>IF($I1928="","",_xlfn.LET(_xlpm.x,VLOOKUP($I1928,'2026-01-09_taxon-match'!$A$2:$N$81,5,FALSE),IF(_xlpm.x=0,"",_xlpm.x)))</f>
        <v>Eights, 1852</v>
      </c>
      <c r="N1928" s="46" t="str">
        <f>IF($I1928="","",_xlfn.LET(_xlpm.x,VLOOKUP($I1928,'2026-01-09_taxon-match'!$A$2:$N$81,6,FALSE),IF(_xlpm.x=0,"",_xlpm.x)))</f>
        <v>Animalia</v>
      </c>
      <c r="O1928" s="46" t="str">
        <f>IF($I1928="","",_xlfn.LET(_xlpm.x,VLOOKUP($I1928,'2026-01-09_taxon-match'!$A$2:$N$81,7,FALSE),IF(_xlpm.x=0,"",_xlpm.x)))</f>
        <v>Arthropoda</v>
      </c>
      <c r="P1928" s="46" t="str">
        <f>IF($I1928="","",_xlfn.LET(_xlpm.x,VLOOKUP($I1928,'2026-01-09_taxon-match'!$A$2:$N$81,8,FALSE),IF(_xlpm.x=0,"",_xlpm.x)))</f>
        <v>Malacostraca</v>
      </c>
      <c r="Q1928" s="46" t="str">
        <f>IF($I1928="","",_xlfn.LET(_xlpm.x,VLOOKUP($I1928,'2026-01-09_taxon-match'!$A$2:$N$81,9,FALSE),IF(_xlpm.x=0,"",_xlpm.x)))</f>
        <v>Isopoda</v>
      </c>
      <c r="R1928" s="46" t="str">
        <f>IF($I1928="","",_xlfn.LET(_xlpm.x,VLOOKUP($I1928,'2026-01-09_taxon-match'!$A$2:$N$81,10,FALSE),IF(_xlpm.x=0,"",_xlpm.x)))</f>
        <v>Chaetiliidae</v>
      </c>
      <c r="S1928" s="46" t="str">
        <f>IF($I1928="","",_xlfn.LET(_xlpm.x,VLOOKUP($I1928,'2026-01-09_taxon-match'!$A$2:$N$81,11,FALSE),IF(_xlpm.x=0,"",_xlpm.x)))</f>
        <v>Glyptonotus</v>
      </c>
      <c r="T1928" s="46" t="str">
        <f>IF($I1928="","",_xlfn.LET(_xlpm.x,VLOOKUP($I1928,'2026-01-09_taxon-match'!$A$2:$N$81,13,FALSE),IF(_xlpm.x=0,"",_xlpm.x)))</f>
        <v>antarcticus</v>
      </c>
      <c r="U1928" s="46">
        <v>1</v>
      </c>
      <c r="V1928" s="46" t="s">
        <v>58</v>
      </c>
      <c r="Y1928" s="46" t="str">
        <f>IF(V1928="","",_xlfn.LET(_xlpm.x,VLOOKUP(V1928,'Drop-down_menus'!$D$2:$E$13,2,FALSE),IF(_xlpm.x=0,"",_xlpm.x)))</f>
        <v>https://orcid.org/0000-0002-9708-1761</v>
      </c>
      <c r="Z1928" s="46" t="str">
        <f>IF(W1928="","",_xlfn.LET(_xlpm.x,VLOOKUP(W1928,'Drop-down_menus'!$D$2:$E$13,2,FALSE),IF(_xlpm.x=0,"",_xlpm.x)))</f>
        <v/>
      </c>
      <c r="AA1928" s="46" t="str">
        <f>IF(X1928="","",_xlfn.LET(_xlpm.x,VLOOKUP(X1928,'Drop-down_menus'!$D$2:$E$13,2,FALSE),IF(_xlpm.x=0,"",_xlpm.x)))</f>
        <v/>
      </c>
      <c r="AB1928" s="46" t="s">
        <v>316</v>
      </c>
      <c r="AC1928" s="46" t="s">
        <v>965</v>
      </c>
    </row>
    <row r="1929" spans="2:29" ht="15" customHeight="1">
      <c r="B1929" s="46">
        <v>1904</v>
      </c>
      <c r="C1929" s="46" t="s">
        <v>837</v>
      </c>
      <c r="D1929" s="46" t="b">
        <f>COUNTIF(Events!$B$2:$B$171, C1929) &gt; 0</f>
        <v>1</v>
      </c>
      <c r="G1929" s="46" t="s">
        <v>1207</v>
      </c>
      <c r="I1929" s="46" t="s">
        <v>1123</v>
      </c>
      <c r="J1929" s="46" t="str">
        <f>IF(I1929="","",_xlfn.LET(_xlpm.x,VLOOKUP(I1929,'2026-01-09_taxon-match'!$A$2:$N$81,4,FALSE),IF(_xlpm.x=0,"",_xlpm.x)))</f>
        <v>Ascidia</v>
      </c>
      <c r="K1929" s="46" t="s">
        <v>1318</v>
      </c>
      <c r="L1929" s="46" t="str">
        <f>IF(I1929="","",_xlfn.LET(_xlpm.x,VLOOKUP(I1929,'2026-01-09_taxon-match'!$A$2:$N$81,3,FALSE),IF(_xlpm.x=0,"",_xlpm.x)))</f>
        <v>urn:lsid:marinespecies.org:taxname:103483</v>
      </c>
      <c r="M1929" s="46" t="str">
        <f>IF($I1929="","",_xlfn.LET(_xlpm.x,VLOOKUP($I1929,'2026-01-09_taxon-match'!$A$2:$N$81,5,FALSE),IF(_xlpm.x=0,"",_xlpm.x)))</f>
        <v>Linnaeus, 1767</v>
      </c>
      <c r="N1929" s="46" t="str">
        <f>IF($I1929="","",_xlfn.LET(_xlpm.x,VLOOKUP($I1929,'2026-01-09_taxon-match'!$A$2:$N$81,6,FALSE),IF(_xlpm.x=0,"",_xlpm.x)))</f>
        <v>Animalia</v>
      </c>
      <c r="O1929" s="46" t="str">
        <f>IF($I1929="","",_xlfn.LET(_xlpm.x,VLOOKUP($I1929,'2026-01-09_taxon-match'!$A$2:$N$81,7,FALSE),IF(_xlpm.x=0,"",_xlpm.x)))</f>
        <v>Chordata</v>
      </c>
      <c r="P1929" s="46" t="str">
        <f>IF($I1929="","",_xlfn.LET(_xlpm.x,VLOOKUP($I1929,'2026-01-09_taxon-match'!$A$2:$N$81,8,FALSE),IF(_xlpm.x=0,"",_xlpm.x)))</f>
        <v>Ascidiacea</v>
      </c>
      <c r="Q1929" s="46" t="str">
        <f>IF($I1929="","",_xlfn.LET(_xlpm.x,VLOOKUP($I1929,'2026-01-09_taxon-match'!$A$2:$N$81,9,FALSE),IF(_xlpm.x=0,"",_xlpm.x)))</f>
        <v>Phlebobranchia</v>
      </c>
      <c r="R1929" s="46" t="str">
        <f>IF($I1929="","",_xlfn.LET(_xlpm.x,VLOOKUP($I1929,'2026-01-09_taxon-match'!$A$2:$N$81,10,FALSE),IF(_xlpm.x=0,"",_xlpm.x)))</f>
        <v>Ascidiidae</v>
      </c>
      <c r="S1929" s="46" t="str">
        <f>IF($I1929="","",_xlfn.LET(_xlpm.x,VLOOKUP($I1929,'2026-01-09_taxon-match'!$A$2:$N$81,11,FALSE),IF(_xlpm.x=0,"",_xlpm.x)))</f>
        <v>Ascidia</v>
      </c>
      <c r="T1929" s="46" t="str">
        <f>IF($I1929="","",_xlfn.LET(_xlpm.x,VLOOKUP($I1929,'2026-01-09_taxon-match'!$A$2:$N$81,13,FALSE),IF(_xlpm.x=0,"",_xlpm.x)))</f>
        <v/>
      </c>
      <c r="U1929" s="46">
        <v>1</v>
      </c>
      <c r="V1929" s="2" t="s">
        <v>58</v>
      </c>
      <c r="Y1929" s="46" t="str">
        <f>IF(V1929="","",_xlfn.LET(_xlpm.x,VLOOKUP(V1929,'Drop-down_menus'!$D$2:$E$13,2,FALSE),IF(_xlpm.x=0,"",_xlpm.x)))</f>
        <v>https://orcid.org/0000-0002-9708-1761</v>
      </c>
      <c r="Z1929" s="46" t="str">
        <f>IF(W1929="","",_xlfn.LET(_xlpm.x,VLOOKUP(W1929,'Drop-down_menus'!$D$2:$E$13,2,FALSE),IF(_xlpm.x=0,"",_xlpm.x)))</f>
        <v/>
      </c>
      <c r="AA1929" s="46" t="str">
        <f>IF(X1929="","",_xlfn.LET(_xlpm.x,VLOOKUP(X1929,'Drop-down_menus'!$D$2:$E$13,2,FALSE),IF(_xlpm.x=0,"",_xlpm.x)))</f>
        <v/>
      </c>
      <c r="AB1929" s="46" t="s">
        <v>1253</v>
      </c>
      <c r="AC1929" s="46" t="s">
        <v>1256</v>
      </c>
    </row>
    <row r="1930" spans="2:29" ht="15" customHeight="1">
      <c r="B1930" s="46">
        <v>1904</v>
      </c>
      <c r="C1930" s="46" t="s">
        <v>837</v>
      </c>
      <c r="D1930" s="46" t="b">
        <f>COUNTIF(Events!$B$2:$B$171, C1930) &gt; 0</f>
        <v>1</v>
      </c>
      <c r="E1930" s="46" t="s">
        <v>940</v>
      </c>
      <c r="G1930" s="46" t="s">
        <v>963</v>
      </c>
      <c r="I1930" s="46" t="s">
        <v>1123</v>
      </c>
      <c r="J1930" s="46" t="str">
        <f>IF(I1930="","",_xlfn.LET(_xlpm.x,VLOOKUP(I1930,'2026-01-09_taxon-match'!$A$2:$N$81,4,FALSE),IF(_xlpm.x=0,"",_xlpm.x)))</f>
        <v>Ascidia</v>
      </c>
      <c r="K1930" s="46" t="s">
        <v>1318</v>
      </c>
      <c r="L1930" s="46" t="str">
        <f>IF(I1930="","",_xlfn.LET(_xlpm.x,VLOOKUP(I1930,'2026-01-09_taxon-match'!$A$2:$N$81,3,FALSE),IF(_xlpm.x=0,"",_xlpm.x)))</f>
        <v>urn:lsid:marinespecies.org:taxname:103483</v>
      </c>
      <c r="M1930" s="46" t="str">
        <f>IF($I1930="","",_xlfn.LET(_xlpm.x,VLOOKUP($I1930,'2026-01-09_taxon-match'!$A$2:$N$81,5,FALSE),IF(_xlpm.x=0,"",_xlpm.x)))</f>
        <v>Linnaeus, 1767</v>
      </c>
      <c r="N1930" s="46" t="str">
        <f>IF($I1930="","",_xlfn.LET(_xlpm.x,VLOOKUP($I1930,'2026-01-09_taxon-match'!$A$2:$N$81,6,FALSE),IF(_xlpm.x=0,"",_xlpm.x)))</f>
        <v>Animalia</v>
      </c>
      <c r="O1930" s="46" t="str">
        <f>IF($I1930="","",_xlfn.LET(_xlpm.x,VLOOKUP($I1930,'2026-01-09_taxon-match'!$A$2:$N$81,7,FALSE),IF(_xlpm.x=0,"",_xlpm.x)))</f>
        <v>Chordata</v>
      </c>
      <c r="P1930" s="46" t="str">
        <f>IF($I1930="","",_xlfn.LET(_xlpm.x,VLOOKUP($I1930,'2026-01-09_taxon-match'!$A$2:$N$81,8,FALSE),IF(_xlpm.x=0,"",_xlpm.x)))</f>
        <v>Ascidiacea</v>
      </c>
      <c r="Q1930" s="46" t="str">
        <f>IF($I1930="","",_xlfn.LET(_xlpm.x,VLOOKUP($I1930,'2026-01-09_taxon-match'!$A$2:$N$81,9,FALSE),IF(_xlpm.x=0,"",_xlpm.x)))</f>
        <v>Phlebobranchia</v>
      </c>
      <c r="R1930" s="46" t="str">
        <f>IF($I1930="","",_xlfn.LET(_xlpm.x,VLOOKUP($I1930,'2026-01-09_taxon-match'!$A$2:$N$81,10,FALSE),IF(_xlpm.x=0,"",_xlpm.x)))</f>
        <v>Ascidiidae</v>
      </c>
      <c r="S1930" s="46" t="str">
        <f>IF($I1930="","",_xlfn.LET(_xlpm.x,VLOOKUP($I1930,'2026-01-09_taxon-match'!$A$2:$N$81,11,FALSE),IF(_xlpm.x=0,"",_xlpm.x)))</f>
        <v>Ascidia</v>
      </c>
      <c r="T1930" s="46" t="str">
        <f>IF($I1930="","",_xlfn.LET(_xlpm.x,VLOOKUP($I1930,'2026-01-09_taxon-match'!$A$2:$N$81,13,FALSE),IF(_xlpm.x=0,"",_xlpm.x)))</f>
        <v/>
      </c>
      <c r="U1930" s="46">
        <v>1</v>
      </c>
      <c r="V1930" s="46" t="s">
        <v>58</v>
      </c>
      <c r="Y1930" s="46" t="str">
        <f>IF(V1930="","",_xlfn.LET(_xlpm.x,VLOOKUP(V1930,'Drop-down_menus'!$D$2:$E$13,2,FALSE),IF(_xlpm.x=0,"",_xlpm.x)))</f>
        <v>https://orcid.org/0000-0002-9708-1761</v>
      </c>
      <c r="Z1930" s="46" t="str">
        <f>IF(W1930="","",_xlfn.LET(_xlpm.x,VLOOKUP(W1930,'Drop-down_menus'!$D$2:$E$13,2,FALSE),IF(_xlpm.x=0,"",_xlpm.x)))</f>
        <v/>
      </c>
      <c r="AA1930" s="46" t="str">
        <f>IF(X1930="","",_xlfn.LET(_xlpm.x,VLOOKUP(X1930,'Drop-down_menus'!$D$2:$E$13,2,FALSE),IF(_xlpm.x=0,"",_xlpm.x)))</f>
        <v/>
      </c>
      <c r="AB1930" s="46" t="s">
        <v>316</v>
      </c>
      <c r="AC1930" s="46" t="s">
        <v>965</v>
      </c>
    </row>
    <row r="1931" spans="2:29" ht="15" customHeight="1">
      <c r="B1931" s="46">
        <v>1905</v>
      </c>
      <c r="C1931" s="46" t="s">
        <v>837</v>
      </c>
      <c r="D1931" s="46" t="b">
        <f>COUNTIF(Events!$B$2:$B$171, C1931) &gt; 0</f>
        <v>1</v>
      </c>
      <c r="G1931" s="46" t="s">
        <v>1212</v>
      </c>
      <c r="I1931" s="46" t="s">
        <v>315</v>
      </c>
      <c r="J1931" s="46" t="str">
        <f>IF(I1931="","",_xlfn.LET(_xlpm.x,VLOOKUP(I1931,'2026-01-09_taxon-match'!$A$2:$N$81,4,FALSE),IF(_xlpm.x=0,"",_xlpm.x)))</f>
        <v>Cnemidocarpa verrucosa</v>
      </c>
      <c r="L1931" s="46" t="str">
        <f>IF(I1931="","",_xlfn.LET(_xlpm.x,VLOOKUP(I1931,'2026-01-09_taxon-match'!$A$2:$N$81,3,FALSE),IF(_xlpm.x=0,"",_xlpm.x)))</f>
        <v>urn:lsid:marinespecies.org:taxname:173893</v>
      </c>
      <c r="M1931" s="46" t="str">
        <f>IF($I1931="","",_xlfn.LET(_xlpm.x,VLOOKUP($I1931,'2026-01-09_taxon-match'!$A$2:$N$81,5,FALSE),IF(_xlpm.x=0,"",_xlpm.x)))</f>
        <v>(Lesson, 1830)</v>
      </c>
      <c r="N1931" s="46" t="str">
        <f>IF($I1931="","",_xlfn.LET(_xlpm.x,VLOOKUP($I1931,'2026-01-09_taxon-match'!$A$2:$N$81,6,FALSE),IF(_xlpm.x=0,"",_xlpm.x)))</f>
        <v>Animalia</v>
      </c>
      <c r="O1931" s="46" t="str">
        <f>IF($I1931="","",_xlfn.LET(_xlpm.x,VLOOKUP($I1931,'2026-01-09_taxon-match'!$A$2:$N$81,7,FALSE),IF(_xlpm.x=0,"",_xlpm.x)))</f>
        <v>Chordata</v>
      </c>
      <c r="P1931" s="46" t="str">
        <f>IF($I1931="","",_xlfn.LET(_xlpm.x,VLOOKUP($I1931,'2026-01-09_taxon-match'!$A$2:$N$81,8,FALSE),IF(_xlpm.x=0,"",_xlpm.x)))</f>
        <v>Ascidiacea</v>
      </c>
      <c r="Q1931" s="46" t="str">
        <f>IF($I1931="","",_xlfn.LET(_xlpm.x,VLOOKUP($I1931,'2026-01-09_taxon-match'!$A$2:$N$81,9,FALSE),IF(_xlpm.x=0,"",_xlpm.x)))</f>
        <v>Stolidobranchia</v>
      </c>
      <c r="R1931" s="46" t="str">
        <f>IF($I1931="","",_xlfn.LET(_xlpm.x,VLOOKUP($I1931,'2026-01-09_taxon-match'!$A$2:$N$81,10,FALSE),IF(_xlpm.x=0,"",_xlpm.x)))</f>
        <v>Styelidae</v>
      </c>
      <c r="S1931" s="46" t="str">
        <f>IF($I1931="","",_xlfn.LET(_xlpm.x,VLOOKUP($I1931,'2026-01-09_taxon-match'!$A$2:$N$81,11,FALSE),IF(_xlpm.x=0,"",_xlpm.x)))</f>
        <v>Cnemidocarpa</v>
      </c>
      <c r="T1931" s="46" t="str">
        <f>IF($I1931="","",_xlfn.LET(_xlpm.x,VLOOKUP($I1931,'2026-01-09_taxon-match'!$A$2:$N$81,13,FALSE),IF(_xlpm.x=0,"",_xlpm.x)))</f>
        <v>verrucosa</v>
      </c>
      <c r="U1931" s="46">
        <v>1</v>
      </c>
      <c r="V1931" s="2" t="s">
        <v>58</v>
      </c>
      <c r="Y1931" s="46" t="str">
        <f>IF(V1931="","",_xlfn.LET(_xlpm.x,VLOOKUP(V1931,'Drop-down_menus'!$D$2:$E$13,2,FALSE),IF(_xlpm.x=0,"",_xlpm.x)))</f>
        <v>https://orcid.org/0000-0002-9708-1761</v>
      </c>
      <c r="Z1931" s="46" t="str">
        <f>IF(W1931="","",_xlfn.LET(_xlpm.x,VLOOKUP(W1931,'Drop-down_menus'!$D$2:$E$13,2,FALSE),IF(_xlpm.x=0,"",_xlpm.x)))</f>
        <v/>
      </c>
      <c r="AA1931" s="46" t="str">
        <f>IF(X1931="","",_xlfn.LET(_xlpm.x,VLOOKUP(X1931,'Drop-down_menus'!$D$2:$E$13,2,FALSE),IF(_xlpm.x=0,"",_xlpm.x)))</f>
        <v/>
      </c>
      <c r="AB1931" s="46" t="s">
        <v>1253</v>
      </c>
      <c r="AC1931" s="46" t="s">
        <v>1256</v>
      </c>
    </row>
    <row r="1932" spans="2:29" ht="15" customHeight="1">
      <c r="B1932" s="46">
        <v>1905</v>
      </c>
      <c r="C1932" s="46" t="s">
        <v>837</v>
      </c>
      <c r="D1932" s="46" t="b">
        <f>COUNTIF(Events!$B$2:$B$171, C1932) &gt; 0</f>
        <v>1</v>
      </c>
      <c r="E1932" s="46" t="s">
        <v>940</v>
      </c>
      <c r="G1932" s="46" t="s">
        <v>315</v>
      </c>
      <c r="I1932" s="46" t="s">
        <v>315</v>
      </c>
      <c r="J1932" s="46" t="str">
        <f>IF(I1932="","",_xlfn.LET(_xlpm.x,VLOOKUP(I1932,'2026-01-09_taxon-match'!$A$2:$N$81,4,FALSE),IF(_xlpm.x=0,"",_xlpm.x)))</f>
        <v>Cnemidocarpa verrucosa</v>
      </c>
      <c r="L1932" s="46" t="str">
        <f>IF(I1932="","",_xlfn.LET(_xlpm.x,VLOOKUP(I1932,'2026-01-09_taxon-match'!$A$2:$N$81,3,FALSE),IF(_xlpm.x=0,"",_xlpm.x)))</f>
        <v>urn:lsid:marinespecies.org:taxname:173893</v>
      </c>
      <c r="M1932" s="46" t="str">
        <f>IF($I1932="","",_xlfn.LET(_xlpm.x,VLOOKUP($I1932,'2026-01-09_taxon-match'!$A$2:$N$81,5,FALSE),IF(_xlpm.x=0,"",_xlpm.x)))</f>
        <v>(Lesson, 1830)</v>
      </c>
      <c r="N1932" s="46" t="str">
        <f>IF($I1932="","",_xlfn.LET(_xlpm.x,VLOOKUP($I1932,'2026-01-09_taxon-match'!$A$2:$N$81,6,FALSE),IF(_xlpm.x=0,"",_xlpm.x)))</f>
        <v>Animalia</v>
      </c>
      <c r="O1932" s="46" t="str">
        <f>IF($I1932="","",_xlfn.LET(_xlpm.x,VLOOKUP($I1932,'2026-01-09_taxon-match'!$A$2:$N$81,7,FALSE),IF(_xlpm.x=0,"",_xlpm.x)))</f>
        <v>Chordata</v>
      </c>
      <c r="P1932" s="46" t="str">
        <f>IF($I1932="","",_xlfn.LET(_xlpm.x,VLOOKUP($I1932,'2026-01-09_taxon-match'!$A$2:$N$81,8,FALSE),IF(_xlpm.x=0,"",_xlpm.x)))</f>
        <v>Ascidiacea</v>
      </c>
      <c r="Q1932" s="46" t="str">
        <f>IF($I1932="","",_xlfn.LET(_xlpm.x,VLOOKUP($I1932,'2026-01-09_taxon-match'!$A$2:$N$81,9,FALSE),IF(_xlpm.x=0,"",_xlpm.x)))</f>
        <v>Stolidobranchia</v>
      </c>
      <c r="R1932" s="46" t="str">
        <f>IF($I1932="","",_xlfn.LET(_xlpm.x,VLOOKUP($I1932,'2026-01-09_taxon-match'!$A$2:$N$81,10,FALSE),IF(_xlpm.x=0,"",_xlpm.x)))</f>
        <v>Styelidae</v>
      </c>
      <c r="S1932" s="46" t="str">
        <f>IF($I1932="","",_xlfn.LET(_xlpm.x,VLOOKUP($I1932,'2026-01-09_taxon-match'!$A$2:$N$81,11,FALSE),IF(_xlpm.x=0,"",_xlpm.x)))</f>
        <v>Cnemidocarpa</v>
      </c>
      <c r="T1932" s="46" t="str">
        <f>IF($I1932="","",_xlfn.LET(_xlpm.x,VLOOKUP($I1932,'2026-01-09_taxon-match'!$A$2:$N$81,13,FALSE),IF(_xlpm.x=0,"",_xlpm.x)))</f>
        <v>verrucosa</v>
      </c>
      <c r="U1932" s="46">
        <v>1</v>
      </c>
      <c r="V1932" s="46" t="s">
        <v>58</v>
      </c>
      <c r="Y1932" s="46" t="str">
        <f>IF(V1932="","",_xlfn.LET(_xlpm.x,VLOOKUP(V1932,'Drop-down_menus'!$D$2:$E$13,2,FALSE),IF(_xlpm.x=0,"",_xlpm.x)))</f>
        <v>https://orcid.org/0000-0002-9708-1761</v>
      </c>
      <c r="Z1932" s="46" t="str">
        <f>IF(W1932="","",_xlfn.LET(_xlpm.x,VLOOKUP(W1932,'Drop-down_menus'!$D$2:$E$13,2,FALSE),IF(_xlpm.x=0,"",_xlpm.x)))</f>
        <v/>
      </c>
      <c r="AA1932" s="46" t="str">
        <f>IF(X1932="","",_xlfn.LET(_xlpm.x,VLOOKUP(X1932,'Drop-down_menus'!$D$2:$E$13,2,FALSE),IF(_xlpm.x=0,"",_xlpm.x)))</f>
        <v/>
      </c>
      <c r="AB1932" s="46" t="s">
        <v>316</v>
      </c>
      <c r="AC1932" s="46" t="s">
        <v>965</v>
      </c>
    </row>
    <row r="1933" spans="2:29" ht="15" customHeight="1">
      <c r="B1933" s="46">
        <v>1906</v>
      </c>
      <c r="C1933" s="46" t="s">
        <v>837</v>
      </c>
      <c r="D1933" s="46" t="b">
        <f>COUNTIF(Events!$B$2:$B$171, C1933) &gt; 0</f>
        <v>1</v>
      </c>
      <c r="G1933" s="46" t="s">
        <v>1212</v>
      </c>
      <c r="I1933" s="46" t="s">
        <v>315</v>
      </c>
      <c r="J1933" s="46" t="str">
        <f>IF(I1933="","",_xlfn.LET(_xlpm.x,VLOOKUP(I1933,'2026-01-09_taxon-match'!$A$2:$N$81,4,FALSE),IF(_xlpm.x=0,"",_xlpm.x)))</f>
        <v>Cnemidocarpa verrucosa</v>
      </c>
      <c r="L1933" s="46" t="str">
        <f>IF(I1933="","",_xlfn.LET(_xlpm.x,VLOOKUP(I1933,'2026-01-09_taxon-match'!$A$2:$N$81,3,FALSE),IF(_xlpm.x=0,"",_xlpm.x)))</f>
        <v>urn:lsid:marinespecies.org:taxname:173893</v>
      </c>
      <c r="M1933" s="46" t="str">
        <f>IF($I1933="","",_xlfn.LET(_xlpm.x,VLOOKUP($I1933,'2026-01-09_taxon-match'!$A$2:$N$81,5,FALSE),IF(_xlpm.x=0,"",_xlpm.x)))</f>
        <v>(Lesson, 1830)</v>
      </c>
      <c r="N1933" s="46" t="str">
        <f>IF($I1933="","",_xlfn.LET(_xlpm.x,VLOOKUP($I1933,'2026-01-09_taxon-match'!$A$2:$N$81,6,FALSE),IF(_xlpm.x=0,"",_xlpm.x)))</f>
        <v>Animalia</v>
      </c>
      <c r="O1933" s="46" t="str">
        <f>IF($I1933="","",_xlfn.LET(_xlpm.x,VLOOKUP($I1933,'2026-01-09_taxon-match'!$A$2:$N$81,7,FALSE),IF(_xlpm.x=0,"",_xlpm.x)))</f>
        <v>Chordata</v>
      </c>
      <c r="P1933" s="46" t="str">
        <f>IF($I1933="","",_xlfn.LET(_xlpm.x,VLOOKUP($I1933,'2026-01-09_taxon-match'!$A$2:$N$81,8,FALSE),IF(_xlpm.x=0,"",_xlpm.x)))</f>
        <v>Ascidiacea</v>
      </c>
      <c r="Q1933" s="46" t="str">
        <f>IF($I1933="","",_xlfn.LET(_xlpm.x,VLOOKUP($I1933,'2026-01-09_taxon-match'!$A$2:$N$81,9,FALSE),IF(_xlpm.x=0,"",_xlpm.x)))</f>
        <v>Stolidobranchia</v>
      </c>
      <c r="R1933" s="46" t="str">
        <f>IF($I1933="","",_xlfn.LET(_xlpm.x,VLOOKUP($I1933,'2026-01-09_taxon-match'!$A$2:$N$81,10,FALSE),IF(_xlpm.x=0,"",_xlpm.x)))</f>
        <v>Styelidae</v>
      </c>
      <c r="S1933" s="46" t="str">
        <f>IF($I1933="","",_xlfn.LET(_xlpm.x,VLOOKUP($I1933,'2026-01-09_taxon-match'!$A$2:$N$81,11,FALSE),IF(_xlpm.x=0,"",_xlpm.x)))</f>
        <v>Cnemidocarpa</v>
      </c>
      <c r="T1933" s="46" t="str">
        <f>IF($I1933="","",_xlfn.LET(_xlpm.x,VLOOKUP($I1933,'2026-01-09_taxon-match'!$A$2:$N$81,13,FALSE),IF(_xlpm.x=0,"",_xlpm.x)))</f>
        <v>verrucosa</v>
      </c>
      <c r="U1933" s="46">
        <v>1</v>
      </c>
      <c r="V1933" s="2" t="s">
        <v>58</v>
      </c>
      <c r="Y1933" s="46" t="str">
        <f>IF(V1933="","",_xlfn.LET(_xlpm.x,VLOOKUP(V1933,'Drop-down_menus'!$D$2:$E$13,2,FALSE),IF(_xlpm.x=0,"",_xlpm.x)))</f>
        <v>https://orcid.org/0000-0002-9708-1761</v>
      </c>
      <c r="Z1933" s="46" t="str">
        <f>IF(W1933="","",_xlfn.LET(_xlpm.x,VLOOKUP(W1933,'Drop-down_menus'!$D$2:$E$13,2,FALSE),IF(_xlpm.x=0,"",_xlpm.x)))</f>
        <v/>
      </c>
      <c r="AA1933" s="46" t="str">
        <f>IF(X1933="","",_xlfn.LET(_xlpm.x,VLOOKUP(X1933,'Drop-down_menus'!$D$2:$E$13,2,FALSE),IF(_xlpm.x=0,"",_xlpm.x)))</f>
        <v/>
      </c>
      <c r="AB1933" s="46" t="s">
        <v>1253</v>
      </c>
      <c r="AC1933" s="46" t="s">
        <v>1256</v>
      </c>
    </row>
    <row r="1934" spans="2:29" ht="15" customHeight="1">
      <c r="B1934" s="46">
        <v>1906</v>
      </c>
      <c r="C1934" s="46" t="s">
        <v>837</v>
      </c>
      <c r="D1934" s="46" t="b">
        <f>COUNTIF(Events!$B$2:$B$171, C1934) &gt; 0</f>
        <v>1</v>
      </c>
      <c r="E1934" s="46" t="s">
        <v>940</v>
      </c>
      <c r="G1934" s="46" t="s">
        <v>315</v>
      </c>
      <c r="I1934" s="46" t="s">
        <v>315</v>
      </c>
      <c r="J1934" s="46" t="str">
        <f>IF(I1934="","",_xlfn.LET(_xlpm.x,VLOOKUP(I1934,'2026-01-09_taxon-match'!$A$2:$N$81,4,FALSE),IF(_xlpm.x=0,"",_xlpm.x)))</f>
        <v>Cnemidocarpa verrucosa</v>
      </c>
      <c r="L1934" s="46" t="str">
        <f>IF(I1934="","",_xlfn.LET(_xlpm.x,VLOOKUP(I1934,'2026-01-09_taxon-match'!$A$2:$N$81,3,FALSE),IF(_xlpm.x=0,"",_xlpm.x)))</f>
        <v>urn:lsid:marinespecies.org:taxname:173893</v>
      </c>
      <c r="M1934" s="46" t="str">
        <f>IF($I1934="","",_xlfn.LET(_xlpm.x,VLOOKUP($I1934,'2026-01-09_taxon-match'!$A$2:$N$81,5,FALSE),IF(_xlpm.x=0,"",_xlpm.x)))</f>
        <v>(Lesson, 1830)</v>
      </c>
      <c r="N1934" s="46" t="str">
        <f>IF($I1934="","",_xlfn.LET(_xlpm.x,VLOOKUP($I1934,'2026-01-09_taxon-match'!$A$2:$N$81,6,FALSE),IF(_xlpm.x=0,"",_xlpm.x)))</f>
        <v>Animalia</v>
      </c>
      <c r="O1934" s="46" t="str">
        <f>IF($I1934="","",_xlfn.LET(_xlpm.x,VLOOKUP($I1934,'2026-01-09_taxon-match'!$A$2:$N$81,7,FALSE),IF(_xlpm.x=0,"",_xlpm.x)))</f>
        <v>Chordata</v>
      </c>
      <c r="P1934" s="46" t="str">
        <f>IF($I1934="","",_xlfn.LET(_xlpm.x,VLOOKUP($I1934,'2026-01-09_taxon-match'!$A$2:$N$81,8,FALSE),IF(_xlpm.x=0,"",_xlpm.x)))</f>
        <v>Ascidiacea</v>
      </c>
      <c r="Q1934" s="46" t="str">
        <f>IF($I1934="","",_xlfn.LET(_xlpm.x,VLOOKUP($I1934,'2026-01-09_taxon-match'!$A$2:$N$81,9,FALSE),IF(_xlpm.x=0,"",_xlpm.x)))</f>
        <v>Stolidobranchia</v>
      </c>
      <c r="R1934" s="46" t="str">
        <f>IF($I1934="","",_xlfn.LET(_xlpm.x,VLOOKUP($I1934,'2026-01-09_taxon-match'!$A$2:$N$81,10,FALSE),IF(_xlpm.x=0,"",_xlpm.x)))</f>
        <v>Styelidae</v>
      </c>
      <c r="S1934" s="46" t="str">
        <f>IF($I1934="","",_xlfn.LET(_xlpm.x,VLOOKUP($I1934,'2026-01-09_taxon-match'!$A$2:$N$81,11,FALSE),IF(_xlpm.x=0,"",_xlpm.x)))</f>
        <v>Cnemidocarpa</v>
      </c>
      <c r="T1934" s="46" t="str">
        <f>IF($I1934="","",_xlfn.LET(_xlpm.x,VLOOKUP($I1934,'2026-01-09_taxon-match'!$A$2:$N$81,13,FALSE),IF(_xlpm.x=0,"",_xlpm.x)))</f>
        <v>verrucosa</v>
      </c>
      <c r="U1934" s="46">
        <v>1</v>
      </c>
      <c r="V1934" s="46" t="s">
        <v>58</v>
      </c>
      <c r="Y1934" s="46" t="str">
        <f>IF(V1934="","",_xlfn.LET(_xlpm.x,VLOOKUP(V1934,'Drop-down_menus'!$D$2:$E$13,2,FALSE),IF(_xlpm.x=0,"",_xlpm.x)))</f>
        <v>https://orcid.org/0000-0002-9708-1761</v>
      </c>
      <c r="Z1934" s="46" t="str">
        <f>IF(W1934="","",_xlfn.LET(_xlpm.x,VLOOKUP(W1934,'Drop-down_menus'!$D$2:$E$13,2,FALSE),IF(_xlpm.x=0,"",_xlpm.x)))</f>
        <v/>
      </c>
      <c r="AA1934" s="46" t="str">
        <f>IF(X1934="","",_xlfn.LET(_xlpm.x,VLOOKUP(X1934,'Drop-down_menus'!$D$2:$E$13,2,FALSE),IF(_xlpm.x=0,"",_xlpm.x)))</f>
        <v/>
      </c>
      <c r="AB1934" s="46" t="s">
        <v>316</v>
      </c>
      <c r="AC1934" s="46" t="s">
        <v>965</v>
      </c>
    </row>
    <row r="1935" spans="2:29" ht="15" customHeight="1">
      <c r="B1935" s="46">
        <v>1908</v>
      </c>
      <c r="C1935" s="46" t="s">
        <v>837</v>
      </c>
      <c r="D1935" s="46" t="b">
        <f>COUNTIF(Events!$B$2:$B$171, C1935) &gt; 0</f>
        <v>1</v>
      </c>
      <c r="G1935" s="46" t="s">
        <v>950</v>
      </c>
      <c r="I1935" s="46" t="s">
        <v>950</v>
      </c>
      <c r="J1935" s="46" t="str">
        <f>IF(I1935="","",_xlfn.LET(_xlpm.x,VLOOKUP(I1935,'2026-01-09_taxon-match'!$A$2:$N$81,4,FALSE),IF(_xlpm.x=0,"",_xlpm.x)))</f>
        <v>Odontaster meridionalis</v>
      </c>
      <c r="L1935" s="46" t="str">
        <f>IF(I1935="","",_xlfn.LET(_xlpm.x,VLOOKUP(I1935,'2026-01-09_taxon-match'!$A$2:$N$81,3,FALSE),IF(_xlpm.x=0,"",_xlpm.x)))</f>
        <v>urn:lsid:marinespecies.org:taxname:172774</v>
      </c>
      <c r="M1935" s="46" t="str">
        <f>IF($I1935="","",_xlfn.LET(_xlpm.x,VLOOKUP($I1935,'2026-01-09_taxon-match'!$A$2:$N$81,5,FALSE),IF(_xlpm.x=0,"",_xlpm.x)))</f>
        <v>(E. A. Smith, 1876)</v>
      </c>
      <c r="N1935" s="46" t="str">
        <f>IF($I1935="","",_xlfn.LET(_xlpm.x,VLOOKUP($I1935,'2026-01-09_taxon-match'!$A$2:$N$81,6,FALSE),IF(_xlpm.x=0,"",_xlpm.x)))</f>
        <v>Animalia</v>
      </c>
      <c r="O1935" s="46" t="str">
        <f>IF($I1935="","",_xlfn.LET(_xlpm.x,VLOOKUP($I1935,'2026-01-09_taxon-match'!$A$2:$N$81,7,FALSE),IF(_xlpm.x=0,"",_xlpm.x)))</f>
        <v>Echinodermata</v>
      </c>
      <c r="P1935" s="46" t="str">
        <f>IF($I1935="","",_xlfn.LET(_xlpm.x,VLOOKUP($I1935,'2026-01-09_taxon-match'!$A$2:$N$81,8,FALSE),IF(_xlpm.x=0,"",_xlpm.x)))</f>
        <v>Asteroidea</v>
      </c>
      <c r="Q1935" s="46" t="str">
        <f>IF($I1935="","",_xlfn.LET(_xlpm.x,VLOOKUP($I1935,'2026-01-09_taxon-match'!$A$2:$N$81,9,FALSE),IF(_xlpm.x=0,"",_xlpm.x)))</f>
        <v>Valvatida</v>
      </c>
      <c r="R1935" s="46" t="str">
        <f>IF($I1935="","",_xlfn.LET(_xlpm.x,VLOOKUP($I1935,'2026-01-09_taxon-match'!$A$2:$N$81,10,FALSE),IF(_xlpm.x=0,"",_xlpm.x)))</f>
        <v>Odontasteridae</v>
      </c>
      <c r="S1935" s="46" t="str">
        <f>IF($I1935="","",_xlfn.LET(_xlpm.x,VLOOKUP($I1935,'2026-01-09_taxon-match'!$A$2:$N$81,11,FALSE),IF(_xlpm.x=0,"",_xlpm.x)))</f>
        <v>Odontaster</v>
      </c>
      <c r="T1935" s="46" t="str">
        <f>IF($I1935="","",_xlfn.LET(_xlpm.x,VLOOKUP($I1935,'2026-01-09_taxon-match'!$A$2:$N$81,13,FALSE),IF(_xlpm.x=0,"",_xlpm.x)))</f>
        <v>meridionalis</v>
      </c>
      <c r="U1935" s="46">
        <v>1</v>
      </c>
      <c r="V1935" t="s">
        <v>43</v>
      </c>
      <c r="Y1935" s="46" t="str">
        <f>IF(V1935="","",_xlfn.LET(_xlpm.x,VLOOKUP(V1935,'Drop-down_menus'!$D$2:$E$13,2,FALSE),IF(_xlpm.x=0,"",_xlpm.x)))</f>
        <v>https://orcid.org/0000-0002-0981-7442</v>
      </c>
      <c r="Z1935" s="46" t="str">
        <f>IF(W1935="","",_xlfn.LET(_xlpm.x,VLOOKUP(W1935,'Drop-down_menus'!$D$2:$E$13,2,FALSE),IF(_xlpm.x=0,"",_xlpm.x)))</f>
        <v/>
      </c>
      <c r="AA1935" s="46" t="str">
        <f>IF(X1935="","",_xlfn.LET(_xlpm.x,VLOOKUP(X1935,'Drop-down_menus'!$D$2:$E$13,2,FALSE),IF(_xlpm.x=0,"",_xlpm.x)))</f>
        <v/>
      </c>
      <c r="AB1935" s="46" t="s">
        <v>1253</v>
      </c>
      <c r="AC1935" s="46" t="s">
        <v>1256</v>
      </c>
    </row>
    <row r="1936" spans="2:29" ht="15" customHeight="1">
      <c r="B1936" s="46">
        <v>1908</v>
      </c>
      <c r="C1936" s="46" t="s">
        <v>837</v>
      </c>
      <c r="D1936" s="46" t="b">
        <f>COUNTIF(Events!$B$2:$B$171, C1936) &gt; 0</f>
        <v>1</v>
      </c>
      <c r="E1936" s="46" t="s">
        <v>940</v>
      </c>
      <c r="G1936" s="46" t="s">
        <v>950</v>
      </c>
      <c r="I1936" s="46" t="s">
        <v>950</v>
      </c>
      <c r="J1936" s="46" t="str">
        <f>IF(I1936="","",_xlfn.LET(_xlpm.x,VLOOKUP(I1936,'2026-01-09_taxon-match'!$A$2:$N$81,4,FALSE),IF(_xlpm.x=0,"",_xlpm.x)))</f>
        <v>Odontaster meridionalis</v>
      </c>
      <c r="L1936" s="46" t="str">
        <f>IF(I1936="","",_xlfn.LET(_xlpm.x,VLOOKUP(I1936,'2026-01-09_taxon-match'!$A$2:$N$81,3,FALSE),IF(_xlpm.x=0,"",_xlpm.x)))</f>
        <v>urn:lsid:marinespecies.org:taxname:172774</v>
      </c>
      <c r="M1936" s="46" t="str">
        <f>IF($I1936="","",_xlfn.LET(_xlpm.x,VLOOKUP($I1936,'2026-01-09_taxon-match'!$A$2:$N$81,5,FALSE),IF(_xlpm.x=0,"",_xlpm.x)))</f>
        <v>(E. A. Smith, 1876)</v>
      </c>
      <c r="N1936" s="46" t="str">
        <f>IF($I1936="","",_xlfn.LET(_xlpm.x,VLOOKUP($I1936,'2026-01-09_taxon-match'!$A$2:$N$81,6,FALSE),IF(_xlpm.x=0,"",_xlpm.x)))</f>
        <v>Animalia</v>
      </c>
      <c r="O1936" s="46" t="str">
        <f>IF($I1936="","",_xlfn.LET(_xlpm.x,VLOOKUP($I1936,'2026-01-09_taxon-match'!$A$2:$N$81,7,FALSE),IF(_xlpm.x=0,"",_xlpm.x)))</f>
        <v>Echinodermata</v>
      </c>
      <c r="P1936" s="46" t="str">
        <f>IF($I1936="","",_xlfn.LET(_xlpm.x,VLOOKUP($I1936,'2026-01-09_taxon-match'!$A$2:$N$81,8,FALSE),IF(_xlpm.x=0,"",_xlpm.x)))</f>
        <v>Asteroidea</v>
      </c>
      <c r="Q1936" s="46" t="str">
        <f>IF($I1936="","",_xlfn.LET(_xlpm.x,VLOOKUP($I1936,'2026-01-09_taxon-match'!$A$2:$N$81,9,FALSE),IF(_xlpm.x=0,"",_xlpm.x)))</f>
        <v>Valvatida</v>
      </c>
      <c r="R1936" s="46" t="str">
        <f>IF($I1936="","",_xlfn.LET(_xlpm.x,VLOOKUP($I1936,'2026-01-09_taxon-match'!$A$2:$N$81,10,FALSE),IF(_xlpm.x=0,"",_xlpm.x)))</f>
        <v>Odontasteridae</v>
      </c>
      <c r="S1936" s="46" t="str">
        <f>IF($I1936="","",_xlfn.LET(_xlpm.x,VLOOKUP($I1936,'2026-01-09_taxon-match'!$A$2:$N$81,11,FALSE),IF(_xlpm.x=0,"",_xlpm.x)))</f>
        <v>Odontaster</v>
      </c>
      <c r="T1936" s="46" t="str">
        <f>IF($I1936="","",_xlfn.LET(_xlpm.x,VLOOKUP($I1936,'2026-01-09_taxon-match'!$A$2:$N$81,13,FALSE),IF(_xlpm.x=0,"",_xlpm.x)))</f>
        <v>meridionalis</v>
      </c>
      <c r="U1936" s="46">
        <v>1</v>
      </c>
      <c r="V1936" s="46" t="s">
        <v>58</v>
      </c>
      <c r="Y1936" s="46" t="str">
        <f>IF(V1936="","",_xlfn.LET(_xlpm.x,VLOOKUP(V1936,'Drop-down_menus'!$D$2:$E$13,2,FALSE),IF(_xlpm.x=0,"",_xlpm.x)))</f>
        <v>https://orcid.org/0000-0002-9708-1761</v>
      </c>
      <c r="Z1936" s="46" t="str">
        <f>IF(W1936="","",_xlfn.LET(_xlpm.x,VLOOKUP(W1936,'Drop-down_menus'!$D$2:$E$13,2,FALSE),IF(_xlpm.x=0,"",_xlpm.x)))</f>
        <v/>
      </c>
      <c r="AA1936" s="46" t="str">
        <f>IF(X1936="","",_xlfn.LET(_xlpm.x,VLOOKUP(X1936,'Drop-down_menus'!$D$2:$E$13,2,FALSE),IF(_xlpm.x=0,"",_xlpm.x)))</f>
        <v/>
      </c>
      <c r="AB1936" s="46" t="s">
        <v>316</v>
      </c>
      <c r="AC1936" s="46" t="s">
        <v>965</v>
      </c>
    </row>
    <row r="1937" spans="2:29" ht="15" customHeight="1">
      <c r="B1937" s="46">
        <v>1909</v>
      </c>
      <c r="C1937" s="46" t="s">
        <v>837</v>
      </c>
      <c r="D1937" s="46" t="b">
        <f>COUNTIF(Events!$B$2:$B$171, C1937) &gt; 0</f>
        <v>1</v>
      </c>
      <c r="G1937" s="46" t="s">
        <v>1226</v>
      </c>
      <c r="I1937" s="46" t="s">
        <v>1329</v>
      </c>
      <c r="J1937" s="46" t="str">
        <f>IF(I1937="","",_xlfn.LET(_xlpm.x,VLOOKUP(I1937,'2026-01-09_taxon-match'!$A$2:$N$81,4,FALSE),IF(_xlpm.x=0,"",_xlpm.x)))</f>
        <v>Diplasterias</v>
      </c>
      <c r="K1937" s="46" t="s">
        <v>1318</v>
      </c>
      <c r="L1937" s="46" t="str">
        <f>IF(I1937="","",_xlfn.LET(_xlpm.x,VLOOKUP(I1937,'2026-01-09_taxon-match'!$A$2:$N$81,3,FALSE),IF(_xlpm.x=0,"",_xlpm.x)))</f>
        <v/>
      </c>
      <c r="M1937" s="46" t="str">
        <f>IF($I1937="","",_xlfn.LET(_xlpm.x,VLOOKUP($I1937,'2026-01-09_taxon-match'!$A$2:$N$81,5,FALSE),IF(_xlpm.x=0,"",_xlpm.x)))</f>
        <v/>
      </c>
      <c r="N1937" s="46" t="str">
        <f>IF($I1937="","",_xlfn.LET(_xlpm.x,VLOOKUP($I1937,'2026-01-09_taxon-match'!$A$2:$N$81,6,FALSE),IF(_xlpm.x=0,"",_xlpm.x)))</f>
        <v/>
      </c>
      <c r="O1937" s="46" t="str">
        <f>IF($I1937="","",_xlfn.LET(_xlpm.x,VLOOKUP($I1937,'2026-01-09_taxon-match'!$A$2:$N$81,7,FALSE),IF(_xlpm.x=0,"",_xlpm.x)))</f>
        <v/>
      </c>
      <c r="P1937" s="46" t="str">
        <f>IF($I1937="","",_xlfn.LET(_xlpm.x,VLOOKUP($I1937,'2026-01-09_taxon-match'!$A$2:$N$81,8,FALSE),IF(_xlpm.x=0,"",_xlpm.x)))</f>
        <v/>
      </c>
      <c r="Q1937" s="46" t="str">
        <f>IF($I1937="","",_xlfn.LET(_xlpm.x,VLOOKUP($I1937,'2026-01-09_taxon-match'!$A$2:$N$81,9,FALSE),IF(_xlpm.x=0,"",_xlpm.x)))</f>
        <v/>
      </c>
      <c r="R1937" s="46" t="str">
        <f>IF($I1937="","",_xlfn.LET(_xlpm.x,VLOOKUP($I1937,'2026-01-09_taxon-match'!$A$2:$N$81,10,FALSE),IF(_xlpm.x=0,"",_xlpm.x)))</f>
        <v/>
      </c>
      <c r="S1937" s="46" t="str">
        <f>IF($I1937="","",_xlfn.LET(_xlpm.x,VLOOKUP($I1937,'2026-01-09_taxon-match'!$A$2:$N$81,11,FALSE),IF(_xlpm.x=0,"",_xlpm.x)))</f>
        <v/>
      </c>
      <c r="T1937" s="46" t="str">
        <f>IF($I1937="","",_xlfn.LET(_xlpm.x,VLOOKUP($I1937,'2026-01-09_taxon-match'!$A$2:$N$81,13,FALSE),IF(_xlpm.x=0,"",_xlpm.x)))</f>
        <v/>
      </c>
      <c r="U1937" s="46">
        <v>1</v>
      </c>
      <c r="V1937" t="s">
        <v>43</v>
      </c>
      <c r="Y1937" s="46" t="str">
        <f>IF(V1937="","",_xlfn.LET(_xlpm.x,VLOOKUP(V1937,'Drop-down_menus'!$D$2:$E$13,2,FALSE),IF(_xlpm.x=0,"",_xlpm.x)))</f>
        <v>https://orcid.org/0000-0002-0981-7442</v>
      </c>
      <c r="Z1937" s="46" t="str">
        <f>IF(W1937="","",_xlfn.LET(_xlpm.x,VLOOKUP(W1937,'Drop-down_menus'!$D$2:$E$13,2,FALSE),IF(_xlpm.x=0,"",_xlpm.x)))</f>
        <v/>
      </c>
      <c r="AA1937" s="46" t="str">
        <f>IF(X1937="","",_xlfn.LET(_xlpm.x,VLOOKUP(X1937,'Drop-down_menus'!$D$2:$E$13,2,FALSE),IF(_xlpm.x=0,"",_xlpm.x)))</f>
        <v/>
      </c>
      <c r="AB1937" s="46" t="s">
        <v>1253</v>
      </c>
      <c r="AC1937" s="46" t="s">
        <v>1256</v>
      </c>
    </row>
    <row r="1938" spans="2:29" ht="15" customHeight="1">
      <c r="B1938" s="46">
        <v>1909</v>
      </c>
      <c r="C1938" s="46" t="s">
        <v>837</v>
      </c>
      <c r="D1938" s="46" t="b">
        <f>COUNTIF(Events!$B$2:$B$171, C1938) &gt; 0</f>
        <v>1</v>
      </c>
      <c r="E1938" s="46" t="s">
        <v>940</v>
      </c>
      <c r="G1938" s="46" t="s">
        <v>951</v>
      </c>
      <c r="I1938" s="46" t="s">
        <v>1329</v>
      </c>
      <c r="J1938" s="46" t="str">
        <f>IF(I1938="","",_xlfn.LET(_xlpm.x,VLOOKUP(I1938,'2026-01-09_taxon-match'!$A$2:$N$81,4,FALSE),IF(_xlpm.x=0,"",_xlpm.x)))</f>
        <v>Diplasterias</v>
      </c>
      <c r="K1938" s="46" t="s">
        <v>1318</v>
      </c>
      <c r="L1938" s="46" t="str">
        <f>IF(I1938="","",_xlfn.LET(_xlpm.x,VLOOKUP(I1938,'2026-01-09_taxon-match'!$A$2:$N$81,3,FALSE),IF(_xlpm.x=0,"",_xlpm.x)))</f>
        <v/>
      </c>
      <c r="M1938" s="46" t="str">
        <f>IF($I1938="","",_xlfn.LET(_xlpm.x,VLOOKUP($I1938,'2026-01-09_taxon-match'!$A$2:$N$81,5,FALSE),IF(_xlpm.x=0,"",_xlpm.x)))</f>
        <v/>
      </c>
      <c r="N1938" s="46" t="str">
        <f>IF($I1938="","",_xlfn.LET(_xlpm.x,VLOOKUP($I1938,'2026-01-09_taxon-match'!$A$2:$N$81,6,FALSE),IF(_xlpm.x=0,"",_xlpm.x)))</f>
        <v/>
      </c>
      <c r="O1938" s="46" t="str">
        <f>IF($I1938="","",_xlfn.LET(_xlpm.x,VLOOKUP($I1938,'2026-01-09_taxon-match'!$A$2:$N$81,7,FALSE),IF(_xlpm.x=0,"",_xlpm.x)))</f>
        <v/>
      </c>
      <c r="P1938" s="46" t="str">
        <f>IF($I1938="","",_xlfn.LET(_xlpm.x,VLOOKUP($I1938,'2026-01-09_taxon-match'!$A$2:$N$81,8,FALSE),IF(_xlpm.x=0,"",_xlpm.x)))</f>
        <v/>
      </c>
      <c r="Q1938" s="46" t="str">
        <f>IF($I1938="","",_xlfn.LET(_xlpm.x,VLOOKUP($I1938,'2026-01-09_taxon-match'!$A$2:$N$81,9,FALSE),IF(_xlpm.x=0,"",_xlpm.x)))</f>
        <v/>
      </c>
      <c r="R1938" s="46" t="str">
        <f>IF($I1938="","",_xlfn.LET(_xlpm.x,VLOOKUP($I1938,'2026-01-09_taxon-match'!$A$2:$N$81,10,FALSE),IF(_xlpm.x=0,"",_xlpm.x)))</f>
        <v/>
      </c>
      <c r="S1938" s="46" t="str">
        <f>IF($I1938="","",_xlfn.LET(_xlpm.x,VLOOKUP($I1938,'2026-01-09_taxon-match'!$A$2:$N$81,11,FALSE),IF(_xlpm.x=0,"",_xlpm.x)))</f>
        <v/>
      </c>
      <c r="T1938" s="46" t="str">
        <f>IF($I1938="","",_xlfn.LET(_xlpm.x,VLOOKUP($I1938,'2026-01-09_taxon-match'!$A$2:$N$81,13,FALSE),IF(_xlpm.x=0,"",_xlpm.x)))</f>
        <v/>
      </c>
      <c r="U1938" s="46">
        <v>1</v>
      </c>
      <c r="V1938" s="46" t="s">
        <v>43</v>
      </c>
      <c r="Y1938" s="46" t="str">
        <f>IF(V1938="","",_xlfn.LET(_xlpm.x,VLOOKUP(V1938,'Drop-down_menus'!$D$2:$E$13,2,FALSE),IF(_xlpm.x=0,"",_xlpm.x)))</f>
        <v>https://orcid.org/0000-0002-0981-7442</v>
      </c>
      <c r="Z1938" s="46" t="str">
        <f>IF(W1938="","",_xlfn.LET(_xlpm.x,VLOOKUP(W1938,'Drop-down_menus'!$D$2:$E$13,2,FALSE),IF(_xlpm.x=0,"",_xlpm.x)))</f>
        <v/>
      </c>
      <c r="AA1938" s="46" t="str">
        <f>IF(X1938="","",_xlfn.LET(_xlpm.x,VLOOKUP(X1938,'Drop-down_menus'!$D$2:$E$13,2,FALSE),IF(_xlpm.x=0,"",_xlpm.x)))</f>
        <v/>
      </c>
      <c r="AB1938" s="46" t="s">
        <v>316</v>
      </c>
      <c r="AC1938" s="46" t="s">
        <v>965</v>
      </c>
    </row>
    <row r="1939" spans="2:29" ht="15" customHeight="1">
      <c r="B1939" s="46">
        <v>1910</v>
      </c>
      <c r="C1939" s="46" t="s">
        <v>837</v>
      </c>
      <c r="D1939" s="46" t="b">
        <f>COUNTIF(Events!$B$2:$B$171, C1939) &gt; 0</f>
        <v>1</v>
      </c>
      <c r="G1939" s="46" t="s">
        <v>1226</v>
      </c>
      <c r="I1939" s="46" t="s">
        <v>1329</v>
      </c>
      <c r="J1939" s="46" t="str">
        <f>IF(I1939="","",_xlfn.LET(_xlpm.x,VLOOKUP(I1939,'2026-01-09_taxon-match'!$A$2:$N$81,4,FALSE),IF(_xlpm.x=0,"",_xlpm.x)))</f>
        <v>Diplasterias</v>
      </c>
      <c r="K1939" s="46" t="s">
        <v>1318</v>
      </c>
      <c r="L1939" s="46" t="str">
        <f>IF(I1939="","",_xlfn.LET(_xlpm.x,VLOOKUP(I1939,'2026-01-09_taxon-match'!$A$2:$N$81,3,FALSE),IF(_xlpm.x=0,"",_xlpm.x)))</f>
        <v/>
      </c>
      <c r="M1939" s="46" t="str">
        <f>IF($I1939="","",_xlfn.LET(_xlpm.x,VLOOKUP($I1939,'2026-01-09_taxon-match'!$A$2:$N$81,5,FALSE),IF(_xlpm.x=0,"",_xlpm.x)))</f>
        <v/>
      </c>
      <c r="N1939" s="46" t="str">
        <f>IF($I1939="","",_xlfn.LET(_xlpm.x,VLOOKUP($I1939,'2026-01-09_taxon-match'!$A$2:$N$81,6,FALSE),IF(_xlpm.x=0,"",_xlpm.x)))</f>
        <v/>
      </c>
      <c r="O1939" s="46" t="str">
        <f>IF($I1939="","",_xlfn.LET(_xlpm.x,VLOOKUP($I1939,'2026-01-09_taxon-match'!$A$2:$N$81,7,FALSE),IF(_xlpm.x=0,"",_xlpm.x)))</f>
        <v/>
      </c>
      <c r="P1939" s="46" t="str">
        <f>IF($I1939="","",_xlfn.LET(_xlpm.x,VLOOKUP($I1939,'2026-01-09_taxon-match'!$A$2:$N$81,8,FALSE),IF(_xlpm.x=0,"",_xlpm.x)))</f>
        <v/>
      </c>
      <c r="Q1939" s="46" t="str">
        <f>IF($I1939="","",_xlfn.LET(_xlpm.x,VLOOKUP($I1939,'2026-01-09_taxon-match'!$A$2:$N$81,9,FALSE),IF(_xlpm.x=0,"",_xlpm.x)))</f>
        <v/>
      </c>
      <c r="R1939" s="46" t="str">
        <f>IF($I1939="","",_xlfn.LET(_xlpm.x,VLOOKUP($I1939,'2026-01-09_taxon-match'!$A$2:$N$81,10,FALSE),IF(_xlpm.x=0,"",_xlpm.x)))</f>
        <v/>
      </c>
      <c r="S1939" s="46" t="str">
        <f>IF($I1939="","",_xlfn.LET(_xlpm.x,VLOOKUP($I1939,'2026-01-09_taxon-match'!$A$2:$N$81,11,FALSE),IF(_xlpm.x=0,"",_xlpm.x)))</f>
        <v/>
      </c>
      <c r="T1939" s="46" t="str">
        <f>IF($I1939="","",_xlfn.LET(_xlpm.x,VLOOKUP($I1939,'2026-01-09_taxon-match'!$A$2:$N$81,13,FALSE),IF(_xlpm.x=0,"",_xlpm.x)))</f>
        <v/>
      </c>
      <c r="U1939" s="46">
        <v>1</v>
      </c>
      <c r="V1939" t="s">
        <v>43</v>
      </c>
      <c r="Y1939" s="46" t="str">
        <f>IF(V1939="","",_xlfn.LET(_xlpm.x,VLOOKUP(V1939,'Drop-down_menus'!$D$2:$E$13,2,FALSE),IF(_xlpm.x=0,"",_xlpm.x)))</f>
        <v>https://orcid.org/0000-0002-0981-7442</v>
      </c>
      <c r="Z1939" s="46" t="str">
        <f>IF(W1939="","",_xlfn.LET(_xlpm.x,VLOOKUP(W1939,'Drop-down_menus'!$D$2:$E$13,2,FALSE),IF(_xlpm.x=0,"",_xlpm.x)))</f>
        <v/>
      </c>
      <c r="AA1939" s="46" t="str">
        <f>IF(X1939="","",_xlfn.LET(_xlpm.x,VLOOKUP(X1939,'Drop-down_menus'!$D$2:$E$13,2,FALSE),IF(_xlpm.x=0,"",_xlpm.x)))</f>
        <v/>
      </c>
      <c r="AB1939" s="46" t="s">
        <v>1253</v>
      </c>
      <c r="AC1939" s="46" t="s">
        <v>1256</v>
      </c>
    </row>
    <row r="1940" spans="2:29" ht="15" customHeight="1">
      <c r="B1940" s="46">
        <v>1910</v>
      </c>
      <c r="C1940" s="46" t="s">
        <v>837</v>
      </c>
      <c r="D1940" s="46" t="b">
        <f>COUNTIF(Events!$B$2:$B$171, C1940) &gt; 0</f>
        <v>1</v>
      </c>
      <c r="E1940" s="46" t="s">
        <v>940</v>
      </c>
      <c r="G1940" s="46" t="s">
        <v>951</v>
      </c>
      <c r="I1940" s="46" t="s">
        <v>1329</v>
      </c>
      <c r="J1940" s="46" t="str">
        <f>IF(I1940="","",_xlfn.LET(_xlpm.x,VLOOKUP(I1940,'2026-01-09_taxon-match'!$A$2:$N$81,4,FALSE),IF(_xlpm.x=0,"",_xlpm.x)))</f>
        <v>Diplasterias</v>
      </c>
      <c r="K1940" s="46" t="s">
        <v>1318</v>
      </c>
      <c r="L1940" s="46" t="str">
        <f>IF(I1940="","",_xlfn.LET(_xlpm.x,VLOOKUP(I1940,'2026-01-09_taxon-match'!$A$2:$N$81,3,FALSE),IF(_xlpm.x=0,"",_xlpm.x)))</f>
        <v/>
      </c>
      <c r="M1940" s="46" t="str">
        <f>IF($I1940="","",_xlfn.LET(_xlpm.x,VLOOKUP($I1940,'2026-01-09_taxon-match'!$A$2:$N$81,5,FALSE),IF(_xlpm.x=0,"",_xlpm.x)))</f>
        <v/>
      </c>
      <c r="N1940" s="46" t="str">
        <f>IF($I1940="","",_xlfn.LET(_xlpm.x,VLOOKUP($I1940,'2026-01-09_taxon-match'!$A$2:$N$81,6,FALSE),IF(_xlpm.x=0,"",_xlpm.x)))</f>
        <v/>
      </c>
      <c r="O1940" s="46" t="str">
        <f>IF($I1940="","",_xlfn.LET(_xlpm.x,VLOOKUP($I1940,'2026-01-09_taxon-match'!$A$2:$N$81,7,FALSE),IF(_xlpm.x=0,"",_xlpm.x)))</f>
        <v/>
      </c>
      <c r="P1940" s="46" t="str">
        <f>IF($I1940="","",_xlfn.LET(_xlpm.x,VLOOKUP($I1940,'2026-01-09_taxon-match'!$A$2:$N$81,8,FALSE),IF(_xlpm.x=0,"",_xlpm.x)))</f>
        <v/>
      </c>
      <c r="Q1940" s="46" t="str">
        <f>IF($I1940="","",_xlfn.LET(_xlpm.x,VLOOKUP($I1940,'2026-01-09_taxon-match'!$A$2:$N$81,9,FALSE),IF(_xlpm.x=0,"",_xlpm.x)))</f>
        <v/>
      </c>
      <c r="R1940" s="46" t="str">
        <f>IF($I1940="","",_xlfn.LET(_xlpm.x,VLOOKUP($I1940,'2026-01-09_taxon-match'!$A$2:$N$81,10,FALSE),IF(_xlpm.x=0,"",_xlpm.x)))</f>
        <v/>
      </c>
      <c r="S1940" s="46" t="str">
        <f>IF($I1940="","",_xlfn.LET(_xlpm.x,VLOOKUP($I1940,'2026-01-09_taxon-match'!$A$2:$N$81,11,FALSE),IF(_xlpm.x=0,"",_xlpm.x)))</f>
        <v/>
      </c>
      <c r="T1940" s="46" t="str">
        <f>IF($I1940="","",_xlfn.LET(_xlpm.x,VLOOKUP($I1940,'2026-01-09_taxon-match'!$A$2:$N$81,13,FALSE),IF(_xlpm.x=0,"",_xlpm.x)))</f>
        <v/>
      </c>
      <c r="U1940" s="46">
        <v>1</v>
      </c>
      <c r="V1940" s="46" t="s">
        <v>43</v>
      </c>
      <c r="Y1940" s="46" t="str">
        <f>IF(V1940="","",_xlfn.LET(_xlpm.x,VLOOKUP(V1940,'Drop-down_menus'!$D$2:$E$13,2,FALSE),IF(_xlpm.x=0,"",_xlpm.x)))</f>
        <v>https://orcid.org/0000-0002-0981-7442</v>
      </c>
      <c r="Z1940" s="46" t="str">
        <f>IF(W1940="","",_xlfn.LET(_xlpm.x,VLOOKUP(W1940,'Drop-down_menus'!$D$2:$E$13,2,FALSE),IF(_xlpm.x=0,"",_xlpm.x)))</f>
        <v/>
      </c>
      <c r="AA1940" s="46" t="str">
        <f>IF(X1940="","",_xlfn.LET(_xlpm.x,VLOOKUP(X1940,'Drop-down_menus'!$D$2:$E$13,2,FALSE),IF(_xlpm.x=0,"",_xlpm.x)))</f>
        <v/>
      </c>
      <c r="AB1940" s="46" t="s">
        <v>316</v>
      </c>
      <c r="AC1940" s="46" t="s">
        <v>943</v>
      </c>
    </row>
    <row r="1941" spans="2:29" ht="15" customHeight="1">
      <c r="B1941" s="46">
        <v>1911</v>
      </c>
      <c r="C1941" s="46" t="s">
        <v>837</v>
      </c>
      <c r="D1941" s="46" t="b">
        <f>COUNTIF(Events!$B$2:$B$171, C1941) &gt; 0</f>
        <v>1</v>
      </c>
      <c r="G1941" s="46" t="s">
        <v>1235</v>
      </c>
      <c r="I1941" s="46" t="s">
        <v>1327</v>
      </c>
      <c r="J1941" s="46" t="str">
        <f>IF(I1941="","",_xlfn.LET(_xlpm.x,VLOOKUP(I1941,'2026-01-09_taxon-match'!$A$2:$N$81,4,FALSE),IF(_xlpm.x=0,"",_xlpm.x)))</f>
        <v>Bivalvia</v>
      </c>
      <c r="K1941" s="46" t="s">
        <v>1318</v>
      </c>
      <c r="L1941" s="46" t="str">
        <f>IF(I1941="","",_xlfn.LET(_xlpm.x,VLOOKUP(I1941,'2026-01-09_taxon-match'!$A$2:$N$81,3,FALSE),IF(_xlpm.x=0,"",_xlpm.x)))</f>
        <v>urn:lsid:marinespecies.org:taxname:105</v>
      </c>
      <c r="M1941" s="46" t="str">
        <f>IF($I1941="","",_xlfn.LET(_xlpm.x,VLOOKUP($I1941,'2026-01-09_taxon-match'!$A$2:$N$81,5,FALSE),IF(_xlpm.x=0,"",_xlpm.x)))</f>
        <v>Linnaeus, 1758</v>
      </c>
      <c r="N1941" s="46" t="str">
        <f>IF($I1941="","",_xlfn.LET(_xlpm.x,VLOOKUP($I1941,'2026-01-09_taxon-match'!$A$2:$N$81,6,FALSE),IF(_xlpm.x=0,"",_xlpm.x)))</f>
        <v>Animalia</v>
      </c>
      <c r="O1941" s="46" t="str">
        <f>IF($I1941="","",_xlfn.LET(_xlpm.x,VLOOKUP($I1941,'2026-01-09_taxon-match'!$A$2:$N$81,7,FALSE),IF(_xlpm.x=0,"",_xlpm.x)))</f>
        <v>Mollusca</v>
      </c>
      <c r="P1941" s="46" t="str">
        <f>IF($I1941="","",_xlfn.LET(_xlpm.x,VLOOKUP($I1941,'2026-01-09_taxon-match'!$A$2:$N$81,8,FALSE),IF(_xlpm.x=0,"",_xlpm.x)))</f>
        <v>Bivalvia</v>
      </c>
      <c r="Q1941" s="46" t="str">
        <f>IF($I1941="","",_xlfn.LET(_xlpm.x,VLOOKUP($I1941,'2026-01-09_taxon-match'!$A$2:$N$81,9,FALSE),IF(_xlpm.x=0,"",_xlpm.x)))</f>
        <v/>
      </c>
      <c r="R1941" s="46" t="str">
        <f>IF($I1941="","",_xlfn.LET(_xlpm.x,VLOOKUP($I1941,'2026-01-09_taxon-match'!$A$2:$N$81,10,FALSE),IF(_xlpm.x=0,"",_xlpm.x)))</f>
        <v/>
      </c>
      <c r="S1941" s="46" t="str">
        <f>IF($I1941="","",_xlfn.LET(_xlpm.x,VLOOKUP($I1941,'2026-01-09_taxon-match'!$A$2:$N$81,11,FALSE),IF(_xlpm.x=0,"",_xlpm.x)))</f>
        <v/>
      </c>
      <c r="T1941" s="46" t="str">
        <f>IF($I1941="","",_xlfn.LET(_xlpm.x,VLOOKUP($I1941,'2026-01-09_taxon-match'!$A$2:$N$81,13,FALSE),IF(_xlpm.x=0,"",_xlpm.x)))</f>
        <v/>
      </c>
      <c r="U1941" s="46">
        <v>1</v>
      </c>
      <c r="V1941" s="2" t="s">
        <v>58</v>
      </c>
      <c r="Y1941" s="46" t="str">
        <f>IF(V1941="","",_xlfn.LET(_xlpm.x,VLOOKUP(V1941,'Drop-down_menus'!$D$2:$E$13,2,FALSE),IF(_xlpm.x=0,"",_xlpm.x)))</f>
        <v>https://orcid.org/0000-0002-9708-1761</v>
      </c>
      <c r="Z1941" s="46" t="str">
        <f>IF(W1941="","",_xlfn.LET(_xlpm.x,VLOOKUP(W1941,'Drop-down_menus'!$D$2:$E$13,2,FALSE),IF(_xlpm.x=0,"",_xlpm.x)))</f>
        <v/>
      </c>
      <c r="AA1941" s="46" t="str">
        <f>IF(X1941="","",_xlfn.LET(_xlpm.x,VLOOKUP(X1941,'Drop-down_menus'!$D$2:$E$13,2,FALSE),IF(_xlpm.x=0,"",_xlpm.x)))</f>
        <v/>
      </c>
      <c r="AB1941" s="46" t="s">
        <v>1253</v>
      </c>
      <c r="AC1941" s="46" t="s">
        <v>1256</v>
      </c>
    </row>
    <row r="1942" spans="2:29" ht="15" customHeight="1">
      <c r="B1942" s="46">
        <v>1911</v>
      </c>
      <c r="C1942" s="46" t="s">
        <v>837</v>
      </c>
      <c r="D1942" s="46" t="b">
        <f>COUNTIF(Events!$B$2:$B$171, C1942) &gt; 0</f>
        <v>1</v>
      </c>
      <c r="E1942" s="46" t="s">
        <v>940</v>
      </c>
      <c r="G1942" s="46" t="s">
        <v>958</v>
      </c>
      <c r="I1942" s="46" t="s">
        <v>1327</v>
      </c>
      <c r="J1942" s="46" t="str">
        <f>IF(I1942="","",_xlfn.LET(_xlpm.x,VLOOKUP(I1942,'2026-01-09_taxon-match'!$A$2:$N$81,4,FALSE),IF(_xlpm.x=0,"",_xlpm.x)))</f>
        <v>Bivalvia</v>
      </c>
      <c r="K1942" s="46" t="s">
        <v>1318</v>
      </c>
      <c r="L1942" s="46" t="str">
        <f>IF(I1942="","",_xlfn.LET(_xlpm.x,VLOOKUP(I1942,'2026-01-09_taxon-match'!$A$2:$N$81,3,FALSE),IF(_xlpm.x=0,"",_xlpm.x)))</f>
        <v>urn:lsid:marinespecies.org:taxname:105</v>
      </c>
      <c r="M1942" s="46" t="str">
        <f>IF($I1942="","",_xlfn.LET(_xlpm.x,VLOOKUP($I1942,'2026-01-09_taxon-match'!$A$2:$N$81,5,FALSE),IF(_xlpm.x=0,"",_xlpm.x)))</f>
        <v>Linnaeus, 1758</v>
      </c>
      <c r="N1942" s="46" t="str">
        <f>IF($I1942="","",_xlfn.LET(_xlpm.x,VLOOKUP($I1942,'2026-01-09_taxon-match'!$A$2:$N$81,6,FALSE),IF(_xlpm.x=0,"",_xlpm.x)))</f>
        <v>Animalia</v>
      </c>
      <c r="O1942" s="46" t="str">
        <f>IF($I1942="","",_xlfn.LET(_xlpm.x,VLOOKUP($I1942,'2026-01-09_taxon-match'!$A$2:$N$81,7,FALSE),IF(_xlpm.x=0,"",_xlpm.x)))</f>
        <v>Mollusca</v>
      </c>
      <c r="P1942" s="46" t="str">
        <f>IF($I1942="","",_xlfn.LET(_xlpm.x,VLOOKUP($I1942,'2026-01-09_taxon-match'!$A$2:$N$81,8,FALSE),IF(_xlpm.x=0,"",_xlpm.x)))</f>
        <v>Bivalvia</v>
      </c>
      <c r="Q1942" s="46" t="str">
        <f>IF($I1942="","",_xlfn.LET(_xlpm.x,VLOOKUP($I1942,'2026-01-09_taxon-match'!$A$2:$N$81,9,FALSE),IF(_xlpm.x=0,"",_xlpm.x)))</f>
        <v/>
      </c>
      <c r="R1942" s="46" t="str">
        <f>IF($I1942="","",_xlfn.LET(_xlpm.x,VLOOKUP($I1942,'2026-01-09_taxon-match'!$A$2:$N$81,10,FALSE),IF(_xlpm.x=0,"",_xlpm.x)))</f>
        <v/>
      </c>
      <c r="S1942" s="46" t="str">
        <f>IF($I1942="","",_xlfn.LET(_xlpm.x,VLOOKUP($I1942,'2026-01-09_taxon-match'!$A$2:$N$81,11,FALSE),IF(_xlpm.x=0,"",_xlpm.x)))</f>
        <v/>
      </c>
      <c r="T1942" s="46" t="str">
        <f>IF($I1942="","",_xlfn.LET(_xlpm.x,VLOOKUP($I1942,'2026-01-09_taxon-match'!$A$2:$N$81,13,FALSE),IF(_xlpm.x=0,"",_xlpm.x)))</f>
        <v/>
      </c>
      <c r="U1942" s="46">
        <v>1</v>
      </c>
      <c r="V1942" s="46" t="s">
        <v>58</v>
      </c>
      <c r="Y1942" s="46" t="str">
        <f>IF(V1942="","",_xlfn.LET(_xlpm.x,VLOOKUP(V1942,'Drop-down_menus'!$D$2:$E$13,2,FALSE),IF(_xlpm.x=0,"",_xlpm.x)))</f>
        <v>https://orcid.org/0000-0002-9708-1761</v>
      </c>
      <c r="Z1942" s="46" t="str">
        <f>IF(W1942="","",_xlfn.LET(_xlpm.x,VLOOKUP(W1942,'Drop-down_menus'!$D$2:$E$13,2,FALSE),IF(_xlpm.x=0,"",_xlpm.x)))</f>
        <v/>
      </c>
      <c r="AA1942" s="46" t="str">
        <f>IF(X1942="","",_xlfn.LET(_xlpm.x,VLOOKUP(X1942,'Drop-down_menus'!$D$2:$E$13,2,FALSE),IF(_xlpm.x=0,"",_xlpm.x)))</f>
        <v/>
      </c>
      <c r="AB1942" s="46" t="s">
        <v>316</v>
      </c>
      <c r="AC1942" s="46" t="s">
        <v>943</v>
      </c>
    </row>
    <row r="1943" spans="2:29" ht="15" customHeight="1">
      <c r="B1943" s="46">
        <v>1912</v>
      </c>
      <c r="C1943" s="46" t="s">
        <v>837</v>
      </c>
      <c r="D1943" s="46" t="b">
        <f>COUNTIF(Events!$B$2:$B$171, C1943) &gt; 0</f>
        <v>1</v>
      </c>
      <c r="G1943" s="46" t="s">
        <v>1048</v>
      </c>
      <c r="I1943" s="2" t="s">
        <v>1048</v>
      </c>
      <c r="J1943" s="46" t="str">
        <f>IF(I1943="","",_xlfn.LET(_xlpm.x,VLOOKUP(I1943,'2026-01-09_taxon-match'!$A$2:$N$81,4,FALSE),IF(_xlpm.x=0,"",_xlpm.x)))</f>
        <v>Heterocucumis steineni</v>
      </c>
      <c r="L1943" s="46" t="str">
        <f>IF(I1943="","",_xlfn.LET(_xlpm.x,VLOOKUP(I1943,'2026-01-09_taxon-match'!$A$2:$N$81,3,FALSE),IF(_xlpm.x=0,"",_xlpm.x)))</f>
        <v>urn:lsid:marinespecies.org:taxname:174085</v>
      </c>
      <c r="M1943" s="46" t="str">
        <f>IF($I1943="","",_xlfn.LET(_xlpm.x,VLOOKUP($I1943,'2026-01-09_taxon-match'!$A$2:$N$81,5,FALSE),IF(_xlpm.x=0,"",_xlpm.x)))</f>
        <v>(Ludwig, 1898)</v>
      </c>
      <c r="N1943" s="46" t="str">
        <f>IF($I1943="","",_xlfn.LET(_xlpm.x,VLOOKUP($I1943,'2026-01-09_taxon-match'!$A$2:$N$81,6,FALSE),IF(_xlpm.x=0,"",_xlpm.x)))</f>
        <v>Animalia</v>
      </c>
      <c r="O1943" s="46" t="str">
        <f>IF($I1943="","",_xlfn.LET(_xlpm.x,VLOOKUP($I1943,'2026-01-09_taxon-match'!$A$2:$N$81,7,FALSE),IF(_xlpm.x=0,"",_xlpm.x)))</f>
        <v>Echinodermata</v>
      </c>
      <c r="P1943" s="46" t="str">
        <f>IF($I1943="","",_xlfn.LET(_xlpm.x,VLOOKUP($I1943,'2026-01-09_taxon-match'!$A$2:$N$81,8,FALSE),IF(_xlpm.x=0,"",_xlpm.x)))</f>
        <v>Holothuroidea</v>
      </c>
      <c r="Q1943" s="46" t="str">
        <f>IF($I1943="","",_xlfn.LET(_xlpm.x,VLOOKUP($I1943,'2026-01-09_taxon-match'!$A$2:$N$81,9,FALSE),IF(_xlpm.x=0,"",_xlpm.x)))</f>
        <v>Dendrochirotida</v>
      </c>
      <c r="R1943" s="46" t="str">
        <f>IF($I1943="","",_xlfn.LET(_xlpm.x,VLOOKUP($I1943,'2026-01-09_taxon-match'!$A$2:$N$81,10,FALSE),IF(_xlpm.x=0,"",_xlpm.x)))</f>
        <v>Cucumariidae</v>
      </c>
      <c r="S1943" s="46" t="str">
        <f>IF($I1943="","",_xlfn.LET(_xlpm.x,VLOOKUP($I1943,'2026-01-09_taxon-match'!$A$2:$N$81,11,FALSE),IF(_xlpm.x=0,"",_xlpm.x)))</f>
        <v>Heterocucumis</v>
      </c>
      <c r="T1943" s="46" t="str">
        <f>IF($I1943="","",_xlfn.LET(_xlpm.x,VLOOKUP($I1943,'2026-01-09_taxon-match'!$A$2:$N$81,13,FALSE),IF(_xlpm.x=0,"",_xlpm.x)))</f>
        <v>steineni</v>
      </c>
      <c r="U1943" s="46">
        <v>1</v>
      </c>
      <c r="V1943" s="2" t="s">
        <v>58</v>
      </c>
      <c r="Y1943" s="46" t="str">
        <f>IF(V1943="","",_xlfn.LET(_xlpm.x,VLOOKUP(V1943,'Drop-down_menus'!$D$2:$E$13,2,FALSE),IF(_xlpm.x=0,"",_xlpm.x)))</f>
        <v>https://orcid.org/0000-0002-9708-1761</v>
      </c>
      <c r="Z1943" s="46" t="str">
        <f>IF(W1943="","",_xlfn.LET(_xlpm.x,VLOOKUP(W1943,'Drop-down_menus'!$D$2:$E$13,2,FALSE),IF(_xlpm.x=0,"",_xlpm.x)))</f>
        <v/>
      </c>
      <c r="AA1943" s="46" t="str">
        <f>IF(X1943="","",_xlfn.LET(_xlpm.x,VLOOKUP(X1943,'Drop-down_menus'!$D$2:$E$13,2,FALSE),IF(_xlpm.x=0,"",_xlpm.x)))</f>
        <v/>
      </c>
      <c r="AB1943" s="46" t="s">
        <v>1253</v>
      </c>
      <c r="AC1943" s="46" t="s">
        <v>1256</v>
      </c>
    </row>
    <row r="1944" spans="2:29" ht="15" customHeight="1">
      <c r="B1944" s="46">
        <v>1912</v>
      </c>
      <c r="C1944" s="46" t="s">
        <v>837</v>
      </c>
      <c r="D1944" s="46" t="b">
        <f>COUNTIF(Events!$B$2:$B$171, C1944) &gt; 0</f>
        <v>1</v>
      </c>
      <c r="E1944" s="46" t="s">
        <v>940</v>
      </c>
      <c r="G1944" s="46" t="s">
        <v>941</v>
      </c>
      <c r="I1944" s="2" t="s">
        <v>1048</v>
      </c>
      <c r="J1944" s="46" t="str">
        <f>IF(I1944="","",_xlfn.LET(_xlpm.x,VLOOKUP(I1944,'2026-01-09_taxon-match'!$A$2:$N$81,4,FALSE),IF(_xlpm.x=0,"",_xlpm.x)))</f>
        <v>Heterocucumis steineni</v>
      </c>
      <c r="L1944" s="46" t="str">
        <f>IF(I1944="","",_xlfn.LET(_xlpm.x,VLOOKUP(I1944,'2026-01-09_taxon-match'!$A$2:$N$81,3,FALSE),IF(_xlpm.x=0,"",_xlpm.x)))</f>
        <v>urn:lsid:marinespecies.org:taxname:174085</v>
      </c>
      <c r="M1944" s="46" t="str">
        <f>IF($I1944="","",_xlfn.LET(_xlpm.x,VLOOKUP($I1944,'2026-01-09_taxon-match'!$A$2:$N$81,5,FALSE),IF(_xlpm.x=0,"",_xlpm.x)))</f>
        <v>(Ludwig, 1898)</v>
      </c>
      <c r="N1944" s="46" t="str">
        <f>IF($I1944="","",_xlfn.LET(_xlpm.x,VLOOKUP($I1944,'2026-01-09_taxon-match'!$A$2:$N$81,6,FALSE),IF(_xlpm.x=0,"",_xlpm.x)))</f>
        <v>Animalia</v>
      </c>
      <c r="O1944" s="46" t="str">
        <f>IF($I1944="","",_xlfn.LET(_xlpm.x,VLOOKUP($I1944,'2026-01-09_taxon-match'!$A$2:$N$81,7,FALSE),IF(_xlpm.x=0,"",_xlpm.x)))</f>
        <v>Echinodermata</v>
      </c>
      <c r="P1944" s="46" t="str">
        <f>IF($I1944="","",_xlfn.LET(_xlpm.x,VLOOKUP($I1944,'2026-01-09_taxon-match'!$A$2:$N$81,8,FALSE),IF(_xlpm.x=0,"",_xlpm.x)))</f>
        <v>Holothuroidea</v>
      </c>
      <c r="Q1944" s="46" t="str">
        <f>IF($I1944="","",_xlfn.LET(_xlpm.x,VLOOKUP($I1944,'2026-01-09_taxon-match'!$A$2:$N$81,9,FALSE),IF(_xlpm.x=0,"",_xlpm.x)))</f>
        <v>Dendrochirotida</v>
      </c>
      <c r="R1944" s="46" t="str">
        <f>IF($I1944="","",_xlfn.LET(_xlpm.x,VLOOKUP($I1944,'2026-01-09_taxon-match'!$A$2:$N$81,10,FALSE),IF(_xlpm.x=0,"",_xlpm.x)))</f>
        <v>Cucumariidae</v>
      </c>
      <c r="S1944" s="46" t="str">
        <f>IF($I1944="","",_xlfn.LET(_xlpm.x,VLOOKUP($I1944,'2026-01-09_taxon-match'!$A$2:$N$81,11,FALSE),IF(_xlpm.x=0,"",_xlpm.x)))</f>
        <v>Heterocucumis</v>
      </c>
      <c r="T1944" s="46" t="str">
        <f>IF($I1944="","",_xlfn.LET(_xlpm.x,VLOOKUP($I1944,'2026-01-09_taxon-match'!$A$2:$N$81,13,FALSE),IF(_xlpm.x=0,"",_xlpm.x)))</f>
        <v>steineni</v>
      </c>
      <c r="U1944" s="46">
        <v>1</v>
      </c>
      <c r="V1944" s="46" t="s">
        <v>58</v>
      </c>
      <c r="Y1944" s="46" t="str">
        <f>IF(V1944="","",_xlfn.LET(_xlpm.x,VLOOKUP(V1944,'Drop-down_menus'!$D$2:$E$13,2,FALSE),IF(_xlpm.x=0,"",_xlpm.x)))</f>
        <v>https://orcid.org/0000-0002-9708-1761</v>
      </c>
      <c r="Z1944" s="46" t="str">
        <f>IF(W1944="","",_xlfn.LET(_xlpm.x,VLOOKUP(W1944,'Drop-down_menus'!$D$2:$E$13,2,FALSE),IF(_xlpm.x=0,"",_xlpm.x)))</f>
        <v/>
      </c>
      <c r="AA1944" s="46" t="str">
        <f>IF(X1944="","",_xlfn.LET(_xlpm.x,VLOOKUP(X1944,'Drop-down_menus'!$D$2:$E$13,2,FALSE),IF(_xlpm.x=0,"",_xlpm.x)))</f>
        <v/>
      </c>
      <c r="AB1944" s="46" t="s">
        <v>316</v>
      </c>
      <c r="AC1944" s="46" t="s">
        <v>943</v>
      </c>
    </row>
    <row r="1945" spans="2:29" ht="15" customHeight="1">
      <c r="B1945" s="46">
        <v>1913</v>
      </c>
      <c r="C1945" s="46" t="s">
        <v>837</v>
      </c>
      <c r="D1945" s="46" t="b">
        <f>COUNTIF(Events!$B$2:$B$171, C1945) &gt; 0</f>
        <v>1</v>
      </c>
      <c r="G1945" s="46" t="s">
        <v>1048</v>
      </c>
      <c r="I1945" s="2" t="s">
        <v>1048</v>
      </c>
      <c r="J1945" s="46" t="str">
        <f>IF(I1945="","",_xlfn.LET(_xlpm.x,VLOOKUP(I1945,'2026-01-09_taxon-match'!$A$2:$N$81,4,FALSE),IF(_xlpm.x=0,"",_xlpm.x)))</f>
        <v>Heterocucumis steineni</v>
      </c>
      <c r="L1945" s="46" t="str">
        <f>IF(I1945="","",_xlfn.LET(_xlpm.x,VLOOKUP(I1945,'2026-01-09_taxon-match'!$A$2:$N$81,3,FALSE),IF(_xlpm.x=0,"",_xlpm.x)))</f>
        <v>urn:lsid:marinespecies.org:taxname:174085</v>
      </c>
      <c r="M1945" s="46" t="str">
        <f>IF($I1945="","",_xlfn.LET(_xlpm.x,VLOOKUP($I1945,'2026-01-09_taxon-match'!$A$2:$N$81,5,FALSE),IF(_xlpm.x=0,"",_xlpm.x)))</f>
        <v>(Ludwig, 1898)</v>
      </c>
      <c r="N1945" s="46" t="str">
        <f>IF($I1945="","",_xlfn.LET(_xlpm.x,VLOOKUP($I1945,'2026-01-09_taxon-match'!$A$2:$N$81,6,FALSE),IF(_xlpm.x=0,"",_xlpm.x)))</f>
        <v>Animalia</v>
      </c>
      <c r="O1945" s="46" t="str">
        <f>IF($I1945="","",_xlfn.LET(_xlpm.x,VLOOKUP($I1945,'2026-01-09_taxon-match'!$A$2:$N$81,7,FALSE),IF(_xlpm.x=0,"",_xlpm.x)))</f>
        <v>Echinodermata</v>
      </c>
      <c r="P1945" s="46" t="str">
        <f>IF($I1945="","",_xlfn.LET(_xlpm.x,VLOOKUP($I1945,'2026-01-09_taxon-match'!$A$2:$N$81,8,FALSE),IF(_xlpm.x=0,"",_xlpm.x)))</f>
        <v>Holothuroidea</v>
      </c>
      <c r="Q1945" s="46" t="str">
        <f>IF($I1945="","",_xlfn.LET(_xlpm.x,VLOOKUP($I1945,'2026-01-09_taxon-match'!$A$2:$N$81,9,FALSE),IF(_xlpm.x=0,"",_xlpm.x)))</f>
        <v>Dendrochirotida</v>
      </c>
      <c r="R1945" s="46" t="str">
        <f>IF($I1945="","",_xlfn.LET(_xlpm.x,VLOOKUP($I1945,'2026-01-09_taxon-match'!$A$2:$N$81,10,FALSE),IF(_xlpm.x=0,"",_xlpm.x)))</f>
        <v>Cucumariidae</v>
      </c>
      <c r="S1945" s="46" t="str">
        <f>IF($I1945="","",_xlfn.LET(_xlpm.x,VLOOKUP($I1945,'2026-01-09_taxon-match'!$A$2:$N$81,11,FALSE),IF(_xlpm.x=0,"",_xlpm.x)))</f>
        <v>Heterocucumis</v>
      </c>
      <c r="T1945" s="46" t="str">
        <f>IF($I1945="","",_xlfn.LET(_xlpm.x,VLOOKUP($I1945,'2026-01-09_taxon-match'!$A$2:$N$81,13,FALSE),IF(_xlpm.x=0,"",_xlpm.x)))</f>
        <v>steineni</v>
      </c>
      <c r="U1945" s="46">
        <v>1</v>
      </c>
      <c r="V1945" s="2" t="s">
        <v>58</v>
      </c>
      <c r="Y1945" s="46" t="str">
        <f>IF(V1945="","",_xlfn.LET(_xlpm.x,VLOOKUP(V1945,'Drop-down_menus'!$D$2:$E$13,2,FALSE),IF(_xlpm.x=0,"",_xlpm.x)))</f>
        <v>https://orcid.org/0000-0002-9708-1761</v>
      </c>
      <c r="Z1945" s="46" t="str">
        <f>IF(W1945="","",_xlfn.LET(_xlpm.x,VLOOKUP(W1945,'Drop-down_menus'!$D$2:$E$13,2,FALSE),IF(_xlpm.x=0,"",_xlpm.x)))</f>
        <v/>
      </c>
      <c r="AA1945" s="46" t="str">
        <f>IF(X1945="","",_xlfn.LET(_xlpm.x,VLOOKUP(X1945,'Drop-down_menus'!$D$2:$E$13,2,FALSE),IF(_xlpm.x=0,"",_xlpm.x)))</f>
        <v/>
      </c>
      <c r="AB1945" s="46" t="s">
        <v>1253</v>
      </c>
      <c r="AC1945" s="46" t="s">
        <v>1256</v>
      </c>
    </row>
    <row r="1946" spans="2:29" ht="15" customHeight="1">
      <c r="B1946" s="46">
        <v>1913</v>
      </c>
      <c r="C1946" s="46" t="s">
        <v>837</v>
      </c>
      <c r="D1946" s="46" t="b">
        <f>COUNTIF(Events!$B$2:$B$171, C1946) &gt; 0</f>
        <v>1</v>
      </c>
      <c r="E1946" s="46" t="s">
        <v>940</v>
      </c>
      <c r="G1946" s="46" t="s">
        <v>941</v>
      </c>
      <c r="I1946" s="2" t="s">
        <v>1048</v>
      </c>
      <c r="J1946" s="46" t="str">
        <f>IF(I1946="","",_xlfn.LET(_xlpm.x,VLOOKUP(I1946,'2026-01-09_taxon-match'!$A$2:$N$81,4,FALSE),IF(_xlpm.x=0,"",_xlpm.x)))</f>
        <v>Heterocucumis steineni</v>
      </c>
      <c r="L1946" s="46" t="str">
        <f>IF(I1946="","",_xlfn.LET(_xlpm.x,VLOOKUP(I1946,'2026-01-09_taxon-match'!$A$2:$N$81,3,FALSE),IF(_xlpm.x=0,"",_xlpm.x)))</f>
        <v>urn:lsid:marinespecies.org:taxname:174085</v>
      </c>
      <c r="M1946" s="46" t="str">
        <f>IF($I1946="","",_xlfn.LET(_xlpm.x,VLOOKUP($I1946,'2026-01-09_taxon-match'!$A$2:$N$81,5,FALSE),IF(_xlpm.x=0,"",_xlpm.x)))</f>
        <v>(Ludwig, 1898)</v>
      </c>
      <c r="N1946" s="46" t="str">
        <f>IF($I1946="","",_xlfn.LET(_xlpm.x,VLOOKUP($I1946,'2026-01-09_taxon-match'!$A$2:$N$81,6,FALSE),IF(_xlpm.x=0,"",_xlpm.x)))</f>
        <v>Animalia</v>
      </c>
      <c r="O1946" s="46" t="str">
        <f>IF($I1946="","",_xlfn.LET(_xlpm.x,VLOOKUP($I1946,'2026-01-09_taxon-match'!$A$2:$N$81,7,FALSE),IF(_xlpm.x=0,"",_xlpm.x)))</f>
        <v>Echinodermata</v>
      </c>
      <c r="P1946" s="46" t="str">
        <f>IF($I1946="","",_xlfn.LET(_xlpm.x,VLOOKUP($I1946,'2026-01-09_taxon-match'!$A$2:$N$81,8,FALSE),IF(_xlpm.x=0,"",_xlpm.x)))</f>
        <v>Holothuroidea</v>
      </c>
      <c r="Q1946" s="46" t="str">
        <f>IF($I1946="","",_xlfn.LET(_xlpm.x,VLOOKUP($I1946,'2026-01-09_taxon-match'!$A$2:$N$81,9,FALSE),IF(_xlpm.x=0,"",_xlpm.x)))</f>
        <v>Dendrochirotida</v>
      </c>
      <c r="R1946" s="46" t="str">
        <f>IF($I1946="","",_xlfn.LET(_xlpm.x,VLOOKUP($I1946,'2026-01-09_taxon-match'!$A$2:$N$81,10,FALSE),IF(_xlpm.x=0,"",_xlpm.x)))</f>
        <v>Cucumariidae</v>
      </c>
      <c r="S1946" s="46" t="str">
        <f>IF($I1946="","",_xlfn.LET(_xlpm.x,VLOOKUP($I1946,'2026-01-09_taxon-match'!$A$2:$N$81,11,FALSE),IF(_xlpm.x=0,"",_xlpm.x)))</f>
        <v>Heterocucumis</v>
      </c>
      <c r="T1946" s="46" t="str">
        <f>IF($I1946="","",_xlfn.LET(_xlpm.x,VLOOKUP($I1946,'2026-01-09_taxon-match'!$A$2:$N$81,13,FALSE),IF(_xlpm.x=0,"",_xlpm.x)))</f>
        <v>steineni</v>
      </c>
      <c r="U1946" s="46">
        <v>1</v>
      </c>
      <c r="V1946" s="46" t="s">
        <v>58</v>
      </c>
      <c r="Y1946" s="46" t="str">
        <f>IF(V1946="","",_xlfn.LET(_xlpm.x,VLOOKUP(V1946,'Drop-down_menus'!$D$2:$E$13,2,FALSE),IF(_xlpm.x=0,"",_xlpm.x)))</f>
        <v>https://orcid.org/0000-0002-9708-1761</v>
      </c>
      <c r="Z1946" s="46" t="str">
        <f>IF(W1946="","",_xlfn.LET(_xlpm.x,VLOOKUP(W1946,'Drop-down_menus'!$D$2:$E$13,2,FALSE),IF(_xlpm.x=0,"",_xlpm.x)))</f>
        <v/>
      </c>
      <c r="AA1946" s="46" t="str">
        <f>IF(X1946="","",_xlfn.LET(_xlpm.x,VLOOKUP(X1946,'Drop-down_menus'!$D$2:$E$13,2,FALSE),IF(_xlpm.x=0,"",_xlpm.x)))</f>
        <v/>
      </c>
      <c r="AB1946" s="46" t="s">
        <v>316</v>
      </c>
      <c r="AC1946" s="46" t="s">
        <v>943</v>
      </c>
    </row>
    <row r="1947" spans="2:29" ht="15" customHeight="1">
      <c r="B1947" s="46">
        <v>1914</v>
      </c>
      <c r="C1947" s="46" t="s">
        <v>837</v>
      </c>
      <c r="D1947" s="46" t="b">
        <f>COUNTIF(Events!$B$2:$B$171, C1947) &gt; 0</f>
        <v>1</v>
      </c>
      <c r="G1947" s="46" t="s">
        <v>1226</v>
      </c>
      <c r="I1947" s="46" t="s">
        <v>1329</v>
      </c>
      <c r="J1947" s="46" t="str">
        <f>IF(I1947="","",_xlfn.LET(_xlpm.x,VLOOKUP(I1947,'2026-01-09_taxon-match'!$A$2:$N$81,4,FALSE),IF(_xlpm.x=0,"",_xlpm.x)))</f>
        <v>Diplasterias</v>
      </c>
      <c r="K1947" s="46" t="s">
        <v>1318</v>
      </c>
      <c r="L1947" s="46" t="str">
        <f>IF(I1947="","",_xlfn.LET(_xlpm.x,VLOOKUP(I1947,'2026-01-09_taxon-match'!$A$2:$N$81,3,FALSE),IF(_xlpm.x=0,"",_xlpm.x)))</f>
        <v/>
      </c>
      <c r="M1947" s="46" t="str">
        <f>IF($I1947="","",_xlfn.LET(_xlpm.x,VLOOKUP($I1947,'2026-01-09_taxon-match'!$A$2:$N$81,5,FALSE),IF(_xlpm.x=0,"",_xlpm.x)))</f>
        <v/>
      </c>
      <c r="N1947" s="46" t="str">
        <f>IF($I1947="","",_xlfn.LET(_xlpm.x,VLOOKUP($I1947,'2026-01-09_taxon-match'!$A$2:$N$81,6,FALSE),IF(_xlpm.x=0,"",_xlpm.x)))</f>
        <v/>
      </c>
      <c r="O1947" s="46" t="str">
        <f>IF($I1947="","",_xlfn.LET(_xlpm.x,VLOOKUP($I1947,'2026-01-09_taxon-match'!$A$2:$N$81,7,FALSE),IF(_xlpm.x=0,"",_xlpm.x)))</f>
        <v/>
      </c>
      <c r="P1947" s="46" t="str">
        <f>IF($I1947="","",_xlfn.LET(_xlpm.x,VLOOKUP($I1947,'2026-01-09_taxon-match'!$A$2:$N$81,8,FALSE),IF(_xlpm.x=0,"",_xlpm.x)))</f>
        <v/>
      </c>
      <c r="Q1947" s="46" t="str">
        <f>IF($I1947="","",_xlfn.LET(_xlpm.x,VLOOKUP($I1947,'2026-01-09_taxon-match'!$A$2:$N$81,9,FALSE),IF(_xlpm.x=0,"",_xlpm.x)))</f>
        <v/>
      </c>
      <c r="R1947" s="46" t="str">
        <f>IF($I1947="","",_xlfn.LET(_xlpm.x,VLOOKUP($I1947,'2026-01-09_taxon-match'!$A$2:$N$81,10,FALSE),IF(_xlpm.x=0,"",_xlpm.x)))</f>
        <v/>
      </c>
      <c r="S1947" s="46" t="str">
        <f>IF($I1947="","",_xlfn.LET(_xlpm.x,VLOOKUP($I1947,'2026-01-09_taxon-match'!$A$2:$N$81,11,FALSE),IF(_xlpm.x=0,"",_xlpm.x)))</f>
        <v/>
      </c>
      <c r="T1947" s="46" t="str">
        <f>IF($I1947="","",_xlfn.LET(_xlpm.x,VLOOKUP($I1947,'2026-01-09_taxon-match'!$A$2:$N$81,13,FALSE),IF(_xlpm.x=0,"",_xlpm.x)))</f>
        <v/>
      </c>
      <c r="U1947" s="46">
        <v>1</v>
      </c>
      <c r="V1947" t="s">
        <v>43</v>
      </c>
      <c r="Y1947" s="46" t="str">
        <f>IF(V1947="","",_xlfn.LET(_xlpm.x,VLOOKUP(V1947,'Drop-down_menus'!$D$2:$E$13,2,FALSE),IF(_xlpm.x=0,"",_xlpm.x)))</f>
        <v>https://orcid.org/0000-0002-0981-7442</v>
      </c>
      <c r="Z1947" s="46" t="str">
        <f>IF(W1947="","",_xlfn.LET(_xlpm.x,VLOOKUP(W1947,'Drop-down_menus'!$D$2:$E$13,2,FALSE),IF(_xlpm.x=0,"",_xlpm.x)))</f>
        <v/>
      </c>
      <c r="AA1947" s="46" t="str">
        <f>IF(X1947="","",_xlfn.LET(_xlpm.x,VLOOKUP(X1947,'Drop-down_menus'!$D$2:$E$13,2,FALSE),IF(_xlpm.x=0,"",_xlpm.x)))</f>
        <v/>
      </c>
      <c r="AB1947" s="46" t="s">
        <v>1253</v>
      </c>
      <c r="AC1947" s="46" t="s">
        <v>1256</v>
      </c>
    </row>
    <row r="1948" spans="2:29" ht="15" customHeight="1">
      <c r="B1948" s="46">
        <v>1914</v>
      </c>
      <c r="C1948" s="46" t="s">
        <v>837</v>
      </c>
      <c r="D1948" s="46" t="b">
        <f>COUNTIF(Events!$B$2:$B$171, C1948) &gt; 0</f>
        <v>1</v>
      </c>
      <c r="E1948" s="46" t="s">
        <v>940</v>
      </c>
      <c r="G1948" s="46" t="s">
        <v>951</v>
      </c>
      <c r="I1948" s="46" t="s">
        <v>1329</v>
      </c>
      <c r="J1948" s="46" t="str">
        <f>IF(I1948="","",_xlfn.LET(_xlpm.x,VLOOKUP(I1948,'2026-01-09_taxon-match'!$A$2:$N$81,4,FALSE),IF(_xlpm.x=0,"",_xlpm.x)))</f>
        <v>Diplasterias</v>
      </c>
      <c r="K1948" s="46" t="s">
        <v>1318</v>
      </c>
      <c r="L1948" s="46" t="str">
        <f>IF(I1948="","",_xlfn.LET(_xlpm.x,VLOOKUP(I1948,'2026-01-09_taxon-match'!$A$2:$N$81,3,FALSE),IF(_xlpm.x=0,"",_xlpm.x)))</f>
        <v/>
      </c>
      <c r="M1948" s="46" t="str">
        <f>IF($I1948="","",_xlfn.LET(_xlpm.x,VLOOKUP($I1948,'2026-01-09_taxon-match'!$A$2:$N$81,5,FALSE),IF(_xlpm.x=0,"",_xlpm.x)))</f>
        <v/>
      </c>
      <c r="N1948" s="46" t="str">
        <f>IF($I1948="","",_xlfn.LET(_xlpm.x,VLOOKUP($I1948,'2026-01-09_taxon-match'!$A$2:$N$81,6,FALSE),IF(_xlpm.x=0,"",_xlpm.x)))</f>
        <v/>
      </c>
      <c r="O1948" s="46" t="str">
        <f>IF($I1948="","",_xlfn.LET(_xlpm.x,VLOOKUP($I1948,'2026-01-09_taxon-match'!$A$2:$N$81,7,FALSE),IF(_xlpm.x=0,"",_xlpm.x)))</f>
        <v/>
      </c>
      <c r="P1948" s="46" t="str">
        <f>IF($I1948="","",_xlfn.LET(_xlpm.x,VLOOKUP($I1948,'2026-01-09_taxon-match'!$A$2:$N$81,8,FALSE),IF(_xlpm.x=0,"",_xlpm.x)))</f>
        <v/>
      </c>
      <c r="Q1948" s="46" t="str">
        <f>IF($I1948="","",_xlfn.LET(_xlpm.x,VLOOKUP($I1948,'2026-01-09_taxon-match'!$A$2:$N$81,9,FALSE),IF(_xlpm.x=0,"",_xlpm.x)))</f>
        <v/>
      </c>
      <c r="R1948" s="46" t="str">
        <f>IF($I1948="","",_xlfn.LET(_xlpm.x,VLOOKUP($I1948,'2026-01-09_taxon-match'!$A$2:$N$81,10,FALSE),IF(_xlpm.x=0,"",_xlpm.x)))</f>
        <v/>
      </c>
      <c r="S1948" s="46" t="str">
        <f>IF($I1948="","",_xlfn.LET(_xlpm.x,VLOOKUP($I1948,'2026-01-09_taxon-match'!$A$2:$N$81,11,FALSE),IF(_xlpm.x=0,"",_xlpm.x)))</f>
        <v/>
      </c>
      <c r="T1948" s="46" t="str">
        <f>IF($I1948="","",_xlfn.LET(_xlpm.x,VLOOKUP($I1948,'2026-01-09_taxon-match'!$A$2:$N$81,13,FALSE),IF(_xlpm.x=0,"",_xlpm.x)))</f>
        <v/>
      </c>
      <c r="U1948" s="46">
        <v>1</v>
      </c>
      <c r="V1948" s="46" t="s">
        <v>58</v>
      </c>
      <c r="Y1948" s="46" t="str">
        <f>IF(V1948="","",_xlfn.LET(_xlpm.x,VLOOKUP(V1948,'Drop-down_menus'!$D$2:$E$13,2,FALSE),IF(_xlpm.x=0,"",_xlpm.x)))</f>
        <v>https://orcid.org/0000-0002-9708-1761</v>
      </c>
      <c r="Z1948" s="46" t="str">
        <f>IF(W1948="","",_xlfn.LET(_xlpm.x,VLOOKUP(W1948,'Drop-down_menus'!$D$2:$E$13,2,FALSE),IF(_xlpm.x=0,"",_xlpm.x)))</f>
        <v/>
      </c>
      <c r="AA1948" s="46" t="str">
        <f>IF(X1948="","",_xlfn.LET(_xlpm.x,VLOOKUP(X1948,'Drop-down_menus'!$D$2:$E$13,2,FALSE),IF(_xlpm.x=0,"",_xlpm.x)))</f>
        <v/>
      </c>
      <c r="AB1948" s="46" t="s">
        <v>316</v>
      </c>
      <c r="AC1948" s="46" t="s">
        <v>943</v>
      </c>
    </row>
    <row r="1949" spans="2:29" ht="15" customHeight="1">
      <c r="B1949" s="46">
        <v>1915</v>
      </c>
      <c r="C1949" s="46" t="s">
        <v>837</v>
      </c>
      <c r="D1949" s="46" t="b">
        <f>COUNTIF(Events!$B$2:$B$171, C1949) &gt; 0</f>
        <v>1</v>
      </c>
      <c r="G1949" s="46" t="s">
        <v>1226</v>
      </c>
      <c r="I1949" s="46" t="s">
        <v>1329</v>
      </c>
      <c r="J1949" s="46" t="str">
        <f>IF(I1949="","",_xlfn.LET(_xlpm.x,VLOOKUP(I1949,'2026-01-09_taxon-match'!$A$2:$N$81,4,FALSE),IF(_xlpm.x=0,"",_xlpm.x)))</f>
        <v>Diplasterias</v>
      </c>
      <c r="K1949" s="46" t="s">
        <v>1318</v>
      </c>
      <c r="L1949" s="46" t="str">
        <f>IF(I1949="","",_xlfn.LET(_xlpm.x,VLOOKUP(I1949,'2026-01-09_taxon-match'!$A$2:$N$81,3,FALSE),IF(_xlpm.x=0,"",_xlpm.x)))</f>
        <v/>
      </c>
      <c r="M1949" s="46" t="str">
        <f>IF($I1949="","",_xlfn.LET(_xlpm.x,VLOOKUP($I1949,'2026-01-09_taxon-match'!$A$2:$N$81,5,FALSE),IF(_xlpm.x=0,"",_xlpm.x)))</f>
        <v/>
      </c>
      <c r="N1949" s="46" t="str">
        <f>IF($I1949="","",_xlfn.LET(_xlpm.x,VLOOKUP($I1949,'2026-01-09_taxon-match'!$A$2:$N$81,6,FALSE),IF(_xlpm.x=0,"",_xlpm.x)))</f>
        <v/>
      </c>
      <c r="O1949" s="46" t="str">
        <f>IF($I1949="","",_xlfn.LET(_xlpm.x,VLOOKUP($I1949,'2026-01-09_taxon-match'!$A$2:$N$81,7,FALSE),IF(_xlpm.x=0,"",_xlpm.x)))</f>
        <v/>
      </c>
      <c r="P1949" s="46" t="str">
        <f>IF($I1949="","",_xlfn.LET(_xlpm.x,VLOOKUP($I1949,'2026-01-09_taxon-match'!$A$2:$N$81,8,FALSE),IF(_xlpm.x=0,"",_xlpm.x)))</f>
        <v/>
      </c>
      <c r="Q1949" s="46" t="str">
        <f>IF($I1949="","",_xlfn.LET(_xlpm.x,VLOOKUP($I1949,'2026-01-09_taxon-match'!$A$2:$N$81,9,FALSE),IF(_xlpm.x=0,"",_xlpm.x)))</f>
        <v/>
      </c>
      <c r="R1949" s="46" t="str">
        <f>IF($I1949="","",_xlfn.LET(_xlpm.x,VLOOKUP($I1949,'2026-01-09_taxon-match'!$A$2:$N$81,10,FALSE),IF(_xlpm.x=0,"",_xlpm.x)))</f>
        <v/>
      </c>
      <c r="S1949" s="46" t="str">
        <f>IF($I1949="","",_xlfn.LET(_xlpm.x,VLOOKUP($I1949,'2026-01-09_taxon-match'!$A$2:$N$81,11,FALSE),IF(_xlpm.x=0,"",_xlpm.x)))</f>
        <v/>
      </c>
      <c r="T1949" s="46" t="str">
        <f>IF($I1949="","",_xlfn.LET(_xlpm.x,VLOOKUP($I1949,'2026-01-09_taxon-match'!$A$2:$N$81,13,FALSE),IF(_xlpm.x=0,"",_xlpm.x)))</f>
        <v/>
      </c>
      <c r="U1949" s="46">
        <v>1</v>
      </c>
      <c r="V1949" t="s">
        <v>43</v>
      </c>
      <c r="Y1949" s="46" t="str">
        <f>IF(V1949="","",_xlfn.LET(_xlpm.x,VLOOKUP(V1949,'Drop-down_menus'!$D$2:$E$13,2,FALSE),IF(_xlpm.x=0,"",_xlpm.x)))</f>
        <v>https://orcid.org/0000-0002-0981-7442</v>
      </c>
      <c r="Z1949" s="46" t="str">
        <f>IF(W1949="","",_xlfn.LET(_xlpm.x,VLOOKUP(W1949,'Drop-down_menus'!$D$2:$E$13,2,FALSE),IF(_xlpm.x=0,"",_xlpm.x)))</f>
        <v/>
      </c>
      <c r="AA1949" s="46" t="str">
        <f>IF(X1949="","",_xlfn.LET(_xlpm.x,VLOOKUP(X1949,'Drop-down_menus'!$D$2:$E$13,2,FALSE),IF(_xlpm.x=0,"",_xlpm.x)))</f>
        <v/>
      </c>
      <c r="AB1949" s="46" t="s">
        <v>1253</v>
      </c>
      <c r="AC1949" s="46" t="s">
        <v>1256</v>
      </c>
    </row>
    <row r="1950" spans="2:29" ht="15" customHeight="1">
      <c r="B1950" s="46">
        <v>1915</v>
      </c>
      <c r="C1950" s="46" t="s">
        <v>837</v>
      </c>
      <c r="D1950" s="46" t="b">
        <f>COUNTIF(Events!$B$2:$B$171, C1950) &gt; 0</f>
        <v>1</v>
      </c>
      <c r="E1950" s="46" t="s">
        <v>940</v>
      </c>
      <c r="G1950" s="46" t="s">
        <v>951</v>
      </c>
      <c r="I1950" s="46" t="s">
        <v>1329</v>
      </c>
      <c r="J1950" s="46" t="str">
        <f>IF(I1950="","",_xlfn.LET(_xlpm.x,VLOOKUP(I1950,'2026-01-09_taxon-match'!$A$2:$N$81,4,FALSE),IF(_xlpm.x=0,"",_xlpm.x)))</f>
        <v>Diplasterias</v>
      </c>
      <c r="K1950" s="46" t="s">
        <v>1318</v>
      </c>
      <c r="L1950" s="46" t="str">
        <f>IF(I1950="","",_xlfn.LET(_xlpm.x,VLOOKUP(I1950,'2026-01-09_taxon-match'!$A$2:$N$81,3,FALSE),IF(_xlpm.x=0,"",_xlpm.x)))</f>
        <v/>
      </c>
      <c r="M1950" s="46" t="str">
        <f>IF($I1950="","",_xlfn.LET(_xlpm.x,VLOOKUP($I1950,'2026-01-09_taxon-match'!$A$2:$N$81,5,FALSE),IF(_xlpm.x=0,"",_xlpm.x)))</f>
        <v/>
      </c>
      <c r="N1950" s="46" t="str">
        <f>IF($I1950="","",_xlfn.LET(_xlpm.x,VLOOKUP($I1950,'2026-01-09_taxon-match'!$A$2:$N$81,6,FALSE),IF(_xlpm.x=0,"",_xlpm.x)))</f>
        <v/>
      </c>
      <c r="O1950" s="46" t="str">
        <f>IF($I1950="","",_xlfn.LET(_xlpm.x,VLOOKUP($I1950,'2026-01-09_taxon-match'!$A$2:$N$81,7,FALSE),IF(_xlpm.x=0,"",_xlpm.x)))</f>
        <v/>
      </c>
      <c r="P1950" s="46" t="str">
        <f>IF($I1950="","",_xlfn.LET(_xlpm.x,VLOOKUP($I1950,'2026-01-09_taxon-match'!$A$2:$N$81,8,FALSE),IF(_xlpm.x=0,"",_xlpm.x)))</f>
        <v/>
      </c>
      <c r="Q1950" s="46" t="str">
        <f>IF($I1950="","",_xlfn.LET(_xlpm.x,VLOOKUP($I1950,'2026-01-09_taxon-match'!$A$2:$N$81,9,FALSE),IF(_xlpm.x=0,"",_xlpm.x)))</f>
        <v/>
      </c>
      <c r="R1950" s="46" t="str">
        <f>IF($I1950="","",_xlfn.LET(_xlpm.x,VLOOKUP($I1950,'2026-01-09_taxon-match'!$A$2:$N$81,10,FALSE),IF(_xlpm.x=0,"",_xlpm.x)))</f>
        <v/>
      </c>
      <c r="S1950" s="46" t="str">
        <f>IF($I1950="","",_xlfn.LET(_xlpm.x,VLOOKUP($I1950,'2026-01-09_taxon-match'!$A$2:$N$81,11,FALSE),IF(_xlpm.x=0,"",_xlpm.x)))</f>
        <v/>
      </c>
      <c r="T1950" s="46" t="str">
        <f>IF($I1950="","",_xlfn.LET(_xlpm.x,VLOOKUP($I1950,'2026-01-09_taxon-match'!$A$2:$N$81,13,FALSE),IF(_xlpm.x=0,"",_xlpm.x)))</f>
        <v/>
      </c>
      <c r="U1950" s="46">
        <v>1</v>
      </c>
      <c r="V1950" s="46" t="s">
        <v>58</v>
      </c>
      <c r="Y1950" s="46" t="str">
        <f>IF(V1950="","",_xlfn.LET(_xlpm.x,VLOOKUP(V1950,'Drop-down_menus'!$D$2:$E$13,2,FALSE),IF(_xlpm.x=0,"",_xlpm.x)))</f>
        <v>https://orcid.org/0000-0002-9708-1761</v>
      </c>
      <c r="Z1950" s="46" t="str">
        <f>IF(W1950="","",_xlfn.LET(_xlpm.x,VLOOKUP(W1950,'Drop-down_menus'!$D$2:$E$13,2,FALSE),IF(_xlpm.x=0,"",_xlpm.x)))</f>
        <v/>
      </c>
      <c r="AA1950" s="46" t="str">
        <f>IF(X1950="","",_xlfn.LET(_xlpm.x,VLOOKUP(X1950,'Drop-down_menus'!$D$2:$E$13,2,FALSE),IF(_xlpm.x=0,"",_xlpm.x)))</f>
        <v/>
      </c>
      <c r="AB1950" s="46" t="s">
        <v>316</v>
      </c>
      <c r="AC1950" s="46" t="s">
        <v>943</v>
      </c>
    </row>
    <row r="1951" spans="2:29" ht="15" customHeight="1">
      <c r="B1951" s="46">
        <v>1916</v>
      </c>
      <c r="C1951" s="46" t="s">
        <v>837</v>
      </c>
      <c r="D1951" s="46" t="b">
        <f>COUNTIF(Events!$B$2:$B$171, C1951) &gt; 0</f>
        <v>1</v>
      </c>
      <c r="G1951" s="46" t="s">
        <v>950</v>
      </c>
      <c r="I1951" s="46" t="s">
        <v>950</v>
      </c>
      <c r="J1951" s="46" t="str">
        <f>IF(I1951="","",_xlfn.LET(_xlpm.x,VLOOKUP(I1951,'2026-01-09_taxon-match'!$A$2:$N$81,4,FALSE),IF(_xlpm.x=0,"",_xlpm.x)))</f>
        <v>Odontaster meridionalis</v>
      </c>
      <c r="L1951" s="46" t="str">
        <f>IF(I1951="","",_xlfn.LET(_xlpm.x,VLOOKUP(I1951,'2026-01-09_taxon-match'!$A$2:$N$81,3,FALSE),IF(_xlpm.x=0,"",_xlpm.x)))</f>
        <v>urn:lsid:marinespecies.org:taxname:172774</v>
      </c>
      <c r="M1951" s="46" t="str">
        <f>IF($I1951="","",_xlfn.LET(_xlpm.x,VLOOKUP($I1951,'2026-01-09_taxon-match'!$A$2:$N$81,5,FALSE),IF(_xlpm.x=0,"",_xlpm.x)))</f>
        <v>(E. A. Smith, 1876)</v>
      </c>
      <c r="N1951" s="46" t="str">
        <f>IF($I1951="","",_xlfn.LET(_xlpm.x,VLOOKUP($I1951,'2026-01-09_taxon-match'!$A$2:$N$81,6,FALSE),IF(_xlpm.x=0,"",_xlpm.x)))</f>
        <v>Animalia</v>
      </c>
      <c r="O1951" s="46" t="str">
        <f>IF($I1951="","",_xlfn.LET(_xlpm.x,VLOOKUP($I1951,'2026-01-09_taxon-match'!$A$2:$N$81,7,FALSE),IF(_xlpm.x=0,"",_xlpm.x)))</f>
        <v>Echinodermata</v>
      </c>
      <c r="P1951" s="46" t="str">
        <f>IF($I1951="","",_xlfn.LET(_xlpm.x,VLOOKUP($I1951,'2026-01-09_taxon-match'!$A$2:$N$81,8,FALSE),IF(_xlpm.x=0,"",_xlpm.x)))</f>
        <v>Asteroidea</v>
      </c>
      <c r="Q1951" s="46" t="str">
        <f>IF($I1951="","",_xlfn.LET(_xlpm.x,VLOOKUP($I1951,'2026-01-09_taxon-match'!$A$2:$N$81,9,FALSE),IF(_xlpm.x=0,"",_xlpm.x)))</f>
        <v>Valvatida</v>
      </c>
      <c r="R1951" s="46" t="str">
        <f>IF($I1951="","",_xlfn.LET(_xlpm.x,VLOOKUP($I1951,'2026-01-09_taxon-match'!$A$2:$N$81,10,FALSE),IF(_xlpm.x=0,"",_xlpm.x)))</f>
        <v>Odontasteridae</v>
      </c>
      <c r="S1951" s="46" t="str">
        <f>IF($I1951="","",_xlfn.LET(_xlpm.x,VLOOKUP($I1951,'2026-01-09_taxon-match'!$A$2:$N$81,11,FALSE),IF(_xlpm.x=0,"",_xlpm.x)))</f>
        <v>Odontaster</v>
      </c>
      <c r="T1951" s="46" t="str">
        <f>IF($I1951="","",_xlfn.LET(_xlpm.x,VLOOKUP($I1951,'2026-01-09_taxon-match'!$A$2:$N$81,13,FALSE),IF(_xlpm.x=0,"",_xlpm.x)))</f>
        <v>meridionalis</v>
      </c>
      <c r="U1951" s="46">
        <v>1</v>
      </c>
      <c r="V1951" t="s">
        <v>43</v>
      </c>
      <c r="Y1951" s="46" t="str">
        <f>IF(V1951="","",_xlfn.LET(_xlpm.x,VLOOKUP(V1951,'Drop-down_menus'!$D$2:$E$13,2,FALSE),IF(_xlpm.x=0,"",_xlpm.x)))</f>
        <v>https://orcid.org/0000-0002-0981-7442</v>
      </c>
      <c r="Z1951" s="46" t="str">
        <f>IF(W1951="","",_xlfn.LET(_xlpm.x,VLOOKUP(W1951,'Drop-down_menus'!$D$2:$E$13,2,FALSE),IF(_xlpm.x=0,"",_xlpm.x)))</f>
        <v/>
      </c>
      <c r="AA1951" s="46" t="str">
        <f>IF(X1951="","",_xlfn.LET(_xlpm.x,VLOOKUP(X1951,'Drop-down_menus'!$D$2:$E$13,2,FALSE),IF(_xlpm.x=0,"",_xlpm.x)))</f>
        <v/>
      </c>
      <c r="AB1951" s="46" t="s">
        <v>1253</v>
      </c>
      <c r="AC1951" s="46" t="s">
        <v>1256</v>
      </c>
    </row>
    <row r="1952" spans="2:29" ht="15" customHeight="1">
      <c r="B1952" s="46">
        <v>1916</v>
      </c>
      <c r="C1952" s="46" t="s">
        <v>837</v>
      </c>
      <c r="D1952" s="46" t="b">
        <f>COUNTIF(Events!$B$2:$B$171, C1952) &gt; 0</f>
        <v>1</v>
      </c>
      <c r="E1952" s="46" t="s">
        <v>940</v>
      </c>
      <c r="G1952" s="46" t="s">
        <v>950</v>
      </c>
      <c r="I1952" s="46" t="s">
        <v>950</v>
      </c>
      <c r="J1952" s="46" t="str">
        <f>IF(I1952="","",_xlfn.LET(_xlpm.x,VLOOKUP(I1952,'2026-01-09_taxon-match'!$A$2:$N$81,4,FALSE),IF(_xlpm.x=0,"",_xlpm.x)))</f>
        <v>Odontaster meridionalis</v>
      </c>
      <c r="L1952" s="46" t="str">
        <f>IF(I1952="","",_xlfn.LET(_xlpm.x,VLOOKUP(I1952,'2026-01-09_taxon-match'!$A$2:$N$81,3,FALSE),IF(_xlpm.x=0,"",_xlpm.x)))</f>
        <v>urn:lsid:marinespecies.org:taxname:172774</v>
      </c>
      <c r="M1952" s="46" t="str">
        <f>IF($I1952="","",_xlfn.LET(_xlpm.x,VLOOKUP($I1952,'2026-01-09_taxon-match'!$A$2:$N$81,5,FALSE),IF(_xlpm.x=0,"",_xlpm.x)))</f>
        <v>(E. A. Smith, 1876)</v>
      </c>
      <c r="N1952" s="46" t="str">
        <f>IF($I1952="","",_xlfn.LET(_xlpm.x,VLOOKUP($I1952,'2026-01-09_taxon-match'!$A$2:$N$81,6,FALSE),IF(_xlpm.x=0,"",_xlpm.x)))</f>
        <v>Animalia</v>
      </c>
      <c r="O1952" s="46" t="str">
        <f>IF($I1952="","",_xlfn.LET(_xlpm.x,VLOOKUP($I1952,'2026-01-09_taxon-match'!$A$2:$N$81,7,FALSE),IF(_xlpm.x=0,"",_xlpm.x)))</f>
        <v>Echinodermata</v>
      </c>
      <c r="P1952" s="46" t="str">
        <f>IF($I1952="","",_xlfn.LET(_xlpm.x,VLOOKUP($I1952,'2026-01-09_taxon-match'!$A$2:$N$81,8,FALSE),IF(_xlpm.x=0,"",_xlpm.x)))</f>
        <v>Asteroidea</v>
      </c>
      <c r="Q1952" s="46" t="str">
        <f>IF($I1952="","",_xlfn.LET(_xlpm.x,VLOOKUP($I1952,'2026-01-09_taxon-match'!$A$2:$N$81,9,FALSE),IF(_xlpm.x=0,"",_xlpm.x)))</f>
        <v>Valvatida</v>
      </c>
      <c r="R1952" s="46" t="str">
        <f>IF($I1952="","",_xlfn.LET(_xlpm.x,VLOOKUP($I1952,'2026-01-09_taxon-match'!$A$2:$N$81,10,FALSE),IF(_xlpm.x=0,"",_xlpm.x)))</f>
        <v>Odontasteridae</v>
      </c>
      <c r="S1952" s="46" t="str">
        <f>IF($I1952="","",_xlfn.LET(_xlpm.x,VLOOKUP($I1952,'2026-01-09_taxon-match'!$A$2:$N$81,11,FALSE),IF(_xlpm.x=0,"",_xlpm.x)))</f>
        <v>Odontaster</v>
      </c>
      <c r="T1952" s="46" t="str">
        <f>IF($I1952="","",_xlfn.LET(_xlpm.x,VLOOKUP($I1952,'2026-01-09_taxon-match'!$A$2:$N$81,13,FALSE),IF(_xlpm.x=0,"",_xlpm.x)))</f>
        <v>meridionalis</v>
      </c>
      <c r="U1952" s="46">
        <v>1</v>
      </c>
      <c r="V1952" s="46" t="s">
        <v>43</v>
      </c>
      <c r="Y1952" s="46" t="str">
        <f>IF(V1952="","",_xlfn.LET(_xlpm.x,VLOOKUP(V1952,'Drop-down_menus'!$D$2:$E$13,2,FALSE),IF(_xlpm.x=0,"",_xlpm.x)))</f>
        <v>https://orcid.org/0000-0002-0981-7442</v>
      </c>
      <c r="Z1952" s="46" t="str">
        <f>IF(W1952="","",_xlfn.LET(_xlpm.x,VLOOKUP(W1952,'Drop-down_menus'!$D$2:$E$13,2,FALSE),IF(_xlpm.x=0,"",_xlpm.x)))</f>
        <v/>
      </c>
      <c r="AA1952" s="46" t="str">
        <f>IF(X1952="","",_xlfn.LET(_xlpm.x,VLOOKUP(X1952,'Drop-down_menus'!$D$2:$E$13,2,FALSE),IF(_xlpm.x=0,"",_xlpm.x)))</f>
        <v/>
      </c>
      <c r="AB1952" s="46" t="s">
        <v>316</v>
      </c>
      <c r="AC1952" s="46" t="s">
        <v>943</v>
      </c>
    </row>
    <row r="1953" spans="2:29" ht="15" customHeight="1">
      <c r="B1953" s="46">
        <v>1918</v>
      </c>
      <c r="C1953" s="46" t="s">
        <v>837</v>
      </c>
      <c r="D1953" s="46" t="b">
        <f>COUNTIF(Events!$B$2:$B$171, C1953) &gt; 0</f>
        <v>1</v>
      </c>
      <c r="G1953" s="46" t="s">
        <v>1208</v>
      </c>
      <c r="I1953" s="46" t="s">
        <v>1208</v>
      </c>
      <c r="J1953" s="46" t="str">
        <f>IF(I1953="","",_xlfn.LET(_xlpm.x,VLOOKUP(I1953,'2026-01-09_taxon-match'!$A$2:$N$81,4,FALSE),IF(_xlpm.x=0,"",_xlpm.x)))</f>
        <v>Nacella concinna</v>
      </c>
      <c r="L1953" s="46" t="str">
        <f>IF(I1953="","",_xlfn.LET(_xlpm.x,VLOOKUP(I1953,'2026-01-09_taxon-match'!$A$2:$N$81,3,FALSE),IF(_xlpm.x=0,"",_xlpm.x)))</f>
        <v>urn:lsid:marinespecies.org:taxname:197296</v>
      </c>
      <c r="M1953" s="46" t="str">
        <f>IF($I1953="","",_xlfn.LET(_xlpm.x,VLOOKUP($I1953,'2026-01-09_taxon-match'!$A$2:$N$81,5,FALSE),IF(_xlpm.x=0,"",_xlpm.x)))</f>
        <v>(Strebel, 1908)</v>
      </c>
      <c r="N1953" s="46" t="str">
        <f>IF($I1953="","",_xlfn.LET(_xlpm.x,VLOOKUP($I1953,'2026-01-09_taxon-match'!$A$2:$N$81,6,FALSE),IF(_xlpm.x=0,"",_xlpm.x)))</f>
        <v>Animalia</v>
      </c>
      <c r="O1953" s="46" t="str">
        <f>IF($I1953="","",_xlfn.LET(_xlpm.x,VLOOKUP($I1953,'2026-01-09_taxon-match'!$A$2:$N$81,7,FALSE),IF(_xlpm.x=0,"",_xlpm.x)))</f>
        <v>Mollusca</v>
      </c>
      <c r="P1953" s="46" t="str">
        <f>IF($I1953="","",_xlfn.LET(_xlpm.x,VLOOKUP($I1953,'2026-01-09_taxon-match'!$A$2:$N$81,8,FALSE),IF(_xlpm.x=0,"",_xlpm.x)))</f>
        <v>Gastropoda</v>
      </c>
      <c r="Q1953" s="46" t="str">
        <f>IF($I1953="","",_xlfn.LET(_xlpm.x,VLOOKUP($I1953,'2026-01-09_taxon-match'!$A$2:$N$81,9,FALSE),IF(_xlpm.x=0,"",_xlpm.x)))</f>
        <v>Nacellida</v>
      </c>
      <c r="R1953" s="46" t="str">
        <f>IF($I1953="","",_xlfn.LET(_xlpm.x,VLOOKUP($I1953,'2026-01-09_taxon-match'!$A$2:$N$81,10,FALSE),IF(_xlpm.x=0,"",_xlpm.x)))</f>
        <v>Nacellidae</v>
      </c>
      <c r="S1953" s="46" t="str">
        <f>IF($I1953="","",_xlfn.LET(_xlpm.x,VLOOKUP($I1953,'2026-01-09_taxon-match'!$A$2:$N$81,11,FALSE),IF(_xlpm.x=0,"",_xlpm.x)))</f>
        <v>Nacella</v>
      </c>
      <c r="T1953" s="46" t="str">
        <f>IF($I1953="","",_xlfn.LET(_xlpm.x,VLOOKUP($I1953,'2026-01-09_taxon-match'!$A$2:$N$81,13,FALSE),IF(_xlpm.x=0,"",_xlpm.x)))</f>
        <v>concinna</v>
      </c>
      <c r="U1953" s="46">
        <v>1</v>
      </c>
      <c r="V1953" s="2" t="s">
        <v>58</v>
      </c>
      <c r="Y1953" s="46" t="str">
        <f>IF(V1953="","",_xlfn.LET(_xlpm.x,VLOOKUP(V1953,'Drop-down_menus'!$D$2:$E$13,2,FALSE),IF(_xlpm.x=0,"",_xlpm.x)))</f>
        <v>https://orcid.org/0000-0002-9708-1761</v>
      </c>
      <c r="Z1953" s="46" t="str">
        <f>IF(W1953="","",_xlfn.LET(_xlpm.x,VLOOKUP(W1953,'Drop-down_menus'!$D$2:$E$13,2,FALSE),IF(_xlpm.x=0,"",_xlpm.x)))</f>
        <v/>
      </c>
      <c r="AA1953" s="46" t="str">
        <f>IF(X1953="","",_xlfn.LET(_xlpm.x,VLOOKUP(X1953,'Drop-down_menus'!$D$2:$E$13,2,FALSE),IF(_xlpm.x=0,"",_xlpm.x)))</f>
        <v/>
      </c>
      <c r="AB1953" s="46" t="s">
        <v>1253</v>
      </c>
      <c r="AC1953" s="46" t="s">
        <v>1256</v>
      </c>
    </row>
    <row r="1954" spans="2:29" ht="15" customHeight="1">
      <c r="B1954" s="46">
        <v>1918</v>
      </c>
      <c r="C1954" s="46" t="s">
        <v>837</v>
      </c>
      <c r="D1954" s="46" t="b">
        <f>COUNTIF(Events!$B$2:$B$171, C1954) &gt; 0</f>
        <v>1</v>
      </c>
      <c r="E1954" s="46" t="s">
        <v>940</v>
      </c>
      <c r="G1954" s="46" t="s">
        <v>237</v>
      </c>
      <c r="I1954" s="46" t="s">
        <v>1208</v>
      </c>
      <c r="J1954" s="46" t="str">
        <f>IF(I1954="","",_xlfn.LET(_xlpm.x,VLOOKUP(I1954,'2026-01-09_taxon-match'!$A$2:$N$81,4,FALSE),IF(_xlpm.x=0,"",_xlpm.x)))</f>
        <v>Nacella concinna</v>
      </c>
      <c r="L1954" s="46" t="str">
        <f>IF(I1954="","",_xlfn.LET(_xlpm.x,VLOOKUP(I1954,'2026-01-09_taxon-match'!$A$2:$N$81,3,FALSE),IF(_xlpm.x=0,"",_xlpm.x)))</f>
        <v>urn:lsid:marinespecies.org:taxname:197296</v>
      </c>
      <c r="M1954" s="46" t="str">
        <f>IF($I1954="","",_xlfn.LET(_xlpm.x,VLOOKUP($I1954,'2026-01-09_taxon-match'!$A$2:$N$81,5,FALSE),IF(_xlpm.x=0,"",_xlpm.x)))</f>
        <v>(Strebel, 1908)</v>
      </c>
      <c r="N1954" s="46" t="str">
        <f>IF($I1954="","",_xlfn.LET(_xlpm.x,VLOOKUP($I1954,'2026-01-09_taxon-match'!$A$2:$N$81,6,FALSE),IF(_xlpm.x=0,"",_xlpm.x)))</f>
        <v>Animalia</v>
      </c>
      <c r="O1954" s="46" t="str">
        <f>IF($I1954="","",_xlfn.LET(_xlpm.x,VLOOKUP($I1954,'2026-01-09_taxon-match'!$A$2:$N$81,7,FALSE),IF(_xlpm.x=0,"",_xlpm.x)))</f>
        <v>Mollusca</v>
      </c>
      <c r="P1954" s="46" t="str">
        <f>IF($I1954="","",_xlfn.LET(_xlpm.x,VLOOKUP($I1954,'2026-01-09_taxon-match'!$A$2:$N$81,8,FALSE),IF(_xlpm.x=0,"",_xlpm.x)))</f>
        <v>Gastropoda</v>
      </c>
      <c r="Q1954" s="46" t="str">
        <f>IF($I1954="","",_xlfn.LET(_xlpm.x,VLOOKUP($I1954,'2026-01-09_taxon-match'!$A$2:$N$81,9,FALSE),IF(_xlpm.x=0,"",_xlpm.x)))</f>
        <v>Nacellida</v>
      </c>
      <c r="R1954" s="46" t="str">
        <f>IF($I1954="","",_xlfn.LET(_xlpm.x,VLOOKUP($I1954,'2026-01-09_taxon-match'!$A$2:$N$81,10,FALSE),IF(_xlpm.x=0,"",_xlpm.x)))</f>
        <v>Nacellidae</v>
      </c>
      <c r="S1954" s="46" t="str">
        <f>IF($I1954="","",_xlfn.LET(_xlpm.x,VLOOKUP($I1954,'2026-01-09_taxon-match'!$A$2:$N$81,11,FALSE),IF(_xlpm.x=0,"",_xlpm.x)))</f>
        <v>Nacella</v>
      </c>
      <c r="T1954" s="46" t="str">
        <f>IF($I1954="","",_xlfn.LET(_xlpm.x,VLOOKUP($I1954,'2026-01-09_taxon-match'!$A$2:$N$81,13,FALSE),IF(_xlpm.x=0,"",_xlpm.x)))</f>
        <v>concinna</v>
      </c>
      <c r="U1954" s="46">
        <v>1</v>
      </c>
      <c r="V1954" s="46" t="s">
        <v>58</v>
      </c>
      <c r="Y1954" s="46" t="str">
        <f>IF(V1954="","",_xlfn.LET(_xlpm.x,VLOOKUP(V1954,'Drop-down_menus'!$D$2:$E$13,2,FALSE),IF(_xlpm.x=0,"",_xlpm.x)))</f>
        <v>https://orcid.org/0000-0002-9708-1761</v>
      </c>
      <c r="Z1954" s="46" t="str">
        <f>IF(W1954="","",_xlfn.LET(_xlpm.x,VLOOKUP(W1954,'Drop-down_menus'!$D$2:$E$13,2,FALSE),IF(_xlpm.x=0,"",_xlpm.x)))</f>
        <v/>
      </c>
      <c r="AA1954" s="46" t="str">
        <f>IF(X1954="","",_xlfn.LET(_xlpm.x,VLOOKUP(X1954,'Drop-down_menus'!$D$2:$E$13,2,FALSE),IF(_xlpm.x=0,"",_xlpm.x)))</f>
        <v/>
      </c>
      <c r="AB1954" s="46" t="s">
        <v>316</v>
      </c>
      <c r="AC1954" s="46" t="s">
        <v>943</v>
      </c>
    </row>
    <row r="1955" spans="2:29" ht="15" customHeight="1">
      <c r="B1955" s="46">
        <v>1919</v>
      </c>
      <c r="C1955" s="46" t="s">
        <v>837</v>
      </c>
      <c r="D1955" s="46" t="b">
        <f>COUNTIF(Events!$B$2:$B$171, C1955) &gt; 0</f>
        <v>1</v>
      </c>
      <c r="G1955" s="46" t="s">
        <v>1234</v>
      </c>
      <c r="I1955" s="46" t="s">
        <v>1234</v>
      </c>
      <c r="J1955" s="46" t="str">
        <f>IF(I1955="","",_xlfn.LET(_xlpm.x,VLOOKUP(I1955,'2026-01-09_taxon-match'!$A$2:$N$81,4,FALSE),IF(_xlpm.x=0,"",_xlpm.x)))</f>
        <v>Glyptonotus antarcticus</v>
      </c>
      <c r="L1955" s="46" t="str">
        <f>IF(I1955="","",_xlfn.LET(_xlpm.x,VLOOKUP(I1955,'2026-01-09_taxon-match'!$A$2:$N$81,3,FALSE),IF(_xlpm.x=0,"",_xlpm.x)))</f>
        <v>urn:lsid:marinespecies.org:taxname:174803</v>
      </c>
      <c r="M1955" s="46" t="str">
        <f>IF($I1955="","",_xlfn.LET(_xlpm.x,VLOOKUP($I1955,'2026-01-09_taxon-match'!$A$2:$N$81,5,FALSE),IF(_xlpm.x=0,"",_xlpm.x)))</f>
        <v>Eights, 1852</v>
      </c>
      <c r="N1955" s="46" t="str">
        <f>IF($I1955="","",_xlfn.LET(_xlpm.x,VLOOKUP($I1955,'2026-01-09_taxon-match'!$A$2:$N$81,6,FALSE),IF(_xlpm.x=0,"",_xlpm.x)))</f>
        <v>Animalia</v>
      </c>
      <c r="O1955" s="46" t="str">
        <f>IF($I1955="","",_xlfn.LET(_xlpm.x,VLOOKUP($I1955,'2026-01-09_taxon-match'!$A$2:$N$81,7,FALSE),IF(_xlpm.x=0,"",_xlpm.x)))</f>
        <v>Arthropoda</v>
      </c>
      <c r="P1955" s="46" t="str">
        <f>IF($I1955="","",_xlfn.LET(_xlpm.x,VLOOKUP($I1955,'2026-01-09_taxon-match'!$A$2:$N$81,8,FALSE),IF(_xlpm.x=0,"",_xlpm.x)))</f>
        <v>Malacostraca</v>
      </c>
      <c r="Q1955" s="46" t="str">
        <f>IF($I1955="","",_xlfn.LET(_xlpm.x,VLOOKUP($I1955,'2026-01-09_taxon-match'!$A$2:$N$81,9,FALSE),IF(_xlpm.x=0,"",_xlpm.x)))</f>
        <v>Isopoda</v>
      </c>
      <c r="R1955" s="46" t="str">
        <f>IF($I1955="","",_xlfn.LET(_xlpm.x,VLOOKUP($I1955,'2026-01-09_taxon-match'!$A$2:$N$81,10,FALSE),IF(_xlpm.x=0,"",_xlpm.x)))</f>
        <v>Chaetiliidae</v>
      </c>
      <c r="S1955" s="46" t="str">
        <f>IF($I1955="","",_xlfn.LET(_xlpm.x,VLOOKUP($I1955,'2026-01-09_taxon-match'!$A$2:$N$81,11,FALSE),IF(_xlpm.x=0,"",_xlpm.x)))</f>
        <v>Glyptonotus</v>
      </c>
      <c r="T1955" s="46" t="str">
        <f>IF($I1955="","",_xlfn.LET(_xlpm.x,VLOOKUP($I1955,'2026-01-09_taxon-match'!$A$2:$N$81,13,FALSE),IF(_xlpm.x=0,"",_xlpm.x)))</f>
        <v>antarcticus</v>
      </c>
      <c r="U1955" s="46">
        <v>1</v>
      </c>
      <c r="V1955" s="2" t="s">
        <v>58</v>
      </c>
      <c r="Y1955" s="46" t="str">
        <f>IF(V1955="","",_xlfn.LET(_xlpm.x,VLOOKUP(V1955,'Drop-down_menus'!$D$2:$E$13,2,FALSE),IF(_xlpm.x=0,"",_xlpm.x)))</f>
        <v>https://orcid.org/0000-0002-9708-1761</v>
      </c>
      <c r="Z1955" s="46" t="str">
        <f>IF(W1955="","",_xlfn.LET(_xlpm.x,VLOOKUP(W1955,'Drop-down_menus'!$D$2:$E$13,2,FALSE),IF(_xlpm.x=0,"",_xlpm.x)))</f>
        <v/>
      </c>
      <c r="AA1955" s="46" t="str">
        <f>IF(X1955="","",_xlfn.LET(_xlpm.x,VLOOKUP(X1955,'Drop-down_menus'!$D$2:$E$13,2,FALSE),IF(_xlpm.x=0,"",_xlpm.x)))</f>
        <v/>
      </c>
      <c r="AB1955" s="46" t="s">
        <v>1253</v>
      </c>
      <c r="AC1955" s="46" t="s">
        <v>1256</v>
      </c>
    </row>
    <row r="1956" spans="2:29" ht="15" customHeight="1">
      <c r="B1956" s="46">
        <v>1919</v>
      </c>
      <c r="C1956" s="46" t="s">
        <v>837</v>
      </c>
      <c r="D1956" s="46" t="b">
        <f>COUNTIF(Events!$B$2:$B$171, C1956) &gt; 0</f>
        <v>1</v>
      </c>
      <c r="E1956" s="46" t="s">
        <v>940</v>
      </c>
      <c r="G1956" s="46" t="s">
        <v>953</v>
      </c>
      <c r="I1956" s="46" t="s">
        <v>1234</v>
      </c>
      <c r="J1956" s="46" t="str">
        <f>IF(I1956="","",_xlfn.LET(_xlpm.x,VLOOKUP(I1956,'2026-01-09_taxon-match'!$A$2:$N$81,4,FALSE),IF(_xlpm.x=0,"",_xlpm.x)))</f>
        <v>Glyptonotus antarcticus</v>
      </c>
      <c r="L1956" s="46" t="str">
        <f>IF(I1956="","",_xlfn.LET(_xlpm.x,VLOOKUP(I1956,'2026-01-09_taxon-match'!$A$2:$N$81,3,FALSE),IF(_xlpm.x=0,"",_xlpm.x)))</f>
        <v>urn:lsid:marinespecies.org:taxname:174803</v>
      </c>
      <c r="M1956" s="46" t="str">
        <f>IF($I1956="","",_xlfn.LET(_xlpm.x,VLOOKUP($I1956,'2026-01-09_taxon-match'!$A$2:$N$81,5,FALSE),IF(_xlpm.x=0,"",_xlpm.x)))</f>
        <v>Eights, 1852</v>
      </c>
      <c r="N1956" s="46" t="str">
        <f>IF($I1956="","",_xlfn.LET(_xlpm.x,VLOOKUP($I1956,'2026-01-09_taxon-match'!$A$2:$N$81,6,FALSE),IF(_xlpm.x=0,"",_xlpm.x)))</f>
        <v>Animalia</v>
      </c>
      <c r="O1956" s="46" t="str">
        <f>IF($I1956="","",_xlfn.LET(_xlpm.x,VLOOKUP($I1956,'2026-01-09_taxon-match'!$A$2:$N$81,7,FALSE),IF(_xlpm.x=0,"",_xlpm.x)))</f>
        <v>Arthropoda</v>
      </c>
      <c r="P1956" s="46" t="str">
        <f>IF($I1956="","",_xlfn.LET(_xlpm.x,VLOOKUP($I1956,'2026-01-09_taxon-match'!$A$2:$N$81,8,FALSE),IF(_xlpm.x=0,"",_xlpm.x)))</f>
        <v>Malacostraca</v>
      </c>
      <c r="Q1956" s="46" t="str">
        <f>IF($I1956="","",_xlfn.LET(_xlpm.x,VLOOKUP($I1956,'2026-01-09_taxon-match'!$A$2:$N$81,9,FALSE),IF(_xlpm.x=0,"",_xlpm.x)))</f>
        <v>Isopoda</v>
      </c>
      <c r="R1956" s="46" t="str">
        <f>IF($I1956="","",_xlfn.LET(_xlpm.x,VLOOKUP($I1956,'2026-01-09_taxon-match'!$A$2:$N$81,10,FALSE),IF(_xlpm.x=0,"",_xlpm.x)))</f>
        <v>Chaetiliidae</v>
      </c>
      <c r="S1956" s="46" t="str">
        <f>IF($I1956="","",_xlfn.LET(_xlpm.x,VLOOKUP($I1956,'2026-01-09_taxon-match'!$A$2:$N$81,11,FALSE),IF(_xlpm.x=0,"",_xlpm.x)))</f>
        <v>Glyptonotus</v>
      </c>
      <c r="T1956" s="46" t="str">
        <f>IF($I1956="","",_xlfn.LET(_xlpm.x,VLOOKUP($I1956,'2026-01-09_taxon-match'!$A$2:$N$81,13,FALSE),IF(_xlpm.x=0,"",_xlpm.x)))</f>
        <v>antarcticus</v>
      </c>
      <c r="U1956" s="46">
        <v>1</v>
      </c>
      <c r="V1956" s="46" t="s">
        <v>58</v>
      </c>
      <c r="Y1956" s="46" t="str">
        <f>IF(V1956="","",_xlfn.LET(_xlpm.x,VLOOKUP(V1956,'Drop-down_menus'!$D$2:$E$13,2,FALSE),IF(_xlpm.x=0,"",_xlpm.x)))</f>
        <v>https://orcid.org/0000-0002-9708-1761</v>
      </c>
      <c r="Z1956" s="46" t="str">
        <f>IF(W1956="","",_xlfn.LET(_xlpm.x,VLOOKUP(W1956,'Drop-down_menus'!$D$2:$E$13,2,FALSE),IF(_xlpm.x=0,"",_xlpm.x)))</f>
        <v/>
      </c>
      <c r="AA1956" s="46" t="str">
        <f>IF(X1956="","",_xlfn.LET(_xlpm.x,VLOOKUP(X1956,'Drop-down_menus'!$D$2:$E$13,2,FALSE),IF(_xlpm.x=0,"",_xlpm.x)))</f>
        <v/>
      </c>
      <c r="AB1956" s="46" t="s">
        <v>316</v>
      </c>
      <c r="AC1956" s="46" t="s">
        <v>943</v>
      </c>
    </row>
    <row r="1957" spans="2:29" ht="15" customHeight="1">
      <c r="B1957" s="46">
        <v>1920</v>
      </c>
      <c r="C1957" s="46" t="s">
        <v>837</v>
      </c>
      <c r="D1957" s="46" t="b">
        <f>COUNTIF(Events!$B$2:$B$171, C1957) &gt; 0</f>
        <v>1</v>
      </c>
      <c r="G1957" s="46" t="s">
        <v>1234</v>
      </c>
      <c r="I1957" s="46" t="s">
        <v>1234</v>
      </c>
      <c r="J1957" s="46" t="str">
        <f>IF(I1957="","",_xlfn.LET(_xlpm.x,VLOOKUP(I1957,'2026-01-09_taxon-match'!$A$2:$N$81,4,FALSE),IF(_xlpm.x=0,"",_xlpm.x)))</f>
        <v>Glyptonotus antarcticus</v>
      </c>
      <c r="L1957" s="46" t="str">
        <f>IF(I1957="","",_xlfn.LET(_xlpm.x,VLOOKUP(I1957,'2026-01-09_taxon-match'!$A$2:$N$81,3,FALSE),IF(_xlpm.x=0,"",_xlpm.x)))</f>
        <v>urn:lsid:marinespecies.org:taxname:174803</v>
      </c>
      <c r="M1957" s="46" t="str">
        <f>IF($I1957="","",_xlfn.LET(_xlpm.x,VLOOKUP($I1957,'2026-01-09_taxon-match'!$A$2:$N$81,5,FALSE),IF(_xlpm.x=0,"",_xlpm.x)))</f>
        <v>Eights, 1852</v>
      </c>
      <c r="N1957" s="46" t="str">
        <f>IF($I1957="","",_xlfn.LET(_xlpm.x,VLOOKUP($I1957,'2026-01-09_taxon-match'!$A$2:$N$81,6,FALSE),IF(_xlpm.x=0,"",_xlpm.x)))</f>
        <v>Animalia</v>
      </c>
      <c r="O1957" s="46" t="str">
        <f>IF($I1957="","",_xlfn.LET(_xlpm.x,VLOOKUP($I1957,'2026-01-09_taxon-match'!$A$2:$N$81,7,FALSE),IF(_xlpm.x=0,"",_xlpm.x)))</f>
        <v>Arthropoda</v>
      </c>
      <c r="P1957" s="46" t="str">
        <f>IF($I1957="","",_xlfn.LET(_xlpm.x,VLOOKUP($I1957,'2026-01-09_taxon-match'!$A$2:$N$81,8,FALSE),IF(_xlpm.x=0,"",_xlpm.x)))</f>
        <v>Malacostraca</v>
      </c>
      <c r="Q1957" s="46" t="str">
        <f>IF($I1957="","",_xlfn.LET(_xlpm.x,VLOOKUP($I1957,'2026-01-09_taxon-match'!$A$2:$N$81,9,FALSE),IF(_xlpm.x=0,"",_xlpm.x)))</f>
        <v>Isopoda</v>
      </c>
      <c r="R1957" s="46" t="str">
        <f>IF($I1957="","",_xlfn.LET(_xlpm.x,VLOOKUP($I1957,'2026-01-09_taxon-match'!$A$2:$N$81,10,FALSE),IF(_xlpm.x=0,"",_xlpm.x)))</f>
        <v>Chaetiliidae</v>
      </c>
      <c r="S1957" s="46" t="str">
        <f>IF($I1957="","",_xlfn.LET(_xlpm.x,VLOOKUP($I1957,'2026-01-09_taxon-match'!$A$2:$N$81,11,FALSE),IF(_xlpm.x=0,"",_xlpm.x)))</f>
        <v>Glyptonotus</v>
      </c>
      <c r="T1957" s="46" t="str">
        <f>IF($I1957="","",_xlfn.LET(_xlpm.x,VLOOKUP($I1957,'2026-01-09_taxon-match'!$A$2:$N$81,13,FALSE),IF(_xlpm.x=0,"",_xlpm.x)))</f>
        <v>antarcticus</v>
      </c>
      <c r="U1957" s="46">
        <v>1</v>
      </c>
      <c r="V1957" s="2" t="s">
        <v>58</v>
      </c>
      <c r="Y1957" s="46" t="str">
        <f>IF(V1957="","",_xlfn.LET(_xlpm.x,VLOOKUP(V1957,'Drop-down_menus'!$D$2:$E$13,2,FALSE),IF(_xlpm.x=0,"",_xlpm.x)))</f>
        <v>https://orcid.org/0000-0002-9708-1761</v>
      </c>
      <c r="Z1957" s="46" t="str">
        <f>IF(W1957="","",_xlfn.LET(_xlpm.x,VLOOKUP(W1957,'Drop-down_menus'!$D$2:$E$13,2,FALSE),IF(_xlpm.x=0,"",_xlpm.x)))</f>
        <v/>
      </c>
      <c r="AA1957" s="46" t="str">
        <f>IF(X1957="","",_xlfn.LET(_xlpm.x,VLOOKUP(X1957,'Drop-down_menus'!$D$2:$E$13,2,FALSE),IF(_xlpm.x=0,"",_xlpm.x)))</f>
        <v/>
      </c>
      <c r="AB1957" s="46" t="s">
        <v>1253</v>
      </c>
      <c r="AC1957" s="46" t="s">
        <v>1256</v>
      </c>
    </row>
    <row r="1958" spans="2:29" ht="15" customHeight="1">
      <c r="B1958" s="46">
        <v>1920</v>
      </c>
      <c r="C1958" s="46" t="s">
        <v>837</v>
      </c>
      <c r="D1958" s="46" t="b">
        <f>COUNTIF(Events!$B$2:$B$171, C1958) &gt; 0</f>
        <v>1</v>
      </c>
      <c r="E1958" s="46" t="s">
        <v>940</v>
      </c>
      <c r="G1958" s="46" t="s">
        <v>953</v>
      </c>
      <c r="I1958" s="46" t="s">
        <v>1234</v>
      </c>
      <c r="J1958" s="46" t="str">
        <f>IF(I1958="","",_xlfn.LET(_xlpm.x,VLOOKUP(I1958,'2026-01-09_taxon-match'!$A$2:$N$81,4,FALSE),IF(_xlpm.x=0,"",_xlpm.x)))</f>
        <v>Glyptonotus antarcticus</v>
      </c>
      <c r="L1958" s="46" t="str">
        <f>IF(I1958="","",_xlfn.LET(_xlpm.x,VLOOKUP(I1958,'2026-01-09_taxon-match'!$A$2:$N$81,3,FALSE),IF(_xlpm.x=0,"",_xlpm.x)))</f>
        <v>urn:lsid:marinespecies.org:taxname:174803</v>
      </c>
      <c r="M1958" s="46" t="str">
        <f>IF($I1958="","",_xlfn.LET(_xlpm.x,VLOOKUP($I1958,'2026-01-09_taxon-match'!$A$2:$N$81,5,FALSE),IF(_xlpm.x=0,"",_xlpm.x)))</f>
        <v>Eights, 1852</v>
      </c>
      <c r="N1958" s="46" t="str">
        <f>IF($I1958="","",_xlfn.LET(_xlpm.x,VLOOKUP($I1958,'2026-01-09_taxon-match'!$A$2:$N$81,6,FALSE),IF(_xlpm.x=0,"",_xlpm.x)))</f>
        <v>Animalia</v>
      </c>
      <c r="O1958" s="46" t="str">
        <f>IF($I1958="","",_xlfn.LET(_xlpm.x,VLOOKUP($I1958,'2026-01-09_taxon-match'!$A$2:$N$81,7,FALSE),IF(_xlpm.x=0,"",_xlpm.x)))</f>
        <v>Arthropoda</v>
      </c>
      <c r="P1958" s="46" t="str">
        <f>IF($I1958="","",_xlfn.LET(_xlpm.x,VLOOKUP($I1958,'2026-01-09_taxon-match'!$A$2:$N$81,8,FALSE),IF(_xlpm.x=0,"",_xlpm.x)))</f>
        <v>Malacostraca</v>
      </c>
      <c r="Q1958" s="46" t="str">
        <f>IF($I1958="","",_xlfn.LET(_xlpm.x,VLOOKUP($I1958,'2026-01-09_taxon-match'!$A$2:$N$81,9,FALSE),IF(_xlpm.x=0,"",_xlpm.x)))</f>
        <v>Isopoda</v>
      </c>
      <c r="R1958" s="46" t="str">
        <f>IF($I1958="","",_xlfn.LET(_xlpm.x,VLOOKUP($I1958,'2026-01-09_taxon-match'!$A$2:$N$81,10,FALSE),IF(_xlpm.x=0,"",_xlpm.x)))</f>
        <v>Chaetiliidae</v>
      </c>
      <c r="S1958" s="46" t="str">
        <f>IF($I1958="","",_xlfn.LET(_xlpm.x,VLOOKUP($I1958,'2026-01-09_taxon-match'!$A$2:$N$81,11,FALSE),IF(_xlpm.x=0,"",_xlpm.x)))</f>
        <v>Glyptonotus</v>
      </c>
      <c r="T1958" s="46" t="str">
        <f>IF($I1958="","",_xlfn.LET(_xlpm.x,VLOOKUP($I1958,'2026-01-09_taxon-match'!$A$2:$N$81,13,FALSE),IF(_xlpm.x=0,"",_xlpm.x)))</f>
        <v>antarcticus</v>
      </c>
      <c r="U1958" s="46">
        <v>1</v>
      </c>
      <c r="V1958" s="46" t="s">
        <v>58</v>
      </c>
      <c r="Y1958" s="46" t="str">
        <f>IF(V1958="","",_xlfn.LET(_xlpm.x,VLOOKUP(V1958,'Drop-down_menus'!$D$2:$E$13,2,FALSE),IF(_xlpm.x=0,"",_xlpm.x)))</f>
        <v>https://orcid.org/0000-0002-9708-1761</v>
      </c>
      <c r="Z1958" s="46" t="str">
        <f>IF(W1958="","",_xlfn.LET(_xlpm.x,VLOOKUP(W1958,'Drop-down_menus'!$D$2:$E$13,2,FALSE),IF(_xlpm.x=0,"",_xlpm.x)))</f>
        <v/>
      </c>
      <c r="AA1958" s="46" t="str">
        <f>IF(X1958="","",_xlfn.LET(_xlpm.x,VLOOKUP(X1958,'Drop-down_menus'!$D$2:$E$13,2,FALSE),IF(_xlpm.x=0,"",_xlpm.x)))</f>
        <v/>
      </c>
      <c r="AB1958" s="46" t="s">
        <v>316</v>
      </c>
      <c r="AC1958" s="46" t="s">
        <v>943</v>
      </c>
    </row>
    <row r="1959" spans="2:29" ht="15" customHeight="1">
      <c r="B1959" s="46">
        <v>1921</v>
      </c>
      <c r="C1959" s="46" t="s">
        <v>837</v>
      </c>
      <c r="D1959" s="46" t="b">
        <f>COUNTIF(Events!$B$2:$B$171, C1959) &gt; 0</f>
        <v>1</v>
      </c>
      <c r="G1959" s="46" t="s">
        <v>950</v>
      </c>
      <c r="I1959" s="46" t="s">
        <v>950</v>
      </c>
      <c r="J1959" s="46" t="str">
        <f>IF(I1959="","",_xlfn.LET(_xlpm.x,VLOOKUP(I1959,'2026-01-09_taxon-match'!$A$2:$N$81,4,FALSE),IF(_xlpm.x=0,"",_xlpm.x)))</f>
        <v>Odontaster meridionalis</v>
      </c>
      <c r="L1959" s="46" t="str">
        <f>IF(I1959="","",_xlfn.LET(_xlpm.x,VLOOKUP(I1959,'2026-01-09_taxon-match'!$A$2:$N$81,3,FALSE),IF(_xlpm.x=0,"",_xlpm.x)))</f>
        <v>urn:lsid:marinespecies.org:taxname:172774</v>
      </c>
      <c r="M1959" s="46" t="str">
        <f>IF($I1959="","",_xlfn.LET(_xlpm.x,VLOOKUP($I1959,'2026-01-09_taxon-match'!$A$2:$N$81,5,FALSE),IF(_xlpm.x=0,"",_xlpm.x)))</f>
        <v>(E. A. Smith, 1876)</v>
      </c>
      <c r="N1959" s="46" t="str">
        <f>IF($I1959="","",_xlfn.LET(_xlpm.x,VLOOKUP($I1959,'2026-01-09_taxon-match'!$A$2:$N$81,6,FALSE),IF(_xlpm.x=0,"",_xlpm.x)))</f>
        <v>Animalia</v>
      </c>
      <c r="O1959" s="46" t="str">
        <f>IF($I1959="","",_xlfn.LET(_xlpm.x,VLOOKUP($I1959,'2026-01-09_taxon-match'!$A$2:$N$81,7,FALSE),IF(_xlpm.x=0,"",_xlpm.x)))</f>
        <v>Echinodermata</v>
      </c>
      <c r="P1959" s="46" t="str">
        <f>IF($I1959="","",_xlfn.LET(_xlpm.x,VLOOKUP($I1959,'2026-01-09_taxon-match'!$A$2:$N$81,8,FALSE),IF(_xlpm.x=0,"",_xlpm.x)))</f>
        <v>Asteroidea</v>
      </c>
      <c r="Q1959" s="46" t="str">
        <f>IF($I1959="","",_xlfn.LET(_xlpm.x,VLOOKUP($I1959,'2026-01-09_taxon-match'!$A$2:$N$81,9,FALSE),IF(_xlpm.x=0,"",_xlpm.x)))</f>
        <v>Valvatida</v>
      </c>
      <c r="R1959" s="46" t="str">
        <f>IF($I1959="","",_xlfn.LET(_xlpm.x,VLOOKUP($I1959,'2026-01-09_taxon-match'!$A$2:$N$81,10,FALSE),IF(_xlpm.x=0,"",_xlpm.x)))</f>
        <v>Odontasteridae</v>
      </c>
      <c r="S1959" s="46" t="str">
        <f>IF($I1959="","",_xlfn.LET(_xlpm.x,VLOOKUP($I1959,'2026-01-09_taxon-match'!$A$2:$N$81,11,FALSE),IF(_xlpm.x=0,"",_xlpm.x)))</f>
        <v>Odontaster</v>
      </c>
      <c r="T1959" s="46" t="str">
        <f>IF($I1959="","",_xlfn.LET(_xlpm.x,VLOOKUP($I1959,'2026-01-09_taxon-match'!$A$2:$N$81,13,FALSE),IF(_xlpm.x=0,"",_xlpm.x)))</f>
        <v>meridionalis</v>
      </c>
      <c r="U1959" s="46">
        <v>1</v>
      </c>
      <c r="V1959" t="s">
        <v>43</v>
      </c>
      <c r="Y1959" s="46" t="str">
        <f>IF(V1959="","",_xlfn.LET(_xlpm.x,VLOOKUP(V1959,'Drop-down_menus'!$D$2:$E$13,2,FALSE),IF(_xlpm.x=0,"",_xlpm.x)))</f>
        <v>https://orcid.org/0000-0002-0981-7442</v>
      </c>
      <c r="Z1959" s="46" t="str">
        <f>IF(W1959="","",_xlfn.LET(_xlpm.x,VLOOKUP(W1959,'Drop-down_menus'!$D$2:$E$13,2,FALSE),IF(_xlpm.x=0,"",_xlpm.x)))</f>
        <v/>
      </c>
      <c r="AA1959" s="46" t="str">
        <f>IF(X1959="","",_xlfn.LET(_xlpm.x,VLOOKUP(X1959,'Drop-down_menus'!$D$2:$E$13,2,FALSE),IF(_xlpm.x=0,"",_xlpm.x)))</f>
        <v/>
      </c>
      <c r="AB1959" s="46" t="s">
        <v>1254</v>
      </c>
      <c r="AC1959" s="46" t="s">
        <v>1256</v>
      </c>
    </row>
    <row r="1960" spans="2:29" ht="15" customHeight="1">
      <c r="B1960" s="46">
        <v>1921</v>
      </c>
      <c r="C1960" s="46" t="s">
        <v>837</v>
      </c>
      <c r="D1960" s="46" t="b">
        <f>COUNTIF(Events!$B$2:$B$171, C1960) &gt; 0</f>
        <v>1</v>
      </c>
      <c r="E1960" s="46" t="s">
        <v>940</v>
      </c>
      <c r="G1960" s="46" t="s">
        <v>950</v>
      </c>
      <c r="I1960" s="46" t="s">
        <v>950</v>
      </c>
      <c r="J1960" s="46" t="str">
        <f>IF(I1960="","",_xlfn.LET(_xlpm.x,VLOOKUP(I1960,'2026-01-09_taxon-match'!$A$2:$N$81,4,FALSE),IF(_xlpm.x=0,"",_xlpm.x)))</f>
        <v>Odontaster meridionalis</v>
      </c>
      <c r="L1960" s="46" t="str">
        <f>IF(I1960="","",_xlfn.LET(_xlpm.x,VLOOKUP(I1960,'2026-01-09_taxon-match'!$A$2:$N$81,3,FALSE),IF(_xlpm.x=0,"",_xlpm.x)))</f>
        <v>urn:lsid:marinespecies.org:taxname:172774</v>
      </c>
      <c r="M1960" s="46" t="str">
        <f>IF($I1960="","",_xlfn.LET(_xlpm.x,VLOOKUP($I1960,'2026-01-09_taxon-match'!$A$2:$N$81,5,FALSE),IF(_xlpm.x=0,"",_xlpm.x)))</f>
        <v>(E. A. Smith, 1876)</v>
      </c>
      <c r="N1960" s="46" t="str">
        <f>IF($I1960="","",_xlfn.LET(_xlpm.x,VLOOKUP($I1960,'2026-01-09_taxon-match'!$A$2:$N$81,6,FALSE),IF(_xlpm.x=0,"",_xlpm.x)))</f>
        <v>Animalia</v>
      </c>
      <c r="O1960" s="46" t="str">
        <f>IF($I1960="","",_xlfn.LET(_xlpm.x,VLOOKUP($I1960,'2026-01-09_taxon-match'!$A$2:$N$81,7,FALSE),IF(_xlpm.x=0,"",_xlpm.x)))</f>
        <v>Echinodermata</v>
      </c>
      <c r="P1960" s="46" t="str">
        <f>IF($I1960="","",_xlfn.LET(_xlpm.x,VLOOKUP($I1960,'2026-01-09_taxon-match'!$A$2:$N$81,8,FALSE),IF(_xlpm.x=0,"",_xlpm.x)))</f>
        <v>Asteroidea</v>
      </c>
      <c r="Q1960" s="46" t="str">
        <f>IF($I1960="","",_xlfn.LET(_xlpm.x,VLOOKUP($I1960,'2026-01-09_taxon-match'!$A$2:$N$81,9,FALSE),IF(_xlpm.x=0,"",_xlpm.x)))</f>
        <v>Valvatida</v>
      </c>
      <c r="R1960" s="46" t="str">
        <f>IF($I1960="","",_xlfn.LET(_xlpm.x,VLOOKUP($I1960,'2026-01-09_taxon-match'!$A$2:$N$81,10,FALSE),IF(_xlpm.x=0,"",_xlpm.x)))</f>
        <v>Odontasteridae</v>
      </c>
      <c r="S1960" s="46" t="str">
        <f>IF($I1960="","",_xlfn.LET(_xlpm.x,VLOOKUP($I1960,'2026-01-09_taxon-match'!$A$2:$N$81,11,FALSE),IF(_xlpm.x=0,"",_xlpm.x)))</f>
        <v>Odontaster</v>
      </c>
      <c r="T1960" s="46" t="str">
        <f>IF($I1960="","",_xlfn.LET(_xlpm.x,VLOOKUP($I1960,'2026-01-09_taxon-match'!$A$2:$N$81,13,FALSE),IF(_xlpm.x=0,"",_xlpm.x)))</f>
        <v>meridionalis</v>
      </c>
      <c r="U1960" s="46">
        <v>1</v>
      </c>
      <c r="V1960" s="46" t="s">
        <v>58</v>
      </c>
      <c r="Y1960" s="46" t="str">
        <f>IF(V1960="","",_xlfn.LET(_xlpm.x,VLOOKUP(V1960,'Drop-down_menus'!$D$2:$E$13,2,FALSE),IF(_xlpm.x=0,"",_xlpm.x)))</f>
        <v>https://orcid.org/0000-0002-9708-1761</v>
      </c>
      <c r="Z1960" s="46" t="str">
        <f>IF(W1960="","",_xlfn.LET(_xlpm.x,VLOOKUP(W1960,'Drop-down_menus'!$D$2:$E$13,2,FALSE),IF(_xlpm.x=0,"",_xlpm.x)))</f>
        <v/>
      </c>
      <c r="AA1960" s="46" t="str">
        <f>IF(X1960="","",_xlfn.LET(_xlpm.x,VLOOKUP(X1960,'Drop-down_menus'!$D$2:$E$13,2,FALSE),IF(_xlpm.x=0,"",_xlpm.x)))</f>
        <v/>
      </c>
      <c r="AB1960" s="46" t="s">
        <v>942</v>
      </c>
      <c r="AC1960" s="46" t="s">
        <v>943</v>
      </c>
    </row>
    <row r="1961" spans="2:29" ht="15" customHeight="1">
      <c r="B1961" s="46">
        <v>1922</v>
      </c>
      <c r="C1961" s="46" t="s">
        <v>837</v>
      </c>
      <c r="D1961" s="46" t="b">
        <f>COUNTIF(Events!$B$2:$B$171, C1961) &gt; 0</f>
        <v>1</v>
      </c>
      <c r="G1961" s="46" t="s">
        <v>1234</v>
      </c>
      <c r="I1961" s="46" t="s">
        <v>1234</v>
      </c>
      <c r="J1961" s="46" t="str">
        <f>IF(I1961="","",_xlfn.LET(_xlpm.x,VLOOKUP(I1961,'2026-01-09_taxon-match'!$A$2:$N$81,4,FALSE),IF(_xlpm.x=0,"",_xlpm.x)))</f>
        <v>Glyptonotus antarcticus</v>
      </c>
      <c r="L1961" s="46" t="str">
        <f>IF(I1961="","",_xlfn.LET(_xlpm.x,VLOOKUP(I1961,'2026-01-09_taxon-match'!$A$2:$N$81,3,FALSE),IF(_xlpm.x=0,"",_xlpm.x)))</f>
        <v>urn:lsid:marinespecies.org:taxname:174803</v>
      </c>
      <c r="M1961" s="46" t="str">
        <f>IF($I1961="","",_xlfn.LET(_xlpm.x,VLOOKUP($I1961,'2026-01-09_taxon-match'!$A$2:$N$81,5,FALSE),IF(_xlpm.x=0,"",_xlpm.x)))</f>
        <v>Eights, 1852</v>
      </c>
      <c r="N1961" s="46" t="str">
        <f>IF($I1961="","",_xlfn.LET(_xlpm.x,VLOOKUP($I1961,'2026-01-09_taxon-match'!$A$2:$N$81,6,FALSE),IF(_xlpm.x=0,"",_xlpm.x)))</f>
        <v>Animalia</v>
      </c>
      <c r="O1961" s="46" t="str">
        <f>IF($I1961="","",_xlfn.LET(_xlpm.x,VLOOKUP($I1961,'2026-01-09_taxon-match'!$A$2:$N$81,7,FALSE),IF(_xlpm.x=0,"",_xlpm.x)))</f>
        <v>Arthropoda</v>
      </c>
      <c r="P1961" s="46" t="str">
        <f>IF($I1961="","",_xlfn.LET(_xlpm.x,VLOOKUP($I1961,'2026-01-09_taxon-match'!$A$2:$N$81,8,FALSE),IF(_xlpm.x=0,"",_xlpm.x)))</f>
        <v>Malacostraca</v>
      </c>
      <c r="Q1961" s="46" t="str">
        <f>IF($I1961="","",_xlfn.LET(_xlpm.x,VLOOKUP($I1961,'2026-01-09_taxon-match'!$A$2:$N$81,9,FALSE),IF(_xlpm.x=0,"",_xlpm.x)))</f>
        <v>Isopoda</v>
      </c>
      <c r="R1961" s="46" t="str">
        <f>IF($I1961="","",_xlfn.LET(_xlpm.x,VLOOKUP($I1961,'2026-01-09_taxon-match'!$A$2:$N$81,10,FALSE),IF(_xlpm.x=0,"",_xlpm.x)))</f>
        <v>Chaetiliidae</v>
      </c>
      <c r="S1961" s="46" t="str">
        <f>IF($I1961="","",_xlfn.LET(_xlpm.x,VLOOKUP($I1961,'2026-01-09_taxon-match'!$A$2:$N$81,11,FALSE),IF(_xlpm.x=0,"",_xlpm.x)))</f>
        <v>Glyptonotus</v>
      </c>
      <c r="T1961" s="46" t="str">
        <f>IF($I1961="","",_xlfn.LET(_xlpm.x,VLOOKUP($I1961,'2026-01-09_taxon-match'!$A$2:$N$81,13,FALSE),IF(_xlpm.x=0,"",_xlpm.x)))</f>
        <v>antarcticus</v>
      </c>
      <c r="U1961" s="46">
        <v>1</v>
      </c>
      <c r="V1961" s="2" t="s">
        <v>58</v>
      </c>
      <c r="Y1961" s="46" t="str">
        <f>IF(V1961="","",_xlfn.LET(_xlpm.x,VLOOKUP(V1961,'Drop-down_menus'!$D$2:$E$13,2,FALSE),IF(_xlpm.x=0,"",_xlpm.x)))</f>
        <v>https://orcid.org/0000-0002-9708-1761</v>
      </c>
      <c r="Z1961" s="46" t="str">
        <f>IF(W1961="","",_xlfn.LET(_xlpm.x,VLOOKUP(W1961,'Drop-down_menus'!$D$2:$E$13,2,FALSE),IF(_xlpm.x=0,"",_xlpm.x)))</f>
        <v/>
      </c>
      <c r="AA1961" s="46" t="str">
        <f>IF(X1961="","",_xlfn.LET(_xlpm.x,VLOOKUP(X1961,'Drop-down_menus'!$D$2:$E$13,2,FALSE),IF(_xlpm.x=0,"",_xlpm.x)))</f>
        <v/>
      </c>
      <c r="AB1961" s="46" t="s">
        <v>1254</v>
      </c>
      <c r="AC1961" s="46" t="s">
        <v>1256</v>
      </c>
    </row>
    <row r="1962" spans="2:29" ht="15" customHeight="1">
      <c r="B1962" s="46">
        <v>1922</v>
      </c>
      <c r="C1962" s="46" t="s">
        <v>837</v>
      </c>
      <c r="D1962" s="46" t="b">
        <f>COUNTIF(Events!$B$2:$B$171, C1962) &gt; 0</f>
        <v>1</v>
      </c>
      <c r="E1962" s="46" t="s">
        <v>940</v>
      </c>
      <c r="G1962" s="46" t="s">
        <v>953</v>
      </c>
      <c r="I1962" s="46" t="s">
        <v>1234</v>
      </c>
      <c r="J1962" s="46" t="str">
        <f>IF(I1962="","",_xlfn.LET(_xlpm.x,VLOOKUP(I1962,'2026-01-09_taxon-match'!$A$2:$N$81,4,FALSE),IF(_xlpm.x=0,"",_xlpm.x)))</f>
        <v>Glyptonotus antarcticus</v>
      </c>
      <c r="L1962" s="46" t="str">
        <f>IF(I1962="","",_xlfn.LET(_xlpm.x,VLOOKUP(I1962,'2026-01-09_taxon-match'!$A$2:$N$81,3,FALSE),IF(_xlpm.x=0,"",_xlpm.x)))</f>
        <v>urn:lsid:marinespecies.org:taxname:174803</v>
      </c>
      <c r="M1962" s="46" t="str">
        <f>IF($I1962="","",_xlfn.LET(_xlpm.x,VLOOKUP($I1962,'2026-01-09_taxon-match'!$A$2:$N$81,5,FALSE),IF(_xlpm.x=0,"",_xlpm.x)))</f>
        <v>Eights, 1852</v>
      </c>
      <c r="N1962" s="46" t="str">
        <f>IF($I1962="","",_xlfn.LET(_xlpm.x,VLOOKUP($I1962,'2026-01-09_taxon-match'!$A$2:$N$81,6,FALSE),IF(_xlpm.x=0,"",_xlpm.x)))</f>
        <v>Animalia</v>
      </c>
      <c r="O1962" s="46" t="str">
        <f>IF($I1962="","",_xlfn.LET(_xlpm.x,VLOOKUP($I1962,'2026-01-09_taxon-match'!$A$2:$N$81,7,FALSE),IF(_xlpm.x=0,"",_xlpm.x)))</f>
        <v>Arthropoda</v>
      </c>
      <c r="P1962" s="46" t="str">
        <f>IF($I1962="","",_xlfn.LET(_xlpm.x,VLOOKUP($I1962,'2026-01-09_taxon-match'!$A$2:$N$81,8,FALSE),IF(_xlpm.x=0,"",_xlpm.x)))</f>
        <v>Malacostraca</v>
      </c>
      <c r="Q1962" s="46" t="str">
        <f>IF($I1962="","",_xlfn.LET(_xlpm.x,VLOOKUP($I1962,'2026-01-09_taxon-match'!$A$2:$N$81,9,FALSE),IF(_xlpm.x=0,"",_xlpm.x)))</f>
        <v>Isopoda</v>
      </c>
      <c r="R1962" s="46" t="str">
        <f>IF($I1962="","",_xlfn.LET(_xlpm.x,VLOOKUP($I1962,'2026-01-09_taxon-match'!$A$2:$N$81,10,FALSE),IF(_xlpm.x=0,"",_xlpm.x)))</f>
        <v>Chaetiliidae</v>
      </c>
      <c r="S1962" s="46" t="str">
        <f>IF($I1962="","",_xlfn.LET(_xlpm.x,VLOOKUP($I1962,'2026-01-09_taxon-match'!$A$2:$N$81,11,FALSE),IF(_xlpm.x=0,"",_xlpm.x)))</f>
        <v>Glyptonotus</v>
      </c>
      <c r="T1962" s="46" t="str">
        <f>IF($I1962="","",_xlfn.LET(_xlpm.x,VLOOKUP($I1962,'2026-01-09_taxon-match'!$A$2:$N$81,13,FALSE),IF(_xlpm.x=0,"",_xlpm.x)))</f>
        <v>antarcticus</v>
      </c>
      <c r="U1962" s="46">
        <v>1</v>
      </c>
      <c r="V1962" s="46" t="s">
        <v>58</v>
      </c>
      <c r="Y1962" s="46" t="str">
        <f>IF(V1962="","",_xlfn.LET(_xlpm.x,VLOOKUP(V1962,'Drop-down_menus'!$D$2:$E$13,2,FALSE),IF(_xlpm.x=0,"",_xlpm.x)))</f>
        <v>https://orcid.org/0000-0002-9708-1761</v>
      </c>
      <c r="Z1962" s="46" t="str">
        <f>IF(W1962="","",_xlfn.LET(_xlpm.x,VLOOKUP(W1962,'Drop-down_menus'!$D$2:$E$13,2,FALSE),IF(_xlpm.x=0,"",_xlpm.x)))</f>
        <v/>
      </c>
      <c r="AA1962" s="46" t="str">
        <f>IF(X1962="","",_xlfn.LET(_xlpm.x,VLOOKUP(X1962,'Drop-down_menus'!$D$2:$E$13,2,FALSE),IF(_xlpm.x=0,"",_xlpm.x)))</f>
        <v/>
      </c>
      <c r="AB1962" s="46" t="s">
        <v>942</v>
      </c>
      <c r="AC1962" s="46" t="s">
        <v>943</v>
      </c>
    </row>
    <row r="1963" spans="2:29" ht="15" customHeight="1">
      <c r="B1963" s="46">
        <v>1923</v>
      </c>
      <c r="C1963" s="46" t="s">
        <v>837</v>
      </c>
      <c r="D1963" s="46" t="b">
        <f>COUNTIF(Events!$B$2:$B$171, C1963) &gt; 0</f>
        <v>1</v>
      </c>
      <c r="G1963" s="46" t="s">
        <v>1207</v>
      </c>
      <c r="I1963" s="46" t="s">
        <v>1123</v>
      </c>
      <c r="J1963" s="46" t="str">
        <f>IF(I1963="","",_xlfn.LET(_xlpm.x,VLOOKUP(I1963,'2026-01-09_taxon-match'!$A$2:$N$81,4,FALSE),IF(_xlpm.x=0,"",_xlpm.x)))</f>
        <v>Ascidia</v>
      </c>
      <c r="K1963" s="46" t="s">
        <v>1318</v>
      </c>
      <c r="L1963" s="46" t="str">
        <f>IF(I1963="","",_xlfn.LET(_xlpm.x,VLOOKUP(I1963,'2026-01-09_taxon-match'!$A$2:$N$81,3,FALSE),IF(_xlpm.x=0,"",_xlpm.x)))</f>
        <v>urn:lsid:marinespecies.org:taxname:103483</v>
      </c>
      <c r="M1963" s="46" t="str">
        <f>IF($I1963="","",_xlfn.LET(_xlpm.x,VLOOKUP($I1963,'2026-01-09_taxon-match'!$A$2:$N$81,5,FALSE),IF(_xlpm.x=0,"",_xlpm.x)))</f>
        <v>Linnaeus, 1767</v>
      </c>
      <c r="N1963" s="46" t="str">
        <f>IF($I1963="","",_xlfn.LET(_xlpm.x,VLOOKUP($I1963,'2026-01-09_taxon-match'!$A$2:$N$81,6,FALSE),IF(_xlpm.x=0,"",_xlpm.x)))</f>
        <v>Animalia</v>
      </c>
      <c r="O1963" s="46" t="str">
        <f>IF($I1963="","",_xlfn.LET(_xlpm.x,VLOOKUP($I1963,'2026-01-09_taxon-match'!$A$2:$N$81,7,FALSE),IF(_xlpm.x=0,"",_xlpm.x)))</f>
        <v>Chordata</v>
      </c>
      <c r="P1963" s="46" t="str">
        <f>IF($I1963="","",_xlfn.LET(_xlpm.x,VLOOKUP($I1963,'2026-01-09_taxon-match'!$A$2:$N$81,8,FALSE),IF(_xlpm.x=0,"",_xlpm.x)))</f>
        <v>Ascidiacea</v>
      </c>
      <c r="Q1963" s="46" t="str">
        <f>IF($I1963="","",_xlfn.LET(_xlpm.x,VLOOKUP($I1963,'2026-01-09_taxon-match'!$A$2:$N$81,9,FALSE),IF(_xlpm.x=0,"",_xlpm.x)))</f>
        <v>Phlebobranchia</v>
      </c>
      <c r="R1963" s="46" t="str">
        <f>IF($I1963="","",_xlfn.LET(_xlpm.x,VLOOKUP($I1963,'2026-01-09_taxon-match'!$A$2:$N$81,10,FALSE),IF(_xlpm.x=0,"",_xlpm.x)))</f>
        <v>Ascidiidae</v>
      </c>
      <c r="S1963" s="46" t="str">
        <f>IF($I1963="","",_xlfn.LET(_xlpm.x,VLOOKUP($I1963,'2026-01-09_taxon-match'!$A$2:$N$81,11,FALSE),IF(_xlpm.x=0,"",_xlpm.x)))</f>
        <v>Ascidia</v>
      </c>
      <c r="T1963" s="46" t="str">
        <f>IF($I1963="","",_xlfn.LET(_xlpm.x,VLOOKUP($I1963,'2026-01-09_taxon-match'!$A$2:$N$81,13,FALSE),IF(_xlpm.x=0,"",_xlpm.x)))</f>
        <v/>
      </c>
      <c r="U1963" s="46">
        <v>1</v>
      </c>
      <c r="V1963" s="2" t="s">
        <v>58</v>
      </c>
      <c r="Y1963" s="46" t="str">
        <f>IF(V1963="","",_xlfn.LET(_xlpm.x,VLOOKUP(V1963,'Drop-down_menus'!$D$2:$E$13,2,FALSE),IF(_xlpm.x=0,"",_xlpm.x)))</f>
        <v>https://orcid.org/0000-0002-9708-1761</v>
      </c>
      <c r="Z1963" s="46" t="str">
        <f>IF(W1963="","",_xlfn.LET(_xlpm.x,VLOOKUP(W1963,'Drop-down_menus'!$D$2:$E$13,2,FALSE),IF(_xlpm.x=0,"",_xlpm.x)))</f>
        <v/>
      </c>
      <c r="AA1963" s="46" t="str">
        <f>IF(X1963="","",_xlfn.LET(_xlpm.x,VLOOKUP(X1963,'Drop-down_menus'!$D$2:$E$13,2,FALSE),IF(_xlpm.x=0,"",_xlpm.x)))</f>
        <v/>
      </c>
      <c r="AB1963" s="46" t="s">
        <v>1254</v>
      </c>
      <c r="AC1963" s="46" t="s">
        <v>1256</v>
      </c>
    </row>
    <row r="1964" spans="2:29" ht="15" customHeight="1">
      <c r="B1964" s="46">
        <v>1923</v>
      </c>
      <c r="C1964" s="46" t="s">
        <v>837</v>
      </c>
      <c r="D1964" s="46" t="b">
        <f>COUNTIF(Events!$B$2:$B$171, C1964) &gt; 0</f>
        <v>1</v>
      </c>
      <c r="E1964" s="46" t="s">
        <v>940</v>
      </c>
      <c r="G1964" s="46" t="s">
        <v>963</v>
      </c>
      <c r="I1964" s="46" t="s">
        <v>1123</v>
      </c>
      <c r="J1964" s="46" t="str">
        <f>IF(I1964="","",_xlfn.LET(_xlpm.x,VLOOKUP(I1964,'2026-01-09_taxon-match'!$A$2:$N$81,4,FALSE),IF(_xlpm.x=0,"",_xlpm.x)))</f>
        <v>Ascidia</v>
      </c>
      <c r="K1964" s="46" t="s">
        <v>1318</v>
      </c>
      <c r="L1964" s="46" t="str">
        <f>IF(I1964="","",_xlfn.LET(_xlpm.x,VLOOKUP(I1964,'2026-01-09_taxon-match'!$A$2:$N$81,3,FALSE),IF(_xlpm.x=0,"",_xlpm.x)))</f>
        <v>urn:lsid:marinespecies.org:taxname:103483</v>
      </c>
      <c r="M1964" s="46" t="str">
        <f>IF($I1964="","",_xlfn.LET(_xlpm.x,VLOOKUP($I1964,'2026-01-09_taxon-match'!$A$2:$N$81,5,FALSE),IF(_xlpm.x=0,"",_xlpm.x)))</f>
        <v>Linnaeus, 1767</v>
      </c>
      <c r="N1964" s="46" t="str">
        <f>IF($I1964="","",_xlfn.LET(_xlpm.x,VLOOKUP($I1964,'2026-01-09_taxon-match'!$A$2:$N$81,6,FALSE),IF(_xlpm.x=0,"",_xlpm.x)))</f>
        <v>Animalia</v>
      </c>
      <c r="O1964" s="46" t="str">
        <f>IF($I1964="","",_xlfn.LET(_xlpm.x,VLOOKUP($I1964,'2026-01-09_taxon-match'!$A$2:$N$81,7,FALSE),IF(_xlpm.x=0,"",_xlpm.x)))</f>
        <v>Chordata</v>
      </c>
      <c r="P1964" s="46" t="str">
        <f>IF($I1964="","",_xlfn.LET(_xlpm.x,VLOOKUP($I1964,'2026-01-09_taxon-match'!$A$2:$N$81,8,FALSE),IF(_xlpm.x=0,"",_xlpm.x)))</f>
        <v>Ascidiacea</v>
      </c>
      <c r="Q1964" s="46" t="str">
        <f>IF($I1964="","",_xlfn.LET(_xlpm.x,VLOOKUP($I1964,'2026-01-09_taxon-match'!$A$2:$N$81,9,FALSE),IF(_xlpm.x=0,"",_xlpm.x)))</f>
        <v>Phlebobranchia</v>
      </c>
      <c r="R1964" s="46" t="str">
        <f>IF($I1964="","",_xlfn.LET(_xlpm.x,VLOOKUP($I1964,'2026-01-09_taxon-match'!$A$2:$N$81,10,FALSE),IF(_xlpm.x=0,"",_xlpm.x)))</f>
        <v>Ascidiidae</v>
      </c>
      <c r="S1964" s="46" t="str">
        <f>IF($I1964="","",_xlfn.LET(_xlpm.x,VLOOKUP($I1964,'2026-01-09_taxon-match'!$A$2:$N$81,11,FALSE),IF(_xlpm.x=0,"",_xlpm.x)))</f>
        <v>Ascidia</v>
      </c>
      <c r="T1964" s="46" t="str">
        <f>IF($I1964="","",_xlfn.LET(_xlpm.x,VLOOKUP($I1964,'2026-01-09_taxon-match'!$A$2:$N$81,13,FALSE),IF(_xlpm.x=0,"",_xlpm.x)))</f>
        <v/>
      </c>
      <c r="U1964" s="46">
        <v>1</v>
      </c>
      <c r="V1964" s="46" t="s">
        <v>58</v>
      </c>
      <c r="Y1964" s="46" t="str">
        <f>IF(V1964="","",_xlfn.LET(_xlpm.x,VLOOKUP(V1964,'Drop-down_menus'!$D$2:$E$13,2,FALSE),IF(_xlpm.x=0,"",_xlpm.x)))</f>
        <v>https://orcid.org/0000-0002-9708-1761</v>
      </c>
      <c r="Z1964" s="46" t="str">
        <f>IF(W1964="","",_xlfn.LET(_xlpm.x,VLOOKUP(W1964,'Drop-down_menus'!$D$2:$E$13,2,FALSE),IF(_xlpm.x=0,"",_xlpm.x)))</f>
        <v/>
      </c>
      <c r="AA1964" s="46" t="str">
        <f>IF(X1964="","",_xlfn.LET(_xlpm.x,VLOOKUP(X1964,'Drop-down_menus'!$D$2:$E$13,2,FALSE),IF(_xlpm.x=0,"",_xlpm.x)))</f>
        <v/>
      </c>
      <c r="AB1964" s="46" t="s">
        <v>942</v>
      </c>
      <c r="AC1964" s="46" t="s">
        <v>943</v>
      </c>
    </row>
    <row r="1965" spans="2:29" ht="15" customHeight="1">
      <c r="B1965" s="46">
        <v>1924</v>
      </c>
      <c r="C1965" s="46" t="s">
        <v>837</v>
      </c>
      <c r="D1965" s="46" t="b">
        <f>COUNTIF(Events!$B$2:$B$171, C1965) &gt; 0</f>
        <v>1</v>
      </c>
      <c r="G1965" s="46" t="s">
        <v>1235</v>
      </c>
      <c r="I1965" s="46" t="s">
        <v>1327</v>
      </c>
      <c r="J1965" s="46" t="str">
        <f>IF(I1965="","",_xlfn.LET(_xlpm.x,VLOOKUP(I1965,'2026-01-09_taxon-match'!$A$2:$N$81,4,FALSE),IF(_xlpm.x=0,"",_xlpm.x)))</f>
        <v>Bivalvia</v>
      </c>
      <c r="K1965" s="46" t="s">
        <v>1318</v>
      </c>
      <c r="L1965" s="46" t="str">
        <f>IF(I1965="","",_xlfn.LET(_xlpm.x,VLOOKUP(I1965,'2026-01-09_taxon-match'!$A$2:$N$81,3,FALSE),IF(_xlpm.x=0,"",_xlpm.x)))</f>
        <v>urn:lsid:marinespecies.org:taxname:105</v>
      </c>
      <c r="M1965" s="46" t="str">
        <f>IF($I1965="","",_xlfn.LET(_xlpm.x,VLOOKUP($I1965,'2026-01-09_taxon-match'!$A$2:$N$81,5,FALSE),IF(_xlpm.x=0,"",_xlpm.x)))</f>
        <v>Linnaeus, 1758</v>
      </c>
      <c r="N1965" s="46" t="str">
        <f>IF($I1965="","",_xlfn.LET(_xlpm.x,VLOOKUP($I1965,'2026-01-09_taxon-match'!$A$2:$N$81,6,FALSE),IF(_xlpm.x=0,"",_xlpm.x)))</f>
        <v>Animalia</v>
      </c>
      <c r="O1965" s="46" t="str">
        <f>IF($I1965="","",_xlfn.LET(_xlpm.x,VLOOKUP($I1965,'2026-01-09_taxon-match'!$A$2:$N$81,7,FALSE),IF(_xlpm.x=0,"",_xlpm.x)))</f>
        <v>Mollusca</v>
      </c>
      <c r="P1965" s="46" t="str">
        <f>IF($I1965="","",_xlfn.LET(_xlpm.x,VLOOKUP($I1965,'2026-01-09_taxon-match'!$A$2:$N$81,8,FALSE),IF(_xlpm.x=0,"",_xlpm.x)))</f>
        <v>Bivalvia</v>
      </c>
      <c r="Q1965" s="46" t="str">
        <f>IF($I1965="","",_xlfn.LET(_xlpm.x,VLOOKUP($I1965,'2026-01-09_taxon-match'!$A$2:$N$81,9,FALSE),IF(_xlpm.x=0,"",_xlpm.x)))</f>
        <v/>
      </c>
      <c r="R1965" s="46" t="str">
        <f>IF($I1965="","",_xlfn.LET(_xlpm.x,VLOOKUP($I1965,'2026-01-09_taxon-match'!$A$2:$N$81,10,FALSE),IF(_xlpm.x=0,"",_xlpm.x)))</f>
        <v/>
      </c>
      <c r="S1965" s="46" t="str">
        <f>IF($I1965="","",_xlfn.LET(_xlpm.x,VLOOKUP($I1965,'2026-01-09_taxon-match'!$A$2:$N$81,11,FALSE),IF(_xlpm.x=0,"",_xlpm.x)))</f>
        <v/>
      </c>
      <c r="T1965" s="46" t="str">
        <f>IF($I1965="","",_xlfn.LET(_xlpm.x,VLOOKUP($I1965,'2026-01-09_taxon-match'!$A$2:$N$81,13,FALSE),IF(_xlpm.x=0,"",_xlpm.x)))</f>
        <v/>
      </c>
      <c r="U1965" s="46">
        <v>1</v>
      </c>
      <c r="V1965" s="2" t="s">
        <v>58</v>
      </c>
      <c r="Y1965" s="46" t="str">
        <f>IF(V1965="","",_xlfn.LET(_xlpm.x,VLOOKUP(V1965,'Drop-down_menus'!$D$2:$E$13,2,FALSE),IF(_xlpm.x=0,"",_xlpm.x)))</f>
        <v>https://orcid.org/0000-0002-9708-1761</v>
      </c>
      <c r="Z1965" s="46" t="str">
        <f>IF(W1965="","",_xlfn.LET(_xlpm.x,VLOOKUP(W1965,'Drop-down_menus'!$D$2:$E$13,2,FALSE),IF(_xlpm.x=0,"",_xlpm.x)))</f>
        <v/>
      </c>
      <c r="AA1965" s="46" t="str">
        <f>IF(X1965="","",_xlfn.LET(_xlpm.x,VLOOKUP(X1965,'Drop-down_menus'!$D$2:$E$13,2,FALSE),IF(_xlpm.x=0,"",_xlpm.x)))</f>
        <v/>
      </c>
      <c r="AB1965" s="46" t="s">
        <v>1254</v>
      </c>
      <c r="AC1965" s="46" t="s">
        <v>1256</v>
      </c>
    </row>
    <row r="1966" spans="2:29" ht="15" customHeight="1">
      <c r="B1966" s="46">
        <v>1924</v>
      </c>
      <c r="C1966" s="46" t="s">
        <v>837</v>
      </c>
      <c r="D1966" s="46" t="b">
        <f>COUNTIF(Events!$B$2:$B$171, C1966) &gt; 0</f>
        <v>1</v>
      </c>
      <c r="E1966" s="46" t="s">
        <v>940</v>
      </c>
      <c r="G1966" s="46" t="s">
        <v>958</v>
      </c>
      <c r="I1966" s="46" t="s">
        <v>1327</v>
      </c>
      <c r="J1966" s="46" t="str">
        <f>IF(I1966="","",_xlfn.LET(_xlpm.x,VLOOKUP(I1966,'2026-01-09_taxon-match'!$A$2:$N$81,4,FALSE),IF(_xlpm.x=0,"",_xlpm.x)))</f>
        <v>Bivalvia</v>
      </c>
      <c r="K1966" s="46" t="s">
        <v>1318</v>
      </c>
      <c r="L1966" s="46" t="str">
        <f>IF(I1966="","",_xlfn.LET(_xlpm.x,VLOOKUP(I1966,'2026-01-09_taxon-match'!$A$2:$N$81,3,FALSE),IF(_xlpm.x=0,"",_xlpm.x)))</f>
        <v>urn:lsid:marinespecies.org:taxname:105</v>
      </c>
      <c r="M1966" s="46" t="str">
        <f>IF($I1966="","",_xlfn.LET(_xlpm.x,VLOOKUP($I1966,'2026-01-09_taxon-match'!$A$2:$N$81,5,FALSE),IF(_xlpm.x=0,"",_xlpm.x)))</f>
        <v>Linnaeus, 1758</v>
      </c>
      <c r="N1966" s="46" t="str">
        <f>IF($I1966="","",_xlfn.LET(_xlpm.x,VLOOKUP($I1966,'2026-01-09_taxon-match'!$A$2:$N$81,6,FALSE),IF(_xlpm.x=0,"",_xlpm.x)))</f>
        <v>Animalia</v>
      </c>
      <c r="O1966" s="46" t="str">
        <f>IF($I1966="","",_xlfn.LET(_xlpm.x,VLOOKUP($I1966,'2026-01-09_taxon-match'!$A$2:$N$81,7,FALSE),IF(_xlpm.x=0,"",_xlpm.x)))</f>
        <v>Mollusca</v>
      </c>
      <c r="P1966" s="46" t="str">
        <f>IF($I1966="","",_xlfn.LET(_xlpm.x,VLOOKUP($I1966,'2026-01-09_taxon-match'!$A$2:$N$81,8,FALSE),IF(_xlpm.x=0,"",_xlpm.x)))</f>
        <v>Bivalvia</v>
      </c>
      <c r="Q1966" s="46" t="str">
        <f>IF($I1966="","",_xlfn.LET(_xlpm.x,VLOOKUP($I1966,'2026-01-09_taxon-match'!$A$2:$N$81,9,FALSE),IF(_xlpm.x=0,"",_xlpm.x)))</f>
        <v/>
      </c>
      <c r="R1966" s="46" t="str">
        <f>IF($I1966="","",_xlfn.LET(_xlpm.x,VLOOKUP($I1966,'2026-01-09_taxon-match'!$A$2:$N$81,10,FALSE),IF(_xlpm.x=0,"",_xlpm.x)))</f>
        <v/>
      </c>
      <c r="S1966" s="46" t="str">
        <f>IF($I1966="","",_xlfn.LET(_xlpm.x,VLOOKUP($I1966,'2026-01-09_taxon-match'!$A$2:$N$81,11,FALSE),IF(_xlpm.x=0,"",_xlpm.x)))</f>
        <v/>
      </c>
      <c r="T1966" s="46" t="str">
        <f>IF($I1966="","",_xlfn.LET(_xlpm.x,VLOOKUP($I1966,'2026-01-09_taxon-match'!$A$2:$N$81,13,FALSE),IF(_xlpm.x=0,"",_xlpm.x)))</f>
        <v/>
      </c>
      <c r="U1966" s="46">
        <v>1</v>
      </c>
      <c r="V1966" s="46" t="s">
        <v>58</v>
      </c>
      <c r="Y1966" s="46" t="str">
        <f>IF(V1966="","",_xlfn.LET(_xlpm.x,VLOOKUP(V1966,'Drop-down_menus'!$D$2:$E$13,2,FALSE),IF(_xlpm.x=0,"",_xlpm.x)))</f>
        <v>https://orcid.org/0000-0002-9708-1761</v>
      </c>
      <c r="Z1966" s="46" t="str">
        <f>IF(W1966="","",_xlfn.LET(_xlpm.x,VLOOKUP(W1966,'Drop-down_menus'!$D$2:$E$13,2,FALSE),IF(_xlpm.x=0,"",_xlpm.x)))</f>
        <v/>
      </c>
      <c r="AA1966" s="46" t="str">
        <f>IF(X1966="","",_xlfn.LET(_xlpm.x,VLOOKUP(X1966,'Drop-down_menus'!$D$2:$E$13,2,FALSE),IF(_xlpm.x=0,"",_xlpm.x)))</f>
        <v/>
      </c>
      <c r="AB1966" s="46" t="s">
        <v>942</v>
      </c>
      <c r="AC1966" s="46" t="s">
        <v>943</v>
      </c>
    </row>
    <row r="1967" spans="2:29" ht="15" customHeight="1">
      <c r="B1967" s="46">
        <v>1925</v>
      </c>
      <c r="C1967" s="46" t="s">
        <v>837</v>
      </c>
      <c r="D1967" s="46" t="b">
        <f>COUNTIF(Events!$B$2:$B$171, C1967) &gt; 0</f>
        <v>1</v>
      </c>
      <c r="G1967" s="46" t="s">
        <v>959</v>
      </c>
      <c r="I1967" s="46" t="s">
        <v>959</v>
      </c>
      <c r="J1967" s="46" t="str">
        <f>IF(I1967="","",_xlfn.LET(_xlpm.x,VLOOKUP(I1967,'2026-01-09_taxon-match'!$A$2:$N$81,4,FALSE),IF(_xlpm.x=0,"",_xlpm.x)))</f>
        <v>Laternula elliptica</v>
      </c>
      <c r="L1967" s="46" t="str">
        <f>IF(I1967="","",_xlfn.LET(_xlpm.x,VLOOKUP(I1967,'2026-01-09_taxon-match'!$A$2:$N$81,3,FALSE),IF(_xlpm.x=0,"",_xlpm.x)))</f>
        <v>urn:lsid:marinespecies.org:taxname:197217</v>
      </c>
      <c r="M1967" s="46" t="str">
        <f>IF($I1967="","",_xlfn.LET(_xlpm.x,VLOOKUP($I1967,'2026-01-09_taxon-match'!$A$2:$N$81,5,FALSE),IF(_xlpm.x=0,"",_xlpm.x)))</f>
        <v>(P. P. King, 1832)</v>
      </c>
      <c r="N1967" s="46" t="str">
        <f>IF($I1967="","",_xlfn.LET(_xlpm.x,VLOOKUP($I1967,'2026-01-09_taxon-match'!$A$2:$N$81,6,FALSE),IF(_xlpm.x=0,"",_xlpm.x)))</f>
        <v>Animalia</v>
      </c>
      <c r="O1967" s="46" t="str">
        <f>IF($I1967="","",_xlfn.LET(_xlpm.x,VLOOKUP($I1967,'2026-01-09_taxon-match'!$A$2:$N$81,7,FALSE),IF(_xlpm.x=0,"",_xlpm.x)))</f>
        <v>Mollusca</v>
      </c>
      <c r="P1967" s="46" t="str">
        <f>IF($I1967="","",_xlfn.LET(_xlpm.x,VLOOKUP($I1967,'2026-01-09_taxon-match'!$A$2:$N$81,8,FALSE),IF(_xlpm.x=0,"",_xlpm.x)))</f>
        <v>Bivalvia</v>
      </c>
      <c r="Q1967" s="46" t="str">
        <f>IF($I1967="","",_xlfn.LET(_xlpm.x,VLOOKUP($I1967,'2026-01-09_taxon-match'!$A$2:$N$81,9,FALSE),IF(_xlpm.x=0,"",_xlpm.x)))</f>
        <v/>
      </c>
      <c r="R1967" s="46" t="str">
        <f>IF($I1967="","",_xlfn.LET(_xlpm.x,VLOOKUP($I1967,'2026-01-09_taxon-match'!$A$2:$N$81,10,FALSE),IF(_xlpm.x=0,"",_xlpm.x)))</f>
        <v>Laternulidae</v>
      </c>
      <c r="S1967" s="46" t="str">
        <f>IF($I1967="","",_xlfn.LET(_xlpm.x,VLOOKUP($I1967,'2026-01-09_taxon-match'!$A$2:$N$81,11,FALSE),IF(_xlpm.x=0,"",_xlpm.x)))</f>
        <v>Laternula</v>
      </c>
      <c r="T1967" s="46" t="str">
        <f>IF($I1967="","",_xlfn.LET(_xlpm.x,VLOOKUP($I1967,'2026-01-09_taxon-match'!$A$2:$N$81,13,FALSE),IF(_xlpm.x=0,"",_xlpm.x)))</f>
        <v>elliptica</v>
      </c>
      <c r="U1967" s="46">
        <v>1</v>
      </c>
      <c r="V1967" s="2" t="s">
        <v>58</v>
      </c>
      <c r="Y1967" s="46" t="str">
        <f>IF(V1967="","",_xlfn.LET(_xlpm.x,VLOOKUP(V1967,'Drop-down_menus'!$D$2:$E$13,2,FALSE),IF(_xlpm.x=0,"",_xlpm.x)))</f>
        <v>https://orcid.org/0000-0002-9708-1761</v>
      </c>
      <c r="Z1967" s="46" t="str">
        <f>IF(W1967="","",_xlfn.LET(_xlpm.x,VLOOKUP(W1967,'Drop-down_menus'!$D$2:$E$13,2,FALSE),IF(_xlpm.x=0,"",_xlpm.x)))</f>
        <v/>
      </c>
      <c r="AA1967" s="46" t="str">
        <f>IF(X1967="","",_xlfn.LET(_xlpm.x,VLOOKUP(X1967,'Drop-down_menus'!$D$2:$E$13,2,FALSE),IF(_xlpm.x=0,"",_xlpm.x)))</f>
        <v/>
      </c>
      <c r="AB1967" s="46" t="s">
        <v>300</v>
      </c>
      <c r="AC1967" s="46" t="s">
        <v>1255</v>
      </c>
    </row>
    <row r="1968" spans="2:29" ht="15" customHeight="1">
      <c r="B1968" s="46">
        <v>1925</v>
      </c>
      <c r="C1968" s="46" t="s">
        <v>837</v>
      </c>
      <c r="D1968" s="46" t="b">
        <f>COUNTIF(Events!$B$2:$B$171, C1968) &gt; 0</f>
        <v>1</v>
      </c>
      <c r="E1968" s="46" t="s">
        <v>940</v>
      </c>
      <c r="G1968" s="46" t="s">
        <v>959</v>
      </c>
      <c r="I1968" s="46" t="s">
        <v>959</v>
      </c>
      <c r="J1968" s="46" t="str">
        <f>IF(I1968="","",_xlfn.LET(_xlpm.x,VLOOKUP(I1968,'2026-01-09_taxon-match'!$A$2:$N$81,4,FALSE),IF(_xlpm.x=0,"",_xlpm.x)))</f>
        <v>Laternula elliptica</v>
      </c>
      <c r="L1968" s="46" t="str">
        <f>IF(I1968="","",_xlfn.LET(_xlpm.x,VLOOKUP(I1968,'2026-01-09_taxon-match'!$A$2:$N$81,3,FALSE),IF(_xlpm.x=0,"",_xlpm.x)))</f>
        <v>urn:lsid:marinespecies.org:taxname:197217</v>
      </c>
      <c r="M1968" s="46" t="str">
        <f>IF($I1968="","",_xlfn.LET(_xlpm.x,VLOOKUP($I1968,'2026-01-09_taxon-match'!$A$2:$N$81,5,FALSE),IF(_xlpm.x=0,"",_xlpm.x)))</f>
        <v>(P. P. King, 1832)</v>
      </c>
      <c r="N1968" s="46" t="str">
        <f>IF($I1968="","",_xlfn.LET(_xlpm.x,VLOOKUP($I1968,'2026-01-09_taxon-match'!$A$2:$N$81,6,FALSE),IF(_xlpm.x=0,"",_xlpm.x)))</f>
        <v>Animalia</v>
      </c>
      <c r="O1968" s="46" t="str">
        <f>IF($I1968="","",_xlfn.LET(_xlpm.x,VLOOKUP($I1968,'2026-01-09_taxon-match'!$A$2:$N$81,7,FALSE),IF(_xlpm.x=0,"",_xlpm.x)))</f>
        <v>Mollusca</v>
      </c>
      <c r="P1968" s="46" t="str">
        <f>IF($I1968="","",_xlfn.LET(_xlpm.x,VLOOKUP($I1968,'2026-01-09_taxon-match'!$A$2:$N$81,8,FALSE),IF(_xlpm.x=0,"",_xlpm.x)))</f>
        <v>Bivalvia</v>
      </c>
      <c r="Q1968" s="46" t="str">
        <f>IF($I1968="","",_xlfn.LET(_xlpm.x,VLOOKUP($I1968,'2026-01-09_taxon-match'!$A$2:$N$81,9,FALSE),IF(_xlpm.x=0,"",_xlpm.x)))</f>
        <v/>
      </c>
      <c r="R1968" s="46" t="str">
        <f>IF($I1968="","",_xlfn.LET(_xlpm.x,VLOOKUP($I1968,'2026-01-09_taxon-match'!$A$2:$N$81,10,FALSE),IF(_xlpm.x=0,"",_xlpm.x)))</f>
        <v>Laternulidae</v>
      </c>
      <c r="S1968" s="46" t="str">
        <f>IF($I1968="","",_xlfn.LET(_xlpm.x,VLOOKUP($I1968,'2026-01-09_taxon-match'!$A$2:$N$81,11,FALSE),IF(_xlpm.x=0,"",_xlpm.x)))</f>
        <v>Laternula</v>
      </c>
      <c r="T1968" s="46" t="str">
        <f>IF($I1968="","",_xlfn.LET(_xlpm.x,VLOOKUP($I1968,'2026-01-09_taxon-match'!$A$2:$N$81,13,FALSE),IF(_xlpm.x=0,"",_xlpm.x)))</f>
        <v>elliptica</v>
      </c>
      <c r="U1968" s="46">
        <v>1</v>
      </c>
      <c r="V1968" s="46" t="s">
        <v>58</v>
      </c>
      <c r="Y1968" s="46" t="str">
        <f>IF(V1968="","",_xlfn.LET(_xlpm.x,VLOOKUP(V1968,'Drop-down_menus'!$D$2:$E$13,2,FALSE),IF(_xlpm.x=0,"",_xlpm.x)))</f>
        <v>https://orcid.org/0000-0002-9708-1761</v>
      </c>
      <c r="Z1968" s="46" t="str">
        <f>IF(W1968="","",_xlfn.LET(_xlpm.x,VLOOKUP(W1968,'Drop-down_menus'!$D$2:$E$13,2,FALSE),IF(_xlpm.x=0,"",_xlpm.x)))</f>
        <v/>
      </c>
      <c r="AA1968" s="46" t="str">
        <f>IF(X1968="","",_xlfn.LET(_xlpm.x,VLOOKUP(X1968,'Drop-down_menus'!$D$2:$E$13,2,FALSE),IF(_xlpm.x=0,"",_xlpm.x)))</f>
        <v/>
      </c>
      <c r="AB1968" s="46" t="s">
        <v>514</v>
      </c>
      <c r="AC1968" s="46" t="s">
        <v>515</v>
      </c>
    </row>
    <row r="1969" spans="2:34" ht="15" customHeight="1">
      <c r="B1969" s="46">
        <v>1926</v>
      </c>
      <c r="C1969" s="46" t="s">
        <v>837</v>
      </c>
      <c r="D1969" s="46" t="b">
        <f>COUNTIF(Events!$B$2:$B$171, C1969) &gt; 0</f>
        <v>1</v>
      </c>
      <c r="G1969" s="46" t="s">
        <v>959</v>
      </c>
      <c r="I1969" s="46" t="s">
        <v>959</v>
      </c>
      <c r="J1969" s="46" t="str">
        <f>IF(I1969="","",_xlfn.LET(_xlpm.x,VLOOKUP(I1969,'2026-01-09_taxon-match'!$A$2:$N$81,4,FALSE),IF(_xlpm.x=0,"",_xlpm.x)))</f>
        <v>Laternula elliptica</v>
      </c>
      <c r="L1969" s="46" t="str">
        <f>IF(I1969="","",_xlfn.LET(_xlpm.x,VLOOKUP(I1969,'2026-01-09_taxon-match'!$A$2:$N$81,3,FALSE),IF(_xlpm.x=0,"",_xlpm.x)))</f>
        <v>urn:lsid:marinespecies.org:taxname:197217</v>
      </c>
      <c r="M1969" s="46" t="str">
        <f>IF($I1969="","",_xlfn.LET(_xlpm.x,VLOOKUP($I1969,'2026-01-09_taxon-match'!$A$2:$N$81,5,FALSE),IF(_xlpm.x=0,"",_xlpm.x)))</f>
        <v>(P. P. King, 1832)</v>
      </c>
      <c r="N1969" s="46" t="str">
        <f>IF($I1969="","",_xlfn.LET(_xlpm.x,VLOOKUP($I1969,'2026-01-09_taxon-match'!$A$2:$N$81,6,FALSE),IF(_xlpm.x=0,"",_xlpm.x)))</f>
        <v>Animalia</v>
      </c>
      <c r="O1969" s="46" t="str">
        <f>IF($I1969="","",_xlfn.LET(_xlpm.x,VLOOKUP($I1969,'2026-01-09_taxon-match'!$A$2:$N$81,7,FALSE),IF(_xlpm.x=0,"",_xlpm.x)))</f>
        <v>Mollusca</v>
      </c>
      <c r="P1969" s="46" t="str">
        <f>IF($I1969="","",_xlfn.LET(_xlpm.x,VLOOKUP($I1969,'2026-01-09_taxon-match'!$A$2:$N$81,8,FALSE),IF(_xlpm.x=0,"",_xlpm.x)))</f>
        <v>Bivalvia</v>
      </c>
      <c r="Q1969" s="46" t="str">
        <f>IF($I1969="","",_xlfn.LET(_xlpm.x,VLOOKUP($I1969,'2026-01-09_taxon-match'!$A$2:$N$81,9,FALSE),IF(_xlpm.x=0,"",_xlpm.x)))</f>
        <v/>
      </c>
      <c r="R1969" s="46" t="str">
        <f>IF($I1969="","",_xlfn.LET(_xlpm.x,VLOOKUP($I1969,'2026-01-09_taxon-match'!$A$2:$N$81,10,FALSE),IF(_xlpm.x=0,"",_xlpm.x)))</f>
        <v>Laternulidae</v>
      </c>
      <c r="S1969" s="46" t="str">
        <f>IF($I1969="","",_xlfn.LET(_xlpm.x,VLOOKUP($I1969,'2026-01-09_taxon-match'!$A$2:$N$81,11,FALSE),IF(_xlpm.x=0,"",_xlpm.x)))</f>
        <v>Laternula</v>
      </c>
      <c r="T1969" s="46" t="str">
        <f>IF($I1969="","",_xlfn.LET(_xlpm.x,VLOOKUP($I1969,'2026-01-09_taxon-match'!$A$2:$N$81,13,FALSE),IF(_xlpm.x=0,"",_xlpm.x)))</f>
        <v>elliptica</v>
      </c>
      <c r="U1969" s="46">
        <v>1</v>
      </c>
      <c r="V1969" s="2" t="s">
        <v>58</v>
      </c>
      <c r="Y1969" s="46" t="str">
        <f>IF(V1969="","",_xlfn.LET(_xlpm.x,VLOOKUP(V1969,'Drop-down_menus'!$D$2:$E$13,2,FALSE),IF(_xlpm.x=0,"",_xlpm.x)))</f>
        <v>https://orcid.org/0000-0002-9708-1761</v>
      </c>
      <c r="Z1969" s="46" t="str">
        <f>IF(W1969="","",_xlfn.LET(_xlpm.x,VLOOKUP(W1969,'Drop-down_menus'!$D$2:$E$13,2,FALSE),IF(_xlpm.x=0,"",_xlpm.x)))</f>
        <v/>
      </c>
      <c r="AA1969" s="46" t="str">
        <f>IF(X1969="","",_xlfn.LET(_xlpm.x,VLOOKUP(X1969,'Drop-down_menus'!$D$2:$E$13,2,FALSE),IF(_xlpm.x=0,"",_xlpm.x)))</f>
        <v/>
      </c>
      <c r="AB1969" s="46" t="s">
        <v>1252</v>
      </c>
      <c r="AC1969" s="46" t="s">
        <v>1255</v>
      </c>
    </row>
    <row r="1970" spans="2:34" ht="15" customHeight="1">
      <c r="B1970" s="46">
        <v>1926</v>
      </c>
      <c r="C1970" s="46" t="s">
        <v>837</v>
      </c>
      <c r="D1970" s="46" t="b">
        <f>COUNTIF(Events!$B$2:$B$171, C1970) &gt; 0</f>
        <v>1</v>
      </c>
      <c r="E1970" s="46" t="s">
        <v>940</v>
      </c>
      <c r="G1970" s="46" t="s">
        <v>959</v>
      </c>
      <c r="I1970" s="46" t="s">
        <v>959</v>
      </c>
      <c r="J1970" s="46" t="str">
        <f>IF(I1970="","",_xlfn.LET(_xlpm.x,VLOOKUP(I1970,'2026-01-09_taxon-match'!$A$2:$N$81,4,FALSE),IF(_xlpm.x=0,"",_xlpm.x)))</f>
        <v>Laternula elliptica</v>
      </c>
      <c r="L1970" s="46" t="str">
        <f>IF(I1970="","",_xlfn.LET(_xlpm.x,VLOOKUP(I1970,'2026-01-09_taxon-match'!$A$2:$N$81,3,FALSE),IF(_xlpm.x=0,"",_xlpm.x)))</f>
        <v>urn:lsid:marinespecies.org:taxname:197217</v>
      </c>
      <c r="M1970" s="46" t="str">
        <f>IF($I1970="","",_xlfn.LET(_xlpm.x,VLOOKUP($I1970,'2026-01-09_taxon-match'!$A$2:$N$81,5,FALSE),IF(_xlpm.x=0,"",_xlpm.x)))</f>
        <v>(P. P. King, 1832)</v>
      </c>
      <c r="N1970" s="46" t="str">
        <f>IF($I1970="","",_xlfn.LET(_xlpm.x,VLOOKUP($I1970,'2026-01-09_taxon-match'!$A$2:$N$81,6,FALSE),IF(_xlpm.x=0,"",_xlpm.x)))</f>
        <v>Animalia</v>
      </c>
      <c r="O1970" s="46" t="str">
        <f>IF($I1970="","",_xlfn.LET(_xlpm.x,VLOOKUP($I1970,'2026-01-09_taxon-match'!$A$2:$N$81,7,FALSE),IF(_xlpm.x=0,"",_xlpm.x)))</f>
        <v>Mollusca</v>
      </c>
      <c r="P1970" s="46" t="str">
        <f>IF($I1970="","",_xlfn.LET(_xlpm.x,VLOOKUP($I1970,'2026-01-09_taxon-match'!$A$2:$N$81,8,FALSE),IF(_xlpm.x=0,"",_xlpm.x)))</f>
        <v>Bivalvia</v>
      </c>
      <c r="Q1970" s="46" t="str">
        <f>IF($I1970="","",_xlfn.LET(_xlpm.x,VLOOKUP($I1970,'2026-01-09_taxon-match'!$A$2:$N$81,9,FALSE),IF(_xlpm.x=0,"",_xlpm.x)))</f>
        <v/>
      </c>
      <c r="R1970" s="46" t="str">
        <f>IF($I1970="","",_xlfn.LET(_xlpm.x,VLOOKUP($I1970,'2026-01-09_taxon-match'!$A$2:$N$81,10,FALSE),IF(_xlpm.x=0,"",_xlpm.x)))</f>
        <v>Laternulidae</v>
      </c>
      <c r="S1970" s="46" t="str">
        <f>IF($I1970="","",_xlfn.LET(_xlpm.x,VLOOKUP($I1970,'2026-01-09_taxon-match'!$A$2:$N$81,11,FALSE),IF(_xlpm.x=0,"",_xlpm.x)))</f>
        <v>Laternula</v>
      </c>
      <c r="T1970" s="46" t="str">
        <f>IF($I1970="","",_xlfn.LET(_xlpm.x,VLOOKUP($I1970,'2026-01-09_taxon-match'!$A$2:$N$81,13,FALSE),IF(_xlpm.x=0,"",_xlpm.x)))</f>
        <v>elliptica</v>
      </c>
      <c r="U1970" s="46">
        <v>1</v>
      </c>
      <c r="V1970" s="46" t="s">
        <v>58</v>
      </c>
      <c r="Y1970" s="46" t="str">
        <f>IF(V1970="","",_xlfn.LET(_xlpm.x,VLOOKUP(V1970,'Drop-down_menus'!$D$2:$E$13,2,FALSE),IF(_xlpm.x=0,"",_xlpm.x)))</f>
        <v>https://orcid.org/0000-0002-9708-1761</v>
      </c>
      <c r="Z1970" s="46" t="str">
        <f>IF(W1970="","",_xlfn.LET(_xlpm.x,VLOOKUP(W1970,'Drop-down_menus'!$D$2:$E$13,2,FALSE),IF(_xlpm.x=0,"",_xlpm.x)))</f>
        <v/>
      </c>
      <c r="AA1970" s="46" t="str">
        <f>IF(X1970="","",_xlfn.LET(_xlpm.x,VLOOKUP(X1970,'Drop-down_menus'!$D$2:$E$13,2,FALSE),IF(_xlpm.x=0,"",_xlpm.x)))</f>
        <v/>
      </c>
      <c r="AB1970" s="46" t="s">
        <v>961</v>
      </c>
      <c r="AC1970" s="46" t="s">
        <v>515</v>
      </c>
    </row>
    <row r="1971" spans="2:34" ht="15" customHeight="1">
      <c r="B1971" s="46">
        <v>1928</v>
      </c>
      <c r="C1971" s="46" t="s">
        <v>866</v>
      </c>
      <c r="D1971" s="46" t="b">
        <f>COUNTIF(Events!$B$2:$B$171, C1971) &gt; 0</f>
        <v>1</v>
      </c>
      <c r="E1971" s="46" t="s">
        <v>940</v>
      </c>
      <c r="G1971" s="46" t="s">
        <v>966</v>
      </c>
      <c r="I1971" s="46" t="s">
        <v>177</v>
      </c>
      <c r="J1971" s="46" t="str">
        <f>IF(I1971="","",_xlfn.LET(_xlpm.x,VLOOKUP(I1971,'2026-01-09_taxon-match'!$A$2:$N$81,4,FALSE),IF(_xlpm.x=0,"",_xlpm.x)))</f>
        <v>Sterechinus neumayeri</v>
      </c>
      <c r="L1971" s="46" t="str">
        <f>IF(I1971="","",_xlfn.LET(_xlpm.x,VLOOKUP(I1971,'2026-01-09_taxon-match'!$A$2:$N$81,3,FALSE),IF(_xlpm.x=0,"",_xlpm.x)))</f>
        <v>urn:lsid:marinespecies.org:taxname:160831</v>
      </c>
      <c r="M1971" s="46" t="str">
        <f>IF($I1971="","",_xlfn.LET(_xlpm.x,VLOOKUP($I1971,'2026-01-09_taxon-match'!$A$2:$N$81,5,FALSE),IF(_xlpm.x=0,"",_xlpm.x)))</f>
        <v>(Meissner, 1900)</v>
      </c>
      <c r="N1971" s="46" t="str">
        <f>IF($I1971="","",_xlfn.LET(_xlpm.x,VLOOKUP($I1971,'2026-01-09_taxon-match'!$A$2:$N$81,6,FALSE),IF(_xlpm.x=0,"",_xlpm.x)))</f>
        <v>Animalia</v>
      </c>
      <c r="O1971" s="46" t="str">
        <f>IF($I1971="","",_xlfn.LET(_xlpm.x,VLOOKUP($I1971,'2026-01-09_taxon-match'!$A$2:$N$81,7,FALSE),IF(_xlpm.x=0,"",_xlpm.x)))</f>
        <v>Echinodermata</v>
      </c>
      <c r="P1971" s="46" t="str">
        <f>IF($I1971="","",_xlfn.LET(_xlpm.x,VLOOKUP($I1971,'2026-01-09_taxon-match'!$A$2:$N$81,8,FALSE),IF(_xlpm.x=0,"",_xlpm.x)))</f>
        <v>Echinoidea</v>
      </c>
      <c r="Q1971" s="46" t="str">
        <f>IF($I1971="","",_xlfn.LET(_xlpm.x,VLOOKUP($I1971,'2026-01-09_taxon-match'!$A$2:$N$81,9,FALSE),IF(_xlpm.x=0,"",_xlpm.x)))</f>
        <v>Camarodonta</v>
      </c>
      <c r="R1971" s="46" t="str">
        <f>IF($I1971="","",_xlfn.LET(_xlpm.x,VLOOKUP($I1971,'2026-01-09_taxon-match'!$A$2:$N$81,10,FALSE),IF(_xlpm.x=0,"",_xlpm.x)))</f>
        <v>Echinidae</v>
      </c>
      <c r="S1971" s="46" t="str">
        <f>IF($I1971="","",_xlfn.LET(_xlpm.x,VLOOKUP($I1971,'2026-01-09_taxon-match'!$A$2:$N$81,11,FALSE),IF(_xlpm.x=0,"",_xlpm.x)))</f>
        <v>Sterechinus</v>
      </c>
      <c r="T1971" s="46" t="str">
        <f>IF($I1971="","",_xlfn.LET(_xlpm.x,VLOOKUP($I1971,'2026-01-09_taxon-match'!$A$2:$N$81,13,FALSE),IF(_xlpm.x=0,"",_xlpm.x)))</f>
        <v>neumayeri</v>
      </c>
      <c r="U1971" s="46">
        <v>33</v>
      </c>
      <c r="Y1971" s="46" t="str">
        <f>IF(V1971="","",_xlfn.LET(_xlpm.x,VLOOKUP(V1971,'Drop-down_menus'!$D$2:$E$13,2,FALSE),IF(_xlpm.x=0,"",_xlpm.x)))</f>
        <v/>
      </c>
      <c r="Z1971" s="46" t="str">
        <f>IF(W1971="","",_xlfn.LET(_xlpm.x,VLOOKUP(W1971,'Drop-down_menus'!$D$2:$E$13,2,FALSE),IF(_xlpm.x=0,"",_xlpm.x)))</f>
        <v/>
      </c>
      <c r="AA1971" s="46" t="str">
        <f>IF(X1971="","",_xlfn.LET(_xlpm.x,VLOOKUP(X1971,'Drop-down_menus'!$D$2:$E$13,2,FALSE),IF(_xlpm.x=0,"",_xlpm.x)))</f>
        <v/>
      </c>
      <c r="AB1971" s="46" t="s">
        <v>942</v>
      </c>
      <c r="AC1971" s="46" t="s">
        <v>967</v>
      </c>
      <c r="AE1971" s="46" t="s">
        <v>42</v>
      </c>
      <c r="AG1971" s="46" t="str">
        <f>IF(AE1971="","",_xlfn.LET(_xlpm.x,VLOOKUP(AE1971,'Drop-down_menus'!$D$2:$E$13,2,FALSE),IF(_xlpm.x=0,"",_xlpm.x)))</f>
        <v/>
      </c>
      <c r="AH1971" s="46" t="str">
        <f>IF(AF1971="","",_xlfn.LET(_xlpm.x,VLOOKUP(AF1971,'Drop-down_menus'!$D$2:$E$13,2,FALSE),IF(_xlpm.x=0,"",_xlpm.x)))</f>
        <v/>
      </c>
    </row>
    <row r="1972" spans="2:34" ht="15" customHeight="1">
      <c r="B1972" s="46">
        <v>1929</v>
      </c>
      <c r="C1972" s="46" t="s">
        <v>866</v>
      </c>
      <c r="D1972" s="46" t="b">
        <f>COUNTIF(Events!$B$2:$B$171, C1972) &gt; 0</f>
        <v>1</v>
      </c>
      <c r="E1972" s="46" t="s">
        <v>940</v>
      </c>
      <c r="G1972" s="46" t="s">
        <v>183</v>
      </c>
      <c r="I1972" s="46" t="s">
        <v>183</v>
      </c>
      <c r="J1972" s="46" t="str">
        <f>IF(I1972="","",_xlfn.LET(_xlpm.x,VLOOKUP(I1972,'2026-01-09_taxon-match'!$A$2:$N$81,4,FALSE),IF(_xlpm.x=0,"",_xlpm.x)))</f>
        <v>Amphipoda</v>
      </c>
      <c r="L1972" s="46" t="str">
        <f>IF(I1972="","",_xlfn.LET(_xlpm.x,VLOOKUP(I1972,'2026-01-09_taxon-match'!$A$2:$N$81,3,FALSE),IF(_xlpm.x=0,"",_xlpm.x)))</f>
        <v>urn:lsid:marinespecies.org:taxname:1135</v>
      </c>
      <c r="M1972" s="46" t="str">
        <f>IF($I1972="","",_xlfn.LET(_xlpm.x,VLOOKUP($I1972,'2026-01-09_taxon-match'!$A$2:$N$81,5,FALSE),IF(_xlpm.x=0,"",_xlpm.x)))</f>
        <v>Latreille, 1816</v>
      </c>
      <c r="N1972" s="46" t="str">
        <f>IF($I1972="","",_xlfn.LET(_xlpm.x,VLOOKUP($I1972,'2026-01-09_taxon-match'!$A$2:$N$81,6,FALSE),IF(_xlpm.x=0,"",_xlpm.x)))</f>
        <v>Animalia</v>
      </c>
      <c r="O1972" s="46" t="str">
        <f>IF($I1972="","",_xlfn.LET(_xlpm.x,VLOOKUP($I1972,'2026-01-09_taxon-match'!$A$2:$N$81,7,FALSE),IF(_xlpm.x=0,"",_xlpm.x)))</f>
        <v>Arthropoda</v>
      </c>
      <c r="P1972" s="46" t="str">
        <f>IF($I1972="","",_xlfn.LET(_xlpm.x,VLOOKUP($I1972,'2026-01-09_taxon-match'!$A$2:$N$81,8,FALSE),IF(_xlpm.x=0,"",_xlpm.x)))</f>
        <v>Malacostraca</v>
      </c>
      <c r="Q1972" s="46" t="str">
        <f>IF($I1972="","",_xlfn.LET(_xlpm.x,VLOOKUP($I1972,'2026-01-09_taxon-match'!$A$2:$N$81,9,FALSE),IF(_xlpm.x=0,"",_xlpm.x)))</f>
        <v>Amphipoda</v>
      </c>
      <c r="R1972" s="46" t="str">
        <f>IF($I1972="","",_xlfn.LET(_xlpm.x,VLOOKUP($I1972,'2026-01-09_taxon-match'!$A$2:$N$81,10,FALSE),IF(_xlpm.x=0,"",_xlpm.x)))</f>
        <v/>
      </c>
      <c r="S1972" s="46" t="str">
        <f>IF($I1972="","",_xlfn.LET(_xlpm.x,VLOOKUP($I1972,'2026-01-09_taxon-match'!$A$2:$N$81,11,FALSE),IF(_xlpm.x=0,"",_xlpm.x)))</f>
        <v/>
      </c>
      <c r="T1972" s="46" t="str">
        <f>IF($I1972="","",_xlfn.LET(_xlpm.x,VLOOKUP($I1972,'2026-01-09_taxon-match'!$A$2:$N$81,13,FALSE),IF(_xlpm.x=0,"",_xlpm.x)))</f>
        <v/>
      </c>
      <c r="U1972" s="46">
        <v>35</v>
      </c>
      <c r="Y1972" s="46" t="str">
        <f>IF(V1972="","",_xlfn.LET(_xlpm.x,VLOOKUP(V1972,'Drop-down_menus'!$D$2:$E$13,2,FALSE),IF(_xlpm.x=0,"",_xlpm.x)))</f>
        <v/>
      </c>
      <c r="Z1972" s="46" t="str">
        <f>IF(W1972="","",_xlfn.LET(_xlpm.x,VLOOKUP(W1972,'Drop-down_menus'!$D$2:$E$13,2,FALSE),IF(_xlpm.x=0,"",_xlpm.x)))</f>
        <v/>
      </c>
      <c r="AA1972" s="46" t="str">
        <f>IF(X1972="","",_xlfn.LET(_xlpm.x,VLOOKUP(X1972,'Drop-down_menus'!$D$2:$E$13,2,FALSE),IF(_xlpm.x=0,"",_xlpm.x)))</f>
        <v/>
      </c>
      <c r="AB1972" s="46" t="s">
        <v>942</v>
      </c>
      <c r="AC1972" s="46" t="s">
        <v>968</v>
      </c>
      <c r="AE1972" s="46" t="s">
        <v>42</v>
      </c>
      <c r="AG1972" s="46" t="str">
        <f>IF(AE1972="","",_xlfn.LET(_xlpm.x,VLOOKUP(AE1972,'Drop-down_menus'!$D$2:$E$13,2,FALSE),IF(_xlpm.x=0,"",_xlpm.x)))</f>
        <v/>
      </c>
      <c r="AH1972" s="46" t="str">
        <f>IF(AF1972="","",_xlfn.LET(_xlpm.x,VLOOKUP(AF1972,'Drop-down_menus'!$D$2:$E$13,2,FALSE),IF(_xlpm.x=0,"",_xlpm.x)))</f>
        <v/>
      </c>
    </row>
    <row r="1973" spans="2:34" ht="15" customHeight="1">
      <c r="B1973" s="46">
        <v>1930</v>
      </c>
      <c r="C1973" s="46" t="s">
        <v>866</v>
      </c>
      <c r="D1973" s="46" t="b">
        <f>COUNTIF(Events!$B$2:$B$171, C1973) &gt; 0</f>
        <v>1</v>
      </c>
      <c r="E1973" s="46" t="s">
        <v>940</v>
      </c>
      <c r="G1973" s="46" t="s">
        <v>969</v>
      </c>
      <c r="I1973" s="46" t="s">
        <v>181</v>
      </c>
      <c r="J1973" s="46" t="str">
        <f>IF(I1973="","",_xlfn.LET(_xlpm.x,VLOOKUP(I1973,'2026-01-09_taxon-match'!$A$2:$N$81,4,FALSE),IF(_xlpm.x=0,"",_xlpm.x)))</f>
        <v>Polychaeta</v>
      </c>
      <c r="K1973" s="46" t="s">
        <v>1318</v>
      </c>
      <c r="L1973" s="46" t="str">
        <f>IF(I1973="","",_xlfn.LET(_xlpm.x,VLOOKUP(I1973,'2026-01-09_taxon-match'!$A$2:$N$81,3,FALSE),IF(_xlpm.x=0,"",_xlpm.x)))</f>
        <v>urn:lsid:marinespecies.org:taxname:883</v>
      </c>
      <c r="M1973" s="46" t="str">
        <f>IF($I1973="","",_xlfn.LET(_xlpm.x,VLOOKUP($I1973,'2026-01-09_taxon-match'!$A$2:$N$81,5,FALSE),IF(_xlpm.x=0,"",_xlpm.x)))</f>
        <v>Grube, 1850</v>
      </c>
      <c r="N1973" s="46" t="str">
        <f>IF($I1973="","",_xlfn.LET(_xlpm.x,VLOOKUP($I1973,'2026-01-09_taxon-match'!$A$2:$N$81,6,FALSE),IF(_xlpm.x=0,"",_xlpm.x)))</f>
        <v>Animalia</v>
      </c>
      <c r="O1973" s="46" t="str">
        <f>IF($I1973="","",_xlfn.LET(_xlpm.x,VLOOKUP($I1973,'2026-01-09_taxon-match'!$A$2:$N$81,7,FALSE),IF(_xlpm.x=0,"",_xlpm.x)))</f>
        <v>Annelida</v>
      </c>
      <c r="P1973" s="46" t="str">
        <f>IF($I1973="","",_xlfn.LET(_xlpm.x,VLOOKUP($I1973,'2026-01-09_taxon-match'!$A$2:$N$81,8,FALSE),IF(_xlpm.x=0,"",_xlpm.x)))</f>
        <v>Polychaeta</v>
      </c>
      <c r="Q1973" s="46" t="str">
        <f>IF($I1973="","",_xlfn.LET(_xlpm.x,VLOOKUP($I1973,'2026-01-09_taxon-match'!$A$2:$N$81,9,FALSE),IF(_xlpm.x=0,"",_xlpm.x)))</f>
        <v/>
      </c>
      <c r="R1973" s="46" t="str">
        <f>IF($I1973="","",_xlfn.LET(_xlpm.x,VLOOKUP($I1973,'2026-01-09_taxon-match'!$A$2:$N$81,10,FALSE),IF(_xlpm.x=0,"",_xlpm.x)))</f>
        <v/>
      </c>
      <c r="S1973" s="46" t="str">
        <f>IF($I1973="","",_xlfn.LET(_xlpm.x,VLOOKUP($I1973,'2026-01-09_taxon-match'!$A$2:$N$81,11,FALSE),IF(_xlpm.x=0,"",_xlpm.x)))</f>
        <v/>
      </c>
      <c r="T1973" s="46" t="str">
        <f>IF($I1973="","",_xlfn.LET(_xlpm.x,VLOOKUP($I1973,'2026-01-09_taxon-match'!$A$2:$N$81,13,FALSE),IF(_xlpm.x=0,"",_xlpm.x)))</f>
        <v/>
      </c>
      <c r="U1973" s="46">
        <v>1</v>
      </c>
      <c r="Y1973" s="46" t="str">
        <f>IF(V1973="","",_xlfn.LET(_xlpm.x,VLOOKUP(V1973,'Drop-down_menus'!$D$2:$E$13,2,FALSE),IF(_xlpm.x=0,"",_xlpm.x)))</f>
        <v/>
      </c>
      <c r="Z1973" s="46" t="str">
        <f>IF(W1973="","",_xlfn.LET(_xlpm.x,VLOOKUP(W1973,'Drop-down_menus'!$D$2:$E$13,2,FALSE),IF(_xlpm.x=0,"",_xlpm.x)))</f>
        <v/>
      </c>
      <c r="AA1973" s="46" t="str">
        <f>IF(X1973="","",_xlfn.LET(_xlpm.x,VLOOKUP(X1973,'Drop-down_menus'!$D$2:$E$13,2,FALSE),IF(_xlpm.x=0,"",_xlpm.x)))</f>
        <v/>
      </c>
      <c r="AB1973" s="46" t="s">
        <v>942</v>
      </c>
      <c r="AC1973" s="46" t="s">
        <v>968</v>
      </c>
      <c r="AE1973" s="46" t="s">
        <v>42</v>
      </c>
      <c r="AG1973" s="46" t="str">
        <f>IF(AE1973="","",_xlfn.LET(_xlpm.x,VLOOKUP(AE1973,'Drop-down_menus'!$D$2:$E$13,2,FALSE),IF(_xlpm.x=0,"",_xlpm.x)))</f>
        <v/>
      </c>
      <c r="AH1973" s="46" t="str">
        <f>IF(AF1973="","",_xlfn.LET(_xlpm.x,VLOOKUP(AF1973,'Drop-down_menus'!$D$2:$E$13,2,FALSE),IF(_xlpm.x=0,"",_xlpm.x)))</f>
        <v/>
      </c>
    </row>
    <row r="1974" spans="2:34" ht="15" customHeight="1">
      <c r="B1974" s="46">
        <v>1931</v>
      </c>
      <c r="C1974" s="46" t="s">
        <v>866</v>
      </c>
      <c r="D1974" s="46" t="b">
        <f>COUNTIF(Events!$B$2:$B$171, C1974) &gt; 0</f>
        <v>1</v>
      </c>
      <c r="E1974" s="46" t="s">
        <v>940</v>
      </c>
      <c r="G1974" s="46" t="s">
        <v>970</v>
      </c>
      <c r="I1974" s="46" t="s">
        <v>311</v>
      </c>
      <c r="J1974" s="46" t="str">
        <f>IF(I1974="","",_xlfn.LET(_xlpm.x,VLOOKUP(I1974,'2026-01-09_taxon-match'!$A$2:$N$81,4,FALSE),IF(_xlpm.x=0,"",_xlpm.x)))</f>
        <v>Isopoda</v>
      </c>
      <c r="K1974" s="46" t="s">
        <v>1318</v>
      </c>
      <c r="L1974" s="46" t="str">
        <f>IF(I1974="","",_xlfn.LET(_xlpm.x,VLOOKUP(I1974,'2026-01-09_taxon-match'!$A$2:$N$81,3,FALSE),IF(_xlpm.x=0,"",_xlpm.x)))</f>
        <v>urn:lsid:marinespecies.org:taxname:1131</v>
      </c>
      <c r="M1974" s="46" t="str">
        <f>IF($I1974="","",_xlfn.LET(_xlpm.x,VLOOKUP($I1974,'2026-01-09_taxon-match'!$A$2:$N$81,5,FALSE),IF(_xlpm.x=0,"",_xlpm.x)))</f>
        <v>Latreille, 1816</v>
      </c>
      <c r="N1974" s="46" t="str">
        <f>IF($I1974="","",_xlfn.LET(_xlpm.x,VLOOKUP($I1974,'2026-01-09_taxon-match'!$A$2:$N$81,6,FALSE),IF(_xlpm.x=0,"",_xlpm.x)))</f>
        <v>Animalia</v>
      </c>
      <c r="O1974" s="46" t="str">
        <f>IF($I1974="","",_xlfn.LET(_xlpm.x,VLOOKUP($I1974,'2026-01-09_taxon-match'!$A$2:$N$81,7,FALSE),IF(_xlpm.x=0,"",_xlpm.x)))</f>
        <v>Arthropoda</v>
      </c>
      <c r="P1974" s="46" t="str">
        <f>IF($I1974="","",_xlfn.LET(_xlpm.x,VLOOKUP($I1974,'2026-01-09_taxon-match'!$A$2:$N$81,8,FALSE),IF(_xlpm.x=0,"",_xlpm.x)))</f>
        <v>Malacostraca</v>
      </c>
      <c r="Q1974" s="46" t="str">
        <f>IF($I1974="","",_xlfn.LET(_xlpm.x,VLOOKUP($I1974,'2026-01-09_taxon-match'!$A$2:$N$81,9,FALSE),IF(_xlpm.x=0,"",_xlpm.x)))</f>
        <v>Isopoda</v>
      </c>
      <c r="R1974" s="46" t="str">
        <f>IF($I1974="","",_xlfn.LET(_xlpm.x,VLOOKUP($I1974,'2026-01-09_taxon-match'!$A$2:$N$81,10,FALSE),IF(_xlpm.x=0,"",_xlpm.x)))</f>
        <v/>
      </c>
      <c r="S1974" s="46" t="str">
        <f>IF($I1974="","",_xlfn.LET(_xlpm.x,VLOOKUP($I1974,'2026-01-09_taxon-match'!$A$2:$N$81,11,FALSE),IF(_xlpm.x=0,"",_xlpm.x)))</f>
        <v/>
      </c>
      <c r="T1974" s="46" t="str">
        <f>IF($I1974="","",_xlfn.LET(_xlpm.x,VLOOKUP($I1974,'2026-01-09_taxon-match'!$A$2:$N$81,13,FALSE),IF(_xlpm.x=0,"",_xlpm.x)))</f>
        <v/>
      </c>
      <c r="U1974" s="46">
        <v>14</v>
      </c>
      <c r="Y1974" s="46" t="str">
        <f>IF(V1974="","",_xlfn.LET(_xlpm.x,VLOOKUP(V1974,'Drop-down_menus'!$D$2:$E$13,2,FALSE),IF(_xlpm.x=0,"",_xlpm.x)))</f>
        <v/>
      </c>
      <c r="Z1974" s="46" t="str">
        <f>IF(W1974="","",_xlfn.LET(_xlpm.x,VLOOKUP(W1974,'Drop-down_menus'!$D$2:$E$13,2,FALSE),IF(_xlpm.x=0,"",_xlpm.x)))</f>
        <v/>
      </c>
      <c r="AA1974" s="46" t="str">
        <f>IF(X1974="","",_xlfn.LET(_xlpm.x,VLOOKUP(X1974,'Drop-down_menus'!$D$2:$E$13,2,FALSE),IF(_xlpm.x=0,"",_xlpm.x)))</f>
        <v/>
      </c>
      <c r="AB1974" s="46" t="s">
        <v>942</v>
      </c>
      <c r="AC1974" s="46" t="s">
        <v>968</v>
      </c>
      <c r="AE1974" s="46" t="s">
        <v>42</v>
      </c>
      <c r="AG1974" s="46" t="str">
        <f>IF(AE1974="","",_xlfn.LET(_xlpm.x,VLOOKUP(AE1974,'Drop-down_menus'!$D$2:$E$13,2,FALSE),IF(_xlpm.x=0,"",_xlpm.x)))</f>
        <v/>
      </c>
      <c r="AH1974" s="46" t="str">
        <f>IF(AF1974="","",_xlfn.LET(_xlpm.x,VLOOKUP(AF1974,'Drop-down_menus'!$D$2:$E$13,2,FALSE),IF(_xlpm.x=0,"",_xlpm.x)))</f>
        <v/>
      </c>
    </row>
    <row r="1975" spans="2:34" ht="15" customHeight="1">
      <c r="B1975" s="46">
        <v>1932</v>
      </c>
      <c r="C1975" s="46" t="s">
        <v>866</v>
      </c>
      <c r="D1975" s="46" t="b">
        <f>COUNTIF(Events!$B$2:$B$171, C1975) &gt; 0</f>
        <v>1</v>
      </c>
      <c r="E1975" s="46" t="s">
        <v>940</v>
      </c>
      <c r="G1975" s="46" t="s">
        <v>971</v>
      </c>
      <c r="I1975" s="46" t="s">
        <v>243</v>
      </c>
      <c r="J1975" s="46" t="str">
        <f>IF(I1975="","",_xlfn.LET(_xlpm.x,VLOOKUP(I1975,'2026-01-09_taxon-match'!$A$2:$N$81,4,FALSE),IF(_xlpm.x=0,"",_xlpm.x)))</f>
        <v>Gastropoda</v>
      </c>
      <c r="K1975" s="46" t="s">
        <v>1318</v>
      </c>
      <c r="L1975" s="46" t="str">
        <f>IF(I1975="","",_xlfn.LET(_xlpm.x,VLOOKUP(I1975,'2026-01-09_taxon-match'!$A$2:$N$81,3,FALSE),IF(_xlpm.x=0,"",_xlpm.x)))</f>
        <v>urn:lsid:marinespecies.org:taxname:101</v>
      </c>
      <c r="M1975" s="46" t="str">
        <f>IF($I1975="","",_xlfn.LET(_xlpm.x,VLOOKUP($I1975,'2026-01-09_taxon-match'!$A$2:$N$81,5,FALSE),IF(_xlpm.x=0,"",_xlpm.x)))</f>
        <v>Cuvier, 1795</v>
      </c>
      <c r="N1975" s="46" t="str">
        <f>IF($I1975="","",_xlfn.LET(_xlpm.x,VLOOKUP($I1975,'2026-01-09_taxon-match'!$A$2:$N$81,6,FALSE),IF(_xlpm.x=0,"",_xlpm.x)))</f>
        <v>Animalia</v>
      </c>
      <c r="O1975" s="46" t="str">
        <f>IF($I1975="","",_xlfn.LET(_xlpm.x,VLOOKUP($I1975,'2026-01-09_taxon-match'!$A$2:$N$81,7,FALSE),IF(_xlpm.x=0,"",_xlpm.x)))</f>
        <v>Mollusca</v>
      </c>
      <c r="P1975" s="46" t="str">
        <f>IF($I1975="","",_xlfn.LET(_xlpm.x,VLOOKUP($I1975,'2026-01-09_taxon-match'!$A$2:$N$81,8,FALSE),IF(_xlpm.x=0,"",_xlpm.x)))</f>
        <v>Gastropoda</v>
      </c>
      <c r="Q1975" s="46" t="str">
        <f>IF($I1975="","",_xlfn.LET(_xlpm.x,VLOOKUP($I1975,'2026-01-09_taxon-match'!$A$2:$N$81,9,FALSE),IF(_xlpm.x=0,"",_xlpm.x)))</f>
        <v/>
      </c>
      <c r="R1975" s="46" t="str">
        <f>IF($I1975="","",_xlfn.LET(_xlpm.x,VLOOKUP($I1975,'2026-01-09_taxon-match'!$A$2:$N$81,10,FALSE),IF(_xlpm.x=0,"",_xlpm.x)))</f>
        <v/>
      </c>
      <c r="S1975" s="46" t="str">
        <f>IF($I1975="","",_xlfn.LET(_xlpm.x,VLOOKUP($I1975,'2026-01-09_taxon-match'!$A$2:$N$81,11,FALSE),IF(_xlpm.x=0,"",_xlpm.x)))</f>
        <v/>
      </c>
      <c r="T1975" s="46" t="str">
        <f>IF($I1975="","",_xlfn.LET(_xlpm.x,VLOOKUP($I1975,'2026-01-09_taxon-match'!$A$2:$N$81,13,FALSE),IF(_xlpm.x=0,"",_xlpm.x)))</f>
        <v/>
      </c>
      <c r="U1975" s="46">
        <v>18</v>
      </c>
      <c r="Y1975" s="46" t="str">
        <f>IF(V1975="","",_xlfn.LET(_xlpm.x,VLOOKUP(V1975,'Drop-down_menus'!$D$2:$E$13,2,FALSE),IF(_xlpm.x=0,"",_xlpm.x)))</f>
        <v/>
      </c>
      <c r="Z1975" s="46" t="str">
        <f>IF(W1975="","",_xlfn.LET(_xlpm.x,VLOOKUP(W1975,'Drop-down_menus'!$D$2:$E$13,2,FALSE),IF(_xlpm.x=0,"",_xlpm.x)))</f>
        <v/>
      </c>
      <c r="AA1975" s="46" t="str">
        <f>IF(X1975="","",_xlfn.LET(_xlpm.x,VLOOKUP(X1975,'Drop-down_menus'!$D$2:$E$13,2,FALSE),IF(_xlpm.x=0,"",_xlpm.x)))</f>
        <v/>
      </c>
      <c r="AB1975" s="46" t="s">
        <v>942</v>
      </c>
      <c r="AC1975" s="46" t="s">
        <v>968</v>
      </c>
      <c r="AE1975" s="46" t="s">
        <v>42</v>
      </c>
      <c r="AG1975" s="46" t="str">
        <f>IF(AE1975="","",_xlfn.LET(_xlpm.x,VLOOKUP(AE1975,'Drop-down_menus'!$D$2:$E$13,2,FALSE),IF(_xlpm.x=0,"",_xlpm.x)))</f>
        <v/>
      </c>
      <c r="AH1975" s="46" t="str">
        <f>IF(AF1975="","",_xlfn.LET(_xlpm.x,VLOOKUP(AF1975,'Drop-down_menus'!$D$2:$E$13,2,FALSE),IF(_xlpm.x=0,"",_xlpm.x)))</f>
        <v/>
      </c>
    </row>
    <row r="1976" spans="2:34" ht="15" customHeight="1">
      <c r="B1976" s="46">
        <v>1933</v>
      </c>
      <c r="C1976" s="46" t="s">
        <v>866</v>
      </c>
      <c r="D1976" s="46" t="b">
        <f>COUNTIF(Events!$B$2:$B$171, C1976) &gt; 0</f>
        <v>1</v>
      </c>
      <c r="E1976" s="46" t="s">
        <v>940</v>
      </c>
      <c r="G1976" s="46" t="s">
        <v>972</v>
      </c>
      <c r="I1976" s="46" t="s">
        <v>1323</v>
      </c>
      <c r="J1976" s="46" t="str">
        <f>IF(I1976="","",_xlfn.LET(_xlpm.x,VLOOKUP(I1976,'2026-01-09_taxon-match'!$A$2:$N$81,4,FALSE),IF(_xlpm.x=0,"",_xlpm.x)))</f>
        <v>Animalia</v>
      </c>
      <c r="K1976" s="46" t="s">
        <v>1318</v>
      </c>
      <c r="L1976" s="46" t="str">
        <f>IF(I1976="","",_xlfn.LET(_xlpm.x,VLOOKUP(I1976,'2026-01-09_taxon-match'!$A$2:$N$81,3,FALSE),IF(_xlpm.x=0,"",_xlpm.x)))</f>
        <v>urn:lsid:marinespecies.org:taxname:2</v>
      </c>
      <c r="M1976" s="46" t="str">
        <f>IF($I1976="","",_xlfn.LET(_xlpm.x,VLOOKUP($I1976,'2026-01-09_taxon-match'!$A$2:$N$81,5,FALSE),IF(_xlpm.x=0,"",_xlpm.x)))</f>
        <v/>
      </c>
      <c r="N1976" s="46" t="str">
        <f>IF($I1976="","",_xlfn.LET(_xlpm.x,VLOOKUP($I1976,'2026-01-09_taxon-match'!$A$2:$N$81,6,FALSE),IF(_xlpm.x=0,"",_xlpm.x)))</f>
        <v>Animalia</v>
      </c>
      <c r="O1976" s="46" t="str">
        <f>IF($I1976="","",_xlfn.LET(_xlpm.x,VLOOKUP($I1976,'2026-01-09_taxon-match'!$A$2:$N$81,7,FALSE),IF(_xlpm.x=0,"",_xlpm.x)))</f>
        <v/>
      </c>
      <c r="P1976" s="46" t="str">
        <f>IF($I1976="","",_xlfn.LET(_xlpm.x,VLOOKUP($I1976,'2026-01-09_taxon-match'!$A$2:$N$81,8,FALSE),IF(_xlpm.x=0,"",_xlpm.x)))</f>
        <v/>
      </c>
      <c r="Q1976" s="46" t="str">
        <f>IF($I1976="","",_xlfn.LET(_xlpm.x,VLOOKUP($I1976,'2026-01-09_taxon-match'!$A$2:$N$81,9,FALSE),IF(_xlpm.x=0,"",_xlpm.x)))</f>
        <v/>
      </c>
      <c r="R1976" s="46" t="str">
        <f>IF($I1976="","",_xlfn.LET(_xlpm.x,VLOOKUP($I1976,'2026-01-09_taxon-match'!$A$2:$N$81,10,FALSE),IF(_xlpm.x=0,"",_xlpm.x)))</f>
        <v/>
      </c>
      <c r="S1976" s="46" t="str">
        <f>IF($I1976="","",_xlfn.LET(_xlpm.x,VLOOKUP($I1976,'2026-01-09_taxon-match'!$A$2:$N$81,11,FALSE),IF(_xlpm.x=0,"",_xlpm.x)))</f>
        <v/>
      </c>
      <c r="T1976" s="46" t="str">
        <f>IF($I1976="","",_xlfn.LET(_xlpm.x,VLOOKUP($I1976,'2026-01-09_taxon-match'!$A$2:$N$81,13,FALSE),IF(_xlpm.x=0,"",_xlpm.x)))</f>
        <v/>
      </c>
      <c r="U1976" s="46">
        <v>16</v>
      </c>
      <c r="Y1976" s="46" t="str">
        <f>IF(V1976="","",_xlfn.LET(_xlpm.x,VLOOKUP(V1976,'Drop-down_menus'!$D$2:$E$13,2,FALSE),IF(_xlpm.x=0,"",_xlpm.x)))</f>
        <v/>
      </c>
      <c r="Z1976" s="46" t="str">
        <f>IF(W1976="","",_xlfn.LET(_xlpm.x,VLOOKUP(W1976,'Drop-down_menus'!$D$2:$E$13,2,FALSE),IF(_xlpm.x=0,"",_xlpm.x)))</f>
        <v/>
      </c>
      <c r="AA1976" s="46" t="str">
        <f>IF(X1976="","",_xlfn.LET(_xlpm.x,VLOOKUP(X1976,'Drop-down_menus'!$D$2:$E$13,2,FALSE),IF(_xlpm.x=0,"",_xlpm.x)))</f>
        <v/>
      </c>
      <c r="AB1976" s="46" t="s">
        <v>942</v>
      </c>
      <c r="AC1976" s="46" t="s">
        <v>968</v>
      </c>
      <c r="AE1976" s="46" t="s">
        <v>42</v>
      </c>
      <c r="AG1976" s="46" t="str">
        <f>IF(AE1976="","",_xlfn.LET(_xlpm.x,VLOOKUP(AE1976,'Drop-down_menus'!$D$2:$E$13,2,FALSE),IF(_xlpm.x=0,"",_xlpm.x)))</f>
        <v/>
      </c>
      <c r="AH1976" s="46" t="str">
        <f>IF(AF1976="","",_xlfn.LET(_xlpm.x,VLOOKUP(AF1976,'Drop-down_menus'!$D$2:$E$13,2,FALSE),IF(_xlpm.x=0,"",_xlpm.x)))</f>
        <v/>
      </c>
    </row>
    <row r="1977" spans="2:34" ht="15" customHeight="1">
      <c r="B1977" s="46">
        <v>1940</v>
      </c>
      <c r="C1977" s="46" t="s">
        <v>870</v>
      </c>
      <c r="D1977" s="46" t="b">
        <f>COUNTIF(Events!$B$2:$B$171, C1977) &gt; 0</f>
        <v>1</v>
      </c>
      <c r="E1977" s="46" t="s">
        <v>196</v>
      </c>
      <c r="J1977" s="46" t="str">
        <f>IF(I1977="","",_xlfn.LET(_xlpm.x,VLOOKUP(I1977,'2026-01-09_taxon-match'!$A$2:$N$81,4,FALSE),IF(_xlpm.x=0,"",_xlpm.x)))</f>
        <v/>
      </c>
      <c r="L1977" s="46" t="str">
        <f>IF(I1977="","",_xlfn.LET(_xlpm.x,VLOOKUP(I1977,'2026-01-09_taxon-match'!$A$2:$N$81,3,FALSE),IF(_xlpm.x=0,"",_xlpm.x)))</f>
        <v/>
      </c>
      <c r="M1977" s="46" t="str">
        <f>IF($I1977="","",_xlfn.LET(_xlpm.x,VLOOKUP($I1977,'2026-01-09_taxon-match'!$A$2:$N$81,5,FALSE),IF(_xlpm.x=0,"",_xlpm.x)))</f>
        <v/>
      </c>
      <c r="N1977" s="46" t="str">
        <f>IF($I1977="","",_xlfn.LET(_xlpm.x,VLOOKUP($I1977,'2026-01-09_taxon-match'!$A$2:$N$81,6,FALSE),IF(_xlpm.x=0,"",_xlpm.x)))</f>
        <v/>
      </c>
      <c r="O1977" s="46" t="str">
        <f>IF($I1977="","",_xlfn.LET(_xlpm.x,VLOOKUP($I1977,'2026-01-09_taxon-match'!$A$2:$N$81,7,FALSE),IF(_xlpm.x=0,"",_xlpm.x)))</f>
        <v/>
      </c>
      <c r="P1977" s="46" t="str">
        <f>IF($I1977="","",_xlfn.LET(_xlpm.x,VLOOKUP($I1977,'2026-01-09_taxon-match'!$A$2:$N$81,8,FALSE),IF(_xlpm.x=0,"",_xlpm.x)))</f>
        <v/>
      </c>
      <c r="Q1977" s="46" t="str">
        <f>IF($I1977="","",_xlfn.LET(_xlpm.x,VLOOKUP($I1977,'2026-01-09_taxon-match'!$A$2:$N$81,9,FALSE),IF(_xlpm.x=0,"",_xlpm.x)))</f>
        <v/>
      </c>
      <c r="R1977" s="46" t="str">
        <f>IF($I1977="","",_xlfn.LET(_xlpm.x,VLOOKUP($I1977,'2026-01-09_taxon-match'!$A$2:$N$81,10,FALSE),IF(_xlpm.x=0,"",_xlpm.x)))</f>
        <v/>
      </c>
      <c r="S1977" s="46" t="str">
        <f>IF($I1977="","",_xlfn.LET(_xlpm.x,VLOOKUP($I1977,'2026-01-09_taxon-match'!$A$2:$N$81,11,FALSE),IF(_xlpm.x=0,"",_xlpm.x)))</f>
        <v/>
      </c>
      <c r="T1977" s="46" t="str">
        <f>IF($I1977="","",_xlfn.LET(_xlpm.x,VLOOKUP($I1977,'2026-01-09_taxon-match'!$A$2:$N$81,13,FALSE),IF(_xlpm.x=0,"",_xlpm.x)))</f>
        <v/>
      </c>
      <c r="U1977" s="46" t="s">
        <v>998</v>
      </c>
      <c r="Y1977" s="46" t="str">
        <f>IF(V1977="","",_xlfn.LET(_xlpm.x,VLOOKUP(V1977,'Drop-down_menus'!$D$2:$E$13,2,FALSE),IF(_xlpm.x=0,"",_xlpm.x)))</f>
        <v/>
      </c>
      <c r="Z1977" s="46" t="str">
        <f>IF(W1977="","",_xlfn.LET(_xlpm.x,VLOOKUP(W1977,'Drop-down_menus'!$D$2:$E$13,2,FALSE),IF(_xlpm.x=0,"",_xlpm.x)))</f>
        <v/>
      </c>
      <c r="AA1977" s="46" t="str">
        <f>IF(X1977="","",_xlfn.LET(_xlpm.x,VLOOKUP(X1977,'Drop-down_menus'!$D$2:$E$13,2,FALSE),IF(_xlpm.x=0,"",_xlpm.x)))</f>
        <v/>
      </c>
      <c r="AB1977" s="53" t="s">
        <v>388</v>
      </c>
      <c r="AC1977" s="46" t="s">
        <v>241</v>
      </c>
      <c r="AD1977" s="46" t="s">
        <v>999</v>
      </c>
      <c r="AE1977" s="46" t="s">
        <v>54</v>
      </c>
      <c r="AF1977" s="46" t="s">
        <v>1000</v>
      </c>
      <c r="AG1977" s="46" t="str">
        <f>IF(AE1977="","",_xlfn.LET(_xlpm.x,VLOOKUP(AE1977,'Drop-down_menus'!$D$2:$E$13,2,FALSE),IF(_xlpm.x=0,"",_xlpm.x)))</f>
        <v>https://orcid.org/0000-0002-8971-8195</v>
      </c>
      <c r="AH1977" s="46" t="e">
        <f>IF(AF1977="","",_xlfn.LET(_xlpm.x,VLOOKUP(AF1977,'Drop-down_menus'!$D$2:$E$13,2,FALSE),IF(_xlpm.x=0,"",_xlpm.x)))</f>
        <v>#N/A</v>
      </c>
    </row>
    <row r="1978" spans="2:34" ht="15" customHeight="1">
      <c r="B1978" s="46">
        <v>1941</v>
      </c>
      <c r="C1978" s="46" t="s">
        <v>870</v>
      </c>
      <c r="D1978" s="46" t="b">
        <f>COUNTIF(Events!$B$2:$B$171, C1978) &gt; 0</f>
        <v>1</v>
      </c>
      <c r="E1978" s="46" t="s">
        <v>196</v>
      </c>
      <c r="J1978" s="46" t="str">
        <f>IF(I1978="","",_xlfn.LET(_xlpm.x,VLOOKUP(I1978,'2026-01-09_taxon-match'!$A$2:$N$81,4,FALSE),IF(_xlpm.x=0,"",_xlpm.x)))</f>
        <v/>
      </c>
      <c r="L1978" s="46" t="str">
        <f>IF(I1978="","",_xlfn.LET(_xlpm.x,VLOOKUP(I1978,'2026-01-09_taxon-match'!$A$2:$N$81,3,FALSE),IF(_xlpm.x=0,"",_xlpm.x)))</f>
        <v/>
      </c>
      <c r="M1978" s="46" t="str">
        <f>IF($I1978="","",_xlfn.LET(_xlpm.x,VLOOKUP($I1978,'2026-01-09_taxon-match'!$A$2:$N$81,5,FALSE),IF(_xlpm.x=0,"",_xlpm.x)))</f>
        <v/>
      </c>
      <c r="N1978" s="46" t="str">
        <f>IF($I1978="","",_xlfn.LET(_xlpm.x,VLOOKUP($I1978,'2026-01-09_taxon-match'!$A$2:$N$81,6,FALSE),IF(_xlpm.x=0,"",_xlpm.x)))</f>
        <v/>
      </c>
      <c r="O1978" s="46" t="str">
        <f>IF($I1978="","",_xlfn.LET(_xlpm.x,VLOOKUP($I1978,'2026-01-09_taxon-match'!$A$2:$N$81,7,FALSE),IF(_xlpm.x=0,"",_xlpm.x)))</f>
        <v/>
      </c>
      <c r="P1978" s="46" t="str">
        <f>IF($I1978="","",_xlfn.LET(_xlpm.x,VLOOKUP($I1978,'2026-01-09_taxon-match'!$A$2:$N$81,8,FALSE),IF(_xlpm.x=0,"",_xlpm.x)))</f>
        <v/>
      </c>
      <c r="Q1978" s="46" t="str">
        <f>IF($I1978="","",_xlfn.LET(_xlpm.x,VLOOKUP($I1978,'2026-01-09_taxon-match'!$A$2:$N$81,9,FALSE),IF(_xlpm.x=0,"",_xlpm.x)))</f>
        <v/>
      </c>
      <c r="R1978" s="46" t="str">
        <f>IF($I1978="","",_xlfn.LET(_xlpm.x,VLOOKUP($I1978,'2026-01-09_taxon-match'!$A$2:$N$81,10,FALSE),IF(_xlpm.x=0,"",_xlpm.x)))</f>
        <v/>
      </c>
      <c r="S1978" s="46" t="str">
        <f>IF($I1978="","",_xlfn.LET(_xlpm.x,VLOOKUP($I1978,'2026-01-09_taxon-match'!$A$2:$N$81,11,FALSE),IF(_xlpm.x=0,"",_xlpm.x)))</f>
        <v/>
      </c>
      <c r="T1978" s="46" t="str">
        <f>IF($I1978="","",_xlfn.LET(_xlpm.x,VLOOKUP($I1978,'2026-01-09_taxon-match'!$A$2:$N$81,13,FALSE),IF(_xlpm.x=0,"",_xlpm.x)))</f>
        <v/>
      </c>
      <c r="U1978" s="46" t="s">
        <v>1001</v>
      </c>
      <c r="Y1978" s="46" t="str">
        <f>IF(V1978="","",_xlfn.LET(_xlpm.x,VLOOKUP(V1978,'Drop-down_menus'!$D$2:$E$13,2,FALSE),IF(_xlpm.x=0,"",_xlpm.x)))</f>
        <v/>
      </c>
      <c r="Z1978" s="46" t="str">
        <f>IF(W1978="","",_xlfn.LET(_xlpm.x,VLOOKUP(W1978,'Drop-down_menus'!$D$2:$E$13,2,FALSE),IF(_xlpm.x=0,"",_xlpm.x)))</f>
        <v/>
      </c>
      <c r="AA1978" s="46" t="str">
        <f>IF(X1978="","",_xlfn.LET(_xlpm.x,VLOOKUP(X1978,'Drop-down_menus'!$D$2:$E$13,2,FALSE),IF(_xlpm.x=0,"",_xlpm.x)))</f>
        <v/>
      </c>
      <c r="AB1978" s="53" t="s">
        <v>388</v>
      </c>
      <c r="AC1978" s="46" t="s">
        <v>241</v>
      </c>
      <c r="AD1978" s="46" t="s">
        <v>999</v>
      </c>
      <c r="AE1978" s="46" t="s">
        <v>54</v>
      </c>
      <c r="AF1978" s="46" t="s">
        <v>1000</v>
      </c>
      <c r="AG1978" s="46" t="str">
        <f>IF(AE1978="","",_xlfn.LET(_xlpm.x,VLOOKUP(AE1978,'Drop-down_menus'!$D$2:$E$13,2,FALSE),IF(_xlpm.x=0,"",_xlpm.x)))</f>
        <v>https://orcid.org/0000-0002-8971-8195</v>
      </c>
      <c r="AH1978" s="46" t="e">
        <f>IF(AF1978="","",_xlfn.LET(_xlpm.x,VLOOKUP(AF1978,'Drop-down_menus'!$D$2:$E$13,2,FALSE),IF(_xlpm.x=0,"",_xlpm.x)))</f>
        <v>#N/A</v>
      </c>
    </row>
    <row r="1979" spans="2:34" ht="15" customHeight="1">
      <c r="B1979" s="46">
        <v>1942</v>
      </c>
      <c r="C1979" s="46" t="s">
        <v>870</v>
      </c>
      <c r="D1979" s="46" t="b">
        <f>COUNTIF(Events!$B$2:$B$171, C1979) &gt; 0</f>
        <v>1</v>
      </c>
      <c r="E1979" s="46" t="s">
        <v>196</v>
      </c>
      <c r="J1979" s="46" t="str">
        <f>IF(I1979="","",_xlfn.LET(_xlpm.x,VLOOKUP(I1979,'2026-01-09_taxon-match'!$A$2:$N$81,4,FALSE),IF(_xlpm.x=0,"",_xlpm.x)))</f>
        <v/>
      </c>
      <c r="L1979" s="46" t="str">
        <f>IF(I1979="","",_xlfn.LET(_xlpm.x,VLOOKUP(I1979,'2026-01-09_taxon-match'!$A$2:$N$81,3,FALSE),IF(_xlpm.x=0,"",_xlpm.x)))</f>
        <v/>
      </c>
      <c r="M1979" s="46" t="str">
        <f>IF($I1979="","",_xlfn.LET(_xlpm.x,VLOOKUP($I1979,'2026-01-09_taxon-match'!$A$2:$N$81,5,FALSE),IF(_xlpm.x=0,"",_xlpm.x)))</f>
        <v/>
      </c>
      <c r="N1979" s="46" t="str">
        <f>IF($I1979="","",_xlfn.LET(_xlpm.x,VLOOKUP($I1979,'2026-01-09_taxon-match'!$A$2:$N$81,6,FALSE),IF(_xlpm.x=0,"",_xlpm.x)))</f>
        <v/>
      </c>
      <c r="O1979" s="46" t="str">
        <f>IF($I1979="","",_xlfn.LET(_xlpm.x,VLOOKUP($I1979,'2026-01-09_taxon-match'!$A$2:$N$81,7,FALSE),IF(_xlpm.x=0,"",_xlpm.x)))</f>
        <v/>
      </c>
      <c r="P1979" s="46" t="str">
        <f>IF($I1979="","",_xlfn.LET(_xlpm.x,VLOOKUP($I1979,'2026-01-09_taxon-match'!$A$2:$N$81,8,FALSE),IF(_xlpm.x=0,"",_xlpm.x)))</f>
        <v/>
      </c>
      <c r="Q1979" s="46" t="str">
        <f>IF($I1979="","",_xlfn.LET(_xlpm.x,VLOOKUP($I1979,'2026-01-09_taxon-match'!$A$2:$N$81,9,FALSE),IF(_xlpm.x=0,"",_xlpm.x)))</f>
        <v/>
      </c>
      <c r="R1979" s="46" t="str">
        <f>IF($I1979="","",_xlfn.LET(_xlpm.x,VLOOKUP($I1979,'2026-01-09_taxon-match'!$A$2:$N$81,10,FALSE),IF(_xlpm.x=0,"",_xlpm.x)))</f>
        <v/>
      </c>
      <c r="S1979" s="46" t="str">
        <f>IF($I1979="","",_xlfn.LET(_xlpm.x,VLOOKUP($I1979,'2026-01-09_taxon-match'!$A$2:$N$81,11,FALSE),IF(_xlpm.x=0,"",_xlpm.x)))</f>
        <v/>
      </c>
      <c r="T1979" s="46" t="str">
        <f>IF($I1979="","",_xlfn.LET(_xlpm.x,VLOOKUP($I1979,'2026-01-09_taxon-match'!$A$2:$N$81,13,FALSE),IF(_xlpm.x=0,"",_xlpm.x)))</f>
        <v/>
      </c>
      <c r="U1979" s="46" t="s">
        <v>1001</v>
      </c>
      <c r="Y1979" s="46" t="str">
        <f>IF(V1979="","",_xlfn.LET(_xlpm.x,VLOOKUP(V1979,'Drop-down_menus'!$D$2:$E$13,2,FALSE),IF(_xlpm.x=0,"",_xlpm.x)))</f>
        <v/>
      </c>
      <c r="Z1979" s="46" t="str">
        <f>IF(W1979="","",_xlfn.LET(_xlpm.x,VLOOKUP(W1979,'Drop-down_menus'!$D$2:$E$13,2,FALSE),IF(_xlpm.x=0,"",_xlpm.x)))</f>
        <v/>
      </c>
      <c r="AA1979" s="46" t="str">
        <f>IF(X1979="","",_xlfn.LET(_xlpm.x,VLOOKUP(X1979,'Drop-down_menus'!$D$2:$E$13,2,FALSE),IF(_xlpm.x=0,"",_xlpm.x)))</f>
        <v/>
      </c>
      <c r="AB1979" s="53" t="s">
        <v>388</v>
      </c>
      <c r="AC1979" s="46" t="s">
        <v>241</v>
      </c>
      <c r="AD1979" s="46" t="s">
        <v>999</v>
      </c>
      <c r="AE1979" s="46" t="s">
        <v>54</v>
      </c>
      <c r="AF1979" s="46" t="s">
        <v>1000</v>
      </c>
      <c r="AG1979" s="46" t="str">
        <f>IF(AE1979="","",_xlfn.LET(_xlpm.x,VLOOKUP(AE1979,'Drop-down_menus'!$D$2:$E$13,2,FALSE),IF(_xlpm.x=0,"",_xlpm.x)))</f>
        <v>https://orcid.org/0000-0002-8971-8195</v>
      </c>
      <c r="AH1979" s="46" t="e">
        <f>IF(AF1979="","",_xlfn.LET(_xlpm.x,VLOOKUP(AF1979,'Drop-down_menus'!$D$2:$E$13,2,FALSE),IF(_xlpm.x=0,"",_xlpm.x)))</f>
        <v>#N/A</v>
      </c>
    </row>
    <row r="1980" spans="2:34" ht="15" customHeight="1">
      <c r="B1980" s="46">
        <v>1944</v>
      </c>
      <c r="C1980" s="46" t="s">
        <v>870</v>
      </c>
      <c r="D1980" s="46" t="b">
        <f>COUNTIF(Events!$B$2:$B$171, C1980) &gt; 0</f>
        <v>1</v>
      </c>
      <c r="E1980" s="46" t="s">
        <v>196</v>
      </c>
      <c r="J1980" s="46" t="str">
        <f>IF(I1980="","",_xlfn.LET(_xlpm.x,VLOOKUP(I1980,'2026-01-09_taxon-match'!$A$2:$N$81,4,FALSE),IF(_xlpm.x=0,"",_xlpm.x)))</f>
        <v/>
      </c>
      <c r="L1980" s="46" t="str">
        <f>IF(I1980="","",_xlfn.LET(_xlpm.x,VLOOKUP(I1980,'2026-01-09_taxon-match'!$A$2:$N$81,3,FALSE),IF(_xlpm.x=0,"",_xlpm.x)))</f>
        <v/>
      </c>
      <c r="M1980" s="46" t="str">
        <f>IF($I1980="","",_xlfn.LET(_xlpm.x,VLOOKUP($I1980,'2026-01-09_taxon-match'!$A$2:$N$81,5,FALSE),IF(_xlpm.x=0,"",_xlpm.x)))</f>
        <v/>
      </c>
      <c r="N1980" s="46" t="str">
        <f>IF($I1980="","",_xlfn.LET(_xlpm.x,VLOOKUP($I1980,'2026-01-09_taxon-match'!$A$2:$N$81,6,FALSE),IF(_xlpm.x=0,"",_xlpm.x)))</f>
        <v/>
      </c>
      <c r="O1980" s="46" t="str">
        <f>IF($I1980="","",_xlfn.LET(_xlpm.x,VLOOKUP($I1980,'2026-01-09_taxon-match'!$A$2:$N$81,7,FALSE),IF(_xlpm.x=0,"",_xlpm.x)))</f>
        <v/>
      </c>
      <c r="P1980" s="46" t="str">
        <f>IF($I1980="","",_xlfn.LET(_xlpm.x,VLOOKUP($I1980,'2026-01-09_taxon-match'!$A$2:$N$81,8,FALSE),IF(_xlpm.x=0,"",_xlpm.x)))</f>
        <v/>
      </c>
      <c r="Q1980" s="46" t="str">
        <f>IF($I1980="","",_xlfn.LET(_xlpm.x,VLOOKUP($I1980,'2026-01-09_taxon-match'!$A$2:$N$81,9,FALSE),IF(_xlpm.x=0,"",_xlpm.x)))</f>
        <v/>
      </c>
      <c r="R1980" s="46" t="str">
        <f>IF($I1980="","",_xlfn.LET(_xlpm.x,VLOOKUP($I1980,'2026-01-09_taxon-match'!$A$2:$N$81,10,FALSE),IF(_xlpm.x=0,"",_xlpm.x)))</f>
        <v/>
      </c>
      <c r="S1980" s="46" t="str">
        <f>IF($I1980="","",_xlfn.LET(_xlpm.x,VLOOKUP($I1980,'2026-01-09_taxon-match'!$A$2:$N$81,11,FALSE),IF(_xlpm.x=0,"",_xlpm.x)))</f>
        <v/>
      </c>
      <c r="T1980" s="46" t="str">
        <f>IF($I1980="","",_xlfn.LET(_xlpm.x,VLOOKUP($I1980,'2026-01-09_taxon-match'!$A$2:$N$81,13,FALSE),IF(_xlpm.x=0,"",_xlpm.x)))</f>
        <v/>
      </c>
      <c r="U1980" s="46" t="s">
        <v>1001</v>
      </c>
      <c r="Y1980" s="46" t="str">
        <f>IF(V1980="","",_xlfn.LET(_xlpm.x,VLOOKUP(V1980,'Drop-down_menus'!$D$2:$E$13,2,FALSE),IF(_xlpm.x=0,"",_xlpm.x)))</f>
        <v/>
      </c>
      <c r="Z1980" s="46" t="str">
        <f>IF(W1980="","",_xlfn.LET(_xlpm.x,VLOOKUP(W1980,'Drop-down_menus'!$D$2:$E$13,2,FALSE),IF(_xlpm.x=0,"",_xlpm.x)))</f>
        <v/>
      </c>
      <c r="AA1980" s="46" t="str">
        <f>IF(X1980="","",_xlfn.LET(_xlpm.x,VLOOKUP(X1980,'Drop-down_menus'!$D$2:$E$13,2,FALSE),IF(_xlpm.x=0,"",_xlpm.x)))</f>
        <v/>
      </c>
      <c r="AB1980" s="53" t="s">
        <v>388</v>
      </c>
      <c r="AC1980" s="46" t="s">
        <v>241</v>
      </c>
      <c r="AD1980" s="46" t="s">
        <v>999</v>
      </c>
      <c r="AE1980" s="46" t="s">
        <v>54</v>
      </c>
      <c r="AF1980" s="46" t="s">
        <v>1000</v>
      </c>
      <c r="AG1980" s="46" t="str">
        <f>IF(AE1980="","",_xlfn.LET(_xlpm.x,VLOOKUP(AE1980,'Drop-down_menus'!$D$2:$E$13,2,FALSE),IF(_xlpm.x=0,"",_xlpm.x)))</f>
        <v>https://orcid.org/0000-0002-8971-8195</v>
      </c>
      <c r="AH1980" s="46" t="e">
        <f>IF(AF1980="","",_xlfn.LET(_xlpm.x,VLOOKUP(AF1980,'Drop-down_menus'!$D$2:$E$13,2,FALSE),IF(_xlpm.x=0,"",_xlpm.x)))</f>
        <v>#N/A</v>
      </c>
    </row>
    <row r="1981" spans="2:34" ht="15" customHeight="1">
      <c r="B1981">
        <v>1946</v>
      </c>
      <c r="C1981" t="s">
        <v>839</v>
      </c>
      <c r="D1981" s="46" t="b">
        <f>COUNTIF(Events!$B$2:$B$171, C1981) &gt; 0</f>
        <v>1</v>
      </c>
      <c r="E1981" s="46" t="s">
        <v>1103</v>
      </c>
      <c r="F1981" t="s">
        <v>1096</v>
      </c>
      <c r="J1981" s="46" t="str">
        <f>IF(I1981="","",_xlfn.LET(_xlpm.x,VLOOKUP(I1981,'2026-01-09_taxon-match'!$A$2:$N$81,4,FALSE),IF(_xlpm.x=0,"",_xlpm.x)))</f>
        <v/>
      </c>
      <c r="L1981" s="46" t="str">
        <f>IF(I1981="","",_xlfn.LET(_xlpm.x,VLOOKUP(I1981,'2026-01-09_taxon-match'!$A$2:$N$81,3,FALSE),IF(_xlpm.x=0,"",_xlpm.x)))</f>
        <v/>
      </c>
      <c r="M1981" s="46" t="str">
        <f>IF($I1981="","",_xlfn.LET(_xlpm.x,VLOOKUP($I1981,'2026-01-09_taxon-match'!$A$2:$N$81,5,FALSE),IF(_xlpm.x=0,"",_xlpm.x)))</f>
        <v/>
      </c>
      <c r="N1981" s="46" t="str">
        <f>IF($I1981="","",_xlfn.LET(_xlpm.x,VLOOKUP($I1981,'2026-01-09_taxon-match'!$A$2:$N$81,6,FALSE),IF(_xlpm.x=0,"",_xlpm.x)))</f>
        <v/>
      </c>
      <c r="O1981" s="46" t="str">
        <f>IF($I1981="","",_xlfn.LET(_xlpm.x,VLOOKUP($I1981,'2026-01-09_taxon-match'!$A$2:$N$81,7,FALSE),IF(_xlpm.x=0,"",_xlpm.x)))</f>
        <v/>
      </c>
      <c r="P1981" s="46" t="str">
        <f>IF($I1981="","",_xlfn.LET(_xlpm.x,VLOOKUP($I1981,'2026-01-09_taxon-match'!$A$2:$N$81,8,FALSE),IF(_xlpm.x=0,"",_xlpm.x)))</f>
        <v/>
      </c>
      <c r="Q1981" s="46" t="str">
        <f>IF($I1981="","",_xlfn.LET(_xlpm.x,VLOOKUP($I1981,'2026-01-09_taxon-match'!$A$2:$N$81,9,FALSE),IF(_xlpm.x=0,"",_xlpm.x)))</f>
        <v/>
      </c>
      <c r="R1981" s="46" t="str">
        <f>IF($I1981="","",_xlfn.LET(_xlpm.x,VLOOKUP($I1981,'2026-01-09_taxon-match'!$A$2:$N$81,10,FALSE),IF(_xlpm.x=0,"",_xlpm.x)))</f>
        <v/>
      </c>
      <c r="S1981" s="46" t="str">
        <f>IF($I1981="","",_xlfn.LET(_xlpm.x,VLOOKUP($I1981,'2026-01-09_taxon-match'!$A$2:$N$81,11,FALSE),IF(_xlpm.x=0,"",_xlpm.x)))</f>
        <v/>
      </c>
      <c r="T1981" s="46" t="str">
        <f>IF($I1981="","",_xlfn.LET(_xlpm.x,VLOOKUP($I1981,'2026-01-09_taxon-match'!$A$2:$N$81,13,FALSE),IF(_xlpm.x=0,"",_xlpm.x)))</f>
        <v/>
      </c>
      <c r="Y1981" s="46" t="str">
        <f>IF(V1981="","",_xlfn.LET(_xlpm.x,VLOOKUP(V1981,'Drop-down_menus'!$D$2:$E$13,2,FALSE),IF(_xlpm.x=0,"",_xlpm.x)))</f>
        <v/>
      </c>
      <c r="Z1981" s="46" t="str">
        <f>IF(W1981="","",_xlfn.LET(_xlpm.x,VLOOKUP(W1981,'Drop-down_menus'!$D$2:$E$13,2,FALSE),IF(_xlpm.x=0,"",_xlpm.x)))</f>
        <v/>
      </c>
      <c r="AA1981" s="46" t="str">
        <f>IF(X1981="","",_xlfn.LET(_xlpm.x,VLOOKUP(X1981,'Drop-down_menus'!$D$2:$E$13,2,FALSE),IF(_xlpm.x=0,"",_xlpm.x)))</f>
        <v/>
      </c>
    </row>
    <row r="1982" spans="2:34" ht="15" customHeight="1">
      <c r="B1982">
        <v>1947</v>
      </c>
      <c r="C1982" t="s">
        <v>839</v>
      </c>
      <c r="D1982" s="46" t="b">
        <f>COUNTIF(Events!$B$2:$B$171, C1982) &gt; 0</f>
        <v>1</v>
      </c>
      <c r="E1982" t="s">
        <v>196</v>
      </c>
      <c r="J1982" s="46" t="str">
        <f>IF(I1982="","",_xlfn.LET(_xlpm.x,VLOOKUP(I1982,'2026-01-09_taxon-match'!$A$2:$N$81,4,FALSE),IF(_xlpm.x=0,"",_xlpm.x)))</f>
        <v/>
      </c>
      <c r="L1982" s="46" t="str">
        <f>IF(I1982="","",_xlfn.LET(_xlpm.x,VLOOKUP(I1982,'2026-01-09_taxon-match'!$A$2:$N$81,3,FALSE),IF(_xlpm.x=0,"",_xlpm.x)))</f>
        <v/>
      </c>
      <c r="M1982" s="46" t="str">
        <f>IF($I1982="","",_xlfn.LET(_xlpm.x,VLOOKUP($I1982,'2026-01-09_taxon-match'!$A$2:$N$81,5,FALSE),IF(_xlpm.x=0,"",_xlpm.x)))</f>
        <v/>
      </c>
      <c r="N1982" s="46" t="str">
        <f>IF($I1982="","",_xlfn.LET(_xlpm.x,VLOOKUP($I1982,'2026-01-09_taxon-match'!$A$2:$N$81,6,FALSE),IF(_xlpm.x=0,"",_xlpm.x)))</f>
        <v/>
      </c>
      <c r="O1982" s="46" t="str">
        <f>IF($I1982="","",_xlfn.LET(_xlpm.x,VLOOKUP($I1982,'2026-01-09_taxon-match'!$A$2:$N$81,7,FALSE),IF(_xlpm.x=0,"",_xlpm.x)))</f>
        <v/>
      </c>
      <c r="P1982" s="46" t="str">
        <f>IF($I1982="","",_xlfn.LET(_xlpm.x,VLOOKUP($I1982,'2026-01-09_taxon-match'!$A$2:$N$81,8,FALSE),IF(_xlpm.x=0,"",_xlpm.x)))</f>
        <v/>
      </c>
      <c r="Q1982" s="46" t="str">
        <f>IF($I1982="","",_xlfn.LET(_xlpm.x,VLOOKUP($I1982,'2026-01-09_taxon-match'!$A$2:$N$81,9,FALSE),IF(_xlpm.x=0,"",_xlpm.x)))</f>
        <v/>
      </c>
      <c r="R1982" s="46" t="str">
        <f>IF($I1982="","",_xlfn.LET(_xlpm.x,VLOOKUP($I1982,'2026-01-09_taxon-match'!$A$2:$N$81,10,FALSE),IF(_xlpm.x=0,"",_xlpm.x)))</f>
        <v/>
      </c>
      <c r="S1982" s="46" t="str">
        <f>IF($I1982="","",_xlfn.LET(_xlpm.x,VLOOKUP($I1982,'2026-01-09_taxon-match'!$A$2:$N$81,11,FALSE),IF(_xlpm.x=0,"",_xlpm.x)))</f>
        <v/>
      </c>
      <c r="T1982" s="46" t="str">
        <f>IF($I1982="","",_xlfn.LET(_xlpm.x,VLOOKUP($I1982,'2026-01-09_taxon-match'!$A$2:$N$81,13,FALSE),IF(_xlpm.x=0,"",_xlpm.x)))</f>
        <v/>
      </c>
      <c r="Y1982" s="46" t="str">
        <f>IF(V1982="","",_xlfn.LET(_xlpm.x,VLOOKUP(V1982,'Drop-down_menus'!$D$2:$E$13,2,FALSE),IF(_xlpm.x=0,"",_xlpm.x)))</f>
        <v/>
      </c>
      <c r="Z1982" s="46" t="str">
        <f>IF(W1982="","",_xlfn.LET(_xlpm.x,VLOOKUP(W1982,'Drop-down_menus'!$D$2:$E$13,2,FALSE),IF(_xlpm.x=0,"",_xlpm.x)))</f>
        <v/>
      </c>
      <c r="AA1982" s="46" t="str">
        <f>IF(X1982="","",_xlfn.LET(_xlpm.x,VLOOKUP(X1982,'Drop-down_menus'!$D$2:$E$13,2,FALSE),IF(_xlpm.x=0,"",_xlpm.x)))</f>
        <v/>
      </c>
    </row>
    <row r="1983" spans="2:34" ht="15" customHeight="1">
      <c r="B1983">
        <v>1948</v>
      </c>
      <c r="C1983" t="s">
        <v>839</v>
      </c>
      <c r="D1983" s="46" t="b">
        <f>COUNTIF(Events!$B$2:$B$171, C1983) &gt; 0</f>
        <v>1</v>
      </c>
      <c r="E1983" s="2" t="s">
        <v>169</v>
      </c>
      <c r="G1983" s="46" t="s">
        <v>177</v>
      </c>
      <c r="I1983" s="46" t="s">
        <v>177</v>
      </c>
      <c r="J1983" s="46" t="str">
        <f>IF(I1983="","",_xlfn.LET(_xlpm.x,VLOOKUP(I1983,'2026-01-09_taxon-match'!$A$2:$N$81,4,FALSE),IF(_xlpm.x=0,"",_xlpm.x)))</f>
        <v>Sterechinus neumayeri</v>
      </c>
      <c r="L1983" s="46" t="str">
        <f>IF(I1983="","",_xlfn.LET(_xlpm.x,VLOOKUP(I1983,'2026-01-09_taxon-match'!$A$2:$N$81,3,FALSE),IF(_xlpm.x=0,"",_xlpm.x)))</f>
        <v>urn:lsid:marinespecies.org:taxname:160831</v>
      </c>
      <c r="M1983" s="46" t="str">
        <f>IF($I1983="","",_xlfn.LET(_xlpm.x,VLOOKUP($I1983,'2026-01-09_taxon-match'!$A$2:$N$81,5,FALSE),IF(_xlpm.x=0,"",_xlpm.x)))</f>
        <v>(Meissner, 1900)</v>
      </c>
      <c r="N1983" s="46" t="str">
        <f>IF($I1983="","",_xlfn.LET(_xlpm.x,VLOOKUP($I1983,'2026-01-09_taxon-match'!$A$2:$N$81,6,FALSE),IF(_xlpm.x=0,"",_xlpm.x)))</f>
        <v>Animalia</v>
      </c>
      <c r="O1983" s="46" t="str">
        <f>IF($I1983="","",_xlfn.LET(_xlpm.x,VLOOKUP($I1983,'2026-01-09_taxon-match'!$A$2:$N$81,7,FALSE),IF(_xlpm.x=0,"",_xlpm.x)))</f>
        <v>Echinodermata</v>
      </c>
      <c r="P1983" s="46" t="str">
        <f>IF($I1983="","",_xlfn.LET(_xlpm.x,VLOOKUP($I1983,'2026-01-09_taxon-match'!$A$2:$N$81,8,FALSE),IF(_xlpm.x=0,"",_xlpm.x)))</f>
        <v>Echinoidea</v>
      </c>
      <c r="Q1983" s="46" t="str">
        <f>IF($I1983="","",_xlfn.LET(_xlpm.x,VLOOKUP($I1983,'2026-01-09_taxon-match'!$A$2:$N$81,9,FALSE),IF(_xlpm.x=0,"",_xlpm.x)))</f>
        <v>Camarodonta</v>
      </c>
      <c r="R1983" s="46" t="str">
        <f>IF($I1983="","",_xlfn.LET(_xlpm.x,VLOOKUP($I1983,'2026-01-09_taxon-match'!$A$2:$N$81,10,FALSE),IF(_xlpm.x=0,"",_xlpm.x)))</f>
        <v>Echinidae</v>
      </c>
      <c r="S1983" s="46" t="str">
        <f>IF($I1983="","",_xlfn.LET(_xlpm.x,VLOOKUP($I1983,'2026-01-09_taxon-match'!$A$2:$N$81,11,FALSE),IF(_xlpm.x=0,"",_xlpm.x)))</f>
        <v>Sterechinus</v>
      </c>
      <c r="T1983" s="46" t="str">
        <f>IF($I1983="","",_xlfn.LET(_xlpm.x,VLOOKUP($I1983,'2026-01-09_taxon-match'!$A$2:$N$81,13,FALSE),IF(_xlpm.x=0,"",_xlpm.x)))</f>
        <v>neumayeri</v>
      </c>
      <c r="V1983" s="46" t="s">
        <v>43</v>
      </c>
      <c r="W1983" s="46" t="s">
        <v>28</v>
      </c>
      <c r="X1983" s="46" t="s">
        <v>32</v>
      </c>
      <c r="Y1983" s="46" t="str">
        <f>IF(V1983="","",_xlfn.LET(_xlpm.x,VLOOKUP(V1983,'Drop-down_menus'!$D$2:$E$13,2,FALSE),IF(_xlpm.x=0,"",_xlpm.x)))</f>
        <v>https://orcid.org/0000-0002-0981-7442</v>
      </c>
      <c r="Z1983" s="46" t="str">
        <f>IF(W1983="","",_xlfn.LET(_xlpm.x,VLOOKUP(W1983,'Drop-down_menus'!$D$2:$E$13,2,FALSE),IF(_xlpm.x=0,"",_xlpm.x)))</f>
        <v>https://orcid.org/0000-0002-9037-7623</v>
      </c>
      <c r="AA1983" s="46" t="str">
        <f>IF(X1983="","",_xlfn.LET(_xlpm.x,VLOOKUP(X1983,'Drop-down_menus'!$D$2:$E$13,2,FALSE),IF(_xlpm.x=0,"",_xlpm.x)))</f>
        <v>https://orcid.org/0000-0001-5748-602X</v>
      </c>
    </row>
    <row r="1984" spans="2:34" ht="15" customHeight="1">
      <c r="B1984">
        <v>1949</v>
      </c>
      <c r="C1984" t="s">
        <v>839</v>
      </c>
      <c r="D1984" s="46" t="b">
        <f>COUNTIF(Events!$B$2:$B$171, C1984) &gt; 0</f>
        <v>1</v>
      </c>
      <c r="E1984" s="2" t="s">
        <v>169</v>
      </c>
      <c r="G1984" s="46" t="s">
        <v>177</v>
      </c>
      <c r="I1984" s="46" t="s">
        <v>177</v>
      </c>
      <c r="J1984" s="46" t="str">
        <f>IF(I1984="","",_xlfn.LET(_xlpm.x,VLOOKUP(I1984,'2026-01-09_taxon-match'!$A$2:$N$81,4,FALSE),IF(_xlpm.x=0,"",_xlpm.x)))</f>
        <v>Sterechinus neumayeri</v>
      </c>
      <c r="L1984" s="46" t="str">
        <f>IF(I1984="","",_xlfn.LET(_xlpm.x,VLOOKUP(I1984,'2026-01-09_taxon-match'!$A$2:$N$81,3,FALSE),IF(_xlpm.x=0,"",_xlpm.x)))</f>
        <v>urn:lsid:marinespecies.org:taxname:160831</v>
      </c>
      <c r="M1984" s="46" t="str">
        <f>IF($I1984="","",_xlfn.LET(_xlpm.x,VLOOKUP($I1984,'2026-01-09_taxon-match'!$A$2:$N$81,5,FALSE),IF(_xlpm.x=0,"",_xlpm.x)))</f>
        <v>(Meissner, 1900)</v>
      </c>
      <c r="N1984" s="46" t="str">
        <f>IF($I1984="","",_xlfn.LET(_xlpm.x,VLOOKUP($I1984,'2026-01-09_taxon-match'!$A$2:$N$81,6,FALSE),IF(_xlpm.x=0,"",_xlpm.x)))</f>
        <v>Animalia</v>
      </c>
      <c r="O1984" s="46" t="str">
        <f>IF($I1984="","",_xlfn.LET(_xlpm.x,VLOOKUP($I1984,'2026-01-09_taxon-match'!$A$2:$N$81,7,FALSE),IF(_xlpm.x=0,"",_xlpm.x)))</f>
        <v>Echinodermata</v>
      </c>
      <c r="P1984" s="46" t="str">
        <f>IF($I1984="","",_xlfn.LET(_xlpm.x,VLOOKUP($I1984,'2026-01-09_taxon-match'!$A$2:$N$81,8,FALSE),IF(_xlpm.x=0,"",_xlpm.x)))</f>
        <v>Echinoidea</v>
      </c>
      <c r="Q1984" s="46" t="str">
        <f>IF($I1984="","",_xlfn.LET(_xlpm.x,VLOOKUP($I1984,'2026-01-09_taxon-match'!$A$2:$N$81,9,FALSE),IF(_xlpm.x=0,"",_xlpm.x)))</f>
        <v>Camarodonta</v>
      </c>
      <c r="R1984" s="46" t="str">
        <f>IF($I1984="","",_xlfn.LET(_xlpm.x,VLOOKUP($I1984,'2026-01-09_taxon-match'!$A$2:$N$81,10,FALSE),IF(_xlpm.x=0,"",_xlpm.x)))</f>
        <v>Echinidae</v>
      </c>
      <c r="S1984" s="46" t="str">
        <f>IF($I1984="","",_xlfn.LET(_xlpm.x,VLOOKUP($I1984,'2026-01-09_taxon-match'!$A$2:$N$81,11,FALSE),IF(_xlpm.x=0,"",_xlpm.x)))</f>
        <v>Sterechinus</v>
      </c>
      <c r="T1984" s="46" t="str">
        <f>IF($I1984="","",_xlfn.LET(_xlpm.x,VLOOKUP($I1984,'2026-01-09_taxon-match'!$A$2:$N$81,13,FALSE),IF(_xlpm.x=0,"",_xlpm.x)))</f>
        <v>neumayeri</v>
      </c>
      <c r="V1984" s="46" t="s">
        <v>43</v>
      </c>
      <c r="W1984" s="46" t="s">
        <v>28</v>
      </c>
      <c r="X1984" s="46" t="s">
        <v>32</v>
      </c>
      <c r="Y1984" s="46" t="str">
        <f>IF(V1984="","",_xlfn.LET(_xlpm.x,VLOOKUP(V1984,'Drop-down_menus'!$D$2:$E$13,2,FALSE),IF(_xlpm.x=0,"",_xlpm.x)))</f>
        <v>https://orcid.org/0000-0002-0981-7442</v>
      </c>
      <c r="Z1984" s="46" t="str">
        <f>IF(W1984="","",_xlfn.LET(_xlpm.x,VLOOKUP(W1984,'Drop-down_menus'!$D$2:$E$13,2,FALSE),IF(_xlpm.x=0,"",_xlpm.x)))</f>
        <v>https://orcid.org/0000-0002-9037-7623</v>
      </c>
      <c r="AA1984" s="46" t="str">
        <f>IF(X1984="","",_xlfn.LET(_xlpm.x,VLOOKUP(X1984,'Drop-down_menus'!$D$2:$E$13,2,FALSE),IF(_xlpm.x=0,"",_xlpm.x)))</f>
        <v>https://orcid.org/0000-0001-5748-602X</v>
      </c>
    </row>
    <row r="1985" spans="2:27" ht="15" customHeight="1">
      <c r="B1985">
        <v>1950</v>
      </c>
      <c r="C1985" t="s">
        <v>839</v>
      </c>
      <c r="D1985" s="46" t="b">
        <f>COUNTIF(Events!$B$2:$B$171, C1985) &gt; 0</f>
        <v>1</v>
      </c>
      <c r="E1985" s="2" t="s">
        <v>169</v>
      </c>
      <c r="G1985" s="46" t="s">
        <v>177</v>
      </c>
      <c r="I1985" s="46" t="s">
        <v>177</v>
      </c>
      <c r="J1985" s="46" t="str">
        <f>IF(I1985="","",_xlfn.LET(_xlpm.x,VLOOKUP(I1985,'2026-01-09_taxon-match'!$A$2:$N$81,4,FALSE),IF(_xlpm.x=0,"",_xlpm.x)))</f>
        <v>Sterechinus neumayeri</v>
      </c>
      <c r="L1985" s="46" t="str">
        <f>IF(I1985="","",_xlfn.LET(_xlpm.x,VLOOKUP(I1985,'2026-01-09_taxon-match'!$A$2:$N$81,3,FALSE),IF(_xlpm.x=0,"",_xlpm.x)))</f>
        <v>urn:lsid:marinespecies.org:taxname:160831</v>
      </c>
      <c r="M1985" s="46" t="str">
        <f>IF($I1985="","",_xlfn.LET(_xlpm.x,VLOOKUP($I1985,'2026-01-09_taxon-match'!$A$2:$N$81,5,FALSE),IF(_xlpm.x=0,"",_xlpm.x)))</f>
        <v>(Meissner, 1900)</v>
      </c>
      <c r="N1985" s="46" t="str">
        <f>IF($I1985="","",_xlfn.LET(_xlpm.x,VLOOKUP($I1985,'2026-01-09_taxon-match'!$A$2:$N$81,6,FALSE),IF(_xlpm.x=0,"",_xlpm.x)))</f>
        <v>Animalia</v>
      </c>
      <c r="O1985" s="46" t="str">
        <f>IF($I1985="","",_xlfn.LET(_xlpm.x,VLOOKUP($I1985,'2026-01-09_taxon-match'!$A$2:$N$81,7,FALSE),IF(_xlpm.x=0,"",_xlpm.x)))</f>
        <v>Echinodermata</v>
      </c>
      <c r="P1985" s="46" t="str">
        <f>IF($I1985="","",_xlfn.LET(_xlpm.x,VLOOKUP($I1985,'2026-01-09_taxon-match'!$A$2:$N$81,8,FALSE),IF(_xlpm.x=0,"",_xlpm.x)))</f>
        <v>Echinoidea</v>
      </c>
      <c r="Q1985" s="46" t="str">
        <f>IF($I1985="","",_xlfn.LET(_xlpm.x,VLOOKUP($I1985,'2026-01-09_taxon-match'!$A$2:$N$81,9,FALSE),IF(_xlpm.x=0,"",_xlpm.x)))</f>
        <v>Camarodonta</v>
      </c>
      <c r="R1985" s="46" t="str">
        <f>IF($I1985="","",_xlfn.LET(_xlpm.x,VLOOKUP($I1985,'2026-01-09_taxon-match'!$A$2:$N$81,10,FALSE),IF(_xlpm.x=0,"",_xlpm.x)))</f>
        <v>Echinidae</v>
      </c>
      <c r="S1985" s="46" t="str">
        <f>IF($I1985="","",_xlfn.LET(_xlpm.x,VLOOKUP($I1985,'2026-01-09_taxon-match'!$A$2:$N$81,11,FALSE),IF(_xlpm.x=0,"",_xlpm.x)))</f>
        <v>Sterechinus</v>
      </c>
      <c r="T1985" s="46" t="str">
        <f>IF($I1985="","",_xlfn.LET(_xlpm.x,VLOOKUP($I1985,'2026-01-09_taxon-match'!$A$2:$N$81,13,FALSE),IF(_xlpm.x=0,"",_xlpm.x)))</f>
        <v>neumayeri</v>
      </c>
      <c r="V1985" s="46" t="s">
        <v>43</v>
      </c>
      <c r="W1985" s="46" t="s">
        <v>28</v>
      </c>
      <c r="X1985" s="46" t="s">
        <v>32</v>
      </c>
      <c r="Y1985" s="46" t="str">
        <f>IF(V1985="","",_xlfn.LET(_xlpm.x,VLOOKUP(V1985,'Drop-down_menus'!$D$2:$E$13,2,FALSE),IF(_xlpm.x=0,"",_xlpm.x)))</f>
        <v>https://orcid.org/0000-0002-0981-7442</v>
      </c>
      <c r="Z1985" s="46" t="str">
        <f>IF(W1985="","",_xlfn.LET(_xlpm.x,VLOOKUP(W1985,'Drop-down_menus'!$D$2:$E$13,2,FALSE),IF(_xlpm.x=0,"",_xlpm.x)))</f>
        <v>https://orcid.org/0000-0002-9037-7623</v>
      </c>
      <c r="AA1985" s="46" t="str">
        <f>IF(X1985="","",_xlfn.LET(_xlpm.x,VLOOKUP(X1985,'Drop-down_menus'!$D$2:$E$13,2,FALSE),IF(_xlpm.x=0,"",_xlpm.x)))</f>
        <v>https://orcid.org/0000-0001-5748-602X</v>
      </c>
    </row>
    <row r="1986" spans="2:27" ht="15" customHeight="1">
      <c r="B1986">
        <v>1951</v>
      </c>
      <c r="C1986" t="s">
        <v>839</v>
      </c>
      <c r="D1986" s="46" t="b">
        <f>COUNTIF(Events!$B$2:$B$171, C1986) &gt; 0</f>
        <v>1</v>
      </c>
      <c r="E1986" s="2" t="s">
        <v>169</v>
      </c>
      <c r="G1986" s="46" t="s">
        <v>177</v>
      </c>
      <c r="I1986" s="46" t="s">
        <v>177</v>
      </c>
      <c r="J1986" s="46" t="str">
        <f>IF(I1986="","",_xlfn.LET(_xlpm.x,VLOOKUP(I1986,'2026-01-09_taxon-match'!$A$2:$N$81,4,FALSE),IF(_xlpm.x=0,"",_xlpm.x)))</f>
        <v>Sterechinus neumayeri</v>
      </c>
      <c r="L1986" s="46" t="str">
        <f>IF(I1986="","",_xlfn.LET(_xlpm.x,VLOOKUP(I1986,'2026-01-09_taxon-match'!$A$2:$N$81,3,FALSE),IF(_xlpm.x=0,"",_xlpm.x)))</f>
        <v>urn:lsid:marinespecies.org:taxname:160831</v>
      </c>
      <c r="M1986" s="46" t="str">
        <f>IF($I1986="","",_xlfn.LET(_xlpm.x,VLOOKUP($I1986,'2026-01-09_taxon-match'!$A$2:$N$81,5,FALSE),IF(_xlpm.x=0,"",_xlpm.x)))</f>
        <v>(Meissner, 1900)</v>
      </c>
      <c r="N1986" s="46" t="str">
        <f>IF($I1986="","",_xlfn.LET(_xlpm.x,VLOOKUP($I1986,'2026-01-09_taxon-match'!$A$2:$N$81,6,FALSE),IF(_xlpm.x=0,"",_xlpm.x)))</f>
        <v>Animalia</v>
      </c>
      <c r="O1986" s="46" t="str">
        <f>IF($I1986="","",_xlfn.LET(_xlpm.x,VLOOKUP($I1986,'2026-01-09_taxon-match'!$A$2:$N$81,7,FALSE),IF(_xlpm.x=0,"",_xlpm.x)))</f>
        <v>Echinodermata</v>
      </c>
      <c r="P1986" s="46" t="str">
        <f>IF($I1986="","",_xlfn.LET(_xlpm.x,VLOOKUP($I1986,'2026-01-09_taxon-match'!$A$2:$N$81,8,FALSE),IF(_xlpm.x=0,"",_xlpm.x)))</f>
        <v>Echinoidea</v>
      </c>
      <c r="Q1986" s="46" t="str">
        <f>IF($I1986="","",_xlfn.LET(_xlpm.x,VLOOKUP($I1986,'2026-01-09_taxon-match'!$A$2:$N$81,9,FALSE),IF(_xlpm.x=0,"",_xlpm.x)))</f>
        <v>Camarodonta</v>
      </c>
      <c r="R1986" s="46" t="str">
        <f>IF($I1986="","",_xlfn.LET(_xlpm.x,VLOOKUP($I1986,'2026-01-09_taxon-match'!$A$2:$N$81,10,FALSE),IF(_xlpm.x=0,"",_xlpm.x)))</f>
        <v>Echinidae</v>
      </c>
      <c r="S1986" s="46" t="str">
        <f>IF($I1986="","",_xlfn.LET(_xlpm.x,VLOOKUP($I1986,'2026-01-09_taxon-match'!$A$2:$N$81,11,FALSE),IF(_xlpm.x=0,"",_xlpm.x)))</f>
        <v>Sterechinus</v>
      </c>
      <c r="T1986" s="46" t="str">
        <f>IF($I1986="","",_xlfn.LET(_xlpm.x,VLOOKUP($I1986,'2026-01-09_taxon-match'!$A$2:$N$81,13,FALSE),IF(_xlpm.x=0,"",_xlpm.x)))</f>
        <v>neumayeri</v>
      </c>
      <c r="V1986" s="46" t="s">
        <v>43</v>
      </c>
      <c r="W1986" s="46" t="s">
        <v>28</v>
      </c>
      <c r="X1986" s="46" t="s">
        <v>32</v>
      </c>
      <c r="Y1986" s="46" t="str">
        <f>IF(V1986="","",_xlfn.LET(_xlpm.x,VLOOKUP(V1986,'Drop-down_menus'!$D$2:$E$13,2,FALSE),IF(_xlpm.x=0,"",_xlpm.x)))</f>
        <v>https://orcid.org/0000-0002-0981-7442</v>
      </c>
      <c r="Z1986" s="46" t="str">
        <f>IF(W1986="","",_xlfn.LET(_xlpm.x,VLOOKUP(W1986,'Drop-down_menus'!$D$2:$E$13,2,FALSE),IF(_xlpm.x=0,"",_xlpm.x)))</f>
        <v>https://orcid.org/0000-0002-9037-7623</v>
      </c>
      <c r="AA1986" s="46" t="str">
        <f>IF(X1986="","",_xlfn.LET(_xlpm.x,VLOOKUP(X1986,'Drop-down_menus'!$D$2:$E$13,2,FALSE),IF(_xlpm.x=0,"",_xlpm.x)))</f>
        <v>https://orcid.org/0000-0001-5748-602X</v>
      </c>
    </row>
    <row r="1987" spans="2:27" ht="15" customHeight="1">
      <c r="B1987">
        <v>1952</v>
      </c>
      <c r="C1987" t="s">
        <v>839</v>
      </c>
      <c r="D1987" s="46" t="b">
        <f>COUNTIF(Events!$B$2:$B$171, C1987) &gt; 0</f>
        <v>1</v>
      </c>
      <c r="E1987" s="2" t="s">
        <v>169</v>
      </c>
      <c r="G1987" s="46" t="s">
        <v>177</v>
      </c>
      <c r="I1987" s="46" t="s">
        <v>177</v>
      </c>
      <c r="J1987" s="46" t="str">
        <f>IF(I1987="","",_xlfn.LET(_xlpm.x,VLOOKUP(I1987,'2026-01-09_taxon-match'!$A$2:$N$81,4,FALSE),IF(_xlpm.x=0,"",_xlpm.x)))</f>
        <v>Sterechinus neumayeri</v>
      </c>
      <c r="L1987" s="46" t="str">
        <f>IF(I1987="","",_xlfn.LET(_xlpm.x,VLOOKUP(I1987,'2026-01-09_taxon-match'!$A$2:$N$81,3,FALSE),IF(_xlpm.x=0,"",_xlpm.x)))</f>
        <v>urn:lsid:marinespecies.org:taxname:160831</v>
      </c>
      <c r="M1987" s="46" t="str">
        <f>IF($I1987="","",_xlfn.LET(_xlpm.x,VLOOKUP($I1987,'2026-01-09_taxon-match'!$A$2:$N$81,5,FALSE),IF(_xlpm.x=0,"",_xlpm.x)))</f>
        <v>(Meissner, 1900)</v>
      </c>
      <c r="N1987" s="46" t="str">
        <f>IF($I1987="","",_xlfn.LET(_xlpm.x,VLOOKUP($I1987,'2026-01-09_taxon-match'!$A$2:$N$81,6,FALSE),IF(_xlpm.x=0,"",_xlpm.x)))</f>
        <v>Animalia</v>
      </c>
      <c r="O1987" s="46" t="str">
        <f>IF($I1987="","",_xlfn.LET(_xlpm.x,VLOOKUP($I1987,'2026-01-09_taxon-match'!$A$2:$N$81,7,FALSE),IF(_xlpm.x=0,"",_xlpm.x)))</f>
        <v>Echinodermata</v>
      </c>
      <c r="P1987" s="46" t="str">
        <f>IF($I1987="","",_xlfn.LET(_xlpm.x,VLOOKUP($I1987,'2026-01-09_taxon-match'!$A$2:$N$81,8,FALSE),IF(_xlpm.x=0,"",_xlpm.x)))</f>
        <v>Echinoidea</v>
      </c>
      <c r="Q1987" s="46" t="str">
        <f>IF($I1987="","",_xlfn.LET(_xlpm.x,VLOOKUP($I1987,'2026-01-09_taxon-match'!$A$2:$N$81,9,FALSE),IF(_xlpm.x=0,"",_xlpm.x)))</f>
        <v>Camarodonta</v>
      </c>
      <c r="R1987" s="46" t="str">
        <f>IF($I1987="","",_xlfn.LET(_xlpm.x,VLOOKUP($I1987,'2026-01-09_taxon-match'!$A$2:$N$81,10,FALSE),IF(_xlpm.x=0,"",_xlpm.x)))</f>
        <v>Echinidae</v>
      </c>
      <c r="S1987" s="46" t="str">
        <f>IF($I1987="","",_xlfn.LET(_xlpm.x,VLOOKUP($I1987,'2026-01-09_taxon-match'!$A$2:$N$81,11,FALSE),IF(_xlpm.x=0,"",_xlpm.x)))</f>
        <v>Sterechinus</v>
      </c>
      <c r="T1987" s="46" t="str">
        <f>IF($I1987="","",_xlfn.LET(_xlpm.x,VLOOKUP($I1987,'2026-01-09_taxon-match'!$A$2:$N$81,13,FALSE),IF(_xlpm.x=0,"",_xlpm.x)))</f>
        <v>neumayeri</v>
      </c>
      <c r="V1987" s="46" t="s">
        <v>43</v>
      </c>
      <c r="W1987" s="46" t="s">
        <v>28</v>
      </c>
      <c r="X1987" s="46" t="s">
        <v>32</v>
      </c>
      <c r="Y1987" s="46" t="str">
        <f>IF(V1987="","",_xlfn.LET(_xlpm.x,VLOOKUP(V1987,'Drop-down_menus'!$D$2:$E$13,2,FALSE),IF(_xlpm.x=0,"",_xlpm.x)))</f>
        <v>https://orcid.org/0000-0002-0981-7442</v>
      </c>
      <c r="Z1987" s="46" t="str">
        <f>IF(W1987="","",_xlfn.LET(_xlpm.x,VLOOKUP(W1987,'Drop-down_menus'!$D$2:$E$13,2,FALSE),IF(_xlpm.x=0,"",_xlpm.x)))</f>
        <v>https://orcid.org/0000-0002-9037-7623</v>
      </c>
      <c r="AA1987" s="46" t="str">
        <f>IF(X1987="","",_xlfn.LET(_xlpm.x,VLOOKUP(X1987,'Drop-down_menus'!$D$2:$E$13,2,FALSE),IF(_xlpm.x=0,"",_xlpm.x)))</f>
        <v>https://orcid.org/0000-0001-5748-602X</v>
      </c>
    </row>
    <row r="1988" spans="2:27" ht="15" customHeight="1">
      <c r="B1988">
        <v>1953</v>
      </c>
      <c r="C1988" t="s">
        <v>839</v>
      </c>
      <c r="D1988" s="46" t="b">
        <f>COUNTIF(Events!$B$2:$B$171, C1988) &gt; 0</f>
        <v>1</v>
      </c>
      <c r="E1988" s="2" t="s">
        <v>169</v>
      </c>
      <c r="G1988" s="46" t="s">
        <v>177</v>
      </c>
      <c r="I1988" s="46" t="s">
        <v>177</v>
      </c>
      <c r="J1988" s="46" t="str">
        <f>IF(I1988="","",_xlfn.LET(_xlpm.x,VLOOKUP(I1988,'2026-01-09_taxon-match'!$A$2:$N$81,4,FALSE),IF(_xlpm.x=0,"",_xlpm.x)))</f>
        <v>Sterechinus neumayeri</v>
      </c>
      <c r="L1988" s="46" t="str">
        <f>IF(I1988="","",_xlfn.LET(_xlpm.x,VLOOKUP(I1988,'2026-01-09_taxon-match'!$A$2:$N$81,3,FALSE),IF(_xlpm.x=0,"",_xlpm.x)))</f>
        <v>urn:lsid:marinespecies.org:taxname:160831</v>
      </c>
      <c r="M1988" s="46" t="str">
        <f>IF($I1988="","",_xlfn.LET(_xlpm.x,VLOOKUP($I1988,'2026-01-09_taxon-match'!$A$2:$N$81,5,FALSE),IF(_xlpm.x=0,"",_xlpm.x)))</f>
        <v>(Meissner, 1900)</v>
      </c>
      <c r="N1988" s="46" t="str">
        <f>IF($I1988="","",_xlfn.LET(_xlpm.x,VLOOKUP($I1988,'2026-01-09_taxon-match'!$A$2:$N$81,6,FALSE),IF(_xlpm.x=0,"",_xlpm.x)))</f>
        <v>Animalia</v>
      </c>
      <c r="O1988" s="46" t="str">
        <f>IF($I1988="","",_xlfn.LET(_xlpm.x,VLOOKUP($I1988,'2026-01-09_taxon-match'!$A$2:$N$81,7,FALSE),IF(_xlpm.x=0,"",_xlpm.x)))</f>
        <v>Echinodermata</v>
      </c>
      <c r="P1988" s="46" t="str">
        <f>IF($I1988="","",_xlfn.LET(_xlpm.x,VLOOKUP($I1988,'2026-01-09_taxon-match'!$A$2:$N$81,8,FALSE),IF(_xlpm.x=0,"",_xlpm.x)))</f>
        <v>Echinoidea</v>
      </c>
      <c r="Q1988" s="46" t="str">
        <f>IF($I1988="","",_xlfn.LET(_xlpm.x,VLOOKUP($I1988,'2026-01-09_taxon-match'!$A$2:$N$81,9,FALSE),IF(_xlpm.x=0,"",_xlpm.x)))</f>
        <v>Camarodonta</v>
      </c>
      <c r="R1988" s="46" t="str">
        <f>IF($I1988="","",_xlfn.LET(_xlpm.x,VLOOKUP($I1988,'2026-01-09_taxon-match'!$A$2:$N$81,10,FALSE),IF(_xlpm.x=0,"",_xlpm.x)))</f>
        <v>Echinidae</v>
      </c>
      <c r="S1988" s="46" t="str">
        <f>IF($I1988="","",_xlfn.LET(_xlpm.x,VLOOKUP($I1988,'2026-01-09_taxon-match'!$A$2:$N$81,11,FALSE),IF(_xlpm.x=0,"",_xlpm.x)))</f>
        <v>Sterechinus</v>
      </c>
      <c r="T1988" s="46" t="str">
        <f>IF($I1988="","",_xlfn.LET(_xlpm.x,VLOOKUP($I1988,'2026-01-09_taxon-match'!$A$2:$N$81,13,FALSE),IF(_xlpm.x=0,"",_xlpm.x)))</f>
        <v>neumayeri</v>
      </c>
      <c r="V1988" s="46" t="s">
        <v>43</v>
      </c>
      <c r="W1988" s="46" t="s">
        <v>28</v>
      </c>
      <c r="X1988" s="46" t="s">
        <v>32</v>
      </c>
      <c r="Y1988" s="46" t="str">
        <f>IF(V1988="","",_xlfn.LET(_xlpm.x,VLOOKUP(V1988,'Drop-down_menus'!$D$2:$E$13,2,FALSE),IF(_xlpm.x=0,"",_xlpm.x)))</f>
        <v>https://orcid.org/0000-0002-0981-7442</v>
      </c>
      <c r="Z1988" s="46" t="str">
        <f>IF(W1988="","",_xlfn.LET(_xlpm.x,VLOOKUP(W1988,'Drop-down_menus'!$D$2:$E$13,2,FALSE),IF(_xlpm.x=0,"",_xlpm.x)))</f>
        <v>https://orcid.org/0000-0002-9037-7623</v>
      </c>
      <c r="AA1988" s="46" t="str">
        <f>IF(X1988="","",_xlfn.LET(_xlpm.x,VLOOKUP(X1988,'Drop-down_menus'!$D$2:$E$13,2,FALSE),IF(_xlpm.x=0,"",_xlpm.x)))</f>
        <v>https://orcid.org/0000-0001-5748-602X</v>
      </c>
    </row>
    <row r="1989" spans="2:27" ht="15" customHeight="1">
      <c r="B1989">
        <v>1954</v>
      </c>
      <c r="C1989" t="s">
        <v>839</v>
      </c>
      <c r="D1989" s="46" t="b">
        <f>COUNTIF(Events!$B$2:$B$171, C1989) &gt; 0</f>
        <v>1</v>
      </c>
      <c r="E1989" s="2" t="s">
        <v>169</v>
      </c>
      <c r="G1989" s="46" t="s">
        <v>177</v>
      </c>
      <c r="I1989" s="46" t="s">
        <v>177</v>
      </c>
      <c r="J1989" s="46" t="str">
        <f>IF(I1989="","",_xlfn.LET(_xlpm.x,VLOOKUP(I1989,'2026-01-09_taxon-match'!$A$2:$N$81,4,FALSE),IF(_xlpm.x=0,"",_xlpm.x)))</f>
        <v>Sterechinus neumayeri</v>
      </c>
      <c r="L1989" s="46" t="str">
        <f>IF(I1989="","",_xlfn.LET(_xlpm.x,VLOOKUP(I1989,'2026-01-09_taxon-match'!$A$2:$N$81,3,FALSE),IF(_xlpm.x=0,"",_xlpm.x)))</f>
        <v>urn:lsid:marinespecies.org:taxname:160831</v>
      </c>
      <c r="M1989" s="46" t="str">
        <f>IF($I1989="","",_xlfn.LET(_xlpm.x,VLOOKUP($I1989,'2026-01-09_taxon-match'!$A$2:$N$81,5,FALSE),IF(_xlpm.x=0,"",_xlpm.x)))</f>
        <v>(Meissner, 1900)</v>
      </c>
      <c r="N1989" s="46" t="str">
        <f>IF($I1989="","",_xlfn.LET(_xlpm.x,VLOOKUP($I1989,'2026-01-09_taxon-match'!$A$2:$N$81,6,FALSE),IF(_xlpm.x=0,"",_xlpm.x)))</f>
        <v>Animalia</v>
      </c>
      <c r="O1989" s="46" t="str">
        <f>IF($I1989="","",_xlfn.LET(_xlpm.x,VLOOKUP($I1989,'2026-01-09_taxon-match'!$A$2:$N$81,7,FALSE),IF(_xlpm.x=0,"",_xlpm.x)))</f>
        <v>Echinodermata</v>
      </c>
      <c r="P1989" s="46" t="str">
        <f>IF($I1989="","",_xlfn.LET(_xlpm.x,VLOOKUP($I1989,'2026-01-09_taxon-match'!$A$2:$N$81,8,FALSE),IF(_xlpm.x=0,"",_xlpm.x)))</f>
        <v>Echinoidea</v>
      </c>
      <c r="Q1989" s="46" t="str">
        <f>IF($I1989="","",_xlfn.LET(_xlpm.x,VLOOKUP($I1989,'2026-01-09_taxon-match'!$A$2:$N$81,9,FALSE),IF(_xlpm.x=0,"",_xlpm.x)))</f>
        <v>Camarodonta</v>
      </c>
      <c r="R1989" s="46" t="str">
        <f>IF($I1989="","",_xlfn.LET(_xlpm.x,VLOOKUP($I1989,'2026-01-09_taxon-match'!$A$2:$N$81,10,FALSE),IF(_xlpm.x=0,"",_xlpm.x)))</f>
        <v>Echinidae</v>
      </c>
      <c r="S1989" s="46" t="str">
        <f>IF($I1989="","",_xlfn.LET(_xlpm.x,VLOOKUP($I1989,'2026-01-09_taxon-match'!$A$2:$N$81,11,FALSE),IF(_xlpm.x=0,"",_xlpm.x)))</f>
        <v>Sterechinus</v>
      </c>
      <c r="T1989" s="46" t="str">
        <f>IF($I1989="","",_xlfn.LET(_xlpm.x,VLOOKUP($I1989,'2026-01-09_taxon-match'!$A$2:$N$81,13,FALSE),IF(_xlpm.x=0,"",_xlpm.x)))</f>
        <v>neumayeri</v>
      </c>
      <c r="V1989" s="46" t="s">
        <v>43</v>
      </c>
      <c r="W1989" s="46" t="s">
        <v>28</v>
      </c>
      <c r="X1989" s="46" t="s">
        <v>32</v>
      </c>
      <c r="Y1989" s="46" t="str">
        <f>IF(V1989="","",_xlfn.LET(_xlpm.x,VLOOKUP(V1989,'Drop-down_menus'!$D$2:$E$13,2,FALSE),IF(_xlpm.x=0,"",_xlpm.x)))</f>
        <v>https://orcid.org/0000-0002-0981-7442</v>
      </c>
      <c r="Z1989" s="46" t="str">
        <f>IF(W1989="","",_xlfn.LET(_xlpm.x,VLOOKUP(W1989,'Drop-down_menus'!$D$2:$E$13,2,FALSE),IF(_xlpm.x=0,"",_xlpm.x)))</f>
        <v>https://orcid.org/0000-0002-9037-7623</v>
      </c>
      <c r="AA1989" s="46" t="str">
        <f>IF(X1989="","",_xlfn.LET(_xlpm.x,VLOOKUP(X1989,'Drop-down_menus'!$D$2:$E$13,2,FALSE),IF(_xlpm.x=0,"",_xlpm.x)))</f>
        <v>https://orcid.org/0000-0001-5748-602X</v>
      </c>
    </row>
    <row r="1990" spans="2:27" ht="15" customHeight="1">
      <c r="B1990">
        <v>1955</v>
      </c>
      <c r="C1990" t="s">
        <v>839</v>
      </c>
      <c r="D1990" s="46" t="b">
        <f>COUNTIF(Events!$B$2:$B$171, C1990) &gt; 0</f>
        <v>1</v>
      </c>
      <c r="E1990" s="2" t="s">
        <v>169</v>
      </c>
      <c r="G1990" s="46" t="s">
        <v>177</v>
      </c>
      <c r="I1990" s="46" t="s">
        <v>177</v>
      </c>
      <c r="J1990" s="46" t="str">
        <f>IF(I1990="","",_xlfn.LET(_xlpm.x,VLOOKUP(I1990,'2026-01-09_taxon-match'!$A$2:$N$81,4,FALSE),IF(_xlpm.x=0,"",_xlpm.x)))</f>
        <v>Sterechinus neumayeri</v>
      </c>
      <c r="L1990" s="46" t="str">
        <f>IF(I1990="","",_xlfn.LET(_xlpm.x,VLOOKUP(I1990,'2026-01-09_taxon-match'!$A$2:$N$81,3,FALSE),IF(_xlpm.x=0,"",_xlpm.x)))</f>
        <v>urn:lsid:marinespecies.org:taxname:160831</v>
      </c>
      <c r="M1990" s="46" t="str">
        <f>IF($I1990="","",_xlfn.LET(_xlpm.x,VLOOKUP($I1990,'2026-01-09_taxon-match'!$A$2:$N$81,5,FALSE),IF(_xlpm.x=0,"",_xlpm.x)))</f>
        <v>(Meissner, 1900)</v>
      </c>
      <c r="N1990" s="46" t="str">
        <f>IF($I1990="","",_xlfn.LET(_xlpm.x,VLOOKUP($I1990,'2026-01-09_taxon-match'!$A$2:$N$81,6,FALSE),IF(_xlpm.x=0,"",_xlpm.x)))</f>
        <v>Animalia</v>
      </c>
      <c r="O1990" s="46" t="str">
        <f>IF($I1990="","",_xlfn.LET(_xlpm.x,VLOOKUP($I1990,'2026-01-09_taxon-match'!$A$2:$N$81,7,FALSE),IF(_xlpm.x=0,"",_xlpm.x)))</f>
        <v>Echinodermata</v>
      </c>
      <c r="P1990" s="46" t="str">
        <f>IF($I1990="","",_xlfn.LET(_xlpm.x,VLOOKUP($I1990,'2026-01-09_taxon-match'!$A$2:$N$81,8,FALSE),IF(_xlpm.x=0,"",_xlpm.x)))</f>
        <v>Echinoidea</v>
      </c>
      <c r="Q1990" s="46" t="str">
        <f>IF($I1990="","",_xlfn.LET(_xlpm.x,VLOOKUP($I1990,'2026-01-09_taxon-match'!$A$2:$N$81,9,FALSE),IF(_xlpm.x=0,"",_xlpm.x)))</f>
        <v>Camarodonta</v>
      </c>
      <c r="R1990" s="46" t="str">
        <f>IF($I1990="","",_xlfn.LET(_xlpm.x,VLOOKUP($I1990,'2026-01-09_taxon-match'!$A$2:$N$81,10,FALSE),IF(_xlpm.x=0,"",_xlpm.x)))</f>
        <v>Echinidae</v>
      </c>
      <c r="S1990" s="46" t="str">
        <f>IF($I1990="","",_xlfn.LET(_xlpm.x,VLOOKUP($I1990,'2026-01-09_taxon-match'!$A$2:$N$81,11,FALSE),IF(_xlpm.x=0,"",_xlpm.x)))</f>
        <v>Sterechinus</v>
      </c>
      <c r="T1990" s="46" t="str">
        <f>IF($I1990="","",_xlfn.LET(_xlpm.x,VLOOKUP($I1990,'2026-01-09_taxon-match'!$A$2:$N$81,13,FALSE),IF(_xlpm.x=0,"",_xlpm.x)))</f>
        <v>neumayeri</v>
      </c>
      <c r="V1990" s="46" t="s">
        <v>43</v>
      </c>
      <c r="W1990" s="46" t="s">
        <v>28</v>
      </c>
      <c r="X1990" s="46" t="s">
        <v>32</v>
      </c>
      <c r="Y1990" s="46" t="str">
        <f>IF(V1990="","",_xlfn.LET(_xlpm.x,VLOOKUP(V1990,'Drop-down_menus'!$D$2:$E$13,2,FALSE),IF(_xlpm.x=0,"",_xlpm.x)))</f>
        <v>https://orcid.org/0000-0002-0981-7442</v>
      </c>
      <c r="Z1990" s="46" t="str">
        <f>IF(W1990="","",_xlfn.LET(_xlpm.x,VLOOKUP(W1990,'Drop-down_menus'!$D$2:$E$13,2,FALSE),IF(_xlpm.x=0,"",_xlpm.x)))</f>
        <v>https://orcid.org/0000-0002-9037-7623</v>
      </c>
      <c r="AA1990" s="46" t="str">
        <f>IF(X1990="","",_xlfn.LET(_xlpm.x,VLOOKUP(X1990,'Drop-down_menus'!$D$2:$E$13,2,FALSE),IF(_xlpm.x=0,"",_xlpm.x)))</f>
        <v>https://orcid.org/0000-0001-5748-602X</v>
      </c>
    </row>
    <row r="1991" spans="2:27" ht="15" customHeight="1">
      <c r="B1991">
        <v>1956</v>
      </c>
      <c r="C1991" t="s">
        <v>839</v>
      </c>
      <c r="D1991" s="46" t="b">
        <f>COUNTIF(Events!$B$2:$B$171, C1991) &gt; 0</f>
        <v>1</v>
      </c>
      <c r="E1991" s="2" t="s">
        <v>169</v>
      </c>
      <c r="G1991" s="46" t="s">
        <v>177</v>
      </c>
      <c r="I1991" s="46" t="s">
        <v>177</v>
      </c>
      <c r="J1991" s="46" t="str">
        <f>IF(I1991="","",_xlfn.LET(_xlpm.x,VLOOKUP(I1991,'2026-01-09_taxon-match'!$A$2:$N$81,4,FALSE),IF(_xlpm.x=0,"",_xlpm.x)))</f>
        <v>Sterechinus neumayeri</v>
      </c>
      <c r="L1991" s="46" t="str">
        <f>IF(I1991="","",_xlfn.LET(_xlpm.x,VLOOKUP(I1991,'2026-01-09_taxon-match'!$A$2:$N$81,3,FALSE),IF(_xlpm.x=0,"",_xlpm.x)))</f>
        <v>urn:lsid:marinespecies.org:taxname:160831</v>
      </c>
      <c r="M1991" s="46" t="str">
        <f>IF($I1991="","",_xlfn.LET(_xlpm.x,VLOOKUP($I1991,'2026-01-09_taxon-match'!$A$2:$N$81,5,FALSE),IF(_xlpm.x=0,"",_xlpm.x)))</f>
        <v>(Meissner, 1900)</v>
      </c>
      <c r="N1991" s="46" t="str">
        <f>IF($I1991="","",_xlfn.LET(_xlpm.x,VLOOKUP($I1991,'2026-01-09_taxon-match'!$A$2:$N$81,6,FALSE),IF(_xlpm.x=0,"",_xlpm.x)))</f>
        <v>Animalia</v>
      </c>
      <c r="O1991" s="46" t="str">
        <f>IF($I1991="","",_xlfn.LET(_xlpm.x,VLOOKUP($I1991,'2026-01-09_taxon-match'!$A$2:$N$81,7,FALSE),IF(_xlpm.x=0,"",_xlpm.x)))</f>
        <v>Echinodermata</v>
      </c>
      <c r="P1991" s="46" t="str">
        <f>IF($I1991="","",_xlfn.LET(_xlpm.x,VLOOKUP($I1991,'2026-01-09_taxon-match'!$A$2:$N$81,8,FALSE),IF(_xlpm.x=0,"",_xlpm.x)))</f>
        <v>Echinoidea</v>
      </c>
      <c r="Q1991" s="46" t="str">
        <f>IF($I1991="","",_xlfn.LET(_xlpm.x,VLOOKUP($I1991,'2026-01-09_taxon-match'!$A$2:$N$81,9,FALSE),IF(_xlpm.x=0,"",_xlpm.x)))</f>
        <v>Camarodonta</v>
      </c>
      <c r="R1991" s="46" t="str">
        <f>IF($I1991="","",_xlfn.LET(_xlpm.x,VLOOKUP($I1991,'2026-01-09_taxon-match'!$A$2:$N$81,10,FALSE),IF(_xlpm.x=0,"",_xlpm.x)))</f>
        <v>Echinidae</v>
      </c>
      <c r="S1991" s="46" t="str">
        <f>IF($I1991="","",_xlfn.LET(_xlpm.x,VLOOKUP($I1991,'2026-01-09_taxon-match'!$A$2:$N$81,11,FALSE),IF(_xlpm.x=0,"",_xlpm.x)))</f>
        <v>Sterechinus</v>
      </c>
      <c r="T1991" s="46" t="str">
        <f>IF($I1991="","",_xlfn.LET(_xlpm.x,VLOOKUP($I1991,'2026-01-09_taxon-match'!$A$2:$N$81,13,FALSE),IF(_xlpm.x=0,"",_xlpm.x)))</f>
        <v>neumayeri</v>
      </c>
      <c r="V1991" s="46" t="s">
        <v>43</v>
      </c>
      <c r="W1991" s="46" t="s">
        <v>28</v>
      </c>
      <c r="X1991" s="46" t="s">
        <v>32</v>
      </c>
      <c r="Y1991" s="46" t="str">
        <f>IF(V1991="","",_xlfn.LET(_xlpm.x,VLOOKUP(V1991,'Drop-down_menus'!$D$2:$E$13,2,FALSE),IF(_xlpm.x=0,"",_xlpm.x)))</f>
        <v>https://orcid.org/0000-0002-0981-7442</v>
      </c>
      <c r="Z1991" s="46" t="str">
        <f>IF(W1991="","",_xlfn.LET(_xlpm.x,VLOOKUP(W1991,'Drop-down_menus'!$D$2:$E$13,2,FALSE),IF(_xlpm.x=0,"",_xlpm.x)))</f>
        <v>https://orcid.org/0000-0002-9037-7623</v>
      </c>
      <c r="AA1991" s="46" t="str">
        <f>IF(X1991="","",_xlfn.LET(_xlpm.x,VLOOKUP(X1991,'Drop-down_menus'!$D$2:$E$13,2,FALSE),IF(_xlpm.x=0,"",_xlpm.x)))</f>
        <v>https://orcid.org/0000-0001-5748-602X</v>
      </c>
    </row>
    <row r="1992" spans="2:27" ht="15" customHeight="1">
      <c r="B1992">
        <v>1957</v>
      </c>
      <c r="C1992" t="s">
        <v>839</v>
      </c>
      <c r="D1992" s="46" t="b">
        <f>COUNTIF(Events!$B$2:$B$171, C1992) &gt; 0</f>
        <v>1</v>
      </c>
      <c r="E1992" s="2" t="s">
        <v>169</v>
      </c>
      <c r="G1992" s="46" t="s">
        <v>177</v>
      </c>
      <c r="I1992" s="46" t="s">
        <v>177</v>
      </c>
      <c r="J1992" s="46" t="str">
        <f>IF(I1992="","",_xlfn.LET(_xlpm.x,VLOOKUP(I1992,'2026-01-09_taxon-match'!$A$2:$N$81,4,FALSE),IF(_xlpm.x=0,"",_xlpm.x)))</f>
        <v>Sterechinus neumayeri</v>
      </c>
      <c r="L1992" s="46" t="str">
        <f>IF(I1992="","",_xlfn.LET(_xlpm.x,VLOOKUP(I1992,'2026-01-09_taxon-match'!$A$2:$N$81,3,FALSE),IF(_xlpm.x=0,"",_xlpm.x)))</f>
        <v>urn:lsid:marinespecies.org:taxname:160831</v>
      </c>
      <c r="M1992" s="46" t="str">
        <f>IF($I1992="","",_xlfn.LET(_xlpm.x,VLOOKUP($I1992,'2026-01-09_taxon-match'!$A$2:$N$81,5,FALSE),IF(_xlpm.x=0,"",_xlpm.x)))</f>
        <v>(Meissner, 1900)</v>
      </c>
      <c r="N1992" s="46" t="str">
        <f>IF($I1992="","",_xlfn.LET(_xlpm.x,VLOOKUP($I1992,'2026-01-09_taxon-match'!$A$2:$N$81,6,FALSE),IF(_xlpm.x=0,"",_xlpm.x)))</f>
        <v>Animalia</v>
      </c>
      <c r="O1992" s="46" t="str">
        <f>IF($I1992="","",_xlfn.LET(_xlpm.x,VLOOKUP($I1992,'2026-01-09_taxon-match'!$A$2:$N$81,7,FALSE),IF(_xlpm.x=0,"",_xlpm.x)))</f>
        <v>Echinodermata</v>
      </c>
      <c r="P1992" s="46" t="str">
        <f>IF($I1992="","",_xlfn.LET(_xlpm.x,VLOOKUP($I1992,'2026-01-09_taxon-match'!$A$2:$N$81,8,FALSE),IF(_xlpm.x=0,"",_xlpm.x)))</f>
        <v>Echinoidea</v>
      </c>
      <c r="Q1992" s="46" t="str">
        <f>IF($I1992="","",_xlfn.LET(_xlpm.x,VLOOKUP($I1992,'2026-01-09_taxon-match'!$A$2:$N$81,9,FALSE),IF(_xlpm.x=0,"",_xlpm.x)))</f>
        <v>Camarodonta</v>
      </c>
      <c r="R1992" s="46" t="str">
        <f>IF($I1992="","",_xlfn.LET(_xlpm.x,VLOOKUP($I1992,'2026-01-09_taxon-match'!$A$2:$N$81,10,FALSE),IF(_xlpm.x=0,"",_xlpm.x)))</f>
        <v>Echinidae</v>
      </c>
      <c r="S1992" s="46" t="str">
        <f>IF($I1992="","",_xlfn.LET(_xlpm.x,VLOOKUP($I1992,'2026-01-09_taxon-match'!$A$2:$N$81,11,FALSE),IF(_xlpm.x=0,"",_xlpm.x)))</f>
        <v>Sterechinus</v>
      </c>
      <c r="T1992" s="46" t="str">
        <f>IF($I1992="","",_xlfn.LET(_xlpm.x,VLOOKUP($I1992,'2026-01-09_taxon-match'!$A$2:$N$81,13,FALSE),IF(_xlpm.x=0,"",_xlpm.x)))</f>
        <v>neumayeri</v>
      </c>
      <c r="V1992" s="46" t="s">
        <v>43</v>
      </c>
      <c r="W1992" s="46" t="s">
        <v>28</v>
      </c>
      <c r="X1992" s="46" t="s">
        <v>32</v>
      </c>
      <c r="Y1992" s="46" t="str">
        <f>IF(V1992="","",_xlfn.LET(_xlpm.x,VLOOKUP(V1992,'Drop-down_menus'!$D$2:$E$13,2,FALSE),IF(_xlpm.x=0,"",_xlpm.x)))</f>
        <v>https://orcid.org/0000-0002-0981-7442</v>
      </c>
      <c r="Z1992" s="46" t="str">
        <f>IF(W1992="","",_xlfn.LET(_xlpm.x,VLOOKUP(W1992,'Drop-down_menus'!$D$2:$E$13,2,FALSE),IF(_xlpm.x=0,"",_xlpm.x)))</f>
        <v>https://orcid.org/0000-0002-9037-7623</v>
      </c>
      <c r="AA1992" s="46" t="str">
        <f>IF(X1992="","",_xlfn.LET(_xlpm.x,VLOOKUP(X1992,'Drop-down_menus'!$D$2:$E$13,2,FALSE),IF(_xlpm.x=0,"",_xlpm.x)))</f>
        <v>https://orcid.org/0000-0001-5748-602X</v>
      </c>
    </row>
    <row r="1993" spans="2:27" ht="15" customHeight="1">
      <c r="B1993">
        <v>1958</v>
      </c>
      <c r="C1993" t="s">
        <v>839</v>
      </c>
      <c r="D1993" s="46" t="b">
        <f>COUNTIF(Events!$B$2:$B$171, C1993) &gt; 0</f>
        <v>1</v>
      </c>
      <c r="E1993" s="2" t="s">
        <v>169</v>
      </c>
      <c r="G1993" s="46" t="s">
        <v>177</v>
      </c>
      <c r="I1993" s="46" t="s">
        <v>177</v>
      </c>
      <c r="J1993" s="46" t="str">
        <f>IF(I1993="","",_xlfn.LET(_xlpm.x,VLOOKUP(I1993,'2026-01-09_taxon-match'!$A$2:$N$81,4,FALSE),IF(_xlpm.x=0,"",_xlpm.x)))</f>
        <v>Sterechinus neumayeri</v>
      </c>
      <c r="L1993" s="46" t="str">
        <f>IF(I1993="","",_xlfn.LET(_xlpm.x,VLOOKUP(I1993,'2026-01-09_taxon-match'!$A$2:$N$81,3,FALSE),IF(_xlpm.x=0,"",_xlpm.x)))</f>
        <v>urn:lsid:marinespecies.org:taxname:160831</v>
      </c>
      <c r="M1993" s="46" t="str">
        <f>IF($I1993="","",_xlfn.LET(_xlpm.x,VLOOKUP($I1993,'2026-01-09_taxon-match'!$A$2:$N$81,5,FALSE),IF(_xlpm.x=0,"",_xlpm.x)))</f>
        <v>(Meissner, 1900)</v>
      </c>
      <c r="N1993" s="46" t="str">
        <f>IF($I1993="","",_xlfn.LET(_xlpm.x,VLOOKUP($I1993,'2026-01-09_taxon-match'!$A$2:$N$81,6,FALSE),IF(_xlpm.x=0,"",_xlpm.x)))</f>
        <v>Animalia</v>
      </c>
      <c r="O1993" s="46" t="str">
        <f>IF($I1993="","",_xlfn.LET(_xlpm.x,VLOOKUP($I1993,'2026-01-09_taxon-match'!$A$2:$N$81,7,FALSE),IF(_xlpm.x=0,"",_xlpm.x)))</f>
        <v>Echinodermata</v>
      </c>
      <c r="P1993" s="46" t="str">
        <f>IF($I1993="","",_xlfn.LET(_xlpm.x,VLOOKUP($I1993,'2026-01-09_taxon-match'!$A$2:$N$81,8,FALSE),IF(_xlpm.x=0,"",_xlpm.x)))</f>
        <v>Echinoidea</v>
      </c>
      <c r="Q1993" s="46" t="str">
        <f>IF($I1993="","",_xlfn.LET(_xlpm.x,VLOOKUP($I1993,'2026-01-09_taxon-match'!$A$2:$N$81,9,FALSE),IF(_xlpm.x=0,"",_xlpm.x)))</f>
        <v>Camarodonta</v>
      </c>
      <c r="R1993" s="46" t="str">
        <f>IF($I1993="","",_xlfn.LET(_xlpm.x,VLOOKUP($I1993,'2026-01-09_taxon-match'!$A$2:$N$81,10,FALSE),IF(_xlpm.x=0,"",_xlpm.x)))</f>
        <v>Echinidae</v>
      </c>
      <c r="S1993" s="46" t="str">
        <f>IF($I1993="","",_xlfn.LET(_xlpm.x,VLOOKUP($I1993,'2026-01-09_taxon-match'!$A$2:$N$81,11,FALSE),IF(_xlpm.x=0,"",_xlpm.x)))</f>
        <v>Sterechinus</v>
      </c>
      <c r="T1993" s="46" t="str">
        <f>IF($I1993="","",_xlfn.LET(_xlpm.x,VLOOKUP($I1993,'2026-01-09_taxon-match'!$A$2:$N$81,13,FALSE),IF(_xlpm.x=0,"",_xlpm.x)))</f>
        <v>neumayeri</v>
      </c>
      <c r="V1993" s="46" t="s">
        <v>43</v>
      </c>
      <c r="W1993" s="46" t="s">
        <v>28</v>
      </c>
      <c r="X1993" s="46" t="s">
        <v>32</v>
      </c>
      <c r="Y1993" s="46" t="str">
        <f>IF(V1993="","",_xlfn.LET(_xlpm.x,VLOOKUP(V1993,'Drop-down_menus'!$D$2:$E$13,2,FALSE),IF(_xlpm.x=0,"",_xlpm.x)))</f>
        <v>https://orcid.org/0000-0002-0981-7442</v>
      </c>
      <c r="Z1993" s="46" t="str">
        <f>IF(W1993="","",_xlfn.LET(_xlpm.x,VLOOKUP(W1993,'Drop-down_menus'!$D$2:$E$13,2,FALSE),IF(_xlpm.x=0,"",_xlpm.x)))</f>
        <v>https://orcid.org/0000-0002-9037-7623</v>
      </c>
      <c r="AA1993" s="46" t="str">
        <f>IF(X1993="","",_xlfn.LET(_xlpm.x,VLOOKUP(X1993,'Drop-down_menus'!$D$2:$E$13,2,FALSE),IF(_xlpm.x=0,"",_xlpm.x)))</f>
        <v>https://orcid.org/0000-0001-5748-602X</v>
      </c>
    </row>
    <row r="1994" spans="2:27" ht="15" customHeight="1">
      <c r="B1994">
        <v>1959</v>
      </c>
      <c r="C1994" t="s">
        <v>839</v>
      </c>
      <c r="D1994" s="46" t="b">
        <f>COUNTIF(Events!$B$2:$B$171, C1994) &gt; 0</f>
        <v>1</v>
      </c>
      <c r="E1994" s="2" t="s">
        <v>169</v>
      </c>
      <c r="G1994" s="46" t="s">
        <v>177</v>
      </c>
      <c r="I1994" s="46" t="s">
        <v>177</v>
      </c>
      <c r="J1994" s="46" t="str">
        <f>IF(I1994="","",_xlfn.LET(_xlpm.x,VLOOKUP(I1994,'2026-01-09_taxon-match'!$A$2:$N$81,4,FALSE),IF(_xlpm.x=0,"",_xlpm.x)))</f>
        <v>Sterechinus neumayeri</v>
      </c>
      <c r="L1994" s="46" t="str">
        <f>IF(I1994="","",_xlfn.LET(_xlpm.x,VLOOKUP(I1994,'2026-01-09_taxon-match'!$A$2:$N$81,3,FALSE),IF(_xlpm.x=0,"",_xlpm.x)))</f>
        <v>urn:lsid:marinespecies.org:taxname:160831</v>
      </c>
      <c r="M1994" s="46" t="str">
        <f>IF($I1994="","",_xlfn.LET(_xlpm.x,VLOOKUP($I1994,'2026-01-09_taxon-match'!$A$2:$N$81,5,FALSE),IF(_xlpm.x=0,"",_xlpm.x)))</f>
        <v>(Meissner, 1900)</v>
      </c>
      <c r="N1994" s="46" t="str">
        <f>IF($I1994="","",_xlfn.LET(_xlpm.x,VLOOKUP($I1994,'2026-01-09_taxon-match'!$A$2:$N$81,6,FALSE),IF(_xlpm.x=0,"",_xlpm.x)))</f>
        <v>Animalia</v>
      </c>
      <c r="O1994" s="46" t="str">
        <f>IF($I1994="","",_xlfn.LET(_xlpm.x,VLOOKUP($I1994,'2026-01-09_taxon-match'!$A$2:$N$81,7,FALSE),IF(_xlpm.x=0,"",_xlpm.x)))</f>
        <v>Echinodermata</v>
      </c>
      <c r="P1994" s="46" t="str">
        <f>IF($I1994="","",_xlfn.LET(_xlpm.x,VLOOKUP($I1994,'2026-01-09_taxon-match'!$A$2:$N$81,8,FALSE),IF(_xlpm.x=0,"",_xlpm.x)))</f>
        <v>Echinoidea</v>
      </c>
      <c r="Q1994" s="46" t="str">
        <f>IF($I1994="","",_xlfn.LET(_xlpm.x,VLOOKUP($I1994,'2026-01-09_taxon-match'!$A$2:$N$81,9,FALSE),IF(_xlpm.x=0,"",_xlpm.x)))</f>
        <v>Camarodonta</v>
      </c>
      <c r="R1994" s="46" t="str">
        <f>IF($I1994="","",_xlfn.LET(_xlpm.x,VLOOKUP($I1994,'2026-01-09_taxon-match'!$A$2:$N$81,10,FALSE),IF(_xlpm.x=0,"",_xlpm.x)))</f>
        <v>Echinidae</v>
      </c>
      <c r="S1994" s="46" t="str">
        <f>IF($I1994="","",_xlfn.LET(_xlpm.x,VLOOKUP($I1994,'2026-01-09_taxon-match'!$A$2:$N$81,11,FALSE),IF(_xlpm.x=0,"",_xlpm.x)))</f>
        <v>Sterechinus</v>
      </c>
      <c r="T1994" s="46" t="str">
        <f>IF($I1994="","",_xlfn.LET(_xlpm.x,VLOOKUP($I1994,'2026-01-09_taxon-match'!$A$2:$N$81,13,FALSE),IF(_xlpm.x=0,"",_xlpm.x)))</f>
        <v>neumayeri</v>
      </c>
      <c r="V1994" s="46" t="s">
        <v>43</v>
      </c>
      <c r="W1994" s="46" t="s">
        <v>28</v>
      </c>
      <c r="X1994" s="46" t="s">
        <v>32</v>
      </c>
      <c r="Y1994" s="46" t="str">
        <f>IF(V1994="","",_xlfn.LET(_xlpm.x,VLOOKUP(V1994,'Drop-down_menus'!$D$2:$E$13,2,FALSE),IF(_xlpm.x=0,"",_xlpm.x)))</f>
        <v>https://orcid.org/0000-0002-0981-7442</v>
      </c>
      <c r="Z1994" s="46" t="str">
        <f>IF(W1994="","",_xlfn.LET(_xlpm.x,VLOOKUP(W1994,'Drop-down_menus'!$D$2:$E$13,2,FALSE),IF(_xlpm.x=0,"",_xlpm.x)))</f>
        <v>https://orcid.org/0000-0002-9037-7623</v>
      </c>
      <c r="AA1994" s="46" t="str">
        <f>IF(X1994="","",_xlfn.LET(_xlpm.x,VLOOKUP(X1994,'Drop-down_menus'!$D$2:$E$13,2,FALSE),IF(_xlpm.x=0,"",_xlpm.x)))</f>
        <v>https://orcid.org/0000-0001-5748-602X</v>
      </c>
    </row>
    <row r="1995" spans="2:27" ht="15" customHeight="1">
      <c r="B1995">
        <v>1960</v>
      </c>
      <c r="C1995" t="s">
        <v>839</v>
      </c>
      <c r="D1995" s="46" t="b">
        <f>COUNTIF(Events!$B$2:$B$171, C1995) &gt; 0</f>
        <v>1</v>
      </c>
      <c r="E1995" s="2" t="s">
        <v>169</v>
      </c>
      <c r="G1995" s="46" t="s">
        <v>177</v>
      </c>
      <c r="I1995" s="46" t="s">
        <v>177</v>
      </c>
      <c r="J1995" s="46" t="str">
        <f>IF(I1995="","",_xlfn.LET(_xlpm.x,VLOOKUP(I1995,'2026-01-09_taxon-match'!$A$2:$N$81,4,FALSE),IF(_xlpm.x=0,"",_xlpm.x)))</f>
        <v>Sterechinus neumayeri</v>
      </c>
      <c r="L1995" s="46" t="str">
        <f>IF(I1995="","",_xlfn.LET(_xlpm.x,VLOOKUP(I1995,'2026-01-09_taxon-match'!$A$2:$N$81,3,FALSE),IF(_xlpm.x=0,"",_xlpm.x)))</f>
        <v>urn:lsid:marinespecies.org:taxname:160831</v>
      </c>
      <c r="M1995" s="46" t="str">
        <f>IF($I1995="","",_xlfn.LET(_xlpm.x,VLOOKUP($I1995,'2026-01-09_taxon-match'!$A$2:$N$81,5,FALSE),IF(_xlpm.x=0,"",_xlpm.x)))</f>
        <v>(Meissner, 1900)</v>
      </c>
      <c r="N1995" s="46" t="str">
        <f>IF($I1995="","",_xlfn.LET(_xlpm.x,VLOOKUP($I1995,'2026-01-09_taxon-match'!$A$2:$N$81,6,FALSE),IF(_xlpm.x=0,"",_xlpm.x)))</f>
        <v>Animalia</v>
      </c>
      <c r="O1995" s="46" t="str">
        <f>IF($I1995="","",_xlfn.LET(_xlpm.x,VLOOKUP($I1995,'2026-01-09_taxon-match'!$A$2:$N$81,7,FALSE),IF(_xlpm.x=0,"",_xlpm.x)))</f>
        <v>Echinodermata</v>
      </c>
      <c r="P1995" s="46" t="str">
        <f>IF($I1995="","",_xlfn.LET(_xlpm.x,VLOOKUP($I1995,'2026-01-09_taxon-match'!$A$2:$N$81,8,FALSE),IF(_xlpm.x=0,"",_xlpm.x)))</f>
        <v>Echinoidea</v>
      </c>
      <c r="Q1995" s="46" t="str">
        <f>IF($I1995="","",_xlfn.LET(_xlpm.x,VLOOKUP($I1995,'2026-01-09_taxon-match'!$A$2:$N$81,9,FALSE),IF(_xlpm.x=0,"",_xlpm.x)))</f>
        <v>Camarodonta</v>
      </c>
      <c r="R1995" s="46" t="str">
        <f>IF($I1995="","",_xlfn.LET(_xlpm.x,VLOOKUP($I1995,'2026-01-09_taxon-match'!$A$2:$N$81,10,FALSE),IF(_xlpm.x=0,"",_xlpm.x)))</f>
        <v>Echinidae</v>
      </c>
      <c r="S1995" s="46" t="str">
        <f>IF($I1995="","",_xlfn.LET(_xlpm.x,VLOOKUP($I1995,'2026-01-09_taxon-match'!$A$2:$N$81,11,FALSE),IF(_xlpm.x=0,"",_xlpm.x)))</f>
        <v>Sterechinus</v>
      </c>
      <c r="T1995" s="46" t="str">
        <f>IF($I1995="","",_xlfn.LET(_xlpm.x,VLOOKUP($I1995,'2026-01-09_taxon-match'!$A$2:$N$81,13,FALSE),IF(_xlpm.x=0,"",_xlpm.x)))</f>
        <v>neumayeri</v>
      </c>
      <c r="V1995" s="46" t="s">
        <v>43</v>
      </c>
      <c r="W1995" s="46" t="s">
        <v>28</v>
      </c>
      <c r="X1995" s="46" t="s">
        <v>32</v>
      </c>
      <c r="Y1995" s="46" t="str">
        <f>IF(V1995="","",_xlfn.LET(_xlpm.x,VLOOKUP(V1995,'Drop-down_menus'!$D$2:$E$13,2,FALSE),IF(_xlpm.x=0,"",_xlpm.x)))</f>
        <v>https://orcid.org/0000-0002-0981-7442</v>
      </c>
      <c r="Z1995" s="46" t="str">
        <f>IF(W1995="","",_xlfn.LET(_xlpm.x,VLOOKUP(W1995,'Drop-down_menus'!$D$2:$E$13,2,FALSE),IF(_xlpm.x=0,"",_xlpm.x)))</f>
        <v>https://orcid.org/0000-0002-9037-7623</v>
      </c>
      <c r="AA1995" s="46" t="str">
        <f>IF(X1995="","",_xlfn.LET(_xlpm.x,VLOOKUP(X1995,'Drop-down_menus'!$D$2:$E$13,2,FALSE),IF(_xlpm.x=0,"",_xlpm.x)))</f>
        <v>https://orcid.org/0000-0001-5748-602X</v>
      </c>
    </row>
    <row r="1996" spans="2:27" ht="15" customHeight="1">
      <c r="B1996">
        <v>1961</v>
      </c>
      <c r="C1996" t="s">
        <v>839</v>
      </c>
      <c r="D1996" s="46" t="b">
        <f>COUNTIF(Events!$B$2:$B$171, C1996) &gt; 0</f>
        <v>1</v>
      </c>
      <c r="E1996" s="2" t="s">
        <v>169</v>
      </c>
      <c r="G1996" s="46" t="s">
        <v>177</v>
      </c>
      <c r="I1996" s="46" t="s">
        <v>177</v>
      </c>
      <c r="J1996" s="46" t="str">
        <f>IF(I1996="","",_xlfn.LET(_xlpm.x,VLOOKUP(I1996,'2026-01-09_taxon-match'!$A$2:$N$81,4,FALSE),IF(_xlpm.x=0,"",_xlpm.x)))</f>
        <v>Sterechinus neumayeri</v>
      </c>
      <c r="L1996" s="46" t="str">
        <f>IF(I1996="","",_xlfn.LET(_xlpm.x,VLOOKUP(I1996,'2026-01-09_taxon-match'!$A$2:$N$81,3,FALSE),IF(_xlpm.x=0,"",_xlpm.x)))</f>
        <v>urn:lsid:marinespecies.org:taxname:160831</v>
      </c>
      <c r="M1996" s="46" t="str">
        <f>IF($I1996="","",_xlfn.LET(_xlpm.x,VLOOKUP($I1996,'2026-01-09_taxon-match'!$A$2:$N$81,5,FALSE),IF(_xlpm.x=0,"",_xlpm.x)))</f>
        <v>(Meissner, 1900)</v>
      </c>
      <c r="N1996" s="46" t="str">
        <f>IF($I1996="","",_xlfn.LET(_xlpm.x,VLOOKUP($I1996,'2026-01-09_taxon-match'!$A$2:$N$81,6,FALSE),IF(_xlpm.x=0,"",_xlpm.x)))</f>
        <v>Animalia</v>
      </c>
      <c r="O1996" s="46" t="str">
        <f>IF($I1996="","",_xlfn.LET(_xlpm.x,VLOOKUP($I1996,'2026-01-09_taxon-match'!$A$2:$N$81,7,FALSE),IF(_xlpm.x=0,"",_xlpm.x)))</f>
        <v>Echinodermata</v>
      </c>
      <c r="P1996" s="46" t="str">
        <f>IF($I1996="","",_xlfn.LET(_xlpm.x,VLOOKUP($I1996,'2026-01-09_taxon-match'!$A$2:$N$81,8,FALSE),IF(_xlpm.x=0,"",_xlpm.x)))</f>
        <v>Echinoidea</v>
      </c>
      <c r="Q1996" s="46" t="str">
        <f>IF($I1996="","",_xlfn.LET(_xlpm.x,VLOOKUP($I1996,'2026-01-09_taxon-match'!$A$2:$N$81,9,FALSE),IF(_xlpm.x=0,"",_xlpm.x)))</f>
        <v>Camarodonta</v>
      </c>
      <c r="R1996" s="46" t="str">
        <f>IF($I1996="","",_xlfn.LET(_xlpm.x,VLOOKUP($I1996,'2026-01-09_taxon-match'!$A$2:$N$81,10,FALSE),IF(_xlpm.x=0,"",_xlpm.x)))</f>
        <v>Echinidae</v>
      </c>
      <c r="S1996" s="46" t="str">
        <f>IF($I1996="","",_xlfn.LET(_xlpm.x,VLOOKUP($I1996,'2026-01-09_taxon-match'!$A$2:$N$81,11,FALSE),IF(_xlpm.x=0,"",_xlpm.x)))</f>
        <v>Sterechinus</v>
      </c>
      <c r="T1996" s="46" t="str">
        <f>IF($I1996="","",_xlfn.LET(_xlpm.x,VLOOKUP($I1996,'2026-01-09_taxon-match'!$A$2:$N$81,13,FALSE),IF(_xlpm.x=0,"",_xlpm.x)))</f>
        <v>neumayeri</v>
      </c>
      <c r="V1996" s="46" t="s">
        <v>43</v>
      </c>
      <c r="W1996" s="46" t="s">
        <v>28</v>
      </c>
      <c r="X1996" s="46" t="s">
        <v>32</v>
      </c>
      <c r="Y1996" s="46" t="str">
        <f>IF(V1996="","",_xlfn.LET(_xlpm.x,VLOOKUP(V1996,'Drop-down_menus'!$D$2:$E$13,2,FALSE),IF(_xlpm.x=0,"",_xlpm.x)))</f>
        <v>https://orcid.org/0000-0002-0981-7442</v>
      </c>
      <c r="Z1996" s="46" t="str">
        <f>IF(W1996="","",_xlfn.LET(_xlpm.x,VLOOKUP(W1996,'Drop-down_menus'!$D$2:$E$13,2,FALSE),IF(_xlpm.x=0,"",_xlpm.x)))</f>
        <v>https://orcid.org/0000-0002-9037-7623</v>
      </c>
      <c r="AA1996" s="46" t="str">
        <f>IF(X1996="","",_xlfn.LET(_xlpm.x,VLOOKUP(X1996,'Drop-down_menus'!$D$2:$E$13,2,FALSE),IF(_xlpm.x=0,"",_xlpm.x)))</f>
        <v>https://orcid.org/0000-0001-5748-602X</v>
      </c>
    </row>
    <row r="1997" spans="2:27" ht="15" customHeight="1">
      <c r="B1997">
        <v>1962</v>
      </c>
      <c r="C1997" t="s">
        <v>839</v>
      </c>
      <c r="D1997" s="46" t="b">
        <f>COUNTIF(Events!$B$2:$B$171, C1997) &gt; 0</f>
        <v>1</v>
      </c>
      <c r="E1997" s="2" t="s">
        <v>169</v>
      </c>
      <c r="G1997" s="46" t="s">
        <v>177</v>
      </c>
      <c r="I1997" s="46" t="s">
        <v>177</v>
      </c>
      <c r="J1997" s="46" t="str">
        <f>IF(I1997="","",_xlfn.LET(_xlpm.x,VLOOKUP(I1997,'2026-01-09_taxon-match'!$A$2:$N$81,4,FALSE),IF(_xlpm.x=0,"",_xlpm.x)))</f>
        <v>Sterechinus neumayeri</v>
      </c>
      <c r="L1997" s="46" t="str">
        <f>IF(I1997="","",_xlfn.LET(_xlpm.x,VLOOKUP(I1997,'2026-01-09_taxon-match'!$A$2:$N$81,3,FALSE),IF(_xlpm.x=0,"",_xlpm.x)))</f>
        <v>urn:lsid:marinespecies.org:taxname:160831</v>
      </c>
      <c r="M1997" s="46" t="str">
        <f>IF($I1997="","",_xlfn.LET(_xlpm.x,VLOOKUP($I1997,'2026-01-09_taxon-match'!$A$2:$N$81,5,FALSE),IF(_xlpm.x=0,"",_xlpm.x)))</f>
        <v>(Meissner, 1900)</v>
      </c>
      <c r="N1997" s="46" t="str">
        <f>IF($I1997="","",_xlfn.LET(_xlpm.x,VLOOKUP($I1997,'2026-01-09_taxon-match'!$A$2:$N$81,6,FALSE),IF(_xlpm.x=0,"",_xlpm.x)))</f>
        <v>Animalia</v>
      </c>
      <c r="O1997" s="46" t="str">
        <f>IF($I1997="","",_xlfn.LET(_xlpm.x,VLOOKUP($I1997,'2026-01-09_taxon-match'!$A$2:$N$81,7,FALSE),IF(_xlpm.x=0,"",_xlpm.x)))</f>
        <v>Echinodermata</v>
      </c>
      <c r="P1997" s="46" t="str">
        <f>IF($I1997="","",_xlfn.LET(_xlpm.x,VLOOKUP($I1997,'2026-01-09_taxon-match'!$A$2:$N$81,8,FALSE),IF(_xlpm.x=0,"",_xlpm.x)))</f>
        <v>Echinoidea</v>
      </c>
      <c r="Q1997" s="46" t="str">
        <f>IF($I1997="","",_xlfn.LET(_xlpm.x,VLOOKUP($I1997,'2026-01-09_taxon-match'!$A$2:$N$81,9,FALSE),IF(_xlpm.x=0,"",_xlpm.x)))</f>
        <v>Camarodonta</v>
      </c>
      <c r="R1997" s="46" t="str">
        <f>IF($I1997="","",_xlfn.LET(_xlpm.x,VLOOKUP($I1997,'2026-01-09_taxon-match'!$A$2:$N$81,10,FALSE),IF(_xlpm.x=0,"",_xlpm.x)))</f>
        <v>Echinidae</v>
      </c>
      <c r="S1997" s="46" t="str">
        <f>IF($I1997="","",_xlfn.LET(_xlpm.x,VLOOKUP($I1997,'2026-01-09_taxon-match'!$A$2:$N$81,11,FALSE),IF(_xlpm.x=0,"",_xlpm.x)))</f>
        <v>Sterechinus</v>
      </c>
      <c r="T1997" s="46" t="str">
        <f>IF($I1997="","",_xlfn.LET(_xlpm.x,VLOOKUP($I1997,'2026-01-09_taxon-match'!$A$2:$N$81,13,FALSE),IF(_xlpm.x=0,"",_xlpm.x)))</f>
        <v>neumayeri</v>
      </c>
      <c r="V1997" s="46" t="s">
        <v>43</v>
      </c>
      <c r="W1997" s="46" t="s">
        <v>28</v>
      </c>
      <c r="X1997" s="46" t="s">
        <v>32</v>
      </c>
      <c r="Y1997" s="46" t="str">
        <f>IF(V1997="","",_xlfn.LET(_xlpm.x,VLOOKUP(V1997,'Drop-down_menus'!$D$2:$E$13,2,FALSE),IF(_xlpm.x=0,"",_xlpm.x)))</f>
        <v>https://orcid.org/0000-0002-0981-7442</v>
      </c>
      <c r="Z1997" s="46" t="str">
        <f>IF(W1997="","",_xlfn.LET(_xlpm.x,VLOOKUP(W1997,'Drop-down_menus'!$D$2:$E$13,2,FALSE),IF(_xlpm.x=0,"",_xlpm.x)))</f>
        <v>https://orcid.org/0000-0002-9037-7623</v>
      </c>
      <c r="AA1997" s="46" t="str">
        <f>IF(X1997="","",_xlfn.LET(_xlpm.x,VLOOKUP(X1997,'Drop-down_menus'!$D$2:$E$13,2,FALSE),IF(_xlpm.x=0,"",_xlpm.x)))</f>
        <v>https://orcid.org/0000-0001-5748-602X</v>
      </c>
    </row>
    <row r="1998" spans="2:27" ht="15" customHeight="1">
      <c r="B1998">
        <v>1963</v>
      </c>
      <c r="C1998" t="s">
        <v>839</v>
      </c>
      <c r="D1998" s="46" t="b">
        <f>COUNTIF(Events!$B$2:$B$171, C1998) &gt; 0</f>
        <v>1</v>
      </c>
      <c r="E1998" s="2" t="s">
        <v>169</v>
      </c>
      <c r="G1998" s="46" t="s">
        <v>177</v>
      </c>
      <c r="I1998" s="46" t="s">
        <v>177</v>
      </c>
      <c r="J1998" s="46" t="str">
        <f>IF(I1998="","",_xlfn.LET(_xlpm.x,VLOOKUP(I1998,'2026-01-09_taxon-match'!$A$2:$N$81,4,FALSE),IF(_xlpm.x=0,"",_xlpm.x)))</f>
        <v>Sterechinus neumayeri</v>
      </c>
      <c r="L1998" s="46" t="str">
        <f>IF(I1998="","",_xlfn.LET(_xlpm.x,VLOOKUP(I1998,'2026-01-09_taxon-match'!$A$2:$N$81,3,FALSE),IF(_xlpm.x=0,"",_xlpm.x)))</f>
        <v>urn:lsid:marinespecies.org:taxname:160831</v>
      </c>
      <c r="M1998" s="46" t="str">
        <f>IF($I1998="","",_xlfn.LET(_xlpm.x,VLOOKUP($I1998,'2026-01-09_taxon-match'!$A$2:$N$81,5,FALSE),IF(_xlpm.x=0,"",_xlpm.x)))</f>
        <v>(Meissner, 1900)</v>
      </c>
      <c r="N1998" s="46" t="str">
        <f>IF($I1998="","",_xlfn.LET(_xlpm.x,VLOOKUP($I1998,'2026-01-09_taxon-match'!$A$2:$N$81,6,FALSE),IF(_xlpm.x=0,"",_xlpm.x)))</f>
        <v>Animalia</v>
      </c>
      <c r="O1998" s="46" t="str">
        <f>IF($I1998="","",_xlfn.LET(_xlpm.x,VLOOKUP($I1998,'2026-01-09_taxon-match'!$A$2:$N$81,7,FALSE),IF(_xlpm.x=0,"",_xlpm.x)))</f>
        <v>Echinodermata</v>
      </c>
      <c r="P1998" s="46" t="str">
        <f>IF($I1998="","",_xlfn.LET(_xlpm.x,VLOOKUP($I1998,'2026-01-09_taxon-match'!$A$2:$N$81,8,FALSE),IF(_xlpm.x=0,"",_xlpm.x)))</f>
        <v>Echinoidea</v>
      </c>
      <c r="Q1998" s="46" t="str">
        <f>IF($I1998="","",_xlfn.LET(_xlpm.x,VLOOKUP($I1998,'2026-01-09_taxon-match'!$A$2:$N$81,9,FALSE),IF(_xlpm.x=0,"",_xlpm.x)))</f>
        <v>Camarodonta</v>
      </c>
      <c r="R1998" s="46" t="str">
        <f>IF($I1998="","",_xlfn.LET(_xlpm.x,VLOOKUP($I1998,'2026-01-09_taxon-match'!$A$2:$N$81,10,FALSE),IF(_xlpm.x=0,"",_xlpm.x)))</f>
        <v>Echinidae</v>
      </c>
      <c r="S1998" s="46" t="str">
        <f>IF($I1998="","",_xlfn.LET(_xlpm.x,VLOOKUP($I1998,'2026-01-09_taxon-match'!$A$2:$N$81,11,FALSE),IF(_xlpm.x=0,"",_xlpm.x)))</f>
        <v>Sterechinus</v>
      </c>
      <c r="T1998" s="46" t="str">
        <f>IF($I1998="","",_xlfn.LET(_xlpm.x,VLOOKUP($I1998,'2026-01-09_taxon-match'!$A$2:$N$81,13,FALSE),IF(_xlpm.x=0,"",_xlpm.x)))</f>
        <v>neumayeri</v>
      </c>
      <c r="V1998" s="46" t="s">
        <v>43</v>
      </c>
      <c r="W1998" s="46" t="s">
        <v>28</v>
      </c>
      <c r="X1998" s="46" t="s">
        <v>32</v>
      </c>
      <c r="Y1998" s="46" t="str">
        <f>IF(V1998="","",_xlfn.LET(_xlpm.x,VLOOKUP(V1998,'Drop-down_menus'!$D$2:$E$13,2,FALSE),IF(_xlpm.x=0,"",_xlpm.x)))</f>
        <v>https://orcid.org/0000-0002-0981-7442</v>
      </c>
      <c r="Z1998" s="46" t="str">
        <f>IF(W1998="","",_xlfn.LET(_xlpm.x,VLOOKUP(W1998,'Drop-down_menus'!$D$2:$E$13,2,FALSE),IF(_xlpm.x=0,"",_xlpm.x)))</f>
        <v>https://orcid.org/0000-0002-9037-7623</v>
      </c>
      <c r="AA1998" s="46" t="str">
        <f>IF(X1998="","",_xlfn.LET(_xlpm.x,VLOOKUP(X1998,'Drop-down_menus'!$D$2:$E$13,2,FALSE),IF(_xlpm.x=0,"",_xlpm.x)))</f>
        <v>https://orcid.org/0000-0001-5748-602X</v>
      </c>
    </row>
    <row r="1999" spans="2:27" ht="15" customHeight="1">
      <c r="B1999">
        <v>1964</v>
      </c>
      <c r="C1999" t="s">
        <v>839</v>
      </c>
      <c r="D1999" s="46" t="b">
        <f>COUNTIF(Events!$B$2:$B$171, C1999) &gt; 0</f>
        <v>1</v>
      </c>
      <c r="E1999" s="2" t="s">
        <v>169</v>
      </c>
      <c r="G1999" s="46" t="s">
        <v>177</v>
      </c>
      <c r="I1999" s="46" t="s">
        <v>177</v>
      </c>
      <c r="J1999" s="46" t="str">
        <f>IF(I1999="","",_xlfn.LET(_xlpm.x,VLOOKUP(I1999,'2026-01-09_taxon-match'!$A$2:$N$81,4,FALSE),IF(_xlpm.x=0,"",_xlpm.x)))</f>
        <v>Sterechinus neumayeri</v>
      </c>
      <c r="L1999" s="46" t="str">
        <f>IF(I1999="","",_xlfn.LET(_xlpm.x,VLOOKUP(I1999,'2026-01-09_taxon-match'!$A$2:$N$81,3,FALSE),IF(_xlpm.x=0,"",_xlpm.x)))</f>
        <v>urn:lsid:marinespecies.org:taxname:160831</v>
      </c>
      <c r="M1999" s="46" t="str">
        <f>IF($I1999="","",_xlfn.LET(_xlpm.x,VLOOKUP($I1999,'2026-01-09_taxon-match'!$A$2:$N$81,5,FALSE),IF(_xlpm.x=0,"",_xlpm.x)))</f>
        <v>(Meissner, 1900)</v>
      </c>
      <c r="N1999" s="46" t="str">
        <f>IF($I1999="","",_xlfn.LET(_xlpm.x,VLOOKUP($I1999,'2026-01-09_taxon-match'!$A$2:$N$81,6,FALSE),IF(_xlpm.x=0,"",_xlpm.x)))</f>
        <v>Animalia</v>
      </c>
      <c r="O1999" s="46" t="str">
        <f>IF($I1999="","",_xlfn.LET(_xlpm.x,VLOOKUP($I1999,'2026-01-09_taxon-match'!$A$2:$N$81,7,FALSE),IF(_xlpm.x=0,"",_xlpm.x)))</f>
        <v>Echinodermata</v>
      </c>
      <c r="P1999" s="46" t="str">
        <f>IF($I1999="","",_xlfn.LET(_xlpm.x,VLOOKUP($I1999,'2026-01-09_taxon-match'!$A$2:$N$81,8,FALSE),IF(_xlpm.x=0,"",_xlpm.x)))</f>
        <v>Echinoidea</v>
      </c>
      <c r="Q1999" s="46" t="str">
        <f>IF($I1999="","",_xlfn.LET(_xlpm.x,VLOOKUP($I1999,'2026-01-09_taxon-match'!$A$2:$N$81,9,FALSE),IF(_xlpm.x=0,"",_xlpm.x)))</f>
        <v>Camarodonta</v>
      </c>
      <c r="R1999" s="46" t="str">
        <f>IF($I1999="","",_xlfn.LET(_xlpm.x,VLOOKUP($I1999,'2026-01-09_taxon-match'!$A$2:$N$81,10,FALSE),IF(_xlpm.x=0,"",_xlpm.x)))</f>
        <v>Echinidae</v>
      </c>
      <c r="S1999" s="46" t="str">
        <f>IF($I1999="","",_xlfn.LET(_xlpm.x,VLOOKUP($I1999,'2026-01-09_taxon-match'!$A$2:$N$81,11,FALSE),IF(_xlpm.x=0,"",_xlpm.x)))</f>
        <v>Sterechinus</v>
      </c>
      <c r="T1999" s="46" t="str">
        <f>IF($I1999="","",_xlfn.LET(_xlpm.x,VLOOKUP($I1999,'2026-01-09_taxon-match'!$A$2:$N$81,13,FALSE),IF(_xlpm.x=0,"",_xlpm.x)))</f>
        <v>neumayeri</v>
      </c>
      <c r="V1999" s="46" t="s">
        <v>43</v>
      </c>
      <c r="W1999" s="46" t="s">
        <v>28</v>
      </c>
      <c r="X1999" s="46" t="s">
        <v>32</v>
      </c>
      <c r="Y1999" s="46" t="str">
        <f>IF(V1999="","",_xlfn.LET(_xlpm.x,VLOOKUP(V1999,'Drop-down_menus'!$D$2:$E$13,2,FALSE),IF(_xlpm.x=0,"",_xlpm.x)))</f>
        <v>https://orcid.org/0000-0002-0981-7442</v>
      </c>
      <c r="Z1999" s="46" t="str">
        <f>IF(W1999="","",_xlfn.LET(_xlpm.x,VLOOKUP(W1999,'Drop-down_menus'!$D$2:$E$13,2,FALSE),IF(_xlpm.x=0,"",_xlpm.x)))</f>
        <v>https://orcid.org/0000-0002-9037-7623</v>
      </c>
      <c r="AA1999" s="46" t="str">
        <f>IF(X1999="","",_xlfn.LET(_xlpm.x,VLOOKUP(X1999,'Drop-down_menus'!$D$2:$E$13,2,FALSE),IF(_xlpm.x=0,"",_xlpm.x)))</f>
        <v>https://orcid.org/0000-0001-5748-602X</v>
      </c>
    </row>
    <row r="2000" spans="2:27" ht="15" customHeight="1">
      <c r="B2000">
        <v>1965</v>
      </c>
      <c r="C2000" t="s">
        <v>839</v>
      </c>
      <c r="D2000" s="46" t="b">
        <f>COUNTIF(Events!$B$2:$B$171, C2000) &gt; 0</f>
        <v>1</v>
      </c>
      <c r="E2000" s="2" t="s">
        <v>169</v>
      </c>
      <c r="G2000" s="46" t="s">
        <v>177</v>
      </c>
      <c r="I2000" s="46" t="s">
        <v>177</v>
      </c>
      <c r="J2000" s="46" t="str">
        <f>IF(I2000="","",_xlfn.LET(_xlpm.x,VLOOKUP(I2000,'2026-01-09_taxon-match'!$A$2:$N$81,4,FALSE),IF(_xlpm.x=0,"",_xlpm.x)))</f>
        <v>Sterechinus neumayeri</v>
      </c>
      <c r="L2000" s="46" t="str">
        <f>IF(I2000="","",_xlfn.LET(_xlpm.x,VLOOKUP(I2000,'2026-01-09_taxon-match'!$A$2:$N$81,3,FALSE),IF(_xlpm.x=0,"",_xlpm.x)))</f>
        <v>urn:lsid:marinespecies.org:taxname:160831</v>
      </c>
      <c r="M2000" s="46" t="str">
        <f>IF($I2000="","",_xlfn.LET(_xlpm.x,VLOOKUP($I2000,'2026-01-09_taxon-match'!$A$2:$N$81,5,FALSE),IF(_xlpm.x=0,"",_xlpm.x)))</f>
        <v>(Meissner, 1900)</v>
      </c>
      <c r="N2000" s="46" t="str">
        <f>IF($I2000="","",_xlfn.LET(_xlpm.x,VLOOKUP($I2000,'2026-01-09_taxon-match'!$A$2:$N$81,6,FALSE),IF(_xlpm.x=0,"",_xlpm.x)))</f>
        <v>Animalia</v>
      </c>
      <c r="O2000" s="46" t="str">
        <f>IF($I2000="","",_xlfn.LET(_xlpm.x,VLOOKUP($I2000,'2026-01-09_taxon-match'!$A$2:$N$81,7,FALSE),IF(_xlpm.x=0,"",_xlpm.x)))</f>
        <v>Echinodermata</v>
      </c>
      <c r="P2000" s="46" t="str">
        <f>IF($I2000="","",_xlfn.LET(_xlpm.x,VLOOKUP($I2000,'2026-01-09_taxon-match'!$A$2:$N$81,8,FALSE),IF(_xlpm.x=0,"",_xlpm.x)))</f>
        <v>Echinoidea</v>
      </c>
      <c r="Q2000" s="46" t="str">
        <f>IF($I2000="","",_xlfn.LET(_xlpm.x,VLOOKUP($I2000,'2026-01-09_taxon-match'!$A$2:$N$81,9,FALSE),IF(_xlpm.x=0,"",_xlpm.x)))</f>
        <v>Camarodonta</v>
      </c>
      <c r="R2000" s="46" t="str">
        <f>IF($I2000="","",_xlfn.LET(_xlpm.x,VLOOKUP($I2000,'2026-01-09_taxon-match'!$A$2:$N$81,10,FALSE),IF(_xlpm.x=0,"",_xlpm.x)))</f>
        <v>Echinidae</v>
      </c>
      <c r="S2000" s="46" t="str">
        <f>IF($I2000="","",_xlfn.LET(_xlpm.x,VLOOKUP($I2000,'2026-01-09_taxon-match'!$A$2:$N$81,11,FALSE),IF(_xlpm.x=0,"",_xlpm.x)))</f>
        <v>Sterechinus</v>
      </c>
      <c r="T2000" s="46" t="str">
        <f>IF($I2000="","",_xlfn.LET(_xlpm.x,VLOOKUP($I2000,'2026-01-09_taxon-match'!$A$2:$N$81,13,FALSE),IF(_xlpm.x=0,"",_xlpm.x)))</f>
        <v>neumayeri</v>
      </c>
      <c r="V2000" s="46" t="s">
        <v>43</v>
      </c>
      <c r="W2000" s="46" t="s">
        <v>28</v>
      </c>
      <c r="X2000" s="46" t="s">
        <v>32</v>
      </c>
      <c r="Y2000" s="46" t="str">
        <f>IF(V2000="","",_xlfn.LET(_xlpm.x,VLOOKUP(V2000,'Drop-down_menus'!$D$2:$E$13,2,FALSE),IF(_xlpm.x=0,"",_xlpm.x)))</f>
        <v>https://orcid.org/0000-0002-0981-7442</v>
      </c>
      <c r="Z2000" s="46" t="str">
        <f>IF(W2000="","",_xlfn.LET(_xlpm.x,VLOOKUP(W2000,'Drop-down_menus'!$D$2:$E$13,2,FALSE),IF(_xlpm.x=0,"",_xlpm.x)))</f>
        <v>https://orcid.org/0000-0002-9037-7623</v>
      </c>
      <c r="AA2000" s="46" t="str">
        <f>IF(X2000="","",_xlfn.LET(_xlpm.x,VLOOKUP(X2000,'Drop-down_menus'!$D$2:$E$13,2,FALSE),IF(_xlpm.x=0,"",_xlpm.x)))</f>
        <v>https://orcid.org/0000-0001-5748-602X</v>
      </c>
    </row>
    <row r="2001" spans="2:34" ht="15" customHeight="1">
      <c r="B2001">
        <v>1966</v>
      </c>
      <c r="C2001" t="s">
        <v>839</v>
      </c>
      <c r="D2001" s="46" t="b">
        <f>COUNTIF(Events!$B$2:$B$171, C2001) &gt; 0</f>
        <v>1</v>
      </c>
      <c r="E2001" s="2" t="s">
        <v>169</v>
      </c>
      <c r="G2001" s="46" t="s">
        <v>177</v>
      </c>
      <c r="I2001" s="46" t="s">
        <v>177</v>
      </c>
      <c r="J2001" s="46" t="str">
        <f>IF(I2001="","",_xlfn.LET(_xlpm.x,VLOOKUP(I2001,'2026-01-09_taxon-match'!$A$2:$N$81,4,FALSE),IF(_xlpm.x=0,"",_xlpm.x)))</f>
        <v>Sterechinus neumayeri</v>
      </c>
      <c r="L2001" s="46" t="str">
        <f>IF(I2001="","",_xlfn.LET(_xlpm.x,VLOOKUP(I2001,'2026-01-09_taxon-match'!$A$2:$N$81,3,FALSE),IF(_xlpm.x=0,"",_xlpm.x)))</f>
        <v>urn:lsid:marinespecies.org:taxname:160831</v>
      </c>
      <c r="M2001" s="46" t="str">
        <f>IF($I2001="","",_xlfn.LET(_xlpm.x,VLOOKUP($I2001,'2026-01-09_taxon-match'!$A$2:$N$81,5,FALSE),IF(_xlpm.x=0,"",_xlpm.x)))</f>
        <v>(Meissner, 1900)</v>
      </c>
      <c r="N2001" s="46" t="str">
        <f>IF($I2001="","",_xlfn.LET(_xlpm.x,VLOOKUP($I2001,'2026-01-09_taxon-match'!$A$2:$N$81,6,FALSE),IF(_xlpm.x=0,"",_xlpm.x)))</f>
        <v>Animalia</v>
      </c>
      <c r="O2001" s="46" t="str">
        <f>IF($I2001="","",_xlfn.LET(_xlpm.x,VLOOKUP($I2001,'2026-01-09_taxon-match'!$A$2:$N$81,7,FALSE),IF(_xlpm.x=0,"",_xlpm.x)))</f>
        <v>Echinodermata</v>
      </c>
      <c r="P2001" s="46" t="str">
        <f>IF($I2001="","",_xlfn.LET(_xlpm.x,VLOOKUP($I2001,'2026-01-09_taxon-match'!$A$2:$N$81,8,FALSE),IF(_xlpm.x=0,"",_xlpm.x)))</f>
        <v>Echinoidea</v>
      </c>
      <c r="Q2001" s="46" t="str">
        <f>IF($I2001="","",_xlfn.LET(_xlpm.x,VLOOKUP($I2001,'2026-01-09_taxon-match'!$A$2:$N$81,9,FALSE),IF(_xlpm.x=0,"",_xlpm.x)))</f>
        <v>Camarodonta</v>
      </c>
      <c r="R2001" s="46" t="str">
        <f>IF($I2001="","",_xlfn.LET(_xlpm.x,VLOOKUP($I2001,'2026-01-09_taxon-match'!$A$2:$N$81,10,FALSE),IF(_xlpm.x=0,"",_xlpm.x)))</f>
        <v>Echinidae</v>
      </c>
      <c r="S2001" s="46" t="str">
        <f>IF($I2001="","",_xlfn.LET(_xlpm.x,VLOOKUP($I2001,'2026-01-09_taxon-match'!$A$2:$N$81,11,FALSE),IF(_xlpm.x=0,"",_xlpm.x)))</f>
        <v>Sterechinus</v>
      </c>
      <c r="T2001" s="46" t="str">
        <f>IF($I2001="","",_xlfn.LET(_xlpm.x,VLOOKUP($I2001,'2026-01-09_taxon-match'!$A$2:$N$81,13,FALSE),IF(_xlpm.x=0,"",_xlpm.x)))</f>
        <v>neumayeri</v>
      </c>
      <c r="V2001" s="46" t="s">
        <v>43</v>
      </c>
      <c r="W2001" s="46" t="s">
        <v>28</v>
      </c>
      <c r="X2001" s="46" t="s">
        <v>32</v>
      </c>
      <c r="Y2001" s="46" t="str">
        <f>IF(V2001="","",_xlfn.LET(_xlpm.x,VLOOKUP(V2001,'Drop-down_menus'!$D$2:$E$13,2,FALSE),IF(_xlpm.x=0,"",_xlpm.x)))</f>
        <v>https://orcid.org/0000-0002-0981-7442</v>
      </c>
      <c r="Z2001" s="46" t="str">
        <f>IF(W2001="","",_xlfn.LET(_xlpm.x,VLOOKUP(W2001,'Drop-down_menus'!$D$2:$E$13,2,FALSE),IF(_xlpm.x=0,"",_xlpm.x)))</f>
        <v>https://orcid.org/0000-0002-9037-7623</v>
      </c>
      <c r="AA2001" s="46" t="str">
        <f>IF(X2001="","",_xlfn.LET(_xlpm.x,VLOOKUP(X2001,'Drop-down_menus'!$D$2:$E$13,2,FALSE),IF(_xlpm.x=0,"",_xlpm.x)))</f>
        <v>https://orcid.org/0000-0001-5748-602X</v>
      </c>
    </row>
    <row r="2002" spans="2:34" ht="15" customHeight="1">
      <c r="B2002">
        <v>1967</v>
      </c>
      <c r="C2002" t="s">
        <v>839</v>
      </c>
      <c r="D2002" s="46" t="b">
        <f>COUNTIF(Events!$B$2:$B$171, C2002) &gt; 0</f>
        <v>1</v>
      </c>
      <c r="E2002" s="2" t="s">
        <v>169</v>
      </c>
      <c r="G2002" s="46" t="s">
        <v>177</v>
      </c>
      <c r="I2002" s="46" t="s">
        <v>177</v>
      </c>
      <c r="J2002" s="46" t="str">
        <f>IF(I2002="","",_xlfn.LET(_xlpm.x,VLOOKUP(I2002,'2026-01-09_taxon-match'!$A$2:$N$81,4,FALSE),IF(_xlpm.x=0,"",_xlpm.x)))</f>
        <v>Sterechinus neumayeri</v>
      </c>
      <c r="L2002" s="46" t="str">
        <f>IF(I2002="","",_xlfn.LET(_xlpm.x,VLOOKUP(I2002,'2026-01-09_taxon-match'!$A$2:$N$81,3,FALSE),IF(_xlpm.x=0,"",_xlpm.x)))</f>
        <v>urn:lsid:marinespecies.org:taxname:160831</v>
      </c>
      <c r="M2002" s="46" t="str">
        <f>IF($I2002="","",_xlfn.LET(_xlpm.x,VLOOKUP($I2002,'2026-01-09_taxon-match'!$A$2:$N$81,5,FALSE),IF(_xlpm.x=0,"",_xlpm.x)))</f>
        <v>(Meissner, 1900)</v>
      </c>
      <c r="N2002" s="46" t="str">
        <f>IF($I2002="","",_xlfn.LET(_xlpm.x,VLOOKUP($I2002,'2026-01-09_taxon-match'!$A$2:$N$81,6,FALSE),IF(_xlpm.x=0,"",_xlpm.x)))</f>
        <v>Animalia</v>
      </c>
      <c r="O2002" s="46" t="str">
        <f>IF($I2002="","",_xlfn.LET(_xlpm.x,VLOOKUP($I2002,'2026-01-09_taxon-match'!$A$2:$N$81,7,FALSE),IF(_xlpm.x=0,"",_xlpm.x)))</f>
        <v>Echinodermata</v>
      </c>
      <c r="P2002" s="46" t="str">
        <f>IF($I2002="","",_xlfn.LET(_xlpm.x,VLOOKUP($I2002,'2026-01-09_taxon-match'!$A$2:$N$81,8,FALSE),IF(_xlpm.x=0,"",_xlpm.x)))</f>
        <v>Echinoidea</v>
      </c>
      <c r="Q2002" s="46" t="str">
        <f>IF($I2002="","",_xlfn.LET(_xlpm.x,VLOOKUP($I2002,'2026-01-09_taxon-match'!$A$2:$N$81,9,FALSE),IF(_xlpm.x=0,"",_xlpm.x)))</f>
        <v>Camarodonta</v>
      </c>
      <c r="R2002" s="46" t="str">
        <f>IF($I2002="","",_xlfn.LET(_xlpm.x,VLOOKUP($I2002,'2026-01-09_taxon-match'!$A$2:$N$81,10,FALSE),IF(_xlpm.x=0,"",_xlpm.x)))</f>
        <v>Echinidae</v>
      </c>
      <c r="S2002" s="46" t="str">
        <f>IF($I2002="","",_xlfn.LET(_xlpm.x,VLOOKUP($I2002,'2026-01-09_taxon-match'!$A$2:$N$81,11,FALSE),IF(_xlpm.x=0,"",_xlpm.x)))</f>
        <v>Sterechinus</v>
      </c>
      <c r="T2002" s="46" t="str">
        <f>IF($I2002="","",_xlfn.LET(_xlpm.x,VLOOKUP($I2002,'2026-01-09_taxon-match'!$A$2:$N$81,13,FALSE),IF(_xlpm.x=0,"",_xlpm.x)))</f>
        <v>neumayeri</v>
      </c>
      <c r="V2002" s="46" t="s">
        <v>43</v>
      </c>
      <c r="W2002" s="46" t="s">
        <v>28</v>
      </c>
      <c r="X2002" s="46" t="s">
        <v>32</v>
      </c>
      <c r="Y2002" s="46" t="str">
        <f>IF(V2002="","",_xlfn.LET(_xlpm.x,VLOOKUP(V2002,'Drop-down_menus'!$D$2:$E$13,2,FALSE),IF(_xlpm.x=0,"",_xlpm.x)))</f>
        <v>https://orcid.org/0000-0002-0981-7442</v>
      </c>
      <c r="Z2002" s="46" t="str">
        <f>IF(W2002="","",_xlfn.LET(_xlpm.x,VLOOKUP(W2002,'Drop-down_menus'!$D$2:$E$13,2,FALSE),IF(_xlpm.x=0,"",_xlpm.x)))</f>
        <v>https://orcid.org/0000-0002-9037-7623</v>
      </c>
      <c r="AA2002" s="46" t="str">
        <f>IF(X2002="","",_xlfn.LET(_xlpm.x,VLOOKUP(X2002,'Drop-down_menus'!$D$2:$E$13,2,FALSE),IF(_xlpm.x=0,"",_xlpm.x)))</f>
        <v>https://orcid.org/0000-0001-5748-602X</v>
      </c>
    </row>
    <row r="2003" spans="2:34" ht="15" customHeight="1">
      <c r="B2003">
        <v>1968</v>
      </c>
      <c r="C2003" t="s">
        <v>839</v>
      </c>
      <c r="D2003" s="46" t="b">
        <f>COUNTIF(Events!$B$2:$B$171, C2003) &gt; 0</f>
        <v>1</v>
      </c>
      <c r="E2003" s="2" t="s">
        <v>169</v>
      </c>
      <c r="G2003" s="46" t="s">
        <v>177</v>
      </c>
      <c r="I2003" s="46" t="s">
        <v>177</v>
      </c>
      <c r="J2003" s="46" t="str">
        <f>IF(I2003="","",_xlfn.LET(_xlpm.x,VLOOKUP(I2003,'2026-01-09_taxon-match'!$A$2:$N$81,4,FALSE),IF(_xlpm.x=0,"",_xlpm.x)))</f>
        <v>Sterechinus neumayeri</v>
      </c>
      <c r="L2003" s="46" t="str">
        <f>IF(I2003="","",_xlfn.LET(_xlpm.x,VLOOKUP(I2003,'2026-01-09_taxon-match'!$A$2:$N$81,3,FALSE),IF(_xlpm.x=0,"",_xlpm.x)))</f>
        <v>urn:lsid:marinespecies.org:taxname:160831</v>
      </c>
      <c r="M2003" s="46" t="str">
        <f>IF($I2003="","",_xlfn.LET(_xlpm.x,VLOOKUP($I2003,'2026-01-09_taxon-match'!$A$2:$N$81,5,FALSE),IF(_xlpm.x=0,"",_xlpm.x)))</f>
        <v>(Meissner, 1900)</v>
      </c>
      <c r="N2003" s="46" t="str">
        <f>IF($I2003="","",_xlfn.LET(_xlpm.x,VLOOKUP($I2003,'2026-01-09_taxon-match'!$A$2:$N$81,6,FALSE),IF(_xlpm.x=0,"",_xlpm.x)))</f>
        <v>Animalia</v>
      </c>
      <c r="O2003" s="46" t="str">
        <f>IF($I2003="","",_xlfn.LET(_xlpm.x,VLOOKUP($I2003,'2026-01-09_taxon-match'!$A$2:$N$81,7,FALSE),IF(_xlpm.x=0,"",_xlpm.x)))</f>
        <v>Echinodermata</v>
      </c>
      <c r="P2003" s="46" t="str">
        <f>IF($I2003="","",_xlfn.LET(_xlpm.x,VLOOKUP($I2003,'2026-01-09_taxon-match'!$A$2:$N$81,8,FALSE),IF(_xlpm.x=0,"",_xlpm.x)))</f>
        <v>Echinoidea</v>
      </c>
      <c r="Q2003" s="46" t="str">
        <f>IF($I2003="","",_xlfn.LET(_xlpm.x,VLOOKUP($I2003,'2026-01-09_taxon-match'!$A$2:$N$81,9,FALSE),IF(_xlpm.x=0,"",_xlpm.x)))</f>
        <v>Camarodonta</v>
      </c>
      <c r="R2003" s="46" t="str">
        <f>IF($I2003="","",_xlfn.LET(_xlpm.x,VLOOKUP($I2003,'2026-01-09_taxon-match'!$A$2:$N$81,10,FALSE),IF(_xlpm.x=0,"",_xlpm.x)))</f>
        <v>Echinidae</v>
      </c>
      <c r="S2003" s="46" t="str">
        <f>IF($I2003="","",_xlfn.LET(_xlpm.x,VLOOKUP($I2003,'2026-01-09_taxon-match'!$A$2:$N$81,11,FALSE),IF(_xlpm.x=0,"",_xlpm.x)))</f>
        <v>Sterechinus</v>
      </c>
      <c r="T2003" s="46" t="str">
        <f>IF($I2003="","",_xlfn.LET(_xlpm.x,VLOOKUP($I2003,'2026-01-09_taxon-match'!$A$2:$N$81,13,FALSE),IF(_xlpm.x=0,"",_xlpm.x)))</f>
        <v>neumayeri</v>
      </c>
      <c r="V2003" s="46" t="s">
        <v>43</v>
      </c>
      <c r="W2003" s="46" t="s">
        <v>28</v>
      </c>
      <c r="X2003" s="46" t="s">
        <v>32</v>
      </c>
      <c r="Y2003" s="46" t="str">
        <f>IF(V2003="","",_xlfn.LET(_xlpm.x,VLOOKUP(V2003,'Drop-down_menus'!$D$2:$E$13,2,FALSE),IF(_xlpm.x=0,"",_xlpm.x)))</f>
        <v>https://orcid.org/0000-0002-0981-7442</v>
      </c>
      <c r="Z2003" s="46" t="str">
        <f>IF(W2003="","",_xlfn.LET(_xlpm.x,VLOOKUP(W2003,'Drop-down_menus'!$D$2:$E$13,2,FALSE),IF(_xlpm.x=0,"",_xlpm.x)))</f>
        <v>https://orcid.org/0000-0002-9037-7623</v>
      </c>
      <c r="AA2003" s="46" t="str">
        <f>IF(X2003="","",_xlfn.LET(_xlpm.x,VLOOKUP(X2003,'Drop-down_menus'!$D$2:$E$13,2,FALSE),IF(_xlpm.x=0,"",_xlpm.x)))</f>
        <v>https://orcid.org/0000-0001-5748-602X</v>
      </c>
    </row>
    <row r="2004" spans="2:34" ht="15" customHeight="1">
      <c r="B2004">
        <v>1969</v>
      </c>
      <c r="C2004" t="s">
        <v>839</v>
      </c>
      <c r="D2004" s="46" t="b">
        <f>COUNTIF(Events!$B$2:$B$171, C2004) &gt; 0</f>
        <v>1</v>
      </c>
      <c r="E2004" s="2" t="s">
        <v>169</v>
      </c>
      <c r="G2004" s="46" t="s">
        <v>177</v>
      </c>
      <c r="I2004" s="46" t="s">
        <v>177</v>
      </c>
      <c r="J2004" s="46" t="str">
        <f>IF(I2004="","",_xlfn.LET(_xlpm.x,VLOOKUP(I2004,'2026-01-09_taxon-match'!$A$2:$N$81,4,FALSE),IF(_xlpm.x=0,"",_xlpm.x)))</f>
        <v>Sterechinus neumayeri</v>
      </c>
      <c r="L2004" s="46" t="str">
        <f>IF(I2004="","",_xlfn.LET(_xlpm.x,VLOOKUP(I2004,'2026-01-09_taxon-match'!$A$2:$N$81,3,FALSE),IF(_xlpm.x=0,"",_xlpm.x)))</f>
        <v>urn:lsid:marinespecies.org:taxname:160831</v>
      </c>
      <c r="M2004" s="46" t="str">
        <f>IF($I2004="","",_xlfn.LET(_xlpm.x,VLOOKUP($I2004,'2026-01-09_taxon-match'!$A$2:$N$81,5,FALSE),IF(_xlpm.x=0,"",_xlpm.x)))</f>
        <v>(Meissner, 1900)</v>
      </c>
      <c r="N2004" s="46" t="str">
        <f>IF($I2004="","",_xlfn.LET(_xlpm.x,VLOOKUP($I2004,'2026-01-09_taxon-match'!$A$2:$N$81,6,FALSE),IF(_xlpm.x=0,"",_xlpm.x)))</f>
        <v>Animalia</v>
      </c>
      <c r="O2004" s="46" t="str">
        <f>IF($I2004="","",_xlfn.LET(_xlpm.x,VLOOKUP($I2004,'2026-01-09_taxon-match'!$A$2:$N$81,7,FALSE),IF(_xlpm.x=0,"",_xlpm.x)))</f>
        <v>Echinodermata</v>
      </c>
      <c r="P2004" s="46" t="str">
        <f>IF($I2004="","",_xlfn.LET(_xlpm.x,VLOOKUP($I2004,'2026-01-09_taxon-match'!$A$2:$N$81,8,FALSE),IF(_xlpm.x=0,"",_xlpm.x)))</f>
        <v>Echinoidea</v>
      </c>
      <c r="Q2004" s="46" t="str">
        <f>IF($I2004="","",_xlfn.LET(_xlpm.x,VLOOKUP($I2004,'2026-01-09_taxon-match'!$A$2:$N$81,9,FALSE),IF(_xlpm.x=0,"",_xlpm.x)))</f>
        <v>Camarodonta</v>
      </c>
      <c r="R2004" s="46" t="str">
        <f>IF($I2004="","",_xlfn.LET(_xlpm.x,VLOOKUP($I2004,'2026-01-09_taxon-match'!$A$2:$N$81,10,FALSE),IF(_xlpm.x=0,"",_xlpm.x)))</f>
        <v>Echinidae</v>
      </c>
      <c r="S2004" s="46" t="str">
        <f>IF($I2004="","",_xlfn.LET(_xlpm.x,VLOOKUP($I2004,'2026-01-09_taxon-match'!$A$2:$N$81,11,FALSE),IF(_xlpm.x=0,"",_xlpm.x)))</f>
        <v>Sterechinus</v>
      </c>
      <c r="T2004" s="46" t="str">
        <f>IF($I2004="","",_xlfn.LET(_xlpm.x,VLOOKUP($I2004,'2026-01-09_taxon-match'!$A$2:$N$81,13,FALSE),IF(_xlpm.x=0,"",_xlpm.x)))</f>
        <v>neumayeri</v>
      </c>
      <c r="V2004" s="46" t="s">
        <v>43</v>
      </c>
      <c r="W2004" s="46" t="s">
        <v>28</v>
      </c>
      <c r="X2004" s="46" t="s">
        <v>32</v>
      </c>
      <c r="Y2004" s="46" t="str">
        <f>IF(V2004="","",_xlfn.LET(_xlpm.x,VLOOKUP(V2004,'Drop-down_menus'!$D$2:$E$13,2,FALSE),IF(_xlpm.x=0,"",_xlpm.x)))</f>
        <v>https://orcid.org/0000-0002-0981-7442</v>
      </c>
      <c r="Z2004" s="46" t="str">
        <f>IF(W2004="","",_xlfn.LET(_xlpm.x,VLOOKUP(W2004,'Drop-down_menus'!$D$2:$E$13,2,FALSE),IF(_xlpm.x=0,"",_xlpm.x)))</f>
        <v>https://orcid.org/0000-0002-9037-7623</v>
      </c>
      <c r="AA2004" s="46" t="str">
        <f>IF(X2004="","",_xlfn.LET(_xlpm.x,VLOOKUP(X2004,'Drop-down_menus'!$D$2:$E$13,2,FALSE),IF(_xlpm.x=0,"",_xlpm.x)))</f>
        <v>https://orcid.org/0000-0001-5748-602X</v>
      </c>
    </row>
    <row r="2005" spans="2:34" ht="15" customHeight="1">
      <c r="B2005">
        <v>1970</v>
      </c>
      <c r="C2005" t="s">
        <v>839</v>
      </c>
      <c r="D2005" s="46" t="b">
        <f>COUNTIF(Events!$B$2:$B$171, C2005) &gt; 0</f>
        <v>1</v>
      </c>
      <c r="E2005" s="2" t="s">
        <v>169</v>
      </c>
      <c r="G2005" s="46" t="s">
        <v>177</v>
      </c>
      <c r="I2005" s="46" t="s">
        <v>177</v>
      </c>
      <c r="J2005" s="46" t="str">
        <f>IF(I2005="","",_xlfn.LET(_xlpm.x,VLOOKUP(I2005,'2026-01-09_taxon-match'!$A$2:$N$81,4,FALSE),IF(_xlpm.x=0,"",_xlpm.x)))</f>
        <v>Sterechinus neumayeri</v>
      </c>
      <c r="L2005" s="46" t="str">
        <f>IF(I2005="","",_xlfn.LET(_xlpm.x,VLOOKUP(I2005,'2026-01-09_taxon-match'!$A$2:$N$81,3,FALSE),IF(_xlpm.x=0,"",_xlpm.x)))</f>
        <v>urn:lsid:marinespecies.org:taxname:160831</v>
      </c>
      <c r="M2005" s="46" t="str">
        <f>IF($I2005="","",_xlfn.LET(_xlpm.x,VLOOKUP($I2005,'2026-01-09_taxon-match'!$A$2:$N$81,5,FALSE),IF(_xlpm.x=0,"",_xlpm.x)))</f>
        <v>(Meissner, 1900)</v>
      </c>
      <c r="N2005" s="46" t="str">
        <f>IF($I2005="","",_xlfn.LET(_xlpm.x,VLOOKUP($I2005,'2026-01-09_taxon-match'!$A$2:$N$81,6,FALSE),IF(_xlpm.x=0,"",_xlpm.x)))</f>
        <v>Animalia</v>
      </c>
      <c r="O2005" s="46" t="str">
        <f>IF($I2005="","",_xlfn.LET(_xlpm.x,VLOOKUP($I2005,'2026-01-09_taxon-match'!$A$2:$N$81,7,FALSE),IF(_xlpm.x=0,"",_xlpm.x)))</f>
        <v>Echinodermata</v>
      </c>
      <c r="P2005" s="46" t="str">
        <f>IF($I2005="","",_xlfn.LET(_xlpm.x,VLOOKUP($I2005,'2026-01-09_taxon-match'!$A$2:$N$81,8,FALSE),IF(_xlpm.x=0,"",_xlpm.x)))</f>
        <v>Echinoidea</v>
      </c>
      <c r="Q2005" s="46" t="str">
        <f>IF($I2005="","",_xlfn.LET(_xlpm.x,VLOOKUP($I2005,'2026-01-09_taxon-match'!$A$2:$N$81,9,FALSE),IF(_xlpm.x=0,"",_xlpm.x)))</f>
        <v>Camarodonta</v>
      </c>
      <c r="R2005" s="46" t="str">
        <f>IF($I2005="","",_xlfn.LET(_xlpm.x,VLOOKUP($I2005,'2026-01-09_taxon-match'!$A$2:$N$81,10,FALSE),IF(_xlpm.x=0,"",_xlpm.x)))</f>
        <v>Echinidae</v>
      </c>
      <c r="S2005" s="46" t="str">
        <f>IF($I2005="","",_xlfn.LET(_xlpm.x,VLOOKUP($I2005,'2026-01-09_taxon-match'!$A$2:$N$81,11,FALSE),IF(_xlpm.x=0,"",_xlpm.x)))</f>
        <v>Sterechinus</v>
      </c>
      <c r="T2005" s="46" t="str">
        <f>IF($I2005="","",_xlfn.LET(_xlpm.x,VLOOKUP($I2005,'2026-01-09_taxon-match'!$A$2:$N$81,13,FALSE),IF(_xlpm.x=0,"",_xlpm.x)))</f>
        <v>neumayeri</v>
      </c>
      <c r="V2005" s="46" t="s">
        <v>43</v>
      </c>
      <c r="W2005" s="46" t="s">
        <v>28</v>
      </c>
      <c r="X2005" s="46" t="s">
        <v>32</v>
      </c>
      <c r="Y2005" s="46" t="str">
        <f>IF(V2005="","",_xlfn.LET(_xlpm.x,VLOOKUP(V2005,'Drop-down_menus'!$D$2:$E$13,2,FALSE),IF(_xlpm.x=0,"",_xlpm.x)))</f>
        <v>https://orcid.org/0000-0002-0981-7442</v>
      </c>
      <c r="Z2005" s="46" t="str">
        <f>IF(W2005="","",_xlfn.LET(_xlpm.x,VLOOKUP(W2005,'Drop-down_menus'!$D$2:$E$13,2,FALSE),IF(_xlpm.x=0,"",_xlpm.x)))</f>
        <v>https://orcid.org/0000-0002-9037-7623</v>
      </c>
      <c r="AA2005" s="46" t="str">
        <f>IF(X2005="","",_xlfn.LET(_xlpm.x,VLOOKUP(X2005,'Drop-down_menus'!$D$2:$E$13,2,FALSE),IF(_xlpm.x=0,"",_xlpm.x)))</f>
        <v>https://orcid.org/0000-0001-5748-602X</v>
      </c>
    </row>
    <row r="2006" spans="2:34" ht="15" customHeight="1">
      <c r="B2006">
        <v>1971</v>
      </c>
      <c r="C2006" t="s">
        <v>839</v>
      </c>
      <c r="D2006" s="46" t="b">
        <f>COUNTIF(Events!$B$2:$B$171, C2006) &gt; 0</f>
        <v>1</v>
      </c>
      <c r="E2006" s="2" t="s">
        <v>169</v>
      </c>
      <c r="G2006" s="46" t="s">
        <v>177</v>
      </c>
      <c r="I2006" s="46" t="s">
        <v>177</v>
      </c>
      <c r="J2006" s="46" t="str">
        <f>IF(I2006="","",_xlfn.LET(_xlpm.x,VLOOKUP(I2006,'2026-01-09_taxon-match'!$A$2:$N$81,4,FALSE),IF(_xlpm.x=0,"",_xlpm.x)))</f>
        <v>Sterechinus neumayeri</v>
      </c>
      <c r="L2006" s="46" t="str">
        <f>IF(I2006="","",_xlfn.LET(_xlpm.x,VLOOKUP(I2006,'2026-01-09_taxon-match'!$A$2:$N$81,3,FALSE),IF(_xlpm.x=0,"",_xlpm.x)))</f>
        <v>urn:lsid:marinespecies.org:taxname:160831</v>
      </c>
      <c r="M2006" s="46" t="str">
        <f>IF($I2006="","",_xlfn.LET(_xlpm.x,VLOOKUP($I2006,'2026-01-09_taxon-match'!$A$2:$N$81,5,FALSE),IF(_xlpm.x=0,"",_xlpm.x)))</f>
        <v>(Meissner, 1900)</v>
      </c>
      <c r="N2006" s="46" t="str">
        <f>IF($I2006="","",_xlfn.LET(_xlpm.x,VLOOKUP($I2006,'2026-01-09_taxon-match'!$A$2:$N$81,6,FALSE),IF(_xlpm.x=0,"",_xlpm.x)))</f>
        <v>Animalia</v>
      </c>
      <c r="O2006" s="46" t="str">
        <f>IF($I2006="","",_xlfn.LET(_xlpm.x,VLOOKUP($I2006,'2026-01-09_taxon-match'!$A$2:$N$81,7,FALSE),IF(_xlpm.x=0,"",_xlpm.x)))</f>
        <v>Echinodermata</v>
      </c>
      <c r="P2006" s="46" t="str">
        <f>IF($I2006="","",_xlfn.LET(_xlpm.x,VLOOKUP($I2006,'2026-01-09_taxon-match'!$A$2:$N$81,8,FALSE),IF(_xlpm.x=0,"",_xlpm.x)))</f>
        <v>Echinoidea</v>
      </c>
      <c r="Q2006" s="46" t="str">
        <f>IF($I2006="","",_xlfn.LET(_xlpm.x,VLOOKUP($I2006,'2026-01-09_taxon-match'!$A$2:$N$81,9,FALSE),IF(_xlpm.x=0,"",_xlpm.x)))</f>
        <v>Camarodonta</v>
      </c>
      <c r="R2006" s="46" t="str">
        <f>IF($I2006="","",_xlfn.LET(_xlpm.x,VLOOKUP($I2006,'2026-01-09_taxon-match'!$A$2:$N$81,10,FALSE),IF(_xlpm.x=0,"",_xlpm.x)))</f>
        <v>Echinidae</v>
      </c>
      <c r="S2006" s="46" t="str">
        <f>IF($I2006="","",_xlfn.LET(_xlpm.x,VLOOKUP($I2006,'2026-01-09_taxon-match'!$A$2:$N$81,11,FALSE),IF(_xlpm.x=0,"",_xlpm.x)))</f>
        <v>Sterechinus</v>
      </c>
      <c r="T2006" s="46" t="str">
        <f>IF($I2006="","",_xlfn.LET(_xlpm.x,VLOOKUP($I2006,'2026-01-09_taxon-match'!$A$2:$N$81,13,FALSE),IF(_xlpm.x=0,"",_xlpm.x)))</f>
        <v>neumayeri</v>
      </c>
      <c r="V2006" s="46" t="s">
        <v>43</v>
      </c>
      <c r="W2006" s="46" t="s">
        <v>28</v>
      </c>
      <c r="X2006" s="46" t="s">
        <v>32</v>
      </c>
      <c r="Y2006" s="46" t="str">
        <f>IF(V2006="","",_xlfn.LET(_xlpm.x,VLOOKUP(V2006,'Drop-down_menus'!$D$2:$E$13,2,FALSE),IF(_xlpm.x=0,"",_xlpm.x)))</f>
        <v>https://orcid.org/0000-0002-0981-7442</v>
      </c>
      <c r="Z2006" s="46" t="str">
        <f>IF(W2006="","",_xlfn.LET(_xlpm.x,VLOOKUP(W2006,'Drop-down_menus'!$D$2:$E$13,2,FALSE),IF(_xlpm.x=0,"",_xlpm.x)))</f>
        <v>https://orcid.org/0000-0002-9037-7623</v>
      </c>
      <c r="AA2006" s="46" t="str">
        <f>IF(X2006="","",_xlfn.LET(_xlpm.x,VLOOKUP(X2006,'Drop-down_menus'!$D$2:$E$13,2,FALSE),IF(_xlpm.x=0,"",_xlpm.x)))</f>
        <v>https://orcid.org/0000-0001-5748-602X</v>
      </c>
    </row>
    <row r="2007" spans="2:34" ht="15" customHeight="1">
      <c r="B2007">
        <v>1972</v>
      </c>
      <c r="C2007" t="s">
        <v>839</v>
      </c>
      <c r="D2007" s="46" t="b">
        <f>COUNTIF(Events!$B$2:$B$171, C2007) &gt; 0</f>
        <v>1</v>
      </c>
      <c r="E2007" s="2" t="s">
        <v>169</v>
      </c>
      <c r="G2007" s="46" t="s">
        <v>177</v>
      </c>
      <c r="I2007" s="46" t="s">
        <v>177</v>
      </c>
      <c r="J2007" s="46" t="str">
        <f>IF(I2007="","",_xlfn.LET(_xlpm.x,VLOOKUP(I2007,'2026-01-09_taxon-match'!$A$2:$N$81,4,FALSE),IF(_xlpm.x=0,"",_xlpm.x)))</f>
        <v>Sterechinus neumayeri</v>
      </c>
      <c r="L2007" s="46" t="str">
        <f>IF(I2007="","",_xlfn.LET(_xlpm.x,VLOOKUP(I2007,'2026-01-09_taxon-match'!$A$2:$N$81,3,FALSE),IF(_xlpm.x=0,"",_xlpm.x)))</f>
        <v>urn:lsid:marinespecies.org:taxname:160831</v>
      </c>
      <c r="M2007" s="46" t="str">
        <f>IF($I2007="","",_xlfn.LET(_xlpm.x,VLOOKUP($I2007,'2026-01-09_taxon-match'!$A$2:$N$81,5,FALSE),IF(_xlpm.x=0,"",_xlpm.x)))</f>
        <v>(Meissner, 1900)</v>
      </c>
      <c r="N2007" s="46" t="str">
        <f>IF($I2007="","",_xlfn.LET(_xlpm.x,VLOOKUP($I2007,'2026-01-09_taxon-match'!$A$2:$N$81,6,FALSE),IF(_xlpm.x=0,"",_xlpm.x)))</f>
        <v>Animalia</v>
      </c>
      <c r="O2007" s="46" t="str">
        <f>IF($I2007="","",_xlfn.LET(_xlpm.x,VLOOKUP($I2007,'2026-01-09_taxon-match'!$A$2:$N$81,7,FALSE),IF(_xlpm.x=0,"",_xlpm.x)))</f>
        <v>Echinodermata</v>
      </c>
      <c r="P2007" s="46" t="str">
        <f>IF($I2007="","",_xlfn.LET(_xlpm.x,VLOOKUP($I2007,'2026-01-09_taxon-match'!$A$2:$N$81,8,FALSE),IF(_xlpm.x=0,"",_xlpm.x)))</f>
        <v>Echinoidea</v>
      </c>
      <c r="Q2007" s="46" t="str">
        <f>IF($I2007="","",_xlfn.LET(_xlpm.x,VLOOKUP($I2007,'2026-01-09_taxon-match'!$A$2:$N$81,9,FALSE),IF(_xlpm.x=0,"",_xlpm.x)))</f>
        <v>Camarodonta</v>
      </c>
      <c r="R2007" s="46" t="str">
        <f>IF($I2007="","",_xlfn.LET(_xlpm.x,VLOOKUP($I2007,'2026-01-09_taxon-match'!$A$2:$N$81,10,FALSE),IF(_xlpm.x=0,"",_xlpm.x)))</f>
        <v>Echinidae</v>
      </c>
      <c r="S2007" s="46" t="str">
        <f>IF($I2007="","",_xlfn.LET(_xlpm.x,VLOOKUP($I2007,'2026-01-09_taxon-match'!$A$2:$N$81,11,FALSE),IF(_xlpm.x=0,"",_xlpm.x)))</f>
        <v>Sterechinus</v>
      </c>
      <c r="T2007" s="46" t="str">
        <f>IF($I2007="","",_xlfn.LET(_xlpm.x,VLOOKUP($I2007,'2026-01-09_taxon-match'!$A$2:$N$81,13,FALSE),IF(_xlpm.x=0,"",_xlpm.x)))</f>
        <v>neumayeri</v>
      </c>
      <c r="V2007" s="46" t="s">
        <v>43</v>
      </c>
      <c r="W2007" s="46" t="s">
        <v>28</v>
      </c>
      <c r="X2007" s="46" t="s">
        <v>32</v>
      </c>
      <c r="Y2007" s="46" t="str">
        <f>IF(V2007="","",_xlfn.LET(_xlpm.x,VLOOKUP(V2007,'Drop-down_menus'!$D$2:$E$13,2,FALSE),IF(_xlpm.x=0,"",_xlpm.x)))</f>
        <v>https://orcid.org/0000-0002-0981-7442</v>
      </c>
      <c r="Z2007" s="46" t="str">
        <f>IF(W2007="","",_xlfn.LET(_xlpm.x,VLOOKUP(W2007,'Drop-down_menus'!$D$2:$E$13,2,FALSE),IF(_xlpm.x=0,"",_xlpm.x)))</f>
        <v>https://orcid.org/0000-0002-9037-7623</v>
      </c>
      <c r="AA2007" s="46" t="str">
        <f>IF(X2007="","",_xlfn.LET(_xlpm.x,VLOOKUP(X2007,'Drop-down_menus'!$D$2:$E$13,2,FALSE),IF(_xlpm.x=0,"",_xlpm.x)))</f>
        <v>https://orcid.org/0000-0001-5748-602X</v>
      </c>
    </row>
    <row r="2008" spans="2:34" ht="15" customHeight="1">
      <c r="B2008" s="46">
        <v>1987</v>
      </c>
      <c r="C2008" s="46" t="s">
        <v>868</v>
      </c>
      <c r="D2008" s="46" t="b">
        <f>COUNTIF(Events!$B$2:$B$171, C2008) &gt; 0</f>
        <v>1</v>
      </c>
      <c r="E2008" s="46" t="s">
        <v>940</v>
      </c>
      <c r="G2008" s="46" t="s">
        <v>973</v>
      </c>
      <c r="I2008" s="2" t="s">
        <v>1057</v>
      </c>
      <c r="J2008" s="46" t="str">
        <f>IF(I2008="","",_xlfn.LET(_xlpm.x,VLOOKUP(I2008,'2026-01-09_taxon-match'!$A$2:$N$81,4,FALSE),IF(_xlpm.x=0,"",_xlpm.x)))</f>
        <v>Asteriidae</v>
      </c>
      <c r="K2008" s="46" t="s">
        <v>1318</v>
      </c>
      <c r="L2008" s="46" t="str">
        <f>IF(I2008="","",_xlfn.LET(_xlpm.x,VLOOKUP(I2008,'2026-01-09_taxon-match'!$A$2:$N$81,3,FALSE),IF(_xlpm.x=0,"",_xlpm.x)))</f>
        <v>urn:lsid:marinespecies.org:taxname:123121</v>
      </c>
      <c r="M2008" s="46" t="str">
        <f>IF($I2008="","",_xlfn.LET(_xlpm.x,VLOOKUP($I2008,'2026-01-09_taxon-match'!$A$2:$N$81,5,FALSE),IF(_xlpm.x=0,"",_xlpm.x)))</f>
        <v>Gray, 1840</v>
      </c>
      <c r="N2008" s="46" t="str">
        <f>IF($I2008="","",_xlfn.LET(_xlpm.x,VLOOKUP($I2008,'2026-01-09_taxon-match'!$A$2:$N$81,6,FALSE),IF(_xlpm.x=0,"",_xlpm.x)))</f>
        <v>Animalia</v>
      </c>
      <c r="O2008" s="46" t="str">
        <f>IF($I2008="","",_xlfn.LET(_xlpm.x,VLOOKUP($I2008,'2026-01-09_taxon-match'!$A$2:$N$81,7,FALSE),IF(_xlpm.x=0,"",_xlpm.x)))</f>
        <v>Echinodermata</v>
      </c>
      <c r="P2008" s="46" t="str">
        <f>IF($I2008="","",_xlfn.LET(_xlpm.x,VLOOKUP($I2008,'2026-01-09_taxon-match'!$A$2:$N$81,8,FALSE),IF(_xlpm.x=0,"",_xlpm.x)))</f>
        <v>Asteroidea</v>
      </c>
      <c r="Q2008" s="46" t="str">
        <f>IF($I2008="","",_xlfn.LET(_xlpm.x,VLOOKUP($I2008,'2026-01-09_taxon-match'!$A$2:$N$81,9,FALSE),IF(_xlpm.x=0,"",_xlpm.x)))</f>
        <v>Forcipulatida</v>
      </c>
      <c r="R2008" s="46" t="str">
        <f>IF($I2008="","",_xlfn.LET(_xlpm.x,VLOOKUP($I2008,'2026-01-09_taxon-match'!$A$2:$N$81,10,FALSE),IF(_xlpm.x=0,"",_xlpm.x)))</f>
        <v>Asteriidae</v>
      </c>
      <c r="S2008" s="46" t="str">
        <f>IF($I2008="","",_xlfn.LET(_xlpm.x,VLOOKUP($I2008,'2026-01-09_taxon-match'!$A$2:$N$81,11,FALSE),IF(_xlpm.x=0,"",_xlpm.x)))</f>
        <v/>
      </c>
      <c r="T2008" s="46" t="str">
        <f>IF($I2008="","",_xlfn.LET(_xlpm.x,VLOOKUP($I2008,'2026-01-09_taxon-match'!$A$2:$N$81,13,FALSE),IF(_xlpm.x=0,"",_xlpm.x)))</f>
        <v/>
      </c>
      <c r="U2008" s="46">
        <v>12</v>
      </c>
      <c r="Y2008" s="46" t="str">
        <f>IF(V2008="","",_xlfn.LET(_xlpm.x,VLOOKUP(V2008,'Drop-down_menus'!$D$2:$E$13,2,FALSE),IF(_xlpm.x=0,"",_xlpm.x)))</f>
        <v/>
      </c>
      <c r="Z2008" s="46" t="str">
        <f>IF(W2008="","",_xlfn.LET(_xlpm.x,VLOOKUP(W2008,'Drop-down_menus'!$D$2:$E$13,2,FALSE),IF(_xlpm.x=0,"",_xlpm.x)))</f>
        <v/>
      </c>
      <c r="AA2008" s="46" t="str">
        <f>IF(X2008="","",_xlfn.LET(_xlpm.x,VLOOKUP(X2008,'Drop-down_menus'!$D$2:$E$13,2,FALSE),IF(_xlpm.x=0,"",_xlpm.x)))</f>
        <v/>
      </c>
      <c r="AB2008" s="46" t="s">
        <v>942</v>
      </c>
      <c r="AC2008" s="46" t="s">
        <v>967</v>
      </c>
      <c r="AE2008" s="46" t="s">
        <v>28</v>
      </c>
      <c r="AF2008" s="46" t="s">
        <v>42</v>
      </c>
      <c r="AG2008" s="46" t="str">
        <f>IF(AE2008="","",_xlfn.LET(_xlpm.x,VLOOKUP(AE2008,'Drop-down_menus'!$D$2:$E$13,2,FALSE),IF(_xlpm.x=0,"",_xlpm.x)))</f>
        <v>https://orcid.org/0000-0002-9037-7623</v>
      </c>
      <c r="AH2008" s="46" t="str">
        <f>IF(AF2008="","",_xlfn.LET(_xlpm.x,VLOOKUP(AF2008,'Drop-down_menus'!$D$2:$E$13,2,FALSE),IF(_xlpm.x=0,"",_xlpm.x)))</f>
        <v/>
      </c>
    </row>
    <row r="2009" spans="2:34" ht="15" customHeight="1">
      <c r="B2009" s="46">
        <v>1988</v>
      </c>
      <c r="C2009" s="46" t="s">
        <v>868</v>
      </c>
      <c r="D2009" s="46" t="b">
        <f>COUNTIF(Events!$B$2:$B$171, C2009) &gt; 0</f>
        <v>1</v>
      </c>
      <c r="E2009" s="46" t="s">
        <v>940</v>
      </c>
      <c r="G2009" s="46" t="s">
        <v>974</v>
      </c>
      <c r="I2009" s="46" t="s">
        <v>286</v>
      </c>
      <c r="J2009" s="46" t="str">
        <f>IF(I2009="","",_xlfn.LET(_xlpm.x,VLOOKUP(I2009,'2026-01-09_taxon-match'!$A$2:$N$81,4,FALSE),IF(_xlpm.x=0,"",_xlpm.x)))</f>
        <v>Holothuroidea</v>
      </c>
      <c r="K2009" s="46" t="s">
        <v>1318</v>
      </c>
      <c r="L2009" s="46" t="str">
        <f>IF(I2009="","",_xlfn.LET(_xlpm.x,VLOOKUP(I2009,'2026-01-09_taxon-match'!$A$2:$N$81,3,FALSE),IF(_xlpm.x=0,"",_xlpm.x)))</f>
        <v>urn:lsid:marinespecies.org:taxname:123083</v>
      </c>
      <c r="M2009" s="46" t="str">
        <f>IF($I2009="","",_xlfn.LET(_xlpm.x,VLOOKUP($I2009,'2026-01-09_taxon-match'!$A$2:$N$81,5,FALSE),IF(_xlpm.x=0,"",_xlpm.x)))</f>
        <v>de Blainville, 1834</v>
      </c>
      <c r="N2009" s="46" t="str">
        <f>IF($I2009="","",_xlfn.LET(_xlpm.x,VLOOKUP($I2009,'2026-01-09_taxon-match'!$A$2:$N$81,6,FALSE),IF(_xlpm.x=0,"",_xlpm.x)))</f>
        <v>Animalia</v>
      </c>
      <c r="O2009" s="46" t="str">
        <f>IF($I2009="","",_xlfn.LET(_xlpm.x,VLOOKUP($I2009,'2026-01-09_taxon-match'!$A$2:$N$81,7,FALSE),IF(_xlpm.x=0,"",_xlpm.x)))</f>
        <v>Echinodermata</v>
      </c>
      <c r="P2009" s="46" t="str">
        <f>IF($I2009="","",_xlfn.LET(_xlpm.x,VLOOKUP($I2009,'2026-01-09_taxon-match'!$A$2:$N$81,8,FALSE),IF(_xlpm.x=0,"",_xlpm.x)))</f>
        <v>Holothuroidea</v>
      </c>
      <c r="Q2009" s="46" t="str">
        <f>IF($I2009="","",_xlfn.LET(_xlpm.x,VLOOKUP($I2009,'2026-01-09_taxon-match'!$A$2:$N$81,9,FALSE),IF(_xlpm.x=0,"",_xlpm.x)))</f>
        <v/>
      </c>
      <c r="R2009" s="46" t="str">
        <f>IF($I2009="","",_xlfn.LET(_xlpm.x,VLOOKUP($I2009,'2026-01-09_taxon-match'!$A$2:$N$81,10,FALSE),IF(_xlpm.x=0,"",_xlpm.x)))</f>
        <v/>
      </c>
      <c r="S2009" s="46" t="str">
        <f>IF($I2009="","",_xlfn.LET(_xlpm.x,VLOOKUP($I2009,'2026-01-09_taxon-match'!$A$2:$N$81,11,FALSE),IF(_xlpm.x=0,"",_xlpm.x)))</f>
        <v/>
      </c>
      <c r="T2009" s="46" t="str">
        <f>IF($I2009="","",_xlfn.LET(_xlpm.x,VLOOKUP($I2009,'2026-01-09_taxon-match'!$A$2:$N$81,13,FALSE),IF(_xlpm.x=0,"",_xlpm.x)))</f>
        <v/>
      </c>
      <c r="U2009" s="46">
        <v>2</v>
      </c>
      <c r="Y2009" s="46" t="str">
        <f>IF(V2009="","",_xlfn.LET(_xlpm.x,VLOOKUP(V2009,'Drop-down_menus'!$D$2:$E$13,2,FALSE),IF(_xlpm.x=0,"",_xlpm.x)))</f>
        <v/>
      </c>
      <c r="Z2009" s="46" t="str">
        <f>IF(W2009="","",_xlfn.LET(_xlpm.x,VLOOKUP(W2009,'Drop-down_menus'!$D$2:$E$13,2,FALSE),IF(_xlpm.x=0,"",_xlpm.x)))</f>
        <v/>
      </c>
      <c r="AA2009" s="46" t="str">
        <f>IF(X2009="","",_xlfn.LET(_xlpm.x,VLOOKUP(X2009,'Drop-down_menus'!$D$2:$E$13,2,FALSE),IF(_xlpm.x=0,"",_xlpm.x)))</f>
        <v/>
      </c>
      <c r="AB2009" s="46" t="s">
        <v>942</v>
      </c>
      <c r="AC2009" s="46" t="s">
        <v>967</v>
      </c>
      <c r="AE2009" s="46" t="s">
        <v>28</v>
      </c>
      <c r="AF2009" s="46" t="s">
        <v>42</v>
      </c>
      <c r="AG2009" s="46" t="str">
        <f>IF(AE2009="","",_xlfn.LET(_xlpm.x,VLOOKUP(AE2009,'Drop-down_menus'!$D$2:$E$13,2,FALSE),IF(_xlpm.x=0,"",_xlpm.x)))</f>
        <v>https://orcid.org/0000-0002-9037-7623</v>
      </c>
      <c r="AH2009" s="46" t="str">
        <f>IF(AF2009="","",_xlfn.LET(_xlpm.x,VLOOKUP(AF2009,'Drop-down_menus'!$D$2:$E$13,2,FALSE),IF(_xlpm.x=0,"",_xlpm.x)))</f>
        <v/>
      </c>
    </row>
    <row r="2010" spans="2:34" ht="15" customHeight="1">
      <c r="B2010" s="46">
        <v>1989</v>
      </c>
      <c r="C2010" s="46" t="s">
        <v>868</v>
      </c>
      <c r="D2010" s="46" t="b">
        <f>COUNTIF(Events!$B$2:$B$171, C2010) &gt; 0</f>
        <v>1</v>
      </c>
      <c r="E2010" s="46" t="s">
        <v>940</v>
      </c>
      <c r="G2010" s="46" t="s">
        <v>975</v>
      </c>
      <c r="I2010" s="46" t="s">
        <v>181</v>
      </c>
      <c r="J2010" s="46" t="str">
        <f>IF(I2010="","",_xlfn.LET(_xlpm.x,VLOOKUP(I2010,'2026-01-09_taxon-match'!$A$2:$N$81,4,FALSE),IF(_xlpm.x=0,"",_xlpm.x)))</f>
        <v>Polychaeta</v>
      </c>
      <c r="K2010" s="46" t="s">
        <v>1318</v>
      </c>
      <c r="L2010" s="46" t="str">
        <f>IF(I2010="","",_xlfn.LET(_xlpm.x,VLOOKUP(I2010,'2026-01-09_taxon-match'!$A$2:$N$81,3,FALSE),IF(_xlpm.x=0,"",_xlpm.x)))</f>
        <v>urn:lsid:marinespecies.org:taxname:883</v>
      </c>
      <c r="M2010" s="46" t="str">
        <f>IF($I2010="","",_xlfn.LET(_xlpm.x,VLOOKUP($I2010,'2026-01-09_taxon-match'!$A$2:$N$81,5,FALSE),IF(_xlpm.x=0,"",_xlpm.x)))</f>
        <v>Grube, 1850</v>
      </c>
      <c r="N2010" s="46" t="str">
        <f>IF($I2010="","",_xlfn.LET(_xlpm.x,VLOOKUP($I2010,'2026-01-09_taxon-match'!$A$2:$N$81,6,FALSE),IF(_xlpm.x=0,"",_xlpm.x)))</f>
        <v>Animalia</v>
      </c>
      <c r="O2010" s="46" t="str">
        <f>IF($I2010="","",_xlfn.LET(_xlpm.x,VLOOKUP($I2010,'2026-01-09_taxon-match'!$A$2:$N$81,7,FALSE),IF(_xlpm.x=0,"",_xlpm.x)))</f>
        <v>Annelida</v>
      </c>
      <c r="P2010" s="46" t="str">
        <f>IF($I2010="","",_xlfn.LET(_xlpm.x,VLOOKUP($I2010,'2026-01-09_taxon-match'!$A$2:$N$81,8,FALSE),IF(_xlpm.x=0,"",_xlpm.x)))</f>
        <v>Polychaeta</v>
      </c>
      <c r="Q2010" s="46" t="str">
        <f>IF($I2010="","",_xlfn.LET(_xlpm.x,VLOOKUP($I2010,'2026-01-09_taxon-match'!$A$2:$N$81,9,FALSE),IF(_xlpm.x=0,"",_xlpm.x)))</f>
        <v/>
      </c>
      <c r="R2010" s="46" t="str">
        <f>IF($I2010="","",_xlfn.LET(_xlpm.x,VLOOKUP($I2010,'2026-01-09_taxon-match'!$A$2:$N$81,10,FALSE),IF(_xlpm.x=0,"",_xlpm.x)))</f>
        <v/>
      </c>
      <c r="S2010" s="46" t="str">
        <f>IF($I2010="","",_xlfn.LET(_xlpm.x,VLOOKUP($I2010,'2026-01-09_taxon-match'!$A$2:$N$81,11,FALSE),IF(_xlpm.x=0,"",_xlpm.x)))</f>
        <v/>
      </c>
      <c r="T2010" s="46" t="str">
        <f>IF($I2010="","",_xlfn.LET(_xlpm.x,VLOOKUP($I2010,'2026-01-09_taxon-match'!$A$2:$N$81,13,FALSE),IF(_xlpm.x=0,"",_xlpm.x)))</f>
        <v/>
      </c>
      <c r="U2010" s="46">
        <v>3</v>
      </c>
      <c r="Y2010" s="46" t="str">
        <f>IF(V2010="","",_xlfn.LET(_xlpm.x,VLOOKUP(V2010,'Drop-down_menus'!$D$2:$E$13,2,FALSE),IF(_xlpm.x=0,"",_xlpm.x)))</f>
        <v/>
      </c>
      <c r="Z2010" s="46" t="str">
        <f>IF(W2010="","",_xlfn.LET(_xlpm.x,VLOOKUP(W2010,'Drop-down_menus'!$D$2:$E$13,2,FALSE),IF(_xlpm.x=0,"",_xlpm.x)))</f>
        <v/>
      </c>
      <c r="AA2010" s="46" t="str">
        <f>IF(X2010="","",_xlfn.LET(_xlpm.x,VLOOKUP(X2010,'Drop-down_menus'!$D$2:$E$13,2,FALSE),IF(_xlpm.x=0,"",_xlpm.x)))</f>
        <v/>
      </c>
      <c r="AB2010" s="46" t="s">
        <v>942</v>
      </c>
      <c r="AC2010" s="46" t="s">
        <v>976</v>
      </c>
      <c r="AE2010" s="46" t="s">
        <v>28</v>
      </c>
      <c r="AF2010" s="46" t="s">
        <v>42</v>
      </c>
      <c r="AG2010" s="46" t="str">
        <f>IF(AE2010="","",_xlfn.LET(_xlpm.x,VLOOKUP(AE2010,'Drop-down_menus'!$D$2:$E$13,2,FALSE),IF(_xlpm.x=0,"",_xlpm.x)))</f>
        <v>https://orcid.org/0000-0002-9037-7623</v>
      </c>
      <c r="AH2010" s="46" t="str">
        <f>IF(AF2010="","",_xlfn.LET(_xlpm.x,VLOOKUP(AF2010,'Drop-down_menus'!$D$2:$E$13,2,FALSE),IF(_xlpm.x=0,"",_xlpm.x)))</f>
        <v/>
      </c>
    </row>
    <row r="2011" spans="2:34" ht="15" customHeight="1">
      <c r="B2011" s="46">
        <v>1990</v>
      </c>
      <c r="C2011" s="46" t="s">
        <v>868</v>
      </c>
      <c r="D2011" s="46" t="b">
        <f>COUNTIF(Events!$B$2:$B$171, C2011) &gt; 0</f>
        <v>1</v>
      </c>
      <c r="E2011" s="46" t="s">
        <v>940</v>
      </c>
      <c r="G2011" s="46" t="s">
        <v>975</v>
      </c>
      <c r="I2011" s="46" t="s">
        <v>181</v>
      </c>
      <c r="J2011" s="46" t="str">
        <f>IF(I2011="","",_xlfn.LET(_xlpm.x,VLOOKUP(I2011,'2026-01-09_taxon-match'!$A$2:$N$81,4,FALSE),IF(_xlpm.x=0,"",_xlpm.x)))</f>
        <v>Polychaeta</v>
      </c>
      <c r="K2011" s="46" t="s">
        <v>1318</v>
      </c>
      <c r="L2011" s="46" t="str">
        <f>IF(I2011="","",_xlfn.LET(_xlpm.x,VLOOKUP(I2011,'2026-01-09_taxon-match'!$A$2:$N$81,3,FALSE),IF(_xlpm.x=0,"",_xlpm.x)))</f>
        <v>urn:lsid:marinespecies.org:taxname:883</v>
      </c>
      <c r="M2011" s="46" t="str">
        <f>IF($I2011="","",_xlfn.LET(_xlpm.x,VLOOKUP($I2011,'2026-01-09_taxon-match'!$A$2:$N$81,5,FALSE),IF(_xlpm.x=0,"",_xlpm.x)))</f>
        <v>Grube, 1850</v>
      </c>
      <c r="N2011" s="46" t="str">
        <f>IF($I2011="","",_xlfn.LET(_xlpm.x,VLOOKUP($I2011,'2026-01-09_taxon-match'!$A$2:$N$81,6,FALSE),IF(_xlpm.x=0,"",_xlpm.x)))</f>
        <v>Animalia</v>
      </c>
      <c r="O2011" s="46" t="str">
        <f>IF($I2011="","",_xlfn.LET(_xlpm.x,VLOOKUP($I2011,'2026-01-09_taxon-match'!$A$2:$N$81,7,FALSE),IF(_xlpm.x=0,"",_xlpm.x)))</f>
        <v>Annelida</v>
      </c>
      <c r="P2011" s="46" t="str">
        <f>IF($I2011="","",_xlfn.LET(_xlpm.x,VLOOKUP($I2011,'2026-01-09_taxon-match'!$A$2:$N$81,8,FALSE),IF(_xlpm.x=0,"",_xlpm.x)))</f>
        <v>Polychaeta</v>
      </c>
      <c r="Q2011" s="46" t="str">
        <f>IF($I2011="","",_xlfn.LET(_xlpm.x,VLOOKUP($I2011,'2026-01-09_taxon-match'!$A$2:$N$81,9,FALSE),IF(_xlpm.x=0,"",_xlpm.x)))</f>
        <v/>
      </c>
      <c r="R2011" s="46" t="str">
        <f>IF($I2011="","",_xlfn.LET(_xlpm.x,VLOOKUP($I2011,'2026-01-09_taxon-match'!$A$2:$N$81,10,FALSE),IF(_xlpm.x=0,"",_xlpm.x)))</f>
        <v/>
      </c>
      <c r="S2011" s="46" t="str">
        <f>IF($I2011="","",_xlfn.LET(_xlpm.x,VLOOKUP($I2011,'2026-01-09_taxon-match'!$A$2:$N$81,11,FALSE),IF(_xlpm.x=0,"",_xlpm.x)))</f>
        <v/>
      </c>
      <c r="T2011" s="46" t="str">
        <f>IF($I2011="","",_xlfn.LET(_xlpm.x,VLOOKUP($I2011,'2026-01-09_taxon-match'!$A$2:$N$81,13,FALSE),IF(_xlpm.x=0,"",_xlpm.x)))</f>
        <v/>
      </c>
      <c r="U2011" s="46">
        <v>1</v>
      </c>
      <c r="Y2011" s="46" t="str">
        <f>IF(V2011="","",_xlfn.LET(_xlpm.x,VLOOKUP(V2011,'Drop-down_menus'!$D$2:$E$13,2,FALSE),IF(_xlpm.x=0,"",_xlpm.x)))</f>
        <v/>
      </c>
      <c r="Z2011" s="46" t="str">
        <f>IF(W2011="","",_xlfn.LET(_xlpm.x,VLOOKUP(W2011,'Drop-down_menus'!$D$2:$E$13,2,FALSE),IF(_xlpm.x=0,"",_xlpm.x)))</f>
        <v/>
      </c>
      <c r="AA2011" s="46" t="str">
        <f>IF(X2011="","",_xlfn.LET(_xlpm.x,VLOOKUP(X2011,'Drop-down_menus'!$D$2:$E$13,2,FALSE),IF(_xlpm.x=0,"",_xlpm.x)))</f>
        <v/>
      </c>
      <c r="AB2011" s="46" t="s">
        <v>942</v>
      </c>
      <c r="AC2011" s="46" t="s">
        <v>976</v>
      </c>
      <c r="AD2011" s="46" t="s">
        <v>977</v>
      </c>
      <c r="AE2011" s="46" t="s">
        <v>28</v>
      </c>
      <c r="AF2011" s="46" t="s">
        <v>42</v>
      </c>
      <c r="AG2011" s="46" t="str">
        <f>IF(AE2011="","",_xlfn.LET(_xlpm.x,VLOOKUP(AE2011,'Drop-down_menus'!$D$2:$E$13,2,FALSE),IF(_xlpm.x=0,"",_xlpm.x)))</f>
        <v>https://orcid.org/0000-0002-9037-7623</v>
      </c>
      <c r="AH2011" s="46" t="str">
        <f>IF(AF2011="","",_xlfn.LET(_xlpm.x,VLOOKUP(AF2011,'Drop-down_menus'!$D$2:$E$13,2,FALSE),IF(_xlpm.x=0,"",_xlpm.x)))</f>
        <v/>
      </c>
    </row>
    <row r="2012" spans="2:34" ht="15" customHeight="1">
      <c r="B2012" s="46">
        <v>1991</v>
      </c>
      <c r="C2012" s="46" t="s">
        <v>868</v>
      </c>
      <c r="D2012" s="46" t="b">
        <f>COUNTIF(Events!$B$2:$B$171, C2012) &gt; 0</f>
        <v>1</v>
      </c>
      <c r="E2012" s="46" t="s">
        <v>940</v>
      </c>
      <c r="G2012" s="46" t="s">
        <v>978</v>
      </c>
      <c r="I2012" s="46" t="s">
        <v>177</v>
      </c>
      <c r="J2012" s="46" t="str">
        <f>IF(I2012="","",_xlfn.LET(_xlpm.x,VLOOKUP(I2012,'2026-01-09_taxon-match'!$A$2:$N$81,4,FALSE),IF(_xlpm.x=0,"",_xlpm.x)))</f>
        <v>Sterechinus neumayeri</v>
      </c>
      <c r="L2012" s="46" t="str">
        <f>IF(I2012="","",_xlfn.LET(_xlpm.x,VLOOKUP(I2012,'2026-01-09_taxon-match'!$A$2:$N$81,3,FALSE),IF(_xlpm.x=0,"",_xlpm.x)))</f>
        <v>urn:lsid:marinespecies.org:taxname:160831</v>
      </c>
      <c r="M2012" s="46" t="str">
        <f>IF($I2012="","",_xlfn.LET(_xlpm.x,VLOOKUP($I2012,'2026-01-09_taxon-match'!$A$2:$N$81,5,FALSE),IF(_xlpm.x=0,"",_xlpm.x)))</f>
        <v>(Meissner, 1900)</v>
      </c>
      <c r="N2012" s="46" t="str">
        <f>IF($I2012="","",_xlfn.LET(_xlpm.x,VLOOKUP($I2012,'2026-01-09_taxon-match'!$A$2:$N$81,6,FALSE),IF(_xlpm.x=0,"",_xlpm.x)))</f>
        <v>Animalia</v>
      </c>
      <c r="O2012" s="46" t="str">
        <f>IF($I2012="","",_xlfn.LET(_xlpm.x,VLOOKUP($I2012,'2026-01-09_taxon-match'!$A$2:$N$81,7,FALSE),IF(_xlpm.x=0,"",_xlpm.x)))</f>
        <v>Echinodermata</v>
      </c>
      <c r="P2012" s="46" t="str">
        <f>IF($I2012="","",_xlfn.LET(_xlpm.x,VLOOKUP($I2012,'2026-01-09_taxon-match'!$A$2:$N$81,8,FALSE),IF(_xlpm.x=0,"",_xlpm.x)))</f>
        <v>Echinoidea</v>
      </c>
      <c r="Q2012" s="46" t="str">
        <f>IF($I2012="","",_xlfn.LET(_xlpm.x,VLOOKUP($I2012,'2026-01-09_taxon-match'!$A$2:$N$81,9,FALSE),IF(_xlpm.x=0,"",_xlpm.x)))</f>
        <v>Camarodonta</v>
      </c>
      <c r="R2012" s="46" t="str">
        <f>IF($I2012="","",_xlfn.LET(_xlpm.x,VLOOKUP($I2012,'2026-01-09_taxon-match'!$A$2:$N$81,10,FALSE),IF(_xlpm.x=0,"",_xlpm.x)))</f>
        <v>Echinidae</v>
      </c>
      <c r="S2012" s="46" t="str">
        <f>IF($I2012="","",_xlfn.LET(_xlpm.x,VLOOKUP($I2012,'2026-01-09_taxon-match'!$A$2:$N$81,11,FALSE),IF(_xlpm.x=0,"",_xlpm.x)))</f>
        <v>Sterechinus</v>
      </c>
      <c r="T2012" s="46" t="str">
        <f>IF($I2012="","",_xlfn.LET(_xlpm.x,VLOOKUP($I2012,'2026-01-09_taxon-match'!$A$2:$N$81,13,FALSE),IF(_xlpm.x=0,"",_xlpm.x)))</f>
        <v>neumayeri</v>
      </c>
      <c r="U2012" s="46">
        <v>12</v>
      </c>
      <c r="Y2012" s="46" t="str">
        <f>IF(V2012="","",_xlfn.LET(_xlpm.x,VLOOKUP(V2012,'Drop-down_menus'!$D$2:$E$13,2,FALSE),IF(_xlpm.x=0,"",_xlpm.x)))</f>
        <v/>
      </c>
      <c r="Z2012" s="46" t="str">
        <f>IF(W2012="","",_xlfn.LET(_xlpm.x,VLOOKUP(W2012,'Drop-down_menus'!$D$2:$E$13,2,FALSE),IF(_xlpm.x=0,"",_xlpm.x)))</f>
        <v/>
      </c>
      <c r="AA2012" s="46" t="str">
        <f>IF(X2012="","",_xlfn.LET(_xlpm.x,VLOOKUP(X2012,'Drop-down_menus'!$D$2:$E$13,2,FALSE),IF(_xlpm.x=0,"",_xlpm.x)))</f>
        <v/>
      </c>
      <c r="AB2012" s="46" t="s">
        <v>942</v>
      </c>
      <c r="AC2012" s="46" t="s">
        <v>976</v>
      </c>
      <c r="AE2012" s="46" t="s">
        <v>28</v>
      </c>
      <c r="AF2012" s="46" t="s">
        <v>42</v>
      </c>
      <c r="AG2012" s="46" t="str">
        <f>IF(AE2012="","",_xlfn.LET(_xlpm.x,VLOOKUP(AE2012,'Drop-down_menus'!$D$2:$E$13,2,FALSE),IF(_xlpm.x=0,"",_xlpm.x)))</f>
        <v>https://orcid.org/0000-0002-9037-7623</v>
      </c>
      <c r="AH2012" s="46" t="str">
        <f>IF(AF2012="","",_xlfn.LET(_xlpm.x,VLOOKUP(AF2012,'Drop-down_menus'!$D$2:$E$13,2,FALSE),IF(_xlpm.x=0,"",_xlpm.x)))</f>
        <v/>
      </c>
    </row>
    <row r="2013" spans="2:34" ht="15" customHeight="1">
      <c r="B2013" s="46">
        <v>1992</v>
      </c>
      <c r="C2013" s="46" t="s">
        <v>868</v>
      </c>
      <c r="D2013" s="46" t="b">
        <f>COUNTIF(Events!$B$2:$B$171, C2013) &gt; 0</f>
        <v>1</v>
      </c>
      <c r="E2013" s="46" t="s">
        <v>940</v>
      </c>
      <c r="G2013" s="46" t="s">
        <v>183</v>
      </c>
      <c r="I2013" s="46" t="s">
        <v>183</v>
      </c>
      <c r="J2013" s="46" t="str">
        <f>IF(I2013="","",_xlfn.LET(_xlpm.x,VLOOKUP(I2013,'2026-01-09_taxon-match'!$A$2:$N$81,4,FALSE),IF(_xlpm.x=0,"",_xlpm.x)))</f>
        <v>Amphipoda</v>
      </c>
      <c r="L2013" s="46" t="str">
        <f>IF(I2013="","",_xlfn.LET(_xlpm.x,VLOOKUP(I2013,'2026-01-09_taxon-match'!$A$2:$N$81,3,FALSE),IF(_xlpm.x=0,"",_xlpm.x)))</f>
        <v>urn:lsid:marinespecies.org:taxname:1135</v>
      </c>
      <c r="M2013" s="46" t="str">
        <f>IF($I2013="","",_xlfn.LET(_xlpm.x,VLOOKUP($I2013,'2026-01-09_taxon-match'!$A$2:$N$81,5,FALSE),IF(_xlpm.x=0,"",_xlpm.x)))</f>
        <v>Latreille, 1816</v>
      </c>
      <c r="N2013" s="46" t="str">
        <f>IF($I2013="","",_xlfn.LET(_xlpm.x,VLOOKUP($I2013,'2026-01-09_taxon-match'!$A$2:$N$81,6,FALSE),IF(_xlpm.x=0,"",_xlpm.x)))</f>
        <v>Animalia</v>
      </c>
      <c r="O2013" s="46" t="str">
        <f>IF($I2013="","",_xlfn.LET(_xlpm.x,VLOOKUP($I2013,'2026-01-09_taxon-match'!$A$2:$N$81,7,FALSE),IF(_xlpm.x=0,"",_xlpm.x)))</f>
        <v>Arthropoda</v>
      </c>
      <c r="P2013" s="46" t="str">
        <f>IF($I2013="","",_xlfn.LET(_xlpm.x,VLOOKUP($I2013,'2026-01-09_taxon-match'!$A$2:$N$81,8,FALSE),IF(_xlpm.x=0,"",_xlpm.x)))</f>
        <v>Malacostraca</v>
      </c>
      <c r="Q2013" s="46" t="str">
        <f>IF($I2013="","",_xlfn.LET(_xlpm.x,VLOOKUP($I2013,'2026-01-09_taxon-match'!$A$2:$N$81,9,FALSE),IF(_xlpm.x=0,"",_xlpm.x)))</f>
        <v>Amphipoda</v>
      </c>
      <c r="R2013" s="46" t="str">
        <f>IF($I2013="","",_xlfn.LET(_xlpm.x,VLOOKUP($I2013,'2026-01-09_taxon-match'!$A$2:$N$81,10,FALSE),IF(_xlpm.x=0,"",_xlpm.x)))</f>
        <v/>
      </c>
      <c r="S2013" s="46" t="str">
        <f>IF($I2013="","",_xlfn.LET(_xlpm.x,VLOOKUP($I2013,'2026-01-09_taxon-match'!$A$2:$N$81,11,FALSE),IF(_xlpm.x=0,"",_xlpm.x)))</f>
        <v/>
      </c>
      <c r="T2013" s="46" t="str">
        <f>IF($I2013="","",_xlfn.LET(_xlpm.x,VLOOKUP($I2013,'2026-01-09_taxon-match'!$A$2:$N$81,13,FALSE),IF(_xlpm.x=0,"",_xlpm.x)))</f>
        <v/>
      </c>
      <c r="U2013" s="46">
        <v>11</v>
      </c>
      <c r="Y2013" s="46" t="str">
        <f>IF(V2013="","",_xlfn.LET(_xlpm.x,VLOOKUP(V2013,'Drop-down_menus'!$D$2:$E$13,2,FALSE),IF(_xlpm.x=0,"",_xlpm.x)))</f>
        <v/>
      </c>
      <c r="Z2013" s="46" t="str">
        <f>IF(W2013="","",_xlfn.LET(_xlpm.x,VLOOKUP(W2013,'Drop-down_menus'!$D$2:$E$13,2,FALSE),IF(_xlpm.x=0,"",_xlpm.x)))</f>
        <v/>
      </c>
      <c r="AA2013" s="46" t="str">
        <f>IF(X2013="","",_xlfn.LET(_xlpm.x,VLOOKUP(X2013,'Drop-down_menus'!$D$2:$E$13,2,FALSE),IF(_xlpm.x=0,"",_xlpm.x)))</f>
        <v/>
      </c>
      <c r="AB2013" s="46" t="s">
        <v>942</v>
      </c>
      <c r="AC2013" s="46" t="s">
        <v>968</v>
      </c>
      <c r="AE2013" s="46" t="s">
        <v>28</v>
      </c>
      <c r="AF2013" s="46" t="s">
        <v>42</v>
      </c>
      <c r="AG2013" s="46" t="str">
        <f>IF(AE2013="","",_xlfn.LET(_xlpm.x,VLOOKUP(AE2013,'Drop-down_menus'!$D$2:$E$13,2,FALSE),IF(_xlpm.x=0,"",_xlpm.x)))</f>
        <v>https://orcid.org/0000-0002-9037-7623</v>
      </c>
      <c r="AH2013" s="46" t="str">
        <f>IF(AF2013="","",_xlfn.LET(_xlpm.x,VLOOKUP(AF2013,'Drop-down_menus'!$D$2:$E$13,2,FALSE),IF(_xlpm.x=0,"",_xlpm.x)))</f>
        <v/>
      </c>
    </row>
    <row r="2014" spans="2:34" ht="15" customHeight="1">
      <c r="B2014" s="46">
        <v>1993</v>
      </c>
      <c r="C2014" s="46" t="s">
        <v>864</v>
      </c>
      <c r="D2014" s="46" t="b">
        <f>COUNTIF(Events!$B$2:$B$171, C2014) &gt; 0</f>
        <v>1</v>
      </c>
      <c r="E2014" s="46" t="s">
        <v>215</v>
      </c>
      <c r="J2014" s="46" t="str">
        <f>IF(I2014="","",_xlfn.LET(_xlpm.x,VLOOKUP(I2014,'2026-01-09_taxon-match'!$A$2:$N$81,4,FALSE),IF(_xlpm.x=0,"",_xlpm.x)))</f>
        <v/>
      </c>
      <c r="L2014" s="46" t="str">
        <f>IF(I2014="","",_xlfn.LET(_xlpm.x,VLOOKUP(I2014,'2026-01-09_taxon-match'!$A$2:$N$81,3,FALSE),IF(_xlpm.x=0,"",_xlpm.x)))</f>
        <v/>
      </c>
      <c r="M2014" s="46" t="str">
        <f>IF($I2014="","",_xlfn.LET(_xlpm.x,VLOOKUP($I2014,'2026-01-09_taxon-match'!$A$2:$N$81,5,FALSE),IF(_xlpm.x=0,"",_xlpm.x)))</f>
        <v/>
      </c>
      <c r="N2014" s="46" t="str">
        <f>IF($I2014="","",_xlfn.LET(_xlpm.x,VLOOKUP($I2014,'2026-01-09_taxon-match'!$A$2:$N$81,6,FALSE),IF(_xlpm.x=0,"",_xlpm.x)))</f>
        <v/>
      </c>
      <c r="O2014" s="46" t="str">
        <f>IF($I2014="","",_xlfn.LET(_xlpm.x,VLOOKUP($I2014,'2026-01-09_taxon-match'!$A$2:$N$81,7,FALSE),IF(_xlpm.x=0,"",_xlpm.x)))</f>
        <v/>
      </c>
      <c r="P2014" s="46" t="str">
        <f>IF($I2014="","",_xlfn.LET(_xlpm.x,VLOOKUP($I2014,'2026-01-09_taxon-match'!$A$2:$N$81,8,FALSE),IF(_xlpm.x=0,"",_xlpm.x)))</f>
        <v/>
      </c>
      <c r="Q2014" s="46" t="str">
        <f>IF($I2014="","",_xlfn.LET(_xlpm.x,VLOOKUP($I2014,'2026-01-09_taxon-match'!$A$2:$N$81,9,FALSE),IF(_xlpm.x=0,"",_xlpm.x)))</f>
        <v/>
      </c>
      <c r="R2014" s="46" t="str">
        <f>IF($I2014="","",_xlfn.LET(_xlpm.x,VLOOKUP($I2014,'2026-01-09_taxon-match'!$A$2:$N$81,10,FALSE),IF(_xlpm.x=0,"",_xlpm.x)))</f>
        <v/>
      </c>
      <c r="S2014" s="46" t="str">
        <f>IF($I2014="","",_xlfn.LET(_xlpm.x,VLOOKUP($I2014,'2026-01-09_taxon-match'!$A$2:$N$81,11,FALSE),IF(_xlpm.x=0,"",_xlpm.x)))</f>
        <v/>
      </c>
      <c r="T2014" s="46" t="str">
        <f>IF($I2014="","",_xlfn.LET(_xlpm.x,VLOOKUP($I2014,'2026-01-09_taxon-match'!$A$2:$N$81,13,FALSE),IF(_xlpm.x=0,"",_xlpm.x)))</f>
        <v/>
      </c>
      <c r="Y2014" s="46" t="str">
        <f>IF(V2014="","",_xlfn.LET(_xlpm.x,VLOOKUP(V2014,'Drop-down_menus'!$D$2:$E$13,2,FALSE),IF(_xlpm.x=0,"",_xlpm.x)))</f>
        <v/>
      </c>
      <c r="Z2014" s="46" t="str">
        <f>IF(W2014="","",_xlfn.LET(_xlpm.x,VLOOKUP(W2014,'Drop-down_menus'!$D$2:$E$13,2,FALSE),IF(_xlpm.x=0,"",_xlpm.x)))</f>
        <v/>
      </c>
      <c r="AA2014" s="46" t="str">
        <f>IF(X2014="","",_xlfn.LET(_xlpm.x,VLOOKUP(X2014,'Drop-down_menus'!$D$2:$E$13,2,FALSE),IF(_xlpm.x=0,"",_xlpm.x)))</f>
        <v/>
      </c>
      <c r="AC2014" s="46" t="s">
        <v>197</v>
      </c>
      <c r="AD2014" s="46" t="s">
        <v>983</v>
      </c>
      <c r="AE2014" s="45" t="s">
        <v>39</v>
      </c>
      <c r="AF2014" s="45" t="s">
        <v>46</v>
      </c>
      <c r="AG2014" s="46" t="str">
        <f>IF(AE2014="","",_xlfn.LET(_xlpm.x,VLOOKUP(AE2014,'Drop-down_menus'!$D$2:$E$13,2,FALSE),IF(_xlpm.x=0,"",_xlpm.x)))</f>
        <v>https://orcid.org/0009-0002-6669-2911</v>
      </c>
      <c r="AH2014" s="46" t="str">
        <f>IF(AF2014="","",_xlfn.LET(_xlpm.x,VLOOKUP(AF2014,'Drop-down_menus'!$D$2:$E$13,2,FALSE),IF(_xlpm.x=0,"",_xlpm.x)))</f>
        <v>https://orcid.org/0000-0003-0502-8101</v>
      </c>
    </row>
    <row r="2015" spans="2:34" ht="15" customHeight="1">
      <c r="B2015" s="46">
        <v>1994</v>
      </c>
      <c r="C2015" s="46" t="s">
        <v>865</v>
      </c>
      <c r="D2015" s="46" t="b">
        <f>COUNTIF(Events!$B$2:$B$171, C2015) &gt; 0</f>
        <v>1</v>
      </c>
      <c r="E2015" s="46" t="s">
        <v>215</v>
      </c>
      <c r="F2015" s="45" t="s">
        <v>984</v>
      </c>
      <c r="J2015" s="46" t="str">
        <f>IF(I2015="","",_xlfn.LET(_xlpm.x,VLOOKUP(I2015,'2026-01-09_taxon-match'!$A$2:$N$81,4,FALSE),IF(_xlpm.x=0,"",_xlpm.x)))</f>
        <v/>
      </c>
      <c r="L2015" s="46" t="str">
        <f>IF(I2015="","",_xlfn.LET(_xlpm.x,VLOOKUP(I2015,'2026-01-09_taxon-match'!$A$2:$N$81,3,FALSE),IF(_xlpm.x=0,"",_xlpm.x)))</f>
        <v/>
      </c>
      <c r="M2015" s="46" t="str">
        <f>IF($I2015="","",_xlfn.LET(_xlpm.x,VLOOKUP($I2015,'2026-01-09_taxon-match'!$A$2:$N$81,5,FALSE),IF(_xlpm.x=0,"",_xlpm.x)))</f>
        <v/>
      </c>
      <c r="N2015" s="46" t="str">
        <f>IF($I2015="","",_xlfn.LET(_xlpm.x,VLOOKUP($I2015,'2026-01-09_taxon-match'!$A$2:$N$81,6,FALSE),IF(_xlpm.x=0,"",_xlpm.x)))</f>
        <v/>
      </c>
      <c r="O2015" s="46" t="str">
        <f>IF($I2015="","",_xlfn.LET(_xlpm.x,VLOOKUP($I2015,'2026-01-09_taxon-match'!$A$2:$N$81,7,FALSE),IF(_xlpm.x=0,"",_xlpm.x)))</f>
        <v/>
      </c>
      <c r="P2015" s="46" t="str">
        <f>IF($I2015="","",_xlfn.LET(_xlpm.x,VLOOKUP($I2015,'2026-01-09_taxon-match'!$A$2:$N$81,8,FALSE),IF(_xlpm.x=0,"",_xlpm.x)))</f>
        <v/>
      </c>
      <c r="Q2015" s="46" t="str">
        <f>IF($I2015="","",_xlfn.LET(_xlpm.x,VLOOKUP($I2015,'2026-01-09_taxon-match'!$A$2:$N$81,9,FALSE),IF(_xlpm.x=0,"",_xlpm.x)))</f>
        <v/>
      </c>
      <c r="R2015" s="46" t="str">
        <f>IF($I2015="","",_xlfn.LET(_xlpm.x,VLOOKUP($I2015,'2026-01-09_taxon-match'!$A$2:$N$81,10,FALSE),IF(_xlpm.x=0,"",_xlpm.x)))</f>
        <v/>
      </c>
      <c r="S2015" s="46" t="str">
        <f>IF($I2015="","",_xlfn.LET(_xlpm.x,VLOOKUP($I2015,'2026-01-09_taxon-match'!$A$2:$N$81,11,FALSE),IF(_xlpm.x=0,"",_xlpm.x)))</f>
        <v/>
      </c>
      <c r="T2015" s="46" t="str">
        <f>IF($I2015="","",_xlfn.LET(_xlpm.x,VLOOKUP($I2015,'2026-01-09_taxon-match'!$A$2:$N$81,13,FALSE),IF(_xlpm.x=0,"",_xlpm.x)))</f>
        <v/>
      </c>
      <c r="Y2015" s="46" t="str">
        <f>IF(V2015="","",_xlfn.LET(_xlpm.x,VLOOKUP(V2015,'Drop-down_menus'!$D$2:$E$13,2,FALSE),IF(_xlpm.x=0,"",_xlpm.x)))</f>
        <v/>
      </c>
      <c r="Z2015" s="46" t="str">
        <f>IF(W2015="","",_xlfn.LET(_xlpm.x,VLOOKUP(W2015,'Drop-down_menus'!$D$2:$E$13,2,FALSE),IF(_xlpm.x=0,"",_xlpm.x)))</f>
        <v/>
      </c>
      <c r="AA2015" s="46" t="str">
        <f>IF(X2015="","",_xlfn.LET(_xlpm.x,VLOOKUP(X2015,'Drop-down_menus'!$D$2:$E$13,2,FALSE),IF(_xlpm.x=0,"",_xlpm.x)))</f>
        <v/>
      </c>
      <c r="AB2015" s="46" t="s">
        <v>519</v>
      </c>
      <c r="AC2015" s="46" t="s">
        <v>985</v>
      </c>
      <c r="AD2015" s="46" t="s">
        <v>983</v>
      </c>
      <c r="AE2015" s="45" t="s">
        <v>39</v>
      </c>
      <c r="AF2015" s="45" t="s">
        <v>46</v>
      </c>
      <c r="AG2015" s="46" t="str">
        <f>IF(AE2015="","",_xlfn.LET(_xlpm.x,VLOOKUP(AE2015,'Drop-down_menus'!$D$2:$E$13,2,FALSE),IF(_xlpm.x=0,"",_xlpm.x)))</f>
        <v>https://orcid.org/0009-0002-6669-2911</v>
      </c>
      <c r="AH2015" s="46" t="str">
        <f>IF(AF2015="","",_xlfn.LET(_xlpm.x,VLOOKUP(AF2015,'Drop-down_menus'!$D$2:$E$13,2,FALSE),IF(_xlpm.x=0,"",_xlpm.x)))</f>
        <v>https://orcid.org/0000-0003-0502-8101</v>
      </c>
    </row>
    <row r="2016" spans="2:34" ht="15" customHeight="1">
      <c r="B2016" s="46">
        <v>1995</v>
      </c>
      <c r="C2016" s="46" t="s">
        <v>865</v>
      </c>
      <c r="D2016" s="46" t="b">
        <f>COUNTIF(Events!$B$2:$B$171, C2016) &gt; 0</f>
        <v>1</v>
      </c>
      <c r="E2016" s="46" t="s">
        <v>215</v>
      </c>
      <c r="F2016" s="45" t="s">
        <v>984</v>
      </c>
      <c r="J2016" s="46" t="str">
        <f>IF(I2016="","",_xlfn.LET(_xlpm.x,VLOOKUP(I2016,'2026-01-09_taxon-match'!$A$2:$N$81,4,FALSE),IF(_xlpm.x=0,"",_xlpm.x)))</f>
        <v/>
      </c>
      <c r="L2016" s="46" t="str">
        <f>IF(I2016="","",_xlfn.LET(_xlpm.x,VLOOKUP(I2016,'2026-01-09_taxon-match'!$A$2:$N$81,3,FALSE),IF(_xlpm.x=0,"",_xlpm.x)))</f>
        <v/>
      </c>
      <c r="M2016" s="46" t="str">
        <f>IF($I2016="","",_xlfn.LET(_xlpm.x,VLOOKUP($I2016,'2026-01-09_taxon-match'!$A$2:$N$81,5,FALSE),IF(_xlpm.x=0,"",_xlpm.x)))</f>
        <v/>
      </c>
      <c r="N2016" s="46" t="str">
        <f>IF($I2016="","",_xlfn.LET(_xlpm.x,VLOOKUP($I2016,'2026-01-09_taxon-match'!$A$2:$N$81,6,FALSE),IF(_xlpm.x=0,"",_xlpm.x)))</f>
        <v/>
      </c>
      <c r="O2016" s="46" t="str">
        <f>IF($I2016="","",_xlfn.LET(_xlpm.x,VLOOKUP($I2016,'2026-01-09_taxon-match'!$A$2:$N$81,7,FALSE),IF(_xlpm.x=0,"",_xlpm.x)))</f>
        <v/>
      </c>
      <c r="P2016" s="46" t="str">
        <f>IF($I2016="","",_xlfn.LET(_xlpm.x,VLOOKUP($I2016,'2026-01-09_taxon-match'!$A$2:$N$81,8,FALSE),IF(_xlpm.x=0,"",_xlpm.x)))</f>
        <v/>
      </c>
      <c r="Q2016" s="46" t="str">
        <f>IF($I2016="","",_xlfn.LET(_xlpm.x,VLOOKUP($I2016,'2026-01-09_taxon-match'!$A$2:$N$81,9,FALSE),IF(_xlpm.x=0,"",_xlpm.x)))</f>
        <v/>
      </c>
      <c r="R2016" s="46" t="str">
        <f>IF($I2016="","",_xlfn.LET(_xlpm.x,VLOOKUP($I2016,'2026-01-09_taxon-match'!$A$2:$N$81,10,FALSE),IF(_xlpm.x=0,"",_xlpm.x)))</f>
        <v/>
      </c>
      <c r="S2016" s="46" t="str">
        <f>IF($I2016="","",_xlfn.LET(_xlpm.x,VLOOKUP($I2016,'2026-01-09_taxon-match'!$A$2:$N$81,11,FALSE),IF(_xlpm.x=0,"",_xlpm.x)))</f>
        <v/>
      </c>
      <c r="T2016" s="46" t="str">
        <f>IF($I2016="","",_xlfn.LET(_xlpm.x,VLOOKUP($I2016,'2026-01-09_taxon-match'!$A$2:$N$81,13,FALSE),IF(_xlpm.x=0,"",_xlpm.x)))</f>
        <v/>
      </c>
      <c r="Y2016" s="46" t="str">
        <f>IF(V2016="","",_xlfn.LET(_xlpm.x,VLOOKUP(V2016,'Drop-down_menus'!$D$2:$E$13,2,FALSE),IF(_xlpm.x=0,"",_xlpm.x)))</f>
        <v/>
      </c>
      <c r="Z2016" s="46" t="str">
        <f>IF(W2016="","",_xlfn.LET(_xlpm.x,VLOOKUP(W2016,'Drop-down_menus'!$D$2:$E$13,2,FALSE),IF(_xlpm.x=0,"",_xlpm.x)))</f>
        <v/>
      </c>
      <c r="AA2016" s="46" t="str">
        <f>IF(X2016="","",_xlfn.LET(_xlpm.x,VLOOKUP(X2016,'Drop-down_menus'!$D$2:$E$13,2,FALSE),IF(_xlpm.x=0,"",_xlpm.x)))</f>
        <v/>
      </c>
      <c r="AB2016" s="46" t="s">
        <v>519</v>
      </c>
      <c r="AC2016" s="46" t="s">
        <v>985</v>
      </c>
      <c r="AD2016" s="46" t="s">
        <v>983</v>
      </c>
      <c r="AE2016" s="45" t="s">
        <v>39</v>
      </c>
      <c r="AF2016" s="45" t="s">
        <v>46</v>
      </c>
      <c r="AG2016" s="46" t="str">
        <f>IF(AE2016="","",_xlfn.LET(_xlpm.x,VLOOKUP(AE2016,'Drop-down_menus'!$D$2:$E$13,2,FALSE),IF(_xlpm.x=0,"",_xlpm.x)))</f>
        <v>https://orcid.org/0009-0002-6669-2911</v>
      </c>
      <c r="AH2016" s="46" t="str">
        <f>IF(AF2016="","",_xlfn.LET(_xlpm.x,VLOOKUP(AF2016,'Drop-down_menus'!$D$2:$E$13,2,FALSE),IF(_xlpm.x=0,"",_xlpm.x)))</f>
        <v>https://orcid.org/0000-0003-0502-8101</v>
      </c>
    </row>
    <row r="2017" spans="2:34" ht="15" customHeight="1">
      <c r="B2017" s="46">
        <v>1996</v>
      </c>
      <c r="C2017" s="46" t="s">
        <v>865</v>
      </c>
      <c r="D2017" s="46" t="b">
        <f>COUNTIF(Events!$B$2:$B$171, C2017) &gt; 0</f>
        <v>1</v>
      </c>
      <c r="E2017" s="46" t="s">
        <v>215</v>
      </c>
      <c r="F2017" s="45" t="s">
        <v>986</v>
      </c>
      <c r="J2017" s="46" t="str">
        <f>IF(I2017="","",_xlfn.LET(_xlpm.x,VLOOKUP(I2017,'2026-01-09_taxon-match'!$A$2:$N$81,4,FALSE),IF(_xlpm.x=0,"",_xlpm.x)))</f>
        <v/>
      </c>
      <c r="L2017" s="46" t="str">
        <f>IF(I2017="","",_xlfn.LET(_xlpm.x,VLOOKUP(I2017,'2026-01-09_taxon-match'!$A$2:$N$81,3,FALSE),IF(_xlpm.x=0,"",_xlpm.x)))</f>
        <v/>
      </c>
      <c r="M2017" s="46" t="str">
        <f>IF($I2017="","",_xlfn.LET(_xlpm.x,VLOOKUP($I2017,'2026-01-09_taxon-match'!$A$2:$N$81,5,FALSE),IF(_xlpm.x=0,"",_xlpm.x)))</f>
        <v/>
      </c>
      <c r="N2017" s="46" t="str">
        <f>IF($I2017="","",_xlfn.LET(_xlpm.x,VLOOKUP($I2017,'2026-01-09_taxon-match'!$A$2:$N$81,6,FALSE),IF(_xlpm.x=0,"",_xlpm.x)))</f>
        <v/>
      </c>
      <c r="O2017" s="46" t="str">
        <f>IF($I2017="","",_xlfn.LET(_xlpm.x,VLOOKUP($I2017,'2026-01-09_taxon-match'!$A$2:$N$81,7,FALSE),IF(_xlpm.x=0,"",_xlpm.x)))</f>
        <v/>
      </c>
      <c r="P2017" s="46" t="str">
        <f>IF($I2017="","",_xlfn.LET(_xlpm.x,VLOOKUP($I2017,'2026-01-09_taxon-match'!$A$2:$N$81,8,FALSE),IF(_xlpm.x=0,"",_xlpm.x)))</f>
        <v/>
      </c>
      <c r="Q2017" s="46" t="str">
        <f>IF($I2017="","",_xlfn.LET(_xlpm.x,VLOOKUP($I2017,'2026-01-09_taxon-match'!$A$2:$N$81,9,FALSE),IF(_xlpm.x=0,"",_xlpm.x)))</f>
        <v/>
      </c>
      <c r="R2017" s="46" t="str">
        <f>IF($I2017="","",_xlfn.LET(_xlpm.x,VLOOKUP($I2017,'2026-01-09_taxon-match'!$A$2:$N$81,10,FALSE),IF(_xlpm.x=0,"",_xlpm.x)))</f>
        <v/>
      </c>
      <c r="S2017" s="46" t="str">
        <f>IF($I2017="","",_xlfn.LET(_xlpm.x,VLOOKUP($I2017,'2026-01-09_taxon-match'!$A$2:$N$81,11,FALSE),IF(_xlpm.x=0,"",_xlpm.x)))</f>
        <v/>
      </c>
      <c r="T2017" s="46" t="str">
        <f>IF($I2017="","",_xlfn.LET(_xlpm.x,VLOOKUP($I2017,'2026-01-09_taxon-match'!$A$2:$N$81,13,FALSE),IF(_xlpm.x=0,"",_xlpm.x)))</f>
        <v/>
      </c>
      <c r="Y2017" s="46" t="str">
        <f>IF(V2017="","",_xlfn.LET(_xlpm.x,VLOOKUP(V2017,'Drop-down_menus'!$D$2:$E$13,2,FALSE),IF(_xlpm.x=0,"",_xlpm.x)))</f>
        <v/>
      </c>
      <c r="Z2017" s="46" t="str">
        <f>IF(W2017="","",_xlfn.LET(_xlpm.x,VLOOKUP(W2017,'Drop-down_menus'!$D$2:$E$13,2,FALSE),IF(_xlpm.x=0,"",_xlpm.x)))</f>
        <v/>
      </c>
      <c r="AA2017" s="46" t="str">
        <f>IF(X2017="","",_xlfn.LET(_xlpm.x,VLOOKUP(X2017,'Drop-down_menus'!$D$2:$E$13,2,FALSE),IF(_xlpm.x=0,"",_xlpm.x)))</f>
        <v/>
      </c>
      <c r="AB2017" s="46" t="s">
        <v>519</v>
      </c>
      <c r="AC2017" s="46" t="s">
        <v>985</v>
      </c>
      <c r="AD2017" s="46" t="s">
        <v>983</v>
      </c>
      <c r="AE2017" s="45" t="s">
        <v>39</v>
      </c>
      <c r="AF2017" s="45" t="s">
        <v>46</v>
      </c>
      <c r="AG2017" s="46" t="str">
        <f>IF(AE2017="","",_xlfn.LET(_xlpm.x,VLOOKUP(AE2017,'Drop-down_menus'!$D$2:$E$13,2,FALSE),IF(_xlpm.x=0,"",_xlpm.x)))</f>
        <v>https://orcid.org/0009-0002-6669-2911</v>
      </c>
      <c r="AH2017" s="46" t="str">
        <f>IF(AF2017="","",_xlfn.LET(_xlpm.x,VLOOKUP(AF2017,'Drop-down_menus'!$D$2:$E$13,2,FALSE),IF(_xlpm.x=0,"",_xlpm.x)))</f>
        <v>https://orcid.org/0000-0003-0502-8101</v>
      </c>
    </row>
    <row r="2018" spans="2:34" ht="15" customHeight="1">
      <c r="B2018" s="46">
        <v>1997</v>
      </c>
      <c r="C2018" s="46" t="s">
        <v>865</v>
      </c>
      <c r="D2018" s="46" t="b">
        <f>COUNTIF(Events!$B$2:$B$171, C2018) &gt; 0</f>
        <v>1</v>
      </c>
      <c r="E2018" s="46" t="s">
        <v>215</v>
      </c>
      <c r="F2018" s="45" t="s">
        <v>986</v>
      </c>
      <c r="J2018" s="46" t="str">
        <f>IF(I2018="","",_xlfn.LET(_xlpm.x,VLOOKUP(I2018,'2026-01-09_taxon-match'!$A$2:$N$81,4,FALSE),IF(_xlpm.x=0,"",_xlpm.x)))</f>
        <v/>
      </c>
      <c r="L2018" s="46" t="str">
        <f>IF(I2018="","",_xlfn.LET(_xlpm.x,VLOOKUP(I2018,'2026-01-09_taxon-match'!$A$2:$N$81,3,FALSE),IF(_xlpm.x=0,"",_xlpm.x)))</f>
        <v/>
      </c>
      <c r="M2018" s="46" t="str">
        <f>IF($I2018="","",_xlfn.LET(_xlpm.x,VLOOKUP($I2018,'2026-01-09_taxon-match'!$A$2:$N$81,5,FALSE),IF(_xlpm.x=0,"",_xlpm.x)))</f>
        <v/>
      </c>
      <c r="N2018" s="46" t="str">
        <f>IF($I2018="","",_xlfn.LET(_xlpm.x,VLOOKUP($I2018,'2026-01-09_taxon-match'!$A$2:$N$81,6,FALSE),IF(_xlpm.x=0,"",_xlpm.x)))</f>
        <v/>
      </c>
      <c r="O2018" s="46" t="str">
        <f>IF($I2018="","",_xlfn.LET(_xlpm.x,VLOOKUP($I2018,'2026-01-09_taxon-match'!$A$2:$N$81,7,FALSE),IF(_xlpm.x=0,"",_xlpm.x)))</f>
        <v/>
      </c>
      <c r="P2018" s="46" t="str">
        <f>IF($I2018="","",_xlfn.LET(_xlpm.x,VLOOKUP($I2018,'2026-01-09_taxon-match'!$A$2:$N$81,8,FALSE),IF(_xlpm.x=0,"",_xlpm.x)))</f>
        <v/>
      </c>
      <c r="Q2018" s="46" t="str">
        <f>IF($I2018="","",_xlfn.LET(_xlpm.x,VLOOKUP($I2018,'2026-01-09_taxon-match'!$A$2:$N$81,9,FALSE),IF(_xlpm.x=0,"",_xlpm.x)))</f>
        <v/>
      </c>
      <c r="R2018" s="46" t="str">
        <f>IF($I2018="","",_xlfn.LET(_xlpm.x,VLOOKUP($I2018,'2026-01-09_taxon-match'!$A$2:$N$81,10,FALSE),IF(_xlpm.x=0,"",_xlpm.x)))</f>
        <v/>
      </c>
      <c r="S2018" s="46" t="str">
        <f>IF($I2018="","",_xlfn.LET(_xlpm.x,VLOOKUP($I2018,'2026-01-09_taxon-match'!$A$2:$N$81,11,FALSE),IF(_xlpm.x=0,"",_xlpm.x)))</f>
        <v/>
      </c>
      <c r="T2018" s="46" t="str">
        <f>IF($I2018="","",_xlfn.LET(_xlpm.x,VLOOKUP($I2018,'2026-01-09_taxon-match'!$A$2:$N$81,13,FALSE),IF(_xlpm.x=0,"",_xlpm.x)))</f>
        <v/>
      </c>
      <c r="Y2018" s="46" t="str">
        <f>IF(V2018="","",_xlfn.LET(_xlpm.x,VLOOKUP(V2018,'Drop-down_menus'!$D$2:$E$13,2,FALSE),IF(_xlpm.x=0,"",_xlpm.x)))</f>
        <v/>
      </c>
      <c r="Z2018" s="46" t="str">
        <f>IF(W2018="","",_xlfn.LET(_xlpm.x,VLOOKUP(W2018,'Drop-down_menus'!$D$2:$E$13,2,FALSE),IF(_xlpm.x=0,"",_xlpm.x)))</f>
        <v/>
      </c>
      <c r="AA2018" s="46" t="str">
        <f>IF(X2018="","",_xlfn.LET(_xlpm.x,VLOOKUP(X2018,'Drop-down_menus'!$D$2:$E$13,2,FALSE),IF(_xlpm.x=0,"",_xlpm.x)))</f>
        <v/>
      </c>
      <c r="AB2018" s="46" t="s">
        <v>519</v>
      </c>
      <c r="AC2018" s="46" t="s">
        <v>985</v>
      </c>
      <c r="AD2018" s="46" t="s">
        <v>983</v>
      </c>
      <c r="AE2018" s="45" t="s">
        <v>39</v>
      </c>
      <c r="AF2018" s="45" t="s">
        <v>46</v>
      </c>
      <c r="AG2018" s="46" t="str">
        <f>IF(AE2018="","",_xlfn.LET(_xlpm.x,VLOOKUP(AE2018,'Drop-down_menus'!$D$2:$E$13,2,FALSE),IF(_xlpm.x=0,"",_xlpm.x)))</f>
        <v>https://orcid.org/0009-0002-6669-2911</v>
      </c>
      <c r="AH2018" s="46" t="str">
        <f>IF(AF2018="","",_xlfn.LET(_xlpm.x,VLOOKUP(AF2018,'Drop-down_menus'!$D$2:$E$13,2,FALSE),IF(_xlpm.x=0,"",_xlpm.x)))</f>
        <v>https://orcid.org/0000-0003-0502-8101</v>
      </c>
    </row>
    <row r="2019" spans="2:34" ht="15" customHeight="1">
      <c r="B2019" s="46">
        <v>1998</v>
      </c>
      <c r="C2019" s="46" t="s">
        <v>865</v>
      </c>
      <c r="D2019" s="46" t="b">
        <f>COUNTIF(Events!$B$2:$B$171, C2019) &gt; 0</f>
        <v>1</v>
      </c>
      <c r="E2019" s="46" t="s">
        <v>215</v>
      </c>
      <c r="F2019" s="45" t="s">
        <v>255</v>
      </c>
      <c r="J2019" s="46" t="str">
        <f>IF(I2019="","",_xlfn.LET(_xlpm.x,VLOOKUP(I2019,'2026-01-09_taxon-match'!$A$2:$N$81,4,FALSE),IF(_xlpm.x=0,"",_xlpm.x)))</f>
        <v/>
      </c>
      <c r="L2019" s="46" t="str">
        <f>IF(I2019="","",_xlfn.LET(_xlpm.x,VLOOKUP(I2019,'2026-01-09_taxon-match'!$A$2:$N$81,3,FALSE),IF(_xlpm.x=0,"",_xlpm.x)))</f>
        <v/>
      </c>
      <c r="M2019" s="46" t="str">
        <f>IF($I2019="","",_xlfn.LET(_xlpm.x,VLOOKUP($I2019,'2026-01-09_taxon-match'!$A$2:$N$81,5,FALSE),IF(_xlpm.x=0,"",_xlpm.x)))</f>
        <v/>
      </c>
      <c r="N2019" s="46" t="str">
        <f>IF($I2019="","",_xlfn.LET(_xlpm.x,VLOOKUP($I2019,'2026-01-09_taxon-match'!$A$2:$N$81,6,FALSE),IF(_xlpm.x=0,"",_xlpm.x)))</f>
        <v/>
      </c>
      <c r="O2019" s="46" t="str">
        <f>IF($I2019="","",_xlfn.LET(_xlpm.x,VLOOKUP($I2019,'2026-01-09_taxon-match'!$A$2:$N$81,7,FALSE),IF(_xlpm.x=0,"",_xlpm.x)))</f>
        <v/>
      </c>
      <c r="P2019" s="46" t="str">
        <f>IF($I2019="","",_xlfn.LET(_xlpm.x,VLOOKUP($I2019,'2026-01-09_taxon-match'!$A$2:$N$81,8,FALSE),IF(_xlpm.x=0,"",_xlpm.x)))</f>
        <v/>
      </c>
      <c r="Q2019" s="46" t="str">
        <f>IF($I2019="","",_xlfn.LET(_xlpm.x,VLOOKUP($I2019,'2026-01-09_taxon-match'!$A$2:$N$81,9,FALSE),IF(_xlpm.x=0,"",_xlpm.x)))</f>
        <v/>
      </c>
      <c r="R2019" s="46" t="str">
        <f>IF($I2019="","",_xlfn.LET(_xlpm.x,VLOOKUP($I2019,'2026-01-09_taxon-match'!$A$2:$N$81,10,FALSE),IF(_xlpm.x=0,"",_xlpm.x)))</f>
        <v/>
      </c>
      <c r="S2019" s="46" t="str">
        <f>IF($I2019="","",_xlfn.LET(_xlpm.x,VLOOKUP($I2019,'2026-01-09_taxon-match'!$A$2:$N$81,11,FALSE),IF(_xlpm.x=0,"",_xlpm.x)))</f>
        <v/>
      </c>
      <c r="T2019" s="46" t="str">
        <f>IF($I2019="","",_xlfn.LET(_xlpm.x,VLOOKUP($I2019,'2026-01-09_taxon-match'!$A$2:$N$81,13,FALSE),IF(_xlpm.x=0,"",_xlpm.x)))</f>
        <v/>
      </c>
      <c r="Y2019" s="46" t="str">
        <f>IF(V2019="","",_xlfn.LET(_xlpm.x,VLOOKUP(V2019,'Drop-down_menus'!$D$2:$E$13,2,FALSE),IF(_xlpm.x=0,"",_xlpm.x)))</f>
        <v/>
      </c>
      <c r="Z2019" s="46" t="str">
        <f>IF(W2019="","",_xlfn.LET(_xlpm.x,VLOOKUP(W2019,'Drop-down_menus'!$D$2:$E$13,2,FALSE),IF(_xlpm.x=0,"",_xlpm.x)))</f>
        <v/>
      </c>
      <c r="AA2019" s="46" t="str">
        <f>IF(X2019="","",_xlfn.LET(_xlpm.x,VLOOKUP(X2019,'Drop-down_menus'!$D$2:$E$13,2,FALSE),IF(_xlpm.x=0,"",_xlpm.x)))</f>
        <v/>
      </c>
      <c r="AB2019" s="46" t="s">
        <v>519</v>
      </c>
      <c r="AC2019" s="46" t="s">
        <v>356</v>
      </c>
      <c r="AD2019" s="46" t="s">
        <v>983</v>
      </c>
      <c r="AE2019" s="45" t="s">
        <v>39</v>
      </c>
      <c r="AF2019" s="45" t="s">
        <v>46</v>
      </c>
      <c r="AG2019" s="46" t="str">
        <f>IF(AE2019="","",_xlfn.LET(_xlpm.x,VLOOKUP(AE2019,'Drop-down_menus'!$D$2:$E$13,2,FALSE),IF(_xlpm.x=0,"",_xlpm.x)))</f>
        <v>https://orcid.org/0009-0002-6669-2911</v>
      </c>
      <c r="AH2019" s="46" t="str">
        <f>IF(AF2019="","",_xlfn.LET(_xlpm.x,VLOOKUP(AF2019,'Drop-down_menus'!$D$2:$E$13,2,FALSE),IF(_xlpm.x=0,"",_xlpm.x)))</f>
        <v>https://orcid.org/0000-0003-0502-8101</v>
      </c>
    </row>
    <row r="2020" spans="2:34" ht="15" customHeight="1">
      <c r="B2020" s="46">
        <v>1999</v>
      </c>
      <c r="C2020" s="46" t="s">
        <v>865</v>
      </c>
      <c r="D2020" s="46" t="b">
        <f>COUNTIF(Events!$B$2:$B$171, C2020) &gt; 0</f>
        <v>1</v>
      </c>
      <c r="E2020" s="46" t="s">
        <v>215</v>
      </c>
      <c r="F2020" s="15" t="s">
        <v>1082</v>
      </c>
      <c r="J2020" s="46" t="str">
        <f>IF(I2020="","",_xlfn.LET(_xlpm.x,VLOOKUP(I2020,'2026-01-09_taxon-match'!$A$2:$N$81,4,FALSE),IF(_xlpm.x=0,"",_xlpm.x)))</f>
        <v/>
      </c>
      <c r="L2020" s="46" t="str">
        <f>IF(I2020="","",_xlfn.LET(_xlpm.x,VLOOKUP(I2020,'2026-01-09_taxon-match'!$A$2:$N$81,3,FALSE),IF(_xlpm.x=0,"",_xlpm.x)))</f>
        <v/>
      </c>
      <c r="M2020" s="46" t="str">
        <f>IF($I2020="","",_xlfn.LET(_xlpm.x,VLOOKUP($I2020,'2026-01-09_taxon-match'!$A$2:$N$81,5,FALSE),IF(_xlpm.x=0,"",_xlpm.x)))</f>
        <v/>
      </c>
      <c r="N2020" s="46" t="str">
        <f>IF($I2020="","",_xlfn.LET(_xlpm.x,VLOOKUP($I2020,'2026-01-09_taxon-match'!$A$2:$N$81,6,FALSE),IF(_xlpm.x=0,"",_xlpm.x)))</f>
        <v/>
      </c>
      <c r="O2020" s="46" t="str">
        <f>IF($I2020="","",_xlfn.LET(_xlpm.x,VLOOKUP($I2020,'2026-01-09_taxon-match'!$A$2:$N$81,7,FALSE),IF(_xlpm.x=0,"",_xlpm.x)))</f>
        <v/>
      </c>
      <c r="P2020" s="46" t="str">
        <f>IF($I2020="","",_xlfn.LET(_xlpm.x,VLOOKUP($I2020,'2026-01-09_taxon-match'!$A$2:$N$81,8,FALSE),IF(_xlpm.x=0,"",_xlpm.x)))</f>
        <v/>
      </c>
      <c r="Q2020" s="46" t="str">
        <f>IF($I2020="","",_xlfn.LET(_xlpm.x,VLOOKUP($I2020,'2026-01-09_taxon-match'!$A$2:$N$81,9,FALSE),IF(_xlpm.x=0,"",_xlpm.x)))</f>
        <v/>
      </c>
      <c r="R2020" s="46" t="str">
        <f>IF($I2020="","",_xlfn.LET(_xlpm.x,VLOOKUP($I2020,'2026-01-09_taxon-match'!$A$2:$N$81,10,FALSE),IF(_xlpm.x=0,"",_xlpm.x)))</f>
        <v/>
      </c>
      <c r="S2020" s="46" t="str">
        <f>IF($I2020="","",_xlfn.LET(_xlpm.x,VLOOKUP($I2020,'2026-01-09_taxon-match'!$A$2:$N$81,11,FALSE),IF(_xlpm.x=0,"",_xlpm.x)))</f>
        <v/>
      </c>
      <c r="T2020" s="46" t="str">
        <f>IF($I2020="","",_xlfn.LET(_xlpm.x,VLOOKUP($I2020,'2026-01-09_taxon-match'!$A$2:$N$81,13,FALSE),IF(_xlpm.x=0,"",_xlpm.x)))</f>
        <v/>
      </c>
      <c r="Y2020" s="46" t="str">
        <f>IF(V2020="","",_xlfn.LET(_xlpm.x,VLOOKUP(V2020,'Drop-down_menus'!$D$2:$E$13,2,FALSE),IF(_xlpm.x=0,"",_xlpm.x)))</f>
        <v/>
      </c>
      <c r="Z2020" s="46" t="str">
        <f>IF(W2020="","",_xlfn.LET(_xlpm.x,VLOOKUP(W2020,'Drop-down_menus'!$D$2:$E$13,2,FALSE),IF(_xlpm.x=0,"",_xlpm.x)))</f>
        <v/>
      </c>
      <c r="AA2020" s="46" t="str">
        <f>IF(X2020="","",_xlfn.LET(_xlpm.x,VLOOKUP(X2020,'Drop-down_menus'!$D$2:$E$13,2,FALSE),IF(_xlpm.x=0,"",_xlpm.x)))</f>
        <v/>
      </c>
      <c r="AB2020" s="46" t="s">
        <v>519</v>
      </c>
      <c r="AC2020" s="46" t="s">
        <v>356</v>
      </c>
      <c r="AD2020" s="46" t="s">
        <v>983</v>
      </c>
      <c r="AE2020" s="45" t="s">
        <v>39</v>
      </c>
      <c r="AF2020" s="45" t="s">
        <v>46</v>
      </c>
      <c r="AG2020" s="46" t="str">
        <f>IF(AE2020="","",_xlfn.LET(_xlpm.x,VLOOKUP(AE2020,'Drop-down_menus'!$D$2:$E$13,2,FALSE),IF(_xlpm.x=0,"",_xlpm.x)))</f>
        <v>https://orcid.org/0009-0002-6669-2911</v>
      </c>
      <c r="AH2020" s="46" t="str">
        <f>IF(AF2020="","",_xlfn.LET(_xlpm.x,VLOOKUP(AF2020,'Drop-down_menus'!$D$2:$E$13,2,FALSE),IF(_xlpm.x=0,"",_xlpm.x)))</f>
        <v>https://orcid.org/0000-0003-0502-8101</v>
      </c>
    </row>
    <row r="2021" spans="2:34" ht="15" customHeight="1">
      <c r="B2021" s="46">
        <v>2000</v>
      </c>
      <c r="C2021" s="46" t="s">
        <v>865</v>
      </c>
      <c r="D2021" s="46" t="b">
        <f>COUNTIF(Events!$B$2:$B$171, C2021) &gt; 0</f>
        <v>1</v>
      </c>
      <c r="E2021" s="46" t="s">
        <v>215</v>
      </c>
      <c r="F2021" s="45" t="s">
        <v>219</v>
      </c>
      <c r="J2021" s="46" t="str">
        <f>IF(I2021="","",_xlfn.LET(_xlpm.x,VLOOKUP(I2021,'2026-01-09_taxon-match'!$A$2:$N$81,4,FALSE),IF(_xlpm.x=0,"",_xlpm.x)))</f>
        <v/>
      </c>
      <c r="L2021" s="46" t="str">
        <f>IF(I2021="","",_xlfn.LET(_xlpm.x,VLOOKUP(I2021,'2026-01-09_taxon-match'!$A$2:$N$81,3,FALSE),IF(_xlpm.x=0,"",_xlpm.x)))</f>
        <v/>
      </c>
      <c r="M2021" s="46" t="str">
        <f>IF($I2021="","",_xlfn.LET(_xlpm.x,VLOOKUP($I2021,'2026-01-09_taxon-match'!$A$2:$N$81,5,FALSE),IF(_xlpm.x=0,"",_xlpm.x)))</f>
        <v/>
      </c>
      <c r="N2021" s="46" t="str">
        <f>IF($I2021="","",_xlfn.LET(_xlpm.x,VLOOKUP($I2021,'2026-01-09_taxon-match'!$A$2:$N$81,6,FALSE),IF(_xlpm.x=0,"",_xlpm.x)))</f>
        <v/>
      </c>
      <c r="O2021" s="46" t="str">
        <f>IF($I2021="","",_xlfn.LET(_xlpm.x,VLOOKUP($I2021,'2026-01-09_taxon-match'!$A$2:$N$81,7,FALSE),IF(_xlpm.x=0,"",_xlpm.x)))</f>
        <v/>
      </c>
      <c r="P2021" s="46" t="str">
        <f>IF($I2021="","",_xlfn.LET(_xlpm.x,VLOOKUP($I2021,'2026-01-09_taxon-match'!$A$2:$N$81,8,FALSE),IF(_xlpm.x=0,"",_xlpm.x)))</f>
        <v/>
      </c>
      <c r="Q2021" s="46" t="str">
        <f>IF($I2021="","",_xlfn.LET(_xlpm.x,VLOOKUP($I2021,'2026-01-09_taxon-match'!$A$2:$N$81,9,FALSE),IF(_xlpm.x=0,"",_xlpm.x)))</f>
        <v/>
      </c>
      <c r="R2021" s="46" t="str">
        <f>IF($I2021="","",_xlfn.LET(_xlpm.x,VLOOKUP($I2021,'2026-01-09_taxon-match'!$A$2:$N$81,10,FALSE),IF(_xlpm.x=0,"",_xlpm.x)))</f>
        <v/>
      </c>
      <c r="S2021" s="46" t="str">
        <f>IF($I2021="","",_xlfn.LET(_xlpm.x,VLOOKUP($I2021,'2026-01-09_taxon-match'!$A$2:$N$81,11,FALSE),IF(_xlpm.x=0,"",_xlpm.x)))</f>
        <v/>
      </c>
      <c r="T2021" s="46" t="str">
        <f>IF($I2021="","",_xlfn.LET(_xlpm.x,VLOOKUP($I2021,'2026-01-09_taxon-match'!$A$2:$N$81,13,FALSE),IF(_xlpm.x=0,"",_xlpm.x)))</f>
        <v/>
      </c>
      <c r="Y2021" s="46" t="str">
        <f>IF(V2021="","",_xlfn.LET(_xlpm.x,VLOOKUP(V2021,'Drop-down_menus'!$D$2:$E$13,2,FALSE),IF(_xlpm.x=0,"",_xlpm.x)))</f>
        <v/>
      </c>
      <c r="Z2021" s="46" t="str">
        <f>IF(W2021="","",_xlfn.LET(_xlpm.x,VLOOKUP(W2021,'Drop-down_menus'!$D$2:$E$13,2,FALSE),IF(_xlpm.x=0,"",_xlpm.x)))</f>
        <v/>
      </c>
      <c r="AA2021" s="46" t="str">
        <f>IF(X2021="","",_xlfn.LET(_xlpm.x,VLOOKUP(X2021,'Drop-down_menus'!$D$2:$E$13,2,FALSE),IF(_xlpm.x=0,"",_xlpm.x)))</f>
        <v/>
      </c>
      <c r="AC2021" s="46" t="s">
        <v>356</v>
      </c>
      <c r="AD2021" s="46" t="s">
        <v>983</v>
      </c>
      <c r="AE2021" s="45" t="s">
        <v>39</v>
      </c>
      <c r="AF2021" s="45" t="s">
        <v>46</v>
      </c>
      <c r="AG2021" s="46" t="str">
        <f>IF(AE2021="","",_xlfn.LET(_xlpm.x,VLOOKUP(AE2021,'Drop-down_menus'!$D$2:$E$13,2,FALSE),IF(_xlpm.x=0,"",_xlpm.x)))</f>
        <v>https://orcid.org/0009-0002-6669-2911</v>
      </c>
      <c r="AH2021" s="46" t="str">
        <f>IF(AF2021="","",_xlfn.LET(_xlpm.x,VLOOKUP(AF2021,'Drop-down_menus'!$D$2:$E$13,2,FALSE),IF(_xlpm.x=0,"",_xlpm.x)))</f>
        <v>https://orcid.org/0000-0003-0502-8101</v>
      </c>
    </row>
    <row r="2022" spans="2:34" ht="15" customHeight="1">
      <c r="B2022" s="46">
        <v>2001</v>
      </c>
      <c r="C2022" s="46" t="s">
        <v>865</v>
      </c>
      <c r="D2022" s="46" t="b">
        <f>COUNTIF(Events!$B$2:$B$171, C2022) &gt; 0</f>
        <v>1</v>
      </c>
      <c r="E2022" s="46" t="s">
        <v>215</v>
      </c>
      <c r="F2022" s="45" t="s">
        <v>507</v>
      </c>
      <c r="J2022" s="46" t="str">
        <f>IF(I2022="","",_xlfn.LET(_xlpm.x,VLOOKUP(I2022,'2026-01-09_taxon-match'!$A$2:$N$81,4,FALSE),IF(_xlpm.x=0,"",_xlpm.x)))</f>
        <v/>
      </c>
      <c r="L2022" s="46" t="str">
        <f>IF(I2022="","",_xlfn.LET(_xlpm.x,VLOOKUP(I2022,'2026-01-09_taxon-match'!$A$2:$N$81,3,FALSE),IF(_xlpm.x=0,"",_xlpm.x)))</f>
        <v/>
      </c>
      <c r="M2022" s="46" t="str">
        <f>IF($I2022="","",_xlfn.LET(_xlpm.x,VLOOKUP($I2022,'2026-01-09_taxon-match'!$A$2:$N$81,5,FALSE),IF(_xlpm.x=0,"",_xlpm.x)))</f>
        <v/>
      </c>
      <c r="N2022" s="46" t="str">
        <f>IF($I2022="","",_xlfn.LET(_xlpm.x,VLOOKUP($I2022,'2026-01-09_taxon-match'!$A$2:$N$81,6,FALSE),IF(_xlpm.x=0,"",_xlpm.x)))</f>
        <v/>
      </c>
      <c r="O2022" s="46" t="str">
        <f>IF($I2022="","",_xlfn.LET(_xlpm.x,VLOOKUP($I2022,'2026-01-09_taxon-match'!$A$2:$N$81,7,FALSE),IF(_xlpm.x=0,"",_xlpm.x)))</f>
        <v/>
      </c>
      <c r="P2022" s="46" t="str">
        <f>IF($I2022="","",_xlfn.LET(_xlpm.x,VLOOKUP($I2022,'2026-01-09_taxon-match'!$A$2:$N$81,8,FALSE),IF(_xlpm.x=0,"",_xlpm.x)))</f>
        <v/>
      </c>
      <c r="Q2022" s="46" t="str">
        <f>IF($I2022="","",_xlfn.LET(_xlpm.x,VLOOKUP($I2022,'2026-01-09_taxon-match'!$A$2:$N$81,9,FALSE),IF(_xlpm.x=0,"",_xlpm.x)))</f>
        <v/>
      </c>
      <c r="R2022" s="46" t="str">
        <f>IF($I2022="","",_xlfn.LET(_xlpm.x,VLOOKUP($I2022,'2026-01-09_taxon-match'!$A$2:$N$81,10,FALSE),IF(_xlpm.x=0,"",_xlpm.x)))</f>
        <v/>
      </c>
      <c r="S2022" s="46" t="str">
        <f>IF($I2022="","",_xlfn.LET(_xlpm.x,VLOOKUP($I2022,'2026-01-09_taxon-match'!$A$2:$N$81,11,FALSE),IF(_xlpm.x=0,"",_xlpm.x)))</f>
        <v/>
      </c>
      <c r="T2022" s="46" t="str">
        <f>IF($I2022="","",_xlfn.LET(_xlpm.x,VLOOKUP($I2022,'2026-01-09_taxon-match'!$A$2:$N$81,13,FALSE),IF(_xlpm.x=0,"",_xlpm.x)))</f>
        <v/>
      </c>
      <c r="Y2022" s="46" t="str">
        <f>IF(V2022="","",_xlfn.LET(_xlpm.x,VLOOKUP(V2022,'Drop-down_menus'!$D$2:$E$13,2,FALSE),IF(_xlpm.x=0,"",_xlpm.x)))</f>
        <v/>
      </c>
      <c r="Z2022" s="46" t="str">
        <f>IF(W2022="","",_xlfn.LET(_xlpm.x,VLOOKUP(W2022,'Drop-down_menus'!$D$2:$E$13,2,FALSE),IF(_xlpm.x=0,"",_xlpm.x)))</f>
        <v/>
      </c>
      <c r="AA2022" s="46" t="str">
        <f>IF(X2022="","",_xlfn.LET(_xlpm.x,VLOOKUP(X2022,'Drop-down_menus'!$D$2:$E$13,2,FALSE),IF(_xlpm.x=0,"",_xlpm.x)))</f>
        <v/>
      </c>
      <c r="AB2022" s="53" t="s">
        <v>987</v>
      </c>
      <c r="AC2022" s="46" t="s">
        <v>988</v>
      </c>
      <c r="AD2022" s="46" t="s">
        <v>983</v>
      </c>
      <c r="AE2022" s="45" t="s">
        <v>39</v>
      </c>
      <c r="AF2022" s="45" t="s">
        <v>46</v>
      </c>
      <c r="AG2022" s="46" t="str">
        <f>IF(AE2022="","",_xlfn.LET(_xlpm.x,VLOOKUP(AE2022,'Drop-down_menus'!$D$2:$E$13,2,FALSE),IF(_xlpm.x=0,"",_xlpm.x)))</f>
        <v>https://orcid.org/0009-0002-6669-2911</v>
      </c>
      <c r="AH2022" s="46" t="str">
        <f>IF(AF2022="","",_xlfn.LET(_xlpm.x,VLOOKUP(AF2022,'Drop-down_menus'!$D$2:$E$13,2,FALSE),IF(_xlpm.x=0,"",_xlpm.x)))</f>
        <v>https://orcid.org/0000-0003-0502-8101</v>
      </c>
    </row>
    <row r="2023" spans="2:34" ht="15" customHeight="1">
      <c r="B2023" s="46">
        <v>2002</v>
      </c>
      <c r="C2023" s="46" t="s">
        <v>865</v>
      </c>
      <c r="D2023" s="46" t="b">
        <f>COUNTIF(Events!$B$2:$B$171, C2023) &gt; 0</f>
        <v>1</v>
      </c>
      <c r="E2023" s="46" t="s">
        <v>215</v>
      </c>
      <c r="F2023" s="46" t="s">
        <v>1076</v>
      </c>
      <c r="J2023" s="46" t="str">
        <f>IF(I2023="","",_xlfn.LET(_xlpm.x,VLOOKUP(I2023,'2026-01-09_taxon-match'!$A$2:$N$81,4,FALSE),IF(_xlpm.x=0,"",_xlpm.x)))</f>
        <v/>
      </c>
      <c r="L2023" s="46" t="str">
        <f>IF(I2023="","",_xlfn.LET(_xlpm.x,VLOOKUP(I2023,'2026-01-09_taxon-match'!$A$2:$N$81,3,FALSE),IF(_xlpm.x=0,"",_xlpm.x)))</f>
        <v/>
      </c>
      <c r="M2023" s="46" t="str">
        <f>IF($I2023="","",_xlfn.LET(_xlpm.x,VLOOKUP($I2023,'2026-01-09_taxon-match'!$A$2:$N$81,5,FALSE),IF(_xlpm.x=0,"",_xlpm.x)))</f>
        <v/>
      </c>
      <c r="N2023" s="46" t="str">
        <f>IF($I2023="","",_xlfn.LET(_xlpm.x,VLOOKUP($I2023,'2026-01-09_taxon-match'!$A$2:$N$81,6,FALSE),IF(_xlpm.x=0,"",_xlpm.x)))</f>
        <v/>
      </c>
      <c r="O2023" s="46" t="str">
        <f>IF($I2023="","",_xlfn.LET(_xlpm.x,VLOOKUP($I2023,'2026-01-09_taxon-match'!$A$2:$N$81,7,FALSE),IF(_xlpm.x=0,"",_xlpm.x)))</f>
        <v/>
      </c>
      <c r="P2023" s="46" t="str">
        <f>IF($I2023="","",_xlfn.LET(_xlpm.x,VLOOKUP($I2023,'2026-01-09_taxon-match'!$A$2:$N$81,8,FALSE),IF(_xlpm.x=0,"",_xlpm.x)))</f>
        <v/>
      </c>
      <c r="Q2023" s="46" t="str">
        <f>IF($I2023="","",_xlfn.LET(_xlpm.x,VLOOKUP($I2023,'2026-01-09_taxon-match'!$A$2:$N$81,9,FALSE),IF(_xlpm.x=0,"",_xlpm.x)))</f>
        <v/>
      </c>
      <c r="R2023" s="46" t="str">
        <f>IF($I2023="","",_xlfn.LET(_xlpm.x,VLOOKUP($I2023,'2026-01-09_taxon-match'!$A$2:$N$81,10,FALSE),IF(_xlpm.x=0,"",_xlpm.x)))</f>
        <v/>
      </c>
      <c r="S2023" s="46" t="str">
        <f>IF($I2023="","",_xlfn.LET(_xlpm.x,VLOOKUP($I2023,'2026-01-09_taxon-match'!$A$2:$N$81,11,FALSE),IF(_xlpm.x=0,"",_xlpm.x)))</f>
        <v/>
      </c>
      <c r="T2023" s="46" t="str">
        <f>IF($I2023="","",_xlfn.LET(_xlpm.x,VLOOKUP($I2023,'2026-01-09_taxon-match'!$A$2:$N$81,13,FALSE),IF(_xlpm.x=0,"",_xlpm.x)))</f>
        <v/>
      </c>
      <c r="Y2023" s="46" t="str">
        <f>IF(V2023="","",_xlfn.LET(_xlpm.x,VLOOKUP(V2023,'Drop-down_menus'!$D$2:$E$13,2,FALSE),IF(_xlpm.x=0,"",_xlpm.x)))</f>
        <v/>
      </c>
      <c r="Z2023" s="46" t="str">
        <f>IF(W2023="","",_xlfn.LET(_xlpm.x,VLOOKUP(W2023,'Drop-down_menus'!$D$2:$E$13,2,FALSE),IF(_xlpm.x=0,"",_xlpm.x)))</f>
        <v/>
      </c>
      <c r="AA2023" s="46" t="str">
        <f>IF(X2023="","",_xlfn.LET(_xlpm.x,VLOOKUP(X2023,'Drop-down_menus'!$D$2:$E$13,2,FALSE),IF(_xlpm.x=0,"",_xlpm.x)))</f>
        <v/>
      </c>
      <c r="AB2023" s="46" t="s">
        <v>989</v>
      </c>
      <c r="AC2023" s="46" t="s">
        <v>988</v>
      </c>
      <c r="AD2023" s="46" t="s">
        <v>983</v>
      </c>
      <c r="AE2023" s="45" t="s">
        <v>39</v>
      </c>
      <c r="AF2023" s="45" t="s">
        <v>46</v>
      </c>
      <c r="AG2023" s="46" t="str">
        <f>IF(AE2023="","",_xlfn.LET(_xlpm.x,VLOOKUP(AE2023,'Drop-down_menus'!$D$2:$E$13,2,FALSE),IF(_xlpm.x=0,"",_xlpm.x)))</f>
        <v>https://orcid.org/0009-0002-6669-2911</v>
      </c>
      <c r="AH2023" s="46" t="str">
        <f>IF(AF2023="","",_xlfn.LET(_xlpm.x,VLOOKUP(AF2023,'Drop-down_menus'!$D$2:$E$13,2,FALSE),IF(_xlpm.x=0,"",_xlpm.x)))</f>
        <v>https://orcid.org/0000-0003-0502-8101</v>
      </c>
    </row>
    <row r="2024" spans="2:34" ht="15" customHeight="1">
      <c r="B2024" s="46">
        <v>2003</v>
      </c>
      <c r="C2024" s="46" t="s">
        <v>865</v>
      </c>
      <c r="D2024" s="46" t="b">
        <f>COUNTIF(Events!$B$2:$B$171, C2024) &gt; 0</f>
        <v>1</v>
      </c>
      <c r="E2024" s="46" t="s">
        <v>215</v>
      </c>
      <c r="F2024" s="45" t="s">
        <v>984</v>
      </c>
      <c r="J2024" s="46" t="str">
        <f>IF(I2024="","",_xlfn.LET(_xlpm.x,VLOOKUP(I2024,'2026-01-09_taxon-match'!$A$2:$N$81,4,FALSE),IF(_xlpm.x=0,"",_xlpm.x)))</f>
        <v/>
      </c>
      <c r="L2024" s="46" t="str">
        <f>IF(I2024="","",_xlfn.LET(_xlpm.x,VLOOKUP(I2024,'2026-01-09_taxon-match'!$A$2:$N$81,3,FALSE),IF(_xlpm.x=0,"",_xlpm.x)))</f>
        <v/>
      </c>
      <c r="M2024" s="46" t="str">
        <f>IF($I2024="","",_xlfn.LET(_xlpm.x,VLOOKUP($I2024,'2026-01-09_taxon-match'!$A$2:$N$81,5,FALSE),IF(_xlpm.x=0,"",_xlpm.x)))</f>
        <v/>
      </c>
      <c r="N2024" s="46" t="str">
        <f>IF($I2024="","",_xlfn.LET(_xlpm.x,VLOOKUP($I2024,'2026-01-09_taxon-match'!$A$2:$N$81,6,FALSE),IF(_xlpm.x=0,"",_xlpm.x)))</f>
        <v/>
      </c>
      <c r="O2024" s="46" t="str">
        <f>IF($I2024="","",_xlfn.LET(_xlpm.x,VLOOKUP($I2024,'2026-01-09_taxon-match'!$A$2:$N$81,7,FALSE),IF(_xlpm.x=0,"",_xlpm.x)))</f>
        <v/>
      </c>
      <c r="P2024" s="46" t="str">
        <f>IF($I2024="","",_xlfn.LET(_xlpm.x,VLOOKUP($I2024,'2026-01-09_taxon-match'!$A$2:$N$81,8,FALSE),IF(_xlpm.x=0,"",_xlpm.x)))</f>
        <v/>
      </c>
      <c r="Q2024" s="46" t="str">
        <f>IF($I2024="","",_xlfn.LET(_xlpm.x,VLOOKUP($I2024,'2026-01-09_taxon-match'!$A$2:$N$81,9,FALSE),IF(_xlpm.x=0,"",_xlpm.x)))</f>
        <v/>
      </c>
      <c r="R2024" s="46" t="str">
        <f>IF($I2024="","",_xlfn.LET(_xlpm.x,VLOOKUP($I2024,'2026-01-09_taxon-match'!$A$2:$N$81,10,FALSE),IF(_xlpm.x=0,"",_xlpm.x)))</f>
        <v/>
      </c>
      <c r="S2024" s="46" t="str">
        <f>IF($I2024="","",_xlfn.LET(_xlpm.x,VLOOKUP($I2024,'2026-01-09_taxon-match'!$A$2:$N$81,11,FALSE),IF(_xlpm.x=0,"",_xlpm.x)))</f>
        <v/>
      </c>
      <c r="T2024" s="46" t="str">
        <f>IF($I2024="","",_xlfn.LET(_xlpm.x,VLOOKUP($I2024,'2026-01-09_taxon-match'!$A$2:$N$81,13,FALSE),IF(_xlpm.x=0,"",_xlpm.x)))</f>
        <v/>
      </c>
      <c r="Y2024" s="46" t="str">
        <f>IF(V2024="","",_xlfn.LET(_xlpm.x,VLOOKUP(V2024,'Drop-down_menus'!$D$2:$E$13,2,FALSE),IF(_xlpm.x=0,"",_xlpm.x)))</f>
        <v/>
      </c>
      <c r="Z2024" s="46" t="str">
        <f>IF(W2024="","",_xlfn.LET(_xlpm.x,VLOOKUP(W2024,'Drop-down_menus'!$D$2:$E$13,2,FALSE),IF(_xlpm.x=0,"",_xlpm.x)))</f>
        <v/>
      </c>
      <c r="AA2024" s="46" t="str">
        <f>IF(X2024="","",_xlfn.LET(_xlpm.x,VLOOKUP(X2024,'Drop-down_menus'!$D$2:$E$13,2,FALSE),IF(_xlpm.x=0,"",_xlpm.x)))</f>
        <v/>
      </c>
      <c r="AB2024" s="46" t="s">
        <v>519</v>
      </c>
      <c r="AC2024" s="46" t="s">
        <v>985</v>
      </c>
      <c r="AD2024" s="46" t="s">
        <v>990</v>
      </c>
      <c r="AE2024" s="45" t="s">
        <v>39</v>
      </c>
      <c r="AF2024" s="45" t="s">
        <v>46</v>
      </c>
      <c r="AG2024" s="46" t="str">
        <f>IF(AE2024="","",_xlfn.LET(_xlpm.x,VLOOKUP(AE2024,'Drop-down_menus'!$D$2:$E$13,2,FALSE),IF(_xlpm.x=0,"",_xlpm.x)))</f>
        <v>https://orcid.org/0009-0002-6669-2911</v>
      </c>
      <c r="AH2024" s="46" t="str">
        <f>IF(AF2024="","",_xlfn.LET(_xlpm.x,VLOOKUP(AF2024,'Drop-down_menus'!$D$2:$E$13,2,FALSE),IF(_xlpm.x=0,"",_xlpm.x)))</f>
        <v>https://orcid.org/0000-0003-0502-8101</v>
      </c>
    </row>
    <row r="2025" spans="2:34" ht="15" customHeight="1">
      <c r="B2025" s="46">
        <v>2004</v>
      </c>
      <c r="C2025" s="46" t="s">
        <v>865</v>
      </c>
      <c r="D2025" s="46" t="b">
        <f>COUNTIF(Events!$B$2:$B$171, C2025) &gt; 0</f>
        <v>1</v>
      </c>
      <c r="E2025" s="46" t="s">
        <v>215</v>
      </c>
      <c r="F2025" s="45" t="s">
        <v>984</v>
      </c>
      <c r="J2025" s="46" t="str">
        <f>IF(I2025="","",_xlfn.LET(_xlpm.x,VLOOKUP(I2025,'2026-01-09_taxon-match'!$A$2:$N$81,4,FALSE),IF(_xlpm.x=0,"",_xlpm.x)))</f>
        <v/>
      </c>
      <c r="L2025" s="46" t="str">
        <f>IF(I2025="","",_xlfn.LET(_xlpm.x,VLOOKUP(I2025,'2026-01-09_taxon-match'!$A$2:$N$81,3,FALSE),IF(_xlpm.x=0,"",_xlpm.x)))</f>
        <v/>
      </c>
      <c r="M2025" s="46" t="str">
        <f>IF($I2025="","",_xlfn.LET(_xlpm.x,VLOOKUP($I2025,'2026-01-09_taxon-match'!$A$2:$N$81,5,FALSE),IF(_xlpm.x=0,"",_xlpm.x)))</f>
        <v/>
      </c>
      <c r="N2025" s="46" t="str">
        <f>IF($I2025="","",_xlfn.LET(_xlpm.x,VLOOKUP($I2025,'2026-01-09_taxon-match'!$A$2:$N$81,6,FALSE),IF(_xlpm.x=0,"",_xlpm.x)))</f>
        <v/>
      </c>
      <c r="O2025" s="46" t="str">
        <f>IF($I2025="","",_xlfn.LET(_xlpm.x,VLOOKUP($I2025,'2026-01-09_taxon-match'!$A$2:$N$81,7,FALSE),IF(_xlpm.x=0,"",_xlpm.x)))</f>
        <v/>
      </c>
      <c r="P2025" s="46" t="str">
        <f>IF($I2025="","",_xlfn.LET(_xlpm.x,VLOOKUP($I2025,'2026-01-09_taxon-match'!$A$2:$N$81,8,FALSE),IF(_xlpm.x=0,"",_xlpm.x)))</f>
        <v/>
      </c>
      <c r="Q2025" s="46" t="str">
        <f>IF($I2025="","",_xlfn.LET(_xlpm.x,VLOOKUP($I2025,'2026-01-09_taxon-match'!$A$2:$N$81,9,FALSE),IF(_xlpm.x=0,"",_xlpm.x)))</f>
        <v/>
      </c>
      <c r="R2025" s="46" t="str">
        <f>IF($I2025="","",_xlfn.LET(_xlpm.x,VLOOKUP($I2025,'2026-01-09_taxon-match'!$A$2:$N$81,10,FALSE),IF(_xlpm.x=0,"",_xlpm.x)))</f>
        <v/>
      </c>
      <c r="S2025" s="46" t="str">
        <f>IF($I2025="","",_xlfn.LET(_xlpm.x,VLOOKUP($I2025,'2026-01-09_taxon-match'!$A$2:$N$81,11,FALSE),IF(_xlpm.x=0,"",_xlpm.x)))</f>
        <v/>
      </c>
      <c r="T2025" s="46" t="str">
        <f>IF($I2025="","",_xlfn.LET(_xlpm.x,VLOOKUP($I2025,'2026-01-09_taxon-match'!$A$2:$N$81,13,FALSE),IF(_xlpm.x=0,"",_xlpm.x)))</f>
        <v/>
      </c>
      <c r="Y2025" s="46" t="str">
        <f>IF(V2025="","",_xlfn.LET(_xlpm.x,VLOOKUP(V2025,'Drop-down_menus'!$D$2:$E$13,2,FALSE),IF(_xlpm.x=0,"",_xlpm.x)))</f>
        <v/>
      </c>
      <c r="Z2025" s="46" t="str">
        <f>IF(W2025="","",_xlfn.LET(_xlpm.x,VLOOKUP(W2025,'Drop-down_menus'!$D$2:$E$13,2,FALSE),IF(_xlpm.x=0,"",_xlpm.x)))</f>
        <v/>
      </c>
      <c r="AA2025" s="46" t="str">
        <f>IF(X2025="","",_xlfn.LET(_xlpm.x,VLOOKUP(X2025,'Drop-down_menus'!$D$2:$E$13,2,FALSE),IF(_xlpm.x=0,"",_xlpm.x)))</f>
        <v/>
      </c>
      <c r="AB2025" s="46" t="s">
        <v>519</v>
      </c>
      <c r="AC2025" s="46" t="s">
        <v>985</v>
      </c>
      <c r="AD2025" s="46" t="s">
        <v>990</v>
      </c>
      <c r="AE2025" s="45" t="s">
        <v>39</v>
      </c>
      <c r="AF2025" s="45" t="s">
        <v>46</v>
      </c>
      <c r="AG2025" s="46" t="str">
        <f>IF(AE2025="","",_xlfn.LET(_xlpm.x,VLOOKUP(AE2025,'Drop-down_menus'!$D$2:$E$13,2,FALSE),IF(_xlpm.x=0,"",_xlpm.x)))</f>
        <v>https://orcid.org/0009-0002-6669-2911</v>
      </c>
      <c r="AH2025" s="46" t="str">
        <f>IF(AF2025="","",_xlfn.LET(_xlpm.x,VLOOKUP(AF2025,'Drop-down_menus'!$D$2:$E$13,2,FALSE),IF(_xlpm.x=0,"",_xlpm.x)))</f>
        <v>https://orcid.org/0000-0003-0502-8101</v>
      </c>
    </row>
    <row r="2026" spans="2:34" ht="15" customHeight="1">
      <c r="B2026" s="46">
        <v>2005</v>
      </c>
      <c r="C2026" s="46" t="s">
        <v>865</v>
      </c>
      <c r="D2026" s="46" t="b">
        <f>COUNTIF(Events!$B$2:$B$171, C2026) &gt; 0</f>
        <v>1</v>
      </c>
      <c r="E2026" s="46" t="s">
        <v>215</v>
      </c>
      <c r="F2026" s="45" t="s">
        <v>986</v>
      </c>
      <c r="J2026" s="46" t="str">
        <f>IF(I2026="","",_xlfn.LET(_xlpm.x,VLOOKUP(I2026,'2026-01-09_taxon-match'!$A$2:$N$81,4,FALSE),IF(_xlpm.x=0,"",_xlpm.x)))</f>
        <v/>
      </c>
      <c r="L2026" s="46" t="str">
        <f>IF(I2026="","",_xlfn.LET(_xlpm.x,VLOOKUP(I2026,'2026-01-09_taxon-match'!$A$2:$N$81,3,FALSE),IF(_xlpm.x=0,"",_xlpm.x)))</f>
        <v/>
      </c>
      <c r="M2026" s="46" t="str">
        <f>IF($I2026="","",_xlfn.LET(_xlpm.x,VLOOKUP($I2026,'2026-01-09_taxon-match'!$A$2:$N$81,5,FALSE),IF(_xlpm.x=0,"",_xlpm.x)))</f>
        <v/>
      </c>
      <c r="N2026" s="46" t="str">
        <f>IF($I2026="","",_xlfn.LET(_xlpm.x,VLOOKUP($I2026,'2026-01-09_taxon-match'!$A$2:$N$81,6,FALSE),IF(_xlpm.x=0,"",_xlpm.x)))</f>
        <v/>
      </c>
      <c r="O2026" s="46" t="str">
        <f>IF($I2026="","",_xlfn.LET(_xlpm.x,VLOOKUP($I2026,'2026-01-09_taxon-match'!$A$2:$N$81,7,FALSE),IF(_xlpm.x=0,"",_xlpm.x)))</f>
        <v/>
      </c>
      <c r="P2026" s="46" t="str">
        <f>IF($I2026="","",_xlfn.LET(_xlpm.x,VLOOKUP($I2026,'2026-01-09_taxon-match'!$A$2:$N$81,8,FALSE),IF(_xlpm.x=0,"",_xlpm.x)))</f>
        <v/>
      </c>
      <c r="Q2026" s="46" t="str">
        <f>IF($I2026="","",_xlfn.LET(_xlpm.x,VLOOKUP($I2026,'2026-01-09_taxon-match'!$A$2:$N$81,9,FALSE),IF(_xlpm.x=0,"",_xlpm.x)))</f>
        <v/>
      </c>
      <c r="R2026" s="46" t="str">
        <f>IF($I2026="","",_xlfn.LET(_xlpm.x,VLOOKUP($I2026,'2026-01-09_taxon-match'!$A$2:$N$81,10,FALSE),IF(_xlpm.x=0,"",_xlpm.x)))</f>
        <v/>
      </c>
      <c r="S2026" s="46" t="str">
        <f>IF($I2026="","",_xlfn.LET(_xlpm.x,VLOOKUP($I2026,'2026-01-09_taxon-match'!$A$2:$N$81,11,FALSE),IF(_xlpm.x=0,"",_xlpm.x)))</f>
        <v/>
      </c>
      <c r="T2026" s="46" t="str">
        <f>IF($I2026="","",_xlfn.LET(_xlpm.x,VLOOKUP($I2026,'2026-01-09_taxon-match'!$A$2:$N$81,13,FALSE),IF(_xlpm.x=0,"",_xlpm.x)))</f>
        <v/>
      </c>
      <c r="Y2026" s="46" t="str">
        <f>IF(V2026="","",_xlfn.LET(_xlpm.x,VLOOKUP(V2026,'Drop-down_menus'!$D$2:$E$13,2,FALSE),IF(_xlpm.x=0,"",_xlpm.x)))</f>
        <v/>
      </c>
      <c r="Z2026" s="46" t="str">
        <f>IF(W2026="","",_xlfn.LET(_xlpm.x,VLOOKUP(W2026,'Drop-down_menus'!$D$2:$E$13,2,FALSE),IF(_xlpm.x=0,"",_xlpm.x)))</f>
        <v/>
      </c>
      <c r="AA2026" s="46" t="str">
        <f>IF(X2026="","",_xlfn.LET(_xlpm.x,VLOOKUP(X2026,'Drop-down_menus'!$D$2:$E$13,2,FALSE),IF(_xlpm.x=0,"",_xlpm.x)))</f>
        <v/>
      </c>
      <c r="AB2026" s="46" t="s">
        <v>519</v>
      </c>
      <c r="AC2026" s="46" t="s">
        <v>985</v>
      </c>
      <c r="AD2026" s="46" t="s">
        <v>990</v>
      </c>
      <c r="AE2026" s="45" t="s">
        <v>39</v>
      </c>
      <c r="AF2026" s="45" t="s">
        <v>46</v>
      </c>
      <c r="AG2026" s="46" t="str">
        <f>IF(AE2026="","",_xlfn.LET(_xlpm.x,VLOOKUP(AE2026,'Drop-down_menus'!$D$2:$E$13,2,FALSE),IF(_xlpm.x=0,"",_xlpm.x)))</f>
        <v>https://orcid.org/0009-0002-6669-2911</v>
      </c>
      <c r="AH2026" s="46" t="str">
        <f>IF(AF2026="","",_xlfn.LET(_xlpm.x,VLOOKUP(AF2026,'Drop-down_menus'!$D$2:$E$13,2,FALSE),IF(_xlpm.x=0,"",_xlpm.x)))</f>
        <v>https://orcid.org/0000-0003-0502-8101</v>
      </c>
    </row>
    <row r="2027" spans="2:34" ht="15" customHeight="1">
      <c r="B2027" s="46">
        <v>2006</v>
      </c>
      <c r="C2027" s="46" t="s">
        <v>865</v>
      </c>
      <c r="D2027" s="46" t="b">
        <f>COUNTIF(Events!$B$2:$B$171, C2027) &gt; 0</f>
        <v>1</v>
      </c>
      <c r="E2027" s="46" t="s">
        <v>215</v>
      </c>
      <c r="F2027" s="45" t="s">
        <v>986</v>
      </c>
      <c r="J2027" s="46" t="str">
        <f>IF(I2027="","",_xlfn.LET(_xlpm.x,VLOOKUP(I2027,'2026-01-09_taxon-match'!$A$2:$N$81,4,FALSE),IF(_xlpm.x=0,"",_xlpm.x)))</f>
        <v/>
      </c>
      <c r="L2027" s="46" t="str">
        <f>IF(I2027="","",_xlfn.LET(_xlpm.x,VLOOKUP(I2027,'2026-01-09_taxon-match'!$A$2:$N$81,3,FALSE),IF(_xlpm.x=0,"",_xlpm.x)))</f>
        <v/>
      </c>
      <c r="M2027" s="46" t="str">
        <f>IF($I2027="","",_xlfn.LET(_xlpm.x,VLOOKUP($I2027,'2026-01-09_taxon-match'!$A$2:$N$81,5,FALSE),IF(_xlpm.x=0,"",_xlpm.x)))</f>
        <v/>
      </c>
      <c r="N2027" s="46" t="str">
        <f>IF($I2027="","",_xlfn.LET(_xlpm.x,VLOOKUP($I2027,'2026-01-09_taxon-match'!$A$2:$N$81,6,FALSE),IF(_xlpm.x=0,"",_xlpm.x)))</f>
        <v/>
      </c>
      <c r="O2027" s="46" t="str">
        <f>IF($I2027="","",_xlfn.LET(_xlpm.x,VLOOKUP($I2027,'2026-01-09_taxon-match'!$A$2:$N$81,7,FALSE),IF(_xlpm.x=0,"",_xlpm.x)))</f>
        <v/>
      </c>
      <c r="P2027" s="46" t="str">
        <f>IF($I2027="","",_xlfn.LET(_xlpm.x,VLOOKUP($I2027,'2026-01-09_taxon-match'!$A$2:$N$81,8,FALSE),IF(_xlpm.x=0,"",_xlpm.x)))</f>
        <v/>
      </c>
      <c r="Q2027" s="46" t="str">
        <f>IF($I2027="","",_xlfn.LET(_xlpm.x,VLOOKUP($I2027,'2026-01-09_taxon-match'!$A$2:$N$81,9,FALSE),IF(_xlpm.x=0,"",_xlpm.x)))</f>
        <v/>
      </c>
      <c r="R2027" s="46" t="str">
        <f>IF($I2027="","",_xlfn.LET(_xlpm.x,VLOOKUP($I2027,'2026-01-09_taxon-match'!$A$2:$N$81,10,FALSE),IF(_xlpm.x=0,"",_xlpm.x)))</f>
        <v/>
      </c>
      <c r="S2027" s="46" t="str">
        <f>IF($I2027="","",_xlfn.LET(_xlpm.x,VLOOKUP($I2027,'2026-01-09_taxon-match'!$A$2:$N$81,11,FALSE),IF(_xlpm.x=0,"",_xlpm.x)))</f>
        <v/>
      </c>
      <c r="T2027" s="46" t="str">
        <f>IF($I2027="","",_xlfn.LET(_xlpm.x,VLOOKUP($I2027,'2026-01-09_taxon-match'!$A$2:$N$81,13,FALSE),IF(_xlpm.x=0,"",_xlpm.x)))</f>
        <v/>
      </c>
      <c r="Y2027" s="46" t="str">
        <f>IF(V2027="","",_xlfn.LET(_xlpm.x,VLOOKUP(V2027,'Drop-down_menus'!$D$2:$E$13,2,FALSE),IF(_xlpm.x=0,"",_xlpm.x)))</f>
        <v/>
      </c>
      <c r="Z2027" s="46" t="str">
        <f>IF(W2027="","",_xlfn.LET(_xlpm.x,VLOOKUP(W2027,'Drop-down_menus'!$D$2:$E$13,2,FALSE),IF(_xlpm.x=0,"",_xlpm.x)))</f>
        <v/>
      </c>
      <c r="AA2027" s="46" t="str">
        <f>IF(X2027="","",_xlfn.LET(_xlpm.x,VLOOKUP(X2027,'Drop-down_menus'!$D$2:$E$13,2,FALSE),IF(_xlpm.x=0,"",_xlpm.x)))</f>
        <v/>
      </c>
      <c r="AB2027" s="46" t="s">
        <v>519</v>
      </c>
      <c r="AC2027" s="46" t="s">
        <v>985</v>
      </c>
      <c r="AD2027" s="46" t="s">
        <v>990</v>
      </c>
      <c r="AE2027" s="45" t="s">
        <v>39</v>
      </c>
      <c r="AF2027" s="45" t="s">
        <v>46</v>
      </c>
      <c r="AG2027" s="46" t="str">
        <f>IF(AE2027="","",_xlfn.LET(_xlpm.x,VLOOKUP(AE2027,'Drop-down_menus'!$D$2:$E$13,2,FALSE),IF(_xlpm.x=0,"",_xlpm.x)))</f>
        <v>https://orcid.org/0009-0002-6669-2911</v>
      </c>
      <c r="AH2027" s="46" t="str">
        <f>IF(AF2027="","",_xlfn.LET(_xlpm.x,VLOOKUP(AF2027,'Drop-down_menus'!$D$2:$E$13,2,FALSE),IF(_xlpm.x=0,"",_xlpm.x)))</f>
        <v>https://orcid.org/0000-0003-0502-8101</v>
      </c>
    </row>
    <row r="2028" spans="2:34" ht="15" customHeight="1">
      <c r="B2028" s="46">
        <v>2007</v>
      </c>
      <c r="C2028" s="46" t="s">
        <v>865</v>
      </c>
      <c r="D2028" s="46" t="b">
        <f>COUNTIF(Events!$B$2:$B$171, C2028) &gt; 0</f>
        <v>1</v>
      </c>
      <c r="E2028" s="46" t="s">
        <v>215</v>
      </c>
      <c r="F2028" s="45" t="s">
        <v>255</v>
      </c>
      <c r="J2028" s="46" t="str">
        <f>IF(I2028="","",_xlfn.LET(_xlpm.x,VLOOKUP(I2028,'2026-01-09_taxon-match'!$A$2:$N$81,4,FALSE),IF(_xlpm.x=0,"",_xlpm.x)))</f>
        <v/>
      </c>
      <c r="L2028" s="46" t="str">
        <f>IF(I2028="","",_xlfn.LET(_xlpm.x,VLOOKUP(I2028,'2026-01-09_taxon-match'!$A$2:$N$81,3,FALSE),IF(_xlpm.x=0,"",_xlpm.x)))</f>
        <v/>
      </c>
      <c r="M2028" s="46" t="str">
        <f>IF($I2028="","",_xlfn.LET(_xlpm.x,VLOOKUP($I2028,'2026-01-09_taxon-match'!$A$2:$N$81,5,FALSE),IF(_xlpm.x=0,"",_xlpm.x)))</f>
        <v/>
      </c>
      <c r="N2028" s="46" t="str">
        <f>IF($I2028="","",_xlfn.LET(_xlpm.x,VLOOKUP($I2028,'2026-01-09_taxon-match'!$A$2:$N$81,6,FALSE),IF(_xlpm.x=0,"",_xlpm.x)))</f>
        <v/>
      </c>
      <c r="O2028" s="46" t="str">
        <f>IF($I2028="","",_xlfn.LET(_xlpm.x,VLOOKUP($I2028,'2026-01-09_taxon-match'!$A$2:$N$81,7,FALSE),IF(_xlpm.x=0,"",_xlpm.x)))</f>
        <v/>
      </c>
      <c r="P2028" s="46" t="str">
        <f>IF($I2028="","",_xlfn.LET(_xlpm.x,VLOOKUP($I2028,'2026-01-09_taxon-match'!$A$2:$N$81,8,FALSE),IF(_xlpm.x=0,"",_xlpm.x)))</f>
        <v/>
      </c>
      <c r="Q2028" s="46" t="str">
        <f>IF($I2028="","",_xlfn.LET(_xlpm.x,VLOOKUP($I2028,'2026-01-09_taxon-match'!$A$2:$N$81,9,FALSE),IF(_xlpm.x=0,"",_xlpm.x)))</f>
        <v/>
      </c>
      <c r="R2028" s="46" t="str">
        <f>IF($I2028="","",_xlfn.LET(_xlpm.x,VLOOKUP($I2028,'2026-01-09_taxon-match'!$A$2:$N$81,10,FALSE),IF(_xlpm.x=0,"",_xlpm.x)))</f>
        <v/>
      </c>
      <c r="S2028" s="46" t="str">
        <f>IF($I2028="","",_xlfn.LET(_xlpm.x,VLOOKUP($I2028,'2026-01-09_taxon-match'!$A$2:$N$81,11,FALSE),IF(_xlpm.x=0,"",_xlpm.x)))</f>
        <v/>
      </c>
      <c r="T2028" s="46" t="str">
        <f>IF($I2028="","",_xlfn.LET(_xlpm.x,VLOOKUP($I2028,'2026-01-09_taxon-match'!$A$2:$N$81,13,FALSE),IF(_xlpm.x=0,"",_xlpm.x)))</f>
        <v/>
      </c>
      <c r="Y2028" s="46" t="str">
        <f>IF(V2028="","",_xlfn.LET(_xlpm.x,VLOOKUP(V2028,'Drop-down_menus'!$D$2:$E$13,2,FALSE),IF(_xlpm.x=0,"",_xlpm.x)))</f>
        <v/>
      </c>
      <c r="Z2028" s="46" t="str">
        <f>IF(W2028="","",_xlfn.LET(_xlpm.x,VLOOKUP(W2028,'Drop-down_menus'!$D$2:$E$13,2,FALSE),IF(_xlpm.x=0,"",_xlpm.x)))</f>
        <v/>
      </c>
      <c r="AA2028" s="46" t="str">
        <f>IF(X2028="","",_xlfn.LET(_xlpm.x,VLOOKUP(X2028,'Drop-down_menus'!$D$2:$E$13,2,FALSE),IF(_xlpm.x=0,"",_xlpm.x)))</f>
        <v/>
      </c>
      <c r="AB2028" s="46" t="s">
        <v>519</v>
      </c>
      <c r="AC2028" s="46" t="s">
        <v>356</v>
      </c>
      <c r="AD2028" s="46" t="s">
        <v>990</v>
      </c>
      <c r="AE2028" s="45" t="s">
        <v>39</v>
      </c>
      <c r="AF2028" s="45" t="s">
        <v>46</v>
      </c>
      <c r="AG2028" s="46" t="str">
        <f>IF(AE2028="","",_xlfn.LET(_xlpm.x,VLOOKUP(AE2028,'Drop-down_menus'!$D$2:$E$13,2,FALSE),IF(_xlpm.x=0,"",_xlpm.x)))</f>
        <v>https://orcid.org/0009-0002-6669-2911</v>
      </c>
      <c r="AH2028" s="46" t="str">
        <f>IF(AF2028="","",_xlfn.LET(_xlpm.x,VLOOKUP(AF2028,'Drop-down_menus'!$D$2:$E$13,2,FALSE),IF(_xlpm.x=0,"",_xlpm.x)))</f>
        <v>https://orcid.org/0000-0003-0502-8101</v>
      </c>
    </row>
    <row r="2029" spans="2:34" ht="15" customHeight="1">
      <c r="B2029" s="46">
        <v>2008</v>
      </c>
      <c r="C2029" s="46" t="s">
        <v>865</v>
      </c>
      <c r="D2029" s="46" t="b">
        <f>COUNTIF(Events!$B$2:$B$171, C2029) &gt; 0</f>
        <v>1</v>
      </c>
      <c r="E2029" s="46" t="s">
        <v>215</v>
      </c>
      <c r="F2029" s="15" t="s">
        <v>1082</v>
      </c>
      <c r="J2029" s="46" t="str">
        <f>IF(I2029="","",_xlfn.LET(_xlpm.x,VLOOKUP(I2029,'2026-01-09_taxon-match'!$A$2:$N$81,4,FALSE),IF(_xlpm.x=0,"",_xlpm.x)))</f>
        <v/>
      </c>
      <c r="L2029" s="46" t="str">
        <f>IF(I2029="","",_xlfn.LET(_xlpm.x,VLOOKUP(I2029,'2026-01-09_taxon-match'!$A$2:$N$81,3,FALSE),IF(_xlpm.x=0,"",_xlpm.x)))</f>
        <v/>
      </c>
      <c r="M2029" s="46" t="str">
        <f>IF($I2029="","",_xlfn.LET(_xlpm.x,VLOOKUP($I2029,'2026-01-09_taxon-match'!$A$2:$N$81,5,FALSE),IF(_xlpm.x=0,"",_xlpm.x)))</f>
        <v/>
      </c>
      <c r="N2029" s="46" t="str">
        <f>IF($I2029="","",_xlfn.LET(_xlpm.x,VLOOKUP($I2029,'2026-01-09_taxon-match'!$A$2:$N$81,6,FALSE),IF(_xlpm.x=0,"",_xlpm.x)))</f>
        <v/>
      </c>
      <c r="O2029" s="46" t="str">
        <f>IF($I2029="","",_xlfn.LET(_xlpm.x,VLOOKUP($I2029,'2026-01-09_taxon-match'!$A$2:$N$81,7,FALSE),IF(_xlpm.x=0,"",_xlpm.x)))</f>
        <v/>
      </c>
      <c r="P2029" s="46" t="str">
        <f>IF($I2029="","",_xlfn.LET(_xlpm.x,VLOOKUP($I2029,'2026-01-09_taxon-match'!$A$2:$N$81,8,FALSE),IF(_xlpm.x=0,"",_xlpm.x)))</f>
        <v/>
      </c>
      <c r="Q2029" s="46" t="str">
        <f>IF($I2029="","",_xlfn.LET(_xlpm.x,VLOOKUP($I2029,'2026-01-09_taxon-match'!$A$2:$N$81,9,FALSE),IF(_xlpm.x=0,"",_xlpm.x)))</f>
        <v/>
      </c>
      <c r="R2029" s="46" t="str">
        <f>IF($I2029="","",_xlfn.LET(_xlpm.x,VLOOKUP($I2029,'2026-01-09_taxon-match'!$A$2:$N$81,10,FALSE),IF(_xlpm.x=0,"",_xlpm.x)))</f>
        <v/>
      </c>
      <c r="S2029" s="46" t="str">
        <f>IF($I2029="","",_xlfn.LET(_xlpm.x,VLOOKUP($I2029,'2026-01-09_taxon-match'!$A$2:$N$81,11,FALSE),IF(_xlpm.x=0,"",_xlpm.x)))</f>
        <v/>
      </c>
      <c r="T2029" s="46" t="str">
        <f>IF($I2029="","",_xlfn.LET(_xlpm.x,VLOOKUP($I2029,'2026-01-09_taxon-match'!$A$2:$N$81,13,FALSE),IF(_xlpm.x=0,"",_xlpm.x)))</f>
        <v/>
      </c>
      <c r="Y2029" s="46" t="str">
        <f>IF(V2029="","",_xlfn.LET(_xlpm.x,VLOOKUP(V2029,'Drop-down_menus'!$D$2:$E$13,2,FALSE),IF(_xlpm.x=0,"",_xlpm.x)))</f>
        <v/>
      </c>
      <c r="Z2029" s="46" t="str">
        <f>IF(W2029="","",_xlfn.LET(_xlpm.x,VLOOKUP(W2029,'Drop-down_menus'!$D$2:$E$13,2,FALSE),IF(_xlpm.x=0,"",_xlpm.x)))</f>
        <v/>
      </c>
      <c r="AA2029" s="46" t="str">
        <f>IF(X2029="","",_xlfn.LET(_xlpm.x,VLOOKUP(X2029,'Drop-down_menus'!$D$2:$E$13,2,FALSE),IF(_xlpm.x=0,"",_xlpm.x)))</f>
        <v/>
      </c>
      <c r="AB2029" s="46" t="s">
        <v>519</v>
      </c>
      <c r="AC2029" s="46" t="s">
        <v>356</v>
      </c>
      <c r="AD2029" s="46" t="s">
        <v>990</v>
      </c>
      <c r="AE2029" s="45" t="s">
        <v>39</v>
      </c>
      <c r="AF2029" s="45" t="s">
        <v>46</v>
      </c>
      <c r="AG2029" s="46" t="str">
        <f>IF(AE2029="","",_xlfn.LET(_xlpm.x,VLOOKUP(AE2029,'Drop-down_menus'!$D$2:$E$13,2,FALSE),IF(_xlpm.x=0,"",_xlpm.x)))</f>
        <v>https://orcid.org/0009-0002-6669-2911</v>
      </c>
      <c r="AH2029" s="46" t="str">
        <f>IF(AF2029="","",_xlfn.LET(_xlpm.x,VLOOKUP(AF2029,'Drop-down_menus'!$D$2:$E$13,2,FALSE),IF(_xlpm.x=0,"",_xlpm.x)))</f>
        <v>https://orcid.org/0000-0003-0502-8101</v>
      </c>
    </row>
    <row r="2030" spans="2:34" ht="15" customHeight="1">
      <c r="B2030" s="46">
        <v>2009</v>
      </c>
      <c r="C2030" s="46" t="s">
        <v>865</v>
      </c>
      <c r="D2030" s="46" t="b">
        <f>COUNTIF(Events!$B$2:$B$171, C2030) &gt; 0</f>
        <v>1</v>
      </c>
      <c r="E2030" s="46" t="s">
        <v>215</v>
      </c>
      <c r="F2030" s="45" t="s">
        <v>219</v>
      </c>
      <c r="J2030" s="46" t="str">
        <f>IF(I2030="","",_xlfn.LET(_xlpm.x,VLOOKUP(I2030,'2026-01-09_taxon-match'!$A$2:$N$81,4,FALSE),IF(_xlpm.x=0,"",_xlpm.x)))</f>
        <v/>
      </c>
      <c r="L2030" s="46" t="str">
        <f>IF(I2030="","",_xlfn.LET(_xlpm.x,VLOOKUP(I2030,'2026-01-09_taxon-match'!$A$2:$N$81,3,FALSE),IF(_xlpm.x=0,"",_xlpm.x)))</f>
        <v/>
      </c>
      <c r="M2030" s="46" t="str">
        <f>IF($I2030="","",_xlfn.LET(_xlpm.x,VLOOKUP($I2030,'2026-01-09_taxon-match'!$A$2:$N$81,5,FALSE),IF(_xlpm.x=0,"",_xlpm.x)))</f>
        <v/>
      </c>
      <c r="N2030" s="46" t="str">
        <f>IF($I2030="","",_xlfn.LET(_xlpm.x,VLOOKUP($I2030,'2026-01-09_taxon-match'!$A$2:$N$81,6,FALSE),IF(_xlpm.x=0,"",_xlpm.x)))</f>
        <v/>
      </c>
      <c r="O2030" s="46" t="str">
        <f>IF($I2030="","",_xlfn.LET(_xlpm.x,VLOOKUP($I2030,'2026-01-09_taxon-match'!$A$2:$N$81,7,FALSE),IF(_xlpm.x=0,"",_xlpm.x)))</f>
        <v/>
      </c>
      <c r="P2030" s="46" t="str">
        <f>IF($I2030="","",_xlfn.LET(_xlpm.x,VLOOKUP($I2030,'2026-01-09_taxon-match'!$A$2:$N$81,8,FALSE),IF(_xlpm.x=0,"",_xlpm.x)))</f>
        <v/>
      </c>
      <c r="Q2030" s="46" t="str">
        <f>IF($I2030="","",_xlfn.LET(_xlpm.x,VLOOKUP($I2030,'2026-01-09_taxon-match'!$A$2:$N$81,9,FALSE),IF(_xlpm.x=0,"",_xlpm.x)))</f>
        <v/>
      </c>
      <c r="R2030" s="46" t="str">
        <f>IF($I2030="","",_xlfn.LET(_xlpm.x,VLOOKUP($I2030,'2026-01-09_taxon-match'!$A$2:$N$81,10,FALSE),IF(_xlpm.x=0,"",_xlpm.x)))</f>
        <v/>
      </c>
      <c r="S2030" s="46" t="str">
        <f>IF($I2030="","",_xlfn.LET(_xlpm.x,VLOOKUP($I2030,'2026-01-09_taxon-match'!$A$2:$N$81,11,FALSE),IF(_xlpm.x=0,"",_xlpm.x)))</f>
        <v/>
      </c>
      <c r="T2030" s="46" t="str">
        <f>IF($I2030="","",_xlfn.LET(_xlpm.x,VLOOKUP($I2030,'2026-01-09_taxon-match'!$A$2:$N$81,13,FALSE),IF(_xlpm.x=0,"",_xlpm.x)))</f>
        <v/>
      </c>
      <c r="Y2030" s="46" t="str">
        <f>IF(V2030="","",_xlfn.LET(_xlpm.x,VLOOKUP(V2030,'Drop-down_menus'!$D$2:$E$13,2,FALSE),IF(_xlpm.x=0,"",_xlpm.x)))</f>
        <v/>
      </c>
      <c r="Z2030" s="46" t="str">
        <f>IF(W2030="","",_xlfn.LET(_xlpm.x,VLOOKUP(W2030,'Drop-down_menus'!$D$2:$E$13,2,FALSE),IF(_xlpm.x=0,"",_xlpm.x)))</f>
        <v/>
      </c>
      <c r="AA2030" s="46" t="str">
        <f>IF(X2030="","",_xlfn.LET(_xlpm.x,VLOOKUP(X2030,'Drop-down_menus'!$D$2:$E$13,2,FALSE),IF(_xlpm.x=0,"",_xlpm.x)))</f>
        <v/>
      </c>
      <c r="AC2030" s="46" t="s">
        <v>356</v>
      </c>
      <c r="AD2030" s="46" t="s">
        <v>990</v>
      </c>
      <c r="AE2030" s="45" t="s">
        <v>39</v>
      </c>
      <c r="AF2030" s="45" t="s">
        <v>46</v>
      </c>
      <c r="AG2030" s="46" t="str">
        <f>IF(AE2030="","",_xlfn.LET(_xlpm.x,VLOOKUP(AE2030,'Drop-down_menus'!$D$2:$E$13,2,FALSE),IF(_xlpm.x=0,"",_xlpm.x)))</f>
        <v>https://orcid.org/0009-0002-6669-2911</v>
      </c>
      <c r="AH2030" s="46" t="str">
        <f>IF(AF2030="","",_xlfn.LET(_xlpm.x,VLOOKUP(AF2030,'Drop-down_menus'!$D$2:$E$13,2,FALSE),IF(_xlpm.x=0,"",_xlpm.x)))</f>
        <v>https://orcid.org/0000-0003-0502-8101</v>
      </c>
    </row>
    <row r="2031" spans="2:34" ht="15" customHeight="1">
      <c r="B2031" s="46">
        <v>2010</v>
      </c>
      <c r="C2031" s="46" t="s">
        <v>865</v>
      </c>
      <c r="D2031" s="46" t="b">
        <f>COUNTIF(Events!$B$2:$B$171, C2031) &gt; 0</f>
        <v>1</v>
      </c>
      <c r="E2031" s="46" t="s">
        <v>215</v>
      </c>
      <c r="F2031" s="45" t="s">
        <v>507</v>
      </c>
      <c r="J2031" s="46" t="str">
        <f>IF(I2031="","",_xlfn.LET(_xlpm.x,VLOOKUP(I2031,'2026-01-09_taxon-match'!$A$2:$N$81,4,FALSE),IF(_xlpm.x=0,"",_xlpm.x)))</f>
        <v/>
      </c>
      <c r="L2031" s="46" t="str">
        <f>IF(I2031="","",_xlfn.LET(_xlpm.x,VLOOKUP(I2031,'2026-01-09_taxon-match'!$A$2:$N$81,3,FALSE),IF(_xlpm.x=0,"",_xlpm.x)))</f>
        <v/>
      </c>
      <c r="M2031" s="46" t="str">
        <f>IF($I2031="","",_xlfn.LET(_xlpm.x,VLOOKUP($I2031,'2026-01-09_taxon-match'!$A$2:$N$81,5,FALSE),IF(_xlpm.x=0,"",_xlpm.x)))</f>
        <v/>
      </c>
      <c r="N2031" s="46" t="str">
        <f>IF($I2031="","",_xlfn.LET(_xlpm.x,VLOOKUP($I2031,'2026-01-09_taxon-match'!$A$2:$N$81,6,FALSE),IF(_xlpm.x=0,"",_xlpm.x)))</f>
        <v/>
      </c>
      <c r="O2031" s="46" t="str">
        <f>IF($I2031="","",_xlfn.LET(_xlpm.x,VLOOKUP($I2031,'2026-01-09_taxon-match'!$A$2:$N$81,7,FALSE),IF(_xlpm.x=0,"",_xlpm.x)))</f>
        <v/>
      </c>
      <c r="P2031" s="46" t="str">
        <f>IF($I2031="","",_xlfn.LET(_xlpm.x,VLOOKUP($I2031,'2026-01-09_taxon-match'!$A$2:$N$81,8,FALSE),IF(_xlpm.x=0,"",_xlpm.x)))</f>
        <v/>
      </c>
      <c r="Q2031" s="46" t="str">
        <f>IF($I2031="","",_xlfn.LET(_xlpm.x,VLOOKUP($I2031,'2026-01-09_taxon-match'!$A$2:$N$81,9,FALSE),IF(_xlpm.x=0,"",_xlpm.x)))</f>
        <v/>
      </c>
      <c r="R2031" s="46" t="str">
        <f>IF($I2031="","",_xlfn.LET(_xlpm.x,VLOOKUP($I2031,'2026-01-09_taxon-match'!$A$2:$N$81,10,FALSE),IF(_xlpm.x=0,"",_xlpm.x)))</f>
        <v/>
      </c>
      <c r="S2031" s="46" t="str">
        <f>IF($I2031="","",_xlfn.LET(_xlpm.x,VLOOKUP($I2031,'2026-01-09_taxon-match'!$A$2:$N$81,11,FALSE),IF(_xlpm.x=0,"",_xlpm.x)))</f>
        <v/>
      </c>
      <c r="T2031" s="46" t="str">
        <f>IF($I2031="","",_xlfn.LET(_xlpm.x,VLOOKUP($I2031,'2026-01-09_taxon-match'!$A$2:$N$81,13,FALSE),IF(_xlpm.x=0,"",_xlpm.x)))</f>
        <v/>
      </c>
      <c r="Y2031" s="46" t="str">
        <f>IF(V2031="","",_xlfn.LET(_xlpm.x,VLOOKUP(V2031,'Drop-down_menus'!$D$2:$E$13,2,FALSE),IF(_xlpm.x=0,"",_xlpm.x)))</f>
        <v/>
      </c>
      <c r="Z2031" s="46" t="str">
        <f>IF(W2031="","",_xlfn.LET(_xlpm.x,VLOOKUP(W2031,'Drop-down_menus'!$D$2:$E$13,2,FALSE),IF(_xlpm.x=0,"",_xlpm.x)))</f>
        <v/>
      </c>
      <c r="AA2031" s="46" t="str">
        <f>IF(X2031="","",_xlfn.LET(_xlpm.x,VLOOKUP(X2031,'Drop-down_menus'!$D$2:$E$13,2,FALSE),IF(_xlpm.x=0,"",_xlpm.x)))</f>
        <v/>
      </c>
      <c r="AB2031" s="53" t="s">
        <v>987</v>
      </c>
      <c r="AC2031" s="46" t="s">
        <v>988</v>
      </c>
      <c r="AD2031" s="46" t="s">
        <v>990</v>
      </c>
      <c r="AE2031" s="45" t="s">
        <v>39</v>
      </c>
      <c r="AF2031" s="45" t="s">
        <v>46</v>
      </c>
      <c r="AG2031" s="46" t="str">
        <f>IF(AE2031="","",_xlfn.LET(_xlpm.x,VLOOKUP(AE2031,'Drop-down_menus'!$D$2:$E$13,2,FALSE),IF(_xlpm.x=0,"",_xlpm.x)))</f>
        <v>https://orcid.org/0009-0002-6669-2911</v>
      </c>
      <c r="AH2031" s="46" t="str">
        <f>IF(AF2031="","",_xlfn.LET(_xlpm.x,VLOOKUP(AF2031,'Drop-down_menus'!$D$2:$E$13,2,FALSE),IF(_xlpm.x=0,"",_xlpm.x)))</f>
        <v>https://orcid.org/0000-0003-0502-8101</v>
      </c>
    </row>
    <row r="2032" spans="2:34" ht="15" customHeight="1">
      <c r="B2032" s="46">
        <v>2011</v>
      </c>
      <c r="C2032" s="46" t="s">
        <v>865</v>
      </c>
      <c r="D2032" s="46" t="b">
        <f>COUNTIF(Events!$B$2:$B$171, C2032) &gt; 0</f>
        <v>1</v>
      </c>
      <c r="E2032" s="46" t="s">
        <v>215</v>
      </c>
      <c r="F2032" s="46" t="s">
        <v>1076</v>
      </c>
      <c r="J2032" s="46" t="str">
        <f>IF(I2032="","",_xlfn.LET(_xlpm.x,VLOOKUP(I2032,'2026-01-09_taxon-match'!$A$2:$N$81,4,FALSE),IF(_xlpm.x=0,"",_xlpm.x)))</f>
        <v/>
      </c>
      <c r="L2032" s="46" t="str">
        <f>IF(I2032="","",_xlfn.LET(_xlpm.x,VLOOKUP(I2032,'2026-01-09_taxon-match'!$A$2:$N$81,3,FALSE),IF(_xlpm.x=0,"",_xlpm.x)))</f>
        <v/>
      </c>
      <c r="M2032" s="46" t="str">
        <f>IF($I2032="","",_xlfn.LET(_xlpm.x,VLOOKUP($I2032,'2026-01-09_taxon-match'!$A$2:$N$81,5,FALSE),IF(_xlpm.x=0,"",_xlpm.x)))</f>
        <v/>
      </c>
      <c r="N2032" s="46" t="str">
        <f>IF($I2032="","",_xlfn.LET(_xlpm.x,VLOOKUP($I2032,'2026-01-09_taxon-match'!$A$2:$N$81,6,FALSE),IF(_xlpm.x=0,"",_xlpm.x)))</f>
        <v/>
      </c>
      <c r="O2032" s="46" t="str">
        <f>IF($I2032="","",_xlfn.LET(_xlpm.x,VLOOKUP($I2032,'2026-01-09_taxon-match'!$A$2:$N$81,7,FALSE),IF(_xlpm.x=0,"",_xlpm.x)))</f>
        <v/>
      </c>
      <c r="P2032" s="46" t="str">
        <f>IF($I2032="","",_xlfn.LET(_xlpm.x,VLOOKUP($I2032,'2026-01-09_taxon-match'!$A$2:$N$81,8,FALSE),IF(_xlpm.x=0,"",_xlpm.x)))</f>
        <v/>
      </c>
      <c r="Q2032" s="46" t="str">
        <f>IF($I2032="","",_xlfn.LET(_xlpm.x,VLOOKUP($I2032,'2026-01-09_taxon-match'!$A$2:$N$81,9,FALSE),IF(_xlpm.x=0,"",_xlpm.x)))</f>
        <v/>
      </c>
      <c r="R2032" s="46" t="str">
        <f>IF($I2032="","",_xlfn.LET(_xlpm.x,VLOOKUP($I2032,'2026-01-09_taxon-match'!$A$2:$N$81,10,FALSE),IF(_xlpm.x=0,"",_xlpm.x)))</f>
        <v/>
      </c>
      <c r="S2032" s="46" t="str">
        <f>IF($I2032="","",_xlfn.LET(_xlpm.x,VLOOKUP($I2032,'2026-01-09_taxon-match'!$A$2:$N$81,11,FALSE),IF(_xlpm.x=0,"",_xlpm.x)))</f>
        <v/>
      </c>
      <c r="T2032" s="46" t="str">
        <f>IF($I2032="","",_xlfn.LET(_xlpm.x,VLOOKUP($I2032,'2026-01-09_taxon-match'!$A$2:$N$81,13,FALSE),IF(_xlpm.x=0,"",_xlpm.x)))</f>
        <v/>
      </c>
      <c r="Y2032" s="46" t="str">
        <f>IF(V2032="","",_xlfn.LET(_xlpm.x,VLOOKUP(V2032,'Drop-down_menus'!$D$2:$E$13,2,FALSE),IF(_xlpm.x=0,"",_xlpm.x)))</f>
        <v/>
      </c>
      <c r="Z2032" s="46" t="str">
        <f>IF(W2032="","",_xlfn.LET(_xlpm.x,VLOOKUP(W2032,'Drop-down_menus'!$D$2:$E$13,2,FALSE),IF(_xlpm.x=0,"",_xlpm.x)))</f>
        <v/>
      </c>
      <c r="AA2032" s="46" t="str">
        <f>IF(X2032="","",_xlfn.LET(_xlpm.x,VLOOKUP(X2032,'Drop-down_menus'!$D$2:$E$13,2,FALSE),IF(_xlpm.x=0,"",_xlpm.x)))</f>
        <v/>
      </c>
      <c r="AB2032" s="46" t="s">
        <v>989</v>
      </c>
      <c r="AC2032" s="46" t="s">
        <v>988</v>
      </c>
      <c r="AD2032" s="46" t="s">
        <v>990</v>
      </c>
      <c r="AE2032" s="45" t="s">
        <v>39</v>
      </c>
      <c r="AF2032" s="45" t="s">
        <v>46</v>
      </c>
      <c r="AG2032" s="46" t="str">
        <f>IF(AE2032="","",_xlfn.LET(_xlpm.x,VLOOKUP(AE2032,'Drop-down_menus'!$D$2:$E$13,2,FALSE),IF(_xlpm.x=0,"",_xlpm.x)))</f>
        <v>https://orcid.org/0009-0002-6669-2911</v>
      </c>
      <c r="AH2032" s="46" t="str">
        <f>IF(AF2032="","",_xlfn.LET(_xlpm.x,VLOOKUP(AF2032,'Drop-down_menus'!$D$2:$E$13,2,FALSE),IF(_xlpm.x=0,"",_xlpm.x)))</f>
        <v>https://orcid.org/0000-0003-0502-8101</v>
      </c>
    </row>
    <row r="2033" spans="2:34" ht="15" customHeight="1">
      <c r="B2033" s="46">
        <v>2012</v>
      </c>
      <c r="C2033" s="46" t="s">
        <v>865</v>
      </c>
      <c r="D2033" s="46" t="b">
        <f>COUNTIF(Events!$B$2:$B$171, C2033) &gt; 0</f>
        <v>1</v>
      </c>
      <c r="E2033" s="46" t="s">
        <v>215</v>
      </c>
      <c r="F2033" s="45" t="s">
        <v>984</v>
      </c>
      <c r="J2033" s="46" t="str">
        <f>IF(I2033="","",_xlfn.LET(_xlpm.x,VLOOKUP(I2033,'2026-01-09_taxon-match'!$A$2:$N$81,4,FALSE),IF(_xlpm.x=0,"",_xlpm.x)))</f>
        <v/>
      </c>
      <c r="L2033" s="46" t="str">
        <f>IF(I2033="","",_xlfn.LET(_xlpm.x,VLOOKUP(I2033,'2026-01-09_taxon-match'!$A$2:$N$81,3,FALSE),IF(_xlpm.x=0,"",_xlpm.x)))</f>
        <v/>
      </c>
      <c r="M2033" s="46" t="str">
        <f>IF($I2033="","",_xlfn.LET(_xlpm.x,VLOOKUP($I2033,'2026-01-09_taxon-match'!$A$2:$N$81,5,FALSE),IF(_xlpm.x=0,"",_xlpm.x)))</f>
        <v/>
      </c>
      <c r="N2033" s="46" t="str">
        <f>IF($I2033="","",_xlfn.LET(_xlpm.x,VLOOKUP($I2033,'2026-01-09_taxon-match'!$A$2:$N$81,6,FALSE),IF(_xlpm.x=0,"",_xlpm.x)))</f>
        <v/>
      </c>
      <c r="O2033" s="46" t="str">
        <f>IF($I2033="","",_xlfn.LET(_xlpm.x,VLOOKUP($I2033,'2026-01-09_taxon-match'!$A$2:$N$81,7,FALSE),IF(_xlpm.x=0,"",_xlpm.x)))</f>
        <v/>
      </c>
      <c r="P2033" s="46" t="str">
        <f>IF($I2033="","",_xlfn.LET(_xlpm.x,VLOOKUP($I2033,'2026-01-09_taxon-match'!$A$2:$N$81,8,FALSE),IF(_xlpm.x=0,"",_xlpm.x)))</f>
        <v/>
      </c>
      <c r="Q2033" s="46" t="str">
        <f>IF($I2033="","",_xlfn.LET(_xlpm.x,VLOOKUP($I2033,'2026-01-09_taxon-match'!$A$2:$N$81,9,FALSE),IF(_xlpm.x=0,"",_xlpm.x)))</f>
        <v/>
      </c>
      <c r="R2033" s="46" t="str">
        <f>IF($I2033="","",_xlfn.LET(_xlpm.x,VLOOKUP($I2033,'2026-01-09_taxon-match'!$A$2:$N$81,10,FALSE),IF(_xlpm.x=0,"",_xlpm.x)))</f>
        <v/>
      </c>
      <c r="S2033" s="46" t="str">
        <f>IF($I2033="","",_xlfn.LET(_xlpm.x,VLOOKUP($I2033,'2026-01-09_taxon-match'!$A$2:$N$81,11,FALSE),IF(_xlpm.x=0,"",_xlpm.x)))</f>
        <v/>
      </c>
      <c r="T2033" s="46" t="str">
        <f>IF($I2033="","",_xlfn.LET(_xlpm.x,VLOOKUP($I2033,'2026-01-09_taxon-match'!$A$2:$N$81,13,FALSE),IF(_xlpm.x=0,"",_xlpm.x)))</f>
        <v/>
      </c>
      <c r="Y2033" s="46" t="str">
        <f>IF(V2033="","",_xlfn.LET(_xlpm.x,VLOOKUP(V2033,'Drop-down_menus'!$D$2:$E$13,2,FALSE),IF(_xlpm.x=0,"",_xlpm.x)))</f>
        <v/>
      </c>
      <c r="Z2033" s="46" t="str">
        <f>IF(W2033="","",_xlfn.LET(_xlpm.x,VLOOKUP(W2033,'Drop-down_menus'!$D$2:$E$13,2,FALSE),IF(_xlpm.x=0,"",_xlpm.x)))</f>
        <v/>
      </c>
      <c r="AA2033" s="46" t="str">
        <f>IF(X2033="","",_xlfn.LET(_xlpm.x,VLOOKUP(X2033,'Drop-down_menus'!$D$2:$E$13,2,FALSE),IF(_xlpm.x=0,"",_xlpm.x)))</f>
        <v/>
      </c>
      <c r="AB2033" s="46" t="s">
        <v>519</v>
      </c>
      <c r="AC2033" s="46" t="s">
        <v>985</v>
      </c>
      <c r="AD2033" s="46" t="s">
        <v>991</v>
      </c>
      <c r="AE2033" s="45" t="s">
        <v>39</v>
      </c>
      <c r="AF2033" s="45" t="s">
        <v>46</v>
      </c>
      <c r="AG2033" s="46" t="str">
        <f>IF(AE2033="","",_xlfn.LET(_xlpm.x,VLOOKUP(AE2033,'Drop-down_menus'!$D$2:$E$13,2,FALSE),IF(_xlpm.x=0,"",_xlpm.x)))</f>
        <v>https://orcid.org/0009-0002-6669-2911</v>
      </c>
      <c r="AH2033" s="46" t="str">
        <f>IF(AF2033="","",_xlfn.LET(_xlpm.x,VLOOKUP(AF2033,'Drop-down_menus'!$D$2:$E$13,2,FALSE),IF(_xlpm.x=0,"",_xlpm.x)))</f>
        <v>https://orcid.org/0000-0003-0502-8101</v>
      </c>
    </row>
    <row r="2034" spans="2:34" ht="15" customHeight="1">
      <c r="B2034" s="46">
        <v>2013</v>
      </c>
      <c r="C2034" s="46" t="s">
        <v>865</v>
      </c>
      <c r="D2034" s="46" t="b">
        <f>COUNTIF(Events!$B$2:$B$171, C2034) &gt; 0</f>
        <v>1</v>
      </c>
      <c r="E2034" s="46" t="s">
        <v>215</v>
      </c>
      <c r="F2034" s="45" t="s">
        <v>984</v>
      </c>
      <c r="J2034" s="46" t="str">
        <f>IF(I2034="","",_xlfn.LET(_xlpm.x,VLOOKUP(I2034,'2026-01-09_taxon-match'!$A$2:$N$81,4,FALSE),IF(_xlpm.x=0,"",_xlpm.x)))</f>
        <v/>
      </c>
      <c r="L2034" s="46" t="str">
        <f>IF(I2034="","",_xlfn.LET(_xlpm.x,VLOOKUP(I2034,'2026-01-09_taxon-match'!$A$2:$N$81,3,FALSE),IF(_xlpm.x=0,"",_xlpm.x)))</f>
        <v/>
      </c>
      <c r="M2034" s="46" t="str">
        <f>IF($I2034="","",_xlfn.LET(_xlpm.x,VLOOKUP($I2034,'2026-01-09_taxon-match'!$A$2:$N$81,5,FALSE),IF(_xlpm.x=0,"",_xlpm.x)))</f>
        <v/>
      </c>
      <c r="N2034" s="46" t="str">
        <f>IF($I2034="","",_xlfn.LET(_xlpm.x,VLOOKUP($I2034,'2026-01-09_taxon-match'!$A$2:$N$81,6,FALSE),IF(_xlpm.x=0,"",_xlpm.x)))</f>
        <v/>
      </c>
      <c r="O2034" s="46" t="str">
        <f>IF($I2034="","",_xlfn.LET(_xlpm.x,VLOOKUP($I2034,'2026-01-09_taxon-match'!$A$2:$N$81,7,FALSE),IF(_xlpm.x=0,"",_xlpm.x)))</f>
        <v/>
      </c>
      <c r="P2034" s="46" t="str">
        <f>IF($I2034="","",_xlfn.LET(_xlpm.x,VLOOKUP($I2034,'2026-01-09_taxon-match'!$A$2:$N$81,8,FALSE),IF(_xlpm.x=0,"",_xlpm.x)))</f>
        <v/>
      </c>
      <c r="Q2034" s="46" t="str">
        <f>IF($I2034="","",_xlfn.LET(_xlpm.x,VLOOKUP($I2034,'2026-01-09_taxon-match'!$A$2:$N$81,9,FALSE),IF(_xlpm.x=0,"",_xlpm.x)))</f>
        <v/>
      </c>
      <c r="R2034" s="46" t="str">
        <f>IF($I2034="","",_xlfn.LET(_xlpm.x,VLOOKUP($I2034,'2026-01-09_taxon-match'!$A$2:$N$81,10,FALSE),IF(_xlpm.x=0,"",_xlpm.x)))</f>
        <v/>
      </c>
      <c r="S2034" s="46" t="str">
        <f>IF($I2034="","",_xlfn.LET(_xlpm.x,VLOOKUP($I2034,'2026-01-09_taxon-match'!$A$2:$N$81,11,FALSE),IF(_xlpm.x=0,"",_xlpm.x)))</f>
        <v/>
      </c>
      <c r="T2034" s="46" t="str">
        <f>IF($I2034="","",_xlfn.LET(_xlpm.x,VLOOKUP($I2034,'2026-01-09_taxon-match'!$A$2:$N$81,13,FALSE),IF(_xlpm.x=0,"",_xlpm.x)))</f>
        <v/>
      </c>
      <c r="Y2034" s="46" t="str">
        <f>IF(V2034="","",_xlfn.LET(_xlpm.x,VLOOKUP(V2034,'Drop-down_menus'!$D$2:$E$13,2,FALSE),IF(_xlpm.x=0,"",_xlpm.x)))</f>
        <v/>
      </c>
      <c r="Z2034" s="46" t="str">
        <f>IF(W2034="","",_xlfn.LET(_xlpm.x,VLOOKUP(W2034,'Drop-down_menus'!$D$2:$E$13,2,FALSE),IF(_xlpm.x=0,"",_xlpm.x)))</f>
        <v/>
      </c>
      <c r="AA2034" s="46" t="str">
        <f>IF(X2034="","",_xlfn.LET(_xlpm.x,VLOOKUP(X2034,'Drop-down_menus'!$D$2:$E$13,2,FALSE),IF(_xlpm.x=0,"",_xlpm.x)))</f>
        <v/>
      </c>
      <c r="AB2034" s="46" t="s">
        <v>519</v>
      </c>
      <c r="AC2034" s="46" t="s">
        <v>985</v>
      </c>
      <c r="AD2034" s="46" t="s">
        <v>991</v>
      </c>
      <c r="AE2034" s="45" t="s">
        <v>39</v>
      </c>
      <c r="AF2034" s="45" t="s">
        <v>46</v>
      </c>
      <c r="AG2034" s="46" t="str">
        <f>IF(AE2034="","",_xlfn.LET(_xlpm.x,VLOOKUP(AE2034,'Drop-down_menus'!$D$2:$E$13,2,FALSE),IF(_xlpm.x=0,"",_xlpm.x)))</f>
        <v>https://orcid.org/0009-0002-6669-2911</v>
      </c>
      <c r="AH2034" s="46" t="str">
        <f>IF(AF2034="","",_xlfn.LET(_xlpm.x,VLOOKUP(AF2034,'Drop-down_menus'!$D$2:$E$13,2,FALSE),IF(_xlpm.x=0,"",_xlpm.x)))</f>
        <v>https://orcid.org/0000-0003-0502-8101</v>
      </c>
    </row>
    <row r="2035" spans="2:34" ht="15" customHeight="1">
      <c r="B2035" s="46">
        <v>2014</v>
      </c>
      <c r="C2035" s="46" t="s">
        <v>865</v>
      </c>
      <c r="D2035" s="46" t="b">
        <f>COUNTIF(Events!$B$2:$B$171, C2035) &gt; 0</f>
        <v>1</v>
      </c>
      <c r="E2035" s="46" t="s">
        <v>215</v>
      </c>
      <c r="F2035" s="45" t="s">
        <v>986</v>
      </c>
      <c r="J2035" s="46" t="str">
        <f>IF(I2035="","",_xlfn.LET(_xlpm.x,VLOOKUP(I2035,'2026-01-09_taxon-match'!$A$2:$N$81,4,FALSE),IF(_xlpm.x=0,"",_xlpm.x)))</f>
        <v/>
      </c>
      <c r="L2035" s="46" t="str">
        <f>IF(I2035="","",_xlfn.LET(_xlpm.x,VLOOKUP(I2035,'2026-01-09_taxon-match'!$A$2:$N$81,3,FALSE),IF(_xlpm.x=0,"",_xlpm.x)))</f>
        <v/>
      </c>
      <c r="M2035" s="46" t="str">
        <f>IF($I2035="","",_xlfn.LET(_xlpm.x,VLOOKUP($I2035,'2026-01-09_taxon-match'!$A$2:$N$81,5,FALSE),IF(_xlpm.x=0,"",_xlpm.x)))</f>
        <v/>
      </c>
      <c r="N2035" s="46" t="str">
        <f>IF($I2035="","",_xlfn.LET(_xlpm.x,VLOOKUP($I2035,'2026-01-09_taxon-match'!$A$2:$N$81,6,FALSE),IF(_xlpm.x=0,"",_xlpm.x)))</f>
        <v/>
      </c>
      <c r="O2035" s="46" t="str">
        <f>IF($I2035="","",_xlfn.LET(_xlpm.x,VLOOKUP($I2035,'2026-01-09_taxon-match'!$A$2:$N$81,7,FALSE),IF(_xlpm.x=0,"",_xlpm.x)))</f>
        <v/>
      </c>
      <c r="P2035" s="46" t="str">
        <f>IF($I2035="","",_xlfn.LET(_xlpm.x,VLOOKUP($I2035,'2026-01-09_taxon-match'!$A$2:$N$81,8,FALSE),IF(_xlpm.x=0,"",_xlpm.x)))</f>
        <v/>
      </c>
      <c r="Q2035" s="46" t="str">
        <f>IF($I2035="","",_xlfn.LET(_xlpm.x,VLOOKUP($I2035,'2026-01-09_taxon-match'!$A$2:$N$81,9,FALSE),IF(_xlpm.x=0,"",_xlpm.x)))</f>
        <v/>
      </c>
      <c r="R2035" s="46" t="str">
        <f>IF($I2035="","",_xlfn.LET(_xlpm.x,VLOOKUP($I2035,'2026-01-09_taxon-match'!$A$2:$N$81,10,FALSE),IF(_xlpm.x=0,"",_xlpm.x)))</f>
        <v/>
      </c>
      <c r="S2035" s="46" t="str">
        <f>IF($I2035="","",_xlfn.LET(_xlpm.x,VLOOKUP($I2035,'2026-01-09_taxon-match'!$A$2:$N$81,11,FALSE),IF(_xlpm.x=0,"",_xlpm.x)))</f>
        <v/>
      </c>
      <c r="T2035" s="46" t="str">
        <f>IF($I2035="","",_xlfn.LET(_xlpm.x,VLOOKUP($I2035,'2026-01-09_taxon-match'!$A$2:$N$81,13,FALSE),IF(_xlpm.x=0,"",_xlpm.x)))</f>
        <v/>
      </c>
      <c r="Y2035" s="46" t="str">
        <f>IF(V2035="","",_xlfn.LET(_xlpm.x,VLOOKUP(V2035,'Drop-down_menus'!$D$2:$E$13,2,FALSE),IF(_xlpm.x=0,"",_xlpm.x)))</f>
        <v/>
      </c>
      <c r="Z2035" s="46" t="str">
        <f>IF(W2035="","",_xlfn.LET(_xlpm.x,VLOOKUP(W2035,'Drop-down_menus'!$D$2:$E$13,2,FALSE),IF(_xlpm.x=0,"",_xlpm.x)))</f>
        <v/>
      </c>
      <c r="AA2035" s="46" t="str">
        <f>IF(X2035="","",_xlfn.LET(_xlpm.x,VLOOKUP(X2035,'Drop-down_menus'!$D$2:$E$13,2,FALSE),IF(_xlpm.x=0,"",_xlpm.x)))</f>
        <v/>
      </c>
      <c r="AB2035" s="46" t="s">
        <v>519</v>
      </c>
      <c r="AC2035" s="46" t="s">
        <v>985</v>
      </c>
      <c r="AD2035" s="46" t="s">
        <v>991</v>
      </c>
      <c r="AE2035" s="45" t="s">
        <v>39</v>
      </c>
      <c r="AF2035" s="45" t="s">
        <v>46</v>
      </c>
      <c r="AG2035" s="46" t="str">
        <f>IF(AE2035="","",_xlfn.LET(_xlpm.x,VLOOKUP(AE2035,'Drop-down_menus'!$D$2:$E$13,2,FALSE),IF(_xlpm.x=0,"",_xlpm.x)))</f>
        <v>https://orcid.org/0009-0002-6669-2911</v>
      </c>
      <c r="AH2035" s="46" t="str">
        <f>IF(AF2035="","",_xlfn.LET(_xlpm.x,VLOOKUP(AF2035,'Drop-down_menus'!$D$2:$E$13,2,FALSE),IF(_xlpm.x=0,"",_xlpm.x)))</f>
        <v>https://orcid.org/0000-0003-0502-8101</v>
      </c>
    </row>
    <row r="2036" spans="2:34" ht="15" customHeight="1">
      <c r="B2036" s="46">
        <v>2015</v>
      </c>
      <c r="C2036" s="46" t="s">
        <v>865</v>
      </c>
      <c r="D2036" s="46" t="b">
        <f>COUNTIF(Events!$B$2:$B$171, C2036) &gt; 0</f>
        <v>1</v>
      </c>
      <c r="E2036" s="46" t="s">
        <v>215</v>
      </c>
      <c r="F2036" s="45" t="s">
        <v>986</v>
      </c>
      <c r="J2036" s="46" t="str">
        <f>IF(I2036="","",_xlfn.LET(_xlpm.x,VLOOKUP(I2036,'2026-01-09_taxon-match'!$A$2:$N$81,4,FALSE),IF(_xlpm.x=0,"",_xlpm.x)))</f>
        <v/>
      </c>
      <c r="L2036" s="46" t="str">
        <f>IF(I2036="","",_xlfn.LET(_xlpm.x,VLOOKUP(I2036,'2026-01-09_taxon-match'!$A$2:$N$81,3,FALSE),IF(_xlpm.x=0,"",_xlpm.x)))</f>
        <v/>
      </c>
      <c r="M2036" s="46" t="str">
        <f>IF($I2036="","",_xlfn.LET(_xlpm.x,VLOOKUP($I2036,'2026-01-09_taxon-match'!$A$2:$N$81,5,FALSE),IF(_xlpm.x=0,"",_xlpm.x)))</f>
        <v/>
      </c>
      <c r="N2036" s="46" t="str">
        <f>IF($I2036="","",_xlfn.LET(_xlpm.x,VLOOKUP($I2036,'2026-01-09_taxon-match'!$A$2:$N$81,6,FALSE),IF(_xlpm.x=0,"",_xlpm.x)))</f>
        <v/>
      </c>
      <c r="O2036" s="46" t="str">
        <f>IF($I2036="","",_xlfn.LET(_xlpm.x,VLOOKUP($I2036,'2026-01-09_taxon-match'!$A$2:$N$81,7,FALSE),IF(_xlpm.x=0,"",_xlpm.x)))</f>
        <v/>
      </c>
      <c r="P2036" s="46" t="str">
        <f>IF($I2036="","",_xlfn.LET(_xlpm.x,VLOOKUP($I2036,'2026-01-09_taxon-match'!$A$2:$N$81,8,FALSE),IF(_xlpm.x=0,"",_xlpm.x)))</f>
        <v/>
      </c>
      <c r="Q2036" s="46" t="str">
        <f>IF($I2036="","",_xlfn.LET(_xlpm.x,VLOOKUP($I2036,'2026-01-09_taxon-match'!$A$2:$N$81,9,FALSE),IF(_xlpm.x=0,"",_xlpm.x)))</f>
        <v/>
      </c>
      <c r="R2036" s="46" t="str">
        <f>IF($I2036="","",_xlfn.LET(_xlpm.x,VLOOKUP($I2036,'2026-01-09_taxon-match'!$A$2:$N$81,10,FALSE),IF(_xlpm.x=0,"",_xlpm.x)))</f>
        <v/>
      </c>
      <c r="S2036" s="46" t="str">
        <f>IF($I2036="","",_xlfn.LET(_xlpm.x,VLOOKUP($I2036,'2026-01-09_taxon-match'!$A$2:$N$81,11,FALSE),IF(_xlpm.x=0,"",_xlpm.x)))</f>
        <v/>
      </c>
      <c r="T2036" s="46" t="str">
        <f>IF($I2036="","",_xlfn.LET(_xlpm.x,VLOOKUP($I2036,'2026-01-09_taxon-match'!$A$2:$N$81,13,FALSE),IF(_xlpm.x=0,"",_xlpm.x)))</f>
        <v/>
      </c>
      <c r="Y2036" s="46" t="str">
        <f>IF(V2036="","",_xlfn.LET(_xlpm.x,VLOOKUP(V2036,'Drop-down_menus'!$D$2:$E$13,2,FALSE),IF(_xlpm.x=0,"",_xlpm.x)))</f>
        <v/>
      </c>
      <c r="Z2036" s="46" t="str">
        <f>IF(W2036="","",_xlfn.LET(_xlpm.x,VLOOKUP(W2036,'Drop-down_menus'!$D$2:$E$13,2,FALSE),IF(_xlpm.x=0,"",_xlpm.x)))</f>
        <v/>
      </c>
      <c r="AA2036" s="46" t="str">
        <f>IF(X2036="","",_xlfn.LET(_xlpm.x,VLOOKUP(X2036,'Drop-down_menus'!$D$2:$E$13,2,FALSE),IF(_xlpm.x=0,"",_xlpm.x)))</f>
        <v/>
      </c>
      <c r="AB2036" s="46" t="s">
        <v>519</v>
      </c>
      <c r="AC2036" s="46" t="s">
        <v>985</v>
      </c>
      <c r="AD2036" s="46" t="s">
        <v>991</v>
      </c>
      <c r="AE2036" s="45" t="s">
        <v>39</v>
      </c>
      <c r="AF2036" s="45" t="s">
        <v>46</v>
      </c>
      <c r="AG2036" s="46" t="str">
        <f>IF(AE2036="","",_xlfn.LET(_xlpm.x,VLOOKUP(AE2036,'Drop-down_menus'!$D$2:$E$13,2,FALSE),IF(_xlpm.x=0,"",_xlpm.x)))</f>
        <v>https://orcid.org/0009-0002-6669-2911</v>
      </c>
      <c r="AH2036" s="46" t="str">
        <f>IF(AF2036="","",_xlfn.LET(_xlpm.x,VLOOKUP(AF2036,'Drop-down_menus'!$D$2:$E$13,2,FALSE),IF(_xlpm.x=0,"",_xlpm.x)))</f>
        <v>https://orcid.org/0000-0003-0502-8101</v>
      </c>
    </row>
    <row r="2037" spans="2:34" ht="15" customHeight="1">
      <c r="B2037" s="46">
        <v>2016</v>
      </c>
      <c r="C2037" s="46" t="s">
        <v>865</v>
      </c>
      <c r="D2037" s="46" t="b">
        <f>COUNTIF(Events!$B$2:$B$171, C2037) &gt; 0</f>
        <v>1</v>
      </c>
      <c r="E2037" s="46" t="s">
        <v>215</v>
      </c>
      <c r="F2037" s="45" t="s">
        <v>255</v>
      </c>
      <c r="J2037" s="46" t="str">
        <f>IF(I2037="","",_xlfn.LET(_xlpm.x,VLOOKUP(I2037,'2026-01-09_taxon-match'!$A$2:$N$81,4,FALSE),IF(_xlpm.x=0,"",_xlpm.x)))</f>
        <v/>
      </c>
      <c r="L2037" s="46" t="str">
        <f>IF(I2037="","",_xlfn.LET(_xlpm.x,VLOOKUP(I2037,'2026-01-09_taxon-match'!$A$2:$N$81,3,FALSE),IF(_xlpm.x=0,"",_xlpm.x)))</f>
        <v/>
      </c>
      <c r="M2037" s="46" t="str">
        <f>IF($I2037="","",_xlfn.LET(_xlpm.x,VLOOKUP($I2037,'2026-01-09_taxon-match'!$A$2:$N$81,5,FALSE),IF(_xlpm.x=0,"",_xlpm.x)))</f>
        <v/>
      </c>
      <c r="N2037" s="46" t="str">
        <f>IF($I2037="","",_xlfn.LET(_xlpm.x,VLOOKUP($I2037,'2026-01-09_taxon-match'!$A$2:$N$81,6,FALSE),IF(_xlpm.x=0,"",_xlpm.x)))</f>
        <v/>
      </c>
      <c r="O2037" s="46" t="str">
        <f>IF($I2037="","",_xlfn.LET(_xlpm.x,VLOOKUP($I2037,'2026-01-09_taxon-match'!$A$2:$N$81,7,FALSE),IF(_xlpm.x=0,"",_xlpm.x)))</f>
        <v/>
      </c>
      <c r="P2037" s="46" t="str">
        <f>IF($I2037="","",_xlfn.LET(_xlpm.x,VLOOKUP($I2037,'2026-01-09_taxon-match'!$A$2:$N$81,8,FALSE),IF(_xlpm.x=0,"",_xlpm.x)))</f>
        <v/>
      </c>
      <c r="Q2037" s="46" t="str">
        <f>IF($I2037="","",_xlfn.LET(_xlpm.x,VLOOKUP($I2037,'2026-01-09_taxon-match'!$A$2:$N$81,9,FALSE),IF(_xlpm.x=0,"",_xlpm.x)))</f>
        <v/>
      </c>
      <c r="R2037" s="46" t="str">
        <f>IF($I2037="","",_xlfn.LET(_xlpm.x,VLOOKUP($I2037,'2026-01-09_taxon-match'!$A$2:$N$81,10,FALSE),IF(_xlpm.x=0,"",_xlpm.x)))</f>
        <v/>
      </c>
      <c r="S2037" s="46" t="str">
        <f>IF($I2037="","",_xlfn.LET(_xlpm.x,VLOOKUP($I2037,'2026-01-09_taxon-match'!$A$2:$N$81,11,FALSE),IF(_xlpm.x=0,"",_xlpm.x)))</f>
        <v/>
      </c>
      <c r="T2037" s="46" t="str">
        <f>IF($I2037="","",_xlfn.LET(_xlpm.x,VLOOKUP($I2037,'2026-01-09_taxon-match'!$A$2:$N$81,13,FALSE),IF(_xlpm.x=0,"",_xlpm.x)))</f>
        <v/>
      </c>
      <c r="Y2037" s="46" t="str">
        <f>IF(V2037="","",_xlfn.LET(_xlpm.x,VLOOKUP(V2037,'Drop-down_menus'!$D$2:$E$13,2,FALSE),IF(_xlpm.x=0,"",_xlpm.x)))</f>
        <v/>
      </c>
      <c r="Z2037" s="46" t="str">
        <f>IF(W2037="","",_xlfn.LET(_xlpm.x,VLOOKUP(W2037,'Drop-down_menus'!$D$2:$E$13,2,FALSE),IF(_xlpm.x=0,"",_xlpm.x)))</f>
        <v/>
      </c>
      <c r="AA2037" s="46" t="str">
        <f>IF(X2037="","",_xlfn.LET(_xlpm.x,VLOOKUP(X2037,'Drop-down_menus'!$D$2:$E$13,2,FALSE),IF(_xlpm.x=0,"",_xlpm.x)))</f>
        <v/>
      </c>
      <c r="AB2037" s="46" t="s">
        <v>519</v>
      </c>
      <c r="AC2037" s="46" t="s">
        <v>356</v>
      </c>
      <c r="AD2037" s="46" t="s">
        <v>991</v>
      </c>
      <c r="AE2037" s="45" t="s">
        <v>39</v>
      </c>
      <c r="AF2037" s="45" t="s">
        <v>46</v>
      </c>
      <c r="AG2037" s="46" t="str">
        <f>IF(AE2037="","",_xlfn.LET(_xlpm.x,VLOOKUP(AE2037,'Drop-down_menus'!$D$2:$E$13,2,FALSE),IF(_xlpm.x=0,"",_xlpm.x)))</f>
        <v>https://orcid.org/0009-0002-6669-2911</v>
      </c>
      <c r="AH2037" s="46" t="str">
        <f>IF(AF2037="","",_xlfn.LET(_xlpm.x,VLOOKUP(AF2037,'Drop-down_menus'!$D$2:$E$13,2,FALSE),IF(_xlpm.x=0,"",_xlpm.x)))</f>
        <v>https://orcid.org/0000-0003-0502-8101</v>
      </c>
    </row>
    <row r="2038" spans="2:34" ht="15" customHeight="1">
      <c r="B2038" s="46">
        <v>2017</v>
      </c>
      <c r="C2038" s="46" t="s">
        <v>865</v>
      </c>
      <c r="D2038" s="46" t="b">
        <f>COUNTIF(Events!$B$2:$B$171, C2038) &gt; 0</f>
        <v>1</v>
      </c>
      <c r="E2038" s="46" t="s">
        <v>215</v>
      </c>
      <c r="F2038" s="15" t="s">
        <v>1082</v>
      </c>
      <c r="J2038" s="46" t="str">
        <f>IF(I2038="","",_xlfn.LET(_xlpm.x,VLOOKUP(I2038,'2026-01-09_taxon-match'!$A$2:$N$81,4,FALSE),IF(_xlpm.x=0,"",_xlpm.x)))</f>
        <v/>
      </c>
      <c r="L2038" s="46" t="str">
        <f>IF(I2038="","",_xlfn.LET(_xlpm.x,VLOOKUP(I2038,'2026-01-09_taxon-match'!$A$2:$N$81,3,FALSE),IF(_xlpm.x=0,"",_xlpm.x)))</f>
        <v/>
      </c>
      <c r="M2038" s="46" t="str">
        <f>IF($I2038="","",_xlfn.LET(_xlpm.x,VLOOKUP($I2038,'2026-01-09_taxon-match'!$A$2:$N$81,5,FALSE),IF(_xlpm.x=0,"",_xlpm.x)))</f>
        <v/>
      </c>
      <c r="N2038" s="46" t="str">
        <f>IF($I2038="","",_xlfn.LET(_xlpm.x,VLOOKUP($I2038,'2026-01-09_taxon-match'!$A$2:$N$81,6,FALSE),IF(_xlpm.x=0,"",_xlpm.x)))</f>
        <v/>
      </c>
      <c r="O2038" s="46" t="str">
        <f>IF($I2038="","",_xlfn.LET(_xlpm.x,VLOOKUP($I2038,'2026-01-09_taxon-match'!$A$2:$N$81,7,FALSE),IF(_xlpm.x=0,"",_xlpm.x)))</f>
        <v/>
      </c>
      <c r="P2038" s="46" t="str">
        <f>IF($I2038="","",_xlfn.LET(_xlpm.x,VLOOKUP($I2038,'2026-01-09_taxon-match'!$A$2:$N$81,8,FALSE),IF(_xlpm.x=0,"",_xlpm.x)))</f>
        <v/>
      </c>
      <c r="Q2038" s="46" t="str">
        <f>IF($I2038="","",_xlfn.LET(_xlpm.x,VLOOKUP($I2038,'2026-01-09_taxon-match'!$A$2:$N$81,9,FALSE),IF(_xlpm.x=0,"",_xlpm.x)))</f>
        <v/>
      </c>
      <c r="R2038" s="46" t="str">
        <f>IF($I2038="","",_xlfn.LET(_xlpm.x,VLOOKUP($I2038,'2026-01-09_taxon-match'!$A$2:$N$81,10,FALSE),IF(_xlpm.x=0,"",_xlpm.x)))</f>
        <v/>
      </c>
      <c r="S2038" s="46" t="str">
        <f>IF($I2038="","",_xlfn.LET(_xlpm.x,VLOOKUP($I2038,'2026-01-09_taxon-match'!$A$2:$N$81,11,FALSE),IF(_xlpm.x=0,"",_xlpm.x)))</f>
        <v/>
      </c>
      <c r="T2038" s="46" t="str">
        <f>IF($I2038="","",_xlfn.LET(_xlpm.x,VLOOKUP($I2038,'2026-01-09_taxon-match'!$A$2:$N$81,13,FALSE),IF(_xlpm.x=0,"",_xlpm.x)))</f>
        <v/>
      </c>
      <c r="Y2038" s="46" t="str">
        <f>IF(V2038="","",_xlfn.LET(_xlpm.x,VLOOKUP(V2038,'Drop-down_menus'!$D$2:$E$13,2,FALSE),IF(_xlpm.x=0,"",_xlpm.x)))</f>
        <v/>
      </c>
      <c r="Z2038" s="46" t="str">
        <f>IF(W2038="","",_xlfn.LET(_xlpm.x,VLOOKUP(W2038,'Drop-down_menus'!$D$2:$E$13,2,FALSE),IF(_xlpm.x=0,"",_xlpm.x)))</f>
        <v/>
      </c>
      <c r="AA2038" s="46" t="str">
        <f>IF(X2038="","",_xlfn.LET(_xlpm.x,VLOOKUP(X2038,'Drop-down_menus'!$D$2:$E$13,2,FALSE),IF(_xlpm.x=0,"",_xlpm.x)))</f>
        <v/>
      </c>
      <c r="AB2038" s="46" t="s">
        <v>519</v>
      </c>
      <c r="AC2038" s="46" t="s">
        <v>356</v>
      </c>
      <c r="AD2038" s="46" t="s">
        <v>991</v>
      </c>
      <c r="AE2038" s="45" t="s">
        <v>39</v>
      </c>
      <c r="AF2038" s="45" t="s">
        <v>46</v>
      </c>
      <c r="AG2038" s="46" t="str">
        <f>IF(AE2038="","",_xlfn.LET(_xlpm.x,VLOOKUP(AE2038,'Drop-down_menus'!$D$2:$E$13,2,FALSE),IF(_xlpm.x=0,"",_xlpm.x)))</f>
        <v>https://orcid.org/0009-0002-6669-2911</v>
      </c>
      <c r="AH2038" s="46" t="str">
        <f>IF(AF2038="","",_xlfn.LET(_xlpm.x,VLOOKUP(AF2038,'Drop-down_menus'!$D$2:$E$13,2,FALSE),IF(_xlpm.x=0,"",_xlpm.x)))</f>
        <v>https://orcid.org/0000-0003-0502-8101</v>
      </c>
    </row>
    <row r="2039" spans="2:34" ht="15" customHeight="1">
      <c r="B2039" s="46">
        <v>2018</v>
      </c>
      <c r="C2039" s="46" t="s">
        <v>865</v>
      </c>
      <c r="D2039" s="46" t="b">
        <f>COUNTIF(Events!$B$2:$B$171, C2039) &gt; 0</f>
        <v>1</v>
      </c>
      <c r="E2039" s="46" t="s">
        <v>215</v>
      </c>
      <c r="F2039" s="45" t="s">
        <v>219</v>
      </c>
      <c r="J2039" s="46" t="str">
        <f>IF(I2039="","",_xlfn.LET(_xlpm.x,VLOOKUP(I2039,'2026-01-09_taxon-match'!$A$2:$N$81,4,FALSE),IF(_xlpm.x=0,"",_xlpm.x)))</f>
        <v/>
      </c>
      <c r="L2039" s="46" t="str">
        <f>IF(I2039="","",_xlfn.LET(_xlpm.x,VLOOKUP(I2039,'2026-01-09_taxon-match'!$A$2:$N$81,3,FALSE),IF(_xlpm.x=0,"",_xlpm.x)))</f>
        <v/>
      </c>
      <c r="M2039" s="46" t="str">
        <f>IF($I2039="","",_xlfn.LET(_xlpm.x,VLOOKUP($I2039,'2026-01-09_taxon-match'!$A$2:$N$81,5,FALSE),IF(_xlpm.x=0,"",_xlpm.x)))</f>
        <v/>
      </c>
      <c r="N2039" s="46" t="str">
        <f>IF($I2039="","",_xlfn.LET(_xlpm.x,VLOOKUP($I2039,'2026-01-09_taxon-match'!$A$2:$N$81,6,FALSE),IF(_xlpm.x=0,"",_xlpm.x)))</f>
        <v/>
      </c>
      <c r="O2039" s="46" t="str">
        <f>IF($I2039="","",_xlfn.LET(_xlpm.x,VLOOKUP($I2039,'2026-01-09_taxon-match'!$A$2:$N$81,7,FALSE),IF(_xlpm.x=0,"",_xlpm.x)))</f>
        <v/>
      </c>
      <c r="P2039" s="46" t="str">
        <f>IF($I2039="","",_xlfn.LET(_xlpm.x,VLOOKUP($I2039,'2026-01-09_taxon-match'!$A$2:$N$81,8,FALSE),IF(_xlpm.x=0,"",_xlpm.x)))</f>
        <v/>
      </c>
      <c r="Q2039" s="46" t="str">
        <f>IF($I2039="","",_xlfn.LET(_xlpm.x,VLOOKUP($I2039,'2026-01-09_taxon-match'!$A$2:$N$81,9,FALSE),IF(_xlpm.x=0,"",_xlpm.x)))</f>
        <v/>
      </c>
      <c r="R2039" s="46" t="str">
        <f>IF($I2039="","",_xlfn.LET(_xlpm.x,VLOOKUP($I2039,'2026-01-09_taxon-match'!$A$2:$N$81,10,FALSE),IF(_xlpm.x=0,"",_xlpm.x)))</f>
        <v/>
      </c>
      <c r="S2039" s="46" t="str">
        <f>IF($I2039="","",_xlfn.LET(_xlpm.x,VLOOKUP($I2039,'2026-01-09_taxon-match'!$A$2:$N$81,11,FALSE),IF(_xlpm.x=0,"",_xlpm.x)))</f>
        <v/>
      </c>
      <c r="T2039" s="46" t="str">
        <f>IF($I2039="","",_xlfn.LET(_xlpm.x,VLOOKUP($I2039,'2026-01-09_taxon-match'!$A$2:$N$81,13,FALSE),IF(_xlpm.x=0,"",_xlpm.x)))</f>
        <v/>
      </c>
      <c r="Y2039" s="46" t="str">
        <f>IF(V2039="","",_xlfn.LET(_xlpm.x,VLOOKUP(V2039,'Drop-down_menus'!$D$2:$E$13,2,FALSE),IF(_xlpm.x=0,"",_xlpm.x)))</f>
        <v/>
      </c>
      <c r="Z2039" s="46" t="str">
        <f>IF(W2039="","",_xlfn.LET(_xlpm.x,VLOOKUP(W2039,'Drop-down_menus'!$D$2:$E$13,2,FALSE),IF(_xlpm.x=0,"",_xlpm.x)))</f>
        <v/>
      </c>
      <c r="AA2039" s="46" t="str">
        <f>IF(X2039="","",_xlfn.LET(_xlpm.x,VLOOKUP(X2039,'Drop-down_menus'!$D$2:$E$13,2,FALSE),IF(_xlpm.x=0,"",_xlpm.x)))</f>
        <v/>
      </c>
      <c r="AC2039" s="46" t="s">
        <v>356</v>
      </c>
      <c r="AD2039" s="46" t="s">
        <v>991</v>
      </c>
      <c r="AE2039" s="45" t="s">
        <v>39</v>
      </c>
      <c r="AF2039" s="45" t="s">
        <v>46</v>
      </c>
      <c r="AG2039" s="46" t="str">
        <f>IF(AE2039="","",_xlfn.LET(_xlpm.x,VLOOKUP(AE2039,'Drop-down_menus'!$D$2:$E$13,2,FALSE),IF(_xlpm.x=0,"",_xlpm.x)))</f>
        <v>https://orcid.org/0009-0002-6669-2911</v>
      </c>
      <c r="AH2039" s="46" t="str">
        <f>IF(AF2039="","",_xlfn.LET(_xlpm.x,VLOOKUP(AF2039,'Drop-down_menus'!$D$2:$E$13,2,FALSE),IF(_xlpm.x=0,"",_xlpm.x)))</f>
        <v>https://orcid.org/0000-0003-0502-8101</v>
      </c>
    </row>
    <row r="2040" spans="2:34" ht="15" customHeight="1">
      <c r="B2040" s="46">
        <v>2019</v>
      </c>
      <c r="C2040" s="46" t="s">
        <v>865</v>
      </c>
      <c r="D2040" s="46" t="b">
        <f>COUNTIF(Events!$B$2:$B$171, C2040) &gt; 0</f>
        <v>1</v>
      </c>
      <c r="E2040" s="46" t="s">
        <v>215</v>
      </c>
      <c r="F2040" s="45" t="s">
        <v>507</v>
      </c>
      <c r="J2040" s="46" t="str">
        <f>IF(I2040="","",_xlfn.LET(_xlpm.x,VLOOKUP(I2040,'2026-01-09_taxon-match'!$A$2:$N$81,4,FALSE),IF(_xlpm.x=0,"",_xlpm.x)))</f>
        <v/>
      </c>
      <c r="L2040" s="46" t="str">
        <f>IF(I2040="","",_xlfn.LET(_xlpm.x,VLOOKUP(I2040,'2026-01-09_taxon-match'!$A$2:$N$81,3,FALSE),IF(_xlpm.x=0,"",_xlpm.x)))</f>
        <v/>
      </c>
      <c r="M2040" s="46" t="str">
        <f>IF($I2040="","",_xlfn.LET(_xlpm.x,VLOOKUP($I2040,'2026-01-09_taxon-match'!$A$2:$N$81,5,FALSE),IF(_xlpm.x=0,"",_xlpm.x)))</f>
        <v/>
      </c>
      <c r="N2040" s="46" t="str">
        <f>IF($I2040="","",_xlfn.LET(_xlpm.x,VLOOKUP($I2040,'2026-01-09_taxon-match'!$A$2:$N$81,6,FALSE),IF(_xlpm.x=0,"",_xlpm.x)))</f>
        <v/>
      </c>
      <c r="O2040" s="46" t="str">
        <f>IF($I2040="","",_xlfn.LET(_xlpm.x,VLOOKUP($I2040,'2026-01-09_taxon-match'!$A$2:$N$81,7,FALSE),IF(_xlpm.x=0,"",_xlpm.x)))</f>
        <v/>
      </c>
      <c r="P2040" s="46" t="str">
        <f>IF($I2040="","",_xlfn.LET(_xlpm.x,VLOOKUP($I2040,'2026-01-09_taxon-match'!$A$2:$N$81,8,FALSE),IF(_xlpm.x=0,"",_xlpm.x)))</f>
        <v/>
      </c>
      <c r="Q2040" s="46" t="str">
        <f>IF($I2040="","",_xlfn.LET(_xlpm.x,VLOOKUP($I2040,'2026-01-09_taxon-match'!$A$2:$N$81,9,FALSE),IF(_xlpm.x=0,"",_xlpm.x)))</f>
        <v/>
      </c>
      <c r="R2040" s="46" t="str">
        <f>IF($I2040="","",_xlfn.LET(_xlpm.x,VLOOKUP($I2040,'2026-01-09_taxon-match'!$A$2:$N$81,10,FALSE),IF(_xlpm.x=0,"",_xlpm.x)))</f>
        <v/>
      </c>
      <c r="S2040" s="46" t="str">
        <f>IF($I2040="","",_xlfn.LET(_xlpm.x,VLOOKUP($I2040,'2026-01-09_taxon-match'!$A$2:$N$81,11,FALSE),IF(_xlpm.x=0,"",_xlpm.x)))</f>
        <v/>
      </c>
      <c r="T2040" s="46" t="str">
        <f>IF($I2040="","",_xlfn.LET(_xlpm.x,VLOOKUP($I2040,'2026-01-09_taxon-match'!$A$2:$N$81,13,FALSE),IF(_xlpm.x=0,"",_xlpm.x)))</f>
        <v/>
      </c>
      <c r="Y2040" s="46" t="str">
        <f>IF(V2040="","",_xlfn.LET(_xlpm.x,VLOOKUP(V2040,'Drop-down_menus'!$D$2:$E$13,2,FALSE),IF(_xlpm.x=0,"",_xlpm.x)))</f>
        <v/>
      </c>
      <c r="Z2040" s="46" t="str">
        <f>IF(W2040="","",_xlfn.LET(_xlpm.x,VLOOKUP(W2040,'Drop-down_menus'!$D$2:$E$13,2,FALSE),IF(_xlpm.x=0,"",_xlpm.x)))</f>
        <v/>
      </c>
      <c r="AA2040" s="46" t="str">
        <f>IF(X2040="","",_xlfn.LET(_xlpm.x,VLOOKUP(X2040,'Drop-down_menus'!$D$2:$E$13,2,FALSE),IF(_xlpm.x=0,"",_xlpm.x)))</f>
        <v/>
      </c>
      <c r="AB2040" s="53" t="s">
        <v>987</v>
      </c>
      <c r="AC2040" s="46" t="s">
        <v>988</v>
      </c>
      <c r="AD2040" s="46" t="s">
        <v>991</v>
      </c>
      <c r="AE2040" s="45" t="s">
        <v>39</v>
      </c>
      <c r="AF2040" s="45" t="s">
        <v>46</v>
      </c>
      <c r="AG2040" s="46" t="str">
        <f>IF(AE2040="","",_xlfn.LET(_xlpm.x,VLOOKUP(AE2040,'Drop-down_menus'!$D$2:$E$13,2,FALSE),IF(_xlpm.x=0,"",_xlpm.x)))</f>
        <v>https://orcid.org/0009-0002-6669-2911</v>
      </c>
      <c r="AH2040" s="46" t="str">
        <f>IF(AF2040="","",_xlfn.LET(_xlpm.x,VLOOKUP(AF2040,'Drop-down_menus'!$D$2:$E$13,2,FALSE),IF(_xlpm.x=0,"",_xlpm.x)))</f>
        <v>https://orcid.org/0000-0003-0502-8101</v>
      </c>
    </row>
    <row r="2041" spans="2:34" ht="15" customHeight="1">
      <c r="B2041" s="46">
        <v>2020</v>
      </c>
      <c r="C2041" s="46" t="s">
        <v>865</v>
      </c>
      <c r="D2041" s="46" t="b">
        <f>COUNTIF(Events!$B$2:$B$171, C2041) &gt; 0</f>
        <v>1</v>
      </c>
      <c r="E2041" s="46" t="s">
        <v>215</v>
      </c>
      <c r="F2041" s="46" t="s">
        <v>1076</v>
      </c>
      <c r="J2041" s="46" t="str">
        <f>IF(I2041="","",_xlfn.LET(_xlpm.x,VLOOKUP(I2041,'2026-01-09_taxon-match'!$A$2:$N$81,4,FALSE),IF(_xlpm.x=0,"",_xlpm.x)))</f>
        <v/>
      </c>
      <c r="L2041" s="46" t="str">
        <f>IF(I2041="","",_xlfn.LET(_xlpm.x,VLOOKUP(I2041,'2026-01-09_taxon-match'!$A$2:$N$81,3,FALSE),IF(_xlpm.x=0,"",_xlpm.x)))</f>
        <v/>
      </c>
      <c r="M2041" s="46" t="str">
        <f>IF($I2041="","",_xlfn.LET(_xlpm.x,VLOOKUP($I2041,'2026-01-09_taxon-match'!$A$2:$N$81,5,FALSE),IF(_xlpm.x=0,"",_xlpm.x)))</f>
        <v/>
      </c>
      <c r="N2041" s="46" t="str">
        <f>IF($I2041="","",_xlfn.LET(_xlpm.x,VLOOKUP($I2041,'2026-01-09_taxon-match'!$A$2:$N$81,6,FALSE),IF(_xlpm.x=0,"",_xlpm.x)))</f>
        <v/>
      </c>
      <c r="O2041" s="46" t="str">
        <f>IF($I2041="","",_xlfn.LET(_xlpm.x,VLOOKUP($I2041,'2026-01-09_taxon-match'!$A$2:$N$81,7,FALSE),IF(_xlpm.x=0,"",_xlpm.x)))</f>
        <v/>
      </c>
      <c r="P2041" s="46" t="str">
        <f>IF($I2041="","",_xlfn.LET(_xlpm.x,VLOOKUP($I2041,'2026-01-09_taxon-match'!$A$2:$N$81,8,FALSE),IF(_xlpm.x=0,"",_xlpm.x)))</f>
        <v/>
      </c>
      <c r="Q2041" s="46" t="str">
        <f>IF($I2041="","",_xlfn.LET(_xlpm.x,VLOOKUP($I2041,'2026-01-09_taxon-match'!$A$2:$N$81,9,FALSE),IF(_xlpm.x=0,"",_xlpm.x)))</f>
        <v/>
      </c>
      <c r="R2041" s="46" t="str">
        <f>IF($I2041="","",_xlfn.LET(_xlpm.x,VLOOKUP($I2041,'2026-01-09_taxon-match'!$A$2:$N$81,10,FALSE),IF(_xlpm.x=0,"",_xlpm.x)))</f>
        <v/>
      </c>
      <c r="S2041" s="46" t="str">
        <f>IF($I2041="","",_xlfn.LET(_xlpm.x,VLOOKUP($I2041,'2026-01-09_taxon-match'!$A$2:$N$81,11,FALSE),IF(_xlpm.x=0,"",_xlpm.x)))</f>
        <v/>
      </c>
      <c r="T2041" s="46" t="str">
        <f>IF($I2041="","",_xlfn.LET(_xlpm.x,VLOOKUP($I2041,'2026-01-09_taxon-match'!$A$2:$N$81,13,FALSE),IF(_xlpm.x=0,"",_xlpm.x)))</f>
        <v/>
      </c>
      <c r="Y2041" s="46" t="str">
        <f>IF(V2041="","",_xlfn.LET(_xlpm.x,VLOOKUP(V2041,'Drop-down_menus'!$D$2:$E$13,2,FALSE),IF(_xlpm.x=0,"",_xlpm.x)))</f>
        <v/>
      </c>
      <c r="Z2041" s="46" t="str">
        <f>IF(W2041="","",_xlfn.LET(_xlpm.x,VLOOKUP(W2041,'Drop-down_menus'!$D$2:$E$13,2,FALSE),IF(_xlpm.x=0,"",_xlpm.x)))</f>
        <v/>
      </c>
      <c r="AA2041" s="46" t="str">
        <f>IF(X2041="","",_xlfn.LET(_xlpm.x,VLOOKUP(X2041,'Drop-down_menus'!$D$2:$E$13,2,FALSE),IF(_xlpm.x=0,"",_xlpm.x)))</f>
        <v/>
      </c>
      <c r="AB2041" s="46" t="s">
        <v>989</v>
      </c>
      <c r="AC2041" s="46" t="s">
        <v>988</v>
      </c>
      <c r="AD2041" s="46" t="s">
        <v>991</v>
      </c>
      <c r="AE2041" s="45" t="s">
        <v>39</v>
      </c>
      <c r="AF2041" s="45" t="s">
        <v>46</v>
      </c>
      <c r="AG2041" s="46" t="str">
        <f>IF(AE2041="","",_xlfn.LET(_xlpm.x,VLOOKUP(AE2041,'Drop-down_menus'!$D$2:$E$13,2,FALSE),IF(_xlpm.x=0,"",_xlpm.x)))</f>
        <v>https://orcid.org/0009-0002-6669-2911</v>
      </c>
      <c r="AH2041" s="46" t="str">
        <f>IF(AF2041="","",_xlfn.LET(_xlpm.x,VLOOKUP(AF2041,'Drop-down_menus'!$D$2:$E$13,2,FALSE),IF(_xlpm.x=0,"",_xlpm.x)))</f>
        <v>https://orcid.org/0000-0003-0502-8101</v>
      </c>
    </row>
    <row r="2042" spans="2:34" ht="15" customHeight="1">
      <c r="B2042" s="46">
        <v>2021</v>
      </c>
      <c r="C2042" s="46" t="s">
        <v>865</v>
      </c>
      <c r="D2042" s="46" t="b">
        <f>COUNTIF(Events!$B$2:$B$171, C2042) &gt; 0</f>
        <v>1</v>
      </c>
      <c r="E2042" s="46" t="s">
        <v>215</v>
      </c>
      <c r="F2042" s="46" t="s">
        <v>504</v>
      </c>
      <c r="J2042" s="46" t="str">
        <f>IF(I2042="","",_xlfn.LET(_xlpm.x,VLOOKUP(I2042,'2026-01-09_taxon-match'!$A$2:$N$81,4,FALSE),IF(_xlpm.x=0,"",_xlpm.x)))</f>
        <v/>
      </c>
      <c r="L2042" s="46" t="str">
        <f>IF(I2042="","",_xlfn.LET(_xlpm.x,VLOOKUP(I2042,'2026-01-09_taxon-match'!$A$2:$N$81,3,FALSE),IF(_xlpm.x=0,"",_xlpm.x)))</f>
        <v/>
      </c>
      <c r="M2042" s="46" t="str">
        <f>IF($I2042="","",_xlfn.LET(_xlpm.x,VLOOKUP($I2042,'2026-01-09_taxon-match'!$A$2:$N$81,5,FALSE),IF(_xlpm.x=0,"",_xlpm.x)))</f>
        <v/>
      </c>
      <c r="N2042" s="46" t="str">
        <f>IF($I2042="","",_xlfn.LET(_xlpm.x,VLOOKUP($I2042,'2026-01-09_taxon-match'!$A$2:$N$81,6,FALSE),IF(_xlpm.x=0,"",_xlpm.x)))</f>
        <v/>
      </c>
      <c r="O2042" s="46" t="str">
        <f>IF($I2042="","",_xlfn.LET(_xlpm.x,VLOOKUP($I2042,'2026-01-09_taxon-match'!$A$2:$N$81,7,FALSE),IF(_xlpm.x=0,"",_xlpm.x)))</f>
        <v/>
      </c>
      <c r="P2042" s="46" t="str">
        <f>IF($I2042="","",_xlfn.LET(_xlpm.x,VLOOKUP($I2042,'2026-01-09_taxon-match'!$A$2:$N$81,8,FALSE),IF(_xlpm.x=0,"",_xlpm.x)))</f>
        <v/>
      </c>
      <c r="Q2042" s="46" t="str">
        <f>IF($I2042="","",_xlfn.LET(_xlpm.x,VLOOKUP($I2042,'2026-01-09_taxon-match'!$A$2:$N$81,9,FALSE),IF(_xlpm.x=0,"",_xlpm.x)))</f>
        <v/>
      </c>
      <c r="R2042" s="46" t="str">
        <f>IF($I2042="","",_xlfn.LET(_xlpm.x,VLOOKUP($I2042,'2026-01-09_taxon-match'!$A$2:$N$81,10,FALSE),IF(_xlpm.x=0,"",_xlpm.x)))</f>
        <v/>
      </c>
      <c r="S2042" s="46" t="str">
        <f>IF($I2042="","",_xlfn.LET(_xlpm.x,VLOOKUP($I2042,'2026-01-09_taxon-match'!$A$2:$N$81,11,FALSE),IF(_xlpm.x=0,"",_xlpm.x)))</f>
        <v/>
      </c>
      <c r="T2042" s="46" t="str">
        <f>IF($I2042="","",_xlfn.LET(_xlpm.x,VLOOKUP($I2042,'2026-01-09_taxon-match'!$A$2:$N$81,13,FALSE),IF(_xlpm.x=0,"",_xlpm.x)))</f>
        <v/>
      </c>
      <c r="Y2042" s="46" t="str">
        <f>IF(V2042="","",_xlfn.LET(_xlpm.x,VLOOKUP(V2042,'Drop-down_menus'!$D$2:$E$13,2,FALSE),IF(_xlpm.x=0,"",_xlpm.x)))</f>
        <v/>
      </c>
      <c r="Z2042" s="46" t="str">
        <f>IF(W2042="","",_xlfn.LET(_xlpm.x,VLOOKUP(W2042,'Drop-down_menus'!$D$2:$E$13,2,FALSE),IF(_xlpm.x=0,"",_xlpm.x)))</f>
        <v/>
      </c>
      <c r="AA2042" s="46" t="str">
        <f>IF(X2042="","",_xlfn.LET(_xlpm.x,VLOOKUP(X2042,'Drop-down_menus'!$D$2:$E$13,2,FALSE),IF(_xlpm.x=0,"",_xlpm.x)))</f>
        <v/>
      </c>
      <c r="AB2042" s="53" t="s">
        <v>388</v>
      </c>
      <c r="AC2042" s="46" t="s">
        <v>992</v>
      </c>
      <c r="AD2042" s="46" t="s">
        <v>983</v>
      </c>
      <c r="AE2042" s="45" t="s">
        <v>39</v>
      </c>
      <c r="AF2042" s="45" t="s">
        <v>46</v>
      </c>
      <c r="AG2042" s="46" t="str">
        <f>IF(AE2042="","",_xlfn.LET(_xlpm.x,VLOOKUP(AE2042,'Drop-down_menus'!$D$2:$E$13,2,FALSE),IF(_xlpm.x=0,"",_xlpm.x)))</f>
        <v>https://orcid.org/0009-0002-6669-2911</v>
      </c>
      <c r="AH2042" s="46" t="str">
        <f>IF(AF2042="","",_xlfn.LET(_xlpm.x,VLOOKUP(AF2042,'Drop-down_menus'!$D$2:$E$13,2,FALSE),IF(_xlpm.x=0,"",_xlpm.x)))</f>
        <v>https://orcid.org/0000-0003-0502-8101</v>
      </c>
    </row>
    <row r="2043" spans="2:34" ht="15" customHeight="1">
      <c r="B2043" s="46">
        <v>2022</v>
      </c>
      <c r="C2043" s="46" t="s">
        <v>865</v>
      </c>
      <c r="D2043" s="46" t="b">
        <f>COUNTIF(Events!$B$2:$B$171, C2043) &gt; 0</f>
        <v>1</v>
      </c>
      <c r="E2043" s="46" t="s">
        <v>215</v>
      </c>
      <c r="F2043" s="46" t="s">
        <v>504</v>
      </c>
      <c r="J2043" s="46" t="str">
        <f>IF(I2043="","",_xlfn.LET(_xlpm.x,VLOOKUP(I2043,'2026-01-09_taxon-match'!$A$2:$N$81,4,FALSE),IF(_xlpm.x=0,"",_xlpm.x)))</f>
        <v/>
      </c>
      <c r="L2043" s="46" t="str">
        <f>IF(I2043="","",_xlfn.LET(_xlpm.x,VLOOKUP(I2043,'2026-01-09_taxon-match'!$A$2:$N$81,3,FALSE),IF(_xlpm.x=0,"",_xlpm.x)))</f>
        <v/>
      </c>
      <c r="M2043" s="46" t="str">
        <f>IF($I2043="","",_xlfn.LET(_xlpm.x,VLOOKUP($I2043,'2026-01-09_taxon-match'!$A$2:$N$81,5,FALSE),IF(_xlpm.x=0,"",_xlpm.x)))</f>
        <v/>
      </c>
      <c r="N2043" s="46" t="str">
        <f>IF($I2043="","",_xlfn.LET(_xlpm.x,VLOOKUP($I2043,'2026-01-09_taxon-match'!$A$2:$N$81,6,FALSE),IF(_xlpm.x=0,"",_xlpm.x)))</f>
        <v/>
      </c>
      <c r="O2043" s="46" t="str">
        <f>IF($I2043="","",_xlfn.LET(_xlpm.x,VLOOKUP($I2043,'2026-01-09_taxon-match'!$A$2:$N$81,7,FALSE),IF(_xlpm.x=0,"",_xlpm.x)))</f>
        <v/>
      </c>
      <c r="P2043" s="46" t="str">
        <f>IF($I2043="","",_xlfn.LET(_xlpm.x,VLOOKUP($I2043,'2026-01-09_taxon-match'!$A$2:$N$81,8,FALSE),IF(_xlpm.x=0,"",_xlpm.x)))</f>
        <v/>
      </c>
      <c r="Q2043" s="46" t="str">
        <f>IF($I2043="","",_xlfn.LET(_xlpm.x,VLOOKUP($I2043,'2026-01-09_taxon-match'!$A$2:$N$81,9,FALSE),IF(_xlpm.x=0,"",_xlpm.x)))</f>
        <v/>
      </c>
      <c r="R2043" s="46" t="str">
        <f>IF($I2043="","",_xlfn.LET(_xlpm.x,VLOOKUP($I2043,'2026-01-09_taxon-match'!$A$2:$N$81,10,FALSE),IF(_xlpm.x=0,"",_xlpm.x)))</f>
        <v/>
      </c>
      <c r="S2043" s="46" t="str">
        <f>IF($I2043="","",_xlfn.LET(_xlpm.x,VLOOKUP($I2043,'2026-01-09_taxon-match'!$A$2:$N$81,11,FALSE),IF(_xlpm.x=0,"",_xlpm.x)))</f>
        <v/>
      </c>
      <c r="T2043" s="46" t="str">
        <f>IF($I2043="","",_xlfn.LET(_xlpm.x,VLOOKUP($I2043,'2026-01-09_taxon-match'!$A$2:$N$81,13,FALSE),IF(_xlpm.x=0,"",_xlpm.x)))</f>
        <v/>
      </c>
      <c r="Y2043" s="46" t="str">
        <f>IF(V2043="","",_xlfn.LET(_xlpm.x,VLOOKUP(V2043,'Drop-down_menus'!$D$2:$E$13,2,FALSE),IF(_xlpm.x=0,"",_xlpm.x)))</f>
        <v/>
      </c>
      <c r="Z2043" s="46" t="str">
        <f>IF(W2043="","",_xlfn.LET(_xlpm.x,VLOOKUP(W2043,'Drop-down_menus'!$D$2:$E$13,2,FALSE),IF(_xlpm.x=0,"",_xlpm.x)))</f>
        <v/>
      </c>
      <c r="AA2043" s="46" t="str">
        <f>IF(X2043="","",_xlfn.LET(_xlpm.x,VLOOKUP(X2043,'Drop-down_menus'!$D$2:$E$13,2,FALSE),IF(_xlpm.x=0,"",_xlpm.x)))</f>
        <v/>
      </c>
      <c r="AB2043" s="53" t="s">
        <v>388</v>
      </c>
      <c r="AC2043" s="46" t="s">
        <v>992</v>
      </c>
      <c r="AD2043" s="46" t="s">
        <v>990</v>
      </c>
      <c r="AE2043" s="45" t="s">
        <v>39</v>
      </c>
      <c r="AF2043" s="45" t="s">
        <v>46</v>
      </c>
      <c r="AG2043" s="46" t="str">
        <f>IF(AE2043="","",_xlfn.LET(_xlpm.x,VLOOKUP(AE2043,'Drop-down_menus'!$D$2:$E$13,2,FALSE),IF(_xlpm.x=0,"",_xlpm.x)))</f>
        <v>https://orcid.org/0009-0002-6669-2911</v>
      </c>
      <c r="AH2043" s="46" t="str">
        <f>IF(AF2043="","",_xlfn.LET(_xlpm.x,VLOOKUP(AF2043,'Drop-down_menus'!$D$2:$E$13,2,FALSE),IF(_xlpm.x=0,"",_xlpm.x)))</f>
        <v>https://orcid.org/0000-0003-0502-8101</v>
      </c>
    </row>
    <row r="2044" spans="2:34" ht="15" customHeight="1">
      <c r="B2044" s="46">
        <v>2023</v>
      </c>
      <c r="C2044" s="46" t="s">
        <v>865</v>
      </c>
      <c r="D2044" s="46" t="b">
        <f>COUNTIF(Events!$B$2:$B$171, C2044) &gt; 0</f>
        <v>1</v>
      </c>
      <c r="E2044" s="46" t="s">
        <v>215</v>
      </c>
      <c r="F2044" s="46" t="s">
        <v>504</v>
      </c>
      <c r="J2044" s="46" t="str">
        <f>IF(I2044="","",_xlfn.LET(_xlpm.x,VLOOKUP(I2044,'2026-01-09_taxon-match'!$A$2:$N$81,4,FALSE),IF(_xlpm.x=0,"",_xlpm.x)))</f>
        <v/>
      </c>
      <c r="L2044" s="46" t="str">
        <f>IF(I2044="","",_xlfn.LET(_xlpm.x,VLOOKUP(I2044,'2026-01-09_taxon-match'!$A$2:$N$81,3,FALSE),IF(_xlpm.x=0,"",_xlpm.x)))</f>
        <v/>
      </c>
      <c r="M2044" s="46" t="str">
        <f>IF($I2044="","",_xlfn.LET(_xlpm.x,VLOOKUP($I2044,'2026-01-09_taxon-match'!$A$2:$N$81,5,FALSE),IF(_xlpm.x=0,"",_xlpm.x)))</f>
        <v/>
      </c>
      <c r="N2044" s="46" t="str">
        <f>IF($I2044="","",_xlfn.LET(_xlpm.x,VLOOKUP($I2044,'2026-01-09_taxon-match'!$A$2:$N$81,6,FALSE),IF(_xlpm.x=0,"",_xlpm.x)))</f>
        <v/>
      </c>
      <c r="O2044" s="46" t="str">
        <f>IF($I2044="","",_xlfn.LET(_xlpm.x,VLOOKUP($I2044,'2026-01-09_taxon-match'!$A$2:$N$81,7,FALSE),IF(_xlpm.x=0,"",_xlpm.x)))</f>
        <v/>
      </c>
      <c r="P2044" s="46" t="str">
        <f>IF($I2044="","",_xlfn.LET(_xlpm.x,VLOOKUP($I2044,'2026-01-09_taxon-match'!$A$2:$N$81,8,FALSE),IF(_xlpm.x=0,"",_xlpm.x)))</f>
        <v/>
      </c>
      <c r="Q2044" s="46" t="str">
        <f>IF($I2044="","",_xlfn.LET(_xlpm.x,VLOOKUP($I2044,'2026-01-09_taxon-match'!$A$2:$N$81,9,FALSE),IF(_xlpm.x=0,"",_xlpm.x)))</f>
        <v/>
      </c>
      <c r="R2044" s="46" t="str">
        <f>IF($I2044="","",_xlfn.LET(_xlpm.x,VLOOKUP($I2044,'2026-01-09_taxon-match'!$A$2:$N$81,10,FALSE),IF(_xlpm.x=0,"",_xlpm.x)))</f>
        <v/>
      </c>
      <c r="S2044" s="46" t="str">
        <f>IF($I2044="","",_xlfn.LET(_xlpm.x,VLOOKUP($I2044,'2026-01-09_taxon-match'!$A$2:$N$81,11,FALSE),IF(_xlpm.x=0,"",_xlpm.x)))</f>
        <v/>
      </c>
      <c r="T2044" s="46" t="str">
        <f>IF($I2044="","",_xlfn.LET(_xlpm.x,VLOOKUP($I2044,'2026-01-09_taxon-match'!$A$2:$N$81,13,FALSE),IF(_xlpm.x=0,"",_xlpm.x)))</f>
        <v/>
      </c>
      <c r="Y2044" s="46" t="str">
        <f>IF(V2044="","",_xlfn.LET(_xlpm.x,VLOOKUP(V2044,'Drop-down_menus'!$D$2:$E$13,2,FALSE),IF(_xlpm.x=0,"",_xlpm.x)))</f>
        <v/>
      </c>
      <c r="Z2044" s="46" t="str">
        <f>IF(W2044="","",_xlfn.LET(_xlpm.x,VLOOKUP(W2044,'Drop-down_menus'!$D$2:$E$13,2,FALSE),IF(_xlpm.x=0,"",_xlpm.x)))</f>
        <v/>
      </c>
      <c r="AA2044" s="46" t="str">
        <f>IF(X2044="","",_xlfn.LET(_xlpm.x,VLOOKUP(X2044,'Drop-down_menus'!$D$2:$E$13,2,FALSE),IF(_xlpm.x=0,"",_xlpm.x)))</f>
        <v/>
      </c>
      <c r="AB2044" s="53" t="s">
        <v>388</v>
      </c>
      <c r="AC2044" s="46" t="s">
        <v>992</v>
      </c>
      <c r="AD2044" s="46" t="s">
        <v>991</v>
      </c>
      <c r="AE2044" s="45" t="s">
        <v>39</v>
      </c>
      <c r="AF2044" s="45" t="s">
        <v>46</v>
      </c>
      <c r="AG2044" s="46" t="str">
        <f>IF(AE2044="","",_xlfn.LET(_xlpm.x,VLOOKUP(AE2044,'Drop-down_menus'!$D$2:$E$13,2,FALSE),IF(_xlpm.x=0,"",_xlpm.x)))</f>
        <v>https://orcid.org/0009-0002-6669-2911</v>
      </c>
      <c r="AH2044" s="46" t="str">
        <f>IF(AF2044="","",_xlfn.LET(_xlpm.x,VLOOKUP(AF2044,'Drop-down_menus'!$D$2:$E$13,2,FALSE),IF(_xlpm.x=0,"",_xlpm.x)))</f>
        <v>https://orcid.org/0000-0003-0502-8101</v>
      </c>
    </row>
    <row r="2045" spans="2:34" ht="15" customHeight="1">
      <c r="B2045">
        <v>2026</v>
      </c>
      <c r="C2045" t="s">
        <v>839</v>
      </c>
      <c r="D2045" s="46" t="b">
        <f>COUNTIF(Events!$B$2:$B$171, C2045) &gt; 0</f>
        <v>1</v>
      </c>
      <c r="E2045" t="s">
        <v>215</v>
      </c>
      <c r="J2045" s="46" t="str">
        <f>IF(I2045="","",_xlfn.LET(_xlpm.x,VLOOKUP(I2045,'2026-01-09_taxon-match'!$A$2:$N$81,4,FALSE),IF(_xlpm.x=0,"",_xlpm.x)))</f>
        <v/>
      </c>
      <c r="L2045" s="46" t="str">
        <f>IF(I2045="","",_xlfn.LET(_xlpm.x,VLOOKUP(I2045,'2026-01-09_taxon-match'!$A$2:$N$81,3,FALSE),IF(_xlpm.x=0,"",_xlpm.x)))</f>
        <v/>
      </c>
      <c r="M2045" s="46" t="str">
        <f>IF($I2045="","",_xlfn.LET(_xlpm.x,VLOOKUP($I2045,'2026-01-09_taxon-match'!$A$2:$N$81,5,FALSE),IF(_xlpm.x=0,"",_xlpm.x)))</f>
        <v/>
      </c>
      <c r="N2045" s="46" t="str">
        <f>IF($I2045="","",_xlfn.LET(_xlpm.x,VLOOKUP($I2045,'2026-01-09_taxon-match'!$A$2:$N$81,6,FALSE),IF(_xlpm.x=0,"",_xlpm.x)))</f>
        <v/>
      </c>
      <c r="O2045" s="46" t="str">
        <f>IF($I2045="","",_xlfn.LET(_xlpm.x,VLOOKUP($I2045,'2026-01-09_taxon-match'!$A$2:$N$81,7,FALSE),IF(_xlpm.x=0,"",_xlpm.x)))</f>
        <v/>
      </c>
      <c r="P2045" s="46" t="str">
        <f>IF($I2045="","",_xlfn.LET(_xlpm.x,VLOOKUP($I2045,'2026-01-09_taxon-match'!$A$2:$N$81,8,FALSE),IF(_xlpm.x=0,"",_xlpm.x)))</f>
        <v/>
      </c>
      <c r="Q2045" s="46" t="str">
        <f>IF($I2045="","",_xlfn.LET(_xlpm.x,VLOOKUP($I2045,'2026-01-09_taxon-match'!$A$2:$N$81,9,FALSE),IF(_xlpm.x=0,"",_xlpm.x)))</f>
        <v/>
      </c>
      <c r="R2045" s="46" t="str">
        <f>IF($I2045="","",_xlfn.LET(_xlpm.x,VLOOKUP($I2045,'2026-01-09_taxon-match'!$A$2:$N$81,10,FALSE),IF(_xlpm.x=0,"",_xlpm.x)))</f>
        <v/>
      </c>
      <c r="S2045" s="46" t="str">
        <f>IF($I2045="","",_xlfn.LET(_xlpm.x,VLOOKUP($I2045,'2026-01-09_taxon-match'!$A$2:$N$81,11,FALSE),IF(_xlpm.x=0,"",_xlpm.x)))</f>
        <v/>
      </c>
      <c r="T2045" s="46" t="str">
        <f>IF($I2045="","",_xlfn.LET(_xlpm.x,VLOOKUP($I2045,'2026-01-09_taxon-match'!$A$2:$N$81,13,FALSE),IF(_xlpm.x=0,"",_xlpm.x)))</f>
        <v/>
      </c>
      <c r="Y2045" s="46" t="str">
        <f>IF(V2045="","",_xlfn.LET(_xlpm.x,VLOOKUP(V2045,'Drop-down_menus'!$D$2:$E$13,2,FALSE),IF(_xlpm.x=0,"",_xlpm.x)))</f>
        <v/>
      </c>
      <c r="Z2045" s="46" t="str">
        <f>IF(W2045="","",_xlfn.LET(_xlpm.x,VLOOKUP(W2045,'Drop-down_menus'!$D$2:$E$13,2,FALSE),IF(_xlpm.x=0,"",_xlpm.x)))</f>
        <v/>
      </c>
      <c r="AA2045" s="46" t="str">
        <f>IF(X2045="","",_xlfn.LET(_xlpm.x,VLOOKUP(X2045,'Drop-down_menus'!$D$2:$E$13,2,FALSE),IF(_xlpm.x=0,"",_xlpm.x)))</f>
        <v/>
      </c>
    </row>
    <row r="2046" spans="2:34" ht="15" customHeight="1">
      <c r="B2046">
        <v>2027</v>
      </c>
      <c r="C2046" t="s">
        <v>839</v>
      </c>
      <c r="D2046" s="46" t="b">
        <f>COUNTIF(Events!$B$2:$B$171, C2046) &gt; 0</f>
        <v>1</v>
      </c>
      <c r="E2046" t="s">
        <v>215</v>
      </c>
      <c r="J2046" s="46" t="str">
        <f>IF(I2046="","",_xlfn.LET(_xlpm.x,VLOOKUP(I2046,'2026-01-09_taxon-match'!$A$2:$N$81,4,FALSE),IF(_xlpm.x=0,"",_xlpm.x)))</f>
        <v/>
      </c>
      <c r="L2046" s="46" t="str">
        <f>IF(I2046="","",_xlfn.LET(_xlpm.x,VLOOKUP(I2046,'2026-01-09_taxon-match'!$A$2:$N$81,3,FALSE),IF(_xlpm.x=0,"",_xlpm.x)))</f>
        <v/>
      </c>
      <c r="M2046" s="46" t="str">
        <f>IF($I2046="","",_xlfn.LET(_xlpm.x,VLOOKUP($I2046,'2026-01-09_taxon-match'!$A$2:$N$81,5,FALSE),IF(_xlpm.x=0,"",_xlpm.x)))</f>
        <v/>
      </c>
      <c r="N2046" s="46" t="str">
        <f>IF($I2046="","",_xlfn.LET(_xlpm.x,VLOOKUP($I2046,'2026-01-09_taxon-match'!$A$2:$N$81,6,FALSE),IF(_xlpm.x=0,"",_xlpm.x)))</f>
        <v/>
      </c>
      <c r="O2046" s="46" t="str">
        <f>IF($I2046="","",_xlfn.LET(_xlpm.x,VLOOKUP($I2046,'2026-01-09_taxon-match'!$A$2:$N$81,7,FALSE),IF(_xlpm.x=0,"",_xlpm.x)))</f>
        <v/>
      </c>
      <c r="P2046" s="46" t="str">
        <f>IF($I2046="","",_xlfn.LET(_xlpm.x,VLOOKUP($I2046,'2026-01-09_taxon-match'!$A$2:$N$81,8,FALSE),IF(_xlpm.x=0,"",_xlpm.x)))</f>
        <v/>
      </c>
      <c r="Q2046" s="46" t="str">
        <f>IF($I2046="","",_xlfn.LET(_xlpm.x,VLOOKUP($I2046,'2026-01-09_taxon-match'!$A$2:$N$81,9,FALSE),IF(_xlpm.x=0,"",_xlpm.x)))</f>
        <v/>
      </c>
      <c r="R2046" s="46" t="str">
        <f>IF($I2046="","",_xlfn.LET(_xlpm.x,VLOOKUP($I2046,'2026-01-09_taxon-match'!$A$2:$N$81,10,FALSE),IF(_xlpm.x=0,"",_xlpm.x)))</f>
        <v/>
      </c>
      <c r="S2046" s="46" t="str">
        <f>IF($I2046="","",_xlfn.LET(_xlpm.x,VLOOKUP($I2046,'2026-01-09_taxon-match'!$A$2:$N$81,11,FALSE),IF(_xlpm.x=0,"",_xlpm.x)))</f>
        <v/>
      </c>
      <c r="T2046" s="46" t="str">
        <f>IF($I2046="","",_xlfn.LET(_xlpm.x,VLOOKUP($I2046,'2026-01-09_taxon-match'!$A$2:$N$81,13,FALSE),IF(_xlpm.x=0,"",_xlpm.x)))</f>
        <v/>
      </c>
      <c r="Y2046" s="46" t="str">
        <f>IF(V2046="","",_xlfn.LET(_xlpm.x,VLOOKUP(V2046,'Drop-down_menus'!$D$2:$E$13,2,FALSE),IF(_xlpm.x=0,"",_xlpm.x)))</f>
        <v/>
      </c>
      <c r="Z2046" s="46" t="str">
        <f>IF(W2046="","",_xlfn.LET(_xlpm.x,VLOOKUP(W2046,'Drop-down_menus'!$D$2:$E$13,2,FALSE),IF(_xlpm.x=0,"",_xlpm.x)))</f>
        <v/>
      </c>
      <c r="AA2046" s="46" t="str">
        <f>IF(X2046="","",_xlfn.LET(_xlpm.x,VLOOKUP(X2046,'Drop-down_menus'!$D$2:$E$13,2,FALSE),IF(_xlpm.x=0,"",_xlpm.x)))</f>
        <v/>
      </c>
    </row>
    <row r="2047" spans="2:34" ht="15" customHeight="1">
      <c r="B2047">
        <v>2028</v>
      </c>
      <c r="C2047" t="s">
        <v>839</v>
      </c>
      <c r="D2047" s="46" t="b">
        <f>COUNTIF(Events!$B$2:$B$171, C2047) &gt; 0</f>
        <v>1</v>
      </c>
      <c r="E2047" t="s">
        <v>215</v>
      </c>
      <c r="J2047" s="46" t="str">
        <f>IF(I2047="","",_xlfn.LET(_xlpm.x,VLOOKUP(I2047,'2026-01-09_taxon-match'!$A$2:$N$81,4,FALSE),IF(_xlpm.x=0,"",_xlpm.x)))</f>
        <v/>
      </c>
      <c r="L2047" s="46" t="str">
        <f>IF(I2047="","",_xlfn.LET(_xlpm.x,VLOOKUP(I2047,'2026-01-09_taxon-match'!$A$2:$N$81,3,FALSE),IF(_xlpm.x=0,"",_xlpm.x)))</f>
        <v/>
      </c>
      <c r="M2047" s="46" t="str">
        <f>IF($I2047="","",_xlfn.LET(_xlpm.x,VLOOKUP($I2047,'2026-01-09_taxon-match'!$A$2:$N$81,5,FALSE),IF(_xlpm.x=0,"",_xlpm.x)))</f>
        <v/>
      </c>
      <c r="N2047" s="46" t="str">
        <f>IF($I2047="","",_xlfn.LET(_xlpm.x,VLOOKUP($I2047,'2026-01-09_taxon-match'!$A$2:$N$81,6,FALSE),IF(_xlpm.x=0,"",_xlpm.x)))</f>
        <v/>
      </c>
      <c r="O2047" s="46" t="str">
        <f>IF($I2047="","",_xlfn.LET(_xlpm.x,VLOOKUP($I2047,'2026-01-09_taxon-match'!$A$2:$N$81,7,FALSE),IF(_xlpm.x=0,"",_xlpm.x)))</f>
        <v/>
      </c>
      <c r="P2047" s="46" t="str">
        <f>IF($I2047="","",_xlfn.LET(_xlpm.x,VLOOKUP($I2047,'2026-01-09_taxon-match'!$A$2:$N$81,8,FALSE),IF(_xlpm.x=0,"",_xlpm.x)))</f>
        <v/>
      </c>
      <c r="Q2047" s="46" t="str">
        <f>IF($I2047="","",_xlfn.LET(_xlpm.x,VLOOKUP($I2047,'2026-01-09_taxon-match'!$A$2:$N$81,9,FALSE),IF(_xlpm.x=0,"",_xlpm.x)))</f>
        <v/>
      </c>
      <c r="R2047" s="46" t="str">
        <f>IF($I2047="","",_xlfn.LET(_xlpm.x,VLOOKUP($I2047,'2026-01-09_taxon-match'!$A$2:$N$81,10,FALSE),IF(_xlpm.x=0,"",_xlpm.x)))</f>
        <v/>
      </c>
      <c r="S2047" s="46" t="str">
        <f>IF($I2047="","",_xlfn.LET(_xlpm.x,VLOOKUP($I2047,'2026-01-09_taxon-match'!$A$2:$N$81,11,FALSE),IF(_xlpm.x=0,"",_xlpm.x)))</f>
        <v/>
      </c>
      <c r="T2047" s="46" t="str">
        <f>IF($I2047="","",_xlfn.LET(_xlpm.x,VLOOKUP($I2047,'2026-01-09_taxon-match'!$A$2:$N$81,13,FALSE),IF(_xlpm.x=0,"",_xlpm.x)))</f>
        <v/>
      </c>
      <c r="Y2047" s="46" t="str">
        <f>IF(V2047="","",_xlfn.LET(_xlpm.x,VLOOKUP(V2047,'Drop-down_menus'!$D$2:$E$13,2,FALSE),IF(_xlpm.x=0,"",_xlpm.x)))</f>
        <v/>
      </c>
      <c r="Z2047" s="46" t="str">
        <f>IF(W2047="","",_xlfn.LET(_xlpm.x,VLOOKUP(W2047,'Drop-down_menus'!$D$2:$E$13,2,FALSE),IF(_xlpm.x=0,"",_xlpm.x)))</f>
        <v/>
      </c>
      <c r="AA2047" s="46" t="str">
        <f>IF(X2047="","",_xlfn.LET(_xlpm.x,VLOOKUP(X2047,'Drop-down_menus'!$D$2:$E$13,2,FALSE),IF(_xlpm.x=0,"",_xlpm.x)))</f>
        <v/>
      </c>
    </row>
    <row r="2048" spans="2:34" ht="15" customHeight="1">
      <c r="B2048">
        <v>2029</v>
      </c>
      <c r="C2048" t="s">
        <v>839</v>
      </c>
      <c r="D2048" s="46" t="b">
        <f>COUNTIF(Events!$B$2:$B$171, C2048) &gt; 0</f>
        <v>1</v>
      </c>
      <c r="E2048" t="s">
        <v>215</v>
      </c>
      <c r="J2048" s="46" t="str">
        <f>IF(I2048="","",_xlfn.LET(_xlpm.x,VLOOKUP(I2048,'2026-01-09_taxon-match'!$A$2:$N$81,4,FALSE),IF(_xlpm.x=0,"",_xlpm.x)))</f>
        <v/>
      </c>
      <c r="L2048" s="46" t="str">
        <f>IF(I2048="","",_xlfn.LET(_xlpm.x,VLOOKUP(I2048,'2026-01-09_taxon-match'!$A$2:$N$81,3,FALSE),IF(_xlpm.x=0,"",_xlpm.x)))</f>
        <v/>
      </c>
      <c r="M2048" s="46" t="str">
        <f>IF($I2048="","",_xlfn.LET(_xlpm.x,VLOOKUP($I2048,'2026-01-09_taxon-match'!$A$2:$N$81,5,FALSE),IF(_xlpm.x=0,"",_xlpm.x)))</f>
        <v/>
      </c>
      <c r="N2048" s="46" t="str">
        <f>IF($I2048="","",_xlfn.LET(_xlpm.x,VLOOKUP($I2048,'2026-01-09_taxon-match'!$A$2:$N$81,6,FALSE),IF(_xlpm.x=0,"",_xlpm.x)))</f>
        <v/>
      </c>
      <c r="O2048" s="46" t="str">
        <f>IF($I2048="","",_xlfn.LET(_xlpm.x,VLOOKUP($I2048,'2026-01-09_taxon-match'!$A$2:$N$81,7,FALSE),IF(_xlpm.x=0,"",_xlpm.x)))</f>
        <v/>
      </c>
      <c r="P2048" s="46" t="str">
        <f>IF($I2048="","",_xlfn.LET(_xlpm.x,VLOOKUP($I2048,'2026-01-09_taxon-match'!$A$2:$N$81,8,FALSE),IF(_xlpm.x=0,"",_xlpm.x)))</f>
        <v/>
      </c>
      <c r="Q2048" s="46" t="str">
        <f>IF($I2048="","",_xlfn.LET(_xlpm.x,VLOOKUP($I2048,'2026-01-09_taxon-match'!$A$2:$N$81,9,FALSE),IF(_xlpm.x=0,"",_xlpm.x)))</f>
        <v/>
      </c>
      <c r="R2048" s="46" t="str">
        <f>IF($I2048="","",_xlfn.LET(_xlpm.x,VLOOKUP($I2048,'2026-01-09_taxon-match'!$A$2:$N$81,10,FALSE),IF(_xlpm.x=0,"",_xlpm.x)))</f>
        <v/>
      </c>
      <c r="S2048" s="46" t="str">
        <f>IF($I2048="","",_xlfn.LET(_xlpm.x,VLOOKUP($I2048,'2026-01-09_taxon-match'!$A$2:$N$81,11,FALSE),IF(_xlpm.x=0,"",_xlpm.x)))</f>
        <v/>
      </c>
      <c r="T2048" s="46" t="str">
        <f>IF($I2048="","",_xlfn.LET(_xlpm.x,VLOOKUP($I2048,'2026-01-09_taxon-match'!$A$2:$N$81,13,FALSE),IF(_xlpm.x=0,"",_xlpm.x)))</f>
        <v/>
      </c>
      <c r="Y2048" s="46" t="str">
        <f>IF(V2048="","",_xlfn.LET(_xlpm.x,VLOOKUP(V2048,'Drop-down_menus'!$D$2:$E$13,2,FALSE),IF(_xlpm.x=0,"",_xlpm.x)))</f>
        <v/>
      </c>
      <c r="Z2048" s="46" t="str">
        <f>IF(W2048="","",_xlfn.LET(_xlpm.x,VLOOKUP(W2048,'Drop-down_menus'!$D$2:$E$13,2,FALSE),IF(_xlpm.x=0,"",_xlpm.x)))</f>
        <v/>
      </c>
      <c r="AA2048" s="46" t="str">
        <f>IF(X2048="","",_xlfn.LET(_xlpm.x,VLOOKUP(X2048,'Drop-down_menus'!$D$2:$E$13,2,FALSE),IF(_xlpm.x=0,"",_xlpm.x)))</f>
        <v/>
      </c>
    </row>
    <row r="2049" spans="2:34" ht="15" customHeight="1">
      <c r="B2049">
        <v>2030</v>
      </c>
      <c r="C2049" t="s">
        <v>839</v>
      </c>
      <c r="D2049" s="46" t="b">
        <f>COUNTIF(Events!$B$2:$B$171, C2049) &gt; 0</f>
        <v>1</v>
      </c>
      <c r="E2049" t="s">
        <v>215</v>
      </c>
      <c r="J2049" s="46" t="str">
        <f>IF(I2049="","",_xlfn.LET(_xlpm.x,VLOOKUP(I2049,'2026-01-09_taxon-match'!$A$2:$N$81,4,FALSE),IF(_xlpm.x=0,"",_xlpm.x)))</f>
        <v/>
      </c>
      <c r="L2049" s="46" t="str">
        <f>IF(I2049="","",_xlfn.LET(_xlpm.x,VLOOKUP(I2049,'2026-01-09_taxon-match'!$A$2:$N$81,3,FALSE),IF(_xlpm.x=0,"",_xlpm.x)))</f>
        <v/>
      </c>
      <c r="M2049" s="46" t="str">
        <f>IF($I2049="","",_xlfn.LET(_xlpm.x,VLOOKUP($I2049,'2026-01-09_taxon-match'!$A$2:$N$81,5,FALSE),IF(_xlpm.x=0,"",_xlpm.x)))</f>
        <v/>
      </c>
      <c r="N2049" s="46" t="str">
        <f>IF($I2049="","",_xlfn.LET(_xlpm.x,VLOOKUP($I2049,'2026-01-09_taxon-match'!$A$2:$N$81,6,FALSE),IF(_xlpm.x=0,"",_xlpm.x)))</f>
        <v/>
      </c>
      <c r="O2049" s="46" t="str">
        <f>IF($I2049="","",_xlfn.LET(_xlpm.x,VLOOKUP($I2049,'2026-01-09_taxon-match'!$A$2:$N$81,7,FALSE),IF(_xlpm.x=0,"",_xlpm.x)))</f>
        <v/>
      </c>
      <c r="P2049" s="46" t="str">
        <f>IF($I2049="","",_xlfn.LET(_xlpm.x,VLOOKUP($I2049,'2026-01-09_taxon-match'!$A$2:$N$81,8,FALSE),IF(_xlpm.x=0,"",_xlpm.x)))</f>
        <v/>
      </c>
      <c r="Q2049" s="46" t="str">
        <f>IF($I2049="","",_xlfn.LET(_xlpm.x,VLOOKUP($I2049,'2026-01-09_taxon-match'!$A$2:$N$81,9,FALSE),IF(_xlpm.x=0,"",_xlpm.x)))</f>
        <v/>
      </c>
      <c r="R2049" s="46" t="str">
        <f>IF($I2049="","",_xlfn.LET(_xlpm.x,VLOOKUP($I2049,'2026-01-09_taxon-match'!$A$2:$N$81,10,FALSE),IF(_xlpm.x=0,"",_xlpm.x)))</f>
        <v/>
      </c>
      <c r="S2049" s="46" t="str">
        <f>IF($I2049="","",_xlfn.LET(_xlpm.x,VLOOKUP($I2049,'2026-01-09_taxon-match'!$A$2:$N$81,11,FALSE),IF(_xlpm.x=0,"",_xlpm.x)))</f>
        <v/>
      </c>
      <c r="T2049" s="46" t="str">
        <f>IF($I2049="","",_xlfn.LET(_xlpm.x,VLOOKUP($I2049,'2026-01-09_taxon-match'!$A$2:$N$81,13,FALSE),IF(_xlpm.x=0,"",_xlpm.x)))</f>
        <v/>
      </c>
      <c r="Y2049" s="46" t="str">
        <f>IF(V2049="","",_xlfn.LET(_xlpm.x,VLOOKUP(V2049,'Drop-down_menus'!$D$2:$E$13,2,FALSE),IF(_xlpm.x=0,"",_xlpm.x)))</f>
        <v/>
      </c>
      <c r="Z2049" s="46" t="str">
        <f>IF(W2049="","",_xlfn.LET(_xlpm.x,VLOOKUP(W2049,'Drop-down_menus'!$D$2:$E$13,2,FALSE),IF(_xlpm.x=0,"",_xlpm.x)))</f>
        <v/>
      </c>
      <c r="AA2049" s="46" t="str">
        <f>IF(X2049="","",_xlfn.LET(_xlpm.x,VLOOKUP(X2049,'Drop-down_menus'!$D$2:$E$13,2,FALSE),IF(_xlpm.x=0,"",_xlpm.x)))</f>
        <v/>
      </c>
    </row>
    <row r="2050" spans="2:34" ht="15" customHeight="1">
      <c r="B2050">
        <v>2031</v>
      </c>
      <c r="C2050" t="s">
        <v>839</v>
      </c>
      <c r="D2050" s="46" t="b">
        <f>COUNTIF(Events!$B$2:$B$171, C2050) &gt; 0</f>
        <v>1</v>
      </c>
      <c r="E2050" t="s">
        <v>215</v>
      </c>
      <c r="J2050" s="46" t="str">
        <f>IF(I2050="","",_xlfn.LET(_xlpm.x,VLOOKUP(I2050,'2026-01-09_taxon-match'!$A$2:$N$81,4,FALSE),IF(_xlpm.x=0,"",_xlpm.x)))</f>
        <v/>
      </c>
      <c r="L2050" s="46" t="str">
        <f>IF(I2050="","",_xlfn.LET(_xlpm.x,VLOOKUP(I2050,'2026-01-09_taxon-match'!$A$2:$N$81,3,FALSE),IF(_xlpm.x=0,"",_xlpm.x)))</f>
        <v/>
      </c>
      <c r="M2050" s="46" t="str">
        <f>IF($I2050="","",_xlfn.LET(_xlpm.x,VLOOKUP($I2050,'2026-01-09_taxon-match'!$A$2:$N$81,5,FALSE),IF(_xlpm.x=0,"",_xlpm.x)))</f>
        <v/>
      </c>
      <c r="N2050" s="46" t="str">
        <f>IF($I2050="","",_xlfn.LET(_xlpm.x,VLOOKUP($I2050,'2026-01-09_taxon-match'!$A$2:$N$81,6,FALSE),IF(_xlpm.x=0,"",_xlpm.x)))</f>
        <v/>
      </c>
      <c r="O2050" s="46" t="str">
        <f>IF($I2050="","",_xlfn.LET(_xlpm.x,VLOOKUP($I2050,'2026-01-09_taxon-match'!$A$2:$N$81,7,FALSE),IF(_xlpm.x=0,"",_xlpm.x)))</f>
        <v/>
      </c>
      <c r="P2050" s="46" t="str">
        <f>IF($I2050="","",_xlfn.LET(_xlpm.x,VLOOKUP($I2050,'2026-01-09_taxon-match'!$A$2:$N$81,8,FALSE),IF(_xlpm.x=0,"",_xlpm.x)))</f>
        <v/>
      </c>
      <c r="Q2050" s="46" t="str">
        <f>IF($I2050="","",_xlfn.LET(_xlpm.x,VLOOKUP($I2050,'2026-01-09_taxon-match'!$A$2:$N$81,9,FALSE),IF(_xlpm.x=0,"",_xlpm.x)))</f>
        <v/>
      </c>
      <c r="R2050" s="46" t="str">
        <f>IF($I2050="","",_xlfn.LET(_xlpm.x,VLOOKUP($I2050,'2026-01-09_taxon-match'!$A$2:$N$81,10,FALSE),IF(_xlpm.x=0,"",_xlpm.x)))</f>
        <v/>
      </c>
      <c r="S2050" s="46" t="str">
        <f>IF($I2050="","",_xlfn.LET(_xlpm.x,VLOOKUP($I2050,'2026-01-09_taxon-match'!$A$2:$N$81,11,FALSE),IF(_xlpm.x=0,"",_xlpm.x)))</f>
        <v/>
      </c>
      <c r="T2050" s="46" t="str">
        <f>IF($I2050="","",_xlfn.LET(_xlpm.x,VLOOKUP($I2050,'2026-01-09_taxon-match'!$A$2:$N$81,13,FALSE),IF(_xlpm.x=0,"",_xlpm.x)))</f>
        <v/>
      </c>
      <c r="Y2050" s="46" t="str">
        <f>IF(V2050="","",_xlfn.LET(_xlpm.x,VLOOKUP(V2050,'Drop-down_menus'!$D$2:$E$13,2,FALSE),IF(_xlpm.x=0,"",_xlpm.x)))</f>
        <v/>
      </c>
      <c r="Z2050" s="46" t="str">
        <f>IF(W2050="","",_xlfn.LET(_xlpm.x,VLOOKUP(W2050,'Drop-down_menus'!$D$2:$E$13,2,FALSE),IF(_xlpm.x=0,"",_xlpm.x)))</f>
        <v/>
      </c>
      <c r="AA2050" s="46" t="str">
        <f>IF(X2050="","",_xlfn.LET(_xlpm.x,VLOOKUP(X2050,'Drop-down_menus'!$D$2:$E$13,2,FALSE),IF(_xlpm.x=0,"",_xlpm.x)))</f>
        <v/>
      </c>
    </row>
    <row r="2051" spans="2:34" ht="15" customHeight="1">
      <c r="B2051" s="46">
        <v>2032</v>
      </c>
      <c r="C2051" s="46" t="s">
        <v>840</v>
      </c>
      <c r="D2051" s="46" t="b">
        <f>COUNTIF(Events!$B$2:$B$171, C2051) &gt; 0</f>
        <v>1</v>
      </c>
      <c r="E2051" s="46" t="s">
        <v>196</v>
      </c>
      <c r="J2051" s="46" t="str">
        <f>IF(I2051="","",_xlfn.LET(_xlpm.x,VLOOKUP(I2051,'2026-01-09_taxon-match'!$A$2:$N$81,4,FALSE),IF(_xlpm.x=0,"",_xlpm.x)))</f>
        <v/>
      </c>
      <c r="L2051" s="46" t="str">
        <f>IF(I2051="","",_xlfn.LET(_xlpm.x,VLOOKUP(I2051,'2026-01-09_taxon-match'!$A$2:$N$81,3,FALSE),IF(_xlpm.x=0,"",_xlpm.x)))</f>
        <v/>
      </c>
      <c r="M2051" s="46" t="str">
        <f>IF($I2051="","",_xlfn.LET(_xlpm.x,VLOOKUP($I2051,'2026-01-09_taxon-match'!$A$2:$N$81,5,FALSE),IF(_xlpm.x=0,"",_xlpm.x)))</f>
        <v/>
      </c>
      <c r="N2051" s="46" t="str">
        <f>IF($I2051="","",_xlfn.LET(_xlpm.x,VLOOKUP($I2051,'2026-01-09_taxon-match'!$A$2:$N$81,6,FALSE),IF(_xlpm.x=0,"",_xlpm.x)))</f>
        <v/>
      </c>
      <c r="O2051" s="46" t="str">
        <f>IF($I2051="","",_xlfn.LET(_xlpm.x,VLOOKUP($I2051,'2026-01-09_taxon-match'!$A$2:$N$81,7,FALSE),IF(_xlpm.x=0,"",_xlpm.x)))</f>
        <v/>
      </c>
      <c r="P2051" s="46" t="str">
        <f>IF($I2051="","",_xlfn.LET(_xlpm.x,VLOOKUP($I2051,'2026-01-09_taxon-match'!$A$2:$N$81,8,FALSE),IF(_xlpm.x=0,"",_xlpm.x)))</f>
        <v/>
      </c>
      <c r="Q2051" s="46" t="str">
        <f>IF($I2051="","",_xlfn.LET(_xlpm.x,VLOOKUP($I2051,'2026-01-09_taxon-match'!$A$2:$N$81,9,FALSE),IF(_xlpm.x=0,"",_xlpm.x)))</f>
        <v/>
      </c>
      <c r="R2051" s="46" t="str">
        <f>IF($I2051="","",_xlfn.LET(_xlpm.x,VLOOKUP($I2051,'2026-01-09_taxon-match'!$A$2:$N$81,10,FALSE),IF(_xlpm.x=0,"",_xlpm.x)))</f>
        <v/>
      </c>
      <c r="S2051" s="46" t="str">
        <f>IF($I2051="","",_xlfn.LET(_xlpm.x,VLOOKUP($I2051,'2026-01-09_taxon-match'!$A$2:$N$81,11,FALSE),IF(_xlpm.x=0,"",_xlpm.x)))</f>
        <v/>
      </c>
      <c r="T2051" s="46" t="str">
        <f>IF($I2051="","",_xlfn.LET(_xlpm.x,VLOOKUP($I2051,'2026-01-09_taxon-match'!$A$2:$N$81,13,FALSE),IF(_xlpm.x=0,"",_xlpm.x)))</f>
        <v/>
      </c>
      <c r="U2051" s="46" t="s">
        <v>1002</v>
      </c>
      <c r="Y2051" s="46" t="str">
        <f>IF(V2051="","",_xlfn.LET(_xlpm.x,VLOOKUP(V2051,'Drop-down_menus'!$D$2:$E$13,2,FALSE),IF(_xlpm.x=0,"",_xlpm.x)))</f>
        <v/>
      </c>
      <c r="Z2051" s="46" t="str">
        <f>IF(W2051="","",_xlfn.LET(_xlpm.x,VLOOKUP(W2051,'Drop-down_menus'!$D$2:$E$13,2,FALSE),IF(_xlpm.x=0,"",_xlpm.x)))</f>
        <v/>
      </c>
      <c r="AA2051" s="46" t="str">
        <f>IF(X2051="","",_xlfn.LET(_xlpm.x,VLOOKUP(X2051,'Drop-down_menus'!$D$2:$E$13,2,FALSE),IF(_xlpm.x=0,"",_xlpm.x)))</f>
        <v/>
      </c>
      <c r="AD2051" s="46" t="s">
        <v>1003</v>
      </c>
      <c r="AE2051" s="46" t="s">
        <v>54</v>
      </c>
      <c r="AF2051" s="46" t="s">
        <v>1000</v>
      </c>
      <c r="AG2051" s="46" t="str">
        <f>IF(AE2051="","",_xlfn.LET(_xlpm.x,VLOOKUP(AE2051,'Drop-down_menus'!$D$2:$E$13,2,FALSE),IF(_xlpm.x=0,"",_xlpm.x)))</f>
        <v>https://orcid.org/0000-0002-8971-8195</v>
      </c>
      <c r="AH2051" s="46" t="e">
        <f>IF(AF2051="","",_xlfn.LET(_xlpm.x,VLOOKUP(AF2051,'Drop-down_menus'!$D$2:$E$13,2,FALSE),IF(_xlpm.x=0,"",_xlpm.x)))</f>
        <v>#N/A</v>
      </c>
    </row>
    <row r="2052" spans="2:34" ht="15" customHeight="1">
      <c r="B2052">
        <v>2032</v>
      </c>
      <c r="C2052" s="46" t="s">
        <v>840</v>
      </c>
      <c r="D2052" s="46" t="b">
        <f>COUNTIF(Events!$B$2:$B$171, C2052) &gt; 0</f>
        <v>1</v>
      </c>
      <c r="E2052" s="46" t="s">
        <v>196</v>
      </c>
      <c r="J2052" s="46" t="str">
        <f>IF(I2052="","",_xlfn.LET(_xlpm.x,VLOOKUP(I2052,'2026-01-09_taxon-match'!$A$2:$N$81,4,FALSE),IF(_xlpm.x=0,"",_xlpm.x)))</f>
        <v/>
      </c>
      <c r="L2052" s="46" t="str">
        <f>IF(I2052="","",_xlfn.LET(_xlpm.x,VLOOKUP(I2052,'2026-01-09_taxon-match'!$A$2:$N$81,3,FALSE),IF(_xlpm.x=0,"",_xlpm.x)))</f>
        <v/>
      </c>
      <c r="M2052" s="46" t="str">
        <f>IF($I2052="","",_xlfn.LET(_xlpm.x,VLOOKUP($I2052,'2026-01-09_taxon-match'!$A$2:$N$81,5,FALSE),IF(_xlpm.x=0,"",_xlpm.x)))</f>
        <v/>
      </c>
      <c r="N2052" s="46" t="str">
        <f>IF($I2052="","",_xlfn.LET(_xlpm.x,VLOOKUP($I2052,'2026-01-09_taxon-match'!$A$2:$N$81,6,FALSE),IF(_xlpm.x=0,"",_xlpm.x)))</f>
        <v/>
      </c>
      <c r="O2052" s="46" t="str">
        <f>IF($I2052="","",_xlfn.LET(_xlpm.x,VLOOKUP($I2052,'2026-01-09_taxon-match'!$A$2:$N$81,7,FALSE),IF(_xlpm.x=0,"",_xlpm.x)))</f>
        <v/>
      </c>
      <c r="P2052" s="46" t="str">
        <f>IF($I2052="","",_xlfn.LET(_xlpm.x,VLOOKUP($I2052,'2026-01-09_taxon-match'!$A$2:$N$81,8,FALSE),IF(_xlpm.x=0,"",_xlpm.x)))</f>
        <v/>
      </c>
      <c r="Q2052" s="46" t="str">
        <f>IF($I2052="","",_xlfn.LET(_xlpm.x,VLOOKUP($I2052,'2026-01-09_taxon-match'!$A$2:$N$81,9,FALSE),IF(_xlpm.x=0,"",_xlpm.x)))</f>
        <v/>
      </c>
      <c r="R2052" s="46" t="str">
        <f>IF($I2052="","",_xlfn.LET(_xlpm.x,VLOOKUP($I2052,'2026-01-09_taxon-match'!$A$2:$N$81,10,FALSE),IF(_xlpm.x=0,"",_xlpm.x)))</f>
        <v/>
      </c>
      <c r="S2052" s="46" t="str">
        <f>IF($I2052="","",_xlfn.LET(_xlpm.x,VLOOKUP($I2052,'2026-01-09_taxon-match'!$A$2:$N$81,11,FALSE),IF(_xlpm.x=0,"",_xlpm.x)))</f>
        <v/>
      </c>
      <c r="T2052" s="46" t="str">
        <f>IF($I2052="","",_xlfn.LET(_xlpm.x,VLOOKUP($I2052,'2026-01-09_taxon-match'!$A$2:$N$81,13,FALSE),IF(_xlpm.x=0,"",_xlpm.x)))</f>
        <v/>
      </c>
      <c r="V2052" s="46" t="s">
        <v>54</v>
      </c>
      <c r="W2052" s="46" t="s">
        <v>221</v>
      </c>
      <c r="Y2052" s="46" t="str">
        <f>IF(V2052="","",_xlfn.LET(_xlpm.x,VLOOKUP(V2052,'Drop-down_menus'!$D$2:$E$13,2,FALSE),IF(_xlpm.x=0,"",_xlpm.x)))</f>
        <v>https://orcid.org/0000-0002-8971-8195</v>
      </c>
      <c r="Z2052" s="46" t="str">
        <f>IF(W2052="","",_xlfn.LET(_xlpm.x,VLOOKUP(W2052,'Drop-down_menus'!$D$2:$E$13,2,FALSE),IF(_xlpm.x=0,"",_xlpm.x)))</f>
        <v>https://orcid.org/0000-0002-5199-9817</v>
      </c>
      <c r="AA2052" s="46" t="str">
        <f>IF(X2052="","",_xlfn.LET(_xlpm.x,VLOOKUP(X2052,'Drop-down_menus'!$D$2:$E$13,2,FALSE),IF(_xlpm.x=0,"",_xlpm.x)))</f>
        <v/>
      </c>
      <c r="AB2052" s="14"/>
      <c r="AC2052" s="14"/>
      <c r="AD2052" s="46" t="s">
        <v>222</v>
      </c>
      <c r="AE2052" s="46" t="s">
        <v>28</v>
      </c>
      <c r="AF2052" s="46" t="s">
        <v>42</v>
      </c>
      <c r="AG2052" s="46" t="str">
        <f>IF(AE2052="","",_xlfn.LET(_xlpm.x,VLOOKUP(AE2052,'Drop-down_menus'!$D$2:$E$13,2,FALSE),IF(_xlpm.x=0,"",_xlpm.x)))</f>
        <v>https://orcid.org/0000-0002-9037-7623</v>
      </c>
      <c r="AH2052" s="46" t="str">
        <f>IF(AF2052="","",_xlfn.LET(_xlpm.x,VLOOKUP(AF2052,'Drop-down_menus'!$D$2:$E$13,2,FALSE),IF(_xlpm.x=0,"",_xlpm.x)))</f>
        <v/>
      </c>
    </row>
    <row r="2053" spans="2:34" ht="15" customHeight="1">
      <c r="B2053" s="46">
        <v>2033</v>
      </c>
      <c r="C2053" s="46" t="s">
        <v>840</v>
      </c>
      <c r="D2053" s="46" t="b">
        <f>COUNTIF(Events!$B$2:$B$171, C2053) &gt; 0</f>
        <v>1</v>
      </c>
      <c r="E2053" s="46" t="s">
        <v>196</v>
      </c>
      <c r="J2053" s="46" t="str">
        <f>IF(I2053="","",_xlfn.LET(_xlpm.x,VLOOKUP(I2053,'2026-01-09_taxon-match'!$A$2:$N$81,4,FALSE),IF(_xlpm.x=0,"",_xlpm.x)))</f>
        <v/>
      </c>
      <c r="L2053" s="46" t="str">
        <f>IF(I2053="","",_xlfn.LET(_xlpm.x,VLOOKUP(I2053,'2026-01-09_taxon-match'!$A$2:$N$81,3,FALSE),IF(_xlpm.x=0,"",_xlpm.x)))</f>
        <v/>
      </c>
      <c r="M2053" s="46" t="str">
        <f>IF($I2053="","",_xlfn.LET(_xlpm.x,VLOOKUP($I2053,'2026-01-09_taxon-match'!$A$2:$N$81,5,FALSE),IF(_xlpm.x=0,"",_xlpm.x)))</f>
        <v/>
      </c>
      <c r="N2053" s="46" t="str">
        <f>IF($I2053="","",_xlfn.LET(_xlpm.x,VLOOKUP($I2053,'2026-01-09_taxon-match'!$A$2:$N$81,6,FALSE),IF(_xlpm.x=0,"",_xlpm.x)))</f>
        <v/>
      </c>
      <c r="O2053" s="46" t="str">
        <f>IF($I2053="","",_xlfn.LET(_xlpm.x,VLOOKUP($I2053,'2026-01-09_taxon-match'!$A$2:$N$81,7,FALSE),IF(_xlpm.x=0,"",_xlpm.x)))</f>
        <v/>
      </c>
      <c r="P2053" s="46" t="str">
        <f>IF($I2053="","",_xlfn.LET(_xlpm.x,VLOOKUP($I2053,'2026-01-09_taxon-match'!$A$2:$N$81,8,FALSE),IF(_xlpm.x=0,"",_xlpm.x)))</f>
        <v/>
      </c>
      <c r="Q2053" s="46" t="str">
        <f>IF($I2053="","",_xlfn.LET(_xlpm.x,VLOOKUP($I2053,'2026-01-09_taxon-match'!$A$2:$N$81,9,FALSE),IF(_xlpm.x=0,"",_xlpm.x)))</f>
        <v/>
      </c>
      <c r="R2053" s="46" t="str">
        <f>IF($I2053="","",_xlfn.LET(_xlpm.x,VLOOKUP($I2053,'2026-01-09_taxon-match'!$A$2:$N$81,10,FALSE),IF(_xlpm.x=0,"",_xlpm.x)))</f>
        <v/>
      </c>
      <c r="S2053" s="46" t="str">
        <f>IF($I2053="","",_xlfn.LET(_xlpm.x,VLOOKUP($I2053,'2026-01-09_taxon-match'!$A$2:$N$81,11,FALSE),IF(_xlpm.x=0,"",_xlpm.x)))</f>
        <v/>
      </c>
      <c r="T2053" s="46" t="str">
        <f>IF($I2053="","",_xlfn.LET(_xlpm.x,VLOOKUP($I2053,'2026-01-09_taxon-match'!$A$2:$N$81,13,FALSE),IF(_xlpm.x=0,"",_xlpm.x)))</f>
        <v/>
      </c>
      <c r="U2053" s="46" t="s">
        <v>1002</v>
      </c>
      <c r="Y2053" s="46" t="str">
        <f>IF(V2053="","",_xlfn.LET(_xlpm.x,VLOOKUP(V2053,'Drop-down_menus'!$D$2:$E$13,2,FALSE),IF(_xlpm.x=0,"",_xlpm.x)))</f>
        <v/>
      </c>
      <c r="Z2053" s="46" t="str">
        <f>IF(W2053="","",_xlfn.LET(_xlpm.x,VLOOKUP(W2053,'Drop-down_menus'!$D$2:$E$13,2,FALSE),IF(_xlpm.x=0,"",_xlpm.x)))</f>
        <v/>
      </c>
      <c r="AA2053" s="46" t="str">
        <f>IF(X2053="","",_xlfn.LET(_xlpm.x,VLOOKUP(X2053,'Drop-down_menus'!$D$2:$E$13,2,FALSE),IF(_xlpm.x=0,"",_xlpm.x)))</f>
        <v/>
      </c>
      <c r="AD2053" s="46" t="s">
        <v>1003</v>
      </c>
      <c r="AE2053" s="46" t="s">
        <v>54</v>
      </c>
      <c r="AF2053" s="46" t="s">
        <v>1000</v>
      </c>
      <c r="AG2053" s="46" t="str">
        <f>IF(AE2053="","",_xlfn.LET(_xlpm.x,VLOOKUP(AE2053,'Drop-down_menus'!$D$2:$E$13,2,FALSE),IF(_xlpm.x=0,"",_xlpm.x)))</f>
        <v>https://orcid.org/0000-0002-8971-8195</v>
      </c>
      <c r="AH2053" s="46" t="e">
        <f>IF(AF2053="","",_xlfn.LET(_xlpm.x,VLOOKUP(AF2053,'Drop-down_menus'!$D$2:$E$13,2,FALSE),IF(_xlpm.x=0,"",_xlpm.x)))</f>
        <v>#N/A</v>
      </c>
    </row>
    <row r="2054" spans="2:34" ht="15" customHeight="1">
      <c r="B2054" s="46">
        <v>2033</v>
      </c>
      <c r="C2054" s="46" t="s">
        <v>840</v>
      </c>
      <c r="D2054" s="46" t="b">
        <f>COUNTIF(Events!$B$2:$B$171, C2054) &gt; 0</f>
        <v>1</v>
      </c>
      <c r="E2054" s="46" t="s">
        <v>196</v>
      </c>
      <c r="J2054" s="46" t="str">
        <f>IF(I2054="","",_xlfn.LET(_xlpm.x,VLOOKUP(I2054,'2026-01-09_taxon-match'!$A$2:$N$81,4,FALSE),IF(_xlpm.x=0,"",_xlpm.x)))</f>
        <v/>
      </c>
      <c r="L2054" s="46" t="str">
        <f>IF(I2054="","",_xlfn.LET(_xlpm.x,VLOOKUP(I2054,'2026-01-09_taxon-match'!$A$2:$N$81,3,FALSE),IF(_xlpm.x=0,"",_xlpm.x)))</f>
        <v/>
      </c>
      <c r="M2054" s="46" t="str">
        <f>IF($I2054="","",_xlfn.LET(_xlpm.x,VLOOKUP($I2054,'2026-01-09_taxon-match'!$A$2:$N$81,5,FALSE),IF(_xlpm.x=0,"",_xlpm.x)))</f>
        <v/>
      </c>
      <c r="N2054" s="46" t="str">
        <f>IF($I2054="","",_xlfn.LET(_xlpm.x,VLOOKUP($I2054,'2026-01-09_taxon-match'!$A$2:$N$81,6,FALSE),IF(_xlpm.x=0,"",_xlpm.x)))</f>
        <v/>
      </c>
      <c r="O2054" s="46" t="str">
        <f>IF($I2054="","",_xlfn.LET(_xlpm.x,VLOOKUP($I2054,'2026-01-09_taxon-match'!$A$2:$N$81,7,FALSE),IF(_xlpm.x=0,"",_xlpm.x)))</f>
        <v/>
      </c>
      <c r="P2054" s="46" t="str">
        <f>IF($I2054="","",_xlfn.LET(_xlpm.x,VLOOKUP($I2054,'2026-01-09_taxon-match'!$A$2:$N$81,8,FALSE),IF(_xlpm.x=0,"",_xlpm.x)))</f>
        <v/>
      </c>
      <c r="Q2054" s="46" t="str">
        <f>IF($I2054="","",_xlfn.LET(_xlpm.x,VLOOKUP($I2054,'2026-01-09_taxon-match'!$A$2:$N$81,9,FALSE),IF(_xlpm.x=0,"",_xlpm.x)))</f>
        <v/>
      </c>
      <c r="R2054" s="46" t="str">
        <f>IF($I2054="","",_xlfn.LET(_xlpm.x,VLOOKUP($I2054,'2026-01-09_taxon-match'!$A$2:$N$81,10,FALSE),IF(_xlpm.x=0,"",_xlpm.x)))</f>
        <v/>
      </c>
      <c r="S2054" s="46" t="str">
        <f>IF($I2054="","",_xlfn.LET(_xlpm.x,VLOOKUP($I2054,'2026-01-09_taxon-match'!$A$2:$N$81,11,FALSE),IF(_xlpm.x=0,"",_xlpm.x)))</f>
        <v/>
      </c>
      <c r="T2054" s="46" t="str">
        <f>IF($I2054="","",_xlfn.LET(_xlpm.x,VLOOKUP($I2054,'2026-01-09_taxon-match'!$A$2:$N$81,13,FALSE),IF(_xlpm.x=0,"",_xlpm.x)))</f>
        <v/>
      </c>
      <c r="V2054" s="46" t="s">
        <v>54</v>
      </c>
      <c r="W2054" s="46" t="s">
        <v>221</v>
      </c>
      <c r="Y2054" s="46" t="str">
        <f>IF(V2054="","",_xlfn.LET(_xlpm.x,VLOOKUP(V2054,'Drop-down_menus'!$D$2:$E$13,2,FALSE),IF(_xlpm.x=0,"",_xlpm.x)))</f>
        <v>https://orcid.org/0000-0002-8971-8195</v>
      </c>
      <c r="Z2054" s="46" t="str">
        <f>IF(W2054="","",_xlfn.LET(_xlpm.x,VLOOKUP(W2054,'Drop-down_menus'!$D$2:$E$13,2,FALSE),IF(_xlpm.x=0,"",_xlpm.x)))</f>
        <v>https://orcid.org/0000-0002-5199-9817</v>
      </c>
      <c r="AA2054" s="46" t="str">
        <f>IF(X2054="","",_xlfn.LET(_xlpm.x,VLOOKUP(X2054,'Drop-down_menus'!$D$2:$E$13,2,FALSE),IF(_xlpm.x=0,"",_xlpm.x)))</f>
        <v/>
      </c>
      <c r="AB2054" s="14"/>
      <c r="AC2054" s="14"/>
      <c r="AD2054" s="46" t="s">
        <v>222</v>
      </c>
      <c r="AE2054" s="46" t="s">
        <v>28</v>
      </c>
      <c r="AF2054" s="46" t="s">
        <v>42</v>
      </c>
      <c r="AG2054" s="46" t="str">
        <f>IF(AE2054="","",_xlfn.LET(_xlpm.x,VLOOKUP(AE2054,'Drop-down_menus'!$D$2:$E$13,2,FALSE),IF(_xlpm.x=0,"",_xlpm.x)))</f>
        <v>https://orcid.org/0000-0002-9037-7623</v>
      </c>
      <c r="AH2054" s="46" t="str">
        <f>IF(AF2054="","",_xlfn.LET(_xlpm.x,VLOOKUP(AF2054,'Drop-down_menus'!$D$2:$E$13,2,FALSE),IF(_xlpm.x=0,"",_xlpm.x)))</f>
        <v/>
      </c>
    </row>
    <row r="2055" spans="2:34" ht="15" customHeight="1">
      <c r="B2055" s="46">
        <v>2034</v>
      </c>
      <c r="C2055" s="46" t="s">
        <v>840</v>
      </c>
      <c r="D2055" s="46" t="b">
        <f>COUNTIF(Events!$B$2:$B$171, C2055) &gt; 0</f>
        <v>1</v>
      </c>
      <c r="E2055" s="46" t="s">
        <v>196</v>
      </c>
      <c r="J2055" s="46" t="str">
        <f>IF(I2055="","",_xlfn.LET(_xlpm.x,VLOOKUP(I2055,'2026-01-09_taxon-match'!$A$2:$N$81,4,FALSE),IF(_xlpm.x=0,"",_xlpm.x)))</f>
        <v/>
      </c>
      <c r="L2055" s="46" t="str">
        <f>IF(I2055="","",_xlfn.LET(_xlpm.x,VLOOKUP(I2055,'2026-01-09_taxon-match'!$A$2:$N$81,3,FALSE),IF(_xlpm.x=0,"",_xlpm.x)))</f>
        <v/>
      </c>
      <c r="M2055" s="46" t="str">
        <f>IF($I2055="","",_xlfn.LET(_xlpm.x,VLOOKUP($I2055,'2026-01-09_taxon-match'!$A$2:$N$81,5,FALSE),IF(_xlpm.x=0,"",_xlpm.x)))</f>
        <v/>
      </c>
      <c r="N2055" s="46" t="str">
        <f>IF($I2055="","",_xlfn.LET(_xlpm.x,VLOOKUP($I2055,'2026-01-09_taxon-match'!$A$2:$N$81,6,FALSE),IF(_xlpm.x=0,"",_xlpm.x)))</f>
        <v/>
      </c>
      <c r="O2055" s="46" t="str">
        <f>IF($I2055="","",_xlfn.LET(_xlpm.x,VLOOKUP($I2055,'2026-01-09_taxon-match'!$A$2:$N$81,7,FALSE),IF(_xlpm.x=0,"",_xlpm.x)))</f>
        <v/>
      </c>
      <c r="P2055" s="46" t="str">
        <f>IF($I2055="","",_xlfn.LET(_xlpm.x,VLOOKUP($I2055,'2026-01-09_taxon-match'!$A$2:$N$81,8,FALSE),IF(_xlpm.x=0,"",_xlpm.x)))</f>
        <v/>
      </c>
      <c r="Q2055" s="46" t="str">
        <f>IF($I2055="","",_xlfn.LET(_xlpm.x,VLOOKUP($I2055,'2026-01-09_taxon-match'!$A$2:$N$81,9,FALSE),IF(_xlpm.x=0,"",_xlpm.x)))</f>
        <v/>
      </c>
      <c r="R2055" s="46" t="str">
        <f>IF($I2055="","",_xlfn.LET(_xlpm.x,VLOOKUP($I2055,'2026-01-09_taxon-match'!$A$2:$N$81,10,FALSE),IF(_xlpm.x=0,"",_xlpm.x)))</f>
        <v/>
      </c>
      <c r="S2055" s="46" t="str">
        <f>IF($I2055="","",_xlfn.LET(_xlpm.x,VLOOKUP($I2055,'2026-01-09_taxon-match'!$A$2:$N$81,11,FALSE),IF(_xlpm.x=0,"",_xlpm.x)))</f>
        <v/>
      </c>
      <c r="T2055" s="46" t="str">
        <f>IF($I2055="","",_xlfn.LET(_xlpm.x,VLOOKUP($I2055,'2026-01-09_taxon-match'!$A$2:$N$81,13,FALSE),IF(_xlpm.x=0,"",_xlpm.x)))</f>
        <v/>
      </c>
      <c r="U2055" s="46" t="s">
        <v>1002</v>
      </c>
      <c r="Y2055" s="46" t="str">
        <f>IF(V2055="","",_xlfn.LET(_xlpm.x,VLOOKUP(V2055,'Drop-down_menus'!$D$2:$E$13,2,FALSE),IF(_xlpm.x=0,"",_xlpm.x)))</f>
        <v/>
      </c>
      <c r="Z2055" s="46" t="str">
        <f>IF(W2055="","",_xlfn.LET(_xlpm.x,VLOOKUP(W2055,'Drop-down_menus'!$D$2:$E$13,2,FALSE),IF(_xlpm.x=0,"",_xlpm.x)))</f>
        <v/>
      </c>
      <c r="AA2055" s="46" t="str">
        <f>IF(X2055="","",_xlfn.LET(_xlpm.x,VLOOKUP(X2055,'Drop-down_menus'!$D$2:$E$13,2,FALSE),IF(_xlpm.x=0,"",_xlpm.x)))</f>
        <v/>
      </c>
      <c r="AD2055" s="46" t="s">
        <v>1003</v>
      </c>
      <c r="AE2055" s="46" t="s">
        <v>54</v>
      </c>
      <c r="AF2055" s="46" t="s">
        <v>1000</v>
      </c>
      <c r="AG2055" s="46" t="str">
        <f>IF(AE2055="","",_xlfn.LET(_xlpm.x,VLOOKUP(AE2055,'Drop-down_menus'!$D$2:$E$13,2,FALSE),IF(_xlpm.x=0,"",_xlpm.x)))</f>
        <v>https://orcid.org/0000-0002-8971-8195</v>
      </c>
      <c r="AH2055" s="46" t="e">
        <f>IF(AF2055="","",_xlfn.LET(_xlpm.x,VLOOKUP(AF2055,'Drop-down_menus'!$D$2:$E$13,2,FALSE),IF(_xlpm.x=0,"",_xlpm.x)))</f>
        <v>#N/A</v>
      </c>
    </row>
    <row r="2056" spans="2:34" ht="15" customHeight="1">
      <c r="B2056" s="46">
        <v>2034</v>
      </c>
      <c r="C2056" s="46" t="s">
        <v>840</v>
      </c>
      <c r="D2056" s="46" t="b">
        <f>COUNTIF(Events!$B$2:$B$171, C2056) &gt; 0</f>
        <v>1</v>
      </c>
      <c r="E2056" s="46" t="s">
        <v>196</v>
      </c>
      <c r="J2056" s="46" t="str">
        <f>IF(I2056="","",_xlfn.LET(_xlpm.x,VLOOKUP(I2056,'2026-01-09_taxon-match'!$A$2:$N$81,4,FALSE),IF(_xlpm.x=0,"",_xlpm.x)))</f>
        <v/>
      </c>
      <c r="L2056" s="46" t="str">
        <f>IF(I2056="","",_xlfn.LET(_xlpm.x,VLOOKUP(I2056,'2026-01-09_taxon-match'!$A$2:$N$81,3,FALSE),IF(_xlpm.x=0,"",_xlpm.x)))</f>
        <v/>
      </c>
      <c r="M2056" s="46" t="str">
        <f>IF($I2056="","",_xlfn.LET(_xlpm.x,VLOOKUP($I2056,'2026-01-09_taxon-match'!$A$2:$N$81,5,FALSE),IF(_xlpm.x=0,"",_xlpm.x)))</f>
        <v/>
      </c>
      <c r="N2056" s="46" t="str">
        <f>IF($I2056="","",_xlfn.LET(_xlpm.x,VLOOKUP($I2056,'2026-01-09_taxon-match'!$A$2:$N$81,6,FALSE),IF(_xlpm.x=0,"",_xlpm.x)))</f>
        <v/>
      </c>
      <c r="O2056" s="46" t="str">
        <f>IF($I2056="","",_xlfn.LET(_xlpm.x,VLOOKUP($I2056,'2026-01-09_taxon-match'!$A$2:$N$81,7,FALSE),IF(_xlpm.x=0,"",_xlpm.x)))</f>
        <v/>
      </c>
      <c r="P2056" s="46" t="str">
        <f>IF($I2056="","",_xlfn.LET(_xlpm.x,VLOOKUP($I2056,'2026-01-09_taxon-match'!$A$2:$N$81,8,FALSE),IF(_xlpm.x=0,"",_xlpm.x)))</f>
        <v/>
      </c>
      <c r="Q2056" s="46" t="str">
        <f>IF($I2056="","",_xlfn.LET(_xlpm.x,VLOOKUP($I2056,'2026-01-09_taxon-match'!$A$2:$N$81,9,FALSE),IF(_xlpm.x=0,"",_xlpm.x)))</f>
        <v/>
      </c>
      <c r="R2056" s="46" t="str">
        <f>IF($I2056="","",_xlfn.LET(_xlpm.x,VLOOKUP($I2056,'2026-01-09_taxon-match'!$A$2:$N$81,10,FALSE),IF(_xlpm.x=0,"",_xlpm.x)))</f>
        <v/>
      </c>
      <c r="S2056" s="46" t="str">
        <f>IF($I2056="","",_xlfn.LET(_xlpm.x,VLOOKUP($I2056,'2026-01-09_taxon-match'!$A$2:$N$81,11,FALSE),IF(_xlpm.x=0,"",_xlpm.x)))</f>
        <v/>
      </c>
      <c r="T2056" s="46" t="str">
        <f>IF($I2056="","",_xlfn.LET(_xlpm.x,VLOOKUP($I2056,'2026-01-09_taxon-match'!$A$2:$N$81,13,FALSE),IF(_xlpm.x=0,"",_xlpm.x)))</f>
        <v/>
      </c>
      <c r="V2056" s="46" t="s">
        <v>54</v>
      </c>
      <c r="W2056" s="46" t="s">
        <v>221</v>
      </c>
      <c r="Y2056" s="46" t="str">
        <f>IF(V2056="","",_xlfn.LET(_xlpm.x,VLOOKUP(V2056,'Drop-down_menus'!$D$2:$E$13,2,FALSE),IF(_xlpm.x=0,"",_xlpm.x)))</f>
        <v>https://orcid.org/0000-0002-8971-8195</v>
      </c>
      <c r="Z2056" s="46" t="str">
        <f>IF(W2056="","",_xlfn.LET(_xlpm.x,VLOOKUP(W2056,'Drop-down_menus'!$D$2:$E$13,2,FALSE),IF(_xlpm.x=0,"",_xlpm.x)))</f>
        <v>https://orcid.org/0000-0002-5199-9817</v>
      </c>
      <c r="AA2056" s="46" t="str">
        <f>IF(X2056="","",_xlfn.LET(_xlpm.x,VLOOKUP(X2056,'Drop-down_menus'!$D$2:$E$13,2,FALSE),IF(_xlpm.x=0,"",_xlpm.x)))</f>
        <v/>
      </c>
      <c r="AB2056" s="14"/>
      <c r="AC2056" s="14"/>
      <c r="AD2056" s="46" t="s">
        <v>222</v>
      </c>
      <c r="AE2056" s="46" t="s">
        <v>28</v>
      </c>
      <c r="AF2056" s="46" t="s">
        <v>42</v>
      </c>
      <c r="AG2056" s="46" t="str">
        <f>IF(AE2056="","",_xlfn.LET(_xlpm.x,VLOOKUP(AE2056,'Drop-down_menus'!$D$2:$E$13,2,FALSE),IF(_xlpm.x=0,"",_xlpm.x)))</f>
        <v>https://orcid.org/0000-0002-9037-7623</v>
      </c>
      <c r="AH2056" s="46" t="str">
        <f>IF(AF2056="","",_xlfn.LET(_xlpm.x,VLOOKUP(AF2056,'Drop-down_menus'!$D$2:$E$13,2,FALSE),IF(_xlpm.x=0,"",_xlpm.x)))</f>
        <v/>
      </c>
    </row>
    <row r="2057" spans="2:34" ht="15" customHeight="1">
      <c r="B2057" s="46">
        <v>2035</v>
      </c>
      <c r="C2057" s="46" t="s">
        <v>840</v>
      </c>
      <c r="D2057" s="46" t="b">
        <f>COUNTIF(Events!$B$2:$B$171, C2057) &gt; 0</f>
        <v>1</v>
      </c>
      <c r="E2057" s="46" t="s">
        <v>196</v>
      </c>
      <c r="J2057" s="46" t="str">
        <f>IF(I2057="","",_xlfn.LET(_xlpm.x,VLOOKUP(I2057,'2026-01-09_taxon-match'!$A$2:$N$81,4,FALSE),IF(_xlpm.x=0,"",_xlpm.x)))</f>
        <v/>
      </c>
      <c r="L2057" s="46" t="str">
        <f>IF(I2057="","",_xlfn.LET(_xlpm.x,VLOOKUP(I2057,'2026-01-09_taxon-match'!$A$2:$N$81,3,FALSE),IF(_xlpm.x=0,"",_xlpm.x)))</f>
        <v/>
      </c>
      <c r="M2057" s="46" t="str">
        <f>IF($I2057="","",_xlfn.LET(_xlpm.x,VLOOKUP($I2057,'2026-01-09_taxon-match'!$A$2:$N$81,5,FALSE),IF(_xlpm.x=0,"",_xlpm.x)))</f>
        <v/>
      </c>
      <c r="N2057" s="46" t="str">
        <f>IF($I2057="","",_xlfn.LET(_xlpm.x,VLOOKUP($I2057,'2026-01-09_taxon-match'!$A$2:$N$81,6,FALSE),IF(_xlpm.x=0,"",_xlpm.x)))</f>
        <v/>
      </c>
      <c r="O2057" s="46" t="str">
        <f>IF($I2057="","",_xlfn.LET(_xlpm.x,VLOOKUP($I2057,'2026-01-09_taxon-match'!$A$2:$N$81,7,FALSE),IF(_xlpm.x=0,"",_xlpm.x)))</f>
        <v/>
      </c>
      <c r="P2057" s="46" t="str">
        <f>IF($I2057="","",_xlfn.LET(_xlpm.x,VLOOKUP($I2057,'2026-01-09_taxon-match'!$A$2:$N$81,8,FALSE),IF(_xlpm.x=0,"",_xlpm.x)))</f>
        <v/>
      </c>
      <c r="Q2057" s="46" t="str">
        <f>IF($I2057="","",_xlfn.LET(_xlpm.x,VLOOKUP($I2057,'2026-01-09_taxon-match'!$A$2:$N$81,9,FALSE),IF(_xlpm.x=0,"",_xlpm.x)))</f>
        <v/>
      </c>
      <c r="R2057" s="46" t="str">
        <f>IF($I2057="","",_xlfn.LET(_xlpm.x,VLOOKUP($I2057,'2026-01-09_taxon-match'!$A$2:$N$81,10,FALSE),IF(_xlpm.x=0,"",_xlpm.x)))</f>
        <v/>
      </c>
      <c r="S2057" s="46" t="str">
        <f>IF($I2057="","",_xlfn.LET(_xlpm.x,VLOOKUP($I2057,'2026-01-09_taxon-match'!$A$2:$N$81,11,FALSE),IF(_xlpm.x=0,"",_xlpm.x)))</f>
        <v/>
      </c>
      <c r="T2057" s="46" t="str">
        <f>IF($I2057="","",_xlfn.LET(_xlpm.x,VLOOKUP($I2057,'2026-01-09_taxon-match'!$A$2:$N$81,13,FALSE),IF(_xlpm.x=0,"",_xlpm.x)))</f>
        <v/>
      </c>
      <c r="U2057" s="46" t="s">
        <v>1002</v>
      </c>
      <c r="Y2057" s="46" t="str">
        <f>IF(V2057="","",_xlfn.LET(_xlpm.x,VLOOKUP(V2057,'Drop-down_menus'!$D$2:$E$13,2,FALSE),IF(_xlpm.x=0,"",_xlpm.x)))</f>
        <v/>
      </c>
      <c r="Z2057" s="46" t="str">
        <f>IF(W2057="","",_xlfn.LET(_xlpm.x,VLOOKUP(W2057,'Drop-down_menus'!$D$2:$E$13,2,FALSE),IF(_xlpm.x=0,"",_xlpm.x)))</f>
        <v/>
      </c>
      <c r="AA2057" s="46" t="str">
        <f>IF(X2057="","",_xlfn.LET(_xlpm.x,VLOOKUP(X2057,'Drop-down_menus'!$D$2:$E$13,2,FALSE),IF(_xlpm.x=0,"",_xlpm.x)))</f>
        <v/>
      </c>
      <c r="AB2057" s="53" t="s">
        <v>388</v>
      </c>
      <c r="AC2057" s="46" t="s">
        <v>1004</v>
      </c>
      <c r="AD2057" s="46" t="s">
        <v>1005</v>
      </c>
      <c r="AE2057" s="46" t="s">
        <v>54</v>
      </c>
      <c r="AF2057" s="46" t="s">
        <v>1000</v>
      </c>
      <c r="AG2057" s="46" t="str">
        <f>IF(AE2057="","",_xlfn.LET(_xlpm.x,VLOOKUP(AE2057,'Drop-down_menus'!$D$2:$E$13,2,FALSE),IF(_xlpm.x=0,"",_xlpm.x)))</f>
        <v>https://orcid.org/0000-0002-8971-8195</v>
      </c>
      <c r="AH2057" s="46" t="e">
        <f>IF(AF2057="","",_xlfn.LET(_xlpm.x,VLOOKUP(AF2057,'Drop-down_menus'!$D$2:$E$13,2,FALSE),IF(_xlpm.x=0,"",_xlpm.x)))</f>
        <v>#N/A</v>
      </c>
    </row>
    <row r="2058" spans="2:34" ht="15" customHeight="1">
      <c r="B2058" s="46">
        <v>2036</v>
      </c>
      <c r="C2058" s="46" t="s">
        <v>840</v>
      </c>
      <c r="D2058" s="46" t="b">
        <f>COUNTIF(Events!$B$2:$B$171, C2058) &gt; 0</f>
        <v>1</v>
      </c>
      <c r="E2058" s="46" t="s">
        <v>196</v>
      </c>
      <c r="J2058" s="46" t="str">
        <f>IF(I2058="","",_xlfn.LET(_xlpm.x,VLOOKUP(I2058,'2026-01-09_taxon-match'!$A$2:$N$81,4,FALSE),IF(_xlpm.x=0,"",_xlpm.x)))</f>
        <v/>
      </c>
      <c r="L2058" s="46" t="str">
        <f>IF(I2058="","",_xlfn.LET(_xlpm.x,VLOOKUP(I2058,'2026-01-09_taxon-match'!$A$2:$N$81,3,FALSE),IF(_xlpm.x=0,"",_xlpm.x)))</f>
        <v/>
      </c>
      <c r="M2058" s="46" t="str">
        <f>IF($I2058="","",_xlfn.LET(_xlpm.x,VLOOKUP($I2058,'2026-01-09_taxon-match'!$A$2:$N$81,5,FALSE),IF(_xlpm.x=0,"",_xlpm.x)))</f>
        <v/>
      </c>
      <c r="N2058" s="46" t="str">
        <f>IF($I2058="","",_xlfn.LET(_xlpm.x,VLOOKUP($I2058,'2026-01-09_taxon-match'!$A$2:$N$81,6,FALSE),IF(_xlpm.x=0,"",_xlpm.x)))</f>
        <v/>
      </c>
      <c r="O2058" s="46" t="str">
        <f>IF($I2058="","",_xlfn.LET(_xlpm.x,VLOOKUP($I2058,'2026-01-09_taxon-match'!$A$2:$N$81,7,FALSE),IF(_xlpm.x=0,"",_xlpm.x)))</f>
        <v/>
      </c>
      <c r="P2058" s="46" t="str">
        <f>IF($I2058="","",_xlfn.LET(_xlpm.x,VLOOKUP($I2058,'2026-01-09_taxon-match'!$A$2:$N$81,8,FALSE),IF(_xlpm.x=0,"",_xlpm.x)))</f>
        <v/>
      </c>
      <c r="Q2058" s="46" t="str">
        <f>IF($I2058="","",_xlfn.LET(_xlpm.x,VLOOKUP($I2058,'2026-01-09_taxon-match'!$A$2:$N$81,9,FALSE),IF(_xlpm.x=0,"",_xlpm.x)))</f>
        <v/>
      </c>
      <c r="R2058" s="46" t="str">
        <f>IF($I2058="","",_xlfn.LET(_xlpm.x,VLOOKUP($I2058,'2026-01-09_taxon-match'!$A$2:$N$81,10,FALSE),IF(_xlpm.x=0,"",_xlpm.x)))</f>
        <v/>
      </c>
      <c r="S2058" s="46" t="str">
        <f>IF($I2058="","",_xlfn.LET(_xlpm.x,VLOOKUP($I2058,'2026-01-09_taxon-match'!$A$2:$N$81,11,FALSE),IF(_xlpm.x=0,"",_xlpm.x)))</f>
        <v/>
      </c>
      <c r="T2058" s="46" t="str">
        <f>IF($I2058="","",_xlfn.LET(_xlpm.x,VLOOKUP($I2058,'2026-01-09_taxon-match'!$A$2:$N$81,13,FALSE),IF(_xlpm.x=0,"",_xlpm.x)))</f>
        <v/>
      </c>
      <c r="U2058" s="46" t="s">
        <v>1002</v>
      </c>
      <c r="Y2058" s="46" t="str">
        <f>IF(V2058="","",_xlfn.LET(_xlpm.x,VLOOKUP(V2058,'Drop-down_menus'!$D$2:$E$13,2,FALSE),IF(_xlpm.x=0,"",_xlpm.x)))</f>
        <v/>
      </c>
      <c r="Z2058" s="46" t="str">
        <f>IF(W2058="","",_xlfn.LET(_xlpm.x,VLOOKUP(W2058,'Drop-down_menus'!$D$2:$E$13,2,FALSE),IF(_xlpm.x=0,"",_xlpm.x)))</f>
        <v/>
      </c>
      <c r="AA2058" s="46" t="str">
        <f>IF(X2058="","",_xlfn.LET(_xlpm.x,VLOOKUP(X2058,'Drop-down_menus'!$D$2:$E$13,2,FALSE),IF(_xlpm.x=0,"",_xlpm.x)))</f>
        <v/>
      </c>
      <c r="AB2058" s="53" t="s">
        <v>388</v>
      </c>
      <c r="AC2058" s="46" t="s">
        <v>1004</v>
      </c>
      <c r="AD2058" s="46" t="s">
        <v>1005</v>
      </c>
      <c r="AE2058" s="46" t="s">
        <v>54</v>
      </c>
      <c r="AF2058" s="46" t="s">
        <v>1000</v>
      </c>
      <c r="AG2058" s="46" t="str">
        <f>IF(AE2058="","",_xlfn.LET(_xlpm.x,VLOOKUP(AE2058,'Drop-down_menus'!$D$2:$E$13,2,FALSE),IF(_xlpm.x=0,"",_xlpm.x)))</f>
        <v>https://orcid.org/0000-0002-8971-8195</v>
      </c>
      <c r="AH2058" s="46" t="e">
        <f>IF(AF2058="","",_xlfn.LET(_xlpm.x,VLOOKUP(AF2058,'Drop-down_menus'!$D$2:$E$13,2,FALSE),IF(_xlpm.x=0,"",_xlpm.x)))</f>
        <v>#N/A</v>
      </c>
    </row>
    <row r="2059" spans="2:34" ht="15" customHeight="1">
      <c r="B2059" s="46">
        <v>2037</v>
      </c>
      <c r="C2059" s="46" t="s">
        <v>840</v>
      </c>
      <c r="D2059" s="46" t="b">
        <f>COUNTIF(Events!$B$2:$B$171, C2059) &gt; 0</f>
        <v>1</v>
      </c>
      <c r="E2059" s="46" t="s">
        <v>196</v>
      </c>
      <c r="J2059" s="46" t="str">
        <f>IF(I2059="","",_xlfn.LET(_xlpm.x,VLOOKUP(I2059,'2026-01-09_taxon-match'!$A$2:$N$81,4,FALSE),IF(_xlpm.x=0,"",_xlpm.x)))</f>
        <v/>
      </c>
      <c r="L2059" s="46" t="str">
        <f>IF(I2059="","",_xlfn.LET(_xlpm.x,VLOOKUP(I2059,'2026-01-09_taxon-match'!$A$2:$N$81,3,FALSE),IF(_xlpm.x=0,"",_xlpm.x)))</f>
        <v/>
      </c>
      <c r="M2059" s="46" t="str">
        <f>IF($I2059="","",_xlfn.LET(_xlpm.x,VLOOKUP($I2059,'2026-01-09_taxon-match'!$A$2:$N$81,5,FALSE),IF(_xlpm.x=0,"",_xlpm.x)))</f>
        <v/>
      </c>
      <c r="N2059" s="46" t="str">
        <f>IF($I2059="","",_xlfn.LET(_xlpm.x,VLOOKUP($I2059,'2026-01-09_taxon-match'!$A$2:$N$81,6,FALSE),IF(_xlpm.x=0,"",_xlpm.x)))</f>
        <v/>
      </c>
      <c r="O2059" s="46" t="str">
        <f>IF($I2059="","",_xlfn.LET(_xlpm.x,VLOOKUP($I2059,'2026-01-09_taxon-match'!$A$2:$N$81,7,FALSE),IF(_xlpm.x=0,"",_xlpm.x)))</f>
        <v/>
      </c>
      <c r="P2059" s="46" t="str">
        <f>IF($I2059="","",_xlfn.LET(_xlpm.x,VLOOKUP($I2059,'2026-01-09_taxon-match'!$A$2:$N$81,8,FALSE),IF(_xlpm.x=0,"",_xlpm.x)))</f>
        <v/>
      </c>
      <c r="Q2059" s="46" t="str">
        <f>IF($I2059="","",_xlfn.LET(_xlpm.x,VLOOKUP($I2059,'2026-01-09_taxon-match'!$A$2:$N$81,9,FALSE),IF(_xlpm.x=0,"",_xlpm.x)))</f>
        <v/>
      </c>
      <c r="R2059" s="46" t="str">
        <f>IF($I2059="","",_xlfn.LET(_xlpm.x,VLOOKUP($I2059,'2026-01-09_taxon-match'!$A$2:$N$81,10,FALSE),IF(_xlpm.x=0,"",_xlpm.x)))</f>
        <v/>
      </c>
      <c r="S2059" s="46" t="str">
        <f>IF($I2059="","",_xlfn.LET(_xlpm.x,VLOOKUP($I2059,'2026-01-09_taxon-match'!$A$2:$N$81,11,FALSE),IF(_xlpm.x=0,"",_xlpm.x)))</f>
        <v/>
      </c>
      <c r="T2059" s="46" t="str">
        <f>IF($I2059="","",_xlfn.LET(_xlpm.x,VLOOKUP($I2059,'2026-01-09_taxon-match'!$A$2:$N$81,13,FALSE),IF(_xlpm.x=0,"",_xlpm.x)))</f>
        <v/>
      </c>
      <c r="U2059" s="46" t="s">
        <v>1002</v>
      </c>
      <c r="Y2059" s="46" t="str">
        <f>IF(V2059="","",_xlfn.LET(_xlpm.x,VLOOKUP(V2059,'Drop-down_menus'!$D$2:$E$13,2,FALSE),IF(_xlpm.x=0,"",_xlpm.x)))</f>
        <v/>
      </c>
      <c r="Z2059" s="46" t="str">
        <f>IF(W2059="","",_xlfn.LET(_xlpm.x,VLOOKUP(W2059,'Drop-down_menus'!$D$2:$E$13,2,FALSE),IF(_xlpm.x=0,"",_xlpm.x)))</f>
        <v/>
      </c>
      <c r="AA2059" s="46" t="str">
        <f>IF(X2059="","",_xlfn.LET(_xlpm.x,VLOOKUP(X2059,'Drop-down_menus'!$D$2:$E$13,2,FALSE),IF(_xlpm.x=0,"",_xlpm.x)))</f>
        <v/>
      </c>
      <c r="AB2059" s="53" t="s">
        <v>388</v>
      </c>
      <c r="AC2059" s="46" t="s">
        <v>1004</v>
      </c>
      <c r="AD2059" s="46" t="s">
        <v>1005</v>
      </c>
      <c r="AE2059" s="46" t="s">
        <v>54</v>
      </c>
      <c r="AF2059" s="46" t="s">
        <v>1000</v>
      </c>
      <c r="AG2059" s="46" t="str">
        <f>IF(AE2059="","",_xlfn.LET(_xlpm.x,VLOOKUP(AE2059,'Drop-down_menus'!$D$2:$E$13,2,FALSE),IF(_xlpm.x=0,"",_xlpm.x)))</f>
        <v>https://orcid.org/0000-0002-8971-8195</v>
      </c>
      <c r="AH2059" s="46" t="e">
        <f>IF(AF2059="","",_xlfn.LET(_xlpm.x,VLOOKUP(AF2059,'Drop-down_menus'!$D$2:$E$13,2,FALSE),IF(_xlpm.x=0,"",_xlpm.x)))</f>
        <v>#N/A</v>
      </c>
    </row>
    <row r="2060" spans="2:34" ht="15" customHeight="1">
      <c r="B2060" s="46">
        <v>2038</v>
      </c>
      <c r="C2060" s="46" t="s">
        <v>840</v>
      </c>
      <c r="D2060" s="46" t="b">
        <f>COUNTIF(Events!$B$2:$B$171, C2060) &gt; 0</f>
        <v>1</v>
      </c>
      <c r="E2060" s="46" t="s">
        <v>196</v>
      </c>
      <c r="J2060" s="46" t="str">
        <f>IF(I2060="","",_xlfn.LET(_xlpm.x,VLOOKUP(I2060,'2026-01-09_taxon-match'!$A$2:$N$81,4,FALSE),IF(_xlpm.x=0,"",_xlpm.x)))</f>
        <v/>
      </c>
      <c r="L2060" s="46" t="str">
        <f>IF(I2060="","",_xlfn.LET(_xlpm.x,VLOOKUP(I2060,'2026-01-09_taxon-match'!$A$2:$N$81,3,FALSE),IF(_xlpm.x=0,"",_xlpm.x)))</f>
        <v/>
      </c>
      <c r="M2060" s="46" t="str">
        <f>IF($I2060="","",_xlfn.LET(_xlpm.x,VLOOKUP($I2060,'2026-01-09_taxon-match'!$A$2:$N$81,5,FALSE),IF(_xlpm.x=0,"",_xlpm.x)))</f>
        <v/>
      </c>
      <c r="N2060" s="46" t="str">
        <f>IF($I2060="","",_xlfn.LET(_xlpm.x,VLOOKUP($I2060,'2026-01-09_taxon-match'!$A$2:$N$81,6,FALSE),IF(_xlpm.x=0,"",_xlpm.x)))</f>
        <v/>
      </c>
      <c r="O2060" s="46" t="str">
        <f>IF($I2060="","",_xlfn.LET(_xlpm.x,VLOOKUP($I2060,'2026-01-09_taxon-match'!$A$2:$N$81,7,FALSE),IF(_xlpm.x=0,"",_xlpm.x)))</f>
        <v/>
      </c>
      <c r="P2060" s="46" t="str">
        <f>IF($I2060="","",_xlfn.LET(_xlpm.x,VLOOKUP($I2060,'2026-01-09_taxon-match'!$A$2:$N$81,8,FALSE),IF(_xlpm.x=0,"",_xlpm.x)))</f>
        <v/>
      </c>
      <c r="Q2060" s="46" t="str">
        <f>IF($I2060="","",_xlfn.LET(_xlpm.x,VLOOKUP($I2060,'2026-01-09_taxon-match'!$A$2:$N$81,9,FALSE),IF(_xlpm.x=0,"",_xlpm.x)))</f>
        <v/>
      </c>
      <c r="R2060" s="46" t="str">
        <f>IF($I2060="","",_xlfn.LET(_xlpm.x,VLOOKUP($I2060,'2026-01-09_taxon-match'!$A$2:$N$81,10,FALSE),IF(_xlpm.x=0,"",_xlpm.x)))</f>
        <v/>
      </c>
      <c r="S2060" s="46" t="str">
        <f>IF($I2060="","",_xlfn.LET(_xlpm.x,VLOOKUP($I2060,'2026-01-09_taxon-match'!$A$2:$N$81,11,FALSE),IF(_xlpm.x=0,"",_xlpm.x)))</f>
        <v/>
      </c>
      <c r="T2060" s="46" t="str">
        <f>IF($I2060="","",_xlfn.LET(_xlpm.x,VLOOKUP($I2060,'2026-01-09_taxon-match'!$A$2:$N$81,13,FALSE),IF(_xlpm.x=0,"",_xlpm.x)))</f>
        <v/>
      </c>
      <c r="U2060" s="46" t="s">
        <v>1002</v>
      </c>
      <c r="Y2060" s="46" t="str">
        <f>IF(V2060="","",_xlfn.LET(_xlpm.x,VLOOKUP(V2060,'Drop-down_menus'!$D$2:$E$13,2,FALSE),IF(_xlpm.x=0,"",_xlpm.x)))</f>
        <v/>
      </c>
      <c r="Z2060" s="46" t="str">
        <f>IF(W2060="","",_xlfn.LET(_xlpm.x,VLOOKUP(W2060,'Drop-down_menus'!$D$2:$E$13,2,FALSE),IF(_xlpm.x=0,"",_xlpm.x)))</f>
        <v/>
      </c>
      <c r="AA2060" s="46" t="str">
        <f>IF(X2060="","",_xlfn.LET(_xlpm.x,VLOOKUP(X2060,'Drop-down_menus'!$D$2:$E$13,2,FALSE),IF(_xlpm.x=0,"",_xlpm.x)))</f>
        <v/>
      </c>
      <c r="AB2060" s="53" t="s">
        <v>388</v>
      </c>
      <c r="AC2060" s="46" t="s">
        <v>1006</v>
      </c>
      <c r="AD2060" s="46" t="s">
        <v>1007</v>
      </c>
      <c r="AE2060" s="46" t="s">
        <v>54</v>
      </c>
      <c r="AF2060" s="46" t="s">
        <v>1000</v>
      </c>
      <c r="AG2060" s="46" t="str">
        <f>IF(AE2060="","",_xlfn.LET(_xlpm.x,VLOOKUP(AE2060,'Drop-down_menus'!$D$2:$E$13,2,FALSE),IF(_xlpm.x=0,"",_xlpm.x)))</f>
        <v>https://orcid.org/0000-0002-8971-8195</v>
      </c>
      <c r="AH2060" s="46" t="e">
        <f>IF(AF2060="","",_xlfn.LET(_xlpm.x,VLOOKUP(AF2060,'Drop-down_menus'!$D$2:$E$13,2,FALSE),IF(_xlpm.x=0,"",_xlpm.x)))</f>
        <v>#N/A</v>
      </c>
    </row>
    <row r="2061" spans="2:34" ht="15" customHeight="1">
      <c r="B2061" s="46">
        <v>2039</v>
      </c>
      <c r="C2061" s="46" t="s">
        <v>840</v>
      </c>
      <c r="D2061" s="46" t="b">
        <f>COUNTIF(Events!$B$2:$B$171, C2061) &gt; 0</f>
        <v>1</v>
      </c>
      <c r="E2061" s="46" t="s">
        <v>196</v>
      </c>
      <c r="J2061" s="46" t="str">
        <f>IF(I2061="","",_xlfn.LET(_xlpm.x,VLOOKUP(I2061,'2026-01-09_taxon-match'!$A$2:$N$81,4,FALSE),IF(_xlpm.x=0,"",_xlpm.x)))</f>
        <v/>
      </c>
      <c r="L2061" s="46" t="str">
        <f>IF(I2061="","",_xlfn.LET(_xlpm.x,VLOOKUP(I2061,'2026-01-09_taxon-match'!$A$2:$N$81,3,FALSE),IF(_xlpm.x=0,"",_xlpm.x)))</f>
        <v/>
      </c>
      <c r="M2061" s="46" t="str">
        <f>IF($I2061="","",_xlfn.LET(_xlpm.x,VLOOKUP($I2061,'2026-01-09_taxon-match'!$A$2:$N$81,5,FALSE),IF(_xlpm.x=0,"",_xlpm.x)))</f>
        <v/>
      </c>
      <c r="N2061" s="46" t="str">
        <f>IF($I2061="","",_xlfn.LET(_xlpm.x,VLOOKUP($I2061,'2026-01-09_taxon-match'!$A$2:$N$81,6,FALSE),IF(_xlpm.x=0,"",_xlpm.x)))</f>
        <v/>
      </c>
      <c r="O2061" s="46" t="str">
        <f>IF($I2061="","",_xlfn.LET(_xlpm.x,VLOOKUP($I2061,'2026-01-09_taxon-match'!$A$2:$N$81,7,FALSE),IF(_xlpm.x=0,"",_xlpm.x)))</f>
        <v/>
      </c>
      <c r="P2061" s="46" t="str">
        <f>IF($I2061="","",_xlfn.LET(_xlpm.x,VLOOKUP($I2061,'2026-01-09_taxon-match'!$A$2:$N$81,8,FALSE),IF(_xlpm.x=0,"",_xlpm.x)))</f>
        <v/>
      </c>
      <c r="Q2061" s="46" t="str">
        <f>IF($I2061="","",_xlfn.LET(_xlpm.x,VLOOKUP($I2061,'2026-01-09_taxon-match'!$A$2:$N$81,9,FALSE),IF(_xlpm.x=0,"",_xlpm.x)))</f>
        <v/>
      </c>
      <c r="R2061" s="46" t="str">
        <f>IF($I2061="","",_xlfn.LET(_xlpm.x,VLOOKUP($I2061,'2026-01-09_taxon-match'!$A$2:$N$81,10,FALSE),IF(_xlpm.x=0,"",_xlpm.x)))</f>
        <v/>
      </c>
      <c r="S2061" s="46" t="str">
        <f>IF($I2061="","",_xlfn.LET(_xlpm.x,VLOOKUP($I2061,'2026-01-09_taxon-match'!$A$2:$N$81,11,FALSE),IF(_xlpm.x=0,"",_xlpm.x)))</f>
        <v/>
      </c>
      <c r="T2061" s="46" t="str">
        <f>IF($I2061="","",_xlfn.LET(_xlpm.x,VLOOKUP($I2061,'2026-01-09_taxon-match'!$A$2:$N$81,13,FALSE),IF(_xlpm.x=0,"",_xlpm.x)))</f>
        <v/>
      </c>
      <c r="Y2061" s="46" t="str">
        <f>IF(V2061="","",_xlfn.LET(_xlpm.x,VLOOKUP(V2061,'Drop-down_menus'!$D$2:$E$13,2,FALSE),IF(_xlpm.x=0,"",_xlpm.x)))</f>
        <v/>
      </c>
      <c r="Z2061" s="46" t="str">
        <f>IF(W2061="","",_xlfn.LET(_xlpm.x,VLOOKUP(W2061,'Drop-down_menus'!$D$2:$E$13,2,FALSE),IF(_xlpm.x=0,"",_xlpm.x)))</f>
        <v/>
      </c>
      <c r="AA2061" s="46" t="str">
        <f>IF(X2061="","",_xlfn.LET(_xlpm.x,VLOOKUP(X2061,'Drop-down_menus'!$D$2:$E$13,2,FALSE),IF(_xlpm.x=0,"",_xlpm.x)))</f>
        <v/>
      </c>
      <c r="AB2061" s="53" t="s">
        <v>388</v>
      </c>
      <c r="AC2061" s="46" t="s">
        <v>1006</v>
      </c>
      <c r="AD2061" s="46" t="s">
        <v>1007</v>
      </c>
      <c r="AE2061" s="46" t="s">
        <v>54</v>
      </c>
      <c r="AF2061" s="46" t="s">
        <v>1000</v>
      </c>
      <c r="AG2061" s="46" t="str">
        <f>IF(AE2061="","",_xlfn.LET(_xlpm.x,VLOOKUP(AE2061,'Drop-down_menus'!$D$2:$E$13,2,FALSE),IF(_xlpm.x=0,"",_xlpm.x)))</f>
        <v>https://orcid.org/0000-0002-8971-8195</v>
      </c>
      <c r="AH2061" s="46" t="e">
        <f>IF(AF2061="","",_xlfn.LET(_xlpm.x,VLOOKUP(AF2061,'Drop-down_menus'!$D$2:$E$13,2,FALSE),IF(_xlpm.x=0,"",_xlpm.x)))</f>
        <v>#N/A</v>
      </c>
    </row>
    <row r="2062" spans="2:34" ht="15" customHeight="1">
      <c r="B2062" s="46">
        <v>2041</v>
      </c>
      <c r="C2062" s="46" t="s">
        <v>840</v>
      </c>
      <c r="D2062" s="46" t="b">
        <f>COUNTIF(Events!$B$2:$B$171, C2062) &gt; 0</f>
        <v>1</v>
      </c>
      <c r="E2062" s="46" t="s">
        <v>196</v>
      </c>
      <c r="J2062" s="46" t="str">
        <f>IF(I2062="","",_xlfn.LET(_xlpm.x,VLOOKUP(I2062,'2026-01-09_taxon-match'!$A$2:$N$81,4,FALSE),IF(_xlpm.x=0,"",_xlpm.x)))</f>
        <v/>
      </c>
      <c r="L2062" s="46" t="str">
        <f>IF(I2062="","",_xlfn.LET(_xlpm.x,VLOOKUP(I2062,'2026-01-09_taxon-match'!$A$2:$N$81,3,FALSE),IF(_xlpm.x=0,"",_xlpm.x)))</f>
        <v/>
      </c>
      <c r="M2062" s="46" t="str">
        <f>IF($I2062="","",_xlfn.LET(_xlpm.x,VLOOKUP($I2062,'2026-01-09_taxon-match'!$A$2:$N$81,5,FALSE),IF(_xlpm.x=0,"",_xlpm.x)))</f>
        <v/>
      </c>
      <c r="N2062" s="46" t="str">
        <f>IF($I2062="","",_xlfn.LET(_xlpm.x,VLOOKUP($I2062,'2026-01-09_taxon-match'!$A$2:$N$81,6,FALSE),IF(_xlpm.x=0,"",_xlpm.x)))</f>
        <v/>
      </c>
      <c r="O2062" s="46" t="str">
        <f>IF($I2062="","",_xlfn.LET(_xlpm.x,VLOOKUP($I2062,'2026-01-09_taxon-match'!$A$2:$N$81,7,FALSE),IF(_xlpm.x=0,"",_xlpm.x)))</f>
        <v/>
      </c>
      <c r="P2062" s="46" t="str">
        <f>IF($I2062="","",_xlfn.LET(_xlpm.x,VLOOKUP($I2062,'2026-01-09_taxon-match'!$A$2:$N$81,8,FALSE),IF(_xlpm.x=0,"",_xlpm.x)))</f>
        <v/>
      </c>
      <c r="Q2062" s="46" t="str">
        <f>IF($I2062="","",_xlfn.LET(_xlpm.x,VLOOKUP($I2062,'2026-01-09_taxon-match'!$A$2:$N$81,9,FALSE),IF(_xlpm.x=0,"",_xlpm.x)))</f>
        <v/>
      </c>
      <c r="R2062" s="46" t="str">
        <f>IF($I2062="","",_xlfn.LET(_xlpm.x,VLOOKUP($I2062,'2026-01-09_taxon-match'!$A$2:$N$81,10,FALSE),IF(_xlpm.x=0,"",_xlpm.x)))</f>
        <v/>
      </c>
      <c r="S2062" s="46" t="str">
        <f>IF($I2062="","",_xlfn.LET(_xlpm.x,VLOOKUP($I2062,'2026-01-09_taxon-match'!$A$2:$N$81,11,FALSE),IF(_xlpm.x=0,"",_xlpm.x)))</f>
        <v/>
      </c>
      <c r="T2062" s="46" t="str">
        <f>IF($I2062="","",_xlfn.LET(_xlpm.x,VLOOKUP($I2062,'2026-01-09_taxon-match'!$A$2:$N$81,13,FALSE),IF(_xlpm.x=0,"",_xlpm.x)))</f>
        <v/>
      </c>
      <c r="U2062" s="46" t="s">
        <v>1008</v>
      </c>
      <c r="Y2062" s="46" t="str">
        <f>IF(V2062="","",_xlfn.LET(_xlpm.x,VLOOKUP(V2062,'Drop-down_menus'!$D$2:$E$13,2,FALSE),IF(_xlpm.x=0,"",_xlpm.x)))</f>
        <v/>
      </c>
      <c r="Z2062" s="46" t="str">
        <f>IF(W2062="","",_xlfn.LET(_xlpm.x,VLOOKUP(W2062,'Drop-down_menus'!$D$2:$E$13,2,FALSE),IF(_xlpm.x=0,"",_xlpm.x)))</f>
        <v/>
      </c>
      <c r="AA2062" s="46" t="str">
        <f>IF(X2062="","",_xlfn.LET(_xlpm.x,VLOOKUP(X2062,'Drop-down_menus'!$D$2:$E$13,2,FALSE),IF(_xlpm.x=0,"",_xlpm.x)))</f>
        <v/>
      </c>
      <c r="AB2062" s="46" t="s">
        <v>1009</v>
      </c>
      <c r="AC2062" s="46" t="s">
        <v>1010</v>
      </c>
      <c r="AD2062" s="46" t="s">
        <v>293</v>
      </c>
      <c r="AE2062" s="46" t="s">
        <v>54</v>
      </c>
      <c r="AF2062" s="46" t="s">
        <v>1000</v>
      </c>
      <c r="AG2062" s="46" t="str">
        <f>IF(AE2062="","",_xlfn.LET(_xlpm.x,VLOOKUP(AE2062,'Drop-down_menus'!$D$2:$E$13,2,FALSE),IF(_xlpm.x=0,"",_xlpm.x)))</f>
        <v>https://orcid.org/0000-0002-8971-8195</v>
      </c>
      <c r="AH2062" s="46" t="e">
        <f>IF(AF2062="","",_xlfn.LET(_xlpm.x,VLOOKUP(AF2062,'Drop-down_menus'!$D$2:$E$13,2,FALSE),IF(_xlpm.x=0,"",_xlpm.x)))</f>
        <v>#N/A</v>
      </c>
    </row>
    <row r="2063" spans="2:34" ht="15" customHeight="1">
      <c r="B2063" s="46">
        <v>2042</v>
      </c>
      <c r="C2063" s="46" t="s">
        <v>840</v>
      </c>
      <c r="D2063" s="46" t="b">
        <f>COUNTIF(Events!$B$2:$B$171, C2063) &gt; 0</f>
        <v>1</v>
      </c>
      <c r="E2063" s="46" t="s">
        <v>196</v>
      </c>
      <c r="J2063" s="46" t="str">
        <f>IF(I2063="","",_xlfn.LET(_xlpm.x,VLOOKUP(I2063,'2026-01-09_taxon-match'!$A$2:$N$81,4,FALSE),IF(_xlpm.x=0,"",_xlpm.x)))</f>
        <v/>
      </c>
      <c r="L2063" s="46" t="str">
        <f>IF(I2063="","",_xlfn.LET(_xlpm.x,VLOOKUP(I2063,'2026-01-09_taxon-match'!$A$2:$N$81,3,FALSE),IF(_xlpm.x=0,"",_xlpm.x)))</f>
        <v/>
      </c>
      <c r="M2063" s="46" t="str">
        <f>IF($I2063="","",_xlfn.LET(_xlpm.x,VLOOKUP($I2063,'2026-01-09_taxon-match'!$A$2:$N$81,5,FALSE),IF(_xlpm.x=0,"",_xlpm.x)))</f>
        <v/>
      </c>
      <c r="N2063" s="46" t="str">
        <f>IF($I2063="","",_xlfn.LET(_xlpm.x,VLOOKUP($I2063,'2026-01-09_taxon-match'!$A$2:$N$81,6,FALSE),IF(_xlpm.x=0,"",_xlpm.x)))</f>
        <v/>
      </c>
      <c r="O2063" s="46" t="str">
        <f>IF($I2063="","",_xlfn.LET(_xlpm.x,VLOOKUP($I2063,'2026-01-09_taxon-match'!$A$2:$N$81,7,FALSE),IF(_xlpm.x=0,"",_xlpm.x)))</f>
        <v/>
      </c>
      <c r="P2063" s="46" t="str">
        <f>IF($I2063="","",_xlfn.LET(_xlpm.x,VLOOKUP($I2063,'2026-01-09_taxon-match'!$A$2:$N$81,8,FALSE),IF(_xlpm.x=0,"",_xlpm.x)))</f>
        <v/>
      </c>
      <c r="Q2063" s="46" t="str">
        <f>IF($I2063="","",_xlfn.LET(_xlpm.x,VLOOKUP($I2063,'2026-01-09_taxon-match'!$A$2:$N$81,9,FALSE),IF(_xlpm.x=0,"",_xlpm.x)))</f>
        <v/>
      </c>
      <c r="R2063" s="46" t="str">
        <f>IF($I2063="","",_xlfn.LET(_xlpm.x,VLOOKUP($I2063,'2026-01-09_taxon-match'!$A$2:$N$81,10,FALSE),IF(_xlpm.x=0,"",_xlpm.x)))</f>
        <v/>
      </c>
      <c r="S2063" s="46" t="str">
        <f>IF($I2063="","",_xlfn.LET(_xlpm.x,VLOOKUP($I2063,'2026-01-09_taxon-match'!$A$2:$N$81,11,FALSE),IF(_xlpm.x=0,"",_xlpm.x)))</f>
        <v/>
      </c>
      <c r="T2063" s="46" t="str">
        <f>IF($I2063="","",_xlfn.LET(_xlpm.x,VLOOKUP($I2063,'2026-01-09_taxon-match'!$A$2:$N$81,13,FALSE),IF(_xlpm.x=0,"",_xlpm.x)))</f>
        <v/>
      </c>
      <c r="U2063" s="46" t="s">
        <v>1008</v>
      </c>
      <c r="Y2063" s="46" t="str">
        <f>IF(V2063="","",_xlfn.LET(_xlpm.x,VLOOKUP(V2063,'Drop-down_menus'!$D$2:$E$13,2,FALSE),IF(_xlpm.x=0,"",_xlpm.x)))</f>
        <v/>
      </c>
      <c r="Z2063" s="46" t="str">
        <f>IF(W2063="","",_xlfn.LET(_xlpm.x,VLOOKUP(W2063,'Drop-down_menus'!$D$2:$E$13,2,FALSE),IF(_xlpm.x=0,"",_xlpm.x)))</f>
        <v/>
      </c>
      <c r="AA2063" s="46" t="str">
        <f>IF(X2063="","",_xlfn.LET(_xlpm.x,VLOOKUP(X2063,'Drop-down_menus'!$D$2:$E$13,2,FALSE),IF(_xlpm.x=0,"",_xlpm.x)))</f>
        <v/>
      </c>
      <c r="AB2063" s="46" t="s">
        <v>1009</v>
      </c>
      <c r="AC2063" s="46" t="s">
        <v>1010</v>
      </c>
      <c r="AD2063" s="46" t="s">
        <v>293</v>
      </c>
      <c r="AE2063" s="46" t="s">
        <v>54</v>
      </c>
      <c r="AF2063" s="46" t="s">
        <v>1000</v>
      </c>
      <c r="AG2063" s="46" t="str">
        <f>IF(AE2063="","",_xlfn.LET(_xlpm.x,VLOOKUP(AE2063,'Drop-down_menus'!$D$2:$E$13,2,FALSE),IF(_xlpm.x=0,"",_xlpm.x)))</f>
        <v>https://orcid.org/0000-0002-8971-8195</v>
      </c>
      <c r="AH2063" s="46" t="e">
        <f>IF(AF2063="","",_xlfn.LET(_xlpm.x,VLOOKUP(AF2063,'Drop-down_menus'!$D$2:$E$13,2,FALSE),IF(_xlpm.x=0,"",_xlpm.x)))</f>
        <v>#N/A</v>
      </c>
    </row>
    <row r="2064" spans="2:34" ht="15" customHeight="1">
      <c r="B2064" s="46">
        <v>2043</v>
      </c>
      <c r="C2064" s="46" t="s">
        <v>840</v>
      </c>
      <c r="D2064" s="46" t="b">
        <f>COUNTIF(Events!$B$2:$B$171, C2064) &gt; 0</f>
        <v>1</v>
      </c>
      <c r="E2064" s="46" t="s">
        <v>196</v>
      </c>
      <c r="J2064" s="46" t="str">
        <f>IF(I2064="","",_xlfn.LET(_xlpm.x,VLOOKUP(I2064,'2026-01-09_taxon-match'!$A$2:$N$81,4,FALSE),IF(_xlpm.x=0,"",_xlpm.x)))</f>
        <v/>
      </c>
      <c r="L2064" s="46" t="str">
        <f>IF(I2064="","",_xlfn.LET(_xlpm.x,VLOOKUP(I2064,'2026-01-09_taxon-match'!$A$2:$N$81,3,FALSE),IF(_xlpm.x=0,"",_xlpm.x)))</f>
        <v/>
      </c>
      <c r="M2064" s="46" t="str">
        <f>IF($I2064="","",_xlfn.LET(_xlpm.x,VLOOKUP($I2064,'2026-01-09_taxon-match'!$A$2:$N$81,5,FALSE),IF(_xlpm.x=0,"",_xlpm.x)))</f>
        <v/>
      </c>
      <c r="N2064" s="46" t="str">
        <f>IF($I2064="","",_xlfn.LET(_xlpm.x,VLOOKUP($I2064,'2026-01-09_taxon-match'!$A$2:$N$81,6,FALSE),IF(_xlpm.x=0,"",_xlpm.x)))</f>
        <v/>
      </c>
      <c r="O2064" s="46" t="str">
        <f>IF($I2064="","",_xlfn.LET(_xlpm.x,VLOOKUP($I2064,'2026-01-09_taxon-match'!$A$2:$N$81,7,FALSE),IF(_xlpm.x=0,"",_xlpm.x)))</f>
        <v/>
      </c>
      <c r="P2064" s="46" t="str">
        <f>IF($I2064="","",_xlfn.LET(_xlpm.x,VLOOKUP($I2064,'2026-01-09_taxon-match'!$A$2:$N$81,8,FALSE),IF(_xlpm.x=0,"",_xlpm.x)))</f>
        <v/>
      </c>
      <c r="Q2064" s="46" t="str">
        <f>IF($I2064="","",_xlfn.LET(_xlpm.x,VLOOKUP($I2064,'2026-01-09_taxon-match'!$A$2:$N$81,9,FALSE),IF(_xlpm.x=0,"",_xlpm.x)))</f>
        <v/>
      </c>
      <c r="R2064" s="46" t="str">
        <f>IF($I2064="","",_xlfn.LET(_xlpm.x,VLOOKUP($I2064,'2026-01-09_taxon-match'!$A$2:$N$81,10,FALSE),IF(_xlpm.x=0,"",_xlpm.x)))</f>
        <v/>
      </c>
      <c r="S2064" s="46" t="str">
        <f>IF($I2064="","",_xlfn.LET(_xlpm.x,VLOOKUP($I2064,'2026-01-09_taxon-match'!$A$2:$N$81,11,FALSE),IF(_xlpm.x=0,"",_xlpm.x)))</f>
        <v/>
      </c>
      <c r="T2064" s="46" t="str">
        <f>IF($I2064="","",_xlfn.LET(_xlpm.x,VLOOKUP($I2064,'2026-01-09_taxon-match'!$A$2:$N$81,13,FALSE),IF(_xlpm.x=0,"",_xlpm.x)))</f>
        <v/>
      </c>
      <c r="U2064" s="46" t="s">
        <v>1008</v>
      </c>
      <c r="Y2064" s="46" t="str">
        <f>IF(V2064="","",_xlfn.LET(_xlpm.x,VLOOKUP(V2064,'Drop-down_menus'!$D$2:$E$13,2,FALSE),IF(_xlpm.x=0,"",_xlpm.x)))</f>
        <v/>
      </c>
      <c r="Z2064" s="46" t="str">
        <f>IF(W2064="","",_xlfn.LET(_xlpm.x,VLOOKUP(W2064,'Drop-down_menus'!$D$2:$E$13,2,FALSE),IF(_xlpm.x=0,"",_xlpm.x)))</f>
        <v/>
      </c>
      <c r="AA2064" s="46" t="str">
        <f>IF(X2064="","",_xlfn.LET(_xlpm.x,VLOOKUP(X2064,'Drop-down_menus'!$D$2:$E$13,2,FALSE),IF(_xlpm.x=0,"",_xlpm.x)))</f>
        <v/>
      </c>
      <c r="AB2064" s="46" t="s">
        <v>1009</v>
      </c>
      <c r="AC2064" s="46" t="s">
        <v>1010</v>
      </c>
      <c r="AD2064" s="46" t="s">
        <v>293</v>
      </c>
      <c r="AE2064" s="46" t="s">
        <v>54</v>
      </c>
      <c r="AF2064" s="46" t="s">
        <v>1000</v>
      </c>
      <c r="AG2064" s="46" t="str">
        <f>IF(AE2064="","",_xlfn.LET(_xlpm.x,VLOOKUP(AE2064,'Drop-down_menus'!$D$2:$E$13,2,FALSE),IF(_xlpm.x=0,"",_xlpm.x)))</f>
        <v>https://orcid.org/0000-0002-8971-8195</v>
      </c>
      <c r="AH2064" s="46" t="e">
        <f>IF(AF2064="","",_xlfn.LET(_xlpm.x,VLOOKUP(AF2064,'Drop-down_menus'!$D$2:$E$13,2,FALSE),IF(_xlpm.x=0,"",_xlpm.x)))</f>
        <v>#N/A</v>
      </c>
    </row>
    <row r="2065" spans="2:34" ht="15" customHeight="1">
      <c r="B2065" s="46">
        <v>2044</v>
      </c>
      <c r="C2065" s="46" t="s">
        <v>840</v>
      </c>
      <c r="D2065" s="46" t="b">
        <f>COUNTIF(Events!$B$2:$B$171, C2065) &gt; 0</f>
        <v>1</v>
      </c>
      <c r="E2065" s="46" t="s">
        <v>196</v>
      </c>
      <c r="J2065" s="46" t="str">
        <f>IF(I2065="","",_xlfn.LET(_xlpm.x,VLOOKUP(I2065,'2026-01-09_taxon-match'!$A$2:$N$81,4,FALSE),IF(_xlpm.x=0,"",_xlpm.x)))</f>
        <v/>
      </c>
      <c r="L2065" s="46" t="str">
        <f>IF(I2065="","",_xlfn.LET(_xlpm.x,VLOOKUP(I2065,'2026-01-09_taxon-match'!$A$2:$N$81,3,FALSE),IF(_xlpm.x=0,"",_xlpm.x)))</f>
        <v/>
      </c>
      <c r="M2065" s="46" t="str">
        <f>IF($I2065="","",_xlfn.LET(_xlpm.x,VLOOKUP($I2065,'2026-01-09_taxon-match'!$A$2:$N$81,5,FALSE),IF(_xlpm.x=0,"",_xlpm.x)))</f>
        <v/>
      </c>
      <c r="N2065" s="46" t="str">
        <f>IF($I2065="","",_xlfn.LET(_xlpm.x,VLOOKUP($I2065,'2026-01-09_taxon-match'!$A$2:$N$81,6,FALSE),IF(_xlpm.x=0,"",_xlpm.x)))</f>
        <v/>
      </c>
      <c r="O2065" s="46" t="str">
        <f>IF($I2065="","",_xlfn.LET(_xlpm.x,VLOOKUP($I2065,'2026-01-09_taxon-match'!$A$2:$N$81,7,FALSE),IF(_xlpm.x=0,"",_xlpm.x)))</f>
        <v/>
      </c>
      <c r="P2065" s="46" t="str">
        <f>IF($I2065="","",_xlfn.LET(_xlpm.x,VLOOKUP($I2065,'2026-01-09_taxon-match'!$A$2:$N$81,8,FALSE),IF(_xlpm.x=0,"",_xlpm.x)))</f>
        <v/>
      </c>
      <c r="Q2065" s="46" t="str">
        <f>IF($I2065="","",_xlfn.LET(_xlpm.x,VLOOKUP($I2065,'2026-01-09_taxon-match'!$A$2:$N$81,9,FALSE),IF(_xlpm.x=0,"",_xlpm.x)))</f>
        <v/>
      </c>
      <c r="R2065" s="46" t="str">
        <f>IF($I2065="","",_xlfn.LET(_xlpm.x,VLOOKUP($I2065,'2026-01-09_taxon-match'!$A$2:$N$81,10,FALSE),IF(_xlpm.x=0,"",_xlpm.x)))</f>
        <v/>
      </c>
      <c r="S2065" s="46" t="str">
        <f>IF($I2065="","",_xlfn.LET(_xlpm.x,VLOOKUP($I2065,'2026-01-09_taxon-match'!$A$2:$N$81,11,FALSE),IF(_xlpm.x=0,"",_xlpm.x)))</f>
        <v/>
      </c>
      <c r="T2065" s="46" t="str">
        <f>IF($I2065="","",_xlfn.LET(_xlpm.x,VLOOKUP($I2065,'2026-01-09_taxon-match'!$A$2:$N$81,13,FALSE),IF(_xlpm.x=0,"",_xlpm.x)))</f>
        <v/>
      </c>
      <c r="U2065" s="46" t="s">
        <v>1002</v>
      </c>
      <c r="Y2065" s="46" t="str">
        <f>IF(V2065="","",_xlfn.LET(_xlpm.x,VLOOKUP(V2065,'Drop-down_menus'!$D$2:$E$13,2,FALSE),IF(_xlpm.x=0,"",_xlpm.x)))</f>
        <v/>
      </c>
      <c r="Z2065" s="46" t="str">
        <f>IF(W2065="","",_xlfn.LET(_xlpm.x,VLOOKUP(W2065,'Drop-down_menus'!$D$2:$E$13,2,FALSE),IF(_xlpm.x=0,"",_xlpm.x)))</f>
        <v/>
      </c>
      <c r="AA2065" s="46" t="str">
        <f>IF(X2065="","",_xlfn.LET(_xlpm.x,VLOOKUP(X2065,'Drop-down_menus'!$D$2:$E$13,2,FALSE),IF(_xlpm.x=0,"",_xlpm.x)))</f>
        <v/>
      </c>
      <c r="AB2065" s="53" t="s">
        <v>388</v>
      </c>
      <c r="AC2065" s="46" t="s">
        <v>1011</v>
      </c>
      <c r="AD2065" s="46" t="s">
        <v>1012</v>
      </c>
      <c r="AE2065" s="46" t="s">
        <v>54</v>
      </c>
      <c r="AF2065" s="46" t="s">
        <v>1000</v>
      </c>
      <c r="AG2065" s="46" t="str">
        <f>IF(AE2065="","",_xlfn.LET(_xlpm.x,VLOOKUP(AE2065,'Drop-down_menus'!$D$2:$E$13,2,FALSE),IF(_xlpm.x=0,"",_xlpm.x)))</f>
        <v>https://orcid.org/0000-0002-8971-8195</v>
      </c>
      <c r="AH2065" s="46" t="e">
        <f>IF(AF2065="","",_xlfn.LET(_xlpm.x,VLOOKUP(AF2065,'Drop-down_menus'!$D$2:$E$13,2,FALSE),IF(_xlpm.x=0,"",_xlpm.x)))</f>
        <v>#N/A</v>
      </c>
    </row>
    <row r="2066" spans="2:34" ht="15" customHeight="1">
      <c r="B2066" s="46">
        <v>2046</v>
      </c>
      <c r="C2066" s="46" t="s">
        <v>881</v>
      </c>
      <c r="D2066" s="46" t="b">
        <f>COUNTIF(Events!$B$2:$B$171, C2066) &gt; 0</f>
        <v>1</v>
      </c>
      <c r="E2066" s="47"/>
      <c r="F2066" s="45" t="s">
        <v>984</v>
      </c>
      <c r="J2066" s="46" t="str">
        <f>IF(I2066="","",_xlfn.LET(_xlpm.x,VLOOKUP(I2066,'2026-01-09_taxon-match'!$A$2:$N$81,4,FALSE),IF(_xlpm.x=0,"",_xlpm.x)))</f>
        <v/>
      </c>
      <c r="L2066" s="46" t="str">
        <f>IF(I2066="","",_xlfn.LET(_xlpm.x,VLOOKUP(I2066,'2026-01-09_taxon-match'!$A$2:$N$81,3,FALSE),IF(_xlpm.x=0,"",_xlpm.x)))</f>
        <v/>
      </c>
      <c r="M2066" s="46" t="str">
        <f>IF($I2066="","",_xlfn.LET(_xlpm.x,VLOOKUP($I2066,'2026-01-09_taxon-match'!$A$2:$N$81,5,FALSE),IF(_xlpm.x=0,"",_xlpm.x)))</f>
        <v/>
      </c>
      <c r="N2066" s="46" t="str">
        <f>IF($I2066="","",_xlfn.LET(_xlpm.x,VLOOKUP($I2066,'2026-01-09_taxon-match'!$A$2:$N$81,6,FALSE),IF(_xlpm.x=0,"",_xlpm.x)))</f>
        <v/>
      </c>
      <c r="O2066" s="46" t="str">
        <f>IF($I2066="","",_xlfn.LET(_xlpm.x,VLOOKUP($I2066,'2026-01-09_taxon-match'!$A$2:$N$81,7,FALSE),IF(_xlpm.x=0,"",_xlpm.x)))</f>
        <v/>
      </c>
      <c r="P2066" s="46" t="str">
        <f>IF($I2066="","",_xlfn.LET(_xlpm.x,VLOOKUP($I2066,'2026-01-09_taxon-match'!$A$2:$N$81,8,FALSE),IF(_xlpm.x=0,"",_xlpm.x)))</f>
        <v/>
      </c>
      <c r="Q2066" s="46" t="str">
        <f>IF($I2066="","",_xlfn.LET(_xlpm.x,VLOOKUP($I2066,'2026-01-09_taxon-match'!$A$2:$N$81,9,FALSE),IF(_xlpm.x=0,"",_xlpm.x)))</f>
        <v/>
      </c>
      <c r="R2066" s="46" t="str">
        <f>IF($I2066="","",_xlfn.LET(_xlpm.x,VLOOKUP($I2066,'2026-01-09_taxon-match'!$A$2:$N$81,10,FALSE),IF(_xlpm.x=0,"",_xlpm.x)))</f>
        <v/>
      </c>
      <c r="S2066" s="46" t="str">
        <f>IF($I2066="","",_xlfn.LET(_xlpm.x,VLOOKUP($I2066,'2026-01-09_taxon-match'!$A$2:$N$81,11,FALSE),IF(_xlpm.x=0,"",_xlpm.x)))</f>
        <v/>
      </c>
      <c r="T2066" s="46" t="str">
        <f>IF($I2066="","",_xlfn.LET(_xlpm.x,VLOOKUP($I2066,'2026-01-09_taxon-match'!$A$2:$N$81,13,FALSE),IF(_xlpm.x=0,"",_xlpm.x)))</f>
        <v/>
      </c>
      <c r="Y2066" s="46" t="str">
        <f>IF(V2066="","",_xlfn.LET(_xlpm.x,VLOOKUP(V2066,'Drop-down_menus'!$D$2:$E$13,2,FALSE),IF(_xlpm.x=0,"",_xlpm.x)))</f>
        <v/>
      </c>
      <c r="Z2066" s="46" t="str">
        <f>IF(W2066="","",_xlfn.LET(_xlpm.x,VLOOKUP(W2066,'Drop-down_menus'!$D$2:$E$13,2,FALSE),IF(_xlpm.x=0,"",_xlpm.x)))</f>
        <v/>
      </c>
      <c r="AA2066" s="46" t="str">
        <f>IF(X2066="","",_xlfn.LET(_xlpm.x,VLOOKUP(X2066,'Drop-down_menus'!$D$2:$E$13,2,FALSE),IF(_xlpm.x=0,"",_xlpm.x)))</f>
        <v/>
      </c>
      <c r="AB2066" s="46" t="s">
        <v>519</v>
      </c>
      <c r="AC2066" s="46" t="s">
        <v>985</v>
      </c>
      <c r="AE2066" s="45" t="s">
        <v>39</v>
      </c>
      <c r="AF2066" s="45" t="s">
        <v>46</v>
      </c>
      <c r="AG2066" s="46" t="str">
        <f>IF(AE2066="","",_xlfn.LET(_xlpm.x,VLOOKUP(AE2066,'Drop-down_menus'!$D$2:$E$13,2,FALSE),IF(_xlpm.x=0,"",_xlpm.x)))</f>
        <v>https://orcid.org/0009-0002-6669-2911</v>
      </c>
      <c r="AH2066" s="46" t="str">
        <f>IF(AF2066="","",_xlfn.LET(_xlpm.x,VLOOKUP(AF2066,'Drop-down_menus'!$D$2:$E$13,2,FALSE),IF(_xlpm.x=0,"",_xlpm.x)))</f>
        <v>https://orcid.org/0000-0003-0502-8101</v>
      </c>
    </row>
    <row r="2067" spans="2:34" ht="15" customHeight="1">
      <c r="B2067" s="46">
        <v>2047</v>
      </c>
      <c r="C2067" s="46" t="s">
        <v>881</v>
      </c>
      <c r="D2067" s="46" t="b">
        <f>COUNTIF(Events!$B$2:$B$171, C2067) &gt; 0</f>
        <v>1</v>
      </c>
      <c r="E2067" s="47"/>
      <c r="F2067" s="45" t="s">
        <v>984</v>
      </c>
      <c r="J2067" s="46" t="str">
        <f>IF(I2067="","",_xlfn.LET(_xlpm.x,VLOOKUP(I2067,'2026-01-09_taxon-match'!$A$2:$N$81,4,FALSE),IF(_xlpm.x=0,"",_xlpm.x)))</f>
        <v/>
      </c>
      <c r="L2067" s="46" t="str">
        <f>IF(I2067="","",_xlfn.LET(_xlpm.x,VLOOKUP(I2067,'2026-01-09_taxon-match'!$A$2:$N$81,3,FALSE),IF(_xlpm.x=0,"",_xlpm.x)))</f>
        <v/>
      </c>
      <c r="M2067" s="46" t="str">
        <f>IF($I2067="","",_xlfn.LET(_xlpm.x,VLOOKUP($I2067,'2026-01-09_taxon-match'!$A$2:$N$81,5,FALSE),IF(_xlpm.x=0,"",_xlpm.x)))</f>
        <v/>
      </c>
      <c r="N2067" s="46" t="str">
        <f>IF($I2067="","",_xlfn.LET(_xlpm.x,VLOOKUP($I2067,'2026-01-09_taxon-match'!$A$2:$N$81,6,FALSE),IF(_xlpm.x=0,"",_xlpm.x)))</f>
        <v/>
      </c>
      <c r="O2067" s="46" t="str">
        <f>IF($I2067="","",_xlfn.LET(_xlpm.x,VLOOKUP($I2067,'2026-01-09_taxon-match'!$A$2:$N$81,7,FALSE),IF(_xlpm.x=0,"",_xlpm.x)))</f>
        <v/>
      </c>
      <c r="P2067" s="46" t="str">
        <f>IF($I2067="","",_xlfn.LET(_xlpm.x,VLOOKUP($I2067,'2026-01-09_taxon-match'!$A$2:$N$81,8,FALSE),IF(_xlpm.x=0,"",_xlpm.x)))</f>
        <v/>
      </c>
      <c r="Q2067" s="46" t="str">
        <f>IF($I2067="","",_xlfn.LET(_xlpm.x,VLOOKUP($I2067,'2026-01-09_taxon-match'!$A$2:$N$81,9,FALSE),IF(_xlpm.x=0,"",_xlpm.x)))</f>
        <v/>
      </c>
      <c r="R2067" s="46" t="str">
        <f>IF($I2067="","",_xlfn.LET(_xlpm.x,VLOOKUP($I2067,'2026-01-09_taxon-match'!$A$2:$N$81,10,FALSE),IF(_xlpm.x=0,"",_xlpm.x)))</f>
        <v/>
      </c>
      <c r="S2067" s="46" t="str">
        <f>IF($I2067="","",_xlfn.LET(_xlpm.x,VLOOKUP($I2067,'2026-01-09_taxon-match'!$A$2:$N$81,11,FALSE),IF(_xlpm.x=0,"",_xlpm.x)))</f>
        <v/>
      </c>
      <c r="T2067" s="46" t="str">
        <f>IF($I2067="","",_xlfn.LET(_xlpm.x,VLOOKUP($I2067,'2026-01-09_taxon-match'!$A$2:$N$81,13,FALSE),IF(_xlpm.x=0,"",_xlpm.x)))</f>
        <v/>
      </c>
      <c r="Y2067" s="46" t="str">
        <f>IF(V2067="","",_xlfn.LET(_xlpm.x,VLOOKUP(V2067,'Drop-down_menus'!$D$2:$E$13,2,FALSE),IF(_xlpm.x=0,"",_xlpm.x)))</f>
        <v/>
      </c>
      <c r="Z2067" s="46" t="str">
        <f>IF(W2067="","",_xlfn.LET(_xlpm.x,VLOOKUP(W2067,'Drop-down_menus'!$D$2:$E$13,2,FALSE),IF(_xlpm.x=0,"",_xlpm.x)))</f>
        <v/>
      </c>
      <c r="AA2067" s="46" t="str">
        <f>IF(X2067="","",_xlfn.LET(_xlpm.x,VLOOKUP(X2067,'Drop-down_menus'!$D$2:$E$13,2,FALSE),IF(_xlpm.x=0,"",_xlpm.x)))</f>
        <v/>
      </c>
      <c r="AB2067" s="46" t="s">
        <v>519</v>
      </c>
      <c r="AC2067" s="46" t="s">
        <v>985</v>
      </c>
      <c r="AE2067" s="45" t="s">
        <v>39</v>
      </c>
      <c r="AF2067" s="45" t="s">
        <v>46</v>
      </c>
      <c r="AG2067" s="46" t="str">
        <f>IF(AE2067="","",_xlfn.LET(_xlpm.x,VLOOKUP(AE2067,'Drop-down_menus'!$D$2:$E$13,2,FALSE),IF(_xlpm.x=0,"",_xlpm.x)))</f>
        <v>https://orcid.org/0009-0002-6669-2911</v>
      </c>
      <c r="AH2067" s="46" t="str">
        <f>IF(AF2067="","",_xlfn.LET(_xlpm.x,VLOOKUP(AF2067,'Drop-down_menus'!$D$2:$E$13,2,FALSE),IF(_xlpm.x=0,"",_xlpm.x)))</f>
        <v>https://orcid.org/0000-0003-0502-8101</v>
      </c>
    </row>
    <row r="2068" spans="2:34" ht="15" customHeight="1">
      <c r="B2068" s="46">
        <v>2047</v>
      </c>
      <c r="C2068" s="46" t="s">
        <v>868</v>
      </c>
      <c r="D2068" s="46" t="b">
        <f>COUNTIF(Events!$B$2:$B$171, C2068) &gt; 0</f>
        <v>1</v>
      </c>
      <c r="E2068" s="46" t="s">
        <v>940</v>
      </c>
      <c r="G2068" s="46" t="s">
        <v>970</v>
      </c>
      <c r="I2068" s="46" t="s">
        <v>311</v>
      </c>
      <c r="J2068" s="46" t="str">
        <f>IF(I2068="","",_xlfn.LET(_xlpm.x,VLOOKUP(I2068,'2026-01-09_taxon-match'!$A$2:$N$81,4,FALSE),IF(_xlpm.x=0,"",_xlpm.x)))</f>
        <v>Isopoda</v>
      </c>
      <c r="K2068" s="46" t="s">
        <v>1318</v>
      </c>
      <c r="L2068" s="46" t="str">
        <f>IF(I2068="","",_xlfn.LET(_xlpm.x,VLOOKUP(I2068,'2026-01-09_taxon-match'!$A$2:$N$81,3,FALSE),IF(_xlpm.x=0,"",_xlpm.x)))</f>
        <v>urn:lsid:marinespecies.org:taxname:1131</v>
      </c>
      <c r="M2068" s="46" t="str">
        <f>IF($I2068="","",_xlfn.LET(_xlpm.x,VLOOKUP($I2068,'2026-01-09_taxon-match'!$A$2:$N$81,5,FALSE),IF(_xlpm.x=0,"",_xlpm.x)))</f>
        <v>Latreille, 1816</v>
      </c>
      <c r="N2068" s="46" t="str">
        <f>IF($I2068="","",_xlfn.LET(_xlpm.x,VLOOKUP($I2068,'2026-01-09_taxon-match'!$A$2:$N$81,6,FALSE),IF(_xlpm.x=0,"",_xlpm.x)))</f>
        <v>Animalia</v>
      </c>
      <c r="O2068" s="46" t="str">
        <f>IF($I2068="","",_xlfn.LET(_xlpm.x,VLOOKUP($I2068,'2026-01-09_taxon-match'!$A$2:$N$81,7,FALSE),IF(_xlpm.x=0,"",_xlpm.x)))</f>
        <v>Arthropoda</v>
      </c>
      <c r="P2068" s="46" t="str">
        <f>IF($I2068="","",_xlfn.LET(_xlpm.x,VLOOKUP($I2068,'2026-01-09_taxon-match'!$A$2:$N$81,8,FALSE),IF(_xlpm.x=0,"",_xlpm.x)))</f>
        <v>Malacostraca</v>
      </c>
      <c r="Q2068" s="46" t="str">
        <f>IF($I2068="","",_xlfn.LET(_xlpm.x,VLOOKUP($I2068,'2026-01-09_taxon-match'!$A$2:$N$81,9,FALSE),IF(_xlpm.x=0,"",_xlpm.x)))</f>
        <v>Isopoda</v>
      </c>
      <c r="R2068" s="46" t="str">
        <f>IF($I2068="","",_xlfn.LET(_xlpm.x,VLOOKUP($I2068,'2026-01-09_taxon-match'!$A$2:$N$81,10,FALSE),IF(_xlpm.x=0,"",_xlpm.x)))</f>
        <v/>
      </c>
      <c r="S2068" s="46" t="str">
        <f>IF($I2068="","",_xlfn.LET(_xlpm.x,VLOOKUP($I2068,'2026-01-09_taxon-match'!$A$2:$N$81,11,FALSE),IF(_xlpm.x=0,"",_xlpm.x)))</f>
        <v/>
      </c>
      <c r="T2068" s="46" t="str">
        <f>IF($I2068="","",_xlfn.LET(_xlpm.x,VLOOKUP($I2068,'2026-01-09_taxon-match'!$A$2:$N$81,13,FALSE),IF(_xlpm.x=0,"",_xlpm.x)))</f>
        <v/>
      </c>
      <c r="U2068" s="46">
        <v>3</v>
      </c>
      <c r="Y2068" s="46" t="str">
        <f>IF(V2068="","",_xlfn.LET(_xlpm.x,VLOOKUP(V2068,'Drop-down_menus'!$D$2:$E$13,2,FALSE),IF(_xlpm.x=0,"",_xlpm.x)))</f>
        <v/>
      </c>
      <c r="Z2068" s="46" t="str">
        <f>IF(W2068="","",_xlfn.LET(_xlpm.x,VLOOKUP(W2068,'Drop-down_menus'!$D$2:$E$13,2,FALSE),IF(_xlpm.x=0,"",_xlpm.x)))</f>
        <v/>
      </c>
      <c r="AA2068" s="46" t="str">
        <f>IF(X2068="","",_xlfn.LET(_xlpm.x,VLOOKUP(X2068,'Drop-down_menus'!$D$2:$E$13,2,FALSE),IF(_xlpm.x=0,"",_xlpm.x)))</f>
        <v/>
      </c>
      <c r="AB2068" s="46" t="s">
        <v>942</v>
      </c>
      <c r="AC2068" s="46" t="s">
        <v>968</v>
      </c>
      <c r="AE2068" s="46" t="s">
        <v>28</v>
      </c>
      <c r="AF2068" s="46" t="s">
        <v>42</v>
      </c>
      <c r="AG2068" s="46" t="str">
        <f>IF(AE2068="","",_xlfn.LET(_xlpm.x,VLOOKUP(AE2068,'Drop-down_menus'!$D$2:$E$13,2,FALSE),IF(_xlpm.x=0,"",_xlpm.x)))</f>
        <v>https://orcid.org/0000-0002-9037-7623</v>
      </c>
      <c r="AH2068" s="46" t="str">
        <f>IF(AF2068="","",_xlfn.LET(_xlpm.x,VLOOKUP(AF2068,'Drop-down_menus'!$D$2:$E$13,2,FALSE),IF(_xlpm.x=0,"",_xlpm.x)))</f>
        <v/>
      </c>
    </row>
    <row r="2069" spans="2:34" ht="15" customHeight="1">
      <c r="B2069" s="46">
        <v>2048</v>
      </c>
      <c r="C2069" s="46" t="s">
        <v>881</v>
      </c>
      <c r="D2069" s="46" t="b">
        <f>COUNTIF(Events!$B$2:$B$171, C2069) &gt; 0</f>
        <v>1</v>
      </c>
      <c r="E2069" s="47"/>
      <c r="F2069" s="45" t="s">
        <v>986</v>
      </c>
      <c r="J2069" s="46" t="str">
        <f>IF(I2069="","",_xlfn.LET(_xlpm.x,VLOOKUP(I2069,'2026-01-09_taxon-match'!$A$2:$N$81,4,FALSE),IF(_xlpm.x=0,"",_xlpm.x)))</f>
        <v/>
      </c>
      <c r="L2069" s="46" t="str">
        <f>IF(I2069="","",_xlfn.LET(_xlpm.x,VLOOKUP(I2069,'2026-01-09_taxon-match'!$A$2:$N$81,3,FALSE),IF(_xlpm.x=0,"",_xlpm.x)))</f>
        <v/>
      </c>
      <c r="M2069" s="46" t="str">
        <f>IF($I2069="","",_xlfn.LET(_xlpm.x,VLOOKUP($I2069,'2026-01-09_taxon-match'!$A$2:$N$81,5,FALSE),IF(_xlpm.x=0,"",_xlpm.x)))</f>
        <v/>
      </c>
      <c r="N2069" s="46" t="str">
        <f>IF($I2069="","",_xlfn.LET(_xlpm.x,VLOOKUP($I2069,'2026-01-09_taxon-match'!$A$2:$N$81,6,FALSE),IF(_xlpm.x=0,"",_xlpm.x)))</f>
        <v/>
      </c>
      <c r="O2069" s="46" t="str">
        <f>IF($I2069="","",_xlfn.LET(_xlpm.x,VLOOKUP($I2069,'2026-01-09_taxon-match'!$A$2:$N$81,7,FALSE),IF(_xlpm.x=0,"",_xlpm.x)))</f>
        <v/>
      </c>
      <c r="P2069" s="46" t="str">
        <f>IF($I2069="","",_xlfn.LET(_xlpm.x,VLOOKUP($I2069,'2026-01-09_taxon-match'!$A$2:$N$81,8,FALSE),IF(_xlpm.x=0,"",_xlpm.x)))</f>
        <v/>
      </c>
      <c r="Q2069" s="46" t="str">
        <f>IF($I2069="","",_xlfn.LET(_xlpm.x,VLOOKUP($I2069,'2026-01-09_taxon-match'!$A$2:$N$81,9,FALSE),IF(_xlpm.x=0,"",_xlpm.x)))</f>
        <v/>
      </c>
      <c r="R2069" s="46" t="str">
        <f>IF($I2069="","",_xlfn.LET(_xlpm.x,VLOOKUP($I2069,'2026-01-09_taxon-match'!$A$2:$N$81,10,FALSE),IF(_xlpm.x=0,"",_xlpm.x)))</f>
        <v/>
      </c>
      <c r="S2069" s="46" t="str">
        <f>IF($I2069="","",_xlfn.LET(_xlpm.x,VLOOKUP($I2069,'2026-01-09_taxon-match'!$A$2:$N$81,11,FALSE),IF(_xlpm.x=0,"",_xlpm.x)))</f>
        <v/>
      </c>
      <c r="T2069" s="46" t="str">
        <f>IF($I2069="","",_xlfn.LET(_xlpm.x,VLOOKUP($I2069,'2026-01-09_taxon-match'!$A$2:$N$81,13,FALSE),IF(_xlpm.x=0,"",_xlpm.x)))</f>
        <v/>
      </c>
      <c r="Y2069" s="46" t="str">
        <f>IF(V2069="","",_xlfn.LET(_xlpm.x,VLOOKUP(V2069,'Drop-down_menus'!$D$2:$E$13,2,FALSE),IF(_xlpm.x=0,"",_xlpm.x)))</f>
        <v/>
      </c>
      <c r="Z2069" s="46" t="str">
        <f>IF(W2069="","",_xlfn.LET(_xlpm.x,VLOOKUP(W2069,'Drop-down_menus'!$D$2:$E$13,2,FALSE),IF(_xlpm.x=0,"",_xlpm.x)))</f>
        <v/>
      </c>
      <c r="AA2069" s="46" t="str">
        <f>IF(X2069="","",_xlfn.LET(_xlpm.x,VLOOKUP(X2069,'Drop-down_menus'!$D$2:$E$13,2,FALSE),IF(_xlpm.x=0,"",_xlpm.x)))</f>
        <v/>
      </c>
      <c r="AB2069" s="46" t="s">
        <v>519</v>
      </c>
      <c r="AC2069" s="46" t="s">
        <v>985</v>
      </c>
      <c r="AE2069" s="45" t="s">
        <v>39</v>
      </c>
      <c r="AF2069" s="45" t="s">
        <v>46</v>
      </c>
      <c r="AG2069" s="46" t="str">
        <f>IF(AE2069="","",_xlfn.LET(_xlpm.x,VLOOKUP(AE2069,'Drop-down_menus'!$D$2:$E$13,2,FALSE),IF(_xlpm.x=0,"",_xlpm.x)))</f>
        <v>https://orcid.org/0009-0002-6669-2911</v>
      </c>
      <c r="AH2069" s="46" t="str">
        <f>IF(AF2069="","",_xlfn.LET(_xlpm.x,VLOOKUP(AF2069,'Drop-down_menus'!$D$2:$E$13,2,FALSE),IF(_xlpm.x=0,"",_xlpm.x)))</f>
        <v>https://orcid.org/0000-0003-0502-8101</v>
      </c>
    </row>
    <row r="2070" spans="2:34" ht="15" customHeight="1">
      <c r="B2070" s="46">
        <v>2048</v>
      </c>
      <c r="C2070" s="46" t="s">
        <v>868</v>
      </c>
      <c r="D2070" s="46" t="b">
        <f>COUNTIF(Events!$B$2:$B$171, C2070) &gt; 0</f>
        <v>1</v>
      </c>
      <c r="E2070" s="46" t="s">
        <v>940</v>
      </c>
      <c r="G2070" s="46" t="s">
        <v>971</v>
      </c>
      <c r="I2070" s="46" t="s">
        <v>243</v>
      </c>
      <c r="J2070" s="46" t="str">
        <f>IF(I2070="","",_xlfn.LET(_xlpm.x,VLOOKUP(I2070,'2026-01-09_taxon-match'!$A$2:$N$81,4,FALSE),IF(_xlpm.x=0,"",_xlpm.x)))</f>
        <v>Gastropoda</v>
      </c>
      <c r="K2070" s="46" t="s">
        <v>1318</v>
      </c>
      <c r="L2070" s="46" t="str">
        <f>IF(I2070="","",_xlfn.LET(_xlpm.x,VLOOKUP(I2070,'2026-01-09_taxon-match'!$A$2:$N$81,3,FALSE),IF(_xlpm.x=0,"",_xlpm.x)))</f>
        <v>urn:lsid:marinespecies.org:taxname:101</v>
      </c>
      <c r="M2070" s="46" t="str">
        <f>IF($I2070="","",_xlfn.LET(_xlpm.x,VLOOKUP($I2070,'2026-01-09_taxon-match'!$A$2:$N$81,5,FALSE),IF(_xlpm.x=0,"",_xlpm.x)))</f>
        <v>Cuvier, 1795</v>
      </c>
      <c r="N2070" s="46" t="str">
        <f>IF($I2070="","",_xlfn.LET(_xlpm.x,VLOOKUP($I2070,'2026-01-09_taxon-match'!$A$2:$N$81,6,FALSE),IF(_xlpm.x=0,"",_xlpm.x)))</f>
        <v>Animalia</v>
      </c>
      <c r="O2070" s="46" t="str">
        <f>IF($I2070="","",_xlfn.LET(_xlpm.x,VLOOKUP($I2070,'2026-01-09_taxon-match'!$A$2:$N$81,7,FALSE),IF(_xlpm.x=0,"",_xlpm.x)))</f>
        <v>Mollusca</v>
      </c>
      <c r="P2070" s="46" t="str">
        <f>IF($I2070="","",_xlfn.LET(_xlpm.x,VLOOKUP($I2070,'2026-01-09_taxon-match'!$A$2:$N$81,8,FALSE),IF(_xlpm.x=0,"",_xlpm.x)))</f>
        <v>Gastropoda</v>
      </c>
      <c r="Q2070" s="46" t="str">
        <f>IF($I2070="","",_xlfn.LET(_xlpm.x,VLOOKUP($I2070,'2026-01-09_taxon-match'!$A$2:$N$81,9,FALSE),IF(_xlpm.x=0,"",_xlpm.x)))</f>
        <v/>
      </c>
      <c r="R2070" s="46" t="str">
        <f>IF($I2070="","",_xlfn.LET(_xlpm.x,VLOOKUP($I2070,'2026-01-09_taxon-match'!$A$2:$N$81,10,FALSE),IF(_xlpm.x=0,"",_xlpm.x)))</f>
        <v/>
      </c>
      <c r="S2070" s="46" t="str">
        <f>IF($I2070="","",_xlfn.LET(_xlpm.x,VLOOKUP($I2070,'2026-01-09_taxon-match'!$A$2:$N$81,11,FALSE),IF(_xlpm.x=0,"",_xlpm.x)))</f>
        <v/>
      </c>
      <c r="T2070" s="46" t="str">
        <f>IF($I2070="","",_xlfn.LET(_xlpm.x,VLOOKUP($I2070,'2026-01-09_taxon-match'!$A$2:$N$81,13,FALSE),IF(_xlpm.x=0,"",_xlpm.x)))</f>
        <v/>
      </c>
      <c r="U2070" s="46">
        <v>20</v>
      </c>
      <c r="Y2070" s="46" t="str">
        <f>IF(V2070="","",_xlfn.LET(_xlpm.x,VLOOKUP(V2070,'Drop-down_menus'!$D$2:$E$13,2,FALSE),IF(_xlpm.x=0,"",_xlpm.x)))</f>
        <v/>
      </c>
      <c r="Z2070" s="46" t="str">
        <f>IF(W2070="","",_xlfn.LET(_xlpm.x,VLOOKUP(W2070,'Drop-down_menus'!$D$2:$E$13,2,FALSE),IF(_xlpm.x=0,"",_xlpm.x)))</f>
        <v/>
      </c>
      <c r="AA2070" s="46" t="str">
        <f>IF(X2070="","",_xlfn.LET(_xlpm.x,VLOOKUP(X2070,'Drop-down_menus'!$D$2:$E$13,2,FALSE),IF(_xlpm.x=0,"",_xlpm.x)))</f>
        <v/>
      </c>
      <c r="AB2070" s="46" t="s">
        <v>942</v>
      </c>
      <c r="AC2070" s="46" t="s">
        <v>968</v>
      </c>
      <c r="AE2070" s="46" t="s">
        <v>28</v>
      </c>
      <c r="AF2070" s="46" t="s">
        <v>42</v>
      </c>
      <c r="AG2070" s="46" t="str">
        <f>IF(AE2070="","",_xlfn.LET(_xlpm.x,VLOOKUP(AE2070,'Drop-down_menus'!$D$2:$E$13,2,FALSE),IF(_xlpm.x=0,"",_xlpm.x)))</f>
        <v>https://orcid.org/0000-0002-9037-7623</v>
      </c>
      <c r="AH2070" s="46" t="str">
        <f>IF(AF2070="","",_xlfn.LET(_xlpm.x,VLOOKUP(AF2070,'Drop-down_menus'!$D$2:$E$13,2,FALSE),IF(_xlpm.x=0,"",_xlpm.x)))</f>
        <v/>
      </c>
    </row>
    <row r="2071" spans="2:34" ht="15" customHeight="1">
      <c r="B2071" s="46">
        <v>2049</v>
      </c>
      <c r="C2071" s="46" t="s">
        <v>881</v>
      </c>
      <c r="D2071" s="46" t="b">
        <f>COUNTIF(Events!$B$2:$B$171, C2071) &gt; 0</f>
        <v>1</v>
      </c>
      <c r="E2071" s="47"/>
      <c r="F2071" s="45" t="s">
        <v>986</v>
      </c>
      <c r="J2071" s="46" t="str">
        <f>IF(I2071="","",_xlfn.LET(_xlpm.x,VLOOKUP(I2071,'2026-01-09_taxon-match'!$A$2:$N$81,4,FALSE),IF(_xlpm.x=0,"",_xlpm.x)))</f>
        <v/>
      </c>
      <c r="L2071" s="46" t="str">
        <f>IF(I2071="","",_xlfn.LET(_xlpm.x,VLOOKUP(I2071,'2026-01-09_taxon-match'!$A$2:$N$81,3,FALSE),IF(_xlpm.x=0,"",_xlpm.x)))</f>
        <v/>
      </c>
      <c r="M2071" s="46" t="str">
        <f>IF($I2071="","",_xlfn.LET(_xlpm.x,VLOOKUP($I2071,'2026-01-09_taxon-match'!$A$2:$N$81,5,FALSE),IF(_xlpm.x=0,"",_xlpm.x)))</f>
        <v/>
      </c>
      <c r="N2071" s="46" t="str">
        <f>IF($I2071="","",_xlfn.LET(_xlpm.x,VLOOKUP($I2071,'2026-01-09_taxon-match'!$A$2:$N$81,6,FALSE),IF(_xlpm.x=0,"",_xlpm.x)))</f>
        <v/>
      </c>
      <c r="O2071" s="46" t="str">
        <f>IF($I2071="","",_xlfn.LET(_xlpm.x,VLOOKUP($I2071,'2026-01-09_taxon-match'!$A$2:$N$81,7,FALSE),IF(_xlpm.x=0,"",_xlpm.x)))</f>
        <v/>
      </c>
      <c r="P2071" s="46" t="str">
        <f>IF($I2071="","",_xlfn.LET(_xlpm.x,VLOOKUP($I2071,'2026-01-09_taxon-match'!$A$2:$N$81,8,FALSE),IF(_xlpm.x=0,"",_xlpm.x)))</f>
        <v/>
      </c>
      <c r="Q2071" s="46" t="str">
        <f>IF($I2071="","",_xlfn.LET(_xlpm.x,VLOOKUP($I2071,'2026-01-09_taxon-match'!$A$2:$N$81,9,FALSE),IF(_xlpm.x=0,"",_xlpm.x)))</f>
        <v/>
      </c>
      <c r="R2071" s="46" t="str">
        <f>IF($I2071="","",_xlfn.LET(_xlpm.x,VLOOKUP($I2071,'2026-01-09_taxon-match'!$A$2:$N$81,10,FALSE),IF(_xlpm.x=0,"",_xlpm.x)))</f>
        <v/>
      </c>
      <c r="S2071" s="46" t="str">
        <f>IF($I2071="","",_xlfn.LET(_xlpm.x,VLOOKUP($I2071,'2026-01-09_taxon-match'!$A$2:$N$81,11,FALSE),IF(_xlpm.x=0,"",_xlpm.x)))</f>
        <v/>
      </c>
      <c r="T2071" s="46" t="str">
        <f>IF($I2071="","",_xlfn.LET(_xlpm.x,VLOOKUP($I2071,'2026-01-09_taxon-match'!$A$2:$N$81,13,FALSE),IF(_xlpm.x=0,"",_xlpm.x)))</f>
        <v/>
      </c>
      <c r="Y2071" s="46" t="str">
        <f>IF(V2071="","",_xlfn.LET(_xlpm.x,VLOOKUP(V2071,'Drop-down_menus'!$D$2:$E$13,2,FALSE),IF(_xlpm.x=0,"",_xlpm.x)))</f>
        <v/>
      </c>
      <c r="Z2071" s="46" t="str">
        <f>IF(W2071="","",_xlfn.LET(_xlpm.x,VLOOKUP(W2071,'Drop-down_menus'!$D$2:$E$13,2,FALSE),IF(_xlpm.x=0,"",_xlpm.x)))</f>
        <v/>
      </c>
      <c r="AA2071" s="46" t="str">
        <f>IF(X2071="","",_xlfn.LET(_xlpm.x,VLOOKUP(X2071,'Drop-down_menus'!$D$2:$E$13,2,FALSE),IF(_xlpm.x=0,"",_xlpm.x)))</f>
        <v/>
      </c>
      <c r="AB2071" s="46" t="s">
        <v>519</v>
      </c>
      <c r="AC2071" s="46" t="s">
        <v>985</v>
      </c>
      <c r="AE2071" s="45" t="s">
        <v>39</v>
      </c>
      <c r="AF2071" s="45" t="s">
        <v>46</v>
      </c>
      <c r="AG2071" s="46" t="str">
        <f>IF(AE2071="","",_xlfn.LET(_xlpm.x,VLOOKUP(AE2071,'Drop-down_menus'!$D$2:$E$13,2,FALSE),IF(_xlpm.x=0,"",_xlpm.x)))</f>
        <v>https://orcid.org/0009-0002-6669-2911</v>
      </c>
      <c r="AH2071" s="46" t="str">
        <f>IF(AF2071="","",_xlfn.LET(_xlpm.x,VLOOKUP(AF2071,'Drop-down_menus'!$D$2:$E$13,2,FALSE),IF(_xlpm.x=0,"",_xlpm.x)))</f>
        <v>https://orcid.org/0000-0003-0502-8101</v>
      </c>
    </row>
    <row r="2072" spans="2:34" ht="15" customHeight="1">
      <c r="B2072" s="46">
        <v>2049</v>
      </c>
      <c r="C2072" s="46" t="s">
        <v>868</v>
      </c>
      <c r="D2072" s="46" t="b">
        <f>COUNTIF(Events!$B$2:$B$171, C2072) &gt; 0</f>
        <v>1</v>
      </c>
      <c r="E2072" s="46" t="s">
        <v>940</v>
      </c>
      <c r="G2072" s="46" t="s">
        <v>979</v>
      </c>
      <c r="I2072" s="46" t="s">
        <v>1327</v>
      </c>
      <c r="J2072" s="46" t="str">
        <f>IF(I2072="","",_xlfn.LET(_xlpm.x,VLOOKUP(I2072,'2026-01-09_taxon-match'!$A$2:$N$81,4,FALSE),IF(_xlpm.x=0,"",_xlpm.x)))</f>
        <v>Bivalvia</v>
      </c>
      <c r="K2072" s="46" t="s">
        <v>1318</v>
      </c>
      <c r="L2072" s="46" t="str">
        <f>IF(I2072="","",_xlfn.LET(_xlpm.x,VLOOKUP(I2072,'2026-01-09_taxon-match'!$A$2:$N$81,3,FALSE),IF(_xlpm.x=0,"",_xlpm.x)))</f>
        <v>urn:lsid:marinespecies.org:taxname:105</v>
      </c>
      <c r="M2072" s="46" t="str">
        <f>IF($I2072="","",_xlfn.LET(_xlpm.x,VLOOKUP($I2072,'2026-01-09_taxon-match'!$A$2:$N$81,5,FALSE),IF(_xlpm.x=0,"",_xlpm.x)))</f>
        <v>Linnaeus, 1758</v>
      </c>
      <c r="N2072" s="46" t="str">
        <f>IF($I2072="","",_xlfn.LET(_xlpm.x,VLOOKUP($I2072,'2026-01-09_taxon-match'!$A$2:$N$81,6,FALSE),IF(_xlpm.x=0,"",_xlpm.x)))</f>
        <v>Animalia</v>
      </c>
      <c r="O2072" s="46" t="str">
        <f>IF($I2072="","",_xlfn.LET(_xlpm.x,VLOOKUP($I2072,'2026-01-09_taxon-match'!$A$2:$N$81,7,FALSE),IF(_xlpm.x=0,"",_xlpm.x)))</f>
        <v>Mollusca</v>
      </c>
      <c r="P2072" s="46" t="str">
        <f>IF($I2072="","",_xlfn.LET(_xlpm.x,VLOOKUP($I2072,'2026-01-09_taxon-match'!$A$2:$N$81,8,FALSE),IF(_xlpm.x=0,"",_xlpm.x)))</f>
        <v>Bivalvia</v>
      </c>
      <c r="Q2072" s="46" t="str">
        <f>IF($I2072="","",_xlfn.LET(_xlpm.x,VLOOKUP($I2072,'2026-01-09_taxon-match'!$A$2:$N$81,9,FALSE),IF(_xlpm.x=0,"",_xlpm.x)))</f>
        <v/>
      </c>
      <c r="R2072" s="46" t="str">
        <f>IF($I2072="","",_xlfn.LET(_xlpm.x,VLOOKUP($I2072,'2026-01-09_taxon-match'!$A$2:$N$81,10,FALSE),IF(_xlpm.x=0,"",_xlpm.x)))</f>
        <v/>
      </c>
      <c r="S2072" s="46" t="str">
        <f>IF($I2072="","",_xlfn.LET(_xlpm.x,VLOOKUP($I2072,'2026-01-09_taxon-match'!$A$2:$N$81,11,FALSE),IF(_xlpm.x=0,"",_xlpm.x)))</f>
        <v/>
      </c>
      <c r="T2072" s="46" t="str">
        <f>IF($I2072="","",_xlfn.LET(_xlpm.x,VLOOKUP($I2072,'2026-01-09_taxon-match'!$A$2:$N$81,13,FALSE),IF(_xlpm.x=0,"",_xlpm.x)))</f>
        <v/>
      </c>
      <c r="U2072" s="46">
        <v>2</v>
      </c>
      <c r="Y2072" s="46" t="str">
        <f>IF(V2072="","",_xlfn.LET(_xlpm.x,VLOOKUP(V2072,'Drop-down_menus'!$D$2:$E$13,2,FALSE),IF(_xlpm.x=0,"",_xlpm.x)))</f>
        <v/>
      </c>
      <c r="Z2072" s="46" t="str">
        <f>IF(W2072="","",_xlfn.LET(_xlpm.x,VLOOKUP(W2072,'Drop-down_menus'!$D$2:$E$13,2,FALSE),IF(_xlpm.x=0,"",_xlpm.x)))</f>
        <v/>
      </c>
      <c r="AA2072" s="46" t="str">
        <f>IF(X2072="","",_xlfn.LET(_xlpm.x,VLOOKUP(X2072,'Drop-down_menus'!$D$2:$E$13,2,FALSE),IF(_xlpm.x=0,"",_xlpm.x)))</f>
        <v/>
      </c>
      <c r="AB2072" s="46" t="s">
        <v>942</v>
      </c>
      <c r="AC2072" s="46" t="s">
        <v>968</v>
      </c>
      <c r="AE2072" s="46" t="s">
        <v>28</v>
      </c>
      <c r="AF2072" s="46" t="s">
        <v>42</v>
      </c>
      <c r="AG2072" s="46" t="str">
        <f>IF(AE2072="","",_xlfn.LET(_xlpm.x,VLOOKUP(AE2072,'Drop-down_menus'!$D$2:$E$13,2,FALSE),IF(_xlpm.x=0,"",_xlpm.x)))</f>
        <v>https://orcid.org/0000-0002-9037-7623</v>
      </c>
      <c r="AH2072" s="46" t="str">
        <f>IF(AF2072="","",_xlfn.LET(_xlpm.x,VLOOKUP(AF2072,'Drop-down_menus'!$D$2:$E$13,2,FALSE),IF(_xlpm.x=0,"",_xlpm.x)))</f>
        <v/>
      </c>
    </row>
    <row r="2073" spans="2:34" ht="15" customHeight="1">
      <c r="B2073" s="46">
        <v>2050</v>
      </c>
      <c r="C2073" s="46" t="s">
        <v>881</v>
      </c>
      <c r="D2073" s="46" t="b">
        <f>COUNTIF(Events!$B$2:$B$171, C2073) &gt; 0</f>
        <v>1</v>
      </c>
      <c r="E2073" s="47"/>
      <c r="F2073" s="45" t="s">
        <v>255</v>
      </c>
      <c r="J2073" s="46" t="str">
        <f>IF(I2073="","",_xlfn.LET(_xlpm.x,VLOOKUP(I2073,'2026-01-09_taxon-match'!$A$2:$N$81,4,FALSE),IF(_xlpm.x=0,"",_xlpm.x)))</f>
        <v/>
      </c>
      <c r="L2073" s="46" t="str">
        <f>IF(I2073="","",_xlfn.LET(_xlpm.x,VLOOKUP(I2073,'2026-01-09_taxon-match'!$A$2:$N$81,3,FALSE),IF(_xlpm.x=0,"",_xlpm.x)))</f>
        <v/>
      </c>
      <c r="M2073" s="46" t="str">
        <f>IF($I2073="","",_xlfn.LET(_xlpm.x,VLOOKUP($I2073,'2026-01-09_taxon-match'!$A$2:$N$81,5,FALSE),IF(_xlpm.x=0,"",_xlpm.x)))</f>
        <v/>
      </c>
      <c r="N2073" s="46" t="str">
        <f>IF($I2073="","",_xlfn.LET(_xlpm.x,VLOOKUP($I2073,'2026-01-09_taxon-match'!$A$2:$N$81,6,FALSE),IF(_xlpm.x=0,"",_xlpm.x)))</f>
        <v/>
      </c>
      <c r="O2073" s="46" t="str">
        <f>IF($I2073="","",_xlfn.LET(_xlpm.x,VLOOKUP($I2073,'2026-01-09_taxon-match'!$A$2:$N$81,7,FALSE),IF(_xlpm.x=0,"",_xlpm.x)))</f>
        <v/>
      </c>
      <c r="P2073" s="46" t="str">
        <f>IF($I2073="","",_xlfn.LET(_xlpm.x,VLOOKUP($I2073,'2026-01-09_taxon-match'!$A$2:$N$81,8,FALSE),IF(_xlpm.x=0,"",_xlpm.x)))</f>
        <v/>
      </c>
      <c r="Q2073" s="46" t="str">
        <f>IF($I2073="","",_xlfn.LET(_xlpm.x,VLOOKUP($I2073,'2026-01-09_taxon-match'!$A$2:$N$81,9,FALSE),IF(_xlpm.x=0,"",_xlpm.x)))</f>
        <v/>
      </c>
      <c r="R2073" s="46" t="str">
        <f>IF($I2073="","",_xlfn.LET(_xlpm.x,VLOOKUP($I2073,'2026-01-09_taxon-match'!$A$2:$N$81,10,FALSE),IF(_xlpm.x=0,"",_xlpm.x)))</f>
        <v/>
      </c>
      <c r="S2073" s="46" t="str">
        <f>IF($I2073="","",_xlfn.LET(_xlpm.x,VLOOKUP($I2073,'2026-01-09_taxon-match'!$A$2:$N$81,11,FALSE),IF(_xlpm.x=0,"",_xlpm.x)))</f>
        <v/>
      </c>
      <c r="T2073" s="46" t="str">
        <f>IF($I2073="","",_xlfn.LET(_xlpm.x,VLOOKUP($I2073,'2026-01-09_taxon-match'!$A$2:$N$81,13,FALSE),IF(_xlpm.x=0,"",_xlpm.x)))</f>
        <v/>
      </c>
      <c r="Y2073" s="46" t="str">
        <f>IF(V2073="","",_xlfn.LET(_xlpm.x,VLOOKUP(V2073,'Drop-down_menus'!$D$2:$E$13,2,FALSE),IF(_xlpm.x=0,"",_xlpm.x)))</f>
        <v/>
      </c>
      <c r="Z2073" s="46" t="str">
        <f>IF(W2073="","",_xlfn.LET(_xlpm.x,VLOOKUP(W2073,'Drop-down_menus'!$D$2:$E$13,2,FALSE),IF(_xlpm.x=0,"",_xlpm.x)))</f>
        <v/>
      </c>
      <c r="AA2073" s="46" t="str">
        <f>IF(X2073="","",_xlfn.LET(_xlpm.x,VLOOKUP(X2073,'Drop-down_menus'!$D$2:$E$13,2,FALSE),IF(_xlpm.x=0,"",_xlpm.x)))</f>
        <v/>
      </c>
      <c r="AB2073" s="46" t="s">
        <v>519</v>
      </c>
      <c r="AC2073" s="46" t="s">
        <v>356</v>
      </c>
      <c r="AE2073" s="45" t="s">
        <v>39</v>
      </c>
      <c r="AF2073" s="45" t="s">
        <v>46</v>
      </c>
      <c r="AG2073" s="46" t="str">
        <f>IF(AE2073="","",_xlfn.LET(_xlpm.x,VLOOKUP(AE2073,'Drop-down_menus'!$D$2:$E$13,2,FALSE),IF(_xlpm.x=0,"",_xlpm.x)))</f>
        <v>https://orcid.org/0009-0002-6669-2911</v>
      </c>
      <c r="AH2073" s="46" t="str">
        <f>IF(AF2073="","",_xlfn.LET(_xlpm.x,VLOOKUP(AF2073,'Drop-down_menus'!$D$2:$E$13,2,FALSE),IF(_xlpm.x=0,"",_xlpm.x)))</f>
        <v>https://orcid.org/0000-0003-0502-8101</v>
      </c>
    </row>
    <row r="2074" spans="2:34" ht="15" customHeight="1">
      <c r="B2074" s="46">
        <v>2050</v>
      </c>
      <c r="C2074" s="46" t="s">
        <v>868</v>
      </c>
      <c r="D2074" s="46" t="b">
        <f>COUNTIF(Events!$B$2:$B$171, C2074) &gt; 0</f>
        <v>1</v>
      </c>
      <c r="E2074" s="46" t="s">
        <v>940</v>
      </c>
      <c r="G2074" s="46" t="s">
        <v>980</v>
      </c>
      <c r="I2074" s="46" t="s">
        <v>286</v>
      </c>
      <c r="J2074" s="46" t="str">
        <f>IF(I2074="","",_xlfn.LET(_xlpm.x,VLOOKUP(I2074,'2026-01-09_taxon-match'!$A$2:$N$81,4,FALSE),IF(_xlpm.x=0,"",_xlpm.x)))</f>
        <v>Holothuroidea</v>
      </c>
      <c r="K2074" s="46" t="s">
        <v>1318</v>
      </c>
      <c r="L2074" s="46" t="str">
        <f>IF(I2074="","",_xlfn.LET(_xlpm.x,VLOOKUP(I2074,'2026-01-09_taxon-match'!$A$2:$N$81,3,FALSE),IF(_xlpm.x=0,"",_xlpm.x)))</f>
        <v>urn:lsid:marinespecies.org:taxname:123083</v>
      </c>
      <c r="M2074" s="46" t="str">
        <f>IF($I2074="","",_xlfn.LET(_xlpm.x,VLOOKUP($I2074,'2026-01-09_taxon-match'!$A$2:$N$81,5,FALSE),IF(_xlpm.x=0,"",_xlpm.x)))</f>
        <v>de Blainville, 1834</v>
      </c>
      <c r="N2074" s="46" t="str">
        <f>IF($I2074="","",_xlfn.LET(_xlpm.x,VLOOKUP($I2074,'2026-01-09_taxon-match'!$A$2:$N$81,6,FALSE),IF(_xlpm.x=0,"",_xlpm.x)))</f>
        <v>Animalia</v>
      </c>
      <c r="O2074" s="46" t="str">
        <f>IF($I2074="","",_xlfn.LET(_xlpm.x,VLOOKUP($I2074,'2026-01-09_taxon-match'!$A$2:$N$81,7,FALSE),IF(_xlpm.x=0,"",_xlpm.x)))</f>
        <v>Echinodermata</v>
      </c>
      <c r="P2074" s="46" t="str">
        <f>IF($I2074="","",_xlfn.LET(_xlpm.x,VLOOKUP($I2074,'2026-01-09_taxon-match'!$A$2:$N$81,8,FALSE),IF(_xlpm.x=0,"",_xlpm.x)))</f>
        <v>Holothuroidea</v>
      </c>
      <c r="Q2074" s="46" t="str">
        <f>IF($I2074="","",_xlfn.LET(_xlpm.x,VLOOKUP($I2074,'2026-01-09_taxon-match'!$A$2:$N$81,9,FALSE),IF(_xlpm.x=0,"",_xlpm.x)))</f>
        <v/>
      </c>
      <c r="R2074" s="46" t="str">
        <f>IF($I2074="","",_xlfn.LET(_xlpm.x,VLOOKUP($I2074,'2026-01-09_taxon-match'!$A$2:$N$81,10,FALSE),IF(_xlpm.x=0,"",_xlpm.x)))</f>
        <v/>
      </c>
      <c r="S2074" s="46" t="str">
        <f>IF($I2074="","",_xlfn.LET(_xlpm.x,VLOOKUP($I2074,'2026-01-09_taxon-match'!$A$2:$N$81,11,FALSE),IF(_xlpm.x=0,"",_xlpm.x)))</f>
        <v/>
      </c>
      <c r="T2074" s="46" t="str">
        <f>IF($I2074="","",_xlfn.LET(_xlpm.x,VLOOKUP($I2074,'2026-01-09_taxon-match'!$A$2:$N$81,13,FALSE),IF(_xlpm.x=0,"",_xlpm.x)))</f>
        <v/>
      </c>
      <c r="U2074" s="46" t="s">
        <v>981</v>
      </c>
      <c r="Y2074" s="46" t="str">
        <f>IF(V2074="","",_xlfn.LET(_xlpm.x,VLOOKUP(V2074,'Drop-down_menus'!$D$2:$E$13,2,FALSE),IF(_xlpm.x=0,"",_xlpm.x)))</f>
        <v/>
      </c>
      <c r="Z2074" s="46" t="str">
        <f>IF(W2074="","",_xlfn.LET(_xlpm.x,VLOOKUP(W2074,'Drop-down_menus'!$D$2:$E$13,2,FALSE),IF(_xlpm.x=0,"",_xlpm.x)))</f>
        <v/>
      </c>
      <c r="AA2074" s="46" t="str">
        <f>IF(X2074="","",_xlfn.LET(_xlpm.x,VLOOKUP(X2074,'Drop-down_menus'!$D$2:$E$13,2,FALSE),IF(_xlpm.x=0,"",_xlpm.x)))</f>
        <v/>
      </c>
      <c r="AB2074" s="46" t="s">
        <v>942</v>
      </c>
      <c r="AC2074" s="46" t="s">
        <v>968</v>
      </c>
      <c r="AE2074" s="46" t="s">
        <v>28</v>
      </c>
      <c r="AF2074" s="46" t="s">
        <v>42</v>
      </c>
      <c r="AG2074" s="46" t="str">
        <f>IF(AE2074="","",_xlfn.LET(_xlpm.x,VLOOKUP(AE2074,'Drop-down_menus'!$D$2:$E$13,2,FALSE),IF(_xlpm.x=0,"",_xlpm.x)))</f>
        <v>https://orcid.org/0000-0002-9037-7623</v>
      </c>
      <c r="AH2074" s="46" t="str">
        <f>IF(AF2074="","",_xlfn.LET(_xlpm.x,VLOOKUP(AF2074,'Drop-down_menus'!$D$2:$E$13,2,FALSE),IF(_xlpm.x=0,"",_xlpm.x)))</f>
        <v/>
      </c>
    </row>
    <row r="2075" spans="2:34" ht="15" customHeight="1">
      <c r="B2075" s="46">
        <v>2051</v>
      </c>
      <c r="C2075" s="46" t="s">
        <v>881</v>
      </c>
      <c r="D2075" s="46" t="b">
        <f>COUNTIF(Events!$B$2:$B$171, C2075) &gt; 0</f>
        <v>1</v>
      </c>
      <c r="E2075" s="47"/>
      <c r="F2075" s="15" t="s">
        <v>1082</v>
      </c>
      <c r="J2075" s="46" t="str">
        <f>IF(I2075="","",_xlfn.LET(_xlpm.x,VLOOKUP(I2075,'2026-01-09_taxon-match'!$A$2:$N$81,4,FALSE),IF(_xlpm.x=0,"",_xlpm.x)))</f>
        <v/>
      </c>
      <c r="L2075" s="46" t="str">
        <f>IF(I2075="","",_xlfn.LET(_xlpm.x,VLOOKUP(I2075,'2026-01-09_taxon-match'!$A$2:$N$81,3,FALSE),IF(_xlpm.x=0,"",_xlpm.x)))</f>
        <v/>
      </c>
      <c r="M2075" s="46" t="str">
        <f>IF($I2075="","",_xlfn.LET(_xlpm.x,VLOOKUP($I2075,'2026-01-09_taxon-match'!$A$2:$N$81,5,FALSE),IF(_xlpm.x=0,"",_xlpm.x)))</f>
        <v/>
      </c>
      <c r="N2075" s="46" t="str">
        <f>IF($I2075="","",_xlfn.LET(_xlpm.x,VLOOKUP($I2075,'2026-01-09_taxon-match'!$A$2:$N$81,6,FALSE),IF(_xlpm.x=0,"",_xlpm.x)))</f>
        <v/>
      </c>
      <c r="O2075" s="46" t="str">
        <f>IF($I2075="","",_xlfn.LET(_xlpm.x,VLOOKUP($I2075,'2026-01-09_taxon-match'!$A$2:$N$81,7,FALSE),IF(_xlpm.x=0,"",_xlpm.x)))</f>
        <v/>
      </c>
      <c r="P2075" s="46" t="str">
        <f>IF($I2075="","",_xlfn.LET(_xlpm.x,VLOOKUP($I2075,'2026-01-09_taxon-match'!$A$2:$N$81,8,FALSE),IF(_xlpm.x=0,"",_xlpm.x)))</f>
        <v/>
      </c>
      <c r="Q2075" s="46" t="str">
        <f>IF($I2075="","",_xlfn.LET(_xlpm.x,VLOOKUP($I2075,'2026-01-09_taxon-match'!$A$2:$N$81,9,FALSE),IF(_xlpm.x=0,"",_xlpm.x)))</f>
        <v/>
      </c>
      <c r="R2075" s="46" t="str">
        <f>IF($I2075="","",_xlfn.LET(_xlpm.x,VLOOKUP($I2075,'2026-01-09_taxon-match'!$A$2:$N$81,10,FALSE),IF(_xlpm.x=0,"",_xlpm.x)))</f>
        <v/>
      </c>
      <c r="S2075" s="46" t="str">
        <f>IF($I2075="","",_xlfn.LET(_xlpm.x,VLOOKUP($I2075,'2026-01-09_taxon-match'!$A$2:$N$81,11,FALSE),IF(_xlpm.x=0,"",_xlpm.x)))</f>
        <v/>
      </c>
      <c r="T2075" s="46" t="str">
        <f>IF($I2075="","",_xlfn.LET(_xlpm.x,VLOOKUP($I2075,'2026-01-09_taxon-match'!$A$2:$N$81,13,FALSE),IF(_xlpm.x=0,"",_xlpm.x)))</f>
        <v/>
      </c>
      <c r="Y2075" s="46" t="str">
        <f>IF(V2075="","",_xlfn.LET(_xlpm.x,VLOOKUP(V2075,'Drop-down_menus'!$D$2:$E$13,2,FALSE),IF(_xlpm.x=0,"",_xlpm.x)))</f>
        <v/>
      </c>
      <c r="Z2075" s="46" t="str">
        <f>IF(W2075="","",_xlfn.LET(_xlpm.x,VLOOKUP(W2075,'Drop-down_menus'!$D$2:$E$13,2,FALSE),IF(_xlpm.x=0,"",_xlpm.x)))</f>
        <v/>
      </c>
      <c r="AA2075" s="46" t="str">
        <f>IF(X2075="","",_xlfn.LET(_xlpm.x,VLOOKUP(X2075,'Drop-down_menus'!$D$2:$E$13,2,FALSE),IF(_xlpm.x=0,"",_xlpm.x)))</f>
        <v/>
      </c>
      <c r="AB2075" s="46" t="s">
        <v>519</v>
      </c>
      <c r="AC2075" s="46" t="s">
        <v>356</v>
      </c>
      <c r="AE2075" s="45" t="s">
        <v>39</v>
      </c>
      <c r="AF2075" s="45" t="s">
        <v>46</v>
      </c>
      <c r="AG2075" s="46" t="str">
        <f>IF(AE2075="","",_xlfn.LET(_xlpm.x,VLOOKUP(AE2075,'Drop-down_menus'!$D$2:$E$13,2,FALSE),IF(_xlpm.x=0,"",_xlpm.x)))</f>
        <v>https://orcid.org/0009-0002-6669-2911</v>
      </c>
      <c r="AH2075" s="46" t="str">
        <f>IF(AF2075="","",_xlfn.LET(_xlpm.x,VLOOKUP(AF2075,'Drop-down_menus'!$D$2:$E$13,2,FALSE),IF(_xlpm.x=0,"",_xlpm.x)))</f>
        <v>https://orcid.org/0000-0003-0502-8101</v>
      </c>
    </row>
    <row r="2076" spans="2:34" ht="15" customHeight="1">
      <c r="B2076" s="46">
        <v>2051</v>
      </c>
      <c r="C2076" s="46" t="s">
        <v>868</v>
      </c>
      <c r="D2076" s="46" t="b">
        <f>COUNTIF(Events!$B$2:$B$171, C2076) &gt; 0</f>
        <v>1</v>
      </c>
      <c r="E2076" s="46" t="s">
        <v>940</v>
      </c>
      <c r="G2076" s="46" t="s">
        <v>980</v>
      </c>
      <c r="I2076" s="46" t="s">
        <v>286</v>
      </c>
      <c r="J2076" s="46" t="str">
        <f>IF(I2076="","",_xlfn.LET(_xlpm.x,VLOOKUP(I2076,'2026-01-09_taxon-match'!$A$2:$N$81,4,FALSE),IF(_xlpm.x=0,"",_xlpm.x)))</f>
        <v>Holothuroidea</v>
      </c>
      <c r="K2076" s="46" t="s">
        <v>1318</v>
      </c>
      <c r="L2076" s="46" t="str">
        <f>IF(I2076="","",_xlfn.LET(_xlpm.x,VLOOKUP(I2076,'2026-01-09_taxon-match'!$A$2:$N$81,3,FALSE),IF(_xlpm.x=0,"",_xlpm.x)))</f>
        <v>urn:lsid:marinespecies.org:taxname:123083</v>
      </c>
      <c r="M2076" s="46" t="str">
        <f>IF($I2076="","",_xlfn.LET(_xlpm.x,VLOOKUP($I2076,'2026-01-09_taxon-match'!$A$2:$N$81,5,FALSE),IF(_xlpm.x=0,"",_xlpm.x)))</f>
        <v>de Blainville, 1834</v>
      </c>
      <c r="N2076" s="46" t="str">
        <f>IF($I2076="","",_xlfn.LET(_xlpm.x,VLOOKUP($I2076,'2026-01-09_taxon-match'!$A$2:$N$81,6,FALSE),IF(_xlpm.x=0,"",_xlpm.x)))</f>
        <v>Animalia</v>
      </c>
      <c r="O2076" s="46" t="str">
        <f>IF($I2076="","",_xlfn.LET(_xlpm.x,VLOOKUP($I2076,'2026-01-09_taxon-match'!$A$2:$N$81,7,FALSE),IF(_xlpm.x=0,"",_xlpm.x)))</f>
        <v>Echinodermata</v>
      </c>
      <c r="P2076" s="46" t="str">
        <f>IF($I2076="","",_xlfn.LET(_xlpm.x,VLOOKUP($I2076,'2026-01-09_taxon-match'!$A$2:$N$81,8,FALSE),IF(_xlpm.x=0,"",_xlpm.x)))</f>
        <v>Holothuroidea</v>
      </c>
      <c r="Q2076" s="46" t="str">
        <f>IF($I2076="","",_xlfn.LET(_xlpm.x,VLOOKUP($I2076,'2026-01-09_taxon-match'!$A$2:$N$81,9,FALSE),IF(_xlpm.x=0,"",_xlpm.x)))</f>
        <v/>
      </c>
      <c r="R2076" s="46" t="str">
        <f>IF($I2076="","",_xlfn.LET(_xlpm.x,VLOOKUP($I2076,'2026-01-09_taxon-match'!$A$2:$N$81,10,FALSE),IF(_xlpm.x=0,"",_xlpm.x)))</f>
        <v/>
      </c>
      <c r="S2076" s="46" t="str">
        <f>IF($I2076="","",_xlfn.LET(_xlpm.x,VLOOKUP($I2076,'2026-01-09_taxon-match'!$A$2:$N$81,11,FALSE),IF(_xlpm.x=0,"",_xlpm.x)))</f>
        <v/>
      </c>
      <c r="T2076" s="46" t="str">
        <f>IF($I2076="","",_xlfn.LET(_xlpm.x,VLOOKUP($I2076,'2026-01-09_taxon-match'!$A$2:$N$81,13,FALSE),IF(_xlpm.x=0,"",_xlpm.x)))</f>
        <v/>
      </c>
      <c r="U2076" s="46" t="s">
        <v>981</v>
      </c>
      <c r="Y2076" s="46" t="str">
        <f>IF(V2076="","",_xlfn.LET(_xlpm.x,VLOOKUP(V2076,'Drop-down_menus'!$D$2:$E$13,2,FALSE),IF(_xlpm.x=0,"",_xlpm.x)))</f>
        <v/>
      </c>
      <c r="Z2076" s="46" t="str">
        <f>IF(W2076="","",_xlfn.LET(_xlpm.x,VLOOKUP(W2076,'Drop-down_menus'!$D$2:$E$13,2,FALSE),IF(_xlpm.x=0,"",_xlpm.x)))</f>
        <v/>
      </c>
      <c r="AA2076" s="46" t="str">
        <f>IF(X2076="","",_xlfn.LET(_xlpm.x,VLOOKUP(X2076,'Drop-down_menus'!$D$2:$E$13,2,FALSE),IF(_xlpm.x=0,"",_xlpm.x)))</f>
        <v/>
      </c>
      <c r="AB2076" s="46" t="s">
        <v>942</v>
      </c>
      <c r="AC2076" s="46" t="s">
        <v>982</v>
      </c>
      <c r="AE2076" s="46" t="s">
        <v>28</v>
      </c>
      <c r="AF2076" s="46" t="s">
        <v>42</v>
      </c>
      <c r="AG2076" s="46" t="str">
        <f>IF(AE2076="","",_xlfn.LET(_xlpm.x,VLOOKUP(AE2076,'Drop-down_menus'!$D$2:$E$13,2,FALSE),IF(_xlpm.x=0,"",_xlpm.x)))</f>
        <v>https://orcid.org/0000-0002-9037-7623</v>
      </c>
      <c r="AH2076" s="46" t="str">
        <f>IF(AF2076="","",_xlfn.LET(_xlpm.x,VLOOKUP(AF2076,'Drop-down_menus'!$D$2:$E$13,2,FALSE),IF(_xlpm.x=0,"",_xlpm.x)))</f>
        <v/>
      </c>
    </row>
    <row r="2077" spans="2:34" ht="15" customHeight="1">
      <c r="B2077" s="46">
        <v>2052</v>
      </c>
      <c r="C2077" s="46" t="s">
        <v>993</v>
      </c>
      <c r="D2077" s="46" t="b">
        <f>COUNTIF(Events!$B$2:$B$171, C2077) &gt; 0</f>
        <v>0</v>
      </c>
      <c r="E2077" s="46" t="s">
        <v>994</v>
      </c>
      <c r="F2077" s="46" t="s">
        <v>995</v>
      </c>
      <c r="J2077" s="46" t="str">
        <f>IF(I2077="","",_xlfn.LET(_xlpm.x,VLOOKUP(I2077,'2026-01-09_taxon-match'!$A$2:$N$81,4,FALSE),IF(_xlpm.x=0,"",_xlpm.x)))</f>
        <v/>
      </c>
      <c r="L2077" s="46" t="str">
        <f>IF(I2077="","",_xlfn.LET(_xlpm.x,VLOOKUP(I2077,'2026-01-09_taxon-match'!$A$2:$N$81,3,FALSE),IF(_xlpm.x=0,"",_xlpm.x)))</f>
        <v/>
      </c>
      <c r="M2077" s="46" t="str">
        <f>IF($I2077="","",_xlfn.LET(_xlpm.x,VLOOKUP($I2077,'2026-01-09_taxon-match'!$A$2:$N$81,5,FALSE),IF(_xlpm.x=0,"",_xlpm.x)))</f>
        <v/>
      </c>
      <c r="N2077" s="46" t="str">
        <f>IF($I2077="","",_xlfn.LET(_xlpm.x,VLOOKUP($I2077,'2026-01-09_taxon-match'!$A$2:$N$81,6,FALSE),IF(_xlpm.x=0,"",_xlpm.x)))</f>
        <v/>
      </c>
      <c r="O2077" s="46" t="str">
        <f>IF($I2077="","",_xlfn.LET(_xlpm.x,VLOOKUP($I2077,'2026-01-09_taxon-match'!$A$2:$N$81,7,FALSE),IF(_xlpm.x=0,"",_xlpm.x)))</f>
        <v/>
      </c>
      <c r="P2077" s="46" t="str">
        <f>IF($I2077="","",_xlfn.LET(_xlpm.x,VLOOKUP($I2077,'2026-01-09_taxon-match'!$A$2:$N$81,8,FALSE),IF(_xlpm.x=0,"",_xlpm.x)))</f>
        <v/>
      </c>
      <c r="Q2077" s="46" t="str">
        <f>IF($I2077="","",_xlfn.LET(_xlpm.x,VLOOKUP($I2077,'2026-01-09_taxon-match'!$A$2:$N$81,9,FALSE),IF(_xlpm.x=0,"",_xlpm.x)))</f>
        <v/>
      </c>
      <c r="R2077" s="46" t="str">
        <f>IF($I2077="","",_xlfn.LET(_xlpm.x,VLOOKUP($I2077,'2026-01-09_taxon-match'!$A$2:$N$81,10,FALSE),IF(_xlpm.x=0,"",_xlpm.x)))</f>
        <v/>
      </c>
      <c r="S2077" s="46" t="str">
        <f>IF($I2077="","",_xlfn.LET(_xlpm.x,VLOOKUP($I2077,'2026-01-09_taxon-match'!$A$2:$N$81,11,FALSE),IF(_xlpm.x=0,"",_xlpm.x)))</f>
        <v/>
      </c>
      <c r="T2077" s="46" t="str">
        <f>IF($I2077="","",_xlfn.LET(_xlpm.x,VLOOKUP($I2077,'2026-01-09_taxon-match'!$A$2:$N$81,13,FALSE),IF(_xlpm.x=0,"",_xlpm.x)))</f>
        <v/>
      </c>
      <c r="Y2077" s="46" t="str">
        <f>IF(V2077="","",_xlfn.LET(_xlpm.x,VLOOKUP(V2077,'Drop-down_menus'!$D$2:$E$13,2,FALSE),IF(_xlpm.x=0,"",_xlpm.x)))</f>
        <v/>
      </c>
      <c r="Z2077" s="46" t="str">
        <f>IF(W2077="","",_xlfn.LET(_xlpm.x,VLOOKUP(W2077,'Drop-down_menus'!$D$2:$E$13,2,FALSE),IF(_xlpm.x=0,"",_xlpm.x)))</f>
        <v/>
      </c>
      <c r="AA2077" s="46" t="str">
        <f>IF(X2077="","",_xlfn.LET(_xlpm.x,VLOOKUP(X2077,'Drop-down_menus'!$D$2:$E$13,2,FALSE),IF(_xlpm.x=0,"",_xlpm.x)))</f>
        <v/>
      </c>
      <c r="AB2077" s="53" t="s">
        <v>388</v>
      </c>
      <c r="AC2077" s="46" t="s">
        <v>996</v>
      </c>
      <c r="AE2077" s="45" t="s">
        <v>39</v>
      </c>
      <c r="AG2077" s="46" t="str">
        <f>IF(AE2077="","",_xlfn.LET(_xlpm.x,VLOOKUP(AE2077,'Drop-down_menus'!$D$2:$E$13,2,FALSE),IF(_xlpm.x=0,"",_xlpm.x)))</f>
        <v>https://orcid.org/0009-0002-6669-2911</v>
      </c>
      <c r="AH2077" s="46" t="str">
        <f>IF(AF2077="","",_xlfn.LET(_xlpm.x,VLOOKUP(AF2077,'Drop-down_menus'!$D$2:$E$13,2,FALSE),IF(_xlpm.x=0,"",_xlpm.x)))</f>
        <v/>
      </c>
    </row>
    <row r="2078" spans="2:34" ht="15" customHeight="1">
      <c r="B2078" s="46">
        <v>2052</v>
      </c>
      <c r="C2078" s="46" t="s">
        <v>881</v>
      </c>
      <c r="D2078" s="46" t="b">
        <f>COUNTIF(Events!$B$2:$B$171, C2078) &gt; 0</f>
        <v>1</v>
      </c>
      <c r="E2078" s="47"/>
      <c r="F2078" s="45" t="s">
        <v>219</v>
      </c>
      <c r="J2078" s="46" t="str">
        <f>IF(I2078="","",_xlfn.LET(_xlpm.x,VLOOKUP(I2078,'2026-01-09_taxon-match'!$A$2:$N$81,4,FALSE),IF(_xlpm.x=0,"",_xlpm.x)))</f>
        <v/>
      </c>
      <c r="L2078" s="46" t="str">
        <f>IF(I2078="","",_xlfn.LET(_xlpm.x,VLOOKUP(I2078,'2026-01-09_taxon-match'!$A$2:$N$81,3,FALSE),IF(_xlpm.x=0,"",_xlpm.x)))</f>
        <v/>
      </c>
      <c r="M2078" s="46" t="str">
        <f>IF($I2078="","",_xlfn.LET(_xlpm.x,VLOOKUP($I2078,'2026-01-09_taxon-match'!$A$2:$N$81,5,FALSE),IF(_xlpm.x=0,"",_xlpm.x)))</f>
        <v/>
      </c>
      <c r="N2078" s="46" t="str">
        <f>IF($I2078="","",_xlfn.LET(_xlpm.x,VLOOKUP($I2078,'2026-01-09_taxon-match'!$A$2:$N$81,6,FALSE),IF(_xlpm.x=0,"",_xlpm.x)))</f>
        <v/>
      </c>
      <c r="O2078" s="46" t="str">
        <f>IF($I2078="","",_xlfn.LET(_xlpm.x,VLOOKUP($I2078,'2026-01-09_taxon-match'!$A$2:$N$81,7,FALSE),IF(_xlpm.x=0,"",_xlpm.x)))</f>
        <v/>
      </c>
      <c r="P2078" s="46" t="str">
        <f>IF($I2078="","",_xlfn.LET(_xlpm.x,VLOOKUP($I2078,'2026-01-09_taxon-match'!$A$2:$N$81,8,FALSE),IF(_xlpm.x=0,"",_xlpm.x)))</f>
        <v/>
      </c>
      <c r="Q2078" s="46" t="str">
        <f>IF($I2078="","",_xlfn.LET(_xlpm.x,VLOOKUP($I2078,'2026-01-09_taxon-match'!$A$2:$N$81,9,FALSE),IF(_xlpm.x=0,"",_xlpm.x)))</f>
        <v/>
      </c>
      <c r="R2078" s="46" t="str">
        <f>IF($I2078="","",_xlfn.LET(_xlpm.x,VLOOKUP($I2078,'2026-01-09_taxon-match'!$A$2:$N$81,10,FALSE),IF(_xlpm.x=0,"",_xlpm.x)))</f>
        <v/>
      </c>
      <c r="S2078" s="46" t="str">
        <f>IF($I2078="","",_xlfn.LET(_xlpm.x,VLOOKUP($I2078,'2026-01-09_taxon-match'!$A$2:$N$81,11,FALSE),IF(_xlpm.x=0,"",_xlpm.x)))</f>
        <v/>
      </c>
      <c r="T2078" s="46" t="str">
        <f>IF($I2078="","",_xlfn.LET(_xlpm.x,VLOOKUP($I2078,'2026-01-09_taxon-match'!$A$2:$N$81,13,FALSE),IF(_xlpm.x=0,"",_xlpm.x)))</f>
        <v/>
      </c>
      <c r="Y2078" s="46" t="str">
        <f>IF(V2078="","",_xlfn.LET(_xlpm.x,VLOOKUP(V2078,'Drop-down_menus'!$D$2:$E$13,2,FALSE),IF(_xlpm.x=0,"",_xlpm.x)))</f>
        <v/>
      </c>
      <c r="Z2078" s="46" t="str">
        <f>IF(W2078="","",_xlfn.LET(_xlpm.x,VLOOKUP(W2078,'Drop-down_menus'!$D$2:$E$13,2,FALSE),IF(_xlpm.x=0,"",_xlpm.x)))</f>
        <v/>
      </c>
      <c r="AA2078" s="46" t="str">
        <f>IF(X2078="","",_xlfn.LET(_xlpm.x,VLOOKUP(X2078,'Drop-down_menus'!$D$2:$E$13,2,FALSE),IF(_xlpm.x=0,"",_xlpm.x)))</f>
        <v/>
      </c>
      <c r="AC2078" s="46" t="s">
        <v>356</v>
      </c>
      <c r="AE2078" s="45" t="s">
        <v>39</v>
      </c>
      <c r="AF2078" s="45" t="s">
        <v>46</v>
      </c>
      <c r="AG2078" s="46" t="str">
        <f>IF(AE2078="","",_xlfn.LET(_xlpm.x,VLOOKUP(AE2078,'Drop-down_menus'!$D$2:$E$13,2,FALSE),IF(_xlpm.x=0,"",_xlpm.x)))</f>
        <v>https://orcid.org/0009-0002-6669-2911</v>
      </c>
      <c r="AH2078" s="46" t="str">
        <f>IF(AF2078="","",_xlfn.LET(_xlpm.x,VLOOKUP(AF2078,'Drop-down_menus'!$D$2:$E$13,2,FALSE),IF(_xlpm.x=0,"",_xlpm.x)))</f>
        <v>https://orcid.org/0000-0003-0502-8101</v>
      </c>
    </row>
    <row r="2079" spans="2:34" ht="15" customHeight="1">
      <c r="B2079" s="46">
        <v>2053</v>
      </c>
      <c r="C2079" s="46" t="s">
        <v>993</v>
      </c>
      <c r="D2079" s="46" t="b">
        <f>COUNTIF(Events!$B$2:$B$171, C2079) &gt; 0</f>
        <v>0</v>
      </c>
      <c r="E2079" s="46" t="s">
        <v>994</v>
      </c>
      <c r="F2079" s="46" t="s">
        <v>997</v>
      </c>
      <c r="J2079" s="46" t="str">
        <f>IF(I2079="","",_xlfn.LET(_xlpm.x,VLOOKUP(I2079,'2026-01-09_taxon-match'!$A$2:$N$81,4,FALSE),IF(_xlpm.x=0,"",_xlpm.x)))</f>
        <v/>
      </c>
      <c r="L2079" s="46" t="str">
        <f>IF(I2079="","",_xlfn.LET(_xlpm.x,VLOOKUP(I2079,'2026-01-09_taxon-match'!$A$2:$N$81,3,FALSE),IF(_xlpm.x=0,"",_xlpm.x)))</f>
        <v/>
      </c>
      <c r="M2079" s="46" t="str">
        <f>IF($I2079="","",_xlfn.LET(_xlpm.x,VLOOKUP($I2079,'2026-01-09_taxon-match'!$A$2:$N$81,5,FALSE),IF(_xlpm.x=0,"",_xlpm.x)))</f>
        <v/>
      </c>
      <c r="N2079" s="46" t="str">
        <f>IF($I2079="","",_xlfn.LET(_xlpm.x,VLOOKUP($I2079,'2026-01-09_taxon-match'!$A$2:$N$81,6,FALSE),IF(_xlpm.x=0,"",_xlpm.x)))</f>
        <v/>
      </c>
      <c r="O2079" s="46" t="str">
        <f>IF($I2079="","",_xlfn.LET(_xlpm.x,VLOOKUP($I2079,'2026-01-09_taxon-match'!$A$2:$N$81,7,FALSE),IF(_xlpm.x=0,"",_xlpm.x)))</f>
        <v/>
      </c>
      <c r="P2079" s="46" t="str">
        <f>IF($I2079="","",_xlfn.LET(_xlpm.x,VLOOKUP($I2079,'2026-01-09_taxon-match'!$A$2:$N$81,8,FALSE),IF(_xlpm.x=0,"",_xlpm.x)))</f>
        <v/>
      </c>
      <c r="Q2079" s="46" t="str">
        <f>IF($I2079="","",_xlfn.LET(_xlpm.x,VLOOKUP($I2079,'2026-01-09_taxon-match'!$A$2:$N$81,9,FALSE),IF(_xlpm.x=0,"",_xlpm.x)))</f>
        <v/>
      </c>
      <c r="R2079" s="46" t="str">
        <f>IF($I2079="","",_xlfn.LET(_xlpm.x,VLOOKUP($I2079,'2026-01-09_taxon-match'!$A$2:$N$81,10,FALSE),IF(_xlpm.x=0,"",_xlpm.x)))</f>
        <v/>
      </c>
      <c r="S2079" s="46" t="str">
        <f>IF($I2079="","",_xlfn.LET(_xlpm.x,VLOOKUP($I2079,'2026-01-09_taxon-match'!$A$2:$N$81,11,FALSE),IF(_xlpm.x=0,"",_xlpm.x)))</f>
        <v/>
      </c>
      <c r="T2079" s="46" t="str">
        <f>IF($I2079="","",_xlfn.LET(_xlpm.x,VLOOKUP($I2079,'2026-01-09_taxon-match'!$A$2:$N$81,13,FALSE),IF(_xlpm.x=0,"",_xlpm.x)))</f>
        <v/>
      </c>
      <c r="Y2079" s="46" t="str">
        <f>IF(V2079="","",_xlfn.LET(_xlpm.x,VLOOKUP(V2079,'Drop-down_menus'!$D$2:$E$13,2,FALSE),IF(_xlpm.x=0,"",_xlpm.x)))</f>
        <v/>
      </c>
      <c r="Z2079" s="46" t="str">
        <f>IF(W2079="","",_xlfn.LET(_xlpm.x,VLOOKUP(W2079,'Drop-down_menus'!$D$2:$E$13,2,FALSE),IF(_xlpm.x=0,"",_xlpm.x)))</f>
        <v/>
      </c>
      <c r="AA2079" s="46" t="str">
        <f>IF(X2079="","",_xlfn.LET(_xlpm.x,VLOOKUP(X2079,'Drop-down_menus'!$D$2:$E$13,2,FALSE),IF(_xlpm.x=0,"",_xlpm.x)))</f>
        <v/>
      </c>
      <c r="AB2079" s="53" t="s">
        <v>388</v>
      </c>
      <c r="AC2079" s="46" t="s">
        <v>996</v>
      </c>
      <c r="AE2079" s="45" t="s">
        <v>39</v>
      </c>
      <c r="AG2079" s="46" t="str">
        <f>IF(AE2079="","",_xlfn.LET(_xlpm.x,VLOOKUP(AE2079,'Drop-down_menus'!$D$2:$E$13,2,FALSE),IF(_xlpm.x=0,"",_xlpm.x)))</f>
        <v>https://orcid.org/0009-0002-6669-2911</v>
      </c>
      <c r="AH2079" s="46" t="str">
        <f>IF(AF2079="","",_xlfn.LET(_xlpm.x,VLOOKUP(AF2079,'Drop-down_menus'!$D$2:$E$13,2,FALSE),IF(_xlpm.x=0,"",_xlpm.x)))</f>
        <v/>
      </c>
    </row>
    <row r="2080" spans="2:34" ht="15" customHeight="1">
      <c r="B2080" s="46">
        <v>2053</v>
      </c>
      <c r="C2080" s="46" t="s">
        <v>881</v>
      </c>
      <c r="D2080" s="46" t="b">
        <f>COUNTIF(Events!$B$2:$B$171, C2080) &gt; 0</f>
        <v>1</v>
      </c>
      <c r="E2080" s="47"/>
      <c r="F2080" s="46" t="s">
        <v>504</v>
      </c>
      <c r="J2080" s="46" t="str">
        <f>IF(I2080="","",_xlfn.LET(_xlpm.x,VLOOKUP(I2080,'2026-01-09_taxon-match'!$A$2:$N$81,4,FALSE),IF(_xlpm.x=0,"",_xlpm.x)))</f>
        <v/>
      </c>
      <c r="L2080" s="46" t="str">
        <f>IF(I2080="","",_xlfn.LET(_xlpm.x,VLOOKUP(I2080,'2026-01-09_taxon-match'!$A$2:$N$81,3,FALSE),IF(_xlpm.x=0,"",_xlpm.x)))</f>
        <v/>
      </c>
      <c r="M2080" s="46" t="str">
        <f>IF($I2080="","",_xlfn.LET(_xlpm.x,VLOOKUP($I2080,'2026-01-09_taxon-match'!$A$2:$N$81,5,FALSE),IF(_xlpm.x=0,"",_xlpm.x)))</f>
        <v/>
      </c>
      <c r="N2080" s="46" t="str">
        <f>IF($I2080="","",_xlfn.LET(_xlpm.x,VLOOKUP($I2080,'2026-01-09_taxon-match'!$A$2:$N$81,6,FALSE),IF(_xlpm.x=0,"",_xlpm.x)))</f>
        <v/>
      </c>
      <c r="O2080" s="46" t="str">
        <f>IF($I2080="","",_xlfn.LET(_xlpm.x,VLOOKUP($I2080,'2026-01-09_taxon-match'!$A$2:$N$81,7,FALSE),IF(_xlpm.x=0,"",_xlpm.x)))</f>
        <v/>
      </c>
      <c r="P2080" s="46" t="str">
        <f>IF($I2080="","",_xlfn.LET(_xlpm.x,VLOOKUP($I2080,'2026-01-09_taxon-match'!$A$2:$N$81,8,FALSE),IF(_xlpm.x=0,"",_xlpm.x)))</f>
        <v/>
      </c>
      <c r="Q2080" s="46" t="str">
        <f>IF($I2080="","",_xlfn.LET(_xlpm.x,VLOOKUP($I2080,'2026-01-09_taxon-match'!$A$2:$N$81,9,FALSE),IF(_xlpm.x=0,"",_xlpm.x)))</f>
        <v/>
      </c>
      <c r="R2080" s="46" t="str">
        <f>IF($I2080="","",_xlfn.LET(_xlpm.x,VLOOKUP($I2080,'2026-01-09_taxon-match'!$A$2:$N$81,10,FALSE),IF(_xlpm.x=0,"",_xlpm.x)))</f>
        <v/>
      </c>
      <c r="S2080" s="46" t="str">
        <f>IF($I2080="","",_xlfn.LET(_xlpm.x,VLOOKUP($I2080,'2026-01-09_taxon-match'!$A$2:$N$81,11,FALSE),IF(_xlpm.x=0,"",_xlpm.x)))</f>
        <v/>
      </c>
      <c r="T2080" s="46" t="str">
        <f>IF($I2080="","",_xlfn.LET(_xlpm.x,VLOOKUP($I2080,'2026-01-09_taxon-match'!$A$2:$N$81,13,FALSE),IF(_xlpm.x=0,"",_xlpm.x)))</f>
        <v/>
      </c>
      <c r="Y2080" s="46" t="str">
        <f>IF(V2080="","",_xlfn.LET(_xlpm.x,VLOOKUP(V2080,'Drop-down_menus'!$D$2:$E$13,2,FALSE),IF(_xlpm.x=0,"",_xlpm.x)))</f>
        <v/>
      </c>
      <c r="Z2080" s="46" t="str">
        <f>IF(W2080="","",_xlfn.LET(_xlpm.x,VLOOKUP(W2080,'Drop-down_menus'!$D$2:$E$13,2,FALSE),IF(_xlpm.x=0,"",_xlpm.x)))</f>
        <v/>
      </c>
      <c r="AA2080" s="46" t="str">
        <f>IF(X2080="","",_xlfn.LET(_xlpm.x,VLOOKUP(X2080,'Drop-down_menus'!$D$2:$E$13,2,FALSE),IF(_xlpm.x=0,"",_xlpm.x)))</f>
        <v/>
      </c>
      <c r="AB2080" s="53" t="s">
        <v>388</v>
      </c>
      <c r="AC2080" s="46" t="s">
        <v>992</v>
      </c>
      <c r="AE2080" s="45" t="s">
        <v>39</v>
      </c>
      <c r="AF2080" s="45" t="s">
        <v>46</v>
      </c>
      <c r="AG2080" s="46" t="str">
        <f>IF(AE2080="","",_xlfn.LET(_xlpm.x,VLOOKUP(AE2080,'Drop-down_menus'!$D$2:$E$13,2,FALSE),IF(_xlpm.x=0,"",_xlpm.x)))</f>
        <v>https://orcid.org/0009-0002-6669-2911</v>
      </c>
      <c r="AH2080" s="46" t="str">
        <f>IF(AF2080="","",_xlfn.LET(_xlpm.x,VLOOKUP(AF2080,'Drop-down_menus'!$D$2:$E$13,2,FALSE),IF(_xlpm.x=0,"",_xlpm.x)))</f>
        <v>https://orcid.org/0000-0003-0502-8101</v>
      </c>
    </row>
    <row r="2081" spans="2:34" ht="15" customHeight="1">
      <c r="B2081" s="46">
        <v>2054</v>
      </c>
      <c r="C2081" s="46" t="s">
        <v>881</v>
      </c>
      <c r="D2081" s="46" t="b">
        <f>COUNTIF(Events!$B$2:$B$171, C2081) &gt; 0</f>
        <v>1</v>
      </c>
      <c r="E2081" s="47"/>
      <c r="F2081" s="45" t="s">
        <v>507</v>
      </c>
      <c r="J2081" s="46" t="str">
        <f>IF(I2081="","",_xlfn.LET(_xlpm.x,VLOOKUP(I2081,'2026-01-09_taxon-match'!$A$2:$N$81,4,FALSE),IF(_xlpm.x=0,"",_xlpm.x)))</f>
        <v/>
      </c>
      <c r="L2081" s="46" t="str">
        <f>IF(I2081="","",_xlfn.LET(_xlpm.x,VLOOKUP(I2081,'2026-01-09_taxon-match'!$A$2:$N$81,3,FALSE),IF(_xlpm.x=0,"",_xlpm.x)))</f>
        <v/>
      </c>
      <c r="M2081" s="46" t="str">
        <f>IF($I2081="","",_xlfn.LET(_xlpm.x,VLOOKUP($I2081,'2026-01-09_taxon-match'!$A$2:$N$81,5,FALSE),IF(_xlpm.x=0,"",_xlpm.x)))</f>
        <v/>
      </c>
      <c r="N2081" s="46" t="str">
        <f>IF($I2081="","",_xlfn.LET(_xlpm.x,VLOOKUP($I2081,'2026-01-09_taxon-match'!$A$2:$N$81,6,FALSE),IF(_xlpm.x=0,"",_xlpm.x)))</f>
        <v/>
      </c>
      <c r="O2081" s="46" t="str">
        <f>IF($I2081="","",_xlfn.LET(_xlpm.x,VLOOKUP($I2081,'2026-01-09_taxon-match'!$A$2:$N$81,7,FALSE),IF(_xlpm.x=0,"",_xlpm.x)))</f>
        <v/>
      </c>
      <c r="P2081" s="46" t="str">
        <f>IF($I2081="","",_xlfn.LET(_xlpm.x,VLOOKUP($I2081,'2026-01-09_taxon-match'!$A$2:$N$81,8,FALSE),IF(_xlpm.x=0,"",_xlpm.x)))</f>
        <v/>
      </c>
      <c r="Q2081" s="46" t="str">
        <f>IF($I2081="","",_xlfn.LET(_xlpm.x,VLOOKUP($I2081,'2026-01-09_taxon-match'!$A$2:$N$81,9,FALSE),IF(_xlpm.x=0,"",_xlpm.x)))</f>
        <v/>
      </c>
      <c r="R2081" s="46" t="str">
        <f>IF($I2081="","",_xlfn.LET(_xlpm.x,VLOOKUP($I2081,'2026-01-09_taxon-match'!$A$2:$N$81,10,FALSE),IF(_xlpm.x=0,"",_xlpm.x)))</f>
        <v/>
      </c>
      <c r="S2081" s="46" t="str">
        <f>IF($I2081="","",_xlfn.LET(_xlpm.x,VLOOKUP($I2081,'2026-01-09_taxon-match'!$A$2:$N$81,11,FALSE),IF(_xlpm.x=0,"",_xlpm.x)))</f>
        <v/>
      </c>
      <c r="T2081" s="46" t="str">
        <f>IF($I2081="","",_xlfn.LET(_xlpm.x,VLOOKUP($I2081,'2026-01-09_taxon-match'!$A$2:$N$81,13,FALSE),IF(_xlpm.x=0,"",_xlpm.x)))</f>
        <v/>
      </c>
      <c r="Y2081" s="46" t="str">
        <f>IF(V2081="","",_xlfn.LET(_xlpm.x,VLOOKUP(V2081,'Drop-down_menus'!$D$2:$E$13,2,FALSE),IF(_xlpm.x=0,"",_xlpm.x)))</f>
        <v/>
      </c>
      <c r="Z2081" s="46" t="str">
        <f>IF(W2081="","",_xlfn.LET(_xlpm.x,VLOOKUP(W2081,'Drop-down_menus'!$D$2:$E$13,2,FALSE),IF(_xlpm.x=0,"",_xlpm.x)))</f>
        <v/>
      </c>
      <c r="AA2081" s="46" t="str">
        <f>IF(X2081="","",_xlfn.LET(_xlpm.x,VLOOKUP(X2081,'Drop-down_menus'!$D$2:$E$13,2,FALSE),IF(_xlpm.x=0,"",_xlpm.x)))</f>
        <v/>
      </c>
      <c r="AB2081" s="53" t="s">
        <v>987</v>
      </c>
      <c r="AC2081" s="46" t="s">
        <v>988</v>
      </c>
      <c r="AE2081" s="45" t="s">
        <v>39</v>
      </c>
      <c r="AF2081" s="45" t="s">
        <v>46</v>
      </c>
      <c r="AG2081" s="46" t="str">
        <f>IF(AE2081="","",_xlfn.LET(_xlpm.x,VLOOKUP(AE2081,'Drop-down_menus'!$D$2:$E$13,2,FALSE),IF(_xlpm.x=0,"",_xlpm.x)))</f>
        <v>https://orcid.org/0009-0002-6669-2911</v>
      </c>
      <c r="AH2081" s="46" t="str">
        <f>IF(AF2081="","",_xlfn.LET(_xlpm.x,VLOOKUP(AF2081,'Drop-down_menus'!$D$2:$E$13,2,FALSE),IF(_xlpm.x=0,"",_xlpm.x)))</f>
        <v>https://orcid.org/0000-0003-0502-8101</v>
      </c>
    </row>
    <row r="2082" spans="2:34" ht="15" customHeight="1">
      <c r="B2082" s="46">
        <v>2055</v>
      </c>
      <c r="C2082" s="46" t="s">
        <v>1197</v>
      </c>
      <c r="D2082" s="46" t="b">
        <f>COUNTIF(Events!$B$2:$B$171, C2082) &gt; 0</f>
        <v>0</v>
      </c>
      <c r="G2082" s="46" t="s">
        <v>1211</v>
      </c>
      <c r="J2082" s="46" t="str">
        <f>IF(I2082="","",_xlfn.LET(_xlpm.x,VLOOKUP(I2082,'2026-01-09_taxon-match'!$A$2:$N$81,4,FALSE),IF(_xlpm.x=0,"",_xlpm.x)))</f>
        <v/>
      </c>
      <c r="L2082" s="46" t="str">
        <f>IF(I2082="","",_xlfn.LET(_xlpm.x,VLOOKUP(I2082,'2026-01-09_taxon-match'!$A$2:$N$81,3,FALSE),IF(_xlpm.x=0,"",_xlpm.x)))</f>
        <v/>
      </c>
      <c r="M2082" s="46" t="str">
        <f>IF($I2082="","",_xlfn.LET(_xlpm.x,VLOOKUP($I2082,'2026-01-09_taxon-match'!$A$2:$N$81,5,FALSE),IF(_xlpm.x=0,"",_xlpm.x)))</f>
        <v/>
      </c>
      <c r="N2082" s="46" t="str">
        <f>IF($I2082="","",_xlfn.LET(_xlpm.x,VLOOKUP($I2082,'2026-01-09_taxon-match'!$A$2:$N$81,6,FALSE),IF(_xlpm.x=0,"",_xlpm.x)))</f>
        <v/>
      </c>
      <c r="O2082" s="46" t="str">
        <f>IF($I2082="","",_xlfn.LET(_xlpm.x,VLOOKUP($I2082,'2026-01-09_taxon-match'!$A$2:$N$81,7,FALSE),IF(_xlpm.x=0,"",_xlpm.x)))</f>
        <v/>
      </c>
      <c r="P2082" s="46" t="str">
        <f>IF($I2082="","",_xlfn.LET(_xlpm.x,VLOOKUP($I2082,'2026-01-09_taxon-match'!$A$2:$N$81,8,FALSE),IF(_xlpm.x=0,"",_xlpm.x)))</f>
        <v/>
      </c>
      <c r="Q2082" s="46" t="str">
        <f>IF($I2082="","",_xlfn.LET(_xlpm.x,VLOOKUP($I2082,'2026-01-09_taxon-match'!$A$2:$N$81,9,FALSE),IF(_xlpm.x=0,"",_xlpm.x)))</f>
        <v/>
      </c>
      <c r="R2082" s="46" t="str">
        <f>IF($I2082="","",_xlfn.LET(_xlpm.x,VLOOKUP($I2082,'2026-01-09_taxon-match'!$A$2:$N$81,10,FALSE),IF(_xlpm.x=0,"",_xlpm.x)))</f>
        <v/>
      </c>
      <c r="S2082" s="46" t="str">
        <f>IF($I2082="","",_xlfn.LET(_xlpm.x,VLOOKUP($I2082,'2026-01-09_taxon-match'!$A$2:$N$81,11,FALSE),IF(_xlpm.x=0,"",_xlpm.x)))</f>
        <v/>
      </c>
      <c r="T2082" s="46" t="str">
        <f>IF($I2082="","",_xlfn.LET(_xlpm.x,VLOOKUP($I2082,'2026-01-09_taxon-match'!$A$2:$N$81,13,FALSE),IF(_xlpm.x=0,"",_xlpm.x)))</f>
        <v/>
      </c>
      <c r="U2082" s="46">
        <v>1</v>
      </c>
      <c r="V2082" t="s">
        <v>43</v>
      </c>
      <c r="Y2082" s="46" t="str">
        <f>IF(V2082="","",_xlfn.LET(_xlpm.x,VLOOKUP(V2082,'Drop-down_menus'!$D$2:$E$13,2,FALSE),IF(_xlpm.x=0,"",_xlpm.x)))</f>
        <v>https://orcid.org/0000-0002-0981-7442</v>
      </c>
      <c r="Z2082" s="46" t="str">
        <f>IF(W2082="","",_xlfn.LET(_xlpm.x,VLOOKUP(W2082,'Drop-down_menus'!$D$2:$E$13,2,FALSE),IF(_xlpm.x=0,"",_xlpm.x)))</f>
        <v/>
      </c>
      <c r="AA2082" s="46" t="str">
        <f>IF(X2082="","",_xlfn.LET(_xlpm.x,VLOOKUP(X2082,'Drop-down_menus'!$D$2:$E$13,2,FALSE),IF(_xlpm.x=0,"",_xlpm.x)))</f>
        <v/>
      </c>
      <c r="AB2082" s="46" t="s">
        <v>300</v>
      </c>
      <c r="AC2082" s="46" t="s">
        <v>1257</v>
      </c>
    </row>
    <row r="2083" spans="2:34" ht="15" customHeight="1">
      <c r="B2083" s="46">
        <v>2055</v>
      </c>
      <c r="C2083" s="46" t="s">
        <v>881</v>
      </c>
      <c r="D2083" s="46" t="b">
        <f>COUNTIF(Events!$B$2:$B$171, C2083) &gt; 0</f>
        <v>1</v>
      </c>
      <c r="E2083" s="47"/>
      <c r="F2083" s="46" t="s">
        <v>1076</v>
      </c>
      <c r="J2083" s="46" t="str">
        <f>IF(I2083="","",_xlfn.LET(_xlpm.x,VLOOKUP(I2083,'2026-01-09_taxon-match'!$A$2:$N$81,4,FALSE),IF(_xlpm.x=0,"",_xlpm.x)))</f>
        <v/>
      </c>
      <c r="L2083" s="46" t="str">
        <f>IF(I2083="","",_xlfn.LET(_xlpm.x,VLOOKUP(I2083,'2026-01-09_taxon-match'!$A$2:$N$81,3,FALSE),IF(_xlpm.x=0,"",_xlpm.x)))</f>
        <v/>
      </c>
      <c r="M2083" s="46" t="str">
        <f>IF($I2083="","",_xlfn.LET(_xlpm.x,VLOOKUP($I2083,'2026-01-09_taxon-match'!$A$2:$N$81,5,FALSE),IF(_xlpm.x=0,"",_xlpm.x)))</f>
        <v/>
      </c>
      <c r="N2083" s="46" t="str">
        <f>IF($I2083="","",_xlfn.LET(_xlpm.x,VLOOKUP($I2083,'2026-01-09_taxon-match'!$A$2:$N$81,6,FALSE),IF(_xlpm.x=0,"",_xlpm.x)))</f>
        <v/>
      </c>
      <c r="O2083" s="46" t="str">
        <f>IF($I2083="","",_xlfn.LET(_xlpm.x,VLOOKUP($I2083,'2026-01-09_taxon-match'!$A$2:$N$81,7,FALSE),IF(_xlpm.x=0,"",_xlpm.x)))</f>
        <v/>
      </c>
      <c r="P2083" s="46" t="str">
        <f>IF($I2083="","",_xlfn.LET(_xlpm.x,VLOOKUP($I2083,'2026-01-09_taxon-match'!$A$2:$N$81,8,FALSE),IF(_xlpm.x=0,"",_xlpm.x)))</f>
        <v/>
      </c>
      <c r="Q2083" s="46" t="str">
        <f>IF($I2083="","",_xlfn.LET(_xlpm.x,VLOOKUP($I2083,'2026-01-09_taxon-match'!$A$2:$N$81,9,FALSE),IF(_xlpm.x=0,"",_xlpm.x)))</f>
        <v/>
      </c>
      <c r="R2083" s="46" t="str">
        <f>IF($I2083="","",_xlfn.LET(_xlpm.x,VLOOKUP($I2083,'2026-01-09_taxon-match'!$A$2:$N$81,10,FALSE),IF(_xlpm.x=0,"",_xlpm.x)))</f>
        <v/>
      </c>
      <c r="S2083" s="46" t="str">
        <f>IF($I2083="","",_xlfn.LET(_xlpm.x,VLOOKUP($I2083,'2026-01-09_taxon-match'!$A$2:$N$81,11,FALSE),IF(_xlpm.x=0,"",_xlpm.x)))</f>
        <v/>
      </c>
      <c r="T2083" s="46" t="str">
        <f>IF($I2083="","",_xlfn.LET(_xlpm.x,VLOOKUP($I2083,'2026-01-09_taxon-match'!$A$2:$N$81,13,FALSE),IF(_xlpm.x=0,"",_xlpm.x)))</f>
        <v/>
      </c>
      <c r="Y2083" s="46" t="str">
        <f>IF(V2083="","",_xlfn.LET(_xlpm.x,VLOOKUP(V2083,'Drop-down_menus'!$D$2:$E$13,2,FALSE),IF(_xlpm.x=0,"",_xlpm.x)))</f>
        <v/>
      </c>
      <c r="Z2083" s="46" t="str">
        <f>IF(W2083="","",_xlfn.LET(_xlpm.x,VLOOKUP(W2083,'Drop-down_menus'!$D$2:$E$13,2,FALSE),IF(_xlpm.x=0,"",_xlpm.x)))</f>
        <v/>
      </c>
      <c r="AA2083" s="46" t="str">
        <f>IF(X2083="","",_xlfn.LET(_xlpm.x,VLOOKUP(X2083,'Drop-down_menus'!$D$2:$E$13,2,FALSE),IF(_xlpm.x=0,"",_xlpm.x)))</f>
        <v/>
      </c>
      <c r="AB2083" s="46" t="s">
        <v>989</v>
      </c>
      <c r="AC2083" s="46" t="s">
        <v>988</v>
      </c>
      <c r="AE2083" s="45" t="s">
        <v>39</v>
      </c>
      <c r="AF2083" s="45" t="s">
        <v>46</v>
      </c>
      <c r="AG2083" s="46" t="str">
        <f>IF(AE2083="","",_xlfn.LET(_xlpm.x,VLOOKUP(AE2083,'Drop-down_menus'!$D$2:$E$13,2,FALSE),IF(_xlpm.x=0,"",_xlpm.x)))</f>
        <v>https://orcid.org/0009-0002-6669-2911</v>
      </c>
      <c r="AH2083" s="46" t="str">
        <f>IF(AF2083="","",_xlfn.LET(_xlpm.x,VLOOKUP(AF2083,'Drop-down_menus'!$D$2:$E$13,2,FALSE),IF(_xlpm.x=0,"",_xlpm.x)))</f>
        <v>https://orcid.org/0000-0003-0502-8101</v>
      </c>
    </row>
    <row r="2084" spans="2:34" ht="15" customHeight="1">
      <c r="B2084" s="46">
        <v>2056</v>
      </c>
      <c r="C2084" s="46" t="s">
        <v>1197</v>
      </c>
      <c r="D2084" s="46" t="b">
        <f>COUNTIF(Events!$B$2:$B$171, C2084) &gt; 0</f>
        <v>0</v>
      </c>
      <c r="G2084" s="46" t="s">
        <v>1211</v>
      </c>
      <c r="J2084" s="46" t="str">
        <f>IF(I2084="","",_xlfn.LET(_xlpm.x,VLOOKUP(I2084,'2026-01-09_taxon-match'!$A$2:$N$81,4,FALSE),IF(_xlpm.x=0,"",_xlpm.x)))</f>
        <v/>
      </c>
      <c r="L2084" s="46" t="str">
        <f>IF(I2084="","",_xlfn.LET(_xlpm.x,VLOOKUP(I2084,'2026-01-09_taxon-match'!$A$2:$N$81,3,FALSE),IF(_xlpm.x=0,"",_xlpm.x)))</f>
        <v/>
      </c>
      <c r="M2084" s="46" t="str">
        <f>IF($I2084="","",_xlfn.LET(_xlpm.x,VLOOKUP($I2084,'2026-01-09_taxon-match'!$A$2:$N$81,5,FALSE),IF(_xlpm.x=0,"",_xlpm.x)))</f>
        <v/>
      </c>
      <c r="N2084" s="46" t="str">
        <f>IF($I2084="","",_xlfn.LET(_xlpm.x,VLOOKUP($I2084,'2026-01-09_taxon-match'!$A$2:$N$81,6,FALSE),IF(_xlpm.x=0,"",_xlpm.x)))</f>
        <v/>
      </c>
      <c r="O2084" s="46" t="str">
        <f>IF($I2084="","",_xlfn.LET(_xlpm.x,VLOOKUP($I2084,'2026-01-09_taxon-match'!$A$2:$N$81,7,FALSE),IF(_xlpm.x=0,"",_xlpm.x)))</f>
        <v/>
      </c>
      <c r="P2084" s="46" t="str">
        <f>IF($I2084="","",_xlfn.LET(_xlpm.x,VLOOKUP($I2084,'2026-01-09_taxon-match'!$A$2:$N$81,8,FALSE),IF(_xlpm.x=0,"",_xlpm.x)))</f>
        <v/>
      </c>
      <c r="Q2084" s="46" t="str">
        <f>IF($I2084="","",_xlfn.LET(_xlpm.x,VLOOKUP($I2084,'2026-01-09_taxon-match'!$A$2:$N$81,9,FALSE),IF(_xlpm.x=0,"",_xlpm.x)))</f>
        <v/>
      </c>
      <c r="R2084" s="46" t="str">
        <f>IF($I2084="","",_xlfn.LET(_xlpm.x,VLOOKUP($I2084,'2026-01-09_taxon-match'!$A$2:$N$81,10,FALSE),IF(_xlpm.x=0,"",_xlpm.x)))</f>
        <v/>
      </c>
      <c r="S2084" s="46" t="str">
        <f>IF($I2084="","",_xlfn.LET(_xlpm.x,VLOOKUP($I2084,'2026-01-09_taxon-match'!$A$2:$N$81,11,FALSE),IF(_xlpm.x=0,"",_xlpm.x)))</f>
        <v/>
      </c>
      <c r="T2084" s="46" t="str">
        <f>IF($I2084="","",_xlfn.LET(_xlpm.x,VLOOKUP($I2084,'2026-01-09_taxon-match'!$A$2:$N$81,13,FALSE),IF(_xlpm.x=0,"",_xlpm.x)))</f>
        <v/>
      </c>
      <c r="U2084" s="46">
        <v>1</v>
      </c>
      <c r="V2084" t="s">
        <v>43</v>
      </c>
      <c r="Y2084" s="46" t="str">
        <f>IF(V2084="","",_xlfn.LET(_xlpm.x,VLOOKUP(V2084,'Drop-down_menus'!$D$2:$E$13,2,FALSE),IF(_xlpm.x=0,"",_xlpm.x)))</f>
        <v>https://orcid.org/0000-0002-0981-7442</v>
      </c>
      <c r="Z2084" s="46" t="str">
        <f>IF(W2084="","",_xlfn.LET(_xlpm.x,VLOOKUP(W2084,'Drop-down_menus'!$D$2:$E$13,2,FALSE),IF(_xlpm.x=0,"",_xlpm.x)))</f>
        <v/>
      </c>
      <c r="AA2084" s="46" t="str">
        <f>IF(X2084="","",_xlfn.LET(_xlpm.x,VLOOKUP(X2084,'Drop-down_menus'!$D$2:$E$13,2,FALSE),IF(_xlpm.x=0,"",_xlpm.x)))</f>
        <v/>
      </c>
      <c r="AB2084" s="46" t="s">
        <v>1252</v>
      </c>
      <c r="AC2084" s="46" t="s">
        <v>1255</v>
      </c>
    </row>
    <row r="2085" spans="2:34" ht="15" customHeight="1">
      <c r="B2085" s="46">
        <v>2056</v>
      </c>
      <c r="C2085" s="46" t="s">
        <v>881</v>
      </c>
      <c r="D2085" s="46" t="b">
        <f>COUNTIF(Events!$B$2:$B$171, C2085) &gt; 0</f>
        <v>1</v>
      </c>
      <c r="E2085" s="47"/>
      <c r="F2085" s="45" t="s">
        <v>1013</v>
      </c>
      <c r="G2085" s="45"/>
      <c r="H2085" s="45"/>
      <c r="I2085" s="45"/>
      <c r="J2085" s="46" t="str">
        <f>IF(I2085="","",_xlfn.LET(_xlpm.x,VLOOKUP(I2085,'2026-01-09_taxon-match'!$A$2:$N$81,4,FALSE),IF(_xlpm.x=0,"",_xlpm.x)))</f>
        <v/>
      </c>
      <c r="K2085" s="45"/>
      <c r="L2085" s="46" t="str">
        <f>IF(I2085="","",_xlfn.LET(_xlpm.x,VLOOKUP(I2085,'2026-01-09_taxon-match'!$A$2:$N$81,3,FALSE),IF(_xlpm.x=0,"",_xlpm.x)))</f>
        <v/>
      </c>
      <c r="M2085" s="46" t="str">
        <f>IF($I2085="","",_xlfn.LET(_xlpm.x,VLOOKUP($I2085,'2026-01-09_taxon-match'!$A$2:$N$81,5,FALSE),IF(_xlpm.x=0,"",_xlpm.x)))</f>
        <v/>
      </c>
      <c r="N2085" s="46" t="str">
        <f>IF($I2085="","",_xlfn.LET(_xlpm.x,VLOOKUP($I2085,'2026-01-09_taxon-match'!$A$2:$N$81,6,FALSE),IF(_xlpm.x=0,"",_xlpm.x)))</f>
        <v/>
      </c>
      <c r="O2085" s="46" t="str">
        <f>IF($I2085="","",_xlfn.LET(_xlpm.x,VLOOKUP($I2085,'2026-01-09_taxon-match'!$A$2:$N$81,7,FALSE),IF(_xlpm.x=0,"",_xlpm.x)))</f>
        <v/>
      </c>
      <c r="P2085" s="46" t="str">
        <f>IF($I2085="","",_xlfn.LET(_xlpm.x,VLOOKUP($I2085,'2026-01-09_taxon-match'!$A$2:$N$81,8,FALSE),IF(_xlpm.x=0,"",_xlpm.x)))</f>
        <v/>
      </c>
      <c r="Q2085" s="46" t="str">
        <f>IF($I2085="","",_xlfn.LET(_xlpm.x,VLOOKUP($I2085,'2026-01-09_taxon-match'!$A$2:$N$81,9,FALSE),IF(_xlpm.x=0,"",_xlpm.x)))</f>
        <v/>
      </c>
      <c r="R2085" s="46" t="str">
        <f>IF($I2085="","",_xlfn.LET(_xlpm.x,VLOOKUP($I2085,'2026-01-09_taxon-match'!$A$2:$N$81,10,FALSE),IF(_xlpm.x=0,"",_xlpm.x)))</f>
        <v/>
      </c>
      <c r="S2085" s="46" t="str">
        <f>IF($I2085="","",_xlfn.LET(_xlpm.x,VLOOKUP($I2085,'2026-01-09_taxon-match'!$A$2:$N$81,11,FALSE),IF(_xlpm.x=0,"",_xlpm.x)))</f>
        <v/>
      </c>
      <c r="T2085" s="46" t="str">
        <f>IF($I2085="","",_xlfn.LET(_xlpm.x,VLOOKUP($I2085,'2026-01-09_taxon-match'!$A$2:$N$81,13,FALSE),IF(_xlpm.x=0,"",_xlpm.x)))</f>
        <v/>
      </c>
      <c r="U2085" s="45"/>
      <c r="V2085" s="45"/>
      <c r="W2085" s="45"/>
      <c r="X2085" s="45"/>
      <c r="Y2085" s="46" t="str">
        <f>IF(V2085="","",_xlfn.LET(_xlpm.x,VLOOKUP(V2085,'Drop-down_menus'!$D$2:$E$13,2,FALSE),IF(_xlpm.x=0,"",_xlpm.x)))</f>
        <v/>
      </c>
      <c r="Z2085" s="46" t="str">
        <f>IF(W2085="","",_xlfn.LET(_xlpm.x,VLOOKUP(W2085,'Drop-down_menus'!$D$2:$E$13,2,FALSE),IF(_xlpm.x=0,"",_xlpm.x)))</f>
        <v/>
      </c>
      <c r="AA2085" s="46" t="str">
        <f>IF(X2085="","",_xlfn.LET(_xlpm.x,VLOOKUP(X2085,'Drop-down_menus'!$D$2:$E$13,2,FALSE),IF(_xlpm.x=0,"",_xlpm.x)))</f>
        <v/>
      </c>
      <c r="AB2085" s="45" t="s">
        <v>1014</v>
      </c>
      <c r="AC2085" s="45" t="s">
        <v>278</v>
      </c>
      <c r="AD2085" s="45"/>
      <c r="AE2085" s="45" t="s">
        <v>39</v>
      </c>
      <c r="AF2085" s="45" t="s">
        <v>46</v>
      </c>
      <c r="AG2085" s="46" t="str">
        <f>IF(AE2085="","",_xlfn.LET(_xlpm.x,VLOOKUP(AE2085,'Drop-down_menus'!$D$2:$E$13,2,FALSE),IF(_xlpm.x=0,"",_xlpm.x)))</f>
        <v>https://orcid.org/0009-0002-6669-2911</v>
      </c>
      <c r="AH2085" s="46" t="str">
        <f>IF(AF2085="","",_xlfn.LET(_xlpm.x,VLOOKUP(AF2085,'Drop-down_menus'!$D$2:$E$13,2,FALSE),IF(_xlpm.x=0,"",_xlpm.x)))</f>
        <v>https://orcid.org/0000-0003-0502-8101</v>
      </c>
    </row>
    <row r="2086" spans="2:34" ht="15" customHeight="1">
      <c r="B2086" s="46">
        <v>2057</v>
      </c>
      <c r="C2086" s="46" t="s">
        <v>1197</v>
      </c>
      <c r="D2086" s="46" t="b">
        <f>COUNTIF(Events!$B$2:$B$171, C2086) &gt; 0</f>
        <v>0</v>
      </c>
      <c r="G2086" s="46" t="s">
        <v>1211</v>
      </c>
      <c r="J2086" s="46" t="str">
        <f>IF(I2086="","",_xlfn.LET(_xlpm.x,VLOOKUP(I2086,'2026-01-09_taxon-match'!$A$2:$N$81,4,FALSE),IF(_xlpm.x=0,"",_xlpm.x)))</f>
        <v/>
      </c>
      <c r="L2086" s="46" t="str">
        <f>IF(I2086="","",_xlfn.LET(_xlpm.x,VLOOKUP(I2086,'2026-01-09_taxon-match'!$A$2:$N$81,3,FALSE),IF(_xlpm.x=0,"",_xlpm.x)))</f>
        <v/>
      </c>
      <c r="M2086" s="46" t="str">
        <f>IF($I2086="","",_xlfn.LET(_xlpm.x,VLOOKUP($I2086,'2026-01-09_taxon-match'!$A$2:$N$81,5,FALSE),IF(_xlpm.x=0,"",_xlpm.x)))</f>
        <v/>
      </c>
      <c r="N2086" s="46" t="str">
        <f>IF($I2086="","",_xlfn.LET(_xlpm.x,VLOOKUP($I2086,'2026-01-09_taxon-match'!$A$2:$N$81,6,FALSE),IF(_xlpm.x=0,"",_xlpm.x)))</f>
        <v/>
      </c>
      <c r="O2086" s="46" t="str">
        <f>IF($I2086="","",_xlfn.LET(_xlpm.x,VLOOKUP($I2086,'2026-01-09_taxon-match'!$A$2:$N$81,7,FALSE),IF(_xlpm.x=0,"",_xlpm.x)))</f>
        <v/>
      </c>
      <c r="P2086" s="46" t="str">
        <f>IF($I2086="","",_xlfn.LET(_xlpm.x,VLOOKUP($I2086,'2026-01-09_taxon-match'!$A$2:$N$81,8,FALSE),IF(_xlpm.x=0,"",_xlpm.x)))</f>
        <v/>
      </c>
      <c r="Q2086" s="46" t="str">
        <f>IF($I2086="","",_xlfn.LET(_xlpm.x,VLOOKUP($I2086,'2026-01-09_taxon-match'!$A$2:$N$81,9,FALSE),IF(_xlpm.x=0,"",_xlpm.x)))</f>
        <v/>
      </c>
      <c r="R2086" s="46" t="str">
        <f>IF($I2086="","",_xlfn.LET(_xlpm.x,VLOOKUP($I2086,'2026-01-09_taxon-match'!$A$2:$N$81,10,FALSE),IF(_xlpm.x=0,"",_xlpm.x)))</f>
        <v/>
      </c>
      <c r="S2086" s="46" t="str">
        <f>IF($I2086="","",_xlfn.LET(_xlpm.x,VLOOKUP($I2086,'2026-01-09_taxon-match'!$A$2:$N$81,11,FALSE),IF(_xlpm.x=0,"",_xlpm.x)))</f>
        <v/>
      </c>
      <c r="T2086" s="46" t="str">
        <f>IF($I2086="","",_xlfn.LET(_xlpm.x,VLOOKUP($I2086,'2026-01-09_taxon-match'!$A$2:$N$81,13,FALSE),IF(_xlpm.x=0,"",_xlpm.x)))</f>
        <v/>
      </c>
      <c r="U2086" s="46">
        <v>1</v>
      </c>
      <c r="V2086" t="s">
        <v>43</v>
      </c>
      <c r="Y2086" s="46" t="str">
        <f>IF(V2086="","",_xlfn.LET(_xlpm.x,VLOOKUP(V2086,'Drop-down_menus'!$D$2:$E$13,2,FALSE),IF(_xlpm.x=0,"",_xlpm.x)))</f>
        <v>https://orcid.org/0000-0002-0981-7442</v>
      </c>
      <c r="Z2086" s="46" t="str">
        <f>IF(W2086="","",_xlfn.LET(_xlpm.x,VLOOKUP(W2086,'Drop-down_menus'!$D$2:$E$13,2,FALSE),IF(_xlpm.x=0,"",_xlpm.x)))</f>
        <v/>
      </c>
      <c r="AA2086" s="46" t="str">
        <f>IF(X2086="","",_xlfn.LET(_xlpm.x,VLOOKUP(X2086,'Drop-down_menus'!$D$2:$E$13,2,FALSE),IF(_xlpm.x=0,"",_xlpm.x)))</f>
        <v/>
      </c>
      <c r="AB2086" s="46" t="s">
        <v>1253</v>
      </c>
      <c r="AC2086" s="46" t="s">
        <v>1258</v>
      </c>
    </row>
    <row r="2087" spans="2:34" ht="15" customHeight="1">
      <c r="B2087" s="46">
        <v>2057</v>
      </c>
      <c r="C2087" s="46" t="s">
        <v>881</v>
      </c>
      <c r="D2087" s="46" t="b">
        <f>COUNTIF(Events!$B$2:$B$171, C2087) &gt; 0</f>
        <v>1</v>
      </c>
      <c r="E2087" s="47"/>
      <c r="F2087" s="45" t="s">
        <v>264</v>
      </c>
      <c r="G2087" s="45"/>
      <c r="H2087" s="45"/>
      <c r="I2087" s="45"/>
      <c r="J2087" s="46" t="str">
        <f>IF(I2087="","",_xlfn.LET(_xlpm.x,VLOOKUP(I2087,'2026-01-09_taxon-match'!$A$2:$N$81,4,FALSE),IF(_xlpm.x=0,"",_xlpm.x)))</f>
        <v/>
      </c>
      <c r="K2087" s="45"/>
      <c r="L2087" s="46" t="str">
        <f>IF(I2087="","",_xlfn.LET(_xlpm.x,VLOOKUP(I2087,'2026-01-09_taxon-match'!$A$2:$N$81,3,FALSE),IF(_xlpm.x=0,"",_xlpm.x)))</f>
        <v/>
      </c>
      <c r="M2087" s="46" t="str">
        <f>IF($I2087="","",_xlfn.LET(_xlpm.x,VLOOKUP($I2087,'2026-01-09_taxon-match'!$A$2:$N$81,5,FALSE),IF(_xlpm.x=0,"",_xlpm.x)))</f>
        <v/>
      </c>
      <c r="N2087" s="46" t="str">
        <f>IF($I2087="","",_xlfn.LET(_xlpm.x,VLOOKUP($I2087,'2026-01-09_taxon-match'!$A$2:$N$81,6,FALSE),IF(_xlpm.x=0,"",_xlpm.x)))</f>
        <v/>
      </c>
      <c r="O2087" s="46" t="str">
        <f>IF($I2087="","",_xlfn.LET(_xlpm.x,VLOOKUP($I2087,'2026-01-09_taxon-match'!$A$2:$N$81,7,FALSE),IF(_xlpm.x=0,"",_xlpm.x)))</f>
        <v/>
      </c>
      <c r="P2087" s="46" t="str">
        <f>IF($I2087="","",_xlfn.LET(_xlpm.x,VLOOKUP($I2087,'2026-01-09_taxon-match'!$A$2:$N$81,8,FALSE),IF(_xlpm.x=0,"",_xlpm.x)))</f>
        <v/>
      </c>
      <c r="Q2087" s="46" t="str">
        <f>IF($I2087="","",_xlfn.LET(_xlpm.x,VLOOKUP($I2087,'2026-01-09_taxon-match'!$A$2:$N$81,9,FALSE),IF(_xlpm.x=0,"",_xlpm.x)))</f>
        <v/>
      </c>
      <c r="R2087" s="46" t="str">
        <f>IF($I2087="","",_xlfn.LET(_xlpm.x,VLOOKUP($I2087,'2026-01-09_taxon-match'!$A$2:$N$81,10,FALSE),IF(_xlpm.x=0,"",_xlpm.x)))</f>
        <v/>
      </c>
      <c r="S2087" s="46" t="str">
        <f>IF($I2087="","",_xlfn.LET(_xlpm.x,VLOOKUP($I2087,'2026-01-09_taxon-match'!$A$2:$N$81,11,FALSE),IF(_xlpm.x=0,"",_xlpm.x)))</f>
        <v/>
      </c>
      <c r="T2087" s="46" t="str">
        <f>IF($I2087="","",_xlfn.LET(_xlpm.x,VLOOKUP($I2087,'2026-01-09_taxon-match'!$A$2:$N$81,13,FALSE),IF(_xlpm.x=0,"",_xlpm.x)))</f>
        <v/>
      </c>
      <c r="U2087" s="45"/>
      <c r="V2087" s="45"/>
      <c r="W2087" s="45"/>
      <c r="X2087" s="45"/>
      <c r="Y2087" s="46" t="str">
        <f>IF(V2087="","",_xlfn.LET(_xlpm.x,VLOOKUP(V2087,'Drop-down_menus'!$D$2:$E$13,2,FALSE),IF(_xlpm.x=0,"",_xlpm.x)))</f>
        <v/>
      </c>
      <c r="Z2087" s="46" t="str">
        <f>IF(W2087="","",_xlfn.LET(_xlpm.x,VLOOKUP(W2087,'Drop-down_menus'!$D$2:$E$13,2,FALSE),IF(_xlpm.x=0,"",_xlpm.x)))</f>
        <v/>
      </c>
      <c r="AA2087" s="46" t="str">
        <f>IF(X2087="","",_xlfn.LET(_xlpm.x,VLOOKUP(X2087,'Drop-down_menus'!$D$2:$E$13,2,FALSE),IF(_xlpm.x=0,"",_xlpm.x)))</f>
        <v/>
      </c>
      <c r="AB2087" s="45"/>
      <c r="AC2087" s="45" t="s">
        <v>1015</v>
      </c>
      <c r="AD2087" s="45"/>
      <c r="AE2087" s="45" t="s">
        <v>39</v>
      </c>
      <c r="AF2087" s="45" t="s">
        <v>46</v>
      </c>
      <c r="AG2087" s="46" t="str">
        <f>IF(AE2087="","",_xlfn.LET(_xlpm.x,VLOOKUP(AE2087,'Drop-down_menus'!$D$2:$E$13,2,FALSE),IF(_xlpm.x=0,"",_xlpm.x)))</f>
        <v>https://orcid.org/0009-0002-6669-2911</v>
      </c>
      <c r="AH2087" s="46" t="str">
        <f>IF(AF2087="","",_xlfn.LET(_xlpm.x,VLOOKUP(AF2087,'Drop-down_menus'!$D$2:$E$13,2,FALSE),IF(_xlpm.x=0,"",_xlpm.x)))</f>
        <v>https://orcid.org/0000-0003-0502-8101</v>
      </c>
    </row>
    <row r="2088" spans="2:34" ht="15" customHeight="1">
      <c r="B2088" s="46">
        <v>2058</v>
      </c>
      <c r="C2088" s="46" t="s">
        <v>1197</v>
      </c>
      <c r="D2088" s="46" t="b">
        <f>COUNTIF(Events!$B$2:$B$171, C2088) &gt; 0</f>
        <v>0</v>
      </c>
      <c r="G2088" s="46" t="s">
        <v>1211</v>
      </c>
      <c r="J2088" s="46" t="str">
        <f>IF(I2088="","",_xlfn.LET(_xlpm.x,VLOOKUP(I2088,'2026-01-09_taxon-match'!$A$2:$N$81,4,FALSE),IF(_xlpm.x=0,"",_xlpm.x)))</f>
        <v/>
      </c>
      <c r="L2088" s="46" t="str">
        <f>IF(I2088="","",_xlfn.LET(_xlpm.x,VLOOKUP(I2088,'2026-01-09_taxon-match'!$A$2:$N$81,3,FALSE),IF(_xlpm.x=0,"",_xlpm.x)))</f>
        <v/>
      </c>
      <c r="M2088" s="46" t="str">
        <f>IF($I2088="","",_xlfn.LET(_xlpm.x,VLOOKUP($I2088,'2026-01-09_taxon-match'!$A$2:$N$81,5,FALSE),IF(_xlpm.x=0,"",_xlpm.x)))</f>
        <v/>
      </c>
      <c r="N2088" s="46" t="str">
        <f>IF($I2088="","",_xlfn.LET(_xlpm.x,VLOOKUP($I2088,'2026-01-09_taxon-match'!$A$2:$N$81,6,FALSE),IF(_xlpm.x=0,"",_xlpm.x)))</f>
        <v/>
      </c>
      <c r="O2088" s="46" t="str">
        <f>IF($I2088="","",_xlfn.LET(_xlpm.x,VLOOKUP($I2088,'2026-01-09_taxon-match'!$A$2:$N$81,7,FALSE),IF(_xlpm.x=0,"",_xlpm.x)))</f>
        <v/>
      </c>
      <c r="P2088" s="46" t="str">
        <f>IF($I2088="","",_xlfn.LET(_xlpm.x,VLOOKUP($I2088,'2026-01-09_taxon-match'!$A$2:$N$81,8,FALSE),IF(_xlpm.x=0,"",_xlpm.x)))</f>
        <v/>
      </c>
      <c r="Q2088" s="46" t="str">
        <f>IF($I2088="","",_xlfn.LET(_xlpm.x,VLOOKUP($I2088,'2026-01-09_taxon-match'!$A$2:$N$81,9,FALSE),IF(_xlpm.x=0,"",_xlpm.x)))</f>
        <v/>
      </c>
      <c r="R2088" s="46" t="str">
        <f>IF($I2088="","",_xlfn.LET(_xlpm.x,VLOOKUP($I2088,'2026-01-09_taxon-match'!$A$2:$N$81,10,FALSE),IF(_xlpm.x=0,"",_xlpm.x)))</f>
        <v/>
      </c>
      <c r="S2088" s="46" t="str">
        <f>IF($I2088="","",_xlfn.LET(_xlpm.x,VLOOKUP($I2088,'2026-01-09_taxon-match'!$A$2:$N$81,11,FALSE),IF(_xlpm.x=0,"",_xlpm.x)))</f>
        <v/>
      </c>
      <c r="T2088" s="46" t="str">
        <f>IF($I2088="","",_xlfn.LET(_xlpm.x,VLOOKUP($I2088,'2026-01-09_taxon-match'!$A$2:$N$81,13,FALSE),IF(_xlpm.x=0,"",_xlpm.x)))</f>
        <v/>
      </c>
      <c r="U2088" s="46">
        <v>1</v>
      </c>
      <c r="V2088" t="s">
        <v>43</v>
      </c>
      <c r="Y2088" s="46" t="str">
        <f>IF(V2088="","",_xlfn.LET(_xlpm.x,VLOOKUP(V2088,'Drop-down_menus'!$D$2:$E$13,2,FALSE),IF(_xlpm.x=0,"",_xlpm.x)))</f>
        <v>https://orcid.org/0000-0002-0981-7442</v>
      </c>
      <c r="Z2088" s="46" t="str">
        <f>IF(W2088="","",_xlfn.LET(_xlpm.x,VLOOKUP(W2088,'Drop-down_menus'!$D$2:$E$13,2,FALSE),IF(_xlpm.x=0,"",_xlpm.x)))</f>
        <v/>
      </c>
      <c r="AA2088" s="46" t="str">
        <f>IF(X2088="","",_xlfn.LET(_xlpm.x,VLOOKUP(X2088,'Drop-down_menus'!$D$2:$E$13,2,FALSE),IF(_xlpm.x=0,"",_xlpm.x)))</f>
        <v/>
      </c>
      <c r="AB2088" s="46" t="s">
        <v>300</v>
      </c>
      <c r="AC2088" s="46" t="s">
        <v>1257</v>
      </c>
    </row>
    <row r="2089" spans="2:34" ht="15" customHeight="1">
      <c r="B2089" s="46">
        <v>2058</v>
      </c>
      <c r="C2089" s="46" t="s">
        <v>881</v>
      </c>
      <c r="D2089" s="46" t="b">
        <f>COUNTIF(Events!$B$2:$B$171, C2089) &gt; 0</f>
        <v>1</v>
      </c>
      <c r="E2089" s="47"/>
      <c r="F2089" s="46" t="s">
        <v>1072</v>
      </c>
      <c r="G2089" s="45"/>
      <c r="H2089" s="45"/>
      <c r="I2089" s="45"/>
      <c r="J2089" s="46" t="str">
        <f>IF(I2089="","",_xlfn.LET(_xlpm.x,VLOOKUP(I2089,'2026-01-09_taxon-match'!$A$2:$N$81,4,FALSE),IF(_xlpm.x=0,"",_xlpm.x)))</f>
        <v/>
      </c>
      <c r="K2089" s="45"/>
      <c r="L2089" s="46" t="str">
        <f>IF(I2089="","",_xlfn.LET(_xlpm.x,VLOOKUP(I2089,'2026-01-09_taxon-match'!$A$2:$N$81,3,FALSE),IF(_xlpm.x=0,"",_xlpm.x)))</f>
        <v/>
      </c>
      <c r="M2089" s="46" t="str">
        <f>IF($I2089="","",_xlfn.LET(_xlpm.x,VLOOKUP($I2089,'2026-01-09_taxon-match'!$A$2:$N$81,5,FALSE),IF(_xlpm.x=0,"",_xlpm.x)))</f>
        <v/>
      </c>
      <c r="N2089" s="46" t="str">
        <f>IF($I2089="","",_xlfn.LET(_xlpm.x,VLOOKUP($I2089,'2026-01-09_taxon-match'!$A$2:$N$81,6,FALSE),IF(_xlpm.x=0,"",_xlpm.x)))</f>
        <v/>
      </c>
      <c r="O2089" s="46" t="str">
        <f>IF($I2089="","",_xlfn.LET(_xlpm.x,VLOOKUP($I2089,'2026-01-09_taxon-match'!$A$2:$N$81,7,FALSE),IF(_xlpm.x=0,"",_xlpm.x)))</f>
        <v/>
      </c>
      <c r="P2089" s="46" t="str">
        <f>IF($I2089="","",_xlfn.LET(_xlpm.x,VLOOKUP($I2089,'2026-01-09_taxon-match'!$A$2:$N$81,8,FALSE),IF(_xlpm.x=0,"",_xlpm.x)))</f>
        <v/>
      </c>
      <c r="Q2089" s="46" t="str">
        <f>IF($I2089="","",_xlfn.LET(_xlpm.x,VLOOKUP($I2089,'2026-01-09_taxon-match'!$A$2:$N$81,9,FALSE),IF(_xlpm.x=0,"",_xlpm.x)))</f>
        <v/>
      </c>
      <c r="R2089" s="46" t="str">
        <f>IF($I2089="","",_xlfn.LET(_xlpm.x,VLOOKUP($I2089,'2026-01-09_taxon-match'!$A$2:$N$81,10,FALSE),IF(_xlpm.x=0,"",_xlpm.x)))</f>
        <v/>
      </c>
      <c r="S2089" s="46" t="str">
        <f>IF($I2089="","",_xlfn.LET(_xlpm.x,VLOOKUP($I2089,'2026-01-09_taxon-match'!$A$2:$N$81,11,FALSE),IF(_xlpm.x=0,"",_xlpm.x)))</f>
        <v/>
      </c>
      <c r="T2089" s="46" t="str">
        <f>IF($I2089="","",_xlfn.LET(_xlpm.x,VLOOKUP($I2089,'2026-01-09_taxon-match'!$A$2:$N$81,13,FALSE),IF(_xlpm.x=0,"",_xlpm.x)))</f>
        <v/>
      </c>
      <c r="U2089" s="45"/>
      <c r="V2089" s="45"/>
      <c r="W2089" s="45"/>
      <c r="X2089" s="45"/>
      <c r="Y2089" s="46" t="str">
        <f>IF(V2089="","",_xlfn.LET(_xlpm.x,VLOOKUP(V2089,'Drop-down_menus'!$D$2:$E$13,2,FALSE),IF(_xlpm.x=0,"",_xlpm.x)))</f>
        <v/>
      </c>
      <c r="Z2089" s="46" t="str">
        <f>IF(W2089="","",_xlfn.LET(_xlpm.x,VLOOKUP(W2089,'Drop-down_menus'!$D$2:$E$13,2,FALSE),IF(_xlpm.x=0,"",_xlpm.x)))</f>
        <v/>
      </c>
      <c r="AA2089" s="46" t="str">
        <f>IF(X2089="","",_xlfn.LET(_xlpm.x,VLOOKUP(X2089,'Drop-down_menus'!$D$2:$E$13,2,FALSE),IF(_xlpm.x=0,"",_xlpm.x)))</f>
        <v/>
      </c>
      <c r="AB2089" s="45" t="s">
        <v>514</v>
      </c>
      <c r="AC2089" s="45" t="s">
        <v>278</v>
      </c>
      <c r="AD2089" s="45"/>
      <c r="AE2089" s="45" t="s">
        <v>39</v>
      </c>
      <c r="AF2089" s="45" t="s">
        <v>46</v>
      </c>
      <c r="AG2089" s="46" t="str">
        <f>IF(AE2089="","",_xlfn.LET(_xlpm.x,VLOOKUP(AE2089,'Drop-down_menus'!$D$2:$E$13,2,FALSE),IF(_xlpm.x=0,"",_xlpm.x)))</f>
        <v>https://orcid.org/0009-0002-6669-2911</v>
      </c>
      <c r="AH2089" s="46" t="str">
        <f>IF(AF2089="","",_xlfn.LET(_xlpm.x,VLOOKUP(AF2089,'Drop-down_menus'!$D$2:$E$13,2,FALSE),IF(_xlpm.x=0,"",_xlpm.x)))</f>
        <v>https://orcid.org/0000-0003-0502-8101</v>
      </c>
    </row>
    <row r="2090" spans="2:34" ht="15" customHeight="1">
      <c r="B2090" s="46">
        <v>2059</v>
      </c>
      <c r="C2090" s="46" t="s">
        <v>881</v>
      </c>
      <c r="D2090" s="46" t="b">
        <f>COUNTIF(Events!$B$2:$B$171, C2090) &gt; 0</f>
        <v>1</v>
      </c>
      <c r="E2090" s="47"/>
      <c r="F2090" s="45" t="s">
        <v>507</v>
      </c>
      <c r="J2090" s="46" t="str">
        <f>IF(I2090="","",_xlfn.LET(_xlpm.x,VLOOKUP(I2090,'2026-01-09_taxon-match'!$A$2:$N$81,4,FALSE),IF(_xlpm.x=0,"",_xlpm.x)))</f>
        <v/>
      </c>
      <c r="L2090" s="46" t="str">
        <f>IF(I2090="","",_xlfn.LET(_xlpm.x,VLOOKUP(I2090,'2026-01-09_taxon-match'!$A$2:$N$81,3,FALSE),IF(_xlpm.x=0,"",_xlpm.x)))</f>
        <v/>
      </c>
      <c r="M2090" s="46" t="str">
        <f>IF($I2090="","",_xlfn.LET(_xlpm.x,VLOOKUP($I2090,'2026-01-09_taxon-match'!$A$2:$N$81,5,FALSE),IF(_xlpm.x=0,"",_xlpm.x)))</f>
        <v/>
      </c>
      <c r="N2090" s="46" t="str">
        <f>IF($I2090="","",_xlfn.LET(_xlpm.x,VLOOKUP($I2090,'2026-01-09_taxon-match'!$A$2:$N$81,6,FALSE),IF(_xlpm.x=0,"",_xlpm.x)))</f>
        <v/>
      </c>
      <c r="O2090" s="46" t="str">
        <f>IF($I2090="","",_xlfn.LET(_xlpm.x,VLOOKUP($I2090,'2026-01-09_taxon-match'!$A$2:$N$81,7,FALSE),IF(_xlpm.x=0,"",_xlpm.x)))</f>
        <v/>
      </c>
      <c r="P2090" s="46" t="str">
        <f>IF($I2090="","",_xlfn.LET(_xlpm.x,VLOOKUP($I2090,'2026-01-09_taxon-match'!$A$2:$N$81,8,FALSE),IF(_xlpm.x=0,"",_xlpm.x)))</f>
        <v/>
      </c>
      <c r="Q2090" s="46" t="str">
        <f>IF($I2090="","",_xlfn.LET(_xlpm.x,VLOOKUP($I2090,'2026-01-09_taxon-match'!$A$2:$N$81,9,FALSE),IF(_xlpm.x=0,"",_xlpm.x)))</f>
        <v/>
      </c>
      <c r="R2090" s="46" t="str">
        <f>IF($I2090="","",_xlfn.LET(_xlpm.x,VLOOKUP($I2090,'2026-01-09_taxon-match'!$A$2:$N$81,10,FALSE),IF(_xlpm.x=0,"",_xlpm.x)))</f>
        <v/>
      </c>
      <c r="S2090" s="46" t="str">
        <f>IF($I2090="","",_xlfn.LET(_xlpm.x,VLOOKUP($I2090,'2026-01-09_taxon-match'!$A$2:$N$81,11,FALSE),IF(_xlpm.x=0,"",_xlpm.x)))</f>
        <v/>
      </c>
      <c r="T2090" s="46" t="str">
        <f>IF($I2090="","",_xlfn.LET(_xlpm.x,VLOOKUP($I2090,'2026-01-09_taxon-match'!$A$2:$N$81,13,FALSE),IF(_xlpm.x=0,"",_xlpm.x)))</f>
        <v/>
      </c>
      <c r="Y2090" s="46" t="str">
        <f>IF(V2090="","",_xlfn.LET(_xlpm.x,VLOOKUP(V2090,'Drop-down_menus'!$D$2:$E$13,2,FALSE),IF(_xlpm.x=0,"",_xlpm.x)))</f>
        <v/>
      </c>
      <c r="Z2090" s="46" t="str">
        <f>IF(W2090="","",_xlfn.LET(_xlpm.x,VLOOKUP(W2090,'Drop-down_menus'!$D$2:$E$13,2,FALSE),IF(_xlpm.x=0,"",_xlpm.x)))</f>
        <v/>
      </c>
      <c r="AA2090" s="46" t="str">
        <f>IF(X2090="","",_xlfn.LET(_xlpm.x,VLOOKUP(X2090,'Drop-down_menus'!$D$2:$E$13,2,FALSE),IF(_xlpm.x=0,"",_xlpm.x)))</f>
        <v/>
      </c>
      <c r="AB2090" s="53" t="s">
        <v>987</v>
      </c>
      <c r="AC2090" s="46" t="s">
        <v>988</v>
      </c>
      <c r="AE2090" s="45" t="s">
        <v>39</v>
      </c>
      <c r="AF2090" s="45" t="s">
        <v>46</v>
      </c>
      <c r="AG2090" s="46" t="str">
        <f>IF(AE2090="","",_xlfn.LET(_xlpm.x,VLOOKUP(AE2090,'Drop-down_menus'!$D$2:$E$13,2,FALSE),IF(_xlpm.x=0,"",_xlpm.x)))</f>
        <v>https://orcid.org/0009-0002-6669-2911</v>
      </c>
      <c r="AH2090" s="46" t="str">
        <f>IF(AF2090="","",_xlfn.LET(_xlpm.x,VLOOKUP(AF2090,'Drop-down_menus'!$D$2:$E$13,2,FALSE),IF(_xlpm.x=0,"",_xlpm.x)))</f>
        <v>https://orcid.org/0000-0003-0502-8101</v>
      </c>
    </row>
    <row r="2091" spans="2:34" ht="15" customHeight="1">
      <c r="B2091" s="46">
        <v>2060</v>
      </c>
      <c r="C2091" s="46" t="s">
        <v>1197</v>
      </c>
      <c r="D2091" s="46" t="b">
        <f>COUNTIF(Events!$B$2:$B$171, C2091) &gt; 0</f>
        <v>0</v>
      </c>
      <c r="G2091" s="46" t="s">
        <v>1211</v>
      </c>
      <c r="J2091" s="46" t="str">
        <f>IF(I2091="","",_xlfn.LET(_xlpm.x,VLOOKUP(I2091,'2026-01-09_taxon-match'!$A$2:$N$81,4,FALSE),IF(_xlpm.x=0,"",_xlpm.x)))</f>
        <v/>
      </c>
      <c r="L2091" s="46" t="str">
        <f>IF(I2091="","",_xlfn.LET(_xlpm.x,VLOOKUP(I2091,'2026-01-09_taxon-match'!$A$2:$N$81,3,FALSE),IF(_xlpm.x=0,"",_xlpm.x)))</f>
        <v/>
      </c>
      <c r="M2091" s="46" t="str">
        <f>IF($I2091="","",_xlfn.LET(_xlpm.x,VLOOKUP($I2091,'2026-01-09_taxon-match'!$A$2:$N$81,5,FALSE),IF(_xlpm.x=0,"",_xlpm.x)))</f>
        <v/>
      </c>
      <c r="N2091" s="46" t="str">
        <f>IF($I2091="","",_xlfn.LET(_xlpm.x,VLOOKUP($I2091,'2026-01-09_taxon-match'!$A$2:$N$81,6,FALSE),IF(_xlpm.x=0,"",_xlpm.x)))</f>
        <v/>
      </c>
      <c r="O2091" s="46" t="str">
        <f>IF($I2091="","",_xlfn.LET(_xlpm.x,VLOOKUP($I2091,'2026-01-09_taxon-match'!$A$2:$N$81,7,FALSE),IF(_xlpm.x=0,"",_xlpm.x)))</f>
        <v/>
      </c>
      <c r="P2091" s="46" t="str">
        <f>IF($I2091="","",_xlfn.LET(_xlpm.x,VLOOKUP($I2091,'2026-01-09_taxon-match'!$A$2:$N$81,8,FALSE),IF(_xlpm.x=0,"",_xlpm.x)))</f>
        <v/>
      </c>
      <c r="Q2091" s="46" t="str">
        <f>IF($I2091="","",_xlfn.LET(_xlpm.x,VLOOKUP($I2091,'2026-01-09_taxon-match'!$A$2:$N$81,9,FALSE),IF(_xlpm.x=0,"",_xlpm.x)))</f>
        <v/>
      </c>
      <c r="R2091" s="46" t="str">
        <f>IF($I2091="","",_xlfn.LET(_xlpm.x,VLOOKUP($I2091,'2026-01-09_taxon-match'!$A$2:$N$81,10,FALSE),IF(_xlpm.x=0,"",_xlpm.x)))</f>
        <v/>
      </c>
      <c r="S2091" s="46" t="str">
        <f>IF($I2091="","",_xlfn.LET(_xlpm.x,VLOOKUP($I2091,'2026-01-09_taxon-match'!$A$2:$N$81,11,FALSE),IF(_xlpm.x=0,"",_xlpm.x)))</f>
        <v/>
      </c>
      <c r="T2091" s="46" t="str">
        <f>IF($I2091="","",_xlfn.LET(_xlpm.x,VLOOKUP($I2091,'2026-01-09_taxon-match'!$A$2:$N$81,13,FALSE),IF(_xlpm.x=0,"",_xlpm.x)))</f>
        <v/>
      </c>
      <c r="U2091" s="46">
        <v>1</v>
      </c>
      <c r="V2091" t="s">
        <v>43</v>
      </c>
      <c r="Y2091" s="46" t="str">
        <f>IF(V2091="","",_xlfn.LET(_xlpm.x,VLOOKUP(V2091,'Drop-down_menus'!$D$2:$E$13,2,FALSE),IF(_xlpm.x=0,"",_xlpm.x)))</f>
        <v>https://orcid.org/0000-0002-0981-7442</v>
      </c>
      <c r="Z2091" s="46" t="str">
        <f>IF(W2091="","",_xlfn.LET(_xlpm.x,VLOOKUP(W2091,'Drop-down_menus'!$D$2:$E$13,2,FALSE),IF(_xlpm.x=0,"",_xlpm.x)))</f>
        <v/>
      </c>
      <c r="AA2091" s="46" t="str">
        <f>IF(X2091="","",_xlfn.LET(_xlpm.x,VLOOKUP(X2091,'Drop-down_menus'!$D$2:$E$13,2,FALSE),IF(_xlpm.x=0,"",_xlpm.x)))</f>
        <v/>
      </c>
      <c r="AB2091" s="46" t="s">
        <v>300</v>
      </c>
      <c r="AC2091" s="46" t="s">
        <v>1257</v>
      </c>
    </row>
    <row r="2092" spans="2:34" ht="15" customHeight="1">
      <c r="B2092" s="46">
        <v>2060</v>
      </c>
      <c r="C2092" s="46" t="s">
        <v>881</v>
      </c>
      <c r="D2092" s="46" t="b">
        <f>COUNTIF(Events!$B$2:$B$171, C2092) &gt; 0</f>
        <v>1</v>
      </c>
      <c r="E2092" s="47"/>
      <c r="F2092" s="46" t="s">
        <v>1076</v>
      </c>
      <c r="J2092" s="46" t="str">
        <f>IF(I2092="","",_xlfn.LET(_xlpm.x,VLOOKUP(I2092,'2026-01-09_taxon-match'!$A$2:$N$81,4,FALSE),IF(_xlpm.x=0,"",_xlpm.x)))</f>
        <v/>
      </c>
      <c r="L2092" s="46" t="str">
        <f>IF(I2092="","",_xlfn.LET(_xlpm.x,VLOOKUP(I2092,'2026-01-09_taxon-match'!$A$2:$N$81,3,FALSE),IF(_xlpm.x=0,"",_xlpm.x)))</f>
        <v/>
      </c>
      <c r="M2092" s="46" t="str">
        <f>IF($I2092="","",_xlfn.LET(_xlpm.x,VLOOKUP($I2092,'2026-01-09_taxon-match'!$A$2:$N$81,5,FALSE),IF(_xlpm.x=0,"",_xlpm.x)))</f>
        <v/>
      </c>
      <c r="N2092" s="46" t="str">
        <f>IF($I2092="","",_xlfn.LET(_xlpm.x,VLOOKUP($I2092,'2026-01-09_taxon-match'!$A$2:$N$81,6,FALSE),IF(_xlpm.x=0,"",_xlpm.x)))</f>
        <v/>
      </c>
      <c r="O2092" s="46" t="str">
        <f>IF($I2092="","",_xlfn.LET(_xlpm.x,VLOOKUP($I2092,'2026-01-09_taxon-match'!$A$2:$N$81,7,FALSE),IF(_xlpm.x=0,"",_xlpm.x)))</f>
        <v/>
      </c>
      <c r="P2092" s="46" t="str">
        <f>IF($I2092="","",_xlfn.LET(_xlpm.x,VLOOKUP($I2092,'2026-01-09_taxon-match'!$A$2:$N$81,8,FALSE),IF(_xlpm.x=0,"",_xlpm.x)))</f>
        <v/>
      </c>
      <c r="Q2092" s="46" t="str">
        <f>IF($I2092="","",_xlfn.LET(_xlpm.x,VLOOKUP($I2092,'2026-01-09_taxon-match'!$A$2:$N$81,9,FALSE),IF(_xlpm.x=0,"",_xlpm.x)))</f>
        <v/>
      </c>
      <c r="R2092" s="46" t="str">
        <f>IF($I2092="","",_xlfn.LET(_xlpm.x,VLOOKUP($I2092,'2026-01-09_taxon-match'!$A$2:$N$81,10,FALSE),IF(_xlpm.x=0,"",_xlpm.x)))</f>
        <v/>
      </c>
      <c r="S2092" s="46" t="str">
        <f>IF($I2092="","",_xlfn.LET(_xlpm.x,VLOOKUP($I2092,'2026-01-09_taxon-match'!$A$2:$N$81,11,FALSE),IF(_xlpm.x=0,"",_xlpm.x)))</f>
        <v/>
      </c>
      <c r="T2092" s="46" t="str">
        <f>IF($I2092="","",_xlfn.LET(_xlpm.x,VLOOKUP($I2092,'2026-01-09_taxon-match'!$A$2:$N$81,13,FALSE),IF(_xlpm.x=0,"",_xlpm.x)))</f>
        <v/>
      </c>
      <c r="Y2092" s="46" t="str">
        <f>IF(V2092="","",_xlfn.LET(_xlpm.x,VLOOKUP(V2092,'Drop-down_menus'!$D$2:$E$13,2,FALSE),IF(_xlpm.x=0,"",_xlpm.x)))</f>
        <v/>
      </c>
      <c r="Z2092" s="46" t="str">
        <f>IF(W2092="","",_xlfn.LET(_xlpm.x,VLOOKUP(W2092,'Drop-down_menus'!$D$2:$E$13,2,FALSE),IF(_xlpm.x=0,"",_xlpm.x)))</f>
        <v/>
      </c>
      <c r="AA2092" s="46" t="str">
        <f>IF(X2092="","",_xlfn.LET(_xlpm.x,VLOOKUP(X2092,'Drop-down_menus'!$D$2:$E$13,2,FALSE),IF(_xlpm.x=0,"",_xlpm.x)))</f>
        <v/>
      </c>
      <c r="AB2092" s="46" t="s">
        <v>989</v>
      </c>
      <c r="AC2092" s="46" t="s">
        <v>988</v>
      </c>
      <c r="AE2092" s="45" t="s">
        <v>39</v>
      </c>
      <c r="AF2092" s="45" t="s">
        <v>46</v>
      </c>
      <c r="AG2092" s="46" t="str">
        <f>IF(AE2092="","",_xlfn.LET(_xlpm.x,VLOOKUP(AE2092,'Drop-down_menus'!$D$2:$E$13,2,FALSE),IF(_xlpm.x=0,"",_xlpm.x)))</f>
        <v>https://orcid.org/0009-0002-6669-2911</v>
      </c>
      <c r="AH2092" s="46" t="str">
        <f>IF(AF2092="","",_xlfn.LET(_xlpm.x,VLOOKUP(AF2092,'Drop-down_menus'!$D$2:$E$13,2,FALSE),IF(_xlpm.x=0,"",_xlpm.x)))</f>
        <v>https://orcid.org/0000-0003-0502-8101</v>
      </c>
    </row>
    <row r="2093" spans="2:34" ht="15" customHeight="1">
      <c r="B2093" s="46">
        <v>2061</v>
      </c>
      <c r="C2093" s="46" t="s">
        <v>1197</v>
      </c>
      <c r="D2093" s="46" t="b">
        <f>COUNTIF(Events!$B$2:$B$171, C2093) &gt; 0</f>
        <v>0</v>
      </c>
      <c r="G2093" s="46" t="s">
        <v>1211</v>
      </c>
      <c r="J2093" s="46" t="str">
        <f>IF(I2093="","",_xlfn.LET(_xlpm.x,VLOOKUP(I2093,'2026-01-09_taxon-match'!$A$2:$N$81,4,FALSE),IF(_xlpm.x=0,"",_xlpm.x)))</f>
        <v/>
      </c>
      <c r="L2093" s="46" t="str">
        <f>IF(I2093="","",_xlfn.LET(_xlpm.x,VLOOKUP(I2093,'2026-01-09_taxon-match'!$A$2:$N$81,3,FALSE),IF(_xlpm.x=0,"",_xlpm.x)))</f>
        <v/>
      </c>
      <c r="M2093" s="46" t="str">
        <f>IF($I2093="","",_xlfn.LET(_xlpm.x,VLOOKUP($I2093,'2026-01-09_taxon-match'!$A$2:$N$81,5,FALSE),IF(_xlpm.x=0,"",_xlpm.x)))</f>
        <v/>
      </c>
      <c r="N2093" s="46" t="str">
        <f>IF($I2093="","",_xlfn.LET(_xlpm.x,VLOOKUP($I2093,'2026-01-09_taxon-match'!$A$2:$N$81,6,FALSE),IF(_xlpm.x=0,"",_xlpm.x)))</f>
        <v/>
      </c>
      <c r="O2093" s="46" t="str">
        <f>IF($I2093="","",_xlfn.LET(_xlpm.x,VLOOKUP($I2093,'2026-01-09_taxon-match'!$A$2:$N$81,7,FALSE),IF(_xlpm.x=0,"",_xlpm.x)))</f>
        <v/>
      </c>
      <c r="P2093" s="46" t="str">
        <f>IF($I2093="","",_xlfn.LET(_xlpm.x,VLOOKUP($I2093,'2026-01-09_taxon-match'!$A$2:$N$81,8,FALSE),IF(_xlpm.x=0,"",_xlpm.x)))</f>
        <v/>
      </c>
      <c r="Q2093" s="46" t="str">
        <f>IF($I2093="","",_xlfn.LET(_xlpm.x,VLOOKUP($I2093,'2026-01-09_taxon-match'!$A$2:$N$81,9,FALSE),IF(_xlpm.x=0,"",_xlpm.x)))</f>
        <v/>
      </c>
      <c r="R2093" s="46" t="str">
        <f>IF($I2093="","",_xlfn.LET(_xlpm.x,VLOOKUP($I2093,'2026-01-09_taxon-match'!$A$2:$N$81,10,FALSE),IF(_xlpm.x=0,"",_xlpm.x)))</f>
        <v/>
      </c>
      <c r="S2093" s="46" t="str">
        <f>IF($I2093="","",_xlfn.LET(_xlpm.x,VLOOKUP($I2093,'2026-01-09_taxon-match'!$A$2:$N$81,11,FALSE),IF(_xlpm.x=0,"",_xlpm.x)))</f>
        <v/>
      </c>
      <c r="T2093" s="46" t="str">
        <f>IF($I2093="","",_xlfn.LET(_xlpm.x,VLOOKUP($I2093,'2026-01-09_taxon-match'!$A$2:$N$81,13,FALSE),IF(_xlpm.x=0,"",_xlpm.x)))</f>
        <v/>
      </c>
      <c r="U2093" s="46">
        <v>1</v>
      </c>
      <c r="V2093" t="s">
        <v>43</v>
      </c>
      <c r="Y2093" s="46" t="str">
        <f>IF(V2093="","",_xlfn.LET(_xlpm.x,VLOOKUP(V2093,'Drop-down_menus'!$D$2:$E$13,2,FALSE),IF(_xlpm.x=0,"",_xlpm.x)))</f>
        <v>https://orcid.org/0000-0002-0981-7442</v>
      </c>
      <c r="Z2093" s="46" t="str">
        <f>IF(W2093="","",_xlfn.LET(_xlpm.x,VLOOKUP(W2093,'Drop-down_menus'!$D$2:$E$13,2,FALSE),IF(_xlpm.x=0,"",_xlpm.x)))</f>
        <v/>
      </c>
      <c r="AA2093" s="46" t="str">
        <f>IF(X2093="","",_xlfn.LET(_xlpm.x,VLOOKUP(X2093,'Drop-down_menus'!$D$2:$E$13,2,FALSE),IF(_xlpm.x=0,"",_xlpm.x)))</f>
        <v/>
      </c>
      <c r="AB2093" s="46" t="s">
        <v>1252</v>
      </c>
      <c r="AC2093" s="46" t="s">
        <v>1255</v>
      </c>
    </row>
    <row r="2094" spans="2:34" ht="15" customHeight="1">
      <c r="B2094" s="46">
        <v>2061</v>
      </c>
      <c r="C2094" s="46" t="s">
        <v>881</v>
      </c>
      <c r="D2094" s="46" t="b">
        <f>COUNTIF(Events!$B$2:$B$171, C2094) &gt; 0</f>
        <v>1</v>
      </c>
      <c r="E2094" s="47"/>
      <c r="F2094" s="45" t="s">
        <v>1013</v>
      </c>
      <c r="G2094" s="45"/>
      <c r="H2094" s="45"/>
      <c r="I2094" s="45"/>
      <c r="J2094" s="46" t="str">
        <f>IF(I2094="","",_xlfn.LET(_xlpm.x,VLOOKUP(I2094,'2026-01-09_taxon-match'!$A$2:$N$81,4,FALSE),IF(_xlpm.x=0,"",_xlpm.x)))</f>
        <v/>
      </c>
      <c r="K2094" s="45"/>
      <c r="L2094" s="46" t="str">
        <f>IF(I2094="","",_xlfn.LET(_xlpm.x,VLOOKUP(I2094,'2026-01-09_taxon-match'!$A$2:$N$81,3,FALSE),IF(_xlpm.x=0,"",_xlpm.x)))</f>
        <v/>
      </c>
      <c r="M2094" s="46" t="str">
        <f>IF($I2094="","",_xlfn.LET(_xlpm.x,VLOOKUP($I2094,'2026-01-09_taxon-match'!$A$2:$N$81,5,FALSE),IF(_xlpm.x=0,"",_xlpm.x)))</f>
        <v/>
      </c>
      <c r="N2094" s="46" t="str">
        <f>IF($I2094="","",_xlfn.LET(_xlpm.x,VLOOKUP($I2094,'2026-01-09_taxon-match'!$A$2:$N$81,6,FALSE),IF(_xlpm.x=0,"",_xlpm.x)))</f>
        <v/>
      </c>
      <c r="O2094" s="46" t="str">
        <f>IF($I2094="","",_xlfn.LET(_xlpm.x,VLOOKUP($I2094,'2026-01-09_taxon-match'!$A$2:$N$81,7,FALSE),IF(_xlpm.x=0,"",_xlpm.x)))</f>
        <v/>
      </c>
      <c r="P2094" s="46" t="str">
        <f>IF($I2094="","",_xlfn.LET(_xlpm.x,VLOOKUP($I2094,'2026-01-09_taxon-match'!$A$2:$N$81,8,FALSE),IF(_xlpm.x=0,"",_xlpm.x)))</f>
        <v/>
      </c>
      <c r="Q2094" s="46" t="str">
        <f>IF($I2094="","",_xlfn.LET(_xlpm.x,VLOOKUP($I2094,'2026-01-09_taxon-match'!$A$2:$N$81,9,FALSE),IF(_xlpm.x=0,"",_xlpm.x)))</f>
        <v/>
      </c>
      <c r="R2094" s="46" t="str">
        <f>IF($I2094="","",_xlfn.LET(_xlpm.x,VLOOKUP($I2094,'2026-01-09_taxon-match'!$A$2:$N$81,10,FALSE),IF(_xlpm.x=0,"",_xlpm.x)))</f>
        <v/>
      </c>
      <c r="S2094" s="46" t="str">
        <f>IF($I2094="","",_xlfn.LET(_xlpm.x,VLOOKUP($I2094,'2026-01-09_taxon-match'!$A$2:$N$81,11,FALSE),IF(_xlpm.x=0,"",_xlpm.x)))</f>
        <v/>
      </c>
      <c r="T2094" s="46" t="str">
        <f>IF($I2094="","",_xlfn.LET(_xlpm.x,VLOOKUP($I2094,'2026-01-09_taxon-match'!$A$2:$N$81,13,FALSE),IF(_xlpm.x=0,"",_xlpm.x)))</f>
        <v/>
      </c>
      <c r="U2094" s="45"/>
      <c r="V2094" s="45"/>
      <c r="W2094" s="45"/>
      <c r="X2094" s="45"/>
      <c r="Y2094" s="46" t="str">
        <f>IF(V2094="","",_xlfn.LET(_xlpm.x,VLOOKUP(V2094,'Drop-down_menus'!$D$2:$E$13,2,FALSE),IF(_xlpm.x=0,"",_xlpm.x)))</f>
        <v/>
      </c>
      <c r="Z2094" s="46" t="str">
        <f>IF(W2094="","",_xlfn.LET(_xlpm.x,VLOOKUP(W2094,'Drop-down_menus'!$D$2:$E$13,2,FALSE),IF(_xlpm.x=0,"",_xlpm.x)))</f>
        <v/>
      </c>
      <c r="AA2094" s="46" t="str">
        <f>IF(X2094="","",_xlfn.LET(_xlpm.x,VLOOKUP(X2094,'Drop-down_menus'!$D$2:$E$13,2,FALSE),IF(_xlpm.x=0,"",_xlpm.x)))</f>
        <v/>
      </c>
      <c r="AB2094" s="45" t="s">
        <v>1014</v>
      </c>
      <c r="AC2094" s="45" t="s">
        <v>278</v>
      </c>
      <c r="AD2094" s="45"/>
      <c r="AE2094" s="45" t="s">
        <v>39</v>
      </c>
      <c r="AF2094" s="45" t="s">
        <v>46</v>
      </c>
      <c r="AG2094" s="46" t="str">
        <f>IF(AE2094="","",_xlfn.LET(_xlpm.x,VLOOKUP(AE2094,'Drop-down_menus'!$D$2:$E$13,2,FALSE),IF(_xlpm.x=0,"",_xlpm.x)))</f>
        <v>https://orcid.org/0009-0002-6669-2911</v>
      </c>
      <c r="AH2094" s="46" t="str">
        <f>IF(AF2094="","",_xlfn.LET(_xlpm.x,VLOOKUP(AF2094,'Drop-down_menus'!$D$2:$E$13,2,FALSE),IF(_xlpm.x=0,"",_xlpm.x)))</f>
        <v>https://orcid.org/0000-0003-0502-8101</v>
      </c>
    </row>
    <row r="2095" spans="2:34" ht="15" customHeight="1">
      <c r="B2095" s="46">
        <v>2062</v>
      </c>
      <c r="C2095" s="46" t="s">
        <v>1197</v>
      </c>
      <c r="D2095" s="46" t="b">
        <f>COUNTIF(Events!$B$2:$B$171, C2095) &gt; 0</f>
        <v>0</v>
      </c>
      <c r="G2095" s="46" t="s">
        <v>1211</v>
      </c>
      <c r="J2095" s="46" t="str">
        <f>IF(I2095="","",_xlfn.LET(_xlpm.x,VLOOKUP(I2095,'2026-01-09_taxon-match'!$A$2:$N$81,4,FALSE),IF(_xlpm.x=0,"",_xlpm.x)))</f>
        <v/>
      </c>
      <c r="L2095" s="46" t="str">
        <f>IF(I2095="","",_xlfn.LET(_xlpm.x,VLOOKUP(I2095,'2026-01-09_taxon-match'!$A$2:$N$81,3,FALSE),IF(_xlpm.x=0,"",_xlpm.x)))</f>
        <v/>
      </c>
      <c r="M2095" s="46" t="str">
        <f>IF($I2095="","",_xlfn.LET(_xlpm.x,VLOOKUP($I2095,'2026-01-09_taxon-match'!$A$2:$N$81,5,FALSE),IF(_xlpm.x=0,"",_xlpm.x)))</f>
        <v/>
      </c>
      <c r="N2095" s="46" t="str">
        <f>IF($I2095="","",_xlfn.LET(_xlpm.x,VLOOKUP($I2095,'2026-01-09_taxon-match'!$A$2:$N$81,6,FALSE),IF(_xlpm.x=0,"",_xlpm.x)))</f>
        <v/>
      </c>
      <c r="O2095" s="46" t="str">
        <f>IF($I2095="","",_xlfn.LET(_xlpm.x,VLOOKUP($I2095,'2026-01-09_taxon-match'!$A$2:$N$81,7,FALSE),IF(_xlpm.x=0,"",_xlpm.x)))</f>
        <v/>
      </c>
      <c r="P2095" s="46" t="str">
        <f>IF($I2095="","",_xlfn.LET(_xlpm.x,VLOOKUP($I2095,'2026-01-09_taxon-match'!$A$2:$N$81,8,FALSE),IF(_xlpm.x=0,"",_xlpm.x)))</f>
        <v/>
      </c>
      <c r="Q2095" s="46" t="str">
        <f>IF($I2095="","",_xlfn.LET(_xlpm.x,VLOOKUP($I2095,'2026-01-09_taxon-match'!$A$2:$N$81,9,FALSE),IF(_xlpm.x=0,"",_xlpm.x)))</f>
        <v/>
      </c>
      <c r="R2095" s="46" t="str">
        <f>IF($I2095="","",_xlfn.LET(_xlpm.x,VLOOKUP($I2095,'2026-01-09_taxon-match'!$A$2:$N$81,10,FALSE),IF(_xlpm.x=0,"",_xlpm.x)))</f>
        <v/>
      </c>
      <c r="S2095" s="46" t="str">
        <f>IF($I2095="","",_xlfn.LET(_xlpm.x,VLOOKUP($I2095,'2026-01-09_taxon-match'!$A$2:$N$81,11,FALSE),IF(_xlpm.x=0,"",_xlpm.x)))</f>
        <v/>
      </c>
      <c r="T2095" s="46" t="str">
        <f>IF($I2095="","",_xlfn.LET(_xlpm.x,VLOOKUP($I2095,'2026-01-09_taxon-match'!$A$2:$N$81,13,FALSE),IF(_xlpm.x=0,"",_xlpm.x)))</f>
        <v/>
      </c>
      <c r="U2095" s="46">
        <v>1</v>
      </c>
      <c r="V2095" t="s">
        <v>43</v>
      </c>
      <c r="Y2095" s="46" t="str">
        <f>IF(V2095="","",_xlfn.LET(_xlpm.x,VLOOKUP(V2095,'Drop-down_menus'!$D$2:$E$13,2,FALSE),IF(_xlpm.x=0,"",_xlpm.x)))</f>
        <v>https://orcid.org/0000-0002-0981-7442</v>
      </c>
      <c r="Z2095" s="46" t="str">
        <f>IF(W2095="","",_xlfn.LET(_xlpm.x,VLOOKUP(W2095,'Drop-down_menus'!$D$2:$E$13,2,FALSE),IF(_xlpm.x=0,"",_xlpm.x)))</f>
        <v/>
      </c>
      <c r="AA2095" s="46" t="str">
        <f>IF(X2095="","",_xlfn.LET(_xlpm.x,VLOOKUP(X2095,'Drop-down_menus'!$D$2:$E$13,2,FALSE),IF(_xlpm.x=0,"",_xlpm.x)))</f>
        <v/>
      </c>
      <c r="AB2095" s="46" t="s">
        <v>1253</v>
      </c>
      <c r="AC2095" s="46" t="s">
        <v>1258</v>
      </c>
    </row>
    <row r="2096" spans="2:34" ht="15" customHeight="1">
      <c r="B2096" s="46">
        <v>2062</v>
      </c>
      <c r="C2096" s="46" t="s">
        <v>881</v>
      </c>
      <c r="D2096" s="46" t="b">
        <f>COUNTIF(Events!$B$2:$B$171, C2096) &gt; 0</f>
        <v>1</v>
      </c>
      <c r="E2096" s="47"/>
      <c r="F2096" s="45" t="s">
        <v>264</v>
      </c>
      <c r="G2096" s="45"/>
      <c r="H2096" s="45"/>
      <c r="I2096" s="45"/>
      <c r="J2096" s="46" t="str">
        <f>IF(I2096="","",_xlfn.LET(_xlpm.x,VLOOKUP(I2096,'2026-01-09_taxon-match'!$A$2:$N$81,4,FALSE),IF(_xlpm.x=0,"",_xlpm.x)))</f>
        <v/>
      </c>
      <c r="K2096" s="45"/>
      <c r="L2096" s="46" t="str">
        <f>IF(I2096="","",_xlfn.LET(_xlpm.x,VLOOKUP(I2096,'2026-01-09_taxon-match'!$A$2:$N$81,3,FALSE),IF(_xlpm.x=0,"",_xlpm.x)))</f>
        <v/>
      </c>
      <c r="M2096" s="46" t="str">
        <f>IF($I2096="","",_xlfn.LET(_xlpm.x,VLOOKUP($I2096,'2026-01-09_taxon-match'!$A$2:$N$81,5,FALSE),IF(_xlpm.x=0,"",_xlpm.x)))</f>
        <v/>
      </c>
      <c r="N2096" s="46" t="str">
        <f>IF($I2096="","",_xlfn.LET(_xlpm.x,VLOOKUP($I2096,'2026-01-09_taxon-match'!$A$2:$N$81,6,FALSE),IF(_xlpm.x=0,"",_xlpm.x)))</f>
        <v/>
      </c>
      <c r="O2096" s="46" t="str">
        <f>IF($I2096="","",_xlfn.LET(_xlpm.x,VLOOKUP($I2096,'2026-01-09_taxon-match'!$A$2:$N$81,7,FALSE),IF(_xlpm.x=0,"",_xlpm.x)))</f>
        <v/>
      </c>
      <c r="P2096" s="46" t="str">
        <f>IF($I2096="","",_xlfn.LET(_xlpm.x,VLOOKUP($I2096,'2026-01-09_taxon-match'!$A$2:$N$81,8,FALSE),IF(_xlpm.x=0,"",_xlpm.x)))</f>
        <v/>
      </c>
      <c r="Q2096" s="46" t="str">
        <f>IF($I2096="","",_xlfn.LET(_xlpm.x,VLOOKUP($I2096,'2026-01-09_taxon-match'!$A$2:$N$81,9,FALSE),IF(_xlpm.x=0,"",_xlpm.x)))</f>
        <v/>
      </c>
      <c r="R2096" s="46" t="str">
        <f>IF($I2096="","",_xlfn.LET(_xlpm.x,VLOOKUP($I2096,'2026-01-09_taxon-match'!$A$2:$N$81,10,FALSE),IF(_xlpm.x=0,"",_xlpm.x)))</f>
        <v/>
      </c>
      <c r="S2096" s="46" t="str">
        <f>IF($I2096="","",_xlfn.LET(_xlpm.x,VLOOKUP($I2096,'2026-01-09_taxon-match'!$A$2:$N$81,11,FALSE),IF(_xlpm.x=0,"",_xlpm.x)))</f>
        <v/>
      </c>
      <c r="T2096" s="46" t="str">
        <f>IF($I2096="","",_xlfn.LET(_xlpm.x,VLOOKUP($I2096,'2026-01-09_taxon-match'!$A$2:$N$81,13,FALSE),IF(_xlpm.x=0,"",_xlpm.x)))</f>
        <v/>
      </c>
      <c r="U2096" s="45"/>
      <c r="V2096" s="45"/>
      <c r="W2096" s="45"/>
      <c r="X2096" s="45"/>
      <c r="Y2096" s="46" t="str">
        <f>IF(V2096="","",_xlfn.LET(_xlpm.x,VLOOKUP(V2096,'Drop-down_menus'!$D$2:$E$13,2,FALSE),IF(_xlpm.x=0,"",_xlpm.x)))</f>
        <v/>
      </c>
      <c r="Z2096" s="46" t="str">
        <f>IF(W2096="","",_xlfn.LET(_xlpm.x,VLOOKUP(W2096,'Drop-down_menus'!$D$2:$E$13,2,FALSE),IF(_xlpm.x=0,"",_xlpm.x)))</f>
        <v/>
      </c>
      <c r="AA2096" s="46" t="str">
        <f>IF(X2096="","",_xlfn.LET(_xlpm.x,VLOOKUP(X2096,'Drop-down_menus'!$D$2:$E$13,2,FALSE),IF(_xlpm.x=0,"",_xlpm.x)))</f>
        <v/>
      </c>
      <c r="AB2096" s="45"/>
      <c r="AC2096" s="45" t="s">
        <v>1015</v>
      </c>
      <c r="AD2096" s="45"/>
      <c r="AE2096" s="45" t="s">
        <v>39</v>
      </c>
      <c r="AF2096" s="45" t="s">
        <v>46</v>
      </c>
      <c r="AG2096" s="46" t="str">
        <f>IF(AE2096="","",_xlfn.LET(_xlpm.x,VLOOKUP(AE2096,'Drop-down_menus'!$D$2:$E$13,2,FALSE),IF(_xlpm.x=0,"",_xlpm.x)))</f>
        <v>https://orcid.org/0009-0002-6669-2911</v>
      </c>
      <c r="AH2096" s="46" t="str">
        <f>IF(AF2096="","",_xlfn.LET(_xlpm.x,VLOOKUP(AF2096,'Drop-down_menus'!$D$2:$E$13,2,FALSE),IF(_xlpm.x=0,"",_xlpm.x)))</f>
        <v>https://orcid.org/0000-0003-0502-8101</v>
      </c>
    </row>
    <row r="2097" spans="2:34" ht="15" customHeight="1">
      <c r="B2097" s="46">
        <v>2063</v>
      </c>
      <c r="C2097" s="46" t="s">
        <v>1197</v>
      </c>
      <c r="D2097" s="46" t="b">
        <f>COUNTIF(Events!$B$2:$B$171, C2097) &gt; 0</f>
        <v>0</v>
      </c>
      <c r="G2097" s="46" t="s">
        <v>1211</v>
      </c>
      <c r="J2097" s="46" t="str">
        <f>IF(I2097="","",_xlfn.LET(_xlpm.x,VLOOKUP(I2097,'2026-01-09_taxon-match'!$A$2:$N$81,4,FALSE),IF(_xlpm.x=0,"",_xlpm.x)))</f>
        <v/>
      </c>
      <c r="L2097" s="46" t="str">
        <f>IF(I2097="","",_xlfn.LET(_xlpm.x,VLOOKUP(I2097,'2026-01-09_taxon-match'!$A$2:$N$81,3,FALSE),IF(_xlpm.x=0,"",_xlpm.x)))</f>
        <v/>
      </c>
      <c r="M2097" s="46" t="str">
        <f>IF($I2097="","",_xlfn.LET(_xlpm.x,VLOOKUP($I2097,'2026-01-09_taxon-match'!$A$2:$N$81,5,FALSE),IF(_xlpm.x=0,"",_xlpm.x)))</f>
        <v/>
      </c>
      <c r="N2097" s="46" t="str">
        <f>IF($I2097="","",_xlfn.LET(_xlpm.x,VLOOKUP($I2097,'2026-01-09_taxon-match'!$A$2:$N$81,6,FALSE),IF(_xlpm.x=0,"",_xlpm.x)))</f>
        <v/>
      </c>
      <c r="O2097" s="46" t="str">
        <f>IF($I2097="","",_xlfn.LET(_xlpm.x,VLOOKUP($I2097,'2026-01-09_taxon-match'!$A$2:$N$81,7,FALSE),IF(_xlpm.x=0,"",_xlpm.x)))</f>
        <v/>
      </c>
      <c r="P2097" s="46" t="str">
        <f>IF($I2097="","",_xlfn.LET(_xlpm.x,VLOOKUP($I2097,'2026-01-09_taxon-match'!$A$2:$N$81,8,FALSE),IF(_xlpm.x=0,"",_xlpm.x)))</f>
        <v/>
      </c>
      <c r="Q2097" s="46" t="str">
        <f>IF($I2097="","",_xlfn.LET(_xlpm.x,VLOOKUP($I2097,'2026-01-09_taxon-match'!$A$2:$N$81,9,FALSE),IF(_xlpm.x=0,"",_xlpm.x)))</f>
        <v/>
      </c>
      <c r="R2097" s="46" t="str">
        <f>IF($I2097="","",_xlfn.LET(_xlpm.x,VLOOKUP($I2097,'2026-01-09_taxon-match'!$A$2:$N$81,10,FALSE),IF(_xlpm.x=0,"",_xlpm.x)))</f>
        <v/>
      </c>
      <c r="S2097" s="46" t="str">
        <f>IF($I2097="","",_xlfn.LET(_xlpm.x,VLOOKUP($I2097,'2026-01-09_taxon-match'!$A$2:$N$81,11,FALSE),IF(_xlpm.x=0,"",_xlpm.x)))</f>
        <v/>
      </c>
      <c r="T2097" s="46" t="str">
        <f>IF($I2097="","",_xlfn.LET(_xlpm.x,VLOOKUP($I2097,'2026-01-09_taxon-match'!$A$2:$N$81,13,FALSE),IF(_xlpm.x=0,"",_xlpm.x)))</f>
        <v/>
      </c>
      <c r="U2097" s="46">
        <v>1</v>
      </c>
      <c r="V2097" t="s">
        <v>43</v>
      </c>
      <c r="Y2097" s="46" t="str">
        <f>IF(V2097="","",_xlfn.LET(_xlpm.x,VLOOKUP(V2097,'Drop-down_menus'!$D$2:$E$13,2,FALSE),IF(_xlpm.x=0,"",_xlpm.x)))</f>
        <v>https://orcid.org/0000-0002-0981-7442</v>
      </c>
      <c r="Z2097" s="46" t="str">
        <f>IF(W2097="","",_xlfn.LET(_xlpm.x,VLOOKUP(W2097,'Drop-down_menus'!$D$2:$E$13,2,FALSE),IF(_xlpm.x=0,"",_xlpm.x)))</f>
        <v/>
      </c>
      <c r="AA2097" s="46" t="str">
        <f>IF(X2097="","",_xlfn.LET(_xlpm.x,VLOOKUP(X2097,'Drop-down_menus'!$D$2:$E$13,2,FALSE),IF(_xlpm.x=0,"",_xlpm.x)))</f>
        <v/>
      </c>
      <c r="AB2097" s="46" t="s">
        <v>300</v>
      </c>
      <c r="AC2097" s="46" t="s">
        <v>1257</v>
      </c>
    </row>
    <row r="2098" spans="2:34" ht="15" customHeight="1">
      <c r="B2098" s="46">
        <v>2063</v>
      </c>
      <c r="C2098" s="46" t="s">
        <v>881</v>
      </c>
      <c r="D2098" s="46" t="b">
        <f>COUNTIF(Events!$B$2:$B$171, C2098) &gt; 0</f>
        <v>1</v>
      </c>
      <c r="E2098" s="47"/>
      <c r="F2098" s="46" t="s">
        <v>1072</v>
      </c>
      <c r="G2098" s="45"/>
      <c r="H2098" s="45"/>
      <c r="I2098" s="45"/>
      <c r="J2098" s="46" t="str">
        <f>IF(I2098="","",_xlfn.LET(_xlpm.x,VLOOKUP(I2098,'2026-01-09_taxon-match'!$A$2:$N$81,4,FALSE),IF(_xlpm.x=0,"",_xlpm.x)))</f>
        <v/>
      </c>
      <c r="K2098" s="45"/>
      <c r="L2098" s="46" t="str">
        <f>IF(I2098="","",_xlfn.LET(_xlpm.x,VLOOKUP(I2098,'2026-01-09_taxon-match'!$A$2:$N$81,3,FALSE),IF(_xlpm.x=0,"",_xlpm.x)))</f>
        <v/>
      </c>
      <c r="M2098" s="46" t="str">
        <f>IF($I2098="","",_xlfn.LET(_xlpm.x,VLOOKUP($I2098,'2026-01-09_taxon-match'!$A$2:$N$81,5,FALSE),IF(_xlpm.x=0,"",_xlpm.x)))</f>
        <v/>
      </c>
      <c r="N2098" s="46" t="str">
        <f>IF($I2098="","",_xlfn.LET(_xlpm.x,VLOOKUP($I2098,'2026-01-09_taxon-match'!$A$2:$N$81,6,FALSE),IF(_xlpm.x=0,"",_xlpm.x)))</f>
        <v/>
      </c>
      <c r="O2098" s="46" t="str">
        <f>IF($I2098="","",_xlfn.LET(_xlpm.x,VLOOKUP($I2098,'2026-01-09_taxon-match'!$A$2:$N$81,7,FALSE),IF(_xlpm.x=0,"",_xlpm.x)))</f>
        <v/>
      </c>
      <c r="P2098" s="46" t="str">
        <f>IF($I2098="","",_xlfn.LET(_xlpm.x,VLOOKUP($I2098,'2026-01-09_taxon-match'!$A$2:$N$81,8,FALSE),IF(_xlpm.x=0,"",_xlpm.x)))</f>
        <v/>
      </c>
      <c r="Q2098" s="46" t="str">
        <f>IF($I2098="","",_xlfn.LET(_xlpm.x,VLOOKUP($I2098,'2026-01-09_taxon-match'!$A$2:$N$81,9,FALSE),IF(_xlpm.x=0,"",_xlpm.x)))</f>
        <v/>
      </c>
      <c r="R2098" s="46" t="str">
        <f>IF($I2098="","",_xlfn.LET(_xlpm.x,VLOOKUP($I2098,'2026-01-09_taxon-match'!$A$2:$N$81,10,FALSE),IF(_xlpm.x=0,"",_xlpm.x)))</f>
        <v/>
      </c>
      <c r="S2098" s="46" t="str">
        <f>IF($I2098="","",_xlfn.LET(_xlpm.x,VLOOKUP($I2098,'2026-01-09_taxon-match'!$A$2:$N$81,11,FALSE),IF(_xlpm.x=0,"",_xlpm.x)))</f>
        <v/>
      </c>
      <c r="T2098" s="46" t="str">
        <f>IF($I2098="","",_xlfn.LET(_xlpm.x,VLOOKUP($I2098,'2026-01-09_taxon-match'!$A$2:$N$81,13,FALSE),IF(_xlpm.x=0,"",_xlpm.x)))</f>
        <v/>
      </c>
      <c r="U2098" s="45"/>
      <c r="V2098" s="45"/>
      <c r="W2098" s="45"/>
      <c r="X2098" s="45"/>
      <c r="Y2098" s="46" t="str">
        <f>IF(V2098="","",_xlfn.LET(_xlpm.x,VLOOKUP(V2098,'Drop-down_menus'!$D$2:$E$13,2,FALSE),IF(_xlpm.x=0,"",_xlpm.x)))</f>
        <v/>
      </c>
      <c r="Z2098" s="46" t="str">
        <f>IF(W2098="","",_xlfn.LET(_xlpm.x,VLOOKUP(W2098,'Drop-down_menus'!$D$2:$E$13,2,FALSE),IF(_xlpm.x=0,"",_xlpm.x)))</f>
        <v/>
      </c>
      <c r="AA2098" s="46" t="str">
        <f>IF(X2098="","",_xlfn.LET(_xlpm.x,VLOOKUP(X2098,'Drop-down_menus'!$D$2:$E$13,2,FALSE),IF(_xlpm.x=0,"",_xlpm.x)))</f>
        <v/>
      </c>
      <c r="AB2098" s="45" t="s">
        <v>514</v>
      </c>
      <c r="AC2098" s="45" t="s">
        <v>278</v>
      </c>
      <c r="AD2098" s="45"/>
      <c r="AE2098" s="45" t="s">
        <v>39</v>
      </c>
      <c r="AF2098" s="45" t="s">
        <v>46</v>
      </c>
      <c r="AG2098" s="46" t="str">
        <f>IF(AE2098="","",_xlfn.LET(_xlpm.x,VLOOKUP(AE2098,'Drop-down_menus'!$D$2:$E$13,2,FALSE),IF(_xlpm.x=0,"",_xlpm.x)))</f>
        <v>https://orcid.org/0009-0002-6669-2911</v>
      </c>
      <c r="AH2098" s="46" t="str">
        <f>IF(AF2098="","",_xlfn.LET(_xlpm.x,VLOOKUP(AF2098,'Drop-down_menus'!$D$2:$E$13,2,FALSE),IF(_xlpm.x=0,"",_xlpm.x)))</f>
        <v>https://orcid.org/0000-0003-0502-8101</v>
      </c>
    </row>
    <row r="2099" spans="2:34" ht="15" customHeight="1">
      <c r="B2099" s="46">
        <v>2064</v>
      </c>
      <c r="C2099" s="46" t="s">
        <v>881</v>
      </c>
      <c r="D2099" s="46" t="b">
        <f>COUNTIF(Events!$B$2:$B$171, C2099) &gt; 0</f>
        <v>1</v>
      </c>
      <c r="E2099" s="47"/>
      <c r="F2099" s="45" t="s">
        <v>507</v>
      </c>
      <c r="J2099" s="46" t="str">
        <f>IF(I2099="","",_xlfn.LET(_xlpm.x,VLOOKUP(I2099,'2026-01-09_taxon-match'!$A$2:$N$81,4,FALSE),IF(_xlpm.x=0,"",_xlpm.x)))</f>
        <v/>
      </c>
      <c r="L2099" s="46" t="str">
        <f>IF(I2099="","",_xlfn.LET(_xlpm.x,VLOOKUP(I2099,'2026-01-09_taxon-match'!$A$2:$N$81,3,FALSE),IF(_xlpm.x=0,"",_xlpm.x)))</f>
        <v/>
      </c>
      <c r="M2099" s="46" t="str">
        <f>IF($I2099="","",_xlfn.LET(_xlpm.x,VLOOKUP($I2099,'2026-01-09_taxon-match'!$A$2:$N$81,5,FALSE),IF(_xlpm.x=0,"",_xlpm.x)))</f>
        <v/>
      </c>
      <c r="N2099" s="46" t="str">
        <f>IF($I2099="","",_xlfn.LET(_xlpm.x,VLOOKUP($I2099,'2026-01-09_taxon-match'!$A$2:$N$81,6,FALSE),IF(_xlpm.x=0,"",_xlpm.x)))</f>
        <v/>
      </c>
      <c r="O2099" s="46" t="str">
        <f>IF($I2099="","",_xlfn.LET(_xlpm.x,VLOOKUP($I2099,'2026-01-09_taxon-match'!$A$2:$N$81,7,FALSE),IF(_xlpm.x=0,"",_xlpm.x)))</f>
        <v/>
      </c>
      <c r="P2099" s="46" t="str">
        <f>IF($I2099="","",_xlfn.LET(_xlpm.x,VLOOKUP($I2099,'2026-01-09_taxon-match'!$A$2:$N$81,8,FALSE),IF(_xlpm.x=0,"",_xlpm.x)))</f>
        <v/>
      </c>
      <c r="Q2099" s="46" t="str">
        <f>IF($I2099="","",_xlfn.LET(_xlpm.x,VLOOKUP($I2099,'2026-01-09_taxon-match'!$A$2:$N$81,9,FALSE),IF(_xlpm.x=0,"",_xlpm.x)))</f>
        <v/>
      </c>
      <c r="R2099" s="46" t="str">
        <f>IF($I2099="","",_xlfn.LET(_xlpm.x,VLOOKUP($I2099,'2026-01-09_taxon-match'!$A$2:$N$81,10,FALSE),IF(_xlpm.x=0,"",_xlpm.x)))</f>
        <v/>
      </c>
      <c r="S2099" s="46" t="str">
        <f>IF($I2099="","",_xlfn.LET(_xlpm.x,VLOOKUP($I2099,'2026-01-09_taxon-match'!$A$2:$N$81,11,FALSE),IF(_xlpm.x=0,"",_xlpm.x)))</f>
        <v/>
      </c>
      <c r="T2099" s="46" t="str">
        <f>IF($I2099="","",_xlfn.LET(_xlpm.x,VLOOKUP($I2099,'2026-01-09_taxon-match'!$A$2:$N$81,13,FALSE),IF(_xlpm.x=0,"",_xlpm.x)))</f>
        <v/>
      </c>
      <c r="Y2099" s="46" t="str">
        <f>IF(V2099="","",_xlfn.LET(_xlpm.x,VLOOKUP(V2099,'Drop-down_menus'!$D$2:$E$13,2,FALSE),IF(_xlpm.x=0,"",_xlpm.x)))</f>
        <v/>
      </c>
      <c r="Z2099" s="46" t="str">
        <f>IF(W2099="","",_xlfn.LET(_xlpm.x,VLOOKUP(W2099,'Drop-down_menus'!$D$2:$E$13,2,FALSE),IF(_xlpm.x=0,"",_xlpm.x)))</f>
        <v/>
      </c>
      <c r="AA2099" s="46" t="str">
        <f>IF(X2099="","",_xlfn.LET(_xlpm.x,VLOOKUP(X2099,'Drop-down_menus'!$D$2:$E$13,2,FALSE),IF(_xlpm.x=0,"",_xlpm.x)))</f>
        <v/>
      </c>
      <c r="AB2099" s="53" t="s">
        <v>987</v>
      </c>
      <c r="AC2099" s="46" t="s">
        <v>988</v>
      </c>
      <c r="AE2099" s="45" t="s">
        <v>39</v>
      </c>
      <c r="AF2099" s="45" t="s">
        <v>46</v>
      </c>
      <c r="AG2099" s="46" t="str">
        <f>IF(AE2099="","",_xlfn.LET(_xlpm.x,VLOOKUP(AE2099,'Drop-down_menus'!$D$2:$E$13,2,FALSE),IF(_xlpm.x=0,"",_xlpm.x)))</f>
        <v>https://orcid.org/0009-0002-6669-2911</v>
      </c>
      <c r="AH2099" s="46" t="str">
        <f>IF(AF2099="","",_xlfn.LET(_xlpm.x,VLOOKUP(AF2099,'Drop-down_menus'!$D$2:$E$13,2,FALSE),IF(_xlpm.x=0,"",_xlpm.x)))</f>
        <v>https://orcid.org/0000-0003-0502-8101</v>
      </c>
    </row>
    <row r="2100" spans="2:34" ht="15" customHeight="1">
      <c r="B2100" s="46">
        <v>2065</v>
      </c>
      <c r="C2100" s="46" t="s">
        <v>1197</v>
      </c>
      <c r="D2100" s="46" t="b">
        <f>COUNTIF(Events!$B$2:$B$171, C2100) &gt; 0</f>
        <v>0</v>
      </c>
      <c r="G2100" s="46" t="s">
        <v>1211</v>
      </c>
      <c r="J2100" s="46" t="str">
        <f>IF(I2100="","",_xlfn.LET(_xlpm.x,VLOOKUP(I2100,'2026-01-09_taxon-match'!$A$2:$N$81,4,FALSE),IF(_xlpm.x=0,"",_xlpm.x)))</f>
        <v/>
      </c>
      <c r="L2100" s="46" t="str">
        <f>IF(I2100="","",_xlfn.LET(_xlpm.x,VLOOKUP(I2100,'2026-01-09_taxon-match'!$A$2:$N$81,3,FALSE),IF(_xlpm.x=0,"",_xlpm.x)))</f>
        <v/>
      </c>
      <c r="M2100" s="46" t="str">
        <f>IF($I2100="","",_xlfn.LET(_xlpm.x,VLOOKUP($I2100,'2026-01-09_taxon-match'!$A$2:$N$81,5,FALSE),IF(_xlpm.x=0,"",_xlpm.x)))</f>
        <v/>
      </c>
      <c r="N2100" s="46" t="str">
        <f>IF($I2100="","",_xlfn.LET(_xlpm.x,VLOOKUP($I2100,'2026-01-09_taxon-match'!$A$2:$N$81,6,FALSE),IF(_xlpm.x=0,"",_xlpm.x)))</f>
        <v/>
      </c>
      <c r="O2100" s="46" t="str">
        <f>IF($I2100="","",_xlfn.LET(_xlpm.x,VLOOKUP($I2100,'2026-01-09_taxon-match'!$A$2:$N$81,7,FALSE),IF(_xlpm.x=0,"",_xlpm.x)))</f>
        <v/>
      </c>
      <c r="P2100" s="46" t="str">
        <f>IF($I2100="","",_xlfn.LET(_xlpm.x,VLOOKUP($I2100,'2026-01-09_taxon-match'!$A$2:$N$81,8,FALSE),IF(_xlpm.x=0,"",_xlpm.x)))</f>
        <v/>
      </c>
      <c r="Q2100" s="46" t="str">
        <f>IF($I2100="","",_xlfn.LET(_xlpm.x,VLOOKUP($I2100,'2026-01-09_taxon-match'!$A$2:$N$81,9,FALSE),IF(_xlpm.x=0,"",_xlpm.x)))</f>
        <v/>
      </c>
      <c r="R2100" s="46" t="str">
        <f>IF($I2100="","",_xlfn.LET(_xlpm.x,VLOOKUP($I2100,'2026-01-09_taxon-match'!$A$2:$N$81,10,FALSE),IF(_xlpm.x=0,"",_xlpm.x)))</f>
        <v/>
      </c>
      <c r="S2100" s="46" t="str">
        <f>IF($I2100="","",_xlfn.LET(_xlpm.x,VLOOKUP($I2100,'2026-01-09_taxon-match'!$A$2:$N$81,11,FALSE),IF(_xlpm.x=0,"",_xlpm.x)))</f>
        <v/>
      </c>
      <c r="T2100" s="46" t="str">
        <f>IF($I2100="","",_xlfn.LET(_xlpm.x,VLOOKUP($I2100,'2026-01-09_taxon-match'!$A$2:$N$81,13,FALSE),IF(_xlpm.x=0,"",_xlpm.x)))</f>
        <v/>
      </c>
      <c r="U2100" s="46">
        <v>1</v>
      </c>
      <c r="V2100" t="s">
        <v>43</v>
      </c>
      <c r="Y2100" s="46" t="str">
        <f>IF(V2100="","",_xlfn.LET(_xlpm.x,VLOOKUP(V2100,'Drop-down_menus'!$D$2:$E$13,2,FALSE),IF(_xlpm.x=0,"",_xlpm.x)))</f>
        <v>https://orcid.org/0000-0002-0981-7442</v>
      </c>
      <c r="Z2100" s="46" t="str">
        <f>IF(W2100="","",_xlfn.LET(_xlpm.x,VLOOKUP(W2100,'Drop-down_menus'!$D$2:$E$13,2,FALSE),IF(_xlpm.x=0,"",_xlpm.x)))</f>
        <v/>
      </c>
      <c r="AA2100" s="46" t="str">
        <f>IF(X2100="","",_xlfn.LET(_xlpm.x,VLOOKUP(X2100,'Drop-down_menus'!$D$2:$E$13,2,FALSE),IF(_xlpm.x=0,"",_xlpm.x)))</f>
        <v/>
      </c>
      <c r="AB2100" s="46" t="s">
        <v>300</v>
      </c>
      <c r="AC2100" s="46" t="s">
        <v>1257</v>
      </c>
    </row>
    <row r="2101" spans="2:34" ht="15" customHeight="1">
      <c r="B2101" s="46">
        <v>2065</v>
      </c>
      <c r="C2101" s="46" t="s">
        <v>881</v>
      </c>
      <c r="D2101" s="46" t="b">
        <f>COUNTIF(Events!$B$2:$B$171, C2101) &gt; 0</f>
        <v>1</v>
      </c>
      <c r="E2101" s="47"/>
      <c r="F2101" s="46" t="s">
        <v>1076</v>
      </c>
      <c r="J2101" s="46" t="str">
        <f>IF(I2101="","",_xlfn.LET(_xlpm.x,VLOOKUP(I2101,'2026-01-09_taxon-match'!$A$2:$N$81,4,FALSE),IF(_xlpm.x=0,"",_xlpm.x)))</f>
        <v/>
      </c>
      <c r="L2101" s="46" t="str">
        <f>IF(I2101="","",_xlfn.LET(_xlpm.x,VLOOKUP(I2101,'2026-01-09_taxon-match'!$A$2:$N$81,3,FALSE),IF(_xlpm.x=0,"",_xlpm.x)))</f>
        <v/>
      </c>
      <c r="M2101" s="46" t="str">
        <f>IF($I2101="","",_xlfn.LET(_xlpm.x,VLOOKUP($I2101,'2026-01-09_taxon-match'!$A$2:$N$81,5,FALSE),IF(_xlpm.x=0,"",_xlpm.x)))</f>
        <v/>
      </c>
      <c r="N2101" s="46" t="str">
        <f>IF($I2101="","",_xlfn.LET(_xlpm.x,VLOOKUP($I2101,'2026-01-09_taxon-match'!$A$2:$N$81,6,FALSE),IF(_xlpm.x=0,"",_xlpm.x)))</f>
        <v/>
      </c>
      <c r="O2101" s="46" t="str">
        <f>IF($I2101="","",_xlfn.LET(_xlpm.x,VLOOKUP($I2101,'2026-01-09_taxon-match'!$A$2:$N$81,7,FALSE),IF(_xlpm.x=0,"",_xlpm.x)))</f>
        <v/>
      </c>
      <c r="P2101" s="46" t="str">
        <f>IF($I2101="","",_xlfn.LET(_xlpm.x,VLOOKUP($I2101,'2026-01-09_taxon-match'!$A$2:$N$81,8,FALSE),IF(_xlpm.x=0,"",_xlpm.x)))</f>
        <v/>
      </c>
      <c r="Q2101" s="46" t="str">
        <f>IF($I2101="","",_xlfn.LET(_xlpm.x,VLOOKUP($I2101,'2026-01-09_taxon-match'!$A$2:$N$81,9,FALSE),IF(_xlpm.x=0,"",_xlpm.x)))</f>
        <v/>
      </c>
      <c r="R2101" s="46" t="str">
        <f>IF($I2101="","",_xlfn.LET(_xlpm.x,VLOOKUP($I2101,'2026-01-09_taxon-match'!$A$2:$N$81,10,FALSE),IF(_xlpm.x=0,"",_xlpm.x)))</f>
        <v/>
      </c>
      <c r="S2101" s="46" t="str">
        <f>IF($I2101="","",_xlfn.LET(_xlpm.x,VLOOKUP($I2101,'2026-01-09_taxon-match'!$A$2:$N$81,11,FALSE),IF(_xlpm.x=0,"",_xlpm.x)))</f>
        <v/>
      </c>
      <c r="T2101" s="46" t="str">
        <f>IF($I2101="","",_xlfn.LET(_xlpm.x,VLOOKUP($I2101,'2026-01-09_taxon-match'!$A$2:$N$81,13,FALSE),IF(_xlpm.x=0,"",_xlpm.x)))</f>
        <v/>
      </c>
      <c r="Y2101" s="46" t="str">
        <f>IF(V2101="","",_xlfn.LET(_xlpm.x,VLOOKUP(V2101,'Drop-down_menus'!$D$2:$E$13,2,FALSE),IF(_xlpm.x=0,"",_xlpm.x)))</f>
        <v/>
      </c>
      <c r="Z2101" s="46" t="str">
        <f>IF(W2101="","",_xlfn.LET(_xlpm.x,VLOOKUP(W2101,'Drop-down_menus'!$D$2:$E$13,2,FALSE),IF(_xlpm.x=0,"",_xlpm.x)))</f>
        <v/>
      </c>
      <c r="AA2101" s="46" t="str">
        <f>IF(X2101="","",_xlfn.LET(_xlpm.x,VLOOKUP(X2101,'Drop-down_menus'!$D$2:$E$13,2,FALSE),IF(_xlpm.x=0,"",_xlpm.x)))</f>
        <v/>
      </c>
      <c r="AB2101" s="46" t="s">
        <v>989</v>
      </c>
      <c r="AC2101" s="46" t="s">
        <v>988</v>
      </c>
      <c r="AE2101" s="45" t="s">
        <v>39</v>
      </c>
      <c r="AF2101" s="45" t="s">
        <v>46</v>
      </c>
      <c r="AG2101" s="46" t="str">
        <f>IF(AE2101="","",_xlfn.LET(_xlpm.x,VLOOKUP(AE2101,'Drop-down_menus'!$D$2:$E$13,2,FALSE),IF(_xlpm.x=0,"",_xlpm.x)))</f>
        <v>https://orcid.org/0009-0002-6669-2911</v>
      </c>
      <c r="AH2101" s="46" t="str">
        <f>IF(AF2101="","",_xlfn.LET(_xlpm.x,VLOOKUP(AF2101,'Drop-down_menus'!$D$2:$E$13,2,FALSE),IF(_xlpm.x=0,"",_xlpm.x)))</f>
        <v>https://orcid.org/0000-0003-0502-8101</v>
      </c>
    </row>
    <row r="2102" spans="2:34" ht="15" customHeight="1">
      <c r="B2102" s="46">
        <v>2066</v>
      </c>
      <c r="C2102" s="46" t="s">
        <v>1197</v>
      </c>
      <c r="D2102" s="46" t="b">
        <f>COUNTIF(Events!$B$2:$B$171, C2102) &gt; 0</f>
        <v>0</v>
      </c>
      <c r="G2102" s="46" t="s">
        <v>1211</v>
      </c>
      <c r="J2102" s="46" t="str">
        <f>IF(I2102="","",_xlfn.LET(_xlpm.x,VLOOKUP(I2102,'2026-01-09_taxon-match'!$A$2:$N$81,4,FALSE),IF(_xlpm.x=0,"",_xlpm.x)))</f>
        <v/>
      </c>
      <c r="L2102" s="46" t="str">
        <f>IF(I2102="","",_xlfn.LET(_xlpm.x,VLOOKUP(I2102,'2026-01-09_taxon-match'!$A$2:$N$81,3,FALSE),IF(_xlpm.x=0,"",_xlpm.x)))</f>
        <v/>
      </c>
      <c r="M2102" s="46" t="str">
        <f>IF($I2102="","",_xlfn.LET(_xlpm.x,VLOOKUP($I2102,'2026-01-09_taxon-match'!$A$2:$N$81,5,FALSE),IF(_xlpm.x=0,"",_xlpm.x)))</f>
        <v/>
      </c>
      <c r="N2102" s="46" t="str">
        <f>IF($I2102="","",_xlfn.LET(_xlpm.x,VLOOKUP($I2102,'2026-01-09_taxon-match'!$A$2:$N$81,6,FALSE),IF(_xlpm.x=0,"",_xlpm.x)))</f>
        <v/>
      </c>
      <c r="O2102" s="46" t="str">
        <f>IF($I2102="","",_xlfn.LET(_xlpm.x,VLOOKUP($I2102,'2026-01-09_taxon-match'!$A$2:$N$81,7,FALSE),IF(_xlpm.x=0,"",_xlpm.x)))</f>
        <v/>
      </c>
      <c r="P2102" s="46" t="str">
        <f>IF($I2102="","",_xlfn.LET(_xlpm.x,VLOOKUP($I2102,'2026-01-09_taxon-match'!$A$2:$N$81,8,FALSE),IF(_xlpm.x=0,"",_xlpm.x)))</f>
        <v/>
      </c>
      <c r="Q2102" s="46" t="str">
        <f>IF($I2102="","",_xlfn.LET(_xlpm.x,VLOOKUP($I2102,'2026-01-09_taxon-match'!$A$2:$N$81,9,FALSE),IF(_xlpm.x=0,"",_xlpm.x)))</f>
        <v/>
      </c>
      <c r="R2102" s="46" t="str">
        <f>IF($I2102="","",_xlfn.LET(_xlpm.x,VLOOKUP($I2102,'2026-01-09_taxon-match'!$A$2:$N$81,10,FALSE),IF(_xlpm.x=0,"",_xlpm.x)))</f>
        <v/>
      </c>
      <c r="S2102" s="46" t="str">
        <f>IF($I2102="","",_xlfn.LET(_xlpm.x,VLOOKUP($I2102,'2026-01-09_taxon-match'!$A$2:$N$81,11,FALSE),IF(_xlpm.x=0,"",_xlpm.x)))</f>
        <v/>
      </c>
      <c r="T2102" s="46" t="str">
        <f>IF($I2102="","",_xlfn.LET(_xlpm.x,VLOOKUP($I2102,'2026-01-09_taxon-match'!$A$2:$N$81,13,FALSE),IF(_xlpm.x=0,"",_xlpm.x)))</f>
        <v/>
      </c>
      <c r="U2102" s="46">
        <v>1</v>
      </c>
      <c r="V2102" t="s">
        <v>43</v>
      </c>
      <c r="Y2102" s="46" t="str">
        <f>IF(V2102="","",_xlfn.LET(_xlpm.x,VLOOKUP(V2102,'Drop-down_menus'!$D$2:$E$13,2,FALSE),IF(_xlpm.x=0,"",_xlpm.x)))</f>
        <v>https://orcid.org/0000-0002-0981-7442</v>
      </c>
      <c r="Z2102" s="46" t="str">
        <f>IF(W2102="","",_xlfn.LET(_xlpm.x,VLOOKUP(W2102,'Drop-down_menus'!$D$2:$E$13,2,FALSE),IF(_xlpm.x=0,"",_xlpm.x)))</f>
        <v/>
      </c>
      <c r="AA2102" s="46" t="str">
        <f>IF(X2102="","",_xlfn.LET(_xlpm.x,VLOOKUP(X2102,'Drop-down_menus'!$D$2:$E$13,2,FALSE),IF(_xlpm.x=0,"",_xlpm.x)))</f>
        <v/>
      </c>
      <c r="AB2102" s="46" t="s">
        <v>1252</v>
      </c>
      <c r="AC2102" s="46" t="s">
        <v>1255</v>
      </c>
    </row>
    <row r="2103" spans="2:34" ht="15" customHeight="1">
      <c r="B2103" s="46">
        <v>2066</v>
      </c>
      <c r="C2103" s="46" t="s">
        <v>881</v>
      </c>
      <c r="D2103" s="46" t="b">
        <f>COUNTIF(Events!$B$2:$B$171, C2103) &gt; 0</f>
        <v>1</v>
      </c>
      <c r="E2103" s="47"/>
      <c r="F2103" s="45" t="s">
        <v>1013</v>
      </c>
      <c r="G2103" s="45"/>
      <c r="H2103" s="45"/>
      <c r="I2103" s="45"/>
      <c r="J2103" s="46" t="str">
        <f>IF(I2103="","",_xlfn.LET(_xlpm.x,VLOOKUP(I2103,'2026-01-09_taxon-match'!$A$2:$N$81,4,FALSE),IF(_xlpm.x=0,"",_xlpm.x)))</f>
        <v/>
      </c>
      <c r="K2103" s="45"/>
      <c r="L2103" s="46" t="str">
        <f>IF(I2103="","",_xlfn.LET(_xlpm.x,VLOOKUP(I2103,'2026-01-09_taxon-match'!$A$2:$N$81,3,FALSE),IF(_xlpm.x=0,"",_xlpm.x)))</f>
        <v/>
      </c>
      <c r="M2103" s="46" t="str">
        <f>IF($I2103="","",_xlfn.LET(_xlpm.x,VLOOKUP($I2103,'2026-01-09_taxon-match'!$A$2:$N$81,5,FALSE),IF(_xlpm.x=0,"",_xlpm.x)))</f>
        <v/>
      </c>
      <c r="N2103" s="46" t="str">
        <f>IF($I2103="","",_xlfn.LET(_xlpm.x,VLOOKUP($I2103,'2026-01-09_taxon-match'!$A$2:$N$81,6,FALSE),IF(_xlpm.x=0,"",_xlpm.x)))</f>
        <v/>
      </c>
      <c r="O2103" s="46" t="str">
        <f>IF($I2103="","",_xlfn.LET(_xlpm.x,VLOOKUP($I2103,'2026-01-09_taxon-match'!$A$2:$N$81,7,FALSE),IF(_xlpm.x=0,"",_xlpm.x)))</f>
        <v/>
      </c>
      <c r="P2103" s="46" t="str">
        <f>IF($I2103="","",_xlfn.LET(_xlpm.x,VLOOKUP($I2103,'2026-01-09_taxon-match'!$A$2:$N$81,8,FALSE),IF(_xlpm.x=0,"",_xlpm.x)))</f>
        <v/>
      </c>
      <c r="Q2103" s="46" t="str">
        <f>IF($I2103="","",_xlfn.LET(_xlpm.x,VLOOKUP($I2103,'2026-01-09_taxon-match'!$A$2:$N$81,9,FALSE),IF(_xlpm.x=0,"",_xlpm.x)))</f>
        <v/>
      </c>
      <c r="R2103" s="46" t="str">
        <f>IF($I2103="","",_xlfn.LET(_xlpm.x,VLOOKUP($I2103,'2026-01-09_taxon-match'!$A$2:$N$81,10,FALSE),IF(_xlpm.x=0,"",_xlpm.x)))</f>
        <v/>
      </c>
      <c r="S2103" s="46" t="str">
        <f>IF($I2103="","",_xlfn.LET(_xlpm.x,VLOOKUP($I2103,'2026-01-09_taxon-match'!$A$2:$N$81,11,FALSE),IF(_xlpm.x=0,"",_xlpm.x)))</f>
        <v/>
      </c>
      <c r="T2103" s="46" t="str">
        <f>IF($I2103="","",_xlfn.LET(_xlpm.x,VLOOKUP($I2103,'2026-01-09_taxon-match'!$A$2:$N$81,13,FALSE),IF(_xlpm.x=0,"",_xlpm.x)))</f>
        <v/>
      </c>
      <c r="U2103" s="45"/>
      <c r="V2103" s="45"/>
      <c r="W2103" s="45"/>
      <c r="X2103" s="45"/>
      <c r="Y2103" s="46" t="str">
        <f>IF(V2103="","",_xlfn.LET(_xlpm.x,VLOOKUP(V2103,'Drop-down_menus'!$D$2:$E$13,2,FALSE),IF(_xlpm.x=0,"",_xlpm.x)))</f>
        <v/>
      </c>
      <c r="Z2103" s="46" t="str">
        <f>IF(W2103="","",_xlfn.LET(_xlpm.x,VLOOKUP(W2103,'Drop-down_menus'!$D$2:$E$13,2,FALSE),IF(_xlpm.x=0,"",_xlpm.x)))</f>
        <v/>
      </c>
      <c r="AA2103" s="46" t="str">
        <f>IF(X2103="","",_xlfn.LET(_xlpm.x,VLOOKUP(X2103,'Drop-down_menus'!$D$2:$E$13,2,FALSE),IF(_xlpm.x=0,"",_xlpm.x)))</f>
        <v/>
      </c>
      <c r="AB2103" s="45" t="s">
        <v>1014</v>
      </c>
      <c r="AC2103" s="45" t="s">
        <v>278</v>
      </c>
      <c r="AD2103" s="45"/>
      <c r="AE2103" s="45" t="s">
        <v>39</v>
      </c>
      <c r="AF2103" s="45" t="s">
        <v>46</v>
      </c>
      <c r="AG2103" s="46" t="str">
        <f>IF(AE2103="","",_xlfn.LET(_xlpm.x,VLOOKUP(AE2103,'Drop-down_menus'!$D$2:$E$13,2,FALSE),IF(_xlpm.x=0,"",_xlpm.x)))</f>
        <v>https://orcid.org/0009-0002-6669-2911</v>
      </c>
      <c r="AH2103" s="46" t="str">
        <f>IF(AF2103="","",_xlfn.LET(_xlpm.x,VLOOKUP(AF2103,'Drop-down_menus'!$D$2:$E$13,2,FALSE),IF(_xlpm.x=0,"",_xlpm.x)))</f>
        <v>https://orcid.org/0000-0003-0502-8101</v>
      </c>
    </row>
    <row r="2104" spans="2:34" ht="15" customHeight="1">
      <c r="B2104" s="46">
        <v>2067</v>
      </c>
      <c r="C2104" s="46" t="s">
        <v>1197</v>
      </c>
      <c r="D2104" s="46" t="b">
        <f>COUNTIF(Events!$B$2:$B$171, C2104) &gt; 0</f>
        <v>0</v>
      </c>
      <c r="G2104" s="46" t="s">
        <v>1211</v>
      </c>
      <c r="J2104" s="46" t="str">
        <f>IF(I2104="","",_xlfn.LET(_xlpm.x,VLOOKUP(I2104,'2026-01-09_taxon-match'!$A$2:$N$81,4,FALSE),IF(_xlpm.x=0,"",_xlpm.x)))</f>
        <v/>
      </c>
      <c r="L2104" s="46" t="str">
        <f>IF(I2104="","",_xlfn.LET(_xlpm.x,VLOOKUP(I2104,'2026-01-09_taxon-match'!$A$2:$N$81,3,FALSE),IF(_xlpm.x=0,"",_xlpm.x)))</f>
        <v/>
      </c>
      <c r="M2104" s="46" t="str">
        <f>IF($I2104="","",_xlfn.LET(_xlpm.x,VLOOKUP($I2104,'2026-01-09_taxon-match'!$A$2:$N$81,5,FALSE),IF(_xlpm.x=0,"",_xlpm.x)))</f>
        <v/>
      </c>
      <c r="N2104" s="46" t="str">
        <f>IF($I2104="","",_xlfn.LET(_xlpm.x,VLOOKUP($I2104,'2026-01-09_taxon-match'!$A$2:$N$81,6,FALSE),IF(_xlpm.x=0,"",_xlpm.x)))</f>
        <v/>
      </c>
      <c r="O2104" s="46" t="str">
        <f>IF($I2104="","",_xlfn.LET(_xlpm.x,VLOOKUP($I2104,'2026-01-09_taxon-match'!$A$2:$N$81,7,FALSE),IF(_xlpm.x=0,"",_xlpm.x)))</f>
        <v/>
      </c>
      <c r="P2104" s="46" t="str">
        <f>IF($I2104="","",_xlfn.LET(_xlpm.x,VLOOKUP($I2104,'2026-01-09_taxon-match'!$A$2:$N$81,8,FALSE),IF(_xlpm.x=0,"",_xlpm.x)))</f>
        <v/>
      </c>
      <c r="Q2104" s="46" t="str">
        <f>IF($I2104="","",_xlfn.LET(_xlpm.x,VLOOKUP($I2104,'2026-01-09_taxon-match'!$A$2:$N$81,9,FALSE),IF(_xlpm.x=0,"",_xlpm.x)))</f>
        <v/>
      </c>
      <c r="R2104" s="46" t="str">
        <f>IF($I2104="","",_xlfn.LET(_xlpm.x,VLOOKUP($I2104,'2026-01-09_taxon-match'!$A$2:$N$81,10,FALSE),IF(_xlpm.x=0,"",_xlpm.x)))</f>
        <v/>
      </c>
      <c r="S2104" s="46" t="str">
        <f>IF($I2104="","",_xlfn.LET(_xlpm.x,VLOOKUP($I2104,'2026-01-09_taxon-match'!$A$2:$N$81,11,FALSE),IF(_xlpm.x=0,"",_xlpm.x)))</f>
        <v/>
      </c>
      <c r="T2104" s="46" t="str">
        <f>IF($I2104="","",_xlfn.LET(_xlpm.x,VLOOKUP($I2104,'2026-01-09_taxon-match'!$A$2:$N$81,13,FALSE),IF(_xlpm.x=0,"",_xlpm.x)))</f>
        <v/>
      </c>
      <c r="U2104" s="46">
        <v>1</v>
      </c>
      <c r="V2104" t="s">
        <v>43</v>
      </c>
      <c r="Y2104" s="46" t="str">
        <f>IF(V2104="","",_xlfn.LET(_xlpm.x,VLOOKUP(V2104,'Drop-down_menus'!$D$2:$E$13,2,FALSE),IF(_xlpm.x=0,"",_xlpm.x)))</f>
        <v>https://orcid.org/0000-0002-0981-7442</v>
      </c>
      <c r="Z2104" s="46" t="str">
        <f>IF(W2104="","",_xlfn.LET(_xlpm.x,VLOOKUP(W2104,'Drop-down_menus'!$D$2:$E$13,2,FALSE),IF(_xlpm.x=0,"",_xlpm.x)))</f>
        <v/>
      </c>
      <c r="AA2104" s="46" t="str">
        <f>IF(X2104="","",_xlfn.LET(_xlpm.x,VLOOKUP(X2104,'Drop-down_menus'!$D$2:$E$13,2,FALSE),IF(_xlpm.x=0,"",_xlpm.x)))</f>
        <v/>
      </c>
      <c r="AB2104" s="46" t="s">
        <v>1253</v>
      </c>
      <c r="AC2104" s="46" t="s">
        <v>1258</v>
      </c>
    </row>
    <row r="2105" spans="2:34" ht="15" customHeight="1">
      <c r="B2105" s="46">
        <v>2067</v>
      </c>
      <c r="C2105" s="46" t="s">
        <v>881</v>
      </c>
      <c r="D2105" s="46" t="b">
        <f>COUNTIF(Events!$B$2:$B$171, C2105) &gt; 0</f>
        <v>1</v>
      </c>
      <c r="E2105" s="47"/>
      <c r="F2105" s="45" t="s">
        <v>264</v>
      </c>
      <c r="G2105" s="45"/>
      <c r="H2105" s="45"/>
      <c r="I2105" s="45"/>
      <c r="J2105" s="46" t="str">
        <f>IF(I2105="","",_xlfn.LET(_xlpm.x,VLOOKUP(I2105,'2026-01-09_taxon-match'!$A$2:$N$81,4,FALSE),IF(_xlpm.x=0,"",_xlpm.x)))</f>
        <v/>
      </c>
      <c r="K2105" s="45"/>
      <c r="L2105" s="46" t="str">
        <f>IF(I2105="","",_xlfn.LET(_xlpm.x,VLOOKUP(I2105,'2026-01-09_taxon-match'!$A$2:$N$81,3,FALSE),IF(_xlpm.x=0,"",_xlpm.x)))</f>
        <v/>
      </c>
      <c r="M2105" s="46" t="str">
        <f>IF($I2105="","",_xlfn.LET(_xlpm.x,VLOOKUP($I2105,'2026-01-09_taxon-match'!$A$2:$N$81,5,FALSE),IF(_xlpm.x=0,"",_xlpm.x)))</f>
        <v/>
      </c>
      <c r="N2105" s="46" t="str">
        <f>IF($I2105="","",_xlfn.LET(_xlpm.x,VLOOKUP($I2105,'2026-01-09_taxon-match'!$A$2:$N$81,6,FALSE),IF(_xlpm.x=0,"",_xlpm.x)))</f>
        <v/>
      </c>
      <c r="O2105" s="46" t="str">
        <f>IF($I2105="","",_xlfn.LET(_xlpm.x,VLOOKUP($I2105,'2026-01-09_taxon-match'!$A$2:$N$81,7,FALSE),IF(_xlpm.x=0,"",_xlpm.x)))</f>
        <v/>
      </c>
      <c r="P2105" s="46" t="str">
        <f>IF($I2105="","",_xlfn.LET(_xlpm.x,VLOOKUP($I2105,'2026-01-09_taxon-match'!$A$2:$N$81,8,FALSE),IF(_xlpm.x=0,"",_xlpm.x)))</f>
        <v/>
      </c>
      <c r="Q2105" s="46" t="str">
        <f>IF($I2105="","",_xlfn.LET(_xlpm.x,VLOOKUP($I2105,'2026-01-09_taxon-match'!$A$2:$N$81,9,FALSE),IF(_xlpm.x=0,"",_xlpm.x)))</f>
        <v/>
      </c>
      <c r="R2105" s="46" t="str">
        <f>IF($I2105="","",_xlfn.LET(_xlpm.x,VLOOKUP($I2105,'2026-01-09_taxon-match'!$A$2:$N$81,10,FALSE),IF(_xlpm.x=0,"",_xlpm.x)))</f>
        <v/>
      </c>
      <c r="S2105" s="46" t="str">
        <f>IF($I2105="","",_xlfn.LET(_xlpm.x,VLOOKUP($I2105,'2026-01-09_taxon-match'!$A$2:$N$81,11,FALSE),IF(_xlpm.x=0,"",_xlpm.x)))</f>
        <v/>
      </c>
      <c r="T2105" s="46" t="str">
        <f>IF($I2105="","",_xlfn.LET(_xlpm.x,VLOOKUP($I2105,'2026-01-09_taxon-match'!$A$2:$N$81,13,FALSE),IF(_xlpm.x=0,"",_xlpm.x)))</f>
        <v/>
      </c>
      <c r="U2105" s="45"/>
      <c r="V2105" s="45"/>
      <c r="W2105" s="45"/>
      <c r="X2105" s="45"/>
      <c r="Y2105" s="46" t="str">
        <f>IF(V2105="","",_xlfn.LET(_xlpm.x,VLOOKUP(V2105,'Drop-down_menus'!$D$2:$E$13,2,FALSE),IF(_xlpm.x=0,"",_xlpm.x)))</f>
        <v/>
      </c>
      <c r="Z2105" s="46" t="str">
        <f>IF(W2105="","",_xlfn.LET(_xlpm.x,VLOOKUP(W2105,'Drop-down_menus'!$D$2:$E$13,2,FALSE),IF(_xlpm.x=0,"",_xlpm.x)))</f>
        <v/>
      </c>
      <c r="AA2105" s="46" t="str">
        <f>IF(X2105="","",_xlfn.LET(_xlpm.x,VLOOKUP(X2105,'Drop-down_menus'!$D$2:$E$13,2,FALSE),IF(_xlpm.x=0,"",_xlpm.x)))</f>
        <v/>
      </c>
      <c r="AB2105" s="45"/>
      <c r="AC2105" s="45" t="s">
        <v>1015</v>
      </c>
      <c r="AD2105" s="45"/>
      <c r="AE2105" s="45" t="s">
        <v>39</v>
      </c>
      <c r="AF2105" s="45" t="s">
        <v>46</v>
      </c>
      <c r="AG2105" s="46" t="str">
        <f>IF(AE2105="","",_xlfn.LET(_xlpm.x,VLOOKUP(AE2105,'Drop-down_menus'!$D$2:$E$13,2,FALSE),IF(_xlpm.x=0,"",_xlpm.x)))</f>
        <v>https://orcid.org/0009-0002-6669-2911</v>
      </c>
      <c r="AH2105" s="46" t="str">
        <f>IF(AF2105="","",_xlfn.LET(_xlpm.x,VLOOKUP(AF2105,'Drop-down_menus'!$D$2:$E$13,2,FALSE),IF(_xlpm.x=0,"",_xlpm.x)))</f>
        <v>https://orcid.org/0000-0003-0502-8101</v>
      </c>
    </row>
    <row r="2106" spans="2:34" ht="15" customHeight="1">
      <c r="B2106" s="46">
        <v>2068</v>
      </c>
      <c r="C2106" s="46" t="s">
        <v>1197</v>
      </c>
      <c r="D2106" s="46" t="b">
        <f>COUNTIF(Events!$B$2:$B$171, C2106) &gt; 0</f>
        <v>0</v>
      </c>
      <c r="G2106" s="46" t="s">
        <v>1211</v>
      </c>
      <c r="J2106" s="46" t="str">
        <f>IF(I2106="","",_xlfn.LET(_xlpm.x,VLOOKUP(I2106,'2026-01-09_taxon-match'!$A$2:$N$81,4,FALSE),IF(_xlpm.x=0,"",_xlpm.x)))</f>
        <v/>
      </c>
      <c r="L2106" s="46" t="str">
        <f>IF(I2106="","",_xlfn.LET(_xlpm.x,VLOOKUP(I2106,'2026-01-09_taxon-match'!$A$2:$N$81,3,FALSE),IF(_xlpm.x=0,"",_xlpm.x)))</f>
        <v/>
      </c>
      <c r="M2106" s="46" t="str">
        <f>IF($I2106="","",_xlfn.LET(_xlpm.x,VLOOKUP($I2106,'2026-01-09_taxon-match'!$A$2:$N$81,5,FALSE),IF(_xlpm.x=0,"",_xlpm.x)))</f>
        <v/>
      </c>
      <c r="N2106" s="46" t="str">
        <f>IF($I2106="","",_xlfn.LET(_xlpm.x,VLOOKUP($I2106,'2026-01-09_taxon-match'!$A$2:$N$81,6,FALSE),IF(_xlpm.x=0,"",_xlpm.x)))</f>
        <v/>
      </c>
      <c r="O2106" s="46" t="str">
        <f>IF($I2106="","",_xlfn.LET(_xlpm.x,VLOOKUP($I2106,'2026-01-09_taxon-match'!$A$2:$N$81,7,FALSE),IF(_xlpm.x=0,"",_xlpm.x)))</f>
        <v/>
      </c>
      <c r="P2106" s="46" t="str">
        <f>IF($I2106="","",_xlfn.LET(_xlpm.x,VLOOKUP($I2106,'2026-01-09_taxon-match'!$A$2:$N$81,8,FALSE),IF(_xlpm.x=0,"",_xlpm.x)))</f>
        <v/>
      </c>
      <c r="Q2106" s="46" t="str">
        <f>IF($I2106="","",_xlfn.LET(_xlpm.x,VLOOKUP($I2106,'2026-01-09_taxon-match'!$A$2:$N$81,9,FALSE),IF(_xlpm.x=0,"",_xlpm.x)))</f>
        <v/>
      </c>
      <c r="R2106" s="46" t="str">
        <f>IF($I2106="","",_xlfn.LET(_xlpm.x,VLOOKUP($I2106,'2026-01-09_taxon-match'!$A$2:$N$81,10,FALSE),IF(_xlpm.x=0,"",_xlpm.x)))</f>
        <v/>
      </c>
      <c r="S2106" s="46" t="str">
        <f>IF($I2106="","",_xlfn.LET(_xlpm.x,VLOOKUP($I2106,'2026-01-09_taxon-match'!$A$2:$N$81,11,FALSE),IF(_xlpm.x=0,"",_xlpm.x)))</f>
        <v/>
      </c>
      <c r="T2106" s="46" t="str">
        <f>IF($I2106="","",_xlfn.LET(_xlpm.x,VLOOKUP($I2106,'2026-01-09_taxon-match'!$A$2:$N$81,13,FALSE),IF(_xlpm.x=0,"",_xlpm.x)))</f>
        <v/>
      </c>
      <c r="U2106" s="46">
        <v>1</v>
      </c>
      <c r="V2106" t="s">
        <v>43</v>
      </c>
      <c r="Y2106" s="46" t="str">
        <f>IF(V2106="","",_xlfn.LET(_xlpm.x,VLOOKUP(V2106,'Drop-down_menus'!$D$2:$E$13,2,FALSE),IF(_xlpm.x=0,"",_xlpm.x)))</f>
        <v>https://orcid.org/0000-0002-0981-7442</v>
      </c>
      <c r="Z2106" s="46" t="str">
        <f>IF(W2106="","",_xlfn.LET(_xlpm.x,VLOOKUP(W2106,'Drop-down_menus'!$D$2:$E$13,2,FALSE),IF(_xlpm.x=0,"",_xlpm.x)))</f>
        <v/>
      </c>
      <c r="AA2106" s="46" t="str">
        <f>IF(X2106="","",_xlfn.LET(_xlpm.x,VLOOKUP(X2106,'Drop-down_menus'!$D$2:$E$13,2,FALSE),IF(_xlpm.x=0,"",_xlpm.x)))</f>
        <v/>
      </c>
      <c r="AB2106" s="46" t="s">
        <v>300</v>
      </c>
      <c r="AC2106" s="46" t="s">
        <v>1257</v>
      </c>
    </row>
    <row r="2107" spans="2:34" ht="15" customHeight="1">
      <c r="B2107" s="46">
        <v>2068</v>
      </c>
      <c r="C2107" s="46" t="s">
        <v>881</v>
      </c>
      <c r="D2107" s="46" t="b">
        <f>COUNTIF(Events!$B$2:$B$171, C2107) &gt; 0</f>
        <v>1</v>
      </c>
      <c r="E2107" s="47"/>
      <c r="F2107" s="46" t="s">
        <v>1072</v>
      </c>
      <c r="G2107" s="45"/>
      <c r="H2107" s="45"/>
      <c r="I2107" s="45"/>
      <c r="J2107" s="46" t="str">
        <f>IF(I2107="","",_xlfn.LET(_xlpm.x,VLOOKUP(I2107,'2026-01-09_taxon-match'!$A$2:$N$81,4,FALSE),IF(_xlpm.x=0,"",_xlpm.x)))</f>
        <v/>
      </c>
      <c r="K2107" s="45"/>
      <c r="L2107" s="46" t="str">
        <f>IF(I2107="","",_xlfn.LET(_xlpm.x,VLOOKUP(I2107,'2026-01-09_taxon-match'!$A$2:$N$81,3,FALSE),IF(_xlpm.x=0,"",_xlpm.x)))</f>
        <v/>
      </c>
      <c r="M2107" s="46" t="str">
        <f>IF($I2107="","",_xlfn.LET(_xlpm.x,VLOOKUP($I2107,'2026-01-09_taxon-match'!$A$2:$N$81,5,FALSE),IF(_xlpm.x=0,"",_xlpm.x)))</f>
        <v/>
      </c>
      <c r="N2107" s="46" t="str">
        <f>IF($I2107="","",_xlfn.LET(_xlpm.x,VLOOKUP($I2107,'2026-01-09_taxon-match'!$A$2:$N$81,6,FALSE),IF(_xlpm.x=0,"",_xlpm.x)))</f>
        <v/>
      </c>
      <c r="O2107" s="46" t="str">
        <f>IF($I2107="","",_xlfn.LET(_xlpm.x,VLOOKUP($I2107,'2026-01-09_taxon-match'!$A$2:$N$81,7,FALSE),IF(_xlpm.x=0,"",_xlpm.x)))</f>
        <v/>
      </c>
      <c r="P2107" s="46" t="str">
        <f>IF($I2107="","",_xlfn.LET(_xlpm.x,VLOOKUP($I2107,'2026-01-09_taxon-match'!$A$2:$N$81,8,FALSE),IF(_xlpm.x=0,"",_xlpm.x)))</f>
        <v/>
      </c>
      <c r="Q2107" s="46" t="str">
        <f>IF($I2107="","",_xlfn.LET(_xlpm.x,VLOOKUP($I2107,'2026-01-09_taxon-match'!$A$2:$N$81,9,FALSE),IF(_xlpm.x=0,"",_xlpm.x)))</f>
        <v/>
      </c>
      <c r="R2107" s="46" t="str">
        <f>IF($I2107="","",_xlfn.LET(_xlpm.x,VLOOKUP($I2107,'2026-01-09_taxon-match'!$A$2:$N$81,10,FALSE),IF(_xlpm.x=0,"",_xlpm.x)))</f>
        <v/>
      </c>
      <c r="S2107" s="46" t="str">
        <f>IF($I2107="","",_xlfn.LET(_xlpm.x,VLOOKUP($I2107,'2026-01-09_taxon-match'!$A$2:$N$81,11,FALSE),IF(_xlpm.x=0,"",_xlpm.x)))</f>
        <v/>
      </c>
      <c r="T2107" s="46" t="str">
        <f>IF($I2107="","",_xlfn.LET(_xlpm.x,VLOOKUP($I2107,'2026-01-09_taxon-match'!$A$2:$N$81,13,FALSE),IF(_xlpm.x=0,"",_xlpm.x)))</f>
        <v/>
      </c>
      <c r="U2107" s="45"/>
      <c r="V2107" s="45"/>
      <c r="W2107" s="45"/>
      <c r="X2107" s="45"/>
      <c r="Y2107" s="46" t="str">
        <f>IF(V2107="","",_xlfn.LET(_xlpm.x,VLOOKUP(V2107,'Drop-down_menus'!$D$2:$E$13,2,FALSE),IF(_xlpm.x=0,"",_xlpm.x)))</f>
        <v/>
      </c>
      <c r="Z2107" s="46" t="str">
        <f>IF(W2107="","",_xlfn.LET(_xlpm.x,VLOOKUP(W2107,'Drop-down_menus'!$D$2:$E$13,2,FALSE),IF(_xlpm.x=0,"",_xlpm.x)))</f>
        <v/>
      </c>
      <c r="AA2107" s="46" t="str">
        <f>IF(X2107="","",_xlfn.LET(_xlpm.x,VLOOKUP(X2107,'Drop-down_menus'!$D$2:$E$13,2,FALSE),IF(_xlpm.x=0,"",_xlpm.x)))</f>
        <v/>
      </c>
      <c r="AB2107" s="45" t="s">
        <v>514</v>
      </c>
      <c r="AC2107" s="45" t="s">
        <v>278</v>
      </c>
      <c r="AD2107" s="45"/>
      <c r="AE2107" s="45" t="s">
        <v>39</v>
      </c>
      <c r="AF2107" s="45" t="s">
        <v>46</v>
      </c>
      <c r="AG2107" s="46" t="str">
        <f>IF(AE2107="","",_xlfn.LET(_xlpm.x,VLOOKUP(AE2107,'Drop-down_menus'!$D$2:$E$13,2,FALSE),IF(_xlpm.x=0,"",_xlpm.x)))</f>
        <v>https://orcid.org/0009-0002-6669-2911</v>
      </c>
      <c r="AH2107" s="46" t="str">
        <f>IF(AF2107="","",_xlfn.LET(_xlpm.x,VLOOKUP(AF2107,'Drop-down_menus'!$D$2:$E$13,2,FALSE),IF(_xlpm.x=0,"",_xlpm.x)))</f>
        <v>https://orcid.org/0000-0003-0502-8101</v>
      </c>
    </row>
    <row r="2108" spans="2:34" ht="15" customHeight="1">
      <c r="B2108" s="46">
        <v>2072</v>
      </c>
      <c r="C2108" s="46" t="s">
        <v>872</v>
      </c>
      <c r="D2108" s="46" t="b">
        <f>COUNTIF(Events!$B$2:$B$171, C2108) &gt; 0</f>
        <v>1</v>
      </c>
      <c r="E2108" s="46" t="s">
        <v>940</v>
      </c>
      <c r="G2108" s="46" t="s">
        <v>1018</v>
      </c>
      <c r="I2108" s="46" t="s">
        <v>177</v>
      </c>
      <c r="J2108" s="46" t="str">
        <f>IF(I2108="","",_xlfn.LET(_xlpm.x,VLOOKUP(I2108,'2026-01-09_taxon-match'!$A$2:$N$81,4,FALSE),IF(_xlpm.x=0,"",_xlpm.x)))</f>
        <v>Sterechinus neumayeri</v>
      </c>
      <c r="L2108" s="46" t="str">
        <f>IF(I2108="","",_xlfn.LET(_xlpm.x,VLOOKUP(I2108,'2026-01-09_taxon-match'!$A$2:$N$81,3,FALSE),IF(_xlpm.x=0,"",_xlpm.x)))</f>
        <v>urn:lsid:marinespecies.org:taxname:160831</v>
      </c>
      <c r="M2108" s="46" t="str">
        <f>IF($I2108="","",_xlfn.LET(_xlpm.x,VLOOKUP($I2108,'2026-01-09_taxon-match'!$A$2:$N$81,5,FALSE),IF(_xlpm.x=0,"",_xlpm.x)))</f>
        <v>(Meissner, 1900)</v>
      </c>
      <c r="N2108" s="46" t="str">
        <f>IF($I2108="","",_xlfn.LET(_xlpm.x,VLOOKUP($I2108,'2026-01-09_taxon-match'!$A$2:$N$81,6,FALSE),IF(_xlpm.x=0,"",_xlpm.x)))</f>
        <v>Animalia</v>
      </c>
      <c r="O2108" s="46" t="str">
        <f>IF($I2108="","",_xlfn.LET(_xlpm.x,VLOOKUP($I2108,'2026-01-09_taxon-match'!$A$2:$N$81,7,FALSE),IF(_xlpm.x=0,"",_xlpm.x)))</f>
        <v>Echinodermata</v>
      </c>
      <c r="P2108" s="46" t="str">
        <f>IF($I2108="","",_xlfn.LET(_xlpm.x,VLOOKUP($I2108,'2026-01-09_taxon-match'!$A$2:$N$81,8,FALSE),IF(_xlpm.x=0,"",_xlpm.x)))</f>
        <v>Echinoidea</v>
      </c>
      <c r="Q2108" s="46" t="str">
        <f>IF($I2108="","",_xlfn.LET(_xlpm.x,VLOOKUP($I2108,'2026-01-09_taxon-match'!$A$2:$N$81,9,FALSE),IF(_xlpm.x=0,"",_xlpm.x)))</f>
        <v>Camarodonta</v>
      </c>
      <c r="R2108" s="46" t="str">
        <f>IF($I2108="","",_xlfn.LET(_xlpm.x,VLOOKUP($I2108,'2026-01-09_taxon-match'!$A$2:$N$81,10,FALSE),IF(_xlpm.x=0,"",_xlpm.x)))</f>
        <v>Echinidae</v>
      </c>
      <c r="S2108" s="46" t="str">
        <f>IF($I2108="","",_xlfn.LET(_xlpm.x,VLOOKUP($I2108,'2026-01-09_taxon-match'!$A$2:$N$81,11,FALSE),IF(_xlpm.x=0,"",_xlpm.x)))</f>
        <v>Sterechinus</v>
      </c>
      <c r="T2108" s="46" t="str">
        <f>IF($I2108="","",_xlfn.LET(_xlpm.x,VLOOKUP($I2108,'2026-01-09_taxon-match'!$A$2:$N$81,13,FALSE),IF(_xlpm.x=0,"",_xlpm.x)))</f>
        <v>neumayeri</v>
      </c>
      <c r="U2108" s="46">
        <v>4</v>
      </c>
      <c r="Y2108" s="46" t="str">
        <f>IF(V2108="","",_xlfn.LET(_xlpm.x,VLOOKUP(V2108,'Drop-down_menus'!$D$2:$E$13,2,FALSE),IF(_xlpm.x=0,"",_xlpm.x)))</f>
        <v/>
      </c>
      <c r="Z2108" s="46" t="str">
        <f>IF(W2108="","",_xlfn.LET(_xlpm.x,VLOOKUP(W2108,'Drop-down_menus'!$D$2:$E$13,2,FALSE),IF(_xlpm.x=0,"",_xlpm.x)))</f>
        <v/>
      </c>
      <c r="AA2108" s="46" t="str">
        <f>IF(X2108="","",_xlfn.LET(_xlpm.x,VLOOKUP(X2108,'Drop-down_menus'!$D$2:$E$13,2,FALSE),IF(_xlpm.x=0,"",_xlpm.x)))</f>
        <v/>
      </c>
      <c r="AB2108" s="46" t="s">
        <v>942</v>
      </c>
      <c r="AC2108" s="46" t="s">
        <v>967</v>
      </c>
      <c r="AE2108" s="46" t="s">
        <v>42</v>
      </c>
      <c r="AG2108" s="46" t="str">
        <f>IF(AE2108="","",_xlfn.LET(_xlpm.x,VLOOKUP(AE2108,'Drop-down_menus'!$D$2:$E$13,2,FALSE),IF(_xlpm.x=0,"",_xlpm.x)))</f>
        <v/>
      </c>
      <c r="AH2108" s="46" t="str">
        <f>IF(AF2108="","",_xlfn.LET(_xlpm.x,VLOOKUP(AF2108,'Drop-down_menus'!$D$2:$E$13,2,FALSE),IF(_xlpm.x=0,"",_xlpm.x)))</f>
        <v/>
      </c>
    </row>
    <row r="2109" spans="2:34" ht="15" customHeight="1">
      <c r="B2109" s="46">
        <v>2073</v>
      </c>
      <c r="C2109" s="46" t="s">
        <v>872</v>
      </c>
      <c r="D2109" s="46" t="b">
        <f>COUNTIF(Events!$B$2:$B$171, C2109) &gt; 0</f>
        <v>1</v>
      </c>
      <c r="E2109" s="46" t="s">
        <v>940</v>
      </c>
      <c r="G2109" s="46" t="s">
        <v>1019</v>
      </c>
      <c r="I2109" s="46" t="s">
        <v>1333</v>
      </c>
      <c r="J2109" s="46" t="str">
        <f>IF(I2109="","",_xlfn.LET(_xlpm.x,VLOOKUP(I2109,'2026-01-09_taxon-match'!$A$2:$N$81,4,FALSE),IF(_xlpm.x=0,"",_xlpm.x)))</f>
        <v>Ophionotus victoriae</v>
      </c>
      <c r="L2109" s="46" t="str">
        <f>IF(I2109="","",_xlfn.LET(_xlpm.x,VLOOKUP(I2109,'2026-01-09_taxon-match'!$A$2:$N$81,3,FALSE),IF(_xlpm.x=0,"",_xlpm.x)))</f>
        <v>urn:lsid:marinespecies.org:taxname:173593</v>
      </c>
      <c r="M2109" s="46" t="str">
        <f>IF($I2109="","",_xlfn.LET(_xlpm.x,VLOOKUP($I2109,'2026-01-09_taxon-match'!$A$2:$N$81,5,FALSE),IF(_xlpm.x=0,"",_xlpm.x)))</f>
        <v>Bell, 1902</v>
      </c>
      <c r="N2109" s="46" t="str">
        <f>IF($I2109="","",_xlfn.LET(_xlpm.x,VLOOKUP($I2109,'2026-01-09_taxon-match'!$A$2:$N$81,6,FALSE),IF(_xlpm.x=0,"",_xlpm.x)))</f>
        <v>Animalia</v>
      </c>
      <c r="O2109" s="46" t="str">
        <f>IF($I2109="","",_xlfn.LET(_xlpm.x,VLOOKUP($I2109,'2026-01-09_taxon-match'!$A$2:$N$81,7,FALSE),IF(_xlpm.x=0,"",_xlpm.x)))</f>
        <v>Echinodermata</v>
      </c>
      <c r="P2109" s="46" t="str">
        <f>IF($I2109="","",_xlfn.LET(_xlpm.x,VLOOKUP($I2109,'2026-01-09_taxon-match'!$A$2:$N$81,8,FALSE),IF(_xlpm.x=0,"",_xlpm.x)))</f>
        <v>Ophiuroidea</v>
      </c>
      <c r="Q2109" s="46" t="str">
        <f>IF($I2109="","",_xlfn.LET(_xlpm.x,VLOOKUP($I2109,'2026-01-09_taxon-match'!$A$2:$N$81,9,FALSE),IF(_xlpm.x=0,"",_xlpm.x)))</f>
        <v>Ophiurida</v>
      </c>
      <c r="R2109" s="46" t="str">
        <f>IF($I2109="","",_xlfn.LET(_xlpm.x,VLOOKUP($I2109,'2026-01-09_taxon-match'!$A$2:$N$81,10,FALSE),IF(_xlpm.x=0,"",_xlpm.x)))</f>
        <v>Ophiuridae</v>
      </c>
      <c r="S2109" s="46" t="str">
        <f>IF($I2109="","",_xlfn.LET(_xlpm.x,VLOOKUP($I2109,'2026-01-09_taxon-match'!$A$2:$N$81,11,FALSE),IF(_xlpm.x=0,"",_xlpm.x)))</f>
        <v>Ophionotus</v>
      </c>
      <c r="T2109" s="46" t="str">
        <f>IF($I2109="","",_xlfn.LET(_xlpm.x,VLOOKUP($I2109,'2026-01-09_taxon-match'!$A$2:$N$81,13,FALSE),IF(_xlpm.x=0,"",_xlpm.x)))</f>
        <v>victoriae</v>
      </c>
      <c r="U2109" s="46">
        <v>1</v>
      </c>
      <c r="Y2109" s="46" t="str">
        <f>IF(V2109="","",_xlfn.LET(_xlpm.x,VLOOKUP(V2109,'Drop-down_menus'!$D$2:$E$13,2,FALSE),IF(_xlpm.x=0,"",_xlpm.x)))</f>
        <v/>
      </c>
      <c r="Z2109" s="46" t="str">
        <f>IF(W2109="","",_xlfn.LET(_xlpm.x,VLOOKUP(W2109,'Drop-down_menus'!$D$2:$E$13,2,FALSE),IF(_xlpm.x=0,"",_xlpm.x)))</f>
        <v/>
      </c>
      <c r="AA2109" s="46" t="str">
        <f>IF(X2109="","",_xlfn.LET(_xlpm.x,VLOOKUP(X2109,'Drop-down_menus'!$D$2:$E$13,2,FALSE),IF(_xlpm.x=0,"",_xlpm.x)))</f>
        <v/>
      </c>
      <c r="AB2109" s="46" t="s">
        <v>942</v>
      </c>
      <c r="AC2109" s="46" t="s">
        <v>1020</v>
      </c>
      <c r="AE2109" s="46" t="s">
        <v>42</v>
      </c>
      <c r="AG2109" s="46" t="str">
        <f>IF(AE2109="","",_xlfn.LET(_xlpm.x,VLOOKUP(AE2109,'Drop-down_menus'!$D$2:$E$13,2,FALSE),IF(_xlpm.x=0,"",_xlpm.x)))</f>
        <v/>
      </c>
      <c r="AH2109" s="46" t="str">
        <f>IF(AF2109="","",_xlfn.LET(_xlpm.x,VLOOKUP(AF2109,'Drop-down_menus'!$D$2:$E$13,2,FALSE),IF(_xlpm.x=0,"",_xlpm.x)))</f>
        <v/>
      </c>
    </row>
    <row r="2110" spans="2:34" ht="15" customHeight="1">
      <c r="B2110" s="46">
        <v>2074</v>
      </c>
      <c r="C2110" s="46" t="s">
        <v>872</v>
      </c>
      <c r="D2110" s="46" t="b">
        <f>COUNTIF(Events!$B$2:$B$171, C2110) &gt; 0</f>
        <v>1</v>
      </c>
      <c r="E2110" s="46" t="s">
        <v>940</v>
      </c>
      <c r="G2110" s="46" t="s">
        <v>1021</v>
      </c>
      <c r="I2110" s="46" t="s">
        <v>181</v>
      </c>
      <c r="J2110" s="46" t="str">
        <f>IF(I2110="","",_xlfn.LET(_xlpm.x,VLOOKUP(I2110,'2026-01-09_taxon-match'!$A$2:$N$81,4,FALSE),IF(_xlpm.x=0,"",_xlpm.x)))</f>
        <v>Polychaeta</v>
      </c>
      <c r="K2110" s="46" t="s">
        <v>1318</v>
      </c>
      <c r="L2110" s="46" t="str">
        <f>IF(I2110="","",_xlfn.LET(_xlpm.x,VLOOKUP(I2110,'2026-01-09_taxon-match'!$A$2:$N$81,3,FALSE),IF(_xlpm.x=0,"",_xlpm.x)))</f>
        <v>urn:lsid:marinespecies.org:taxname:883</v>
      </c>
      <c r="M2110" s="46" t="str">
        <f>IF($I2110="","",_xlfn.LET(_xlpm.x,VLOOKUP($I2110,'2026-01-09_taxon-match'!$A$2:$N$81,5,FALSE),IF(_xlpm.x=0,"",_xlpm.x)))</f>
        <v>Grube, 1850</v>
      </c>
      <c r="N2110" s="46" t="str">
        <f>IF($I2110="","",_xlfn.LET(_xlpm.x,VLOOKUP($I2110,'2026-01-09_taxon-match'!$A$2:$N$81,6,FALSE),IF(_xlpm.x=0,"",_xlpm.x)))</f>
        <v>Animalia</v>
      </c>
      <c r="O2110" s="46" t="str">
        <f>IF($I2110="","",_xlfn.LET(_xlpm.x,VLOOKUP($I2110,'2026-01-09_taxon-match'!$A$2:$N$81,7,FALSE),IF(_xlpm.x=0,"",_xlpm.x)))</f>
        <v>Annelida</v>
      </c>
      <c r="P2110" s="46" t="str">
        <f>IF($I2110="","",_xlfn.LET(_xlpm.x,VLOOKUP($I2110,'2026-01-09_taxon-match'!$A$2:$N$81,8,FALSE),IF(_xlpm.x=0,"",_xlpm.x)))</f>
        <v>Polychaeta</v>
      </c>
      <c r="Q2110" s="46" t="str">
        <f>IF($I2110="","",_xlfn.LET(_xlpm.x,VLOOKUP($I2110,'2026-01-09_taxon-match'!$A$2:$N$81,9,FALSE),IF(_xlpm.x=0,"",_xlpm.x)))</f>
        <v/>
      </c>
      <c r="R2110" s="46" t="str">
        <f>IF($I2110="","",_xlfn.LET(_xlpm.x,VLOOKUP($I2110,'2026-01-09_taxon-match'!$A$2:$N$81,10,FALSE),IF(_xlpm.x=0,"",_xlpm.x)))</f>
        <v/>
      </c>
      <c r="S2110" s="46" t="str">
        <f>IF($I2110="","",_xlfn.LET(_xlpm.x,VLOOKUP($I2110,'2026-01-09_taxon-match'!$A$2:$N$81,11,FALSE),IF(_xlpm.x=0,"",_xlpm.x)))</f>
        <v/>
      </c>
      <c r="T2110" s="46" t="str">
        <f>IF($I2110="","",_xlfn.LET(_xlpm.x,VLOOKUP($I2110,'2026-01-09_taxon-match'!$A$2:$N$81,13,FALSE),IF(_xlpm.x=0,"",_xlpm.x)))</f>
        <v/>
      </c>
      <c r="U2110" s="46">
        <v>6</v>
      </c>
      <c r="Y2110" s="46" t="str">
        <f>IF(V2110="","",_xlfn.LET(_xlpm.x,VLOOKUP(V2110,'Drop-down_menus'!$D$2:$E$13,2,FALSE),IF(_xlpm.x=0,"",_xlpm.x)))</f>
        <v/>
      </c>
      <c r="Z2110" s="46" t="str">
        <f>IF(W2110="","",_xlfn.LET(_xlpm.x,VLOOKUP(W2110,'Drop-down_menus'!$D$2:$E$13,2,FALSE),IF(_xlpm.x=0,"",_xlpm.x)))</f>
        <v/>
      </c>
      <c r="AA2110" s="46" t="str">
        <f>IF(X2110="","",_xlfn.LET(_xlpm.x,VLOOKUP(X2110,'Drop-down_menus'!$D$2:$E$13,2,FALSE),IF(_xlpm.x=0,"",_xlpm.x)))</f>
        <v/>
      </c>
      <c r="AB2110" s="46" t="s">
        <v>942</v>
      </c>
      <c r="AC2110" s="46" t="s">
        <v>976</v>
      </c>
      <c r="AE2110" s="46" t="s">
        <v>42</v>
      </c>
      <c r="AG2110" s="46" t="str">
        <f>IF(AE2110="","",_xlfn.LET(_xlpm.x,VLOOKUP(AE2110,'Drop-down_menus'!$D$2:$E$13,2,FALSE),IF(_xlpm.x=0,"",_xlpm.x)))</f>
        <v/>
      </c>
      <c r="AH2110" s="46" t="str">
        <f>IF(AF2110="","",_xlfn.LET(_xlpm.x,VLOOKUP(AF2110,'Drop-down_menus'!$D$2:$E$13,2,FALSE),IF(_xlpm.x=0,"",_xlpm.x)))</f>
        <v/>
      </c>
    </row>
    <row r="2111" spans="2:34" ht="15" customHeight="1">
      <c r="B2111" s="46">
        <v>2075</v>
      </c>
      <c r="C2111" s="46" t="s">
        <v>872</v>
      </c>
      <c r="D2111" s="46" t="b">
        <f>COUNTIF(Events!$B$2:$B$171, C2111) &gt; 0</f>
        <v>1</v>
      </c>
      <c r="E2111" s="46" t="s">
        <v>940</v>
      </c>
      <c r="G2111" s="46" t="s">
        <v>183</v>
      </c>
      <c r="I2111" s="46" t="s">
        <v>183</v>
      </c>
      <c r="J2111" s="46" t="str">
        <f>IF(I2111="","",_xlfn.LET(_xlpm.x,VLOOKUP(I2111,'2026-01-09_taxon-match'!$A$2:$N$81,4,FALSE),IF(_xlpm.x=0,"",_xlpm.x)))</f>
        <v>Amphipoda</v>
      </c>
      <c r="L2111" s="46" t="str">
        <f>IF(I2111="","",_xlfn.LET(_xlpm.x,VLOOKUP(I2111,'2026-01-09_taxon-match'!$A$2:$N$81,3,FALSE),IF(_xlpm.x=0,"",_xlpm.x)))</f>
        <v>urn:lsid:marinespecies.org:taxname:1135</v>
      </c>
      <c r="M2111" s="46" t="str">
        <f>IF($I2111="","",_xlfn.LET(_xlpm.x,VLOOKUP($I2111,'2026-01-09_taxon-match'!$A$2:$N$81,5,FALSE),IF(_xlpm.x=0,"",_xlpm.x)))</f>
        <v>Latreille, 1816</v>
      </c>
      <c r="N2111" s="46" t="str">
        <f>IF($I2111="","",_xlfn.LET(_xlpm.x,VLOOKUP($I2111,'2026-01-09_taxon-match'!$A$2:$N$81,6,FALSE),IF(_xlpm.x=0,"",_xlpm.x)))</f>
        <v>Animalia</v>
      </c>
      <c r="O2111" s="46" t="str">
        <f>IF($I2111="","",_xlfn.LET(_xlpm.x,VLOOKUP($I2111,'2026-01-09_taxon-match'!$A$2:$N$81,7,FALSE),IF(_xlpm.x=0,"",_xlpm.x)))</f>
        <v>Arthropoda</v>
      </c>
      <c r="P2111" s="46" t="str">
        <f>IF($I2111="","",_xlfn.LET(_xlpm.x,VLOOKUP($I2111,'2026-01-09_taxon-match'!$A$2:$N$81,8,FALSE),IF(_xlpm.x=0,"",_xlpm.x)))</f>
        <v>Malacostraca</v>
      </c>
      <c r="Q2111" s="46" t="str">
        <f>IF($I2111="","",_xlfn.LET(_xlpm.x,VLOOKUP($I2111,'2026-01-09_taxon-match'!$A$2:$N$81,9,FALSE),IF(_xlpm.x=0,"",_xlpm.x)))</f>
        <v>Amphipoda</v>
      </c>
      <c r="R2111" s="46" t="str">
        <f>IF($I2111="","",_xlfn.LET(_xlpm.x,VLOOKUP($I2111,'2026-01-09_taxon-match'!$A$2:$N$81,10,FALSE),IF(_xlpm.x=0,"",_xlpm.x)))</f>
        <v/>
      </c>
      <c r="S2111" s="46" t="str">
        <f>IF($I2111="","",_xlfn.LET(_xlpm.x,VLOOKUP($I2111,'2026-01-09_taxon-match'!$A$2:$N$81,11,FALSE),IF(_xlpm.x=0,"",_xlpm.x)))</f>
        <v/>
      </c>
      <c r="T2111" s="46" t="str">
        <f>IF($I2111="","",_xlfn.LET(_xlpm.x,VLOOKUP($I2111,'2026-01-09_taxon-match'!$A$2:$N$81,13,FALSE),IF(_xlpm.x=0,"",_xlpm.x)))</f>
        <v/>
      </c>
      <c r="U2111" s="46">
        <v>25</v>
      </c>
      <c r="Y2111" s="46" t="str">
        <f>IF(V2111="","",_xlfn.LET(_xlpm.x,VLOOKUP(V2111,'Drop-down_menus'!$D$2:$E$13,2,FALSE),IF(_xlpm.x=0,"",_xlpm.x)))</f>
        <v/>
      </c>
      <c r="Z2111" s="46" t="str">
        <f>IF(W2111="","",_xlfn.LET(_xlpm.x,VLOOKUP(W2111,'Drop-down_menus'!$D$2:$E$13,2,FALSE),IF(_xlpm.x=0,"",_xlpm.x)))</f>
        <v/>
      </c>
      <c r="AA2111" s="46" t="str">
        <f>IF(X2111="","",_xlfn.LET(_xlpm.x,VLOOKUP(X2111,'Drop-down_menus'!$D$2:$E$13,2,FALSE),IF(_xlpm.x=0,"",_xlpm.x)))</f>
        <v/>
      </c>
      <c r="AB2111" s="46" t="s">
        <v>942</v>
      </c>
      <c r="AC2111" s="46" t="s">
        <v>968</v>
      </c>
      <c r="AE2111" s="46" t="s">
        <v>42</v>
      </c>
      <c r="AG2111" s="46" t="str">
        <f>IF(AE2111="","",_xlfn.LET(_xlpm.x,VLOOKUP(AE2111,'Drop-down_menus'!$D$2:$E$13,2,FALSE),IF(_xlpm.x=0,"",_xlpm.x)))</f>
        <v/>
      </c>
      <c r="AH2111" s="46" t="str">
        <f>IF(AF2111="","",_xlfn.LET(_xlpm.x,VLOOKUP(AF2111,'Drop-down_menus'!$D$2:$E$13,2,FALSE),IF(_xlpm.x=0,"",_xlpm.x)))</f>
        <v/>
      </c>
    </row>
    <row r="2112" spans="2:34" ht="15" customHeight="1">
      <c r="B2112" s="46">
        <v>2076</v>
      </c>
      <c r="C2112" s="46" t="s">
        <v>872</v>
      </c>
      <c r="D2112" s="46" t="b">
        <f>COUNTIF(Events!$B$2:$B$171, C2112) &gt; 0</f>
        <v>1</v>
      </c>
      <c r="E2112" s="46" t="s">
        <v>940</v>
      </c>
      <c r="G2112" s="46" t="s">
        <v>1022</v>
      </c>
      <c r="I2112" s="46" t="s">
        <v>311</v>
      </c>
      <c r="J2112" s="46" t="str">
        <f>IF(I2112="","",_xlfn.LET(_xlpm.x,VLOOKUP(I2112,'2026-01-09_taxon-match'!$A$2:$N$81,4,FALSE),IF(_xlpm.x=0,"",_xlpm.x)))</f>
        <v>Isopoda</v>
      </c>
      <c r="L2112" s="46" t="str">
        <f>IF(I2112="","",_xlfn.LET(_xlpm.x,VLOOKUP(I2112,'2026-01-09_taxon-match'!$A$2:$N$81,3,FALSE),IF(_xlpm.x=0,"",_xlpm.x)))</f>
        <v>urn:lsid:marinespecies.org:taxname:1131</v>
      </c>
      <c r="M2112" s="46" t="str">
        <f>IF($I2112="","",_xlfn.LET(_xlpm.x,VLOOKUP($I2112,'2026-01-09_taxon-match'!$A$2:$N$81,5,FALSE),IF(_xlpm.x=0,"",_xlpm.x)))</f>
        <v>Latreille, 1816</v>
      </c>
      <c r="N2112" s="46" t="str">
        <f>IF($I2112="","",_xlfn.LET(_xlpm.x,VLOOKUP($I2112,'2026-01-09_taxon-match'!$A$2:$N$81,6,FALSE),IF(_xlpm.x=0,"",_xlpm.x)))</f>
        <v>Animalia</v>
      </c>
      <c r="O2112" s="46" t="str">
        <f>IF($I2112="","",_xlfn.LET(_xlpm.x,VLOOKUP($I2112,'2026-01-09_taxon-match'!$A$2:$N$81,7,FALSE),IF(_xlpm.x=0,"",_xlpm.x)))</f>
        <v>Arthropoda</v>
      </c>
      <c r="P2112" s="46" t="str">
        <f>IF($I2112="","",_xlfn.LET(_xlpm.x,VLOOKUP($I2112,'2026-01-09_taxon-match'!$A$2:$N$81,8,FALSE),IF(_xlpm.x=0,"",_xlpm.x)))</f>
        <v>Malacostraca</v>
      </c>
      <c r="Q2112" s="46" t="str">
        <f>IF($I2112="","",_xlfn.LET(_xlpm.x,VLOOKUP($I2112,'2026-01-09_taxon-match'!$A$2:$N$81,9,FALSE),IF(_xlpm.x=0,"",_xlpm.x)))</f>
        <v>Isopoda</v>
      </c>
      <c r="R2112" s="46" t="str">
        <f>IF($I2112="","",_xlfn.LET(_xlpm.x,VLOOKUP($I2112,'2026-01-09_taxon-match'!$A$2:$N$81,10,FALSE),IF(_xlpm.x=0,"",_xlpm.x)))</f>
        <v/>
      </c>
      <c r="S2112" s="46" t="str">
        <f>IF($I2112="","",_xlfn.LET(_xlpm.x,VLOOKUP($I2112,'2026-01-09_taxon-match'!$A$2:$N$81,11,FALSE),IF(_xlpm.x=0,"",_xlpm.x)))</f>
        <v/>
      </c>
      <c r="T2112" s="46" t="str">
        <f>IF($I2112="","",_xlfn.LET(_xlpm.x,VLOOKUP($I2112,'2026-01-09_taxon-match'!$A$2:$N$81,13,FALSE),IF(_xlpm.x=0,"",_xlpm.x)))</f>
        <v/>
      </c>
      <c r="U2112" s="46">
        <v>23</v>
      </c>
      <c r="Y2112" s="46" t="str">
        <f>IF(V2112="","",_xlfn.LET(_xlpm.x,VLOOKUP(V2112,'Drop-down_menus'!$D$2:$E$13,2,FALSE),IF(_xlpm.x=0,"",_xlpm.x)))</f>
        <v/>
      </c>
      <c r="Z2112" s="46" t="str">
        <f>IF(W2112="","",_xlfn.LET(_xlpm.x,VLOOKUP(W2112,'Drop-down_menus'!$D$2:$E$13,2,FALSE),IF(_xlpm.x=0,"",_xlpm.x)))</f>
        <v/>
      </c>
      <c r="AA2112" s="46" t="str">
        <f>IF(X2112="","",_xlfn.LET(_xlpm.x,VLOOKUP(X2112,'Drop-down_menus'!$D$2:$E$13,2,FALSE),IF(_xlpm.x=0,"",_xlpm.x)))</f>
        <v/>
      </c>
      <c r="AB2112" s="46" t="s">
        <v>942</v>
      </c>
      <c r="AC2112" s="46" t="s">
        <v>968</v>
      </c>
      <c r="AE2112" s="46" t="s">
        <v>42</v>
      </c>
      <c r="AG2112" s="46" t="str">
        <f>IF(AE2112="","",_xlfn.LET(_xlpm.x,VLOOKUP(AE2112,'Drop-down_menus'!$D$2:$E$13,2,FALSE),IF(_xlpm.x=0,"",_xlpm.x)))</f>
        <v/>
      </c>
      <c r="AH2112" s="46" t="str">
        <f>IF(AF2112="","",_xlfn.LET(_xlpm.x,VLOOKUP(AF2112,'Drop-down_menus'!$D$2:$E$13,2,FALSE),IF(_xlpm.x=0,"",_xlpm.x)))</f>
        <v/>
      </c>
    </row>
    <row r="2113" spans="2:34" ht="15" customHeight="1">
      <c r="B2113" s="46">
        <v>2077</v>
      </c>
      <c r="C2113" s="46" t="s">
        <v>872</v>
      </c>
      <c r="D2113" s="46" t="b">
        <f>COUNTIF(Events!$B$2:$B$171, C2113) &gt; 0</f>
        <v>1</v>
      </c>
      <c r="E2113" s="46" t="s">
        <v>940</v>
      </c>
      <c r="G2113" s="46" t="s">
        <v>1023</v>
      </c>
      <c r="I2113" s="46" t="s">
        <v>1328</v>
      </c>
      <c r="J2113" s="46" t="str">
        <f>IF(I2113="","",_xlfn.LET(_xlpm.x,VLOOKUP(I2113,'2026-01-09_taxon-match'!$A$2:$N$81,4,FALSE),IF(_xlpm.x=0,"",_xlpm.x)))</f>
        <v>Cumacea</v>
      </c>
      <c r="K2113" s="46" t="s">
        <v>1318</v>
      </c>
      <c r="L2113" s="46" t="str">
        <f>IF(I2113="","",_xlfn.LET(_xlpm.x,VLOOKUP(I2113,'2026-01-09_taxon-match'!$A$2:$N$81,3,FALSE),IF(_xlpm.x=0,"",_xlpm.x)))</f>
        <v>urn:lsid:marinespecies.org:taxname:1137</v>
      </c>
      <c r="M2113" s="46" t="str">
        <f>IF($I2113="","",_xlfn.LET(_xlpm.x,VLOOKUP($I2113,'2026-01-09_taxon-match'!$A$2:$N$81,5,FALSE),IF(_xlpm.x=0,"",_xlpm.x)))</f>
        <v>Krøyer, 1846</v>
      </c>
      <c r="N2113" s="46" t="str">
        <f>IF($I2113="","",_xlfn.LET(_xlpm.x,VLOOKUP($I2113,'2026-01-09_taxon-match'!$A$2:$N$81,6,FALSE),IF(_xlpm.x=0,"",_xlpm.x)))</f>
        <v>Animalia</v>
      </c>
      <c r="O2113" s="46" t="str">
        <f>IF($I2113="","",_xlfn.LET(_xlpm.x,VLOOKUP($I2113,'2026-01-09_taxon-match'!$A$2:$N$81,7,FALSE),IF(_xlpm.x=0,"",_xlpm.x)))</f>
        <v>Arthropoda</v>
      </c>
      <c r="P2113" s="46" t="str">
        <f>IF($I2113="","",_xlfn.LET(_xlpm.x,VLOOKUP($I2113,'2026-01-09_taxon-match'!$A$2:$N$81,8,FALSE),IF(_xlpm.x=0,"",_xlpm.x)))</f>
        <v>Malacostraca</v>
      </c>
      <c r="Q2113" s="46" t="str">
        <f>IF($I2113="","",_xlfn.LET(_xlpm.x,VLOOKUP($I2113,'2026-01-09_taxon-match'!$A$2:$N$81,9,FALSE),IF(_xlpm.x=0,"",_xlpm.x)))</f>
        <v>Cumacea</v>
      </c>
      <c r="R2113" s="46" t="str">
        <f>IF($I2113="","",_xlfn.LET(_xlpm.x,VLOOKUP($I2113,'2026-01-09_taxon-match'!$A$2:$N$81,10,FALSE),IF(_xlpm.x=0,"",_xlpm.x)))</f>
        <v/>
      </c>
      <c r="S2113" s="46" t="str">
        <f>IF($I2113="","",_xlfn.LET(_xlpm.x,VLOOKUP($I2113,'2026-01-09_taxon-match'!$A$2:$N$81,11,FALSE),IF(_xlpm.x=0,"",_xlpm.x)))</f>
        <v/>
      </c>
      <c r="T2113" s="46" t="str">
        <f>IF($I2113="","",_xlfn.LET(_xlpm.x,VLOOKUP($I2113,'2026-01-09_taxon-match'!$A$2:$N$81,13,FALSE),IF(_xlpm.x=0,"",_xlpm.x)))</f>
        <v/>
      </c>
      <c r="U2113" s="46">
        <v>15</v>
      </c>
      <c r="Y2113" s="46" t="str">
        <f>IF(V2113="","",_xlfn.LET(_xlpm.x,VLOOKUP(V2113,'Drop-down_menus'!$D$2:$E$13,2,FALSE),IF(_xlpm.x=0,"",_xlpm.x)))</f>
        <v/>
      </c>
      <c r="Z2113" s="46" t="str">
        <f>IF(W2113="","",_xlfn.LET(_xlpm.x,VLOOKUP(W2113,'Drop-down_menus'!$D$2:$E$13,2,FALSE),IF(_xlpm.x=0,"",_xlpm.x)))</f>
        <v/>
      </c>
      <c r="AA2113" s="46" t="str">
        <f>IF(X2113="","",_xlfn.LET(_xlpm.x,VLOOKUP(X2113,'Drop-down_menus'!$D$2:$E$13,2,FALSE),IF(_xlpm.x=0,"",_xlpm.x)))</f>
        <v/>
      </c>
      <c r="AB2113" s="46" t="s">
        <v>942</v>
      </c>
      <c r="AC2113" s="46" t="s">
        <v>968</v>
      </c>
      <c r="AE2113" s="46" t="s">
        <v>42</v>
      </c>
      <c r="AG2113" s="46" t="str">
        <f>IF(AE2113="","",_xlfn.LET(_xlpm.x,VLOOKUP(AE2113,'Drop-down_menus'!$D$2:$E$13,2,FALSE),IF(_xlpm.x=0,"",_xlpm.x)))</f>
        <v/>
      </c>
      <c r="AH2113" s="46" t="str">
        <f>IF(AF2113="","",_xlfn.LET(_xlpm.x,VLOOKUP(AF2113,'Drop-down_menus'!$D$2:$E$13,2,FALSE),IF(_xlpm.x=0,"",_xlpm.x)))</f>
        <v/>
      </c>
    </row>
    <row r="2114" spans="2:34" ht="15" customHeight="1">
      <c r="B2114" s="46">
        <v>2078</v>
      </c>
      <c r="C2114" s="46" t="s">
        <v>872</v>
      </c>
      <c r="D2114" s="46" t="b">
        <f>COUNTIF(Events!$B$2:$B$171, C2114) &gt; 0</f>
        <v>1</v>
      </c>
      <c r="E2114" s="46" t="s">
        <v>940</v>
      </c>
      <c r="G2114" s="46" t="s">
        <v>971</v>
      </c>
      <c r="I2114" s="46" t="s">
        <v>243</v>
      </c>
      <c r="J2114" s="46" t="str">
        <f>IF(I2114="","",_xlfn.LET(_xlpm.x,VLOOKUP(I2114,'2026-01-09_taxon-match'!$A$2:$N$81,4,FALSE),IF(_xlpm.x=0,"",_xlpm.x)))</f>
        <v>Gastropoda</v>
      </c>
      <c r="K2114" s="46" t="s">
        <v>1318</v>
      </c>
      <c r="L2114" s="46" t="str">
        <f>IF(I2114="","",_xlfn.LET(_xlpm.x,VLOOKUP(I2114,'2026-01-09_taxon-match'!$A$2:$N$81,3,FALSE),IF(_xlpm.x=0,"",_xlpm.x)))</f>
        <v>urn:lsid:marinespecies.org:taxname:101</v>
      </c>
      <c r="M2114" s="46" t="str">
        <f>IF($I2114="","",_xlfn.LET(_xlpm.x,VLOOKUP($I2114,'2026-01-09_taxon-match'!$A$2:$N$81,5,FALSE),IF(_xlpm.x=0,"",_xlpm.x)))</f>
        <v>Cuvier, 1795</v>
      </c>
      <c r="N2114" s="46" t="str">
        <f>IF($I2114="","",_xlfn.LET(_xlpm.x,VLOOKUP($I2114,'2026-01-09_taxon-match'!$A$2:$N$81,6,FALSE),IF(_xlpm.x=0,"",_xlpm.x)))</f>
        <v>Animalia</v>
      </c>
      <c r="O2114" s="46" t="str">
        <f>IF($I2114="","",_xlfn.LET(_xlpm.x,VLOOKUP($I2114,'2026-01-09_taxon-match'!$A$2:$N$81,7,FALSE),IF(_xlpm.x=0,"",_xlpm.x)))</f>
        <v>Mollusca</v>
      </c>
      <c r="P2114" s="46" t="str">
        <f>IF($I2114="","",_xlfn.LET(_xlpm.x,VLOOKUP($I2114,'2026-01-09_taxon-match'!$A$2:$N$81,8,FALSE),IF(_xlpm.x=0,"",_xlpm.x)))</f>
        <v>Gastropoda</v>
      </c>
      <c r="Q2114" s="46" t="str">
        <f>IF($I2114="","",_xlfn.LET(_xlpm.x,VLOOKUP($I2114,'2026-01-09_taxon-match'!$A$2:$N$81,9,FALSE),IF(_xlpm.x=0,"",_xlpm.x)))</f>
        <v/>
      </c>
      <c r="R2114" s="46" t="str">
        <f>IF($I2114="","",_xlfn.LET(_xlpm.x,VLOOKUP($I2114,'2026-01-09_taxon-match'!$A$2:$N$81,10,FALSE),IF(_xlpm.x=0,"",_xlpm.x)))</f>
        <v/>
      </c>
      <c r="S2114" s="46" t="str">
        <f>IF($I2114="","",_xlfn.LET(_xlpm.x,VLOOKUP($I2114,'2026-01-09_taxon-match'!$A$2:$N$81,11,FALSE),IF(_xlpm.x=0,"",_xlpm.x)))</f>
        <v/>
      </c>
      <c r="T2114" s="46" t="str">
        <f>IF($I2114="","",_xlfn.LET(_xlpm.x,VLOOKUP($I2114,'2026-01-09_taxon-match'!$A$2:$N$81,13,FALSE),IF(_xlpm.x=0,"",_xlpm.x)))</f>
        <v/>
      </c>
      <c r="U2114" s="46">
        <v>7</v>
      </c>
      <c r="Y2114" s="46" t="str">
        <f>IF(V2114="","",_xlfn.LET(_xlpm.x,VLOOKUP(V2114,'Drop-down_menus'!$D$2:$E$13,2,FALSE),IF(_xlpm.x=0,"",_xlpm.x)))</f>
        <v/>
      </c>
      <c r="Z2114" s="46" t="str">
        <f>IF(W2114="","",_xlfn.LET(_xlpm.x,VLOOKUP(W2114,'Drop-down_menus'!$D$2:$E$13,2,FALSE),IF(_xlpm.x=0,"",_xlpm.x)))</f>
        <v/>
      </c>
      <c r="AA2114" s="46" t="str">
        <f>IF(X2114="","",_xlfn.LET(_xlpm.x,VLOOKUP(X2114,'Drop-down_menus'!$D$2:$E$13,2,FALSE),IF(_xlpm.x=0,"",_xlpm.x)))</f>
        <v/>
      </c>
      <c r="AB2114" s="46" t="s">
        <v>942</v>
      </c>
      <c r="AC2114" s="46" t="s">
        <v>968</v>
      </c>
      <c r="AE2114" s="46" t="s">
        <v>42</v>
      </c>
      <c r="AG2114" s="46" t="str">
        <f>IF(AE2114="","",_xlfn.LET(_xlpm.x,VLOOKUP(AE2114,'Drop-down_menus'!$D$2:$E$13,2,FALSE),IF(_xlpm.x=0,"",_xlpm.x)))</f>
        <v/>
      </c>
      <c r="AH2114" s="46" t="str">
        <f>IF(AF2114="","",_xlfn.LET(_xlpm.x,VLOOKUP(AF2114,'Drop-down_menus'!$D$2:$E$13,2,FALSE),IF(_xlpm.x=0,"",_xlpm.x)))</f>
        <v/>
      </c>
    </row>
    <row r="2115" spans="2:34" ht="15" customHeight="1">
      <c r="B2115" s="46">
        <v>2079</v>
      </c>
      <c r="C2115" s="46" t="s">
        <v>872</v>
      </c>
      <c r="D2115" s="46" t="b">
        <f>COUNTIF(Events!$B$2:$B$171, C2115) &gt; 0</f>
        <v>1</v>
      </c>
      <c r="E2115" s="46" t="s">
        <v>940</v>
      </c>
      <c r="G2115" s="46" t="s">
        <v>1024</v>
      </c>
      <c r="I2115" s="46" t="s">
        <v>1323</v>
      </c>
      <c r="J2115" s="46" t="str">
        <f>IF(I2115="","",_xlfn.LET(_xlpm.x,VLOOKUP(I2115,'2026-01-09_taxon-match'!$A$2:$N$81,4,FALSE),IF(_xlpm.x=0,"",_xlpm.x)))</f>
        <v>Animalia</v>
      </c>
      <c r="K2115" s="46" t="s">
        <v>1318</v>
      </c>
      <c r="L2115" s="46" t="str">
        <f>IF(I2115="","",_xlfn.LET(_xlpm.x,VLOOKUP(I2115,'2026-01-09_taxon-match'!$A$2:$N$81,3,FALSE),IF(_xlpm.x=0,"",_xlpm.x)))</f>
        <v>urn:lsid:marinespecies.org:taxname:2</v>
      </c>
      <c r="M2115" s="46" t="str">
        <f>IF($I2115="","",_xlfn.LET(_xlpm.x,VLOOKUP($I2115,'2026-01-09_taxon-match'!$A$2:$N$81,5,FALSE),IF(_xlpm.x=0,"",_xlpm.x)))</f>
        <v/>
      </c>
      <c r="N2115" s="46" t="str">
        <f>IF($I2115="","",_xlfn.LET(_xlpm.x,VLOOKUP($I2115,'2026-01-09_taxon-match'!$A$2:$N$81,6,FALSE),IF(_xlpm.x=0,"",_xlpm.x)))</f>
        <v>Animalia</v>
      </c>
      <c r="O2115" s="46" t="str">
        <f>IF($I2115="","",_xlfn.LET(_xlpm.x,VLOOKUP($I2115,'2026-01-09_taxon-match'!$A$2:$N$81,7,FALSE),IF(_xlpm.x=0,"",_xlpm.x)))</f>
        <v/>
      </c>
      <c r="P2115" s="46" t="str">
        <f>IF($I2115="","",_xlfn.LET(_xlpm.x,VLOOKUP($I2115,'2026-01-09_taxon-match'!$A$2:$N$81,8,FALSE),IF(_xlpm.x=0,"",_xlpm.x)))</f>
        <v/>
      </c>
      <c r="Q2115" s="46" t="str">
        <f>IF($I2115="","",_xlfn.LET(_xlpm.x,VLOOKUP($I2115,'2026-01-09_taxon-match'!$A$2:$N$81,9,FALSE),IF(_xlpm.x=0,"",_xlpm.x)))</f>
        <v/>
      </c>
      <c r="R2115" s="46" t="str">
        <f>IF($I2115="","",_xlfn.LET(_xlpm.x,VLOOKUP($I2115,'2026-01-09_taxon-match'!$A$2:$N$81,10,FALSE),IF(_xlpm.x=0,"",_xlpm.x)))</f>
        <v/>
      </c>
      <c r="S2115" s="46" t="str">
        <f>IF($I2115="","",_xlfn.LET(_xlpm.x,VLOOKUP($I2115,'2026-01-09_taxon-match'!$A$2:$N$81,11,FALSE),IF(_xlpm.x=0,"",_xlpm.x)))</f>
        <v/>
      </c>
      <c r="T2115" s="46" t="str">
        <f>IF($I2115="","",_xlfn.LET(_xlpm.x,VLOOKUP($I2115,'2026-01-09_taxon-match'!$A$2:$N$81,13,FALSE),IF(_xlpm.x=0,"",_xlpm.x)))</f>
        <v/>
      </c>
      <c r="U2115" s="46">
        <v>2</v>
      </c>
      <c r="Y2115" s="46" t="str">
        <f>IF(V2115="","",_xlfn.LET(_xlpm.x,VLOOKUP(V2115,'Drop-down_menus'!$D$2:$E$13,2,FALSE),IF(_xlpm.x=0,"",_xlpm.x)))</f>
        <v/>
      </c>
      <c r="Z2115" s="46" t="str">
        <f>IF(W2115="","",_xlfn.LET(_xlpm.x,VLOOKUP(W2115,'Drop-down_menus'!$D$2:$E$13,2,FALSE),IF(_xlpm.x=0,"",_xlpm.x)))</f>
        <v/>
      </c>
      <c r="AA2115" s="46" t="str">
        <f>IF(X2115="","",_xlfn.LET(_xlpm.x,VLOOKUP(X2115,'Drop-down_menus'!$D$2:$E$13,2,FALSE),IF(_xlpm.x=0,"",_xlpm.x)))</f>
        <v/>
      </c>
      <c r="AB2115" s="46" t="s">
        <v>942</v>
      </c>
      <c r="AC2115" s="46" t="s">
        <v>968</v>
      </c>
      <c r="AE2115" s="46" t="s">
        <v>42</v>
      </c>
      <c r="AG2115" s="46" t="str">
        <f>IF(AE2115="","",_xlfn.LET(_xlpm.x,VLOOKUP(AE2115,'Drop-down_menus'!$D$2:$E$13,2,FALSE),IF(_xlpm.x=0,"",_xlpm.x)))</f>
        <v/>
      </c>
      <c r="AH2115" s="46" t="str">
        <f>IF(AF2115="","",_xlfn.LET(_xlpm.x,VLOOKUP(AF2115,'Drop-down_menus'!$D$2:$E$13,2,FALSE),IF(_xlpm.x=0,"",_xlpm.x)))</f>
        <v/>
      </c>
    </row>
    <row r="2116" spans="2:34" ht="15" customHeight="1">
      <c r="B2116" s="46">
        <v>2080</v>
      </c>
      <c r="C2116" s="46" t="s">
        <v>872</v>
      </c>
      <c r="D2116" s="46" t="b">
        <f>COUNTIF(Events!$B$2:$B$171, C2116) &gt; 0</f>
        <v>1</v>
      </c>
      <c r="E2116" s="46" t="s">
        <v>940</v>
      </c>
      <c r="G2116" s="46" t="s">
        <v>1021</v>
      </c>
      <c r="I2116" s="46" t="s">
        <v>181</v>
      </c>
      <c r="J2116" s="46" t="str">
        <f>IF(I2116="","",_xlfn.LET(_xlpm.x,VLOOKUP(I2116,'2026-01-09_taxon-match'!$A$2:$N$81,4,FALSE),IF(_xlpm.x=0,"",_xlpm.x)))</f>
        <v>Polychaeta</v>
      </c>
      <c r="K2116" s="46" t="s">
        <v>1318</v>
      </c>
      <c r="L2116" s="46" t="str">
        <f>IF(I2116="","",_xlfn.LET(_xlpm.x,VLOOKUP(I2116,'2026-01-09_taxon-match'!$A$2:$N$81,3,FALSE),IF(_xlpm.x=0,"",_xlpm.x)))</f>
        <v>urn:lsid:marinespecies.org:taxname:883</v>
      </c>
      <c r="M2116" s="46" t="str">
        <f>IF($I2116="","",_xlfn.LET(_xlpm.x,VLOOKUP($I2116,'2026-01-09_taxon-match'!$A$2:$N$81,5,FALSE),IF(_xlpm.x=0,"",_xlpm.x)))</f>
        <v>Grube, 1850</v>
      </c>
      <c r="N2116" s="46" t="str">
        <f>IF($I2116="","",_xlfn.LET(_xlpm.x,VLOOKUP($I2116,'2026-01-09_taxon-match'!$A$2:$N$81,6,FALSE),IF(_xlpm.x=0,"",_xlpm.x)))</f>
        <v>Animalia</v>
      </c>
      <c r="O2116" s="46" t="str">
        <f>IF($I2116="","",_xlfn.LET(_xlpm.x,VLOOKUP($I2116,'2026-01-09_taxon-match'!$A$2:$N$81,7,FALSE),IF(_xlpm.x=0,"",_xlpm.x)))</f>
        <v>Annelida</v>
      </c>
      <c r="P2116" s="46" t="str">
        <f>IF($I2116="","",_xlfn.LET(_xlpm.x,VLOOKUP($I2116,'2026-01-09_taxon-match'!$A$2:$N$81,8,FALSE),IF(_xlpm.x=0,"",_xlpm.x)))</f>
        <v>Polychaeta</v>
      </c>
      <c r="Q2116" s="46" t="str">
        <f>IF($I2116="","",_xlfn.LET(_xlpm.x,VLOOKUP($I2116,'2026-01-09_taxon-match'!$A$2:$N$81,9,FALSE),IF(_xlpm.x=0,"",_xlpm.x)))</f>
        <v/>
      </c>
      <c r="R2116" s="46" t="str">
        <f>IF($I2116="","",_xlfn.LET(_xlpm.x,VLOOKUP($I2116,'2026-01-09_taxon-match'!$A$2:$N$81,10,FALSE),IF(_xlpm.x=0,"",_xlpm.x)))</f>
        <v/>
      </c>
      <c r="S2116" s="46" t="str">
        <f>IF($I2116="","",_xlfn.LET(_xlpm.x,VLOOKUP($I2116,'2026-01-09_taxon-match'!$A$2:$N$81,11,FALSE),IF(_xlpm.x=0,"",_xlpm.x)))</f>
        <v/>
      </c>
      <c r="T2116" s="46" t="str">
        <f>IF($I2116="","",_xlfn.LET(_xlpm.x,VLOOKUP($I2116,'2026-01-09_taxon-match'!$A$2:$N$81,13,FALSE),IF(_xlpm.x=0,"",_xlpm.x)))</f>
        <v/>
      </c>
      <c r="U2116" s="46">
        <v>1</v>
      </c>
      <c r="Y2116" s="46" t="str">
        <f>IF(V2116="","",_xlfn.LET(_xlpm.x,VLOOKUP(V2116,'Drop-down_menus'!$D$2:$E$13,2,FALSE),IF(_xlpm.x=0,"",_xlpm.x)))</f>
        <v/>
      </c>
      <c r="Z2116" s="46" t="str">
        <f>IF(W2116="","",_xlfn.LET(_xlpm.x,VLOOKUP(W2116,'Drop-down_menus'!$D$2:$E$13,2,FALSE),IF(_xlpm.x=0,"",_xlpm.x)))</f>
        <v/>
      </c>
      <c r="AA2116" s="46" t="str">
        <f>IF(X2116="","",_xlfn.LET(_xlpm.x,VLOOKUP(X2116,'Drop-down_menus'!$D$2:$E$13,2,FALSE),IF(_xlpm.x=0,"",_xlpm.x)))</f>
        <v/>
      </c>
      <c r="AB2116" s="46" t="s">
        <v>942</v>
      </c>
      <c r="AC2116" s="46" t="s">
        <v>968</v>
      </c>
      <c r="AE2116" s="46" t="s">
        <v>42</v>
      </c>
      <c r="AG2116" s="46" t="str">
        <f>IF(AE2116="","",_xlfn.LET(_xlpm.x,VLOOKUP(AE2116,'Drop-down_menus'!$D$2:$E$13,2,FALSE),IF(_xlpm.x=0,"",_xlpm.x)))</f>
        <v/>
      </c>
      <c r="AH2116" s="46" t="str">
        <f>IF(AF2116="","",_xlfn.LET(_xlpm.x,VLOOKUP(AF2116,'Drop-down_menus'!$D$2:$E$13,2,FALSE),IF(_xlpm.x=0,"",_xlpm.x)))</f>
        <v/>
      </c>
    </row>
    <row r="2117" spans="2:34" ht="15" customHeight="1">
      <c r="B2117" s="46">
        <v>2081</v>
      </c>
      <c r="C2117" s="46" t="s">
        <v>872</v>
      </c>
      <c r="D2117" s="46" t="b">
        <f>COUNTIF(Events!$B$2:$B$171, C2117) &gt; 0</f>
        <v>1</v>
      </c>
      <c r="E2117" s="46" t="s">
        <v>940</v>
      </c>
      <c r="G2117" s="46" t="s">
        <v>1116</v>
      </c>
      <c r="I2117" s="46" t="s">
        <v>295</v>
      </c>
      <c r="J2117" s="46" t="str">
        <f>IF(I2117="","",_xlfn.LET(_xlpm.x,VLOOKUP(I2117,'2026-01-09_taxon-match'!$A$2:$N$81,4,FALSE),IF(_xlpm.x=0,"",_xlpm.x)))</f>
        <v>Bryozoa</v>
      </c>
      <c r="L2117" s="46" t="str">
        <f>IF(I2117="","",_xlfn.LET(_xlpm.x,VLOOKUP(I2117,'2026-01-09_taxon-match'!$A$2:$N$81,3,FALSE),IF(_xlpm.x=0,"",_xlpm.x)))</f>
        <v>urn:lsid:marinespecies.org:taxname:146142</v>
      </c>
      <c r="M2117" s="46" t="str">
        <f>IF($I2117="","",_xlfn.LET(_xlpm.x,VLOOKUP($I2117,'2026-01-09_taxon-match'!$A$2:$N$81,5,FALSE),IF(_xlpm.x=0,"",_xlpm.x)))</f>
        <v/>
      </c>
      <c r="N2117" s="46" t="str">
        <f>IF($I2117="","",_xlfn.LET(_xlpm.x,VLOOKUP($I2117,'2026-01-09_taxon-match'!$A$2:$N$81,6,FALSE),IF(_xlpm.x=0,"",_xlpm.x)))</f>
        <v>Animalia</v>
      </c>
      <c r="O2117" s="46" t="str">
        <f>IF($I2117="","",_xlfn.LET(_xlpm.x,VLOOKUP($I2117,'2026-01-09_taxon-match'!$A$2:$N$81,7,FALSE),IF(_xlpm.x=0,"",_xlpm.x)))</f>
        <v>Bryozoa</v>
      </c>
      <c r="P2117" s="46" t="str">
        <f>IF($I2117="","",_xlfn.LET(_xlpm.x,VLOOKUP($I2117,'2026-01-09_taxon-match'!$A$2:$N$81,8,FALSE),IF(_xlpm.x=0,"",_xlpm.x)))</f>
        <v/>
      </c>
      <c r="Q2117" s="46" t="str">
        <f>IF($I2117="","",_xlfn.LET(_xlpm.x,VLOOKUP($I2117,'2026-01-09_taxon-match'!$A$2:$N$81,9,FALSE),IF(_xlpm.x=0,"",_xlpm.x)))</f>
        <v/>
      </c>
      <c r="R2117" s="46" t="str">
        <f>IF($I2117="","",_xlfn.LET(_xlpm.x,VLOOKUP($I2117,'2026-01-09_taxon-match'!$A$2:$N$81,10,FALSE),IF(_xlpm.x=0,"",_xlpm.x)))</f>
        <v/>
      </c>
      <c r="S2117" s="46" t="str">
        <f>IF($I2117="","",_xlfn.LET(_xlpm.x,VLOOKUP($I2117,'2026-01-09_taxon-match'!$A$2:$N$81,11,FALSE),IF(_xlpm.x=0,"",_xlpm.x)))</f>
        <v/>
      </c>
      <c r="T2117" s="46" t="str">
        <f>IF($I2117="","",_xlfn.LET(_xlpm.x,VLOOKUP($I2117,'2026-01-09_taxon-match'!$A$2:$N$81,13,FALSE),IF(_xlpm.x=0,"",_xlpm.x)))</f>
        <v/>
      </c>
      <c r="U2117" s="46">
        <v>1</v>
      </c>
      <c r="Y2117" s="46" t="str">
        <f>IF(V2117="","",_xlfn.LET(_xlpm.x,VLOOKUP(V2117,'Drop-down_menus'!$D$2:$E$13,2,FALSE),IF(_xlpm.x=0,"",_xlpm.x)))</f>
        <v/>
      </c>
      <c r="Z2117" s="46" t="str">
        <f>IF(W2117="","",_xlfn.LET(_xlpm.x,VLOOKUP(W2117,'Drop-down_menus'!$D$2:$E$13,2,FALSE),IF(_xlpm.x=0,"",_xlpm.x)))</f>
        <v/>
      </c>
      <c r="AA2117" s="46" t="str">
        <f>IF(X2117="","",_xlfn.LET(_xlpm.x,VLOOKUP(X2117,'Drop-down_menus'!$D$2:$E$13,2,FALSE),IF(_xlpm.x=0,"",_xlpm.x)))</f>
        <v/>
      </c>
      <c r="AB2117" s="46" t="s">
        <v>942</v>
      </c>
      <c r="AC2117" s="46" t="s">
        <v>968</v>
      </c>
      <c r="AE2117" s="46" t="s">
        <v>42</v>
      </c>
      <c r="AG2117" s="46" t="str">
        <f>IF(AE2117="","",_xlfn.LET(_xlpm.x,VLOOKUP(AE2117,'Drop-down_menus'!$D$2:$E$13,2,FALSE),IF(_xlpm.x=0,"",_xlpm.x)))</f>
        <v/>
      </c>
      <c r="AH2117" s="46" t="str">
        <f>IF(AF2117="","",_xlfn.LET(_xlpm.x,VLOOKUP(AF2117,'Drop-down_menus'!$D$2:$E$13,2,FALSE),IF(_xlpm.x=0,"",_xlpm.x)))</f>
        <v/>
      </c>
    </row>
    <row r="2118" spans="2:34" ht="15" customHeight="1">
      <c r="B2118" s="46">
        <v>2082</v>
      </c>
      <c r="C2118" s="46" t="s">
        <v>873</v>
      </c>
      <c r="D2118" s="46" t="b">
        <f>COUNTIF(Events!$B$2:$B$171, C2118) &gt; 0</f>
        <v>1</v>
      </c>
      <c r="E2118" s="46" t="s">
        <v>940</v>
      </c>
      <c r="G2118" s="46" t="s">
        <v>1025</v>
      </c>
      <c r="I2118" s="46" t="s">
        <v>1323</v>
      </c>
      <c r="J2118" s="46" t="str">
        <f>IF(I2118="","",_xlfn.LET(_xlpm.x,VLOOKUP(I2118,'2026-01-09_taxon-match'!$A$2:$N$81,4,FALSE),IF(_xlpm.x=0,"",_xlpm.x)))</f>
        <v>Animalia</v>
      </c>
      <c r="L2118" s="46" t="str">
        <f>IF(I2118="","",_xlfn.LET(_xlpm.x,VLOOKUP(I2118,'2026-01-09_taxon-match'!$A$2:$N$81,3,FALSE),IF(_xlpm.x=0,"",_xlpm.x)))</f>
        <v>urn:lsid:marinespecies.org:taxname:2</v>
      </c>
      <c r="M2118" s="46" t="str">
        <f>IF($I2118="","",_xlfn.LET(_xlpm.x,VLOOKUP($I2118,'2026-01-09_taxon-match'!$A$2:$N$81,5,FALSE),IF(_xlpm.x=0,"",_xlpm.x)))</f>
        <v/>
      </c>
      <c r="N2118" s="46" t="str">
        <f>IF($I2118="","",_xlfn.LET(_xlpm.x,VLOOKUP($I2118,'2026-01-09_taxon-match'!$A$2:$N$81,6,FALSE),IF(_xlpm.x=0,"",_xlpm.x)))</f>
        <v>Animalia</v>
      </c>
      <c r="O2118" s="46" t="str">
        <f>IF($I2118="","",_xlfn.LET(_xlpm.x,VLOOKUP($I2118,'2026-01-09_taxon-match'!$A$2:$N$81,7,FALSE),IF(_xlpm.x=0,"",_xlpm.x)))</f>
        <v/>
      </c>
      <c r="P2118" s="46" t="str">
        <f>IF($I2118="","",_xlfn.LET(_xlpm.x,VLOOKUP($I2118,'2026-01-09_taxon-match'!$A$2:$N$81,8,FALSE),IF(_xlpm.x=0,"",_xlpm.x)))</f>
        <v/>
      </c>
      <c r="Q2118" s="46" t="str">
        <f>IF($I2118="","",_xlfn.LET(_xlpm.x,VLOOKUP($I2118,'2026-01-09_taxon-match'!$A$2:$N$81,9,FALSE),IF(_xlpm.x=0,"",_xlpm.x)))</f>
        <v/>
      </c>
      <c r="R2118" s="46" t="str">
        <f>IF($I2118="","",_xlfn.LET(_xlpm.x,VLOOKUP($I2118,'2026-01-09_taxon-match'!$A$2:$N$81,10,FALSE),IF(_xlpm.x=0,"",_xlpm.x)))</f>
        <v/>
      </c>
      <c r="S2118" s="46" t="str">
        <f>IF($I2118="","",_xlfn.LET(_xlpm.x,VLOOKUP($I2118,'2026-01-09_taxon-match'!$A$2:$N$81,11,FALSE),IF(_xlpm.x=0,"",_xlpm.x)))</f>
        <v/>
      </c>
      <c r="T2118" s="46" t="str">
        <f>IF($I2118="","",_xlfn.LET(_xlpm.x,VLOOKUP($I2118,'2026-01-09_taxon-match'!$A$2:$N$81,13,FALSE),IF(_xlpm.x=0,"",_xlpm.x)))</f>
        <v/>
      </c>
      <c r="Y2118" s="46" t="str">
        <f>IF(V2118="","",_xlfn.LET(_xlpm.x,VLOOKUP(V2118,'Drop-down_menus'!$D$2:$E$13,2,FALSE),IF(_xlpm.x=0,"",_xlpm.x)))</f>
        <v/>
      </c>
      <c r="Z2118" s="46" t="str">
        <f>IF(W2118="","",_xlfn.LET(_xlpm.x,VLOOKUP(W2118,'Drop-down_menus'!$D$2:$E$13,2,FALSE),IF(_xlpm.x=0,"",_xlpm.x)))</f>
        <v/>
      </c>
      <c r="AA2118" s="46" t="str">
        <f>IF(X2118="","",_xlfn.LET(_xlpm.x,VLOOKUP(X2118,'Drop-down_menus'!$D$2:$E$13,2,FALSE),IF(_xlpm.x=0,"",_xlpm.x)))</f>
        <v/>
      </c>
      <c r="AB2118" s="46" t="s">
        <v>942</v>
      </c>
      <c r="AC2118" s="46" t="s">
        <v>1026</v>
      </c>
      <c r="AD2118" s="46" t="s">
        <v>1027</v>
      </c>
      <c r="AE2118" s="46" t="s">
        <v>42</v>
      </c>
      <c r="AG2118" s="46" t="str">
        <f>IF(AE2118="","",_xlfn.LET(_xlpm.x,VLOOKUP(AE2118,'Drop-down_menus'!$D$2:$E$13,2,FALSE),IF(_xlpm.x=0,"",_xlpm.x)))</f>
        <v/>
      </c>
      <c r="AH2118" s="46" t="str">
        <f>IF(AF2118="","",_xlfn.LET(_xlpm.x,VLOOKUP(AF2118,'Drop-down_menus'!$D$2:$E$13,2,FALSE),IF(_xlpm.x=0,"",_xlpm.x)))</f>
        <v/>
      </c>
    </row>
    <row r="2119" spans="2:34" ht="15" customHeight="1">
      <c r="B2119" s="46">
        <v>2083</v>
      </c>
      <c r="C2119" s="46" t="s">
        <v>873</v>
      </c>
      <c r="D2119" s="46" t="b">
        <f>COUNTIF(Events!$B$2:$B$171, C2119) &gt; 0</f>
        <v>1</v>
      </c>
      <c r="E2119" s="46" t="s">
        <v>940</v>
      </c>
      <c r="G2119" s="46" t="s">
        <v>979</v>
      </c>
      <c r="I2119" s="46" t="s">
        <v>1327</v>
      </c>
      <c r="J2119" s="46" t="str">
        <f>IF(I2119="","",_xlfn.LET(_xlpm.x,VLOOKUP(I2119,'2026-01-09_taxon-match'!$A$2:$N$81,4,FALSE),IF(_xlpm.x=0,"",_xlpm.x)))</f>
        <v>Bivalvia</v>
      </c>
      <c r="K2119" s="46" t="s">
        <v>1318</v>
      </c>
      <c r="L2119" s="46" t="str">
        <f>IF(I2119="","",_xlfn.LET(_xlpm.x,VLOOKUP(I2119,'2026-01-09_taxon-match'!$A$2:$N$81,3,FALSE),IF(_xlpm.x=0,"",_xlpm.x)))</f>
        <v>urn:lsid:marinespecies.org:taxname:105</v>
      </c>
      <c r="M2119" s="46" t="str">
        <f>IF($I2119="","",_xlfn.LET(_xlpm.x,VLOOKUP($I2119,'2026-01-09_taxon-match'!$A$2:$N$81,5,FALSE),IF(_xlpm.x=0,"",_xlpm.x)))</f>
        <v>Linnaeus, 1758</v>
      </c>
      <c r="N2119" s="46" t="str">
        <f>IF($I2119="","",_xlfn.LET(_xlpm.x,VLOOKUP($I2119,'2026-01-09_taxon-match'!$A$2:$N$81,6,FALSE),IF(_xlpm.x=0,"",_xlpm.x)))</f>
        <v>Animalia</v>
      </c>
      <c r="O2119" s="46" t="str">
        <f>IF($I2119="","",_xlfn.LET(_xlpm.x,VLOOKUP($I2119,'2026-01-09_taxon-match'!$A$2:$N$81,7,FALSE),IF(_xlpm.x=0,"",_xlpm.x)))</f>
        <v>Mollusca</v>
      </c>
      <c r="P2119" s="46" t="str">
        <f>IF($I2119="","",_xlfn.LET(_xlpm.x,VLOOKUP($I2119,'2026-01-09_taxon-match'!$A$2:$N$81,8,FALSE),IF(_xlpm.x=0,"",_xlpm.x)))</f>
        <v>Bivalvia</v>
      </c>
      <c r="Q2119" s="46" t="str">
        <f>IF($I2119="","",_xlfn.LET(_xlpm.x,VLOOKUP($I2119,'2026-01-09_taxon-match'!$A$2:$N$81,9,FALSE),IF(_xlpm.x=0,"",_xlpm.x)))</f>
        <v/>
      </c>
      <c r="R2119" s="46" t="str">
        <f>IF($I2119="","",_xlfn.LET(_xlpm.x,VLOOKUP($I2119,'2026-01-09_taxon-match'!$A$2:$N$81,10,FALSE),IF(_xlpm.x=0,"",_xlpm.x)))</f>
        <v/>
      </c>
      <c r="S2119" s="46" t="str">
        <f>IF($I2119="","",_xlfn.LET(_xlpm.x,VLOOKUP($I2119,'2026-01-09_taxon-match'!$A$2:$N$81,11,FALSE),IF(_xlpm.x=0,"",_xlpm.x)))</f>
        <v/>
      </c>
      <c r="T2119" s="46" t="str">
        <f>IF($I2119="","",_xlfn.LET(_xlpm.x,VLOOKUP($I2119,'2026-01-09_taxon-match'!$A$2:$N$81,13,FALSE),IF(_xlpm.x=0,"",_xlpm.x)))</f>
        <v/>
      </c>
      <c r="U2119" s="46">
        <v>3</v>
      </c>
      <c r="Y2119" s="46" t="str">
        <f>IF(V2119="","",_xlfn.LET(_xlpm.x,VLOOKUP(V2119,'Drop-down_menus'!$D$2:$E$13,2,FALSE),IF(_xlpm.x=0,"",_xlpm.x)))</f>
        <v/>
      </c>
      <c r="Z2119" s="46" t="str">
        <f>IF(W2119="","",_xlfn.LET(_xlpm.x,VLOOKUP(W2119,'Drop-down_menus'!$D$2:$E$13,2,FALSE),IF(_xlpm.x=0,"",_xlpm.x)))</f>
        <v/>
      </c>
      <c r="AA2119" s="46" t="str">
        <f>IF(X2119="","",_xlfn.LET(_xlpm.x,VLOOKUP(X2119,'Drop-down_menus'!$D$2:$E$13,2,FALSE),IF(_xlpm.x=0,"",_xlpm.x)))</f>
        <v/>
      </c>
      <c r="AB2119" s="46" t="s">
        <v>942</v>
      </c>
      <c r="AC2119" s="46" t="s">
        <v>1010</v>
      </c>
      <c r="AE2119" s="46" t="s">
        <v>42</v>
      </c>
      <c r="AG2119" s="46" t="str">
        <f>IF(AE2119="","",_xlfn.LET(_xlpm.x,VLOOKUP(AE2119,'Drop-down_menus'!$D$2:$E$13,2,FALSE),IF(_xlpm.x=0,"",_xlpm.x)))</f>
        <v/>
      </c>
      <c r="AH2119" s="46" t="str">
        <f>IF(AF2119="","",_xlfn.LET(_xlpm.x,VLOOKUP(AF2119,'Drop-down_menus'!$D$2:$E$13,2,FALSE),IF(_xlpm.x=0,"",_xlpm.x)))</f>
        <v/>
      </c>
    </row>
    <row r="2120" spans="2:34" ht="15" customHeight="1">
      <c r="B2120" s="46">
        <v>2084</v>
      </c>
      <c r="C2120" s="46" t="s">
        <v>873</v>
      </c>
      <c r="D2120" s="46" t="b">
        <f>COUNTIF(Events!$B$2:$B$171, C2120) &gt; 0</f>
        <v>1</v>
      </c>
      <c r="E2120" s="46" t="s">
        <v>940</v>
      </c>
      <c r="G2120" s="46" t="s">
        <v>1028</v>
      </c>
      <c r="I2120" s="46" t="s">
        <v>181</v>
      </c>
      <c r="J2120" s="46" t="str">
        <f>IF(I2120="","",_xlfn.LET(_xlpm.x,VLOOKUP(I2120,'2026-01-09_taxon-match'!$A$2:$N$81,4,FALSE),IF(_xlpm.x=0,"",_xlpm.x)))</f>
        <v>Polychaeta</v>
      </c>
      <c r="L2120" s="46" t="str">
        <f>IF(I2120="","",_xlfn.LET(_xlpm.x,VLOOKUP(I2120,'2026-01-09_taxon-match'!$A$2:$N$81,3,FALSE),IF(_xlpm.x=0,"",_xlpm.x)))</f>
        <v>urn:lsid:marinespecies.org:taxname:883</v>
      </c>
      <c r="M2120" s="46" t="str">
        <f>IF($I2120="","",_xlfn.LET(_xlpm.x,VLOOKUP($I2120,'2026-01-09_taxon-match'!$A$2:$N$81,5,FALSE),IF(_xlpm.x=0,"",_xlpm.x)))</f>
        <v>Grube, 1850</v>
      </c>
      <c r="N2120" s="46" t="str">
        <f>IF($I2120="","",_xlfn.LET(_xlpm.x,VLOOKUP($I2120,'2026-01-09_taxon-match'!$A$2:$N$81,6,FALSE),IF(_xlpm.x=0,"",_xlpm.x)))</f>
        <v>Animalia</v>
      </c>
      <c r="O2120" s="46" t="str">
        <f>IF($I2120="","",_xlfn.LET(_xlpm.x,VLOOKUP($I2120,'2026-01-09_taxon-match'!$A$2:$N$81,7,FALSE),IF(_xlpm.x=0,"",_xlpm.x)))</f>
        <v>Annelida</v>
      </c>
      <c r="P2120" s="46" t="str">
        <f>IF($I2120="","",_xlfn.LET(_xlpm.x,VLOOKUP($I2120,'2026-01-09_taxon-match'!$A$2:$N$81,8,FALSE),IF(_xlpm.x=0,"",_xlpm.x)))</f>
        <v>Polychaeta</v>
      </c>
      <c r="Q2120" s="46" t="str">
        <f>IF($I2120="","",_xlfn.LET(_xlpm.x,VLOOKUP($I2120,'2026-01-09_taxon-match'!$A$2:$N$81,9,FALSE),IF(_xlpm.x=0,"",_xlpm.x)))</f>
        <v/>
      </c>
      <c r="R2120" s="46" t="str">
        <f>IF($I2120="","",_xlfn.LET(_xlpm.x,VLOOKUP($I2120,'2026-01-09_taxon-match'!$A$2:$N$81,10,FALSE),IF(_xlpm.x=0,"",_xlpm.x)))</f>
        <v/>
      </c>
      <c r="S2120" s="46" t="str">
        <f>IF($I2120="","",_xlfn.LET(_xlpm.x,VLOOKUP($I2120,'2026-01-09_taxon-match'!$A$2:$N$81,11,FALSE),IF(_xlpm.x=0,"",_xlpm.x)))</f>
        <v/>
      </c>
      <c r="T2120" s="46" t="str">
        <f>IF($I2120="","",_xlfn.LET(_xlpm.x,VLOOKUP($I2120,'2026-01-09_taxon-match'!$A$2:$N$81,13,FALSE),IF(_xlpm.x=0,"",_xlpm.x)))</f>
        <v/>
      </c>
      <c r="U2120" s="46">
        <v>10</v>
      </c>
      <c r="Y2120" s="46" t="str">
        <f>IF(V2120="","",_xlfn.LET(_xlpm.x,VLOOKUP(V2120,'Drop-down_menus'!$D$2:$E$13,2,FALSE),IF(_xlpm.x=0,"",_xlpm.x)))</f>
        <v/>
      </c>
      <c r="Z2120" s="46" t="str">
        <f>IF(W2120="","",_xlfn.LET(_xlpm.x,VLOOKUP(W2120,'Drop-down_menus'!$D$2:$E$13,2,FALSE),IF(_xlpm.x=0,"",_xlpm.x)))</f>
        <v/>
      </c>
      <c r="AA2120" s="46" t="str">
        <f>IF(X2120="","",_xlfn.LET(_xlpm.x,VLOOKUP(X2120,'Drop-down_menus'!$D$2:$E$13,2,FALSE),IF(_xlpm.x=0,"",_xlpm.x)))</f>
        <v/>
      </c>
      <c r="AB2120" s="46" t="s">
        <v>942</v>
      </c>
      <c r="AC2120" s="46" t="s">
        <v>1029</v>
      </c>
      <c r="AE2120" s="46" t="s">
        <v>42</v>
      </c>
      <c r="AG2120" s="46" t="str">
        <f>IF(AE2120="","",_xlfn.LET(_xlpm.x,VLOOKUP(AE2120,'Drop-down_menus'!$D$2:$E$13,2,FALSE),IF(_xlpm.x=0,"",_xlpm.x)))</f>
        <v/>
      </c>
      <c r="AH2120" s="46" t="str">
        <f>IF(AF2120="","",_xlfn.LET(_xlpm.x,VLOOKUP(AF2120,'Drop-down_menus'!$D$2:$E$13,2,FALSE),IF(_xlpm.x=0,"",_xlpm.x)))</f>
        <v/>
      </c>
    </row>
    <row r="2121" spans="2:34" ht="15" customHeight="1">
      <c r="B2121" s="46">
        <v>2085</v>
      </c>
      <c r="C2121" s="46" t="s">
        <v>873</v>
      </c>
      <c r="D2121" s="46" t="b">
        <f>COUNTIF(Events!$B$2:$B$171, C2121) &gt; 0</f>
        <v>1</v>
      </c>
      <c r="E2121" s="46" t="s">
        <v>940</v>
      </c>
      <c r="G2121" s="46" t="s">
        <v>951</v>
      </c>
      <c r="I2121" s="46" t="s">
        <v>1329</v>
      </c>
      <c r="J2121" s="46" t="str">
        <f>IF(I2121="","",_xlfn.LET(_xlpm.x,VLOOKUP(I2121,'2026-01-09_taxon-match'!$A$2:$N$81,4,FALSE),IF(_xlpm.x=0,"",_xlpm.x)))</f>
        <v>Diplasterias</v>
      </c>
      <c r="K2121" s="46" t="s">
        <v>1318</v>
      </c>
      <c r="L2121" s="46" t="str">
        <f>IF(I2121="","",_xlfn.LET(_xlpm.x,VLOOKUP(I2121,'2026-01-09_taxon-match'!$A$2:$N$81,3,FALSE),IF(_xlpm.x=0,"",_xlpm.x)))</f>
        <v/>
      </c>
      <c r="M2121" s="46" t="str">
        <f>IF($I2121="","",_xlfn.LET(_xlpm.x,VLOOKUP($I2121,'2026-01-09_taxon-match'!$A$2:$N$81,5,FALSE),IF(_xlpm.x=0,"",_xlpm.x)))</f>
        <v/>
      </c>
      <c r="N2121" s="46" t="str">
        <f>IF($I2121="","",_xlfn.LET(_xlpm.x,VLOOKUP($I2121,'2026-01-09_taxon-match'!$A$2:$N$81,6,FALSE),IF(_xlpm.x=0,"",_xlpm.x)))</f>
        <v/>
      </c>
      <c r="O2121" s="46" t="str">
        <f>IF($I2121="","",_xlfn.LET(_xlpm.x,VLOOKUP($I2121,'2026-01-09_taxon-match'!$A$2:$N$81,7,FALSE),IF(_xlpm.x=0,"",_xlpm.x)))</f>
        <v/>
      </c>
      <c r="P2121" s="46" t="str">
        <f>IF($I2121="","",_xlfn.LET(_xlpm.x,VLOOKUP($I2121,'2026-01-09_taxon-match'!$A$2:$N$81,8,FALSE),IF(_xlpm.x=0,"",_xlpm.x)))</f>
        <v/>
      </c>
      <c r="Q2121" s="46" t="str">
        <f>IF($I2121="","",_xlfn.LET(_xlpm.x,VLOOKUP($I2121,'2026-01-09_taxon-match'!$A$2:$N$81,9,FALSE),IF(_xlpm.x=0,"",_xlpm.x)))</f>
        <v/>
      </c>
      <c r="R2121" s="46" t="str">
        <f>IF($I2121="","",_xlfn.LET(_xlpm.x,VLOOKUP($I2121,'2026-01-09_taxon-match'!$A$2:$N$81,10,FALSE),IF(_xlpm.x=0,"",_xlpm.x)))</f>
        <v/>
      </c>
      <c r="S2121" s="46" t="str">
        <f>IF($I2121="","",_xlfn.LET(_xlpm.x,VLOOKUP($I2121,'2026-01-09_taxon-match'!$A$2:$N$81,11,FALSE),IF(_xlpm.x=0,"",_xlpm.x)))</f>
        <v/>
      </c>
      <c r="T2121" s="46" t="str">
        <f>IF($I2121="","",_xlfn.LET(_xlpm.x,VLOOKUP($I2121,'2026-01-09_taxon-match'!$A$2:$N$81,13,FALSE),IF(_xlpm.x=0,"",_xlpm.x)))</f>
        <v/>
      </c>
      <c r="U2121" s="46">
        <v>2</v>
      </c>
      <c r="Y2121" s="46" t="str">
        <f>IF(V2121="","",_xlfn.LET(_xlpm.x,VLOOKUP(V2121,'Drop-down_menus'!$D$2:$E$13,2,FALSE),IF(_xlpm.x=0,"",_xlpm.x)))</f>
        <v/>
      </c>
      <c r="Z2121" s="46" t="str">
        <f>IF(W2121="","",_xlfn.LET(_xlpm.x,VLOOKUP(W2121,'Drop-down_menus'!$D$2:$E$13,2,FALSE),IF(_xlpm.x=0,"",_xlpm.x)))</f>
        <v/>
      </c>
      <c r="AA2121" s="46" t="str">
        <f>IF(X2121="","",_xlfn.LET(_xlpm.x,VLOOKUP(X2121,'Drop-down_menus'!$D$2:$E$13,2,FALSE),IF(_xlpm.x=0,"",_xlpm.x)))</f>
        <v/>
      </c>
      <c r="AB2121" s="46" t="s">
        <v>942</v>
      </c>
      <c r="AC2121" s="46" t="s">
        <v>1029</v>
      </c>
      <c r="AE2121" s="46" t="s">
        <v>42</v>
      </c>
      <c r="AG2121" s="46" t="str">
        <f>IF(AE2121="","",_xlfn.LET(_xlpm.x,VLOOKUP(AE2121,'Drop-down_menus'!$D$2:$E$13,2,FALSE),IF(_xlpm.x=0,"",_xlpm.x)))</f>
        <v/>
      </c>
      <c r="AH2121" s="46" t="str">
        <f>IF(AF2121="","",_xlfn.LET(_xlpm.x,VLOOKUP(AF2121,'Drop-down_menus'!$D$2:$E$13,2,FALSE),IF(_xlpm.x=0,"",_xlpm.x)))</f>
        <v/>
      </c>
    </row>
    <row r="2122" spans="2:34" ht="15" customHeight="1">
      <c r="B2122" s="46">
        <v>2086</v>
      </c>
      <c r="C2122" s="46" t="s">
        <v>873</v>
      </c>
      <c r="D2122" s="46" t="b">
        <f>COUNTIF(Events!$B$2:$B$171, C2122) &gt; 0</f>
        <v>1</v>
      </c>
      <c r="E2122" s="46" t="s">
        <v>940</v>
      </c>
      <c r="G2122" s="46" t="s">
        <v>1030</v>
      </c>
      <c r="I2122" s="46" t="s">
        <v>1326</v>
      </c>
      <c r="J2122" s="46" t="str">
        <f>IF(I2122="","",_xlfn.LET(_xlpm.x,VLOOKUP(I2122,'2026-01-09_taxon-match'!$A$2:$N$81,4,FALSE),IF(_xlpm.x=0,"",_xlpm.x)))</f>
        <v>Anemone</v>
      </c>
      <c r="K2122" s="46" t="s">
        <v>1318</v>
      </c>
      <c r="L2122" s="46" t="str">
        <f>IF(I2122="","",_xlfn.LET(_xlpm.x,VLOOKUP(I2122,'2026-01-09_taxon-match'!$A$2:$N$81,3,FALSE),IF(_xlpm.x=0,"",_xlpm.x)))</f>
        <v>urn:lsid:marinespecies.org:taxname:854086</v>
      </c>
      <c r="M2122" s="46" t="str">
        <f>IF($I2122="","",_xlfn.LET(_xlpm.x,VLOOKUP($I2122,'2026-01-09_taxon-match'!$A$2:$N$81,5,FALSE),IF(_xlpm.x=0,"",_xlpm.x)))</f>
        <v/>
      </c>
      <c r="N2122" s="46" t="str">
        <f>IF($I2122="","",_xlfn.LET(_xlpm.x,VLOOKUP($I2122,'2026-01-09_taxon-match'!$A$2:$N$81,6,FALSE),IF(_xlpm.x=0,"",_xlpm.x)))</f>
        <v>Animalia</v>
      </c>
      <c r="O2122" s="46" t="str">
        <f>IF($I2122="","",_xlfn.LET(_xlpm.x,VLOOKUP($I2122,'2026-01-09_taxon-match'!$A$2:$N$81,7,FALSE),IF(_xlpm.x=0,"",_xlpm.x)))</f>
        <v>Cnidaria</v>
      </c>
      <c r="P2122" s="46" t="str">
        <f>IF($I2122="","",_xlfn.LET(_xlpm.x,VLOOKUP($I2122,'2026-01-09_taxon-match'!$A$2:$N$81,8,FALSE),IF(_xlpm.x=0,"",_xlpm.x)))</f>
        <v>Hexacorallia</v>
      </c>
      <c r="Q2122" s="46" t="str">
        <f>IF($I2122="","",_xlfn.LET(_xlpm.x,VLOOKUP($I2122,'2026-01-09_taxon-match'!$A$2:$N$81,9,FALSE),IF(_xlpm.x=0,"",_xlpm.x)))</f>
        <v>Actiniaria</v>
      </c>
      <c r="R2122" s="46" t="str">
        <f>IF($I2122="","",_xlfn.LET(_xlpm.x,VLOOKUP($I2122,'2026-01-09_taxon-match'!$A$2:$N$81,10,FALSE),IF(_xlpm.x=0,"",_xlpm.x)))</f>
        <v>Actiniidae</v>
      </c>
      <c r="S2122" s="46" t="str">
        <f>IF($I2122="","",_xlfn.LET(_xlpm.x,VLOOKUP($I2122,'2026-01-09_taxon-match'!$A$2:$N$81,11,FALSE),IF(_xlpm.x=0,"",_xlpm.x)))</f>
        <v>Anemone</v>
      </c>
      <c r="T2122" s="46" t="str">
        <f>IF($I2122="","",_xlfn.LET(_xlpm.x,VLOOKUP($I2122,'2026-01-09_taxon-match'!$A$2:$N$81,13,FALSE),IF(_xlpm.x=0,"",_xlpm.x)))</f>
        <v/>
      </c>
      <c r="U2122" s="46">
        <v>1</v>
      </c>
      <c r="Y2122" s="46" t="str">
        <f>IF(V2122="","",_xlfn.LET(_xlpm.x,VLOOKUP(V2122,'Drop-down_menus'!$D$2:$E$13,2,FALSE),IF(_xlpm.x=0,"",_xlpm.x)))</f>
        <v/>
      </c>
      <c r="Z2122" s="46" t="str">
        <f>IF(W2122="","",_xlfn.LET(_xlpm.x,VLOOKUP(W2122,'Drop-down_menus'!$D$2:$E$13,2,FALSE),IF(_xlpm.x=0,"",_xlpm.x)))</f>
        <v/>
      </c>
      <c r="AA2122" s="46" t="str">
        <f>IF(X2122="","",_xlfn.LET(_xlpm.x,VLOOKUP(X2122,'Drop-down_menus'!$D$2:$E$13,2,FALSE),IF(_xlpm.x=0,"",_xlpm.x)))</f>
        <v/>
      </c>
      <c r="AB2122" s="46" t="s">
        <v>942</v>
      </c>
      <c r="AC2122" s="46" t="s">
        <v>1029</v>
      </c>
      <c r="AE2122" s="46" t="s">
        <v>42</v>
      </c>
      <c r="AG2122" s="46" t="str">
        <f>IF(AE2122="","",_xlfn.LET(_xlpm.x,VLOOKUP(AE2122,'Drop-down_menus'!$D$2:$E$13,2,FALSE),IF(_xlpm.x=0,"",_xlpm.x)))</f>
        <v/>
      </c>
      <c r="AH2122" s="46" t="str">
        <f>IF(AF2122="","",_xlfn.LET(_xlpm.x,VLOOKUP(AF2122,'Drop-down_menus'!$D$2:$E$13,2,FALSE),IF(_xlpm.x=0,"",_xlpm.x)))</f>
        <v/>
      </c>
    </row>
    <row r="2123" spans="2:34" ht="15" customHeight="1">
      <c r="B2123" s="46">
        <v>2087</v>
      </c>
      <c r="C2123" s="46" t="s">
        <v>873</v>
      </c>
      <c r="D2123" s="46" t="b">
        <f>COUNTIF(Events!$B$2:$B$171, C2123) &gt; 0</f>
        <v>1</v>
      </c>
      <c r="E2123" s="46" t="s">
        <v>940</v>
      </c>
      <c r="G2123" s="46" t="s">
        <v>183</v>
      </c>
      <c r="I2123" s="46" t="s">
        <v>183</v>
      </c>
      <c r="J2123" s="46" t="str">
        <f>IF(I2123="","",_xlfn.LET(_xlpm.x,VLOOKUP(I2123,'2026-01-09_taxon-match'!$A$2:$N$81,4,FALSE),IF(_xlpm.x=0,"",_xlpm.x)))</f>
        <v>Amphipoda</v>
      </c>
      <c r="L2123" s="46" t="str">
        <f>IF(I2123="","",_xlfn.LET(_xlpm.x,VLOOKUP(I2123,'2026-01-09_taxon-match'!$A$2:$N$81,3,FALSE),IF(_xlpm.x=0,"",_xlpm.x)))</f>
        <v>urn:lsid:marinespecies.org:taxname:1135</v>
      </c>
      <c r="M2123" s="46" t="str">
        <f>IF($I2123="","",_xlfn.LET(_xlpm.x,VLOOKUP($I2123,'2026-01-09_taxon-match'!$A$2:$N$81,5,FALSE),IF(_xlpm.x=0,"",_xlpm.x)))</f>
        <v>Latreille, 1816</v>
      </c>
      <c r="N2123" s="46" t="str">
        <f>IF($I2123="","",_xlfn.LET(_xlpm.x,VLOOKUP($I2123,'2026-01-09_taxon-match'!$A$2:$N$81,6,FALSE),IF(_xlpm.x=0,"",_xlpm.x)))</f>
        <v>Animalia</v>
      </c>
      <c r="O2123" s="46" t="str">
        <f>IF($I2123="","",_xlfn.LET(_xlpm.x,VLOOKUP($I2123,'2026-01-09_taxon-match'!$A$2:$N$81,7,FALSE),IF(_xlpm.x=0,"",_xlpm.x)))</f>
        <v>Arthropoda</v>
      </c>
      <c r="P2123" s="46" t="str">
        <f>IF($I2123="","",_xlfn.LET(_xlpm.x,VLOOKUP($I2123,'2026-01-09_taxon-match'!$A$2:$N$81,8,FALSE),IF(_xlpm.x=0,"",_xlpm.x)))</f>
        <v>Malacostraca</v>
      </c>
      <c r="Q2123" s="46" t="str">
        <f>IF($I2123="","",_xlfn.LET(_xlpm.x,VLOOKUP($I2123,'2026-01-09_taxon-match'!$A$2:$N$81,9,FALSE),IF(_xlpm.x=0,"",_xlpm.x)))</f>
        <v>Amphipoda</v>
      </c>
      <c r="R2123" s="46" t="str">
        <f>IF($I2123="","",_xlfn.LET(_xlpm.x,VLOOKUP($I2123,'2026-01-09_taxon-match'!$A$2:$N$81,10,FALSE),IF(_xlpm.x=0,"",_xlpm.x)))</f>
        <v/>
      </c>
      <c r="S2123" s="46" t="str">
        <f>IF($I2123="","",_xlfn.LET(_xlpm.x,VLOOKUP($I2123,'2026-01-09_taxon-match'!$A$2:$N$81,11,FALSE),IF(_xlpm.x=0,"",_xlpm.x)))</f>
        <v/>
      </c>
      <c r="T2123" s="46" t="str">
        <f>IF($I2123="","",_xlfn.LET(_xlpm.x,VLOOKUP($I2123,'2026-01-09_taxon-match'!$A$2:$N$81,13,FALSE),IF(_xlpm.x=0,"",_xlpm.x)))</f>
        <v/>
      </c>
      <c r="U2123" s="46">
        <v>15</v>
      </c>
      <c r="Y2123" s="46" t="str">
        <f>IF(V2123="","",_xlfn.LET(_xlpm.x,VLOOKUP(V2123,'Drop-down_menus'!$D$2:$E$13,2,FALSE),IF(_xlpm.x=0,"",_xlpm.x)))</f>
        <v/>
      </c>
      <c r="Z2123" s="46" t="str">
        <f>IF(W2123="","",_xlfn.LET(_xlpm.x,VLOOKUP(W2123,'Drop-down_menus'!$D$2:$E$13,2,FALSE),IF(_xlpm.x=0,"",_xlpm.x)))</f>
        <v/>
      </c>
      <c r="AA2123" s="46" t="str">
        <f>IF(X2123="","",_xlfn.LET(_xlpm.x,VLOOKUP(X2123,'Drop-down_menus'!$D$2:$E$13,2,FALSE),IF(_xlpm.x=0,"",_xlpm.x)))</f>
        <v/>
      </c>
      <c r="AB2123" s="46" t="s">
        <v>942</v>
      </c>
      <c r="AC2123" s="46" t="s">
        <v>968</v>
      </c>
      <c r="AE2123" s="46" t="s">
        <v>42</v>
      </c>
      <c r="AG2123" s="46" t="str">
        <f>IF(AE2123="","",_xlfn.LET(_xlpm.x,VLOOKUP(AE2123,'Drop-down_menus'!$D$2:$E$13,2,FALSE),IF(_xlpm.x=0,"",_xlpm.x)))</f>
        <v/>
      </c>
      <c r="AH2123" s="46" t="str">
        <f>IF(AF2123="","",_xlfn.LET(_xlpm.x,VLOOKUP(AF2123,'Drop-down_menus'!$D$2:$E$13,2,FALSE),IF(_xlpm.x=0,"",_xlpm.x)))</f>
        <v/>
      </c>
    </row>
    <row r="2124" spans="2:34" ht="15" customHeight="1">
      <c r="B2124" s="46">
        <v>2088</v>
      </c>
      <c r="C2124" s="46" t="s">
        <v>873</v>
      </c>
      <c r="D2124" s="46" t="b">
        <f>COUNTIF(Events!$B$2:$B$171, C2124) &gt; 0</f>
        <v>1</v>
      </c>
      <c r="E2124" s="46" t="s">
        <v>940</v>
      </c>
      <c r="G2124" s="46" t="s">
        <v>1031</v>
      </c>
      <c r="I2124" s="46" t="s">
        <v>311</v>
      </c>
      <c r="J2124" s="46" t="str">
        <f>IF(I2124="","",_xlfn.LET(_xlpm.x,VLOOKUP(I2124,'2026-01-09_taxon-match'!$A$2:$N$81,4,FALSE),IF(_xlpm.x=0,"",_xlpm.x)))</f>
        <v>Isopoda</v>
      </c>
      <c r="L2124" s="46" t="str">
        <f>IF(I2124="","",_xlfn.LET(_xlpm.x,VLOOKUP(I2124,'2026-01-09_taxon-match'!$A$2:$N$81,3,FALSE),IF(_xlpm.x=0,"",_xlpm.x)))</f>
        <v>urn:lsid:marinespecies.org:taxname:1131</v>
      </c>
      <c r="M2124" s="46" t="str">
        <f>IF($I2124="","",_xlfn.LET(_xlpm.x,VLOOKUP($I2124,'2026-01-09_taxon-match'!$A$2:$N$81,5,FALSE),IF(_xlpm.x=0,"",_xlpm.x)))</f>
        <v>Latreille, 1816</v>
      </c>
      <c r="N2124" s="46" t="str">
        <f>IF($I2124="","",_xlfn.LET(_xlpm.x,VLOOKUP($I2124,'2026-01-09_taxon-match'!$A$2:$N$81,6,FALSE),IF(_xlpm.x=0,"",_xlpm.x)))</f>
        <v>Animalia</v>
      </c>
      <c r="O2124" s="46" t="str">
        <f>IF($I2124="","",_xlfn.LET(_xlpm.x,VLOOKUP($I2124,'2026-01-09_taxon-match'!$A$2:$N$81,7,FALSE),IF(_xlpm.x=0,"",_xlpm.x)))</f>
        <v>Arthropoda</v>
      </c>
      <c r="P2124" s="46" t="str">
        <f>IF($I2124="","",_xlfn.LET(_xlpm.x,VLOOKUP($I2124,'2026-01-09_taxon-match'!$A$2:$N$81,8,FALSE),IF(_xlpm.x=0,"",_xlpm.x)))</f>
        <v>Malacostraca</v>
      </c>
      <c r="Q2124" s="46" t="str">
        <f>IF($I2124="","",_xlfn.LET(_xlpm.x,VLOOKUP($I2124,'2026-01-09_taxon-match'!$A$2:$N$81,9,FALSE),IF(_xlpm.x=0,"",_xlpm.x)))</f>
        <v>Isopoda</v>
      </c>
      <c r="R2124" s="46" t="str">
        <f>IF($I2124="","",_xlfn.LET(_xlpm.x,VLOOKUP($I2124,'2026-01-09_taxon-match'!$A$2:$N$81,10,FALSE),IF(_xlpm.x=0,"",_xlpm.x)))</f>
        <v/>
      </c>
      <c r="S2124" s="46" t="str">
        <f>IF($I2124="","",_xlfn.LET(_xlpm.x,VLOOKUP($I2124,'2026-01-09_taxon-match'!$A$2:$N$81,11,FALSE),IF(_xlpm.x=0,"",_xlpm.x)))</f>
        <v/>
      </c>
      <c r="T2124" s="46" t="str">
        <f>IF($I2124="","",_xlfn.LET(_xlpm.x,VLOOKUP($I2124,'2026-01-09_taxon-match'!$A$2:$N$81,13,FALSE),IF(_xlpm.x=0,"",_xlpm.x)))</f>
        <v/>
      </c>
      <c r="U2124" s="46">
        <v>10</v>
      </c>
      <c r="Y2124" s="46" t="str">
        <f>IF(V2124="","",_xlfn.LET(_xlpm.x,VLOOKUP(V2124,'Drop-down_menus'!$D$2:$E$13,2,FALSE),IF(_xlpm.x=0,"",_xlpm.x)))</f>
        <v/>
      </c>
      <c r="Z2124" s="46" t="str">
        <f>IF(W2124="","",_xlfn.LET(_xlpm.x,VLOOKUP(W2124,'Drop-down_menus'!$D$2:$E$13,2,FALSE),IF(_xlpm.x=0,"",_xlpm.x)))</f>
        <v/>
      </c>
      <c r="AA2124" s="46" t="str">
        <f>IF(X2124="","",_xlfn.LET(_xlpm.x,VLOOKUP(X2124,'Drop-down_menus'!$D$2:$E$13,2,FALSE),IF(_xlpm.x=0,"",_xlpm.x)))</f>
        <v/>
      </c>
      <c r="AB2124" s="46" t="s">
        <v>942</v>
      </c>
      <c r="AC2124" s="46" t="s">
        <v>968</v>
      </c>
      <c r="AE2124" s="46" t="s">
        <v>42</v>
      </c>
      <c r="AG2124" s="46" t="str">
        <f>IF(AE2124="","",_xlfn.LET(_xlpm.x,VLOOKUP(AE2124,'Drop-down_menus'!$D$2:$E$13,2,FALSE),IF(_xlpm.x=0,"",_xlpm.x)))</f>
        <v/>
      </c>
      <c r="AH2124" s="46" t="str">
        <f>IF(AF2124="","",_xlfn.LET(_xlpm.x,VLOOKUP(AF2124,'Drop-down_menus'!$D$2:$E$13,2,FALSE),IF(_xlpm.x=0,"",_xlpm.x)))</f>
        <v/>
      </c>
    </row>
    <row r="2125" spans="2:34" ht="15" customHeight="1">
      <c r="B2125" s="46">
        <v>2089</v>
      </c>
      <c r="C2125" s="46" t="s">
        <v>873</v>
      </c>
      <c r="D2125" s="46" t="b">
        <f>COUNTIF(Events!$B$2:$B$171, C2125) &gt; 0</f>
        <v>1</v>
      </c>
      <c r="E2125" s="46" t="s">
        <v>940</v>
      </c>
      <c r="G2125" s="46" t="s">
        <v>1032</v>
      </c>
      <c r="I2125" s="46" t="s">
        <v>1331</v>
      </c>
      <c r="J2125" s="46" t="str">
        <f>IF(I2125="","",_xlfn.LET(_xlpm.x,VLOOKUP(I2125,'2026-01-09_taxon-match'!$A$2:$N$81,4,FALSE),IF(_xlpm.x=0,"",_xlpm.x)))</f>
        <v>Holothuria</v>
      </c>
      <c r="K2125" s="46" t="s">
        <v>1318</v>
      </c>
      <c r="L2125" s="46" t="str">
        <f>IF(I2125="","",_xlfn.LET(_xlpm.x,VLOOKUP(I2125,'2026-01-09_taxon-match'!$A$2:$N$81,3,FALSE),IF(_xlpm.x=0,"",_xlpm.x)))</f>
        <v>urn:lsid:marinespecies.org:taxname:123456</v>
      </c>
      <c r="M2125" s="46" t="str">
        <f>IF($I2125="","",_xlfn.LET(_xlpm.x,VLOOKUP($I2125,'2026-01-09_taxon-match'!$A$2:$N$81,5,FALSE),IF(_xlpm.x=0,"",_xlpm.x)))</f>
        <v>Linnaeus, 1767</v>
      </c>
      <c r="N2125" s="46" t="str">
        <f>IF($I2125="","",_xlfn.LET(_xlpm.x,VLOOKUP($I2125,'2026-01-09_taxon-match'!$A$2:$N$81,6,FALSE),IF(_xlpm.x=0,"",_xlpm.x)))</f>
        <v>Animalia</v>
      </c>
      <c r="O2125" s="46" t="str">
        <f>IF($I2125="","",_xlfn.LET(_xlpm.x,VLOOKUP($I2125,'2026-01-09_taxon-match'!$A$2:$N$81,7,FALSE),IF(_xlpm.x=0,"",_xlpm.x)))</f>
        <v>Echinodermata</v>
      </c>
      <c r="P2125" s="46" t="str">
        <f>IF($I2125="","",_xlfn.LET(_xlpm.x,VLOOKUP($I2125,'2026-01-09_taxon-match'!$A$2:$N$81,8,FALSE),IF(_xlpm.x=0,"",_xlpm.x)))</f>
        <v>Holothuroidea</v>
      </c>
      <c r="Q2125" s="46" t="str">
        <f>IF($I2125="","",_xlfn.LET(_xlpm.x,VLOOKUP($I2125,'2026-01-09_taxon-match'!$A$2:$N$81,9,FALSE),IF(_xlpm.x=0,"",_xlpm.x)))</f>
        <v>Holothuriida</v>
      </c>
      <c r="R2125" s="46" t="str">
        <f>IF($I2125="","",_xlfn.LET(_xlpm.x,VLOOKUP($I2125,'2026-01-09_taxon-match'!$A$2:$N$81,10,FALSE),IF(_xlpm.x=0,"",_xlpm.x)))</f>
        <v>Holothuriidae</v>
      </c>
      <c r="S2125" s="46" t="str">
        <f>IF($I2125="","",_xlfn.LET(_xlpm.x,VLOOKUP($I2125,'2026-01-09_taxon-match'!$A$2:$N$81,11,FALSE),IF(_xlpm.x=0,"",_xlpm.x)))</f>
        <v>Holothuria</v>
      </c>
      <c r="T2125" s="46" t="str">
        <f>IF($I2125="","",_xlfn.LET(_xlpm.x,VLOOKUP($I2125,'2026-01-09_taxon-match'!$A$2:$N$81,13,FALSE),IF(_xlpm.x=0,"",_xlpm.x)))</f>
        <v/>
      </c>
      <c r="U2125" s="46">
        <v>2</v>
      </c>
      <c r="Y2125" s="46" t="str">
        <f>IF(V2125="","",_xlfn.LET(_xlpm.x,VLOOKUP(V2125,'Drop-down_menus'!$D$2:$E$13,2,FALSE),IF(_xlpm.x=0,"",_xlpm.x)))</f>
        <v/>
      </c>
      <c r="Z2125" s="46" t="str">
        <f>IF(W2125="","",_xlfn.LET(_xlpm.x,VLOOKUP(W2125,'Drop-down_menus'!$D$2:$E$13,2,FALSE),IF(_xlpm.x=0,"",_xlpm.x)))</f>
        <v/>
      </c>
      <c r="AA2125" s="46" t="str">
        <f>IF(X2125="","",_xlfn.LET(_xlpm.x,VLOOKUP(X2125,'Drop-down_menus'!$D$2:$E$13,2,FALSE),IF(_xlpm.x=0,"",_xlpm.x)))</f>
        <v/>
      </c>
      <c r="AB2125" s="46" t="s">
        <v>942</v>
      </c>
      <c r="AC2125" s="46" t="s">
        <v>968</v>
      </c>
      <c r="AE2125" s="46" t="s">
        <v>42</v>
      </c>
      <c r="AG2125" s="46" t="str">
        <f>IF(AE2125="","",_xlfn.LET(_xlpm.x,VLOOKUP(AE2125,'Drop-down_menus'!$D$2:$E$13,2,FALSE),IF(_xlpm.x=0,"",_xlpm.x)))</f>
        <v/>
      </c>
      <c r="AH2125" s="46" t="str">
        <f>IF(AF2125="","",_xlfn.LET(_xlpm.x,VLOOKUP(AF2125,'Drop-down_menus'!$D$2:$E$13,2,FALSE),IF(_xlpm.x=0,"",_xlpm.x)))</f>
        <v/>
      </c>
    </row>
    <row r="2126" spans="2:34" ht="15" customHeight="1">
      <c r="B2126" s="46">
        <v>2090</v>
      </c>
      <c r="C2126" s="46" t="s">
        <v>873</v>
      </c>
      <c r="D2126" s="46" t="b">
        <f>COUNTIF(Events!$B$2:$B$171, C2126) &gt; 0</f>
        <v>1</v>
      </c>
      <c r="E2126" s="46" t="s">
        <v>940</v>
      </c>
      <c r="G2126" s="46" t="s">
        <v>1033</v>
      </c>
      <c r="I2126" s="46" t="s">
        <v>243</v>
      </c>
      <c r="J2126" s="46" t="str">
        <f>IF(I2126="","",_xlfn.LET(_xlpm.x,VLOOKUP(I2126,'2026-01-09_taxon-match'!$A$2:$N$81,4,FALSE),IF(_xlpm.x=0,"",_xlpm.x)))</f>
        <v>Gastropoda</v>
      </c>
      <c r="L2126" s="46" t="str">
        <f>IF(I2126="","",_xlfn.LET(_xlpm.x,VLOOKUP(I2126,'2026-01-09_taxon-match'!$A$2:$N$81,3,FALSE),IF(_xlpm.x=0,"",_xlpm.x)))</f>
        <v>urn:lsid:marinespecies.org:taxname:101</v>
      </c>
      <c r="M2126" s="46" t="str">
        <f>IF($I2126="","",_xlfn.LET(_xlpm.x,VLOOKUP($I2126,'2026-01-09_taxon-match'!$A$2:$N$81,5,FALSE),IF(_xlpm.x=0,"",_xlpm.x)))</f>
        <v>Cuvier, 1795</v>
      </c>
      <c r="N2126" s="46" t="str">
        <f>IF($I2126="","",_xlfn.LET(_xlpm.x,VLOOKUP($I2126,'2026-01-09_taxon-match'!$A$2:$N$81,6,FALSE),IF(_xlpm.x=0,"",_xlpm.x)))</f>
        <v>Animalia</v>
      </c>
      <c r="O2126" s="46" t="str">
        <f>IF($I2126="","",_xlfn.LET(_xlpm.x,VLOOKUP($I2126,'2026-01-09_taxon-match'!$A$2:$N$81,7,FALSE),IF(_xlpm.x=0,"",_xlpm.x)))</f>
        <v>Mollusca</v>
      </c>
      <c r="P2126" s="46" t="str">
        <f>IF($I2126="","",_xlfn.LET(_xlpm.x,VLOOKUP($I2126,'2026-01-09_taxon-match'!$A$2:$N$81,8,FALSE),IF(_xlpm.x=0,"",_xlpm.x)))</f>
        <v>Gastropoda</v>
      </c>
      <c r="Q2126" s="46" t="str">
        <f>IF($I2126="","",_xlfn.LET(_xlpm.x,VLOOKUP($I2126,'2026-01-09_taxon-match'!$A$2:$N$81,9,FALSE),IF(_xlpm.x=0,"",_xlpm.x)))</f>
        <v/>
      </c>
      <c r="R2126" s="46" t="str">
        <f>IF($I2126="","",_xlfn.LET(_xlpm.x,VLOOKUP($I2126,'2026-01-09_taxon-match'!$A$2:$N$81,10,FALSE),IF(_xlpm.x=0,"",_xlpm.x)))</f>
        <v/>
      </c>
      <c r="S2126" s="46" t="str">
        <f>IF($I2126="","",_xlfn.LET(_xlpm.x,VLOOKUP($I2126,'2026-01-09_taxon-match'!$A$2:$N$81,11,FALSE),IF(_xlpm.x=0,"",_xlpm.x)))</f>
        <v/>
      </c>
      <c r="T2126" s="46" t="str">
        <f>IF($I2126="","",_xlfn.LET(_xlpm.x,VLOOKUP($I2126,'2026-01-09_taxon-match'!$A$2:$N$81,13,FALSE),IF(_xlpm.x=0,"",_xlpm.x)))</f>
        <v/>
      </c>
      <c r="U2126" s="46">
        <v>4</v>
      </c>
      <c r="Y2126" s="46" t="str">
        <f>IF(V2126="","",_xlfn.LET(_xlpm.x,VLOOKUP(V2126,'Drop-down_menus'!$D$2:$E$13,2,FALSE),IF(_xlpm.x=0,"",_xlpm.x)))</f>
        <v/>
      </c>
      <c r="Z2126" s="46" t="str">
        <f>IF(W2126="","",_xlfn.LET(_xlpm.x,VLOOKUP(W2126,'Drop-down_menus'!$D$2:$E$13,2,FALSE),IF(_xlpm.x=0,"",_xlpm.x)))</f>
        <v/>
      </c>
      <c r="AA2126" s="46" t="str">
        <f>IF(X2126="","",_xlfn.LET(_xlpm.x,VLOOKUP(X2126,'Drop-down_menus'!$D$2:$E$13,2,FALSE),IF(_xlpm.x=0,"",_xlpm.x)))</f>
        <v/>
      </c>
      <c r="AB2126" s="46" t="s">
        <v>942</v>
      </c>
      <c r="AC2126" s="46" t="s">
        <v>968</v>
      </c>
      <c r="AE2126" s="46" t="s">
        <v>42</v>
      </c>
      <c r="AG2126" s="46" t="str">
        <f>IF(AE2126="","",_xlfn.LET(_xlpm.x,VLOOKUP(AE2126,'Drop-down_menus'!$D$2:$E$13,2,FALSE),IF(_xlpm.x=0,"",_xlpm.x)))</f>
        <v/>
      </c>
      <c r="AH2126" s="46" t="str">
        <f>IF(AF2126="","",_xlfn.LET(_xlpm.x,VLOOKUP(AF2126,'Drop-down_menus'!$D$2:$E$13,2,FALSE),IF(_xlpm.x=0,"",_xlpm.x)))</f>
        <v/>
      </c>
    </row>
    <row r="2127" spans="2:34" ht="15" customHeight="1">
      <c r="B2127" s="46">
        <v>2091</v>
      </c>
      <c r="C2127" s="46" t="s">
        <v>873</v>
      </c>
      <c r="D2127" s="46" t="b">
        <f>COUNTIF(Events!$B$2:$B$171, C2127) &gt; 0</f>
        <v>1</v>
      </c>
      <c r="E2127" s="46" t="s">
        <v>940</v>
      </c>
      <c r="G2127" s="46" t="s">
        <v>1023</v>
      </c>
      <c r="I2127" s="46" t="s">
        <v>1328</v>
      </c>
      <c r="J2127" s="46" t="str">
        <f>IF(I2127="","",_xlfn.LET(_xlpm.x,VLOOKUP(I2127,'2026-01-09_taxon-match'!$A$2:$N$81,4,FALSE),IF(_xlpm.x=0,"",_xlpm.x)))</f>
        <v>Cumacea</v>
      </c>
      <c r="K2127" s="46" t="s">
        <v>1318</v>
      </c>
      <c r="L2127" s="46" t="str">
        <f>IF(I2127="","",_xlfn.LET(_xlpm.x,VLOOKUP(I2127,'2026-01-09_taxon-match'!$A$2:$N$81,3,FALSE),IF(_xlpm.x=0,"",_xlpm.x)))</f>
        <v>urn:lsid:marinespecies.org:taxname:1137</v>
      </c>
      <c r="M2127" s="46" t="str">
        <f>IF($I2127="","",_xlfn.LET(_xlpm.x,VLOOKUP($I2127,'2026-01-09_taxon-match'!$A$2:$N$81,5,FALSE),IF(_xlpm.x=0,"",_xlpm.x)))</f>
        <v>Krøyer, 1846</v>
      </c>
      <c r="N2127" s="46" t="str">
        <f>IF($I2127="","",_xlfn.LET(_xlpm.x,VLOOKUP($I2127,'2026-01-09_taxon-match'!$A$2:$N$81,6,FALSE),IF(_xlpm.x=0,"",_xlpm.x)))</f>
        <v>Animalia</v>
      </c>
      <c r="O2127" s="46" t="str">
        <f>IF($I2127="","",_xlfn.LET(_xlpm.x,VLOOKUP($I2127,'2026-01-09_taxon-match'!$A$2:$N$81,7,FALSE),IF(_xlpm.x=0,"",_xlpm.x)))</f>
        <v>Arthropoda</v>
      </c>
      <c r="P2127" s="46" t="str">
        <f>IF($I2127="","",_xlfn.LET(_xlpm.x,VLOOKUP($I2127,'2026-01-09_taxon-match'!$A$2:$N$81,8,FALSE),IF(_xlpm.x=0,"",_xlpm.x)))</f>
        <v>Malacostraca</v>
      </c>
      <c r="Q2127" s="46" t="str">
        <f>IF($I2127="","",_xlfn.LET(_xlpm.x,VLOOKUP($I2127,'2026-01-09_taxon-match'!$A$2:$N$81,9,FALSE),IF(_xlpm.x=0,"",_xlpm.x)))</f>
        <v>Cumacea</v>
      </c>
      <c r="R2127" s="46" t="str">
        <f>IF($I2127="","",_xlfn.LET(_xlpm.x,VLOOKUP($I2127,'2026-01-09_taxon-match'!$A$2:$N$81,10,FALSE),IF(_xlpm.x=0,"",_xlpm.x)))</f>
        <v/>
      </c>
      <c r="S2127" s="46" t="str">
        <f>IF($I2127="","",_xlfn.LET(_xlpm.x,VLOOKUP($I2127,'2026-01-09_taxon-match'!$A$2:$N$81,11,FALSE),IF(_xlpm.x=0,"",_xlpm.x)))</f>
        <v/>
      </c>
      <c r="T2127" s="46" t="str">
        <f>IF($I2127="","",_xlfn.LET(_xlpm.x,VLOOKUP($I2127,'2026-01-09_taxon-match'!$A$2:$N$81,13,FALSE),IF(_xlpm.x=0,"",_xlpm.x)))</f>
        <v/>
      </c>
      <c r="U2127" s="46">
        <v>17</v>
      </c>
      <c r="Y2127" s="46" t="str">
        <f>IF(V2127="","",_xlfn.LET(_xlpm.x,VLOOKUP(V2127,'Drop-down_menus'!$D$2:$E$13,2,FALSE),IF(_xlpm.x=0,"",_xlpm.x)))</f>
        <v/>
      </c>
      <c r="Z2127" s="46" t="str">
        <f>IF(W2127="","",_xlfn.LET(_xlpm.x,VLOOKUP(W2127,'Drop-down_menus'!$D$2:$E$13,2,FALSE),IF(_xlpm.x=0,"",_xlpm.x)))</f>
        <v/>
      </c>
      <c r="AA2127" s="46" t="str">
        <f>IF(X2127="","",_xlfn.LET(_xlpm.x,VLOOKUP(X2127,'Drop-down_menus'!$D$2:$E$13,2,FALSE),IF(_xlpm.x=0,"",_xlpm.x)))</f>
        <v/>
      </c>
      <c r="AB2127" s="46" t="s">
        <v>942</v>
      </c>
      <c r="AC2127" s="46" t="s">
        <v>968</v>
      </c>
      <c r="AE2127" s="46" t="s">
        <v>42</v>
      </c>
      <c r="AG2127" s="46" t="str">
        <f>IF(AE2127="","",_xlfn.LET(_xlpm.x,VLOOKUP(AE2127,'Drop-down_menus'!$D$2:$E$13,2,FALSE),IF(_xlpm.x=0,"",_xlpm.x)))</f>
        <v/>
      </c>
      <c r="AH2127" s="46" t="str">
        <f>IF(AF2127="","",_xlfn.LET(_xlpm.x,VLOOKUP(AF2127,'Drop-down_menus'!$D$2:$E$13,2,FALSE),IF(_xlpm.x=0,"",_xlpm.x)))</f>
        <v/>
      </c>
    </row>
    <row r="2128" spans="2:34" ht="15" customHeight="1">
      <c r="B2128" s="46">
        <v>2113</v>
      </c>
      <c r="C2128" s="46" t="s">
        <v>887</v>
      </c>
      <c r="D2128" s="46" t="b">
        <f>COUNTIF(Events!$B$2:$B$171, C2128) &gt; 0</f>
        <v>1</v>
      </c>
      <c r="E2128" s="46" t="s">
        <v>163</v>
      </c>
      <c r="F2128" s="46" t="s">
        <v>1077</v>
      </c>
      <c r="J2128" s="46" t="str">
        <f>IF(I2128="","",_xlfn.LET(_xlpm.x,VLOOKUP(I2128,'2026-01-09_taxon-match'!$A$2:$N$81,4,FALSE),IF(_xlpm.x=0,"",_xlpm.x)))</f>
        <v/>
      </c>
      <c r="L2128" s="46" t="str">
        <f>IF(I2128="","",_xlfn.LET(_xlpm.x,VLOOKUP(I2128,'2026-01-09_taxon-match'!$A$2:$N$81,3,FALSE),IF(_xlpm.x=0,"",_xlpm.x)))</f>
        <v/>
      </c>
      <c r="M2128" s="46" t="str">
        <f>IF($I2128="","",_xlfn.LET(_xlpm.x,VLOOKUP($I2128,'2026-01-09_taxon-match'!$A$2:$N$81,5,FALSE),IF(_xlpm.x=0,"",_xlpm.x)))</f>
        <v/>
      </c>
      <c r="N2128" s="46" t="str">
        <f>IF($I2128="","",_xlfn.LET(_xlpm.x,VLOOKUP($I2128,'2026-01-09_taxon-match'!$A$2:$N$81,6,FALSE),IF(_xlpm.x=0,"",_xlpm.x)))</f>
        <v/>
      </c>
      <c r="O2128" s="46" t="str">
        <f>IF($I2128="","",_xlfn.LET(_xlpm.x,VLOOKUP($I2128,'2026-01-09_taxon-match'!$A$2:$N$81,7,FALSE),IF(_xlpm.x=0,"",_xlpm.x)))</f>
        <v/>
      </c>
      <c r="P2128" s="46" t="str">
        <f>IF($I2128="","",_xlfn.LET(_xlpm.x,VLOOKUP($I2128,'2026-01-09_taxon-match'!$A$2:$N$81,8,FALSE),IF(_xlpm.x=0,"",_xlpm.x)))</f>
        <v/>
      </c>
      <c r="Q2128" s="46" t="str">
        <f>IF($I2128="","",_xlfn.LET(_xlpm.x,VLOOKUP($I2128,'2026-01-09_taxon-match'!$A$2:$N$81,9,FALSE),IF(_xlpm.x=0,"",_xlpm.x)))</f>
        <v/>
      </c>
      <c r="R2128" s="46" t="str">
        <f>IF($I2128="","",_xlfn.LET(_xlpm.x,VLOOKUP($I2128,'2026-01-09_taxon-match'!$A$2:$N$81,10,FALSE),IF(_xlpm.x=0,"",_xlpm.x)))</f>
        <v/>
      </c>
      <c r="S2128" s="46" t="str">
        <f>IF($I2128="","",_xlfn.LET(_xlpm.x,VLOOKUP($I2128,'2026-01-09_taxon-match'!$A$2:$N$81,11,FALSE),IF(_xlpm.x=0,"",_xlpm.x)))</f>
        <v/>
      </c>
      <c r="T2128" s="46" t="str">
        <f>IF($I2128="","",_xlfn.LET(_xlpm.x,VLOOKUP($I2128,'2026-01-09_taxon-match'!$A$2:$N$81,13,FALSE),IF(_xlpm.x=0,"",_xlpm.x)))</f>
        <v/>
      </c>
      <c r="V2128" s="46" t="s">
        <v>28</v>
      </c>
      <c r="Y2128" s="46" t="str">
        <f>IF(V2128="","",_xlfn.LET(_xlpm.x,VLOOKUP(V2128,'Drop-down_menus'!$D$2:$E$13,2,FALSE),IF(_xlpm.x=0,"",_xlpm.x)))</f>
        <v>https://orcid.org/0000-0002-9037-7623</v>
      </c>
      <c r="Z2128" s="46" t="str">
        <f>IF(W2128="","",_xlfn.LET(_xlpm.x,VLOOKUP(W2128,'Drop-down_menus'!$D$2:$E$13,2,FALSE),IF(_xlpm.x=0,"",_xlpm.x)))</f>
        <v/>
      </c>
      <c r="AA2128" s="46" t="str">
        <f>IF(X2128="","",_xlfn.LET(_xlpm.x,VLOOKUP(X2128,'Drop-down_menus'!$D$2:$E$13,2,FALSE),IF(_xlpm.x=0,"",_xlpm.x)))</f>
        <v/>
      </c>
      <c r="AC2128" s="14" t="s">
        <v>1094</v>
      </c>
      <c r="AD2128" s="46" t="s">
        <v>1095</v>
      </c>
      <c r="AE2128" s="46" t="s">
        <v>28</v>
      </c>
      <c r="AG2128" s="46" t="str">
        <f>IF(AE2128="","",_xlfn.LET(_xlpm.x,VLOOKUP(AE2128,'Drop-down_menus'!$D$2:$E$13,2,FALSE),IF(_xlpm.x=0,"",_xlpm.x)))</f>
        <v>https://orcid.org/0000-0002-9037-7623</v>
      </c>
      <c r="AH2128" s="46" t="str">
        <f>IF(AF2128="","",_xlfn.LET(_xlpm.x,VLOOKUP(AF2128,'Drop-down_menus'!$D$2:$E$13,2,FALSE),IF(_xlpm.x=0,"",_xlpm.x)))</f>
        <v/>
      </c>
    </row>
    <row r="2129" spans="2:34" ht="15" customHeight="1">
      <c r="B2129">
        <v>2120</v>
      </c>
      <c r="C2129" t="s">
        <v>890</v>
      </c>
      <c r="D2129" s="46" t="b">
        <f>COUNTIF(Events!$B$2:$B$171, C2129) &gt; 0</f>
        <v>1</v>
      </c>
      <c r="E2129" t="s">
        <v>215</v>
      </c>
      <c r="J2129" s="46" t="str">
        <f>IF(I2129="","",_xlfn.LET(_xlpm.x,VLOOKUP(I2129,'2026-01-09_taxon-match'!$A$2:$N$81,4,FALSE),IF(_xlpm.x=0,"",_xlpm.x)))</f>
        <v/>
      </c>
      <c r="L2129" s="46" t="str">
        <f>IF(I2129="","",_xlfn.LET(_xlpm.x,VLOOKUP(I2129,'2026-01-09_taxon-match'!$A$2:$N$81,3,FALSE),IF(_xlpm.x=0,"",_xlpm.x)))</f>
        <v/>
      </c>
      <c r="M2129" s="46" t="str">
        <f>IF($I2129="","",_xlfn.LET(_xlpm.x,VLOOKUP($I2129,'2026-01-09_taxon-match'!$A$2:$N$81,5,FALSE),IF(_xlpm.x=0,"",_xlpm.x)))</f>
        <v/>
      </c>
      <c r="N2129" s="46" t="str">
        <f>IF($I2129="","",_xlfn.LET(_xlpm.x,VLOOKUP($I2129,'2026-01-09_taxon-match'!$A$2:$N$81,6,FALSE),IF(_xlpm.x=0,"",_xlpm.x)))</f>
        <v/>
      </c>
      <c r="O2129" s="46" t="str">
        <f>IF($I2129="","",_xlfn.LET(_xlpm.x,VLOOKUP($I2129,'2026-01-09_taxon-match'!$A$2:$N$81,7,FALSE),IF(_xlpm.x=0,"",_xlpm.x)))</f>
        <v/>
      </c>
      <c r="P2129" s="46" t="str">
        <f>IF($I2129="","",_xlfn.LET(_xlpm.x,VLOOKUP($I2129,'2026-01-09_taxon-match'!$A$2:$N$81,8,FALSE),IF(_xlpm.x=0,"",_xlpm.x)))</f>
        <v/>
      </c>
      <c r="Q2129" s="46" t="str">
        <f>IF($I2129="","",_xlfn.LET(_xlpm.x,VLOOKUP($I2129,'2026-01-09_taxon-match'!$A$2:$N$81,9,FALSE),IF(_xlpm.x=0,"",_xlpm.x)))</f>
        <v/>
      </c>
      <c r="R2129" s="46" t="str">
        <f>IF($I2129="","",_xlfn.LET(_xlpm.x,VLOOKUP($I2129,'2026-01-09_taxon-match'!$A$2:$N$81,10,FALSE),IF(_xlpm.x=0,"",_xlpm.x)))</f>
        <v/>
      </c>
      <c r="S2129" s="46" t="str">
        <f>IF($I2129="","",_xlfn.LET(_xlpm.x,VLOOKUP($I2129,'2026-01-09_taxon-match'!$A$2:$N$81,11,FALSE),IF(_xlpm.x=0,"",_xlpm.x)))</f>
        <v/>
      </c>
      <c r="T2129" s="46" t="str">
        <f>IF($I2129="","",_xlfn.LET(_xlpm.x,VLOOKUP($I2129,'2026-01-09_taxon-match'!$A$2:$N$81,13,FALSE),IF(_xlpm.x=0,"",_xlpm.x)))</f>
        <v/>
      </c>
      <c r="Y2129" s="46" t="str">
        <f>IF(V2129="","",_xlfn.LET(_xlpm.x,VLOOKUP(V2129,'Drop-down_menus'!$D$2:$E$13,2,FALSE),IF(_xlpm.x=0,"",_xlpm.x)))</f>
        <v/>
      </c>
      <c r="Z2129" s="46" t="str">
        <f>IF(W2129="","",_xlfn.LET(_xlpm.x,VLOOKUP(W2129,'Drop-down_menus'!$D$2:$E$13,2,FALSE),IF(_xlpm.x=0,"",_xlpm.x)))</f>
        <v/>
      </c>
      <c r="AA2129" s="46" t="str">
        <f>IF(X2129="","",_xlfn.LET(_xlpm.x,VLOOKUP(X2129,'Drop-down_menus'!$D$2:$E$13,2,FALSE),IF(_xlpm.x=0,"",_xlpm.x)))</f>
        <v/>
      </c>
    </row>
    <row r="2130" spans="2:34" ht="15" customHeight="1">
      <c r="B2130" s="46">
        <v>2120</v>
      </c>
      <c r="C2130" s="46" t="s">
        <v>874</v>
      </c>
      <c r="D2130" s="46" t="b">
        <f>COUNTIF(Events!$B$2:$B$171, C2130) &gt; 0</f>
        <v>1</v>
      </c>
      <c r="G2130" s="46" t="s">
        <v>1016</v>
      </c>
      <c r="I2130" s="46" t="s">
        <v>1323</v>
      </c>
      <c r="J2130" s="46" t="str">
        <f>IF(I2130="","",_xlfn.LET(_xlpm.x,VLOOKUP(I2130,'2026-01-09_taxon-match'!$A$2:$N$81,4,FALSE),IF(_xlpm.x=0,"",_xlpm.x)))</f>
        <v>Animalia</v>
      </c>
      <c r="L2130" s="46" t="str">
        <f>IF(I2130="","",_xlfn.LET(_xlpm.x,VLOOKUP(I2130,'2026-01-09_taxon-match'!$A$2:$N$81,3,FALSE),IF(_xlpm.x=0,"",_xlpm.x)))</f>
        <v>urn:lsid:marinespecies.org:taxname:2</v>
      </c>
      <c r="M2130" s="46" t="str">
        <f>IF($I2130="","",_xlfn.LET(_xlpm.x,VLOOKUP($I2130,'2026-01-09_taxon-match'!$A$2:$N$81,5,FALSE),IF(_xlpm.x=0,"",_xlpm.x)))</f>
        <v/>
      </c>
      <c r="N2130" s="46" t="str">
        <f>IF($I2130="","",_xlfn.LET(_xlpm.x,VLOOKUP($I2130,'2026-01-09_taxon-match'!$A$2:$N$81,6,FALSE),IF(_xlpm.x=0,"",_xlpm.x)))</f>
        <v>Animalia</v>
      </c>
      <c r="O2130" s="46" t="str">
        <f>IF($I2130="","",_xlfn.LET(_xlpm.x,VLOOKUP($I2130,'2026-01-09_taxon-match'!$A$2:$N$81,7,FALSE),IF(_xlpm.x=0,"",_xlpm.x)))</f>
        <v/>
      </c>
      <c r="P2130" s="46" t="str">
        <f>IF($I2130="","",_xlfn.LET(_xlpm.x,VLOOKUP($I2130,'2026-01-09_taxon-match'!$A$2:$N$81,8,FALSE),IF(_xlpm.x=0,"",_xlpm.x)))</f>
        <v/>
      </c>
      <c r="Q2130" s="46" t="str">
        <f>IF($I2130="","",_xlfn.LET(_xlpm.x,VLOOKUP($I2130,'2026-01-09_taxon-match'!$A$2:$N$81,9,FALSE),IF(_xlpm.x=0,"",_xlpm.x)))</f>
        <v/>
      </c>
      <c r="R2130" s="46" t="str">
        <f>IF($I2130="","",_xlfn.LET(_xlpm.x,VLOOKUP($I2130,'2026-01-09_taxon-match'!$A$2:$N$81,10,FALSE),IF(_xlpm.x=0,"",_xlpm.x)))</f>
        <v/>
      </c>
      <c r="S2130" s="46" t="str">
        <f>IF($I2130="","",_xlfn.LET(_xlpm.x,VLOOKUP($I2130,'2026-01-09_taxon-match'!$A$2:$N$81,11,FALSE),IF(_xlpm.x=0,"",_xlpm.x)))</f>
        <v/>
      </c>
      <c r="T2130" s="46" t="str">
        <f>IF($I2130="","",_xlfn.LET(_xlpm.x,VLOOKUP($I2130,'2026-01-09_taxon-match'!$A$2:$N$81,13,FALSE),IF(_xlpm.x=0,"",_xlpm.x)))</f>
        <v/>
      </c>
      <c r="U2130" s="46">
        <v>50</v>
      </c>
      <c r="Y2130" s="46" t="str">
        <f>IF(V2130="","",_xlfn.LET(_xlpm.x,VLOOKUP(V2130,'Drop-down_menus'!$D$2:$E$13,2,FALSE),IF(_xlpm.x=0,"",_xlpm.x)))</f>
        <v/>
      </c>
      <c r="Z2130" s="46" t="str">
        <f>IF(W2130="","",_xlfn.LET(_xlpm.x,VLOOKUP(W2130,'Drop-down_menus'!$D$2:$E$13,2,FALSE),IF(_xlpm.x=0,"",_xlpm.x)))</f>
        <v/>
      </c>
      <c r="AA2130" s="46" t="str">
        <f>IF(X2130="","",_xlfn.LET(_xlpm.x,VLOOKUP(X2130,'Drop-down_menus'!$D$2:$E$13,2,FALSE),IF(_xlpm.x=0,"",_xlpm.x)))</f>
        <v/>
      </c>
      <c r="AB2130" s="46" t="s">
        <v>942</v>
      </c>
      <c r="AC2130" s="46" t="s">
        <v>976</v>
      </c>
      <c r="AD2130" s="46" t="s">
        <v>1017</v>
      </c>
      <c r="AE2130" s="46" t="s">
        <v>43</v>
      </c>
      <c r="AG2130" s="46" t="str">
        <f>IF(AE2130="","",_xlfn.LET(_xlpm.x,VLOOKUP(AE2130,'Drop-down_menus'!$D$2:$E$13,2,FALSE),IF(_xlpm.x=0,"",_xlpm.x)))</f>
        <v>https://orcid.org/0000-0002-0981-7442</v>
      </c>
      <c r="AH2130" s="46" t="str">
        <f>IF(AF2130="","",_xlfn.LET(_xlpm.x,VLOOKUP(AF2130,'Drop-down_menus'!$D$2:$E$13,2,FALSE),IF(_xlpm.x=0,"",_xlpm.x)))</f>
        <v/>
      </c>
    </row>
    <row r="2131" spans="2:34" ht="15" customHeight="1">
      <c r="B2131">
        <v>2121</v>
      </c>
      <c r="C2131" t="s">
        <v>890</v>
      </c>
      <c r="D2131" s="46" t="b">
        <f>COUNTIF(Events!$B$2:$B$171, C2131) &gt; 0</f>
        <v>1</v>
      </c>
      <c r="E2131" t="s">
        <v>215</v>
      </c>
      <c r="J2131" s="46" t="str">
        <f>IF(I2131="","",_xlfn.LET(_xlpm.x,VLOOKUP(I2131,'2026-01-09_taxon-match'!$A$2:$N$81,4,FALSE),IF(_xlpm.x=0,"",_xlpm.x)))</f>
        <v/>
      </c>
      <c r="L2131" s="46" t="str">
        <f>IF(I2131="","",_xlfn.LET(_xlpm.x,VLOOKUP(I2131,'2026-01-09_taxon-match'!$A$2:$N$81,3,FALSE),IF(_xlpm.x=0,"",_xlpm.x)))</f>
        <v/>
      </c>
      <c r="M2131" s="46" t="str">
        <f>IF($I2131="","",_xlfn.LET(_xlpm.x,VLOOKUP($I2131,'2026-01-09_taxon-match'!$A$2:$N$81,5,FALSE),IF(_xlpm.x=0,"",_xlpm.x)))</f>
        <v/>
      </c>
      <c r="N2131" s="46" t="str">
        <f>IF($I2131="","",_xlfn.LET(_xlpm.x,VLOOKUP($I2131,'2026-01-09_taxon-match'!$A$2:$N$81,6,FALSE),IF(_xlpm.x=0,"",_xlpm.x)))</f>
        <v/>
      </c>
      <c r="O2131" s="46" t="str">
        <f>IF($I2131="","",_xlfn.LET(_xlpm.x,VLOOKUP($I2131,'2026-01-09_taxon-match'!$A$2:$N$81,7,FALSE),IF(_xlpm.x=0,"",_xlpm.x)))</f>
        <v/>
      </c>
      <c r="P2131" s="46" t="str">
        <f>IF($I2131="","",_xlfn.LET(_xlpm.x,VLOOKUP($I2131,'2026-01-09_taxon-match'!$A$2:$N$81,8,FALSE),IF(_xlpm.x=0,"",_xlpm.x)))</f>
        <v/>
      </c>
      <c r="Q2131" s="46" t="str">
        <f>IF($I2131="","",_xlfn.LET(_xlpm.x,VLOOKUP($I2131,'2026-01-09_taxon-match'!$A$2:$N$81,9,FALSE),IF(_xlpm.x=0,"",_xlpm.x)))</f>
        <v/>
      </c>
      <c r="R2131" s="46" t="str">
        <f>IF($I2131="","",_xlfn.LET(_xlpm.x,VLOOKUP($I2131,'2026-01-09_taxon-match'!$A$2:$N$81,10,FALSE),IF(_xlpm.x=0,"",_xlpm.x)))</f>
        <v/>
      </c>
      <c r="S2131" s="46" t="str">
        <f>IF($I2131="","",_xlfn.LET(_xlpm.x,VLOOKUP($I2131,'2026-01-09_taxon-match'!$A$2:$N$81,11,FALSE),IF(_xlpm.x=0,"",_xlpm.x)))</f>
        <v/>
      </c>
      <c r="T2131" s="46" t="str">
        <f>IF($I2131="","",_xlfn.LET(_xlpm.x,VLOOKUP($I2131,'2026-01-09_taxon-match'!$A$2:$N$81,13,FALSE),IF(_xlpm.x=0,"",_xlpm.x)))</f>
        <v/>
      </c>
      <c r="Y2131" s="46" t="str">
        <f>IF(V2131="","",_xlfn.LET(_xlpm.x,VLOOKUP(V2131,'Drop-down_menus'!$D$2:$E$13,2,FALSE),IF(_xlpm.x=0,"",_xlpm.x)))</f>
        <v/>
      </c>
      <c r="Z2131" s="46" t="str">
        <f>IF(W2131="","",_xlfn.LET(_xlpm.x,VLOOKUP(W2131,'Drop-down_menus'!$D$2:$E$13,2,FALSE),IF(_xlpm.x=0,"",_xlpm.x)))</f>
        <v/>
      </c>
      <c r="AA2131" s="46" t="str">
        <f>IF(X2131="","",_xlfn.LET(_xlpm.x,VLOOKUP(X2131,'Drop-down_menus'!$D$2:$E$13,2,FALSE),IF(_xlpm.x=0,"",_xlpm.x)))</f>
        <v/>
      </c>
    </row>
    <row r="2132" spans="2:34" ht="15" customHeight="1">
      <c r="B2132" s="46">
        <v>2121</v>
      </c>
      <c r="C2132" s="46" t="s">
        <v>874</v>
      </c>
      <c r="D2132" s="46" t="b">
        <f>COUNTIF(Events!$B$2:$B$171, C2132) &gt; 0</f>
        <v>1</v>
      </c>
      <c r="G2132" s="46" t="s">
        <v>1236</v>
      </c>
      <c r="I2132" s="46" t="s">
        <v>530</v>
      </c>
      <c r="J2132" s="46" t="str">
        <f>IF(I2132="","",_xlfn.LET(_xlpm.x,VLOOKUP(I2132,'2026-01-09_taxon-match'!$A$2:$N$81,4,FALSE),IF(_xlpm.x=0,"",_xlpm.x)))</f>
        <v>Biota</v>
      </c>
      <c r="L2132" s="46" t="str">
        <f>IF(I2132="","",_xlfn.LET(_xlpm.x,VLOOKUP(I2132,'2026-01-09_taxon-match'!$A$2:$N$81,3,FALSE),IF(_xlpm.x=0,"",_xlpm.x)))</f>
        <v>urn:lsid:marinespecies.org:taxname:1</v>
      </c>
      <c r="M2132" s="46" t="str">
        <f>IF($I2132="","",_xlfn.LET(_xlpm.x,VLOOKUP($I2132,'2026-01-09_taxon-match'!$A$2:$N$81,5,FALSE),IF(_xlpm.x=0,"",_xlpm.x)))</f>
        <v/>
      </c>
      <c r="N2132" s="46" t="str">
        <f>IF($I2132="","",_xlfn.LET(_xlpm.x,VLOOKUP($I2132,'2026-01-09_taxon-match'!$A$2:$N$81,6,FALSE),IF(_xlpm.x=0,"",_xlpm.x)))</f>
        <v/>
      </c>
      <c r="O2132" s="46" t="str">
        <f>IF($I2132="","",_xlfn.LET(_xlpm.x,VLOOKUP($I2132,'2026-01-09_taxon-match'!$A$2:$N$81,7,FALSE),IF(_xlpm.x=0,"",_xlpm.x)))</f>
        <v/>
      </c>
      <c r="P2132" s="46" t="str">
        <f>IF($I2132="","",_xlfn.LET(_xlpm.x,VLOOKUP($I2132,'2026-01-09_taxon-match'!$A$2:$N$81,8,FALSE),IF(_xlpm.x=0,"",_xlpm.x)))</f>
        <v/>
      </c>
      <c r="Q2132" s="46" t="str">
        <f>IF($I2132="","",_xlfn.LET(_xlpm.x,VLOOKUP($I2132,'2026-01-09_taxon-match'!$A$2:$N$81,9,FALSE),IF(_xlpm.x=0,"",_xlpm.x)))</f>
        <v/>
      </c>
      <c r="R2132" s="46" t="str">
        <f>IF($I2132="","",_xlfn.LET(_xlpm.x,VLOOKUP($I2132,'2026-01-09_taxon-match'!$A$2:$N$81,10,FALSE),IF(_xlpm.x=0,"",_xlpm.x)))</f>
        <v/>
      </c>
      <c r="S2132" s="46" t="str">
        <f>IF($I2132="","",_xlfn.LET(_xlpm.x,VLOOKUP($I2132,'2026-01-09_taxon-match'!$A$2:$N$81,11,FALSE),IF(_xlpm.x=0,"",_xlpm.x)))</f>
        <v/>
      </c>
      <c r="T2132" s="46" t="str">
        <f>IF($I2132="","",_xlfn.LET(_xlpm.x,VLOOKUP($I2132,'2026-01-09_taxon-match'!$A$2:$N$81,13,FALSE),IF(_xlpm.x=0,"",_xlpm.x)))</f>
        <v/>
      </c>
      <c r="U2132" s="46">
        <v>1</v>
      </c>
      <c r="V2132" s="2" t="s">
        <v>58</v>
      </c>
      <c r="Y2132" s="46" t="str">
        <f>IF(V2132="","",_xlfn.LET(_xlpm.x,VLOOKUP(V2132,'Drop-down_menus'!$D$2:$E$13,2,FALSE),IF(_xlpm.x=0,"",_xlpm.x)))</f>
        <v>https://orcid.org/0000-0002-9708-1761</v>
      </c>
      <c r="Z2132" s="46" t="str">
        <f>IF(W2132="","",_xlfn.LET(_xlpm.x,VLOOKUP(W2132,'Drop-down_menus'!$D$2:$E$13,2,FALSE),IF(_xlpm.x=0,"",_xlpm.x)))</f>
        <v/>
      </c>
      <c r="AA2132" s="46" t="str">
        <f>IF(X2132="","",_xlfn.LET(_xlpm.x,VLOOKUP(X2132,'Drop-down_menus'!$D$2:$E$13,2,FALSE),IF(_xlpm.x=0,"",_xlpm.x)))</f>
        <v/>
      </c>
      <c r="AB2132" s="46" t="s">
        <v>1126</v>
      </c>
      <c r="AC2132" s="46" t="s">
        <v>1261</v>
      </c>
    </row>
    <row r="2133" spans="2:34" ht="15" customHeight="1">
      <c r="B2133">
        <v>2122</v>
      </c>
      <c r="C2133" t="s">
        <v>890</v>
      </c>
      <c r="D2133" s="46" t="b">
        <f>COUNTIF(Events!$B$2:$B$171, C2133) &gt; 0</f>
        <v>1</v>
      </c>
      <c r="E2133" t="s">
        <v>215</v>
      </c>
      <c r="J2133" s="46" t="str">
        <f>IF(I2133="","",_xlfn.LET(_xlpm.x,VLOOKUP(I2133,'2026-01-09_taxon-match'!$A$2:$N$81,4,FALSE),IF(_xlpm.x=0,"",_xlpm.x)))</f>
        <v/>
      </c>
      <c r="L2133" s="46" t="str">
        <f>IF(I2133="","",_xlfn.LET(_xlpm.x,VLOOKUP(I2133,'2026-01-09_taxon-match'!$A$2:$N$81,3,FALSE),IF(_xlpm.x=0,"",_xlpm.x)))</f>
        <v/>
      </c>
      <c r="M2133" s="46" t="str">
        <f>IF($I2133="","",_xlfn.LET(_xlpm.x,VLOOKUP($I2133,'2026-01-09_taxon-match'!$A$2:$N$81,5,FALSE),IF(_xlpm.x=0,"",_xlpm.x)))</f>
        <v/>
      </c>
      <c r="N2133" s="46" t="str">
        <f>IF($I2133="","",_xlfn.LET(_xlpm.x,VLOOKUP($I2133,'2026-01-09_taxon-match'!$A$2:$N$81,6,FALSE),IF(_xlpm.x=0,"",_xlpm.x)))</f>
        <v/>
      </c>
      <c r="O2133" s="46" t="str">
        <f>IF($I2133="","",_xlfn.LET(_xlpm.x,VLOOKUP($I2133,'2026-01-09_taxon-match'!$A$2:$N$81,7,FALSE),IF(_xlpm.x=0,"",_xlpm.x)))</f>
        <v/>
      </c>
      <c r="P2133" s="46" t="str">
        <f>IF($I2133="","",_xlfn.LET(_xlpm.x,VLOOKUP($I2133,'2026-01-09_taxon-match'!$A$2:$N$81,8,FALSE),IF(_xlpm.x=0,"",_xlpm.x)))</f>
        <v/>
      </c>
      <c r="Q2133" s="46" t="str">
        <f>IF($I2133="","",_xlfn.LET(_xlpm.x,VLOOKUP($I2133,'2026-01-09_taxon-match'!$A$2:$N$81,9,FALSE),IF(_xlpm.x=0,"",_xlpm.x)))</f>
        <v/>
      </c>
      <c r="R2133" s="46" t="str">
        <f>IF($I2133="","",_xlfn.LET(_xlpm.x,VLOOKUP($I2133,'2026-01-09_taxon-match'!$A$2:$N$81,10,FALSE),IF(_xlpm.x=0,"",_xlpm.x)))</f>
        <v/>
      </c>
      <c r="S2133" s="46" t="str">
        <f>IF($I2133="","",_xlfn.LET(_xlpm.x,VLOOKUP($I2133,'2026-01-09_taxon-match'!$A$2:$N$81,11,FALSE),IF(_xlpm.x=0,"",_xlpm.x)))</f>
        <v/>
      </c>
      <c r="T2133" s="46" t="str">
        <f>IF($I2133="","",_xlfn.LET(_xlpm.x,VLOOKUP($I2133,'2026-01-09_taxon-match'!$A$2:$N$81,13,FALSE),IF(_xlpm.x=0,"",_xlpm.x)))</f>
        <v/>
      </c>
      <c r="Y2133" s="46" t="str">
        <f>IF(V2133="","",_xlfn.LET(_xlpm.x,VLOOKUP(V2133,'Drop-down_menus'!$D$2:$E$13,2,FALSE),IF(_xlpm.x=0,"",_xlpm.x)))</f>
        <v/>
      </c>
      <c r="Z2133" s="46" t="str">
        <f>IF(W2133="","",_xlfn.LET(_xlpm.x,VLOOKUP(W2133,'Drop-down_menus'!$D$2:$E$13,2,FALSE),IF(_xlpm.x=0,"",_xlpm.x)))</f>
        <v/>
      </c>
      <c r="AA2133" s="46" t="str">
        <f>IF(X2133="","",_xlfn.LET(_xlpm.x,VLOOKUP(X2133,'Drop-down_menus'!$D$2:$E$13,2,FALSE),IF(_xlpm.x=0,"",_xlpm.x)))</f>
        <v/>
      </c>
    </row>
    <row r="2134" spans="2:34" ht="15" customHeight="1">
      <c r="B2134" s="46">
        <v>2122</v>
      </c>
      <c r="C2134" s="46" t="s">
        <v>874</v>
      </c>
      <c r="D2134" s="46" t="b">
        <f>COUNTIF(Events!$B$2:$B$171, C2134) &gt; 0</f>
        <v>1</v>
      </c>
      <c r="G2134" s="46" t="s">
        <v>1236</v>
      </c>
      <c r="I2134" s="46" t="s">
        <v>530</v>
      </c>
      <c r="J2134" s="46" t="str">
        <f>IF(I2134="","",_xlfn.LET(_xlpm.x,VLOOKUP(I2134,'2026-01-09_taxon-match'!$A$2:$N$81,4,FALSE),IF(_xlpm.x=0,"",_xlpm.x)))</f>
        <v>Biota</v>
      </c>
      <c r="L2134" s="46" t="str">
        <f>IF(I2134="","",_xlfn.LET(_xlpm.x,VLOOKUP(I2134,'2026-01-09_taxon-match'!$A$2:$N$81,3,FALSE),IF(_xlpm.x=0,"",_xlpm.x)))</f>
        <v>urn:lsid:marinespecies.org:taxname:1</v>
      </c>
      <c r="M2134" s="46" t="str">
        <f>IF($I2134="","",_xlfn.LET(_xlpm.x,VLOOKUP($I2134,'2026-01-09_taxon-match'!$A$2:$N$81,5,FALSE),IF(_xlpm.x=0,"",_xlpm.x)))</f>
        <v/>
      </c>
      <c r="N2134" s="46" t="str">
        <f>IF($I2134="","",_xlfn.LET(_xlpm.x,VLOOKUP($I2134,'2026-01-09_taxon-match'!$A$2:$N$81,6,FALSE),IF(_xlpm.x=0,"",_xlpm.x)))</f>
        <v/>
      </c>
      <c r="O2134" s="46" t="str">
        <f>IF($I2134="","",_xlfn.LET(_xlpm.x,VLOOKUP($I2134,'2026-01-09_taxon-match'!$A$2:$N$81,7,FALSE),IF(_xlpm.x=0,"",_xlpm.x)))</f>
        <v/>
      </c>
      <c r="P2134" s="46" t="str">
        <f>IF($I2134="","",_xlfn.LET(_xlpm.x,VLOOKUP($I2134,'2026-01-09_taxon-match'!$A$2:$N$81,8,FALSE),IF(_xlpm.x=0,"",_xlpm.x)))</f>
        <v/>
      </c>
      <c r="Q2134" s="46" t="str">
        <f>IF($I2134="","",_xlfn.LET(_xlpm.x,VLOOKUP($I2134,'2026-01-09_taxon-match'!$A$2:$N$81,9,FALSE),IF(_xlpm.x=0,"",_xlpm.x)))</f>
        <v/>
      </c>
      <c r="R2134" s="46" t="str">
        <f>IF($I2134="","",_xlfn.LET(_xlpm.x,VLOOKUP($I2134,'2026-01-09_taxon-match'!$A$2:$N$81,10,FALSE),IF(_xlpm.x=0,"",_xlpm.x)))</f>
        <v/>
      </c>
      <c r="S2134" s="46" t="str">
        <f>IF($I2134="","",_xlfn.LET(_xlpm.x,VLOOKUP($I2134,'2026-01-09_taxon-match'!$A$2:$N$81,11,FALSE),IF(_xlpm.x=0,"",_xlpm.x)))</f>
        <v/>
      </c>
      <c r="T2134" s="46" t="str">
        <f>IF($I2134="","",_xlfn.LET(_xlpm.x,VLOOKUP($I2134,'2026-01-09_taxon-match'!$A$2:$N$81,13,FALSE),IF(_xlpm.x=0,"",_xlpm.x)))</f>
        <v/>
      </c>
      <c r="U2134" s="46">
        <v>1</v>
      </c>
      <c r="V2134" s="2" t="s">
        <v>58</v>
      </c>
      <c r="Y2134" s="46" t="str">
        <f>IF(V2134="","",_xlfn.LET(_xlpm.x,VLOOKUP(V2134,'Drop-down_menus'!$D$2:$E$13,2,FALSE),IF(_xlpm.x=0,"",_xlpm.x)))</f>
        <v>https://orcid.org/0000-0002-9708-1761</v>
      </c>
      <c r="Z2134" s="46" t="str">
        <f>IF(W2134="","",_xlfn.LET(_xlpm.x,VLOOKUP(W2134,'Drop-down_menus'!$D$2:$E$13,2,FALSE),IF(_xlpm.x=0,"",_xlpm.x)))</f>
        <v/>
      </c>
      <c r="AA2134" s="46" t="str">
        <f>IF(X2134="","",_xlfn.LET(_xlpm.x,VLOOKUP(X2134,'Drop-down_menus'!$D$2:$E$13,2,FALSE),IF(_xlpm.x=0,"",_xlpm.x)))</f>
        <v/>
      </c>
      <c r="AB2134" s="46" t="s">
        <v>1126</v>
      </c>
      <c r="AC2134" s="46" t="s">
        <v>1261</v>
      </c>
    </row>
    <row r="2135" spans="2:34" ht="15" customHeight="1">
      <c r="B2135">
        <v>2123</v>
      </c>
      <c r="C2135" t="s">
        <v>890</v>
      </c>
      <c r="D2135" s="46" t="b">
        <f>COUNTIF(Events!$B$2:$B$171, C2135) &gt; 0</f>
        <v>1</v>
      </c>
      <c r="E2135" t="s">
        <v>215</v>
      </c>
      <c r="J2135" s="46" t="str">
        <f>IF(I2135="","",_xlfn.LET(_xlpm.x,VLOOKUP(I2135,'2026-01-09_taxon-match'!$A$2:$N$81,4,FALSE),IF(_xlpm.x=0,"",_xlpm.x)))</f>
        <v/>
      </c>
      <c r="L2135" s="46" t="str">
        <f>IF(I2135="","",_xlfn.LET(_xlpm.x,VLOOKUP(I2135,'2026-01-09_taxon-match'!$A$2:$N$81,3,FALSE),IF(_xlpm.x=0,"",_xlpm.x)))</f>
        <v/>
      </c>
      <c r="M2135" s="46" t="str">
        <f>IF($I2135="","",_xlfn.LET(_xlpm.x,VLOOKUP($I2135,'2026-01-09_taxon-match'!$A$2:$N$81,5,FALSE),IF(_xlpm.x=0,"",_xlpm.x)))</f>
        <v/>
      </c>
      <c r="N2135" s="46" t="str">
        <f>IF($I2135="","",_xlfn.LET(_xlpm.x,VLOOKUP($I2135,'2026-01-09_taxon-match'!$A$2:$N$81,6,FALSE),IF(_xlpm.x=0,"",_xlpm.x)))</f>
        <v/>
      </c>
      <c r="O2135" s="46" t="str">
        <f>IF($I2135="","",_xlfn.LET(_xlpm.x,VLOOKUP($I2135,'2026-01-09_taxon-match'!$A$2:$N$81,7,FALSE),IF(_xlpm.x=0,"",_xlpm.x)))</f>
        <v/>
      </c>
      <c r="P2135" s="46" t="str">
        <f>IF($I2135="","",_xlfn.LET(_xlpm.x,VLOOKUP($I2135,'2026-01-09_taxon-match'!$A$2:$N$81,8,FALSE),IF(_xlpm.x=0,"",_xlpm.x)))</f>
        <v/>
      </c>
      <c r="Q2135" s="46" t="str">
        <f>IF($I2135="","",_xlfn.LET(_xlpm.x,VLOOKUP($I2135,'2026-01-09_taxon-match'!$A$2:$N$81,9,FALSE),IF(_xlpm.x=0,"",_xlpm.x)))</f>
        <v/>
      </c>
      <c r="R2135" s="46" t="str">
        <f>IF($I2135="","",_xlfn.LET(_xlpm.x,VLOOKUP($I2135,'2026-01-09_taxon-match'!$A$2:$N$81,10,FALSE),IF(_xlpm.x=0,"",_xlpm.x)))</f>
        <v/>
      </c>
      <c r="S2135" s="46" t="str">
        <f>IF($I2135="","",_xlfn.LET(_xlpm.x,VLOOKUP($I2135,'2026-01-09_taxon-match'!$A$2:$N$81,11,FALSE),IF(_xlpm.x=0,"",_xlpm.x)))</f>
        <v/>
      </c>
      <c r="T2135" s="46" t="str">
        <f>IF($I2135="","",_xlfn.LET(_xlpm.x,VLOOKUP($I2135,'2026-01-09_taxon-match'!$A$2:$N$81,13,FALSE),IF(_xlpm.x=0,"",_xlpm.x)))</f>
        <v/>
      </c>
      <c r="Y2135" s="46" t="str">
        <f>IF(V2135="","",_xlfn.LET(_xlpm.x,VLOOKUP(V2135,'Drop-down_menus'!$D$2:$E$13,2,FALSE),IF(_xlpm.x=0,"",_xlpm.x)))</f>
        <v/>
      </c>
      <c r="Z2135" s="46" t="str">
        <f>IF(W2135="","",_xlfn.LET(_xlpm.x,VLOOKUP(W2135,'Drop-down_menus'!$D$2:$E$13,2,FALSE),IF(_xlpm.x=0,"",_xlpm.x)))</f>
        <v/>
      </c>
      <c r="AA2135" s="46" t="str">
        <f>IF(X2135="","",_xlfn.LET(_xlpm.x,VLOOKUP(X2135,'Drop-down_menus'!$D$2:$E$13,2,FALSE),IF(_xlpm.x=0,"",_xlpm.x)))</f>
        <v/>
      </c>
    </row>
    <row r="2136" spans="2:34" ht="15" customHeight="1">
      <c r="B2136" s="46">
        <v>2123</v>
      </c>
      <c r="C2136" s="46" t="s">
        <v>874</v>
      </c>
      <c r="D2136" s="46" t="b">
        <f>COUNTIF(Events!$B$2:$B$171, C2136) &gt; 0</f>
        <v>1</v>
      </c>
      <c r="G2136" s="46" t="s">
        <v>1236</v>
      </c>
      <c r="I2136" s="46" t="s">
        <v>530</v>
      </c>
      <c r="J2136" s="46" t="str">
        <f>IF(I2136="","",_xlfn.LET(_xlpm.x,VLOOKUP(I2136,'2026-01-09_taxon-match'!$A$2:$N$81,4,FALSE),IF(_xlpm.x=0,"",_xlpm.x)))</f>
        <v>Biota</v>
      </c>
      <c r="L2136" s="46" t="str">
        <f>IF(I2136="","",_xlfn.LET(_xlpm.x,VLOOKUP(I2136,'2026-01-09_taxon-match'!$A$2:$N$81,3,FALSE),IF(_xlpm.x=0,"",_xlpm.x)))</f>
        <v>urn:lsid:marinespecies.org:taxname:1</v>
      </c>
      <c r="M2136" s="46" t="str">
        <f>IF($I2136="","",_xlfn.LET(_xlpm.x,VLOOKUP($I2136,'2026-01-09_taxon-match'!$A$2:$N$81,5,FALSE),IF(_xlpm.x=0,"",_xlpm.x)))</f>
        <v/>
      </c>
      <c r="N2136" s="46" t="str">
        <f>IF($I2136="","",_xlfn.LET(_xlpm.x,VLOOKUP($I2136,'2026-01-09_taxon-match'!$A$2:$N$81,6,FALSE),IF(_xlpm.x=0,"",_xlpm.x)))</f>
        <v/>
      </c>
      <c r="O2136" s="46" t="str">
        <f>IF($I2136="","",_xlfn.LET(_xlpm.x,VLOOKUP($I2136,'2026-01-09_taxon-match'!$A$2:$N$81,7,FALSE),IF(_xlpm.x=0,"",_xlpm.x)))</f>
        <v/>
      </c>
      <c r="P2136" s="46" t="str">
        <f>IF($I2136="","",_xlfn.LET(_xlpm.x,VLOOKUP($I2136,'2026-01-09_taxon-match'!$A$2:$N$81,8,FALSE),IF(_xlpm.x=0,"",_xlpm.x)))</f>
        <v/>
      </c>
      <c r="Q2136" s="46" t="str">
        <f>IF($I2136="","",_xlfn.LET(_xlpm.x,VLOOKUP($I2136,'2026-01-09_taxon-match'!$A$2:$N$81,9,FALSE),IF(_xlpm.x=0,"",_xlpm.x)))</f>
        <v/>
      </c>
      <c r="R2136" s="46" t="str">
        <f>IF($I2136="","",_xlfn.LET(_xlpm.x,VLOOKUP($I2136,'2026-01-09_taxon-match'!$A$2:$N$81,10,FALSE),IF(_xlpm.x=0,"",_xlpm.x)))</f>
        <v/>
      </c>
      <c r="S2136" s="46" t="str">
        <f>IF($I2136="","",_xlfn.LET(_xlpm.x,VLOOKUP($I2136,'2026-01-09_taxon-match'!$A$2:$N$81,11,FALSE),IF(_xlpm.x=0,"",_xlpm.x)))</f>
        <v/>
      </c>
      <c r="T2136" s="46" t="str">
        <f>IF($I2136="","",_xlfn.LET(_xlpm.x,VLOOKUP($I2136,'2026-01-09_taxon-match'!$A$2:$N$81,13,FALSE),IF(_xlpm.x=0,"",_xlpm.x)))</f>
        <v/>
      </c>
      <c r="U2136" s="46">
        <v>1</v>
      </c>
      <c r="V2136" s="2" t="s">
        <v>58</v>
      </c>
      <c r="Y2136" s="46" t="str">
        <f>IF(V2136="","",_xlfn.LET(_xlpm.x,VLOOKUP(V2136,'Drop-down_menus'!$D$2:$E$13,2,FALSE),IF(_xlpm.x=0,"",_xlpm.x)))</f>
        <v>https://orcid.org/0000-0002-9708-1761</v>
      </c>
      <c r="Z2136" s="46" t="str">
        <f>IF(W2136="","",_xlfn.LET(_xlpm.x,VLOOKUP(W2136,'Drop-down_menus'!$D$2:$E$13,2,FALSE),IF(_xlpm.x=0,"",_xlpm.x)))</f>
        <v/>
      </c>
      <c r="AA2136" s="46" t="str">
        <f>IF(X2136="","",_xlfn.LET(_xlpm.x,VLOOKUP(X2136,'Drop-down_menus'!$D$2:$E$13,2,FALSE),IF(_xlpm.x=0,"",_xlpm.x)))</f>
        <v/>
      </c>
      <c r="AB2136" s="46" t="s">
        <v>1126</v>
      </c>
      <c r="AC2136" s="46" t="s">
        <v>1261</v>
      </c>
    </row>
    <row r="2137" spans="2:34" ht="15" customHeight="1">
      <c r="B2137">
        <v>2124</v>
      </c>
      <c r="C2137" t="s">
        <v>890</v>
      </c>
      <c r="D2137" s="46" t="b">
        <f>COUNTIF(Events!$B$2:$B$171, C2137) &gt; 0</f>
        <v>1</v>
      </c>
      <c r="E2137" t="s">
        <v>215</v>
      </c>
      <c r="J2137" s="46" t="str">
        <f>IF(I2137="","",_xlfn.LET(_xlpm.x,VLOOKUP(I2137,'2026-01-09_taxon-match'!$A$2:$N$81,4,FALSE),IF(_xlpm.x=0,"",_xlpm.x)))</f>
        <v/>
      </c>
      <c r="L2137" s="46" t="str">
        <f>IF(I2137="","",_xlfn.LET(_xlpm.x,VLOOKUP(I2137,'2026-01-09_taxon-match'!$A$2:$N$81,3,FALSE),IF(_xlpm.x=0,"",_xlpm.x)))</f>
        <v/>
      </c>
      <c r="M2137" s="46" t="str">
        <f>IF($I2137="","",_xlfn.LET(_xlpm.x,VLOOKUP($I2137,'2026-01-09_taxon-match'!$A$2:$N$81,5,FALSE),IF(_xlpm.x=0,"",_xlpm.x)))</f>
        <v/>
      </c>
      <c r="N2137" s="46" t="str">
        <f>IF($I2137="","",_xlfn.LET(_xlpm.x,VLOOKUP($I2137,'2026-01-09_taxon-match'!$A$2:$N$81,6,FALSE),IF(_xlpm.x=0,"",_xlpm.x)))</f>
        <v/>
      </c>
      <c r="O2137" s="46" t="str">
        <f>IF($I2137="","",_xlfn.LET(_xlpm.x,VLOOKUP($I2137,'2026-01-09_taxon-match'!$A$2:$N$81,7,FALSE),IF(_xlpm.x=0,"",_xlpm.x)))</f>
        <v/>
      </c>
      <c r="P2137" s="46" t="str">
        <f>IF($I2137="","",_xlfn.LET(_xlpm.x,VLOOKUP($I2137,'2026-01-09_taxon-match'!$A$2:$N$81,8,FALSE),IF(_xlpm.x=0,"",_xlpm.x)))</f>
        <v/>
      </c>
      <c r="Q2137" s="46" t="str">
        <f>IF($I2137="","",_xlfn.LET(_xlpm.x,VLOOKUP($I2137,'2026-01-09_taxon-match'!$A$2:$N$81,9,FALSE),IF(_xlpm.x=0,"",_xlpm.x)))</f>
        <v/>
      </c>
      <c r="R2137" s="46" t="str">
        <f>IF($I2137="","",_xlfn.LET(_xlpm.x,VLOOKUP($I2137,'2026-01-09_taxon-match'!$A$2:$N$81,10,FALSE),IF(_xlpm.x=0,"",_xlpm.x)))</f>
        <v/>
      </c>
      <c r="S2137" s="46" t="str">
        <f>IF($I2137="","",_xlfn.LET(_xlpm.x,VLOOKUP($I2137,'2026-01-09_taxon-match'!$A$2:$N$81,11,FALSE),IF(_xlpm.x=0,"",_xlpm.x)))</f>
        <v/>
      </c>
      <c r="T2137" s="46" t="str">
        <f>IF($I2137="","",_xlfn.LET(_xlpm.x,VLOOKUP($I2137,'2026-01-09_taxon-match'!$A$2:$N$81,13,FALSE),IF(_xlpm.x=0,"",_xlpm.x)))</f>
        <v/>
      </c>
      <c r="Y2137" s="46" t="str">
        <f>IF(V2137="","",_xlfn.LET(_xlpm.x,VLOOKUP(V2137,'Drop-down_menus'!$D$2:$E$13,2,FALSE),IF(_xlpm.x=0,"",_xlpm.x)))</f>
        <v/>
      </c>
      <c r="Z2137" s="46" t="str">
        <f>IF(W2137="","",_xlfn.LET(_xlpm.x,VLOOKUP(W2137,'Drop-down_menus'!$D$2:$E$13,2,FALSE),IF(_xlpm.x=0,"",_xlpm.x)))</f>
        <v/>
      </c>
      <c r="AA2137" s="46" t="str">
        <f>IF(X2137="","",_xlfn.LET(_xlpm.x,VLOOKUP(X2137,'Drop-down_menus'!$D$2:$E$13,2,FALSE),IF(_xlpm.x=0,"",_xlpm.x)))</f>
        <v/>
      </c>
    </row>
    <row r="2138" spans="2:34" ht="15" customHeight="1">
      <c r="B2138" s="46">
        <v>2124</v>
      </c>
      <c r="C2138" s="46" t="s">
        <v>874</v>
      </c>
      <c r="D2138" s="46" t="b">
        <f>COUNTIF(Events!$B$2:$B$171, C2138) &gt; 0</f>
        <v>1</v>
      </c>
      <c r="G2138" s="46" t="s">
        <v>1236</v>
      </c>
      <c r="I2138" s="46" t="s">
        <v>530</v>
      </c>
      <c r="J2138" s="46" t="str">
        <f>IF(I2138="","",_xlfn.LET(_xlpm.x,VLOOKUP(I2138,'2026-01-09_taxon-match'!$A$2:$N$81,4,FALSE),IF(_xlpm.x=0,"",_xlpm.x)))</f>
        <v>Biota</v>
      </c>
      <c r="L2138" s="46" t="str">
        <f>IF(I2138="","",_xlfn.LET(_xlpm.x,VLOOKUP(I2138,'2026-01-09_taxon-match'!$A$2:$N$81,3,FALSE),IF(_xlpm.x=0,"",_xlpm.x)))</f>
        <v>urn:lsid:marinespecies.org:taxname:1</v>
      </c>
      <c r="M2138" s="46" t="str">
        <f>IF($I2138="","",_xlfn.LET(_xlpm.x,VLOOKUP($I2138,'2026-01-09_taxon-match'!$A$2:$N$81,5,FALSE),IF(_xlpm.x=0,"",_xlpm.x)))</f>
        <v/>
      </c>
      <c r="N2138" s="46" t="str">
        <f>IF($I2138="","",_xlfn.LET(_xlpm.x,VLOOKUP($I2138,'2026-01-09_taxon-match'!$A$2:$N$81,6,FALSE),IF(_xlpm.x=0,"",_xlpm.x)))</f>
        <v/>
      </c>
      <c r="O2138" s="46" t="str">
        <f>IF($I2138="","",_xlfn.LET(_xlpm.x,VLOOKUP($I2138,'2026-01-09_taxon-match'!$A$2:$N$81,7,FALSE),IF(_xlpm.x=0,"",_xlpm.x)))</f>
        <v/>
      </c>
      <c r="P2138" s="46" t="str">
        <f>IF($I2138="","",_xlfn.LET(_xlpm.x,VLOOKUP($I2138,'2026-01-09_taxon-match'!$A$2:$N$81,8,FALSE),IF(_xlpm.x=0,"",_xlpm.x)))</f>
        <v/>
      </c>
      <c r="Q2138" s="46" t="str">
        <f>IF($I2138="","",_xlfn.LET(_xlpm.x,VLOOKUP($I2138,'2026-01-09_taxon-match'!$A$2:$N$81,9,FALSE),IF(_xlpm.x=0,"",_xlpm.x)))</f>
        <v/>
      </c>
      <c r="R2138" s="46" t="str">
        <f>IF($I2138="","",_xlfn.LET(_xlpm.x,VLOOKUP($I2138,'2026-01-09_taxon-match'!$A$2:$N$81,10,FALSE),IF(_xlpm.x=0,"",_xlpm.x)))</f>
        <v/>
      </c>
      <c r="S2138" s="46" t="str">
        <f>IF($I2138="","",_xlfn.LET(_xlpm.x,VLOOKUP($I2138,'2026-01-09_taxon-match'!$A$2:$N$81,11,FALSE),IF(_xlpm.x=0,"",_xlpm.x)))</f>
        <v/>
      </c>
      <c r="T2138" s="46" t="str">
        <f>IF($I2138="","",_xlfn.LET(_xlpm.x,VLOOKUP($I2138,'2026-01-09_taxon-match'!$A$2:$N$81,13,FALSE),IF(_xlpm.x=0,"",_xlpm.x)))</f>
        <v/>
      </c>
      <c r="U2138" s="46">
        <v>1</v>
      </c>
      <c r="V2138" s="2" t="s">
        <v>58</v>
      </c>
      <c r="Y2138" s="46" t="str">
        <f>IF(V2138="","",_xlfn.LET(_xlpm.x,VLOOKUP(V2138,'Drop-down_menus'!$D$2:$E$13,2,FALSE),IF(_xlpm.x=0,"",_xlpm.x)))</f>
        <v>https://orcid.org/0000-0002-9708-1761</v>
      </c>
      <c r="Z2138" s="46" t="str">
        <f>IF(W2138="","",_xlfn.LET(_xlpm.x,VLOOKUP(W2138,'Drop-down_menus'!$D$2:$E$13,2,FALSE),IF(_xlpm.x=0,"",_xlpm.x)))</f>
        <v/>
      </c>
      <c r="AA2138" s="46" t="str">
        <f>IF(X2138="","",_xlfn.LET(_xlpm.x,VLOOKUP(X2138,'Drop-down_menus'!$D$2:$E$13,2,FALSE),IF(_xlpm.x=0,"",_xlpm.x)))</f>
        <v/>
      </c>
      <c r="AB2138" s="46" t="s">
        <v>300</v>
      </c>
      <c r="AC2138" s="46" t="s">
        <v>1255</v>
      </c>
    </row>
    <row r="2139" spans="2:34" ht="15" customHeight="1">
      <c r="B2139" s="46">
        <v>2125</v>
      </c>
      <c r="C2139" s="46" t="s">
        <v>874</v>
      </c>
      <c r="D2139" s="46" t="b">
        <f>COUNTIF(Events!$B$2:$B$171, C2139) &gt; 0</f>
        <v>1</v>
      </c>
      <c r="G2139" s="46" t="s">
        <v>1236</v>
      </c>
      <c r="I2139" s="46" t="s">
        <v>530</v>
      </c>
      <c r="J2139" s="46" t="str">
        <f>IF(I2139="","",_xlfn.LET(_xlpm.x,VLOOKUP(I2139,'2026-01-09_taxon-match'!$A$2:$N$81,4,FALSE),IF(_xlpm.x=0,"",_xlpm.x)))</f>
        <v>Biota</v>
      </c>
      <c r="L2139" s="46" t="str">
        <f>IF(I2139="","",_xlfn.LET(_xlpm.x,VLOOKUP(I2139,'2026-01-09_taxon-match'!$A$2:$N$81,3,FALSE),IF(_xlpm.x=0,"",_xlpm.x)))</f>
        <v>urn:lsid:marinespecies.org:taxname:1</v>
      </c>
      <c r="M2139" s="46" t="str">
        <f>IF($I2139="","",_xlfn.LET(_xlpm.x,VLOOKUP($I2139,'2026-01-09_taxon-match'!$A$2:$N$81,5,FALSE),IF(_xlpm.x=0,"",_xlpm.x)))</f>
        <v/>
      </c>
      <c r="N2139" s="46" t="str">
        <f>IF($I2139="","",_xlfn.LET(_xlpm.x,VLOOKUP($I2139,'2026-01-09_taxon-match'!$A$2:$N$81,6,FALSE),IF(_xlpm.x=0,"",_xlpm.x)))</f>
        <v/>
      </c>
      <c r="O2139" s="46" t="str">
        <f>IF($I2139="","",_xlfn.LET(_xlpm.x,VLOOKUP($I2139,'2026-01-09_taxon-match'!$A$2:$N$81,7,FALSE),IF(_xlpm.x=0,"",_xlpm.x)))</f>
        <v/>
      </c>
      <c r="P2139" s="46" t="str">
        <f>IF($I2139="","",_xlfn.LET(_xlpm.x,VLOOKUP($I2139,'2026-01-09_taxon-match'!$A$2:$N$81,8,FALSE),IF(_xlpm.x=0,"",_xlpm.x)))</f>
        <v/>
      </c>
      <c r="Q2139" s="46" t="str">
        <f>IF($I2139="","",_xlfn.LET(_xlpm.x,VLOOKUP($I2139,'2026-01-09_taxon-match'!$A$2:$N$81,9,FALSE),IF(_xlpm.x=0,"",_xlpm.x)))</f>
        <v/>
      </c>
      <c r="R2139" s="46" t="str">
        <f>IF($I2139="","",_xlfn.LET(_xlpm.x,VLOOKUP($I2139,'2026-01-09_taxon-match'!$A$2:$N$81,10,FALSE),IF(_xlpm.x=0,"",_xlpm.x)))</f>
        <v/>
      </c>
      <c r="S2139" s="46" t="str">
        <f>IF($I2139="","",_xlfn.LET(_xlpm.x,VLOOKUP($I2139,'2026-01-09_taxon-match'!$A$2:$N$81,11,FALSE),IF(_xlpm.x=0,"",_xlpm.x)))</f>
        <v/>
      </c>
      <c r="T2139" s="46" t="str">
        <f>IF($I2139="","",_xlfn.LET(_xlpm.x,VLOOKUP($I2139,'2026-01-09_taxon-match'!$A$2:$N$81,13,FALSE),IF(_xlpm.x=0,"",_xlpm.x)))</f>
        <v/>
      </c>
      <c r="U2139" s="46">
        <v>1</v>
      </c>
      <c r="V2139" s="2" t="s">
        <v>58</v>
      </c>
      <c r="Y2139" s="46" t="str">
        <f>IF(V2139="","",_xlfn.LET(_xlpm.x,VLOOKUP(V2139,'Drop-down_menus'!$D$2:$E$13,2,FALSE),IF(_xlpm.x=0,"",_xlpm.x)))</f>
        <v>https://orcid.org/0000-0002-9708-1761</v>
      </c>
      <c r="Z2139" s="46" t="str">
        <f>IF(W2139="","",_xlfn.LET(_xlpm.x,VLOOKUP(W2139,'Drop-down_menus'!$D$2:$E$13,2,FALSE),IF(_xlpm.x=0,"",_xlpm.x)))</f>
        <v/>
      </c>
      <c r="AA2139" s="46" t="str">
        <f>IF(X2139="","",_xlfn.LET(_xlpm.x,VLOOKUP(X2139,'Drop-down_menus'!$D$2:$E$13,2,FALSE),IF(_xlpm.x=0,"",_xlpm.x)))</f>
        <v/>
      </c>
      <c r="AB2139" s="46" t="s">
        <v>300</v>
      </c>
      <c r="AC2139" s="46" t="s">
        <v>1255</v>
      </c>
    </row>
    <row r="2140" spans="2:34" ht="15" customHeight="1">
      <c r="B2140" s="46">
        <v>2126</v>
      </c>
      <c r="C2140" s="46" t="s">
        <v>874</v>
      </c>
      <c r="D2140" s="46" t="b">
        <f>COUNTIF(Events!$B$2:$B$171, C2140) &gt; 0</f>
        <v>1</v>
      </c>
      <c r="G2140" s="46" t="s">
        <v>1236</v>
      </c>
      <c r="I2140" s="46" t="s">
        <v>530</v>
      </c>
      <c r="J2140" s="46" t="str">
        <f>IF(I2140="","",_xlfn.LET(_xlpm.x,VLOOKUP(I2140,'2026-01-09_taxon-match'!$A$2:$N$81,4,FALSE),IF(_xlpm.x=0,"",_xlpm.x)))</f>
        <v>Biota</v>
      </c>
      <c r="L2140" s="46" t="str">
        <f>IF(I2140="","",_xlfn.LET(_xlpm.x,VLOOKUP(I2140,'2026-01-09_taxon-match'!$A$2:$N$81,3,FALSE),IF(_xlpm.x=0,"",_xlpm.x)))</f>
        <v>urn:lsid:marinespecies.org:taxname:1</v>
      </c>
      <c r="M2140" s="46" t="str">
        <f>IF($I2140="","",_xlfn.LET(_xlpm.x,VLOOKUP($I2140,'2026-01-09_taxon-match'!$A$2:$N$81,5,FALSE),IF(_xlpm.x=0,"",_xlpm.x)))</f>
        <v/>
      </c>
      <c r="N2140" s="46" t="str">
        <f>IF($I2140="","",_xlfn.LET(_xlpm.x,VLOOKUP($I2140,'2026-01-09_taxon-match'!$A$2:$N$81,6,FALSE),IF(_xlpm.x=0,"",_xlpm.x)))</f>
        <v/>
      </c>
      <c r="O2140" s="46" t="str">
        <f>IF($I2140="","",_xlfn.LET(_xlpm.x,VLOOKUP($I2140,'2026-01-09_taxon-match'!$A$2:$N$81,7,FALSE),IF(_xlpm.x=0,"",_xlpm.x)))</f>
        <v/>
      </c>
      <c r="P2140" s="46" t="str">
        <f>IF($I2140="","",_xlfn.LET(_xlpm.x,VLOOKUP($I2140,'2026-01-09_taxon-match'!$A$2:$N$81,8,FALSE),IF(_xlpm.x=0,"",_xlpm.x)))</f>
        <v/>
      </c>
      <c r="Q2140" s="46" t="str">
        <f>IF($I2140="","",_xlfn.LET(_xlpm.x,VLOOKUP($I2140,'2026-01-09_taxon-match'!$A$2:$N$81,9,FALSE),IF(_xlpm.x=0,"",_xlpm.x)))</f>
        <v/>
      </c>
      <c r="R2140" s="46" t="str">
        <f>IF($I2140="","",_xlfn.LET(_xlpm.x,VLOOKUP($I2140,'2026-01-09_taxon-match'!$A$2:$N$81,10,FALSE),IF(_xlpm.x=0,"",_xlpm.x)))</f>
        <v/>
      </c>
      <c r="S2140" s="46" t="str">
        <f>IF($I2140="","",_xlfn.LET(_xlpm.x,VLOOKUP($I2140,'2026-01-09_taxon-match'!$A$2:$N$81,11,FALSE),IF(_xlpm.x=0,"",_xlpm.x)))</f>
        <v/>
      </c>
      <c r="T2140" s="46" t="str">
        <f>IF($I2140="","",_xlfn.LET(_xlpm.x,VLOOKUP($I2140,'2026-01-09_taxon-match'!$A$2:$N$81,13,FALSE),IF(_xlpm.x=0,"",_xlpm.x)))</f>
        <v/>
      </c>
      <c r="U2140" s="46">
        <v>1</v>
      </c>
      <c r="V2140" s="2" t="s">
        <v>58</v>
      </c>
      <c r="Y2140" s="46" t="str">
        <f>IF(V2140="","",_xlfn.LET(_xlpm.x,VLOOKUP(V2140,'Drop-down_menus'!$D$2:$E$13,2,FALSE),IF(_xlpm.x=0,"",_xlpm.x)))</f>
        <v>https://orcid.org/0000-0002-9708-1761</v>
      </c>
      <c r="Z2140" s="46" t="str">
        <f>IF(W2140="","",_xlfn.LET(_xlpm.x,VLOOKUP(W2140,'Drop-down_menus'!$D$2:$E$13,2,FALSE),IF(_xlpm.x=0,"",_xlpm.x)))</f>
        <v/>
      </c>
      <c r="AA2140" s="46" t="str">
        <f>IF(X2140="","",_xlfn.LET(_xlpm.x,VLOOKUP(X2140,'Drop-down_menus'!$D$2:$E$13,2,FALSE),IF(_xlpm.x=0,"",_xlpm.x)))</f>
        <v/>
      </c>
      <c r="AB2140" s="46" t="s">
        <v>300</v>
      </c>
      <c r="AC2140" s="46" t="s">
        <v>1255</v>
      </c>
    </row>
    <row r="2141" spans="2:34" ht="15" customHeight="1">
      <c r="B2141" s="46">
        <v>2127</v>
      </c>
      <c r="C2141" s="46" t="s">
        <v>874</v>
      </c>
      <c r="D2141" s="46" t="b">
        <f>COUNTIF(Events!$B$2:$B$171, C2141) &gt; 0</f>
        <v>1</v>
      </c>
      <c r="G2141" s="46" t="s">
        <v>1215</v>
      </c>
      <c r="I2141" s="46" t="s">
        <v>273</v>
      </c>
      <c r="J2141" s="46" t="str">
        <f>IF(I2141="","",_xlfn.LET(_xlpm.x,VLOOKUP(I2141,'2026-01-09_taxon-match'!$A$2:$N$81,4,FALSE),IF(_xlpm.x=0,"",_xlpm.x)))</f>
        <v>Trematocarpus antarcticus</v>
      </c>
      <c r="L2141" s="46" t="str">
        <f>IF(I2141="","",_xlfn.LET(_xlpm.x,VLOOKUP(I2141,'2026-01-09_taxon-match'!$A$2:$N$81,3,FALSE),IF(_xlpm.x=0,"",_xlpm.x)))</f>
        <v>urn:lsid:marinespecies.org:taxname:377122</v>
      </c>
      <c r="M2141" s="46" t="str">
        <f>IF($I2141="","",_xlfn.LET(_xlpm.x,VLOOKUP($I2141,'2026-01-09_taxon-match'!$A$2:$N$81,5,FALSE),IF(_xlpm.x=0,"",_xlpm.x)))</f>
        <v>(Hariot) Fredericq &amp; R.L.Moe, 2009</v>
      </c>
      <c r="N2141" s="46" t="str">
        <f>IF($I2141="","",_xlfn.LET(_xlpm.x,VLOOKUP($I2141,'2026-01-09_taxon-match'!$A$2:$N$81,6,FALSE),IF(_xlpm.x=0,"",_xlpm.x)))</f>
        <v>Plantae</v>
      </c>
      <c r="O2141" s="46" t="str">
        <f>IF($I2141="","",_xlfn.LET(_xlpm.x,VLOOKUP($I2141,'2026-01-09_taxon-match'!$A$2:$N$81,7,FALSE),IF(_xlpm.x=0,"",_xlpm.x)))</f>
        <v>Rhodophyta</v>
      </c>
      <c r="P2141" s="46" t="str">
        <f>IF($I2141="","",_xlfn.LET(_xlpm.x,VLOOKUP($I2141,'2026-01-09_taxon-match'!$A$2:$N$81,8,FALSE),IF(_xlpm.x=0,"",_xlpm.x)))</f>
        <v>Florideophyceae</v>
      </c>
      <c r="Q2141" s="46" t="str">
        <f>IF($I2141="","",_xlfn.LET(_xlpm.x,VLOOKUP($I2141,'2026-01-09_taxon-match'!$A$2:$N$81,9,FALSE),IF(_xlpm.x=0,"",_xlpm.x)))</f>
        <v>Plocamiales</v>
      </c>
      <c r="R2141" s="46" t="str">
        <f>IF($I2141="","",_xlfn.LET(_xlpm.x,VLOOKUP($I2141,'2026-01-09_taxon-match'!$A$2:$N$81,10,FALSE),IF(_xlpm.x=0,"",_xlpm.x)))</f>
        <v>Sarcodiaceae</v>
      </c>
      <c r="S2141" s="46" t="str">
        <f>IF($I2141="","",_xlfn.LET(_xlpm.x,VLOOKUP($I2141,'2026-01-09_taxon-match'!$A$2:$N$81,11,FALSE),IF(_xlpm.x=0,"",_xlpm.x)))</f>
        <v>Trematocarpus</v>
      </c>
      <c r="T2141" s="46" t="str">
        <f>IF($I2141="","",_xlfn.LET(_xlpm.x,VLOOKUP($I2141,'2026-01-09_taxon-match'!$A$2:$N$81,13,FALSE),IF(_xlpm.x=0,"",_xlpm.x)))</f>
        <v>antarcticus</v>
      </c>
      <c r="U2141" s="46">
        <v>1</v>
      </c>
      <c r="V2141" t="s">
        <v>43</v>
      </c>
      <c r="Y2141" s="46" t="str">
        <f>IF(V2141="","",_xlfn.LET(_xlpm.x,VLOOKUP(V2141,'Drop-down_menus'!$D$2:$E$13,2,FALSE),IF(_xlpm.x=0,"",_xlpm.x)))</f>
        <v>https://orcid.org/0000-0002-0981-7442</v>
      </c>
      <c r="Z2141" s="46" t="str">
        <f>IF(W2141="","",_xlfn.LET(_xlpm.x,VLOOKUP(W2141,'Drop-down_menus'!$D$2:$E$13,2,FALSE),IF(_xlpm.x=0,"",_xlpm.x)))</f>
        <v/>
      </c>
      <c r="AA2141" s="46" t="str">
        <f>IF(X2141="","",_xlfn.LET(_xlpm.x,VLOOKUP(X2141,'Drop-down_menus'!$D$2:$E$13,2,FALSE),IF(_xlpm.x=0,"",_xlpm.x)))</f>
        <v/>
      </c>
      <c r="AB2141" s="46" t="s">
        <v>300</v>
      </c>
      <c r="AC2141" s="46" t="s">
        <v>1255</v>
      </c>
    </row>
    <row r="2142" spans="2:34" ht="15" customHeight="1">
      <c r="B2142" s="46">
        <v>2128</v>
      </c>
      <c r="C2142" s="46" t="s">
        <v>874</v>
      </c>
      <c r="D2142" s="46" t="b">
        <f>COUNTIF(Events!$B$2:$B$171, C2142) &gt; 0</f>
        <v>1</v>
      </c>
      <c r="G2142" s="46" t="s">
        <v>1237</v>
      </c>
      <c r="I2142" s="46" t="s">
        <v>1333</v>
      </c>
      <c r="J2142" s="46" t="str">
        <f>IF(I2142="","",_xlfn.LET(_xlpm.x,VLOOKUP(I2142,'2026-01-09_taxon-match'!$A$2:$N$81,4,FALSE),IF(_xlpm.x=0,"",_xlpm.x)))</f>
        <v>Ophionotus victoriae</v>
      </c>
      <c r="L2142" s="46" t="str">
        <f>IF(I2142="","",_xlfn.LET(_xlpm.x,VLOOKUP(I2142,'2026-01-09_taxon-match'!$A$2:$N$81,3,FALSE),IF(_xlpm.x=0,"",_xlpm.x)))</f>
        <v>urn:lsid:marinespecies.org:taxname:173593</v>
      </c>
      <c r="M2142" s="46" t="str">
        <f>IF($I2142="","",_xlfn.LET(_xlpm.x,VLOOKUP($I2142,'2026-01-09_taxon-match'!$A$2:$N$81,5,FALSE),IF(_xlpm.x=0,"",_xlpm.x)))</f>
        <v>Bell, 1902</v>
      </c>
      <c r="N2142" s="46" t="str">
        <f>IF($I2142="","",_xlfn.LET(_xlpm.x,VLOOKUP($I2142,'2026-01-09_taxon-match'!$A$2:$N$81,6,FALSE),IF(_xlpm.x=0,"",_xlpm.x)))</f>
        <v>Animalia</v>
      </c>
      <c r="O2142" s="46" t="str">
        <f>IF($I2142="","",_xlfn.LET(_xlpm.x,VLOOKUP($I2142,'2026-01-09_taxon-match'!$A$2:$N$81,7,FALSE),IF(_xlpm.x=0,"",_xlpm.x)))</f>
        <v>Echinodermata</v>
      </c>
      <c r="P2142" s="46" t="str">
        <f>IF($I2142="","",_xlfn.LET(_xlpm.x,VLOOKUP($I2142,'2026-01-09_taxon-match'!$A$2:$N$81,8,FALSE),IF(_xlpm.x=0,"",_xlpm.x)))</f>
        <v>Ophiuroidea</v>
      </c>
      <c r="Q2142" s="46" t="str">
        <f>IF($I2142="","",_xlfn.LET(_xlpm.x,VLOOKUP($I2142,'2026-01-09_taxon-match'!$A$2:$N$81,9,FALSE),IF(_xlpm.x=0,"",_xlpm.x)))</f>
        <v>Ophiurida</v>
      </c>
      <c r="R2142" s="46" t="str">
        <f>IF($I2142="","",_xlfn.LET(_xlpm.x,VLOOKUP($I2142,'2026-01-09_taxon-match'!$A$2:$N$81,10,FALSE),IF(_xlpm.x=0,"",_xlpm.x)))</f>
        <v>Ophiuridae</v>
      </c>
      <c r="S2142" s="46" t="str">
        <f>IF($I2142="","",_xlfn.LET(_xlpm.x,VLOOKUP($I2142,'2026-01-09_taxon-match'!$A$2:$N$81,11,FALSE),IF(_xlpm.x=0,"",_xlpm.x)))</f>
        <v>Ophionotus</v>
      </c>
      <c r="T2142" s="46" t="str">
        <f>IF($I2142="","",_xlfn.LET(_xlpm.x,VLOOKUP($I2142,'2026-01-09_taxon-match'!$A$2:$N$81,13,FALSE),IF(_xlpm.x=0,"",_xlpm.x)))</f>
        <v>victoriae</v>
      </c>
      <c r="U2142" s="46">
        <v>1</v>
      </c>
      <c r="V2142" s="2" t="s">
        <v>58</v>
      </c>
      <c r="Y2142" s="46" t="str">
        <f>IF(V2142="","",_xlfn.LET(_xlpm.x,VLOOKUP(V2142,'Drop-down_menus'!$D$2:$E$13,2,FALSE),IF(_xlpm.x=0,"",_xlpm.x)))</f>
        <v>https://orcid.org/0000-0002-9708-1761</v>
      </c>
      <c r="Z2142" s="46" t="str">
        <f>IF(W2142="","",_xlfn.LET(_xlpm.x,VLOOKUP(W2142,'Drop-down_menus'!$D$2:$E$13,2,FALSE),IF(_xlpm.x=0,"",_xlpm.x)))</f>
        <v/>
      </c>
      <c r="AA2142" s="46" t="str">
        <f>IF(X2142="","",_xlfn.LET(_xlpm.x,VLOOKUP(X2142,'Drop-down_menus'!$D$2:$E$13,2,FALSE),IF(_xlpm.x=0,"",_xlpm.x)))</f>
        <v/>
      </c>
      <c r="AB2142" s="46" t="s">
        <v>300</v>
      </c>
      <c r="AC2142" s="46" t="s">
        <v>1255</v>
      </c>
    </row>
    <row r="2143" spans="2:34" ht="15" customHeight="1">
      <c r="B2143" s="46">
        <v>2129</v>
      </c>
      <c r="C2143" s="46" t="s">
        <v>874</v>
      </c>
      <c r="D2143" s="46" t="b">
        <f>COUNTIF(Events!$B$2:$B$171, C2143) &gt; 0</f>
        <v>1</v>
      </c>
      <c r="G2143" s="46" t="s">
        <v>1201</v>
      </c>
      <c r="I2143" s="46" t="s">
        <v>232</v>
      </c>
      <c r="J2143" s="46" t="str">
        <f>IF(I2143="","",_xlfn.LET(_xlpm.x,VLOOKUP(I2143,'2026-01-09_taxon-match'!$A$2:$N$81,4,FALSE),IF(_xlpm.x=0,"",_xlpm.x)))</f>
        <v>Terebellidae</v>
      </c>
      <c r="K2143" s="46" t="s">
        <v>1318</v>
      </c>
      <c r="L2143" s="46" t="str">
        <f>IF(I2143="","",_xlfn.LET(_xlpm.x,VLOOKUP(I2143,'2026-01-09_taxon-match'!$A$2:$N$81,3,FALSE),IF(_xlpm.x=0,"",_xlpm.x)))</f>
        <v/>
      </c>
      <c r="M2143" s="46" t="str">
        <f>IF($I2143="","",_xlfn.LET(_xlpm.x,VLOOKUP($I2143,'2026-01-09_taxon-match'!$A$2:$N$81,5,FALSE),IF(_xlpm.x=0,"",_xlpm.x)))</f>
        <v/>
      </c>
      <c r="N2143" s="46" t="str">
        <f>IF($I2143="","",_xlfn.LET(_xlpm.x,VLOOKUP($I2143,'2026-01-09_taxon-match'!$A$2:$N$81,6,FALSE),IF(_xlpm.x=0,"",_xlpm.x)))</f>
        <v/>
      </c>
      <c r="O2143" s="46" t="str">
        <f>IF($I2143="","",_xlfn.LET(_xlpm.x,VLOOKUP($I2143,'2026-01-09_taxon-match'!$A$2:$N$81,7,FALSE),IF(_xlpm.x=0,"",_xlpm.x)))</f>
        <v/>
      </c>
      <c r="P2143" s="46" t="str">
        <f>IF($I2143="","",_xlfn.LET(_xlpm.x,VLOOKUP($I2143,'2026-01-09_taxon-match'!$A$2:$N$81,8,FALSE),IF(_xlpm.x=0,"",_xlpm.x)))</f>
        <v/>
      </c>
      <c r="Q2143" s="46" t="str">
        <f>IF($I2143="","",_xlfn.LET(_xlpm.x,VLOOKUP($I2143,'2026-01-09_taxon-match'!$A$2:$N$81,9,FALSE),IF(_xlpm.x=0,"",_xlpm.x)))</f>
        <v/>
      </c>
      <c r="R2143" s="46" t="str">
        <f>IF($I2143="","",_xlfn.LET(_xlpm.x,VLOOKUP($I2143,'2026-01-09_taxon-match'!$A$2:$N$81,10,FALSE),IF(_xlpm.x=0,"",_xlpm.x)))</f>
        <v/>
      </c>
      <c r="S2143" s="46" t="str">
        <f>IF($I2143="","",_xlfn.LET(_xlpm.x,VLOOKUP($I2143,'2026-01-09_taxon-match'!$A$2:$N$81,11,FALSE),IF(_xlpm.x=0,"",_xlpm.x)))</f>
        <v/>
      </c>
      <c r="T2143" s="46" t="str">
        <f>IF($I2143="","",_xlfn.LET(_xlpm.x,VLOOKUP($I2143,'2026-01-09_taxon-match'!$A$2:$N$81,13,FALSE),IF(_xlpm.x=0,"",_xlpm.x)))</f>
        <v/>
      </c>
      <c r="U2143" s="46">
        <v>1</v>
      </c>
      <c r="V2143" t="s">
        <v>43</v>
      </c>
      <c r="Y2143" s="46" t="str">
        <f>IF(V2143="","",_xlfn.LET(_xlpm.x,VLOOKUP(V2143,'Drop-down_menus'!$D$2:$E$13,2,FALSE),IF(_xlpm.x=0,"",_xlpm.x)))</f>
        <v>https://orcid.org/0000-0002-0981-7442</v>
      </c>
      <c r="Z2143" s="46" t="str">
        <f>IF(W2143="","",_xlfn.LET(_xlpm.x,VLOOKUP(W2143,'Drop-down_menus'!$D$2:$E$13,2,FALSE),IF(_xlpm.x=0,"",_xlpm.x)))</f>
        <v/>
      </c>
      <c r="AA2143" s="46" t="str">
        <f>IF(X2143="","",_xlfn.LET(_xlpm.x,VLOOKUP(X2143,'Drop-down_menus'!$D$2:$E$13,2,FALSE),IF(_xlpm.x=0,"",_xlpm.x)))</f>
        <v/>
      </c>
      <c r="AB2143" s="46" t="s">
        <v>300</v>
      </c>
      <c r="AC2143" s="46" t="s">
        <v>1255</v>
      </c>
    </row>
    <row r="2144" spans="2:34" ht="15" customHeight="1">
      <c r="B2144" s="46">
        <v>2130</v>
      </c>
      <c r="C2144" s="46" t="s">
        <v>874</v>
      </c>
      <c r="D2144" s="46" t="b">
        <f>COUNTIF(Events!$B$2:$B$171, C2144) &gt; 0</f>
        <v>1</v>
      </c>
      <c r="G2144" s="46" t="s">
        <v>1202</v>
      </c>
      <c r="I2144" s="46" t="s">
        <v>1338</v>
      </c>
      <c r="J2144" s="46" t="str">
        <f>IF(I2144="","",_xlfn.LET(_xlpm.x,VLOOKUP(I2144,'2026-01-09_taxon-match'!$A$2:$N$81,4,FALSE),IF(_xlpm.x=0,"",_xlpm.x)))</f>
        <v>Polynoidae</v>
      </c>
      <c r="K2144" s="46" t="s">
        <v>1318</v>
      </c>
      <c r="L2144" s="46" t="str">
        <f>IF(I2144="","",_xlfn.LET(_xlpm.x,VLOOKUP(I2144,'2026-01-09_taxon-match'!$A$2:$N$81,3,FALSE),IF(_xlpm.x=0,"",_xlpm.x)))</f>
        <v>urn:lsid:marinespecies.org:taxname:939</v>
      </c>
      <c r="M2144" s="46" t="str">
        <f>IF($I2144="","",_xlfn.LET(_xlpm.x,VLOOKUP($I2144,'2026-01-09_taxon-match'!$A$2:$N$81,5,FALSE),IF(_xlpm.x=0,"",_xlpm.x)))</f>
        <v>Kinberg, 1856</v>
      </c>
      <c r="N2144" s="46" t="str">
        <f>IF($I2144="","",_xlfn.LET(_xlpm.x,VLOOKUP($I2144,'2026-01-09_taxon-match'!$A$2:$N$81,6,FALSE),IF(_xlpm.x=0,"",_xlpm.x)))</f>
        <v>Animalia</v>
      </c>
      <c r="O2144" s="46" t="str">
        <f>IF($I2144="","",_xlfn.LET(_xlpm.x,VLOOKUP($I2144,'2026-01-09_taxon-match'!$A$2:$N$81,7,FALSE),IF(_xlpm.x=0,"",_xlpm.x)))</f>
        <v>Annelida</v>
      </c>
      <c r="P2144" s="46" t="str">
        <f>IF($I2144="","",_xlfn.LET(_xlpm.x,VLOOKUP($I2144,'2026-01-09_taxon-match'!$A$2:$N$81,8,FALSE),IF(_xlpm.x=0,"",_xlpm.x)))</f>
        <v>Polychaeta</v>
      </c>
      <c r="Q2144" s="46" t="str">
        <f>IF($I2144="","",_xlfn.LET(_xlpm.x,VLOOKUP($I2144,'2026-01-09_taxon-match'!$A$2:$N$81,9,FALSE),IF(_xlpm.x=0,"",_xlpm.x)))</f>
        <v>Phyllodocida</v>
      </c>
      <c r="R2144" s="46" t="str">
        <f>IF($I2144="","",_xlfn.LET(_xlpm.x,VLOOKUP($I2144,'2026-01-09_taxon-match'!$A$2:$N$81,10,FALSE),IF(_xlpm.x=0,"",_xlpm.x)))</f>
        <v>Polynoidae</v>
      </c>
      <c r="S2144" s="46" t="str">
        <f>IF($I2144="","",_xlfn.LET(_xlpm.x,VLOOKUP($I2144,'2026-01-09_taxon-match'!$A$2:$N$81,11,FALSE),IF(_xlpm.x=0,"",_xlpm.x)))</f>
        <v/>
      </c>
      <c r="T2144" s="46" t="str">
        <f>IF($I2144="","",_xlfn.LET(_xlpm.x,VLOOKUP($I2144,'2026-01-09_taxon-match'!$A$2:$N$81,13,FALSE),IF(_xlpm.x=0,"",_xlpm.x)))</f>
        <v/>
      </c>
      <c r="U2144" s="46">
        <v>1</v>
      </c>
      <c r="V2144" s="2" t="s">
        <v>58</v>
      </c>
      <c r="Y2144" s="46" t="str">
        <f>IF(V2144="","",_xlfn.LET(_xlpm.x,VLOOKUP(V2144,'Drop-down_menus'!$D$2:$E$13,2,FALSE),IF(_xlpm.x=0,"",_xlpm.x)))</f>
        <v>https://orcid.org/0000-0002-9708-1761</v>
      </c>
      <c r="Z2144" s="46" t="str">
        <f>IF(W2144="","",_xlfn.LET(_xlpm.x,VLOOKUP(W2144,'Drop-down_menus'!$D$2:$E$13,2,FALSE),IF(_xlpm.x=0,"",_xlpm.x)))</f>
        <v/>
      </c>
      <c r="AA2144" s="46" t="str">
        <f>IF(X2144="","",_xlfn.LET(_xlpm.x,VLOOKUP(X2144,'Drop-down_menus'!$D$2:$E$13,2,FALSE),IF(_xlpm.x=0,"",_xlpm.x)))</f>
        <v/>
      </c>
      <c r="AB2144" s="46" t="s">
        <v>300</v>
      </c>
      <c r="AC2144" s="46" t="s">
        <v>1255</v>
      </c>
    </row>
    <row r="2145" spans="2:29" ht="15" customHeight="1">
      <c r="B2145" s="46">
        <v>2131</v>
      </c>
      <c r="C2145" s="46" t="s">
        <v>874</v>
      </c>
      <c r="D2145" s="46" t="b">
        <f>COUNTIF(Events!$B$2:$B$171, C2145) &gt; 0</f>
        <v>1</v>
      </c>
      <c r="G2145" s="46" t="s">
        <v>1202</v>
      </c>
      <c r="I2145" s="46" t="s">
        <v>1338</v>
      </c>
      <c r="J2145" s="46" t="str">
        <f>IF(I2145="","",_xlfn.LET(_xlpm.x,VLOOKUP(I2145,'2026-01-09_taxon-match'!$A$2:$N$81,4,FALSE),IF(_xlpm.x=0,"",_xlpm.x)))</f>
        <v>Polynoidae</v>
      </c>
      <c r="K2145" s="46" t="s">
        <v>1318</v>
      </c>
      <c r="L2145" s="46" t="str">
        <f>IF(I2145="","",_xlfn.LET(_xlpm.x,VLOOKUP(I2145,'2026-01-09_taxon-match'!$A$2:$N$81,3,FALSE),IF(_xlpm.x=0,"",_xlpm.x)))</f>
        <v>urn:lsid:marinespecies.org:taxname:939</v>
      </c>
      <c r="M2145" s="46" t="str">
        <f>IF($I2145="","",_xlfn.LET(_xlpm.x,VLOOKUP($I2145,'2026-01-09_taxon-match'!$A$2:$N$81,5,FALSE),IF(_xlpm.x=0,"",_xlpm.x)))</f>
        <v>Kinberg, 1856</v>
      </c>
      <c r="N2145" s="46" t="str">
        <f>IF($I2145="","",_xlfn.LET(_xlpm.x,VLOOKUP($I2145,'2026-01-09_taxon-match'!$A$2:$N$81,6,FALSE),IF(_xlpm.x=0,"",_xlpm.x)))</f>
        <v>Animalia</v>
      </c>
      <c r="O2145" s="46" t="str">
        <f>IF($I2145="","",_xlfn.LET(_xlpm.x,VLOOKUP($I2145,'2026-01-09_taxon-match'!$A$2:$N$81,7,FALSE),IF(_xlpm.x=0,"",_xlpm.x)))</f>
        <v>Annelida</v>
      </c>
      <c r="P2145" s="46" t="str">
        <f>IF($I2145="","",_xlfn.LET(_xlpm.x,VLOOKUP($I2145,'2026-01-09_taxon-match'!$A$2:$N$81,8,FALSE),IF(_xlpm.x=0,"",_xlpm.x)))</f>
        <v>Polychaeta</v>
      </c>
      <c r="Q2145" s="46" t="str">
        <f>IF($I2145="","",_xlfn.LET(_xlpm.x,VLOOKUP($I2145,'2026-01-09_taxon-match'!$A$2:$N$81,9,FALSE),IF(_xlpm.x=0,"",_xlpm.x)))</f>
        <v>Phyllodocida</v>
      </c>
      <c r="R2145" s="46" t="str">
        <f>IF($I2145="","",_xlfn.LET(_xlpm.x,VLOOKUP($I2145,'2026-01-09_taxon-match'!$A$2:$N$81,10,FALSE),IF(_xlpm.x=0,"",_xlpm.x)))</f>
        <v>Polynoidae</v>
      </c>
      <c r="S2145" s="46" t="str">
        <f>IF($I2145="","",_xlfn.LET(_xlpm.x,VLOOKUP($I2145,'2026-01-09_taxon-match'!$A$2:$N$81,11,FALSE),IF(_xlpm.x=0,"",_xlpm.x)))</f>
        <v/>
      </c>
      <c r="T2145" s="46" t="str">
        <f>IF($I2145="","",_xlfn.LET(_xlpm.x,VLOOKUP($I2145,'2026-01-09_taxon-match'!$A$2:$N$81,13,FALSE),IF(_xlpm.x=0,"",_xlpm.x)))</f>
        <v/>
      </c>
      <c r="U2145" s="46">
        <v>1</v>
      </c>
      <c r="V2145" s="2" t="s">
        <v>58</v>
      </c>
      <c r="Y2145" s="46" t="str">
        <f>IF(V2145="","",_xlfn.LET(_xlpm.x,VLOOKUP(V2145,'Drop-down_menus'!$D$2:$E$13,2,FALSE),IF(_xlpm.x=0,"",_xlpm.x)))</f>
        <v>https://orcid.org/0000-0002-9708-1761</v>
      </c>
      <c r="Z2145" s="46" t="str">
        <f>IF(W2145="","",_xlfn.LET(_xlpm.x,VLOOKUP(W2145,'Drop-down_menus'!$D$2:$E$13,2,FALSE),IF(_xlpm.x=0,"",_xlpm.x)))</f>
        <v/>
      </c>
      <c r="AA2145" s="46" t="str">
        <f>IF(X2145="","",_xlfn.LET(_xlpm.x,VLOOKUP(X2145,'Drop-down_menus'!$D$2:$E$13,2,FALSE),IF(_xlpm.x=0,"",_xlpm.x)))</f>
        <v/>
      </c>
      <c r="AB2145" s="46" t="s">
        <v>300</v>
      </c>
      <c r="AC2145" s="46" t="s">
        <v>1255</v>
      </c>
    </row>
    <row r="2146" spans="2:29" ht="15" customHeight="1">
      <c r="B2146" s="46">
        <v>2132</v>
      </c>
      <c r="C2146" s="46" t="s">
        <v>874</v>
      </c>
      <c r="D2146" s="46" t="b">
        <f>COUNTIF(Events!$B$2:$B$171, C2146) &gt; 0</f>
        <v>1</v>
      </c>
      <c r="G2146" s="46" t="s">
        <v>1202</v>
      </c>
      <c r="I2146" s="46" t="s">
        <v>1338</v>
      </c>
      <c r="J2146" s="46" t="str">
        <f>IF(I2146="","",_xlfn.LET(_xlpm.x,VLOOKUP(I2146,'2026-01-09_taxon-match'!$A$2:$N$81,4,FALSE),IF(_xlpm.x=0,"",_xlpm.x)))</f>
        <v>Polynoidae</v>
      </c>
      <c r="K2146" s="46" t="s">
        <v>1318</v>
      </c>
      <c r="L2146" s="46" t="str">
        <f>IF(I2146="","",_xlfn.LET(_xlpm.x,VLOOKUP(I2146,'2026-01-09_taxon-match'!$A$2:$N$81,3,FALSE),IF(_xlpm.x=0,"",_xlpm.x)))</f>
        <v>urn:lsid:marinespecies.org:taxname:939</v>
      </c>
      <c r="M2146" s="46" t="str">
        <f>IF($I2146="","",_xlfn.LET(_xlpm.x,VLOOKUP($I2146,'2026-01-09_taxon-match'!$A$2:$N$81,5,FALSE),IF(_xlpm.x=0,"",_xlpm.x)))</f>
        <v>Kinberg, 1856</v>
      </c>
      <c r="N2146" s="46" t="str">
        <f>IF($I2146="","",_xlfn.LET(_xlpm.x,VLOOKUP($I2146,'2026-01-09_taxon-match'!$A$2:$N$81,6,FALSE),IF(_xlpm.x=0,"",_xlpm.x)))</f>
        <v>Animalia</v>
      </c>
      <c r="O2146" s="46" t="str">
        <f>IF($I2146="","",_xlfn.LET(_xlpm.x,VLOOKUP($I2146,'2026-01-09_taxon-match'!$A$2:$N$81,7,FALSE),IF(_xlpm.x=0,"",_xlpm.x)))</f>
        <v>Annelida</v>
      </c>
      <c r="P2146" s="46" t="str">
        <f>IF($I2146="","",_xlfn.LET(_xlpm.x,VLOOKUP($I2146,'2026-01-09_taxon-match'!$A$2:$N$81,8,FALSE),IF(_xlpm.x=0,"",_xlpm.x)))</f>
        <v>Polychaeta</v>
      </c>
      <c r="Q2146" s="46" t="str">
        <f>IF($I2146="","",_xlfn.LET(_xlpm.x,VLOOKUP($I2146,'2026-01-09_taxon-match'!$A$2:$N$81,9,FALSE),IF(_xlpm.x=0,"",_xlpm.x)))</f>
        <v>Phyllodocida</v>
      </c>
      <c r="R2146" s="46" t="str">
        <f>IF($I2146="","",_xlfn.LET(_xlpm.x,VLOOKUP($I2146,'2026-01-09_taxon-match'!$A$2:$N$81,10,FALSE),IF(_xlpm.x=0,"",_xlpm.x)))</f>
        <v>Polynoidae</v>
      </c>
      <c r="S2146" s="46" t="str">
        <f>IF($I2146="","",_xlfn.LET(_xlpm.x,VLOOKUP($I2146,'2026-01-09_taxon-match'!$A$2:$N$81,11,FALSE),IF(_xlpm.x=0,"",_xlpm.x)))</f>
        <v/>
      </c>
      <c r="T2146" s="46" t="str">
        <f>IF($I2146="","",_xlfn.LET(_xlpm.x,VLOOKUP($I2146,'2026-01-09_taxon-match'!$A$2:$N$81,13,FALSE),IF(_xlpm.x=0,"",_xlpm.x)))</f>
        <v/>
      </c>
      <c r="U2146" s="46">
        <v>1</v>
      </c>
      <c r="V2146" s="2" t="s">
        <v>58</v>
      </c>
      <c r="Y2146" s="46" t="str">
        <f>IF(V2146="","",_xlfn.LET(_xlpm.x,VLOOKUP(V2146,'Drop-down_menus'!$D$2:$E$13,2,FALSE),IF(_xlpm.x=0,"",_xlpm.x)))</f>
        <v>https://orcid.org/0000-0002-9708-1761</v>
      </c>
      <c r="Z2146" s="46" t="str">
        <f>IF(W2146="","",_xlfn.LET(_xlpm.x,VLOOKUP(W2146,'Drop-down_menus'!$D$2:$E$13,2,FALSE),IF(_xlpm.x=0,"",_xlpm.x)))</f>
        <v/>
      </c>
      <c r="AA2146" s="46" t="str">
        <f>IF(X2146="","",_xlfn.LET(_xlpm.x,VLOOKUP(X2146,'Drop-down_menus'!$D$2:$E$13,2,FALSE),IF(_xlpm.x=0,"",_xlpm.x)))</f>
        <v/>
      </c>
      <c r="AB2146" s="46" t="s">
        <v>300</v>
      </c>
      <c r="AC2146" s="46" t="s">
        <v>1255</v>
      </c>
    </row>
    <row r="2147" spans="2:29" ht="15" customHeight="1">
      <c r="B2147" s="46">
        <v>2133</v>
      </c>
      <c r="C2147" s="46" t="s">
        <v>874</v>
      </c>
      <c r="D2147" s="46" t="b">
        <f>COUNTIF(Events!$B$2:$B$171, C2147) &gt; 0</f>
        <v>1</v>
      </c>
      <c r="G2147" s="46" t="s">
        <v>177</v>
      </c>
      <c r="I2147" s="46" t="s">
        <v>177</v>
      </c>
      <c r="J2147" s="46" t="str">
        <f>IF(I2147="","",_xlfn.LET(_xlpm.x,VLOOKUP(I2147,'2026-01-09_taxon-match'!$A$2:$N$81,4,FALSE),IF(_xlpm.x=0,"",_xlpm.x)))</f>
        <v>Sterechinus neumayeri</v>
      </c>
      <c r="L2147" s="46" t="str">
        <f>IF(I2147="","",_xlfn.LET(_xlpm.x,VLOOKUP(I2147,'2026-01-09_taxon-match'!$A$2:$N$81,3,FALSE),IF(_xlpm.x=0,"",_xlpm.x)))</f>
        <v>urn:lsid:marinespecies.org:taxname:160831</v>
      </c>
      <c r="M2147" s="46" t="str">
        <f>IF($I2147="","",_xlfn.LET(_xlpm.x,VLOOKUP($I2147,'2026-01-09_taxon-match'!$A$2:$N$81,5,FALSE),IF(_xlpm.x=0,"",_xlpm.x)))</f>
        <v>(Meissner, 1900)</v>
      </c>
      <c r="N2147" s="46" t="str">
        <f>IF($I2147="","",_xlfn.LET(_xlpm.x,VLOOKUP($I2147,'2026-01-09_taxon-match'!$A$2:$N$81,6,FALSE),IF(_xlpm.x=0,"",_xlpm.x)))</f>
        <v>Animalia</v>
      </c>
      <c r="O2147" s="46" t="str">
        <f>IF($I2147="","",_xlfn.LET(_xlpm.x,VLOOKUP($I2147,'2026-01-09_taxon-match'!$A$2:$N$81,7,FALSE),IF(_xlpm.x=0,"",_xlpm.x)))</f>
        <v>Echinodermata</v>
      </c>
      <c r="P2147" s="46" t="str">
        <f>IF($I2147="","",_xlfn.LET(_xlpm.x,VLOOKUP($I2147,'2026-01-09_taxon-match'!$A$2:$N$81,8,FALSE),IF(_xlpm.x=0,"",_xlpm.x)))</f>
        <v>Echinoidea</v>
      </c>
      <c r="Q2147" s="46" t="str">
        <f>IF($I2147="","",_xlfn.LET(_xlpm.x,VLOOKUP($I2147,'2026-01-09_taxon-match'!$A$2:$N$81,9,FALSE),IF(_xlpm.x=0,"",_xlpm.x)))</f>
        <v>Camarodonta</v>
      </c>
      <c r="R2147" s="46" t="str">
        <f>IF($I2147="","",_xlfn.LET(_xlpm.x,VLOOKUP($I2147,'2026-01-09_taxon-match'!$A$2:$N$81,10,FALSE),IF(_xlpm.x=0,"",_xlpm.x)))</f>
        <v>Echinidae</v>
      </c>
      <c r="S2147" s="46" t="str">
        <f>IF($I2147="","",_xlfn.LET(_xlpm.x,VLOOKUP($I2147,'2026-01-09_taxon-match'!$A$2:$N$81,11,FALSE),IF(_xlpm.x=0,"",_xlpm.x)))</f>
        <v>Sterechinus</v>
      </c>
      <c r="T2147" s="46" t="str">
        <f>IF($I2147="","",_xlfn.LET(_xlpm.x,VLOOKUP($I2147,'2026-01-09_taxon-match'!$A$2:$N$81,13,FALSE),IF(_xlpm.x=0,"",_xlpm.x)))</f>
        <v>neumayeri</v>
      </c>
      <c r="U2147" s="46">
        <v>1</v>
      </c>
      <c r="V2147" t="s">
        <v>43</v>
      </c>
      <c r="Y2147" s="46" t="str">
        <f>IF(V2147="","",_xlfn.LET(_xlpm.x,VLOOKUP(V2147,'Drop-down_menus'!$D$2:$E$13,2,FALSE),IF(_xlpm.x=0,"",_xlpm.x)))</f>
        <v>https://orcid.org/0000-0002-0981-7442</v>
      </c>
      <c r="Z2147" s="46" t="str">
        <f>IF(W2147="","",_xlfn.LET(_xlpm.x,VLOOKUP(W2147,'Drop-down_menus'!$D$2:$E$13,2,FALSE),IF(_xlpm.x=0,"",_xlpm.x)))</f>
        <v/>
      </c>
      <c r="AA2147" s="46" t="str">
        <f>IF(X2147="","",_xlfn.LET(_xlpm.x,VLOOKUP(X2147,'Drop-down_menus'!$D$2:$E$13,2,FALSE),IF(_xlpm.x=0,"",_xlpm.x)))</f>
        <v/>
      </c>
      <c r="AB2147" s="46" t="s">
        <v>300</v>
      </c>
      <c r="AC2147" s="46" t="s">
        <v>1255</v>
      </c>
    </row>
    <row r="2148" spans="2:29" ht="15" customHeight="1">
      <c r="B2148" s="46">
        <v>2134</v>
      </c>
      <c r="C2148" s="46" t="s">
        <v>874</v>
      </c>
      <c r="D2148" s="46" t="b">
        <f>COUNTIF(Events!$B$2:$B$171, C2148) &gt; 0</f>
        <v>1</v>
      </c>
      <c r="G2148" s="46" t="s">
        <v>1200</v>
      </c>
      <c r="I2148" s="46" t="s">
        <v>509</v>
      </c>
      <c r="J2148" s="46" t="str">
        <f>IF(I2148="","",_xlfn.LET(_xlpm.x,VLOOKUP(I2148,'2026-01-09_taxon-match'!$A$2:$N$81,4,FALSE),IF(_xlpm.x=0,"",_xlpm.x)))</f>
        <v>Nemertea</v>
      </c>
      <c r="K2148" s="46" t="s">
        <v>1318</v>
      </c>
      <c r="L2148" s="46" t="str">
        <f>IF(I2148="","",_xlfn.LET(_xlpm.x,VLOOKUP(I2148,'2026-01-09_taxon-match'!$A$2:$N$81,3,FALSE),IF(_xlpm.x=0,"",_xlpm.x)))</f>
        <v>urn:lsid:marinespecies.org:taxname:152391</v>
      </c>
      <c r="M2148" s="46" t="str">
        <f>IF($I2148="","",_xlfn.LET(_xlpm.x,VLOOKUP($I2148,'2026-01-09_taxon-match'!$A$2:$N$81,5,FALSE),IF(_xlpm.x=0,"",_xlpm.x)))</f>
        <v/>
      </c>
      <c r="N2148" s="46" t="str">
        <f>IF($I2148="","",_xlfn.LET(_xlpm.x,VLOOKUP($I2148,'2026-01-09_taxon-match'!$A$2:$N$81,6,FALSE),IF(_xlpm.x=0,"",_xlpm.x)))</f>
        <v>Animalia</v>
      </c>
      <c r="O2148" s="46" t="str">
        <f>IF($I2148="","",_xlfn.LET(_xlpm.x,VLOOKUP($I2148,'2026-01-09_taxon-match'!$A$2:$N$81,7,FALSE),IF(_xlpm.x=0,"",_xlpm.x)))</f>
        <v>Nemertea</v>
      </c>
      <c r="P2148" s="46" t="str">
        <f>IF($I2148="","",_xlfn.LET(_xlpm.x,VLOOKUP($I2148,'2026-01-09_taxon-match'!$A$2:$N$81,8,FALSE),IF(_xlpm.x=0,"",_xlpm.x)))</f>
        <v/>
      </c>
      <c r="Q2148" s="46" t="str">
        <f>IF($I2148="","",_xlfn.LET(_xlpm.x,VLOOKUP($I2148,'2026-01-09_taxon-match'!$A$2:$N$81,9,FALSE),IF(_xlpm.x=0,"",_xlpm.x)))</f>
        <v/>
      </c>
      <c r="R2148" s="46" t="str">
        <f>IF($I2148="","",_xlfn.LET(_xlpm.x,VLOOKUP($I2148,'2026-01-09_taxon-match'!$A$2:$N$81,10,FALSE),IF(_xlpm.x=0,"",_xlpm.x)))</f>
        <v/>
      </c>
      <c r="S2148" s="46" t="str">
        <f>IF($I2148="","",_xlfn.LET(_xlpm.x,VLOOKUP($I2148,'2026-01-09_taxon-match'!$A$2:$N$81,11,FALSE),IF(_xlpm.x=0,"",_xlpm.x)))</f>
        <v/>
      </c>
      <c r="T2148" s="46" t="str">
        <f>IF($I2148="","",_xlfn.LET(_xlpm.x,VLOOKUP($I2148,'2026-01-09_taxon-match'!$A$2:$N$81,13,FALSE),IF(_xlpm.x=0,"",_xlpm.x)))</f>
        <v/>
      </c>
      <c r="U2148" s="46">
        <v>1</v>
      </c>
      <c r="V2148" s="2" t="s">
        <v>58</v>
      </c>
      <c r="Y2148" s="46" t="str">
        <f>IF(V2148="","",_xlfn.LET(_xlpm.x,VLOOKUP(V2148,'Drop-down_menus'!$D$2:$E$13,2,FALSE),IF(_xlpm.x=0,"",_xlpm.x)))</f>
        <v>https://orcid.org/0000-0002-9708-1761</v>
      </c>
      <c r="Z2148" s="46" t="str">
        <f>IF(W2148="","",_xlfn.LET(_xlpm.x,VLOOKUP(W2148,'Drop-down_menus'!$D$2:$E$13,2,FALSE),IF(_xlpm.x=0,"",_xlpm.x)))</f>
        <v/>
      </c>
      <c r="AA2148" s="46" t="str">
        <f>IF(X2148="","",_xlfn.LET(_xlpm.x,VLOOKUP(X2148,'Drop-down_menus'!$D$2:$E$13,2,FALSE),IF(_xlpm.x=0,"",_xlpm.x)))</f>
        <v/>
      </c>
      <c r="AB2148" s="46" t="s">
        <v>300</v>
      </c>
      <c r="AC2148" s="46" t="s">
        <v>1255</v>
      </c>
    </row>
    <row r="2149" spans="2:29" ht="15" customHeight="1">
      <c r="B2149" s="46">
        <v>2135</v>
      </c>
      <c r="C2149" s="46" t="s">
        <v>874</v>
      </c>
      <c r="D2149" s="46" t="b">
        <f>COUNTIF(Events!$B$2:$B$171, C2149) &gt; 0</f>
        <v>1</v>
      </c>
      <c r="G2149" s="46" t="s">
        <v>1200</v>
      </c>
      <c r="I2149" s="46" t="s">
        <v>509</v>
      </c>
      <c r="J2149" s="46" t="str">
        <f>IF(I2149="","",_xlfn.LET(_xlpm.x,VLOOKUP(I2149,'2026-01-09_taxon-match'!$A$2:$N$81,4,FALSE),IF(_xlpm.x=0,"",_xlpm.x)))</f>
        <v>Nemertea</v>
      </c>
      <c r="K2149" s="46" t="s">
        <v>1318</v>
      </c>
      <c r="L2149" s="46" t="str">
        <f>IF(I2149="","",_xlfn.LET(_xlpm.x,VLOOKUP(I2149,'2026-01-09_taxon-match'!$A$2:$N$81,3,FALSE),IF(_xlpm.x=0,"",_xlpm.x)))</f>
        <v>urn:lsid:marinespecies.org:taxname:152391</v>
      </c>
      <c r="M2149" s="46" t="str">
        <f>IF($I2149="","",_xlfn.LET(_xlpm.x,VLOOKUP($I2149,'2026-01-09_taxon-match'!$A$2:$N$81,5,FALSE),IF(_xlpm.x=0,"",_xlpm.x)))</f>
        <v/>
      </c>
      <c r="N2149" s="46" t="str">
        <f>IF($I2149="","",_xlfn.LET(_xlpm.x,VLOOKUP($I2149,'2026-01-09_taxon-match'!$A$2:$N$81,6,FALSE),IF(_xlpm.x=0,"",_xlpm.x)))</f>
        <v>Animalia</v>
      </c>
      <c r="O2149" s="46" t="str">
        <f>IF($I2149="","",_xlfn.LET(_xlpm.x,VLOOKUP($I2149,'2026-01-09_taxon-match'!$A$2:$N$81,7,FALSE),IF(_xlpm.x=0,"",_xlpm.x)))</f>
        <v>Nemertea</v>
      </c>
      <c r="P2149" s="46" t="str">
        <f>IF($I2149="","",_xlfn.LET(_xlpm.x,VLOOKUP($I2149,'2026-01-09_taxon-match'!$A$2:$N$81,8,FALSE),IF(_xlpm.x=0,"",_xlpm.x)))</f>
        <v/>
      </c>
      <c r="Q2149" s="46" t="str">
        <f>IF($I2149="","",_xlfn.LET(_xlpm.x,VLOOKUP($I2149,'2026-01-09_taxon-match'!$A$2:$N$81,9,FALSE),IF(_xlpm.x=0,"",_xlpm.x)))</f>
        <v/>
      </c>
      <c r="R2149" s="46" t="str">
        <f>IF($I2149="","",_xlfn.LET(_xlpm.x,VLOOKUP($I2149,'2026-01-09_taxon-match'!$A$2:$N$81,10,FALSE),IF(_xlpm.x=0,"",_xlpm.x)))</f>
        <v/>
      </c>
      <c r="S2149" s="46" t="str">
        <f>IF($I2149="","",_xlfn.LET(_xlpm.x,VLOOKUP($I2149,'2026-01-09_taxon-match'!$A$2:$N$81,11,FALSE),IF(_xlpm.x=0,"",_xlpm.x)))</f>
        <v/>
      </c>
      <c r="T2149" s="46" t="str">
        <f>IF($I2149="","",_xlfn.LET(_xlpm.x,VLOOKUP($I2149,'2026-01-09_taxon-match'!$A$2:$N$81,13,FALSE),IF(_xlpm.x=0,"",_xlpm.x)))</f>
        <v/>
      </c>
      <c r="U2149" s="46">
        <v>1</v>
      </c>
      <c r="V2149" s="2" t="s">
        <v>58</v>
      </c>
      <c r="Y2149" s="46" t="str">
        <f>IF(V2149="","",_xlfn.LET(_xlpm.x,VLOOKUP(V2149,'Drop-down_menus'!$D$2:$E$13,2,FALSE),IF(_xlpm.x=0,"",_xlpm.x)))</f>
        <v>https://orcid.org/0000-0002-9708-1761</v>
      </c>
      <c r="Z2149" s="46" t="str">
        <f>IF(W2149="","",_xlfn.LET(_xlpm.x,VLOOKUP(W2149,'Drop-down_menus'!$D$2:$E$13,2,FALSE),IF(_xlpm.x=0,"",_xlpm.x)))</f>
        <v/>
      </c>
      <c r="AA2149" s="46" t="str">
        <f>IF(X2149="","",_xlfn.LET(_xlpm.x,VLOOKUP(X2149,'Drop-down_menus'!$D$2:$E$13,2,FALSE),IF(_xlpm.x=0,"",_xlpm.x)))</f>
        <v/>
      </c>
      <c r="AB2149" s="46" t="s">
        <v>300</v>
      </c>
      <c r="AC2149" s="46" t="s">
        <v>1255</v>
      </c>
    </row>
    <row r="2150" spans="2:29" ht="15" customHeight="1">
      <c r="B2150" s="46">
        <v>2136</v>
      </c>
      <c r="C2150" s="46" t="s">
        <v>874</v>
      </c>
      <c r="D2150" s="46" t="b">
        <f>COUNTIF(Events!$B$2:$B$171, C2150) &gt; 0</f>
        <v>1</v>
      </c>
      <c r="G2150" s="46" t="s">
        <v>1200</v>
      </c>
      <c r="I2150" s="46" t="s">
        <v>509</v>
      </c>
      <c r="J2150" s="46" t="str">
        <f>IF(I2150="","",_xlfn.LET(_xlpm.x,VLOOKUP(I2150,'2026-01-09_taxon-match'!$A$2:$N$81,4,FALSE),IF(_xlpm.x=0,"",_xlpm.x)))</f>
        <v>Nemertea</v>
      </c>
      <c r="K2150" s="46" t="s">
        <v>1318</v>
      </c>
      <c r="L2150" s="46" t="str">
        <f>IF(I2150="","",_xlfn.LET(_xlpm.x,VLOOKUP(I2150,'2026-01-09_taxon-match'!$A$2:$N$81,3,FALSE),IF(_xlpm.x=0,"",_xlpm.x)))</f>
        <v>urn:lsid:marinespecies.org:taxname:152391</v>
      </c>
      <c r="M2150" s="46" t="str">
        <f>IF($I2150="","",_xlfn.LET(_xlpm.x,VLOOKUP($I2150,'2026-01-09_taxon-match'!$A$2:$N$81,5,FALSE),IF(_xlpm.x=0,"",_xlpm.x)))</f>
        <v/>
      </c>
      <c r="N2150" s="46" t="str">
        <f>IF($I2150="","",_xlfn.LET(_xlpm.x,VLOOKUP($I2150,'2026-01-09_taxon-match'!$A$2:$N$81,6,FALSE),IF(_xlpm.x=0,"",_xlpm.x)))</f>
        <v>Animalia</v>
      </c>
      <c r="O2150" s="46" t="str">
        <f>IF($I2150="","",_xlfn.LET(_xlpm.x,VLOOKUP($I2150,'2026-01-09_taxon-match'!$A$2:$N$81,7,FALSE),IF(_xlpm.x=0,"",_xlpm.x)))</f>
        <v>Nemertea</v>
      </c>
      <c r="P2150" s="46" t="str">
        <f>IF($I2150="","",_xlfn.LET(_xlpm.x,VLOOKUP($I2150,'2026-01-09_taxon-match'!$A$2:$N$81,8,FALSE),IF(_xlpm.x=0,"",_xlpm.x)))</f>
        <v/>
      </c>
      <c r="Q2150" s="46" t="str">
        <f>IF($I2150="","",_xlfn.LET(_xlpm.x,VLOOKUP($I2150,'2026-01-09_taxon-match'!$A$2:$N$81,9,FALSE),IF(_xlpm.x=0,"",_xlpm.x)))</f>
        <v/>
      </c>
      <c r="R2150" s="46" t="str">
        <f>IF($I2150="","",_xlfn.LET(_xlpm.x,VLOOKUP($I2150,'2026-01-09_taxon-match'!$A$2:$N$81,10,FALSE),IF(_xlpm.x=0,"",_xlpm.x)))</f>
        <v/>
      </c>
      <c r="S2150" s="46" t="str">
        <f>IF($I2150="","",_xlfn.LET(_xlpm.x,VLOOKUP($I2150,'2026-01-09_taxon-match'!$A$2:$N$81,11,FALSE),IF(_xlpm.x=0,"",_xlpm.x)))</f>
        <v/>
      </c>
      <c r="T2150" s="46" t="str">
        <f>IF($I2150="","",_xlfn.LET(_xlpm.x,VLOOKUP($I2150,'2026-01-09_taxon-match'!$A$2:$N$81,13,FALSE),IF(_xlpm.x=0,"",_xlpm.x)))</f>
        <v/>
      </c>
      <c r="U2150" s="46">
        <v>1</v>
      </c>
      <c r="V2150" s="2" t="s">
        <v>58</v>
      </c>
      <c r="Y2150" s="46" t="str">
        <f>IF(V2150="","",_xlfn.LET(_xlpm.x,VLOOKUP(V2150,'Drop-down_menus'!$D$2:$E$13,2,FALSE),IF(_xlpm.x=0,"",_xlpm.x)))</f>
        <v>https://orcid.org/0000-0002-9708-1761</v>
      </c>
      <c r="Z2150" s="46" t="str">
        <f>IF(W2150="","",_xlfn.LET(_xlpm.x,VLOOKUP(W2150,'Drop-down_menus'!$D$2:$E$13,2,FALSE),IF(_xlpm.x=0,"",_xlpm.x)))</f>
        <v/>
      </c>
      <c r="AA2150" s="46" t="str">
        <f>IF(X2150="","",_xlfn.LET(_xlpm.x,VLOOKUP(X2150,'Drop-down_menus'!$D$2:$E$13,2,FALSE),IF(_xlpm.x=0,"",_xlpm.x)))</f>
        <v/>
      </c>
      <c r="AB2150" s="46" t="s">
        <v>300</v>
      </c>
      <c r="AC2150" s="46" t="s">
        <v>1255</v>
      </c>
    </row>
    <row r="2151" spans="2:29" ht="15" customHeight="1">
      <c r="B2151" s="46">
        <v>2137</v>
      </c>
      <c r="C2151" s="46" t="s">
        <v>874</v>
      </c>
      <c r="D2151" s="46" t="b">
        <f>COUNTIF(Events!$B$2:$B$171, C2151) &gt; 0</f>
        <v>1</v>
      </c>
      <c r="G2151" s="46" t="s">
        <v>1208</v>
      </c>
      <c r="I2151" s="46" t="s">
        <v>1208</v>
      </c>
      <c r="J2151" s="46" t="str">
        <f>IF(I2151="","",_xlfn.LET(_xlpm.x,VLOOKUP(I2151,'2026-01-09_taxon-match'!$A$2:$N$81,4,FALSE),IF(_xlpm.x=0,"",_xlpm.x)))</f>
        <v>Nacella concinna</v>
      </c>
      <c r="L2151" s="46" t="str">
        <f>IF(I2151="","",_xlfn.LET(_xlpm.x,VLOOKUP(I2151,'2026-01-09_taxon-match'!$A$2:$N$81,3,FALSE),IF(_xlpm.x=0,"",_xlpm.x)))</f>
        <v>urn:lsid:marinespecies.org:taxname:197296</v>
      </c>
      <c r="M2151" s="46" t="str">
        <f>IF($I2151="","",_xlfn.LET(_xlpm.x,VLOOKUP($I2151,'2026-01-09_taxon-match'!$A$2:$N$81,5,FALSE),IF(_xlpm.x=0,"",_xlpm.x)))</f>
        <v>(Strebel, 1908)</v>
      </c>
      <c r="N2151" s="46" t="str">
        <f>IF($I2151="","",_xlfn.LET(_xlpm.x,VLOOKUP($I2151,'2026-01-09_taxon-match'!$A$2:$N$81,6,FALSE),IF(_xlpm.x=0,"",_xlpm.x)))</f>
        <v>Animalia</v>
      </c>
      <c r="O2151" s="46" t="str">
        <f>IF($I2151="","",_xlfn.LET(_xlpm.x,VLOOKUP($I2151,'2026-01-09_taxon-match'!$A$2:$N$81,7,FALSE),IF(_xlpm.x=0,"",_xlpm.x)))</f>
        <v>Mollusca</v>
      </c>
      <c r="P2151" s="46" t="str">
        <f>IF($I2151="","",_xlfn.LET(_xlpm.x,VLOOKUP($I2151,'2026-01-09_taxon-match'!$A$2:$N$81,8,FALSE),IF(_xlpm.x=0,"",_xlpm.x)))</f>
        <v>Gastropoda</v>
      </c>
      <c r="Q2151" s="46" t="str">
        <f>IF($I2151="","",_xlfn.LET(_xlpm.x,VLOOKUP($I2151,'2026-01-09_taxon-match'!$A$2:$N$81,9,FALSE),IF(_xlpm.x=0,"",_xlpm.x)))</f>
        <v>Nacellida</v>
      </c>
      <c r="R2151" s="46" t="str">
        <f>IF($I2151="","",_xlfn.LET(_xlpm.x,VLOOKUP($I2151,'2026-01-09_taxon-match'!$A$2:$N$81,10,FALSE),IF(_xlpm.x=0,"",_xlpm.x)))</f>
        <v>Nacellidae</v>
      </c>
      <c r="S2151" s="46" t="str">
        <f>IF($I2151="","",_xlfn.LET(_xlpm.x,VLOOKUP($I2151,'2026-01-09_taxon-match'!$A$2:$N$81,11,FALSE),IF(_xlpm.x=0,"",_xlpm.x)))</f>
        <v>Nacella</v>
      </c>
      <c r="T2151" s="46" t="str">
        <f>IF($I2151="","",_xlfn.LET(_xlpm.x,VLOOKUP($I2151,'2026-01-09_taxon-match'!$A$2:$N$81,13,FALSE),IF(_xlpm.x=0,"",_xlpm.x)))</f>
        <v>concinna</v>
      </c>
      <c r="U2151" s="46">
        <v>1</v>
      </c>
      <c r="V2151" s="2" t="s">
        <v>58</v>
      </c>
      <c r="Y2151" s="46" t="str">
        <f>IF(V2151="","",_xlfn.LET(_xlpm.x,VLOOKUP(V2151,'Drop-down_menus'!$D$2:$E$13,2,FALSE),IF(_xlpm.x=0,"",_xlpm.x)))</f>
        <v>https://orcid.org/0000-0002-9708-1761</v>
      </c>
      <c r="Z2151" s="46" t="str">
        <f>IF(W2151="","",_xlfn.LET(_xlpm.x,VLOOKUP(W2151,'Drop-down_menus'!$D$2:$E$13,2,FALSE),IF(_xlpm.x=0,"",_xlpm.x)))</f>
        <v/>
      </c>
      <c r="AA2151" s="46" t="str">
        <f>IF(X2151="","",_xlfn.LET(_xlpm.x,VLOOKUP(X2151,'Drop-down_menus'!$D$2:$E$13,2,FALSE),IF(_xlpm.x=0,"",_xlpm.x)))</f>
        <v/>
      </c>
      <c r="AB2151" s="46" t="s">
        <v>300</v>
      </c>
      <c r="AC2151" s="46" t="s">
        <v>1255</v>
      </c>
    </row>
    <row r="2152" spans="2:29" ht="15" customHeight="1">
      <c r="B2152" s="46">
        <v>2138</v>
      </c>
      <c r="C2152" s="46" t="s">
        <v>874</v>
      </c>
      <c r="D2152" s="46" t="b">
        <f>COUNTIF(Events!$B$2:$B$171, C2152) &gt; 0</f>
        <v>1</v>
      </c>
      <c r="G2152" s="46" t="s">
        <v>1205</v>
      </c>
      <c r="I2152" s="46" t="s">
        <v>183</v>
      </c>
      <c r="J2152" s="46" t="str">
        <f>IF(I2152="","",_xlfn.LET(_xlpm.x,VLOOKUP(I2152,'2026-01-09_taxon-match'!$A$2:$N$81,4,FALSE),IF(_xlpm.x=0,"",_xlpm.x)))</f>
        <v>Amphipoda</v>
      </c>
      <c r="K2152" s="46" t="s">
        <v>1318</v>
      </c>
      <c r="L2152" s="46" t="str">
        <f>IF(I2152="","",_xlfn.LET(_xlpm.x,VLOOKUP(I2152,'2026-01-09_taxon-match'!$A$2:$N$81,3,FALSE),IF(_xlpm.x=0,"",_xlpm.x)))</f>
        <v>urn:lsid:marinespecies.org:taxname:1135</v>
      </c>
      <c r="M2152" s="46" t="str">
        <f>IF($I2152="","",_xlfn.LET(_xlpm.x,VLOOKUP($I2152,'2026-01-09_taxon-match'!$A$2:$N$81,5,FALSE),IF(_xlpm.x=0,"",_xlpm.x)))</f>
        <v>Latreille, 1816</v>
      </c>
      <c r="N2152" s="46" t="str">
        <f>IF($I2152="","",_xlfn.LET(_xlpm.x,VLOOKUP($I2152,'2026-01-09_taxon-match'!$A$2:$N$81,6,FALSE),IF(_xlpm.x=0,"",_xlpm.x)))</f>
        <v>Animalia</v>
      </c>
      <c r="O2152" s="46" t="str">
        <f>IF($I2152="","",_xlfn.LET(_xlpm.x,VLOOKUP($I2152,'2026-01-09_taxon-match'!$A$2:$N$81,7,FALSE),IF(_xlpm.x=0,"",_xlpm.x)))</f>
        <v>Arthropoda</v>
      </c>
      <c r="P2152" s="46" t="str">
        <f>IF($I2152="","",_xlfn.LET(_xlpm.x,VLOOKUP($I2152,'2026-01-09_taxon-match'!$A$2:$N$81,8,FALSE),IF(_xlpm.x=0,"",_xlpm.x)))</f>
        <v>Malacostraca</v>
      </c>
      <c r="Q2152" s="46" t="str">
        <f>IF($I2152="","",_xlfn.LET(_xlpm.x,VLOOKUP($I2152,'2026-01-09_taxon-match'!$A$2:$N$81,9,FALSE),IF(_xlpm.x=0,"",_xlpm.x)))</f>
        <v>Amphipoda</v>
      </c>
      <c r="R2152" s="46" t="str">
        <f>IF($I2152="","",_xlfn.LET(_xlpm.x,VLOOKUP($I2152,'2026-01-09_taxon-match'!$A$2:$N$81,10,FALSE),IF(_xlpm.x=0,"",_xlpm.x)))</f>
        <v/>
      </c>
      <c r="S2152" s="46" t="str">
        <f>IF($I2152="","",_xlfn.LET(_xlpm.x,VLOOKUP($I2152,'2026-01-09_taxon-match'!$A$2:$N$81,11,FALSE),IF(_xlpm.x=0,"",_xlpm.x)))</f>
        <v/>
      </c>
      <c r="T2152" s="46" t="str">
        <f>IF($I2152="","",_xlfn.LET(_xlpm.x,VLOOKUP($I2152,'2026-01-09_taxon-match'!$A$2:$N$81,13,FALSE),IF(_xlpm.x=0,"",_xlpm.x)))</f>
        <v/>
      </c>
      <c r="U2152" s="46" t="s">
        <v>1251</v>
      </c>
      <c r="V2152" s="2" t="s">
        <v>58</v>
      </c>
      <c r="Y2152" s="46" t="str">
        <f>IF(V2152="","",_xlfn.LET(_xlpm.x,VLOOKUP(V2152,'Drop-down_menus'!$D$2:$E$13,2,FALSE),IF(_xlpm.x=0,"",_xlpm.x)))</f>
        <v>https://orcid.org/0000-0002-9708-1761</v>
      </c>
      <c r="Z2152" s="46" t="str">
        <f>IF(W2152="","",_xlfn.LET(_xlpm.x,VLOOKUP(W2152,'Drop-down_menus'!$D$2:$E$13,2,FALSE),IF(_xlpm.x=0,"",_xlpm.x)))</f>
        <v/>
      </c>
      <c r="AA2152" s="46" t="str">
        <f>IF(X2152="","",_xlfn.LET(_xlpm.x,VLOOKUP(X2152,'Drop-down_menus'!$D$2:$E$13,2,FALSE),IF(_xlpm.x=0,"",_xlpm.x)))</f>
        <v/>
      </c>
      <c r="AB2152" s="46" t="s">
        <v>300</v>
      </c>
      <c r="AC2152" s="46" t="s">
        <v>1255</v>
      </c>
    </row>
    <row r="2153" spans="2:29" ht="15" customHeight="1">
      <c r="B2153" s="46">
        <v>2139</v>
      </c>
      <c r="C2153" s="46" t="s">
        <v>874</v>
      </c>
      <c r="D2153" s="46" t="b">
        <f>COUNTIF(Events!$B$2:$B$171, C2153) &gt; 0</f>
        <v>1</v>
      </c>
      <c r="G2153" s="46" t="s">
        <v>1206</v>
      </c>
      <c r="I2153" s="46" t="s">
        <v>311</v>
      </c>
      <c r="J2153" s="46" t="str">
        <f>IF(I2153="","",_xlfn.LET(_xlpm.x,VLOOKUP(I2153,'2026-01-09_taxon-match'!$A$2:$N$81,4,FALSE),IF(_xlpm.x=0,"",_xlpm.x)))</f>
        <v>Isopoda</v>
      </c>
      <c r="K2153" s="46" t="s">
        <v>1318</v>
      </c>
      <c r="L2153" s="46" t="str">
        <f>IF(I2153="","",_xlfn.LET(_xlpm.x,VLOOKUP(I2153,'2026-01-09_taxon-match'!$A$2:$N$81,3,FALSE),IF(_xlpm.x=0,"",_xlpm.x)))</f>
        <v>urn:lsid:marinespecies.org:taxname:1131</v>
      </c>
      <c r="M2153" s="46" t="str">
        <f>IF($I2153="","",_xlfn.LET(_xlpm.x,VLOOKUP($I2153,'2026-01-09_taxon-match'!$A$2:$N$81,5,FALSE),IF(_xlpm.x=0,"",_xlpm.x)))</f>
        <v>Latreille, 1816</v>
      </c>
      <c r="N2153" s="46" t="str">
        <f>IF($I2153="","",_xlfn.LET(_xlpm.x,VLOOKUP($I2153,'2026-01-09_taxon-match'!$A$2:$N$81,6,FALSE),IF(_xlpm.x=0,"",_xlpm.x)))</f>
        <v>Animalia</v>
      </c>
      <c r="O2153" s="46" t="str">
        <f>IF($I2153="","",_xlfn.LET(_xlpm.x,VLOOKUP($I2153,'2026-01-09_taxon-match'!$A$2:$N$81,7,FALSE),IF(_xlpm.x=0,"",_xlpm.x)))</f>
        <v>Arthropoda</v>
      </c>
      <c r="P2153" s="46" t="str">
        <f>IF($I2153="","",_xlfn.LET(_xlpm.x,VLOOKUP($I2153,'2026-01-09_taxon-match'!$A$2:$N$81,8,FALSE),IF(_xlpm.x=0,"",_xlpm.x)))</f>
        <v>Malacostraca</v>
      </c>
      <c r="Q2153" s="46" t="str">
        <f>IF($I2153="","",_xlfn.LET(_xlpm.x,VLOOKUP($I2153,'2026-01-09_taxon-match'!$A$2:$N$81,9,FALSE),IF(_xlpm.x=0,"",_xlpm.x)))</f>
        <v>Isopoda</v>
      </c>
      <c r="R2153" s="46" t="str">
        <f>IF($I2153="","",_xlfn.LET(_xlpm.x,VLOOKUP($I2153,'2026-01-09_taxon-match'!$A$2:$N$81,10,FALSE),IF(_xlpm.x=0,"",_xlpm.x)))</f>
        <v/>
      </c>
      <c r="S2153" s="46" t="str">
        <f>IF($I2153="","",_xlfn.LET(_xlpm.x,VLOOKUP($I2153,'2026-01-09_taxon-match'!$A$2:$N$81,11,FALSE),IF(_xlpm.x=0,"",_xlpm.x)))</f>
        <v/>
      </c>
      <c r="T2153" s="46" t="str">
        <f>IF($I2153="","",_xlfn.LET(_xlpm.x,VLOOKUP($I2153,'2026-01-09_taxon-match'!$A$2:$N$81,13,FALSE),IF(_xlpm.x=0,"",_xlpm.x)))</f>
        <v/>
      </c>
      <c r="U2153" s="46" t="s">
        <v>1251</v>
      </c>
      <c r="V2153" s="2" t="s">
        <v>58</v>
      </c>
      <c r="Y2153" s="46" t="str">
        <f>IF(V2153="","",_xlfn.LET(_xlpm.x,VLOOKUP(V2153,'Drop-down_menus'!$D$2:$E$13,2,FALSE),IF(_xlpm.x=0,"",_xlpm.x)))</f>
        <v>https://orcid.org/0000-0002-9708-1761</v>
      </c>
      <c r="Z2153" s="46" t="str">
        <f>IF(W2153="","",_xlfn.LET(_xlpm.x,VLOOKUP(W2153,'Drop-down_menus'!$D$2:$E$13,2,FALSE),IF(_xlpm.x=0,"",_xlpm.x)))</f>
        <v/>
      </c>
      <c r="AA2153" s="46" t="str">
        <f>IF(X2153="","",_xlfn.LET(_xlpm.x,VLOOKUP(X2153,'Drop-down_menus'!$D$2:$E$13,2,FALSE),IF(_xlpm.x=0,"",_xlpm.x)))</f>
        <v/>
      </c>
      <c r="AB2153" s="46" t="s">
        <v>300</v>
      </c>
      <c r="AC2153" s="46" t="s">
        <v>1255</v>
      </c>
    </row>
    <row r="2154" spans="2:29" ht="15" customHeight="1">
      <c r="B2154" s="46">
        <v>2140</v>
      </c>
      <c r="C2154" s="46" t="s">
        <v>874</v>
      </c>
      <c r="D2154" s="46" t="b">
        <f>COUNTIF(Events!$B$2:$B$171, C2154) &gt; 0</f>
        <v>1</v>
      </c>
      <c r="G2154" s="46" t="s">
        <v>177</v>
      </c>
      <c r="I2154" s="46" t="s">
        <v>177</v>
      </c>
      <c r="J2154" s="46" t="str">
        <f>IF(I2154="","",_xlfn.LET(_xlpm.x,VLOOKUP(I2154,'2026-01-09_taxon-match'!$A$2:$N$81,4,FALSE),IF(_xlpm.x=0,"",_xlpm.x)))</f>
        <v>Sterechinus neumayeri</v>
      </c>
      <c r="L2154" s="46" t="str">
        <f>IF(I2154="","",_xlfn.LET(_xlpm.x,VLOOKUP(I2154,'2026-01-09_taxon-match'!$A$2:$N$81,3,FALSE),IF(_xlpm.x=0,"",_xlpm.x)))</f>
        <v>urn:lsid:marinespecies.org:taxname:160831</v>
      </c>
      <c r="M2154" s="46" t="str">
        <f>IF($I2154="","",_xlfn.LET(_xlpm.x,VLOOKUP($I2154,'2026-01-09_taxon-match'!$A$2:$N$81,5,FALSE),IF(_xlpm.x=0,"",_xlpm.x)))</f>
        <v>(Meissner, 1900)</v>
      </c>
      <c r="N2154" s="46" t="str">
        <f>IF($I2154="","",_xlfn.LET(_xlpm.x,VLOOKUP($I2154,'2026-01-09_taxon-match'!$A$2:$N$81,6,FALSE),IF(_xlpm.x=0,"",_xlpm.x)))</f>
        <v>Animalia</v>
      </c>
      <c r="O2154" s="46" t="str">
        <f>IF($I2154="","",_xlfn.LET(_xlpm.x,VLOOKUP($I2154,'2026-01-09_taxon-match'!$A$2:$N$81,7,FALSE),IF(_xlpm.x=0,"",_xlpm.x)))</f>
        <v>Echinodermata</v>
      </c>
      <c r="P2154" s="46" t="str">
        <f>IF($I2154="","",_xlfn.LET(_xlpm.x,VLOOKUP($I2154,'2026-01-09_taxon-match'!$A$2:$N$81,8,FALSE),IF(_xlpm.x=0,"",_xlpm.x)))</f>
        <v>Echinoidea</v>
      </c>
      <c r="Q2154" s="46" t="str">
        <f>IF($I2154="","",_xlfn.LET(_xlpm.x,VLOOKUP($I2154,'2026-01-09_taxon-match'!$A$2:$N$81,9,FALSE),IF(_xlpm.x=0,"",_xlpm.x)))</f>
        <v>Camarodonta</v>
      </c>
      <c r="R2154" s="46" t="str">
        <f>IF($I2154="","",_xlfn.LET(_xlpm.x,VLOOKUP($I2154,'2026-01-09_taxon-match'!$A$2:$N$81,10,FALSE),IF(_xlpm.x=0,"",_xlpm.x)))</f>
        <v>Echinidae</v>
      </c>
      <c r="S2154" s="46" t="str">
        <f>IF($I2154="","",_xlfn.LET(_xlpm.x,VLOOKUP($I2154,'2026-01-09_taxon-match'!$A$2:$N$81,11,FALSE),IF(_xlpm.x=0,"",_xlpm.x)))</f>
        <v>Sterechinus</v>
      </c>
      <c r="T2154" s="46" t="str">
        <f>IF($I2154="","",_xlfn.LET(_xlpm.x,VLOOKUP($I2154,'2026-01-09_taxon-match'!$A$2:$N$81,13,FALSE),IF(_xlpm.x=0,"",_xlpm.x)))</f>
        <v>neumayeri</v>
      </c>
      <c r="U2154" s="46">
        <v>1</v>
      </c>
      <c r="V2154" t="s">
        <v>43</v>
      </c>
      <c r="Y2154" s="46" t="str">
        <f>IF(V2154="","",_xlfn.LET(_xlpm.x,VLOOKUP(V2154,'Drop-down_menus'!$D$2:$E$13,2,FALSE),IF(_xlpm.x=0,"",_xlpm.x)))</f>
        <v>https://orcid.org/0000-0002-0981-7442</v>
      </c>
      <c r="Z2154" s="46" t="str">
        <f>IF(W2154="","",_xlfn.LET(_xlpm.x,VLOOKUP(W2154,'Drop-down_menus'!$D$2:$E$13,2,FALSE),IF(_xlpm.x=0,"",_xlpm.x)))</f>
        <v/>
      </c>
      <c r="AA2154" s="46" t="str">
        <f>IF(X2154="","",_xlfn.LET(_xlpm.x,VLOOKUP(X2154,'Drop-down_menus'!$D$2:$E$13,2,FALSE),IF(_xlpm.x=0,"",_xlpm.x)))</f>
        <v/>
      </c>
      <c r="AB2154" s="46" t="s">
        <v>300</v>
      </c>
      <c r="AC2154" s="46" t="s">
        <v>1255</v>
      </c>
    </row>
    <row r="2155" spans="2:29" ht="15" customHeight="1">
      <c r="B2155" s="46">
        <v>2141</v>
      </c>
      <c r="C2155" s="46" t="s">
        <v>874</v>
      </c>
      <c r="D2155" s="46" t="b">
        <f>COUNTIF(Events!$B$2:$B$171, C2155) &gt; 0</f>
        <v>1</v>
      </c>
      <c r="G2155" s="46" t="s">
        <v>177</v>
      </c>
      <c r="I2155" s="46" t="s">
        <v>177</v>
      </c>
      <c r="J2155" s="46" t="str">
        <f>IF(I2155="","",_xlfn.LET(_xlpm.x,VLOOKUP(I2155,'2026-01-09_taxon-match'!$A$2:$N$81,4,FALSE),IF(_xlpm.x=0,"",_xlpm.x)))</f>
        <v>Sterechinus neumayeri</v>
      </c>
      <c r="L2155" s="46" t="str">
        <f>IF(I2155="","",_xlfn.LET(_xlpm.x,VLOOKUP(I2155,'2026-01-09_taxon-match'!$A$2:$N$81,3,FALSE),IF(_xlpm.x=0,"",_xlpm.x)))</f>
        <v>urn:lsid:marinespecies.org:taxname:160831</v>
      </c>
      <c r="M2155" s="46" t="str">
        <f>IF($I2155="","",_xlfn.LET(_xlpm.x,VLOOKUP($I2155,'2026-01-09_taxon-match'!$A$2:$N$81,5,FALSE),IF(_xlpm.x=0,"",_xlpm.x)))</f>
        <v>(Meissner, 1900)</v>
      </c>
      <c r="N2155" s="46" t="str">
        <f>IF($I2155="","",_xlfn.LET(_xlpm.x,VLOOKUP($I2155,'2026-01-09_taxon-match'!$A$2:$N$81,6,FALSE),IF(_xlpm.x=0,"",_xlpm.x)))</f>
        <v>Animalia</v>
      </c>
      <c r="O2155" s="46" t="str">
        <f>IF($I2155="","",_xlfn.LET(_xlpm.x,VLOOKUP($I2155,'2026-01-09_taxon-match'!$A$2:$N$81,7,FALSE),IF(_xlpm.x=0,"",_xlpm.x)))</f>
        <v>Echinodermata</v>
      </c>
      <c r="P2155" s="46" t="str">
        <f>IF($I2155="","",_xlfn.LET(_xlpm.x,VLOOKUP($I2155,'2026-01-09_taxon-match'!$A$2:$N$81,8,FALSE),IF(_xlpm.x=0,"",_xlpm.x)))</f>
        <v>Echinoidea</v>
      </c>
      <c r="Q2155" s="46" t="str">
        <f>IF($I2155="","",_xlfn.LET(_xlpm.x,VLOOKUP($I2155,'2026-01-09_taxon-match'!$A$2:$N$81,9,FALSE),IF(_xlpm.x=0,"",_xlpm.x)))</f>
        <v>Camarodonta</v>
      </c>
      <c r="R2155" s="46" t="str">
        <f>IF($I2155="","",_xlfn.LET(_xlpm.x,VLOOKUP($I2155,'2026-01-09_taxon-match'!$A$2:$N$81,10,FALSE),IF(_xlpm.x=0,"",_xlpm.x)))</f>
        <v>Echinidae</v>
      </c>
      <c r="S2155" s="46" t="str">
        <f>IF($I2155="","",_xlfn.LET(_xlpm.x,VLOOKUP($I2155,'2026-01-09_taxon-match'!$A$2:$N$81,11,FALSE),IF(_xlpm.x=0,"",_xlpm.x)))</f>
        <v>Sterechinus</v>
      </c>
      <c r="T2155" s="46" t="str">
        <f>IF($I2155="","",_xlfn.LET(_xlpm.x,VLOOKUP($I2155,'2026-01-09_taxon-match'!$A$2:$N$81,13,FALSE),IF(_xlpm.x=0,"",_xlpm.x)))</f>
        <v>neumayeri</v>
      </c>
      <c r="U2155" s="46">
        <v>1</v>
      </c>
      <c r="V2155" t="s">
        <v>43</v>
      </c>
      <c r="Y2155" s="46" t="str">
        <f>IF(V2155="","",_xlfn.LET(_xlpm.x,VLOOKUP(V2155,'Drop-down_menus'!$D$2:$E$13,2,FALSE),IF(_xlpm.x=0,"",_xlpm.x)))</f>
        <v>https://orcid.org/0000-0002-0981-7442</v>
      </c>
      <c r="Z2155" s="46" t="str">
        <f>IF(W2155="","",_xlfn.LET(_xlpm.x,VLOOKUP(W2155,'Drop-down_menus'!$D$2:$E$13,2,FALSE),IF(_xlpm.x=0,"",_xlpm.x)))</f>
        <v/>
      </c>
      <c r="AA2155" s="46" t="str">
        <f>IF(X2155="","",_xlfn.LET(_xlpm.x,VLOOKUP(X2155,'Drop-down_menus'!$D$2:$E$13,2,FALSE),IF(_xlpm.x=0,"",_xlpm.x)))</f>
        <v/>
      </c>
      <c r="AB2155" s="46" t="s">
        <v>300</v>
      </c>
      <c r="AC2155" s="46" t="s">
        <v>1255</v>
      </c>
    </row>
    <row r="2156" spans="2:29" ht="15" customHeight="1">
      <c r="B2156" s="46">
        <v>2142</v>
      </c>
      <c r="C2156" s="46" t="s">
        <v>874</v>
      </c>
      <c r="D2156" s="46" t="b">
        <f>COUNTIF(Events!$B$2:$B$171, C2156) &gt; 0</f>
        <v>1</v>
      </c>
      <c r="G2156" s="46" t="s">
        <v>1229</v>
      </c>
      <c r="I2156" s="46" t="s">
        <v>181</v>
      </c>
      <c r="J2156" s="46" t="str">
        <f>IF(I2156="","",_xlfn.LET(_xlpm.x,VLOOKUP(I2156,'2026-01-09_taxon-match'!$A$2:$N$81,4,FALSE),IF(_xlpm.x=0,"",_xlpm.x)))</f>
        <v>Polychaeta</v>
      </c>
      <c r="K2156" s="46" t="s">
        <v>1318</v>
      </c>
      <c r="L2156" s="46" t="str">
        <f>IF(I2156="","",_xlfn.LET(_xlpm.x,VLOOKUP(I2156,'2026-01-09_taxon-match'!$A$2:$N$81,3,FALSE),IF(_xlpm.x=0,"",_xlpm.x)))</f>
        <v>urn:lsid:marinespecies.org:taxname:883</v>
      </c>
      <c r="M2156" s="46" t="str">
        <f>IF($I2156="","",_xlfn.LET(_xlpm.x,VLOOKUP($I2156,'2026-01-09_taxon-match'!$A$2:$N$81,5,FALSE),IF(_xlpm.x=0,"",_xlpm.x)))</f>
        <v>Grube, 1850</v>
      </c>
      <c r="N2156" s="46" t="str">
        <f>IF($I2156="","",_xlfn.LET(_xlpm.x,VLOOKUP($I2156,'2026-01-09_taxon-match'!$A$2:$N$81,6,FALSE),IF(_xlpm.x=0,"",_xlpm.x)))</f>
        <v>Animalia</v>
      </c>
      <c r="O2156" s="46" t="str">
        <f>IF($I2156="","",_xlfn.LET(_xlpm.x,VLOOKUP($I2156,'2026-01-09_taxon-match'!$A$2:$N$81,7,FALSE),IF(_xlpm.x=0,"",_xlpm.x)))</f>
        <v>Annelida</v>
      </c>
      <c r="P2156" s="46" t="str">
        <f>IF($I2156="","",_xlfn.LET(_xlpm.x,VLOOKUP($I2156,'2026-01-09_taxon-match'!$A$2:$N$81,8,FALSE),IF(_xlpm.x=0,"",_xlpm.x)))</f>
        <v>Polychaeta</v>
      </c>
      <c r="Q2156" s="46" t="str">
        <f>IF($I2156="","",_xlfn.LET(_xlpm.x,VLOOKUP($I2156,'2026-01-09_taxon-match'!$A$2:$N$81,9,FALSE),IF(_xlpm.x=0,"",_xlpm.x)))</f>
        <v/>
      </c>
      <c r="R2156" s="46" t="str">
        <f>IF($I2156="","",_xlfn.LET(_xlpm.x,VLOOKUP($I2156,'2026-01-09_taxon-match'!$A$2:$N$81,10,FALSE),IF(_xlpm.x=0,"",_xlpm.x)))</f>
        <v/>
      </c>
      <c r="S2156" s="46" t="str">
        <f>IF($I2156="","",_xlfn.LET(_xlpm.x,VLOOKUP($I2156,'2026-01-09_taxon-match'!$A$2:$N$81,11,FALSE),IF(_xlpm.x=0,"",_xlpm.x)))</f>
        <v/>
      </c>
      <c r="T2156" s="46" t="str">
        <f>IF($I2156="","",_xlfn.LET(_xlpm.x,VLOOKUP($I2156,'2026-01-09_taxon-match'!$A$2:$N$81,13,FALSE),IF(_xlpm.x=0,"",_xlpm.x)))</f>
        <v/>
      </c>
      <c r="U2156" s="46">
        <v>1</v>
      </c>
      <c r="V2156" s="2" t="s">
        <v>58</v>
      </c>
      <c r="Y2156" s="46" t="str">
        <f>IF(V2156="","",_xlfn.LET(_xlpm.x,VLOOKUP(V2156,'Drop-down_menus'!$D$2:$E$13,2,FALSE),IF(_xlpm.x=0,"",_xlpm.x)))</f>
        <v>https://orcid.org/0000-0002-9708-1761</v>
      </c>
      <c r="Z2156" s="46" t="str">
        <f>IF(W2156="","",_xlfn.LET(_xlpm.x,VLOOKUP(W2156,'Drop-down_menus'!$D$2:$E$13,2,FALSE),IF(_xlpm.x=0,"",_xlpm.x)))</f>
        <v/>
      </c>
      <c r="AA2156" s="46" t="str">
        <f>IF(X2156="","",_xlfn.LET(_xlpm.x,VLOOKUP(X2156,'Drop-down_menus'!$D$2:$E$13,2,FALSE),IF(_xlpm.x=0,"",_xlpm.x)))</f>
        <v/>
      </c>
      <c r="AB2156" s="46" t="s">
        <v>300</v>
      </c>
      <c r="AC2156" s="46" t="s">
        <v>1255</v>
      </c>
    </row>
    <row r="2157" spans="2:29" ht="15" customHeight="1">
      <c r="B2157" s="46">
        <v>2143</v>
      </c>
      <c r="C2157" s="46" t="s">
        <v>874</v>
      </c>
      <c r="D2157" s="46" t="b">
        <f>COUNTIF(Events!$B$2:$B$171, C2157) &gt; 0</f>
        <v>1</v>
      </c>
      <c r="G2157" s="46" t="s">
        <v>1206</v>
      </c>
      <c r="I2157" s="46" t="s">
        <v>311</v>
      </c>
      <c r="J2157" s="46" t="str">
        <f>IF(I2157="","",_xlfn.LET(_xlpm.x,VLOOKUP(I2157,'2026-01-09_taxon-match'!$A$2:$N$81,4,FALSE),IF(_xlpm.x=0,"",_xlpm.x)))</f>
        <v>Isopoda</v>
      </c>
      <c r="K2157" s="46" t="s">
        <v>1318</v>
      </c>
      <c r="L2157" s="46" t="str">
        <f>IF(I2157="","",_xlfn.LET(_xlpm.x,VLOOKUP(I2157,'2026-01-09_taxon-match'!$A$2:$N$81,3,FALSE),IF(_xlpm.x=0,"",_xlpm.x)))</f>
        <v>urn:lsid:marinespecies.org:taxname:1131</v>
      </c>
      <c r="M2157" s="46" t="str">
        <f>IF($I2157="","",_xlfn.LET(_xlpm.x,VLOOKUP($I2157,'2026-01-09_taxon-match'!$A$2:$N$81,5,FALSE),IF(_xlpm.x=0,"",_xlpm.x)))</f>
        <v>Latreille, 1816</v>
      </c>
      <c r="N2157" s="46" t="str">
        <f>IF($I2157="","",_xlfn.LET(_xlpm.x,VLOOKUP($I2157,'2026-01-09_taxon-match'!$A$2:$N$81,6,FALSE),IF(_xlpm.x=0,"",_xlpm.x)))</f>
        <v>Animalia</v>
      </c>
      <c r="O2157" s="46" t="str">
        <f>IF($I2157="","",_xlfn.LET(_xlpm.x,VLOOKUP($I2157,'2026-01-09_taxon-match'!$A$2:$N$81,7,FALSE),IF(_xlpm.x=0,"",_xlpm.x)))</f>
        <v>Arthropoda</v>
      </c>
      <c r="P2157" s="46" t="str">
        <f>IF($I2157="","",_xlfn.LET(_xlpm.x,VLOOKUP($I2157,'2026-01-09_taxon-match'!$A$2:$N$81,8,FALSE),IF(_xlpm.x=0,"",_xlpm.x)))</f>
        <v>Malacostraca</v>
      </c>
      <c r="Q2157" s="46" t="str">
        <f>IF($I2157="","",_xlfn.LET(_xlpm.x,VLOOKUP($I2157,'2026-01-09_taxon-match'!$A$2:$N$81,9,FALSE),IF(_xlpm.x=0,"",_xlpm.x)))</f>
        <v>Isopoda</v>
      </c>
      <c r="R2157" s="46" t="str">
        <f>IF($I2157="","",_xlfn.LET(_xlpm.x,VLOOKUP($I2157,'2026-01-09_taxon-match'!$A$2:$N$81,10,FALSE),IF(_xlpm.x=0,"",_xlpm.x)))</f>
        <v/>
      </c>
      <c r="S2157" s="46" t="str">
        <f>IF($I2157="","",_xlfn.LET(_xlpm.x,VLOOKUP($I2157,'2026-01-09_taxon-match'!$A$2:$N$81,11,FALSE),IF(_xlpm.x=0,"",_xlpm.x)))</f>
        <v/>
      </c>
      <c r="T2157" s="46" t="str">
        <f>IF($I2157="","",_xlfn.LET(_xlpm.x,VLOOKUP($I2157,'2026-01-09_taxon-match'!$A$2:$N$81,13,FALSE),IF(_xlpm.x=0,"",_xlpm.x)))</f>
        <v/>
      </c>
      <c r="U2157" s="46" t="s">
        <v>1251</v>
      </c>
      <c r="V2157" s="2" t="s">
        <v>58</v>
      </c>
      <c r="Y2157" s="46" t="str">
        <f>IF(V2157="","",_xlfn.LET(_xlpm.x,VLOOKUP(V2157,'Drop-down_menus'!$D$2:$E$13,2,FALSE),IF(_xlpm.x=0,"",_xlpm.x)))</f>
        <v>https://orcid.org/0000-0002-9708-1761</v>
      </c>
      <c r="Z2157" s="46" t="str">
        <f>IF(W2157="","",_xlfn.LET(_xlpm.x,VLOOKUP(W2157,'Drop-down_menus'!$D$2:$E$13,2,FALSE),IF(_xlpm.x=0,"",_xlpm.x)))</f>
        <v/>
      </c>
      <c r="AA2157" s="46" t="str">
        <f>IF(X2157="","",_xlfn.LET(_xlpm.x,VLOOKUP(X2157,'Drop-down_menus'!$D$2:$E$13,2,FALSE),IF(_xlpm.x=0,"",_xlpm.x)))</f>
        <v/>
      </c>
      <c r="AB2157" s="46" t="s">
        <v>300</v>
      </c>
      <c r="AC2157" s="46" t="s">
        <v>1255</v>
      </c>
    </row>
    <row r="2158" spans="2:29" ht="15" customHeight="1">
      <c r="B2158" s="46">
        <v>2144</v>
      </c>
      <c r="C2158" s="46" t="s">
        <v>874</v>
      </c>
      <c r="D2158" s="46" t="b">
        <f>COUNTIF(Events!$B$2:$B$171, C2158) &gt; 0</f>
        <v>1</v>
      </c>
      <c r="G2158" s="46" t="s">
        <v>1221</v>
      </c>
      <c r="I2158" s="2" t="s">
        <v>308</v>
      </c>
      <c r="J2158" s="46" t="str">
        <f>IF(I2158="","",_xlfn.LET(_xlpm.x,VLOOKUP(I2158,'2026-01-09_taxon-match'!$A$2:$N$81,4,FALSE),IF(_xlpm.x=0,"",_xlpm.x)))</f>
        <v>Margarella</v>
      </c>
      <c r="K2158" s="46" t="s">
        <v>1318</v>
      </c>
      <c r="L2158" s="46" t="str">
        <f>IF(I2158="","",_xlfn.LET(_xlpm.x,VLOOKUP(I2158,'2026-01-09_taxon-match'!$A$2:$N$81,3,FALSE),IF(_xlpm.x=0,"",_xlpm.x)))</f>
        <v>urn:lsid:marinespecies.org:taxname:196989</v>
      </c>
      <c r="M2158" s="46" t="str">
        <f>IF($I2158="","",_xlfn.LET(_xlpm.x,VLOOKUP($I2158,'2026-01-09_taxon-match'!$A$2:$N$81,5,FALSE),IF(_xlpm.x=0,"",_xlpm.x)))</f>
        <v>Thiele, 1893</v>
      </c>
      <c r="N2158" s="46" t="str">
        <f>IF($I2158="","",_xlfn.LET(_xlpm.x,VLOOKUP($I2158,'2026-01-09_taxon-match'!$A$2:$N$81,6,FALSE),IF(_xlpm.x=0,"",_xlpm.x)))</f>
        <v>Animalia</v>
      </c>
      <c r="O2158" s="46" t="str">
        <f>IF($I2158="","",_xlfn.LET(_xlpm.x,VLOOKUP($I2158,'2026-01-09_taxon-match'!$A$2:$N$81,7,FALSE),IF(_xlpm.x=0,"",_xlpm.x)))</f>
        <v>Mollusca</v>
      </c>
      <c r="P2158" s="46" t="str">
        <f>IF($I2158="","",_xlfn.LET(_xlpm.x,VLOOKUP($I2158,'2026-01-09_taxon-match'!$A$2:$N$81,8,FALSE),IF(_xlpm.x=0,"",_xlpm.x)))</f>
        <v>Gastropoda</v>
      </c>
      <c r="Q2158" s="46" t="str">
        <f>IF($I2158="","",_xlfn.LET(_xlpm.x,VLOOKUP($I2158,'2026-01-09_taxon-match'!$A$2:$N$81,9,FALSE),IF(_xlpm.x=0,"",_xlpm.x)))</f>
        <v>Trochida</v>
      </c>
      <c r="R2158" s="46" t="str">
        <f>IF($I2158="","",_xlfn.LET(_xlpm.x,VLOOKUP($I2158,'2026-01-09_taxon-match'!$A$2:$N$81,10,FALSE),IF(_xlpm.x=0,"",_xlpm.x)))</f>
        <v>Calliostomatidae</v>
      </c>
      <c r="S2158" s="46" t="str">
        <f>IF($I2158="","",_xlfn.LET(_xlpm.x,VLOOKUP($I2158,'2026-01-09_taxon-match'!$A$2:$N$81,11,FALSE),IF(_xlpm.x=0,"",_xlpm.x)))</f>
        <v>Margarella</v>
      </c>
      <c r="T2158" s="46" t="str">
        <f>IF($I2158="","",_xlfn.LET(_xlpm.x,VLOOKUP($I2158,'2026-01-09_taxon-match'!$A$2:$N$81,13,FALSE),IF(_xlpm.x=0,"",_xlpm.x)))</f>
        <v/>
      </c>
      <c r="U2158" s="46">
        <v>1</v>
      </c>
      <c r="V2158" s="2" t="s">
        <v>58</v>
      </c>
      <c r="Y2158" s="46" t="str">
        <f>IF(V2158="","",_xlfn.LET(_xlpm.x,VLOOKUP(V2158,'Drop-down_menus'!$D$2:$E$13,2,FALSE),IF(_xlpm.x=0,"",_xlpm.x)))</f>
        <v>https://orcid.org/0000-0002-9708-1761</v>
      </c>
      <c r="Z2158" s="46" t="str">
        <f>IF(W2158="","",_xlfn.LET(_xlpm.x,VLOOKUP(W2158,'Drop-down_menus'!$D$2:$E$13,2,FALSE),IF(_xlpm.x=0,"",_xlpm.x)))</f>
        <v/>
      </c>
      <c r="AA2158" s="46" t="str">
        <f>IF(X2158="","",_xlfn.LET(_xlpm.x,VLOOKUP(X2158,'Drop-down_menus'!$D$2:$E$13,2,FALSE),IF(_xlpm.x=0,"",_xlpm.x)))</f>
        <v/>
      </c>
      <c r="AB2158" s="46" t="s">
        <v>300</v>
      </c>
      <c r="AC2158" s="46" t="s">
        <v>1255</v>
      </c>
    </row>
    <row r="2159" spans="2:29" ht="15" customHeight="1">
      <c r="B2159" s="46">
        <v>2145</v>
      </c>
      <c r="C2159" s="46" t="s">
        <v>874</v>
      </c>
      <c r="D2159" s="46" t="b">
        <f>COUNTIF(Events!$B$2:$B$171, C2159) &gt; 0</f>
        <v>1</v>
      </c>
      <c r="G2159" s="46" t="s">
        <v>1221</v>
      </c>
      <c r="I2159" s="2" t="s">
        <v>308</v>
      </c>
      <c r="J2159" s="46" t="str">
        <f>IF(I2159="","",_xlfn.LET(_xlpm.x,VLOOKUP(I2159,'2026-01-09_taxon-match'!$A$2:$N$81,4,FALSE),IF(_xlpm.x=0,"",_xlpm.x)))</f>
        <v>Margarella</v>
      </c>
      <c r="K2159" s="46" t="s">
        <v>1318</v>
      </c>
      <c r="L2159" s="46" t="str">
        <f>IF(I2159="","",_xlfn.LET(_xlpm.x,VLOOKUP(I2159,'2026-01-09_taxon-match'!$A$2:$N$81,3,FALSE),IF(_xlpm.x=0,"",_xlpm.x)))</f>
        <v>urn:lsid:marinespecies.org:taxname:196989</v>
      </c>
      <c r="M2159" s="46" t="str">
        <f>IF($I2159="","",_xlfn.LET(_xlpm.x,VLOOKUP($I2159,'2026-01-09_taxon-match'!$A$2:$N$81,5,FALSE),IF(_xlpm.x=0,"",_xlpm.x)))</f>
        <v>Thiele, 1893</v>
      </c>
      <c r="N2159" s="46" t="str">
        <f>IF($I2159="","",_xlfn.LET(_xlpm.x,VLOOKUP($I2159,'2026-01-09_taxon-match'!$A$2:$N$81,6,FALSE),IF(_xlpm.x=0,"",_xlpm.x)))</f>
        <v>Animalia</v>
      </c>
      <c r="O2159" s="46" t="str">
        <f>IF($I2159="","",_xlfn.LET(_xlpm.x,VLOOKUP($I2159,'2026-01-09_taxon-match'!$A$2:$N$81,7,FALSE),IF(_xlpm.x=0,"",_xlpm.x)))</f>
        <v>Mollusca</v>
      </c>
      <c r="P2159" s="46" t="str">
        <f>IF($I2159="","",_xlfn.LET(_xlpm.x,VLOOKUP($I2159,'2026-01-09_taxon-match'!$A$2:$N$81,8,FALSE),IF(_xlpm.x=0,"",_xlpm.x)))</f>
        <v>Gastropoda</v>
      </c>
      <c r="Q2159" s="46" t="str">
        <f>IF($I2159="","",_xlfn.LET(_xlpm.x,VLOOKUP($I2159,'2026-01-09_taxon-match'!$A$2:$N$81,9,FALSE),IF(_xlpm.x=0,"",_xlpm.x)))</f>
        <v>Trochida</v>
      </c>
      <c r="R2159" s="46" t="str">
        <f>IF($I2159="","",_xlfn.LET(_xlpm.x,VLOOKUP($I2159,'2026-01-09_taxon-match'!$A$2:$N$81,10,FALSE),IF(_xlpm.x=0,"",_xlpm.x)))</f>
        <v>Calliostomatidae</v>
      </c>
      <c r="S2159" s="46" t="str">
        <f>IF($I2159="","",_xlfn.LET(_xlpm.x,VLOOKUP($I2159,'2026-01-09_taxon-match'!$A$2:$N$81,11,FALSE),IF(_xlpm.x=0,"",_xlpm.x)))</f>
        <v>Margarella</v>
      </c>
      <c r="T2159" s="46" t="str">
        <f>IF($I2159="","",_xlfn.LET(_xlpm.x,VLOOKUP($I2159,'2026-01-09_taxon-match'!$A$2:$N$81,13,FALSE),IF(_xlpm.x=0,"",_xlpm.x)))</f>
        <v/>
      </c>
      <c r="U2159" s="46">
        <v>1</v>
      </c>
      <c r="V2159" s="2" t="s">
        <v>58</v>
      </c>
      <c r="Y2159" s="46" t="str">
        <f>IF(V2159="","",_xlfn.LET(_xlpm.x,VLOOKUP(V2159,'Drop-down_menus'!$D$2:$E$13,2,FALSE),IF(_xlpm.x=0,"",_xlpm.x)))</f>
        <v>https://orcid.org/0000-0002-9708-1761</v>
      </c>
      <c r="Z2159" s="46" t="str">
        <f>IF(W2159="","",_xlfn.LET(_xlpm.x,VLOOKUP(W2159,'Drop-down_menus'!$D$2:$E$13,2,FALSE),IF(_xlpm.x=0,"",_xlpm.x)))</f>
        <v/>
      </c>
      <c r="AA2159" s="46" t="str">
        <f>IF(X2159="","",_xlfn.LET(_xlpm.x,VLOOKUP(X2159,'Drop-down_menus'!$D$2:$E$13,2,FALSE),IF(_xlpm.x=0,"",_xlpm.x)))</f>
        <v/>
      </c>
      <c r="AB2159" s="46" t="s">
        <v>300</v>
      </c>
      <c r="AC2159" s="46" t="s">
        <v>1255</v>
      </c>
    </row>
    <row r="2160" spans="2:29" ht="15" customHeight="1">
      <c r="B2160" s="46">
        <v>2146</v>
      </c>
      <c r="C2160" s="46" t="s">
        <v>874</v>
      </c>
      <c r="D2160" s="46" t="b">
        <f>COUNTIF(Events!$B$2:$B$171, C2160) &gt; 0</f>
        <v>1</v>
      </c>
      <c r="G2160" s="46" t="s">
        <v>1202</v>
      </c>
      <c r="I2160" s="46" t="s">
        <v>1338</v>
      </c>
      <c r="J2160" s="46" t="str">
        <f>IF(I2160="","",_xlfn.LET(_xlpm.x,VLOOKUP(I2160,'2026-01-09_taxon-match'!$A$2:$N$81,4,FALSE),IF(_xlpm.x=0,"",_xlpm.x)))</f>
        <v>Polynoidae</v>
      </c>
      <c r="K2160" s="46" t="s">
        <v>1318</v>
      </c>
      <c r="L2160" s="46" t="str">
        <f>IF(I2160="","",_xlfn.LET(_xlpm.x,VLOOKUP(I2160,'2026-01-09_taxon-match'!$A$2:$N$81,3,FALSE),IF(_xlpm.x=0,"",_xlpm.x)))</f>
        <v>urn:lsid:marinespecies.org:taxname:939</v>
      </c>
      <c r="M2160" s="46" t="str">
        <f>IF($I2160="","",_xlfn.LET(_xlpm.x,VLOOKUP($I2160,'2026-01-09_taxon-match'!$A$2:$N$81,5,FALSE),IF(_xlpm.x=0,"",_xlpm.x)))</f>
        <v>Kinberg, 1856</v>
      </c>
      <c r="N2160" s="46" t="str">
        <f>IF($I2160="","",_xlfn.LET(_xlpm.x,VLOOKUP($I2160,'2026-01-09_taxon-match'!$A$2:$N$81,6,FALSE),IF(_xlpm.x=0,"",_xlpm.x)))</f>
        <v>Animalia</v>
      </c>
      <c r="O2160" s="46" t="str">
        <f>IF($I2160="","",_xlfn.LET(_xlpm.x,VLOOKUP($I2160,'2026-01-09_taxon-match'!$A$2:$N$81,7,FALSE),IF(_xlpm.x=0,"",_xlpm.x)))</f>
        <v>Annelida</v>
      </c>
      <c r="P2160" s="46" t="str">
        <f>IF($I2160="","",_xlfn.LET(_xlpm.x,VLOOKUP($I2160,'2026-01-09_taxon-match'!$A$2:$N$81,8,FALSE),IF(_xlpm.x=0,"",_xlpm.x)))</f>
        <v>Polychaeta</v>
      </c>
      <c r="Q2160" s="46" t="str">
        <f>IF($I2160="","",_xlfn.LET(_xlpm.x,VLOOKUP($I2160,'2026-01-09_taxon-match'!$A$2:$N$81,9,FALSE),IF(_xlpm.x=0,"",_xlpm.x)))</f>
        <v>Phyllodocida</v>
      </c>
      <c r="R2160" s="46" t="str">
        <f>IF($I2160="","",_xlfn.LET(_xlpm.x,VLOOKUP($I2160,'2026-01-09_taxon-match'!$A$2:$N$81,10,FALSE),IF(_xlpm.x=0,"",_xlpm.x)))</f>
        <v>Polynoidae</v>
      </c>
      <c r="S2160" s="46" t="str">
        <f>IF($I2160="","",_xlfn.LET(_xlpm.x,VLOOKUP($I2160,'2026-01-09_taxon-match'!$A$2:$N$81,11,FALSE),IF(_xlpm.x=0,"",_xlpm.x)))</f>
        <v/>
      </c>
      <c r="T2160" s="46" t="str">
        <f>IF($I2160="","",_xlfn.LET(_xlpm.x,VLOOKUP($I2160,'2026-01-09_taxon-match'!$A$2:$N$81,13,FALSE),IF(_xlpm.x=0,"",_xlpm.x)))</f>
        <v/>
      </c>
      <c r="U2160" s="46">
        <v>1</v>
      </c>
      <c r="V2160" s="2" t="s">
        <v>58</v>
      </c>
      <c r="Y2160" s="46" t="str">
        <f>IF(V2160="","",_xlfn.LET(_xlpm.x,VLOOKUP(V2160,'Drop-down_menus'!$D$2:$E$13,2,FALSE),IF(_xlpm.x=0,"",_xlpm.x)))</f>
        <v>https://orcid.org/0000-0002-9708-1761</v>
      </c>
      <c r="Z2160" s="46" t="str">
        <f>IF(W2160="","",_xlfn.LET(_xlpm.x,VLOOKUP(W2160,'Drop-down_menus'!$D$2:$E$13,2,FALSE),IF(_xlpm.x=0,"",_xlpm.x)))</f>
        <v/>
      </c>
      <c r="AA2160" s="46" t="str">
        <f>IF(X2160="","",_xlfn.LET(_xlpm.x,VLOOKUP(X2160,'Drop-down_menus'!$D$2:$E$13,2,FALSE),IF(_xlpm.x=0,"",_xlpm.x)))</f>
        <v/>
      </c>
      <c r="AB2160" s="46" t="s">
        <v>300</v>
      </c>
      <c r="AC2160" s="46" t="s">
        <v>1255</v>
      </c>
    </row>
    <row r="2161" spans="2:34" ht="15" customHeight="1">
      <c r="B2161" s="46">
        <v>2147</v>
      </c>
      <c r="C2161" s="46" t="s">
        <v>874</v>
      </c>
      <c r="D2161" s="46" t="b">
        <f>COUNTIF(Events!$B$2:$B$171, C2161) &gt; 0</f>
        <v>1</v>
      </c>
      <c r="G2161" s="46" t="s">
        <v>1202</v>
      </c>
      <c r="I2161" s="46" t="s">
        <v>1338</v>
      </c>
      <c r="J2161" s="46" t="str">
        <f>IF(I2161="","",_xlfn.LET(_xlpm.x,VLOOKUP(I2161,'2026-01-09_taxon-match'!$A$2:$N$81,4,FALSE),IF(_xlpm.x=0,"",_xlpm.x)))</f>
        <v>Polynoidae</v>
      </c>
      <c r="K2161" s="46" t="s">
        <v>1318</v>
      </c>
      <c r="L2161" s="46" t="str">
        <f>IF(I2161="","",_xlfn.LET(_xlpm.x,VLOOKUP(I2161,'2026-01-09_taxon-match'!$A$2:$N$81,3,FALSE),IF(_xlpm.x=0,"",_xlpm.x)))</f>
        <v>urn:lsid:marinespecies.org:taxname:939</v>
      </c>
      <c r="M2161" s="46" t="str">
        <f>IF($I2161="","",_xlfn.LET(_xlpm.x,VLOOKUP($I2161,'2026-01-09_taxon-match'!$A$2:$N$81,5,FALSE),IF(_xlpm.x=0,"",_xlpm.x)))</f>
        <v>Kinberg, 1856</v>
      </c>
      <c r="N2161" s="46" t="str">
        <f>IF($I2161="","",_xlfn.LET(_xlpm.x,VLOOKUP($I2161,'2026-01-09_taxon-match'!$A$2:$N$81,6,FALSE),IF(_xlpm.x=0,"",_xlpm.x)))</f>
        <v>Animalia</v>
      </c>
      <c r="O2161" s="46" t="str">
        <f>IF($I2161="","",_xlfn.LET(_xlpm.x,VLOOKUP($I2161,'2026-01-09_taxon-match'!$A$2:$N$81,7,FALSE),IF(_xlpm.x=0,"",_xlpm.x)))</f>
        <v>Annelida</v>
      </c>
      <c r="P2161" s="46" t="str">
        <f>IF($I2161="","",_xlfn.LET(_xlpm.x,VLOOKUP($I2161,'2026-01-09_taxon-match'!$A$2:$N$81,8,FALSE),IF(_xlpm.x=0,"",_xlpm.x)))</f>
        <v>Polychaeta</v>
      </c>
      <c r="Q2161" s="46" t="str">
        <f>IF($I2161="","",_xlfn.LET(_xlpm.x,VLOOKUP($I2161,'2026-01-09_taxon-match'!$A$2:$N$81,9,FALSE),IF(_xlpm.x=0,"",_xlpm.x)))</f>
        <v>Phyllodocida</v>
      </c>
      <c r="R2161" s="46" t="str">
        <f>IF($I2161="","",_xlfn.LET(_xlpm.x,VLOOKUP($I2161,'2026-01-09_taxon-match'!$A$2:$N$81,10,FALSE),IF(_xlpm.x=0,"",_xlpm.x)))</f>
        <v>Polynoidae</v>
      </c>
      <c r="S2161" s="46" t="str">
        <f>IF($I2161="","",_xlfn.LET(_xlpm.x,VLOOKUP($I2161,'2026-01-09_taxon-match'!$A$2:$N$81,11,FALSE),IF(_xlpm.x=0,"",_xlpm.x)))</f>
        <v/>
      </c>
      <c r="T2161" s="46" t="str">
        <f>IF($I2161="","",_xlfn.LET(_xlpm.x,VLOOKUP($I2161,'2026-01-09_taxon-match'!$A$2:$N$81,13,FALSE),IF(_xlpm.x=0,"",_xlpm.x)))</f>
        <v/>
      </c>
      <c r="U2161" s="46">
        <v>1</v>
      </c>
      <c r="V2161" s="2" t="s">
        <v>58</v>
      </c>
      <c r="Y2161" s="46" t="str">
        <f>IF(V2161="","",_xlfn.LET(_xlpm.x,VLOOKUP(V2161,'Drop-down_menus'!$D$2:$E$13,2,FALSE),IF(_xlpm.x=0,"",_xlpm.x)))</f>
        <v>https://orcid.org/0000-0002-9708-1761</v>
      </c>
      <c r="Z2161" s="46" t="str">
        <f>IF(W2161="","",_xlfn.LET(_xlpm.x,VLOOKUP(W2161,'Drop-down_menus'!$D$2:$E$13,2,FALSE),IF(_xlpm.x=0,"",_xlpm.x)))</f>
        <v/>
      </c>
      <c r="AA2161" s="46" t="str">
        <f>IF(X2161="","",_xlfn.LET(_xlpm.x,VLOOKUP(X2161,'Drop-down_menus'!$D$2:$E$13,2,FALSE),IF(_xlpm.x=0,"",_xlpm.x)))</f>
        <v/>
      </c>
      <c r="AB2161" s="46" t="s">
        <v>300</v>
      </c>
      <c r="AC2161" s="46" t="s">
        <v>1255</v>
      </c>
    </row>
    <row r="2162" spans="2:34" ht="15" customHeight="1">
      <c r="B2162" s="46">
        <v>2148</v>
      </c>
      <c r="C2162" s="46" t="s">
        <v>874</v>
      </c>
      <c r="D2162" s="46" t="b">
        <f>COUNTIF(Events!$B$2:$B$171, C2162) &gt; 0</f>
        <v>1</v>
      </c>
      <c r="G2162" s="46" t="s">
        <v>1207</v>
      </c>
      <c r="I2162" s="46" t="s">
        <v>1123</v>
      </c>
      <c r="J2162" s="46" t="str">
        <f>IF(I2162="","",_xlfn.LET(_xlpm.x,VLOOKUP(I2162,'2026-01-09_taxon-match'!$A$2:$N$81,4,FALSE),IF(_xlpm.x=0,"",_xlpm.x)))</f>
        <v>Ascidia</v>
      </c>
      <c r="K2162" s="46" t="s">
        <v>1318</v>
      </c>
      <c r="L2162" s="46" t="str">
        <f>IF(I2162="","",_xlfn.LET(_xlpm.x,VLOOKUP(I2162,'2026-01-09_taxon-match'!$A$2:$N$81,3,FALSE),IF(_xlpm.x=0,"",_xlpm.x)))</f>
        <v>urn:lsid:marinespecies.org:taxname:103483</v>
      </c>
      <c r="M2162" s="46" t="str">
        <f>IF($I2162="","",_xlfn.LET(_xlpm.x,VLOOKUP($I2162,'2026-01-09_taxon-match'!$A$2:$N$81,5,FALSE),IF(_xlpm.x=0,"",_xlpm.x)))</f>
        <v>Linnaeus, 1767</v>
      </c>
      <c r="N2162" s="46" t="str">
        <f>IF($I2162="","",_xlfn.LET(_xlpm.x,VLOOKUP($I2162,'2026-01-09_taxon-match'!$A$2:$N$81,6,FALSE),IF(_xlpm.x=0,"",_xlpm.x)))</f>
        <v>Animalia</v>
      </c>
      <c r="O2162" s="46" t="str">
        <f>IF($I2162="","",_xlfn.LET(_xlpm.x,VLOOKUP($I2162,'2026-01-09_taxon-match'!$A$2:$N$81,7,FALSE),IF(_xlpm.x=0,"",_xlpm.x)))</f>
        <v>Chordata</v>
      </c>
      <c r="P2162" s="46" t="str">
        <f>IF($I2162="","",_xlfn.LET(_xlpm.x,VLOOKUP($I2162,'2026-01-09_taxon-match'!$A$2:$N$81,8,FALSE),IF(_xlpm.x=0,"",_xlpm.x)))</f>
        <v>Ascidiacea</v>
      </c>
      <c r="Q2162" s="46" t="str">
        <f>IF($I2162="","",_xlfn.LET(_xlpm.x,VLOOKUP($I2162,'2026-01-09_taxon-match'!$A$2:$N$81,9,FALSE),IF(_xlpm.x=0,"",_xlpm.x)))</f>
        <v>Phlebobranchia</v>
      </c>
      <c r="R2162" s="46" t="str">
        <f>IF($I2162="","",_xlfn.LET(_xlpm.x,VLOOKUP($I2162,'2026-01-09_taxon-match'!$A$2:$N$81,10,FALSE),IF(_xlpm.x=0,"",_xlpm.x)))</f>
        <v>Ascidiidae</v>
      </c>
      <c r="S2162" s="46" t="str">
        <f>IF($I2162="","",_xlfn.LET(_xlpm.x,VLOOKUP($I2162,'2026-01-09_taxon-match'!$A$2:$N$81,11,FALSE),IF(_xlpm.x=0,"",_xlpm.x)))</f>
        <v>Ascidia</v>
      </c>
      <c r="T2162" s="46" t="str">
        <f>IF($I2162="","",_xlfn.LET(_xlpm.x,VLOOKUP($I2162,'2026-01-09_taxon-match'!$A$2:$N$81,13,FALSE),IF(_xlpm.x=0,"",_xlpm.x)))</f>
        <v/>
      </c>
      <c r="U2162" s="46">
        <v>1</v>
      </c>
      <c r="V2162" s="2" t="s">
        <v>58</v>
      </c>
      <c r="Y2162" s="46" t="str">
        <f>IF(V2162="","",_xlfn.LET(_xlpm.x,VLOOKUP(V2162,'Drop-down_menus'!$D$2:$E$13,2,FALSE),IF(_xlpm.x=0,"",_xlpm.x)))</f>
        <v>https://orcid.org/0000-0002-9708-1761</v>
      </c>
      <c r="Z2162" s="46" t="str">
        <f>IF(W2162="","",_xlfn.LET(_xlpm.x,VLOOKUP(W2162,'Drop-down_menus'!$D$2:$E$13,2,FALSE),IF(_xlpm.x=0,"",_xlpm.x)))</f>
        <v/>
      </c>
      <c r="AA2162" s="46" t="str">
        <f>IF(X2162="","",_xlfn.LET(_xlpm.x,VLOOKUP(X2162,'Drop-down_menus'!$D$2:$E$13,2,FALSE),IF(_xlpm.x=0,"",_xlpm.x)))</f>
        <v/>
      </c>
      <c r="AB2162" s="46" t="s">
        <v>300</v>
      </c>
      <c r="AC2162" s="46" t="s">
        <v>1255</v>
      </c>
    </row>
    <row r="2163" spans="2:34" ht="15" customHeight="1">
      <c r="B2163" s="46">
        <v>2149</v>
      </c>
      <c r="C2163" s="46" t="s">
        <v>874</v>
      </c>
      <c r="D2163" s="46" t="b">
        <f>COUNTIF(Events!$B$2:$B$171, C2163) &gt; 0</f>
        <v>1</v>
      </c>
      <c r="G2163" s="46" t="s">
        <v>1200</v>
      </c>
      <c r="I2163" s="46" t="s">
        <v>509</v>
      </c>
      <c r="J2163" s="46" t="str">
        <f>IF(I2163="","",_xlfn.LET(_xlpm.x,VLOOKUP(I2163,'2026-01-09_taxon-match'!$A$2:$N$81,4,FALSE),IF(_xlpm.x=0,"",_xlpm.x)))</f>
        <v>Nemertea</v>
      </c>
      <c r="K2163" s="46" t="s">
        <v>1318</v>
      </c>
      <c r="L2163" s="46" t="str">
        <f>IF(I2163="","",_xlfn.LET(_xlpm.x,VLOOKUP(I2163,'2026-01-09_taxon-match'!$A$2:$N$81,3,FALSE),IF(_xlpm.x=0,"",_xlpm.x)))</f>
        <v>urn:lsid:marinespecies.org:taxname:152391</v>
      </c>
      <c r="M2163" s="46" t="str">
        <f>IF($I2163="","",_xlfn.LET(_xlpm.x,VLOOKUP($I2163,'2026-01-09_taxon-match'!$A$2:$N$81,5,FALSE),IF(_xlpm.x=0,"",_xlpm.x)))</f>
        <v/>
      </c>
      <c r="N2163" s="46" t="str">
        <f>IF($I2163="","",_xlfn.LET(_xlpm.x,VLOOKUP($I2163,'2026-01-09_taxon-match'!$A$2:$N$81,6,FALSE),IF(_xlpm.x=0,"",_xlpm.x)))</f>
        <v>Animalia</v>
      </c>
      <c r="O2163" s="46" t="str">
        <f>IF($I2163="","",_xlfn.LET(_xlpm.x,VLOOKUP($I2163,'2026-01-09_taxon-match'!$A$2:$N$81,7,FALSE),IF(_xlpm.x=0,"",_xlpm.x)))</f>
        <v>Nemertea</v>
      </c>
      <c r="P2163" s="46" t="str">
        <f>IF($I2163="","",_xlfn.LET(_xlpm.x,VLOOKUP($I2163,'2026-01-09_taxon-match'!$A$2:$N$81,8,FALSE),IF(_xlpm.x=0,"",_xlpm.x)))</f>
        <v/>
      </c>
      <c r="Q2163" s="46" t="str">
        <f>IF($I2163="","",_xlfn.LET(_xlpm.x,VLOOKUP($I2163,'2026-01-09_taxon-match'!$A$2:$N$81,9,FALSE),IF(_xlpm.x=0,"",_xlpm.x)))</f>
        <v/>
      </c>
      <c r="R2163" s="46" t="str">
        <f>IF($I2163="","",_xlfn.LET(_xlpm.x,VLOOKUP($I2163,'2026-01-09_taxon-match'!$A$2:$N$81,10,FALSE),IF(_xlpm.x=0,"",_xlpm.x)))</f>
        <v/>
      </c>
      <c r="S2163" s="46" t="str">
        <f>IF($I2163="","",_xlfn.LET(_xlpm.x,VLOOKUP($I2163,'2026-01-09_taxon-match'!$A$2:$N$81,11,FALSE),IF(_xlpm.x=0,"",_xlpm.x)))</f>
        <v/>
      </c>
      <c r="T2163" s="46" t="str">
        <f>IF($I2163="","",_xlfn.LET(_xlpm.x,VLOOKUP($I2163,'2026-01-09_taxon-match'!$A$2:$N$81,13,FALSE),IF(_xlpm.x=0,"",_xlpm.x)))</f>
        <v/>
      </c>
      <c r="U2163" s="46">
        <v>1</v>
      </c>
      <c r="V2163" s="2" t="s">
        <v>58</v>
      </c>
      <c r="Y2163" s="46" t="str">
        <f>IF(V2163="","",_xlfn.LET(_xlpm.x,VLOOKUP(V2163,'Drop-down_menus'!$D$2:$E$13,2,FALSE),IF(_xlpm.x=0,"",_xlpm.x)))</f>
        <v>https://orcid.org/0000-0002-9708-1761</v>
      </c>
      <c r="Z2163" s="46" t="str">
        <f>IF(W2163="","",_xlfn.LET(_xlpm.x,VLOOKUP(W2163,'Drop-down_menus'!$D$2:$E$13,2,FALSE),IF(_xlpm.x=0,"",_xlpm.x)))</f>
        <v/>
      </c>
      <c r="AA2163" s="46" t="str">
        <f>IF(X2163="","",_xlfn.LET(_xlpm.x,VLOOKUP(X2163,'Drop-down_menus'!$D$2:$E$13,2,FALSE),IF(_xlpm.x=0,"",_xlpm.x)))</f>
        <v/>
      </c>
      <c r="AB2163" s="46" t="s">
        <v>300</v>
      </c>
      <c r="AC2163" s="46" t="s">
        <v>1255</v>
      </c>
    </row>
    <row r="2164" spans="2:34" ht="15" customHeight="1">
      <c r="B2164" s="46">
        <v>2150</v>
      </c>
      <c r="C2164" s="46" t="s">
        <v>874</v>
      </c>
      <c r="D2164" s="46" t="b">
        <f>COUNTIF(Events!$B$2:$B$171, C2164) &gt; 0</f>
        <v>1</v>
      </c>
      <c r="G2164" s="46" t="s">
        <v>1200</v>
      </c>
      <c r="I2164" s="46" t="s">
        <v>509</v>
      </c>
      <c r="J2164" s="46" t="str">
        <f>IF(I2164="","",_xlfn.LET(_xlpm.x,VLOOKUP(I2164,'2026-01-09_taxon-match'!$A$2:$N$81,4,FALSE),IF(_xlpm.x=0,"",_xlpm.x)))</f>
        <v>Nemertea</v>
      </c>
      <c r="K2164" s="46" t="s">
        <v>1318</v>
      </c>
      <c r="L2164" s="46" t="str">
        <f>IF(I2164="","",_xlfn.LET(_xlpm.x,VLOOKUP(I2164,'2026-01-09_taxon-match'!$A$2:$N$81,3,FALSE),IF(_xlpm.x=0,"",_xlpm.x)))</f>
        <v>urn:lsid:marinespecies.org:taxname:152391</v>
      </c>
      <c r="M2164" s="46" t="str">
        <f>IF($I2164="","",_xlfn.LET(_xlpm.x,VLOOKUP($I2164,'2026-01-09_taxon-match'!$A$2:$N$81,5,FALSE),IF(_xlpm.x=0,"",_xlpm.x)))</f>
        <v/>
      </c>
      <c r="N2164" s="46" t="str">
        <f>IF($I2164="","",_xlfn.LET(_xlpm.x,VLOOKUP($I2164,'2026-01-09_taxon-match'!$A$2:$N$81,6,FALSE),IF(_xlpm.x=0,"",_xlpm.x)))</f>
        <v>Animalia</v>
      </c>
      <c r="O2164" s="46" t="str">
        <f>IF($I2164="","",_xlfn.LET(_xlpm.x,VLOOKUP($I2164,'2026-01-09_taxon-match'!$A$2:$N$81,7,FALSE),IF(_xlpm.x=0,"",_xlpm.x)))</f>
        <v>Nemertea</v>
      </c>
      <c r="P2164" s="46" t="str">
        <f>IF($I2164="","",_xlfn.LET(_xlpm.x,VLOOKUP($I2164,'2026-01-09_taxon-match'!$A$2:$N$81,8,FALSE),IF(_xlpm.x=0,"",_xlpm.x)))</f>
        <v/>
      </c>
      <c r="Q2164" s="46" t="str">
        <f>IF($I2164="","",_xlfn.LET(_xlpm.x,VLOOKUP($I2164,'2026-01-09_taxon-match'!$A$2:$N$81,9,FALSE),IF(_xlpm.x=0,"",_xlpm.x)))</f>
        <v/>
      </c>
      <c r="R2164" s="46" t="str">
        <f>IF($I2164="","",_xlfn.LET(_xlpm.x,VLOOKUP($I2164,'2026-01-09_taxon-match'!$A$2:$N$81,10,FALSE),IF(_xlpm.x=0,"",_xlpm.x)))</f>
        <v/>
      </c>
      <c r="S2164" s="46" t="str">
        <f>IF($I2164="","",_xlfn.LET(_xlpm.x,VLOOKUP($I2164,'2026-01-09_taxon-match'!$A$2:$N$81,11,FALSE),IF(_xlpm.x=0,"",_xlpm.x)))</f>
        <v/>
      </c>
      <c r="T2164" s="46" t="str">
        <f>IF($I2164="","",_xlfn.LET(_xlpm.x,VLOOKUP($I2164,'2026-01-09_taxon-match'!$A$2:$N$81,13,FALSE),IF(_xlpm.x=0,"",_xlpm.x)))</f>
        <v/>
      </c>
      <c r="U2164" s="46">
        <v>1</v>
      </c>
      <c r="V2164" s="2" t="s">
        <v>58</v>
      </c>
      <c r="Y2164" s="46" t="str">
        <f>IF(V2164="","",_xlfn.LET(_xlpm.x,VLOOKUP(V2164,'Drop-down_menus'!$D$2:$E$13,2,FALSE),IF(_xlpm.x=0,"",_xlpm.x)))</f>
        <v>https://orcid.org/0000-0002-9708-1761</v>
      </c>
      <c r="Z2164" s="46" t="str">
        <f>IF(W2164="","",_xlfn.LET(_xlpm.x,VLOOKUP(W2164,'Drop-down_menus'!$D$2:$E$13,2,FALSE),IF(_xlpm.x=0,"",_xlpm.x)))</f>
        <v/>
      </c>
      <c r="AA2164" s="46" t="str">
        <f>IF(X2164="","",_xlfn.LET(_xlpm.x,VLOOKUP(X2164,'Drop-down_menus'!$D$2:$E$13,2,FALSE),IF(_xlpm.x=0,"",_xlpm.x)))</f>
        <v/>
      </c>
      <c r="AB2164" s="46" t="s">
        <v>300</v>
      </c>
      <c r="AC2164" s="46" t="s">
        <v>1255</v>
      </c>
    </row>
    <row r="2165" spans="2:34" ht="15" customHeight="1">
      <c r="B2165" s="46">
        <v>2152</v>
      </c>
      <c r="C2165" s="46" t="s">
        <v>874</v>
      </c>
      <c r="D2165" s="46" t="b">
        <f>COUNTIF(Events!$B$2:$B$171, C2165) &gt; 0</f>
        <v>1</v>
      </c>
      <c r="G2165" s="46" t="s">
        <v>1205</v>
      </c>
      <c r="I2165" s="46" t="s">
        <v>183</v>
      </c>
      <c r="J2165" s="46" t="str">
        <f>IF(I2165="","",_xlfn.LET(_xlpm.x,VLOOKUP(I2165,'2026-01-09_taxon-match'!$A$2:$N$81,4,FALSE),IF(_xlpm.x=0,"",_xlpm.x)))</f>
        <v>Amphipoda</v>
      </c>
      <c r="K2165" s="46" t="s">
        <v>1318</v>
      </c>
      <c r="L2165" s="46" t="str">
        <f>IF(I2165="","",_xlfn.LET(_xlpm.x,VLOOKUP(I2165,'2026-01-09_taxon-match'!$A$2:$N$81,3,FALSE),IF(_xlpm.x=0,"",_xlpm.x)))</f>
        <v>urn:lsid:marinespecies.org:taxname:1135</v>
      </c>
      <c r="M2165" s="46" t="str">
        <f>IF($I2165="","",_xlfn.LET(_xlpm.x,VLOOKUP($I2165,'2026-01-09_taxon-match'!$A$2:$N$81,5,FALSE),IF(_xlpm.x=0,"",_xlpm.x)))</f>
        <v>Latreille, 1816</v>
      </c>
      <c r="N2165" s="46" t="str">
        <f>IF($I2165="","",_xlfn.LET(_xlpm.x,VLOOKUP($I2165,'2026-01-09_taxon-match'!$A$2:$N$81,6,FALSE),IF(_xlpm.x=0,"",_xlpm.x)))</f>
        <v>Animalia</v>
      </c>
      <c r="O2165" s="46" t="str">
        <f>IF($I2165="","",_xlfn.LET(_xlpm.x,VLOOKUP($I2165,'2026-01-09_taxon-match'!$A$2:$N$81,7,FALSE),IF(_xlpm.x=0,"",_xlpm.x)))</f>
        <v>Arthropoda</v>
      </c>
      <c r="P2165" s="46" t="str">
        <f>IF($I2165="","",_xlfn.LET(_xlpm.x,VLOOKUP($I2165,'2026-01-09_taxon-match'!$A$2:$N$81,8,FALSE),IF(_xlpm.x=0,"",_xlpm.x)))</f>
        <v>Malacostraca</v>
      </c>
      <c r="Q2165" s="46" t="str">
        <f>IF($I2165="","",_xlfn.LET(_xlpm.x,VLOOKUP($I2165,'2026-01-09_taxon-match'!$A$2:$N$81,9,FALSE),IF(_xlpm.x=0,"",_xlpm.x)))</f>
        <v>Amphipoda</v>
      </c>
      <c r="R2165" s="46" t="str">
        <f>IF($I2165="","",_xlfn.LET(_xlpm.x,VLOOKUP($I2165,'2026-01-09_taxon-match'!$A$2:$N$81,10,FALSE),IF(_xlpm.x=0,"",_xlpm.x)))</f>
        <v/>
      </c>
      <c r="S2165" s="46" t="str">
        <f>IF($I2165="","",_xlfn.LET(_xlpm.x,VLOOKUP($I2165,'2026-01-09_taxon-match'!$A$2:$N$81,11,FALSE),IF(_xlpm.x=0,"",_xlpm.x)))</f>
        <v/>
      </c>
      <c r="T2165" s="46" t="str">
        <f>IF($I2165="","",_xlfn.LET(_xlpm.x,VLOOKUP($I2165,'2026-01-09_taxon-match'!$A$2:$N$81,13,FALSE),IF(_xlpm.x=0,"",_xlpm.x)))</f>
        <v/>
      </c>
      <c r="U2165" s="46" t="s">
        <v>1251</v>
      </c>
      <c r="V2165" s="2" t="s">
        <v>58</v>
      </c>
      <c r="Y2165" s="46" t="str">
        <f>IF(V2165="","",_xlfn.LET(_xlpm.x,VLOOKUP(V2165,'Drop-down_menus'!$D$2:$E$13,2,FALSE),IF(_xlpm.x=0,"",_xlpm.x)))</f>
        <v>https://orcid.org/0000-0002-9708-1761</v>
      </c>
      <c r="Z2165" s="46" t="str">
        <f>IF(W2165="","",_xlfn.LET(_xlpm.x,VLOOKUP(W2165,'Drop-down_menus'!$D$2:$E$13,2,FALSE),IF(_xlpm.x=0,"",_xlpm.x)))</f>
        <v/>
      </c>
      <c r="AA2165" s="46" t="str">
        <f>IF(X2165="","",_xlfn.LET(_xlpm.x,VLOOKUP(X2165,'Drop-down_menus'!$D$2:$E$13,2,FALSE),IF(_xlpm.x=0,"",_xlpm.x)))</f>
        <v/>
      </c>
      <c r="AB2165" s="46" t="s">
        <v>300</v>
      </c>
      <c r="AC2165" s="46" t="s">
        <v>1255</v>
      </c>
    </row>
    <row r="2166" spans="2:34" ht="15" customHeight="1">
      <c r="B2166" s="46">
        <v>2153</v>
      </c>
      <c r="C2166" s="46" t="s">
        <v>874</v>
      </c>
      <c r="D2166" s="46" t="b">
        <f>COUNTIF(Events!$B$2:$B$171, C2166) &gt; 0</f>
        <v>1</v>
      </c>
      <c r="G2166" s="46" t="s">
        <v>1238</v>
      </c>
      <c r="I2166" s="46" t="s">
        <v>1527</v>
      </c>
      <c r="J2166" s="46" t="str">
        <f>IF(I2166="","",_xlfn.LET(_xlpm.x,VLOOKUP(I2166,'2026-01-09_taxon-match'!$A$2:$N$81,4,FALSE),IF(_xlpm.x=0,"",_xlpm.x)))</f>
        <v>Yoldia</v>
      </c>
      <c r="K2166" s="46" t="s">
        <v>1318</v>
      </c>
      <c r="L2166" s="46" t="str">
        <f>IF(I2166="","",_xlfn.LET(_xlpm.x,VLOOKUP(I2166,'2026-01-09_taxon-match'!$A$2:$N$81,3,FALSE),IF(_xlpm.x=0,"",_xlpm.x)))</f>
        <v>urn:lsid:marinespecies.org:taxname:138672</v>
      </c>
      <c r="M2166" s="46" t="str">
        <f>IF($I2166="","",_xlfn.LET(_xlpm.x,VLOOKUP($I2166,'2026-01-09_taxon-match'!$A$2:$N$81,5,FALSE),IF(_xlpm.x=0,"",_xlpm.x)))</f>
        <v>Møller, 1842</v>
      </c>
      <c r="N2166" s="46" t="str">
        <f>IF($I2166="","",_xlfn.LET(_xlpm.x,VLOOKUP($I2166,'2026-01-09_taxon-match'!$A$2:$N$81,6,FALSE),IF(_xlpm.x=0,"",_xlpm.x)))</f>
        <v>Animalia</v>
      </c>
      <c r="O2166" s="46" t="str">
        <f>IF($I2166="","",_xlfn.LET(_xlpm.x,VLOOKUP($I2166,'2026-01-09_taxon-match'!$A$2:$N$81,7,FALSE),IF(_xlpm.x=0,"",_xlpm.x)))</f>
        <v>Mollusca</v>
      </c>
      <c r="P2166" s="46" t="str">
        <f>IF($I2166="","",_xlfn.LET(_xlpm.x,VLOOKUP($I2166,'2026-01-09_taxon-match'!$A$2:$N$81,8,FALSE),IF(_xlpm.x=0,"",_xlpm.x)))</f>
        <v>Bivalvia</v>
      </c>
      <c r="Q2166" s="46" t="str">
        <f>IF($I2166="","",_xlfn.LET(_xlpm.x,VLOOKUP($I2166,'2026-01-09_taxon-match'!$A$2:$N$81,9,FALSE),IF(_xlpm.x=0,"",_xlpm.x)))</f>
        <v>Nuculanida</v>
      </c>
      <c r="R2166" s="46" t="str">
        <f>IF($I2166="","",_xlfn.LET(_xlpm.x,VLOOKUP($I2166,'2026-01-09_taxon-match'!$A$2:$N$81,10,FALSE),IF(_xlpm.x=0,"",_xlpm.x)))</f>
        <v>Yoldiidae</v>
      </c>
      <c r="S2166" s="46" t="str">
        <f>IF($I2166="","",_xlfn.LET(_xlpm.x,VLOOKUP($I2166,'2026-01-09_taxon-match'!$A$2:$N$81,11,FALSE),IF(_xlpm.x=0,"",_xlpm.x)))</f>
        <v>Yoldia</v>
      </c>
      <c r="T2166" s="46" t="str">
        <f>IF($I2166="","",_xlfn.LET(_xlpm.x,VLOOKUP($I2166,'2026-01-09_taxon-match'!$A$2:$N$81,13,FALSE),IF(_xlpm.x=0,"",_xlpm.x)))</f>
        <v/>
      </c>
      <c r="U2166" s="46">
        <v>1</v>
      </c>
      <c r="V2166" t="s">
        <v>43</v>
      </c>
      <c r="Y2166" s="46" t="str">
        <f>IF(V2166="","",_xlfn.LET(_xlpm.x,VLOOKUP(V2166,'Drop-down_menus'!$D$2:$E$13,2,FALSE),IF(_xlpm.x=0,"",_xlpm.x)))</f>
        <v>https://orcid.org/0000-0002-0981-7442</v>
      </c>
      <c r="Z2166" s="46" t="str">
        <f>IF(W2166="","",_xlfn.LET(_xlpm.x,VLOOKUP(W2166,'Drop-down_menus'!$D$2:$E$13,2,FALSE),IF(_xlpm.x=0,"",_xlpm.x)))</f>
        <v/>
      </c>
      <c r="AA2166" s="46" t="str">
        <f>IF(X2166="","",_xlfn.LET(_xlpm.x,VLOOKUP(X2166,'Drop-down_menus'!$D$2:$E$13,2,FALSE),IF(_xlpm.x=0,"",_xlpm.x)))</f>
        <v/>
      </c>
      <c r="AB2166" s="46" t="s">
        <v>300</v>
      </c>
      <c r="AC2166" s="46" t="s">
        <v>1255</v>
      </c>
    </row>
    <row r="2167" spans="2:34" ht="15" customHeight="1">
      <c r="B2167" s="46">
        <v>2155</v>
      </c>
      <c r="C2167" s="46" t="s">
        <v>888</v>
      </c>
      <c r="D2167" s="46" t="b">
        <f>COUNTIF(Events!$B$2:$B$171, C2167) &gt; 0</f>
        <v>1</v>
      </c>
      <c r="E2167" s="46" t="s">
        <v>163</v>
      </c>
      <c r="F2167" s="46" t="s">
        <v>1077</v>
      </c>
      <c r="J2167" s="46" t="str">
        <f>IF(I2167="","",_xlfn.LET(_xlpm.x,VLOOKUP(I2167,'2026-01-09_taxon-match'!$A$2:$N$81,4,FALSE),IF(_xlpm.x=0,"",_xlpm.x)))</f>
        <v/>
      </c>
      <c r="L2167" s="46" t="str">
        <f>IF(I2167="","",_xlfn.LET(_xlpm.x,VLOOKUP(I2167,'2026-01-09_taxon-match'!$A$2:$N$81,3,FALSE),IF(_xlpm.x=0,"",_xlpm.x)))</f>
        <v/>
      </c>
      <c r="M2167" s="46" t="str">
        <f>IF($I2167="","",_xlfn.LET(_xlpm.x,VLOOKUP($I2167,'2026-01-09_taxon-match'!$A$2:$N$81,5,FALSE),IF(_xlpm.x=0,"",_xlpm.x)))</f>
        <v/>
      </c>
      <c r="N2167" s="46" t="str">
        <f>IF($I2167="","",_xlfn.LET(_xlpm.x,VLOOKUP($I2167,'2026-01-09_taxon-match'!$A$2:$N$81,6,FALSE),IF(_xlpm.x=0,"",_xlpm.x)))</f>
        <v/>
      </c>
      <c r="O2167" s="46" t="str">
        <f>IF($I2167="","",_xlfn.LET(_xlpm.x,VLOOKUP($I2167,'2026-01-09_taxon-match'!$A$2:$N$81,7,FALSE),IF(_xlpm.x=0,"",_xlpm.x)))</f>
        <v/>
      </c>
      <c r="P2167" s="46" t="str">
        <f>IF($I2167="","",_xlfn.LET(_xlpm.x,VLOOKUP($I2167,'2026-01-09_taxon-match'!$A$2:$N$81,8,FALSE),IF(_xlpm.x=0,"",_xlpm.x)))</f>
        <v/>
      </c>
      <c r="Q2167" s="46" t="str">
        <f>IF($I2167="","",_xlfn.LET(_xlpm.x,VLOOKUP($I2167,'2026-01-09_taxon-match'!$A$2:$N$81,9,FALSE),IF(_xlpm.x=0,"",_xlpm.x)))</f>
        <v/>
      </c>
      <c r="R2167" s="46" t="str">
        <f>IF($I2167="","",_xlfn.LET(_xlpm.x,VLOOKUP($I2167,'2026-01-09_taxon-match'!$A$2:$N$81,10,FALSE),IF(_xlpm.x=0,"",_xlpm.x)))</f>
        <v/>
      </c>
      <c r="S2167" s="46" t="str">
        <f>IF($I2167="","",_xlfn.LET(_xlpm.x,VLOOKUP($I2167,'2026-01-09_taxon-match'!$A$2:$N$81,11,FALSE),IF(_xlpm.x=0,"",_xlpm.x)))</f>
        <v/>
      </c>
      <c r="T2167" s="46" t="str">
        <f>IF($I2167="","",_xlfn.LET(_xlpm.x,VLOOKUP($I2167,'2026-01-09_taxon-match'!$A$2:$N$81,13,FALSE),IF(_xlpm.x=0,"",_xlpm.x)))</f>
        <v/>
      </c>
      <c r="V2167" s="46" t="s">
        <v>28</v>
      </c>
      <c r="Y2167" s="46" t="str">
        <f>IF(V2167="","",_xlfn.LET(_xlpm.x,VLOOKUP(V2167,'Drop-down_menus'!$D$2:$E$13,2,FALSE),IF(_xlpm.x=0,"",_xlpm.x)))</f>
        <v>https://orcid.org/0000-0002-9037-7623</v>
      </c>
      <c r="Z2167" s="46" t="str">
        <f>IF(W2167="","",_xlfn.LET(_xlpm.x,VLOOKUP(W2167,'Drop-down_menus'!$D$2:$E$13,2,FALSE),IF(_xlpm.x=0,"",_xlpm.x)))</f>
        <v/>
      </c>
      <c r="AA2167" s="46" t="str">
        <f>IF(X2167="","",_xlfn.LET(_xlpm.x,VLOOKUP(X2167,'Drop-down_menus'!$D$2:$E$13,2,FALSE),IF(_xlpm.x=0,"",_xlpm.x)))</f>
        <v/>
      </c>
      <c r="AC2167" s="14" t="s">
        <v>1094</v>
      </c>
      <c r="AD2167" s="46" t="s">
        <v>1095</v>
      </c>
      <c r="AE2167" s="46" t="s">
        <v>28</v>
      </c>
      <c r="AG2167" s="46" t="str">
        <f>IF(AE2167="","",_xlfn.LET(_xlpm.x,VLOOKUP(AE2167,'Drop-down_menus'!$D$2:$E$13,2,FALSE),IF(_xlpm.x=0,"",_xlpm.x)))</f>
        <v>https://orcid.org/0000-0002-9037-7623</v>
      </c>
      <c r="AH2167" s="46" t="str">
        <f>IF(AF2167="","",_xlfn.LET(_xlpm.x,VLOOKUP(AF2167,'Drop-down_menus'!$D$2:$E$13,2,FALSE),IF(_xlpm.x=0,"",_xlpm.x)))</f>
        <v/>
      </c>
    </row>
    <row r="2168" spans="2:34" ht="15" customHeight="1">
      <c r="B2168" s="46">
        <v>2155</v>
      </c>
      <c r="C2168" s="46" t="s">
        <v>874</v>
      </c>
      <c r="D2168" s="46" t="b">
        <f>COUNTIF(Events!$B$2:$B$171, C2168) &gt; 0</f>
        <v>1</v>
      </c>
      <c r="G2168" s="46" t="s">
        <v>1238</v>
      </c>
      <c r="I2168" s="46" t="s">
        <v>1527</v>
      </c>
      <c r="J2168" s="46" t="str">
        <f>IF(I2168="","",_xlfn.LET(_xlpm.x,VLOOKUP(I2168,'2026-01-09_taxon-match'!$A$2:$N$81,4,FALSE),IF(_xlpm.x=0,"",_xlpm.x)))</f>
        <v>Yoldia</v>
      </c>
      <c r="K2168" s="46" t="s">
        <v>1318</v>
      </c>
      <c r="L2168" s="46" t="str">
        <f>IF(I2168="","",_xlfn.LET(_xlpm.x,VLOOKUP(I2168,'2026-01-09_taxon-match'!$A$2:$N$81,3,FALSE),IF(_xlpm.x=0,"",_xlpm.x)))</f>
        <v>urn:lsid:marinespecies.org:taxname:138672</v>
      </c>
      <c r="M2168" s="46" t="str">
        <f>IF($I2168="","",_xlfn.LET(_xlpm.x,VLOOKUP($I2168,'2026-01-09_taxon-match'!$A$2:$N$81,5,FALSE),IF(_xlpm.x=0,"",_xlpm.x)))</f>
        <v>Møller, 1842</v>
      </c>
      <c r="N2168" s="46" t="str">
        <f>IF($I2168="","",_xlfn.LET(_xlpm.x,VLOOKUP($I2168,'2026-01-09_taxon-match'!$A$2:$N$81,6,FALSE),IF(_xlpm.x=0,"",_xlpm.x)))</f>
        <v>Animalia</v>
      </c>
      <c r="O2168" s="46" t="str">
        <f>IF($I2168="","",_xlfn.LET(_xlpm.x,VLOOKUP($I2168,'2026-01-09_taxon-match'!$A$2:$N$81,7,FALSE),IF(_xlpm.x=0,"",_xlpm.x)))</f>
        <v>Mollusca</v>
      </c>
      <c r="P2168" s="46" t="str">
        <f>IF($I2168="","",_xlfn.LET(_xlpm.x,VLOOKUP($I2168,'2026-01-09_taxon-match'!$A$2:$N$81,8,FALSE),IF(_xlpm.x=0,"",_xlpm.x)))</f>
        <v>Bivalvia</v>
      </c>
      <c r="Q2168" s="46" t="str">
        <f>IF($I2168="","",_xlfn.LET(_xlpm.x,VLOOKUP($I2168,'2026-01-09_taxon-match'!$A$2:$N$81,9,FALSE),IF(_xlpm.x=0,"",_xlpm.x)))</f>
        <v>Nuculanida</v>
      </c>
      <c r="R2168" s="46" t="str">
        <f>IF($I2168="","",_xlfn.LET(_xlpm.x,VLOOKUP($I2168,'2026-01-09_taxon-match'!$A$2:$N$81,10,FALSE),IF(_xlpm.x=0,"",_xlpm.x)))</f>
        <v>Yoldiidae</v>
      </c>
      <c r="S2168" s="46" t="str">
        <f>IF($I2168="","",_xlfn.LET(_xlpm.x,VLOOKUP($I2168,'2026-01-09_taxon-match'!$A$2:$N$81,11,FALSE),IF(_xlpm.x=0,"",_xlpm.x)))</f>
        <v>Yoldia</v>
      </c>
      <c r="T2168" s="46" t="str">
        <f>IF($I2168="","",_xlfn.LET(_xlpm.x,VLOOKUP($I2168,'2026-01-09_taxon-match'!$A$2:$N$81,13,FALSE),IF(_xlpm.x=0,"",_xlpm.x)))</f>
        <v/>
      </c>
      <c r="U2168" s="46">
        <v>1</v>
      </c>
      <c r="V2168" t="s">
        <v>43</v>
      </c>
      <c r="Y2168" s="46" t="str">
        <f>IF(V2168="","",_xlfn.LET(_xlpm.x,VLOOKUP(V2168,'Drop-down_menus'!$D$2:$E$13,2,FALSE),IF(_xlpm.x=0,"",_xlpm.x)))</f>
        <v>https://orcid.org/0000-0002-0981-7442</v>
      </c>
      <c r="Z2168" s="46" t="str">
        <f>IF(W2168="","",_xlfn.LET(_xlpm.x,VLOOKUP(W2168,'Drop-down_menus'!$D$2:$E$13,2,FALSE),IF(_xlpm.x=0,"",_xlpm.x)))</f>
        <v/>
      </c>
      <c r="AA2168" s="46" t="str">
        <f>IF(X2168="","",_xlfn.LET(_xlpm.x,VLOOKUP(X2168,'Drop-down_menus'!$D$2:$E$13,2,FALSE),IF(_xlpm.x=0,"",_xlpm.x)))</f>
        <v/>
      </c>
      <c r="AB2168" s="46" t="s">
        <v>300</v>
      </c>
      <c r="AC2168" s="46" t="s">
        <v>1255</v>
      </c>
    </row>
    <row r="2169" spans="2:34" ht="15" customHeight="1">
      <c r="B2169" s="46">
        <v>2156</v>
      </c>
      <c r="C2169" s="46" t="s">
        <v>874</v>
      </c>
      <c r="D2169" s="46" t="b">
        <f>COUNTIF(Events!$B$2:$B$171, C2169) &gt; 0</f>
        <v>1</v>
      </c>
      <c r="G2169" s="46" t="s">
        <v>1201</v>
      </c>
      <c r="I2169" s="46" t="s">
        <v>232</v>
      </c>
      <c r="J2169" s="46" t="str">
        <f>IF(I2169="","",_xlfn.LET(_xlpm.x,VLOOKUP(I2169,'2026-01-09_taxon-match'!$A$2:$N$81,4,FALSE),IF(_xlpm.x=0,"",_xlpm.x)))</f>
        <v>Terebellidae</v>
      </c>
      <c r="K2169" s="46" t="s">
        <v>1318</v>
      </c>
      <c r="L2169" s="46" t="str">
        <f>IF(I2169="","",_xlfn.LET(_xlpm.x,VLOOKUP(I2169,'2026-01-09_taxon-match'!$A$2:$N$81,3,FALSE),IF(_xlpm.x=0,"",_xlpm.x)))</f>
        <v/>
      </c>
      <c r="M2169" s="46" t="str">
        <f>IF($I2169="","",_xlfn.LET(_xlpm.x,VLOOKUP($I2169,'2026-01-09_taxon-match'!$A$2:$N$81,5,FALSE),IF(_xlpm.x=0,"",_xlpm.x)))</f>
        <v/>
      </c>
      <c r="N2169" s="46" t="str">
        <f>IF($I2169="","",_xlfn.LET(_xlpm.x,VLOOKUP($I2169,'2026-01-09_taxon-match'!$A$2:$N$81,6,FALSE),IF(_xlpm.x=0,"",_xlpm.x)))</f>
        <v/>
      </c>
      <c r="O2169" s="46" t="str">
        <f>IF($I2169="","",_xlfn.LET(_xlpm.x,VLOOKUP($I2169,'2026-01-09_taxon-match'!$A$2:$N$81,7,FALSE),IF(_xlpm.x=0,"",_xlpm.x)))</f>
        <v/>
      </c>
      <c r="P2169" s="46" t="str">
        <f>IF($I2169="","",_xlfn.LET(_xlpm.x,VLOOKUP($I2169,'2026-01-09_taxon-match'!$A$2:$N$81,8,FALSE),IF(_xlpm.x=0,"",_xlpm.x)))</f>
        <v/>
      </c>
      <c r="Q2169" s="46" t="str">
        <f>IF($I2169="","",_xlfn.LET(_xlpm.x,VLOOKUP($I2169,'2026-01-09_taxon-match'!$A$2:$N$81,9,FALSE),IF(_xlpm.x=0,"",_xlpm.x)))</f>
        <v/>
      </c>
      <c r="R2169" s="46" t="str">
        <f>IF($I2169="","",_xlfn.LET(_xlpm.x,VLOOKUP($I2169,'2026-01-09_taxon-match'!$A$2:$N$81,10,FALSE),IF(_xlpm.x=0,"",_xlpm.x)))</f>
        <v/>
      </c>
      <c r="S2169" s="46" t="str">
        <f>IF($I2169="","",_xlfn.LET(_xlpm.x,VLOOKUP($I2169,'2026-01-09_taxon-match'!$A$2:$N$81,11,FALSE),IF(_xlpm.x=0,"",_xlpm.x)))</f>
        <v/>
      </c>
      <c r="T2169" s="46" t="str">
        <f>IF($I2169="","",_xlfn.LET(_xlpm.x,VLOOKUP($I2169,'2026-01-09_taxon-match'!$A$2:$N$81,13,FALSE),IF(_xlpm.x=0,"",_xlpm.x)))</f>
        <v/>
      </c>
      <c r="U2169" s="46">
        <v>1</v>
      </c>
      <c r="V2169" t="s">
        <v>43</v>
      </c>
      <c r="Y2169" s="46" t="str">
        <f>IF(V2169="","",_xlfn.LET(_xlpm.x,VLOOKUP(V2169,'Drop-down_menus'!$D$2:$E$13,2,FALSE),IF(_xlpm.x=0,"",_xlpm.x)))</f>
        <v>https://orcid.org/0000-0002-0981-7442</v>
      </c>
      <c r="Z2169" s="46" t="str">
        <f>IF(W2169="","",_xlfn.LET(_xlpm.x,VLOOKUP(W2169,'Drop-down_menus'!$D$2:$E$13,2,FALSE),IF(_xlpm.x=0,"",_xlpm.x)))</f>
        <v/>
      </c>
      <c r="AA2169" s="46" t="str">
        <f>IF(X2169="","",_xlfn.LET(_xlpm.x,VLOOKUP(X2169,'Drop-down_menus'!$D$2:$E$13,2,FALSE),IF(_xlpm.x=0,"",_xlpm.x)))</f>
        <v/>
      </c>
      <c r="AB2169" s="46" t="s">
        <v>300</v>
      </c>
      <c r="AC2169" s="46" t="s">
        <v>1255</v>
      </c>
    </row>
    <row r="2170" spans="2:34" ht="15" customHeight="1">
      <c r="B2170" s="46">
        <v>2157</v>
      </c>
      <c r="C2170" s="46" t="s">
        <v>874</v>
      </c>
      <c r="D2170" s="46" t="b">
        <f>COUNTIF(Events!$B$2:$B$171, C2170) &gt; 0</f>
        <v>1</v>
      </c>
      <c r="G2170" s="46" t="s">
        <v>1201</v>
      </c>
      <c r="I2170" s="46" t="s">
        <v>232</v>
      </c>
      <c r="J2170" s="46" t="str">
        <f>IF(I2170="","",_xlfn.LET(_xlpm.x,VLOOKUP(I2170,'2026-01-09_taxon-match'!$A$2:$N$81,4,FALSE),IF(_xlpm.x=0,"",_xlpm.x)))</f>
        <v>Terebellidae</v>
      </c>
      <c r="K2170" s="46" t="s">
        <v>1318</v>
      </c>
      <c r="L2170" s="46" t="str">
        <f>IF(I2170="","",_xlfn.LET(_xlpm.x,VLOOKUP(I2170,'2026-01-09_taxon-match'!$A$2:$N$81,3,FALSE),IF(_xlpm.x=0,"",_xlpm.x)))</f>
        <v/>
      </c>
      <c r="M2170" s="46" t="str">
        <f>IF($I2170="","",_xlfn.LET(_xlpm.x,VLOOKUP($I2170,'2026-01-09_taxon-match'!$A$2:$N$81,5,FALSE),IF(_xlpm.x=0,"",_xlpm.x)))</f>
        <v/>
      </c>
      <c r="N2170" s="46" t="str">
        <f>IF($I2170="","",_xlfn.LET(_xlpm.x,VLOOKUP($I2170,'2026-01-09_taxon-match'!$A$2:$N$81,6,FALSE),IF(_xlpm.x=0,"",_xlpm.x)))</f>
        <v/>
      </c>
      <c r="O2170" s="46" t="str">
        <f>IF($I2170="","",_xlfn.LET(_xlpm.x,VLOOKUP($I2170,'2026-01-09_taxon-match'!$A$2:$N$81,7,FALSE),IF(_xlpm.x=0,"",_xlpm.x)))</f>
        <v/>
      </c>
      <c r="P2170" s="46" t="str">
        <f>IF($I2170="","",_xlfn.LET(_xlpm.x,VLOOKUP($I2170,'2026-01-09_taxon-match'!$A$2:$N$81,8,FALSE),IF(_xlpm.x=0,"",_xlpm.x)))</f>
        <v/>
      </c>
      <c r="Q2170" s="46" t="str">
        <f>IF($I2170="","",_xlfn.LET(_xlpm.x,VLOOKUP($I2170,'2026-01-09_taxon-match'!$A$2:$N$81,9,FALSE),IF(_xlpm.x=0,"",_xlpm.x)))</f>
        <v/>
      </c>
      <c r="R2170" s="46" t="str">
        <f>IF($I2170="","",_xlfn.LET(_xlpm.x,VLOOKUP($I2170,'2026-01-09_taxon-match'!$A$2:$N$81,10,FALSE),IF(_xlpm.x=0,"",_xlpm.x)))</f>
        <v/>
      </c>
      <c r="S2170" s="46" t="str">
        <f>IF($I2170="","",_xlfn.LET(_xlpm.x,VLOOKUP($I2170,'2026-01-09_taxon-match'!$A$2:$N$81,11,FALSE),IF(_xlpm.x=0,"",_xlpm.x)))</f>
        <v/>
      </c>
      <c r="T2170" s="46" t="str">
        <f>IF($I2170="","",_xlfn.LET(_xlpm.x,VLOOKUP($I2170,'2026-01-09_taxon-match'!$A$2:$N$81,13,FALSE),IF(_xlpm.x=0,"",_xlpm.x)))</f>
        <v/>
      </c>
      <c r="U2170" s="46">
        <v>1</v>
      </c>
      <c r="V2170" t="s">
        <v>43</v>
      </c>
      <c r="Y2170" s="46" t="str">
        <f>IF(V2170="","",_xlfn.LET(_xlpm.x,VLOOKUP(V2170,'Drop-down_menus'!$D$2:$E$13,2,FALSE),IF(_xlpm.x=0,"",_xlpm.x)))</f>
        <v>https://orcid.org/0000-0002-0981-7442</v>
      </c>
      <c r="Z2170" s="46" t="str">
        <f>IF(W2170="","",_xlfn.LET(_xlpm.x,VLOOKUP(W2170,'Drop-down_menus'!$D$2:$E$13,2,FALSE),IF(_xlpm.x=0,"",_xlpm.x)))</f>
        <v/>
      </c>
      <c r="AA2170" s="46" t="str">
        <f>IF(X2170="","",_xlfn.LET(_xlpm.x,VLOOKUP(X2170,'Drop-down_menus'!$D$2:$E$13,2,FALSE),IF(_xlpm.x=0,"",_xlpm.x)))</f>
        <v/>
      </c>
      <c r="AB2170" s="46" t="s">
        <v>300</v>
      </c>
      <c r="AC2170" s="46" t="s">
        <v>1255</v>
      </c>
    </row>
    <row r="2171" spans="2:34" ht="15" customHeight="1">
      <c r="B2171" s="46">
        <v>2158</v>
      </c>
      <c r="C2171" s="46" t="s">
        <v>874</v>
      </c>
      <c r="D2171" s="46" t="b">
        <f>COUNTIF(Events!$B$2:$B$171, C2171) &gt; 0</f>
        <v>1</v>
      </c>
      <c r="G2171" s="46" t="s">
        <v>1201</v>
      </c>
      <c r="I2171" s="46" t="s">
        <v>232</v>
      </c>
      <c r="J2171" s="46" t="str">
        <f>IF(I2171="","",_xlfn.LET(_xlpm.x,VLOOKUP(I2171,'2026-01-09_taxon-match'!$A$2:$N$81,4,FALSE),IF(_xlpm.x=0,"",_xlpm.x)))</f>
        <v>Terebellidae</v>
      </c>
      <c r="K2171" s="46" t="s">
        <v>1318</v>
      </c>
      <c r="L2171" s="46" t="str">
        <f>IF(I2171="","",_xlfn.LET(_xlpm.x,VLOOKUP(I2171,'2026-01-09_taxon-match'!$A$2:$N$81,3,FALSE),IF(_xlpm.x=0,"",_xlpm.x)))</f>
        <v/>
      </c>
      <c r="M2171" s="46" t="str">
        <f>IF($I2171="","",_xlfn.LET(_xlpm.x,VLOOKUP($I2171,'2026-01-09_taxon-match'!$A$2:$N$81,5,FALSE),IF(_xlpm.x=0,"",_xlpm.x)))</f>
        <v/>
      </c>
      <c r="N2171" s="46" t="str">
        <f>IF($I2171="","",_xlfn.LET(_xlpm.x,VLOOKUP($I2171,'2026-01-09_taxon-match'!$A$2:$N$81,6,FALSE),IF(_xlpm.x=0,"",_xlpm.x)))</f>
        <v/>
      </c>
      <c r="O2171" s="46" t="str">
        <f>IF($I2171="","",_xlfn.LET(_xlpm.x,VLOOKUP($I2171,'2026-01-09_taxon-match'!$A$2:$N$81,7,FALSE),IF(_xlpm.x=0,"",_xlpm.x)))</f>
        <v/>
      </c>
      <c r="P2171" s="46" t="str">
        <f>IF($I2171="","",_xlfn.LET(_xlpm.x,VLOOKUP($I2171,'2026-01-09_taxon-match'!$A$2:$N$81,8,FALSE),IF(_xlpm.x=0,"",_xlpm.x)))</f>
        <v/>
      </c>
      <c r="Q2171" s="46" t="str">
        <f>IF($I2171="","",_xlfn.LET(_xlpm.x,VLOOKUP($I2171,'2026-01-09_taxon-match'!$A$2:$N$81,9,FALSE),IF(_xlpm.x=0,"",_xlpm.x)))</f>
        <v/>
      </c>
      <c r="R2171" s="46" t="str">
        <f>IF($I2171="","",_xlfn.LET(_xlpm.x,VLOOKUP($I2171,'2026-01-09_taxon-match'!$A$2:$N$81,10,FALSE),IF(_xlpm.x=0,"",_xlpm.x)))</f>
        <v/>
      </c>
      <c r="S2171" s="46" t="str">
        <f>IF($I2171="","",_xlfn.LET(_xlpm.x,VLOOKUP($I2171,'2026-01-09_taxon-match'!$A$2:$N$81,11,FALSE),IF(_xlpm.x=0,"",_xlpm.x)))</f>
        <v/>
      </c>
      <c r="T2171" s="46" t="str">
        <f>IF($I2171="","",_xlfn.LET(_xlpm.x,VLOOKUP($I2171,'2026-01-09_taxon-match'!$A$2:$N$81,13,FALSE),IF(_xlpm.x=0,"",_xlpm.x)))</f>
        <v/>
      </c>
      <c r="U2171" s="46">
        <v>1</v>
      </c>
      <c r="V2171" t="s">
        <v>43</v>
      </c>
      <c r="Y2171" s="46" t="str">
        <f>IF(V2171="","",_xlfn.LET(_xlpm.x,VLOOKUP(V2171,'Drop-down_menus'!$D$2:$E$13,2,FALSE),IF(_xlpm.x=0,"",_xlpm.x)))</f>
        <v>https://orcid.org/0000-0002-0981-7442</v>
      </c>
      <c r="Z2171" s="46" t="str">
        <f>IF(W2171="","",_xlfn.LET(_xlpm.x,VLOOKUP(W2171,'Drop-down_menus'!$D$2:$E$13,2,FALSE),IF(_xlpm.x=0,"",_xlpm.x)))</f>
        <v/>
      </c>
      <c r="AA2171" s="46" t="str">
        <f>IF(X2171="","",_xlfn.LET(_xlpm.x,VLOOKUP(X2171,'Drop-down_menus'!$D$2:$E$13,2,FALSE),IF(_xlpm.x=0,"",_xlpm.x)))</f>
        <v/>
      </c>
      <c r="AB2171" s="46" t="s">
        <v>300</v>
      </c>
      <c r="AC2171" s="46" t="s">
        <v>1255</v>
      </c>
    </row>
    <row r="2172" spans="2:34" ht="15" customHeight="1">
      <c r="B2172" s="46">
        <v>2159</v>
      </c>
      <c r="C2172" s="46" t="s">
        <v>874</v>
      </c>
      <c r="D2172" s="46" t="b">
        <f>COUNTIF(Events!$B$2:$B$171, C2172) &gt; 0</f>
        <v>1</v>
      </c>
      <c r="G2172" s="46" t="s">
        <v>1201</v>
      </c>
      <c r="I2172" s="46" t="s">
        <v>232</v>
      </c>
      <c r="J2172" s="46" t="str">
        <f>IF(I2172="","",_xlfn.LET(_xlpm.x,VLOOKUP(I2172,'2026-01-09_taxon-match'!$A$2:$N$81,4,FALSE),IF(_xlpm.x=0,"",_xlpm.x)))</f>
        <v>Terebellidae</v>
      </c>
      <c r="K2172" s="46" t="s">
        <v>1318</v>
      </c>
      <c r="L2172" s="46" t="str">
        <f>IF(I2172="","",_xlfn.LET(_xlpm.x,VLOOKUP(I2172,'2026-01-09_taxon-match'!$A$2:$N$81,3,FALSE),IF(_xlpm.x=0,"",_xlpm.x)))</f>
        <v/>
      </c>
      <c r="M2172" s="46" t="str">
        <f>IF($I2172="","",_xlfn.LET(_xlpm.x,VLOOKUP($I2172,'2026-01-09_taxon-match'!$A$2:$N$81,5,FALSE),IF(_xlpm.x=0,"",_xlpm.x)))</f>
        <v/>
      </c>
      <c r="N2172" s="46" t="str">
        <f>IF($I2172="","",_xlfn.LET(_xlpm.x,VLOOKUP($I2172,'2026-01-09_taxon-match'!$A$2:$N$81,6,FALSE),IF(_xlpm.x=0,"",_xlpm.x)))</f>
        <v/>
      </c>
      <c r="O2172" s="46" t="str">
        <f>IF($I2172="","",_xlfn.LET(_xlpm.x,VLOOKUP($I2172,'2026-01-09_taxon-match'!$A$2:$N$81,7,FALSE),IF(_xlpm.x=0,"",_xlpm.x)))</f>
        <v/>
      </c>
      <c r="P2172" s="46" t="str">
        <f>IF($I2172="","",_xlfn.LET(_xlpm.x,VLOOKUP($I2172,'2026-01-09_taxon-match'!$A$2:$N$81,8,FALSE),IF(_xlpm.x=0,"",_xlpm.x)))</f>
        <v/>
      </c>
      <c r="Q2172" s="46" t="str">
        <f>IF($I2172="","",_xlfn.LET(_xlpm.x,VLOOKUP($I2172,'2026-01-09_taxon-match'!$A$2:$N$81,9,FALSE),IF(_xlpm.x=0,"",_xlpm.x)))</f>
        <v/>
      </c>
      <c r="R2172" s="46" t="str">
        <f>IF($I2172="","",_xlfn.LET(_xlpm.x,VLOOKUP($I2172,'2026-01-09_taxon-match'!$A$2:$N$81,10,FALSE),IF(_xlpm.x=0,"",_xlpm.x)))</f>
        <v/>
      </c>
      <c r="S2172" s="46" t="str">
        <f>IF($I2172="","",_xlfn.LET(_xlpm.x,VLOOKUP($I2172,'2026-01-09_taxon-match'!$A$2:$N$81,11,FALSE),IF(_xlpm.x=0,"",_xlpm.x)))</f>
        <v/>
      </c>
      <c r="T2172" s="46" t="str">
        <f>IF($I2172="","",_xlfn.LET(_xlpm.x,VLOOKUP($I2172,'2026-01-09_taxon-match'!$A$2:$N$81,13,FALSE),IF(_xlpm.x=0,"",_xlpm.x)))</f>
        <v/>
      </c>
      <c r="U2172" s="46">
        <v>1</v>
      </c>
      <c r="V2172" t="s">
        <v>43</v>
      </c>
      <c r="Y2172" s="46" t="str">
        <f>IF(V2172="","",_xlfn.LET(_xlpm.x,VLOOKUP(V2172,'Drop-down_menus'!$D$2:$E$13,2,FALSE),IF(_xlpm.x=0,"",_xlpm.x)))</f>
        <v>https://orcid.org/0000-0002-0981-7442</v>
      </c>
      <c r="Z2172" s="46" t="str">
        <f>IF(W2172="","",_xlfn.LET(_xlpm.x,VLOOKUP(W2172,'Drop-down_menus'!$D$2:$E$13,2,FALSE),IF(_xlpm.x=0,"",_xlpm.x)))</f>
        <v/>
      </c>
      <c r="AA2172" s="46" t="str">
        <f>IF(X2172="","",_xlfn.LET(_xlpm.x,VLOOKUP(X2172,'Drop-down_menus'!$D$2:$E$13,2,FALSE),IF(_xlpm.x=0,"",_xlpm.x)))</f>
        <v/>
      </c>
      <c r="AB2172" s="46" t="s">
        <v>300</v>
      </c>
      <c r="AC2172" s="46" t="s">
        <v>1255</v>
      </c>
    </row>
    <row r="2173" spans="2:34" ht="15" customHeight="1">
      <c r="B2173" s="46">
        <v>2160</v>
      </c>
      <c r="C2173" s="46" t="s">
        <v>874</v>
      </c>
      <c r="D2173" s="46" t="b">
        <f>COUNTIF(Events!$B$2:$B$171, C2173) &gt; 0</f>
        <v>1</v>
      </c>
      <c r="G2173" s="46" t="s">
        <v>1201</v>
      </c>
      <c r="I2173" s="46" t="s">
        <v>232</v>
      </c>
      <c r="J2173" s="46" t="str">
        <f>IF(I2173="","",_xlfn.LET(_xlpm.x,VLOOKUP(I2173,'2026-01-09_taxon-match'!$A$2:$N$81,4,FALSE),IF(_xlpm.x=0,"",_xlpm.x)))</f>
        <v>Terebellidae</v>
      </c>
      <c r="K2173" s="46" t="s">
        <v>1318</v>
      </c>
      <c r="L2173" s="46" t="str">
        <f>IF(I2173="","",_xlfn.LET(_xlpm.x,VLOOKUP(I2173,'2026-01-09_taxon-match'!$A$2:$N$81,3,FALSE),IF(_xlpm.x=0,"",_xlpm.x)))</f>
        <v/>
      </c>
      <c r="M2173" s="46" t="str">
        <f>IF($I2173="","",_xlfn.LET(_xlpm.x,VLOOKUP($I2173,'2026-01-09_taxon-match'!$A$2:$N$81,5,FALSE),IF(_xlpm.x=0,"",_xlpm.x)))</f>
        <v/>
      </c>
      <c r="N2173" s="46" t="str">
        <f>IF($I2173="","",_xlfn.LET(_xlpm.x,VLOOKUP($I2173,'2026-01-09_taxon-match'!$A$2:$N$81,6,FALSE),IF(_xlpm.x=0,"",_xlpm.x)))</f>
        <v/>
      </c>
      <c r="O2173" s="46" t="str">
        <f>IF($I2173="","",_xlfn.LET(_xlpm.x,VLOOKUP($I2173,'2026-01-09_taxon-match'!$A$2:$N$81,7,FALSE),IF(_xlpm.x=0,"",_xlpm.x)))</f>
        <v/>
      </c>
      <c r="P2173" s="46" t="str">
        <f>IF($I2173="","",_xlfn.LET(_xlpm.x,VLOOKUP($I2173,'2026-01-09_taxon-match'!$A$2:$N$81,8,FALSE),IF(_xlpm.x=0,"",_xlpm.x)))</f>
        <v/>
      </c>
      <c r="Q2173" s="46" t="str">
        <f>IF($I2173="","",_xlfn.LET(_xlpm.x,VLOOKUP($I2173,'2026-01-09_taxon-match'!$A$2:$N$81,9,FALSE),IF(_xlpm.x=0,"",_xlpm.x)))</f>
        <v/>
      </c>
      <c r="R2173" s="46" t="str">
        <f>IF($I2173="","",_xlfn.LET(_xlpm.x,VLOOKUP($I2173,'2026-01-09_taxon-match'!$A$2:$N$81,10,FALSE),IF(_xlpm.x=0,"",_xlpm.x)))</f>
        <v/>
      </c>
      <c r="S2173" s="46" t="str">
        <f>IF($I2173="","",_xlfn.LET(_xlpm.x,VLOOKUP($I2173,'2026-01-09_taxon-match'!$A$2:$N$81,11,FALSE),IF(_xlpm.x=0,"",_xlpm.x)))</f>
        <v/>
      </c>
      <c r="T2173" s="46" t="str">
        <f>IF($I2173="","",_xlfn.LET(_xlpm.x,VLOOKUP($I2173,'2026-01-09_taxon-match'!$A$2:$N$81,13,FALSE),IF(_xlpm.x=0,"",_xlpm.x)))</f>
        <v/>
      </c>
      <c r="U2173" s="46">
        <v>1</v>
      </c>
      <c r="V2173" t="s">
        <v>43</v>
      </c>
      <c r="Y2173" s="46" t="str">
        <f>IF(V2173="","",_xlfn.LET(_xlpm.x,VLOOKUP(V2173,'Drop-down_menus'!$D$2:$E$13,2,FALSE),IF(_xlpm.x=0,"",_xlpm.x)))</f>
        <v>https://orcid.org/0000-0002-0981-7442</v>
      </c>
      <c r="Z2173" s="46" t="str">
        <f>IF(W2173="","",_xlfn.LET(_xlpm.x,VLOOKUP(W2173,'Drop-down_menus'!$D$2:$E$13,2,FALSE),IF(_xlpm.x=0,"",_xlpm.x)))</f>
        <v/>
      </c>
      <c r="AA2173" s="46" t="str">
        <f>IF(X2173="","",_xlfn.LET(_xlpm.x,VLOOKUP(X2173,'Drop-down_menus'!$D$2:$E$13,2,FALSE),IF(_xlpm.x=0,"",_xlpm.x)))</f>
        <v/>
      </c>
      <c r="AB2173" s="46" t="s">
        <v>300</v>
      </c>
      <c r="AC2173" s="46" t="s">
        <v>1255</v>
      </c>
    </row>
    <row r="2174" spans="2:34" ht="15" customHeight="1">
      <c r="B2174" s="46">
        <v>2161</v>
      </c>
      <c r="C2174" s="46" t="s">
        <v>874</v>
      </c>
      <c r="D2174" s="46" t="b">
        <f>COUNTIF(Events!$B$2:$B$171, C2174) &gt; 0</f>
        <v>1</v>
      </c>
      <c r="G2174" s="46" t="s">
        <v>1201</v>
      </c>
      <c r="I2174" s="46" t="s">
        <v>232</v>
      </c>
      <c r="J2174" s="46" t="str">
        <f>IF(I2174="","",_xlfn.LET(_xlpm.x,VLOOKUP(I2174,'2026-01-09_taxon-match'!$A$2:$N$81,4,FALSE),IF(_xlpm.x=0,"",_xlpm.x)))</f>
        <v>Terebellidae</v>
      </c>
      <c r="K2174" s="46" t="s">
        <v>1318</v>
      </c>
      <c r="L2174" s="46" t="str">
        <f>IF(I2174="","",_xlfn.LET(_xlpm.x,VLOOKUP(I2174,'2026-01-09_taxon-match'!$A$2:$N$81,3,FALSE),IF(_xlpm.x=0,"",_xlpm.x)))</f>
        <v/>
      </c>
      <c r="M2174" s="46" t="str">
        <f>IF($I2174="","",_xlfn.LET(_xlpm.x,VLOOKUP($I2174,'2026-01-09_taxon-match'!$A$2:$N$81,5,FALSE),IF(_xlpm.x=0,"",_xlpm.x)))</f>
        <v/>
      </c>
      <c r="N2174" s="46" t="str">
        <f>IF($I2174="","",_xlfn.LET(_xlpm.x,VLOOKUP($I2174,'2026-01-09_taxon-match'!$A$2:$N$81,6,FALSE),IF(_xlpm.x=0,"",_xlpm.x)))</f>
        <v/>
      </c>
      <c r="O2174" s="46" t="str">
        <f>IF($I2174="","",_xlfn.LET(_xlpm.x,VLOOKUP($I2174,'2026-01-09_taxon-match'!$A$2:$N$81,7,FALSE),IF(_xlpm.x=0,"",_xlpm.x)))</f>
        <v/>
      </c>
      <c r="P2174" s="46" t="str">
        <f>IF($I2174="","",_xlfn.LET(_xlpm.x,VLOOKUP($I2174,'2026-01-09_taxon-match'!$A$2:$N$81,8,FALSE),IF(_xlpm.x=0,"",_xlpm.x)))</f>
        <v/>
      </c>
      <c r="Q2174" s="46" t="str">
        <f>IF($I2174="","",_xlfn.LET(_xlpm.x,VLOOKUP($I2174,'2026-01-09_taxon-match'!$A$2:$N$81,9,FALSE),IF(_xlpm.x=0,"",_xlpm.x)))</f>
        <v/>
      </c>
      <c r="R2174" s="46" t="str">
        <f>IF($I2174="","",_xlfn.LET(_xlpm.x,VLOOKUP($I2174,'2026-01-09_taxon-match'!$A$2:$N$81,10,FALSE),IF(_xlpm.x=0,"",_xlpm.x)))</f>
        <v/>
      </c>
      <c r="S2174" s="46" t="str">
        <f>IF($I2174="","",_xlfn.LET(_xlpm.x,VLOOKUP($I2174,'2026-01-09_taxon-match'!$A$2:$N$81,11,FALSE),IF(_xlpm.x=0,"",_xlpm.x)))</f>
        <v/>
      </c>
      <c r="T2174" s="46" t="str">
        <f>IF($I2174="","",_xlfn.LET(_xlpm.x,VLOOKUP($I2174,'2026-01-09_taxon-match'!$A$2:$N$81,13,FALSE),IF(_xlpm.x=0,"",_xlpm.x)))</f>
        <v/>
      </c>
      <c r="U2174" s="46">
        <v>1</v>
      </c>
      <c r="V2174" t="s">
        <v>43</v>
      </c>
      <c r="Y2174" s="46" t="str">
        <f>IF(V2174="","",_xlfn.LET(_xlpm.x,VLOOKUP(V2174,'Drop-down_menus'!$D$2:$E$13,2,FALSE),IF(_xlpm.x=0,"",_xlpm.x)))</f>
        <v>https://orcid.org/0000-0002-0981-7442</v>
      </c>
      <c r="Z2174" s="46" t="str">
        <f>IF(W2174="","",_xlfn.LET(_xlpm.x,VLOOKUP(W2174,'Drop-down_menus'!$D$2:$E$13,2,FALSE),IF(_xlpm.x=0,"",_xlpm.x)))</f>
        <v/>
      </c>
      <c r="AA2174" s="46" t="str">
        <f>IF(X2174="","",_xlfn.LET(_xlpm.x,VLOOKUP(X2174,'Drop-down_menus'!$D$2:$E$13,2,FALSE),IF(_xlpm.x=0,"",_xlpm.x)))</f>
        <v/>
      </c>
      <c r="AB2174" s="46" t="s">
        <v>300</v>
      </c>
      <c r="AC2174" s="46" t="s">
        <v>1255</v>
      </c>
    </row>
    <row r="2175" spans="2:34" ht="15" customHeight="1">
      <c r="B2175" s="46">
        <v>2162</v>
      </c>
      <c r="C2175" s="46" t="s">
        <v>874</v>
      </c>
      <c r="D2175" s="46" t="b">
        <f>COUNTIF(Events!$B$2:$B$171, C2175) &gt; 0</f>
        <v>1</v>
      </c>
      <c r="G2175" s="46" t="s">
        <v>1201</v>
      </c>
      <c r="I2175" s="46" t="s">
        <v>232</v>
      </c>
      <c r="J2175" s="46" t="str">
        <f>IF(I2175="","",_xlfn.LET(_xlpm.x,VLOOKUP(I2175,'2026-01-09_taxon-match'!$A$2:$N$81,4,FALSE),IF(_xlpm.x=0,"",_xlpm.x)))</f>
        <v>Terebellidae</v>
      </c>
      <c r="K2175" s="46" t="s">
        <v>1318</v>
      </c>
      <c r="L2175" s="46" t="str">
        <f>IF(I2175="","",_xlfn.LET(_xlpm.x,VLOOKUP(I2175,'2026-01-09_taxon-match'!$A$2:$N$81,3,FALSE),IF(_xlpm.x=0,"",_xlpm.x)))</f>
        <v/>
      </c>
      <c r="M2175" s="46" t="str">
        <f>IF($I2175="","",_xlfn.LET(_xlpm.x,VLOOKUP($I2175,'2026-01-09_taxon-match'!$A$2:$N$81,5,FALSE),IF(_xlpm.x=0,"",_xlpm.x)))</f>
        <v/>
      </c>
      <c r="N2175" s="46" t="str">
        <f>IF($I2175="","",_xlfn.LET(_xlpm.x,VLOOKUP($I2175,'2026-01-09_taxon-match'!$A$2:$N$81,6,FALSE),IF(_xlpm.x=0,"",_xlpm.x)))</f>
        <v/>
      </c>
      <c r="O2175" s="46" t="str">
        <f>IF($I2175="","",_xlfn.LET(_xlpm.x,VLOOKUP($I2175,'2026-01-09_taxon-match'!$A$2:$N$81,7,FALSE),IF(_xlpm.x=0,"",_xlpm.x)))</f>
        <v/>
      </c>
      <c r="P2175" s="46" t="str">
        <f>IF($I2175="","",_xlfn.LET(_xlpm.x,VLOOKUP($I2175,'2026-01-09_taxon-match'!$A$2:$N$81,8,FALSE),IF(_xlpm.x=0,"",_xlpm.x)))</f>
        <v/>
      </c>
      <c r="Q2175" s="46" t="str">
        <f>IF($I2175="","",_xlfn.LET(_xlpm.x,VLOOKUP($I2175,'2026-01-09_taxon-match'!$A$2:$N$81,9,FALSE),IF(_xlpm.x=0,"",_xlpm.x)))</f>
        <v/>
      </c>
      <c r="R2175" s="46" t="str">
        <f>IF($I2175="","",_xlfn.LET(_xlpm.x,VLOOKUP($I2175,'2026-01-09_taxon-match'!$A$2:$N$81,10,FALSE),IF(_xlpm.x=0,"",_xlpm.x)))</f>
        <v/>
      </c>
      <c r="S2175" s="46" t="str">
        <f>IF($I2175="","",_xlfn.LET(_xlpm.x,VLOOKUP($I2175,'2026-01-09_taxon-match'!$A$2:$N$81,11,FALSE),IF(_xlpm.x=0,"",_xlpm.x)))</f>
        <v/>
      </c>
      <c r="T2175" s="46" t="str">
        <f>IF($I2175="","",_xlfn.LET(_xlpm.x,VLOOKUP($I2175,'2026-01-09_taxon-match'!$A$2:$N$81,13,FALSE),IF(_xlpm.x=0,"",_xlpm.x)))</f>
        <v/>
      </c>
      <c r="U2175" s="46">
        <v>1</v>
      </c>
      <c r="V2175" t="s">
        <v>43</v>
      </c>
      <c r="Y2175" s="46" t="str">
        <f>IF(V2175="","",_xlfn.LET(_xlpm.x,VLOOKUP(V2175,'Drop-down_menus'!$D$2:$E$13,2,FALSE),IF(_xlpm.x=0,"",_xlpm.x)))</f>
        <v>https://orcid.org/0000-0002-0981-7442</v>
      </c>
      <c r="Z2175" s="46" t="str">
        <f>IF(W2175="","",_xlfn.LET(_xlpm.x,VLOOKUP(W2175,'Drop-down_menus'!$D$2:$E$13,2,FALSE),IF(_xlpm.x=0,"",_xlpm.x)))</f>
        <v/>
      </c>
      <c r="AA2175" s="46" t="str">
        <f>IF(X2175="","",_xlfn.LET(_xlpm.x,VLOOKUP(X2175,'Drop-down_menus'!$D$2:$E$13,2,FALSE),IF(_xlpm.x=0,"",_xlpm.x)))</f>
        <v/>
      </c>
      <c r="AB2175" s="46" t="s">
        <v>300</v>
      </c>
      <c r="AC2175" s="46" t="s">
        <v>1255</v>
      </c>
    </row>
    <row r="2176" spans="2:34" ht="15" customHeight="1">
      <c r="B2176" s="46">
        <v>2163</v>
      </c>
      <c r="C2176" s="46" t="s">
        <v>874</v>
      </c>
      <c r="D2176" s="46" t="b">
        <f>COUNTIF(Events!$B$2:$B$171, C2176) &gt; 0</f>
        <v>1</v>
      </c>
      <c r="G2176" s="46" t="s">
        <v>1201</v>
      </c>
      <c r="I2176" s="46" t="s">
        <v>232</v>
      </c>
      <c r="J2176" s="46" t="str">
        <f>IF(I2176="","",_xlfn.LET(_xlpm.x,VLOOKUP(I2176,'2026-01-09_taxon-match'!$A$2:$N$81,4,FALSE),IF(_xlpm.x=0,"",_xlpm.x)))</f>
        <v>Terebellidae</v>
      </c>
      <c r="K2176" s="46" t="s">
        <v>1318</v>
      </c>
      <c r="L2176" s="46" t="str">
        <f>IF(I2176="","",_xlfn.LET(_xlpm.x,VLOOKUP(I2176,'2026-01-09_taxon-match'!$A$2:$N$81,3,FALSE),IF(_xlpm.x=0,"",_xlpm.x)))</f>
        <v/>
      </c>
      <c r="M2176" s="46" t="str">
        <f>IF($I2176="","",_xlfn.LET(_xlpm.x,VLOOKUP($I2176,'2026-01-09_taxon-match'!$A$2:$N$81,5,FALSE),IF(_xlpm.x=0,"",_xlpm.x)))</f>
        <v/>
      </c>
      <c r="N2176" s="46" t="str">
        <f>IF($I2176="","",_xlfn.LET(_xlpm.x,VLOOKUP($I2176,'2026-01-09_taxon-match'!$A$2:$N$81,6,FALSE),IF(_xlpm.x=0,"",_xlpm.x)))</f>
        <v/>
      </c>
      <c r="O2176" s="46" t="str">
        <f>IF($I2176="","",_xlfn.LET(_xlpm.x,VLOOKUP($I2176,'2026-01-09_taxon-match'!$A$2:$N$81,7,FALSE),IF(_xlpm.x=0,"",_xlpm.x)))</f>
        <v/>
      </c>
      <c r="P2176" s="46" t="str">
        <f>IF($I2176="","",_xlfn.LET(_xlpm.x,VLOOKUP($I2176,'2026-01-09_taxon-match'!$A$2:$N$81,8,FALSE),IF(_xlpm.x=0,"",_xlpm.x)))</f>
        <v/>
      </c>
      <c r="Q2176" s="46" t="str">
        <f>IF($I2176="","",_xlfn.LET(_xlpm.x,VLOOKUP($I2176,'2026-01-09_taxon-match'!$A$2:$N$81,9,FALSE),IF(_xlpm.x=0,"",_xlpm.x)))</f>
        <v/>
      </c>
      <c r="R2176" s="46" t="str">
        <f>IF($I2176="","",_xlfn.LET(_xlpm.x,VLOOKUP($I2176,'2026-01-09_taxon-match'!$A$2:$N$81,10,FALSE),IF(_xlpm.x=0,"",_xlpm.x)))</f>
        <v/>
      </c>
      <c r="S2176" s="46" t="str">
        <f>IF($I2176="","",_xlfn.LET(_xlpm.x,VLOOKUP($I2176,'2026-01-09_taxon-match'!$A$2:$N$81,11,FALSE),IF(_xlpm.x=0,"",_xlpm.x)))</f>
        <v/>
      </c>
      <c r="T2176" s="46" t="str">
        <f>IF($I2176="","",_xlfn.LET(_xlpm.x,VLOOKUP($I2176,'2026-01-09_taxon-match'!$A$2:$N$81,13,FALSE),IF(_xlpm.x=0,"",_xlpm.x)))</f>
        <v/>
      </c>
      <c r="U2176" s="46">
        <v>1</v>
      </c>
      <c r="V2176" t="s">
        <v>43</v>
      </c>
      <c r="Y2176" s="46" t="str">
        <f>IF(V2176="","",_xlfn.LET(_xlpm.x,VLOOKUP(V2176,'Drop-down_menus'!$D$2:$E$13,2,FALSE),IF(_xlpm.x=0,"",_xlpm.x)))</f>
        <v>https://orcid.org/0000-0002-0981-7442</v>
      </c>
      <c r="Z2176" s="46" t="str">
        <f>IF(W2176="","",_xlfn.LET(_xlpm.x,VLOOKUP(W2176,'Drop-down_menus'!$D$2:$E$13,2,FALSE),IF(_xlpm.x=0,"",_xlpm.x)))</f>
        <v/>
      </c>
      <c r="AA2176" s="46" t="str">
        <f>IF(X2176="","",_xlfn.LET(_xlpm.x,VLOOKUP(X2176,'Drop-down_menus'!$D$2:$E$13,2,FALSE),IF(_xlpm.x=0,"",_xlpm.x)))</f>
        <v/>
      </c>
      <c r="AB2176" s="46" t="s">
        <v>300</v>
      </c>
      <c r="AC2176" s="46" t="s">
        <v>1255</v>
      </c>
    </row>
    <row r="2177" spans="2:29" ht="15" customHeight="1">
      <c r="B2177" s="46">
        <v>2164</v>
      </c>
      <c r="C2177" s="46" t="s">
        <v>874</v>
      </c>
      <c r="D2177" s="46" t="b">
        <f>COUNTIF(Events!$B$2:$B$171, C2177) &gt; 0</f>
        <v>1</v>
      </c>
      <c r="G2177" s="46" t="s">
        <v>1201</v>
      </c>
      <c r="I2177" s="46" t="s">
        <v>232</v>
      </c>
      <c r="J2177" s="46" t="str">
        <f>IF(I2177="","",_xlfn.LET(_xlpm.x,VLOOKUP(I2177,'2026-01-09_taxon-match'!$A$2:$N$81,4,FALSE),IF(_xlpm.x=0,"",_xlpm.x)))</f>
        <v>Terebellidae</v>
      </c>
      <c r="K2177" s="46" t="s">
        <v>1318</v>
      </c>
      <c r="L2177" s="46" t="str">
        <f>IF(I2177="","",_xlfn.LET(_xlpm.x,VLOOKUP(I2177,'2026-01-09_taxon-match'!$A$2:$N$81,3,FALSE),IF(_xlpm.x=0,"",_xlpm.x)))</f>
        <v/>
      </c>
      <c r="M2177" s="46" t="str">
        <f>IF($I2177="","",_xlfn.LET(_xlpm.x,VLOOKUP($I2177,'2026-01-09_taxon-match'!$A$2:$N$81,5,FALSE),IF(_xlpm.x=0,"",_xlpm.x)))</f>
        <v/>
      </c>
      <c r="N2177" s="46" t="str">
        <f>IF($I2177="","",_xlfn.LET(_xlpm.x,VLOOKUP($I2177,'2026-01-09_taxon-match'!$A$2:$N$81,6,FALSE),IF(_xlpm.x=0,"",_xlpm.x)))</f>
        <v/>
      </c>
      <c r="O2177" s="46" t="str">
        <f>IF($I2177="","",_xlfn.LET(_xlpm.x,VLOOKUP($I2177,'2026-01-09_taxon-match'!$A$2:$N$81,7,FALSE),IF(_xlpm.x=0,"",_xlpm.x)))</f>
        <v/>
      </c>
      <c r="P2177" s="46" t="str">
        <f>IF($I2177="","",_xlfn.LET(_xlpm.x,VLOOKUP($I2177,'2026-01-09_taxon-match'!$A$2:$N$81,8,FALSE),IF(_xlpm.x=0,"",_xlpm.x)))</f>
        <v/>
      </c>
      <c r="Q2177" s="46" t="str">
        <f>IF($I2177="","",_xlfn.LET(_xlpm.x,VLOOKUP($I2177,'2026-01-09_taxon-match'!$A$2:$N$81,9,FALSE),IF(_xlpm.x=0,"",_xlpm.x)))</f>
        <v/>
      </c>
      <c r="R2177" s="46" t="str">
        <f>IF($I2177="","",_xlfn.LET(_xlpm.x,VLOOKUP($I2177,'2026-01-09_taxon-match'!$A$2:$N$81,10,FALSE),IF(_xlpm.x=0,"",_xlpm.x)))</f>
        <v/>
      </c>
      <c r="S2177" s="46" t="str">
        <f>IF($I2177="","",_xlfn.LET(_xlpm.x,VLOOKUP($I2177,'2026-01-09_taxon-match'!$A$2:$N$81,11,FALSE),IF(_xlpm.x=0,"",_xlpm.x)))</f>
        <v/>
      </c>
      <c r="T2177" s="46" t="str">
        <f>IF($I2177="","",_xlfn.LET(_xlpm.x,VLOOKUP($I2177,'2026-01-09_taxon-match'!$A$2:$N$81,13,FALSE),IF(_xlpm.x=0,"",_xlpm.x)))</f>
        <v/>
      </c>
      <c r="U2177" s="46">
        <v>1</v>
      </c>
      <c r="V2177" t="s">
        <v>43</v>
      </c>
      <c r="Y2177" s="46" t="str">
        <f>IF(V2177="","",_xlfn.LET(_xlpm.x,VLOOKUP(V2177,'Drop-down_menus'!$D$2:$E$13,2,FALSE),IF(_xlpm.x=0,"",_xlpm.x)))</f>
        <v>https://orcid.org/0000-0002-0981-7442</v>
      </c>
      <c r="Z2177" s="46" t="str">
        <f>IF(W2177="","",_xlfn.LET(_xlpm.x,VLOOKUP(W2177,'Drop-down_menus'!$D$2:$E$13,2,FALSE),IF(_xlpm.x=0,"",_xlpm.x)))</f>
        <v/>
      </c>
      <c r="AA2177" s="46" t="str">
        <f>IF(X2177="","",_xlfn.LET(_xlpm.x,VLOOKUP(X2177,'Drop-down_menus'!$D$2:$E$13,2,FALSE),IF(_xlpm.x=0,"",_xlpm.x)))</f>
        <v/>
      </c>
      <c r="AB2177" s="46" t="s">
        <v>300</v>
      </c>
      <c r="AC2177" s="46" t="s">
        <v>1255</v>
      </c>
    </row>
    <row r="2178" spans="2:29" ht="15" customHeight="1">
      <c r="B2178" s="46">
        <v>2165</v>
      </c>
      <c r="C2178" s="46" t="s">
        <v>874</v>
      </c>
      <c r="D2178" s="46" t="b">
        <f>COUNTIF(Events!$B$2:$B$171, C2178) &gt; 0</f>
        <v>1</v>
      </c>
      <c r="G2178" s="46" t="s">
        <v>1201</v>
      </c>
      <c r="I2178" s="46" t="s">
        <v>232</v>
      </c>
      <c r="J2178" s="46" t="str">
        <f>IF(I2178="","",_xlfn.LET(_xlpm.x,VLOOKUP(I2178,'2026-01-09_taxon-match'!$A$2:$N$81,4,FALSE),IF(_xlpm.x=0,"",_xlpm.x)))</f>
        <v>Terebellidae</v>
      </c>
      <c r="K2178" s="46" t="s">
        <v>1318</v>
      </c>
      <c r="L2178" s="46" t="str">
        <f>IF(I2178="","",_xlfn.LET(_xlpm.x,VLOOKUP(I2178,'2026-01-09_taxon-match'!$A$2:$N$81,3,FALSE),IF(_xlpm.x=0,"",_xlpm.x)))</f>
        <v/>
      </c>
      <c r="M2178" s="46" t="str">
        <f>IF($I2178="","",_xlfn.LET(_xlpm.x,VLOOKUP($I2178,'2026-01-09_taxon-match'!$A$2:$N$81,5,FALSE),IF(_xlpm.x=0,"",_xlpm.x)))</f>
        <v/>
      </c>
      <c r="N2178" s="46" t="str">
        <f>IF($I2178="","",_xlfn.LET(_xlpm.x,VLOOKUP($I2178,'2026-01-09_taxon-match'!$A$2:$N$81,6,FALSE),IF(_xlpm.x=0,"",_xlpm.x)))</f>
        <v/>
      </c>
      <c r="O2178" s="46" t="str">
        <f>IF($I2178="","",_xlfn.LET(_xlpm.x,VLOOKUP($I2178,'2026-01-09_taxon-match'!$A$2:$N$81,7,FALSE),IF(_xlpm.x=0,"",_xlpm.x)))</f>
        <v/>
      </c>
      <c r="P2178" s="46" t="str">
        <f>IF($I2178="","",_xlfn.LET(_xlpm.x,VLOOKUP($I2178,'2026-01-09_taxon-match'!$A$2:$N$81,8,FALSE),IF(_xlpm.x=0,"",_xlpm.x)))</f>
        <v/>
      </c>
      <c r="Q2178" s="46" t="str">
        <f>IF($I2178="","",_xlfn.LET(_xlpm.x,VLOOKUP($I2178,'2026-01-09_taxon-match'!$A$2:$N$81,9,FALSE),IF(_xlpm.x=0,"",_xlpm.x)))</f>
        <v/>
      </c>
      <c r="R2178" s="46" t="str">
        <f>IF($I2178="","",_xlfn.LET(_xlpm.x,VLOOKUP($I2178,'2026-01-09_taxon-match'!$A$2:$N$81,10,FALSE),IF(_xlpm.x=0,"",_xlpm.x)))</f>
        <v/>
      </c>
      <c r="S2178" s="46" t="str">
        <f>IF($I2178="","",_xlfn.LET(_xlpm.x,VLOOKUP($I2178,'2026-01-09_taxon-match'!$A$2:$N$81,11,FALSE),IF(_xlpm.x=0,"",_xlpm.x)))</f>
        <v/>
      </c>
      <c r="T2178" s="46" t="str">
        <f>IF($I2178="","",_xlfn.LET(_xlpm.x,VLOOKUP($I2178,'2026-01-09_taxon-match'!$A$2:$N$81,13,FALSE),IF(_xlpm.x=0,"",_xlpm.x)))</f>
        <v/>
      </c>
      <c r="U2178" s="46">
        <v>1</v>
      </c>
      <c r="V2178" t="s">
        <v>43</v>
      </c>
      <c r="Y2178" s="46" t="str">
        <f>IF(V2178="","",_xlfn.LET(_xlpm.x,VLOOKUP(V2178,'Drop-down_menus'!$D$2:$E$13,2,FALSE),IF(_xlpm.x=0,"",_xlpm.x)))</f>
        <v>https://orcid.org/0000-0002-0981-7442</v>
      </c>
      <c r="Z2178" s="46" t="str">
        <f>IF(W2178="","",_xlfn.LET(_xlpm.x,VLOOKUP(W2178,'Drop-down_menus'!$D$2:$E$13,2,FALSE),IF(_xlpm.x=0,"",_xlpm.x)))</f>
        <v/>
      </c>
      <c r="AA2178" s="46" t="str">
        <f>IF(X2178="","",_xlfn.LET(_xlpm.x,VLOOKUP(X2178,'Drop-down_menus'!$D$2:$E$13,2,FALSE),IF(_xlpm.x=0,"",_xlpm.x)))</f>
        <v/>
      </c>
      <c r="AB2178" s="46" t="s">
        <v>300</v>
      </c>
      <c r="AC2178" s="46" t="s">
        <v>1255</v>
      </c>
    </row>
    <row r="2179" spans="2:29" ht="15" customHeight="1">
      <c r="B2179" s="46">
        <v>2166</v>
      </c>
      <c r="C2179" s="46" t="s">
        <v>874</v>
      </c>
      <c r="D2179" s="46" t="b">
        <f>COUNTIF(Events!$B$2:$B$171, C2179) &gt; 0</f>
        <v>1</v>
      </c>
      <c r="G2179" s="46" t="s">
        <v>1201</v>
      </c>
      <c r="I2179" s="46" t="s">
        <v>232</v>
      </c>
      <c r="J2179" s="46" t="str">
        <f>IF(I2179="","",_xlfn.LET(_xlpm.x,VLOOKUP(I2179,'2026-01-09_taxon-match'!$A$2:$N$81,4,FALSE),IF(_xlpm.x=0,"",_xlpm.x)))</f>
        <v>Terebellidae</v>
      </c>
      <c r="K2179" s="46" t="s">
        <v>1318</v>
      </c>
      <c r="L2179" s="46" t="str">
        <f>IF(I2179="","",_xlfn.LET(_xlpm.x,VLOOKUP(I2179,'2026-01-09_taxon-match'!$A$2:$N$81,3,FALSE),IF(_xlpm.x=0,"",_xlpm.x)))</f>
        <v/>
      </c>
      <c r="M2179" s="46" t="str">
        <f>IF($I2179="","",_xlfn.LET(_xlpm.x,VLOOKUP($I2179,'2026-01-09_taxon-match'!$A$2:$N$81,5,FALSE),IF(_xlpm.x=0,"",_xlpm.x)))</f>
        <v/>
      </c>
      <c r="N2179" s="46" t="str">
        <f>IF($I2179="","",_xlfn.LET(_xlpm.x,VLOOKUP($I2179,'2026-01-09_taxon-match'!$A$2:$N$81,6,FALSE),IF(_xlpm.x=0,"",_xlpm.x)))</f>
        <v/>
      </c>
      <c r="O2179" s="46" t="str">
        <f>IF($I2179="","",_xlfn.LET(_xlpm.x,VLOOKUP($I2179,'2026-01-09_taxon-match'!$A$2:$N$81,7,FALSE),IF(_xlpm.x=0,"",_xlpm.x)))</f>
        <v/>
      </c>
      <c r="P2179" s="46" t="str">
        <f>IF($I2179="","",_xlfn.LET(_xlpm.x,VLOOKUP($I2179,'2026-01-09_taxon-match'!$A$2:$N$81,8,FALSE),IF(_xlpm.x=0,"",_xlpm.x)))</f>
        <v/>
      </c>
      <c r="Q2179" s="46" t="str">
        <f>IF($I2179="","",_xlfn.LET(_xlpm.x,VLOOKUP($I2179,'2026-01-09_taxon-match'!$A$2:$N$81,9,FALSE),IF(_xlpm.x=0,"",_xlpm.x)))</f>
        <v/>
      </c>
      <c r="R2179" s="46" t="str">
        <f>IF($I2179="","",_xlfn.LET(_xlpm.x,VLOOKUP($I2179,'2026-01-09_taxon-match'!$A$2:$N$81,10,FALSE),IF(_xlpm.x=0,"",_xlpm.x)))</f>
        <v/>
      </c>
      <c r="S2179" s="46" t="str">
        <f>IF($I2179="","",_xlfn.LET(_xlpm.x,VLOOKUP($I2179,'2026-01-09_taxon-match'!$A$2:$N$81,11,FALSE),IF(_xlpm.x=0,"",_xlpm.x)))</f>
        <v/>
      </c>
      <c r="T2179" s="46" t="str">
        <f>IF($I2179="","",_xlfn.LET(_xlpm.x,VLOOKUP($I2179,'2026-01-09_taxon-match'!$A$2:$N$81,13,FALSE),IF(_xlpm.x=0,"",_xlpm.x)))</f>
        <v/>
      </c>
      <c r="U2179" s="46">
        <v>1</v>
      </c>
      <c r="V2179" t="s">
        <v>43</v>
      </c>
      <c r="Y2179" s="46" t="str">
        <f>IF(V2179="","",_xlfn.LET(_xlpm.x,VLOOKUP(V2179,'Drop-down_menus'!$D$2:$E$13,2,FALSE),IF(_xlpm.x=0,"",_xlpm.x)))</f>
        <v>https://orcid.org/0000-0002-0981-7442</v>
      </c>
      <c r="Z2179" s="46" t="str">
        <f>IF(W2179="","",_xlfn.LET(_xlpm.x,VLOOKUP(W2179,'Drop-down_menus'!$D$2:$E$13,2,FALSE),IF(_xlpm.x=0,"",_xlpm.x)))</f>
        <v/>
      </c>
      <c r="AA2179" s="46" t="str">
        <f>IF(X2179="","",_xlfn.LET(_xlpm.x,VLOOKUP(X2179,'Drop-down_menus'!$D$2:$E$13,2,FALSE),IF(_xlpm.x=0,"",_xlpm.x)))</f>
        <v/>
      </c>
      <c r="AB2179" s="46" t="s">
        <v>300</v>
      </c>
      <c r="AC2179" s="46" t="s">
        <v>1255</v>
      </c>
    </row>
    <row r="2180" spans="2:29" ht="15" customHeight="1">
      <c r="B2180" s="46">
        <v>2167</v>
      </c>
      <c r="C2180" s="46" t="s">
        <v>874</v>
      </c>
      <c r="D2180" s="46" t="b">
        <f>COUNTIF(Events!$B$2:$B$171, C2180) &gt; 0</f>
        <v>1</v>
      </c>
      <c r="G2180" s="46" t="s">
        <v>1215</v>
      </c>
      <c r="I2180" s="46" t="s">
        <v>273</v>
      </c>
      <c r="J2180" s="46" t="str">
        <f>IF(I2180="","",_xlfn.LET(_xlpm.x,VLOOKUP(I2180,'2026-01-09_taxon-match'!$A$2:$N$81,4,FALSE),IF(_xlpm.x=0,"",_xlpm.x)))</f>
        <v>Trematocarpus antarcticus</v>
      </c>
      <c r="L2180" s="46" t="str">
        <f>IF(I2180="","",_xlfn.LET(_xlpm.x,VLOOKUP(I2180,'2026-01-09_taxon-match'!$A$2:$N$81,3,FALSE),IF(_xlpm.x=0,"",_xlpm.x)))</f>
        <v>urn:lsid:marinespecies.org:taxname:377122</v>
      </c>
      <c r="M2180" s="46" t="str">
        <f>IF($I2180="","",_xlfn.LET(_xlpm.x,VLOOKUP($I2180,'2026-01-09_taxon-match'!$A$2:$N$81,5,FALSE),IF(_xlpm.x=0,"",_xlpm.x)))</f>
        <v>(Hariot) Fredericq &amp; R.L.Moe, 2009</v>
      </c>
      <c r="N2180" s="46" t="str">
        <f>IF($I2180="","",_xlfn.LET(_xlpm.x,VLOOKUP($I2180,'2026-01-09_taxon-match'!$A$2:$N$81,6,FALSE),IF(_xlpm.x=0,"",_xlpm.x)))</f>
        <v>Plantae</v>
      </c>
      <c r="O2180" s="46" t="str">
        <f>IF($I2180="","",_xlfn.LET(_xlpm.x,VLOOKUP($I2180,'2026-01-09_taxon-match'!$A$2:$N$81,7,FALSE),IF(_xlpm.x=0,"",_xlpm.x)))</f>
        <v>Rhodophyta</v>
      </c>
      <c r="P2180" s="46" t="str">
        <f>IF($I2180="","",_xlfn.LET(_xlpm.x,VLOOKUP($I2180,'2026-01-09_taxon-match'!$A$2:$N$81,8,FALSE),IF(_xlpm.x=0,"",_xlpm.x)))</f>
        <v>Florideophyceae</v>
      </c>
      <c r="Q2180" s="46" t="str">
        <f>IF($I2180="","",_xlfn.LET(_xlpm.x,VLOOKUP($I2180,'2026-01-09_taxon-match'!$A$2:$N$81,9,FALSE),IF(_xlpm.x=0,"",_xlpm.x)))</f>
        <v>Plocamiales</v>
      </c>
      <c r="R2180" s="46" t="str">
        <f>IF($I2180="","",_xlfn.LET(_xlpm.x,VLOOKUP($I2180,'2026-01-09_taxon-match'!$A$2:$N$81,10,FALSE),IF(_xlpm.x=0,"",_xlpm.x)))</f>
        <v>Sarcodiaceae</v>
      </c>
      <c r="S2180" s="46" t="str">
        <f>IF($I2180="","",_xlfn.LET(_xlpm.x,VLOOKUP($I2180,'2026-01-09_taxon-match'!$A$2:$N$81,11,FALSE),IF(_xlpm.x=0,"",_xlpm.x)))</f>
        <v>Trematocarpus</v>
      </c>
      <c r="T2180" s="46" t="str">
        <f>IF($I2180="","",_xlfn.LET(_xlpm.x,VLOOKUP($I2180,'2026-01-09_taxon-match'!$A$2:$N$81,13,FALSE),IF(_xlpm.x=0,"",_xlpm.x)))</f>
        <v>antarcticus</v>
      </c>
      <c r="U2180" s="46">
        <v>1</v>
      </c>
      <c r="V2180" t="s">
        <v>43</v>
      </c>
      <c r="Y2180" s="46" t="str">
        <f>IF(V2180="","",_xlfn.LET(_xlpm.x,VLOOKUP(V2180,'Drop-down_menus'!$D$2:$E$13,2,FALSE),IF(_xlpm.x=0,"",_xlpm.x)))</f>
        <v>https://orcid.org/0000-0002-0981-7442</v>
      </c>
      <c r="Z2180" s="46" t="str">
        <f>IF(W2180="","",_xlfn.LET(_xlpm.x,VLOOKUP(W2180,'Drop-down_menus'!$D$2:$E$13,2,FALSE),IF(_xlpm.x=0,"",_xlpm.x)))</f>
        <v/>
      </c>
      <c r="AA2180" s="46" t="str">
        <f>IF(X2180="","",_xlfn.LET(_xlpm.x,VLOOKUP(X2180,'Drop-down_menus'!$D$2:$E$13,2,FALSE),IF(_xlpm.x=0,"",_xlpm.x)))</f>
        <v/>
      </c>
      <c r="AB2180" s="46" t="s">
        <v>300</v>
      </c>
      <c r="AC2180" s="46" t="s">
        <v>1255</v>
      </c>
    </row>
    <row r="2181" spans="2:29" ht="15" customHeight="1">
      <c r="B2181" s="46">
        <v>2168</v>
      </c>
      <c r="C2181" s="46" t="s">
        <v>874</v>
      </c>
      <c r="D2181" s="46" t="b">
        <f>COUNTIF(Events!$B$2:$B$171, C2181) &gt; 0</f>
        <v>1</v>
      </c>
      <c r="G2181" s="46" t="s">
        <v>1215</v>
      </c>
      <c r="I2181" s="46" t="s">
        <v>273</v>
      </c>
      <c r="J2181" s="46" t="str">
        <f>IF(I2181="","",_xlfn.LET(_xlpm.x,VLOOKUP(I2181,'2026-01-09_taxon-match'!$A$2:$N$81,4,FALSE),IF(_xlpm.x=0,"",_xlpm.x)))</f>
        <v>Trematocarpus antarcticus</v>
      </c>
      <c r="L2181" s="46" t="str">
        <f>IF(I2181="","",_xlfn.LET(_xlpm.x,VLOOKUP(I2181,'2026-01-09_taxon-match'!$A$2:$N$81,3,FALSE),IF(_xlpm.x=0,"",_xlpm.x)))</f>
        <v>urn:lsid:marinespecies.org:taxname:377122</v>
      </c>
      <c r="M2181" s="46" t="str">
        <f>IF($I2181="","",_xlfn.LET(_xlpm.x,VLOOKUP($I2181,'2026-01-09_taxon-match'!$A$2:$N$81,5,FALSE),IF(_xlpm.x=0,"",_xlpm.x)))</f>
        <v>(Hariot) Fredericq &amp; R.L.Moe, 2009</v>
      </c>
      <c r="N2181" s="46" t="str">
        <f>IF($I2181="","",_xlfn.LET(_xlpm.x,VLOOKUP($I2181,'2026-01-09_taxon-match'!$A$2:$N$81,6,FALSE),IF(_xlpm.x=0,"",_xlpm.x)))</f>
        <v>Plantae</v>
      </c>
      <c r="O2181" s="46" t="str">
        <f>IF($I2181="","",_xlfn.LET(_xlpm.x,VLOOKUP($I2181,'2026-01-09_taxon-match'!$A$2:$N$81,7,FALSE),IF(_xlpm.x=0,"",_xlpm.x)))</f>
        <v>Rhodophyta</v>
      </c>
      <c r="P2181" s="46" t="str">
        <f>IF($I2181="","",_xlfn.LET(_xlpm.x,VLOOKUP($I2181,'2026-01-09_taxon-match'!$A$2:$N$81,8,FALSE),IF(_xlpm.x=0,"",_xlpm.x)))</f>
        <v>Florideophyceae</v>
      </c>
      <c r="Q2181" s="46" t="str">
        <f>IF($I2181="","",_xlfn.LET(_xlpm.x,VLOOKUP($I2181,'2026-01-09_taxon-match'!$A$2:$N$81,9,FALSE),IF(_xlpm.x=0,"",_xlpm.x)))</f>
        <v>Plocamiales</v>
      </c>
      <c r="R2181" s="46" t="str">
        <f>IF($I2181="","",_xlfn.LET(_xlpm.x,VLOOKUP($I2181,'2026-01-09_taxon-match'!$A$2:$N$81,10,FALSE),IF(_xlpm.x=0,"",_xlpm.x)))</f>
        <v>Sarcodiaceae</v>
      </c>
      <c r="S2181" s="46" t="str">
        <f>IF($I2181="","",_xlfn.LET(_xlpm.x,VLOOKUP($I2181,'2026-01-09_taxon-match'!$A$2:$N$81,11,FALSE),IF(_xlpm.x=0,"",_xlpm.x)))</f>
        <v>Trematocarpus</v>
      </c>
      <c r="T2181" s="46" t="str">
        <f>IF($I2181="","",_xlfn.LET(_xlpm.x,VLOOKUP($I2181,'2026-01-09_taxon-match'!$A$2:$N$81,13,FALSE),IF(_xlpm.x=0,"",_xlpm.x)))</f>
        <v>antarcticus</v>
      </c>
      <c r="U2181" s="46">
        <v>1</v>
      </c>
      <c r="V2181" t="s">
        <v>43</v>
      </c>
      <c r="Y2181" s="46" t="str">
        <f>IF(V2181="","",_xlfn.LET(_xlpm.x,VLOOKUP(V2181,'Drop-down_menus'!$D$2:$E$13,2,FALSE),IF(_xlpm.x=0,"",_xlpm.x)))</f>
        <v>https://orcid.org/0000-0002-0981-7442</v>
      </c>
      <c r="Z2181" s="46" t="str">
        <f>IF(W2181="","",_xlfn.LET(_xlpm.x,VLOOKUP(W2181,'Drop-down_menus'!$D$2:$E$13,2,FALSE),IF(_xlpm.x=0,"",_xlpm.x)))</f>
        <v/>
      </c>
      <c r="AA2181" s="46" t="str">
        <f>IF(X2181="","",_xlfn.LET(_xlpm.x,VLOOKUP(X2181,'Drop-down_menus'!$D$2:$E$13,2,FALSE),IF(_xlpm.x=0,"",_xlpm.x)))</f>
        <v/>
      </c>
      <c r="AB2181" s="46" t="s">
        <v>300</v>
      </c>
      <c r="AC2181" s="46" t="s">
        <v>1255</v>
      </c>
    </row>
    <row r="2182" spans="2:29" ht="15" customHeight="1">
      <c r="B2182" s="46">
        <v>2169</v>
      </c>
      <c r="C2182" s="46" t="s">
        <v>874</v>
      </c>
      <c r="D2182" s="46" t="b">
        <f>COUNTIF(Events!$B$2:$B$171, C2182) &gt; 0</f>
        <v>1</v>
      </c>
      <c r="G2182" s="46" t="s">
        <v>960</v>
      </c>
      <c r="I2182" s="46" t="s">
        <v>960</v>
      </c>
      <c r="J2182" s="46" t="str">
        <f>IF(I2182="","",_xlfn.LET(_xlpm.x,VLOOKUP(I2182,'2026-01-09_taxon-match'!$A$2:$N$81,4,FALSE),IF(_xlpm.x=0,"",_xlpm.x)))</f>
        <v>Odontaster validus</v>
      </c>
      <c r="L2182" s="46" t="str">
        <f>IF(I2182="","",_xlfn.LET(_xlpm.x,VLOOKUP(I2182,'2026-01-09_taxon-match'!$A$2:$N$81,3,FALSE),IF(_xlpm.x=0,"",_xlpm.x)))</f>
        <v>urn:lsid:marinespecies.org:taxname:172775</v>
      </c>
      <c r="M2182" s="46" t="str">
        <f>IF($I2182="","",_xlfn.LET(_xlpm.x,VLOOKUP($I2182,'2026-01-09_taxon-match'!$A$2:$N$81,5,FALSE),IF(_xlpm.x=0,"",_xlpm.x)))</f>
        <v>Koehler, 1906</v>
      </c>
      <c r="N2182" s="46" t="str">
        <f>IF($I2182="","",_xlfn.LET(_xlpm.x,VLOOKUP($I2182,'2026-01-09_taxon-match'!$A$2:$N$81,6,FALSE),IF(_xlpm.x=0,"",_xlpm.x)))</f>
        <v>Animalia</v>
      </c>
      <c r="O2182" s="46" t="str">
        <f>IF($I2182="","",_xlfn.LET(_xlpm.x,VLOOKUP($I2182,'2026-01-09_taxon-match'!$A$2:$N$81,7,FALSE),IF(_xlpm.x=0,"",_xlpm.x)))</f>
        <v>Echinodermata</v>
      </c>
      <c r="P2182" s="46" t="str">
        <f>IF($I2182="","",_xlfn.LET(_xlpm.x,VLOOKUP($I2182,'2026-01-09_taxon-match'!$A$2:$N$81,8,FALSE),IF(_xlpm.x=0,"",_xlpm.x)))</f>
        <v>Asteroidea</v>
      </c>
      <c r="Q2182" s="46" t="str">
        <f>IF($I2182="","",_xlfn.LET(_xlpm.x,VLOOKUP($I2182,'2026-01-09_taxon-match'!$A$2:$N$81,9,FALSE),IF(_xlpm.x=0,"",_xlpm.x)))</f>
        <v>Valvatida</v>
      </c>
      <c r="R2182" s="46" t="str">
        <f>IF($I2182="","",_xlfn.LET(_xlpm.x,VLOOKUP($I2182,'2026-01-09_taxon-match'!$A$2:$N$81,10,FALSE),IF(_xlpm.x=0,"",_xlpm.x)))</f>
        <v>Odontasteridae</v>
      </c>
      <c r="S2182" s="46" t="str">
        <f>IF($I2182="","",_xlfn.LET(_xlpm.x,VLOOKUP($I2182,'2026-01-09_taxon-match'!$A$2:$N$81,11,FALSE),IF(_xlpm.x=0,"",_xlpm.x)))</f>
        <v>Odontaster</v>
      </c>
      <c r="T2182" s="46" t="str">
        <f>IF($I2182="","",_xlfn.LET(_xlpm.x,VLOOKUP($I2182,'2026-01-09_taxon-match'!$A$2:$N$81,13,FALSE),IF(_xlpm.x=0,"",_xlpm.x)))</f>
        <v>validus</v>
      </c>
      <c r="U2182" s="46">
        <v>1</v>
      </c>
      <c r="V2182" s="2" t="s">
        <v>58</v>
      </c>
      <c r="Y2182" s="46" t="str">
        <f>IF(V2182="","",_xlfn.LET(_xlpm.x,VLOOKUP(V2182,'Drop-down_menus'!$D$2:$E$13,2,FALSE),IF(_xlpm.x=0,"",_xlpm.x)))</f>
        <v>https://orcid.org/0000-0002-9708-1761</v>
      </c>
      <c r="Z2182" s="46" t="str">
        <f>IF(W2182="","",_xlfn.LET(_xlpm.x,VLOOKUP(W2182,'Drop-down_menus'!$D$2:$E$13,2,FALSE),IF(_xlpm.x=0,"",_xlpm.x)))</f>
        <v/>
      </c>
      <c r="AA2182" s="46" t="str">
        <f>IF(X2182="","",_xlfn.LET(_xlpm.x,VLOOKUP(X2182,'Drop-down_menus'!$D$2:$E$13,2,FALSE),IF(_xlpm.x=0,"",_xlpm.x)))</f>
        <v/>
      </c>
      <c r="AB2182" s="46" t="s">
        <v>300</v>
      </c>
      <c r="AC2182" s="46" t="s">
        <v>1255</v>
      </c>
    </row>
    <row r="2183" spans="2:29" ht="15" customHeight="1">
      <c r="B2183" s="46">
        <v>2170</v>
      </c>
      <c r="C2183" s="46" t="s">
        <v>874</v>
      </c>
      <c r="D2183" s="46" t="b">
        <f>COUNTIF(Events!$B$2:$B$171, C2183) &gt; 0</f>
        <v>1</v>
      </c>
      <c r="G2183" s="46" t="s">
        <v>1202</v>
      </c>
      <c r="I2183" s="46" t="s">
        <v>1338</v>
      </c>
      <c r="J2183" s="46" t="str">
        <f>IF(I2183="","",_xlfn.LET(_xlpm.x,VLOOKUP(I2183,'2026-01-09_taxon-match'!$A$2:$N$81,4,FALSE),IF(_xlpm.x=0,"",_xlpm.x)))</f>
        <v>Polynoidae</v>
      </c>
      <c r="K2183" s="46" t="s">
        <v>1318</v>
      </c>
      <c r="L2183" s="46" t="str">
        <f>IF(I2183="","",_xlfn.LET(_xlpm.x,VLOOKUP(I2183,'2026-01-09_taxon-match'!$A$2:$N$81,3,FALSE),IF(_xlpm.x=0,"",_xlpm.x)))</f>
        <v>urn:lsid:marinespecies.org:taxname:939</v>
      </c>
      <c r="M2183" s="46" t="str">
        <f>IF($I2183="","",_xlfn.LET(_xlpm.x,VLOOKUP($I2183,'2026-01-09_taxon-match'!$A$2:$N$81,5,FALSE),IF(_xlpm.x=0,"",_xlpm.x)))</f>
        <v>Kinberg, 1856</v>
      </c>
      <c r="N2183" s="46" t="str">
        <f>IF($I2183="","",_xlfn.LET(_xlpm.x,VLOOKUP($I2183,'2026-01-09_taxon-match'!$A$2:$N$81,6,FALSE),IF(_xlpm.x=0,"",_xlpm.x)))</f>
        <v>Animalia</v>
      </c>
      <c r="O2183" s="46" t="str">
        <f>IF($I2183="","",_xlfn.LET(_xlpm.x,VLOOKUP($I2183,'2026-01-09_taxon-match'!$A$2:$N$81,7,FALSE),IF(_xlpm.x=0,"",_xlpm.x)))</f>
        <v>Annelida</v>
      </c>
      <c r="P2183" s="46" t="str">
        <f>IF($I2183="","",_xlfn.LET(_xlpm.x,VLOOKUP($I2183,'2026-01-09_taxon-match'!$A$2:$N$81,8,FALSE),IF(_xlpm.x=0,"",_xlpm.x)))</f>
        <v>Polychaeta</v>
      </c>
      <c r="Q2183" s="46" t="str">
        <f>IF($I2183="","",_xlfn.LET(_xlpm.x,VLOOKUP($I2183,'2026-01-09_taxon-match'!$A$2:$N$81,9,FALSE),IF(_xlpm.x=0,"",_xlpm.x)))</f>
        <v>Phyllodocida</v>
      </c>
      <c r="R2183" s="46" t="str">
        <f>IF($I2183="","",_xlfn.LET(_xlpm.x,VLOOKUP($I2183,'2026-01-09_taxon-match'!$A$2:$N$81,10,FALSE),IF(_xlpm.x=0,"",_xlpm.x)))</f>
        <v>Polynoidae</v>
      </c>
      <c r="S2183" s="46" t="str">
        <f>IF($I2183="","",_xlfn.LET(_xlpm.x,VLOOKUP($I2183,'2026-01-09_taxon-match'!$A$2:$N$81,11,FALSE),IF(_xlpm.x=0,"",_xlpm.x)))</f>
        <v/>
      </c>
      <c r="T2183" s="46" t="str">
        <f>IF($I2183="","",_xlfn.LET(_xlpm.x,VLOOKUP($I2183,'2026-01-09_taxon-match'!$A$2:$N$81,13,FALSE),IF(_xlpm.x=0,"",_xlpm.x)))</f>
        <v/>
      </c>
      <c r="U2183" s="46">
        <v>1</v>
      </c>
      <c r="V2183" s="2" t="s">
        <v>58</v>
      </c>
      <c r="Y2183" s="46" t="str">
        <f>IF(V2183="","",_xlfn.LET(_xlpm.x,VLOOKUP(V2183,'Drop-down_menus'!$D$2:$E$13,2,FALSE),IF(_xlpm.x=0,"",_xlpm.x)))</f>
        <v>https://orcid.org/0000-0002-9708-1761</v>
      </c>
      <c r="Z2183" s="46" t="str">
        <f>IF(W2183="","",_xlfn.LET(_xlpm.x,VLOOKUP(W2183,'Drop-down_menus'!$D$2:$E$13,2,FALSE),IF(_xlpm.x=0,"",_xlpm.x)))</f>
        <v/>
      </c>
      <c r="AA2183" s="46" t="str">
        <f>IF(X2183="","",_xlfn.LET(_xlpm.x,VLOOKUP(X2183,'Drop-down_menus'!$D$2:$E$13,2,FALSE),IF(_xlpm.x=0,"",_xlpm.x)))</f>
        <v/>
      </c>
      <c r="AB2183" s="46" t="s">
        <v>300</v>
      </c>
      <c r="AC2183" s="46" t="s">
        <v>1255</v>
      </c>
    </row>
    <row r="2184" spans="2:29" ht="15" customHeight="1">
      <c r="B2184" s="46">
        <v>2171</v>
      </c>
      <c r="C2184" s="46" t="s">
        <v>874</v>
      </c>
      <c r="D2184" s="46" t="b">
        <f>COUNTIF(Events!$B$2:$B$171, C2184) &gt; 0</f>
        <v>1</v>
      </c>
      <c r="G2184" s="46" t="s">
        <v>177</v>
      </c>
      <c r="I2184" s="46" t="s">
        <v>177</v>
      </c>
      <c r="J2184" s="46" t="str">
        <f>IF(I2184="","",_xlfn.LET(_xlpm.x,VLOOKUP(I2184,'2026-01-09_taxon-match'!$A$2:$N$81,4,FALSE),IF(_xlpm.x=0,"",_xlpm.x)))</f>
        <v>Sterechinus neumayeri</v>
      </c>
      <c r="L2184" s="46" t="str">
        <f>IF(I2184="","",_xlfn.LET(_xlpm.x,VLOOKUP(I2184,'2026-01-09_taxon-match'!$A$2:$N$81,3,FALSE),IF(_xlpm.x=0,"",_xlpm.x)))</f>
        <v>urn:lsid:marinespecies.org:taxname:160831</v>
      </c>
      <c r="M2184" s="46" t="str">
        <f>IF($I2184="","",_xlfn.LET(_xlpm.x,VLOOKUP($I2184,'2026-01-09_taxon-match'!$A$2:$N$81,5,FALSE),IF(_xlpm.x=0,"",_xlpm.x)))</f>
        <v>(Meissner, 1900)</v>
      </c>
      <c r="N2184" s="46" t="str">
        <f>IF($I2184="","",_xlfn.LET(_xlpm.x,VLOOKUP($I2184,'2026-01-09_taxon-match'!$A$2:$N$81,6,FALSE),IF(_xlpm.x=0,"",_xlpm.x)))</f>
        <v>Animalia</v>
      </c>
      <c r="O2184" s="46" t="str">
        <f>IF($I2184="","",_xlfn.LET(_xlpm.x,VLOOKUP($I2184,'2026-01-09_taxon-match'!$A$2:$N$81,7,FALSE),IF(_xlpm.x=0,"",_xlpm.x)))</f>
        <v>Echinodermata</v>
      </c>
      <c r="P2184" s="46" t="str">
        <f>IF($I2184="","",_xlfn.LET(_xlpm.x,VLOOKUP($I2184,'2026-01-09_taxon-match'!$A$2:$N$81,8,FALSE),IF(_xlpm.x=0,"",_xlpm.x)))</f>
        <v>Echinoidea</v>
      </c>
      <c r="Q2184" s="46" t="str">
        <f>IF($I2184="","",_xlfn.LET(_xlpm.x,VLOOKUP($I2184,'2026-01-09_taxon-match'!$A$2:$N$81,9,FALSE),IF(_xlpm.x=0,"",_xlpm.x)))</f>
        <v>Camarodonta</v>
      </c>
      <c r="R2184" s="46" t="str">
        <f>IF($I2184="","",_xlfn.LET(_xlpm.x,VLOOKUP($I2184,'2026-01-09_taxon-match'!$A$2:$N$81,10,FALSE),IF(_xlpm.x=0,"",_xlpm.x)))</f>
        <v>Echinidae</v>
      </c>
      <c r="S2184" s="46" t="str">
        <f>IF($I2184="","",_xlfn.LET(_xlpm.x,VLOOKUP($I2184,'2026-01-09_taxon-match'!$A$2:$N$81,11,FALSE),IF(_xlpm.x=0,"",_xlpm.x)))</f>
        <v>Sterechinus</v>
      </c>
      <c r="T2184" s="46" t="str">
        <f>IF($I2184="","",_xlfn.LET(_xlpm.x,VLOOKUP($I2184,'2026-01-09_taxon-match'!$A$2:$N$81,13,FALSE),IF(_xlpm.x=0,"",_xlpm.x)))</f>
        <v>neumayeri</v>
      </c>
      <c r="U2184" s="46">
        <v>1</v>
      </c>
      <c r="V2184" t="s">
        <v>43</v>
      </c>
      <c r="Y2184" s="46" t="str">
        <f>IF(V2184="","",_xlfn.LET(_xlpm.x,VLOOKUP(V2184,'Drop-down_menus'!$D$2:$E$13,2,FALSE),IF(_xlpm.x=0,"",_xlpm.x)))</f>
        <v>https://orcid.org/0000-0002-0981-7442</v>
      </c>
      <c r="Z2184" s="46" t="str">
        <f>IF(W2184="","",_xlfn.LET(_xlpm.x,VLOOKUP(W2184,'Drop-down_menus'!$D$2:$E$13,2,FALSE),IF(_xlpm.x=0,"",_xlpm.x)))</f>
        <v/>
      </c>
      <c r="AA2184" s="46" t="str">
        <f>IF(X2184="","",_xlfn.LET(_xlpm.x,VLOOKUP(X2184,'Drop-down_menus'!$D$2:$E$13,2,FALSE),IF(_xlpm.x=0,"",_xlpm.x)))</f>
        <v/>
      </c>
      <c r="AB2184" s="46" t="s">
        <v>300</v>
      </c>
      <c r="AC2184" s="46" t="s">
        <v>1255</v>
      </c>
    </row>
    <row r="2185" spans="2:29" ht="15" customHeight="1">
      <c r="B2185" s="46">
        <v>2172</v>
      </c>
      <c r="C2185" s="46" t="s">
        <v>874</v>
      </c>
      <c r="D2185" s="46" t="b">
        <f>COUNTIF(Events!$B$2:$B$171, C2185) &gt; 0</f>
        <v>1</v>
      </c>
      <c r="G2185" s="46" t="s">
        <v>177</v>
      </c>
      <c r="I2185" s="46" t="s">
        <v>177</v>
      </c>
      <c r="J2185" s="46" t="str">
        <f>IF(I2185="","",_xlfn.LET(_xlpm.x,VLOOKUP(I2185,'2026-01-09_taxon-match'!$A$2:$N$81,4,FALSE),IF(_xlpm.x=0,"",_xlpm.x)))</f>
        <v>Sterechinus neumayeri</v>
      </c>
      <c r="L2185" s="46" t="str">
        <f>IF(I2185="","",_xlfn.LET(_xlpm.x,VLOOKUP(I2185,'2026-01-09_taxon-match'!$A$2:$N$81,3,FALSE),IF(_xlpm.x=0,"",_xlpm.x)))</f>
        <v>urn:lsid:marinespecies.org:taxname:160831</v>
      </c>
      <c r="M2185" s="46" t="str">
        <f>IF($I2185="","",_xlfn.LET(_xlpm.x,VLOOKUP($I2185,'2026-01-09_taxon-match'!$A$2:$N$81,5,FALSE),IF(_xlpm.x=0,"",_xlpm.x)))</f>
        <v>(Meissner, 1900)</v>
      </c>
      <c r="N2185" s="46" t="str">
        <f>IF($I2185="","",_xlfn.LET(_xlpm.x,VLOOKUP($I2185,'2026-01-09_taxon-match'!$A$2:$N$81,6,FALSE),IF(_xlpm.x=0,"",_xlpm.x)))</f>
        <v>Animalia</v>
      </c>
      <c r="O2185" s="46" t="str">
        <f>IF($I2185="","",_xlfn.LET(_xlpm.x,VLOOKUP($I2185,'2026-01-09_taxon-match'!$A$2:$N$81,7,FALSE),IF(_xlpm.x=0,"",_xlpm.x)))</f>
        <v>Echinodermata</v>
      </c>
      <c r="P2185" s="46" t="str">
        <f>IF($I2185="","",_xlfn.LET(_xlpm.x,VLOOKUP($I2185,'2026-01-09_taxon-match'!$A$2:$N$81,8,FALSE),IF(_xlpm.x=0,"",_xlpm.x)))</f>
        <v>Echinoidea</v>
      </c>
      <c r="Q2185" s="46" t="str">
        <f>IF($I2185="","",_xlfn.LET(_xlpm.x,VLOOKUP($I2185,'2026-01-09_taxon-match'!$A$2:$N$81,9,FALSE),IF(_xlpm.x=0,"",_xlpm.x)))</f>
        <v>Camarodonta</v>
      </c>
      <c r="R2185" s="46" t="str">
        <f>IF($I2185="","",_xlfn.LET(_xlpm.x,VLOOKUP($I2185,'2026-01-09_taxon-match'!$A$2:$N$81,10,FALSE),IF(_xlpm.x=0,"",_xlpm.x)))</f>
        <v>Echinidae</v>
      </c>
      <c r="S2185" s="46" t="str">
        <f>IF($I2185="","",_xlfn.LET(_xlpm.x,VLOOKUP($I2185,'2026-01-09_taxon-match'!$A$2:$N$81,11,FALSE),IF(_xlpm.x=0,"",_xlpm.x)))</f>
        <v>Sterechinus</v>
      </c>
      <c r="T2185" s="46" t="str">
        <f>IF($I2185="","",_xlfn.LET(_xlpm.x,VLOOKUP($I2185,'2026-01-09_taxon-match'!$A$2:$N$81,13,FALSE),IF(_xlpm.x=0,"",_xlpm.x)))</f>
        <v>neumayeri</v>
      </c>
      <c r="U2185" s="46">
        <v>1</v>
      </c>
      <c r="V2185" t="s">
        <v>43</v>
      </c>
      <c r="Y2185" s="46" t="str">
        <f>IF(V2185="","",_xlfn.LET(_xlpm.x,VLOOKUP(V2185,'Drop-down_menus'!$D$2:$E$13,2,FALSE),IF(_xlpm.x=0,"",_xlpm.x)))</f>
        <v>https://orcid.org/0000-0002-0981-7442</v>
      </c>
      <c r="Z2185" s="46" t="str">
        <f>IF(W2185="","",_xlfn.LET(_xlpm.x,VLOOKUP(W2185,'Drop-down_menus'!$D$2:$E$13,2,FALSE),IF(_xlpm.x=0,"",_xlpm.x)))</f>
        <v/>
      </c>
      <c r="AA2185" s="46" t="str">
        <f>IF(X2185="","",_xlfn.LET(_xlpm.x,VLOOKUP(X2185,'Drop-down_menus'!$D$2:$E$13,2,FALSE),IF(_xlpm.x=0,"",_xlpm.x)))</f>
        <v/>
      </c>
      <c r="AB2185" s="46" t="s">
        <v>300</v>
      </c>
      <c r="AC2185" s="46" t="s">
        <v>1255</v>
      </c>
    </row>
    <row r="2186" spans="2:29" ht="15" customHeight="1">
      <c r="B2186" s="46">
        <v>2173</v>
      </c>
      <c r="C2186" s="46" t="s">
        <v>874</v>
      </c>
      <c r="D2186" s="46" t="b">
        <f>COUNTIF(Events!$B$2:$B$171, C2186) &gt; 0</f>
        <v>1</v>
      </c>
      <c r="G2186" s="46" t="s">
        <v>1206</v>
      </c>
      <c r="I2186" s="46" t="s">
        <v>311</v>
      </c>
      <c r="J2186" s="46" t="str">
        <f>IF(I2186="","",_xlfn.LET(_xlpm.x,VLOOKUP(I2186,'2026-01-09_taxon-match'!$A$2:$N$81,4,FALSE),IF(_xlpm.x=0,"",_xlpm.x)))</f>
        <v>Isopoda</v>
      </c>
      <c r="K2186" s="46" t="s">
        <v>1318</v>
      </c>
      <c r="L2186" s="46" t="str">
        <f>IF(I2186="","",_xlfn.LET(_xlpm.x,VLOOKUP(I2186,'2026-01-09_taxon-match'!$A$2:$N$81,3,FALSE),IF(_xlpm.x=0,"",_xlpm.x)))</f>
        <v>urn:lsid:marinespecies.org:taxname:1131</v>
      </c>
      <c r="M2186" s="46" t="str">
        <f>IF($I2186="","",_xlfn.LET(_xlpm.x,VLOOKUP($I2186,'2026-01-09_taxon-match'!$A$2:$N$81,5,FALSE),IF(_xlpm.x=0,"",_xlpm.x)))</f>
        <v>Latreille, 1816</v>
      </c>
      <c r="N2186" s="46" t="str">
        <f>IF($I2186="","",_xlfn.LET(_xlpm.x,VLOOKUP($I2186,'2026-01-09_taxon-match'!$A$2:$N$81,6,FALSE),IF(_xlpm.x=0,"",_xlpm.x)))</f>
        <v>Animalia</v>
      </c>
      <c r="O2186" s="46" t="str">
        <f>IF($I2186="","",_xlfn.LET(_xlpm.x,VLOOKUP($I2186,'2026-01-09_taxon-match'!$A$2:$N$81,7,FALSE),IF(_xlpm.x=0,"",_xlpm.x)))</f>
        <v>Arthropoda</v>
      </c>
      <c r="P2186" s="46" t="str">
        <f>IF($I2186="","",_xlfn.LET(_xlpm.x,VLOOKUP($I2186,'2026-01-09_taxon-match'!$A$2:$N$81,8,FALSE),IF(_xlpm.x=0,"",_xlpm.x)))</f>
        <v>Malacostraca</v>
      </c>
      <c r="Q2186" s="46" t="str">
        <f>IF($I2186="","",_xlfn.LET(_xlpm.x,VLOOKUP($I2186,'2026-01-09_taxon-match'!$A$2:$N$81,9,FALSE),IF(_xlpm.x=0,"",_xlpm.x)))</f>
        <v>Isopoda</v>
      </c>
      <c r="R2186" s="46" t="str">
        <f>IF($I2186="","",_xlfn.LET(_xlpm.x,VLOOKUP($I2186,'2026-01-09_taxon-match'!$A$2:$N$81,10,FALSE),IF(_xlpm.x=0,"",_xlpm.x)))</f>
        <v/>
      </c>
      <c r="S2186" s="46" t="str">
        <f>IF($I2186="","",_xlfn.LET(_xlpm.x,VLOOKUP($I2186,'2026-01-09_taxon-match'!$A$2:$N$81,11,FALSE),IF(_xlpm.x=0,"",_xlpm.x)))</f>
        <v/>
      </c>
      <c r="T2186" s="46" t="str">
        <f>IF($I2186="","",_xlfn.LET(_xlpm.x,VLOOKUP($I2186,'2026-01-09_taxon-match'!$A$2:$N$81,13,FALSE),IF(_xlpm.x=0,"",_xlpm.x)))</f>
        <v/>
      </c>
      <c r="U2186" s="46" t="s">
        <v>1251</v>
      </c>
      <c r="V2186" s="2" t="s">
        <v>58</v>
      </c>
      <c r="Y2186" s="46" t="str">
        <f>IF(V2186="","",_xlfn.LET(_xlpm.x,VLOOKUP(V2186,'Drop-down_menus'!$D$2:$E$13,2,FALSE),IF(_xlpm.x=0,"",_xlpm.x)))</f>
        <v>https://orcid.org/0000-0002-9708-1761</v>
      </c>
      <c r="Z2186" s="46" t="str">
        <f>IF(W2186="","",_xlfn.LET(_xlpm.x,VLOOKUP(W2186,'Drop-down_menus'!$D$2:$E$13,2,FALSE),IF(_xlpm.x=0,"",_xlpm.x)))</f>
        <v/>
      </c>
      <c r="AA2186" s="46" t="str">
        <f>IF(X2186="","",_xlfn.LET(_xlpm.x,VLOOKUP(X2186,'Drop-down_menus'!$D$2:$E$13,2,FALSE),IF(_xlpm.x=0,"",_xlpm.x)))</f>
        <v/>
      </c>
      <c r="AB2186" s="46" t="s">
        <v>300</v>
      </c>
      <c r="AC2186" s="46" t="s">
        <v>1255</v>
      </c>
    </row>
    <row r="2187" spans="2:29" ht="15" customHeight="1">
      <c r="B2187" s="46">
        <v>2174</v>
      </c>
      <c r="C2187" s="46" t="s">
        <v>874</v>
      </c>
      <c r="D2187" s="46" t="b">
        <f>COUNTIF(Events!$B$2:$B$171, C2187) &gt; 0</f>
        <v>1</v>
      </c>
      <c r="G2187" s="46" t="s">
        <v>1205</v>
      </c>
      <c r="I2187" s="46" t="s">
        <v>183</v>
      </c>
      <c r="J2187" s="46" t="str">
        <f>IF(I2187="","",_xlfn.LET(_xlpm.x,VLOOKUP(I2187,'2026-01-09_taxon-match'!$A$2:$N$81,4,FALSE),IF(_xlpm.x=0,"",_xlpm.x)))</f>
        <v>Amphipoda</v>
      </c>
      <c r="K2187" s="46" t="s">
        <v>1318</v>
      </c>
      <c r="L2187" s="46" t="str">
        <f>IF(I2187="","",_xlfn.LET(_xlpm.x,VLOOKUP(I2187,'2026-01-09_taxon-match'!$A$2:$N$81,3,FALSE),IF(_xlpm.x=0,"",_xlpm.x)))</f>
        <v>urn:lsid:marinespecies.org:taxname:1135</v>
      </c>
      <c r="M2187" s="46" t="str">
        <f>IF($I2187="","",_xlfn.LET(_xlpm.x,VLOOKUP($I2187,'2026-01-09_taxon-match'!$A$2:$N$81,5,FALSE),IF(_xlpm.x=0,"",_xlpm.x)))</f>
        <v>Latreille, 1816</v>
      </c>
      <c r="N2187" s="46" t="str">
        <f>IF($I2187="","",_xlfn.LET(_xlpm.x,VLOOKUP($I2187,'2026-01-09_taxon-match'!$A$2:$N$81,6,FALSE),IF(_xlpm.x=0,"",_xlpm.x)))</f>
        <v>Animalia</v>
      </c>
      <c r="O2187" s="46" t="str">
        <f>IF($I2187="","",_xlfn.LET(_xlpm.x,VLOOKUP($I2187,'2026-01-09_taxon-match'!$A$2:$N$81,7,FALSE),IF(_xlpm.x=0,"",_xlpm.x)))</f>
        <v>Arthropoda</v>
      </c>
      <c r="P2187" s="46" t="str">
        <f>IF($I2187="","",_xlfn.LET(_xlpm.x,VLOOKUP($I2187,'2026-01-09_taxon-match'!$A$2:$N$81,8,FALSE),IF(_xlpm.x=0,"",_xlpm.x)))</f>
        <v>Malacostraca</v>
      </c>
      <c r="Q2187" s="46" t="str">
        <f>IF($I2187="","",_xlfn.LET(_xlpm.x,VLOOKUP($I2187,'2026-01-09_taxon-match'!$A$2:$N$81,9,FALSE),IF(_xlpm.x=0,"",_xlpm.x)))</f>
        <v>Amphipoda</v>
      </c>
      <c r="R2187" s="46" t="str">
        <f>IF($I2187="","",_xlfn.LET(_xlpm.x,VLOOKUP($I2187,'2026-01-09_taxon-match'!$A$2:$N$81,10,FALSE),IF(_xlpm.x=0,"",_xlpm.x)))</f>
        <v/>
      </c>
      <c r="S2187" s="46" t="str">
        <f>IF($I2187="","",_xlfn.LET(_xlpm.x,VLOOKUP($I2187,'2026-01-09_taxon-match'!$A$2:$N$81,11,FALSE),IF(_xlpm.x=0,"",_xlpm.x)))</f>
        <v/>
      </c>
      <c r="T2187" s="46" t="str">
        <f>IF($I2187="","",_xlfn.LET(_xlpm.x,VLOOKUP($I2187,'2026-01-09_taxon-match'!$A$2:$N$81,13,FALSE),IF(_xlpm.x=0,"",_xlpm.x)))</f>
        <v/>
      </c>
      <c r="U2187" s="46" t="s">
        <v>1251</v>
      </c>
      <c r="V2187" s="2" t="s">
        <v>58</v>
      </c>
      <c r="Y2187" s="46" t="str">
        <f>IF(V2187="","",_xlfn.LET(_xlpm.x,VLOOKUP(V2187,'Drop-down_menus'!$D$2:$E$13,2,FALSE),IF(_xlpm.x=0,"",_xlpm.x)))</f>
        <v>https://orcid.org/0000-0002-9708-1761</v>
      </c>
      <c r="Z2187" s="46" t="str">
        <f>IF(W2187="","",_xlfn.LET(_xlpm.x,VLOOKUP(W2187,'Drop-down_menus'!$D$2:$E$13,2,FALSE),IF(_xlpm.x=0,"",_xlpm.x)))</f>
        <v/>
      </c>
      <c r="AA2187" s="46" t="str">
        <f>IF(X2187="","",_xlfn.LET(_xlpm.x,VLOOKUP(X2187,'Drop-down_menus'!$D$2:$E$13,2,FALSE),IF(_xlpm.x=0,"",_xlpm.x)))</f>
        <v/>
      </c>
      <c r="AB2187" s="46" t="s">
        <v>300</v>
      </c>
      <c r="AC2187" s="46" t="s">
        <v>1255</v>
      </c>
    </row>
    <row r="2188" spans="2:29" ht="15" customHeight="1">
      <c r="B2188" s="46">
        <v>2175</v>
      </c>
      <c r="C2188" s="46" t="s">
        <v>874</v>
      </c>
      <c r="D2188" s="46" t="b">
        <f>COUNTIF(Events!$B$2:$B$171, C2188) &gt; 0</f>
        <v>1</v>
      </c>
      <c r="G2188" s="46" t="s">
        <v>1236</v>
      </c>
      <c r="I2188" s="46" t="s">
        <v>530</v>
      </c>
      <c r="J2188" s="46" t="str">
        <f>IF(I2188="","",_xlfn.LET(_xlpm.x,VLOOKUP(I2188,'2026-01-09_taxon-match'!$A$2:$N$81,4,FALSE),IF(_xlpm.x=0,"",_xlpm.x)))</f>
        <v>Biota</v>
      </c>
      <c r="L2188" s="46" t="str">
        <f>IF(I2188="","",_xlfn.LET(_xlpm.x,VLOOKUP(I2188,'2026-01-09_taxon-match'!$A$2:$N$81,3,FALSE),IF(_xlpm.x=0,"",_xlpm.x)))</f>
        <v>urn:lsid:marinespecies.org:taxname:1</v>
      </c>
      <c r="M2188" s="46" t="str">
        <f>IF($I2188="","",_xlfn.LET(_xlpm.x,VLOOKUP($I2188,'2026-01-09_taxon-match'!$A$2:$N$81,5,FALSE),IF(_xlpm.x=0,"",_xlpm.x)))</f>
        <v/>
      </c>
      <c r="N2188" s="46" t="str">
        <f>IF($I2188="","",_xlfn.LET(_xlpm.x,VLOOKUP($I2188,'2026-01-09_taxon-match'!$A$2:$N$81,6,FALSE),IF(_xlpm.x=0,"",_xlpm.x)))</f>
        <v/>
      </c>
      <c r="O2188" s="46" t="str">
        <f>IF($I2188="","",_xlfn.LET(_xlpm.x,VLOOKUP($I2188,'2026-01-09_taxon-match'!$A$2:$N$81,7,FALSE),IF(_xlpm.x=0,"",_xlpm.x)))</f>
        <v/>
      </c>
      <c r="P2188" s="46" t="str">
        <f>IF($I2188="","",_xlfn.LET(_xlpm.x,VLOOKUP($I2188,'2026-01-09_taxon-match'!$A$2:$N$81,8,FALSE),IF(_xlpm.x=0,"",_xlpm.x)))</f>
        <v/>
      </c>
      <c r="Q2188" s="46" t="str">
        <f>IF($I2188="","",_xlfn.LET(_xlpm.x,VLOOKUP($I2188,'2026-01-09_taxon-match'!$A$2:$N$81,9,FALSE),IF(_xlpm.x=0,"",_xlpm.x)))</f>
        <v/>
      </c>
      <c r="R2188" s="46" t="str">
        <f>IF($I2188="","",_xlfn.LET(_xlpm.x,VLOOKUP($I2188,'2026-01-09_taxon-match'!$A$2:$N$81,10,FALSE),IF(_xlpm.x=0,"",_xlpm.x)))</f>
        <v/>
      </c>
      <c r="S2188" s="46" t="str">
        <f>IF($I2188="","",_xlfn.LET(_xlpm.x,VLOOKUP($I2188,'2026-01-09_taxon-match'!$A$2:$N$81,11,FALSE),IF(_xlpm.x=0,"",_xlpm.x)))</f>
        <v/>
      </c>
      <c r="T2188" s="46" t="str">
        <f>IF($I2188="","",_xlfn.LET(_xlpm.x,VLOOKUP($I2188,'2026-01-09_taxon-match'!$A$2:$N$81,13,FALSE),IF(_xlpm.x=0,"",_xlpm.x)))</f>
        <v/>
      </c>
      <c r="U2188" s="46">
        <v>1</v>
      </c>
      <c r="V2188" s="2" t="s">
        <v>58</v>
      </c>
      <c r="Y2188" s="46" t="str">
        <f>IF(V2188="","",_xlfn.LET(_xlpm.x,VLOOKUP(V2188,'Drop-down_menus'!$D$2:$E$13,2,FALSE),IF(_xlpm.x=0,"",_xlpm.x)))</f>
        <v>https://orcid.org/0000-0002-9708-1761</v>
      </c>
      <c r="Z2188" s="46" t="str">
        <f>IF(W2188="","",_xlfn.LET(_xlpm.x,VLOOKUP(W2188,'Drop-down_menus'!$D$2:$E$13,2,FALSE),IF(_xlpm.x=0,"",_xlpm.x)))</f>
        <v/>
      </c>
      <c r="AA2188" s="46" t="str">
        <f>IF(X2188="","",_xlfn.LET(_xlpm.x,VLOOKUP(X2188,'Drop-down_menus'!$D$2:$E$13,2,FALSE),IF(_xlpm.x=0,"",_xlpm.x)))</f>
        <v/>
      </c>
      <c r="AB2188" s="46" t="s">
        <v>1252</v>
      </c>
      <c r="AC2188" s="46" t="s">
        <v>1255</v>
      </c>
    </row>
    <row r="2189" spans="2:29" ht="15" customHeight="1">
      <c r="B2189" s="46">
        <v>2176</v>
      </c>
      <c r="C2189" s="46" t="s">
        <v>874</v>
      </c>
      <c r="D2189" s="46" t="b">
        <f>COUNTIF(Events!$B$2:$B$171, C2189) &gt; 0</f>
        <v>1</v>
      </c>
      <c r="G2189" s="46" t="s">
        <v>1236</v>
      </c>
      <c r="I2189" s="46" t="s">
        <v>530</v>
      </c>
      <c r="J2189" s="46" t="str">
        <f>IF(I2189="","",_xlfn.LET(_xlpm.x,VLOOKUP(I2189,'2026-01-09_taxon-match'!$A$2:$N$81,4,FALSE),IF(_xlpm.x=0,"",_xlpm.x)))</f>
        <v>Biota</v>
      </c>
      <c r="L2189" s="46" t="str">
        <f>IF(I2189="","",_xlfn.LET(_xlpm.x,VLOOKUP(I2189,'2026-01-09_taxon-match'!$A$2:$N$81,3,FALSE),IF(_xlpm.x=0,"",_xlpm.x)))</f>
        <v>urn:lsid:marinespecies.org:taxname:1</v>
      </c>
      <c r="M2189" s="46" t="str">
        <f>IF($I2189="","",_xlfn.LET(_xlpm.x,VLOOKUP($I2189,'2026-01-09_taxon-match'!$A$2:$N$81,5,FALSE),IF(_xlpm.x=0,"",_xlpm.x)))</f>
        <v/>
      </c>
      <c r="N2189" s="46" t="str">
        <f>IF($I2189="","",_xlfn.LET(_xlpm.x,VLOOKUP($I2189,'2026-01-09_taxon-match'!$A$2:$N$81,6,FALSE),IF(_xlpm.x=0,"",_xlpm.x)))</f>
        <v/>
      </c>
      <c r="O2189" s="46" t="str">
        <f>IF($I2189="","",_xlfn.LET(_xlpm.x,VLOOKUP($I2189,'2026-01-09_taxon-match'!$A$2:$N$81,7,FALSE),IF(_xlpm.x=0,"",_xlpm.x)))</f>
        <v/>
      </c>
      <c r="P2189" s="46" t="str">
        <f>IF($I2189="","",_xlfn.LET(_xlpm.x,VLOOKUP($I2189,'2026-01-09_taxon-match'!$A$2:$N$81,8,FALSE),IF(_xlpm.x=0,"",_xlpm.x)))</f>
        <v/>
      </c>
      <c r="Q2189" s="46" t="str">
        <f>IF($I2189="","",_xlfn.LET(_xlpm.x,VLOOKUP($I2189,'2026-01-09_taxon-match'!$A$2:$N$81,9,FALSE),IF(_xlpm.x=0,"",_xlpm.x)))</f>
        <v/>
      </c>
      <c r="R2189" s="46" t="str">
        <f>IF($I2189="","",_xlfn.LET(_xlpm.x,VLOOKUP($I2189,'2026-01-09_taxon-match'!$A$2:$N$81,10,FALSE),IF(_xlpm.x=0,"",_xlpm.x)))</f>
        <v/>
      </c>
      <c r="S2189" s="46" t="str">
        <f>IF($I2189="","",_xlfn.LET(_xlpm.x,VLOOKUP($I2189,'2026-01-09_taxon-match'!$A$2:$N$81,11,FALSE),IF(_xlpm.x=0,"",_xlpm.x)))</f>
        <v/>
      </c>
      <c r="T2189" s="46" t="str">
        <f>IF($I2189="","",_xlfn.LET(_xlpm.x,VLOOKUP($I2189,'2026-01-09_taxon-match'!$A$2:$N$81,13,FALSE),IF(_xlpm.x=0,"",_xlpm.x)))</f>
        <v/>
      </c>
      <c r="U2189" s="46">
        <v>1</v>
      </c>
      <c r="V2189" s="2" t="s">
        <v>58</v>
      </c>
      <c r="Y2189" s="46" t="str">
        <f>IF(V2189="","",_xlfn.LET(_xlpm.x,VLOOKUP(V2189,'Drop-down_menus'!$D$2:$E$13,2,FALSE),IF(_xlpm.x=0,"",_xlpm.x)))</f>
        <v>https://orcid.org/0000-0002-9708-1761</v>
      </c>
      <c r="Z2189" s="46" t="str">
        <f>IF(W2189="","",_xlfn.LET(_xlpm.x,VLOOKUP(W2189,'Drop-down_menus'!$D$2:$E$13,2,FALSE),IF(_xlpm.x=0,"",_xlpm.x)))</f>
        <v/>
      </c>
      <c r="AA2189" s="46" t="str">
        <f>IF(X2189="","",_xlfn.LET(_xlpm.x,VLOOKUP(X2189,'Drop-down_menus'!$D$2:$E$13,2,FALSE),IF(_xlpm.x=0,"",_xlpm.x)))</f>
        <v/>
      </c>
      <c r="AB2189" s="46" t="s">
        <v>1252</v>
      </c>
      <c r="AC2189" s="46" t="s">
        <v>1255</v>
      </c>
    </row>
    <row r="2190" spans="2:29" ht="15" customHeight="1">
      <c r="B2190" s="46">
        <v>2177</v>
      </c>
      <c r="C2190" s="46" t="s">
        <v>874</v>
      </c>
      <c r="D2190" s="46" t="b">
        <f>COUNTIF(Events!$B$2:$B$171, C2190) &gt; 0</f>
        <v>1</v>
      </c>
      <c r="G2190" s="46" t="s">
        <v>1236</v>
      </c>
      <c r="I2190" s="46" t="s">
        <v>530</v>
      </c>
      <c r="J2190" s="46" t="str">
        <f>IF(I2190="","",_xlfn.LET(_xlpm.x,VLOOKUP(I2190,'2026-01-09_taxon-match'!$A$2:$N$81,4,FALSE),IF(_xlpm.x=0,"",_xlpm.x)))</f>
        <v>Biota</v>
      </c>
      <c r="L2190" s="46" t="str">
        <f>IF(I2190="","",_xlfn.LET(_xlpm.x,VLOOKUP(I2190,'2026-01-09_taxon-match'!$A$2:$N$81,3,FALSE),IF(_xlpm.x=0,"",_xlpm.x)))</f>
        <v>urn:lsid:marinespecies.org:taxname:1</v>
      </c>
      <c r="M2190" s="46" t="str">
        <f>IF($I2190="","",_xlfn.LET(_xlpm.x,VLOOKUP($I2190,'2026-01-09_taxon-match'!$A$2:$N$81,5,FALSE),IF(_xlpm.x=0,"",_xlpm.x)))</f>
        <v/>
      </c>
      <c r="N2190" s="46" t="str">
        <f>IF($I2190="","",_xlfn.LET(_xlpm.x,VLOOKUP($I2190,'2026-01-09_taxon-match'!$A$2:$N$81,6,FALSE),IF(_xlpm.x=0,"",_xlpm.x)))</f>
        <v/>
      </c>
      <c r="O2190" s="46" t="str">
        <f>IF($I2190="","",_xlfn.LET(_xlpm.x,VLOOKUP($I2190,'2026-01-09_taxon-match'!$A$2:$N$81,7,FALSE),IF(_xlpm.x=0,"",_xlpm.x)))</f>
        <v/>
      </c>
      <c r="P2190" s="46" t="str">
        <f>IF($I2190="","",_xlfn.LET(_xlpm.x,VLOOKUP($I2190,'2026-01-09_taxon-match'!$A$2:$N$81,8,FALSE),IF(_xlpm.x=0,"",_xlpm.x)))</f>
        <v/>
      </c>
      <c r="Q2190" s="46" t="str">
        <f>IF($I2190="","",_xlfn.LET(_xlpm.x,VLOOKUP($I2190,'2026-01-09_taxon-match'!$A$2:$N$81,9,FALSE),IF(_xlpm.x=0,"",_xlpm.x)))</f>
        <v/>
      </c>
      <c r="R2190" s="46" t="str">
        <f>IF($I2190="","",_xlfn.LET(_xlpm.x,VLOOKUP($I2190,'2026-01-09_taxon-match'!$A$2:$N$81,10,FALSE),IF(_xlpm.x=0,"",_xlpm.x)))</f>
        <v/>
      </c>
      <c r="S2190" s="46" t="str">
        <f>IF($I2190="","",_xlfn.LET(_xlpm.x,VLOOKUP($I2190,'2026-01-09_taxon-match'!$A$2:$N$81,11,FALSE),IF(_xlpm.x=0,"",_xlpm.x)))</f>
        <v/>
      </c>
      <c r="T2190" s="46" t="str">
        <f>IF($I2190="","",_xlfn.LET(_xlpm.x,VLOOKUP($I2190,'2026-01-09_taxon-match'!$A$2:$N$81,13,FALSE),IF(_xlpm.x=0,"",_xlpm.x)))</f>
        <v/>
      </c>
      <c r="U2190" s="46">
        <v>1</v>
      </c>
      <c r="V2190" s="2" t="s">
        <v>58</v>
      </c>
      <c r="Y2190" s="46" t="str">
        <f>IF(V2190="","",_xlfn.LET(_xlpm.x,VLOOKUP(V2190,'Drop-down_menus'!$D$2:$E$13,2,FALSE),IF(_xlpm.x=0,"",_xlpm.x)))</f>
        <v>https://orcid.org/0000-0002-9708-1761</v>
      </c>
      <c r="Z2190" s="46" t="str">
        <f>IF(W2190="","",_xlfn.LET(_xlpm.x,VLOOKUP(W2190,'Drop-down_menus'!$D$2:$E$13,2,FALSE),IF(_xlpm.x=0,"",_xlpm.x)))</f>
        <v/>
      </c>
      <c r="AA2190" s="46" t="str">
        <f>IF(X2190="","",_xlfn.LET(_xlpm.x,VLOOKUP(X2190,'Drop-down_menus'!$D$2:$E$13,2,FALSE),IF(_xlpm.x=0,"",_xlpm.x)))</f>
        <v/>
      </c>
      <c r="AB2190" s="46" t="s">
        <v>1252</v>
      </c>
      <c r="AC2190" s="46" t="s">
        <v>1255</v>
      </c>
    </row>
    <row r="2191" spans="2:29" ht="15" customHeight="1">
      <c r="B2191" s="46">
        <v>2178</v>
      </c>
      <c r="C2191" s="46" t="s">
        <v>874</v>
      </c>
      <c r="D2191" s="46" t="b">
        <f>COUNTIF(Events!$B$2:$B$171, C2191) &gt; 0</f>
        <v>1</v>
      </c>
      <c r="G2191" s="46" t="s">
        <v>1215</v>
      </c>
      <c r="I2191" s="46" t="s">
        <v>273</v>
      </c>
      <c r="J2191" s="46" t="str">
        <f>IF(I2191="","",_xlfn.LET(_xlpm.x,VLOOKUP(I2191,'2026-01-09_taxon-match'!$A$2:$N$81,4,FALSE),IF(_xlpm.x=0,"",_xlpm.x)))</f>
        <v>Trematocarpus antarcticus</v>
      </c>
      <c r="L2191" s="46" t="str">
        <f>IF(I2191="","",_xlfn.LET(_xlpm.x,VLOOKUP(I2191,'2026-01-09_taxon-match'!$A$2:$N$81,3,FALSE),IF(_xlpm.x=0,"",_xlpm.x)))</f>
        <v>urn:lsid:marinespecies.org:taxname:377122</v>
      </c>
      <c r="M2191" s="46" t="str">
        <f>IF($I2191="","",_xlfn.LET(_xlpm.x,VLOOKUP($I2191,'2026-01-09_taxon-match'!$A$2:$N$81,5,FALSE),IF(_xlpm.x=0,"",_xlpm.x)))</f>
        <v>(Hariot) Fredericq &amp; R.L.Moe, 2009</v>
      </c>
      <c r="N2191" s="46" t="str">
        <f>IF($I2191="","",_xlfn.LET(_xlpm.x,VLOOKUP($I2191,'2026-01-09_taxon-match'!$A$2:$N$81,6,FALSE),IF(_xlpm.x=0,"",_xlpm.x)))</f>
        <v>Plantae</v>
      </c>
      <c r="O2191" s="46" t="str">
        <f>IF($I2191="","",_xlfn.LET(_xlpm.x,VLOOKUP($I2191,'2026-01-09_taxon-match'!$A$2:$N$81,7,FALSE),IF(_xlpm.x=0,"",_xlpm.x)))</f>
        <v>Rhodophyta</v>
      </c>
      <c r="P2191" s="46" t="str">
        <f>IF($I2191="","",_xlfn.LET(_xlpm.x,VLOOKUP($I2191,'2026-01-09_taxon-match'!$A$2:$N$81,8,FALSE),IF(_xlpm.x=0,"",_xlpm.x)))</f>
        <v>Florideophyceae</v>
      </c>
      <c r="Q2191" s="46" t="str">
        <f>IF($I2191="","",_xlfn.LET(_xlpm.x,VLOOKUP($I2191,'2026-01-09_taxon-match'!$A$2:$N$81,9,FALSE),IF(_xlpm.x=0,"",_xlpm.x)))</f>
        <v>Plocamiales</v>
      </c>
      <c r="R2191" s="46" t="str">
        <f>IF($I2191="","",_xlfn.LET(_xlpm.x,VLOOKUP($I2191,'2026-01-09_taxon-match'!$A$2:$N$81,10,FALSE),IF(_xlpm.x=0,"",_xlpm.x)))</f>
        <v>Sarcodiaceae</v>
      </c>
      <c r="S2191" s="46" t="str">
        <f>IF($I2191="","",_xlfn.LET(_xlpm.x,VLOOKUP($I2191,'2026-01-09_taxon-match'!$A$2:$N$81,11,FALSE),IF(_xlpm.x=0,"",_xlpm.x)))</f>
        <v>Trematocarpus</v>
      </c>
      <c r="T2191" s="46" t="str">
        <f>IF($I2191="","",_xlfn.LET(_xlpm.x,VLOOKUP($I2191,'2026-01-09_taxon-match'!$A$2:$N$81,13,FALSE),IF(_xlpm.x=0,"",_xlpm.x)))</f>
        <v>antarcticus</v>
      </c>
      <c r="U2191" s="46">
        <v>1</v>
      </c>
      <c r="V2191" t="s">
        <v>43</v>
      </c>
      <c r="Y2191" s="46" t="str">
        <f>IF(V2191="","",_xlfn.LET(_xlpm.x,VLOOKUP(V2191,'Drop-down_menus'!$D$2:$E$13,2,FALSE),IF(_xlpm.x=0,"",_xlpm.x)))</f>
        <v>https://orcid.org/0000-0002-0981-7442</v>
      </c>
      <c r="Z2191" s="46" t="str">
        <f>IF(W2191="","",_xlfn.LET(_xlpm.x,VLOOKUP(W2191,'Drop-down_menus'!$D$2:$E$13,2,FALSE),IF(_xlpm.x=0,"",_xlpm.x)))</f>
        <v/>
      </c>
      <c r="AA2191" s="46" t="str">
        <f>IF(X2191="","",_xlfn.LET(_xlpm.x,VLOOKUP(X2191,'Drop-down_menus'!$D$2:$E$13,2,FALSE),IF(_xlpm.x=0,"",_xlpm.x)))</f>
        <v/>
      </c>
      <c r="AB2191" s="46" t="s">
        <v>1252</v>
      </c>
      <c r="AC2191" s="46" t="s">
        <v>1255</v>
      </c>
    </row>
    <row r="2192" spans="2:29" ht="15" customHeight="1">
      <c r="B2192" s="46">
        <v>2179</v>
      </c>
      <c r="C2192" s="46" t="s">
        <v>874</v>
      </c>
      <c r="D2192" s="46" t="b">
        <f>COUNTIF(Events!$B$2:$B$171, C2192) &gt; 0</f>
        <v>1</v>
      </c>
      <c r="G2192" s="46" t="s">
        <v>1237</v>
      </c>
      <c r="I2192" s="46" t="s">
        <v>1333</v>
      </c>
      <c r="J2192" s="46" t="str">
        <f>IF(I2192="","",_xlfn.LET(_xlpm.x,VLOOKUP(I2192,'2026-01-09_taxon-match'!$A$2:$N$81,4,FALSE),IF(_xlpm.x=0,"",_xlpm.x)))</f>
        <v>Ophionotus victoriae</v>
      </c>
      <c r="L2192" s="46" t="str">
        <f>IF(I2192="","",_xlfn.LET(_xlpm.x,VLOOKUP(I2192,'2026-01-09_taxon-match'!$A$2:$N$81,3,FALSE),IF(_xlpm.x=0,"",_xlpm.x)))</f>
        <v>urn:lsid:marinespecies.org:taxname:173593</v>
      </c>
      <c r="M2192" s="46" t="str">
        <f>IF($I2192="","",_xlfn.LET(_xlpm.x,VLOOKUP($I2192,'2026-01-09_taxon-match'!$A$2:$N$81,5,FALSE),IF(_xlpm.x=0,"",_xlpm.x)))</f>
        <v>Bell, 1902</v>
      </c>
      <c r="N2192" s="46" t="str">
        <f>IF($I2192="","",_xlfn.LET(_xlpm.x,VLOOKUP($I2192,'2026-01-09_taxon-match'!$A$2:$N$81,6,FALSE),IF(_xlpm.x=0,"",_xlpm.x)))</f>
        <v>Animalia</v>
      </c>
      <c r="O2192" s="46" t="str">
        <f>IF($I2192="","",_xlfn.LET(_xlpm.x,VLOOKUP($I2192,'2026-01-09_taxon-match'!$A$2:$N$81,7,FALSE),IF(_xlpm.x=0,"",_xlpm.x)))</f>
        <v>Echinodermata</v>
      </c>
      <c r="P2192" s="46" t="str">
        <f>IF($I2192="","",_xlfn.LET(_xlpm.x,VLOOKUP($I2192,'2026-01-09_taxon-match'!$A$2:$N$81,8,FALSE),IF(_xlpm.x=0,"",_xlpm.x)))</f>
        <v>Ophiuroidea</v>
      </c>
      <c r="Q2192" s="46" t="str">
        <f>IF($I2192="","",_xlfn.LET(_xlpm.x,VLOOKUP($I2192,'2026-01-09_taxon-match'!$A$2:$N$81,9,FALSE),IF(_xlpm.x=0,"",_xlpm.x)))</f>
        <v>Ophiurida</v>
      </c>
      <c r="R2192" s="46" t="str">
        <f>IF($I2192="","",_xlfn.LET(_xlpm.x,VLOOKUP($I2192,'2026-01-09_taxon-match'!$A$2:$N$81,10,FALSE),IF(_xlpm.x=0,"",_xlpm.x)))</f>
        <v>Ophiuridae</v>
      </c>
      <c r="S2192" s="46" t="str">
        <f>IF($I2192="","",_xlfn.LET(_xlpm.x,VLOOKUP($I2192,'2026-01-09_taxon-match'!$A$2:$N$81,11,FALSE),IF(_xlpm.x=0,"",_xlpm.x)))</f>
        <v>Ophionotus</v>
      </c>
      <c r="T2192" s="46" t="str">
        <f>IF($I2192="","",_xlfn.LET(_xlpm.x,VLOOKUP($I2192,'2026-01-09_taxon-match'!$A$2:$N$81,13,FALSE),IF(_xlpm.x=0,"",_xlpm.x)))</f>
        <v>victoriae</v>
      </c>
      <c r="U2192" s="46">
        <v>1</v>
      </c>
      <c r="V2192" s="2" t="s">
        <v>58</v>
      </c>
      <c r="Y2192" s="46" t="str">
        <f>IF(V2192="","",_xlfn.LET(_xlpm.x,VLOOKUP(V2192,'Drop-down_menus'!$D$2:$E$13,2,FALSE),IF(_xlpm.x=0,"",_xlpm.x)))</f>
        <v>https://orcid.org/0000-0002-9708-1761</v>
      </c>
      <c r="Z2192" s="46" t="str">
        <f>IF(W2192="","",_xlfn.LET(_xlpm.x,VLOOKUP(W2192,'Drop-down_menus'!$D$2:$E$13,2,FALSE),IF(_xlpm.x=0,"",_xlpm.x)))</f>
        <v/>
      </c>
      <c r="AA2192" s="46" t="str">
        <f>IF(X2192="","",_xlfn.LET(_xlpm.x,VLOOKUP(X2192,'Drop-down_menus'!$D$2:$E$13,2,FALSE),IF(_xlpm.x=0,"",_xlpm.x)))</f>
        <v/>
      </c>
      <c r="AB2192" s="46" t="s">
        <v>1252</v>
      </c>
      <c r="AC2192" s="46" t="s">
        <v>1255</v>
      </c>
    </row>
    <row r="2193" spans="2:29" ht="15" customHeight="1">
      <c r="B2193" s="46">
        <v>2180</v>
      </c>
      <c r="C2193" s="46" t="s">
        <v>874</v>
      </c>
      <c r="D2193" s="46" t="b">
        <f>COUNTIF(Events!$B$2:$B$171, C2193) &gt; 0</f>
        <v>1</v>
      </c>
      <c r="G2193" s="46" t="s">
        <v>1201</v>
      </c>
      <c r="I2193" s="46" t="s">
        <v>232</v>
      </c>
      <c r="J2193" s="46" t="str">
        <f>IF(I2193="","",_xlfn.LET(_xlpm.x,VLOOKUP(I2193,'2026-01-09_taxon-match'!$A$2:$N$81,4,FALSE),IF(_xlpm.x=0,"",_xlpm.x)))</f>
        <v>Terebellidae</v>
      </c>
      <c r="K2193" s="46" t="s">
        <v>1318</v>
      </c>
      <c r="L2193" s="46" t="str">
        <f>IF(I2193="","",_xlfn.LET(_xlpm.x,VLOOKUP(I2193,'2026-01-09_taxon-match'!$A$2:$N$81,3,FALSE),IF(_xlpm.x=0,"",_xlpm.x)))</f>
        <v/>
      </c>
      <c r="M2193" s="46" t="str">
        <f>IF($I2193="","",_xlfn.LET(_xlpm.x,VLOOKUP($I2193,'2026-01-09_taxon-match'!$A$2:$N$81,5,FALSE),IF(_xlpm.x=0,"",_xlpm.x)))</f>
        <v/>
      </c>
      <c r="N2193" s="46" t="str">
        <f>IF($I2193="","",_xlfn.LET(_xlpm.x,VLOOKUP($I2193,'2026-01-09_taxon-match'!$A$2:$N$81,6,FALSE),IF(_xlpm.x=0,"",_xlpm.x)))</f>
        <v/>
      </c>
      <c r="O2193" s="46" t="str">
        <f>IF($I2193="","",_xlfn.LET(_xlpm.x,VLOOKUP($I2193,'2026-01-09_taxon-match'!$A$2:$N$81,7,FALSE),IF(_xlpm.x=0,"",_xlpm.x)))</f>
        <v/>
      </c>
      <c r="P2193" s="46" t="str">
        <f>IF($I2193="","",_xlfn.LET(_xlpm.x,VLOOKUP($I2193,'2026-01-09_taxon-match'!$A$2:$N$81,8,FALSE),IF(_xlpm.x=0,"",_xlpm.x)))</f>
        <v/>
      </c>
      <c r="Q2193" s="46" t="str">
        <f>IF($I2193="","",_xlfn.LET(_xlpm.x,VLOOKUP($I2193,'2026-01-09_taxon-match'!$A$2:$N$81,9,FALSE),IF(_xlpm.x=0,"",_xlpm.x)))</f>
        <v/>
      </c>
      <c r="R2193" s="46" t="str">
        <f>IF($I2193="","",_xlfn.LET(_xlpm.x,VLOOKUP($I2193,'2026-01-09_taxon-match'!$A$2:$N$81,10,FALSE),IF(_xlpm.x=0,"",_xlpm.x)))</f>
        <v/>
      </c>
      <c r="S2193" s="46" t="str">
        <f>IF($I2193="","",_xlfn.LET(_xlpm.x,VLOOKUP($I2193,'2026-01-09_taxon-match'!$A$2:$N$81,11,FALSE),IF(_xlpm.x=0,"",_xlpm.x)))</f>
        <v/>
      </c>
      <c r="T2193" s="46" t="str">
        <f>IF($I2193="","",_xlfn.LET(_xlpm.x,VLOOKUP($I2193,'2026-01-09_taxon-match'!$A$2:$N$81,13,FALSE),IF(_xlpm.x=0,"",_xlpm.x)))</f>
        <v/>
      </c>
      <c r="U2193" s="46">
        <v>1</v>
      </c>
      <c r="V2193" t="s">
        <v>43</v>
      </c>
      <c r="Y2193" s="46" t="str">
        <f>IF(V2193="","",_xlfn.LET(_xlpm.x,VLOOKUP(V2193,'Drop-down_menus'!$D$2:$E$13,2,FALSE),IF(_xlpm.x=0,"",_xlpm.x)))</f>
        <v>https://orcid.org/0000-0002-0981-7442</v>
      </c>
      <c r="Z2193" s="46" t="str">
        <f>IF(W2193="","",_xlfn.LET(_xlpm.x,VLOOKUP(W2193,'Drop-down_menus'!$D$2:$E$13,2,FALSE),IF(_xlpm.x=0,"",_xlpm.x)))</f>
        <v/>
      </c>
      <c r="AA2193" s="46" t="str">
        <f>IF(X2193="","",_xlfn.LET(_xlpm.x,VLOOKUP(X2193,'Drop-down_menus'!$D$2:$E$13,2,FALSE),IF(_xlpm.x=0,"",_xlpm.x)))</f>
        <v/>
      </c>
      <c r="AB2193" s="46" t="s">
        <v>1252</v>
      </c>
      <c r="AC2193" s="46" t="s">
        <v>1255</v>
      </c>
    </row>
    <row r="2194" spans="2:29" ht="15" customHeight="1">
      <c r="B2194" s="46">
        <v>2181</v>
      </c>
      <c r="C2194" s="46" t="s">
        <v>874</v>
      </c>
      <c r="D2194" s="46" t="b">
        <f>COUNTIF(Events!$B$2:$B$171, C2194) &gt; 0</f>
        <v>1</v>
      </c>
      <c r="G2194" s="46" t="s">
        <v>1202</v>
      </c>
      <c r="I2194" s="46" t="s">
        <v>1338</v>
      </c>
      <c r="J2194" s="46" t="str">
        <f>IF(I2194="","",_xlfn.LET(_xlpm.x,VLOOKUP(I2194,'2026-01-09_taxon-match'!$A$2:$N$81,4,FALSE),IF(_xlpm.x=0,"",_xlpm.x)))</f>
        <v>Polynoidae</v>
      </c>
      <c r="K2194" s="46" t="s">
        <v>1318</v>
      </c>
      <c r="L2194" s="46" t="str">
        <f>IF(I2194="","",_xlfn.LET(_xlpm.x,VLOOKUP(I2194,'2026-01-09_taxon-match'!$A$2:$N$81,3,FALSE),IF(_xlpm.x=0,"",_xlpm.x)))</f>
        <v>urn:lsid:marinespecies.org:taxname:939</v>
      </c>
      <c r="M2194" s="46" t="str">
        <f>IF($I2194="","",_xlfn.LET(_xlpm.x,VLOOKUP($I2194,'2026-01-09_taxon-match'!$A$2:$N$81,5,FALSE),IF(_xlpm.x=0,"",_xlpm.x)))</f>
        <v>Kinberg, 1856</v>
      </c>
      <c r="N2194" s="46" t="str">
        <f>IF($I2194="","",_xlfn.LET(_xlpm.x,VLOOKUP($I2194,'2026-01-09_taxon-match'!$A$2:$N$81,6,FALSE),IF(_xlpm.x=0,"",_xlpm.x)))</f>
        <v>Animalia</v>
      </c>
      <c r="O2194" s="46" t="str">
        <f>IF($I2194="","",_xlfn.LET(_xlpm.x,VLOOKUP($I2194,'2026-01-09_taxon-match'!$A$2:$N$81,7,FALSE),IF(_xlpm.x=0,"",_xlpm.x)))</f>
        <v>Annelida</v>
      </c>
      <c r="P2194" s="46" t="str">
        <f>IF($I2194="","",_xlfn.LET(_xlpm.x,VLOOKUP($I2194,'2026-01-09_taxon-match'!$A$2:$N$81,8,FALSE),IF(_xlpm.x=0,"",_xlpm.x)))</f>
        <v>Polychaeta</v>
      </c>
      <c r="Q2194" s="46" t="str">
        <f>IF($I2194="","",_xlfn.LET(_xlpm.x,VLOOKUP($I2194,'2026-01-09_taxon-match'!$A$2:$N$81,9,FALSE),IF(_xlpm.x=0,"",_xlpm.x)))</f>
        <v>Phyllodocida</v>
      </c>
      <c r="R2194" s="46" t="str">
        <f>IF($I2194="","",_xlfn.LET(_xlpm.x,VLOOKUP($I2194,'2026-01-09_taxon-match'!$A$2:$N$81,10,FALSE),IF(_xlpm.x=0,"",_xlpm.x)))</f>
        <v>Polynoidae</v>
      </c>
      <c r="S2194" s="46" t="str">
        <f>IF($I2194="","",_xlfn.LET(_xlpm.x,VLOOKUP($I2194,'2026-01-09_taxon-match'!$A$2:$N$81,11,FALSE),IF(_xlpm.x=0,"",_xlpm.x)))</f>
        <v/>
      </c>
      <c r="T2194" s="46" t="str">
        <f>IF($I2194="","",_xlfn.LET(_xlpm.x,VLOOKUP($I2194,'2026-01-09_taxon-match'!$A$2:$N$81,13,FALSE),IF(_xlpm.x=0,"",_xlpm.x)))</f>
        <v/>
      </c>
      <c r="U2194" s="46">
        <v>1</v>
      </c>
      <c r="V2194" s="2" t="s">
        <v>58</v>
      </c>
      <c r="Y2194" s="46" t="str">
        <f>IF(V2194="","",_xlfn.LET(_xlpm.x,VLOOKUP(V2194,'Drop-down_menus'!$D$2:$E$13,2,FALSE),IF(_xlpm.x=0,"",_xlpm.x)))</f>
        <v>https://orcid.org/0000-0002-9708-1761</v>
      </c>
      <c r="Z2194" s="46" t="str">
        <f>IF(W2194="","",_xlfn.LET(_xlpm.x,VLOOKUP(W2194,'Drop-down_menus'!$D$2:$E$13,2,FALSE),IF(_xlpm.x=0,"",_xlpm.x)))</f>
        <v/>
      </c>
      <c r="AA2194" s="46" t="str">
        <f>IF(X2194="","",_xlfn.LET(_xlpm.x,VLOOKUP(X2194,'Drop-down_menus'!$D$2:$E$13,2,FALSE),IF(_xlpm.x=0,"",_xlpm.x)))</f>
        <v/>
      </c>
      <c r="AB2194" s="46" t="s">
        <v>1252</v>
      </c>
      <c r="AC2194" s="46" t="s">
        <v>1255</v>
      </c>
    </row>
    <row r="2195" spans="2:29" ht="15" customHeight="1">
      <c r="B2195" s="46">
        <v>2182</v>
      </c>
      <c r="C2195" s="46" t="s">
        <v>874</v>
      </c>
      <c r="D2195" s="46" t="b">
        <f>COUNTIF(Events!$B$2:$B$171, C2195) &gt; 0</f>
        <v>1</v>
      </c>
      <c r="G2195" s="46" t="s">
        <v>1202</v>
      </c>
      <c r="I2195" s="46" t="s">
        <v>1338</v>
      </c>
      <c r="J2195" s="46" t="str">
        <f>IF(I2195="","",_xlfn.LET(_xlpm.x,VLOOKUP(I2195,'2026-01-09_taxon-match'!$A$2:$N$81,4,FALSE),IF(_xlpm.x=0,"",_xlpm.x)))</f>
        <v>Polynoidae</v>
      </c>
      <c r="K2195" s="46" t="s">
        <v>1318</v>
      </c>
      <c r="L2195" s="46" t="str">
        <f>IF(I2195="","",_xlfn.LET(_xlpm.x,VLOOKUP(I2195,'2026-01-09_taxon-match'!$A$2:$N$81,3,FALSE),IF(_xlpm.x=0,"",_xlpm.x)))</f>
        <v>urn:lsid:marinespecies.org:taxname:939</v>
      </c>
      <c r="M2195" s="46" t="str">
        <f>IF($I2195="","",_xlfn.LET(_xlpm.x,VLOOKUP($I2195,'2026-01-09_taxon-match'!$A$2:$N$81,5,FALSE),IF(_xlpm.x=0,"",_xlpm.x)))</f>
        <v>Kinberg, 1856</v>
      </c>
      <c r="N2195" s="46" t="str">
        <f>IF($I2195="","",_xlfn.LET(_xlpm.x,VLOOKUP($I2195,'2026-01-09_taxon-match'!$A$2:$N$81,6,FALSE),IF(_xlpm.x=0,"",_xlpm.x)))</f>
        <v>Animalia</v>
      </c>
      <c r="O2195" s="46" t="str">
        <f>IF($I2195="","",_xlfn.LET(_xlpm.x,VLOOKUP($I2195,'2026-01-09_taxon-match'!$A$2:$N$81,7,FALSE),IF(_xlpm.x=0,"",_xlpm.x)))</f>
        <v>Annelida</v>
      </c>
      <c r="P2195" s="46" t="str">
        <f>IF($I2195="","",_xlfn.LET(_xlpm.x,VLOOKUP($I2195,'2026-01-09_taxon-match'!$A$2:$N$81,8,FALSE),IF(_xlpm.x=0,"",_xlpm.x)))</f>
        <v>Polychaeta</v>
      </c>
      <c r="Q2195" s="46" t="str">
        <f>IF($I2195="","",_xlfn.LET(_xlpm.x,VLOOKUP($I2195,'2026-01-09_taxon-match'!$A$2:$N$81,9,FALSE),IF(_xlpm.x=0,"",_xlpm.x)))</f>
        <v>Phyllodocida</v>
      </c>
      <c r="R2195" s="46" t="str">
        <f>IF($I2195="","",_xlfn.LET(_xlpm.x,VLOOKUP($I2195,'2026-01-09_taxon-match'!$A$2:$N$81,10,FALSE),IF(_xlpm.x=0,"",_xlpm.x)))</f>
        <v>Polynoidae</v>
      </c>
      <c r="S2195" s="46" t="str">
        <f>IF($I2195="","",_xlfn.LET(_xlpm.x,VLOOKUP($I2195,'2026-01-09_taxon-match'!$A$2:$N$81,11,FALSE),IF(_xlpm.x=0,"",_xlpm.x)))</f>
        <v/>
      </c>
      <c r="T2195" s="46" t="str">
        <f>IF($I2195="","",_xlfn.LET(_xlpm.x,VLOOKUP($I2195,'2026-01-09_taxon-match'!$A$2:$N$81,13,FALSE),IF(_xlpm.x=0,"",_xlpm.x)))</f>
        <v/>
      </c>
      <c r="U2195" s="46">
        <v>1</v>
      </c>
      <c r="V2195" s="2" t="s">
        <v>58</v>
      </c>
      <c r="Y2195" s="46" t="str">
        <f>IF(V2195="","",_xlfn.LET(_xlpm.x,VLOOKUP(V2195,'Drop-down_menus'!$D$2:$E$13,2,FALSE),IF(_xlpm.x=0,"",_xlpm.x)))</f>
        <v>https://orcid.org/0000-0002-9708-1761</v>
      </c>
      <c r="Z2195" s="46" t="str">
        <f>IF(W2195="","",_xlfn.LET(_xlpm.x,VLOOKUP(W2195,'Drop-down_menus'!$D$2:$E$13,2,FALSE),IF(_xlpm.x=0,"",_xlpm.x)))</f>
        <v/>
      </c>
      <c r="AA2195" s="46" t="str">
        <f>IF(X2195="","",_xlfn.LET(_xlpm.x,VLOOKUP(X2195,'Drop-down_menus'!$D$2:$E$13,2,FALSE),IF(_xlpm.x=0,"",_xlpm.x)))</f>
        <v/>
      </c>
      <c r="AB2195" s="46" t="s">
        <v>1252</v>
      </c>
      <c r="AC2195" s="46" t="s">
        <v>1255</v>
      </c>
    </row>
    <row r="2196" spans="2:29" ht="15" customHeight="1">
      <c r="B2196" s="46">
        <v>2183</v>
      </c>
      <c r="C2196" s="46" t="s">
        <v>874</v>
      </c>
      <c r="D2196" s="46" t="b">
        <f>COUNTIF(Events!$B$2:$B$171, C2196) &gt; 0</f>
        <v>1</v>
      </c>
      <c r="G2196" s="46" t="s">
        <v>1202</v>
      </c>
      <c r="I2196" s="46" t="s">
        <v>1338</v>
      </c>
      <c r="J2196" s="46" t="str">
        <f>IF(I2196="","",_xlfn.LET(_xlpm.x,VLOOKUP(I2196,'2026-01-09_taxon-match'!$A$2:$N$81,4,FALSE),IF(_xlpm.x=0,"",_xlpm.x)))</f>
        <v>Polynoidae</v>
      </c>
      <c r="K2196" s="46" t="s">
        <v>1318</v>
      </c>
      <c r="L2196" s="46" t="str">
        <f>IF(I2196="","",_xlfn.LET(_xlpm.x,VLOOKUP(I2196,'2026-01-09_taxon-match'!$A$2:$N$81,3,FALSE),IF(_xlpm.x=0,"",_xlpm.x)))</f>
        <v>urn:lsid:marinespecies.org:taxname:939</v>
      </c>
      <c r="M2196" s="46" t="str">
        <f>IF($I2196="","",_xlfn.LET(_xlpm.x,VLOOKUP($I2196,'2026-01-09_taxon-match'!$A$2:$N$81,5,FALSE),IF(_xlpm.x=0,"",_xlpm.x)))</f>
        <v>Kinberg, 1856</v>
      </c>
      <c r="N2196" s="46" t="str">
        <f>IF($I2196="","",_xlfn.LET(_xlpm.x,VLOOKUP($I2196,'2026-01-09_taxon-match'!$A$2:$N$81,6,FALSE),IF(_xlpm.x=0,"",_xlpm.x)))</f>
        <v>Animalia</v>
      </c>
      <c r="O2196" s="46" t="str">
        <f>IF($I2196="","",_xlfn.LET(_xlpm.x,VLOOKUP($I2196,'2026-01-09_taxon-match'!$A$2:$N$81,7,FALSE),IF(_xlpm.x=0,"",_xlpm.x)))</f>
        <v>Annelida</v>
      </c>
      <c r="P2196" s="46" t="str">
        <f>IF($I2196="","",_xlfn.LET(_xlpm.x,VLOOKUP($I2196,'2026-01-09_taxon-match'!$A$2:$N$81,8,FALSE),IF(_xlpm.x=0,"",_xlpm.x)))</f>
        <v>Polychaeta</v>
      </c>
      <c r="Q2196" s="46" t="str">
        <f>IF($I2196="","",_xlfn.LET(_xlpm.x,VLOOKUP($I2196,'2026-01-09_taxon-match'!$A$2:$N$81,9,FALSE),IF(_xlpm.x=0,"",_xlpm.x)))</f>
        <v>Phyllodocida</v>
      </c>
      <c r="R2196" s="46" t="str">
        <f>IF($I2196="","",_xlfn.LET(_xlpm.x,VLOOKUP($I2196,'2026-01-09_taxon-match'!$A$2:$N$81,10,FALSE),IF(_xlpm.x=0,"",_xlpm.x)))</f>
        <v>Polynoidae</v>
      </c>
      <c r="S2196" s="46" t="str">
        <f>IF($I2196="","",_xlfn.LET(_xlpm.x,VLOOKUP($I2196,'2026-01-09_taxon-match'!$A$2:$N$81,11,FALSE),IF(_xlpm.x=0,"",_xlpm.x)))</f>
        <v/>
      </c>
      <c r="T2196" s="46" t="str">
        <f>IF($I2196="","",_xlfn.LET(_xlpm.x,VLOOKUP($I2196,'2026-01-09_taxon-match'!$A$2:$N$81,13,FALSE),IF(_xlpm.x=0,"",_xlpm.x)))</f>
        <v/>
      </c>
      <c r="U2196" s="46">
        <v>1</v>
      </c>
      <c r="V2196" s="2" t="s">
        <v>58</v>
      </c>
      <c r="Y2196" s="46" t="str">
        <f>IF(V2196="","",_xlfn.LET(_xlpm.x,VLOOKUP(V2196,'Drop-down_menus'!$D$2:$E$13,2,FALSE),IF(_xlpm.x=0,"",_xlpm.x)))</f>
        <v>https://orcid.org/0000-0002-9708-1761</v>
      </c>
      <c r="Z2196" s="46" t="str">
        <f>IF(W2196="","",_xlfn.LET(_xlpm.x,VLOOKUP(W2196,'Drop-down_menus'!$D$2:$E$13,2,FALSE),IF(_xlpm.x=0,"",_xlpm.x)))</f>
        <v/>
      </c>
      <c r="AA2196" s="46" t="str">
        <f>IF(X2196="","",_xlfn.LET(_xlpm.x,VLOOKUP(X2196,'Drop-down_menus'!$D$2:$E$13,2,FALSE),IF(_xlpm.x=0,"",_xlpm.x)))</f>
        <v/>
      </c>
      <c r="AB2196" s="46" t="s">
        <v>1252</v>
      </c>
      <c r="AC2196" s="46" t="s">
        <v>1255</v>
      </c>
    </row>
    <row r="2197" spans="2:29" ht="15" customHeight="1">
      <c r="B2197" s="46">
        <v>2184</v>
      </c>
      <c r="C2197" s="46" t="s">
        <v>874</v>
      </c>
      <c r="D2197" s="46" t="b">
        <f>COUNTIF(Events!$B$2:$B$171, C2197) &gt; 0</f>
        <v>1</v>
      </c>
      <c r="G2197" s="46" t="s">
        <v>177</v>
      </c>
      <c r="I2197" s="46" t="s">
        <v>177</v>
      </c>
      <c r="J2197" s="46" t="str">
        <f>IF(I2197="","",_xlfn.LET(_xlpm.x,VLOOKUP(I2197,'2026-01-09_taxon-match'!$A$2:$N$81,4,FALSE),IF(_xlpm.x=0,"",_xlpm.x)))</f>
        <v>Sterechinus neumayeri</v>
      </c>
      <c r="L2197" s="46" t="str">
        <f>IF(I2197="","",_xlfn.LET(_xlpm.x,VLOOKUP(I2197,'2026-01-09_taxon-match'!$A$2:$N$81,3,FALSE),IF(_xlpm.x=0,"",_xlpm.x)))</f>
        <v>urn:lsid:marinespecies.org:taxname:160831</v>
      </c>
      <c r="M2197" s="46" t="str">
        <f>IF($I2197="","",_xlfn.LET(_xlpm.x,VLOOKUP($I2197,'2026-01-09_taxon-match'!$A$2:$N$81,5,FALSE),IF(_xlpm.x=0,"",_xlpm.x)))</f>
        <v>(Meissner, 1900)</v>
      </c>
      <c r="N2197" s="46" t="str">
        <f>IF($I2197="","",_xlfn.LET(_xlpm.x,VLOOKUP($I2197,'2026-01-09_taxon-match'!$A$2:$N$81,6,FALSE),IF(_xlpm.x=0,"",_xlpm.x)))</f>
        <v>Animalia</v>
      </c>
      <c r="O2197" s="46" t="str">
        <f>IF($I2197="","",_xlfn.LET(_xlpm.x,VLOOKUP($I2197,'2026-01-09_taxon-match'!$A$2:$N$81,7,FALSE),IF(_xlpm.x=0,"",_xlpm.x)))</f>
        <v>Echinodermata</v>
      </c>
      <c r="P2197" s="46" t="str">
        <f>IF($I2197="","",_xlfn.LET(_xlpm.x,VLOOKUP($I2197,'2026-01-09_taxon-match'!$A$2:$N$81,8,FALSE),IF(_xlpm.x=0,"",_xlpm.x)))</f>
        <v>Echinoidea</v>
      </c>
      <c r="Q2197" s="46" t="str">
        <f>IF($I2197="","",_xlfn.LET(_xlpm.x,VLOOKUP($I2197,'2026-01-09_taxon-match'!$A$2:$N$81,9,FALSE),IF(_xlpm.x=0,"",_xlpm.x)))</f>
        <v>Camarodonta</v>
      </c>
      <c r="R2197" s="46" t="str">
        <f>IF($I2197="","",_xlfn.LET(_xlpm.x,VLOOKUP($I2197,'2026-01-09_taxon-match'!$A$2:$N$81,10,FALSE),IF(_xlpm.x=0,"",_xlpm.x)))</f>
        <v>Echinidae</v>
      </c>
      <c r="S2197" s="46" t="str">
        <f>IF($I2197="","",_xlfn.LET(_xlpm.x,VLOOKUP($I2197,'2026-01-09_taxon-match'!$A$2:$N$81,11,FALSE),IF(_xlpm.x=0,"",_xlpm.x)))</f>
        <v>Sterechinus</v>
      </c>
      <c r="T2197" s="46" t="str">
        <f>IF($I2197="","",_xlfn.LET(_xlpm.x,VLOOKUP($I2197,'2026-01-09_taxon-match'!$A$2:$N$81,13,FALSE),IF(_xlpm.x=0,"",_xlpm.x)))</f>
        <v>neumayeri</v>
      </c>
      <c r="U2197" s="46">
        <v>1</v>
      </c>
      <c r="V2197" t="s">
        <v>43</v>
      </c>
      <c r="Y2197" s="46" t="str">
        <f>IF(V2197="","",_xlfn.LET(_xlpm.x,VLOOKUP(V2197,'Drop-down_menus'!$D$2:$E$13,2,FALSE),IF(_xlpm.x=0,"",_xlpm.x)))</f>
        <v>https://orcid.org/0000-0002-0981-7442</v>
      </c>
      <c r="Z2197" s="46" t="str">
        <f>IF(W2197="","",_xlfn.LET(_xlpm.x,VLOOKUP(W2197,'Drop-down_menus'!$D$2:$E$13,2,FALSE),IF(_xlpm.x=0,"",_xlpm.x)))</f>
        <v/>
      </c>
      <c r="AA2197" s="46" t="str">
        <f>IF(X2197="","",_xlfn.LET(_xlpm.x,VLOOKUP(X2197,'Drop-down_menus'!$D$2:$E$13,2,FALSE),IF(_xlpm.x=0,"",_xlpm.x)))</f>
        <v/>
      </c>
      <c r="AB2197" s="46" t="s">
        <v>1252</v>
      </c>
      <c r="AC2197" s="46" t="s">
        <v>1255</v>
      </c>
    </row>
    <row r="2198" spans="2:29" ht="15" customHeight="1">
      <c r="B2198" s="46">
        <v>2185</v>
      </c>
      <c r="C2198" s="46" t="s">
        <v>874</v>
      </c>
      <c r="D2198" s="46" t="b">
        <f>COUNTIF(Events!$B$2:$B$171, C2198) &gt; 0</f>
        <v>1</v>
      </c>
      <c r="G2198" s="46" t="s">
        <v>1200</v>
      </c>
      <c r="I2198" s="46" t="s">
        <v>509</v>
      </c>
      <c r="J2198" s="46" t="str">
        <f>IF(I2198="","",_xlfn.LET(_xlpm.x,VLOOKUP(I2198,'2026-01-09_taxon-match'!$A$2:$N$81,4,FALSE),IF(_xlpm.x=0,"",_xlpm.x)))</f>
        <v>Nemertea</v>
      </c>
      <c r="K2198" s="46" t="s">
        <v>1318</v>
      </c>
      <c r="L2198" s="46" t="str">
        <f>IF(I2198="","",_xlfn.LET(_xlpm.x,VLOOKUP(I2198,'2026-01-09_taxon-match'!$A$2:$N$81,3,FALSE),IF(_xlpm.x=0,"",_xlpm.x)))</f>
        <v>urn:lsid:marinespecies.org:taxname:152391</v>
      </c>
      <c r="M2198" s="46" t="str">
        <f>IF($I2198="","",_xlfn.LET(_xlpm.x,VLOOKUP($I2198,'2026-01-09_taxon-match'!$A$2:$N$81,5,FALSE),IF(_xlpm.x=0,"",_xlpm.x)))</f>
        <v/>
      </c>
      <c r="N2198" s="46" t="str">
        <f>IF($I2198="","",_xlfn.LET(_xlpm.x,VLOOKUP($I2198,'2026-01-09_taxon-match'!$A$2:$N$81,6,FALSE),IF(_xlpm.x=0,"",_xlpm.x)))</f>
        <v>Animalia</v>
      </c>
      <c r="O2198" s="46" t="str">
        <f>IF($I2198="","",_xlfn.LET(_xlpm.x,VLOOKUP($I2198,'2026-01-09_taxon-match'!$A$2:$N$81,7,FALSE),IF(_xlpm.x=0,"",_xlpm.x)))</f>
        <v>Nemertea</v>
      </c>
      <c r="P2198" s="46" t="str">
        <f>IF($I2198="","",_xlfn.LET(_xlpm.x,VLOOKUP($I2198,'2026-01-09_taxon-match'!$A$2:$N$81,8,FALSE),IF(_xlpm.x=0,"",_xlpm.x)))</f>
        <v/>
      </c>
      <c r="Q2198" s="46" t="str">
        <f>IF($I2198="","",_xlfn.LET(_xlpm.x,VLOOKUP($I2198,'2026-01-09_taxon-match'!$A$2:$N$81,9,FALSE),IF(_xlpm.x=0,"",_xlpm.x)))</f>
        <v/>
      </c>
      <c r="R2198" s="46" t="str">
        <f>IF($I2198="","",_xlfn.LET(_xlpm.x,VLOOKUP($I2198,'2026-01-09_taxon-match'!$A$2:$N$81,10,FALSE),IF(_xlpm.x=0,"",_xlpm.x)))</f>
        <v/>
      </c>
      <c r="S2198" s="46" t="str">
        <f>IF($I2198="","",_xlfn.LET(_xlpm.x,VLOOKUP($I2198,'2026-01-09_taxon-match'!$A$2:$N$81,11,FALSE),IF(_xlpm.x=0,"",_xlpm.x)))</f>
        <v/>
      </c>
      <c r="T2198" s="46" t="str">
        <f>IF($I2198="","",_xlfn.LET(_xlpm.x,VLOOKUP($I2198,'2026-01-09_taxon-match'!$A$2:$N$81,13,FALSE),IF(_xlpm.x=0,"",_xlpm.x)))</f>
        <v/>
      </c>
      <c r="U2198" s="46">
        <v>1</v>
      </c>
      <c r="V2198" s="2" t="s">
        <v>58</v>
      </c>
      <c r="Y2198" s="46" t="str">
        <f>IF(V2198="","",_xlfn.LET(_xlpm.x,VLOOKUP(V2198,'Drop-down_menus'!$D$2:$E$13,2,FALSE),IF(_xlpm.x=0,"",_xlpm.x)))</f>
        <v>https://orcid.org/0000-0002-9708-1761</v>
      </c>
      <c r="Z2198" s="46" t="str">
        <f>IF(W2198="","",_xlfn.LET(_xlpm.x,VLOOKUP(W2198,'Drop-down_menus'!$D$2:$E$13,2,FALSE),IF(_xlpm.x=0,"",_xlpm.x)))</f>
        <v/>
      </c>
      <c r="AA2198" s="46" t="str">
        <f>IF(X2198="","",_xlfn.LET(_xlpm.x,VLOOKUP(X2198,'Drop-down_menus'!$D$2:$E$13,2,FALSE),IF(_xlpm.x=0,"",_xlpm.x)))</f>
        <v/>
      </c>
      <c r="AB2198" s="46" t="s">
        <v>1252</v>
      </c>
      <c r="AC2198" s="46" t="s">
        <v>1255</v>
      </c>
    </row>
    <row r="2199" spans="2:29" ht="15" customHeight="1">
      <c r="B2199" s="46">
        <v>2186</v>
      </c>
      <c r="C2199" s="46" t="s">
        <v>874</v>
      </c>
      <c r="D2199" s="46" t="b">
        <f>COUNTIF(Events!$B$2:$B$171, C2199) &gt; 0</f>
        <v>1</v>
      </c>
      <c r="G2199" s="46" t="s">
        <v>1200</v>
      </c>
      <c r="I2199" s="46" t="s">
        <v>509</v>
      </c>
      <c r="J2199" s="46" t="str">
        <f>IF(I2199="","",_xlfn.LET(_xlpm.x,VLOOKUP(I2199,'2026-01-09_taxon-match'!$A$2:$N$81,4,FALSE),IF(_xlpm.x=0,"",_xlpm.x)))</f>
        <v>Nemertea</v>
      </c>
      <c r="K2199" s="46" t="s">
        <v>1318</v>
      </c>
      <c r="L2199" s="46" t="str">
        <f>IF(I2199="","",_xlfn.LET(_xlpm.x,VLOOKUP(I2199,'2026-01-09_taxon-match'!$A$2:$N$81,3,FALSE),IF(_xlpm.x=0,"",_xlpm.x)))</f>
        <v>urn:lsid:marinespecies.org:taxname:152391</v>
      </c>
      <c r="M2199" s="46" t="str">
        <f>IF($I2199="","",_xlfn.LET(_xlpm.x,VLOOKUP($I2199,'2026-01-09_taxon-match'!$A$2:$N$81,5,FALSE),IF(_xlpm.x=0,"",_xlpm.x)))</f>
        <v/>
      </c>
      <c r="N2199" s="46" t="str">
        <f>IF($I2199="","",_xlfn.LET(_xlpm.x,VLOOKUP($I2199,'2026-01-09_taxon-match'!$A$2:$N$81,6,FALSE),IF(_xlpm.x=0,"",_xlpm.x)))</f>
        <v>Animalia</v>
      </c>
      <c r="O2199" s="46" t="str">
        <f>IF($I2199="","",_xlfn.LET(_xlpm.x,VLOOKUP($I2199,'2026-01-09_taxon-match'!$A$2:$N$81,7,FALSE),IF(_xlpm.x=0,"",_xlpm.x)))</f>
        <v>Nemertea</v>
      </c>
      <c r="P2199" s="46" t="str">
        <f>IF($I2199="","",_xlfn.LET(_xlpm.x,VLOOKUP($I2199,'2026-01-09_taxon-match'!$A$2:$N$81,8,FALSE),IF(_xlpm.x=0,"",_xlpm.x)))</f>
        <v/>
      </c>
      <c r="Q2199" s="46" t="str">
        <f>IF($I2199="","",_xlfn.LET(_xlpm.x,VLOOKUP($I2199,'2026-01-09_taxon-match'!$A$2:$N$81,9,FALSE),IF(_xlpm.x=0,"",_xlpm.x)))</f>
        <v/>
      </c>
      <c r="R2199" s="46" t="str">
        <f>IF($I2199="","",_xlfn.LET(_xlpm.x,VLOOKUP($I2199,'2026-01-09_taxon-match'!$A$2:$N$81,10,FALSE),IF(_xlpm.x=0,"",_xlpm.x)))</f>
        <v/>
      </c>
      <c r="S2199" s="46" t="str">
        <f>IF($I2199="","",_xlfn.LET(_xlpm.x,VLOOKUP($I2199,'2026-01-09_taxon-match'!$A$2:$N$81,11,FALSE),IF(_xlpm.x=0,"",_xlpm.x)))</f>
        <v/>
      </c>
      <c r="T2199" s="46" t="str">
        <f>IF($I2199="","",_xlfn.LET(_xlpm.x,VLOOKUP($I2199,'2026-01-09_taxon-match'!$A$2:$N$81,13,FALSE),IF(_xlpm.x=0,"",_xlpm.x)))</f>
        <v/>
      </c>
      <c r="U2199" s="46">
        <v>1</v>
      </c>
      <c r="V2199" s="2" t="s">
        <v>58</v>
      </c>
      <c r="Y2199" s="46" t="str">
        <f>IF(V2199="","",_xlfn.LET(_xlpm.x,VLOOKUP(V2199,'Drop-down_menus'!$D$2:$E$13,2,FALSE),IF(_xlpm.x=0,"",_xlpm.x)))</f>
        <v>https://orcid.org/0000-0002-9708-1761</v>
      </c>
      <c r="Z2199" s="46" t="str">
        <f>IF(W2199="","",_xlfn.LET(_xlpm.x,VLOOKUP(W2199,'Drop-down_menus'!$D$2:$E$13,2,FALSE),IF(_xlpm.x=0,"",_xlpm.x)))</f>
        <v/>
      </c>
      <c r="AA2199" s="46" t="str">
        <f>IF(X2199="","",_xlfn.LET(_xlpm.x,VLOOKUP(X2199,'Drop-down_menus'!$D$2:$E$13,2,FALSE),IF(_xlpm.x=0,"",_xlpm.x)))</f>
        <v/>
      </c>
      <c r="AB2199" s="46" t="s">
        <v>1252</v>
      </c>
      <c r="AC2199" s="46" t="s">
        <v>1255</v>
      </c>
    </row>
    <row r="2200" spans="2:29" ht="15" customHeight="1">
      <c r="B2200" s="46">
        <v>2187</v>
      </c>
      <c r="C2200" s="46" t="s">
        <v>874</v>
      </c>
      <c r="D2200" s="46" t="b">
        <f>COUNTIF(Events!$B$2:$B$171, C2200) &gt; 0</f>
        <v>1</v>
      </c>
      <c r="G2200" s="46" t="s">
        <v>1200</v>
      </c>
      <c r="I2200" s="46" t="s">
        <v>509</v>
      </c>
      <c r="J2200" s="46" t="str">
        <f>IF(I2200="","",_xlfn.LET(_xlpm.x,VLOOKUP(I2200,'2026-01-09_taxon-match'!$A$2:$N$81,4,FALSE),IF(_xlpm.x=0,"",_xlpm.x)))</f>
        <v>Nemertea</v>
      </c>
      <c r="K2200" s="46" t="s">
        <v>1318</v>
      </c>
      <c r="L2200" s="46" t="str">
        <f>IF(I2200="","",_xlfn.LET(_xlpm.x,VLOOKUP(I2200,'2026-01-09_taxon-match'!$A$2:$N$81,3,FALSE),IF(_xlpm.x=0,"",_xlpm.x)))</f>
        <v>urn:lsid:marinespecies.org:taxname:152391</v>
      </c>
      <c r="M2200" s="46" t="str">
        <f>IF($I2200="","",_xlfn.LET(_xlpm.x,VLOOKUP($I2200,'2026-01-09_taxon-match'!$A$2:$N$81,5,FALSE),IF(_xlpm.x=0,"",_xlpm.x)))</f>
        <v/>
      </c>
      <c r="N2200" s="46" t="str">
        <f>IF($I2200="","",_xlfn.LET(_xlpm.x,VLOOKUP($I2200,'2026-01-09_taxon-match'!$A$2:$N$81,6,FALSE),IF(_xlpm.x=0,"",_xlpm.x)))</f>
        <v>Animalia</v>
      </c>
      <c r="O2200" s="46" t="str">
        <f>IF($I2200="","",_xlfn.LET(_xlpm.x,VLOOKUP($I2200,'2026-01-09_taxon-match'!$A$2:$N$81,7,FALSE),IF(_xlpm.x=0,"",_xlpm.x)))</f>
        <v>Nemertea</v>
      </c>
      <c r="P2200" s="46" t="str">
        <f>IF($I2200="","",_xlfn.LET(_xlpm.x,VLOOKUP($I2200,'2026-01-09_taxon-match'!$A$2:$N$81,8,FALSE),IF(_xlpm.x=0,"",_xlpm.x)))</f>
        <v/>
      </c>
      <c r="Q2200" s="46" t="str">
        <f>IF($I2200="","",_xlfn.LET(_xlpm.x,VLOOKUP($I2200,'2026-01-09_taxon-match'!$A$2:$N$81,9,FALSE),IF(_xlpm.x=0,"",_xlpm.x)))</f>
        <v/>
      </c>
      <c r="R2200" s="46" t="str">
        <f>IF($I2200="","",_xlfn.LET(_xlpm.x,VLOOKUP($I2200,'2026-01-09_taxon-match'!$A$2:$N$81,10,FALSE),IF(_xlpm.x=0,"",_xlpm.x)))</f>
        <v/>
      </c>
      <c r="S2200" s="46" t="str">
        <f>IF($I2200="","",_xlfn.LET(_xlpm.x,VLOOKUP($I2200,'2026-01-09_taxon-match'!$A$2:$N$81,11,FALSE),IF(_xlpm.x=0,"",_xlpm.x)))</f>
        <v/>
      </c>
      <c r="T2200" s="46" t="str">
        <f>IF($I2200="","",_xlfn.LET(_xlpm.x,VLOOKUP($I2200,'2026-01-09_taxon-match'!$A$2:$N$81,13,FALSE),IF(_xlpm.x=0,"",_xlpm.x)))</f>
        <v/>
      </c>
      <c r="U2200" s="46">
        <v>1</v>
      </c>
      <c r="V2200" s="2" t="s">
        <v>58</v>
      </c>
      <c r="Y2200" s="46" t="str">
        <f>IF(V2200="","",_xlfn.LET(_xlpm.x,VLOOKUP(V2200,'Drop-down_menus'!$D$2:$E$13,2,FALSE),IF(_xlpm.x=0,"",_xlpm.x)))</f>
        <v>https://orcid.org/0000-0002-9708-1761</v>
      </c>
      <c r="Z2200" s="46" t="str">
        <f>IF(W2200="","",_xlfn.LET(_xlpm.x,VLOOKUP(W2200,'Drop-down_menus'!$D$2:$E$13,2,FALSE),IF(_xlpm.x=0,"",_xlpm.x)))</f>
        <v/>
      </c>
      <c r="AA2200" s="46" t="str">
        <f>IF(X2200="","",_xlfn.LET(_xlpm.x,VLOOKUP(X2200,'Drop-down_menus'!$D$2:$E$13,2,FALSE),IF(_xlpm.x=0,"",_xlpm.x)))</f>
        <v/>
      </c>
      <c r="AB2200" s="46" t="s">
        <v>1252</v>
      </c>
      <c r="AC2200" s="46" t="s">
        <v>1255</v>
      </c>
    </row>
    <row r="2201" spans="2:29" ht="15" customHeight="1">
      <c r="B2201" s="46">
        <v>2188</v>
      </c>
      <c r="C2201" s="46" t="s">
        <v>874</v>
      </c>
      <c r="D2201" s="46" t="b">
        <f>COUNTIF(Events!$B$2:$B$171, C2201) &gt; 0</f>
        <v>1</v>
      </c>
      <c r="G2201" s="46" t="s">
        <v>1208</v>
      </c>
      <c r="I2201" s="46" t="s">
        <v>1208</v>
      </c>
      <c r="J2201" s="46" t="str">
        <f>IF(I2201="","",_xlfn.LET(_xlpm.x,VLOOKUP(I2201,'2026-01-09_taxon-match'!$A$2:$N$81,4,FALSE),IF(_xlpm.x=0,"",_xlpm.x)))</f>
        <v>Nacella concinna</v>
      </c>
      <c r="L2201" s="46" t="str">
        <f>IF(I2201="","",_xlfn.LET(_xlpm.x,VLOOKUP(I2201,'2026-01-09_taxon-match'!$A$2:$N$81,3,FALSE),IF(_xlpm.x=0,"",_xlpm.x)))</f>
        <v>urn:lsid:marinespecies.org:taxname:197296</v>
      </c>
      <c r="M2201" s="46" t="str">
        <f>IF($I2201="","",_xlfn.LET(_xlpm.x,VLOOKUP($I2201,'2026-01-09_taxon-match'!$A$2:$N$81,5,FALSE),IF(_xlpm.x=0,"",_xlpm.x)))</f>
        <v>(Strebel, 1908)</v>
      </c>
      <c r="N2201" s="46" t="str">
        <f>IF($I2201="","",_xlfn.LET(_xlpm.x,VLOOKUP($I2201,'2026-01-09_taxon-match'!$A$2:$N$81,6,FALSE),IF(_xlpm.x=0,"",_xlpm.x)))</f>
        <v>Animalia</v>
      </c>
      <c r="O2201" s="46" t="str">
        <f>IF($I2201="","",_xlfn.LET(_xlpm.x,VLOOKUP($I2201,'2026-01-09_taxon-match'!$A$2:$N$81,7,FALSE),IF(_xlpm.x=0,"",_xlpm.x)))</f>
        <v>Mollusca</v>
      </c>
      <c r="P2201" s="46" t="str">
        <f>IF($I2201="","",_xlfn.LET(_xlpm.x,VLOOKUP($I2201,'2026-01-09_taxon-match'!$A$2:$N$81,8,FALSE),IF(_xlpm.x=0,"",_xlpm.x)))</f>
        <v>Gastropoda</v>
      </c>
      <c r="Q2201" s="46" t="str">
        <f>IF($I2201="","",_xlfn.LET(_xlpm.x,VLOOKUP($I2201,'2026-01-09_taxon-match'!$A$2:$N$81,9,FALSE),IF(_xlpm.x=0,"",_xlpm.x)))</f>
        <v>Nacellida</v>
      </c>
      <c r="R2201" s="46" t="str">
        <f>IF($I2201="","",_xlfn.LET(_xlpm.x,VLOOKUP($I2201,'2026-01-09_taxon-match'!$A$2:$N$81,10,FALSE),IF(_xlpm.x=0,"",_xlpm.x)))</f>
        <v>Nacellidae</v>
      </c>
      <c r="S2201" s="46" t="str">
        <f>IF($I2201="","",_xlfn.LET(_xlpm.x,VLOOKUP($I2201,'2026-01-09_taxon-match'!$A$2:$N$81,11,FALSE),IF(_xlpm.x=0,"",_xlpm.x)))</f>
        <v>Nacella</v>
      </c>
      <c r="T2201" s="46" t="str">
        <f>IF($I2201="","",_xlfn.LET(_xlpm.x,VLOOKUP($I2201,'2026-01-09_taxon-match'!$A$2:$N$81,13,FALSE),IF(_xlpm.x=0,"",_xlpm.x)))</f>
        <v>concinna</v>
      </c>
      <c r="U2201" s="46">
        <v>1</v>
      </c>
      <c r="V2201" s="2" t="s">
        <v>58</v>
      </c>
      <c r="Y2201" s="46" t="str">
        <f>IF(V2201="","",_xlfn.LET(_xlpm.x,VLOOKUP(V2201,'Drop-down_menus'!$D$2:$E$13,2,FALSE),IF(_xlpm.x=0,"",_xlpm.x)))</f>
        <v>https://orcid.org/0000-0002-9708-1761</v>
      </c>
      <c r="Z2201" s="46" t="str">
        <f>IF(W2201="","",_xlfn.LET(_xlpm.x,VLOOKUP(W2201,'Drop-down_menus'!$D$2:$E$13,2,FALSE),IF(_xlpm.x=0,"",_xlpm.x)))</f>
        <v/>
      </c>
      <c r="AA2201" s="46" t="str">
        <f>IF(X2201="","",_xlfn.LET(_xlpm.x,VLOOKUP(X2201,'Drop-down_menus'!$D$2:$E$13,2,FALSE),IF(_xlpm.x=0,"",_xlpm.x)))</f>
        <v/>
      </c>
      <c r="AB2201" s="46" t="s">
        <v>1252</v>
      </c>
      <c r="AC2201" s="46" t="s">
        <v>1255</v>
      </c>
    </row>
    <row r="2202" spans="2:29" ht="15" customHeight="1">
      <c r="B2202" s="46">
        <v>2189</v>
      </c>
      <c r="C2202" s="46" t="s">
        <v>874</v>
      </c>
      <c r="D2202" s="46" t="b">
        <f>COUNTIF(Events!$B$2:$B$171, C2202) &gt; 0</f>
        <v>1</v>
      </c>
      <c r="G2202" s="46" t="s">
        <v>1205</v>
      </c>
      <c r="I2202" s="46" t="s">
        <v>183</v>
      </c>
      <c r="J2202" s="46" t="str">
        <f>IF(I2202="","",_xlfn.LET(_xlpm.x,VLOOKUP(I2202,'2026-01-09_taxon-match'!$A$2:$N$81,4,FALSE),IF(_xlpm.x=0,"",_xlpm.x)))</f>
        <v>Amphipoda</v>
      </c>
      <c r="K2202" s="46" t="s">
        <v>1318</v>
      </c>
      <c r="L2202" s="46" t="str">
        <f>IF(I2202="","",_xlfn.LET(_xlpm.x,VLOOKUP(I2202,'2026-01-09_taxon-match'!$A$2:$N$81,3,FALSE),IF(_xlpm.x=0,"",_xlpm.x)))</f>
        <v>urn:lsid:marinespecies.org:taxname:1135</v>
      </c>
      <c r="M2202" s="46" t="str">
        <f>IF($I2202="","",_xlfn.LET(_xlpm.x,VLOOKUP($I2202,'2026-01-09_taxon-match'!$A$2:$N$81,5,FALSE),IF(_xlpm.x=0,"",_xlpm.x)))</f>
        <v>Latreille, 1816</v>
      </c>
      <c r="N2202" s="46" t="str">
        <f>IF($I2202="","",_xlfn.LET(_xlpm.x,VLOOKUP($I2202,'2026-01-09_taxon-match'!$A$2:$N$81,6,FALSE),IF(_xlpm.x=0,"",_xlpm.x)))</f>
        <v>Animalia</v>
      </c>
      <c r="O2202" s="46" t="str">
        <f>IF($I2202="","",_xlfn.LET(_xlpm.x,VLOOKUP($I2202,'2026-01-09_taxon-match'!$A$2:$N$81,7,FALSE),IF(_xlpm.x=0,"",_xlpm.x)))</f>
        <v>Arthropoda</v>
      </c>
      <c r="P2202" s="46" t="str">
        <f>IF($I2202="","",_xlfn.LET(_xlpm.x,VLOOKUP($I2202,'2026-01-09_taxon-match'!$A$2:$N$81,8,FALSE),IF(_xlpm.x=0,"",_xlpm.x)))</f>
        <v>Malacostraca</v>
      </c>
      <c r="Q2202" s="46" t="str">
        <f>IF($I2202="","",_xlfn.LET(_xlpm.x,VLOOKUP($I2202,'2026-01-09_taxon-match'!$A$2:$N$81,9,FALSE),IF(_xlpm.x=0,"",_xlpm.x)))</f>
        <v>Amphipoda</v>
      </c>
      <c r="R2202" s="46" t="str">
        <f>IF($I2202="","",_xlfn.LET(_xlpm.x,VLOOKUP($I2202,'2026-01-09_taxon-match'!$A$2:$N$81,10,FALSE),IF(_xlpm.x=0,"",_xlpm.x)))</f>
        <v/>
      </c>
      <c r="S2202" s="46" t="str">
        <f>IF($I2202="","",_xlfn.LET(_xlpm.x,VLOOKUP($I2202,'2026-01-09_taxon-match'!$A$2:$N$81,11,FALSE),IF(_xlpm.x=0,"",_xlpm.x)))</f>
        <v/>
      </c>
      <c r="T2202" s="46" t="str">
        <f>IF($I2202="","",_xlfn.LET(_xlpm.x,VLOOKUP($I2202,'2026-01-09_taxon-match'!$A$2:$N$81,13,FALSE),IF(_xlpm.x=0,"",_xlpm.x)))</f>
        <v/>
      </c>
      <c r="U2202" s="46" t="s">
        <v>1251</v>
      </c>
      <c r="V2202" s="2" t="s">
        <v>58</v>
      </c>
      <c r="Y2202" s="46" t="str">
        <f>IF(V2202="","",_xlfn.LET(_xlpm.x,VLOOKUP(V2202,'Drop-down_menus'!$D$2:$E$13,2,FALSE),IF(_xlpm.x=0,"",_xlpm.x)))</f>
        <v>https://orcid.org/0000-0002-9708-1761</v>
      </c>
      <c r="Z2202" s="46" t="str">
        <f>IF(W2202="","",_xlfn.LET(_xlpm.x,VLOOKUP(W2202,'Drop-down_menus'!$D$2:$E$13,2,FALSE),IF(_xlpm.x=0,"",_xlpm.x)))</f>
        <v/>
      </c>
      <c r="AA2202" s="46" t="str">
        <f>IF(X2202="","",_xlfn.LET(_xlpm.x,VLOOKUP(X2202,'Drop-down_menus'!$D$2:$E$13,2,FALSE),IF(_xlpm.x=0,"",_xlpm.x)))</f>
        <v/>
      </c>
      <c r="AB2202" s="46" t="s">
        <v>1252</v>
      </c>
      <c r="AC2202" s="46" t="s">
        <v>1255</v>
      </c>
    </row>
    <row r="2203" spans="2:29" ht="15" customHeight="1">
      <c r="B2203" s="46">
        <v>2190</v>
      </c>
      <c r="C2203" s="46" t="s">
        <v>874</v>
      </c>
      <c r="D2203" s="46" t="b">
        <f>COUNTIF(Events!$B$2:$B$171, C2203) &gt; 0</f>
        <v>1</v>
      </c>
      <c r="G2203" s="46" t="s">
        <v>1206</v>
      </c>
      <c r="I2203" s="46" t="s">
        <v>311</v>
      </c>
      <c r="J2203" s="46" t="str">
        <f>IF(I2203="","",_xlfn.LET(_xlpm.x,VLOOKUP(I2203,'2026-01-09_taxon-match'!$A$2:$N$81,4,FALSE),IF(_xlpm.x=0,"",_xlpm.x)))</f>
        <v>Isopoda</v>
      </c>
      <c r="K2203" s="46" t="s">
        <v>1318</v>
      </c>
      <c r="L2203" s="46" t="str">
        <f>IF(I2203="","",_xlfn.LET(_xlpm.x,VLOOKUP(I2203,'2026-01-09_taxon-match'!$A$2:$N$81,3,FALSE),IF(_xlpm.x=0,"",_xlpm.x)))</f>
        <v>urn:lsid:marinespecies.org:taxname:1131</v>
      </c>
      <c r="M2203" s="46" t="str">
        <f>IF($I2203="","",_xlfn.LET(_xlpm.x,VLOOKUP($I2203,'2026-01-09_taxon-match'!$A$2:$N$81,5,FALSE),IF(_xlpm.x=0,"",_xlpm.x)))</f>
        <v>Latreille, 1816</v>
      </c>
      <c r="N2203" s="46" t="str">
        <f>IF($I2203="","",_xlfn.LET(_xlpm.x,VLOOKUP($I2203,'2026-01-09_taxon-match'!$A$2:$N$81,6,FALSE),IF(_xlpm.x=0,"",_xlpm.x)))</f>
        <v>Animalia</v>
      </c>
      <c r="O2203" s="46" t="str">
        <f>IF($I2203="","",_xlfn.LET(_xlpm.x,VLOOKUP($I2203,'2026-01-09_taxon-match'!$A$2:$N$81,7,FALSE),IF(_xlpm.x=0,"",_xlpm.x)))</f>
        <v>Arthropoda</v>
      </c>
      <c r="P2203" s="46" t="str">
        <f>IF($I2203="","",_xlfn.LET(_xlpm.x,VLOOKUP($I2203,'2026-01-09_taxon-match'!$A$2:$N$81,8,FALSE),IF(_xlpm.x=0,"",_xlpm.x)))</f>
        <v>Malacostraca</v>
      </c>
      <c r="Q2203" s="46" t="str">
        <f>IF($I2203="","",_xlfn.LET(_xlpm.x,VLOOKUP($I2203,'2026-01-09_taxon-match'!$A$2:$N$81,9,FALSE),IF(_xlpm.x=0,"",_xlpm.x)))</f>
        <v>Isopoda</v>
      </c>
      <c r="R2203" s="46" t="str">
        <f>IF($I2203="","",_xlfn.LET(_xlpm.x,VLOOKUP($I2203,'2026-01-09_taxon-match'!$A$2:$N$81,10,FALSE),IF(_xlpm.x=0,"",_xlpm.x)))</f>
        <v/>
      </c>
      <c r="S2203" s="46" t="str">
        <f>IF($I2203="","",_xlfn.LET(_xlpm.x,VLOOKUP($I2203,'2026-01-09_taxon-match'!$A$2:$N$81,11,FALSE),IF(_xlpm.x=0,"",_xlpm.x)))</f>
        <v/>
      </c>
      <c r="T2203" s="46" t="str">
        <f>IF($I2203="","",_xlfn.LET(_xlpm.x,VLOOKUP($I2203,'2026-01-09_taxon-match'!$A$2:$N$81,13,FALSE),IF(_xlpm.x=0,"",_xlpm.x)))</f>
        <v/>
      </c>
      <c r="U2203" s="46" t="s">
        <v>1251</v>
      </c>
      <c r="V2203" s="2" t="s">
        <v>58</v>
      </c>
      <c r="Y2203" s="46" t="str">
        <f>IF(V2203="","",_xlfn.LET(_xlpm.x,VLOOKUP(V2203,'Drop-down_menus'!$D$2:$E$13,2,FALSE),IF(_xlpm.x=0,"",_xlpm.x)))</f>
        <v>https://orcid.org/0000-0002-9708-1761</v>
      </c>
      <c r="Z2203" s="46" t="str">
        <f>IF(W2203="","",_xlfn.LET(_xlpm.x,VLOOKUP(W2203,'Drop-down_menus'!$D$2:$E$13,2,FALSE),IF(_xlpm.x=0,"",_xlpm.x)))</f>
        <v/>
      </c>
      <c r="AA2203" s="46" t="str">
        <f>IF(X2203="","",_xlfn.LET(_xlpm.x,VLOOKUP(X2203,'Drop-down_menus'!$D$2:$E$13,2,FALSE),IF(_xlpm.x=0,"",_xlpm.x)))</f>
        <v/>
      </c>
      <c r="AB2203" s="46" t="s">
        <v>1252</v>
      </c>
      <c r="AC2203" s="46" t="s">
        <v>1255</v>
      </c>
    </row>
    <row r="2204" spans="2:29" ht="15" customHeight="1">
      <c r="B2204" s="46">
        <v>2191</v>
      </c>
      <c r="C2204" s="46" t="s">
        <v>874</v>
      </c>
      <c r="D2204" s="46" t="b">
        <f>COUNTIF(Events!$B$2:$B$171, C2204) &gt; 0</f>
        <v>1</v>
      </c>
      <c r="G2204" s="46" t="s">
        <v>177</v>
      </c>
      <c r="I2204" s="46" t="s">
        <v>177</v>
      </c>
      <c r="J2204" s="46" t="str">
        <f>IF(I2204="","",_xlfn.LET(_xlpm.x,VLOOKUP(I2204,'2026-01-09_taxon-match'!$A$2:$N$81,4,FALSE),IF(_xlpm.x=0,"",_xlpm.x)))</f>
        <v>Sterechinus neumayeri</v>
      </c>
      <c r="L2204" s="46" t="str">
        <f>IF(I2204="","",_xlfn.LET(_xlpm.x,VLOOKUP(I2204,'2026-01-09_taxon-match'!$A$2:$N$81,3,FALSE),IF(_xlpm.x=0,"",_xlpm.x)))</f>
        <v>urn:lsid:marinespecies.org:taxname:160831</v>
      </c>
      <c r="M2204" s="46" t="str">
        <f>IF($I2204="","",_xlfn.LET(_xlpm.x,VLOOKUP($I2204,'2026-01-09_taxon-match'!$A$2:$N$81,5,FALSE),IF(_xlpm.x=0,"",_xlpm.x)))</f>
        <v>(Meissner, 1900)</v>
      </c>
      <c r="N2204" s="46" t="str">
        <f>IF($I2204="","",_xlfn.LET(_xlpm.x,VLOOKUP($I2204,'2026-01-09_taxon-match'!$A$2:$N$81,6,FALSE),IF(_xlpm.x=0,"",_xlpm.x)))</f>
        <v>Animalia</v>
      </c>
      <c r="O2204" s="46" t="str">
        <f>IF($I2204="","",_xlfn.LET(_xlpm.x,VLOOKUP($I2204,'2026-01-09_taxon-match'!$A$2:$N$81,7,FALSE),IF(_xlpm.x=0,"",_xlpm.x)))</f>
        <v>Echinodermata</v>
      </c>
      <c r="P2204" s="46" t="str">
        <f>IF($I2204="","",_xlfn.LET(_xlpm.x,VLOOKUP($I2204,'2026-01-09_taxon-match'!$A$2:$N$81,8,FALSE),IF(_xlpm.x=0,"",_xlpm.x)))</f>
        <v>Echinoidea</v>
      </c>
      <c r="Q2204" s="46" t="str">
        <f>IF($I2204="","",_xlfn.LET(_xlpm.x,VLOOKUP($I2204,'2026-01-09_taxon-match'!$A$2:$N$81,9,FALSE),IF(_xlpm.x=0,"",_xlpm.x)))</f>
        <v>Camarodonta</v>
      </c>
      <c r="R2204" s="46" t="str">
        <f>IF($I2204="","",_xlfn.LET(_xlpm.x,VLOOKUP($I2204,'2026-01-09_taxon-match'!$A$2:$N$81,10,FALSE),IF(_xlpm.x=0,"",_xlpm.x)))</f>
        <v>Echinidae</v>
      </c>
      <c r="S2204" s="46" t="str">
        <f>IF($I2204="","",_xlfn.LET(_xlpm.x,VLOOKUP($I2204,'2026-01-09_taxon-match'!$A$2:$N$81,11,FALSE),IF(_xlpm.x=0,"",_xlpm.x)))</f>
        <v>Sterechinus</v>
      </c>
      <c r="T2204" s="46" t="str">
        <f>IF($I2204="","",_xlfn.LET(_xlpm.x,VLOOKUP($I2204,'2026-01-09_taxon-match'!$A$2:$N$81,13,FALSE),IF(_xlpm.x=0,"",_xlpm.x)))</f>
        <v>neumayeri</v>
      </c>
      <c r="U2204" s="46">
        <v>1</v>
      </c>
      <c r="V2204" t="s">
        <v>43</v>
      </c>
      <c r="Y2204" s="46" t="str">
        <f>IF(V2204="","",_xlfn.LET(_xlpm.x,VLOOKUP(V2204,'Drop-down_menus'!$D$2:$E$13,2,FALSE),IF(_xlpm.x=0,"",_xlpm.x)))</f>
        <v>https://orcid.org/0000-0002-0981-7442</v>
      </c>
      <c r="Z2204" s="46" t="str">
        <f>IF(W2204="","",_xlfn.LET(_xlpm.x,VLOOKUP(W2204,'Drop-down_menus'!$D$2:$E$13,2,FALSE),IF(_xlpm.x=0,"",_xlpm.x)))</f>
        <v/>
      </c>
      <c r="AA2204" s="46" t="str">
        <f>IF(X2204="","",_xlfn.LET(_xlpm.x,VLOOKUP(X2204,'Drop-down_menus'!$D$2:$E$13,2,FALSE),IF(_xlpm.x=0,"",_xlpm.x)))</f>
        <v/>
      </c>
      <c r="AB2204" s="46" t="s">
        <v>1252</v>
      </c>
      <c r="AC2204" s="46" t="s">
        <v>1255</v>
      </c>
    </row>
    <row r="2205" spans="2:29" ht="15" customHeight="1">
      <c r="B2205" s="46">
        <v>2192</v>
      </c>
      <c r="C2205" s="46" t="s">
        <v>874</v>
      </c>
      <c r="D2205" s="46" t="b">
        <f>COUNTIF(Events!$B$2:$B$171, C2205) &gt; 0</f>
        <v>1</v>
      </c>
      <c r="G2205" s="46" t="s">
        <v>177</v>
      </c>
      <c r="I2205" s="46" t="s">
        <v>177</v>
      </c>
      <c r="J2205" s="46" t="str">
        <f>IF(I2205="","",_xlfn.LET(_xlpm.x,VLOOKUP(I2205,'2026-01-09_taxon-match'!$A$2:$N$81,4,FALSE),IF(_xlpm.x=0,"",_xlpm.x)))</f>
        <v>Sterechinus neumayeri</v>
      </c>
      <c r="L2205" s="46" t="str">
        <f>IF(I2205="","",_xlfn.LET(_xlpm.x,VLOOKUP(I2205,'2026-01-09_taxon-match'!$A$2:$N$81,3,FALSE),IF(_xlpm.x=0,"",_xlpm.x)))</f>
        <v>urn:lsid:marinespecies.org:taxname:160831</v>
      </c>
      <c r="M2205" s="46" t="str">
        <f>IF($I2205="","",_xlfn.LET(_xlpm.x,VLOOKUP($I2205,'2026-01-09_taxon-match'!$A$2:$N$81,5,FALSE),IF(_xlpm.x=0,"",_xlpm.x)))</f>
        <v>(Meissner, 1900)</v>
      </c>
      <c r="N2205" s="46" t="str">
        <f>IF($I2205="","",_xlfn.LET(_xlpm.x,VLOOKUP($I2205,'2026-01-09_taxon-match'!$A$2:$N$81,6,FALSE),IF(_xlpm.x=0,"",_xlpm.x)))</f>
        <v>Animalia</v>
      </c>
      <c r="O2205" s="46" t="str">
        <f>IF($I2205="","",_xlfn.LET(_xlpm.x,VLOOKUP($I2205,'2026-01-09_taxon-match'!$A$2:$N$81,7,FALSE),IF(_xlpm.x=0,"",_xlpm.x)))</f>
        <v>Echinodermata</v>
      </c>
      <c r="P2205" s="46" t="str">
        <f>IF($I2205="","",_xlfn.LET(_xlpm.x,VLOOKUP($I2205,'2026-01-09_taxon-match'!$A$2:$N$81,8,FALSE),IF(_xlpm.x=0,"",_xlpm.x)))</f>
        <v>Echinoidea</v>
      </c>
      <c r="Q2205" s="46" t="str">
        <f>IF($I2205="","",_xlfn.LET(_xlpm.x,VLOOKUP($I2205,'2026-01-09_taxon-match'!$A$2:$N$81,9,FALSE),IF(_xlpm.x=0,"",_xlpm.x)))</f>
        <v>Camarodonta</v>
      </c>
      <c r="R2205" s="46" t="str">
        <f>IF($I2205="","",_xlfn.LET(_xlpm.x,VLOOKUP($I2205,'2026-01-09_taxon-match'!$A$2:$N$81,10,FALSE),IF(_xlpm.x=0,"",_xlpm.x)))</f>
        <v>Echinidae</v>
      </c>
      <c r="S2205" s="46" t="str">
        <f>IF($I2205="","",_xlfn.LET(_xlpm.x,VLOOKUP($I2205,'2026-01-09_taxon-match'!$A$2:$N$81,11,FALSE),IF(_xlpm.x=0,"",_xlpm.x)))</f>
        <v>Sterechinus</v>
      </c>
      <c r="T2205" s="46" t="str">
        <f>IF($I2205="","",_xlfn.LET(_xlpm.x,VLOOKUP($I2205,'2026-01-09_taxon-match'!$A$2:$N$81,13,FALSE),IF(_xlpm.x=0,"",_xlpm.x)))</f>
        <v>neumayeri</v>
      </c>
      <c r="U2205" s="46">
        <v>1</v>
      </c>
      <c r="V2205" t="s">
        <v>43</v>
      </c>
      <c r="Y2205" s="46" t="str">
        <f>IF(V2205="","",_xlfn.LET(_xlpm.x,VLOOKUP(V2205,'Drop-down_menus'!$D$2:$E$13,2,FALSE),IF(_xlpm.x=0,"",_xlpm.x)))</f>
        <v>https://orcid.org/0000-0002-0981-7442</v>
      </c>
      <c r="Z2205" s="46" t="str">
        <f>IF(W2205="","",_xlfn.LET(_xlpm.x,VLOOKUP(W2205,'Drop-down_menus'!$D$2:$E$13,2,FALSE),IF(_xlpm.x=0,"",_xlpm.x)))</f>
        <v/>
      </c>
      <c r="AA2205" s="46" t="str">
        <f>IF(X2205="","",_xlfn.LET(_xlpm.x,VLOOKUP(X2205,'Drop-down_menus'!$D$2:$E$13,2,FALSE),IF(_xlpm.x=0,"",_xlpm.x)))</f>
        <v/>
      </c>
      <c r="AB2205" s="46" t="s">
        <v>1252</v>
      </c>
      <c r="AC2205" s="46" t="s">
        <v>1255</v>
      </c>
    </row>
    <row r="2206" spans="2:29" ht="15" customHeight="1">
      <c r="B2206" s="46">
        <v>2193</v>
      </c>
      <c r="C2206" s="46" t="s">
        <v>874</v>
      </c>
      <c r="D2206" s="46" t="b">
        <f>COUNTIF(Events!$B$2:$B$171, C2206) &gt; 0</f>
        <v>1</v>
      </c>
      <c r="G2206" s="46" t="s">
        <v>1229</v>
      </c>
      <c r="I2206" s="46" t="s">
        <v>181</v>
      </c>
      <c r="J2206" s="46" t="str">
        <f>IF(I2206="","",_xlfn.LET(_xlpm.x,VLOOKUP(I2206,'2026-01-09_taxon-match'!$A$2:$N$81,4,FALSE),IF(_xlpm.x=0,"",_xlpm.x)))</f>
        <v>Polychaeta</v>
      </c>
      <c r="K2206" s="46" t="s">
        <v>1318</v>
      </c>
      <c r="L2206" s="46" t="str">
        <f>IF(I2206="","",_xlfn.LET(_xlpm.x,VLOOKUP(I2206,'2026-01-09_taxon-match'!$A$2:$N$81,3,FALSE),IF(_xlpm.x=0,"",_xlpm.x)))</f>
        <v>urn:lsid:marinespecies.org:taxname:883</v>
      </c>
      <c r="M2206" s="46" t="str">
        <f>IF($I2206="","",_xlfn.LET(_xlpm.x,VLOOKUP($I2206,'2026-01-09_taxon-match'!$A$2:$N$81,5,FALSE),IF(_xlpm.x=0,"",_xlpm.x)))</f>
        <v>Grube, 1850</v>
      </c>
      <c r="N2206" s="46" t="str">
        <f>IF($I2206="","",_xlfn.LET(_xlpm.x,VLOOKUP($I2206,'2026-01-09_taxon-match'!$A$2:$N$81,6,FALSE),IF(_xlpm.x=0,"",_xlpm.x)))</f>
        <v>Animalia</v>
      </c>
      <c r="O2206" s="46" t="str">
        <f>IF($I2206="","",_xlfn.LET(_xlpm.x,VLOOKUP($I2206,'2026-01-09_taxon-match'!$A$2:$N$81,7,FALSE),IF(_xlpm.x=0,"",_xlpm.x)))</f>
        <v>Annelida</v>
      </c>
      <c r="P2206" s="46" t="str">
        <f>IF($I2206="","",_xlfn.LET(_xlpm.x,VLOOKUP($I2206,'2026-01-09_taxon-match'!$A$2:$N$81,8,FALSE),IF(_xlpm.x=0,"",_xlpm.x)))</f>
        <v>Polychaeta</v>
      </c>
      <c r="Q2206" s="46" t="str">
        <f>IF($I2206="","",_xlfn.LET(_xlpm.x,VLOOKUP($I2206,'2026-01-09_taxon-match'!$A$2:$N$81,9,FALSE),IF(_xlpm.x=0,"",_xlpm.x)))</f>
        <v/>
      </c>
      <c r="R2206" s="46" t="str">
        <f>IF($I2206="","",_xlfn.LET(_xlpm.x,VLOOKUP($I2206,'2026-01-09_taxon-match'!$A$2:$N$81,10,FALSE),IF(_xlpm.x=0,"",_xlpm.x)))</f>
        <v/>
      </c>
      <c r="S2206" s="46" t="str">
        <f>IF($I2206="","",_xlfn.LET(_xlpm.x,VLOOKUP($I2206,'2026-01-09_taxon-match'!$A$2:$N$81,11,FALSE),IF(_xlpm.x=0,"",_xlpm.x)))</f>
        <v/>
      </c>
      <c r="T2206" s="46" t="str">
        <f>IF($I2206="","",_xlfn.LET(_xlpm.x,VLOOKUP($I2206,'2026-01-09_taxon-match'!$A$2:$N$81,13,FALSE),IF(_xlpm.x=0,"",_xlpm.x)))</f>
        <v/>
      </c>
      <c r="U2206" s="46">
        <v>1</v>
      </c>
      <c r="V2206" s="2" t="s">
        <v>58</v>
      </c>
      <c r="Y2206" s="46" t="str">
        <f>IF(V2206="","",_xlfn.LET(_xlpm.x,VLOOKUP(V2206,'Drop-down_menus'!$D$2:$E$13,2,FALSE),IF(_xlpm.x=0,"",_xlpm.x)))</f>
        <v>https://orcid.org/0000-0002-9708-1761</v>
      </c>
      <c r="Z2206" s="46" t="str">
        <f>IF(W2206="","",_xlfn.LET(_xlpm.x,VLOOKUP(W2206,'Drop-down_menus'!$D$2:$E$13,2,FALSE),IF(_xlpm.x=0,"",_xlpm.x)))</f>
        <v/>
      </c>
      <c r="AA2206" s="46" t="str">
        <f>IF(X2206="","",_xlfn.LET(_xlpm.x,VLOOKUP(X2206,'Drop-down_menus'!$D$2:$E$13,2,FALSE),IF(_xlpm.x=0,"",_xlpm.x)))</f>
        <v/>
      </c>
      <c r="AB2206" s="46" t="s">
        <v>1252</v>
      </c>
      <c r="AC2206" s="46" t="s">
        <v>1255</v>
      </c>
    </row>
    <row r="2207" spans="2:29" ht="15" customHeight="1">
      <c r="B2207" s="46">
        <v>2194</v>
      </c>
      <c r="C2207" s="46" t="s">
        <v>874</v>
      </c>
      <c r="D2207" s="46" t="b">
        <f>COUNTIF(Events!$B$2:$B$171, C2207) &gt; 0</f>
        <v>1</v>
      </c>
      <c r="G2207" s="46" t="s">
        <v>1206</v>
      </c>
      <c r="I2207" s="46" t="s">
        <v>311</v>
      </c>
      <c r="J2207" s="46" t="str">
        <f>IF(I2207="","",_xlfn.LET(_xlpm.x,VLOOKUP(I2207,'2026-01-09_taxon-match'!$A$2:$N$81,4,FALSE),IF(_xlpm.x=0,"",_xlpm.x)))</f>
        <v>Isopoda</v>
      </c>
      <c r="K2207" s="46" t="s">
        <v>1318</v>
      </c>
      <c r="L2207" s="46" t="str">
        <f>IF(I2207="","",_xlfn.LET(_xlpm.x,VLOOKUP(I2207,'2026-01-09_taxon-match'!$A$2:$N$81,3,FALSE),IF(_xlpm.x=0,"",_xlpm.x)))</f>
        <v>urn:lsid:marinespecies.org:taxname:1131</v>
      </c>
      <c r="M2207" s="46" t="str">
        <f>IF($I2207="","",_xlfn.LET(_xlpm.x,VLOOKUP($I2207,'2026-01-09_taxon-match'!$A$2:$N$81,5,FALSE),IF(_xlpm.x=0,"",_xlpm.x)))</f>
        <v>Latreille, 1816</v>
      </c>
      <c r="N2207" s="46" t="str">
        <f>IF($I2207="","",_xlfn.LET(_xlpm.x,VLOOKUP($I2207,'2026-01-09_taxon-match'!$A$2:$N$81,6,FALSE),IF(_xlpm.x=0,"",_xlpm.x)))</f>
        <v>Animalia</v>
      </c>
      <c r="O2207" s="46" t="str">
        <f>IF($I2207="","",_xlfn.LET(_xlpm.x,VLOOKUP($I2207,'2026-01-09_taxon-match'!$A$2:$N$81,7,FALSE),IF(_xlpm.x=0,"",_xlpm.x)))</f>
        <v>Arthropoda</v>
      </c>
      <c r="P2207" s="46" t="str">
        <f>IF($I2207="","",_xlfn.LET(_xlpm.x,VLOOKUP($I2207,'2026-01-09_taxon-match'!$A$2:$N$81,8,FALSE),IF(_xlpm.x=0,"",_xlpm.x)))</f>
        <v>Malacostraca</v>
      </c>
      <c r="Q2207" s="46" t="str">
        <f>IF($I2207="","",_xlfn.LET(_xlpm.x,VLOOKUP($I2207,'2026-01-09_taxon-match'!$A$2:$N$81,9,FALSE),IF(_xlpm.x=0,"",_xlpm.x)))</f>
        <v>Isopoda</v>
      </c>
      <c r="R2207" s="46" t="str">
        <f>IF($I2207="","",_xlfn.LET(_xlpm.x,VLOOKUP($I2207,'2026-01-09_taxon-match'!$A$2:$N$81,10,FALSE),IF(_xlpm.x=0,"",_xlpm.x)))</f>
        <v/>
      </c>
      <c r="S2207" s="46" t="str">
        <f>IF($I2207="","",_xlfn.LET(_xlpm.x,VLOOKUP($I2207,'2026-01-09_taxon-match'!$A$2:$N$81,11,FALSE),IF(_xlpm.x=0,"",_xlpm.x)))</f>
        <v/>
      </c>
      <c r="T2207" s="46" t="str">
        <f>IF($I2207="","",_xlfn.LET(_xlpm.x,VLOOKUP($I2207,'2026-01-09_taxon-match'!$A$2:$N$81,13,FALSE),IF(_xlpm.x=0,"",_xlpm.x)))</f>
        <v/>
      </c>
      <c r="U2207" s="46" t="s">
        <v>1251</v>
      </c>
      <c r="V2207" s="2" t="s">
        <v>58</v>
      </c>
      <c r="Y2207" s="46" t="str">
        <f>IF(V2207="","",_xlfn.LET(_xlpm.x,VLOOKUP(V2207,'Drop-down_menus'!$D$2:$E$13,2,FALSE),IF(_xlpm.x=0,"",_xlpm.x)))</f>
        <v>https://orcid.org/0000-0002-9708-1761</v>
      </c>
      <c r="Z2207" s="46" t="str">
        <f>IF(W2207="","",_xlfn.LET(_xlpm.x,VLOOKUP(W2207,'Drop-down_menus'!$D$2:$E$13,2,FALSE),IF(_xlpm.x=0,"",_xlpm.x)))</f>
        <v/>
      </c>
      <c r="AA2207" s="46" t="str">
        <f>IF(X2207="","",_xlfn.LET(_xlpm.x,VLOOKUP(X2207,'Drop-down_menus'!$D$2:$E$13,2,FALSE),IF(_xlpm.x=0,"",_xlpm.x)))</f>
        <v/>
      </c>
      <c r="AB2207" s="46" t="s">
        <v>1252</v>
      </c>
      <c r="AC2207" s="46" t="s">
        <v>1255</v>
      </c>
    </row>
    <row r="2208" spans="2:29" ht="15" customHeight="1">
      <c r="B2208" s="46">
        <v>2195</v>
      </c>
      <c r="C2208" s="46" t="s">
        <v>874</v>
      </c>
      <c r="D2208" s="46" t="b">
        <f>COUNTIF(Events!$B$2:$B$171, C2208) &gt; 0</f>
        <v>1</v>
      </c>
      <c r="G2208" s="46" t="s">
        <v>1221</v>
      </c>
      <c r="I2208" s="2" t="s">
        <v>308</v>
      </c>
      <c r="J2208" s="46" t="str">
        <f>IF(I2208="","",_xlfn.LET(_xlpm.x,VLOOKUP(I2208,'2026-01-09_taxon-match'!$A$2:$N$81,4,FALSE),IF(_xlpm.x=0,"",_xlpm.x)))</f>
        <v>Margarella</v>
      </c>
      <c r="K2208" s="46" t="s">
        <v>1318</v>
      </c>
      <c r="L2208" s="46" t="str">
        <f>IF(I2208="","",_xlfn.LET(_xlpm.x,VLOOKUP(I2208,'2026-01-09_taxon-match'!$A$2:$N$81,3,FALSE),IF(_xlpm.x=0,"",_xlpm.x)))</f>
        <v>urn:lsid:marinespecies.org:taxname:196989</v>
      </c>
      <c r="M2208" s="46" t="str">
        <f>IF($I2208="","",_xlfn.LET(_xlpm.x,VLOOKUP($I2208,'2026-01-09_taxon-match'!$A$2:$N$81,5,FALSE),IF(_xlpm.x=0,"",_xlpm.x)))</f>
        <v>Thiele, 1893</v>
      </c>
      <c r="N2208" s="46" t="str">
        <f>IF($I2208="","",_xlfn.LET(_xlpm.x,VLOOKUP($I2208,'2026-01-09_taxon-match'!$A$2:$N$81,6,FALSE),IF(_xlpm.x=0,"",_xlpm.x)))</f>
        <v>Animalia</v>
      </c>
      <c r="O2208" s="46" t="str">
        <f>IF($I2208="","",_xlfn.LET(_xlpm.x,VLOOKUP($I2208,'2026-01-09_taxon-match'!$A$2:$N$81,7,FALSE),IF(_xlpm.x=0,"",_xlpm.x)))</f>
        <v>Mollusca</v>
      </c>
      <c r="P2208" s="46" t="str">
        <f>IF($I2208="","",_xlfn.LET(_xlpm.x,VLOOKUP($I2208,'2026-01-09_taxon-match'!$A$2:$N$81,8,FALSE),IF(_xlpm.x=0,"",_xlpm.x)))</f>
        <v>Gastropoda</v>
      </c>
      <c r="Q2208" s="46" t="str">
        <f>IF($I2208="","",_xlfn.LET(_xlpm.x,VLOOKUP($I2208,'2026-01-09_taxon-match'!$A$2:$N$81,9,FALSE),IF(_xlpm.x=0,"",_xlpm.x)))</f>
        <v>Trochida</v>
      </c>
      <c r="R2208" s="46" t="str">
        <f>IF($I2208="","",_xlfn.LET(_xlpm.x,VLOOKUP($I2208,'2026-01-09_taxon-match'!$A$2:$N$81,10,FALSE),IF(_xlpm.x=0,"",_xlpm.x)))</f>
        <v>Calliostomatidae</v>
      </c>
      <c r="S2208" s="46" t="str">
        <f>IF($I2208="","",_xlfn.LET(_xlpm.x,VLOOKUP($I2208,'2026-01-09_taxon-match'!$A$2:$N$81,11,FALSE),IF(_xlpm.x=0,"",_xlpm.x)))</f>
        <v>Margarella</v>
      </c>
      <c r="T2208" s="46" t="str">
        <f>IF($I2208="","",_xlfn.LET(_xlpm.x,VLOOKUP($I2208,'2026-01-09_taxon-match'!$A$2:$N$81,13,FALSE),IF(_xlpm.x=0,"",_xlpm.x)))</f>
        <v/>
      </c>
      <c r="U2208" s="46">
        <v>1</v>
      </c>
      <c r="V2208" s="2" t="s">
        <v>58</v>
      </c>
      <c r="Y2208" s="46" t="str">
        <f>IF(V2208="","",_xlfn.LET(_xlpm.x,VLOOKUP(V2208,'Drop-down_menus'!$D$2:$E$13,2,FALSE),IF(_xlpm.x=0,"",_xlpm.x)))</f>
        <v>https://orcid.org/0000-0002-9708-1761</v>
      </c>
      <c r="Z2208" s="46" t="str">
        <f>IF(W2208="","",_xlfn.LET(_xlpm.x,VLOOKUP(W2208,'Drop-down_menus'!$D$2:$E$13,2,FALSE),IF(_xlpm.x=0,"",_xlpm.x)))</f>
        <v/>
      </c>
      <c r="AA2208" s="46" t="str">
        <f>IF(X2208="","",_xlfn.LET(_xlpm.x,VLOOKUP(X2208,'Drop-down_menus'!$D$2:$E$13,2,FALSE),IF(_xlpm.x=0,"",_xlpm.x)))</f>
        <v/>
      </c>
      <c r="AB2208" s="46" t="s">
        <v>1252</v>
      </c>
      <c r="AC2208" s="46" t="s">
        <v>1255</v>
      </c>
    </row>
    <row r="2209" spans="2:29" ht="15" customHeight="1">
      <c r="B2209" s="46">
        <v>2196</v>
      </c>
      <c r="C2209" s="46" t="s">
        <v>874</v>
      </c>
      <c r="D2209" s="46" t="b">
        <f>COUNTIF(Events!$B$2:$B$171, C2209) &gt; 0</f>
        <v>1</v>
      </c>
      <c r="G2209" s="46" t="s">
        <v>1221</v>
      </c>
      <c r="I2209" s="2" t="s">
        <v>308</v>
      </c>
      <c r="J2209" s="46" t="str">
        <f>IF(I2209="","",_xlfn.LET(_xlpm.x,VLOOKUP(I2209,'2026-01-09_taxon-match'!$A$2:$N$81,4,FALSE),IF(_xlpm.x=0,"",_xlpm.x)))</f>
        <v>Margarella</v>
      </c>
      <c r="K2209" s="46" t="s">
        <v>1318</v>
      </c>
      <c r="L2209" s="46" t="str">
        <f>IF(I2209="","",_xlfn.LET(_xlpm.x,VLOOKUP(I2209,'2026-01-09_taxon-match'!$A$2:$N$81,3,FALSE),IF(_xlpm.x=0,"",_xlpm.x)))</f>
        <v>urn:lsid:marinespecies.org:taxname:196989</v>
      </c>
      <c r="M2209" s="46" t="str">
        <f>IF($I2209="","",_xlfn.LET(_xlpm.x,VLOOKUP($I2209,'2026-01-09_taxon-match'!$A$2:$N$81,5,FALSE),IF(_xlpm.x=0,"",_xlpm.x)))</f>
        <v>Thiele, 1893</v>
      </c>
      <c r="N2209" s="46" t="str">
        <f>IF($I2209="","",_xlfn.LET(_xlpm.x,VLOOKUP($I2209,'2026-01-09_taxon-match'!$A$2:$N$81,6,FALSE),IF(_xlpm.x=0,"",_xlpm.x)))</f>
        <v>Animalia</v>
      </c>
      <c r="O2209" s="46" t="str">
        <f>IF($I2209="","",_xlfn.LET(_xlpm.x,VLOOKUP($I2209,'2026-01-09_taxon-match'!$A$2:$N$81,7,FALSE),IF(_xlpm.x=0,"",_xlpm.x)))</f>
        <v>Mollusca</v>
      </c>
      <c r="P2209" s="46" t="str">
        <f>IF($I2209="","",_xlfn.LET(_xlpm.x,VLOOKUP($I2209,'2026-01-09_taxon-match'!$A$2:$N$81,8,FALSE),IF(_xlpm.x=0,"",_xlpm.x)))</f>
        <v>Gastropoda</v>
      </c>
      <c r="Q2209" s="46" t="str">
        <f>IF($I2209="","",_xlfn.LET(_xlpm.x,VLOOKUP($I2209,'2026-01-09_taxon-match'!$A$2:$N$81,9,FALSE),IF(_xlpm.x=0,"",_xlpm.x)))</f>
        <v>Trochida</v>
      </c>
      <c r="R2209" s="46" t="str">
        <f>IF($I2209="","",_xlfn.LET(_xlpm.x,VLOOKUP($I2209,'2026-01-09_taxon-match'!$A$2:$N$81,10,FALSE),IF(_xlpm.x=0,"",_xlpm.x)))</f>
        <v>Calliostomatidae</v>
      </c>
      <c r="S2209" s="46" t="str">
        <f>IF($I2209="","",_xlfn.LET(_xlpm.x,VLOOKUP($I2209,'2026-01-09_taxon-match'!$A$2:$N$81,11,FALSE),IF(_xlpm.x=0,"",_xlpm.x)))</f>
        <v>Margarella</v>
      </c>
      <c r="T2209" s="46" t="str">
        <f>IF($I2209="","",_xlfn.LET(_xlpm.x,VLOOKUP($I2209,'2026-01-09_taxon-match'!$A$2:$N$81,13,FALSE),IF(_xlpm.x=0,"",_xlpm.x)))</f>
        <v/>
      </c>
      <c r="U2209" s="46">
        <v>1</v>
      </c>
      <c r="V2209" s="2" t="s">
        <v>58</v>
      </c>
      <c r="Y2209" s="46" t="str">
        <f>IF(V2209="","",_xlfn.LET(_xlpm.x,VLOOKUP(V2209,'Drop-down_menus'!$D$2:$E$13,2,FALSE),IF(_xlpm.x=0,"",_xlpm.x)))</f>
        <v>https://orcid.org/0000-0002-9708-1761</v>
      </c>
      <c r="Z2209" s="46" t="str">
        <f>IF(W2209="","",_xlfn.LET(_xlpm.x,VLOOKUP(W2209,'Drop-down_menus'!$D$2:$E$13,2,FALSE),IF(_xlpm.x=0,"",_xlpm.x)))</f>
        <v/>
      </c>
      <c r="AA2209" s="46" t="str">
        <f>IF(X2209="","",_xlfn.LET(_xlpm.x,VLOOKUP(X2209,'Drop-down_menus'!$D$2:$E$13,2,FALSE),IF(_xlpm.x=0,"",_xlpm.x)))</f>
        <v/>
      </c>
      <c r="AB2209" s="46" t="s">
        <v>1252</v>
      </c>
      <c r="AC2209" s="46" t="s">
        <v>1255</v>
      </c>
    </row>
    <row r="2210" spans="2:29" ht="15" customHeight="1">
      <c r="B2210" s="46">
        <v>2197</v>
      </c>
      <c r="C2210" s="46" t="s">
        <v>874</v>
      </c>
      <c r="D2210" s="46" t="b">
        <f>COUNTIF(Events!$B$2:$B$171, C2210) &gt; 0</f>
        <v>1</v>
      </c>
      <c r="G2210" s="46" t="s">
        <v>1202</v>
      </c>
      <c r="I2210" s="46" t="s">
        <v>1338</v>
      </c>
      <c r="J2210" s="46" t="str">
        <f>IF(I2210="","",_xlfn.LET(_xlpm.x,VLOOKUP(I2210,'2026-01-09_taxon-match'!$A$2:$N$81,4,FALSE),IF(_xlpm.x=0,"",_xlpm.x)))</f>
        <v>Polynoidae</v>
      </c>
      <c r="K2210" s="46" t="s">
        <v>1318</v>
      </c>
      <c r="L2210" s="46" t="str">
        <f>IF(I2210="","",_xlfn.LET(_xlpm.x,VLOOKUP(I2210,'2026-01-09_taxon-match'!$A$2:$N$81,3,FALSE),IF(_xlpm.x=0,"",_xlpm.x)))</f>
        <v>urn:lsid:marinespecies.org:taxname:939</v>
      </c>
      <c r="M2210" s="46" t="str">
        <f>IF($I2210="","",_xlfn.LET(_xlpm.x,VLOOKUP($I2210,'2026-01-09_taxon-match'!$A$2:$N$81,5,FALSE),IF(_xlpm.x=0,"",_xlpm.x)))</f>
        <v>Kinberg, 1856</v>
      </c>
      <c r="N2210" s="46" t="str">
        <f>IF($I2210="","",_xlfn.LET(_xlpm.x,VLOOKUP($I2210,'2026-01-09_taxon-match'!$A$2:$N$81,6,FALSE),IF(_xlpm.x=0,"",_xlpm.x)))</f>
        <v>Animalia</v>
      </c>
      <c r="O2210" s="46" t="str">
        <f>IF($I2210="","",_xlfn.LET(_xlpm.x,VLOOKUP($I2210,'2026-01-09_taxon-match'!$A$2:$N$81,7,FALSE),IF(_xlpm.x=0,"",_xlpm.x)))</f>
        <v>Annelida</v>
      </c>
      <c r="P2210" s="46" t="str">
        <f>IF($I2210="","",_xlfn.LET(_xlpm.x,VLOOKUP($I2210,'2026-01-09_taxon-match'!$A$2:$N$81,8,FALSE),IF(_xlpm.x=0,"",_xlpm.x)))</f>
        <v>Polychaeta</v>
      </c>
      <c r="Q2210" s="46" t="str">
        <f>IF($I2210="","",_xlfn.LET(_xlpm.x,VLOOKUP($I2210,'2026-01-09_taxon-match'!$A$2:$N$81,9,FALSE),IF(_xlpm.x=0,"",_xlpm.x)))</f>
        <v>Phyllodocida</v>
      </c>
      <c r="R2210" s="46" t="str">
        <f>IF($I2210="","",_xlfn.LET(_xlpm.x,VLOOKUP($I2210,'2026-01-09_taxon-match'!$A$2:$N$81,10,FALSE),IF(_xlpm.x=0,"",_xlpm.x)))</f>
        <v>Polynoidae</v>
      </c>
      <c r="S2210" s="46" t="str">
        <f>IF($I2210="","",_xlfn.LET(_xlpm.x,VLOOKUP($I2210,'2026-01-09_taxon-match'!$A$2:$N$81,11,FALSE),IF(_xlpm.x=0,"",_xlpm.x)))</f>
        <v/>
      </c>
      <c r="T2210" s="46" t="str">
        <f>IF($I2210="","",_xlfn.LET(_xlpm.x,VLOOKUP($I2210,'2026-01-09_taxon-match'!$A$2:$N$81,13,FALSE),IF(_xlpm.x=0,"",_xlpm.x)))</f>
        <v/>
      </c>
      <c r="U2210" s="46">
        <v>1</v>
      </c>
      <c r="V2210" s="2" t="s">
        <v>58</v>
      </c>
      <c r="Y2210" s="46" t="str">
        <f>IF(V2210="","",_xlfn.LET(_xlpm.x,VLOOKUP(V2210,'Drop-down_menus'!$D$2:$E$13,2,FALSE),IF(_xlpm.x=0,"",_xlpm.x)))</f>
        <v>https://orcid.org/0000-0002-9708-1761</v>
      </c>
      <c r="Z2210" s="46" t="str">
        <f>IF(W2210="","",_xlfn.LET(_xlpm.x,VLOOKUP(W2210,'Drop-down_menus'!$D$2:$E$13,2,FALSE),IF(_xlpm.x=0,"",_xlpm.x)))</f>
        <v/>
      </c>
      <c r="AA2210" s="46" t="str">
        <f>IF(X2210="","",_xlfn.LET(_xlpm.x,VLOOKUP(X2210,'Drop-down_menus'!$D$2:$E$13,2,FALSE),IF(_xlpm.x=0,"",_xlpm.x)))</f>
        <v/>
      </c>
      <c r="AB2210" s="46" t="s">
        <v>1252</v>
      </c>
      <c r="AC2210" s="46" t="s">
        <v>1255</v>
      </c>
    </row>
    <row r="2211" spans="2:29" ht="15" customHeight="1">
      <c r="B2211" s="46">
        <v>2198</v>
      </c>
      <c r="C2211" s="46" t="s">
        <v>874</v>
      </c>
      <c r="D2211" s="46" t="b">
        <f>COUNTIF(Events!$B$2:$B$171, C2211) &gt; 0</f>
        <v>1</v>
      </c>
      <c r="G2211" s="46" t="s">
        <v>1202</v>
      </c>
      <c r="I2211" s="46" t="s">
        <v>1338</v>
      </c>
      <c r="J2211" s="46" t="str">
        <f>IF(I2211="","",_xlfn.LET(_xlpm.x,VLOOKUP(I2211,'2026-01-09_taxon-match'!$A$2:$N$81,4,FALSE),IF(_xlpm.x=0,"",_xlpm.x)))</f>
        <v>Polynoidae</v>
      </c>
      <c r="K2211" s="46" t="s">
        <v>1318</v>
      </c>
      <c r="L2211" s="46" t="str">
        <f>IF(I2211="","",_xlfn.LET(_xlpm.x,VLOOKUP(I2211,'2026-01-09_taxon-match'!$A$2:$N$81,3,FALSE),IF(_xlpm.x=0,"",_xlpm.x)))</f>
        <v>urn:lsid:marinespecies.org:taxname:939</v>
      </c>
      <c r="M2211" s="46" t="str">
        <f>IF($I2211="","",_xlfn.LET(_xlpm.x,VLOOKUP($I2211,'2026-01-09_taxon-match'!$A$2:$N$81,5,FALSE),IF(_xlpm.x=0,"",_xlpm.x)))</f>
        <v>Kinberg, 1856</v>
      </c>
      <c r="N2211" s="46" t="str">
        <f>IF($I2211="","",_xlfn.LET(_xlpm.x,VLOOKUP($I2211,'2026-01-09_taxon-match'!$A$2:$N$81,6,FALSE),IF(_xlpm.x=0,"",_xlpm.x)))</f>
        <v>Animalia</v>
      </c>
      <c r="O2211" s="46" t="str">
        <f>IF($I2211="","",_xlfn.LET(_xlpm.x,VLOOKUP($I2211,'2026-01-09_taxon-match'!$A$2:$N$81,7,FALSE),IF(_xlpm.x=0,"",_xlpm.x)))</f>
        <v>Annelida</v>
      </c>
      <c r="P2211" s="46" t="str">
        <f>IF($I2211="","",_xlfn.LET(_xlpm.x,VLOOKUP($I2211,'2026-01-09_taxon-match'!$A$2:$N$81,8,FALSE),IF(_xlpm.x=0,"",_xlpm.x)))</f>
        <v>Polychaeta</v>
      </c>
      <c r="Q2211" s="46" t="str">
        <f>IF($I2211="","",_xlfn.LET(_xlpm.x,VLOOKUP($I2211,'2026-01-09_taxon-match'!$A$2:$N$81,9,FALSE),IF(_xlpm.x=0,"",_xlpm.x)))</f>
        <v>Phyllodocida</v>
      </c>
      <c r="R2211" s="46" t="str">
        <f>IF($I2211="","",_xlfn.LET(_xlpm.x,VLOOKUP($I2211,'2026-01-09_taxon-match'!$A$2:$N$81,10,FALSE),IF(_xlpm.x=0,"",_xlpm.x)))</f>
        <v>Polynoidae</v>
      </c>
      <c r="S2211" s="46" t="str">
        <f>IF($I2211="","",_xlfn.LET(_xlpm.x,VLOOKUP($I2211,'2026-01-09_taxon-match'!$A$2:$N$81,11,FALSE),IF(_xlpm.x=0,"",_xlpm.x)))</f>
        <v/>
      </c>
      <c r="T2211" s="46" t="str">
        <f>IF($I2211="","",_xlfn.LET(_xlpm.x,VLOOKUP($I2211,'2026-01-09_taxon-match'!$A$2:$N$81,13,FALSE),IF(_xlpm.x=0,"",_xlpm.x)))</f>
        <v/>
      </c>
      <c r="U2211" s="46">
        <v>1</v>
      </c>
      <c r="V2211" s="2" t="s">
        <v>58</v>
      </c>
      <c r="Y2211" s="46" t="str">
        <f>IF(V2211="","",_xlfn.LET(_xlpm.x,VLOOKUP(V2211,'Drop-down_menus'!$D$2:$E$13,2,FALSE),IF(_xlpm.x=0,"",_xlpm.x)))</f>
        <v>https://orcid.org/0000-0002-9708-1761</v>
      </c>
      <c r="Z2211" s="46" t="str">
        <f>IF(W2211="","",_xlfn.LET(_xlpm.x,VLOOKUP(W2211,'Drop-down_menus'!$D$2:$E$13,2,FALSE),IF(_xlpm.x=0,"",_xlpm.x)))</f>
        <v/>
      </c>
      <c r="AA2211" s="46" t="str">
        <f>IF(X2211="","",_xlfn.LET(_xlpm.x,VLOOKUP(X2211,'Drop-down_menus'!$D$2:$E$13,2,FALSE),IF(_xlpm.x=0,"",_xlpm.x)))</f>
        <v/>
      </c>
      <c r="AB2211" s="46" t="s">
        <v>1252</v>
      </c>
      <c r="AC2211" s="46" t="s">
        <v>1255</v>
      </c>
    </row>
    <row r="2212" spans="2:29" ht="15" customHeight="1">
      <c r="B2212" s="46">
        <v>2199</v>
      </c>
      <c r="C2212" s="46" t="s">
        <v>874</v>
      </c>
      <c r="D2212" s="46" t="b">
        <f>COUNTIF(Events!$B$2:$B$171, C2212) &gt; 0</f>
        <v>1</v>
      </c>
      <c r="G2212" s="46" t="s">
        <v>1207</v>
      </c>
      <c r="I2212" s="46" t="s">
        <v>1123</v>
      </c>
      <c r="J2212" s="46" t="str">
        <f>IF(I2212="","",_xlfn.LET(_xlpm.x,VLOOKUP(I2212,'2026-01-09_taxon-match'!$A$2:$N$81,4,FALSE),IF(_xlpm.x=0,"",_xlpm.x)))</f>
        <v>Ascidia</v>
      </c>
      <c r="K2212" s="46" t="s">
        <v>1318</v>
      </c>
      <c r="L2212" s="46" t="str">
        <f>IF(I2212="","",_xlfn.LET(_xlpm.x,VLOOKUP(I2212,'2026-01-09_taxon-match'!$A$2:$N$81,3,FALSE),IF(_xlpm.x=0,"",_xlpm.x)))</f>
        <v>urn:lsid:marinespecies.org:taxname:103483</v>
      </c>
      <c r="M2212" s="46" t="str">
        <f>IF($I2212="","",_xlfn.LET(_xlpm.x,VLOOKUP($I2212,'2026-01-09_taxon-match'!$A$2:$N$81,5,FALSE),IF(_xlpm.x=0,"",_xlpm.x)))</f>
        <v>Linnaeus, 1767</v>
      </c>
      <c r="N2212" s="46" t="str">
        <f>IF($I2212="","",_xlfn.LET(_xlpm.x,VLOOKUP($I2212,'2026-01-09_taxon-match'!$A$2:$N$81,6,FALSE),IF(_xlpm.x=0,"",_xlpm.x)))</f>
        <v>Animalia</v>
      </c>
      <c r="O2212" s="46" t="str">
        <f>IF($I2212="","",_xlfn.LET(_xlpm.x,VLOOKUP($I2212,'2026-01-09_taxon-match'!$A$2:$N$81,7,FALSE),IF(_xlpm.x=0,"",_xlpm.x)))</f>
        <v>Chordata</v>
      </c>
      <c r="P2212" s="46" t="str">
        <f>IF($I2212="","",_xlfn.LET(_xlpm.x,VLOOKUP($I2212,'2026-01-09_taxon-match'!$A$2:$N$81,8,FALSE),IF(_xlpm.x=0,"",_xlpm.x)))</f>
        <v>Ascidiacea</v>
      </c>
      <c r="Q2212" s="46" t="str">
        <f>IF($I2212="","",_xlfn.LET(_xlpm.x,VLOOKUP($I2212,'2026-01-09_taxon-match'!$A$2:$N$81,9,FALSE),IF(_xlpm.x=0,"",_xlpm.x)))</f>
        <v>Phlebobranchia</v>
      </c>
      <c r="R2212" s="46" t="str">
        <f>IF($I2212="","",_xlfn.LET(_xlpm.x,VLOOKUP($I2212,'2026-01-09_taxon-match'!$A$2:$N$81,10,FALSE),IF(_xlpm.x=0,"",_xlpm.x)))</f>
        <v>Ascidiidae</v>
      </c>
      <c r="S2212" s="46" t="str">
        <f>IF($I2212="","",_xlfn.LET(_xlpm.x,VLOOKUP($I2212,'2026-01-09_taxon-match'!$A$2:$N$81,11,FALSE),IF(_xlpm.x=0,"",_xlpm.x)))</f>
        <v>Ascidia</v>
      </c>
      <c r="T2212" s="46" t="str">
        <f>IF($I2212="","",_xlfn.LET(_xlpm.x,VLOOKUP($I2212,'2026-01-09_taxon-match'!$A$2:$N$81,13,FALSE),IF(_xlpm.x=0,"",_xlpm.x)))</f>
        <v/>
      </c>
      <c r="U2212" s="46">
        <v>1</v>
      </c>
      <c r="V2212" s="2" t="s">
        <v>58</v>
      </c>
      <c r="Y2212" s="46" t="str">
        <f>IF(V2212="","",_xlfn.LET(_xlpm.x,VLOOKUP(V2212,'Drop-down_menus'!$D$2:$E$13,2,FALSE),IF(_xlpm.x=0,"",_xlpm.x)))</f>
        <v>https://orcid.org/0000-0002-9708-1761</v>
      </c>
      <c r="Z2212" s="46" t="str">
        <f>IF(W2212="","",_xlfn.LET(_xlpm.x,VLOOKUP(W2212,'Drop-down_menus'!$D$2:$E$13,2,FALSE),IF(_xlpm.x=0,"",_xlpm.x)))</f>
        <v/>
      </c>
      <c r="AA2212" s="46" t="str">
        <f>IF(X2212="","",_xlfn.LET(_xlpm.x,VLOOKUP(X2212,'Drop-down_menus'!$D$2:$E$13,2,FALSE),IF(_xlpm.x=0,"",_xlpm.x)))</f>
        <v/>
      </c>
      <c r="AB2212" s="46" t="s">
        <v>1252</v>
      </c>
      <c r="AC2212" s="46" t="s">
        <v>1255</v>
      </c>
    </row>
    <row r="2213" spans="2:29" ht="15" customHeight="1">
      <c r="B2213" s="46">
        <v>2200</v>
      </c>
      <c r="C2213" s="46" t="s">
        <v>874</v>
      </c>
      <c r="D2213" s="46" t="b">
        <f>COUNTIF(Events!$B$2:$B$171, C2213) &gt; 0</f>
        <v>1</v>
      </c>
      <c r="G2213" s="46" t="s">
        <v>1200</v>
      </c>
      <c r="I2213" s="46" t="s">
        <v>509</v>
      </c>
      <c r="J2213" s="46" t="str">
        <f>IF(I2213="","",_xlfn.LET(_xlpm.x,VLOOKUP(I2213,'2026-01-09_taxon-match'!$A$2:$N$81,4,FALSE),IF(_xlpm.x=0,"",_xlpm.x)))</f>
        <v>Nemertea</v>
      </c>
      <c r="K2213" s="46" t="s">
        <v>1318</v>
      </c>
      <c r="L2213" s="46" t="str">
        <f>IF(I2213="","",_xlfn.LET(_xlpm.x,VLOOKUP(I2213,'2026-01-09_taxon-match'!$A$2:$N$81,3,FALSE),IF(_xlpm.x=0,"",_xlpm.x)))</f>
        <v>urn:lsid:marinespecies.org:taxname:152391</v>
      </c>
      <c r="M2213" s="46" t="str">
        <f>IF($I2213="","",_xlfn.LET(_xlpm.x,VLOOKUP($I2213,'2026-01-09_taxon-match'!$A$2:$N$81,5,FALSE),IF(_xlpm.x=0,"",_xlpm.x)))</f>
        <v/>
      </c>
      <c r="N2213" s="46" t="str">
        <f>IF($I2213="","",_xlfn.LET(_xlpm.x,VLOOKUP($I2213,'2026-01-09_taxon-match'!$A$2:$N$81,6,FALSE),IF(_xlpm.x=0,"",_xlpm.x)))</f>
        <v>Animalia</v>
      </c>
      <c r="O2213" s="46" t="str">
        <f>IF($I2213="","",_xlfn.LET(_xlpm.x,VLOOKUP($I2213,'2026-01-09_taxon-match'!$A$2:$N$81,7,FALSE),IF(_xlpm.x=0,"",_xlpm.x)))</f>
        <v>Nemertea</v>
      </c>
      <c r="P2213" s="46" t="str">
        <f>IF($I2213="","",_xlfn.LET(_xlpm.x,VLOOKUP($I2213,'2026-01-09_taxon-match'!$A$2:$N$81,8,FALSE),IF(_xlpm.x=0,"",_xlpm.x)))</f>
        <v/>
      </c>
      <c r="Q2213" s="46" t="str">
        <f>IF($I2213="","",_xlfn.LET(_xlpm.x,VLOOKUP($I2213,'2026-01-09_taxon-match'!$A$2:$N$81,9,FALSE),IF(_xlpm.x=0,"",_xlpm.x)))</f>
        <v/>
      </c>
      <c r="R2213" s="46" t="str">
        <f>IF($I2213="","",_xlfn.LET(_xlpm.x,VLOOKUP($I2213,'2026-01-09_taxon-match'!$A$2:$N$81,10,FALSE),IF(_xlpm.x=0,"",_xlpm.x)))</f>
        <v/>
      </c>
      <c r="S2213" s="46" t="str">
        <f>IF($I2213="","",_xlfn.LET(_xlpm.x,VLOOKUP($I2213,'2026-01-09_taxon-match'!$A$2:$N$81,11,FALSE),IF(_xlpm.x=0,"",_xlpm.x)))</f>
        <v/>
      </c>
      <c r="T2213" s="46" t="str">
        <f>IF($I2213="","",_xlfn.LET(_xlpm.x,VLOOKUP($I2213,'2026-01-09_taxon-match'!$A$2:$N$81,13,FALSE),IF(_xlpm.x=0,"",_xlpm.x)))</f>
        <v/>
      </c>
      <c r="U2213" s="46">
        <v>1</v>
      </c>
      <c r="V2213" s="2" t="s">
        <v>58</v>
      </c>
      <c r="Y2213" s="46" t="str">
        <f>IF(V2213="","",_xlfn.LET(_xlpm.x,VLOOKUP(V2213,'Drop-down_menus'!$D$2:$E$13,2,FALSE),IF(_xlpm.x=0,"",_xlpm.x)))</f>
        <v>https://orcid.org/0000-0002-9708-1761</v>
      </c>
      <c r="Z2213" s="46" t="str">
        <f>IF(W2213="","",_xlfn.LET(_xlpm.x,VLOOKUP(W2213,'Drop-down_menus'!$D$2:$E$13,2,FALSE),IF(_xlpm.x=0,"",_xlpm.x)))</f>
        <v/>
      </c>
      <c r="AA2213" s="46" t="str">
        <f>IF(X2213="","",_xlfn.LET(_xlpm.x,VLOOKUP(X2213,'Drop-down_menus'!$D$2:$E$13,2,FALSE),IF(_xlpm.x=0,"",_xlpm.x)))</f>
        <v/>
      </c>
      <c r="AB2213" s="46" t="s">
        <v>1252</v>
      </c>
      <c r="AC2213" s="46" t="s">
        <v>1255</v>
      </c>
    </row>
    <row r="2214" spans="2:29" ht="15" customHeight="1">
      <c r="B2214" s="46">
        <v>2201</v>
      </c>
      <c r="C2214" s="46" t="s">
        <v>874</v>
      </c>
      <c r="D2214" s="46" t="b">
        <f>COUNTIF(Events!$B$2:$B$171, C2214) &gt; 0</f>
        <v>1</v>
      </c>
      <c r="G2214" s="46" t="s">
        <v>1200</v>
      </c>
      <c r="I2214" s="46" t="s">
        <v>509</v>
      </c>
      <c r="J2214" s="46" t="str">
        <f>IF(I2214="","",_xlfn.LET(_xlpm.x,VLOOKUP(I2214,'2026-01-09_taxon-match'!$A$2:$N$81,4,FALSE),IF(_xlpm.x=0,"",_xlpm.x)))</f>
        <v>Nemertea</v>
      </c>
      <c r="K2214" s="46" t="s">
        <v>1318</v>
      </c>
      <c r="L2214" s="46" t="str">
        <f>IF(I2214="","",_xlfn.LET(_xlpm.x,VLOOKUP(I2214,'2026-01-09_taxon-match'!$A$2:$N$81,3,FALSE),IF(_xlpm.x=0,"",_xlpm.x)))</f>
        <v>urn:lsid:marinespecies.org:taxname:152391</v>
      </c>
      <c r="M2214" s="46" t="str">
        <f>IF($I2214="","",_xlfn.LET(_xlpm.x,VLOOKUP($I2214,'2026-01-09_taxon-match'!$A$2:$N$81,5,FALSE),IF(_xlpm.x=0,"",_xlpm.x)))</f>
        <v/>
      </c>
      <c r="N2214" s="46" t="str">
        <f>IF($I2214="","",_xlfn.LET(_xlpm.x,VLOOKUP($I2214,'2026-01-09_taxon-match'!$A$2:$N$81,6,FALSE),IF(_xlpm.x=0,"",_xlpm.x)))</f>
        <v>Animalia</v>
      </c>
      <c r="O2214" s="46" t="str">
        <f>IF($I2214="","",_xlfn.LET(_xlpm.x,VLOOKUP($I2214,'2026-01-09_taxon-match'!$A$2:$N$81,7,FALSE),IF(_xlpm.x=0,"",_xlpm.x)))</f>
        <v>Nemertea</v>
      </c>
      <c r="P2214" s="46" t="str">
        <f>IF($I2214="","",_xlfn.LET(_xlpm.x,VLOOKUP($I2214,'2026-01-09_taxon-match'!$A$2:$N$81,8,FALSE),IF(_xlpm.x=0,"",_xlpm.x)))</f>
        <v/>
      </c>
      <c r="Q2214" s="46" t="str">
        <f>IF($I2214="","",_xlfn.LET(_xlpm.x,VLOOKUP($I2214,'2026-01-09_taxon-match'!$A$2:$N$81,9,FALSE),IF(_xlpm.x=0,"",_xlpm.x)))</f>
        <v/>
      </c>
      <c r="R2214" s="46" t="str">
        <f>IF($I2214="","",_xlfn.LET(_xlpm.x,VLOOKUP($I2214,'2026-01-09_taxon-match'!$A$2:$N$81,10,FALSE),IF(_xlpm.x=0,"",_xlpm.x)))</f>
        <v/>
      </c>
      <c r="S2214" s="46" t="str">
        <f>IF($I2214="","",_xlfn.LET(_xlpm.x,VLOOKUP($I2214,'2026-01-09_taxon-match'!$A$2:$N$81,11,FALSE),IF(_xlpm.x=0,"",_xlpm.x)))</f>
        <v/>
      </c>
      <c r="T2214" s="46" t="str">
        <f>IF($I2214="","",_xlfn.LET(_xlpm.x,VLOOKUP($I2214,'2026-01-09_taxon-match'!$A$2:$N$81,13,FALSE),IF(_xlpm.x=0,"",_xlpm.x)))</f>
        <v/>
      </c>
      <c r="U2214" s="46">
        <v>1</v>
      </c>
      <c r="V2214" s="2" t="s">
        <v>58</v>
      </c>
      <c r="Y2214" s="46" t="str">
        <f>IF(V2214="","",_xlfn.LET(_xlpm.x,VLOOKUP(V2214,'Drop-down_menus'!$D$2:$E$13,2,FALSE),IF(_xlpm.x=0,"",_xlpm.x)))</f>
        <v>https://orcid.org/0000-0002-9708-1761</v>
      </c>
      <c r="Z2214" s="46" t="str">
        <f>IF(W2214="","",_xlfn.LET(_xlpm.x,VLOOKUP(W2214,'Drop-down_menus'!$D$2:$E$13,2,FALSE),IF(_xlpm.x=0,"",_xlpm.x)))</f>
        <v/>
      </c>
      <c r="AA2214" s="46" t="str">
        <f>IF(X2214="","",_xlfn.LET(_xlpm.x,VLOOKUP(X2214,'Drop-down_menus'!$D$2:$E$13,2,FALSE),IF(_xlpm.x=0,"",_xlpm.x)))</f>
        <v/>
      </c>
      <c r="AB2214" s="46" t="s">
        <v>1252</v>
      </c>
      <c r="AC2214" s="46" t="s">
        <v>1255</v>
      </c>
    </row>
    <row r="2215" spans="2:29" ht="15" customHeight="1">
      <c r="B2215">
        <v>2201</v>
      </c>
      <c r="C2215" t="s">
        <v>894</v>
      </c>
      <c r="D2215" s="46" t="b">
        <f>COUNTIF(Events!$B$2:$B$171, C2215) &gt; 0</f>
        <v>1</v>
      </c>
      <c r="E2215" t="s">
        <v>196</v>
      </c>
      <c r="J2215" s="46" t="str">
        <f>IF(I2215="","",_xlfn.LET(_xlpm.x,VLOOKUP(I2215,'2026-01-09_taxon-match'!$A$2:$N$81,4,FALSE),IF(_xlpm.x=0,"",_xlpm.x)))</f>
        <v/>
      </c>
      <c r="L2215" s="46" t="str">
        <f>IF(I2215="","",_xlfn.LET(_xlpm.x,VLOOKUP(I2215,'2026-01-09_taxon-match'!$A$2:$N$81,3,FALSE),IF(_xlpm.x=0,"",_xlpm.x)))</f>
        <v/>
      </c>
      <c r="M2215" s="46" t="str">
        <f>IF($I2215="","",_xlfn.LET(_xlpm.x,VLOOKUP($I2215,'2026-01-09_taxon-match'!$A$2:$N$81,5,FALSE),IF(_xlpm.x=0,"",_xlpm.x)))</f>
        <v/>
      </c>
      <c r="N2215" s="46" t="str">
        <f>IF($I2215="","",_xlfn.LET(_xlpm.x,VLOOKUP($I2215,'2026-01-09_taxon-match'!$A$2:$N$81,6,FALSE),IF(_xlpm.x=0,"",_xlpm.x)))</f>
        <v/>
      </c>
      <c r="O2215" s="46" t="str">
        <f>IF($I2215="","",_xlfn.LET(_xlpm.x,VLOOKUP($I2215,'2026-01-09_taxon-match'!$A$2:$N$81,7,FALSE),IF(_xlpm.x=0,"",_xlpm.x)))</f>
        <v/>
      </c>
      <c r="P2215" s="46" t="str">
        <f>IF($I2215="","",_xlfn.LET(_xlpm.x,VLOOKUP($I2215,'2026-01-09_taxon-match'!$A$2:$N$81,8,FALSE),IF(_xlpm.x=0,"",_xlpm.x)))</f>
        <v/>
      </c>
      <c r="Q2215" s="46" t="str">
        <f>IF($I2215="","",_xlfn.LET(_xlpm.x,VLOOKUP($I2215,'2026-01-09_taxon-match'!$A$2:$N$81,9,FALSE),IF(_xlpm.x=0,"",_xlpm.x)))</f>
        <v/>
      </c>
      <c r="R2215" s="46" t="str">
        <f>IF($I2215="","",_xlfn.LET(_xlpm.x,VLOOKUP($I2215,'2026-01-09_taxon-match'!$A$2:$N$81,10,FALSE),IF(_xlpm.x=0,"",_xlpm.x)))</f>
        <v/>
      </c>
      <c r="S2215" s="46" t="str">
        <f>IF($I2215="","",_xlfn.LET(_xlpm.x,VLOOKUP($I2215,'2026-01-09_taxon-match'!$A$2:$N$81,11,FALSE),IF(_xlpm.x=0,"",_xlpm.x)))</f>
        <v/>
      </c>
      <c r="T2215" s="46" t="str">
        <f>IF($I2215="","",_xlfn.LET(_xlpm.x,VLOOKUP($I2215,'2026-01-09_taxon-match'!$A$2:$N$81,13,FALSE),IF(_xlpm.x=0,"",_xlpm.x)))</f>
        <v/>
      </c>
      <c r="Y2215" s="46" t="str">
        <f>IF(V2215="","",_xlfn.LET(_xlpm.x,VLOOKUP(V2215,'Drop-down_menus'!$D$2:$E$13,2,FALSE),IF(_xlpm.x=0,"",_xlpm.x)))</f>
        <v/>
      </c>
      <c r="Z2215" s="46" t="str">
        <f>IF(W2215="","",_xlfn.LET(_xlpm.x,VLOOKUP(W2215,'Drop-down_menus'!$D$2:$E$13,2,FALSE),IF(_xlpm.x=0,"",_xlpm.x)))</f>
        <v/>
      </c>
      <c r="AA2215" s="46" t="str">
        <f>IF(X2215="","",_xlfn.LET(_xlpm.x,VLOOKUP(X2215,'Drop-down_menus'!$D$2:$E$13,2,FALSE),IF(_xlpm.x=0,"",_xlpm.x)))</f>
        <v/>
      </c>
    </row>
    <row r="2216" spans="2:29" ht="15" customHeight="1">
      <c r="B2216" s="46">
        <v>2202</v>
      </c>
      <c r="C2216" s="46" t="s">
        <v>874</v>
      </c>
      <c r="D2216" s="46" t="b">
        <f>COUNTIF(Events!$B$2:$B$171, C2216) &gt; 0</f>
        <v>1</v>
      </c>
      <c r="G2216" s="46" t="s">
        <v>1205</v>
      </c>
      <c r="I2216" s="46" t="s">
        <v>183</v>
      </c>
      <c r="J2216" s="46" t="str">
        <f>IF(I2216="","",_xlfn.LET(_xlpm.x,VLOOKUP(I2216,'2026-01-09_taxon-match'!$A$2:$N$81,4,FALSE),IF(_xlpm.x=0,"",_xlpm.x)))</f>
        <v>Amphipoda</v>
      </c>
      <c r="K2216" s="46" t="s">
        <v>1318</v>
      </c>
      <c r="L2216" s="46" t="str">
        <f>IF(I2216="","",_xlfn.LET(_xlpm.x,VLOOKUP(I2216,'2026-01-09_taxon-match'!$A$2:$N$81,3,FALSE),IF(_xlpm.x=0,"",_xlpm.x)))</f>
        <v>urn:lsid:marinespecies.org:taxname:1135</v>
      </c>
      <c r="M2216" s="46" t="str">
        <f>IF($I2216="","",_xlfn.LET(_xlpm.x,VLOOKUP($I2216,'2026-01-09_taxon-match'!$A$2:$N$81,5,FALSE),IF(_xlpm.x=0,"",_xlpm.x)))</f>
        <v>Latreille, 1816</v>
      </c>
      <c r="N2216" s="46" t="str">
        <f>IF($I2216="","",_xlfn.LET(_xlpm.x,VLOOKUP($I2216,'2026-01-09_taxon-match'!$A$2:$N$81,6,FALSE),IF(_xlpm.x=0,"",_xlpm.x)))</f>
        <v>Animalia</v>
      </c>
      <c r="O2216" s="46" t="str">
        <f>IF($I2216="","",_xlfn.LET(_xlpm.x,VLOOKUP($I2216,'2026-01-09_taxon-match'!$A$2:$N$81,7,FALSE),IF(_xlpm.x=0,"",_xlpm.x)))</f>
        <v>Arthropoda</v>
      </c>
      <c r="P2216" s="46" t="str">
        <f>IF($I2216="","",_xlfn.LET(_xlpm.x,VLOOKUP($I2216,'2026-01-09_taxon-match'!$A$2:$N$81,8,FALSE),IF(_xlpm.x=0,"",_xlpm.x)))</f>
        <v>Malacostraca</v>
      </c>
      <c r="Q2216" s="46" t="str">
        <f>IF($I2216="","",_xlfn.LET(_xlpm.x,VLOOKUP($I2216,'2026-01-09_taxon-match'!$A$2:$N$81,9,FALSE),IF(_xlpm.x=0,"",_xlpm.x)))</f>
        <v>Amphipoda</v>
      </c>
      <c r="R2216" s="46" t="str">
        <f>IF($I2216="","",_xlfn.LET(_xlpm.x,VLOOKUP($I2216,'2026-01-09_taxon-match'!$A$2:$N$81,10,FALSE),IF(_xlpm.x=0,"",_xlpm.x)))</f>
        <v/>
      </c>
      <c r="S2216" s="46" t="str">
        <f>IF($I2216="","",_xlfn.LET(_xlpm.x,VLOOKUP($I2216,'2026-01-09_taxon-match'!$A$2:$N$81,11,FALSE),IF(_xlpm.x=0,"",_xlpm.x)))</f>
        <v/>
      </c>
      <c r="T2216" s="46" t="str">
        <f>IF($I2216="","",_xlfn.LET(_xlpm.x,VLOOKUP($I2216,'2026-01-09_taxon-match'!$A$2:$N$81,13,FALSE),IF(_xlpm.x=0,"",_xlpm.x)))</f>
        <v/>
      </c>
      <c r="U2216" s="46" t="s">
        <v>1251</v>
      </c>
      <c r="V2216" s="2" t="s">
        <v>58</v>
      </c>
      <c r="Y2216" s="46" t="str">
        <f>IF(V2216="","",_xlfn.LET(_xlpm.x,VLOOKUP(V2216,'Drop-down_menus'!$D$2:$E$13,2,FALSE),IF(_xlpm.x=0,"",_xlpm.x)))</f>
        <v>https://orcid.org/0000-0002-9708-1761</v>
      </c>
      <c r="Z2216" s="46" t="str">
        <f>IF(W2216="","",_xlfn.LET(_xlpm.x,VLOOKUP(W2216,'Drop-down_menus'!$D$2:$E$13,2,FALSE),IF(_xlpm.x=0,"",_xlpm.x)))</f>
        <v/>
      </c>
      <c r="AA2216" s="46" t="str">
        <f>IF(X2216="","",_xlfn.LET(_xlpm.x,VLOOKUP(X2216,'Drop-down_menus'!$D$2:$E$13,2,FALSE),IF(_xlpm.x=0,"",_xlpm.x)))</f>
        <v/>
      </c>
      <c r="AB2216" s="46" t="s">
        <v>1252</v>
      </c>
      <c r="AC2216" s="46" t="s">
        <v>1255</v>
      </c>
    </row>
    <row r="2217" spans="2:29" ht="15" customHeight="1">
      <c r="B2217">
        <v>2202</v>
      </c>
      <c r="C2217" t="s">
        <v>894</v>
      </c>
      <c r="D2217" s="46" t="b">
        <f>COUNTIF(Events!$B$2:$B$171, C2217) &gt; 0</f>
        <v>1</v>
      </c>
      <c r="E2217" s="2" t="s">
        <v>169</v>
      </c>
      <c r="G2217" s="46" t="s">
        <v>177</v>
      </c>
      <c r="I2217" s="46" t="s">
        <v>177</v>
      </c>
      <c r="J2217" s="46" t="str">
        <f>IF(I2217="","",_xlfn.LET(_xlpm.x,VLOOKUP(I2217,'2026-01-09_taxon-match'!$A$2:$N$81,4,FALSE),IF(_xlpm.x=0,"",_xlpm.x)))</f>
        <v>Sterechinus neumayeri</v>
      </c>
      <c r="L2217" s="46" t="str">
        <f>IF(I2217="","",_xlfn.LET(_xlpm.x,VLOOKUP(I2217,'2026-01-09_taxon-match'!$A$2:$N$81,3,FALSE),IF(_xlpm.x=0,"",_xlpm.x)))</f>
        <v>urn:lsid:marinespecies.org:taxname:160831</v>
      </c>
      <c r="M2217" s="46" t="str">
        <f>IF($I2217="","",_xlfn.LET(_xlpm.x,VLOOKUP($I2217,'2026-01-09_taxon-match'!$A$2:$N$81,5,FALSE),IF(_xlpm.x=0,"",_xlpm.x)))</f>
        <v>(Meissner, 1900)</v>
      </c>
      <c r="N2217" s="46" t="str">
        <f>IF($I2217="","",_xlfn.LET(_xlpm.x,VLOOKUP($I2217,'2026-01-09_taxon-match'!$A$2:$N$81,6,FALSE),IF(_xlpm.x=0,"",_xlpm.x)))</f>
        <v>Animalia</v>
      </c>
      <c r="O2217" s="46" t="str">
        <f>IF($I2217="","",_xlfn.LET(_xlpm.x,VLOOKUP($I2217,'2026-01-09_taxon-match'!$A$2:$N$81,7,FALSE),IF(_xlpm.x=0,"",_xlpm.x)))</f>
        <v>Echinodermata</v>
      </c>
      <c r="P2217" s="46" t="str">
        <f>IF($I2217="","",_xlfn.LET(_xlpm.x,VLOOKUP($I2217,'2026-01-09_taxon-match'!$A$2:$N$81,8,FALSE),IF(_xlpm.x=0,"",_xlpm.x)))</f>
        <v>Echinoidea</v>
      </c>
      <c r="Q2217" s="46" t="str">
        <f>IF($I2217="","",_xlfn.LET(_xlpm.x,VLOOKUP($I2217,'2026-01-09_taxon-match'!$A$2:$N$81,9,FALSE),IF(_xlpm.x=0,"",_xlpm.x)))</f>
        <v>Camarodonta</v>
      </c>
      <c r="R2217" s="46" t="str">
        <f>IF($I2217="","",_xlfn.LET(_xlpm.x,VLOOKUP($I2217,'2026-01-09_taxon-match'!$A$2:$N$81,10,FALSE),IF(_xlpm.x=0,"",_xlpm.x)))</f>
        <v>Echinidae</v>
      </c>
      <c r="S2217" s="46" t="str">
        <f>IF($I2217="","",_xlfn.LET(_xlpm.x,VLOOKUP($I2217,'2026-01-09_taxon-match'!$A$2:$N$81,11,FALSE),IF(_xlpm.x=0,"",_xlpm.x)))</f>
        <v>Sterechinus</v>
      </c>
      <c r="T2217" s="46" t="str">
        <f>IF($I2217="","",_xlfn.LET(_xlpm.x,VLOOKUP($I2217,'2026-01-09_taxon-match'!$A$2:$N$81,13,FALSE),IF(_xlpm.x=0,"",_xlpm.x)))</f>
        <v>neumayeri</v>
      </c>
      <c r="V2217" s="46" t="s">
        <v>43</v>
      </c>
      <c r="W2217" s="46" t="s">
        <v>28</v>
      </c>
      <c r="X2217" s="46" t="s">
        <v>32</v>
      </c>
      <c r="Y2217" s="46" t="str">
        <f>IF(V2217="","",_xlfn.LET(_xlpm.x,VLOOKUP(V2217,'Drop-down_menus'!$D$2:$E$13,2,FALSE),IF(_xlpm.x=0,"",_xlpm.x)))</f>
        <v>https://orcid.org/0000-0002-0981-7442</v>
      </c>
      <c r="Z2217" s="46" t="str">
        <f>IF(W2217="","",_xlfn.LET(_xlpm.x,VLOOKUP(W2217,'Drop-down_menus'!$D$2:$E$13,2,FALSE),IF(_xlpm.x=0,"",_xlpm.x)))</f>
        <v>https://orcid.org/0000-0002-9037-7623</v>
      </c>
      <c r="AA2217" s="46" t="str">
        <f>IF(X2217="","",_xlfn.LET(_xlpm.x,VLOOKUP(X2217,'Drop-down_menus'!$D$2:$E$13,2,FALSE),IF(_xlpm.x=0,"",_xlpm.x)))</f>
        <v>https://orcid.org/0000-0001-5748-602X</v>
      </c>
    </row>
    <row r="2218" spans="2:29" ht="15" customHeight="1">
      <c r="B2218" s="46">
        <v>2203</v>
      </c>
      <c r="C2218" s="46" t="s">
        <v>874</v>
      </c>
      <c r="D2218" s="46" t="b">
        <f>COUNTIF(Events!$B$2:$B$171, C2218) &gt; 0</f>
        <v>1</v>
      </c>
      <c r="G2218" s="46" t="s">
        <v>1238</v>
      </c>
      <c r="I2218" s="46" t="s">
        <v>1527</v>
      </c>
      <c r="J2218" s="46" t="str">
        <f>IF(I2218="","",_xlfn.LET(_xlpm.x,VLOOKUP(I2218,'2026-01-09_taxon-match'!$A$2:$N$81,4,FALSE),IF(_xlpm.x=0,"",_xlpm.x)))</f>
        <v>Yoldia</v>
      </c>
      <c r="K2218" s="46" t="s">
        <v>1318</v>
      </c>
      <c r="L2218" s="46" t="str">
        <f>IF(I2218="","",_xlfn.LET(_xlpm.x,VLOOKUP(I2218,'2026-01-09_taxon-match'!$A$2:$N$81,3,FALSE),IF(_xlpm.x=0,"",_xlpm.x)))</f>
        <v>urn:lsid:marinespecies.org:taxname:138672</v>
      </c>
      <c r="M2218" s="46" t="str">
        <f>IF($I2218="","",_xlfn.LET(_xlpm.x,VLOOKUP($I2218,'2026-01-09_taxon-match'!$A$2:$N$81,5,FALSE),IF(_xlpm.x=0,"",_xlpm.x)))</f>
        <v>Møller, 1842</v>
      </c>
      <c r="N2218" s="46" t="str">
        <f>IF($I2218="","",_xlfn.LET(_xlpm.x,VLOOKUP($I2218,'2026-01-09_taxon-match'!$A$2:$N$81,6,FALSE),IF(_xlpm.x=0,"",_xlpm.x)))</f>
        <v>Animalia</v>
      </c>
      <c r="O2218" s="46" t="str">
        <f>IF($I2218="","",_xlfn.LET(_xlpm.x,VLOOKUP($I2218,'2026-01-09_taxon-match'!$A$2:$N$81,7,FALSE),IF(_xlpm.x=0,"",_xlpm.x)))</f>
        <v>Mollusca</v>
      </c>
      <c r="P2218" s="46" t="str">
        <f>IF($I2218="","",_xlfn.LET(_xlpm.x,VLOOKUP($I2218,'2026-01-09_taxon-match'!$A$2:$N$81,8,FALSE),IF(_xlpm.x=0,"",_xlpm.x)))</f>
        <v>Bivalvia</v>
      </c>
      <c r="Q2218" s="46" t="str">
        <f>IF($I2218="","",_xlfn.LET(_xlpm.x,VLOOKUP($I2218,'2026-01-09_taxon-match'!$A$2:$N$81,9,FALSE),IF(_xlpm.x=0,"",_xlpm.x)))</f>
        <v>Nuculanida</v>
      </c>
      <c r="R2218" s="46" t="str">
        <f>IF($I2218="","",_xlfn.LET(_xlpm.x,VLOOKUP($I2218,'2026-01-09_taxon-match'!$A$2:$N$81,10,FALSE),IF(_xlpm.x=0,"",_xlpm.x)))</f>
        <v>Yoldiidae</v>
      </c>
      <c r="S2218" s="46" t="str">
        <f>IF($I2218="","",_xlfn.LET(_xlpm.x,VLOOKUP($I2218,'2026-01-09_taxon-match'!$A$2:$N$81,11,FALSE),IF(_xlpm.x=0,"",_xlpm.x)))</f>
        <v>Yoldia</v>
      </c>
      <c r="T2218" s="46" t="str">
        <f>IF($I2218="","",_xlfn.LET(_xlpm.x,VLOOKUP($I2218,'2026-01-09_taxon-match'!$A$2:$N$81,13,FALSE),IF(_xlpm.x=0,"",_xlpm.x)))</f>
        <v/>
      </c>
      <c r="U2218" s="46">
        <v>1</v>
      </c>
      <c r="V2218" t="s">
        <v>43</v>
      </c>
      <c r="Y2218" s="46" t="str">
        <f>IF(V2218="","",_xlfn.LET(_xlpm.x,VLOOKUP(V2218,'Drop-down_menus'!$D$2:$E$13,2,FALSE),IF(_xlpm.x=0,"",_xlpm.x)))</f>
        <v>https://orcid.org/0000-0002-0981-7442</v>
      </c>
      <c r="Z2218" s="46" t="str">
        <f>IF(W2218="","",_xlfn.LET(_xlpm.x,VLOOKUP(W2218,'Drop-down_menus'!$D$2:$E$13,2,FALSE),IF(_xlpm.x=0,"",_xlpm.x)))</f>
        <v/>
      </c>
      <c r="AA2218" s="46" t="str">
        <f>IF(X2218="","",_xlfn.LET(_xlpm.x,VLOOKUP(X2218,'Drop-down_menus'!$D$2:$E$13,2,FALSE),IF(_xlpm.x=0,"",_xlpm.x)))</f>
        <v/>
      </c>
      <c r="AB2218" s="46" t="s">
        <v>1252</v>
      </c>
      <c r="AC2218" s="46" t="s">
        <v>1255</v>
      </c>
    </row>
    <row r="2219" spans="2:29" ht="15" customHeight="1">
      <c r="B2219">
        <v>2203</v>
      </c>
      <c r="C2219" t="s">
        <v>894</v>
      </c>
      <c r="D2219" s="46" t="b">
        <f>COUNTIF(Events!$B$2:$B$171, C2219) &gt; 0</f>
        <v>1</v>
      </c>
      <c r="E2219" s="2" t="s">
        <v>169</v>
      </c>
      <c r="G2219" s="46" t="s">
        <v>177</v>
      </c>
      <c r="I2219" s="46" t="s">
        <v>177</v>
      </c>
      <c r="J2219" s="46" t="str">
        <f>IF(I2219="","",_xlfn.LET(_xlpm.x,VLOOKUP(I2219,'2026-01-09_taxon-match'!$A$2:$N$81,4,FALSE),IF(_xlpm.x=0,"",_xlpm.x)))</f>
        <v>Sterechinus neumayeri</v>
      </c>
      <c r="L2219" s="46" t="str">
        <f>IF(I2219="","",_xlfn.LET(_xlpm.x,VLOOKUP(I2219,'2026-01-09_taxon-match'!$A$2:$N$81,3,FALSE),IF(_xlpm.x=0,"",_xlpm.x)))</f>
        <v>urn:lsid:marinespecies.org:taxname:160831</v>
      </c>
      <c r="M2219" s="46" t="str">
        <f>IF($I2219="","",_xlfn.LET(_xlpm.x,VLOOKUP($I2219,'2026-01-09_taxon-match'!$A$2:$N$81,5,FALSE),IF(_xlpm.x=0,"",_xlpm.x)))</f>
        <v>(Meissner, 1900)</v>
      </c>
      <c r="N2219" s="46" t="str">
        <f>IF($I2219="","",_xlfn.LET(_xlpm.x,VLOOKUP($I2219,'2026-01-09_taxon-match'!$A$2:$N$81,6,FALSE),IF(_xlpm.x=0,"",_xlpm.x)))</f>
        <v>Animalia</v>
      </c>
      <c r="O2219" s="46" t="str">
        <f>IF($I2219="","",_xlfn.LET(_xlpm.x,VLOOKUP($I2219,'2026-01-09_taxon-match'!$A$2:$N$81,7,FALSE),IF(_xlpm.x=0,"",_xlpm.x)))</f>
        <v>Echinodermata</v>
      </c>
      <c r="P2219" s="46" t="str">
        <f>IF($I2219="","",_xlfn.LET(_xlpm.x,VLOOKUP($I2219,'2026-01-09_taxon-match'!$A$2:$N$81,8,FALSE),IF(_xlpm.x=0,"",_xlpm.x)))</f>
        <v>Echinoidea</v>
      </c>
      <c r="Q2219" s="46" t="str">
        <f>IF($I2219="","",_xlfn.LET(_xlpm.x,VLOOKUP($I2219,'2026-01-09_taxon-match'!$A$2:$N$81,9,FALSE),IF(_xlpm.x=0,"",_xlpm.x)))</f>
        <v>Camarodonta</v>
      </c>
      <c r="R2219" s="46" t="str">
        <f>IF($I2219="","",_xlfn.LET(_xlpm.x,VLOOKUP($I2219,'2026-01-09_taxon-match'!$A$2:$N$81,10,FALSE),IF(_xlpm.x=0,"",_xlpm.x)))</f>
        <v>Echinidae</v>
      </c>
      <c r="S2219" s="46" t="str">
        <f>IF($I2219="","",_xlfn.LET(_xlpm.x,VLOOKUP($I2219,'2026-01-09_taxon-match'!$A$2:$N$81,11,FALSE),IF(_xlpm.x=0,"",_xlpm.x)))</f>
        <v>Sterechinus</v>
      </c>
      <c r="T2219" s="46" t="str">
        <f>IF($I2219="","",_xlfn.LET(_xlpm.x,VLOOKUP($I2219,'2026-01-09_taxon-match'!$A$2:$N$81,13,FALSE),IF(_xlpm.x=0,"",_xlpm.x)))</f>
        <v>neumayeri</v>
      </c>
      <c r="V2219" s="46" t="s">
        <v>43</v>
      </c>
      <c r="W2219" s="46" t="s">
        <v>28</v>
      </c>
      <c r="X2219" s="46" t="s">
        <v>32</v>
      </c>
      <c r="Y2219" s="46" t="str">
        <f>IF(V2219="","",_xlfn.LET(_xlpm.x,VLOOKUP(V2219,'Drop-down_menus'!$D$2:$E$13,2,FALSE),IF(_xlpm.x=0,"",_xlpm.x)))</f>
        <v>https://orcid.org/0000-0002-0981-7442</v>
      </c>
      <c r="Z2219" s="46" t="str">
        <f>IF(W2219="","",_xlfn.LET(_xlpm.x,VLOOKUP(W2219,'Drop-down_menus'!$D$2:$E$13,2,FALSE),IF(_xlpm.x=0,"",_xlpm.x)))</f>
        <v>https://orcid.org/0000-0002-9037-7623</v>
      </c>
      <c r="AA2219" s="46" t="str">
        <f>IF(X2219="","",_xlfn.LET(_xlpm.x,VLOOKUP(X2219,'Drop-down_menus'!$D$2:$E$13,2,FALSE),IF(_xlpm.x=0,"",_xlpm.x)))</f>
        <v>https://orcid.org/0000-0001-5748-602X</v>
      </c>
    </row>
    <row r="2220" spans="2:29" ht="15" customHeight="1">
      <c r="B2220">
        <v>2204</v>
      </c>
      <c r="C2220" t="s">
        <v>894</v>
      </c>
      <c r="D2220" s="46" t="b">
        <f>COUNTIF(Events!$B$2:$B$171, C2220) &gt; 0</f>
        <v>1</v>
      </c>
      <c r="E2220" s="2" t="s">
        <v>169</v>
      </c>
      <c r="G2220" s="46" t="s">
        <v>177</v>
      </c>
      <c r="I2220" s="46" t="s">
        <v>177</v>
      </c>
      <c r="J2220" s="46" t="str">
        <f>IF(I2220="","",_xlfn.LET(_xlpm.x,VLOOKUP(I2220,'2026-01-09_taxon-match'!$A$2:$N$81,4,FALSE),IF(_xlpm.x=0,"",_xlpm.x)))</f>
        <v>Sterechinus neumayeri</v>
      </c>
      <c r="L2220" s="46" t="str">
        <f>IF(I2220="","",_xlfn.LET(_xlpm.x,VLOOKUP(I2220,'2026-01-09_taxon-match'!$A$2:$N$81,3,FALSE),IF(_xlpm.x=0,"",_xlpm.x)))</f>
        <v>urn:lsid:marinespecies.org:taxname:160831</v>
      </c>
      <c r="M2220" s="46" t="str">
        <f>IF($I2220="","",_xlfn.LET(_xlpm.x,VLOOKUP($I2220,'2026-01-09_taxon-match'!$A$2:$N$81,5,FALSE),IF(_xlpm.x=0,"",_xlpm.x)))</f>
        <v>(Meissner, 1900)</v>
      </c>
      <c r="N2220" s="46" t="str">
        <f>IF($I2220="","",_xlfn.LET(_xlpm.x,VLOOKUP($I2220,'2026-01-09_taxon-match'!$A$2:$N$81,6,FALSE),IF(_xlpm.x=0,"",_xlpm.x)))</f>
        <v>Animalia</v>
      </c>
      <c r="O2220" s="46" t="str">
        <f>IF($I2220="","",_xlfn.LET(_xlpm.x,VLOOKUP($I2220,'2026-01-09_taxon-match'!$A$2:$N$81,7,FALSE),IF(_xlpm.x=0,"",_xlpm.x)))</f>
        <v>Echinodermata</v>
      </c>
      <c r="P2220" s="46" t="str">
        <f>IF($I2220="","",_xlfn.LET(_xlpm.x,VLOOKUP($I2220,'2026-01-09_taxon-match'!$A$2:$N$81,8,FALSE),IF(_xlpm.x=0,"",_xlpm.x)))</f>
        <v>Echinoidea</v>
      </c>
      <c r="Q2220" s="46" t="str">
        <f>IF($I2220="","",_xlfn.LET(_xlpm.x,VLOOKUP($I2220,'2026-01-09_taxon-match'!$A$2:$N$81,9,FALSE),IF(_xlpm.x=0,"",_xlpm.x)))</f>
        <v>Camarodonta</v>
      </c>
      <c r="R2220" s="46" t="str">
        <f>IF($I2220="","",_xlfn.LET(_xlpm.x,VLOOKUP($I2220,'2026-01-09_taxon-match'!$A$2:$N$81,10,FALSE),IF(_xlpm.x=0,"",_xlpm.x)))</f>
        <v>Echinidae</v>
      </c>
      <c r="S2220" s="46" t="str">
        <f>IF($I2220="","",_xlfn.LET(_xlpm.x,VLOOKUP($I2220,'2026-01-09_taxon-match'!$A$2:$N$81,11,FALSE),IF(_xlpm.x=0,"",_xlpm.x)))</f>
        <v>Sterechinus</v>
      </c>
      <c r="T2220" s="46" t="str">
        <f>IF($I2220="","",_xlfn.LET(_xlpm.x,VLOOKUP($I2220,'2026-01-09_taxon-match'!$A$2:$N$81,13,FALSE),IF(_xlpm.x=0,"",_xlpm.x)))</f>
        <v>neumayeri</v>
      </c>
      <c r="V2220" s="46" t="s">
        <v>43</v>
      </c>
      <c r="W2220" s="46" t="s">
        <v>28</v>
      </c>
      <c r="X2220" s="46" t="s">
        <v>32</v>
      </c>
      <c r="Y2220" s="46" t="str">
        <f>IF(V2220="","",_xlfn.LET(_xlpm.x,VLOOKUP(V2220,'Drop-down_menus'!$D$2:$E$13,2,FALSE),IF(_xlpm.x=0,"",_xlpm.x)))</f>
        <v>https://orcid.org/0000-0002-0981-7442</v>
      </c>
      <c r="Z2220" s="46" t="str">
        <f>IF(W2220="","",_xlfn.LET(_xlpm.x,VLOOKUP(W2220,'Drop-down_menus'!$D$2:$E$13,2,FALSE),IF(_xlpm.x=0,"",_xlpm.x)))</f>
        <v>https://orcid.org/0000-0002-9037-7623</v>
      </c>
      <c r="AA2220" s="46" t="str">
        <f>IF(X2220="","",_xlfn.LET(_xlpm.x,VLOOKUP(X2220,'Drop-down_menus'!$D$2:$E$13,2,FALSE),IF(_xlpm.x=0,"",_xlpm.x)))</f>
        <v>https://orcid.org/0000-0001-5748-602X</v>
      </c>
    </row>
    <row r="2221" spans="2:29" ht="15" customHeight="1">
      <c r="B2221" s="46">
        <v>2205</v>
      </c>
      <c r="C2221" s="46" t="s">
        <v>874</v>
      </c>
      <c r="D2221" s="46" t="b">
        <f>COUNTIF(Events!$B$2:$B$171, C2221) &gt; 0</f>
        <v>1</v>
      </c>
      <c r="G2221" s="46" t="s">
        <v>1201</v>
      </c>
      <c r="I2221" s="46" t="s">
        <v>232</v>
      </c>
      <c r="J2221" s="46" t="str">
        <f>IF(I2221="","",_xlfn.LET(_xlpm.x,VLOOKUP(I2221,'2026-01-09_taxon-match'!$A$2:$N$81,4,FALSE),IF(_xlpm.x=0,"",_xlpm.x)))</f>
        <v>Terebellidae</v>
      </c>
      <c r="K2221" s="46" t="s">
        <v>1318</v>
      </c>
      <c r="L2221" s="46" t="str">
        <f>IF(I2221="","",_xlfn.LET(_xlpm.x,VLOOKUP(I2221,'2026-01-09_taxon-match'!$A$2:$N$81,3,FALSE),IF(_xlpm.x=0,"",_xlpm.x)))</f>
        <v/>
      </c>
      <c r="M2221" s="46" t="str">
        <f>IF($I2221="","",_xlfn.LET(_xlpm.x,VLOOKUP($I2221,'2026-01-09_taxon-match'!$A$2:$N$81,5,FALSE),IF(_xlpm.x=0,"",_xlpm.x)))</f>
        <v/>
      </c>
      <c r="N2221" s="46" t="str">
        <f>IF($I2221="","",_xlfn.LET(_xlpm.x,VLOOKUP($I2221,'2026-01-09_taxon-match'!$A$2:$N$81,6,FALSE),IF(_xlpm.x=0,"",_xlpm.x)))</f>
        <v/>
      </c>
      <c r="O2221" s="46" t="str">
        <f>IF($I2221="","",_xlfn.LET(_xlpm.x,VLOOKUP($I2221,'2026-01-09_taxon-match'!$A$2:$N$81,7,FALSE),IF(_xlpm.x=0,"",_xlpm.x)))</f>
        <v/>
      </c>
      <c r="P2221" s="46" t="str">
        <f>IF($I2221="","",_xlfn.LET(_xlpm.x,VLOOKUP($I2221,'2026-01-09_taxon-match'!$A$2:$N$81,8,FALSE),IF(_xlpm.x=0,"",_xlpm.x)))</f>
        <v/>
      </c>
      <c r="Q2221" s="46" t="str">
        <f>IF($I2221="","",_xlfn.LET(_xlpm.x,VLOOKUP($I2221,'2026-01-09_taxon-match'!$A$2:$N$81,9,FALSE),IF(_xlpm.x=0,"",_xlpm.x)))</f>
        <v/>
      </c>
      <c r="R2221" s="46" t="str">
        <f>IF($I2221="","",_xlfn.LET(_xlpm.x,VLOOKUP($I2221,'2026-01-09_taxon-match'!$A$2:$N$81,10,FALSE),IF(_xlpm.x=0,"",_xlpm.x)))</f>
        <v/>
      </c>
      <c r="S2221" s="46" t="str">
        <f>IF($I2221="","",_xlfn.LET(_xlpm.x,VLOOKUP($I2221,'2026-01-09_taxon-match'!$A$2:$N$81,11,FALSE),IF(_xlpm.x=0,"",_xlpm.x)))</f>
        <v/>
      </c>
      <c r="T2221" s="46" t="str">
        <f>IF($I2221="","",_xlfn.LET(_xlpm.x,VLOOKUP($I2221,'2026-01-09_taxon-match'!$A$2:$N$81,13,FALSE),IF(_xlpm.x=0,"",_xlpm.x)))</f>
        <v/>
      </c>
      <c r="U2221" s="46">
        <v>1</v>
      </c>
      <c r="V2221" t="s">
        <v>43</v>
      </c>
      <c r="Y2221" s="46" t="str">
        <f>IF(V2221="","",_xlfn.LET(_xlpm.x,VLOOKUP(V2221,'Drop-down_menus'!$D$2:$E$13,2,FALSE),IF(_xlpm.x=0,"",_xlpm.x)))</f>
        <v>https://orcid.org/0000-0002-0981-7442</v>
      </c>
      <c r="Z2221" s="46" t="str">
        <f>IF(W2221="","",_xlfn.LET(_xlpm.x,VLOOKUP(W2221,'Drop-down_menus'!$D$2:$E$13,2,FALSE),IF(_xlpm.x=0,"",_xlpm.x)))</f>
        <v/>
      </c>
      <c r="AA2221" s="46" t="str">
        <f>IF(X2221="","",_xlfn.LET(_xlpm.x,VLOOKUP(X2221,'Drop-down_menus'!$D$2:$E$13,2,FALSE),IF(_xlpm.x=0,"",_xlpm.x)))</f>
        <v/>
      </c>
      <c r="AB2221" s="46" t="s">
        <v>1252</v>
      </c>
      <c r="AC2221" s="46" t="s">
        <v>1255</v>
      </c>
    </row>
    <row r="2222" spans="2:29" ht="15" customHeight="1">
      <c r="B2222">
        <v>2205</v>
      </c>
      <c r="C2222" t="s">
        <v>894</v>
      </c>
      <c r="D2222" s="46" t="b">
        <f>COUNTIF(Events!$B$2:$B$171, C2222) &gt; 0</f>
        <v>1</v>
      </c>
      <c r="E2222" s="2" t="s">
        <v>169</v>
      </c>
      <c r="G2222" s="46" t="s">
        <v>177</v>
      </c>
      <c r="I2222" s="46" t="s">
        <v>177</v>
      </c>
      <c r="J2222" s="46" t="str">
        <f>IF(I2222="","",_xlfn.LET(_xlpm.x,VLOOKUP(I2222,'2026-01-09_taxon-match'!$A$2:$N$81,4,FALSE),IF(_xlpm.x=0,"",_xlpm.x)))</f>
        <v>Sterechinus neumayeri</v>
      </c>
      <c r="L2222" s="46" t="str">
        <f>IF(I2222="","",_xlfn.LET(_xlpm.x,VLOOKUP(I2222,'2026-01-09_taxon-match'!$A$2:$N$81,3,FALSE),IF(_xlpm.x=0,"",_xlpm.x)))</f>
        <v>urn:lsid:marinespecies.org:taxname:160831</v>
      </c>
      <c r="M2222" s="46" t="str">
        <f>IF($I2222="","",_xlfn.LET(_xlpm.x,VLOOKUP($I2222,'2026-01-09_taxon-match'!$A$2:$N$81,5,FALSE),IF(_xlpm.x=0,"",_xlpm.x)))</f>
        <v>(Meissner, 1900)</v>
      </c>
      <c r="N2222" s="46" t="str">
        <f>IF($I2222="","",_xlfn.LET(_xlpm.x,VLOOKUP($I2222,'2026-01-09_taxon-match'!$A$2:$N$81,6,FALSE),IF(_xlpm.x=0,"",_xlpm.x)))</f>
        <v>Animalia</v>
      </c>
      <c r="O2222" s="46" t="str">
        <f>IF($I2222="","",_xlfn.LET(_xlpm.x,VLOOKUP($I2222,'2026-01-09_taxon-match'!$A$2:$N$81,7,FALSE),IF(_xlpm.x=0,"",_xlpm.x)))</f>
        <v>Echinodermata</v>
      </c>
      <c r="P2222" s="46" t="str">
        <f>IF($I2222="","",_xlfn.LET(_xlpm.x,VLOOKUP($I2222,'2026-01-09_taxon-match'!$A$2:$N$81,8,FALSE),IF(_xlpm.x=0,"",_xlpm.x)))</f>
        <v>Echinoidea</v>
      </c>
      <c r="Q2222" s="46" t="str">
        <f>IF($I2222="","",_xlfn.LET(_xlpm.x,VLOOKUP($I2222,'2026-01-09_taxon-match'!$A$2:$N$81,9,FALSE),IF(_xlpm.x=0,"",_xlpm.x)))</f>
        <v>Camarodonta</v>
      </c>
      <c r="R2222" s="46" t="str">
        <f>IF($I2222="","",_xlfn.LET(_xlpm.x,VLOOKUP($I2222,'2026-01-09_taxon-match'!$A$2:$N$81,10,FALSE),IF(_xlpm.x=0,"",_xlpm.x)))</f>
        <v>Echinidae</v>
      </c>
      <c r="S2222" s="46" t="str">
        <f>IF($I2222="","",_xlfn.LET(_xlpm.x,VLOOKUP($I2222,'2026-01-09_taxon-match'!$A$2:$N$81,11,FALSE),IF(_xlpm.x=0,"",_xlpm.x)))</f>
        <v>Sterechinus</v>
      </c>
      <c r="T2222" s="46" t="str">
        <f>IF($I2222="","",_xlfn.LET(_xlpm.x,VLOOKUP($I2222,'2026-01-09_taxon-match'!$A$2:$N$81,13,FALSE),IF(_xlpm.x=0,"",_xlpm.x)))</f>
        <v>neumayeri</v>
      </c>
      <c r="V2222" s="46" t="s">
        <v>43</v>
      </c>
      <c r="W2222" s="46" t="s">
        <v>28</v>
      </c>
      <c r="X2222" s="46" t="s">
        <v>32</v>
      </c>
      <c r="Y2222" s="46" t="str">
        <f>IF(V2222="","",_xlfn.LET(_xlpm.x,VLOOKUP(V2222,'Drop-down_menus'!$D$2:$E$13,2,FALSE),IF(_xlpm.x=0,"",_xlpm.x)))</f>
        <v>https://orcid.org/0000-0002-0981-7442</v>
      </c>
      <c r="Z2222" s="46" t="str">
        <f>IF(W2222="","",_xlfn.LET(_xlpm.x,VLOOKUP(W2222,'Drop-down_menus'!$D$2:$E$13,2,FALSE),IF(_xlpm.x=0,"",_xlpm.x)))</f>
        <v>https://orcid.org/0000-0002-9037-7623</v>
      </c>
      <c r="AA2222" s="46" t="str">
        <f>IF(X2222="","",_xlfn.LET(_xlpm.x,VLOOKUP(X2222,'Drop-down_menus'!$D$2:$E$13,2,FALSE),IF(_xlpm.x=0,"",_xlpm.x)))</f>
        <v>https://orcid.org/0000-0001-5748-602X</v>
      </c>
    </row>
    <row r="2223" spans="2:29" ht="15" customHeight="1">
      <c r="B2223" s="46">
        <v>2206</v>
      </c>
      <c r="C2223" s="46" t="s">
        <v>874</v>
      </c>
      <c r="D2223" s="46" t="b">
        <f>COUNTIF(Events!$B$2:$B$171, C2223) &gt; 0</f>
        <v>1</v>
      </c>
      <c r="G2223" s="46" t="s">
        <v>1201</v>
      </c>
      <c r="I2223" s="46" t="s">
        <v>232</v>
      </c>
      <c r="J2223" s="46" t="str">
        <f>IF(I2223="","",_xlfn.LET(_xlpm.x,VLOOKUP(I2223,'2026-01-09_taxon-match'!$A$2:$N$81,4,FALSE),IF(_xlpm.x=0,"",_xlpm.x)))</f>
        <v>Terebellidae</v>
      </c>
      <c r="K2223" s="46" t="s">
        <v>1318</v>
      </c>
      <c r="L2223" s="46" t="str">
        <f>IF(I2223="","",_xlfn.LET(_xlpm.x,VLOOKUP(I2223,'2026-01-09_taxon-match'!$A$2:$N$81,3,FALSE),IF(_xlpm.x=0,"",_xlpm.x)))</f>
        <v/>
      </c>
      <c r="M2223" s="46" t="str">
        <f>IF($I2223="","",_xlfn.LET(_xlpm.x,VLOOKUP($I2223,'2026-01-09_taxon-match'!$A$2:$N$81,5,FALSE),IF(_xlpm.x=0,"",_xlpm.x)))</f>
        <v/>
      </c>
      <c r="N2223" s="46" t="str">
        <f>IF($I2223="","",_xlfn.LET(_xlpm.x,VLOOKUP($I2223,'2026-01-09_taxon-match'!$A$2:$N$81,6,FALSE),IF(_xlpm.x=0,"",_xlpm.x)))</f>
        <v/>
      </c>
      <c r="O2223" s="46" t="str">
        <f>IF($I2223="","",_xlfn.LET(_xlpm.x,VLOOKUP($I2223,'2026-01-09_taxon-match'!$A$2:$N$81,7,FALSE),IF(_xlpm.x=0,"",_xlpm.x)))</f>
        <v/>
      </c>
      <c r="P2223" s="46" t="str">
        <f>IF($I2223="","",_xlfn.LET(_xlpm.x,VLOOKUP($I2223,'2026-01-09_taxon-match'!$A$2:$N$81,8,FALSE),IF(_xlpm.x=0,"",_xlpm.x)))</f>
        <v/>
      </c>
      <c r="Q2223" s="46" t="str">
        <f>IF($I2223="","",_xlfn.LET(_xlpm.x,VLOOKUP($I2223,'2026-01-09_taxon-match'!$A$2:$N$81,9,FALSE),IF(_xlpm.x=0,"",_xlpm.x)))</f>
        <v/>
      </c>
      <c r="R2223" s="46" t="str">
        <f>IF($I2223="","",_xlfn.LET(_xlpm.x,VLOOKUP($I2223,'2026-01-09_taxon-match'!$A$2:$N$81,10,FALSE),IF(_xlpm.x=0,"",_xlpm.x)))</f>
        <v/>
      </c>
      <c r="S2223" s="46" t="str">
        <f>IF($I2223="","",_xlfn.LET(_xlpm.x,VLOOKUP($I2223,'2026-01-09_taxon-match'!$A$2:$N$81,11,FALSE),IF(_xlpm.x=0,"",_xlpm.x)))</f>
        <v/>
      </c>
      <c r="T2223" s="46" t="str">
        <f>IF($I2223="","",_xlfn.LET(_xlpm.x,VLOOKUP($I2223,'2026-01-09_taxon-match'!$A$2:$N$81,13,FALSE),IF(_xlpm.x=0,"",_xlpm.x)))</f>
        <v/>
      </c>
      <c r="U2223" s="46">
        <v>1</v>
      </c>
      <c r="V2223" t="s">
        <v>43</v>
      </c>
      <c r="Y2223" s="46" t="str">
        <f>IF(V2223="","",_xlfn.LET(_xlpm.x,VLOOKUP(V2223,'Drop-down_menus'!$D$2:$E$13,2,FALSE),IF(_xlpm.x=0,"",_xlpm.x)))</f>
        <v>https://orcid.org/0000-0002-0981-7442</v>
      </c>
      <c r="Z2223" s="46" t="str">
        <f>IF(W2223="","",_xlfn.LET(_xlpm.x,VLOOKUP(W2223,'Drop-down_menus'!$D$2:$E$13,2,FALSE),IF(_xlpm.x=0,"",_xlpm.x)))</f>
        <v/>
      </c>
      <c r="AA2223" s="46" t="str">
        <f>IF(X2223="","",_xlfn.LET(_xlpm.x,VLOOKUP(X2223,'Drop-down_menus'!$D$2:$E$13,2,FALSE),IF(_xlpm.x=0,"",_xlpm.x)))</f>
        <v/>
      </c>
      <c r="AB2223" s="46" t="s">
        <v>1252</v>
      </c>
      <c r="AC2223" s="46" t="s">
        <v>1255</v>
      </c>
    </row>
    <row r="2224" spans="2:29" ht="15" customHeight="1">
      <c r="B2224">
        <v>2206</v>
      </c>
      <c r="C2224" t="s">
        <v>894</v>
      </c>
      <c r="D2224" s="46" t="b">
        <f>COUNTIF(Events!$B$2:$B$171, C2224) &gt; 0</f>
        <v>1</v>
      </c>
      <c r="E2224" s="2" t="s">
        <v>169</v>
      </c>
      <c r="G2224" s="46" t="s">
        <v>177</v>
      </c>
      <c r="I2224" s="46" t="s">
        <v>177</v>
      </c>
      <c r="J2224" s="46" t="str">
        <f>IF(I2224="","",_xlfn.LET(_xlpm.x,VLOOKUP(I2224,'2026-01-09_taxon-match'!$A$2:$N$81,4,FALSE),IF(_xlpm.x=0,"",_xlpm.x)))</f>
        <v>Sterechinus neumayeri</v>
      </c>
      <c r="L2224" s="46" t="str">
        <f>IF(I2224="","",_xlfn.LET(_xlpm.x,VLOOKUP(I2224,'2026-01-09_taxon-match'!$A$2:$N$81,3,FALSE),IF(_xlpm.x=0,"",_xlpm.x)))</f>
        <v>urn:lsid:marinespecies.org:taxname:160831</v>
      </c>
      <c r="M2224" s="46" t="str">
        <f>IF($I2224="","",_xlfn.LET(_xlpm.x,VLOOKUP($I2224,'2026-01-09_taxon-match'!$A$2:$N$81,5,FALSE),IF(_xlpm.x=0,"",_xlpm.x)))</f>
        <v>(Meissner, 1900)</v>
      </c>
      <c r="N2224" s="46" t="str">
        <f>IF($I2224="","",_xlfn.LET(_xlpm.x,VLOOKUP($I2224,'2026-01-09_taxon-match'!$A$2:$N$81,6,FALSE),IF(_xlpm.x=0,"",_xlpm.x)))</f>
        <v>Animalia</v>
      </c>
      <c r="O2224" s="46" t="str">
        <f>IF($I2224="","",_xlfn.LET(_xlpm.x,VLOOKUP($I2224,'2026-01-09_taxon-match'!$A$2:$N$81,7,FALSE),IF(_xlpm.x=0,"",_xlpm.x)))</f>
        <v>Echinodermata</v>
      </c>
      <c r="P2224" s="46" t="str">
        <f>IF($I2224="","",_xlfn.LET(_xlpm.x,VLOOKUP($I2224,'2026-01-09_taxon-match'!$A$2:$N$81,8,FALSE),IF(_xlpm.x=0,"",_xlpm.x)))</f>
        <v>Echinoidea</v>
      </c>
      <c r="Q2224" s="46" t="str">
        <f>IF($I2224="","",_xlfn.LET(_xlpm.x,VLOOKUP($I2224,'2026-01-09_taxon-match'!$A$2:$N$81,9,FALSE),IF(_xlpm.x=0,"",_xlpm.x)))</f>
        <v>Camarodonta</v>
      </c>
      <c r="R2224" s="46" t="str">
        <f>IF($I2224="","",_xlfn.LET(_xlpm.x,VLOOKUP($I2224,'2026-01-09_taxon-match'!$A$2:$N$81,10,FALSE),IF(_xlpm.x=0,"",_xlpm.x)))</f>
        <v>Echinidae</v>
      </c>
      <c r="S2224" s="46" t="str">
        <f>IF($I2224="","",_xlfn.LET(_xlpm.x,VLOOKUP($I2224,'2026-01-09_taxon-match'!$A$2:$N$81,11,FALSE),IF(_xlpm.x=0,"",_xlpm.x)))</f>
        <v>Sterechinus</v>
      </c>
      <c r="T2224" s="46" t="str">
        <f>IF($I2224="","",_xlfn.LET(_xlpm.x,VLOOKUP($I2224,'2026-01-09_taxon-match'!$A$2:$N$81,13,FALSE),IF(_xlpm.x=0,"",_xlpm.x)))</f>
        <v>neumayeri</v>
      </c>
      <c r="V2224" s="46" t="s">
        <v>43</v>
      </c>
      <c r="W2224" s="46" t="s">
        <v>28</v>
      </c>
      <c r="X2224" s="46" t="s">
        <v>32</v>
      </c>
      <c r="Y2224" s="46" t="str">
        <f>IF(V2224="","",_xlfn.LET(_xlpm.x,VLOOKUP(V2224,'Drop-down_menus'!$D$2:$E$13,2,FALSE),IF(_xlpm.x=0,"",_xlpm.x)))</f>
        <v>https://orcid.org/0000-0002-0981-7442</v>
      </c>
      <c r="Z2224" s="46" t="str">
        <f>IF(W2224="","",_xlfn.LET(_xlpm.x,VLOOKUP(W2224,'Drop-down_menus'!$D$2:$E$13,2,FALSE),IF(_xlpm.x=0,"",_xlpm.x)))</f>
        <v>https://orcid.org/0000-0002-9037-7623</v>
      </c>
      <c r="AA2224" s="46" t="str">
        <f>IF(X2224="","",_xlfn.LET(_xlpm.x,VLOOKUP(X2224,'Drop-down_menus'!$D$2:$E$13,2,FALSE),IF(_xlpm.x=0,"",_xlpm.x)))</f>
        <v>https://orcid.org/0000-0001-5748-602X</v>
      </c>
    </row>
    <row r="2225" spans="2:29" ht="15" customHeight="1">
      <c r="B2225" s="46">
        <v>2207</v>
      </c>
      <c r="C2225" s="46" t="s">
        <v>874</v>
      </c>
      <c r="D2225" s="46" t="b">
        <f>COUNTIF(Events!$B$2:$B$171, C2225) &gt; 0</f>
        <v>1</v>
      </c>
      <c r="G2225" s="46" t="s">
        <v>1201</v>
      </c>
      <c r="I2225" s="46" t="s">
        <v>232</v>
      </c>
      <c r="J2225" s="46" t="str">
        <f>IF(I2225="","",_xlfn.LET(_xlpm.x,VLOOKUP(I2225,'2026-01-09_taxon-match'!$A$2:$N$81,4,FALSE),IF(_xlpm.x=0,"",_xlpm.x)))</f>
        <v>Terebellidae</v>
      </c>
      <c r="K2225" s="46" t="s">
        <v>1318</v>
      </c>
      <c r="L2225" s="46" t="str">
        <f>IF(I2225="","",_xlfn.LET(_xlpm.x,VLOOKUP(I2225,'2026-01-09_taxon-match'!$A$2:$N$81,3,FALSE),IF(_xlpm.x=0,"",_xlpm.x)))</f>
        <v/>
      </c>
      <c r="M2225" s="46" t="str">
        <f>IF($I2225="","",_xlfn.LET(_xlpm.x,VLOOKUP($I2225,'2026-01-09_taxon-match'!$A$2:$N$81,5,FALSE),IF(_xlpm.x=0,"",_xlpm.x)))</f>
        <v/>
      </c>
      <c r="N2225" s="46" t="str">
        <f>IF($I2225="","",_xlfn.LET(_xlpm.x,VLOOKUP($I2225,'2026-01-09_taxon-match'!$A$2:$N$81,6,FALSE),IF(_xlpm.x=0,"",_xlpm.x)))</f>
        <v/>
      </c>
      <c r="O2225" s="46" t="str">
        <f>IF($I2225="","",_xlfn.LET(_xlpm.x,VLOOKUP($I2225,'2026-01-09_taxon-match'!$A$2:$N$81,7,FALSE),IF(_xlpm.x=0,"",_xlpm.x)))</f>
        <v/>
      </c>
      <c r="P2225" s="46" t="str">
        <f>IF($I2225="","",_xlfn.LET(_xlpm.x,VLOOKUP($I2225,'2026-01-09_taxon-match'!$A$2:$N$81,8,FALSE),IF(_xlpm.x=0,"",_xlpm.x)))</f>
        <v/>
      </c>
      <c r="Q2225" s="46" t="str">
        <f>IF($I2225="","",_xlfn.LET(_xlpm.x,VLOOKUP($I2225,'2026-01-09_taxon-match'!$A$2:$N$81,9,FALSE),IF(_xlpm.x=0,"",_xlpm.x)))</f>
        <v/>
      </c>
      <c r="R2225" s="46" t="str">
        <f>IF($I2225="","",_xlfn.LET(_xlpm.x,VLOOKUP($I2225,'2026-01-09_taxon-match'!$A$2:$N$81,10,FALSE),IF(_xlpm.x=0,"",_xlpm.x)))</f>
        <v/>
      </c>
      <c r="S2225" s="46" t="str">
        <f>IF($I2225="","",_xlfn.LET(_xlpm.x,VLOOKUP($I2225,'2026-01-09_taxon-match'!$A$2:$N$81,11,FALSE),IF(_xlpm.x=0,"",_xlpm.x)))</f>
        <v/>
      </c>
      <c r="T2225" s="46" t="str">
        <f>IF($I2225="","",_xlfn.LET(_xlpm.x,VLOOKUP($I2225,'2026-01-09_taxon-match'!$A$2:$N$81,13,FALSE),IF(_xlpm.x=0,"",_xlpm.x)))</f>
        <v/>
      </c>
      <c r="U2225" s="46">
        <v>1</v>
      </c>
      <c r="V2225" t="s">
        <v>43</v>
      </c>
      <c r="Y2225" s="46" t="str">
        <f>IF(V2225="","",_xlfn.LET(_xlpm.x,VLOOKUP(V2225,'Drop-down_menus'!$D$2:$E$13,2,FALSE),IF(_xlpm.x=0,"",_xlpm.x)))</f>
        <v>https://orcid.org/0000-0002-0981-7442</v>
      </c>
      <c r="Z2225" s="46" t="str">
        <f>IF(W2225="","",_xlfn.LET(_xlpm.x,VLOOKUP(W2225,'Drop-down_menus'!$D$2:$E$13,2,FALSE),IF(_xlpm.x=0,"",_xlpm.x)))</f>
        <v/>
      </c>
      <c r="AA2225" s="46" t="str">
        <f>IF(X2225="","",_xlfn.LET(_xlpm.x,VLOOKUP(X2225,'Drop-down_menus'!$D$2:$E$13,2,FALSE),IF(_xlpm.x=0,"",_xlpm.x)))</f>
        <v/>
      </c>
      <c r="AB2225" s="46" t="s">
        <v>1252</v>
      </c>
      <c r="AC2225" s="46" t="s">
        <v>1255</v>
      </c>
    </row>
    <row r="2226" spans="2:29" ht="15" customHeight="1">
      <c r="B2226">
        <v>2207</v>
      </c>
      <c r="C2226" t="s">
        <v>894</v>
      </c>
      <c r="D2226" s="46" t="b">
        <f>COUNTIF(Events!$B$2:$B$171, C2226) &gt; 0</f>
        <v>1</v>
      </c>
      <c r="E2226" s="2" t="s">
        <v>169</v>
      </c>
      <c r="G2226" s="46" t="s">
        <v>177</v>
      </c>
      <c r="I2226" s="46" t="s">
        <v>177</v>
      </c>
      <c r="J2226" s="46" t="str">
        <f>IF(I2226="","",_xlfn.LET(_xlpm.x,VLOOKUP(I2226,'2026-01-09_taxon-match'!$A$2:$N$81,4,FALSE),IF(_xlpm.x=0,"",_xlpm.x)))</f>
        <v>Sterechinus neumayeri</v>
      </c>
      <c r="L2226" s="46" t="str">
        <f>IF(I2226="","",_xlfn.LET(_xlpm.x,VLOOKUP(I2226,'2026-01-09_taxon-match'!$A$2:$N$81,3,FALSE),IF(_xlpm.x=0,"",_xlpm.x)))</f>
        <v>urn:lsid:marinespecies.org:taxname:160831</v>
      </c>
      <c r="M2226" s="46" t="str">
        <f>IF($I2226="","",_xlfn.LET(_xlpm.x,VLOOKUP($I2226,'2026-01-09_taxon-match'!$A$2:$N$81,5,FALSE),IF(_xlpm.x=0,"",_xlpm.x)))</f>
        <v>(Meissner, 1900)</v>
      </c>
      <c r="N2226" s="46" t="str">
        <f>IF($I2226="","",_xlfn.LET(_xlpm.x,VLOOKUP($I2226,'2026-01-09_taxon-match'!$A$2:$N$81,6,FALSE),IF(_xlpm.x=0,"",_xlpm.x)))</f>
        <v>Animalia</v>
      </c>
      <c r="O2226" s="46" t="str">
        <f>IF($I2226="","",_xlfn.LET(_xlpm.x,VLOOKUP($I2226,'2026-01-09_taxon-match'!$A$2:$N$81,7,FALSE),IF(_xlpm.x=0,"",_xlpm.x)))</f>
        <v>Echinodermata</v>
      </c>
      <c r="P2226" s="46" t="str">
        <f>IF($I2226="","",_xlfn.LET(_xlpm.x,VLOOKUP($I2226,'2026-01-09_taxon-match'!$A$2:$N$81,8,FALSE),IF(_xlpm.x=0,"",_xlpm.x)))</f>
        <v>Echinoidea</v>
      </c>
      <c r="Q2226" s="46" t="str">
        <f>IF($I2226="","",_xlfn.LET(_xlpm.x,VLOOKUP($I2226,'2026-01-09_taxon-match'!$A$2:$N$81,9,FALSE),IF(_xlpm.x=0,"",_xlpm.x)))</f>
        <v>Camarodonta</v>
      </c>
      <c r="R2226" s="46" t="str">
        <f>IF($I2226="","",_xlfn.LET(_xlpm.x,VLOOKUP($I2226,'2026-01-09_taxon-match'!$A$2:$N$81,10,FALSE),IF(_xlpm.x=0,"",_xlpm.x)))</f>
        <v>Echinidae</v>
      </c>
      <c r="S2226" s="46" t="str">
        <f>IF($I2226="","",_xlfn.LET(_xlpm.x,VLOOKUP($I2226,'2026-01-09_taxon-match'!$A$2:$N$81,11,FALSE),IF(_xlpm.x=0,"",_xlpm.x)))</f>
        <v>Sterechinus</v>
      </c>
      <c r="T2226" s="46" t="str">
        <f>IF($I2226="","",_xlfn.LET(_xlpm.x,VLOOKUP($I2226,'2026-01-09_taxon-match'!$A$2:$N$81,13,FALSE),IF(_xlpm.x=0,"",_xlpm.x)))</f>
        <v>neumayeri</v>
      </c>
      <c r="V2226" s="46" t="s">
        <v>43</v>
      </c>
      <c r="W2226" s="46" t="s">
        <v>28</v>
      </c>
      <c r="X2226" s="46" t="s">
        <v>32</v>
      </c>
      <c r="Y2226" s="46" t="str">
        <f>IF(V2226="","",_xlfn.LET(_xlpm.x,VLOOKUP(V2226,'Drop-down_menus'!$D$2:$E$13,2,FALSE),IF(_xlpm.x=0,"",_xlpm.x)))</f>
        <v>https://orcid.org/0000-0002-0981-7442</v>
      </c>
      <c r="Z2226" s="46" t="str">
        <f>IF(W2226="","",_xlfn.LET(_xlpm.x,VLOOKUP(W2226,'Drop-down_menus'!$D$2:$E$13,2,FALSE),IF(_xlpm.x=0,"",_xlpm.x)))</f>
        <v>https://orcid.org/0000-0002-9037-7623</v>
      </c>
      <c r="AA2226" s="46" t="str">
        <f>IF(X2226="","",_xlfn.LET(_xlpm.x,VLOOKUP(X2226,'Drop-down_menus'!$D$2:$E$13,2,FALSE),IF(_xlpm.x=0,"",_xlpm.x)))</f>
        <v>https://orcid.org/0000-0001-5748-602X</v>
      </c>
    </row>
    <row r="2227" spans="2:29" ht="15" customHeight="1">
      <c r="B2227" s="46">
        <v>2208</v>
      </c>
      <c r="C2227" s="46" t="s">
        <v>874</v>
      </c>
      <c r="D2227" s="46" t="b">
        <f>COUNTIF(Events!$B$2:$B$171, C2227) &gt; 0</f>
        <v>1</v>
      </c>
      <c r="G2227" s="46" t="s">
        <v>1201</v>
      </c>
      <c r="I2227" s="46" t="s">
        <v>232</v>
      </c>
      <c r="J2227" s="46" t="str">
        <f>IF(I2227="","",_xlfn.LET(_xlpm.x,VLOOKUP(I2227,'2026-01-09_taxon-match'!$A$2:$N$81,4,FALSE),IF(_xlpm.x=0,"",_xlpm.x)))</f>
        <v>Terebellidae</v>
      </c>
      <c r="K2227" s="46" t="s">
        <v>1318</v>
      </c>
      <c r="L2227" s="46" t="str">
        <f>IF(I2227="","",_xlfn.LET(_xlpm.x,VLOOKUP(I2227,'2026-01-09_taxon-match'!$A$2:$N$81,3,FALSE),IF(_xlpm.x=0,"",_xlpm.x)))</f>
        <v/>
      </c>
      <c r="M2227" s="46" t="str">
        <f>IF($I2227="","",_xlfn.LET(_xlpm.x,VLOOKUP($I2227,'2026-01-09_taxon-match'!$A$2:$N$81,5,FALSE),IF(_xlpm.x=0,"",_xlpm.x)))</f>
        <v/>
      </c>
      <c r="N2227" s="46" t="str">
        <f>IF($I2227="","",_xlfn.LET(_xlpm.x,VLOOKUP($I2227,'2026-01-09_taxon-match'!$A$2:$N$81,6,FALSE),IF(_xlpm.x=0,"",_xlpm.x)))</f>
        <v/>
      </c>
      <c r="O2227" s="46" t="str">
        <f>IF($I2227="","",_xlfn.LET(_xlpm.x,VLOOKUP($I2227,'2026-01-09_taxon-match'!$A$2:$N$81,7,FALSE),IF(_xlpm.x=0,"",_xlpm.x)))</f>
        <v/>
      </c>
      <c r="P2227" s="46" t="str">
        <f>IF($I2227="","",_xlfn.LET(_xlpm.x,VLOOKUP($I2227,'2026-01-09_taxon-match'!$A$2:$N$81,8,FALSE),IF(_xlpm.x=0,"",_xlpm.x)))</f>
        <v/>
      </c>
      <c r="Q2227" s="46" t="str">
        <f>IF($I2227="","",_xlfn.LET(_xlpm.x,VLOOKUP($I2227,'2026-01-09_taxon-match'!$A$2:$N$81,9,FALSE),IF(_xlpm.x=0,"",_xlpm.x)))</f>
        <v/>
      </c>
      <c r="R2227" s="46" t="str">
        <f>IF($I2227="","",_xlfn.LET(_xlpm.x,VLOOKUP($I2227,'2026-01-09_taxon-match'!$A$2:$N$81,10,FALSE),IF(_xlpm.x=0,"",_xlpm.x)))</f>
        <v/>
      </c>
      <c r="S2227" s="46" t="str">
        <f>IF($I2227="","",_xlfn.LET(_xlpm.x,VLOOKUP($I2227,'2026-01-09_taxon-match'!$A$2:$N$81,11,FALSE),IF(_xlpm.x=0,"",_xlpm.x)))</f>
        <v/>
      </c>
      <c r="T2227" s="46" t="str">
        <f>IF($I2227="","",_xlfn.LET(_xlpm.x,VLOOKUP($I2227,'2026-01-09_taxon-match'!$A$2:$N$81,13,FALSE),IF(_xlpm.x=0,"",_xlpm.x)))</f>
        <v/>
      </c>
      <c r="U2227" s="46">
        <v>1</v>
      </c>
      <c r="V2227" t="s">
        <v>43</v>
      </c>
      <c r="Y2227" s="46" t="str">
        <f>IF(V2227="","",_xlfn.LET(_xlpm.x,VLOOKUP(V2227,'Drop-down_menus'!$D$2:$E$13,2,FALSE),IF(_xlpm.x=0,"",_xlpm.x)))</f>
        <v>https://orcid.org/0000-0002-0981-7442</v>
      </c>
      <c r="Z2227" s="46" t="str">
        <f>IF(W2227="","",_xlfn.LET(_xlpm.x,VLOOKUP(W2227,'Drop-down_menus'!$D$2:$E$13,2,FALSE),IF(_xlpm.x=0,"",_xlpm.x)))</f>
        <v/>
      </c>
      <c r="AA2227" s="46" t="str">
        <f>IF(X2227="","",_xlfn.LET(_xlpm.x,VLOOKUP(X2227,'Drop-down_menus'!$D$2:$E$13,2,FALSE),IF(_xlpm.x=0,"",_xlpm.x)))</f>
        <v/>
      </c>
      <c r="AB2227" s="46" t="s">
        <v>1252</v>
      </c>
      <c r="AC2227" s="46" t="s">
        <v>1255</v>
      </c>
    </row>
    <row r="2228" spans="2:29" ht="15" customHeight="1">
      <c r="B2228">
        <v>2208</v>
      </c>
      <c r="C2228" t="s">
        <v>894</v>
      </c>
      <c r="D2228" s="46" t="b">
        <f>COUNTIF(Events!$B$2:$B$171, C2228) &gt; 0</f>
        <v>1</v>
      </c>
      <c r="E2228" s="2" t="s">
        <v>169</v>
      </c>
      <c r="G2228" s="46" t="s">
        <v>177</v>
      </c>
      <c r="I2228" s="46" t="s">
        <v>177</v>
      </c>
      <c r="J2228" s="46" t="str">
        <f>IF(I2228="","",_xlfn.LET(_xlpm.x,VLOOKUP(I2228,'2026-01-09_taxon-match'!$A$2:$N$81,4,FALSE),IF(_xlpm.x=0,"",_xlpm.x)))</f>
        <v>Sterechinus neumayeri</v>
      </c>
      <c r="L2228" s="46" t="str">
        <f>IF(I2228="","",_xlfn.LET(_xlpm.x,VLOOKUP(I2228,'2026-01-09_taxon-match'!$A$2:$N$81,3,FALSE),IF(_xlpm.x=0,"",_xlpm.x)))</f>
        <v>urn:lsid:marinespecies.org:taxname:160831</v>
      </c>
      <c r="M2228" s="46" t="str">
        <f>IF($I2228="","",_xlfn.LET(_xlpm.x,VLOOKUP($I2228,'2026-01-09_taxon-match'!$A$2:$N$81,5,FALSE),IF(_xlpm.x=0,"",_xlpm.x)))</f>
        <v>(Meissner, 1900)</v>
      </c>
      <c r="N2228" s="46" t="str">
        <f>IF($I2228="","",_xlfn.LET(_xlpm.x,VLOOKUP($I2228,'2026-01-09_taxon-match'!$A$2:$N$81,6,FALSE),IF(_xlpm.x=0,"",_xlpm.x)))</f>
        <v>Animalia</v>
      </c>
      <c r="O2228" s="46" t="str">
        <f>IF($I2228="","",_xlfn.LET(_xlpm.x,VLOOKUP($I2228,'2026-01-09_taxon-match'!$A$2:$N$81,7,FALSE),IF(_xlpm.x=0,"",_xlpm.x)))</f>
        <v>Echinodermata</v>
      </c>
      <c r="P2228" s="46" t="str">
        <f>IF($I2228="","",_xlfn.LET(_xlpm.x,VLOOKUP($I2228,'2026-01-09_taxon-match'!$A$2:$N$81,8,FALSE),IF(_xlpm.x=0,"",_xlpm.x)))</f>
        <v>Echinoidea</v>
      </c>
      <c r="Q2228" s="46" t="str">
        <f>IF($I2228="","",_xlfn.LET(_xlpm.x,VLOOKUP($I2228,'2026-01-09_taxon-match'!$A$2:$N$81,9,FALSE),IF(_xlpm.x=0,"",_xlpm.x)))</f>
        <v>Camarodonta</v>
      </c>
      <c r="R2228" s="46" t="str">
        <f>IF($I2228="","",_xlfn.LET(_xlpm.x,VLOOKUP($I2228,'2026-01-09_taxon-match'!$A$2:$N$81,10,FALSE),IF(_xlpm.x=0,"",_xlpm.x)))</f>
        <v>Echinidae</v>
      </c>
      <c r="S2228" s="46" t="str">
        <f>IF($I2228="","",_xlfn.LET(_xlpm.x,VLOOKUP($I2228,'2026-01-09_taxon-match'!$A$2:$N$81,11,FALSE),IF(_xlpm.x=0,"",_xlpm.x)))</f>
        <v>Sterechinus</v>
      </c>
      <c r="T2228" s="46" t="str">
        <f>IF($I2228="","",_xlfn.LET(_xlpm.x,VLOOKUP($I2228,'2026-01-09_taxon-match'!$A$2:$N$81,13,FALSE),IF(_xlpm.x=0,"",_xlpm.x)))</f>
        <v>neumayeri</v>
      </c>
      <c r="V2228" s="46" t="s">
        <v>43</v>
      </c>
      <c r="W2228" s="46" t="s">
        <v>28</v>
      </c>
      <c r="X2228" s="46" t="s">
        <v>32</v>
      </c>
      <c r="Y2228" s="46" t="str">
        <f>IF(V2228="","",_xlfn.LET(_xlpm.x,VLOOKUP(V2228,'Drop-down_menus'!$D$2:$E$13,2,FALSE),IF(_xlpm.x=0,"",_xlpm.x)))</f>
        <v>https://orcid.org/0000-0002-0981-7442</v>
      </c>
      <c r="Z2228" s="46" t="str">
        <f>IF(W2228="","",_xlfn.LET(_xlpm.x,VLOOKUP(W2228,'Drop-down_menus'!$D$2:$E$13,2,FALSE),IF(_xlpm.x=0,"",_xlpm.x)))</f>
        <v>https://orcid.org/0000-0002-9037-7623</v>
      </c>
      <c r="AA2228" s="46" t="str">
        <f>IF(X2228="","",_xlfn.LET(_xlpm.x,VLOOKUP(X2228,'Drop-down_menus'!$D$2:$E$13,2,FALSE),IF(_xlpm.x=0,"",_xlpm.x)))</f>
        <v>https://orcid.org/0000-0001-5748-602X</v>
      </c>
    </row>
    <row r="2229" spans="2:29" ht="15" customHeight="1">
      <c r="B2229" s="46">
        <v>2209</v>
      </c>
      <c r="C2229" s="46" t="s">
        <v>874</v>
      </c>
      <c r="D2229" s="46" t="b">
        <f>COUNTIF(Events!$B$2:$B$171, C2229) &gt; 0</f>
        <v>1</v>
      </c>
      <c r="G2229" s="46" t="s">
        <v>1201</v>
      </c>
      <c r="I2229" s="46" t="s">
        <v>232</v>
      </c>
      <c r="J2229" s="46" t="str">
        <f>IF(I2229="","",_xlfn.LET(_xlpm.x,VLOOKUP(I2229,'2026-01-09_taxon-match'!$A$2:$N$81,4,FALSE),IF(_xlpm.x=0,"",_xlpm.x)))</f>
        <v>Terebellidae</v>
      </c>
      <c r="K2229" s="46" t="s">
        <v>1318</v>
      </c>
      <c r="L2229" s="46" t="str">
        <f>IF(I2229="","",_xlfn.LET(_xlpm.x,VLOOKUP(I2229,'2026-01-09_taxon-match'!$A$2:$N$81,3,FALSE),IF(_xlpm.x=0,"",_xlpm.x)))</f>
        <v/>
      </c>
      <c r="M2229" s="46" t="str">
        <f>IF($I2229="","",_xlfn.LET(_xlpm.x,VLOOKUP($I2229,'2026-01-09_taxon-match'!$A$2:$N$81,5,FALSE),IF(_xlpm.x=0,"",_xlpm.x)))</f>
        <v/>
      </c>
      <c r="N2229" s="46" t="str">
        <f>IF($I2229="","",_xlfn.LET(_xlpm.x,VLOOKUP($I2229,'2026-01-09_taxon-match'!$A$2:$N$81,6,FALSE),IF(_xlpm.x=0,"",_xlpm.x)))</f>
        <v/>
      </c>
      <c r="O2229" s="46" t="str">
        <f>IF($I2229="","",_xlfn.LET(_xlpm.x,VLOOKUP($I2229,'2026-01-09_taxon-match'!$A$2:$N$81,7,FALSE),IF(_xlpm.x=0,"",_xlpm.x)))</f>
        <v/>
      </c>
      <c r="P2229" s="46" t="str">
        <f>IF($I2229="","",_xlfn.LET(_xlpm.x,VLOOKUP($I2229,'2026-01-09_taxon-match'!$A$2:$N$81,8,FALSE),IF(_xlpm.x=0,"",_xlpm.x)))</f>
        <v/>
      </c>
      <c r="Q2229" s="46" t="str">
        <f>IF($I2229="","",_xlfn.LET(_xlpm.x,VLOOKUP($I2229,'2026-01-09_taxon-match'!$A$2:$N$81,9,FALSE),IF(_xlpm.x=0,"",_xlpm.x)))</f>
        <v/>
      </c>
      <c r="R2229" s="46" t="str">
        <f>IF($I2229="","",_xlfn.LET(_xlpm.x,VLOOKUP($I2229,'2026-01-09_taxon-match'!$A$2:$N$81,10,FALSE),IF(_xlpm.x=0,"",_xlpm.x)))</f>
        <v/>
      </c>
      <c r="S2229" s="46" t="str">
        <f>IF($I2229="","",_xlfn.LET(_xlpm.x,VLOOKUP($I2229,'2026-01-09_taxon-match'!$A$2:$N$81,11,FALSE),IF(_xlpm.x=0,"",_xlpm.x)))</f>
        <v/>
      </c>
      <c r="T2229" s="46" t="str">
        <f>IF($I2229="","",_xlfn.LET(_xlpm.x,VLOOKUP($I2229,'2026-01-09_taxon-match'!$A$2:$N$81,13,FALSE),IF(_xlpm.x=0,"",_xlpm.x)))</f>
        <v/>
      </c>
      <c r="U2229" s="46">
        <v>1</v>
      </c>
      <c r="V2229" t="s">
        <v>43</v>
      </c>
      <c r="Y2229" s="46" t="str">
        <f>IF(V2229="","",_xlfn.LET(_xlpm.x,VLOOKUP(V2229,'Drop-down_menus'!$D$2:$E$13,2,FALSE),IF(_xlpm.x=0,"",_xlpm.x)))</f>
        <v>https://orcid.org/0000-0002-0981-7442</v>
      </c>
      <c r="Z2229" s="46" t="str">
        <f>IF(W2229="","",_xlfn.LET(_xlpm.x,VLOOKUP(W2229,'Drop-down_menus'!$D$2:$E$13,2,FALSE),IF(_xlpm.x=0,"",_xlpm.x)))</f>
        <v/>
      </c>
      <c r="AA2229" s="46" t="str">
        <f>IF(X2229="","",_xlfn.LET(_xlpm.x,VLOOKUP(X2229,'Drop-down_menus'!$D$2:$E$13,2,FALSE),IF(_xlpm.x=0,"",_xlpm.x)))</f>
        <v/>
      </c>
      <c r="AB2229" s="46" t="s">
        <v>1252</v>
      </c>
      <c r="AC2229" s="46" t="s">
        <v>1255</v>
      </c>
    </row>
    <row r="2230" spans="2:29" ht="15" customHeight="1">
      <c r="B2230">
        <v>2209</v>
      </c>
      <c r="C2230" t="s">
        <v>894</v>
      </c>
      <c r="D2230" s="46" t="b">
        <f>COUNTIF(Events!$B$2:$B$171, C2230) &gt; 0</f>
        <v>1</v>
      </c>
      <c r="E2230" s="2" t="s">
        <v>169</v>
      </c>
      <c r="G2230" s="46" t="s">
        <v>177</v>
      </c>
      <c r="I2230" s="46" t="s">
        <v>177</v>
      </c>
      <c r="J2230" s="46" t="str">
        <f>IF(I2230="","",_xlfn.LET(_xlpm.x,VLOOKUP(I2230,'2026-01-09_taxon-match'!$A$2:$N$81,4,FALSE),IF(_xlpm.x=0,"",_xlpm.x)))</f>
        <v>Sterechinus neumayeri</v>
      </c>
      <c r="L2230" s="46" t="str">
        <f>IF(I2230="","",_xlfn.LET(_xlpm.x,VLOOKUP(I2230,'2026-01-09_taxon-match'!$A$2:$N$81,3,FALSE),IF(_xlpm.x=0,"",_xlpm.x)))</f>
        <v>urn:lsid:marinespecies.org:taxname:160831</v>
      </c>
      <c r="M2230" s="46" t="str">
        <f>IF($I2230="","",_xlfn.LET(_xlpm.x,VLOOKUP($I2230,'2026-01-09_taxon-match'!$A$2:$N$81,5,FALSE),IF(_xlpm.x=0,"",_xlpm.x)))</f>
        <v>(Meissner, 1900)</v>
      </c>
      <c r="N2230" s="46" t="str">
        <f>IF($I2230="","",_xlfn.LET(_xlpm.x,VLOOKUP($I2230,'2026-01-09_taxon-match'!$A$2:$N$81,6,FALSE),IF(_xlpm.x=0,"",_xlpm.x)))</f>
        <v>Animalia</v>
      </c>
      <c r="O2230" s="46" t="str">
        <f>IF($I2230="","",_xlfn.LET(_xlpm.x,VLOOKUP($I2230,'2026-01-09_taxon-match'!$A$2:$N$81,7,FALSE),IF(_xlpm.x=0,"",_xlpm.x)))</f>
        <v>Echinodermata</v>
      </c>
      <c r="P2230" s="46" t="str">
        <f>IF($I2230="","",_xlfn.LET(_xlpm.x,VLOOKUP($I2230,'2026-01-09_taxon-match'!$A$2:$N$81,8,FALSE),IF(_xlpm.x=0,"",_xlpm.x)))</f>
        <v>Echinoidea</v>
      </c>
      <c r="Q2230" s="46" t="str">
        <f>IF($I2230="","",_xlfn.LET(_xlpm.x,VLOOKUP($I2230,'2026-01-09_taxon-match'!$A$2:$N$81,9,FALSE),IF(_xlpm.x=0,"",_xlpm.x)))</f>
        <v>Camarodonta</v>
      </c>
      <c r="R2230" s="46" t="str">
        <f>IF($I2230="","",_xlfn.LET(_xlpm.x,VLOOKUP($I2230,'2026-01-09_taxon-match'!$A$2:$N$81,10,FALSE),IF(_xlpm.x=0,"",_xlpm.x)))</f>
        <v>Echinidae</v>
      </c>
      <c r="S2230" s="46" t="str">
        <f>IF($I2230="","",_xlfn.LET(_xlpm.x,VLOOKUP($I2230,'2026-01-09_taxon-match'!$A$2:$N$81,11,FALSE),IF(_xlpm.x=0,"",_xlpm.x)))</f>
        <v>Sterechinus</v>
      </c>
      <c r="T2230" s="46" t="str">
        <f>IF($I2230="","",_xlfn.LET(_xlpm.x,VLOOKUP($I2230,'2026-01-09_taxon-match'!$A$2:$N$81,13,FALSE),IF(_xlpm.x=0,"",_xlpm.x)))</f>
        <v>neumayeri</v>
      </c>
      <c r="V2230" s="46" t="s">
        <v>43</v>
      </c>
      <c r="W2230" s="46" t="s">
        <v>28</v>
      </c>
      <c r="X2230" s="46" t="s">
        <v>32</v>
      </c>
      <c r="Y2230" s="46" t="str">
        <f>IF(V2230="","",_xlfn.LET(_xlpm.x,VLOOKUP(V2230,'Drop-down_menus'!$D$2:$E$13,2,FALSE),IF(_xlpm.x=0,"",_xlpm.x)))</f>
        <v>https://orcid.org/0000-0002-0981-7442</v>
      </c>
      <c r="Z2230" s="46" t="str">
        <f>IF(W2230="","",_xlfn.LET(_xlpm.x,VLOOKUP(W2230,'Drop-down_menus'!$D$2:$E$13,2,FALSE),IF(_xlpm.x=0,"",_xlpm.x)))</f>
        <v>https://orcid.org/0000-0002-9037-7623</v>
      </c>
      <c r="AA2230" s="46" t="str">
        <f>IF(X2230="","",_xlfn.LET(_xlpm.x,VLOOKUP(X2230,'Drop-down_menus'!$D$2:$E$13,2,FALSE),IF(_xlpm.x=0,"",_xlpm.x)))</f>
        <v>https://orcid.org/0000-0001-5748-602X</v>
      </c>
    </row>
    <row r="2231" spans="2:29" ht="15" customHeight="1">
      <c r="B2231" s="46">
        <v>2210</v>
      </c>
      <c r="C2231" s="46" t="s">
        <v>874</v>
      </c>
      <c r="D2231" s="46" t="b">
        <f>COUNTIF(Events!$B$2:$B$171, C2231) &gt; 0</f>
        <v>1</v>
      </c>
      <c r="G2231" s="46" t="s">
        <v>1201</v>
      </c>
      <c r="I2231" s="46" t="s">
        <v>232</v>
      </c>
      <c r="J2231" s="46" t="str">
        <f>IF(I2231="","",_xlfn.LET(_xlpm.x,VLOOKUP(I2231,'2026-01-09_taxon-match'!$A$2:$N$81,4,FALSE),IF(_xlpm.x=0,"",_xlpm.x)))</f>
        <v>Terebellidae</v>
      </c>
      <c r="K2231" s="46" t="s">
        <v>1318</v>
      </c>
      <c r="L2231" s="46" t="str">
        <f>IF(I2231="","",_xlfn.LET(_xlpm.x,VLOOKUP(I2231,'2026-01-09_taxon-match'!$A$2:$N$81,3,FALSE),IF(_xlpm.x=0,"",_xlpm.x)))</f>
        <v/>
      </c>
      <c r="M2231" s="46" t="str">
        <f>IF($I2231="","",_xlfn.LET(_xlpm.x,VLOOKUP($I2231,'2026-01-09_taxon-match'!$A$2:$N$81,5,FALSE),IF(_xlpm.x=0,"",_xlpm.x)))</f>
        <v/>
      </c>
      <c r="N2231" s="46" t="str">
        <f>IF($I2231="","",_xlfn.LET(_xlpm.x,VLOOKUP($I2231,'2026-01-09_taxon-match'!$A$2:$N$81,6,FALSE),IF(_xlpm.x=0,"",_xlpm.x)))</f>
        <v/>
      </c>
      <c r="O2231" s="46" t="str">
        <f>IF($I2231="","",_xlfn.LET(_xlpm.x,VLOOKUP($I2231,'2026-01-09_taxon-match'!$A$2:$N$81,7,FALSE),IF(_xlpm.x=0,"",_xlpm.x)))</f>
        <v/>
      </c>
      <c r="P2231" s="46" t="str">
        <f>IF($I2231="","",_xlfn.LET(_xlpm.x,VLOOKUP($I2231,'2026-01-09_taxon-match'!$A$2:$N$81,8,FALSE),IF(_xlpm.x=0,"",_xlpm.x)))</f>
        <v/>
      </c>
      <c r="Q2231" s="46" t="str">
        <f>IF($I2231="","",_xlfn.LET(_xlpm.x,VLOOKUP($I2231,'2026-01-09_taxon-match'!$A$2:$N$81,9,FALSE),IF(_xlpm.x=0,"",_xlpm.x)))</f>
        <v/>
      </c>
      <c r="R2231" s="46" t="str">
        <f>IF($I2231="","",_xlfn.LET(_xlpm.x,VLOOKUP($I2231,'2026-01-09_taxon-match'!$A$2:$N$81,10,FALSE),IF(_xlpm.x=0,"",_xlpm.x)))</f>
        <v/>
      </c>
      <c r="S2231" s="46" t="str">
        <f>IF($I2231="","",_xlfn.LET(_xlpm.x,VLOOKUP($I2231,'2026-01-09_taxon-match'!$A$2:$N$81,11,FALSE),IF(_xlpm.x=0,"",_xlpm.x)))</f>
        <v/>
      </c>
      <c r="T2231" s="46" t="str">
        <f>IF($I2231="","",_xlfn.LET(_xlpm.x,VLOOKUP($I2231,'2026-01-09_taxon-match'!$A$2:$N$81,13,FALSE),IF(_xlpm.x=0,"",_xlpm.x)))</f>
        <v/>
      </c>
      <c r="U2231" s="46">
        <v>1</v>
      </c>
      <c r="V2231" t="s">
        <v>43</v>
      </c>
      <c r="Y2231" s="46" t="str">
        <f>IF(V2231="","",_xlfn.LET(_xlpm.x,VLOOKUP(V2231,'Drop-down_menus'!$D$2:$E$13,2,FALSE),IF(_xlpm.x=0,"",_xlpm.x)))</f>
        <v>https://orcid.org/0000-0002-0981-7442</v>
      </c>
      <c r="Z2231" s="46" t="str">
        <f>IF(W2231="","",_xlfn.LET(_xlpm.x,VLOOKUP(W2231,'Drop-down_menus'!$D$2:$E$13,2,FALSE),IF(_xlpm.x=0,"",_xlpm.x)))</f>
        <v/>
      </c>
      <c r="AA2231" s="46" t="str">
        <f>IF(X2231="","",_xlfn.LET(_xlpm.x,VLOOKUP(X2231,'Drop-down_menus'!$D$2:$E$13,2,FALSE),IF(_xlpm.x=0,"",_xlpm.x)))</f>
        <v/>
      </c>
      <c r="AB2231" s="46" t="s">
        <v>1252</v>
      </c>
      <c r="AC2231" s="46" t="s">
        <v>1255</v>
      </c>
    </row>
    <row r="2232" spans="2:29" ht="15" customHeight="1">
      <c r="B2232">
        <v>2210</v>
      </c>
      <c r="C2232" t="s">
        <v>894</v>
      </c>
      <c r="D2232" s="46" t="b">
        <f>COUNTIF(Events!$B$2:$B$171, C2232) &gt; 0</f>
        <v>1</v>
      </c>
      <c r="E2232" s="2" t="s">
        <v>169</v>
      </c>
      <c r="G2232" s="46" t="s">
        <v>177</v>
      </c>
      <c r="I2232" s="46" t="s">
        <v>177</v>
      </c>
      <c r="J2232" s="46" t="str">
        <f>IF(I2232="","",_xlfn.LET(_xlpm.x,VLOOKUP(I2232,'2026-01-09_taxon-match'!$A$2:$N$81,4,FALSE),IF(_xlpm.x=0,"",_xlpm.x)))</f>
        <v>Sterechinus neumayeri</v>
      </c>
      <c r="L2232" s="46" t="str">
        <f>IF(I2232="","",_xlfn.LET(_xlpm.x,VLOOKUP(I2232,'2026-01-09_taxon-match'!$A$2:$N$81,3,FALSE),IF(_xlpm.x=0,"",_xlpm.x)))</f>
        <v>urn:lsid:marinespecies.org:taxname:160831</v>
      </c>
      <c r="M2232" s="46" t="str">
        <f>IF($I2232="","",_xlfn.LET(_xlpm.x,VLOOKUP($I2232,'2026-01-09_taxon-match'!$A$2:$N$81,5,FALSE),IF(_xlpm.x=0,"",_xlpm.x)))</f>
        <v>(Meissner, 1900)</v>
      </c>
      <c r="N2232" s="46" t="str">
        <f>IF($I2232="","",_xlfn.LET(_xlpm.x,VLOOKUP($I2232,'2026-01-09_taxon-match'!$A$2:$N$81,6,FALSE),IF(_xlpm.x=0,"",_xlpm.x)))</f>
        <v>Animalia</v>
      </c>
      <c r="O2232" s="46" t="str">
        <f>IF($I2232="","",_xlfn.LET(_xlpm.x,VLOOKUP($I2232,'2026-01-09_taxon-match'!$A$2:$N$81,7,FALSE),IF(_xlpm.x=0,"",_xlpm.x)))</f>
        <v>Echinodermata</v>
      </c>
      <c r="P2232" s="46" t="str">
        <f>IF($I2232="","",_xlfn.LET(_xlpm.x,VLOOKUP($I2232,'2026-01-09_taxon-match'!$A$2:$N$81,8,FALSE),IF(_xlpm.x=0,"",_xlpm.x)))</f>
        <v>Echinoidea</v>
      </c>
      <c r="Q2232" s="46" t="str">
        <f>IF($I2232="","",_xlfn.LET(_xlpm.x,VLOOKUP($I2232,'2026-01-09_taxon-match'!$A$2:$N$81,9,FALSE),IF(_xlpm.x=0,"",_xlpm.x)))</f>
        <v>Camarodonta</v>
      </c>
      <c r="R2232" s="46" t="str">
        <f>IF($I2232="","",_xlfn.LET(_xlpm.x,VLOOKUP($I2232,'2026-01-09_taxon-match'!$A$2:$N$81,10,FALSE),IF(_xlpm.x=0,"",_xlpm.x)))</f>
        <v>Echinidae</v>
      </c>
      <c r="S2232" s="46" t="str">
        <f>IF($I2232="","",_xlfn.LET(_xlpm.x,VLOOKUP($I2232,'2026-01-09_taxon-match'!$A$2:$N$81,11,FALSE),IF(_xlpm.x=0,"",_xlpm.x)))</f>
        <v>Sterechinus</v>
      </c>
      <c r="T2232" s="46" t="str">
        <f>IF($I2232="","",_xlfn.LET(_xlpm.x,VLOOKUP($I2232,'2026-01-09_taxon-match'!$A$2:$N$81,13,FALSE),IF(_xlpm.x=0,"",_xlpm.x)))</f>
        <v>neumayeri</v>
      </c>
      <c r="V2232" s="46" t="s">
        <v>43</v>
      </c>
      <c r="W2232" s="46" t="s">
        <v>28</v>
      </c>
      <c r="X2232" s="46" t="s">
        <v>32</v>
      </c>
      <c r="Y2232" s="46" t="str">
        <f>IF(V2232="","",_xlfn.LET(_xlpm.x,VLOOKUP(V2232,'Drop-down_menus'!$D$2:$E$13,2,FALSE),IF(_xlpm.x=0,"",_xlpm.x)))</f>
        <v>https://orcid.org/0000-0002-0981-7442</v>
      </c>
      <c r="Z2232" s="46" t="str">
        <f>IF(W2232="","",_xlfn.LET(_xlpm.x,VLOOKUP(W2232,'Drop-down_menus'!$D$2:$E$13,2,FALSE),IF(_xlpm.x=0,"",_xlpm.x)))</f>
        <v>https://orcid.org/0000-0002-9037-7623</v>
      </c>
      <c r="AA2232" s="46" t="str">
        <f>IF(X2232="","",_xlfn.LET(_xlpm.x,VLOOKUP(X2232,'Drop-down_menus'!$D$2:$E$13,2,FALSE),IF(_xlpm.x=0,"",_xlpm.x)))</f>
        <v>https://orcid.org/0000-0001-5748-602X</v>
      </c>
    </row>
    <row r="2233" spans="2:29" ht="15" customHeight="1">
      <c r="B2233" s="46">
        <v>2211</v>
      </c>
      <c r="C2233" s="46" t="s">
        <v>874</v>
      </c>
      <c r="D2233" s="46" t="b">
        <f>COUNTIF(Events!$B$2:$B$171, C2233) &gt; 0</f>
        <v>1</v>
      </c>
      <c r="G2233" s="46" t="s">
        <v>1201</v>
      </c>
      <c r="I2233" s="46" t="s">
        <v>232</v>
      </c>
      <c r="J2233" s="46" t="str">
        <f>IF(I2233="","",_xlfn.LET(_xlpm.x,VLOOKUP(I2233,'2026-01-09_taxon-match'!$A$2:$N$81,4,FALSE),IF(_xlpm.x=0,"",_xlpm.x)))</f>
        <v>Terebellidae</v>
      </c>
      <c r="K2233" s="46" t="s">
        <v>1318</v>
      </c>
      <c r="L2233" s="46" t="str">
        <f>IF(I2233="","",_xlfn.LET(_xlpm.x,VLOOKUP(I2233,'2026-01-09_taxon-match'!$A$2:$N$81,3,FALSE),IF(_xlpm.x=0,"",_xlpm.x)))</f>
        <v/>
      </c>
      <c r="M2233" s="46" t="str">
        <f>IF($I2233="","",_xlfn.LET(_xlpm.x,VLOOKUP($I2233,'2026-01-09_taxon-match'!$A$2:$N$81,5,FALSE),IF(_xlpm.x=0,"",_xlpm.x)))</f>
        <v/>
      </c>
      <c r="N2233" s="46" t="str">
        <f>IF($I2233="","",_xlfn.LET(_xlpm.x,VLOOKUP($I2233,'2026-01-09_taxon-match'!$A$2:$N$81,6,FALSE),IF(_xlpm.x=0,"",_xlpm.x)))</f>
        <v/>
      </c>
      <c r="O2233" s="46" t="str">
        <f>IF($I2233="","",_xlfn.LET(_xlpm.x,VLOOKUP($I2233,'2026-01-09_taxon-match'!$A$2:$N$81,7,FALSE),IF(_xlpm.x=0,"",_xlpm.x)))</f>
        <v/>
      </c>
      <c r="P2233" s="46" t="str">
        <f>IF($I2233="","",_xlfn.LET(_xlpm.x,VLOOKUP($I2233,'2026-01-09_taxon-match'!$A$2:$N$81,8,FALSE),IF(_xlpm.x=0,"",_xlpm.x)))</f>
        <v/>
      </c>
      <c r="Q2233" s="46" t="str">
        <f>IF($I2233="","",_xlfn.LET(_xlpm.x,VLOOKUP($I2233,'2026-01-09_taxon-match'!$A$2:$N$81,9,FALSE),IF(_xlpm.x=0,"",_xlpm.x)))</f>
        <v/>
      </c>
      <c r="R2233" s="46" t="str">
        <f>IF($I2233="","",_xlfn.LET(_xlpm.x,VLOOKUP($I2233,'2026-01-09_taxon-match'!$A$2:$N$81,10,FALSE),IF(_xlpm.x=0,"",_xlpm.x)))</f>
        <v/>
      </c>
      <c r="S2233" s="46" t="str">
        <f>IF($I2233="","",_xlfn.LET(_xlpm.x,VLOOKUP($I2233,'2026-01-09_taxon-match'!$A$2:$N$81,11,FALSE),IF(_xlpm.x=0,"",_xlpm.x)))</f>
        <v/>
      </c>
      <c r="T2233" s="46" t="str">
        <f>IF($I2233="","",_xlfn.LET(_xlpm.x,VLOOKUP($I2233,'2026-01-09_taxon-match'!$A$2:$N$81,13,FALSE),IF(_xlpm.x=0,"",_xlpm.x)))</f>
        <v/>
      </c>
      <c r="U2233" s="46">
        <v>1</v>
      </c>
      <c r="V2233" t="s">
        <v>43</v>
      </c>
      <c r="Y2233" s="46" t="str">
        <f>IF(V2233="","",_xlfn.LET(_xlpm.x,VLOOKUP(V2233,'Drop-down_menus'!$D$2:$E$13,2,FALSE),IF(_xlpm.x=0,"",_xlpm.x)))</f>
        <v>https://orcid.org/0000-0002-0981-7442</v>
      </c>
      <c r="Z2233" s="46" t="str">
        <f>IF(W2233="","",_xlfn.LET(_xlpm.x,VLOOKUP(W2233,'Drop-down_menus'!$D$2:$E$13,2,FALSE),IF(_xlpm.x=0,"",_xlpm.x)))</f>
        <v/>
      </c>
      <c r="AA2233" s="46" t="str">
        <f>IF(X2233="","",_xlfn.LET(_xlpm.x,VLOOKUP(X2233,'Drop-down_menus'!$D$2:$E$13,2,FALSE),IF(_xlpm.x=0,"",_xlpm.x)))</f>
        <v/>
      </c>
      <c r="AB2233" s="46" t="s">
        <v>1252</v>
      </c>
      <c r="AC2233" s="46" t="s">
        <v>1255</v>
      </c>
    </row>
    <row r="2234" spans="2:29" ht="15" customHeight="1">
      <c r="B2234">
        <v>2211</v>
      </c>
      <c r="C2234" t="s">
        <v>894</v>
      </c>
      <c r="D2234" s="46" t="b">
        <f>COUNTIF(Events!$B$2:$B$171, C2234) &gt; 0</f>
        <v>1</v>
      </c>
      <c r="E2234" s="2" t="s">
        <v>169</v>
      </c>
      <c r="G2234" s="46" t="s">
        <v>177</v>
      </c>
      <c r="I2234" s="46" t="s">
        <v>177</v>
      </c>
      <c r="J2234" s="46" t="str">
        <f>IF(I2234="","",_xlfn.LET(_xlpm.x,VLOOKUP(I2234,'2026-01-09_taxon-match'!$A$2:$N$81,4,FALSE),IF(_xlpm.x=0,"",_xlpm.x)))</f>
        <v>Sterechinus neumayeri</v>
      </c>
      <c r="L2234" s="46" t="str">
        <f>IF(I2234="","",_xlfn.LET(_xlpm.x,VLOOKUP(I2234,'2026-01-09_taxon-match'!$A$2:$N$81,3,FALSE),IF(_xlpm.x=0,"",_xlpm.x)))</f>
        <v>urn:lsid:marinespecies.org:taxname:160831</v>
      </c>
      <c r="M2234" s="46" t="str">
        <f>IF($I2234="","",_xlfn.LET(_xlpm.x,VLOOKUP($I2234,'2026-01-09_taxon-match'!$A$2:$N$81,5,FALSE),IF(_xlpm.x=0,"",_xlpm.x)))</f>
        <v>(Meissner, 1900)</v>
      </c>
      <c r="N2234" s="46" t="str">
        <f>IF($I2234="","",_xlfn.LET(_xlpm.x,VLOOKUP($I2234,'2026-01-09_taxon-match'!$A$2:$N$81,6,FALSE),IF(_xlpm.x=0,"",_xlpm.x)))</f>
        <v>Animalia</v>
      </c>
      <c r="O2234" s="46" t="str">
        <f>IF($I2234="","",_xlfn.LET(_xlpm.x,VLOOKUP($I2234,'2026-01-09_taxon-match'!$A$2:$N$81,7,FALSE),IF(_xlpm.x=0,"",_xlpm.x)))</f>
        <v>Echinodermata</v>
      </c>
      <c r="P2234" s="46" t="str">
        <f>IF($I2234="","",_xlfn.LET(_xlpm.x,VLOOKUP($I2234,'2026-01-09_taxon-match'!$A$2:$N$81,8,FALSE),IF(_xlpm.x=0,"",_xlpm.x)))</f>
        <v>Echinoidea</v>
      </c>
      <c r="Q2234" s="46" t="str">
        <f>IF($I2234="","",_xlfn.LET(_xlpm.x,VLOOKUP($I2234,'2026-01-09_taxon-match'!$A$2:$N$81,9,FALSE),IF(_xlpm.x=0,"",_xlpm.x)))</f>
        <v>Camarodonta</v>
      </c>
      <c r="R2234" s="46" t="str">
        <f>IF($I2234="","",_xlfn.LET(_xlpm.x,VLOOKUP($I2234,'2026-01-09_taxon-match'!$A$2:$N$81,10,FALSE),IF(_xlpm.x=0,"",_xlpm.x)))</f>
        <v>Echinidae</v>
      </c>
      <c r="S2234" s="46" t="str">
        <f>IF($I2234="","",_xlfn.LET(_xlpm.x,VLOOKUP($I2234,'2026-01-09_taxon-match'!$A$2:$N$81,11,FALSE),IF(_xlpm.x=0,"",_xlpm.x)))</f>
        <v>Sterechinus</v>
      </c>
      <c r="T2234" s="46" t="str">
        <f>IF($I2234="","",_xlfn.LET(_xlpm.x,VLOOKUP($I2234,'2026-01-09_taxon-match'!$A$2:$N$81,13,FALSE),IF(_xlpm.x=0,"",_xlpm.x)))</f>
        <v>neumayeri</v>
      </c>
      <c r="V2234" s="46" t="s">
        <v>43</v>
      </c>
      <c r="W2234" s="46" t="s">
        <v>28</v>
      </c>
      <c r="X2234" s="46" t="s">
        <v>32</v>
      </c>
      <c r="Y2234" s="46" t="str">
        <f>IF(V2234="","",_xlfn.LET(_xlpm.x,VLOOKUP(V2234,'Drop-down_menus'!$D$2:$E$13,2,FALSE),IF(_xlpm.x=0,"",_xlpm.x)))</f>
        <v>https://orcid.org/0000-0002-0981-7442</v>
      </c>
      <c r="Z2234" s="46" t="str">
        <f>IF(W2234="","",_xlfn.LET(_xlpm.x,VLOOKUP(W2234,'Drop-down_menus'!$D$2:$E$13,2,FALSE),IF(_xlpm.x=0,"",_xlpm.x)))</f>
        <v>https://orcid.org/0000-0002-9037-7623</v>
      </c>
      <c r="AA2234" s="46" t="str">
        <f>IF(X2234="","",_xlfn.LET(_xlpm.x,VLOOKUP(X2234,'Drop-down_menus'!$D$2:$E$13,2,FALSE),IF(_xlpm.x=0,"",_xlpm.x)))</f>
        <v>https://orcid.org/0000-0001-5748-602X</v>
      </c>
    </row>
    <row r="2235" spans="2:29" ht="15" customHeight="1">
      <c r="B2235" s="46">
        <v>2212</v>
      </c>
      <c r="C2235" s="46" t="s">
        <v>874</v>
      </c>
      <c r="D2235" s="46" t="b">
        <f>COUNTIF(Events!$B$2:$B$171, C2235) &gt; 0</f>
        <v>1</v>
      </c>
      <c r="G2235" s="46" t="s">
        <v>1201</v>
      </c>
      <c r="I2235" s="46" t="s">
        <v>232</v>
      </c>
      <c r="J2235" s="46" t="str">
        <f>IF(I2235="","",_xlfn.LET(_xlpm.x,VLOOKUP(I2235,'2026-01-09_taxon-match'!$A$2:$N$81,4,FALSE),IF(_xlpm.x=0,"",_xlpm.x)))</f>
        <v>Terebellidae</v>
      </c>
      <c r="K2235" s="46" t="s">
        <v>1318</v>
      </c>
      <c r="L2235" s="46" t="str">
        <f>IF(I2235="","",_xlfn.LET(_xlpm.x,VLOOKUP(I2235,'2026-01-09_taxon-match'!$A$2:$N$81,3,FALSE),IF(_xlpm.x=0,"",_xlpm.x)))</f>
        <v/>
      </c>
      <c r="M2235" s="46" t="str">
        <f>IF($I2235="","",_xlfn.LET(_xlpm.x,VLOOKUP($I2235,'2026-01-09_taxon-match'!$A$2:$N$81,5,FALSE),IF(_xlpm.x=0,"",_xlpm.x)))</f>
        <v/>
      </c>
      <c r="N2235" s="46" t="str">
        <f>IF($I2235="","",_xlfn.LET(_xlpm.x,VLOOKUP($I2235,'2026-01-09_taxon-match'!$A$2:$N$81,6,FALSE),IF(_xlpm.x=0,"",_xlpm.x)))</f>
        <v/>
      </c>
      <c r="O2235" s="46" t="str">
        <f>IF($I2235="","",_xlfn.LET(_xlpm.x,VLOOKUP($I2235,'2026-01-09_taxon-match'!$A$2:$N$81,7,FALSE),IF(_xlpm.x=0,"",_xlpm.x)))</f>
        <v/>
      </c>
      <c r="P2235" s="46" t="str">
        <f>IF($I2235="","",_xlfn.LET(_xlpm.x,VLOOKUP($I2235,'2026-01-09_taxon-match'!$A$2:$N$81,8,FALSE),IF(_xlpm.x=0,"",_xlpm.x)))</f>
        <v/>
      </c>
      <c r="Q2235" s="46" t="str">
        <f>IF($I2235="","",_xlfn.LET(_xlpm.x,VLOOKUP($I2235,'2026-01-09_taxon-match'!$A$2:$N$81,9,FALSE),IF(_xlpm.x=0,"",_xlpm.x)))</f>
        <v/>
      </c>
      <c r="R2235" s="46" t="str">
        <f>IF($I2235="","",_xlfn.LET(_xlpm.x,VLOOKUP($I2235,'2026-01-09_taxon-match'!$A$2:$N$81,10,FALSE),IF(_xlpm.x=0,"",_xlpm.x)))</f>
        <v/>
      </c>
      <c r="S2235" s="46" t="str">
        <f>IF($I2235="","",_xlfn.LET(_xlpm.x,VLOOKUP($I2235,'2026-01-09_taxon-match'!$A$2:$N$81,11,FALSE),IF(_xlpm.x=0,"",_xlpm.x)))</f>
        <v/>
      </c>
      <c r="T2235" s="46" t="str">
        <f>IF($I2235="","",_xlfn.LET(_xlpm.x,VLOOKUP($I2235,'2026-01-09_taxon-match'!$A$2:$N$81,13,FALSE),IF(_xlpm.x=0,"",_xlpm.x)))</f>
        <v/>
      </c>
      <c r="U2235" s="46">
        <v>1</v>
      </c>
      <c r="V2235" t="s">
        <v>43</v>
      </c>
      <c r="Y2235" s="46" t="str">
        <f>IF(V2235="","",_xlfn.LET(_xlpm.x,VLOOKUP(V2235,'Drop-down_menus'!$D$2:$E$13,2,FALSE),IF(_xlpm.x=0,"",_xlpm.x)))</f>
        <v>https://orcid.org/0000-0002-0981-7442</v>
      </c>
      <c r="Z2235" s="46" t="str">
        <f>IF(W2235="","",_xlfn.LET(_xlpm.x,VLOOKUP(W2235,'Drop-down_menus'!$D$2:$E$13,2,FALSE),IF(_xlpm.x=0,"",_xlpm.x)))</f>
        <v/>
      </c>
      <c r="AA2235" s="46" t="str">
        <f>IF(X2235="","",_xlfn.LET(_xlpm.x,VLOOKUP(X2235,'Drop-down_menus'!$D$2:$E$13,2,FALSE),IF(_xlpm.x=0,"",_xlpm.x)))</f>
        <v/>
      </c>
      <c r="AB2235" s="46" t="s">
        <v>1252</v>
      </c>
      <c r="AC2235" s="46" t="s">
        <v>1255</v>
      </c>
    </row>
    <row r="2236" spans="2:29" ht="15" customHeight="1">
      <c r="B2236">
        <v>2212</v>
      </c>
      <c r="C2236" t="s">
        <v>894</v>
      </c>
      <c r="D2236" s="46" t="b">
        <f>COUNTIF(Events!$B$2:$B$171, C2236) &gt; 0</f>
        <v>1</v>
      </c>
      <c r="E2236" s="2" t="s">
        <v>169</v>
      </c>
      <c r="G2236" s="46" t="s">
        <v>177</v>
      </c>
      <c r="I2236" s="46" t="s">
        <v>177</v>
      </c>
      <c r="J2236" s="46" t="str">
        <f>IF(I2236="","",_xlfn.LET(_xlpm.x,VLOOKUP(I2236,'2026-01-09_taxon-match'!$A$2:$N$81,4,FALSE),IF(_xlpm.x=0,"",_xlpm.x)))</f>
        <v>Sterechinus neumayeri</v>
      </c>
      <c r="L2236" s="46" t="str">
        <f>IF(I2236="","",_xlfn.LET(_xlpm.x,VLOOKUP(I2236,'2026-01-09_taxon-match'!$A$2:$N$81,3,FALSE),IF(_xlpm.x=0,"",_xlpm.x)))</f>
        <v>urn:lsid:marinespecies.org:taxname:160831</v>
      </c>
      <c r="M2236" s="46" t="str">
        <f>IF($I2236="","",_xlfn.LET(_xlpm.x,VLOOKUP($I2236,'2026-01-09_taxon-match'!$A$2:$N$81,5,FALSE),IF(_xlpm.x=0,"",_xlpm.x)))</f>
        <v>(Meissner, 1900)</v>
      </c>
      <c r="N2236" s="46" t="str">
        <f>IF($I2236="","",_xlfn.LET(_xlpm.x,VLOOKUP($I2236,'2026-01-09_taxon-match'!$A$2:$N$81,6,FALSE),IF(_xlpm.x=0,"",_xlpm.x)))</f>
        <v>Animalia</v>
      </c>
      <c r="O2236" s="46" t="str">
        <f>IF($I2236="","",_xlfn.LET(_xlpm.x,VLOOKUP($I2236,'2026-01-09_taxon-match'!$A$2:$N$81,7,FALSE),IF(_xlpm.x=0,"",_xlpm.x)))</f>
        <v>Echinodermata</v>
      </c>
      <c r="P2236" s="46" t="str">
        <f>IF($I2236="","",_xlfn.LET(_xlpm.x,VLOOKUP($I2236,'2026-01-09_taxon-match'!$A$2:$N$81,8,FALSE),IF(_xlpm.x=0,"",_xlpm.x)))</f>
        <v>Echinoidea</v>
      </c>
      <c r="Q2236" s="46" t="str">
        <f>IF($I2236="","",_xlfn.LET(_xlpm.x,VLOOKUP($I2236,'2026-01-09_taxon-match'!$A$2:$N$81,9,FALSE),IF(_xlpm.x=0,"",_xlpm.x)))</f>
        <v>Camarodonta</v>
      </c>
      <c r="R2236" s="46" t="str">
        <f>IF($I2236="","",_xlfn.LET(_xlpm.x,VLOOKUP($I2236,'2026-01-09_taxon-match'!$A$2:$N$81,10,FALSE),IF(_xlpm.x=0,"",_xlpm.x)))</f>
        <v>Echinidae</v>
      </c>
      <c r="S2236" s="46" t="str">
        <f>IF($I2236="","",_xlfn.LET(_xlpm.x,VLOOKUP($I2236,'2026-01-09_taxon-match'!$A$2:$N$81,11,FALSE),IF(_xlpm.x=0,"",_xlpm.x)))</f>
        <v>Sterechinus</v>
      </c>
      <c r="T2236" s="46" t="str">
        <f>IF($I2236="","",_xlfn.LET(_xlpm.x,VLOOKUP($I2236,'2026-01-09_taxon-match'!$A$2:$N$81,13,FALSE),IF(_xlpm.x=0,"",_xlpm.x)))</f>
        <v>neumayeri</v>
      </c>
      <c r="V2236" s="46" t="s">
        <v>43</v>
      </c>
      <c r="W2236" s="46" t="s">
        <v>28</v>
      </c>
      <c r="X2236" s="46" t="s">
        <v>32</v>
      </c>
      <c r="Y2236" s="46" t="str">
        <f>IF(V2236="","",_xlfn.LET(_xlpm.x,VLOOKUP(V2236,'Drop-down_menus'!$D$2:$E$13,2,FALSE),IF(_xlpm.x=0,"",_xlpm.x)))</f>
        <v>https://orcid.org/0000-0002-0981-7442</v>
      </c>
      <c r="Z2236" s="46" t="str">
        <f>IF(W2236="","",_xlfn.LET(_xlpm.x,VLOOKUP(W2236,'Drop-down_menus'!$D$2:$E$13,2,FALSE),IF(_xlpm.x=0,"",_xlpm.x)))</f>
        <v>https://orcid.org/0000-0002-9037-7623</v>
      </c>
      <c r="AA2236" s="46" t="str">
        <f>IF(X2236="","",_xlfn.LET(_xlpm.x,VLOOKUP(X2236,'Drop-down_menus'!$D$2:$E$13,2,FALSE),IF(_xlpm.x=0,"",_xlpm.x)))</f>
        <v>https://orcid.org/0000-0001-5748-602X</v>
      </c>
    </row>
    <row r="2237" spans="2:29" ht="15" customHeight="1">
      <c r="B2237" s="46">
        <v>2213</v>
      </c>
      <c r="C2237" s="46" t="s">
        <v>874</v>
      </c>
      <c r="D2237" s="46" t="b">
        <f>COUNTIF(Events!$B$2:$B$171, C2237) &gt; 0</f>
        <v>1</v>
      </c>
      <c r="G2237" s="46" t="s">
        <v>1201</v>
      </c>
      <c r="I2237" s="46" t="s">
        <v>232</v>
      </c>
      <c r="J2237" s="46" t="str">
        <f>IF(I2237="","",_xlfn.LET(_xlpm.x,VLOOKUP(I2237,'2026-01-09_taxon-match'!$A$2:$N$81,4,FALSE),IF(_xlpm.x=0,"",_xlpm.x)))</f>
        <v>Terebellidae</v>
      </c>
      <c r="K2237" s="46" t="s">
        <v>1318</v>
      </c>
      <c r="L2237" s="46" t="str">
        <f>IF(I2237="","",_xlfn.LET(_xlpm.x,VLOOKUP(I2237,'2026-01-09_taxon-match'!$A$2:$N$81,3,FALSE),IF(_xlpm.x=0,"",_xlpm.x)))</f>
        <v/>
      </c>
      <c r="M2237" s="46" t="str">
        <f>IF($I2237="","",_xlfn.LET(_xlpm.x,VLOOKUP($I2237,'2026-01-09_taxon-match'!$A$2:$N$81,5,FALSE),IF(_xlpm.x=0,"",_xlpm.x)))</f>
        <v/>
      </c>
      <c r="N2237" s="46" t="str">
        <f>IF($I2237="","",_xlfn.LET(_xlpm.x,VLOOKUP($I2237,'2026-01-09_taxon-match'!$A$2:$N$81,6,FALSE),IF(_xlpm.x=0,"",_xlpm.x)))</f>
        <v/>
      </c>
      <c r="O2237" s="46" t="str">
        <f>IF($I2237="","",_xlfn.LET(_xlpm.x,VLOOKUP($I2237,'2026-01-09_taxon-match'!$A$2:$N$81,7,FALSE),IF(_xlpm.x=0,"",_xlpm.x)))</f>
        <v/>
      </c>
      <c r="P2237" s="46" t="str">
        <f>IF($I2237="","",_xlfn.LET(_xlpm.x,VLOOKUP($I2237,'2026-01-09_taxon-match'!$A$2:$N$81,8,FALSE),IF(_xlpm.x=0,"",_xlpm.x)))</f>
        <v/>
      </c>
      <c r="Q2237" s="46" t="str">
        <f>IF($I2237="","",_xlfn.LET(_xlpm.x,VLOOKUP($I2237,'2026-01-09_taxon-match'!$A$2:$N$81,9,FALSE),IF(_xlpm.x=0,"",_xlpm.x)))</f>
        <v/>
      </c>
      <c r="R2237" s="46" t="str">
        <f>IF($I2237="","",_xlfn.LET(_xlpm.x,VLOOKUP($I2237,'2026-01-09_taxon-match'!$A$2:$N$81,10,FALSE),IF(_xlpm.x=0,"",_xlpm.x)))</f>
        <v/>
      </c>
      <c r="S2237" s="46" t="str">
        <f>IF($I2237="","",_xlfn.LET(_xlpm.x,VLOOKUP($I2237,'2026-01-09_taxon-match'!$A$2:$N$81,11,FALSE),IF(_xlpm.x=0,"",_xlpm.x)))</f>
        <v/>
      </c>
      <c r="T2237" s="46" t="str">
        <f>IF($I2237="","",_xlfn.LET(_xlpm.x,VLOOKUP($I2237,'2026-01-09_taxon-match'!$A$2:$N$81,13,FALSE),IF(_xlpm.x=0,"",_xlpm.x)))</f>
        <v/>
      </c>
      <c r="U2237" s="46">
        <v>1</v>
      </c>
      <c r="V2237" t="s">
        <v>43</v>
      </c>
      <c r="Y2237" s="46" t="str">
        <f>IF(V2237="","",_xlfn.LET(_xlpm.x,VLOOKUP(V2237,'Drop-down_menus'!$D$2:$E$13,2,FALSE),IF(_xlpm.x=0,"",_xlpm.x)))</f>
        <v>https://orcid.org/0000-0002-0981-7442</v>
      </c>
      <c r="Z2237" s="46" t="str">
        <f>IF(W2237="","",_xlfn.LET(_xlpm.x,VLOOKUP(W2237,'Drop-down_menus'!$D$2:$E$13,2,FALSE),IF(_xlpm.x=0,"",_xlpm.x)))</f>
        <v/>
      </c>
      <c r="AA2237" s="46" t="str">
        <f>IF(X2237="","",_xlfn.LET(_xlpm.x,VLOOKUP(X2237,'Drop-down_menus'!$D$2:$E$13,2,FALSE),IF(_xlpm.x=0,"",_xlpm.x)))</f>
        <v/>
      </c>
      <c r="AB2237" s="46" t="s">
        <v>1252</v>
      </c>
      <c r="AC2237" s="46" t="s">
        <v>1255</v>
      </c>
    </row>
    <row r="2238" spans="2:29" ht="15" customHeight="1">
      <c r="B2238">
        <v>2213</v>
      </c>
      <c r="C2238" t="s">
        <v>894</v>
      </c>
      <c r="D2238" s="46" t="b">
        <f>COUNTIF(Events!$B$2:$B$171, C2238) &gt; 0</f>
        <v>1</v>
      </c>
      <c r="E2238" s="2" t="s">
        <v>169</v>
      </c>
      <c r="G2238" s="46" t="s">
        <v>177</v>
      </c>
      <c r="I2238" s="46" t="s">
        <v>177</v>
      </c>
      <c r="J2238" s="46" t="str">
        <f>IF(I2238="","",_xlfn.LET(_xlpm.x,VLOOKUP(I2238,'2026-01-09_taxon-match'!$A$2:$N$81,4,FALSE),IF(_xlpm.x=0,"",_xlpm.x)))</f>
        <v>Sterechinus neumayeri</v>
      </c>
      <c r="L2238" s="46" t="str">
        <f>IF(I2238="","",_xlfn.LET(_xlpm.x,VLOOKUP(I2238,'2026-01-09_taxon-match'!$A$2:$N$81,3,FALSE),IF(_xlpm.x=0,"",_xlpm.x)))</f>
        <v>urn:lsid:marinespecies.org:taxname:160831</v>
      </c>
      <c r="M2238" s="46" t="str">
        <f>IF($I2238="","",_xlfn.LET(_xlpm.x,VLOOKUP($I2238,'2026-01-09_taxon-match'!$A$2:$N$81,5,FALSE),IF(_xlpm.x=0,"",_xlpm.x)))</f>
        <v>(Meissner, 1900)</v>
      </c>
      <c r="N2238" s="46" t="str">
        <f>IF($I2238="","",_xlfn.LET(_xlpm.x,VLOOKUP($I2238,'2026-01-09_taxon-match'!$A$2:$N$81,6,FALSE),IF(_xlpm.x=0,"",_xlpm.x)))</f>
        <v>Animalia</v>
      </c>
      <c r="O2238" s="46" t="str">
        <f>IF($I2238="","",_xlfn.LET(_xlpm.x,VLOOKUP($I2238,'2026-01-09_taxon-match'!$A$2:$N$81,7,FALSE),IF(_xlpm.x=0,"",_xlpm.x)))</f>
        <v>Echinodermata</v>
      </c>
      <c r="P2238" s="46" t="str">
        <f>IF($I2238="","",_xlfn.LET(_xlpm.x,VLOOKUP($I2238,'2026-01-09_taxon-match'!$A$2:$N$81,8,FALSE),IF(_xlpm.x=0,"",_xlpm.x)))</f>
        <v>Echinoidea</v>
      </c>
      <c r="Q2238" s="46" t="str">
        <f>IF($I2238="","",_xlfn.LET(_xlpm.x,VLOOKUP($I2238,'2026-01-09_taxon-match'!$A$2:$N$81,9,FALSE),IF(_xlpm.x=0,"",_xlpm.x)))</f>
        <v>Camarodonta</v>
      </c>
      <c r="R2238" s="46" t="str">
        <f>IF($I2238="","",_xlfn.LET(_xlpm.x,VLOOKUP($I2238,'2026-01-09_taxon-match'!$A$2:$N$81,10,FALSE),IF(_xlpm.x=0,"",_xlpm.x)))</f>
        <v>Echinidae</v>
      </c>
      <c r="S2238" s="46" t="str">
        <f>IF($I2238="","",_xlfn.LET(_xlpm.x,VLOOKUP($I2238,'2026-01-09_taxon-match'!$A$2:$N$81,11,FALSE),IF(_xlpm.x=0,"",_xlpm.x)))</f>
        <v>Sterechinus</v>
      </c>
      <c r="T2238" s="46" t="str">
        <f>IF($I2238="","",_xlfn.LET(_xlpm.x,VLOOKUP($I2238,'2026-01-09_taxon-match'!$A$2:$N$81,13,FALSE),IF(_xlpm.x=0,"",_xlpm.x)))</f>
        <v>neumayeri</v>
      </c>
      <c r="V2238" s="46" t="s">
        <v>43</v>
      </c>
      <c r="W2238" s="46" t="s">
        <v>28</v>
      </c>
      <c r="X2238" s="46" t="s">
        <v>32</v>
      </c>
      <c r="Y2238" s="46" t="str">
        <f>IF(V2238="","",_xlfn.LET(_xlpm.x,VLOOKUP(V2238,'Drop-down_menus'!$D$2:$E$13,2,FALSE),IF(_xlpm.x=0,"",_xlpm.x)))</f>
        <v>https://orcid.org/0000-0002-0981-7442</v>
      </c>
      <c r="Z2238" s="46" t="str">
        <f>IF(W2238="","",_xlfn.LET(_xlpm.x,VLOOKUP(W2238,'Drop-down_menus'!$D$2:$E$13,2,FALSE),IF(_xlpm.x=0,"",_xlpm.x)))</f>
        <v>https://orcid.org/0000-0002-9037-7623</v>
      </c>
      <c r="AA2238" s="46" t="str">
        <f>IF(X2238="","",_xlfn.LET(_xlpm.x,VLOOKUP(X2238,'Drop-down_menus'!$D$2:$E$13,2,FALSE),IF(_xlpm.x=0,"",_xlpm.x)))</f>
        <v>https://orcid.org/0000-0001-5748-602X</v>
      </c>
    </row>
    <row r="2239" spans="2:29" ht="15" customHeight="1">
      <c r="B2239" s="46">
        <v>2214</v>
      </c>
      <c r="C2239" s="46" t="s">
        <v>874</v>
      </c>
      <c r="D2239" s="46" t="b">
        <f>COUNTIF(Events!$B$2:$B$171, C2239) &gt; 0</f>
        <v>1</v>
      </c>
      <c r="G2239" s="46" t="s">
        <v>1215</v>
      </c>
      <c r="I2239" s="46" t="s">
        <v>273</v>
      </c>
      <c r="J2239" s="46" t="str">
        <f>IF(I2239="","",_xlfn.LET(_xlpm.x,VLOOKUP(I2239,'2026-01-09_taxon-match'!$A$2:$N$81,4,FALSE),IF(_xlpm.x=0,"",_xlpm.x)))</f>
        <v>Trematocarpus antarcticus</v>
      </c>
      <c r="L2239" s="46" t="str">
        <f>IF(I2239="","",_xlfn.LET(_xlpm.x,VLOOKUP(I2239,'2026-01-09_taxon-match'!$A$2:$N$81,3,FALSE),IF(_xlpm.x=0,"",_xlpm.x)))</f>
        <v>urn:lsid:marinespecies.org:taxname:377122</v>
      </c>
      <c r="M2239" s="46" t="str">
        <f>IF($I2239="","",_xlfn.LET(_xlpm.x,VLOOKUP($I2239,'2026-01-09_taxon-match'!$A$2:$N$81,5,FALSE),IF(_xlpm.x=0,"",_xlpm.x)))</f>
        <v>(Hariot) Fredericq &amp; R.L.Moe, 2009</v>
      </c>
      <c r="N2239" s="46" t="str">
        <f>IF($I2239="","",_xlfn.LET(_xlpm.x,VLOOKUP($I2239,'2026-01-09_taxon-match'!$A$2:$N$81,6,FALSE),IF(_xlpm.x=0,"",_xlpm.x)))</f>
        <v>Plantae</v>
      </c>
      <c r="O2239" s="46" t="str">
        <f>IF($I2239="","",_xlfn.LET(_xlpm.x,VLOOKUP($I2239,'2026-01-09_taxon-match'!$A$2:$N$81,7,FALSE),IF(_xlpm.x=0,"",_xlpm.x)))</f>
        <v>Rhodophyta</v>
      </c>
      <c r="P2239" s="46" t="str">
        <f>IF($I2239="","",_xlfn.LET(_xlpm.x,VLOOKUP($I2239,'2026-01-09_taxon-match'!$A$2:$N$81,8,FALSE),IF(_xlpm.x=0,"",_xlpm.x)))</f>
        <v>Florideophyceae</v>
      </c>
      <c r="Q2239" s="46" t="str">
        <f>IF($I2239="","",_xlfn.LET(_xlpm.x,VLOOKUP($I2239,'2026-01-09_taxon-match'!$A$2:$N$81,9,FALSE),IF(_xlpm.x=0,"",_xlpm.x)))</f>
        <v>Plocamiales</v>
      </c>
      <c r="R2239" s="46" t="str">
        <f>IF($I2239="","",_xlfn.LET(_xlpm.x,VLOOKUP($I2239,'2026-01-09_taxon-match'!$A$2:$N$81,10,FALSE),IF(_xlpm.x=0,"",_xlpm.x)))</f>
        <v>Sarcodiaceae</v>
      </c>
      <c r="S2239" s="46" t="str">
        <f>IF($I2239="","",_xlfn.LET(_xlpm.x,VLOOKUP($I2239,'2026-01-09_taxon-match'!$A$2:$N$81,11,FALSE),IF(_xlpm.x=0,"",_xlpm.x)))</f>
        <v>Trematocarpus</v>
      </c>
      <c r="T2239" s="46" t="str">
        <f>IF($I2239="","",_xlfn.LET(_xlpm.x,VLOOKUP($I2239,'2026-01-09_taxon-match'!$A$2:$N$81,13,FALSE),IF(_xlpm.x=0,"",_xlpm.x)))</f>
        <v>antarcticus</v>
      </c>
      <c r="U2239" s="46">
        <v>1</v>
      </c>
      <c r="V2239" t="s">
        <v>43</v>
      </c>
      <c r="Y2239" s="46" t="str">
        <f>IF(V2239="","",_xlfn.LET(_xlpm.x,VLOOKUP(V2239,'Drop-down_menus'!$D$2:$E$13,2,FALSE),IF(_xlpm.x=0,"",_xlpm.x)))</f>
        <v>https://orcid.org/0000-0002-0981-7442</v>
      </c>
      <c r="Z2239" s="46" t="str">
        <f>IF(W2239="","",_xlfn.LET(_xlpm.x,VLOOKUP(W2239,'Drop-down_menus'!$D$2:$E$13,2,FALSE),IF(_xlpm.x=0,"",_xlpm.x)))</f>
        <v/>
      </c>
      <c r="AA2239" s="46" t="str">
        <f>IF(X2239="","",_xlfn.LET(_xlpm.x,VLOOKUP(X2239,'Drop-down_menus'!$D$2:$E$13,2,FALSE),IF(_xlpm.x=0,"",_xlpm.x)))</f>
        <v/>
      </c>
      <c r="AB2239" s="46" t="s">
        <v>1252</v>
      </c>
      <c r="AC2239" s="46" t="s">
        <v>1255</v>
      </c>
    </row>
    <row r="2240" spans="2:29" ht="15" customHeight="1">
      <c r="B2240">
        <v>2214</v>
      </c>
      <c r="C2240" t="s">
        <v>894</v>
      </c>
      <c r="D2240" s="46" t="b">
        <f>COUNTIF(Events!$B$2:$B$171, C2240) &gt; 0</f>
        <v>1</v>
      </c>
      <c r="E2240" s="2" t="s">
        <v>169</v>
      </c>
      <c r="G2240" s="46" t="s">
        <v>177</v>
      </c>
      <c r="I2240" s="46" t="s">
        <v>177</v>
      </c>
      <c r="J2240" s="46" t="str">
        <f>IF(I2240="","",_xlfn.LET(_xlpm.x,VLOOKUP(I2240,'2026-01-09_taxon-match'!$A$2:$N$81,4,FALSE),IF(_xlpm.x=0,"",_xlpm.x)))</f>
        <v>Sterechinus neumayeri</v>
      </c>
      <c r="L2240" s="46" t="str">
        <f>IF(I2240="","",_xlfn.LET(_xlpm.x,VLOOKUP(I2240,'2026-01-09_taxon-match'!$A$2:$N$81,3,FALSE),IF(_xlpm.x=0,"",_xlpm.x)))</f>
        <v>urn:lsid:marinespecies.org:taxname:160831</v>
      </c>
      <c r="M2240" s="46" t="str">
        <f>IF($I2240="","",_xlfn.LET(_xlpm.x,VLOOKUP($I2240,'2026-01-09_taxon-match'!$A$2:$N$81,5,FALSE),IF(_xlpm.x=0,"",_xlpm.x)))</f>
        <v>(Meissner, 1900)</v>
      </c>
      <c r="N2240" s="46" t="str">
        <f>IF($I2240="","",_xlfn.LET(_xlpm.x,VLOOKUP($I2240,'2026-01-09_taxon-match'!$A$2:$N$81,6,FALSE),IF(_xlpm.x=0,"",_xlpm.x)))</f>
        <v>Animalia</v>
      </c>
      <c r="O2240" s="46" t="str">
        <f>IF($I2240="","",_xlfn.LET(_xlpm.x,VLOOKUP($I2240,'2026-01-09_taxon-match'!$A$2:$N$81,7,FALSE),IF(_xlpm.x=0,"",_xlpm.x)))</f>
        <v>Echinodermata</v>
      </c>
      <c r="P2240" s="46" t="str">
        <f>IF($I2240="","",_xlfn.LET(_xlpm.x,VLOOKUP($I2240,'2026-01-09_taxon-match'!$A$2:$N$81,8,FALSE),IF(_xlpm.x=0,"",_xlpm.x)))</f>
        <v>Echinoidea</v>
      </c>
      <c r="Q2240" s="46" t="str">
        <f>IF($I2240="","",_xlfn.LET(_xlpm.x,VLOOKUP($I2240,'2026-01-09_taxon-match'!$A$2:$N$81,9,FALSE),IF(_xlpm.x=0,"",_xlpm.x)))</f>
        <v>Camarodonta</v>
      </c>
      <c r="R2240" s="46" t="str">
        <f>IF($I2240="","",_xlfn.LET(_xlpm.x,VLOOKUP($I2240,'2026-01-09_taxon-match'!$A$2:$N$81,10,FALSE),IF(_xlpm.x=0,"",_xlpm.x)))</f>
        <v>Echinidae</v>
      </c>
      <c r="S2240" s="46" t="str">
        <f>IF($I2240="","",_xlfn.LET(_xlpm.x,VLOOKUP($I2240,'2026-01-09_taxon-match'!$A$2:$N$81,11,FALSE),IF(_xlpm.x=0,"",_xlpm.x)))</f>
        <v>Sterechinus</v>
      </c>
      <c r="T2240" s="46" t="str">
        <f>IF($I2240="","",_xlfn.LET(_xlpm.x,VLOOKUP($I2240,'2026-01-09_taxon-match'!$A$2:$N$81,13,FALSE),IF(_xlpm.x=0,"",_xlpm.x)))</f>
        <v>neumayeri</v>
      </c>
      <c r="V2240" s="46" t="s">
        <v>43</v>
      </c>
      <c r="W2240" s="46" t="s">
        <v>28</v>
      </c>
      <c r="X2240" s="46" t="s">
        <v>32</v>
      </c>
      <c r="Y2240" s="46" t="str">
        <f>IF(V2240="","",_xlfn.LET(_xlpm.x,VLOOKUP(V2240,'Drop-down_menus'!$D$2:$E$13,2,FALSE),IF(_xlpm.x=0,"",_xlpm.x)))</f>
        <v>https://orcid.org/0000-0002-0981-7442</v>
      </c>
      <c r="Z2240" s="46" t="str">
        <f>IF(W2240="","",_xlfn.LET(_xlpm.x,VLOOKUP(W2240,'Drop-down_menus'!$D$2:$E$13,2,FALSE),IF(_xlpm.x=0,"",_xlpm.x)))</f>
        <v>https://orcid.org/0000-0002-9037-7623</v>
      </c>
      <c r="AA2240" s="46" t="str">
        <f>IF(X2240="","",_xlfn.LET(_xlpm.x,VLOOKUP(X2240,'Drop-down_menus'!$D$2:$E$13,2,FALSE),IF(_xlpm.x=0,"",_xlpm.x)))</f>
        <v>https://orcid.org/0000-0001-5748-602X</v>
      </c>
    </row>
    <row r="2241" spans="2:29" ht="15" customHeight="1">
      <c r="B2241" s="46">
        <v>2215</v>
      </c>
      <c r="C2241" s="46" t="s">
        <v>874</v>
      </c>
      <c r="D2241" s="46" t="b">
        <f>COUNTIF(Events!$B$2:$B$171, C2241) &gt; 0</f>
        <v>1</v>
      </c>
      <c r="G2241" s="46" t="s">
        <v>1215</v>
      </c>
      <c r="I2241" s="46" t="s">
        <v>273</v>
      </c>
      <c r="J2241" s="46" t="str">
        <f>IF(I2241="","",_xlfn.LET(_xlpm.x,VLOOKUP(I2241,'2026-01-09_taxon-match'!$A$2:$N$81,4,FALSE),IF(_xlpm.x=0,"",_xlpm.x)))</f>
        <v>Trematocarpus antarcticus</v>
      </c>
      <c r="L2241" s="46" t="str">
        <f>IF(I2241="","",_xlfn.LET(_xlpm.x,VLOOKUP(I2241,'2026-01-09_taxon-match'!$A$2:$N$81,3,FALSE),IF(_xlpm.x=0,"",_xlpm.x)))</f>
        <v>urn:lsid:marinespecies.org:taxname:377122</v>
      </c>
      <c r="M2241" s="46" t="str">
        <f>IF($I2241="","",_xlfn.LET(_xlpm.x,VLOOKUP($I2241,'2026-01-09_taxon-match'!$A$2:$N$81,5,FALSE),IF(_xlpm.x=0,"",_xlpm.x)))</f>
        <v>(Hariot) Fredericq &amp; R.L.Moe, 2009</v>
      </c>
      <c r="N2241" s="46" t="str">
        <f>IF($I2241="","",_xlfn.LET(_xlpm.x,VLOOKUP($I2241,'2026-01-09_taxon-match'!$A$2:$N$81,6,FALSE),IF(_xlpm.x=0,"",_xlpm.x)))</f>
        <v>Plantae</v>
      </c>
      <c r="O2241" s="46" t="str">
        <f>IF($I2241="","",_xlfn.LET(_xlpm.x,VLOOKUP($I2241,'2026-01-09_taxon-match'!$A$2:$N$81,7,FALSE),IF(_xlpm.x=0,"",_xlpm.x)))</f>
        <v>Rhodophyta</v>
      </c>
      <c r="P2241" s="46" t="str">
        <f>IF($I2241="","",_xlfn.LET(_xlpm.x,VLOOKUP($I2241,'2026-01-09_taxon-match'!$A$2:$N$81,8,FALSE),IF(_xlpm.x=0,"",_xlpm.x)))</f>
        <v>Florideophyceae</v>
      </c>
      <c r="Q2241" s="46" t="str">
        <f>IF($I2241="","",_xlfn.LET(_xlpm.x,VLOOKUP($I2241,'2026-01-09_taxon-match'!$A$2:$N$81,9,FALSE),IF(_xlpm.x=0,"",_xlpm.x)))</f>
        <v>Plocamiales</v>
      </c>
      <c r="R2241" s="46" t="str">
        <f>IF($I2241="","",_xlfn.LET(_xlpm.x,VLOOKUP($I2241,'2026-01-09_taxon-match'!$A$2:$N$81,10,FALSE),IF(_xlpm.x=0,"",_xlpm.x)))</f>
        <v>Sarcodiaceae</v>
      </c>
      <c r="S2241" s="46" t="str">
        <f>IF($I2241="","",_xlfn.LET(_xlpm.x,VLOOKUP($I2241,'2026-01-09_taxon-match'!$A$2:$N$81,11,FALSE),IF(_xlpm.x=0,"",_xlpm.x)))</f>
        <v>Trematocarpus</v>
      </c>
      <c r="T2241" s="46" t="str">
        <f>IF($I2241="","",_xlfn.LET(_xlpm.x,VLOOKUP($I2241,'2026-01-09_taxon-match'!$A$2:$N$81,13,FALSE),IF(_xlpm.x=0,"",_xlpm.x)))</f>
        <v>antarcticus</v>
      </c>
      <c r="U2241" s="46">
        <v>1</v>
      </c>
      <c r="V2241" t="s">
        <v>43</v>
      </c>
      <c r="Y2241" s="46" t="str">
        <f>IF(V2241="","",_xlfn.LET(_xlpm.x,VLOOKUP(V2241,'Drop-down_menus'!$D$2:$E$13,2,FALSE),IF(_xlpm.x=0,"",_xlpm.x)))</f>
        <v>https://orcid.org/0000-0002-0981-7442</v>
      </c>
      <c r="Z2241" s="46" t="str">
        <f>IF(W2241="","",_xlfn.LET(_xlpm.x,VLOOKUP(W2241,'Drop-down_menus'!$D$2:$E$13,2,FALSE),IF(_xlpm.x=0,"",_xlpm.x)))</f>
        <v/>
      </c>
      <c r="AA2241" s="46" t="str">
        <f>IF(X2241="","",_xlfn.LET(_xlpm.x,VLOOKUP(X2241,'Drop-down_menus'!$D$2:$E$13,2,FALSE),IF(_xlpm.x=0,"",_xlpm.x)))</f>
        <v/>
      </c>
      <c r="AB2241" s="46" t="s">
        <v>1252</v>
      </c>
      <c r="AC2241" s="46" t="s">
        <v>1255</v>
      </c>
    </row>
    <row r="2242" spans="2:29" ht="15" customHeight="1">
      <c r="B2242">
        <v>2215</v>
      </c>
      <c r="C2242" t="s">
        <v>894</v>
      </c>
      <c r="D2242" s="46" t="b">
        <f>COUNTIF(Events!$B$2:$B$171, C2242) &gt; 0</f>
        <v>1</v>
      </c>
      <c r="E2242" s="2" t="s">
        <v>169</v>
      </c>
      <c r="G2242" s="46" t="s">
        <v>177</v>
      </c>
      <c r="I2242" s="46" t="s">
        <v>177</v>
      </c>
      <c r="J2242" s="46" t="str">
        <f>IF(I2242="","",_xlfn.LET(_xlpm.x,VLOOKUP(I2242,'2026-01-09_taxon-match'!$A$2:$N$81,4,FALSE),IF(_xlpm.x=0,"",_xlpm.x)))</f>
        <v>Sterechinus neumayeri</v>
      </c>
      <c r="L2242" s="46" t="str">
        <f>IF(I2242="","",_xlfn.LET(_xlpm.x,VLOOKUP(I2242,'2026-01-09_taxon-match'!$A$2:$N$81,3,FALSE),IF(_xlpm.x=0,"",_xlpm.x)))</f>
        <v>urn:lsid:marinespecies.org:taxname:160831</v>
      </c>
      <c r="M2242" s="46" t="str">
        <f>IF($I2242="","",_xlfn.LET(_xlpm.x,VLOOKUP($I2242,'2026-01-09_taxon-match'!$A$2:$N$81,5,FALSE),IF(_xlpm.x=0,"",_xlpm.x)))</f>
        <v>(Meissner, 1900)</v>
      </c>
      <c r="N2242" s="46" t="str">
        <f>IF($I2242="","",_xlfn.LET(_xlpm.x,VLOOKUP($I2242,'2026-01-09_taxon-match'!$A$2:$N$81,6,FALSE),IF(_xlpm.x=0,"",_xlpm.x)))</f>
        <v>Animalia</v>
      </c>
      <c r="O2242" s="46" t="str">
        <f>IF($I2242="","",_xlfn.LET(_xlpm.x,VLOOKUP($I2242,'2026-01-09_taxon-match'!$A$2:$N$81,7,FALSE),IF(_xlpm.x=0,"",_xlpm.x)))</f>
        <v>Echinodermata</v>
      </c>
      <c r="P2242" s="46" t="str">
        <f>IF($I2242="","",_xlfn.LET(_xlpm.x,VLOOKUP($I2242,'2026-01-09_taxon-match'!$A$2:$N$81,8,FALSE),IF(_xlpm.x=0,"",_xlpm.x)))</f>
        <v>Echinoidea</v>
      </c>
      <c r="Q2242" s="46" t="str">
        <f>IF($I2242="","",_xlfn.LET(_xlpm.x,VLOOKUP($I2242,'2026-01-09_taxon-match'!$A$2:$N$81,9,FALSE),IF(_xlpm.x=0,"",_xlpm.x)))</f>
        <v>Camarodonta</v>
      </c>
      <c r="R2242" s="46" t="str">
        <f>IF($I2242="","",_xlfn.LET(_xlpm.x,VLOOKUP($I2242,'2026-01-09_taxon-match'!$A$2:$N$81,10,FALSE),IF(_xlpm.x=0,"",_xlpm.x)))</f>
        <v>Echinidae</v>
      </c>
      <c r="S2242" s="46" t="str">
        <f>IF($I2242="","",_xlfn.LET(_xlpm.x,VLOOKUP($I2242,'2026-01-09_taxon-match'!$A$2:$N$81,11,FALSE),IF(_xlpm.x=0,"",_xlpm.x)))</f>
        <v>Sterechinus</v>
      </c>
      <c r="T2242" s="46" t="str">
        <f>IF($I2242="","",_xlfn.LET(_xlpm.x,VLOOKUP($I2242,'2026-01-09_taxon-match'!$A$2:$N$81,13,FALSE),IF(_xlpm.x=0,"",_xlpm.x)))</f>
        <v>neumayeri</v>
      </c>
      <c r="V2242" s="46" t="s">
        <v>43</v>
      </c>
      <c r="W2242" s="46" t="s">
        <v>28</v>
      </c>
      <c r="X2242" s="46" t="s">
        <v>32</v>
      </c>
      <c r="Y2242" s="46" t="str">
        <f>IF(V2242="","",_xlfn.LET(_xlpm.x,VLOOKUP(V2242,'Drop-down_menus'!$D$2:$E$13,2,FALSE),IF(_xlpm.x=0,"",_xlpm.x)))</f>
        <v>https://orcid.org/0000-0002-0981-7442</v>
      </c>
      <c r="Z2242" s="46" t="str">
        <f>IF(W2242="","",_xlfn.LET(_xlpm.x,VLOOKUP(W2242,'Drop-down_menus'!$D$2:$E$13,2,FALSE),IF(_xlpm.x=0,"",_xlpm.x)))</f>
        <v>https://orcid.org/0000-0002-9037-7623</v>
      </c>
      <c r="AA2242" s="46" t="str">
        <f>IF(X2242="","",_xlfn.LET(_xlpm.x,VLOOKUP(X2242,'Drop-down_menus'!$D$2:$E$13,2,FALSE),IF(_xlpm.x=0,"",_xlpm.x)))</f>
        <v>https://orcid.org/0000-0001-5748-602X</v>
      </c>
    </row>
    <row r="2243" spans="2:29" ht="15" customHeight="1">
      <c r="B2243" s="46">
        <v>2216</v>
      </c>
      <c r="C2243" s="46" t="s">
        <v>874</v>
      </c>
      <c r="D2243" s="46" t="b">
        <f>COUNTIF(Events!$B$2:$B$171, C2243) &gt; 0</f>
        <v>1</v>
      </c>
      <c r="G2243" s="46" t="s">
        <v>960</v>
      </c>
      <c r="I2243" s="46" t="s">
        <v>960</v>
      </c>
      <c r="J2243" s="46" t="str">
        <f>IF(I2243="","",_xlfn.LET(_xlpm.x,VLOOKUP(I2243,'2026-01-09_taxon-match'!$A$2:$N$81,4,FALSE),IF(_xlpm.x=0,"",_xlpm.x)))</f>
        <v>Odontaster validus</v>
      </c>
      <c r="L2243" s="46" t="str">
        <f>IF(I2243="","",_xlfn.LET(_xlpm.x,VLOOKUP(I2243,'2026-01-09_taxon-match'!$A$2:$N$81,3,FALSE),IF(_xlpm.x=0,"",_xlpm.x)))</f>
        <v>urn:lsid:marinespecies.org:taxname:172775</v>
      </c>
      <c r="M2243" s="46" t="str">
        <f>IF($I2243="","",_xlfn.LET(_xlpm.x,VLOOKUP($I2243,'2026-01-09_taxon-match'!$A$2:$N$81,5,FALSE),IF(_xlpm.x=0,"",_xlpm.x)))</f>
        <v>Koehler, 1906</v>
      </c>
      <c r="N2243" s="46" t="str">
        <f>IF($I2243="","",_xlfn.LET(_xlpm.x,VLOOKUP($I2243,'2026-01-09_taxon-match'!$A$2:$N$81,6,FALSE),IF(_xlpm.x=0,"",_xlpm.x)))</f>
        <v>Animalia</v>
      </c>
      <c r="O2243" s="46" t="str">
        <f>IF($I2243="","",_xlfn.LET(_xlpm.x,VLOOKUP($I2243,'2026-01-09_taxon-match'!$A$2:$N$81,7,FALSE),IF(_xlpm.x=0,"",_xlpm.x)))</f>
        <v>Echinodermata</v>
      </c>
      <c r="P2243" s="46" t="str">
        <f>IF($I2243="","",_xlfn.LET(_xlpm.x,VLOOKUP($I2243,'2026-01-09_taxon-match'!$A$2:$N$81,8,FALSE),IF(_xlpm.x=0,"",_xlpm.x)))</f>
        <v>Asteroidea</v>
      </c>
      <c r="Q2243" s="46" t="str">
        <f>IF($I2243="","",_xlfn.LET(_xlpm.x,VLOOKUP($I2243,'2026-01-09_taxon-match'!$A$2:$N$81,9,FALSE),IF(_xlpm.x=0,"",_xlpm.x)))</f>
        <v>Valvatida</v>
      </c>
      <c r="R2243" s="46" t="str">
        <f>IF($I2243="","",_xlfn.LET(_xlpm.x,VLOOKUP($I2243,'2026-01-09_taxon-match'!$A$2:$N$81,10,FALSE),IF(_xlpm.x=0,"",_xlpm.x)))</f>
        <v>Odontasteridae</v>
      </c>
      <c r="S2243" s="46" t="str">
        <f>IF($I2243="","",_xlfn.LET(_xlpm.x,VLOOKUP($I2243,'2026-01-09_taxon-match'!$A$2:$N$81,11,FALSE),IF(_xlpm.x=0,"",_xlpm.x)))</f>
        <v>Odontaster</v>
      </c>
      <c r="T2243" s="46" t="str">
        <f>IF($I2243="","",_xlfn.LET(_xlpm.x,VLOOKUP($I2243,'2026-01-09_taxon-match'!$A$2:$N$81,13,FALSE),IF(_xlpm.x=0,"",_xlpm.x)))</f>
        <v>validus</v>
      </c>
      <c r="U2243" s="46">
        <v>1</v>
      </c>
      <c r="V2243" s="2" t="s">
        <v>58</v>
      </c>
      <c r="Y2243" s="46" t="str">
        <f>IF(V2243="","",_xlfn.LET(_xlpm.x,VLOOKUP(V2243,'Drop-down_menus'!$D$2:$E$13,2,FALSE),IF(_xlpm.x=0,"",_xlpm.x)))</f>
        <v>https://orcid.org/0000-0002-9708-1761</v>
      </c>
      <c r="Z2243" s="46" t="str">
        <f>IF(W2243="","",_xlfn.LET(_xlpm.x,VLOOKUP(W2243,'Drop-down_menus'!$D$2:$E$13,2,FALSE),IF(_xlpm.x=0,"",_xlpm.x)))</f>
        <v/>
      </c>
      <c r="AA2243" s="46" t="str">
        <f>IF(X2243="","",_xlfn.LET(_xlpm.x,VLOOKUP(X2243,'Drop-down_menus'!$D$2:$E$13,2,FALSE),IF(_xlpm.x=0,"",_xlpm.x)))</f>
        <v/>
      </c>
      <c r="AB2243" s="46" t="s">
        <v>1252</v>
      </c>
      <c r="AC2243" s="46" t="s">
        <v>1255</v>
      </c>
    </row>
    <row r="2244" spans="2:29" ht="15" customHeight="1">
      <c r="B2244">
        <v>2216</v>
      </c>
      <c r="C2244" t="s">
        <v>894</v>
      </c>
      <c r="D2244" s="46" t="b">
        <f>COUNTIF(Events!$B$2:$B$171, C2244) &gt; 0</f>
        <v>1</v>
      </c>
      <c r="E2244" s="2" t="s">
        <v>169</v>
      </c>
      <c r="G2244" s="46" t="s">
        <v>177</v>
      </c>
      <c r="I2244" s="46" t="s">
        <v>177</v>
      </c>
      <c r="J2244" s="46" t="str">
        <f>IF(I2244="","",_xlfn.LET(_xlpm.x,VLOOKUP(I2244,'2026-01-09_taxon-match'!$A$2:$N$81,4,FALSE),IF(_xlpm.x=0,"",_xlpm.x)))</f>
        <v>Sterechinus neumayeri</v>
      </c>
      <c r="L2244" s="46" t="str">
        <f>IF(I2244="","",_xlfn.LET(_xlpm.x,VLOOKUP(I2244,'2026-01-09_taxon-match'!$A$2:$N$81,3,FALSE),IF(_xlpm.x=0,"",_xlpm.x)))</f>
        <v>urn:lsid:marinespecies.org:taxname:160831</v>
      </c>
      <c r="M2244" s="46" t="str">
        <f>IF($I2244="","",_xlfn.LET(_xlpm.x,VLOOKUP($I2244,'2026-01-09_taxon-match'!$A$2:$N$81,5,FALSE),IF(_xlpm.x=0,"",_xlpm.x)))</f>
        <v>(Meissner, 1900)</v>
      </c>
      <c r="N2244" s="46" t="str">
        <f>IF($I2244="","",_xlfn.LET(_xlpm.x,VLOOKUP($I2244,'2026-01-09_taxon-match'!$A$2:$N$81,6,FALSE),IF(_xlpm.x=0,"",_xlpm.x)))</f>
        <v>Animalia</v>
      </c>
      <c r="O2244" s="46" t="str">
        <f>IF($I2244="","",_xlfn.LET(_xlpm.x,VLOOKUP($I2244,'2026-01-09_taxon-match'!$A$2:$N$81,7,FALSE),IF(_xlpm.x=0,"",_xlpm.x)))</f>
        <v>Echinodermata</v>
      </c>
      <c r="P2244" s="46" t="str">
        <f>IF($I2244="","",_xlfn.LET(_xlpm.x,VLOOKUP($I2244,'2026-01-09_taxon-match'!$A$2:$N$81,8,FALSE),IF(_xlpm.x=0,"",_xlpm.x)))</f>
        <v>Echinoidea</v>
      </c>
      <c r="Q2244" s="46" t="str">
        <f>IF($I2244="","",_xlfn.LET(_xlpm.x,VLOOKUP($I2244,'2026-01-09_taxon-match'!$A$2:$N$81,9,FALSE),IF(_xlpm.x=0,"",_xlpm.x)))</f>
        <v>Camarodonta</v>
      </c>
      <c r="R2244" s="46" t="str">
        <f>IF($I2244="","",_xlfn.LET(_xlpm.x,VLOOKUP($I2244,'2026-01-09_taxon-match'!$A$2:$N$81,10,FALSE),IF(_xlpm.x=0,"",_xlpm.x)))</f>
        <v>Echinidae</v>
      </c>
      <c r="S2244" s="46" t="str">
        <f>IF($I2244="","",_xlfn.LET(_xlpm.x,VLOOKUP($I2244,'2026-01-09_taxon-match'!$A$2:$N$81,11,FALSE),IF(_xlpm.x=0,"",_xlpm.x)))</f>
        <v>Sterechinus</v>
      </c>
      <c r="T2244" s="46" t="str">
        <f>IF($I2244="","",_xlfn.LET(_xlpm.x,VLOOKUP($I2244,'2026-01-09_taxon-match'!$A$2:$N$81,13,FALSE),IF(_xlpm.x=0,"",_xlpm.x)))</f>
        <v>neumayeri</v>
      </c>
      <c r="V2244" s="46" t="s">
        <v>43</v>
      </c>
      <c r="W2244" s="46" t="s">
        <v>28</v>
      </c>
      <c r="X2244" s="46" t="s">
        <v>32</v>
      </c>
      <c r="Y2244" s="46" t="str">
        <f>IF(V2244="","",_xlfn.LET(_xlpm.x,VLOOKUP(V2244,'Drop-down_menus'!$D$2:$E$13,2,FALSE),IF(_xlpm.x=0,"",_xlpm.x)))</f>
        <v>https://orcid.org/0000-0002-0981-7442</v>
      </c>
      <c r="Z2244" s="46" t="str">
        <f>IF(W2244="","",_xlfn.LET(_xlpm.x,VLOOKUP(W2244,'Drop-down_menus'!$D$2:$E$13,2,FALSE),IF(_xlpm.x=0,"",_xlpm.x)))</f>
        <v>https://orcid.org/0000-0002-9037-7623</v>
      </c>
      <c r="AA2244" s="46" t="str">
        <f>IF(X2244="","",_xlfn.LET(_xlpm.x,VLOOKUP(X2244,'Drop-down_menus'!$D$2:$E$13,2,FALSE),IF(_xlpm.x=0,"",_xlpm.x)))</f>
        <v>https://orcid.org/0000-0001-5748-602X</v>
      </c>
    </row>
    <row r="2245" spans="2:29" ht="15" customHeight="1">
      <c r="B2245" s="46">
        <v>2217</v>
      </c>
      <c r="C2245" s="46" t="s">
        <v>874</v>
      </c>
      <c r="D2245" s="46" t="b">
        <f>COUNTIF(Events!$B$2:$B$171, C2245) &gt; 0</f>
        <v>1</v>
      </c>
      <c r="G2245" s="46" t="s">
        <v>177</v>
      </c>
      <c r="I2245" s="46" t="s">
        <v>177</v>
      </c>
      <c r="J2245" s="46" t="str">
        <f>IF(I2245="","",_xlfn.LET(_xlpm.x,VLOOKUP(I2245,'2026-01-09_taxon-match'!$A$2:$N$81,4,FALSE),IF(_xlpm.x=0,"",_xlpm.x)))</f>
        <v>Sterechinus neumayeri</v>
      </c>
      <c r="L2245" s="46" t="str">
        <f>IF(I2245="","",_xlfn.LET(_xlpm.x,VLOOKUP(I2245,'2026-01-09_taxon-match'!$A$2:$N$81,3,FALSE),IF(_xlpm.x=0,"",_xlpm.x)))</f>
        <v>urn:lsid:marinespecies.org:taxname:160831</v>
      </c>
      <c r="M2245" s="46" t="str">
        <f>IF($I2245="","",_xlfn.LET(_xlpm.x,VLOOKUP($I2245,'2026-01-09_taxon-match'!$A$2:$N$81,5,FALSE),IF(_xlpm.x=0,"",_xlpm.x)))</f>
        <v>(Meissner, 1900)</v>
      </c>
      <c r="N2245" s="46" t="str">
        <f>IF($I2245="","",_xlfn.LET(_xlpm.x,VLOOKUP($I2245,'2026-01-09_taxon-match'!$A$2:$N$81,6,FALSE),IF(_xlpm.x=0,"",_xlpm.x)))</f>
        <v>Animalia</v>
      </c>
      <c r="O2245" s="46" t="str">
        <f>IF($I2245="","",_xlfn.LET(_xlpm.x,VLOOKUP($I2245,'2026-01-09_taxon-match'!$A$2:$N$81,7,FALSE),IF(_xlpm.x=0,"",_xlpm.x)))</f>
        <v>Echinodermata</v>
      </c>
      <c r="P2245" s="46" t="str">
        <f>IF($I2245="","",_xlfn.LET(_xlpm.x,VLOOKUP($I2245,'2026-01-09_taxon-match'!$A$2:$N$81,8,FALSE),IF(_xlpm.x=0,"",_xlpm.x)))</f>
        <v>Echinoidea</v>
      </c>
      <c r="Q2245" s="46" t="str">
        <f>IF($I2245="","",_xlfn.LET(_xlpm.x,VLOOKUP($I2245,'2026-01-09_taxon-match'!$A$2:$N$81,9,FALSE),IF(_xlpm.x=0,"",_xlpm.x)))</f>
        <v>Camarodonta</v>
      </c>
      <c r="R2245" s="46" t="str">
        <f>IF($I2245="","",_xlfn.LET(_xlpm.x,VLOOKUP($I2245,'2026-01-09_taxon-match'!$A$2:$N$81,10,FALSE),IF(_xlpm.x=0,"",_xlpm.x)))</f>
        <v>Echinidae</v>
      </c>
      <c r="S2245" s="46" t="str">
        <f>IF($I2245="","",_xlfn.LET(_xlpm.x,VLOOKUP($I2245,'2026-01-09_taxon-match'!$A$2:$N$81,11,FALSE),IF(_xlpm.x=0,"",_xlpm.x)))</f>
        <v>Sterechinus</v>
      </c>
      <c r="T2245" s="46" t="str">
        <f>IF($I2245="","",_xlfn.LET(_xlpm.x,VLOOKUP($I2245,'2026-01-09_taxon-match'!$A$2:$N$81,13,FALSE),IF(_xlpm.x=0,"",_xlpm.x)))</f>
        <v>neumayeri</v>
      </c>
      <c r="U2245" s="46">
        <v>1</v>
      </c>
      <c r="V2245" t="s">
        <v>43</v>
      </c>
      <c r="Y2245" s="46" t="str">
        <f>IF(V2245="","",_xlfn.LET(_xlpm.x,VLOOKUP(V2245,'Drop-down_menus'!$D$2:$E$13,2,FALSE),IF(_xlpm.x=0,"",_xlpm.x)))</f>
        <v>https://orcid.org/0000-0002-0981-7442</v>
      </c>
      <c r="Z2245" s="46" t="str">
        <f>IF(W2245="","",_xlfn.LET(_xlpm.x,VLOOKUP(W2245,'Drop-down_menus'!$D$2:$E$13,2,FALSE),IF(_xlpm.x=0,"",_xlpm.x)))</f>
        <v/>
      </c>
      <c r="AA2245" s="46" t="str">
        <f>IF(X2245="","",_xlfn.LET(_xlpm.x,VLOOKUP(X2245,'Drop-down_menus'!$D$2:$E$13,2,FALSE),IF(_xlpm.x=0,"",_xlpm.x)))</f>
        <v/>
      </c>
      <c r="AB2245" s="46" t="s">
        <v>1252</v>
      </c>
      <c r="AC2245" s="46" t="s">
        <v>1255</v>
      </c>
    </row>
    <row r="2246" spans="2:29" ht="15" customHeight="1">
      <c r="B2246">
        <v>2217</v>
      </c>
      <c r="C2246" t="s">
        <v>894</v>
      </c>
      <c r="D2246" s="46" t="b">
        <f>COUNTIF(Events!$B$2:$B$171, C2246) &gt; 0</f>
        <v>1</v>
      </c>
      <c r="E2246" s="2" t="s">
        <v>169</v>
      </c>
      <c r="G2246" s="46" t="s">
        <v>177</v>
      </c>
      <c r="I2246" s="46" t="s">
        <v>177</v>
      </c>
      <c r="J2246" s="46" t="str">
        <f>IF(I2246="","",_xlfn.LET(_xlpm.x,VLOOKUP(I2246,'2026-01-09_taxon-match'!$A$2:$N$81,4,FALSE),IF(_xlpm.x=0,"",_xlpm.x)))</f>
        <v>Sterechinus neumayeri</v>
      </c>
      <c r="L2246" s="46" t="str">
        <f>IF(I2246="","",_xlfn.LET(_xlpm.x,VLOOKUP(I2246,'2026-01-09_taxon-match'!$A$2:$N$81,3,FALSE),IF(_xlpm.x=0,"",_xlpm.x)))</f>
        <v>urn:lsid:marinespecies.org:taxname:160831</v>
      </c>
      <c r="M2246" s="46" t="str">
        <f>IF($I2246="","",_xlfn.LET(_xlpm.x,VLOOKUP($I2246,'2026-01-09_taxon-match'!$A$2:$N$81,5,FALSE),IF(_xlpm.x=0,"",_xlpm.x)))</f>
        <v>(Meissner, 1900)</v>
      </c>
      <c r="N2246" s="46" t="str">
        <f>IF($I2246="","",_xlfn.LET(_xlpm.x,VLOOKUP($I2246,'2026-01-09_taxon-match'!$A$2:$N$81,6,FALSE),IF(_xlpm.x=0,"",_xlpm.x)))</f>
        <v>Animalia</v>
      </c>
      <c r="O2246" s="46" t="str">
        <f>IF($I2246="","",_xlfn.LET(_xlpm.x,VLOOKUP($I2246,'2026-01-09_taxon-match'!$A$2:$N$81,7,FALSE),IF(_xlpm.x=0,"",_xlpm.x)))</f>
        <v>Echinodermata</v>
      </c>
      <c r="P2246" s="46" t="str">
        <f>IF($I2246="","",_xlfn.LET(_xlpm.x,VLOOKUP($I2246,'2026-01-09_taxon-match'!$A$2:$N$81,8,FALSE),IF(_xlpm.x=0,"",_xlpm.x)))</f>
        <v>Echinoidea</v>
      </c>
      <c r="Q2246" s="46" t="str">
        <f>IF($I2246="","",_xlfn.LET(_xlpm.x,VLOOKUP($I2246,'2026-01-09_taxon-match'!$A$2:$N$81,9,FALSE),IF(_xlpm.x=0,"",_xlpm.x)))</f>
        <v>Camarodonta</v>
      </c>
      <c r="R2246" s="46" t="str">
        <f>IF($I2246="","",_xlfn.LET(_xlpm.x,VLOOKUP($I2246,'2026-01-09_taxon-match'!$A$2:$N$81,10,FALSE),IF(_xlpm.x=0,"",_xlpm.x)))</f>
        <v>Echinidae</v>
      </c>
      <c r="S2246" s="46" t="str">
        <f>IF($I2246="","",_xlfn.LET(_xlpm.x,VLOOKUP($I2246,'2026-01-09_taxon-match'!$A$2:$N$81,11,FALSE),IF(_xlpm.x=0,"",_xlpm.x)))</f>
        <v>Sterechinus</v>
      </c>
      <c r="T2246" s="46" t="str">
        <f>IF($I2246="","",_xlfn.LET(_xlpm.x,VLOOKUP($I2246,'2026-01-09_taxon-match'!$A$2:$N$81,13,FALSE),IF(_xlpm.x=0,"",_xlpm.x)))</f>
        <v>neumayeri</v>
      </c>
      <c r="V2246" s="46" t="s">
        <v>43</v>
      </c>
      <c r="W2246" s="46" t="s">
        <v>28</v>
      </c>
      <c r="X2246" s="46" t="s">
        <v>32</v>
      </c>
      <c r="Y2246" s="46" t="str">
        <f>IF(V2246="","",_xlfn.LET(_xlpm.x,VLOOKUP(V2246,'Drop-down_menus'!$D$2:$E$13,2,FALSE),IF(_xlpm.x=0,"",_xlpm.x)))</f>
        <v>https://orcid.org/0000-0002-0981-7442</v>
      </c>
      <c r="Z2246" s="46" t="str">
        <f>IF(W2246="","",_xlfn.LET(_xlpm.x,VLOOKUP(W2246,'Drop-down_menus'!$D$2:$E$13,2,FALSE),IF(_xlpm.x=0,"",_xlpm.x)))</f>
        <v>https://orcid.org/0000-0002-9037-7623</v>
      </c>
      <c r="AA2246" s="46" t="str">
        <f>IF(X2246="","",_xlfn.LET(_xlpm.x,VLOOKUP(X2246,'Drop-down_menus'!$D$2:$E$13,2,FALSE),IF(_xlpm.x=0,"",_xlpm.x)))</f>
        <v>https://orcid.org/0000-0001-5748-602X</v>
      </c>
    </row>
    <row r="2247" spans="2:29" ht="15" customHeight="1">
      <c r="B2247" s="46">
        <v>2218</v>
      </c>
      <c r="C2247" s="46" t="s">
        <v>874</v>
      </c>
      <c r="D2247" s="46" t="b">
        <f>COUNTIF(Events!$B$2:$B$171, C2247) &gt; 0</f>
        <v>1</v>
      </c>
      <c r="G2247" s="46" t="s">
        <v>177</v>
      </c>
      <c r="I2247" s="46" t="s">
        <v>177</v>
      </c>
      <c r="J2247" s="46" t="str">
        <f>IF(I2247="","",_xlfn.LET(_xlpm.x,VLOOKUP(I2247,'2026-01-09_taxon-match'!$A$2:$N$81,4,FALSE),IF(_xlpm.x=0,"",_xlpm.x)))</f>
        <v>Sterechinus neumayeri</v>
      </c>
      <c r="L2247" s="46" t="str">
        <f>IF(I2247="","",_xlfn.LET(_xlpm.x,VLOOKUP(I2247,'2026-01-09_taxon-match'!$A$2:$N$81,3,FALSE),IF(_xlpm.x=0,"",_xlpm.x)))</f>
        <v>urn:lsid:marinespecies.org:taxname:160831</v>
      </c>
      <c r="M2247" s="46" t="str">
        <f>IF($I2247="","",_xlfn.LET(_xlpm.x,VLOOKUP($I2247,'2026-01-09_taxon-match'!$A$2:$N$81,5,FALSE),IF(_xlpm.x=0,"",_xlpm.x)))</f>
        <v>(Meissner, 1900)</v>
      </c>
      <c r="N2247" s="46" t="str">
        <f>IF($I2247="","",_xlfn.LET(_xlpm.x,VLOOKUP($I2247,'2026-01-09_taxon-match'!$A$2:$N$81,6,FALSE),IF(_xlpm.x=0,"",_xlpm.x)))</f>
        <v>Animalia</v>
      </c>
      <c r="O2247" s="46" t="str">
        <f>IF($I2247="","",_xlfn.LET(_xlpm.x,VLOOKUP($I2247,'2026-01-09_taxon-match'!$A$2:$N$81,7,FALSE),IF(_xlpm.x=0,"",_xlpm.x)))</f>
        <v>Echinodermata</v>
      </c>
      <c r="P2247" s="46" t="str">
        <f>IF($I2247="","",_xlfn.LET(_xlpm.x,VLOOKUP($I2247,'2026-01-09_taxon-match'!$A$2:$N$81,8,FALSE),IF(_xlpm.x=0,"",_xlpm.x)))</f>
        <v>Echinoidea</v>
      </c>
      <c r="Q2247" s="46" t="str">
        <f>IF($I2247="","",_xlfn.LET(_xlpm.x,VLOOKUP($I2247,'2026-01-09_taxon-match'!$A$2:$N$81,9,FALSE),IF(_xlpm.x=0,"",_xlpm.x)))</f>
        <v>Camarodonta</v>
      </c>
      <c r="R2247" s="46" t="str">
        <f>IF($I2247="","",_xlfn.LET(_xlpm.x,VLOOKUP($I2247,'2026-01-09_taxon-match'!$A$2:$N$81,10,FALSE),IF(_xlpm.x=0,"",_xlpm.x)))</f>
        <v>Echinidae</v>
      </c>
      <c r="S2247" s="46" t="str">
        <f>IF($I2247="","",_xlfn.LET(_xlpm.x,VLOOKUP($I2247,'2026-01-09_taxon-match'!$A$2:$N$81,11,FALSE),IF(_xlpm.x=0,"",_xlpm.x)))</f>
        <v>Sterechinus</v>
      </c>
      <c r="T2247" s="46" t="str">
        <f>IF($I2247="","",_xlfn.LET(_xlpm.x,VLOOKUP($I2247,'2026-01-09_taxon-match'!$A$2:$N$81,13,FALSE),IF(_xlpm.x=0,"",_xlpm.x)))</f>
        <v>neumayeri</v>
      </c>
      <c r="U2247" s="46">
        <v>1</v>
      </c>
      <c r="V2247" t="s">
        <v>43</v>
      </c>
      <c r="Y2247" s="46" t="str">
        <f>IF(V2247="","",_xlfn.LET(_xlpm.x,VLOOKUP(V2247,'Drop-down_menus'!$D$2:$E$13,2,FALSE),IF(_xlpm.x=0,"",_xlpm.x)))</f>
        <v>https://orcid.org/0000-0002-0981-7442</v>
      </c>
      <c r="Z2247" s="46" t="str">
        <f>IF(W2247="","",_xlfn.LET(_xlpm.x,VLOOKUP(W2247,'Drop-down_menus'!$D$2:$E$13,2,FALSE),IF(_xlpm.x=0,"",_xlpm.x)))</f>
        <v/>
      </c>
      <c r="AA2247" s="46" t="str">
        <f>IF(X2247="","",_xlfn.LET(_xlpm.x,VLOOKUP(X2247,'Drop-down_menus'!$D$2:$E$13,2,FALSE),IF(_xlpm.x=0,"",_xlpm.x)))</f>
        <v/>
      </c>
      <c r="AB2247" s="46" t="s">
        <v>1252</v>
      </c>
      <c r="AC2247" s="46" t="s">
        <v>1255</v>
      </c>
    </row>
    <row r="2248" spans="2:29" ht="15" customHeight="1">
      <c r="B2248">
        <v>2218</v>
      </c>
      <c r="C2248" t="s">
        <v>894</v>
      </c>
      <c r="D2248" s="46" t="b">
        <f>COUNTIF(Events!$B$2:$B$171, C2248) &gt; 0</f>
        <v>1</v>
      </c>
      <c r="E2248" s="2" t="s">
        <v>169</v>
      </c>
      <c r="G2248" s="46" t="s">
        <v>177</v>
      </c>
      <c r="I2248" s="46" t="s">
        <v>177</v>
      </c>
      <c r="J2248" s="46" t="str">
        <f>IF(I2248="","",_xlfn.LET(_xlpm.x,VLOOKUP(I2248,'2026-01-09_taxon-match'!$A$2:$N$81,4,FALSE),IF(_xlpm.x=0,"",_xlpm.x)))</f>
        <v>Sterechinus neumayeri</v>
      </c>
      <c r="L2248" s="46" t="str">
        <f>IF(I2248="","",_xlfn.LET(_xlpm.x,VLOOKUP(I2248,'2026-01-09_taxon-match'!$A$2:$N$81,3,FALSE),IF(_xlpm.x=0,"",_xlpm.x)))</f>
        <v>urn:lsid:marinespecies.org:taxname:160831</v>
      </c>
      <c r="M2248" s="46" t="str">
        <f>IF($I2248="","",_xlfn.LET(_xlpm.x,VLOOKUP($I2248,'2026-01-09_taxon-match'!$A$2:$N$81,5,FALSE),IF(_xlpm.x=0,"",_xlpm.x)))</f>
        <v>(Meissner, 1900)</v>
      </c>
      <c r="N2248" s="46" t="str">
        <f>IF($I2248="","",_xlfn.LET(_xlpm.x,VLOOKUP($I2248,'2026-01-09_taxon-match'!$A$2:$N$81,6,FALSE),IF(_xlpm.x=0,"",_xlpm.x)))</f>
        <v>Animalia</v>
      </c>
      <c r="O2248" s="46" t="str">
        <f>IF($I2248="","",_xlfn.LET(_xlpm.x,VLOOKUP($I2248,'2026-01-09_taxon-match'!$A$2:$N$81,7,FALSE),IF(_xlpm.x=0,"",_xlpm.x)))</f>
        <v>Echinodermata</v>
      </c>
      <c r="P2248" s="46" t="str">
        <f>IF($I2248="","",_xlfn.LET(_xlpm.x,VLOOKUP($I2248,'2026-01-09_taxon-match'!$A$2:$N$81,8,FALSE),IF(_xlpm.x=0,"",_xlpm.x)))</f>
        <v>Echinoidea</v>
      </c>
      <c r="Q2248" s="46" t="str">
        <f>IF($I2248="","",_xlfn.LET(_xlpm.x,VLOOKUP($I2248,'2026-01-09_taxon-match'!$A$2:$N$81,9,FALSE),IF(_xlpm.x=0,"",_xlpm.x)))</f>
        <v>Camarodonta</v>
      </c>
      <c r="R2248" s="46" t="str">
        <f>IF($I2248="","",_xlfn.LET(_xlpm.x,VLOOKUP($I2248,'2026-01-09_taxon-match'!$A$2:$N$81,10,FALSE),IF(_xlpm.x=0,"",_xlpm.x)))</f>
        <v>Echinidae</v>
      </c>
      <c r="S2248" s="46" t="str">
        <f>IF($I2248="","",_xlfn.LET(_xlpm.x,VLOOKUP($I2248,'2026-01-09_taxon-match'!$A$2:$N$81,11,FALSE),IF(_xlpm.x=0,"",_xlpm.x)))</f>
        <v>Sterechinus</v>
      </c>
      <c r="T2248" s="46" t="str">
        <f>IF($I2248="","",_xlfn.LET(_xlpm.x,VLOOKUP($I2248,'2026-01-09_taxon-match'!$A$2:$N$81,13,FALSE),IF(_xlpm.x=0,"",_xlpm.x)))</f>
        <v>neumayeri</v>
      </c>
      <c r="V2248" s="46" t="s">
        <v>43</v>
      </c>
      <c r="W2248" s="46" t="s">
        <v>28</v>
      </c>
      <c r="X2248" s="46" t="s">
        <v>32</v>
      </c>
      <c r="Y2248" s="46" t="str">
        <f>IF(V2248="","",_xlfn.LET(_xlpm.x,VLOOKUP(V2248,'Drop-down_menus'!$D$2:$E$13,2,FALSE),IF(_xlpm.x=0,"",_xlpm.x)))</f>
        <v>https://orcid.org/0000-0002-0981-7442</v>
      </c>
      <c r="Z2248" s="46" t="str">
        <f>IF(W2248="","",_xlfn.LET(_xlpm.x,VLOOKUP(W2248,'Drop-down_menus'!$D$2:$E$13,2,FALSE),IF(_xlpm.x=0,"",_xlpm.x)))</f>
        <v>https://orcid.org/0000-0002-9037-7623</v>
      </c>
      <c r="AA2248" s="46" t="str">
        <f>IF(X2248="","",_xlfn.LET(_xlpm.x,VLOOKUP(X2248,'Drop-down_menus'!$D$2:$E$13,2,FALSE),IF(_xlpm.x=0,"",_xlpm.x)))</f>
        <v>https://orcid.org/0000-0001-5748-602X</v>
      </c>
    </row>
    <row r="2249" spans="2:29" ht="15" customHeight="1">
      <c r="B2249" s="46">
        <v>2219</v>
      </c>
      <c r="C2249" s="46" t="s">
        <v>874</v>
      </c>
      <c r="D2249" s="46" t="b">
        <f>COUNTIF(Events!$B$2:$B$171, C2249) &gt; 0</f>
        <v>1</v>
      </c>
      <c r="G2249" s="46" t="s">
        <v>1206</v>
      </c>
      <c r="I2249" s="46" t="s">
        <v>311</v>
      </c>
      <c r="J2249" s="46" t="str">
        <f>IF(I2249="","",_xlfn.LET(_xlpm.x,VLOOKUP(I2249,'2026-01-09_taxon-match'!$A$2:$N$81,4,FALSE),IF(_xlpm.x=0,"",_xlpm.x)))</f>
        <v>Isopoda</v>
      </c>
      <c r="K2249" s="46" t="s">
        <v>1318</v>
      </c>
      <c r="L2249" s="46" t="str">
        <f>IF(I2249="","",_xlfn.LET(_xlpm.x,VLOOKUP(I2249,'2026-01-09_taxon-match'!$A$2:$N$81,3,FALSE),IF(_xlpm.x=0,"",_xlpm.x)))</f>
        <v>urn:lsid:marinespecies.org:taxname:1131</v>
      </c>
      <c r="M2249" s="46" t="str">
        <f>IF($I2249="","",_xlfn.LET(_xlpm.x,VLOOKUP($I2249,'2026-01-09_taxon-match'!$A$2:$N$81,5,FALSE),IF(_xlpm.x=0,"",_xlpm.x)))</f>
        <v>Latreille, 1816</v>
      </c>
      <c r="N2249" s="46" t="str">
        <f>IF($I2249="","",_xlfn.LET(_xlpm.x,VLOOKUP($I2249,'2026-01-09_taxon-match'!$A$2:$N$81,6,FALSE),IF(_xlpm.x=0,"",_xlpm.x)))</f>
        <v>Animalia</v>
      </c>
      <c r="O2249" s="46" t="str">
        <f>IF($I2249="","",_xlfn.LET(_xlpm.x,VLOOKUP($I2249,'2026-01-09_taxon-match'!$A$2:$N$81,7,FALSE),IF(_xlpm.x=0,"",_xlpm.x)))</f>
        <v>Arthropoda</v>
      </c>
      <c r="P2249" s="46" t="str">
        <f>IF($I2249="","",_xlfn.LET(_xlpm.x,VLOOKUP($I2249,'2026-01-09_taxon-match'!$A$2:$N$81,8,FALSE),IF(_xlpm.x=0,"",_xlpm.x)))</f>
        <v>Malacostraca</v>
      </c>
      <c r="Q2249" s="46" t="str">
        <f>IF($I2249="","",_xlfn.LET(_xlpm.x,VLOOKUP($I2249,'2026-01-09_taxon-match'!$A$2:$N$81,9,FALSE),IF(_xlpm.x=0,"",_xlpm.x)))</f>
        <v>Isopoda</v>
      </c>
      <c r="R2249" s="46" t="str">
        <f>IF($I2249="","",_xlfn.LET(_xlpm.x,VLOOKUP($I2249,'2026-01-09_taxon-match'!$A$2:$N$81,10,FALSE),IF(_xlpm.x=0,"",_xlpm.x)))</f>
        <v/>
      </c>
      <c r="S2249" s="46" t="str">
        <f>IF($I2249="","",_xlfn.LET(_xlpm.x,VLOOKUP($I2249,'2026-01-09_taxon-match'!$A$2:$N$81,11,FALSE),IF(_xlpm.x=0,"",_xlpm.x)))</f>
        <v/>
      </c>
      <c r="T2249" s="46" t="str">
        <f>IF($I2249="","",_xlfn.LET(_xlpm.x,VLOOKUP($I2249,'2026-01-09_taxon-match'!$A$2:$N$81,13,FALSE),IF(_xlpm.x=0,"",_xlpm.x)))</f>
        <v/>
      </c>
      <c r="U2249" s="46" t="s">
        <v>1251</v>
      </c>
      <c r="V2249" s="2" t="s">
        <v>58</v>
      </c>
      <c r="Y2249" s="46" t="str">
        <f>IF(V2249="","",_xlfn.LET(_xlpm.x,VLOOKUP(V2249,'Drop-down_menus'!$D$2:$E$13,2,FALSE),IF(_xlpm.x=0,"",_xlpm.x)))</f>
        <v>https://orcid.org/0000-0002-9708-1761</v>
      </c>
      <c r="Z2249" s="46" t="str">
        <f>IF(W2249="","",_xlfn.LET(_xlpm.x,VLOOKUP(W2249,'Drop-down_menus'!$D$2:$E$13,2,FALSE),IF(_xlpm.x=0,"",_xlpm.x)))</f>
        <v/>
      </c>
      <c r="AA2249" s="46" t="str">
        <f>IF(X2249="","",_xlfn.LET(_xlpm.x,VLOOKUP(X2249,'Drop-down_menus'!$D$2:$E$13,2,FALSE),IF(_xlpm.x=0,"",_xlpm.x)))</f>
        <v/>
      </c>
      <c r="AB2249" s="46" t="s">
        <v>1252</v>
      </c>
      <c r="AC2249" s="46" t="s">
        <v>1255</v>
      </c>
    </row>
    <row r="2250" spans="2:29" ht="15" customHeight="1">
      <c r="B2250">
        <v>2219</v>
      </c>
      <c r="C2250" t="s">
        <v>894</v>
      </c>
      <c r="D2250" s="46" t="b">
        <f>COUNTIF(Events!$B$2:$B$171, C2250) &gt; 0</f>
        <v>1</v>
      </c>
      <c r="E2250" s="2" t="s">
        <v>169</v>
      </c>
      <c r="G2250" s="46" t="s">
        <v>177</v>
      </c>
      <c r="I2250" s="46" t="s">
        <v>177</v>
      </c>
      <c r="J2250" s="46" t="str">
        <f>IF(I2250="","",_xlfn.LET(_xlpm.x,VLOOKUP(I2250,'2026-01-09_taxon-match'!$A$2:$N$81,4,FALSE),IF(_xlpm.x=0,"",_xlpm.x)))</f>
        <v>Sterechinus neumayeri</v>
      </c>
      <c r="L2250" s="46" t="str">
        <f>IF(I2250="","",_xlfn.LET(_xlpm.x,VLOOKUP(I2250,'2026-01-09_taxon-match'!$A$2:$N$81,3,FALSE),IF(_xlpm.x=0,"",_xlpm.x)))</f>
        <v>urn:lsid:marinespecies.org:taxname:160831</v>
      </c>
      <c r="M2250" s="46" t="str">
        <f>IF($I2250="","",_xlfn.LET(_xlpm.x,VLOOKUP($I2250,'2026-01-09_taxon-match'!$A$2:$N$81,5,FALSE),IF(_xlpm.x=0,"",_xlpm.x)))</f>
        <v>(Meissner, 1900)</v>
      </c>
      <c r="N2250" s="46" t="str">
        <f>IF($I2250="","",_xlfn.LET(_xlpm.x,VLOOKUP($I2250,'2026-01-09_taxon-match'!$A$2:$N$81,6,FALSE),IF(_xlpm.x=0,"",_xlpm.x)))</f>
        <v>Animalia</v>
      </c>
      <c r="O2250" s="46" t="str">
        <f>IF($I2250="","",_xlfn.LET(_xlpm.x,VLOOKUP($I2250,'2026-01-09_taxon-match'!$A$2:$N$81,7,FALSE),IF(_xlpm.x=0,"",_xlpm.x)))</f>
        <v>Echinodermata</v>
      </c>
      <c r="P2250" s="46" t="str">
        <f>IF($I2250="","",_xlfn.LET(_xlpm.x,VLOOKUP($I2250,'2026-01-09_taxon-match'!$A$2:$N$81,8,FALSE),IF(_xlpm.x=0,"",_xlpm.x)))</f>
        <v>Echinoidea</v>
      </c>
      <c r="Q2250" s="46" t="str">
        <f>IF($I2250="","",_xlfn.LET(_xlpm.x,VLOOKUP($I2250,'2026-01-09_taxon-match'!$A$2:$N$81,9,FALSE),IF(_xlpm.x=0,"",_xlpm.x)))</f>
        <v>Camarodonta</v>
      </c>
      <c r="R2250" s="46" t="str">
        <f>IF($I2250="","",_xlfn.LET(_xlpm.x,VLOOKUP($I2250,'2026-01-09_taxon-match'!$A$2:$N$81,10,FALSE),IF(_xlpm.x=0,"",_xlpm.x)))</f>
        <v>Echinidae</v>
      </c>
      <c r="S2250" s="46" t="str">
        <f>IF($I2250="","",_xlfn.LET(_xlpm.x,VLOOKUP($I2250,'2026-01-09_taxon-match'!$A$2:$N$81,11,FALSE),IF(_xlpm.x=0,"",_xlpm.x)))</f>
        <v>Sterechinus</v>
      </c>
      <c r="T2250" s="46" t="str">
        <f>IF($I2250="","",_xlfn.LET(_xlpm.x,VLOOKUP($I2250,'2026-01-09_taxon-match'!$A$2:$N$81,13,FALSE),IF(_xlpm.x=0,"",_xlpm.x)))</f>
        <v>neumayeri</v>
      </c>
      <c r="V2250" s="46" t="s">
        <v>43</v>
      </c>
      <c r="W2250" s="46" t="s">
        <v>28</v>
      </c>
      <c r="X2250" s="46" t="s">
        <v>32</v>
      </c>
      <c r="Y2250" s="46" t="str">
        <f>IF(V2250="","",_xlfn.LET(_xlpm.x,VLOOKUP(V2250,'Drop-down_menus'!$D$2:$E$13,2,FALSE),IF(_xlpm.x=0,"",_xlpm.x)))</f>
        <v>https://orcid.org/0000-0002-0981-7442</v>
      </c>
      <c r="Z2250" s="46" t="str">
        <f>IF(W2250="","",_xlfn.LET(_xlpm.x,VLOOKUP(W2250,'Drop-down_menus'!$D$2:$E$13,2,FALSE),IF(_xlpm.x=0,"",_xlpm.x)))</f>
        <v>https://orcid.org/0000-0002-9037-7623</v>
      </c>
      <c r="AA2250" s="46" t="str">
        <f>IF(X2250="","",_xlfn.LET(_xlpm.x,VLOOKUP(X2250,'Drop-down_menus'!$D$2:$E$13,2,FALSE),IF(_xlpm.x=0,"",_xlpm.x)))</f>
        <v>https://orcid.org/0000-0001-5748-602X</v>
      </c>
    </row>
    <row r="2251" spans="2:29" ht="15" customHeight="1">
      <c r="B2251" s="46">
        <v>2220</v>
      </c>
      <c r="C2251" s="46" t="s">
        <v>874</v>
      </c>
      <c r="D2251" s="46" t="b">
        <f>COUNTIF(Events!$B$2:$B$171, C2251) &gt; 0</f>
        <v>1</v>
      </c>
      <c r="G2251" s="46" t="s">
        <v>1205</v>
      </c>
      <c r="I2251" s="46" t="s">
        <v>183</v>
      </c>
      <c r="J2251" s="46" t="str">
        <f>IF(I2251="","",_xlfn.LET(_xlpm.x,VLOOKUP(I2251,'2026-01-09_taxon-match'!$A$2:$N$81,4,FALSE),IF(_xlpm.x=0,"",_xlpm.x)))</f>
        <v>Amphipoda</v>
      </c>
      <c r="K2251" s="46" t="s">
        <v>1318</v>
      </c>
      <c r="L2251" s="46" t="str">
        <f>IF(I2251="","",_xlfn.LET(_xlpm.x,VLOOKUP(I2251,'2026-01-09_taxon-match'!$A$2:$N$81,3,FALSE),IF(_xlpm.x=0,"",_xlpm.x)))</f>
        <v>urn:lsid:marinespecies.org:taxname:1135</v>
      </c>
      <c r="M2251" s="46" t="str">
        <f>IF($I2251="","",_xlfn.LET(_xlpm.x,VLOOKUP($I2251,'2026-01-09_taxon-match'!$A$2:$N$81,5,FALSE),IF(_xlpm.x=0,"",_xlpm.x)))</f>
        <v>Latreille, 1816</v>
      </c>
      <c r="N2251" s="46" t="str">
        <f>IF($I2251="","",_xlfn.LET(_xlpm.x,VLOOKUP($I2251,'2026-01-09_taxon-match'!$A$2:$N$81,6,FALSE),IF(_xlpm.x=0,"",_xlpm.x)))</f>
        <v>Animalia</v>
      </c>
      <c r="O2251" s="46" t="str">
        <f>IF($I2251="","",_xlfn.LET(_xlpm.x,VLOOKUP($I2251,'2026-01-09_taxon-match'!$A$2:$N$81,7,FALSE),IF(_xlpm.x=0,"",_xlpm.x)))</f>
        <v>Arthropoda</v>
      </c>
      <c r="P2251" s="46" t="str">
        <f>IF($I2251="","",_xlfn.LET(_xlpm.x,VLOOKUP($I2251,'2026-01-09_taxon-match'!$A$2:$N$81,8,FALSE),IF(_xlpm.x=0,"",_xlpm.x)))</f>
        <v>Malacostraca</v>
      </c>
      <c r="Q2251" s="46" t="str">
        <f>IF($I2251="","",_xlfn.LET(_xlpm.x,VLOOKUP($I2251,'2026-01-09_taxon-match'!$A$2:$N$81,9,FALSE),IF(_xlpm.x=0,"",_xlpm.x)))</f>
        <v>Amphipoda</v>
      </c>
      <c r="R2251" s="46" t="str">
        <f>IF($I2251="","",_xlfn.LET(_xlpm.x,VLOOKUP($I2251,'2026-01-09_taxon-match'!$A$2:$N$81,10,FALSE),IF(_xlpm.x=0,"",_xlpm.x)))</f>
        <v/>
      </c>
      <c r="S2251" s="46" t="str">
        <f>IF($I2251="","",_xlfn.LET(_xlpm.x,VLOOKUP($I2251,'2026-01-09_taxon-match'!$A$2:$N$81,11,FALSE),IF(_xlpm.x=0,"",_xlpm.x)))</f>
        <v/>
      </c>
      <c r="T2251" s="46" t="str">
        <f>IF($I2251="","",_xlfn.LET(_xlpm.x,VLOOKUP($I2251,'2026-01-09_taxon-match'!$A$2:$N$81,13,FALSE),IF(_xlpm.x=0,"",_xlpm.x)))</f>
        <v/>
      </c>
      <c r="U2251" s="46" t="s">
        <v>1251</v>
      </c>
      <c r="V2251" s="2" t="s">
        <v>58</v>
      </c>
      <c r="Y2251" s="46" t="str">
        <f>IF(V2251="","",_xlfn.LET(_xlpm.x,VLOOKUP(V2251,'Drop-down_menus'!$D$2:$E$13,2,FALSE),IF(_xlpm.x=0,"",_xlpm.x)))</f>
        <v>https://orcid.org/0000-0002-9708-1761</v>
      </c>
      <c r="Z2251" s="46" t="str">
        <f>IF(W2251="","",_xlfn.LET(_xlpm.x,VLOOKUP(W2251,'Drop-down_menus'!$D$2:$E$13,2,FALSE),IF(_xlpm.x=0,"",_xlpm.x)))</f>
        <v/>
      </c>
      <c r="AA2251" s="46" t="str">
        <f>IF(X2251="","",_xlfn.LET(_xlpm.x,VLOOKUP(X2251,'Drop-down_menus'!$D$2:$E$13,2,FALSE),IF(_xlpm.x=0,"",_xlpm.x)))</f>
        <v/>
      </c>
      <c r="AB2251" s="46" t="s">
        <v>1252</v>
      </c>
      <c r="AC2251" s="46" t="s">
        <v>1255</v>
      </c>
    </row>
    <row r="2252" spans="2:29" ht="15" customHeight="1">
      <c r="B2252">
        <v>2220</v>
      </c>
      <c r="C2252" t="s">
        <v>894</v>
      </c>
      <c r="D2252" s="46" t="b">
        <f>COUNTIF(Events!$B$2:$B$171, C2252) &gt; 0</f>
        <v>1</v>
      </c>
      <c r="E2252" s="2" t="s">
        <v>169</v>
      </c>
      <c r="G2252" s="46" t="s">
        <v>177</v>
      </c>
      <c r="I2252" s="46" t="s">
        <v>177</v>
      </c>
      <c r="J2252" s="46" t="str">
        <f>IF(I2252="","",_xlfn.LET(_xlpm.x,VLOOKUP(I2252,'2026-01-09_taxon-match'!$A$2:$N$81,4,FALSE),IF(_xlpm.x=0,"",_xlpm.x)))</f>
        <v>Sterechinus neumayeri</v>
      </c>
      <c r="L2252" s="46" t="str">
        <f>IF(I2252="","",_xlfn.LET(_xlpm.x,VLOOKUP(I2252,'2026-01-09_taxon-match'!$A$2:$N$81,3,FALSE),IF(_xlpm.x=0,"",_xlpm.x)))</f>
        <v>urn:lsid:marinespecies.org:taxname:160831</v>
      </c>
      <c r="M2252" s="46" t="str">
        <f>IF($I2252="","",_xlfn.LET(_xlpm.x,VLOOKUP($I2252,'2026-01-09_taxon-match'!$A$2:$N$81,5,FALSE),IF(_xlpm.x=0,"",_xlpm.x)))</f>
        <v>(Meissner, 1900)</v>
      </c>
      <c r="N2252" s="46" t="str">
        <f>IF($I2252="","",_xlfn.LET(_xlpm.x,VLOOKUP($I2252,'2026-01-09_taxon-match'!$A$2:$N$81,6,FALSE),IF(_xlpm.x=0,"",_xlpm.x)))</f>
        <v>Animalia</v>
      </c>
      <c r="O2252" s="46" t="str">
        <f>IF($I2252="","",_xlfn.LET(_xlpm.x,VLOOKUP($I2252,'2026-01-09_taxon-match'!$A$2:$N$81,7,FALSE),IF(_xlpm.x=0,"",_xlpm.x)))</f>
        <v>Echinodermata</v>
      </c>
      <c r="P2252" s="46" t="str">
        <f>IF($I2252="","",_xlfn.LET(_xlpm.x,VLOOKUP($I2252,'2026-01-09_taxon-match'!$A$2:$N$81,8,FALSE),IF(_xlpm.x=0,"",_xlpm.x)))</f>
        <v>Echinoidea</v>
      </c>
      <c r="Q2252" s="46" t="str">
        <f>IF($I2252="","",_xlfn.LET(_xlpm.x,VLOOKUP($I2252,'2026-01-09_taxon-match'!$A$2:$N$81,9,FALSE),IF(_xlpm.x=0,"",_xlpm.x)))</f>
        <v>Camarodonta</v>
      </c>
      <c r="R2252" s="46" t="str">
        <f>IF($I2252="","",_xlfn.LET(_xlpm.x,VLOOKUP($I2252,'2026-01-09_taxon-match'!$A$2:$N$81,10,FALSE),IF(_xlpm.x=0,"",_xlpm.x)))</f>
        <v>Echinidae</v>
      </c>
      <c r="S2252" s="46" t="str">
        <f>IF($I2252="","",_xlfn.LET(_xlpm.x,VLOOKUP($I2252,'2026-01-09_taxon-match'!$A$2:$N$81,11,FALSE),IF(_xlpm.x=0,"",_xlpm.x)))</f>
        <v>Sterechinus</v>
      </c>
      <c r="T2252" s="46" t="str">
        <f>IF($I2252="","",_xlfn.LET(_xlpm.x,VLOOKUP($I2252,'2026-01-09_taxon-match'!$A$2:$N$81,13,FALSE),IF(_xlpm.x=0,"",_xlpm.x)))</f>
        <v>neumayeri</v>
      </c>
      <c r="V2252" s="46" t="s">
        <v>43</v>
      </c>
      <c r="W2252" s="46" t="s">
        <v>28</v>
      </c>
      <c r="X2252" s="46" t="s">
        <v>32</v>
      </c>
      <c r="Y2252" s="46" t="str">
        <f>IF(V2252="","",_xlfn.LET(_xlpm.x,VLOOKUP(V2252,'Drop-down_menus'!$D$2:$E$13,2,FALSE),IF(_xlpm.x=0,"",_xlpm.x)))</f>
        <v>https://orcid.org/0000-0002-0981-7442</v>
      </c>
      <c r="Z2252" s="46" t="str">
        <f>IF(W2252="","",_xlfn.LET(_xlpm.x,VLOOKUP(W2252,'Drop-down_menus'!$D$2:$E$13,2,FALSE),IF(_xlpm.x=0,"",_xlpm.x)))</f>
        <v>https://orcid.org/0000-0002-9037-7623</v>
      </c>
      <c r="AA2252" s="46" t="str">
        <f>IF(X2252="","",_xlfn.LET(_xlpm.x,VLOOKUP(X2252,'Drop-down_menus'!$D$2:$E$13,2,FALSE),IF(_xlpm.x=0,"",_xlpm.x)))</f>
        <v>https://orcid.org/0000-0001-5748-602X</v>
      </c>
    </row>
    <row r="2253" spans="2:29" ht="15" customHeight="1">
      <c r="B2253" s="46">
        <v>2221</v>
      </c>
      <c r="C2253" s="46" t="s">
        <v>874</v>
      </c>
      <c r="D2253" s="46" t="b">
        <f>COUNTIF(Events!$B$2:$B$171, C2253) &gt; 0</f>
        <v>1</v>
      </c>
      <c r="G2253" s="46" t="s">
        <v>177</v>
      </c>
      <c r="I2253" s="46" t="s">
        <v>177</v>
      </c>
      <c r="J2253" s="46" t="str">
        <f>IF(I2253="","",_xlfn.LET(_xlpm.x,VLOOKUP(I2253,'2026-01-09_taxon-match'!$A$2:$N$81,4,FALSE),IF(_xlpm.x=0,"",_xlpm.x)))</f>
        <v>Sterechinus neumayeri</v>
      </c>
      <c r="L2253" s="46" t="str">
        <f>IF(I2253="","",_xlfn.LET(_xlpm.x,VLOOKUP(I2253,'2026-01-09_taxon-match'!$A$2:$N$81,3,FALSE),IF(_xlpm.x=0,"",_xlpm.x)))</f>
        <v>urn:lsid:marinespecies.org:taxname:160831</v>
      </c>
      <c r="M2253" s="46" t="str">
        <f>IF($I2253="","",_xlfn.LET(_xlpm.x,VLOOKUP($I2253,'2026-01-09_taxon-match'!$A$2:$N$81,5,FALSE),IF(_xlpm.x=0,"",_xlpm.x)))</f>
        <v>(Meissner, 1900)</v>
      </c>
      <c r="N2253" s="46" t="str">
        <f>IF($I2253="","",_xlfn.LET(_xlpm.x,VLOOKUP($I2253,'2026-01-09_taxon-match'!$A$2:$N$81,6,FALSE),IF(_xlpm.x=0,"",_xlpm.x)))</f>
        <v>Animalia</v>
      </c>
      <c r="O2253" s="46" t="str">
        <f>IF($I2253="","",_xlfn.LET(_xlpm.x,VLOOKUP($I2253,'2026-01-09_taxon-match'!$A$2:$N$81,7,FALSE),IF(_xlpm.x=0,"",_xlpm.x)))</f>
        <v>Echinodermata</v>
      </c>
      <c r="P2253" s="46" t="str">
        <f>IF($I2253="","",_xlfn.LET(_xlpm.x,VLOOKUP($I2253,'2026-01-09_taxon-match'!$A$2:$N$81,8,FALSE),IF(_xlpm.x=0,"",_xlpm.x)))</f>
        <v>Echinoidea</v>
      </c>
      <c r="Q2253" s="46" t="str">
        <f>IF($I2253="","",_xlfn.LET(_xlpm.x,VLOOKUP($I2253,'2026-01-09_taxon-match'!$A$2:$N$81,9,FALSE),IF(_xlpm.x=0,"",_xlpm.x)))</f>
        <v>Camarodonta</v>
      </c>
      <c r="R2253" s="46" t="str">
        <f>IF($I2253="","",_xlfn.LET(_xlpm.x,VLOOKUP($I2253,'2026-01-09_taxon-match'!$A$2:$N$81,10,FALSE),IF(_xlpm.x=0,"",_xlpm.x)))</f>
        <v>Echinidae</v>
      </c>
      <c r="S2253" s="46" t="str">
        <f>IF($I2253="","",_xlfn.LET(_xlpm.x,VLOOKUP($I2253,'2026-01-09_taxon-match'!$A$2:$N$81,11,FALSE),IF(_xlpm.x=0,"",_xlpm.x)))</f>
        <v>Sterechinus</v>
      </c>
      <c r="T2253" s="46" t="str">
        <f>IF($I2253="","",_xlfn.LET(_xlpm.x,VLOOKUP($I2253,'2026-01-09_taxon-match'!$A$2:$N$81,13,FALSE),IF(_xlpm.x=0,"",_xlpm.x)))</f>
        <v>neumayeri</v>
      </c>
      <c r="U2253" s="46">
        <v>1</v>
      </c>
      <c r="V2253" t="s">
        <v>43</v>
      </c>
      <c r="Y2253" s="46" t="str">
        <f>IF(V2253="","",_xlfn.LET(_xlpm.x,VLOOKUP(V2253,'Drop-down_menus'!$D$2:$E$13,2,FALSE),IF(_xlpm.x=0,"",_xlpm.x)))</f>
        <v>https://orcid.org/0000-0002-0981-7442</v>
      </c>
      <c r="Z2253" s="46" t="str">
        <f>IF(W2253="","",_xlfn.LET(_xlpm.x,VLOOKUP(W2253,'Drop-down_menus'!$D$2:$E$13,2,FALSE),IF(_xlpm.x=0,"",_xlpm.x)))</f>
        <v/>
      </c>
      <c r="AA2253" s="46" t="str">
        <f>IF(X2253="","",_xlfn.LET(_xlpm.x,VLOOKUP(X2253,'Drop-down_menus'!$D$2:$E$13,2,FALSE),IF(_xlpm.x=0,"",_xlpm.x)))</f>
        <v/>
      </c>
      <c r="AB2253" s="46" t="s">
        <v>1254</v>
      </c>
      <c r="AC2253" s="46" t="s">
        <v>1256</v>
      </c>
    </row>
    <row r="2254" spans="2:29" ht="15" customHeight="1">
      <c r="B2254">
        <v>2221</v>
      </c>
      <c r="C2254" t="s">
        <v>894</v>
      </c>
      <c r="D2254" s="46" t="b">
        <f>COUNTIF(Events!$B$2:$B$171, C2254) &gt; 0</f>
        <v>1</v>
      </c>
      <c r="E2254" s="2" t="s">
        <v>169</v>
      </c>
      <c r="G2254" s="46" t="s">
        <v>177</v>
      </c>
      <c r="I2254" s="46" t="s">
        <v>177</v>
      </c>
      <c r="J2254" s="46" t="str">
        <f>IF(I2254="","",_xlfn.LET(_xlpm.x,VLOOKUP(I2254,'2026-01-09_taxon-match'!$A$2:$N$81,4,FALSE),IF(_xlpm.x=0,"",_xlpm.x)))</f>
        <v>Sterechinus neumayeri</v>
      </c>
      <c r="L2254" s="46" t="str">
        <f>IF(I2254="","",_xlfn.LET(_xlpm.x,VLOOKUP(I2254,'2026-01-09_taxon-match'!$A$2:$N$81,3,FALSE),IF(_xlpm.x=0,"",_xlpm.x)))</f>
        <v>urn:lsid:marinespecies.org:taxname:160831</v>
      </c>
      <c r="M2254" s="46" t="str">
        <f>IF($I2254="","",_xlfn.LET(_xlpm.x,VLOOKUP($I2254,'2026-01-09_taxon-match'!$A$2:$N$81,5,FALSE),IF(_xlpm.x=0,"",_xlpm.x)))</f>
        <v>(Meissner, 1900)</v>
      </c>
      <c r="N2254" s="46" t="str">
        <f>IF($I2254="","",_xlfn.LET(_xlpm.x,VLOOKUP($I2254,'2026-01-09_taxon-match'!$A$2:$N$81,6,FALSE),IF(_xlpm.x=0,"",_xlpm.x)))</f>
        <v>Animalia</v>
      </c>
      <c r="O2254" s="46" t="str">
        <f>IF($I2254="","",_xlfn.LET(_xlpm.x,VLOOKUP($I2254,'2026-01-09_taxon-match'!$A$2:$N$81,7,FALSE),IF(_xlpm.x=0,"",_xlpm.x)))</f>
        <v>Echinodermata</v>
      </c>
      <c r="P2254" s="46" t="str">
        <f>IF($I2254="","",_xlfn.LET(_xlpm.x,VLOOKUP($I2254,'2026-01-09_taxon-match'!$A$2:$N$81,8,FALSE),IF(_xlpm.x=0,"",_xlpm.x)))</f>
        <v>Echinoidea</v>
      </c>
      <c r="Q2254" s="46" t="str">
        <f>IF($I2254="","",_xlfn.LET(_xlpm.x,VLOOKUP($I2254,'2026-01-09_taxon-match'!$A$2:$N$81,9,FALSE),IF(_xlpm.x=0,"",_xlpm.x)))</f>
        <v>Camarodonta</v>
      </c>
      <c r="R2254" s="46" t="str">
        <f>IF($I2254="","",_xlfn.LET(_xlpm.x,VLOOKUP($I2254,'2026-01-09_taxon-match'!$A$2:$N$81,10,FALSE),IF(_xlpm.x=0,"",_xlpm.x)))</f>
        <v>Echinidae</v>
      </c>
      <c r="S2254" s="46" t="str">
        <f>IF($I2254="","",_xlfn.LET(_xlpm.x,VLOOKUP($I2254,'2026-01-09_taxon-match'!$A$2:$N$81,11,FALSE),IF(_xlpm.x=0,"",_xlpm.x)))</f>
        <v>Sterechinus</v>
      </c>
      <c r="T2254" s="46" t="str">
        <f>IF($I2254="","",_xlfn.LET(_xlpm.x,VLOOKUP($I2254,'2026-01-09_taxon-match'!$A$2:$N$81,13,FALSE),IF(_xlpm.x=0,"",_xlpm.x)))</f>
        <v>neumayeri</v>
      </c>
      <c r="V2254" s="46" t="s">
        <v>43</v>
      </c>
      <c r="W2254" s="46" t="s">
        <v>28</v>
      </c>
      <c r="X2254" s="46" t="s">
        <v>32</v>
      </c>
      <c r="Y2254" s="46" t="str">
        <f>IF(V2254="","",_xlfn.LET(_xlpm.x,VLOOKUP(V2254,'Drop-down_menus'!$D$2:$E$13,2,FALSE),IF(_xlpm.x=0,"",_xlpm.x)))</f>
        <v>https://orcid.org/0000-0002-0981-7442</v>
      </c>
      <c r="Z2254" s="46" t="str">
        <f>IF(W2254="","",_xlfn.LET(_xlpm.x,VLOOKUP(W2254,'Drop-down_menus'!$D$2:$E$13,2,FALSE),IF(_xlpm.x=0,"",_xlpm.x)))</f>
        <v>https://orcid.org/0000-0002-9037-7623</v>
      </c>
      <c r="AA2254" s="46" t="str">
        <f>IF(X2254="","",_xlfn.LET(_xlpm.x,VLOOKUP(X2254,'Drop-down_menus'!$D$2:$E$13,2,FALSE),IF(_xlpm.x=0,"",_xlpm.x)))</f>
        <v>https://orcid.org/0000-0001-5748-602X</v>
      </c>
    </row>
    <row r="2255" spans="2:29" ht="15" customHeight="1">
      <c r="B2255" s="46">
        <v>2222</v>
      </c>
      <c r="C2255" s="46" t="s">
        <v>874</v>
      </c>
      <c r="D2255" s="46" t="b">
        <f>COUNTIF(Events!$B$2:$B$171, C2255) &gt; 0</f>
        <v>1</v>
      </c>
      <c r="G2255" s="46" t="s">
        <v>177</v>
      </c>
      <c r="I2255" s="46" t="s">
        <v>177</v>
      </c>
      <c r="J2255" s="46" t="str">
        <f>IF(I2255="","",_xlfn.LET(_xlpm.x,VLOOKUP(I2255,'2026-01-09_taxon-match'!$A$2:$N$81,4,FALSE),IF(_xlpm.x=0,"",_xlpm.x)))</f>
        <v>Sterechinus neumayeri</v>
      </c>
      <c r="L2255" s="46" t="str">
        <f>IF(I2255="","",_xlfn.LET(_xlpm.x,VLOOKUP(I2255,'2026-01-09_taxon-match'!$A$2:$N$81,3,FALSE),IF(_xlpm.x=0,"",_xlpm.x)))</f>
        <v>urn:lsid:marinespecies.org:taxname:160831</v>
      </c>
      <c r="M2255" s="46" t="str">
        <f>IF($I2255="","",_xlfn.LET(_xlpm.x,VLOOKUP($I2255,'2026-01-09_taxon-match'!$A$2:$N$81,5,FALSE),IF(_xlpm.x=0,"",_xlpm.x)))</f>
        <v>(Meissner, 1900)</v>
      </c>
      <c r="N2255" s="46" t="str">
        <f>IF($I2255="","",_xlfn.LET(_xlpm.x,VLOOKUP($I2255,'2026-01-09_taxon-match'!$A$2:$N$81,6,FALSE),IF(_xlpm.x=0,"",_xlpm.x)))</f>
        <v>Animalia</v>
      </c>
      <c r="O2255" s="46" t="str">
        <f>IF($I2255="","",_xlfn.LET(_xlpm.x,VLOOKUP($I2255,'2026-01-09_taxon-match'!$A$2:$N$81,7,FALSE),IF(_xlpm.x=0,"",_xlpm.x)))</f>
        <v>Echinodermata</v>
      </c>
      <c r="P2255" s="46" t="str">
        <f>IF($I2255="","",_xlfn.LET(_xlpm.x,VLOOKUP($I2255,'2026-01-09_taxon-match'!$A$2:$N$81,8,FALSE),IF(_xlpm.x=0,"",_xlpm.x)))</f>
        <v>Echinoidea</v>
      </c>
      <c r="Q2255" s="46" t="str">
        <f>IF($I2255="","",_xlfn.LET(_xlpm.x,VLOOKUP($I2255,'2026-01-09_taxon-match'!$A$2:$N$81,9,FALSE),IF(_xlpm.x=0,"",_xlpm.x)))</f>
        <v>Camarodonta</v>
      </c>
      <c r="R2255" s="46" t="str">
        <f>IF($I2255="","",_xlfn.LET(_xlpm.x,VLOOKUP($I2255,'2026-01-09_taxon-match'!$A$2:$N$81,10,FALSE),IF(_xlpm.x=0,"",_xlpm.x)))</f>
        <v>Echinidae</v>
      </c>
      <c r="S2255" s="46" t="str">
        <f>IF($I2255="","",_xlfn.LET(_xlpm.x,VLOOKUP($I2255,'2026-01-09_taxon-match'!$A$2:$N$81,11,FALSE),IF(_xlpm.x=0,"",_xlpm.x)))</f>
        <v>Sterechinus</v>
      </c>
      <c r="T2255" s="46" t="str">
        <f>IF($I2255="","",_xlfn.LET(_xlpm.x,VLOOKUP($I2255,'2026-01-09_taxon-match'!$A$2:$N$81,13,FALSE),IF(_xlpm.x=0,"",_xlpm.x)))</f>
        <v>neumayeri</v>
      </c>
      <c r="U2255" s="46">
        <v>1</v>
      </c>
      <c r="V2255" t="s">
        <v>43</v>
      </c>
      <c r="Y2255" s="46" t="str">
        <f>IF(V2255="","",_xlfn.LET(_xlpm.x,VLOOKUP(V2255,'Drop-down_menus'!$D$2:$E$13,2,FALSE),IF(_xlpm.x=0,"",_xlpm.x)))</f>
        <v>https://orcid.org/0000-0002-0981-7442</v>
      </c>
      <c r="Z2255" s="46" t="str">
        <f>IF(W2255="","",_xlfn.LET(_xlpm.x,VLOOKUP(W2255,'Drop-down_menus'!$D$2:$E$13,2,FALSE),IF(_xlpm.x=0,"",_xlpm.x)))</f>
        <v/>
      </c>
      <c r="AA2255" s="46" t="str">
        <f>IF(X2255="","",_xlfn.LET(_xlpm.x,VLOOKUP(X2255,'Drop-down_menus'!$D$2:$E$13,2,FALSE),IF(_xlpm.x=0,"",_xlpm.x)))</f>
        <v/>
      </c>
      <c r="AB2255" s="46" t="s">
        <v>1254</v>
      </c>
      <c r="AC2255" s="46" t="s">
        <v>1256</v>
      </c>
    </row>
    <row r="2256" spans="2:29" ht="15" customHeight="1">
      <c r="B2256">
        <v>2222</v>
      </c>
      <c r="C2256" t="s">
        <v>894</v>
      </c>
      <c r="D2256" s="46" t="b">
        <f>COUNTIF(Events!$B$2:$B$171, C2256) &gt; 0</f>
        <v>1</v>
      </c>
      <c r="E2256" s="2" t="s">
        <v>169</v>
      </c>
      <c r="G2256" s="46" t="s">
        <v>177</v>
      </c>
      <c r="I2256" s="46" t="s">
        <v>177</v>
      </c>
      <c r="J2256" s="46" t="str">
        <f>IF(I2256="","",_xlfn.LET(_xlpm.x,VLOOKUP(I2256,'2026-01-09_taxon-match'!$A$2:$N$81,4,FALSE),IF(_xlpm.x=0,"",_xlpm.x)))</f>
        <v>Sterechinus neumayeri</v>
      </c>
      <c r="L2256" s="46" t="str">
        <f>IF(I2256="","",_xlfn.LET(_xlpm.x,VLOOKUP(I2256,'2026-01-09_taxon-match'!$A$2:$N$81,3,FALSE),IF(_xlpm.x=0,"",_xlpm.x)))</f>
        <v>urn:lsid:marinespecies.org:taxname:160831</v>
      </c>
      <c r="M2256" s="46" t="str">
        <f>IF($I2256="","",_xlfn.LET(_xlpm.x,VLOOKUP($I2256,'2026-01-09_taxon-match'!$A$2:$N$81,5,FALSE),IF(_xlpm.x=0,"",_xlpm.x)))</f>
        <v>(Meissner, 1900)</v>
      </c>
      <c r="N2256" s="46" t="str">
        <f>IF($I2256="","",_xlfn.LET(_xlpm.x,VLOOKUP($I2256,'2026-01-09_taxon-match'!$A$2:$N$81,6,FALSE),IF(_xlpm.x=0,"",_xlpm.x)))</f>
        <v>Animalia</v>
      </c>
      <c r="O2256" s="46" t="str">
        <f>IF($I2256="","",_xlfn.LET(_xlpm.x,VLOOKUP($I2256,'2026-01-09_taxon-match'!$A$2:$N$81,7,FALSE),IF(_xlpm.x=0,"",_xlpm.x)))</f>
        <v>Echinodermata</v>
      </c>
      <c r="P2256" s="46" t="str">
        <f>IF($I2256="","",_xlfn.LET(_xlpm.x,VLOOKUP($I2256,'2026-01-09_taxon-match'!$A$2:$N$81,8,FALSE),IF(_xlpm.x=0,"",_xlpm.x)))</f>
        <v>Echinoidea</v>
      </c>
      <c r="Q2256" s="46" t="str">
        <f>IF($I2256="","",_xlfn.LET(_xlpm.x,VLOOKUP($I2256,'2026-01-09_taxon-match'!$A$2:$N$81,9,FALSE),IF(_xlpm.x=0,"",_xlpm.x)))</f>
        <v>Camarodonta</v>
      </c>
      <c r="R2256" s="46" t="str">
        <f>IF($I2256="","",_xlfn.LET(_xlpm.x,VLOOKUP($I2256,'2026-01-09_taxon-match'!$A$2:$N$81,10,FALSE),IF(_xlpm.x=0,"",_xlpm.x)))</f>
        <v>Echinidae</v>
      </c>
      <c r="S2256" s="46" t="str">
        <f>IF($I2256="","",_xlfn.LET(_xlpm.x,VLOOKUP($I2256,'2026-01-09_taxon-match'!$A$2:$N$81,11,FALSE),IF(_xlpm.x=0,"",_xlpm.x)))</f>
        <v>Sterechinus</v>
      </c>
      <c r="T2256" s="46" t="str">
        <f>IF($I2256="","",_xlfn.LET(_xlpm.x,VLOOKUP($I2256,'2026-01-09_taxon-match'!$A$2:$N$81,13,FALSE),IF(_xlpm.x=0,"",_xlpm.x)))</f>
        <v>neumayeri</v>
      </c>
      <c r="V2256" s="46" t="s">
        <v>43</v>
      </c>
      <c r="W2256" s="46" t="s">
        <v>28</v>
      </c>
      <c r="X2256" s="46" t="s">
        <v>32</v>
      </c>
      <c r="Y2256" s="46" t="str">
        <f>IF(V2256="","",_xlfn.LET(_xlpm.x,VLOOKUP(V2256,'Drop-down_menus'!$D$2:$E$13,2,FALSE),IF(_xlpm.x=0,"",_xlpm.x)))</f>
        <v>https://orcid.org/0000-0002-0981-7442</v>
      </c>
      <c r="Z2256" s="46" t="str">
        <f>IF(W2256="","",_xlfn.LET(_xlpm.x,VLOOKUP(W2256,'Drop-down_menus'!$D$2:$E$13,2,FALSE),IF(_xlpm.x=0,"",_xlpm.x)))</f>
        <v>https://orcid.org/0000-0002-9037-7623</v>
      </c>
      <c r="AA2256" s="46" t="str">
        <f>IF(X2256="","",_xlfn.LET(_xlpm.x,VLOOKUP(X2256,'Drop-down_menus'!$D$2:$E$13,2,FALSE),IF(_xlpm.x=0,"",_xlpm.x)))</f>
        <v>https://orcid.org/0000-0001-5748-602X</v>
      </c>
    </row>
    <row r="2257" spans="2:30" ht="15" customHeight="1">
      <c r="B2257" s="46">
        <v>2223</v>
      </c>
      <c r="C2257" s="46" t="s">
        <v>874</v>
      </c>
      <c r="D2257" s="46" t="b">
        <f>COUNTIF(Events!$B$2:$B$171, C2257) &gt; 0</f>
        <v>1</v>
      </c>
      <c r="G2257" s="46" t="s">
        <v>177</v>
      </c>
      <c r="I2257" s="46" t="s">
        <v>177</v>
      </c>
      <c r="J2257" s="46" t="str">
        <f>IF(I2257="","",_xlfn.LET(_xlpm.x,VLOOKUP(I2257,'2026-01-09_taxon-match'!$A$2:$N$81,4,FALSE),IF(_xlpm.x=0,"",_xlpm.x)))</f>
        <v>Sterechinus neumayeri</v>
      </c>
      <c r="L2257" s="46" t="str">
        <f>IF(I2257="","",_xlfn.LET(_xlpm.x,VLOOKUP(I2257,'2026-01-09_taxon-match'!$A$2:$N$81,3,FALSE),IF(_xlpm.x=0,"",_xlpm.x)))</f>
        <v>urn:lsid:marinespecies.org:taxname:160831</v>
      </c>
      <c r="M2257" s="46" t="str">
        <f>IF($I2257="","",_xlfn.LET(_xlpm.x,VLOOKUP($I2257,'2026-01-09_taxon-match'!$A$2:$N$81,5,FALSE),IF(_xlpm.x=0,"",_xlpm.x)))</f>
        <v>(Meissner, 1900)</v>
      </c>
      <c r="N2257" s="46" t="str">
        <f>IF($I2257="","",_xlfn.LET(_xlpm.x,VLOOKUP($I2257,'2026-01-09_taxon-match'!$A$2:$N$81,6,FALSE),IF(_xlpm.x=0,"",_xlpm.x)))</f>
        <v>Animalia</v>
      </c>
      <c r="O2257" s="46" t="str">
        <f>IF($I2257="","",_xlfn.LET(_xlpm.x,VLOOKUP($I2257,'2026-01-09_taxon-match'!$A$2:$N$81,7,FALSE),IF(_xlpm.x=0,"",_xlpm.x)))</f>
        <v>Echinodermata</v>
      </c>
      <c r="P2257" s="46" t="str">
        <f>IF($I2257="","",_xlfn.LET(_xlpm.x,VLOOKUP($I2257,'2026-01-09_taxon-match'!$A$2:$N$81,8,FALSE),IF(_xlpm.x=0,"",_xlpm.x)))</f>
        <v>Echinoidea</v>
      </c>
      <c r="Q2257" s="46" t="str">
        <f>IF($I2257="","",_xlfn.LET(_xlpm.x,VLOOKUP($I2257,'2026-01-09_taxon-match'!$A$2:$N$81,9,FALSE),IF(_xlpm.x=0,"",_xlpm.x)))</f>
        <v>Camarodonta</v>
      </c>
      <c r="R2257" s="46" t="str">
        <f>IF($I2257="","",_xlfn.LET(_xlpm.x,VLOOKUP($I2257,'2026-01-09_taxon-match'!$A$2:$N$81,10,FALSE),IF(_xlpm.x=0,"",_xlpm.x)))</f>
        <v>Echinidae</v>
      </c>
      <c r="S2257" s="46" t="str">
        <f>IF($I2257="","",_xlfn.LET(_xlpm.x,VLOOKUP($I2257,'2026-01-09_taxon-match'!$A$2:$N$81,11,FALSE),IF(_xlpm.x=0,"",_xlpm.x)))</f>
        <v>Sterechinus</v>
      </c>
      <c r="T2257" s="46" t="str">
        <f>IF($I2257="","",_xlfn.LET(_xlpm.x,VLOOKUP($I2257,'2026-01-09_taxon-match'!$A$2:$N$81,13,FALSE),IF(_xlpm.x=0,"",_xlpm.x)))</f>
        <v>neumayeri</v>
      </c>
      <c r="U2257" s="46">
        <v>1</v>
      </c>
      <c r="V2257" t="s">
        <v>43</v>
      </c>
      <c r="Y2257" s="46" t="str">
        <f>IF(V2257="","",_xlfn.LET(_xlpm.x,VLOOKUP(V2257,'Drop-down_menus'!$D$2:$E$13,2,FALSE),IF(_xlpm.x=0,"",_xlpm.x)))</f>
        <v>https://orcid.org/0000-0002-0981-7442</v>
      </c>
      <c r="Z2257" s="46" t="str">
        <f>IF(W2257="","",_xlfn.LET(_xlpm.x,VLOOKUP(W2257,'Drop-down_menus'!$D$2:$E$13,2,FALSE),IF(_xlpm.x=0,"",_xlpm.x)))</f>
        <v/>
      </c>
      <c r="AA2257" s="46" t="str">
        <f>IF(X2257="","",_xlfn.LET(_xlpm.x,VLOOKUP(X2257,'Drop-down_menus'!$D$2:$E$13,2,FALSE),IF(_xlpm.x=0,"",_xlpm.x)))</f>
        <v/>
      </c>
      <c r="AB2257" s="46" t="s">
        <v>1254</v>
      </c>
      <c r="AC2257" s="46" t="s">
        <v>1256</v>
      </c>
    </row>
    <row r="2258" spans="2:30" ht="15" customHeight="1">
      <c r="B2258">
        <v>2223</v>
      </c>
      <c r="C2258" t="s">
        <v>894</v>
      </c>
      <c r="D2258" s="46" t="b">
        <f>COUNTIF(Events!$B$2:$B$171, C2258) &gt; 0</f>
        <v>1</v>
      </c>
      <c r="E2258" s="2" t="s">
        <v>169</v>
      </c>
      <c r="G2258" s="46" t="s">
        <v>177</v>
      </c>
      <c r="I2258" s="46" t="s">
        <v>177</v>
      </c>
      <c r="J2258" s="46" t="str">
        <f>IF(I2258="","",_xlfn.LET(_xlpm.x,VLOOKUP(I2258,'2026-01-09_taxon-match'!$A$2:$N$81,4,FALSE),IF(_xlpm.x=0,"",_xlpm.x)))</f>
        <v>Sterechinus neumayeri</v>
      </c>
      <c r="L2258" s="46" t="str">
        <f>IF(I2258="","",_xlfn.LET(_xlpm.x,VLOOKUP(I2258,'2026-01-09_taxon-match'!$A$2:$N$81,3,FALSE),IF(_xlpm.x=0,"",_xlpm.x)))</f>
        <v>urn:lsid:marinespecies.org:taxname:160831</v>
      </c>
      <c r="M2258" s="46" t="str">
        <f>IF($I2258="","",_xlfn.LET(_xlpm.x,VLOOKUP($I2258,'2026-01-09_taxon-match'!$A$2:$N$81,5,FALSE),IF(_xlpm.x=0,"",_xlpm.x)))</f>
        <v>(Meissner, 1900)</v>
      </c>
      <c r="N2258" s="46" t="str">
        <f>IF($I2258="","",_xlfn.LET(_xlpm.x,VLOOKUP($I2258,'2026-01-09_taxon-match'!$A$2:$N$81,6,FALSE),IF(_xlpm.x=0,"",_xlpm.x)))</f>
        <v>Animalia</v>
      </c>
      <c r="O2258" s="46" t="str">
        <f>IF($I2258="","",_xlfn.LET(_xlpm.x,VLOOKUP($I2258,'2026-01-09_taxon-match'!$A$2:$N$81,7,FALSE),IF(_xlpm.x=0,"",_xlpm.x)))</f>
        <v>Echinodermata</v>
      </c>
      <c r="P2258" s="46" t="str">
        <f>IF($I2258="","",_xlfn.LET(_xlpm.x,VLOOKUP($I2258,'2026-01-09_taxon-match'!$A$2:$N$81,8,FALSE),IF(_xlpm.x=0,"",_xlpm.x)))</f>
        <v>Echinoidea</v>
      </c>
      <c r="Q2258" s="46" t="str">
        <f>IF($I2258="","",_xlfn.LET(_xlpm.x,VLOOKUP($I2258,'2026-01-09_taxon-match'!$A$2:$N$81,9,FALSE),IF(_xlpm.x=0,"",_xlpm.x)))</f>
        <v>Camarodonta</v>
      </c>
      <c r="R2258" s="46" t="str">
        <f>IF($I2258="","",_xlfn.LET(_xlpm.x,VLOOKUP($I2258,'2026-01-09_taxon-match'!$A$2:$N$81,10,FALSE),IF(_xlpm.x=0,"",_xlpm.x)))</f>
        <v>Echinidae</v>
      </c>
      <c r="S2258" s="46" t="str">
        <f>IF($I2258="","",_xlfn.LET(_xlpm.x,VLOOKUP($I2258,'2026-01-09_taxon-match'!$A$2:$N$81,11,FALSE),IF(_xlpm.x=0,"",_xlpm.x)))</f>
        <v>Sterechinus</v>
      </c>
      <c r="T2258" s="46" t="str">
        <f>IF($I2258="","",_xlfn.LET(_xlpm.x,VLOOKUP($I2258,'2026-01-09_taxon-match'!$A$2:$N$81,13,FALSE),IF(_xlpm.x=0,"",_xlpm.x)))</f>
        <v>neumayeri</v>
      </c>
      <c r="V2258" s="46" t="s">
        <v>43</v>
      </c>
      <c r="W2258" s="46" t="s">
        <v>28</v>
      </c>
      <c r="X2258" s="46" t="s">
        <v>32</v>
      </c>
      <c r="Y2258" s="46" t="str">
        <f>IF(V2258="","",_xlfn.LET(_xlpm.x,VLOOKUP(V2258,'Drop-down_menus'!$D$2:$E$13,2,FALSE),IF(_xlpm.x=0,"",_xlpm.x)))</f>
        <v>https://orcid.org/0000-0002-0981-7442</v>
      </c>
      <c r="Z2258" s="46" t="str">
        <f>IF(W2258="","",_xlfn.LET(_xlpm.x,VLOOKUP(W2258,'Drop-down_menus'!$D$2:$E$13,2,FALSE),IF(_xlpm.x=0,"",_xlpm.x)))</f>
        <v>https://orcid.org/0000-0002-9037-7623</v>
      </c>
      <c r="AA2258" s="46" t="str">
        <f>IF(X2258="","",_xlfn.LET(_xlpm.x,VLOOKUP(X2258,'Drop-down_menus'!$D$2:$E$13,2,FALSE),IF(_xlpm.x=0,"",_xlpm.x)))</f>
        <v>https://orcid.org/0000-0001-5748-602X</v>
      </c>
    </row>
    <row r="2259" spans="2:30" ht="15" customHeight="1">
      <c r="B2259" s="46">
        <v>2224</v>
      </c>
      <c r="C2259" s="46" t="s">
        <v>874</v>
      </c>
      <c r="D2259" s="46" t="b">
        <f>COUNTIF(Events!$B$2:$B$171, C2259) &gt; 0</f>
        <v>1</v>
      </c>
      <c r="G2259" s="46" t="s">
        <v>177</v>
      </c>
      <c r="I2259" s="46" t="s">
        <v>177</v>
      </c>
      <c r="J2259" s="46" t="str">
        <f>IF(I2259="","",_xlfn.LET(_xlpm.x,VLOOKUP(I2259,'2026-01-09_taxon-match'!$A$2:$N$81,4,FALSE),IF(_xlpm.x=0,"",_xlpm.x)))</f>
        <v>Sterechinus neumayeri</v>
      </c>
      <c r="L2259" s="46" t="str">
        <f>IF(I2259="","",_xlfn.LET(_xlpm.x,VLOOKUP(I2259,'2026-01-09_taxon-match'!$A$2:$N$81,3,FALSE),IF(_xlpm.x=0,"",_xlpm.x)))</f>
        <v>urn:lsid:marinespecies.org:taxname:160831</v>
      </c>
      <c r="M2259" s="46" t="str">
        <f>IF($I2259="","",_xlfn.LET(_xlpm.x,VLOOKUP($I2259,'2026-01-09_taxon-match'!$A$2:$N$81,5,FALSE),IF(_xlpm.x=0,"",_xlpm.x)))</f>
        <v>(Meissner, 1900)</v>
      </c>
      <c r="N2259" s="46" t="str">
        <f>IF($I2259="","",_xlfn.LET(_xlpm.x,VLOOKUP($I2259,'2026-01-09_taxon-match'!$A$2:$N$81,6,FALSE),IF(_xlpm.x=0,"",_xlpm.x)))</f>
        <v>Animalia</v>
      </c>
      <c r="O2259" s="46" t="str">
        <f>IF($I2259="","",_xlfn.LET(_xlpm.x,VLOOKUP($I2259,'2026-01-09_taxon-match'!$A$2:$N$81,7,FALSE),IF(_xlpm.x=0,"",_xlpm.x)))</f>
        <v>Echinodermata</v>
      </c>
      <c r="P2259" s="46" t="str">
        <f>IF($I2259="","",_xlfn.LET(_xlpm.x,VLOOKUP($I2259,'2026-01-09_taxon-match'!$A$2:$N$81,8,FALSE),IF(_xlpm.x=0,"",_xlpm.x)))</f>
        <v>Echinoidea</v>
      </c>
      <c r="Q2259" s="46" t="str">
        <f>IF($I2259="","",_xlfn.LET(_xlpm.x,VLOOKUP($I2259,'2026-01-09_taxon-match'!$A$2:$N$81,9,FALSE),IF(_xlpm.x=0,"",_xlpm.x)))</f>
        <v>Camarodonta</v>
      </c>
      <c r="R2259" s="46" t="str">
        <f>IF($I2259="","",_xlfn.LET(_xlpm.x,VLOOKUP($I2259,'2026-01-09_taxon-match'!$A$2:$N$81,10,FALSE),IF(_xlpm.x=0,"",_xlpm.x)))</f>
        <v>Echinidae</v>
      </c>
      <c r="S2259" s="46" t="str">
        <f>IF($I2259="","",_xlfn.LET(_xlpm.x,VLOOKUP($I2259,'2026-01-09_taxon-match'!$A$2:$N$81,11,FALSE),IF(_xlpm.x=0,"",_xlpm.x)))</f>
        <v>Sterechinus</v>
      </c>
      <c r="T2259" s="46" t="str">
        <f>IF($I2259="","",_xlfn.LET(_xlpm.x,VLOOKUP($I2259,'2026-01-09_taxon-match'!$A$2:$N$81,13,FALSE),IF(_xlpm.x=0,"",_xlpm.x)))</f>
        <v>neumayeri</v>
      </c>
      <c r="U2259" s="46">
        <v>1</v>
      </c>
      <c r="V2259" t="s">
        <v>43</v>
      </c>
      <c r="Y2259" s="46" t="str">
        <f>IF(V2259="","",_xlfn.LET(_xlpm.x,VLOOKUP(V2259,'Drop-down_menus'!$D$2:$E$13,2,FALSE),IF(_xlpm.x=0,"",_xlpm.x)))</f>
        <v>https://orcid.org/0000-0002-0981-7442</v>
      </c>
      <c r="Z2259" s="46" t="str">
        <f>IF(W2259="","",_xlfn.LET(_xlpm.x,VLOOKUP(W2259,'Drop-down_menus'!$D$2:$E$13,2,FALSE),IF(_xlpm.x=0,"",_xlpm.x)))</f>
        <v/>
      </c>
      <c r="AA2259" s="46" t="str">
        <f>IF(X2259="","",_xlfn.LET(_xlpm.x,VLOOKUP(X2259,'Drop-down_menus'!$D$2:$E$13,2,FALSE),IF(_xlpm.x=0,"",_xlpm.x)))</f>
        <v/>
      </c>
      <c r="AB2259" s="46" t="s">
        <v>1254</v>
      </c>
      <c r="AC2259" s="46" t="s">
        <v>1256</v>
      </c>
      <c r="AD2259" s="46" t="s">
        <v>1267</v>
      </c>
    </row>
    <row r="2260" spans="2:30" ht="15" customHeight="1">
      <c r="B2260">
        <v>2224</v>
      </c>
      <c r="C2260" t="s">
        <v>894</v>
      </c>
      <c r="D2260" s="46" t="b">
        <f>COUNTIF(Events!$B$2:$B$171, C2260) &gt; 0</f>
        <v>1</v>
      </c>
      <c r="E2260" s="2" t="s">
        <v>169</v>
      </c>
      <c r="G2260" s="46" t="s">
        <v>177</v>
      </c>
      <c r="I2260" s="46" t="s">
        <v>177</v>
      </c>
      <c r="J2260" s="46" t="str">
        <f>IF(I2260="","",_xlfn.LET(_xlpm.x,VLOOKUP(I2260,'2026-01-09_taxon-match'!$A$2:$N$81,4,FALSE),IF(_xlpm.x=0,"",_xlpm.x)))</f>
        <v>Sterechinus neumayeri</v>
      </c>
      <c r="L2260" s="46" t="str">
        <f>IF(I2260="","",_xlfn.LET(_xlpm.x,VLOOKUP(I2260,'2026-01-09_taxon-match'!$A$2:$N$81,3,FALSE),IF(_xlpm.x=0,"",_xlpm.x)))</f>
        <v>urn:lsid:marinespecies.org:taxname:160831</v>
      </c>
      <c r="M2260" s="46" t="str">
        <f>IF($I2260="","",_xlfn.LET(_xlpm.x,VLOOKUP($I2260,'2026-01-09_taxon-match'!$A$2:$N$81,5,FALSE),IF(_xlpm.x=0,"",_xlpm.x)))</f>
        <v>(Meissner, 1900)</v>
      </c>
      <c r="N2260" s="46" t="str">
        <f>IF($I2260="","",_xlfn.LET(_xlpm.x,VLOOKUP($I2260,'2026-01-09_taxon-match'!$A$2:$N$81,6,FALSE),IF(_xlpm.x=0,"",_xlpm.x)))</f>
        <v>Animalia</v>
      </c>
      <c r="O2260" s="46" t="str">
        <f>IF($I2260="","",_xlfn.LET(_xlpm.x,VLOOKUP($I2260,'2026-01-09_taxon-match'!$A$2:$N$81,7,FALSE),IF(_xlpm.x=0,"",_xlpm.x)))</f>
        <v>Echinodermata</v>
      </c>
      <c r="P2260" s="46" t="str">
        <f>IF($I2260="","",_xlfn.LET(_xlpm.x,VLOOKUP($I2260,'2026-01-09_taxon-match'!$A$2:$N$81,8,FALSE),IF(_xlpm.x=0,"",_xlpm.x)))</f>
        <v>Echinoidea</v>
      </c>
      <c r="Q2260" s="46" t="str">
        <f>IF($I2260="","",_xlfn.LET(_xlpm.x,VLOOKUP($I2260,'2026-01-09_taxon-match'!$A$2:$N$81,9,FALSE),IF(_xlpm.x=0,"",_xlpm.x)))</f>
        <v>Camarodonta</v>
      </c>
      <c r="R2260" s="46" t="str">
        <f>IF($I2260="","",_xlfn.LET(_xlpm.x,VLOOKUP($I2260,'2026-01-09_taxon-match'!$A$2:$N$81,10,FALSE),IF(_xlpm.x=0,"",_xlpm.x)))</f>
        <v>Echinidae</v>
      </c>
      <c r="S2260" s="46" t="str">
        <f>IF($I2260="","",_xlfn.LET(_xlpm.x,VLOOKUP($I2260,'2026-01-09_taxon-match'!$A$2:$N$81,11,FALSE),IF(_xlpm.x=0,"",_xlpm.x)))</f>
        <v>Sterechinus</v>
      </c>
      <c r="T2260" s="46" t="str">
        <f>IF($I2260="","",_xlfn.LET(_xlpm.x,VLOOKUP($I2260,'2026-01-09_taxon-match'!$A$2:$N$81,13,FALSE),IF(_xlpm.x=0,"",_xlpm.x)))</f>
        <v>neumayeri</v>
      </c>
      <c r="V2260" s="46" t="s">
        <v>43</v>
      </c>
      <c r="W2260" s="46" t="s">
        <v>28</v>
      </c>
      <c r="X2260" s="46" t="s">
        <v>32</v>
      </c>
      <c r="Y2260" s="46" t="str">
        <f>IF(V2260="","",_xlfn.LET(_xlpm.x,VLOOKUP(V2260,'Drop-down_menus'!$D$2:$E$13,2,FALSE),IF(_xlpm.x=0,"",_xlpm.x)))</f>
        <v>https://orcid.org/0000-0002-0981-7442</v>
      </c>
      <c r="Z2260" s="46" t="str">
        <f>IF(W2260="","",_xlfn.LET(_xlpm.x,VLOOKUP(W2260,'Drop-down_menus'!$D$2:$E$13,2,FALSE),IF(_xlpm.x=0,"",_xlpm.x)))</f>
        <v>https://orcid.org/0000-0002-9037-7623</v>
      </c>
      <c r="AA2260" s="46" t="str">
        <f>IF(X2260="","",_xlfn.LET(_xlpm.x,VLOOKUP(X2260,'Drop-down_menus'!$D$2:$E$13,2,FALSE),IF(_xlpm.x=0,"",_xlpm.x)))</f>
        <v>https://orcid.org/0000-0001-5748-602X</v>
      </c>
    </row>
    <row r="2261" spans="2:30" ht="15" customHeight="1">
      <c r="B2261" s="46">
        <v>2225</v>
      </c>
      <c r="C2261" s="46" t="s">
        <v>874</v>
      </c>
      <c r="D2261" s="46" t="b">
        <f>COUNTIF(Events!$B$2:$B$171, C2261) &gt; 0</f>
        <v>1</v>
      </c>
      <c r="G2261" s="46" t="s">
        <v>177</v>
      </c>
      <c r="I2261" s="46" t="s">
        <v>177</v>
      </c>
      <c r="J2261" s="46" t="str">
        <f>IF(I2261="","",_xlfn.LET(_xlpm.x,VLOOKUP(I2261,'2026-01-09_taxon-match'!$A$2:$N$81,4,FALSE),IF(_xlpm.x=0,"",_xlpm.x)))</f>
        <v>Sterechinus neumayeri</v>
      </c>
      <c r="L2261" s="46" t="str">
        <f>IF(I2261="","",_xlfn.LET(_xlpm.x,VLOOKUP(I2261,'2026-01-09_taxon-match'!$A$2:$N$81,3,FALSE),IF(_xlpm.x=0,"",_xlpm.x)))</f>
        <v>urn:lsid:marinespecies.org:taxname:160831</v>
      </c>
      <c r="M2261" s="46" t="str">
        <f>IF($I2261="","",_xlfn.LET(_xlpm.x,VLOOKUP($I2261,'2026-01-09_taxon-match'!$A$2:$N$81,5,FALSE),IF(_xlpm.x=0,"",_xlpm.x)))</f>
        <v>(Meissner, 1900)</v>
      </c>
      <c r="N2261" s="46" t="str">
        <f>IF($I2261="","",_xlfn.LET(_xlpm.x,VLOOKUP($I2261,'2026-01-09_taxon-match'!$A$2:$N$81,6,FALSE),IF(_xlpm.x=0,"",_xlpm.x)))</f>
        <v>Animalia</v>
      </c>
      <c r="O2261" s="46" t="str">
        <f>IF($I2261="","",_xlfn.LET(_xlpm.x,VLOOKUP($I2261,'2026-01-09_taxon-match'!$A$2:$N$81,7,FALSE),IF(_xlpm.x=0,"",_xlpm.x)))</f>
        <v>Echinodermata</v>
      </c>
      <c r="P2261" s="46" t="str">
        <f>IF($I2261="","",_xlfn.LET(_xlpm.x,VLOOKUP($I2261,'2026-01-09_taxon-match'!$A$2:$N$81,8,FALSE),IF(_xlpm.x=0,"",_xlpm.x)))</f>
        <v>Echinoidea</v>
      </c>
      <c r="Q2261" s="46" t="str">
        <f>IF($I2261="","",_xlfn.LET(_xlpm.x,VLOOKUP($I2261,'2026-01-09_taxon-match'!$A$2:$N$81,9,FALSE),IF(_xlpm.x=0,"",_xlpm.x)))</f>
        <v>Camarodonta</v>
      </c>
      <c r="R2261" s="46" t="str">
        <f>IF($I2261="","",_xlfn.LET(_xlpm.x,VLOOKUP($I2261,'2026-01-09_taxon-match'!$A$2:$N$81,10,FALSE),IF(_xlpm.x=0,"",_xlpm.x)))</f>
        <v>Echinidae</v>
      </c>
      <c r="S2261" s="46" t="str">
        <f>IF($I2261="","",_xlfn.LET(_xlpm.x,VLOOKUP($I2261,'2026-01-09_taxon-match'!$A$2:$N$81,11,FALSE),IF(_xlpm.x=0,"",_xlpm.x)))</f>
        <v>Sterechinus</v>
      </c>
      <c r="T2261" s="46" t="str">
        <f>IF($I2261="","",_xlfn.LET(_xlpm.x,VLOOKUP($I2261,'2026-01-09_taxon-match'!$A$2:$N$81,13,FALSE),IF(_xlpm.x=0,"",_xlpm.x)))</f>
        <v>neumayeri</v>
      </c>
      <c r="U2261" s="46">
        <v>1</v>
      </c>
      <c r="V2261" t="s">
        <v>43</v>
      </c>
      <c r="Y2261" s="46" t="str">
        <f>IF(V2261="","",_xlfn.LET(_xlpm.x,VLOOKUP(V2261,'Drop-down_menus'!$D$2:$E$13,2,FALSE),IF(_xlpm.x=0,"",_xlpm.x)))</f>
        <v>https://orcid.org/0000-0002-0981-7442</v>
      </c>
      <c r="Z2261" s="46" t="str">
        <f>IF(W2261="","",_xlfn.LET(_xlpm.x,VLOOKUP(W2261,'Drop-down_menus'!$D$2:$E$13,2,FALSE),IF(_xlpm.x=0,"",_xlpm.x)))</f>
        <v/>
      </c>
      <c r="AA2261" s="46" t="str">
        <f>IF(X2261="","",_xlfn.LET(_xlpm.x,VLOOKUP(X2261,'Drop-down_menus'!$D$2:$E$13,2,FALSE),IF(_xlpm.x=0,"",_xlpm.x)))</f>
        <v/>
      </c>
      <c r="AB2261" s="46" t="s">
        <v>1254</v>
      </c>
      <c r="AC2261" s="46" t="s">
        <v>1256</v>
      </c>
      <c r="AD2261" s="46" t="s">
        <v>1268</v>
      </c>
    </row>
    <row r="2262" spans="2:30" ht="15" customHeight="1">
      <c r="B2262">
        <v>2225</v>
      </c>
      <c r="C2262" t="s">
        <v>894</v>
      </c>
      <c r="D2262" s="46" t="b">
        <f>COUNTIF(Events!$B$2:$B$171, C2262) &gt; 0</f>
        <v>1</v>
      </c>
      <c r="E2262" s="2" t="s">
        <v>169</v>
      </c>
      <c r="G2262" s="46" t="s">
        <v>177</v>
      </c>
      <c r="I2262" s="46" t="s">
        <v>177</v>
      </c>
      <c r="J2262" s="46" t="str">
        <f>IF(I2262="","",_xlfn.LET(_xlpm.x,VLOOKUP(I2262,'2026-01-09_taxon-match'!$A$2:$N$81,4,FALSE),IF(_xlpm.x=0,"",_xlpm.x)))</f>
        <v>Sterechinus neumayeri</v>
      </c>
      <c r="L2262" s="46" t="str">
        <f>IF(I2262="","",_xlfn.LET(_xlpm.x,VLOOKUP(I2262,'2026-01-09_taxon-match'!$A$2:$N$81,3,FALSE),IF(_xlpm.x=0,"",_xlpm.x)))</f>
        <v>urn:lsid:marinespecies.org:taxname:160831</v>
      </c>
      <c r="M2262" s="46" t="str">
        <f>IF($I2262="","",_xlfn.LET(_xlpm.x,VLOOKUP($I2262,'2026-01-09_taxon-match'!$A$2:$N$81,5,FALSE),IF(_xlpm.x=0,"",_xlpm.x)))</f>
        <v>(Meissner, 1900)</v>
      </c>
      <c r="N2262" s="46" t="str">
        <f>IF($I2262="","",_xlfn.LET(_xlpm.x,VLOOKUP($I2262,'2026-01-09_taxon-match'!$A$2:$N$81,6,FALSE),IF(_xlpm.x=0,"",_xlpm.x)))</f>
        <v>Animalia</v>
      </c>
      <c r="O2262" s="46" t="str">
        <f>IF($I2262="","",_xlfn.LET(_xlpm.x,VLOOKUP($I2262,'2026-01-09_taxon-match'!$A$2:$N$81,7,FALSE),IF(_xlpm.x=0,"",_xlpm.x)))</f>
        <v>Echinodermata</v>
      </c>
      <c r="P2262" s="46" t="str">
        <f>IF($I2262="","",_xlfn.LET(_xlpm.x,VLOOKUP($I2262,'2026-01-09_taxon-match'!$A$2:$N$81,8,FALSE),IF(_xlpm.x=0,"",_xlpm.x)))</f>
        <v>Echinoidea</v>
      </c>
      <c r="Q2262" s="46" t="str">
        <f>IF($I2262="","",_xlfn.LET(_xlpm.x,VLOOKUP($I2262,'2026-01-09_taxon-match'!$A$2:$N$81,9,FALSE),IF(_xlpm.x=0,"",_xlpm.x)))</f>
        <v>Camarodonta</v>
      </c>
      <c r="R2262" s="46" t="str">
        <f>IF($I2262="","",_xlfn.LET(_xlpm.x,VLOOKUP($I2262,'2026-01-09_taxon-match'!$A$2:$N$81,10,FALSE),IF(_xlpm.x=0,"",_xlpm.x)))</f>
        <v>Echinidae</v>
      </c>
      <c r="S2262" s="46" t="str">
        <f>IF($I2262="","",_xlfn.LET(_xlpm.x,VLOOKUP($I2262,'2026-01-09_taxon-match'!$A$2:$N$81,11,FALSE),IF(_xlpm.x=0,"",_xlpm.x)))</f>
        <v>Sterechinus</v>
      </c>
      <c r="T2262" s="46" t="str">
        <f>IF($I2262="","",_xlfn.LET(_xlpm.x,VLOOKUP($I2262,'2026-01-09_taxon-match'!$A$2:$N$81,13,FALSE),IF(_xlpm.x=0,"",_xlpm.x)))</f>
        <v>neumayeri</v>
      </c>
      <c r="V2262" s="46" t="s">
        <v>43</v>
      </c>
      <c r="W2262" s="46" t="s">
        <v>28</v>
      </c>
      <c r="X2262" s="46" t="s">
        <v>32</v>
      </c>
      <c r="Y2262" s="46" t="str">
        <f>IF(V2262="","",_xlfn.LET(_xlpm.x,VLOOKUP(V2262,'Drop-down_menus'!$D$2:$E$13,2,FALSE),IF(_xlpm.x=0,"",_xlpm.x)))</f>
        <v>https://orcid.org/0000-0002-0981-7442</v>
      </c>
      <c r="Z2262" s="46" t="str">
        <f>IF(W2262="","",_xlfn.LET(_xlpm.x,VLOOKUP(W2262,'Drop-down_menus'!$D$2:$E$13,2,FALSE),IF(_xlpm.x=0,"",_xlpm.x)))</f>
        <v>https://orcid.org/0000-0002-9037-7623</v>
      </c>
      <c r="AA2262" s="46" t="str">
        <f>IF(X2262="","",_xlfn.LET(_xlpm.x,VLOOKUP(X2262,'Drop-down_menus'!$D$2:$E$13,2,FALSE),IF(_xlpm.x=0,"",_xlpm.x)))</f>
        <v>https://orcid.org/0000-0001-5748-602X</v>
      </c>
    </row>
    <row r="2263" spans="2:30" ht="15" customHeight="1">
      <c r="B2263" s="46">
        <v>2226</v>
      </c>
      <c r="C2263" s="46" t="s">
        <v>874</v>
      </c>
      <c r="D2263" s="46" t="b">
        <f>COUNTIF(Events!$B$2:$B$171, C2263) &gt; 0</f>
        <v>1</v>
      </c>
      <c r="G2263" s="46" t="s">
        <v>1229</v>
      </c>
      <c r="I2263" s="46" t="s">
        <v>181</v>
      </c>
      <c r="J2263" s="46" t="str">
        <f>IF(I2263="","",_xlfn.LET(_xlpm.x,VLOOKUP(I2263,'2026-01-09_taxon-match'!$A$2:$N$81,4,FALSE),IF(_xlpm.x=0,"",_xlpm.x)))</f>
        <v>Polychaeta</v>
      </c>
      <c r="K2263" s="46" t="s">
        <v>1318</v>
      </c>
      <c r="L2263" s="46" t="str">
        <f>IF(I2263="","",_xlfn.LET(_xlpm.x,VLOOKUP(I2263,'2026-01-09_taxon-match'!$A$2:$N$81,3,FALSE),IF(_xlpm.x=0,"",_xlpm.x)))</f>
        <v>urn:lsid:marinespecies.org:taxname:883</v>
      </c>
      <c r="M2263" s="46" t="str">
        <f>IF($I2263="","",_xlfn.LET(_xlpm.x,VLOOKUP($I2263,'2026-01-09_taxon-match'!$A$2:$N$81,5,FALSE),IF(_xlpm.x=0,"",_xlpm.x)))</f>
        <v>Grube, 1850</v>
      </c>
      <c r="N2263" s="46" t="str">
        <f>IF($I2263="","",_xlfn.LET(_xlpm.x,VLOOKUP($I2263,'2026-01-09_taxon-match'!$A$2:$N$81,6,FALSE),IF(_xlpm.x=0,"",_xlpm.x)))</f>
        <v>Animalia</v>
      </c>
      <c r="O2263" s="46" t="str">
        <f>IF($I2263="","",_xlfn.LET(_xlpm.x,VLOOKUP($I2263,'2026-01-09_taxon-match'!$A$2:$N$81,7,FALSE),IF(_xlpm.x=0,"",_xlpm.x)))</f>
        <v>Annelida</v>
      </c>
      <c r="P2263" s="46" t="str">
        <f>IF($I2263="","",_xlfn.LET(_xlpm.x,VLOOKUP($I2263,'2026-01-09_taxon-match'!$A$2:$N$81,8,FALSE),IF(_xlpm.x=0,"",_xlpm.x)))</f>
        <v>Polychaeta</v>
      </c>
      <c r="Q2263" s="46" t="str">
        <f>IF($I2263="","",_xlfn.LET(_xlpm.x,VLOOKUP($I2263,'2026-01-09_taxon-match'!$A$2:$N$81,9,FALSE),IF(_xlpm.x=0,"",_xlpm.x)))</f>
        <v/>
      </c>
      <c r="R2263" s="46" t="str">
        <f>IF($I2263="","",_xlfn.LET(_xlpm.x,VLOOKUP($I2263,'2026-01-09_taxon-match'!$A$2:$N$81,10,FALSE),IF(_xlpm.x=0,"",_xlpm.x)))</f>
        <v/>
      </c>
      <c r="S2263" s="46" t="str">
        <f>IF($I2263="","",_xlfn.LET(_xlpm.x,VLOOKUP($I2263,'2026-01-09_taxon-match'!$A$2:$N$81,11,FALSE),IF(_xlpm.x=0,"",_xlpm.x)))</f>
        <v/>
      </c>
      <c r="T2263" s="46" t="str">
        <f>IF($I2263="","",_xlfn.LET(_xlpm.x,VLOOKUP($I2263,'2026-01-09_taxon-match'!$A$2:$N$81,13,FALSE),IF(_xlpm.x=0,"",_xlpm.x)))</f>
        <v/>
      </c>
      <c r="U2263" s="46">
        <v>1</v>
      </c>
      <c r="V2263" s="2" t="s">
        <v>58</v>
      </c>
      <c r="Y2263" s="46" t="str">
        <f>IF(V2263="","",_xlfn.LET(_xlpm.x,VLOOKUP(V2263,'Drop-down_menus'!$D$2:$E$13,2,FALSE),IF(_xlpm.x=0,"",_xlpm.x)))</f>
        <v>https://orcid.org/0000-0002-9708-1761</v>
      </c>
      <c r="Z2263" s="46" t="str">
        <f>IF(W2263="","",_xlfn.LET(_xlpm.x,VLOOKUP(W2263,'Drop-down_menus'!$D$2:$E$13,2,FALSE),IF(_xlpm.x=0,"",_xlpm.x)))</f>
        <v/>
      </c>
      <c r="AA2263" s="46" t="str">
        <f>IF(X2263="","",_xlfn.LET(_xlpm.x,VLOOKUP(X2263,'Drop-down_menus'!$D$2:$E$13,2,FALSE),IF(_xlpm.x=0,"",_xlpm.x)))</f>
        <v/>
      </c>
      <c r="AB2263" s="46" t="s">
        <v>1254</v>
      </c>
      <c r="AC2263" s="46" t="s">
        <v>1256</v>
      </c>
    </row>
    <row r="2264" spans="2:30" ht="15" customHeight="1">
      <c r="B2264">
        <v>2226</v>
      </c>
      <c r="C2264" t="s">
        <v>894</v>
      </c>
      <c r="D2264" s="46" t="b">
        <f>COUNTIF(Events!$B$2:$B$171, C2264) &gt; 0</f>
        <v>1</v>
      </c>
      <c r="E2264" s="2" t="s">
        <v>169</v>
      </c>
      <c r="G2264" s="46" t="s">
        <v>177</v>
      </c>
      <c r="I2264" s="46" t="s">
        <v>177</v>
      </c>
      <c r="J2264" s="46" t="str">
        <f>IF(I2264="","",_xlfn.LET(_xlpm.x,VLOOKUP(I2264,'2026-01-09_taxon-match'!$A$2:$N$81,4,FALSE),IF(_xlpm.x=0,"",_xlpm.x)))</f>
        <v>Sterechinus neumayeri</v>
      </c>
      <c r="L2264" s="46" t="str">
        <f>IF(I2264="","",_xlfn.LET(_xlpm.x,VLOOKUP(I2264,'2026-01-09_taxon-match'!$A$2:$N$81,3,FALSE),IF(_xlpm.x=0,"",_xlpm.x)))</f>
        <v>urn:lsid:marinespecies.org:taxname:160831</v>
      </c>
      <c r="M2264" s="46" t="str">
        <f>IF($I2264="","",_xlfn.LET(_xlpm.x,VLOOKUP($I2264,'2026-01-09_taxon-match'!$A$2:$N$81,5,FALSE),IF(_xlpm.x=0,"",_xlpm.x)))</f>
        <v>(Meissner, 1900)</v>
      </c>
      <c r="N2264" s="46" t="str">
        <f>IF($I2264="","",_xlfn.LET(_xlpm.x,VLOOKUP($I2264,'2026-01-09_taxon-match'!$A$2:$N$81,6,FALSE),IF(_xlpm.x=0,"",_xlpm.x)))</f>
        <v>Animalia</v>
      </c>
      <c r="O2264" s="46" t="str">
        <f>IF($I2264="","",_xlfn.LET(_xlpm.x,VLOOKUP($I2264,'2026-01-09_taxon-match'!$A$2:$N$81,7,FALSE),IF(_xlpm.x=0,"",_xlpm.x)))</f>
        <v>Echinodermata</v>
      </c>
      <c r="P2264" s="46" t="str">
        <f>IF($I2264="","",_xlfn.LET(_xlpm.x,VLOOKUP($I2264,'2026-01-09_taxon-match'!$A$2:$N$81,8,FALSE),IF(_xlpm.x=0,"",_xlpm.x)))</f>
        <v>Echinoidea</v>
      </c>
      <c r="Q2264" s="46" t="str">
        <f>IF($I2264="","",_xlfn.LET(_xlpm.x,VLOOKUP($I2264,'2026-01-09_taxon-match'!$A$2:$N$81,9,FALSE),IF(_xlpm.x=0,"",_xlpm.x)))</f>
        <v>Camarodonta</v>
      </c>
      <c r="R2264" s="46" t="str">
        <f>IF($I2264="","",_xlfn.LET(_xlpm.x,VLOOKUP($I2264,'2026-01-09_taxon-match'!$A$2:$N$81,10,FALSE),IF(_xlpm.x=0,"",_xlpm.x)))</f>
        <v>Echinidae</v>
      </c>
      <c r="S2264" s="46" t="str">
        <f>IF($I2264="","",_xlfn.LET(_xlpm.x,VLOOKUP($I2264,'2026-01-09_taxon-match'!$A$2:$N$81,11,FALSE),IF(_xlpm.x=0,"",_xlpm.x)))</f>
        <v>Sterechinus</v>
      </c>
      <c r="T2264" s="46" t="str">
        <f>IF($I2264="","",_xlfn.LET(_xlpm.x,VLOOKUP($I2264,'2026-01-09_taxon-match'!$A$2:$N$81,13,FALSE),IF(_xlpm.x=0,"",_xlpm.x)))</f>
        <v>neumayeri</v>
      </c>
      <c r="V2264" s="46" t="s">
        <v>43</v>
      </c>
      <c r="W2264" s="46" t="s">
        <v>28</v>
      </c>
      <c r="X2264" s="46" t="s">
        <v>32</v>
      </c>
      <c r="Y2264" s="46" t="str">
        <f>IF(V2264="","",_xlfn.LET(_xlpm.x,VLOOKUP(V2264,'Drop-down_menus'!$D$2:$E$13,2,FALSE),IF(_xlpm.x=0,"",_xlpm.x)))</f>
        <v>https://orcid.org/0000-0002-0981-7442</v>
      </c>
      <c r="Z2264" s="46" t="str">
        <f>IF(W2264="","",_xlfn.LET(_xlpm.x,VLOOKUP(W2264,'Drop-down_menus'!$D$2:$E$13,2,FALSE),IF(_xlpm.x=0,"",_xlpm.x)))</f>
        <v>https://orcid.org/0000-0002-9037-7623</v>
      </c>
      <c r="AA2264" s="46" t="str">
        <f>IF(X2264="","",_xlfn.LET(_xlpm.x,VLOOKUP(X2264,'Drop-down_menus'!$D$2:$E$13,2,FALSE),IF(_xlpm.x=0,"",_xlpm.x)))</f>
        <v>https://orcid.org/0000-0001-5748-602X</v>
      </c>
    </row>
    <row r="2265" spans="2:30" ht="15" customHeight="1">
      <c r="B2265" s="46">
        <v>2227</v>
      </c>
      <c r="C2265" s="46" t="s">
        <v>874</v>
      </c>
      <c r="D2265" s="46" t="b">
        <f>COUNTIF(Events!$B$2:$B$171, C2265) &gt; 0</f>
        <v>1</v>
      </c>
      <c r="G2265" s="46" t="s">
        <v>1229</v>
      </c>
      <c r="I2265" s="46" t="s">
        <v>181</v>
      </c>
      <c r="J2265" s="46" t="str">
        <f>IF(I2265="","",_xlfn.LET(_xlpm.x,VLOOKUP(I2265,'2026-01-09_taxon-match'!$A$2:$N$81,4,FALSE),IF(_xlpm.x=0,"",_xlpm.x)))</f>
        <v>Polychaeta</v>
      </c>
      <c r="K2265" s="46" t="s">
        <v>1318</v>
      </c>
      <c r="L2265" s="46" t="str">
        <f>IF(I2265="","",_xlfn.LET(_xlpm.x,VLOOKUP(I2265,'2026-01-09_taxon-match'!$A$2:$N$81,3,FALSE),IF(_xlpm.x=0,"",_xlpm.x)))</f>
        <v>urn:lsid:marinespecies.org:taxname:883</v>
      </c>
      <c r="M2265" s="46" t="str">
        <f>IF($I2265="","",_xlfn.LET(_xlpm.x,VLOOKUP($I2265,'2026-01-09_taxon-match'!$A$2:$N$81,5,FALSE),IF(_xlpm.x=0,"",_xlpm.x)))</f>
        <v>Grube, 1850</v>
      </c>
      <c r="N2265" s="46" t="str">
        <f>IF($I2265="","",_xlfn.LET(_xlpm.x,VLOOKUP($I2265,'2026-01-09_taxon-match'!$A$2:$N$81,6,FALSE),IF(_xlpm.x=0,"",_xlpm.x)))</f>
        <v>Animalia</v>
      </c>
      <c r="O2265" s="46" t="str">
        <f>IF($I2265="","",_xlfn.LET(_xlpm.x,VLOOKUP($I2265,'2026-01-09_taxon-match'!$A$2:$N$81,7,FALSE),IF(_xlpm.x=0,"",_xlpm.x)))</f>
        <v>Annelida</v>
      </c>
      <c r="P2265" s="46" t="str">
        <f>IF($I2265="","",_xlfn.LET(_xlpm.x,VLOOKUP($I2265,'2026-01-09_taxon-match'!$A$2:$N$81,8,FALSE),IF(_xlpm.x=0,"",_xlpm.x)))</f>
        <v>Polychaeta</v>
      </c>
      <c r="Q2265" s="46" t="str">
        <f>IF($I2265="","",_xlfn.LET(_xlpm.x,VLOOKUP($I2265,'2026-01-09_taxon-match'!$A$2:$N$81,9,FALSE),IF(_xlpm.x=0,"",_xlpm.x)))</f>
        <v/>
      </c>
      <c r="R2265" s="46" t="str">
        <f>IF($I2265="","",_xlfn.LET(_xlpm.x,VLOOKUP($I2265,'2026-01-09_taxon-match'!$A$2:$N$81,10,FALSE),IF(_xlpm.x=0,"",_xlpm.x)))</f>
        <v/>
      </c>
      <c r="S2265" s="46" t="str">
        <f>IF($I2265="","",_xlfn.LET(_xlpm.x,VLOOKUP($I2265,'2026-01-09_taxon-match'!$A$2:$N$81,11,FALSE),IF(_xlpm.x=0,"",_xlpm.x)))</f>
        <v/>
      </c>
      <c r="T2265" s="46" t="str">
        <f>IF($I2265="","",_xlfn.LET(_xlpm.x,VLOOKUP($I2265,'2026-01-09_taxon-match'!$A$2:$N$81,13,FALSE),IF(_xlpm.x=0,"",_xlpm.x)))</f>
        <v/>
      </c>
      <c r="U2265" s="46">
        <v>1</v>
      </c>
      <c r="V2265" s="2" t="s">
        <v>58</v>
      </c>
      <c r="Y2265" s="46" t="str">
        <f>IF(V2265="","",_xlfn.LET(_xlpm.x,VLOOKUP(V2265,'Drop-down_menus'!$D$2:$E$13,2,FALSE),IF(_xlpm.x=0,"",_xlpm.x)))</f>
        <v>https://orcid.org/0000-0002-9708-1761</v>
      </c>
      <c r="Z2265" s="46" t="str">
        <f>IF(W2265="","",_xlfn.LET(_xlpm.x,VLOOKUP(W2265,'Drop-down_menus'!$D$2:$E$13,2,FALSE),IF(_xlpm.x=0,"",_xlpm.x)))</f>
        <v/>
      </c>
      <c r="AA2265" s="46" t="str">
        <f>IF(X2265="","",_xlfn.LET(_xlpm.x,VLOOKUP(X2265,'Drop-down_menus'!$D$2:$E$13,2,FALSE),IF(_xlpm.x=0,"",_xlpm.x)))</f>
        <v/>
      </c>
      <c r="AB2265" s="46" t="s">
        <v>1253</v>
      </c>
      <c r="AC2265" s="46" t="s">
        <v>1256</v>
      </c>
    </row>
    <row r="2266" spans="2:30" ht="15" customHeight="1">
      <c r="B2266" s="46">
        <v>2228</v>
      </c>
      <c r="C2266" s="46" t="s">
        <v>874</v>
      </c>
      <c r="D2266" s="46" t="b">
        <f>COUNTIF(Events!$B$2:$B$171, C2266) &gt; 0</f>
        <v>1</v>
      </c>
      <c r="G2266" s="46" t="s">
        <v>1237</v>
      </c>
      <c r="I2266" s="46" t="s">
        <v>1333</v>
      </c>
      <c r="J2266" s="46" t="str">
        <f>IF(I2266="","",_xlfn.LET(_xlpm.x,VLOOKUP(I2266,'2026-01-09_taxon-match'!$A$2:$N$81,4,FALSE),IF(_xlpm.x=0,"",_xlpm.x)))</f>
        <v>Ophionotus victoriae</v>
      </c>
      <c r="L2266" s="46" t="str">
        <f>IF(I2266="","",_xlfn.LET(_xlpm.x,VLOOKUP(I2266,'2026-01-09_taxon-match'!$A$2:$N$81,3,FALSE),IF(_xlpm.x=0,"",_xlpm.x)))</f>
        <v>urn:lsid:marinespecies.org:taxname:173593</v>
      </c>
      <c r="M2266" s="46" t="str">
        <f>IF($I2266="","",_xlfn.LET(_xlpm.x,VLOOKUP($I2266,'2026-01-09_taxon-match'!$A$2:$N$81,5,FALSE),IF(_xlpm.x=0,"",_xlpm.x)))</f>
        <v>Bell, 1902</v>
      </c>
      <c r="N2266" s="46" t="str">
        <f>IF($I2266="","",_xlfn.LET(_xlpm.x,VLOOKUP($I2266,'2026-01-09_taxon-match'!$A$2:$N$81,6,FALSE),IF(_xlpm.x=0,"",_xlpm.x)))</f>
        <v>Animalia</v>
      </c>
      <c r="O2266" s="46" t="str">
        <f>IF($I2266="","",_xlfn.LET(_xlpm.x,VLOOKUP($I2266,'2026-01-09_taxon-match'!$A$2:$N$81,7,FALSE),IF(_xlpm.x=0,"",_xlpm.x)))</f>
        <v>Echinodermata</v>
      </c>
      <c r="P2266" s="46" t="str">
        <f>IF($I2266="","",_xlfn.LET(_xlpm.x,VLOOKUP($I2266,'2026-01-09_taxon-match'!$A$2:$N$81,8,FALSE),IF(_xlpm.x=0,"",_xlpm.x)))</f>
        <v>Ophiuroidea</v>
      </c>
      <c r="Q2266" s="46" t="str">
        <f>IF($I2266="","",_xlfn.LET(_xlpm.x,VLOOKUP($I2266,'2026-01-09_taxon-match'!$A$2:$N$81,9,FALSE),IF(_xlpm.x=0,"",_xlpm.x)))</f>
        <v>Ophiurida</v>
      </c>
      <c r="R2266" s="46" t="str">
        <f>IF($I2266="","",_xlfn.LET(_xlpm.x,VLOOKUP($I2266,'2026-01-09_taxon-match'!$A$2:$N$81,10,FALSE),IF(_xlpm.x=0,"",_xlpm.x)))</f>
        <v>Ophiuridae</v>
      </c>
      <c r="S2266" s="46" t="str">
        <f>IF($I2266="","",_xlfn.LET(_xlpm.x,VLOOKUP($I2266,'2026-01-09_taxon-match'!$A$2:$N$81,11,FALSE),IF(_xlpm.x=0,"",_xlpm.x)))</f>
        <v>Ophionotus</v>
      </c>
      <c r="T2266" s="46" t="str">
        <f>IF($I2266="","",_xlfn.LET(_xlpm.x,VLOOKUP($I2266,'2026-01-09_taxon-match'!$A$2:$N$81,13,FALSE),IF(_xlpm.x=0,"",_xlpm.x)))</f>
        <v>victoriae</v>
      </c>
      <c r="U2266" s="46">
        <v>1</v>
      </c>
      <c r="V2266" s="2" t="s">
        <v>58</v>
      </c>
      <c r="Y2266" s="46" t="str">
        <f>IF(V2266="","",_xlfn.LET(_xlpm.x,VLOOKUP(V2266,'Drop-down_menus'!$D$2:$E$13,2,FALSE),IF(_xlpm.x=0,"",_xlpm.x)))</f>
        <v>https://orcid.org/0000-0002-9708-1761</v>
      </c>
      <c r="Z2266" s="46" t="str">
        <f>IF(W2266="","",_xlfn.LET(_xlpm.x,VLOOKUP(W2266,'Drop-down_menus'!$D$2:$E$13,2,FALSE),IF(_xlpm.x=0,"",_xlpm.x)))</f>
        <v/>
      </c>
      <c r="AA2266" s="46" t="str">
        <f>IF(X2266="","",_xlfn.LET(_xlpm.x,VLOOKUP(X2266,'Drop-down_menus'!$D$2:$E$13,2,FALSE),IF(_xlpm.x=0,"",_xlpm.x)))</f>
        <v/>
      </c>
      <c r="AB2266" s="46" t="s">
        <v>1253</v>
      </c>
      <c r="AC2266" s="46" t="s">
        <v>1256</v>
      </c>
    </row>
    <row r="2267" spans="2:30" ht="15" customHeight="1">
      <c r="B2267" s="46">
        <v>2229</v>
      </c>
      <c r="C2267" s="46" t="s">
        <v>874</v>
      </c>
      <c r="D2267" s="46" t="b">
        <f>COUNTIF(Events!$B$2:$B$171, C2267) &gt; 0</f>
        <v>1</v>
      </c>
      <c r="G2267" s="46" t="s">
        <v>960</v>
      </c>
      <c r="I2267" s="46" t="s">
        <v>960</v>
      </c>
      <c r="J2267" s="46" t="str">
        <f>IF(I2267="","",_xlfn.LET(_xlpm.x,VLOOKUP(I2267,'2026-01-09_taxon-match'!$A$2:$N$81,4,FALSE),IF(_xlpm.x=0,"",_xlpm.x)))</f>
        <v>Odontaster validus</v>
      </c>
      <c r="L2267" s="46" t="str">
        <f>IF(I2267="","",_xlfn.LET(_xlpm.x,VLOOKUP(I2267,'2026-01-09_taxon-match'!$A$2:$N$81,3,FALSE),IF(_xlpm.x=0,"",_xlpm.x)))</f>
        <v>urn:lsid:marinespecies.org:taxname:172775</v>
      </c>
      <c r="M2267" s="46" t="str">
        <f>IF($I2267="","",_xlfn.LET(_xlpm.x,VLOOKUP($I2267,'2026-01-09_taxon-match'!$A$2:$N$81,5,FALSE),IF(_xlpm.x=0,"",_xlpm.x)))</f>
        <v>Koehler, 1906</v>
      </c>
      <c r="N2267" s="46" t="str">
        <f>IF($I2267="","",_xlfn.LET(_xlpm.x,VLOOKUP($I2267,'2026-01-09_taxon-match'!$A$2:$N$81,6,FALSE),IF(_xlpm.x=0,"",_xlpm.x)))</f>
        <v>Animalia</v>
      </c>
      <c r="O2267" s="46" t="str">
        <f>IF($I2267="","",_xlfn.LET(_xlpm.x,VLOOKUP($I2267,'2026-01-09_taxon-match'!$A$2:$N$81,7,FALSE),IF(_xlpm.x=0,"",_xlpm.x)))</f>
        <v>Echinodermata</v>
      </c>
      <c r="P2267" s="46" t="str">
        <f>IF($I2267="","",_xlfn.LET(_xlpm.x,VLOOKUP($I2267,'2026-01-09_taxon-match'!$A$2:$N$81,8,FALSE),IF(_xlpm.x=0,"",_xlpm.x)))</f>
        <v>Asteroidea</v>
      </c>
      <c r="Q2267" s="46" t="str">
        <f>IF($I2267="","",_xlfn.LET(_xlpm.x,VLOOKUP($I2267,'2026-01-09_taxon-match'!$A$2:$N$81,9,FALSE),IF(_xlpm.x=0,"",_xlpm.x)))</f>
        <v>Valvatida</v>
      </c>
      <c r="R2267" s="46" t="str">
        <f>IF($I2267="","",_xlfn.LET(_xlpm.x,VLOOKUP($I2267,'2026-01-09_taxon-match'!$A$2:$N$81,10,FALSE),IF(_xlpm.x=0,"",_xlpm.x)))</f>
        <v>Odontasteridae</v>
      </c>
      <c r="S2267" s="46" t="str">
        <f>IF($I2267="","",_xlfn.LET(_xlpm.x,VLOOKUP($I2267,'2026-01-09_taxon-match'!$A$2:$N$81,11,FALSE),IF(_xlpm.x=0,"",_xlpm.x)))</f>
        <v>Odontaster</v>
      </c>
      <c r="T2267" s="46" t="str">
        <f>IF($I2267="","",_xlfn.LET(_xlpm.x,VLOOKUP($I2267,'2026-01-09_taxon-match'!$A$2:$N$81,13,FALSE),IF(_xlpm.x=0,"",_xlpm.x)))</f>
        <v>validus</v>
      </c>
      <c r="U2267" s="46">
        <v>1</v>
      </c>
      <c r="V2267" s="2" t="s">
        <v>58</v>
      </c>
      <c r="Y2267" s="46" t="str">
        <f>IF(V2267="","",_xlfn.LET(_xlpm.x,VLOOKUP(V2267,'Drop-down_menus'!$D$2:$E$13,2,FALSE),IF(_xlpm.x=0,"",_xlpm.x)))</f>
        <v>https://orcid.org/0000-0002-9708-1761</v>
      </c>
      <c r="Z2267" s="46" t="str">
        <f>IF(W2267="","",_xlfn.LET(_xlpm.x,VLOOKUP(W2267,'Drop-down_menus'!$D$2:$E$13,2,FALSE),IF(_xlpm.x=0,"",_xlpm.x)))</f>
        <v/>
      </c>
      <c r="AA2267" s="46" t="str">
        <f>IF(X2267="","",_xlfn.LET(_xlpm.x,VLOOKUP(X2267,'Drop-down_menus'!$D$2:$E$13,2,FALSE),IF(_xlpm.x=0,"",_xlpm.x)))</f>
        <v/>
      </c>
      <c r="AB2267" s="46" t="s">
        <v>1253</v>
      </c>
      <c r="AC2267" s="46" t="s">
        <v>1256</v>
      </c>
    </row>
    <row r="2268" spans="2:30" ht="15" customHeight="1">
      <c r="B2268" s="46">
        <v>2230</v>
      </c>
      <c r="C2268" s="46" t="s">
        <v>874</v>
      </c>
      <c r="D2268" s="46" t="b">
        <f>COUNTIF(Events!$B$2:$B$171, C2268) &gt; 0</f>
        <v>1</v>
      </c>
      <c r="G2268" s="46" t="s">
        <v>1237</v>
      </c>
      <c r="I2268" s="46" t="s">
        <v>1333</v>
      </c>
      <c r="J2268" s="46" t="str">
        <f>IF(I2268="","",_xlfn.LET(_xlpm.x,VLOOKUP(I2268,'2026-01-09_taxon-match'!$A$2:$N$81,4,FALSE),IF(_xlpm.x=0,"",_xlpm.x)))</f>
        <v>Ophionotus victoriae</v>
      </c>
      <c r="L2268" s="46" t="str">
        <f>IF(I2268="","",_xlfn.LET(_xlpm.x,VLOOKUP(I2268,'2026-01-09_taxon-match'!$A$2:$N$81,3,FALSE),IF(_xlpm.x=0,"",_xlpm.x)))</f>
        <v>urn:lsid:marinespecies.org:taxname:173593</v>
      </c>
      <c r="M2268" s="46" t="str">
        <f>IF($I2268="","",_xlfn.LET(_xlpm.x,VLOOKUP($I2268,'2026-01-09_taxon-match'!$A$2:$N$81,5,FALSE),IF(_xlpm.x=0,"",_xlpm.x)))</f>
        <v>Bell, 1902</v>
      </c>
      <c r="N2268" s="46" t="str">
        <f>IF($I2268="","",_xlfn.LET(_xlpm.x,VLOOKUP($I2268,'2026-01-09_taxon-match'!$A$2:$N$81,6,FALSE),IF(_xlpm.x=0,"",_xlpm.x)))</f>
        <v>Animalia</v>
      </c>
      <c r="O2268" s="46" t="str">
        <f>IF($I2268="","",_xlfn.LET(_xlpm.x,VLOOKUP($I2268,'2026-01-09_taxon-match'!$A$2:$N$81,7,FALSE),IF(_xlpm.x=0,"",_xlpm.x)))</f>
        <v>Echinodermata</v>
      </c>
      <c r="P2268" s="46" t="str">
        <f>IF($I2268="","",_xlfn.LET(_xlpm.x,VLOOKUP($I2268,'2026-01-09_taxon-match'!$A$2:$N$81,8,FALSE),IF(_xlpm.x=0,"",_xlpm.x)))</f>
        <v>Ophiuroidea</v>
      </c>
      <c r="Q2268" s="46" t="str">
        <f>IF($I2268="","",_xlfn.LET(_xlpm.x,VLOOKUP($I2268,'2026-01-09_taxon-match'!$A$2:$N$81,9,FALSE),IF(_xlpm.x=0,"",_xlpm.x)))</f>
        <v>Ophiurida</v>
      </c>
      <c r="R2268" s="46" t="str">
        <f>IF($I2268="","",_xlfn.LET(_xlpm.x,VLOOKUP($I2268,'2026-01-09_taxon-match'!$A$2:$N$81,10,FALSE),IF(_xlpm.x=0,"",_xlpm.x)))</f>
        <v>Ophiuridae</v>
      </c>
      <c r="S2268" s="46" t="str">
        <f>IF($I2268="","",_xlfn.LET(_xlpm.x,VLOOKUP($I2268,'2026-01-09_taxon-match'!$A$2:$N$81,11,FALSE),IF(_xlpm.x=0,"",_xlpm.x)))</f>
        <v>Ophionotus</v>
      </c>
      <c r="T2268" s="46" t="str">
        <f>IF($I2268="","",_xlfn.LET(_xlpm.x,VLOOKUP($I2268,'2026-01-09_taxon-match'!$A$2:$N$81,13,FALSE),IF(_xlpm.x=0,"",_xlpm.x)))</f>
        <v>victoriae</v>
      </c>
      <c r="U2268" s="46">
        <v>1</v>
      </c>
      <c r="V2268" s="2" t="s">
        <v>58</v>
      </c>
      <c r="Y2268" s="46" t="str">
        <f>IF(V2268="","",_xlfn.LET(_xlpm.x,VLOOKUP(V2268,'Drop-down_menus'!$D$2:$E$13,2,FALSE),IF(_xlpm.x=0,"",_xlpm.x)))</f>
        <v>https://orcid.org/0000-0002-9708-1761</v>
      </c>
      <c r="Z2268" s="46" t="str">
        <f>IF(W2268="","",_xlfn.LET(_xlpm.x,VLOOKUP(W2268,'Drop-down_menus'!$D$2:$E$13,2,FALSE),IF(_xlpm.x=0,"",_xlpm.x)))</f>
        <v/>
      </c>
      <c r="AA2268" s="46" t="str">
        <f>IF(X2268="","",_xlfn.LET(_xlpm.x,VLOOKUP(X2268,'Drop-down_menus'!$D$2:$E$13,2,FALSE),IF(_xlpm.x=0,"",_xlpm.x)))</f>
        <v/>
      </c>
      <c r="AB2268" s="46" t="s">
        <v>1254</v>
      </c>
      <c r="AC2268" s="46" t="s">
        <v>1256</v>
      </c>
    </row>
    <row r="2269" spans="2:30" ht="15" customHeight="1">
      <c r="B2269" s="46">
        <v>2231</v>
      </c>
      <c r="C2269" s="46" t="s">
        <v>874</v>
      </c>
      <c r="D2269" s="46" t="b">
        <f>COUNTIF(Events!$B$2:$B$171, C2269) &gt; 0</f>
        <v>1</v>
      </c>
      <c r="G2269" s="46" t="s">
        <v>1229</v>
      </c>
      <c r="I2269" s="46" t="s">
        <v>181</v>
      </c>
      <c r="J2269" s="46" t="str">
        <f>IF(I2269="","",_xlfn.LET(_xlpm.x,VLOOKUP(I2269,'2026-01-09_taxon-match'!$A$2:$N$81,4,FALSE),IF(_xlpm.x=0,"",_xlpm.x)))</f>
        <v>Polychaeta</v>
      </c>
      <c r="K2269" s="46" t="s">
        <v>1318</v>
      </c>
      <c r="L2269" s="46" t="str">
        <f>IF(I2269="","",_xlfn.LET(_xlpm.x,VLOOKUP(I2269,'2026-01-09_taxon-match'!$A$2:$N$81,3,FALSE),IF(_xlpm.x=0,"",_xlpm.x)))</f>
        <v>urn:lsid:marinespecies.org:taxname:883</v>
      </c>
      <c r="M2269" s="46" t="str">
        <f>IF($I2269="","",_xlfn.LET(_xlpm.x,VLOOKUP($I2269,'2026-01-09_taxon-match'!$A$2:$N$81,5,FALSE),IF(_xlpm.x=0,"",_xlpm.x)))</f>
        <v>Grube, 1850</v>
      </c>
      <c r="N2269" s="46" t="str">
        <f>IF($I2269="","",_xlfn.LET(_xlpm.x,VLOOKUP($I2269,'2026-01-09_taxon-match'!$A$2:$N$81,6,FALSE),IF(_xlpm.x=0,"",_xlpm.x)))</f>
        <v>Animalia</v>
      </c>
      <c r="O2269" s="46" t="str">
        <f>IF($I2269="","",_xlfn.LET(_xlpm.x,VLOOKUP($I2269,'2026-01-09_taxon-match'!$A$2:$N$81,7,FALSE),IF(_xlpm.x=0,"",_xlpm.x)))</f>
        <v>Annelida</v>
      </c>
      <c r="P2269" s="46" t="str">
        <f>IF($I2269="","",_xlfn.LET(_xlpm.x,VLOOKUP($I2269,'2026-01-09_taxon-match'!$A$2:$N$81,8,FALSE),IF(_xlpm.x=0,"",_xlpm.x)))</f>
        <v>Polychaeta</v>
      </c>
      <c r="Q2269" s="46" t="str">
        <f>IF($I2269="","",_xlfn.LET(_xlpm.x,VLOOKUP($I2269,'2026-01-09_taxon-match'!$A$2:$N$81,9,FALSE),IF(_xlpm.x=0,"",_xlpm.x)))</f>
        <v/>
      </c>
      <c r="R2269" s="46" t="str">
        <f>IF($I2269="","",_xlfn.LET(_xlpm.x,VLOOKUP($I2269,'2026-01-09_taxon-match'!$A$2:$N$81,10,FALSE),IF(_xlpm.x=0,"",_xlpm.x)))</f>
        <v/>
      </c>
      <c r="S2269" s="46" t="str">
        <f>IF($I2269="","",_xlfn.LET(_xlpm.x,VLOOKUP($I2269,'2026-01-09_taxon-match'!$A$2:$N$81,11,FALSE),IF(_xlpm.x=0,"",_xlpm.x)))</f>
        <v/>
      </c>
      <c r="T2269" s="46" t="str">
        <f>IF($I2269="","",_xlfn.LET(_xlpm.x,VLOOKUP($I2269,'2026-01-09_taxon-match'!$A$2:$N$81,13,FALSE),IF(_xlpm.x=0,"",_xlpm.x)))</f>
        <v/>
      </c>
      <c r="U2269" s="46">
        <v>1</v>
      </c>
      <c r="V2269" s="2" t="s">
        <v>58</v>
      </c>
      <c r="Y2269" s="46" t="str">
        <f>IF(V2269="","",_xlfn.LET(_xlpm.x,VLOOKUP(V2269,'Drop-down_menus'!$D$2:$E$13,2,FALSE),IF(_xlpm.x=0,"",_xlpm.x)))</f>
        <v>https://orcid.org/0000-0002-9708-1761</v>
      </c>
      <c r="Z2269" s="46" t="str">
        <f>IF(W2269="","",_xlfn.LET(_xlpm.x,VLOOKUP(W2269,'Drop-down_menus'!$D$2:$E$13,2,FALSE),IF(_xlpm.x=0,"",_xlpm.x)))</f>
        <v/>
      </c>
      <c r="AA2269" s="46" t="str">
        <f>IF(X2269="","",_xlfn.LET(_xlpm.x,VLOOKUP(X2269,'Drop-down_menus'!$D$2:$E$13,2,FALSE),IF(_xlpm.x=0,"",_xlpm.x)))</f>
        <v/>
      </c>
      <c r="AB2269" s="46" t="s">
        <v>1254</v>
      </c>
      <c r="AC2269" s="46" t="s">
        <v>1256</v>
      </c>
    </row>
    <row r="2270" spans="2:30" ht="15" customHeight="1">
      <c r="B2270" s="46">
        <v>2238</v>
      </c>
      <c r="C2270" s="46" t="s">
        <v>886</v>
      </c>
      <c r="D2270" s="46" t="b">
        <f>COUNTIF(Events!$B$2:$B$171, C2270) &gt; 0</f>
        <v>1</v>
      </c>
      <c r="G2270" s="46" t="s">
        <v>1239</v>
      </c>
      <c r="I2270" s="46" t="s">
        <v>1239</v>
      </c>
      <c r="J2270" s="46" t="str">
        <f>IF(I2270="","",_xlfn.LET(_xlpm.x,VLOOKUP(I2270,'2026-01-09_taxon-match'!$A$2:$N$81,4,FALSE),IF(_xlpm.x=0,"",_xlpm.x)))</f>
        <v>Adamussium colbecki</v>
      </c>
      <c r="L2270" s="46" t="str">
        <f>IF(I2270="","",_xlfn.LET(_xlpm.x,VLOOKUP(I2270,'2026-01-09_taxon-match'!$A$2:$N$81,3,FALSE),IF(_xlpm.x=0,"",_xlpm.x)))</f>
        <v>urn:lsid:marinespecies.org:taxname:197021</v>
      </c>
      <c r="M2270" s="46" t="str">
        <f>IF($I2270="","",_xlfn.LET(_xlpm.x,VLOOKUP($I2270,'2026-01-09_taxon-match'!$A$2:$N$81,5,FALSE),IF(_xlpm.x=0,"",_xlpm.x)))</f>
        <v>(E. A. Smith, 1902)</v>
      </c>
      <c r="N2270" s="46" t="str">
        <f>IF($I2270="","",_xlfn.LET(_xlpm.x,VLOOKUP($I2270,'2026-01-09_taxon-match'!$A$2:$N$81,6,FALSE),IF(_xlpm.x=0,"",_xlpm.x)))</f>
        <v>Animalia</v>
      </c>
      <c r="O2270" s="46" t="str">
        <f>IF($I2270="","",_xlfn.LET(_xlpm.x,VLOOKUP($I2270,'2026-01-09_taxon-match'!$A$2:$N$81,7,FALSE),IF(_xlpm.x=0,"",_xlpm.x)))</f>
        <v>Mollusca</v>
      </c>
      <c r="P2270" s="46" t="str">
        <f>IF($I2270="","",_xlfn.LET(_xlpm.x,VLOOKUP($I2270,'2026-01-09_taxon-match'!$A$2:$N$81,8,FALSE),IF(_xlpm.x=0,"",_xlpm.x)))</f>
        <v>Bivalvia</v>
      </c>
      <c r="Q2270" s="46" t="str">
        <f>IF($I2270="","",_xlfn.LET(_xlpm.x,VLOOKUP($I2270,'2026-01-09_taxon-match'!$A$2:$N$81,9,FALSE),IF(_xlpm.x=0,"",_xlpm.x)))</f>
        <v>Pectinida</v>
      </c>
      <c r="R2270" s="46" t="str">
        <f>IF($I2270="","",_xlfn.LET(_xlpm.x,VLOOKUP($I2270,'2026-01-09_taxon-match'!$A$2:$N$81,10,FALSE),IF(_xlpm.x=0,"",_xlpm.x)))</f>
        <v>Pectinidae</v>
      </c>
      <c r="S2270" s="46" t="str">
        <f>IF($I2270="","",_xlfn.LET(_xlpm.x,VLOOKUP($I2270,'2026-01-09_taxon-match'!$A$2:$N$81,11,FALSE),IF(_xlpm.x=0,"",_xlpm.x)))</f>
        <v>Adamussium</v>
      </c>
      <c r="T2270" s="46" t="str">
        <f>IF($I2270="","",_xlfn.LET(_xlpm.x,VLOOKUP($I2270,'2026-01-09_taxon-match'!$A$2:$N$81,13,FALSE),IF(_xlpm.x=0,"",_xlpm.x)))</f>
        <v>colbecki</v>
      </c>
      <c r="U2270" s="46">
        <v>1</v>
      </c>
      <c r="V2270" s="2" t="s">
        <v>58</v>
      </c>
      <c r="Y2270" s="46" t="str">
        <f>IF(V2270="","",_xlfn.LET(_xlpm.x,VLOOKUP(V2270,'Drop-down_menus'!$D$2:$E$13,2,FALSE),IF(_xlpm.x=0,"",_xlpm.x)))</f>
        <v>https://orcid.org/0000-0002-9708-1761</v>
      </c>
      <c r="Z2270" s="46" t="str">
        <f>IF(W2270="","",_xlfn.LET(_xlpm.x,VLOOKUP(W2270,'Drop-down_menus'!$D$2:$E$13,2,FALSE),IF(_xlpm.x=0,"",_xlpm.x)))</f>
        <v/>
      </c>
      <c r="AA2270" s="46" t="str">
        <f>IF(X2270="","",_xlfn.LET(_xlpm.x,VLOOKUP(X2270,'Drop-down_menus'!$D$2:$E$13,2,FALSE),IF(_xlpm.x=0,"",_xlpm.x)))</f>
        <v/>
      </c>
      <c r="AB2270" s="46" t="s">
        <v>300</v>
      </c>
      <c r="AC2270" s="46" t="s">
        <v>1255</v>
      </c>
    </row>
    <row r="2271" spans="2:30" ht="15" customHeight="1">
      <c r="B2271" s="46">
        <v>2239</v>
      </c>
      <c r="C2271" s="46" t="s">
        <v>886</v>
      </c>
      <c r="D2271" s="46" t="b">
        <f>COUNTIF(Events!$B$2:$B$171, C2271) &gt; 0</f>
        <v>1</v>
      </c>
      <c r="G2271" s="46" t="s">
        <v>960</v>
      </c>
      <c r="I2271" s="46" t="s">
        <v>960</v>
      </c>
      <c r="J2271" s="46" t="str">
        <f>IF(I2271="","",_xlfn.LET(_xlpm.x,VLOOKUP(I2271,'2026-01-09_taxon-match'!$A$2:$N$81,4,FALSE),IF(_xlpm.x=0,"",_xlpm.x)))</f>
        <v>Odontaster validus</v>
      </c>
      <c r="L2271" s="46" t="str">
        <f>IF(I2271="","",_xlfn.LET(_xlpm.x,VLOOKUP(I2271,'2026-01-09_taxon-match'!$A$2:$N$81,3,FALSE),IF(_xlpm.x=0,"",_xlpm.x)))</f>
        <v>urn:lsid:marinespecies.org:taxname:172775</v>
      </c>
      <c r="M2271" s="46" t="str">
        <f>IF($I2271="","",_xlfn.LET(_xlpm.x,VLOOKUP($I2271,'2026-01-09_taxon-match'!$A$2:$N$81,5,FALSE),IF(_xlpm.x=0,"",_xlpm.x)))</f>
        <v>Koehler, 1906</v>
      </c>
      <c r="N2271" s="46" t="str">
        <f>IF($I2271="","",_xlfn.LET(_xlpm.x,VLOOKUP($I2271,'2026-01-09_taxon-match'!$A$2:$N$81,6,FALSE),IF(_xlpm.x=0,"",_xlpm.x)))</f>
        <v>Animalia</v>
      </c>
      <c r="O2271" s="46" t="str">
        <f>IF($I2271="","",_xlfn.LET(_xlpm.x,VLOOKUP($I2271,'2026-01-09_taxon-match'!$A$2:$N$81,7,FALSE),IF(_xlpm.x=0,"",_xlpm.x)))</f>
        <v>Echinodermata</v>
      </c>
      <c r="P2271" s="46" t="str">
        <f>IF($I2271="","",_xlfn.LET(_xlpm.x,VLOOKUP($I2271,'2026-01-09_taxon-match'!$A$2:$N$81,8,FALSE),IF(_xlpm.x=0,"",_xlpm.x)))</f>
        <v>Asteroidea</v>
      </c>
      <c r="Q2271" s="46" t="str">
        <f>IF($I2271="","",_xlfn.LET(_xlpm.x,VLOOKUP($I2271,'2026-01-09_taxon-match'!$A$2:$N$81,9,FALSE),IF(_xlpm.x=0,"",_xlpm.x)))</f>
        <v>Valvatida</v>
      </c>
      <c r="R2271" s="46" t="str">
        <f>IF($I2271="","",_xlfn.LET(_xlpm.x,VLOOKUP($I2271,'2026-01-09_taxon-match'!$A$2:$N$81,10,FALSE),IF(_xlpm.x=0,"",_xlpm.x)))</f>
        <v>Odontasteridae</v>
      </c>
      <c r="S2271" s="46" t="str">
        <f>IF($I2271="","",_xlfn.LET(_xlpm.x,VLOOKUP($I2271,'2026-01-09_taxon-match'!$A$2:$N$81,11,FALSE),IF(_xlpm.x=0,"",_xlpm.x)))</f>
        <v>Odontaster</v>
      </c>
      <c r="T2271" s="46" t="str">
        <f>IF($I2271="","",_xlfn.LET(_xlpm.x,VLOOKUP($I2271,'2026-01-09_taxon-match'!$A$2:$N$81,13,FALSE),IF(_xlpm.x=0,"",_xlpm.x)))</f>
        <v>validus</v>
      </c>
      <c r="U2271" s="46">
        <v>1</v>
      </c>
      <c r="V2271" s="2" t="s">
        <v>58</v>
      </c>
      <c r="Y2271" s="46" t="str">
        <f>IF(V2271="","",_xlfn.LET(_xlpm.x,VLOOKUP(V2271,'Drop-down_menus'!$D$2:$E$13,2,FALSE),IF(_xlpm.x=0,"",_xlpm.x)))</f>
        <v>https://orcid.org/0000-0002-9708-1761</v>
      </c>
      <c r="Z2271" s="46" t="str">
        <f>IF(W2271="","",_xlfn.LET(_xlpm.x,VLOOKUP(W2271,'Drop-down_menus'!$D$2:$E$13,2,FALSE),IF(_xlpm.x=0,"",_xlpm.x)))</f>
        <v/>
      </c>
      <c r="AA2271" s="46" t="str">
        <f>IF(X2271="","",_xlfn.LET(_xlpm.x,VLOOKUP(X2271,'Drop-down_menus'!$D$2:$E$13,2,FALSE),IF(_xlpm.x=0,"",_xlpm.x)))</f>
        <v/>
      </c>
      <c r="AB2271" s="46" t="s">
        <v>300</v>
      </c>
      <c r="AC2271" s="46" t="s">
        <v>1255</v>
      </c>
    </row>
    <row r="2272" spans="2:30" ht="15" customHeight="1">
      <c r="B2272" s="46">
        <v>2240</v>
      </c>
      <c r="C2272" s="46" t="s">
        <v>886</v>
      </c>
      <c r="D2272" s="46" t="b">
        <f>COUNTIF(Events!$B$2:$B$171, C2272) &gt; 0</f>
        <v>1</v>
      </c>
      <c r="G2272" s="46" t="s">
        <v>1212</v>
      </c>
      <c r="I2272" s="46" t="s">
        <v>315</v>
      </c>
      <c r="J2272" s="46" t="str">
        <f>IF(I2272="","",_xlfn.LET(_xlpm.x,VLOOKUP(I2272,'2026-01-09_taxon-match'!$A$2:$N$81,4,FALSE),IF(_xlpm.x=0,"",_xlpm.x)))</f>
        <v>Cnemidocarpa verrucosa</v>
      </c>
      <c r="L2272" s="46" t="str">
        <f>IF(I2272="","",_xlfn.LET(_xlpm.x,VLOOKUP(I2272,'2026-01-09_taxon-match'!$A$2:$N$81,3,FALSE),IF(_xlpm.x=0,"",_xlpm.x)))</f>
        <v>urn:lsid:marinespecies.org:taxname:173893</v>
      </c>
      <c r="M2272" s="46" t="str">
        <f>IF($I2272="","",_xlfn.LET(_xlpm.x,VLOOKUP($I2272,'2026-01-09_taxon-match'!$A$2:$N$81,5,FALSE),IF(_xlpm.x=0,"",_xlpm.x)))</f>
        <v>(Lesson, 1830)</v>
      </c>
      <c r="N2272" s="46" t="str">
        <f>IF($I2272="","",_xlfn.LET(_xlpm.x,VLOOKUP($I2272,'2026-01-09_taxon-match'!$A$2:$N$81,6,FALSE),IF(_xlpm.x=0,"",_xlpm.x)))</f>
        <v>Animalia</v>
      </c>
      <c r="O2272" s="46" t="str">
        <f>IF($I2272="","",_xlfn.LET(_xlpm.x,VLOOKUP($I2272,'2026-01-09_taxon-match'!$A$2:$N$81,7,FALSE),IF(_xlpm.x=0,"",_xlpm.x)))</f>
        <v>Chordata</v>
      </c>
      <c r="P2272" s="46" t="str">
        <f>IF($I2272="","",_xlfn.LET(_xlpm.x,VLOOKUP($I2272,'2026-01-09_taxon-match'!$A$2:$N$81,8,FALSE),IF(_xlpm.x=0,"",_xlpm.x)))</f>
        <v>Ascidiacea</v>
      </c>
      <c r="Q2272" s="46" t="str">
        <f>IF($I2272="","",_xlfn.LET(_xlpm.x,VLOOKUP($I2272,'2026-01-09_taxon-match'!$A$2:$N$81,9,FALSE),IF(_xlpm.x=0,"",_xlpm.x)))</f>
        <v>Stolidobranchia</v>
      </c>
      <c r="R2272" s="46" t="str">
        <f>IF($I2272="","",_xlfn.LET(_xlpm.x,VLOOKUP($I2272,'2026-01-09_taxon-match'!$A$2:$N$81,10,FALSE),IF(_xlpm.x=0,"",_xlpm.x)))</f>
        <v>Styelidae</v>
      </c>
      <c r="S2272" s="46" t="str">
        <f>IF($I2272="","",_xlfn.LET(_xlpm.x,VLOOKUP($I2272,'2026-01-09_taxon-match'!$A$2:$N$81,11,FALSE),IF(_xlpm.x=0,"",_xlpm.x)))</f>
        <v>Cnemidocarpa</v>
      </c>
      <c r="T2272" s="46" t="str">
        <f>IF($I2272="","",_xlfn.LET(_xlpm.x,VLOOKUP($I2272,'2026-01-09_taxon-match'!$A$2:$N$81,13,FALSE),IF(_xlpm.x=0,"",_xlpm.x)))</f>
        <v>verrucosa</v>
      </c>
      <c r="U2272" s="46">
        <v>1</v>
      </c>
      <c r="V2272" s="2" t="s">
        <v>58</v>
      </c>
      <c r="Y2272" s="46" t="str">
        <f>IF(V2272="","",_xlfn.LET(_xlpm.x,VLOOKUP(V2272,'Drop-down_menus'!$D$2:$E$13,2,FALSE),IF(_xlpm.x=0,"",_xlpm.x)))</f>
        <v>https://orcid.org/0000-0002-9708-1761</v>
      </c>
      <c r="Z2272" s="46" t="str">
        <f>IF(W2272="","",_xlfn.LET(_xlpm.x,VLOOKUP(W2272,'Drop-down_menus'!$D$2:$E$13,2,FALSE),IF(_xlpm.x=0,"",_xlpm.x)))</f>
        <v/>
      </c>
      <c r="AA2272" s="46" t="str">
        <f>IF(X2272="","",_xlfn.LET(_xlpm.x,VLOOKUP(X2272,'Drop-down_menus'!$D$2:$E$13,2,FALSE),IF(_xlpm.x=0,"",_xlpm.x)))</f>
        <v/>
      </c>
      <c r="AB2272" s="46" t="s">
        <v>300</v>
      </c>
      <c r="AC2272" s="46" t="s">
        <v>1255</v>
      </c>
    </row>
    <row r="2273" spans="2:29" ht="15" customHeight="1">
      <c r="B2273" s="46">
        <v>2241</v>
      </c>
      <c r="C2273" s="46" t="s">
        <v>886</v>
      </c>
      <c r="D2273" s="46" t="b">
        <f>COUNTIF(Events!$B$2:$B$171, C2273) &gt; 0</f>
        <v>1</v>
      </c>
      <c r="G2273" s="46" t="s">
        <v>1212</v>
      </c>
      <c r="I2273" s="46" t="s">
        <v>315</v>
      </c>
      <c r="J2273" s="46" t="str">
        <f>IF(I2273="","",_xlfn.LET(_xlpm.x,VLOOKUP(I2273,'2026-01-09_taxon-match'!$A$2:$N$81,4,FALSE),IF(_xlpm.x=0,"",_xlpm.x)))</f>
        <v>Cnemidocarpa verrucosa</v>
      </c>
      <c r="L2273" s="46" t="str">
        <f>IF(I2273="","",_xlfn.LET(_xlpm.x,VLOOKUP(I2273,'2026-01-09_taxon-match'!$A$2:$N$81,3,FALSE),IF(_xlpm.x=0,"",_xlpm.x)))</f>
        <v>urn:lsid:marinespecies.org:taxname:173893</v>
      </c>
      <c r="M2273" s="46" t="str">
        <f>IF($I2273="","",_xlfn.LET(_xlpm.x,VLOOKUP($I2273,'2026-01-09_taxon-match'!$A$2:$N$81,5,FALSE),IF(_xlpm.x=0,"",_xlpm.x)))</f>
        <v>(Lesson, 1830)</v>
      </c>
      <c r="N2273" s="46" t="str">
        <f>IF($I2273="","",_xlfn.LET(_xlpm.x,VLOOKUP($I2273,'2026-01-09_taxon-match'!$A$2:$N$81,6,FALSE),IF(_xlpm.x=0,"",_xlpm.x)))</f>
        <v>Animalia</v>
      </c>
      <c r="O2273" s="46" t="str">
        <f>IF($I2273="","",_xlfn.LET(_xlpm.x,VLOOKUP($I2273,'2026-01-09_taxon-match'!$A$2:$N$81,7,FALSE),IF(_xlpm.x=0,"",_xlpm.x)))</f>
        <v>Chordata</v>
      </c>
      <c r="P2273" s="46" t="str">
        <f>IF($I2273="","",_xlfn.LET(_xlpm.x,VLOOKUP($I2273,'2026-01-09_taxon-match'!$A$2:$N$81,8,FALSE),IF(_xlpm.x=0,"",_xlpm.x)))</f>
        <v>Ascidiacea</v>
      </c>
      <c r="Q2273" s="46" t="str">
        <f>IF($I2273="","",_xlfn.LET(_xlpm.x,VLOOKUP($I2273,'2026-01-09_taxon-match'!$A$2:$N$81,9,FALSE),IF(_xlpm.x=0,"",_xlpm.x)))</f>
        <v>Stolidobranchia</v>
      </c>
      <c r="R2273" s="46" t="str">
        <f>IF($I2273="","",_xlfn.LET(_xlpm.x,VLOOKUP($I2273,'2026-01-09_taxon-match'!$A$2:$N$81,10,FALSE),IF(_xlpm.x=0,"",_xlpm.x)))</f>
        <v>Styelidae</v>
      </c>
      <c r="S2273" s="46" t="str">
        <f>IF($I2273="","",_xlfn.LET(_xlpm.x,VLOOKUP($I2273,'2026-01-09_taxon-match'!$A$2:$N$81,11,FALSE),IF(_xlpm.x=0,"",_xlpm.x)))</f>
        <v>Cnemidocarpa</v>
      </c>
      <c r="T2273" s="46" t="str">
        <f>IF($I2273="","",_xlfn.LET(_xlpm.x,VLOOKUP($I2273,'2026-01-09_taxon-match'!$A$2:$N$81,13,FALSE),IF(_xlpm.x=0,"",_xlpm.x)))</f>
        <v>verrucosa</v>
      </c>
      <c r="U2273" s="46">
        <v>1</v>
      </c>
      <c r="V2273" s="2" t="s">
        <v>58</v>
      </c>
      <c r="Y2273" s="46" t="str">
        <f>IF(V2273="","",_xlfn.LET(_xlpm.x,VLOOKUP(V2273,'Drop-down_menus'!$D$2:$E$13,2,FALSE),IF(_xlpm.x=0,"",_xlpm.x)))</f>
        <v>https://orcid.org/0000-0002-9708-1761</v>
      </c>
      <c r="Z2273" s="46" t="str">
        <f>IF(W2273="","",_xlfn.LET(_xlpm.x,VLOOKUP(W2273,'Drop-down_menus'!$D$2:$E$13,2,FALSE),IF(_xlpm.x=0,"",_xlpm.x)))</f>
        <v/>
      </c>
      <c r="AA2273" s="46" t="str">
        <f>IF(X2273="","",_xlfn.LET(_xlpm.x,VLOOKUP(X2273,'Drop-down_menus'!$D$2:$E$13,2,FALSE),IF(_xlpm.x=0,"",_xlpm.x)))</f>
        <v/>
      </c>
      <c r="AB2273" s="46" t="s">
        <v>300</v>
      </c>
      <c r="AC2273" s="46" t="s">
        <v>1255</v>
      </c>
    </row>
    <row r="2274" spans="2:29" ht="15" customHeight="1">
      <c r="B2274" s="46">
        <v>2242</v>
      </c>
      <c r="C2274" s="46" t="s">
        <v>886</v>
      </c>
      <c r="D2274" s="46" t="b">
        <f>COUNTIF(Events!$B$2:$B$171, C2274) &gt; 0</f>
        <v>1</v>
      </c>
      <c r="G2274" s="46" t="s">
        <v>1212</v>
      </c>
      <c r="I2274" s="46" t="s">
        <v>315</v>
      </c>
      <c r="J2274" s="46" t="str">
        <f>IF(I2274="","",_xlfn.LET(_xlpm.x,VLOOKUP(I2274,'2026-01-09_taxon-match'!$A$2:$N$81,4,FALSE),IF(_xlpm.x=0,"",_xlpm.x)))</f>
        <v>Cnemidocarpa verrucosa</v>
      </c>
      <c r="L2274" s="46" t="str">
        <f>IF(I2274="","",_xlfn.LET(_xlpm.x,VLOOKUP(I2274,'2026-01-09_taxon-match'!$A$2:$N$81,3,FALSE),IF(_xlpm.x=0,"",_xlpm.x)))</f>
        <v>urn:lsid:marinespecies.org:taxname:173893</v>
      </c>
      <c r="M2274" s="46" t="str">
        <f>IF($I2274="","",_xlfn.LET(_xlpm.x,VLOOKUP($I2274,'2026-01-09_taxon-match'!$A$2:$N$81,5,FALSE),IF(_xlpm.x=0,"",_xlpm.x)))</f>
        <v>(Lesson, 1830)</v>
      </c>
      <c r="N2274" s="46" t="str">
        <f>IF($I2274="","",_xlfn.LET(_xlpm.x,VLOOKUP($I2274,'2026-01-09_taxon-match'!$A$2:$N$81,6,FALSE),IF(_xlpm.x=0,"",_xlpm.x)))</f>
        <v>Animalia</v>
      </c>
      <c r="O2274" s="46" t="str">
        <f>IF($I2274="","",_xlfn.LET(_xlpm.x,VLOOKUP($I2274,'2026-01-09_taxon-match'!$A$2:$N$81,7,FALSE),IF(_xlpm.x=0,"",_xlpm.x)))</f>
        <v>Chordata</v>
      </c>
      <c r="P2274" s="46" t="str">
        <f>IF($I2274="","",_xlfn.LET(_xlpm.x,VLOOKUP($I2274,'2026-01-09_taxon-match'!$A$2:$N$81,8,FALSE),IF(_xlpm.x=0,"",_xlpm.x)))</f>
        <v>Ascidiacea</v>
      </c>
      <c r="Q2274" s="46" t="str">
        <f>IF($I2274="","",_xlfn.LET(_xlpm.x,VLOOKUP($I2274,'2026-01-09_taxon-match'!$A$2:$N$81,9,FALSE),IF(_xlpm.x=0,"",_xlpm.x)))</f>
        <v>Stolidobranchia</v>
      </c>
      <c r="R2274" s="46" t="str">
        <f>IF($I2274="","",_xlfn.LET(_xlpm.x,VLOOKUP($I2274,'2026-01-09_taxon-match'!$A$2:$N$81,10,FALSE),IF(_xlpm.x=0,"",_xlpm.x)))</f>
        <v>Styelidae</v>
      </c>
      <c r="S2274" s="46" t="str">
        <f>IF($I2274="","",_xlfn.LET(_xlpm.x,VLOOKUP($I2274,'2026-01-09_taxon-match'!$A$2:$N$81,11,FALSE),IF(_xlpm.x=0,"",_xlpm.x)))</f>
        <v>Cnemidocarpa</v>
      </c>
      <c r="T2274" s="46" t="str">
        <f>IF($I2274="","",_xlfn.LET(_xlpm.x,VLOOKUP($I2274,'2026-01-09_taxon-match'!$A$2:$N$81,13,FALSE),IF(_xlpm.x=0,"",_xlpm.x)))</f>
        <v>verrucosa</v>
      </c>
      <c r="U2274" s="46">
        <v>1</v>
      </c>
      <c r="V2274" s="2" t="s">
        <v>58</v>
      </c>
      <c r="Y2274" s="46" t="str">
        <f>IF(V2274="","",_xlfn.LET(_xlpm.x,VLOOKUP(V2274,'Drop-down_menus'!$D$2:$E$13,2,FALSE),IF(_xlpm.x=0,"",_xlpm.x)))</f>
        <v>https://orcid.org/0000-0002-9708-1761</v>
      </c>
      <c r="Z2274" s="46" t="str">
        <f>IF(W2274="","",_xlfn.LET(_xlpm.x,VLOOKUP(W2274,'Drop-down_menus'!$D$2:$E$13,2,FALSE),IF(_xlpm.x=0,"",_xlpm.x)))</f>
        <v/>
      </c>
      <c r="AA2274" s="46" t="str">
        <f>IF(X2274="","",_xlfn.LET(_xlpm.x,VLOOKUP(X2274,'Drop-down_menus'!$D$2:$E$13,2,FALSE),IF(_xlpm.x=0,"",_xlpm.x)))</f>
        <v/>
      </c>
      <c r="AB2274" s="46" t="s">
        <v>300</v>
      </c>
      <c r="AC2274" s="46" t="s">
        <v>1255</v>
      </c>
    </row>
    <row r="2275" spans="2:29" ht="15" customHeight="1">
      <c r="B2275" s="46">
        <v>2243</v>
      </c>
      <c r="C2275" s="46" t="s">
        <v>886</v>
      </c>
      <c r="D2275" s="46" t="b">
        <f>COUNTIF(Events!$B$2:$B$171, C2275) &gt; 0</f>
        <v>1</v>
      </c>
      <c r="G2275" s="46" t="s">
        <v>1240</v>
      </c>
      <c r="I2275" s="46" t="s">
        <v>1240</v>
      </c>
      <c r="J2275" s="46" t="str">
        <f>IF(I2275="","",_xlfn.LET(_xlpm.x,VLOOKUP(I2275,'2026-01-09_taxon-match'!$A$2:$N$81,4,FALSE),IF(_xlpm.x=0,"",_xlpm.x)))</f>
        <v>Stomphia selaginella</v>
      </c>
      <c r="L2275" s="46" t="str">
        <f>IF(I2275="","",_xlfn.LET(_xlpm.x,VLOOKUP(I2275,'2026-01-09_taxon-match'!$A$2:$N$81,3,FALSE),IF(_xlpm.x=0,"",_xlpm.x)))</f>
        <v>urn:lsid:marinespecies.org:taxname:172956</v>
      </c>
      <c r="M2275" s="46" t="str">
        <f>IF($I2275="","",_xlfn.LET(_xlpm.x,VLOOKUP($I2275,'2026-01-09_taxon-match'!$A$2:$N$81,5,FALSE),IF(_xlpm.x=0,"",_xlpm.x)))</f>
        <v>(Stephenson, 1918)</v>
      </c>
      <c r="N2275" s="46" t="str">
        <f>IF($I2275="","",_xlfn.LET(_xlpm.x,VLOOKUP($I2275,'2026-01-09_taxon-match'!$A$2:$N$81,6,FALSE),IF(_xlpm.x=0,"",_xlpm.x)))</f>
        <v>Animalia</v>
      </c>
      <c r="O2275" s="46" t="str">
        <f>IF($I2275="","",_xlfn.LET(_xlpm.x,VLOOKUP($I2275,'2026-01-09_taxon-match'!$A$2:$N$81,7,FALSE),IF(_xlpm.x=0,"",_xlpm.x)))</f>
        <v>Cnidaria</v>
      </c>
      <c r="P2275" s="46" t="str">
        <f>IF($I2275="","",_xlfn.LET(_xlpm.x,VLOOKUP($I2275,'2026-01-09_taxon-match'!$A$2:$N$81,8,FALSE),IF(_xlpm.x=0,"",_xlpm.x)))</f>
        <v>Hexacorallia</v>
      </c>
      <c r="Q2275" s="46" t="str">
        <f>IF($I2275="","",_xlfn.LET(_xlpm.x,VLOOKUP($I2275,'2026-01-09_taxon-match'!$A$2:$N$81,9,FALSE),IF(_xlpm.x=0,"",_xlpm.x)))</f>
        <v>Actiniaria</v>
      </c>
      <c r="R2275" s="46" t="str">
        <f>IF($I2275="","",_xlfn.LET(_xlpm.x,VLOOKUP($I2275,'2026-01-09_taxon-match'!$A$2:$N$81,10,FALSE),IF(_xlpm.x=0,"",_xlpm.x)))</f>
        <v>Actinostolidae</v>
      </c>
      <c r="S2275" s="46" t="str">
        <f>IF($I2275="","",_xlfn.LET(_xlpm.x,VLOOKUP($I2275,'2026-01-09_taxon-match'!$A$2:$N$81,11,FALSE),IF(_xlpm.x=0,"",_xlpm.x)))</f>
        <v>Stomphia</v>
      </c>
      <c r="T2275" s="46" t="str">
        <f>IF($I2275="","",_xlfn.LET(_xlpm.x,VLOOKUP($I2275,'2026-01-09_taxon-match'!$A$2:$N$81,13,FALSE),IF(_xlpm.x=0,"",_xlpm.x)))</f>
        <v>selaginella</v>
      </c>
      <c r="U2275" s="46">
        <v>1</v>
      </c>
      <c r="V2275" t="s">
        <v>43</v>
      </c>
      <c r="Y2275" s="46" t="str">
        <f>IF(V2275="","",_xlfn.LET(_xlpm.x,VLOOKUP(V2275,'Drop-down_menus'!$D$2:$E$13,2,FALSE),IF(_xlpm.x=0,"",_xlpm.x)))</f>
        <v>https://orcid.org/0000-0002-0981-7442</v>
      </c>
      <c r="Z2275" s="46" t="str">
        <f>IF(W2275="","",_xlfn.LET(_xlpm.x,VLOOKUP(W2275,'Drop-down_menus'!$D$2:$E$13,2,FALSE),IF(_xlpm.x=0,"",_xlpm.x)))</f>
        <v/>
      </c>
      <c r="AA2275" s="46" t="str">
        <f>IF(X2275="","",_xlfn.LET(_xlpm.x,VLOOKUP(X2275,'Drop-down_menus'!$D$2:$E$13,2,FALSE),IF(_xlpm.x=0,"",_xlpm.x)))</f>
        <v/>
      </c>
      <c r="AB2275" s="46" t="s">
        <v>300</v>
      </c>
      <c r="AC2275" s="46" t="s">
        <v>1255</v>
      </c>
    </row>
    <row r="2276" spans="2:29" ht="15" customHeight="1">
      <c r="B2276" s="46">
        <v>2244</v>
      </c>
      <c r="C2276" s="46" t="s">
        <v>886</v>
      </c>
      <c r="D2276" s="46" t="b">
        <f>COUNTIF(Events!$B$2:$B$171, C2276) &gt; 0</f>
        <v>1</v>
      </c>
      <c r="G2276" s="46" t="s">
        <v>1240</v>
      </c>
      <c r="I2276" s="46" t="s">
        <v>1240</v>
      </c>
      <c r="J2276" s="46" t="str">
        <f>IF(I2276="","",_xlfn.LET(_xlpm.x,VLOOKUP(I2276,'2026-01-09_taxon-match'!$A$2:$N$81,4,FALSE),IF(_xlpm.x=0,"",_xlpm.x)))</f>
        <v>Stomphia selaginella</v>
      </c>
      <c r="L2276" s="46" t="str">
        <f>IF(I2276="","",_xlfn.LET(_xlpm.x,VLOOKUP(I2276,'2026-01-09_taxon-match'!$A$2:$N$81,3,FALSE),IF(_xlpm.x=0,"",_xlpm.x)))</f>
        <v>urn:lsid:marinespecies.org:taxname:172956</v>
      </c>
      <c r="M2276" s="46" t="str">
        <f>IF($I2276="","",_xlfn.LET(_xlpm.x,VLOOKUP($I2276,'2026-01-09_taxon-match'!$A$2:$N$81,5,FALSE),IF(_xlpm.x=0,"",_xlpm.x)))</f>
        <v>(Stephenson, 1918)</v>
      </c>
      <c r="N2276" s="46" t="str">
        <f>IF($I2276="","",_xlfn.LET(_xlpm.x,VLOOKUP($I2276,'2026-01-09_taxon-match'!$A$2:$N$81,6,FALSE),IF(_xlpm.x=0,"",_xlpm.x)))</f>
        <v>Animalia</v>
      </c>
      <c r="O2276" s="46" t="str">
        <f>IF($I2276="","",_xlfn.LET(_xlpm.x,VLOOKUP($I2276,'2026-01-09_taxon-match'!$A$2:$N$81,7,FALSE),IF(_xlpm.x=0,"",_xlpm.x)))</f>
        <v>Cnidaria</v>
      </c>
      <c r="P2276" s="46" t="str">
        <f>IF($I2276="","",_xlfn.LET(_xlpm.x,VLOOKUP($I2276,'2026-01-09_taxon-match'!$A$2:$N$81,8,FALSE),IF(_xlpm.x=0,"",_xlpm.x)))</f>
        <v>Hexacorallia</v>
      </c>
      <c r="Q2276" s="46" t="str">
        <f>IF($I2276="","",_xlfn.LET(_xlpm.x,VLOOKUP($I2276,'2026-01-09_taxon-match'!$A$2:$N$81,9,FALSE),IF(_xlpm.x=0,"",_xlpm.x)))</f>
        <v>Actiniaria</v>
      </c>
      <c r="R2276" s="46" t="str">
        <f>IF($I2276="","",_xlfn.LET(_xlpm.x,VLOOKUP($I2276,'2026-01-09_taxon-match'!$A$2:$N$81,10,FALSE),IF(_xlpm.x=0,"",_xlpm.x)))</f>
        <v>Actinostolidae</v>
      </c>
      <c r="S2276" s="46" t="str">
        <f>IF($I2276="","",_xlfn.LET(_xlpm.x,VLOOKUP($I2276,'2026-01-09_taxon-match'!$A$2:$N$81,11,FALSE),IF(_xlpm.x=0,"",_xlpm.x)))</f>
        <v>Stomphia</v>
      </c>
      <c r="T2276" s="46" t="str">
        <f>IF($I2276="","",_xlfn.LET(_xlpm.x,VLOOKUP($I2276,'2026-01-09_taxon-match'!$A$2:$N$81,13,FALSE),IF(_xlpm.x=0,"",_xlpm.x)))</f>
        <v>selaginella</v>
      </c>
      <c r="U2276" s="46">
        <v>1</v>
      </c>
      <c r="V2276" t="s">
        <v>43</v>
      </c>
      <c r="Y2276" s="46" t="str">
        <f>IF(V2276="","",_xlfn.LET(_xlpm.x,VLOOKUP(V2276,'Drop-down_menus'!$D$2:$E$13,2,FALSE),IF(_xlpm.x=0,"",_xlpm.x)))</f>
        <v>https://orcid.org/0000-0002-0981-7442</v>
      </c>
      <c r="Z2276" s="46" t="str">
        <f>IF(W2276="","",_xlfn.LET(_xlpm.x,VLOOKUP(W2276,'Drop-down_menus'!$D$2:$E$13,2,FALSE),IF(_xlpm.x=0,"",_xlpm.x)))</f>
        <v/>
      </c>
      <c r="AA2276" s="46" t="str">
        <f>IF(X2276="","",_xlfn.LET(_xlpm.x,VLOOKUP(X2276,'Drop-down_menus'!$D$2:$E$13,2,FALSE),IF(_xlpm.x=0,"",_xlpm.x)))</f>
        <v/>
      </c>
      <c r="AB2276" s="46" t="s">
        <v>300</v>
      </c>
      <c r="AC2276" s="46" t="s">
        <v>1255</v>
      </c>
    </row>
    <row r="2277" spans="2:29" ht="15" customHeight="1">
      <c r="B2277" s="46">
        <v>2245</v>
      </c>
      <c r="C2277" s="46" t="s">
        <v>886</v>
      </c>
      <c r="D2277" s="46" t="b">
        <f>COUNTIF(Events!$B$2:$B$171, C2277) &gt; 0</f>
        <v>1</v>
      </c>
      <c r="G2277" s="46" t="s">
        <v>1240</v>
      </c>
      <c r="I2277" s="46" t="s">
        <v>1240</v>
      </c>
      <c r="J2277" s="46" t="str">
        <f>IF(I2277="","",_xlfn.LET(_xlpm.x,VLOOKUP(I2277,'2026-01-09_taxon-match'!$A$2:$N$81,4,FALSE),IF(_xlpm.x=0,"",_xlpm.x)))</f>
        <v>Stomphia selaginella</v>
      </c>
      <c r="L2277" s="46" t="str">
        <f>IF(I2277="","",_xlfn.LET(_xlpm.x,VLOOKUP(I2277,'2026-01-09_taxon-match'!$A$2:$N$81,3,FALSE),IF(_xlpm.x=0,"",_xlpm.x)))</f>
        <v>urn:lsid:marinespecies.org:taxname:172956</v>
      </c>
      <c r="M2277" s="46" t="str">
        <f>IF($I2277="","",_xlfn.LET(_xlpm.x,VLOOKUP($I2277,'2026-01-09_taxon-match'!$A$2:$N$81,5,FALSE),IF(_xlpm.x=0,"",_xlpm.x)))</f>
        <v>(Stephenson, 1918)</v>
      </c>
      <c r="N2277" s="46" t="str">
        <f>IF($I2277="","",_xlfn.LET(_xlpm.x,VLOOKUP($I2277,'2026-01-09_taxon-match'!$A$2:$N$81,6,FALSE),IF(_xlpm.x=0,"",_xlpm.x)))</f>
        <v>Animalia</v>
      </c>
      <c r="O2277" s="46" t="str">
        <f>IF($I2277="","",_xlfn.LET(_xlpm.x,VLOOKUP($I2277,'2026-01-09_taxon-match'!$A$2:$N$81,7,FALSE),IF(_xlpm.x=0,"",_xlpm.x)))</f>
        <v>Cnidaria</v>
      </c>
      <c r="P2277" s="46" t="str">
        <f>IF($I2277="","",_xlfn.LET(_xlpm.x,VLOOKUP($I2277,'2026-01-09_taxon-match'!$A$2:$N$81,8,FALSE),IF(_xlpm.x=0,"",_xlpm.x)))</f>
        <v>Hexacorallia</v>
      </c>
      <c r="Q2277" s="46" t="str">
        <f>IF($I2277="","",_xlfn.LET(_xlpm.x,VLOOKUP($I2277,'2026-01-09_taxon-match'!$A$2:$N$81,9,FALSE),IF(_xlpm.x=0,"",_xlpm.x)))</f>
        <v>Actiniaria</v>
      </c>
      <c r="R2277" s="46" t="str">
        <f>IF($I2277="","",_xlfn.LET(_xlpm.x,VLOOKUP($I2277,'2026-01-09_taxon-match'!$A$2:$N$81,10,FALSE),IF(_xlpm.x=0,"",_xlpm.x)))</f>
        <v>Actinostolidae</v>
      </c>
      <c r="S2277" s="46" t="str">
        <f>IF($I2277="","",_xlfn.LET(_xlpm.x,VLOOKUP($I2277,'2026-01-09_taxon-match'!$A$2:$N$81,11,FALSE),IF(_xlpm.x=0,"",_xlpm.x)))</f>
        <v>Stomphia</v>
      </c>
      <c r="T2277" s="46" t="str">
        <f>IF($I2277="","",_xlfn.LET(_xlpm.x,VLOOKUP($I2277,'2026-01-09_taxon-match'!$A$2:$N$81,13,FALSE),IF(_xlpm.x=0,"",_xlpm.x)))</f>
        <v>selaginella</v>
      </c>
      <c r="U2277" s="46">
        <v>1</v>
      </c>
      <c r="V2277" t="s">
        <v>43</v>
      </c>
      <c r="Y2277" s="46" t="str">
        <f>IF(V2277="","",_xlfn.LET(_xlpm.x,VLOOKUP(V2277,'Drop-down_menus'!$D$2:$E$13,2,FALSE),IF(_xlpm.x=0,"",_xlpm.x)))</f>
        <v>https://orcid.org/0000-0002-0981-7442</v>
      </c>
      <c r="Z2277" s="46" t="str">
        <f>IF(W2277="","",_xlfn.LET(_xlpm.x,VLOOKUP(W2277,'Drop-down_menus'!$D$2:$E$13,2,FALSE),IF(_xlpm.x=0,"",_xlpm.x)))</f>
        <v/>
      </c>
      <c r="AA2277" s="46" t="str">
        <f>IF(X2277="","",_xlfn.LET(_xlpm.x,VLOOKUP(X2277,'Drop-down_menus'!$D$2:$E$13,2,FALSE),IF(_xlpm.x=0,"",_xlpm.x)))</f>
        <v/>
      </c>
      <c r="AB2277" s="46" t="s">
        <v>300</v>
      </c>
      <c r="AC2277" s="46" t="s">
        <v>1255</v>
      </c>
    </row>
    <row r="2278" spans="2:29" ht="15" customHeight="1">
      <c r="B2278" s="46">
        <v>2246</v>
      </c>
      <c r="C2278" s="46" t="s">
        <v>886</v>
      </c>
      <c r="D2278" s="46" t="b">
        <f>COUNTIF(Events!$B$2:$B$171, C2278) &gt; 0</f>
        <v>1</v>
      </c>
      <c r="G2278" s="46" t="s">
        <v>1240</v>
      </c>
      <c r="I2278" s="46" t="s">
        <v>1240</v>
      </c>
      <c r="J2278" s="46" t="str">
        <f>IF(I2278="","",_xlfn.LET(_xlpm.x,VLOOKUP(I2278,'2026-01-09_taxon-match'!$A$2:$N$81,4,FALSE),IF(_xlpm.x=0,"",_xlpm.x)))</f>
        <v>Stomphia selaginella</v>
      </c>
      <c r="L2278" s="46" t="str">
        <f>IF(I2278="","",_xlfn.LET(_xlpm.x,VLOOKUP(I2278,'2026-01-09_taxon-match'!$A$2:$N$81,3,FALSE),IF(_xlpm.x=0,"",_xlpm.x)))</f>
        <v>urn:lsid:marinespecies.org:taxname:172956</v>
      </c>
      <c r="M2278" s="46" t="str">
        <f>IF($I2278="","",_xlfn.LET(_xlpm.x,VLOOKUP($I2278,'2026-01-09_taxon-match'!$A$2:$N$81,5,FALSE),IF(_xlpm.x=0,"",_xlpm.x)))</f>
        <v>(Stephenson, 1918)</v>
      </c>
      <c r="N2278" s="46" t="str">
        <f>IF($I2278="","",_xlfn.LET(_xlpm.x,VLOOKUP($I2278,'2026-01-09_taxon-match'!$A$2:$N$81,6,FALSE),IF(_xlpm.x=0,"",_xlpm.x)))</f>
        <v>Animalia</v>
      </c>
      <c r="O2278" s="46" t="str">
        <f>IF($I2278="","",_xlfn.LET(_xlpm.x,VLOOKUP($I2278,'2026-01-09_taxon-match'!$A$2:$N$81,7,FALSE),IF(_xlpm.x=0,"",_xlpm.x)))</f>
        <v>Cnidaria</v>
      </c>
      <c r="P2278" s="46" t="str">
        <f>IF($I2278="","",_xlfn.LET(_xlpm.x,VLOOKUP($I2278,'2026-01-09_taxon-match'!$A$2:$N$81,8,FALSE),IF(_xlpm.x=0,"",_xlpm.x)))</f>
        <v>Hexacorallia</v>
      </c>
      <c r="Q2278" s="46" t="str">
        <f>IF($I2278="","",_xlfn.LET(_xlpm.x,VLOOKUP($I2278,'2026-01-09_taxon-match'!$A$2:$N$81,9,FALSE),IF(_xlpm.x=0,"",_xlpm.x)))</f>
        <v>Actiniaria</v>
      </c>
      <c r="R2278" s="46" t="str">
        <f>IF($I2278="","",_xlfn.LET(_xlpm.x,VLOOKUP($I2278,'2026-01-09_taxon-match'!$A$2:$N$81,10,FALSE),IF(_xlpm.x=0,"",_xlpm.x)))</f>
        <v>Actinostolidae</v>
      </c>
      <c r="S2278" s="46" t="str">
        <f>IF($I2278="","",_xlfn.LET(_xlpm.x,VLOOKUP($I2278,'2026-01-09_taxon-match'!$A$2:$N$81,11,FALSE),IF(_xlpm.x=0,"",_xlpm.x)))</f>
        <v>Stomphia</v>
      </c>
      <c r="T2278" s="46" t="str">
        <f>IF($I2278="","",_xlfn.LET(_xlpm.x,VLOOKUP($I2278,'2026-01-09_taxon-match'!$A$2:$N$81,13,FALSE),IF(_xlpm.x=0,"",_xlpm.x)))</f>
        <v>selaginella</v>
      </c>
      <c r="U2278" s="46">
        <v>1</v>
      </c>
      <c r="V2278" t="s">
        <v>43</v>
      </c>
      <c r="Y2278" s="46" t="str">
        <f>IF(V2278="","",_xlfn.LET(_xlpm.x,VLOOKUP(V2278,'Drop-down_menus'!$D$2:$E$13,2,FALSE),IF(_xlpm.x=0,"",_xlpm.x)))</f>
        <v>https://orcid.org/0000-0002-0981-7442</v>
      </c>
      <c r="Z2278" s="46" t="str">
        <f>IF(W2278="","",_xlfn.LET(_xlpm.x,VLOOKUP(W2278,'Drop-down_menus'!$D$2:$E$13,2,FALSE),IF(_xlpm.x=0,"",_xlpm.x)))</f>
        <v/>
      </c>
      <c r="AA2278" s="46" t="str">
        <f>IF(X2278="","",_xlfn.LET(_xlpm.x,VLOOKUP(X2278,'Drop-down_menus'!$D$2:$E$13,2,FALSE),IF(_xlpm.x=0,"",_xlpm.x)))</f>
        <v/>
      </c>
      <c r="AB2278" s="46" t="s">
        <v>300</v>
      </c>
      <c r="AC2278" s="46" t="s">
        <v>1255</v>
      </c>
    </row>
    <row r="2279" spans="2:29" ht="15" customHeight="1">
      <c r="B2279" s="46">
        <v>2247</v>
      </c>
      <c r="C2279" s="46" t="s">
        <v>886</v>
      </c>
      <c r="D2279" s="46" t="b">
        <f>COUNTIF(Events!$B$2:$B$171, C2279) &gt; 0</f>
        <v>1</v>
      </c>
      <c r="G2279" s="46" t="s">
        <v>1237</v>
      </c>
      <c r="I2279" s="46" t="s">
        <v>1333</v>
      </c>
      <c r="J2279" s="46" t="str">
        <f>IF(I2279="","",_xlfn.LET(_xlpm.x,VLOOKUP(I2279,'2026-01-09_taxon-match'!$A$2:$N$81,4,FALSE),IF(_xlpm.x=0,"",_xlpm.x)))</f>
        <v>Ophionotus victoriae</v>
      </c>
      <c r="L2279" s="46" t="str">
        <f>IF(I2279="","",_xlfn.LET(_xlpm.x,VLOOKUP(I2279,'2026-01-09_taxon-match'!$A$2:$N$81,3,FALSE),IF(_xlpm.x=0,"",_xlpm.x)))</f>
        <v>urn:lsid:marinespecies.org:taxname:173593</v>
      </c>
      <c r="M2279" s="46" t="str">
        <f>IF($I2279="","",_xlfn.LET(_xlpm.x,VLOOKUP($I2279,'2026-01-09_taxon-match'!$A$2:$N$81,5,FALSE),IF(_xlpm.x=0,"",_xlpm.x)))</f>
        <v>Bell, 1902</v>
      </c>
      <c r="N2279" s="46" t="str">
        <f>IF($I2279="","",_xlfn.LET(_xlpm.x,VLOOKUP($I2279,'2026-01-09_taxon-match'!$A$2:$N$81,6,FALSE),IF(_xlpm.x=0,"",_xlpm.x)))</f>
        <v>Animalia</v>
      </c>
      <c r="O2279" s="46" t="str">
        <f>IF($I2279="","",_xlfn.LET(_xlpm.x,VLOOKUP($I2279,'2026-01-09_taxon-match'!$A$2:$N$81,7,FALSE),IF(_xlpm.x=0,"",_xlpm.x)))</f>
        <v>Echinodermata</v>
      </c>
      <c r="P2279" s="46" t="str">
        <f>IF($I2279="","",_xlfn.LET(_xlpm.x,VLOOKUP($I2279,'2026-01-09_taxon-match'!$A$2:$N$81,8,FALSE),IF(_xlpm.x=0,"",_xlpm.x)))</f>
        <v>Ophiuroidea</v>
      </c>
      <c r="Q2279" s="46" t="str">
        <f>IF($I2279="","",_xlfn.LET(_xlpm.x,VLOOKUP($I2279,'2026-01-09_taxon-match'!$A$2:$N$81,9,FALSE),IF(_xlpm.x=0,"",_xlpm.x)))</f>
        <v>Ophiurida</v>
      </c>
      <c r="R2279" s="46" t="str">
        <f>IF($I2279="","",_xlfn.LET(_xlpm.x,VLOOKUP($I2279,'2026-01-09_taxon-match'!$A$2:$N$81,10,FALSE),IF(_xlpm.x=0,"",_xlpm.x)))</f>
        <v>Ophiuridae</v>
      </c>
      <c r="S2279" s="46" t="str">
        <f>IF($I2279="","",_xlfn.LET(_xlpm.x,VLOOKUP($I2279,'2026-01-09_taxon-match'!$A$2:$N$81,11,FALSE),IF(_xlpm.x=0,"",_xlpm.x)))</f>
        <v>Ophionotus</v>
      </c>
      <c r="T2279" s="46" t="str">
        <f>IF($I2279="","",_xlfn.LET(_xlpm.x,VLOOKUP($I2279,'2026-01-09_taxon-match'!$A$2:$N$81,13,FALSE),IF(_xlpm.x=0,"",_xlpm.x)))</f>
        <v>victoriae</v>
      </c>
      <c r="U2279" s="46">
        <v>1</v>
      </c>
      <c r="V2279" s="2" t="s">
        <v>58</v>
      </c>
      <c r="Y2279" s="46" t="str">
        <f>IF(V2279="","",_xlfn.LET(_xlpm.x,VLOOKUP(V2279,'Drop-down_menus'!$D$2:$E$13,2,FALSE),IF(_xlpm.x=0,"",_xlpm.x)))</f>
        <v>https://orcid.org/0000-0002-9708-1761</v>
      </c>
      <c r="Z2279" s="46" t="str">
        <f>IF(W2279="","",_xlfn.LET(_xlpm.x,VLOOKUP(W2279,'Drop-down_menus'!$D$2:$E$13,2,FALSE),IF(_xlpm.x=0,"",_xlpm.x)))</f>
        <v/>
      </c>
      <c r="AA2279" s="46" t="str">
        <f>IF(X2279="","",_xlfn.LET(_xlpm.x,VLOOKUP(X2279,'Drop-down_menus'!$D$2:$E$13,2,FALSE),IF(_xlpm.x=0,"",_xlpm.x)))</f>
        <v/>
      </c>
      <c r="AB2279" s="46" t="s">
        <v>300</v>
      </c>
      <c r="AC2279" s="46" t="s">
        <v>1255</v>
      </c>
    </row>
    <row r="2280" spans="2:29" ht="15" customHeight="1">
      <c r="B2280" s="46">
        <v>2248</v>
      </c>
      <c r="C2280" s="46" t="s">
        <v>886</v>
      </c>
      <c r="D2280" s="46" t="b">
        <f>COUNTIF(Events!$B$2:$B$171, C2280) &gt; 0</f>
        <v>1</v>
      </c>
      <c r="G2280" s="46" t="s">
        <v>1237</v>
      </c>
      <c r="I2280" s="46" t="s">
        <v>1333</v>
      </c>
      <c r="J2280" s="46" t="str">
        <f>IF(I2280="","",_xlfn.LET(_xlpm.x,VLOOKUP(I2280,'2026-01-09_taxon-match'!$A$2:$N$81,4,FALSE),IF(_xlpm.x=0,"",_xlpm.x)))</f>
        <v>Ophionotus victoriae</v>
      </c>
      <c r="L2280" s="46" t="str">
        <f>IF(I2280="","",_xlfn.LET(_xlpm.x,VLOOKUP(I2280,'2026-01-09_taxon-match'!$A$2:$N$81,3,FALSE),IF(_xlpm.x=0,"",_xlpm.x)))</f>
        <v>urn:lsid:marinespecies.org:taxname:173593</v>
      </c>
      <c r="M2280" s="46" t="str">
        <f>IF($I2280="","",_xlfn.LET(_xlpm.x,VLOOKUP($I2280,'2026-01-09_taxon-match'!$A$2:$N$81,5,FALSE),IF(_xlpm.x=0,"",_xlpm.x)))</f>
        <v>Bell, 1902</v>
      </c>
      <c r="N2280" s="46" t="str">
        <f>IF($I2280="","",_xlfn.LET(_xlpm.x,VLOOKUP($I2280,'2026-01-09_taxon-match'!$A$2:$N$81,6,FALSE),IF(_xlpm.x=0,"",_xlpm.x)))</f>
        <v>Animalia</v>
      </c>
      <c r="O2280" s="46" t="str">
        <f>IF($I2280="","",_xlfn.LET(_xlpm.x,VLOOKUP($I2280,'2026-01-09_taxon-match'!$A$2:$N$81,7,FALSE),IF(_xlpm.x=0,"",_xlpm.x)))</f>
        <v>Echinodermata</v>
      </c>
      <c r="P2280" s="46" t="str">
        <f>IF($I2280="","",_xlfn.LET(_xlpm.x,VLOOKUP($I2280,'2026-01-09_taxon-match'!$A$2:$N$81,8,FALSE),IF(_xlpm.x=0,"",_xlpm.x)))</f>
        <v>Ophiuroidea</v>
      </c>
      <c r="Q2280" s="46" t="str">
        <f>IF($I2280="","",_xlfn.LET(_xlpm.x,VLOOKUP($I2280,'2026-01-09_taxon-match'!$A$2:$N$81,9,FALSE),IF(_xlpm.x=0,"",_xlpm.x)))</f>
        <v>Ophiurida</v>
      </c>
      <c r="R2280" s="46" t="str">
        <f>IF($I2280="","",_xlfn.LET(_xlpm.x,VLOOKUP($I2280,'2026-01-09_taxon-match'!$A$2:$N$81,10,FALSE),IF(_xlpm.x=0,"",_xlpm.x)))</f>
        <v>Ophiuridae</v>
      </c>
      <c r="S2280" s="46" t="str">
        <f>IF($I2280="","",_xlfn.LET(_xlpm.x,VLOOKUP($I2280,'2026-01-09_taxon-match'!$A$2:$N$81,11,FALSE),IF(_xlpm.x=0,"",_xlpm.x)))</f>
        <v>Ophionotus</v>
      </c>
      <c r="T2280" s="46" t="str">
        <f>IF($I2280="","",_xlfn.LET(_xlpm.x,VLOOKUP($I2280,'2026-01-09_taxon-match'!$A$2:$N$81,13,FALSE),IF(_xlpm.x=0,"",_xlpm.x)))</f>
        <v>victoriae</v>
      </c>
      <c r="U2280" s="46">
        <v>1</v>
      </c>
      <c r="V2280" s="2" t="s">
        <v>58</v>
      </c>
      <c r="Y2280" s="46" t="str">
        <f>IF(V2280="","",_xlfn.LET(_xlpm.x,VLOOKUP(V2280,'Drop-down_menus'!$D$2:$E$13,2,FALSE),IF(_xlpm.x=0,"",_xlpm.x)))</f>
        <v>https://orcid.org/0000-0002-9708-1761</v>
      </c>
      <c r="Z2280" s="46" t="str">
        <f>IF(W2280="","",_xlfn.LET(_xlpm.x,VLOOKUP(W2280,'Drop-down_menus'!$D$2:$E$13,2,FALSE),IF(_xlpm.x=0,"",_xlpm.x)))</f>
        <v/>
      </c>
      <c r="AA2280" s="46" t="str">
        <f>IF(X2280="","",_xlfn.LET(_xlpm.x,VLOOKUP(X2280,'Drop-down_menus'!$D$2:$E$13,2,FALSE),IF(_xlpm.x=0,"",_xlpm.x)))</f>
        <v/>
      </c>
      <c r="AB2280" s="46" t="s">
        <v>300</v>
      </c>
      <c r="AC2280" s="46" t="s">
        <v>1255</v>
      </c>
    </row>
    <row r="2281" spans="2:29" ht="15" customHeight="1">
      <c r="B2281" s="46">
        <v>2249</v>
      </c>
      <c r="C2281" s="46" t="s">
        <v>886</v>
      </c>
      <c r="D2281" s="46" t="b">
        <f>COUNTIF(Events!$B$2:$B$171, C2281) &gt; 0</f>
        <v>1</v>
      </c>
      <c r="G2281" s="46" t="s">
        <v>1237</v>
      </c>
      <c r="I2281" s="46" t="s">
        <v>1333</v>
      </c>
      <c r="J2281" s="46" t="str">
        <f>IF(I2281="","",_xlfn.LET(_xlpm.x,VLOOKUP(I2281,'2026-01-09_taxon-match'!$A$2:$N$81,4,FALSE),IF(_xlpm.x=0,"",_xlpm.x)))</f>
        <v>Ophionotus victoriae</v>
      </c>
      <c r="L2281" s="46" t="str">
        <f>IF(I2281="","",_xlfn.LET(_xlpm.x,VLOOKUP(I2281,'2026-01-09_taxon-match'!$A$2:$N$81,3,FALSE),IF(_xlpm.x=0,"",_xlpm.x)))</f>
        <v>urn:lsid:marinespecies.org:taxname:173593</v>
      </c>
      <c r="M2281" s="46" t="str">
        <f>IF($I2281="","",_xlfn.LET(_xlpm.x,VLOOKUP($I2281,'2026-01-09_taxon-match'!$A$2:$N$81,5,FALSE),IF(_xlpm.x=0,"",_xlpm.x)))</f>
        <v>Bell, 1902</v>
      </c>
      <c r="N2281" s="46" t="str">
        <f>IF($I2281="","",_xlfn.LET(_xlpm.x,VLOOKUP($I2281,'2026-01-09_taxon-match'!$A$2:$N$81,6,FALSE),IF(_xlpm.x=0,"",_xlpm.x)))</f>
        <v>Animalia</v>
      </c>
      <c r="O2281" s="46" t="str">
        <f>IF($I2281="","",_xlfn.LET(_xlpm.x,VLOOKUP($I2281,'2026-01-09_taxon-match'!$A$2:$N$81,7,FALSE),IF(_xlpm.x=0,"",_xlpm.x)))</f>
        <v>Echinodermata</v>
      </c>
      <c r="P2281" s="46" t="str">
        <f>IF($I2281="","",_xlfn.LET(_xlpm.x,VLOOKUP($I2281,'2026-01-09_taxon-match'!$A$2:$N$81,8,FALSE),IF(_xlpm.x=0,"",_xlpm.x)))</f>
        <v>Ophiuroidea</v>
      </c>
      <c r="Q2281" s="46" t="str">
        <f>IF($I2281="","",_xlfn.LET(_xlpm.x,VLOOKUP($I2281,'2026-01-09_taxon-match'!$A$2:$N$81,9,FALSE),IF(_xlpm.x=0,"",_xlpm.x)))</f>
        <v>Ophiurida</v>
      </c>
      <c r="R2281" s="46" t="str">
        <f>IF($I2281="","",_xlfn.LET(_xlpm.x,VLOOKUP($I2281,'2026-01-09_taxon-match'!$A$2:$N$81,10,FALSE),IF(_xlpm.x=0,"",_xlpm.x)))</f>
        <v>Ophiuridae</v>
      </c>
      <c r="S2281" s="46" t="str">
        <f>IF($I2281="","",_xlfn.LET(_xlpm.x,VLOOKUP($I2281,'2026-01-09_taxon-match'!$A$2:$N$81,11,FALSE),IF(_xlpm.x=0,"",_xlpm.x)))</f>
        <v>Ophionotus</v>
      </c>
      <c r="T2281" s="46" t="str">
        <f>IF($I2281="","",_xlfn.LET(_xlpm.x,VLOOKUP($I2281,'2026-01-09_taxon-match'!$A$2:$N$81,13,FALSE),IF(_xlpm.x=0,"",_xlpm.x)))</f>
        <v>victoriae</v>
      </c>
      <c r="U2281" s="46">
        <v>1</v>
      </c>
      <c r="V2281" s="2" t="s">
        <v>58</v>
      </c>
      <c r="Y2281" s="46" t="str">
        <f>IF(V2281="","",_xlfn.LET(_xlpm.x,VLOOKUP(V2281,'Drop-down_menus'!$D$2:$E$13,2,FALSE),IF(_xlpm.x=0,"",_xlpm.x)))</f>
        <v>https://orcid.org/0000-0002-9708-1761</v>
      </c>
      <c r="Z2281" s="46" t="str">
        <f>IF(W2281="","",_xlfn.LET(_xlpm.x,VLOOKUP(W2281,'Drop-down_menus'!$D$2:$E$13,2,FALSE),IF(_xlpm.x=0,"",_xlpm.x)))</f>
        <v/>
      </c>
      <c r="AA2281" s="46" t="str">
        <f>IF(X2281="","",_xlfn.LET(_xlpm.x,VLOOKUP(X2281,'Drop-down_menus'!$D$2:$E$13,2,FALSE),IF(_xlpm.x=0,"",_xlpm.x)))</f>
        <v/>
      </c>
      <c r="AB2281" s="46" t="s">
        <v>300</v>
      </c>
      <c r="AC2281" s="46" t="s">
        <v>1255</v>
      </c>
    </row>
    <row r="2282" spans="2:29" ht="15" customHeight="1">
      <c r="B2282" s="46">
        <v>2250</v>
      </c>
      <c r="C2282" s="46" t="s">
        <v>886</v>
      </c>
      <c r="D2282" s="46" t="b">
        <f>COUNTIF(Events!$B$2:$B$171, C2282) &gt; 0</f>
        <v>1</v>
      </c>
      <c r="G2282" s="46" t="s">
        <v>960</v>
      </c>
      <c r="I2282" s="46" t="s">
        <v>960</v>
      </c>
      <c r="J2282" s="46" t="str">
        <f>IF(I2282="","",_xlfn.LET(_xlpm.x,VLOOKUP(I2282,'2026-01-09_taxon-match'!$A$2:$N$81,4,FALSE),IF(_xlpm.x=0,"",_xlpm.x)))</f>
        <v>Odontaster validus</v>
      </c>
      <c r="L2282" s="46" t="str">
        <f>IF(I2282="","",_xlfn.LET(_xlpm.x,VLOOKUP(I2282,'2026-01-09_taxon-match'!$A$2:$N$81,3,FALSE),IF(_xlpm.x=0,"",_xlpm.x)))</f>
        <v>urn:lsid:marinespecies.org:taxname:172775</v>
      </c>
      <c r="M2282" s="46" t="str">
        <f>IF($I2282="","",_xlfn.LET(_xlpm.x,VLOOKUP($I2282,'2026-01-09_taxon-match'!$A$2:$N$81,5,FALSE),IF(_xlpm.x=0,"",_xlpm.x)))</f>
        <v>Koehler, 1906</v>
      </c>
      <c r="N2282" s="46" t="str">
        <f>IF($I2282="","",_xlfn.LET(_xlpm.x,VLOOKUP($I2282,'2026-01-09_taxon-match'!$A$2:$N$81,6,FALSE),IF(_xlpm.x=0,"",_xlpm.x)))</f>
        <v>Animalia</v>
      </c>
      <c r="O2282" s="46" t="str">
        <f>IF($I2282="","",_xlfn.LET(_xlpm.x,VLOOKUP($I2282,'2026-01-09_taxon-match'!$A$2:$N$81,7,FALSE),IF(_xlpm.x=0,"",_xlpm.x)))</f>
        <v>Echinodermata</v>
      </c>
      <c r="P2282" s="46" t="str">
        <f>IF($I2282="","",_xlfn.LET(_xlpm.x,VLOOKUP($I2282,'2026-01-09_taxon-match'!$A$2:$N$81,8,FALSE),IF(_xlpm.x=0,"",_xlpm.x)))</f>
        <v>Asteroidea</v>
      </c>
      <c r="Q2282" s="46" t="str">
        <f>IF($I2282="","",_xlfn.LET(_xlpm.x,VLOOKUP($I2282,'2026-01-09_taxon-match'!$A$2:$N$81,9,FALSE),IF(_xlpm.x=0,"",_xlpm.x)))</f>
        <v>Valvatida</v>
      </c>
      <c r="R2282" s="46" t="str">
        <f>IF($I2282="","",_xlfn.LET(_xlpm.x,VLOOKUP($I2282,'2026-01-09_taxon-match'!$A$2:$N$81,10,FALSE),IF(_xlpm.x=0,"",_xlpm.x)))</f>
        <v>Odontasteridae</v>
      </c>
      <c r="S2282" s="46" t="str">
        <f>IF($I2282="","",_xlfn.LET(_xlpm.x,VLOOKUP($I2282,'2026-01-09_taxon-match'!$A$2:$N$81,11,FALSE),IF(_xlpm.x=0,"",_xlpm.x)))</f>
        <v>Odontaster</v>
      </c>
      <c r="T2282" s="46" t="str">
        <f>IF($I2282="","",_xlfn.LET(_xlpm.x,VLOOKUP($I2282,'2026-01-09_taxon-match'!$A$2:$N$81,13,FALSE),IF(_xlpm.x=0,"",_xlpm.x)))</f>
        <v>validus</v>
      </c>
      <c r="U2282" s="46">
        <v>1</v>
      </c>
      <c r="V2282" s="2" t="s">
        <v>58</v>
      </c>
      <c r="Y2282" s="46" t="str">
        <f>IF(V2282="","",_xlfn.LET(_xlpm.x,VLOOKUP(V2282,'Drop-down_menus'!$D$2:$E$13,2,FALSE),IF(_xlpm.x=0,"",_xlpm.x)))</f>
        <v>https://orcid.org/0000-0002-9708-1761</v>
      </c>
      <c r="Z2282" s="46" t="str">
        <f>IF(W2282="","",_xlfn.LET(_xlpm.x,VLOOKUP(W2282,'Drop-down_menus'!$D$2:$E$13,2,FALSE),IF(_xlpm.x=0,"",_xlpm.x)))</f>
        <v/>
      </c>
      <c r="AA2282" s="46" t="str">
        <f>IF(X2282="","",_xlfn.LET(_xlpm.x,VLOOKUP(X2282,'Drop-down_menus'!$D$2:$E$13,2,FALSE),IF(_xlpm.x=0,"",_xlpm.x)))</f>
        <v/>
      </c>
      <c r="AB2282" s="46" t="s">
        <v>300</v>
      </c>
      <c r="AC2282" s="46" t="s">
        <v>1255</v>
      </c>
    </row>
    <row r="2283" spans="2:29" ht="15" customHeight="1">
      <c r="B2283" s="46">
        <v>2251</v>
      </c>
      <c r="C2283" s="46" t="s">
        <v>886</v>
      </c>
      <c r="D2283" s="46" t="b">
        <f>COUNTIF(Events!$B$2:$B$171, C2283) &gt; 0</f>
        <v>1</v>
      </c>
      <c r="G2283" s="46" t="s">
        <v>960</v>
      </c>
      <c r="I2283" s="46" t="s">
        <v>960</v>
      </c>
      <c r="J2283" s="46" t="str">
        <f>IF(I2283="","",_xlfn.LET(_xlpm.x,VLOOKUP(I2283,'2026-01-09_taxon-match'!$A$2:$N$81,4,FALSE),IF(_xlpm.x=0,"",_xlpm.x)))</f>
        <v>Odontaster validus</v>
      </c>
      <c r="L2283" s="46" t="str">
        <f>IF(I2283="","",_xlfn.LET(_xlpm.x,VLOOKUP(I2283,'2026-01-09_taxon-match'!$A$2:$N$81,3,FALSE),IF(_xlpm.x=0,"",_xlpm.x)))</f>
        <v>urn:lsid:marinespecies.org:taxname:172775</v>
      </c>
      <c r="M2283" s="46" t="str">
        <f>IF($I2283="","",_xlfn.LET(_xlpm.x,VLOOKUP($I2283,'2026-01-09_taxon-match'!$A$2:$N$81,5,FALSE),IF(_xlpm.x=0,"",_xlpm.x)))</f>
        <v>Koehler, 1906</v>
      </c>
      <c r="N2283" s="46" t="str">
        <f>IF($I2283="","",_xlfn.LET(_xlpm.x,VLOOKUP($I2283,'2026-01-09_taxon-match'!$A$2:$N$81,6,FALSE),IF(_xlpm.x=0,"",_xlpm.x)))</f>
        <v>Animalia</v>
      </c>
      <c r="O2283" s="46" t="str">
        <f>IF($I2283="","",_xlfn.LET(_xlpm.x,VLOOKUP($I2283,'2026-01-09_taxon-match'!$A$2:$N$81,7,FALSE),IF(_xlpm.x=0,"",_xlpm.x)))</f>
        <v>Echinodermata</v>
      </c>
      <c r="P2283" s="46" t="str">
        <f>IF($I2283="","",_xlfn.LET(_xlpm.x,VLOOKUP($I2283,'2026-01-09_taxon-match'!$A$2:$N$81,8,FALSE),IF(_xlpm.x=0,"",_xlpm.x)))</f>
        <v>Asteroidea</v>
      </c>
      <c r="Q2283" s="46" t="str">
        <f>IF($I2283="","",_xlfn.LET(_xlpm.x,VLOOKUP($I2283,'2026-01-09_taxon-match'!$A$2:$N$81,9,FALSE),IF(_xlpm.x=0,"",_xlpm.x)))</f>
        <v>Valvatida</v>
      </c>
      <c r="R2283" s="46" t="str">
        <f>IF($I2283="","",_xlfn.LET(_xlpm.x,VLOOKUP($I2283,'2026-01-09_taxon-match'!$A$2:$N$81,10,FALSE),IF(_xlpm.x=0,"",_xlpm.x)))</f>
        <v>Odontasteridae</v>
      </c>
      <c r="S2283" s="46" t="str">
        <f>IF($I2283="","",_xlfn.LET(_xlpm.x,VLOOKUP($I2283,'2026-01-09_taxon-match'!$A$2:$N$81,11,FALSE),IF(_xlpm.x=0,"",_xlpm.x)))</f>
        <v>Odontaster</v>
      </c>
      <c r="T2283" s="46" t="str">
        <f>IF($I2283="","",_xlfn.LET(_xlpm.x,VLOOKUP($I2283,'2026-01-09_taxon-match'!$A$2:$N$81,13,FALSE),IF(_xlpm.x=0,"",_xlpm.x)))</f>
        <v>validus</v>
      </c>
      <c r="U2283" s="46">
        <v>1</v>
      </c>
      <c r="V2283" s="2" t="s">
        <v>58</v>
      </c>
      <c r="Y2283" s="46" t="str">
        <f>IF(V2283="","",_xlfn.LET(_xlpm.x,VLOOKUP(V2283,'Drop-down_menus'!$D$2:$E$13,2,FALSE),IF(_xlpm.x=0,"",_xlpm.x)))</f>
        <v>https://orcid.org/0000-0002-9708-1761</v>
      </c>
      <c r="Z2283" s="46" t="str">
        <f>IF(W2283="","",_xlfn.LET(_xlpm.x,VLOOKUP(W2283,'Drop-down_menus'!$D$2:$E$13,2,FALSE),IF(_xlpm.x=0,"",_xlpm.x)))</f>
        <v/>
      </c>
      <c r="AA2283" s="46" t="str">
        <f>IF(X2283="","",_xlfn.LET(_xlpm.x,VLOOKUP(X2283,'Drop-down_menus'!$D$2:$E$13,2,FALSE),IF(_xlpm.x=0,"",_xlpm.x)))</f>
        <v/>
      </c>
      <c r="AB2283" s="46" t="s">
        <v>300</v>
      </c>
      <c r="AC2283" s="46" t="s">
        <v>1255</v>
      </c>
    </row>
    <row r="2284" spans="2:29" ht="15" customHeight="1">
      <c r="B2284" s="46">
        <v>2253</v>
      </c>
      <c r="C2284" s="46" t="s">
        <v>886</v>
      </c>
      <c r="D2284" s="46" t="b">
        <f>COUNTIF(Events!$B$2:$B$171, C2284) &gt; 0</f>
        <v>1</v>
      </c>
      <c r="G2284" s="46" t="s">
        <v>1227</v>
      </c>
      <c r="I2284" s="46" t="s">
        <v>1332</v>
      </c>
      <c r="J2284" s="46" t="str">
        <f>IF(I2284="","",_xlfn.LET(_xlpm.x,VLOOKUP(I2284,'2026-01-09_taxon-match'!$A$2:$N$81,4,FALSE),IF(_xlpm.x=0,"",_xlpm.x)))</f>
        <v>Mycale</v>
      </c>
      <c r="K2284" s="46" t="s">
        <v>1318</v>
      </c>
      <c r="L2284" s="46" t="str">
        <f>IF(I2284="","",_xlfn.LET(_xlpm.x,VLOOKUP(I2284,'2026-01-09_taxon-match'!$A$2:$N$81,3,FALSE),IF(_xlpm.x=0,"",_xlpm.x)))</f>
        <v>urn:lsid:marinespecies.org:taxname:131907</v>
      </c>
      <c r="M2284" s="46" t="str">
        <f>IF($I2284="","",_xlfn.LET(_xlpm.x,VLOOKUP($I2284,'2026-01-09_taxon-match'!$A$2:$N$81,5,FALSE),IF(_xlpm.x=0,"",_xlpm.x)))</f>
        <v>Gray, 1867</v>
      </c>
      <c r="N2284" s="46" t="str">
        <f>IF($I2284="","",_xlfn.LET(_xlpm.x,VLOOKUP($I2284,'2026-01-09_taxon-match'!$A$2:$N$81,6,FALSE),IF(_xlpm.x=0,"",_xlpm.x)))</f>
        <v>Animalia</v>
      </c>
      <c r="O2284" s="46" t="str">
        <f>IF($I2284="","",_xlfn.LET(_xlpm.x,VLOOKUP($I2284,'2026-01-09_taxon-match'!$A$2:$N$81,7,FALSE),IF(_xlpm.x=0,"",_xlpm.x)))</f>
        <v>Porifera</v>
      </c>
      <c r="P2284" s="46" t="str">
        <f>IF($I2284="","",_xlfn.LET(_xlpm.x,VLOOKUP($I2284,'2026-01-09_taxon-match'!$A$2:$N$81,8,FALSE),IF(_xlpm.x=0,"",_xlpm.x)))</f>
        <v>Demospongiae</v>
      </c>
      <c r="Q2284" s="46" t="str">
        <f>IF($I2284="","",_xlfn.LET(_xlpm.x,VLOOKUP($I2284,'2026-01-09_taxon-match'!$A$2:$N$81,9,FALSE),IF(_xlpm.x=0,"",_xlpm.x)))</f>
        <v>Poecilosclerida</v>
      </c>
      <c r="R2284" s="46" t="str">
        <f>IF($I2284="","",_xlfn.LET(_xlpm.x,VLOOKUP($I2284,'2026-01-09_taxon-match'!$A$2:$N$81,10,FALSE),IF(_xlpm.x=0,"",_xlpm.x)))</f>
        <v>Mycalidae</v>
      </c>
      <c r="S2284" s="46" t="str">
        <f>IF($I2284="","",_xlfn.LET(_xlpm.x,VLOOKUP($I2284,'2026-01-09_taxon-match'!$A$2:$N$81,11,FALSE),IF(_xlpm.x=0,"",_xlpm.x)))</f>
        <v>Mycale</v>
      </c>
      <c r="T2284" s="46" t="str">
        <f>IF($I2284="","",_xlfn.LET(_xlpm.x,VLOOKUP($I2284,'2026-01-09_taxon-match'!$A$2:$N$81,13,FALSE),IF(_xlpm.x=0,"",_xlpm.x)))</f>
        <v/>
      </c>
      <c r="U2284" s="46">
        <v>1</v>
      </c>
      <c r="V2284" s="2" t="s">
        <v>58</v>
      </c>
      <c r="Y2284" s="46" t="str">
        <f>IF(V2284="","",_xlfn.LET(_xlpm.x,VLOOKUP(V2284,'Drop-down_menus'!$D$2:$E$13,2,FALSE),IF(_xlpm.x=0,"",_xlpm.x)))</f>
        <v>https://orcid.org/0000-0002-9708-1761</v>
      </c>
      <c r="Z2284" s="46" t="str">
        <f>IF(W2284="","",_xlfn.LET(_xlpm.x,VLOOKUP(W2284,'Drop-down_menus'!$D$2:$E$13,2,FALSE),IF(_xlpm.x=0,"",_xlpm.x)))</f>
        <v/>
      </c>
      <c r="AA2284" s="46" t="str">
        <f>IF(X2284="","",_xlfn.LET(_xlpm.x,VLOOKUP(X2284,'Drop-down_menus'!$D$2:$E$13,2,FALSE),IF(_xlpm.x=0,"",_xlpm.x)))</f>
        <v/>
      </c>
      <c r="AB2284" s="46" t="s">
        <v>300</v>
      </c>
      <c r="AC2284" s="46" t="s">
        <v>1255</v>
      </c>
    </row>
    <row r="2285" spans="2:29" ht="15" customHeight="1">
      <c r="B2285" s="46">
        <v>2254</v>
      </c>
      <c r="C2285" s="46" t="s">
        <v>886</v>
      </c>
      <c r="D2285" s="46" t="b">
        <f>COUNTIF(Events!$B$2:$B$171, C2285) &gt; 0</f>
        <v>1</v>
      </c>
      <c r="G2285" s="46" t="s">
        <v>1227</v>
      </c>
      <c r="I2285" s="46" t="s">
        <v>1332</v>
      </c>
      <c r="J2285" s="46" t="str">
        <f>IF(I2285="","",_xlfn.LET(_xlpm.x,VLOOKUP(I2285,'2026-01-09_taxon-match'!$A$2:$N$81,4,FALSE),IF(_xlpm.x=0,"",_xlpm.x)))</f>
        <v>Mycale</v>
      </c>
      <c r="K2285" s="46" t="s">
        <v>1318</v>
      </c>
      <c r="L2285" s="46" t="str">
        <f>IF(I2285="","",_xlfn.LET(_xlpm.x,VLOOKUP(I2285,'2026-01-09_taxon-match'!$A$2:$N$81,3,FALSE),IF(_xlpm.x=0,"",_xlpm.x)))</f>
        <v>urn:lsid:marinespecies.org:taxname:131907</v>
      </c>
      <c r="M2285" s="46" t="str">
        <f>IF($I2285="","",_xlfn.LET(_xlpm.x,VLOOKUP($I2285,'2026-01-09_taxon-match'!$A$2:$N$81,5,FALSE),IF(_xlpm.x=0,"",_xlpm.x)))</f>
        <v>Gray, 1867</v>
      </c>
      <c r="N2285" s="46" t="str">
        <f>IF($I2285="","",_xlfn.LET(_xlpm.x,VLOOKUP($I2285,'2026-01-09_taxon-match'!$A$2:$N$81,6,FALSE),IF(_xlpm.x=0,"",_xlpm.x)))</f>
        <v>Animalia</v>
      </c>
      <c r="O2285" s="46" t="str">
        <f>IF($I2285="","",_xlfn.LET(_xlpm.x,VLOOKUP($I2285,'2026-01-09_taxon-match'!$A$2:$N$81,7,FALSE),IF(_xlpm.x=0,"",_xlpm.x)))</f>
        <v>Porifera</v>
      </c>
      <c r="P2285" s="46" t="str">
        <f>IF($I2285="","",_xlfn.LET(_xlpm.x,VLOOKUP($I2285,'2026-01-09_taxon-match'!$A$2:$N$81,8,FALSE),IF(_xlpm.x=0,"",_xlpm.x)))</f>
        <v>Demospongiae</v>
      </c>
      <c r="Q2285" s="46" t="str">
        <f>IF($I2285="","",_xlfn.LET(_xlpm.x,VLOOKUP($I2285,'2026-01-09_taxon-match'!$A$2:$N$81,9,FALSE),IF(_xlpm.x=0,"",_xlpm.x)))</f>
        <v>Poecilosclerida</v>
      </c>
      <c r="R2285" s="46" t="str">
        <f>IF($I2285="","",_xlfn.LET(_xlpm.x,VLOOKUP($I2285,'2026-01-09_taxon-match'!$A$2:$N$81,10,FALSE),IF(_xlpm.x=0,"",_xlpm.x)))</f>
        <v>Mycalidae</v>
      </c>
      <c r="S2285" s="46" t="str">
        <f>IF($I2285="","",_xlfn.LET(_xlpm.x,VLOOKUP($I2285,'2026-01-09_taxon-match'!$A$2:$N$81,11,FALSE),IF(_xlpm.x=0,"",_xlpm.x)))</f>
        <v>Mycale</v>
      </c>
      <c r="T2285" s="46" t="str">
        <f>IF($I2285="","",_xlfn.LET(_xlpm.x,VLOOKUP($I2285,'2026-01-09_taxon-match'!$A$2:$N$81,13,FALSE),IF(_xlpm.x=0,"",_xlpm.x)))</f>
        <v/>
      </c>
      <c r="U2285" s="46">
        <v>1</v>
      </c>
      <c r="V2285" s="2" t="s">
        <v>58</v>
      </c>
      <c r="Y2285" s="46" t="str">
        <f>IF(V2285="","",_xlfn.LET(_xlpm.x,VLOOKUP(V2285,'Drop-down_menus'!$D$2:$E$13,2,FALSE),IF(_xlpm.x=0,"",_xlpm.x)))</f>
        <v>https://orcid.org/0000-0002-9708-1761</v>
      </c>
      <c r="Z2285" s="46" t="str">
        <f>IF(W2285="","",_xlfn.LET(_xlpm.x,VLOOKUP(W2285,'Drop-down_menus'!$D$2:$E$13,2,FALSE),IF(_xlpm.x=0,"",_xlpm.x)))</f>
        <v/>
      </c>
      <c r="AA2285" s="46" t="str">
        <f>IF(X2285="","",_xlfn.LET(_xlpm.x,VLOOKUP(X2285,'Drop-down_menus'!$D$2:$E$13,2,FALSE),IF(_xlpm.x=0,"",_xlpm.x)))</f>
        <v/>
      </c>
      <c r="AB2285" s="46" t="s">
        <v>300</v>
      </c>
      <c r="AC2285" s="46" t="s">
        <v>1255</v>
      </c>
    </row>
    <row r="2286" spans="2:29" ht="15" customHeight="1">
      <c r="B2286" s="46">
        <v>2255</v>
      </c>
      <c r="C2286" s="46" t="s">
        <v>886</v>
      </c>
      <c r="D2286" s="46" t="b">
        <f>COUNTIF(Events!$B$2:$B$171, C2286) &gt; 0</f>
        <v>1</v>
      </c>
      <c r="G2286" s="46" t="s">
        <v>1227</v>
      </c>
      <c r="I2286" s="46" t="s">
        <v>1332</v>
      </c>
      <c r="J2286" s="46" t="str">
        <f>IF(I2286="","",_xlfn.LET(_xlpm.x,VLOOKUP(I2286,'2026-01-09_taxon-match'!$A$2:$N$81,4,FALSE),IF(_xlpm.x=0,"",_xlpm.x)))</f>
        <v>Mycale</v>
      </c>
      <c r="K2286" s="46" t="s">
        <v>1318</v>
      </c>
      <c r="L2286" s="46" t="str">
        <f>IF(I2286="","",_xlfn.LET(_xlpm.x,VLOOKUP(I2286,'2026-01-09_taxon-match'!$A$2:$N$81,3,FALSE),IF(_xlpm.x=0,"",_xlpm.x)))</f>
        <v>urn:lsid:marinespecies.org:taxname:131907</v>
      </c>
      <c r="M2286" s="46" t="str">
        <f>IF($I2286="","",_xlfn.LET(_xlpm.x,VLOOKUP($I2286,'2026-01-09_taxon-match'!$A$2:$N$81,5,FALSE),IF(_xlpm.x=0,"",_xlpm.x)))</f>
        <v>Gray, 1867</v>
      </c>
      <c r="N2286" s="46" t="str">
        <f>IF($I2286="","",_xlfn.LET(_xlpm.x,VLOOKUP($I2286,'2026-01-09_taxon-match'!$A$2:$N$81,6,FALSE),IF(_xlpm.x=0,"",_xlpm.x)))</f>
        <v>Animalia</v>
      </c>
      <c r="O2286" s="46" t="str">
        <f>IF($I2286="","",_xlfn.LET(_xlpm.x,VLOOKUP($I2286,'2026-01-09_taxon-match'!$A$2:$N$81,7,FALSE),IF(_xlpm.x=0,"",_xlpm.x)))</f>
        <v>Porifera</v>
      </c>
      <c r="P2286" s="46" t="str">
        <f>IF($I2286="","",_xlfn.LET(_xlpm.x,VLOOKUP($I2286,'2026-01-09_taxon-match'!$A$2:$N$81,8,FALSE),IF(_xlpm.x=0,"",_xlpm.x)))</f>
        <v>Demospongiae</v>
      </c>
      <c r="Q2286" s="46" t="str">
        <f>IF($I2286="","",_xlfn.LET(_xlpm.x,VLOOKUP($I2286,'2026-01-09_taxon-match'!$A$2:$N$81,9,FALSE),IF(_xlpm.x=0,"",_xlpm.x)))</f>
        <v>Poecilosclerida</v>
      </c>
      <c r="R2286" s="46" t="str">
        <f>IF($I2286="","",_xlfn.LET(_xlpm.x,VLOOKUP($I2286,'2026-01-09_taxon-match'!$A$2:$N$81,10,FALSE),IF(_xlpm.x=0,"",_xlpm.x)))</f>
        <v>Mycalidae</v>
      </c>
      <c r="S2286" s="46" t="str">
        <f>IF($I2286="","",_xlfn.LET(_xlpm.x,VLOOKUP($I2286,'2026-01-09_taxon-match'!$A$2:$N$81,11,FALSE),IF(_xlpm.x=0,"",_xlpm.x)))</f>
        <v>Mycale</v>
      </c>
      <c r="T2286" s="46" t="str">
        <f>IF($I2286="","",_xlfn.LET(_xlpm.x,VLOOKUP($I2286,'2026-01-09_taxon-match'!$A$2:$N$81,13,FALSE),IF(_xlpm.x=0,"",_xlpm.x)))</f>
        <v/>
      </c>
      <c r="U2286" s="46">
        <v>1</v>
      </c>
      <c r="V2286" s="2" t="s">
        <v>58</v>
      </c>
      <c r="Y2286" s="46" t="str">
        <f>IF(V2286="","",_xlfn.LET(_xlpm.x,VLOOKUP(V2286,'Drop-down_menus'!$D$2:$E$13,2,FALSE),IF(_xlpm.x=0,"",_xlpm.x)))</f>
        <v>https://orcid.org/0000-0002-9708-1761</v>
      </c>
      <c r="Z2286" s="46" t="str">
        <f>IF(W2286="","",_xlfn.LET(_xlpm.x,VLOOKUP(W2286,'Drop-down_menus'!$D$2:$E$13,2,FALSE),IF(_xlpm.x=0,"",_xlpm.x)))</f>
        <v/>
      </c>
      <c r="AA2286" s="46" t="str">
        <f>IF(X2286="","",_xlfn.LET(_xlpm.x,VLOOKUP(X2286,'Drop-down_menus'!$D$2:$E$13,2,FALSE),IF(_xlpm.x=0,"",_xlpm.x)))</f>
        <v/>
      </c>
      <c r="AB2286" s="46" t="s">
        <v>300</v>
      </c>
      <c r="AC2286" s="46" t="s">
        <v>1255</v>
      </c>
    </row>
    <row r="2287" spans="2:29" ht="15" customHeight="1">
      <c r="B2287" s="46">
        <v>2256</v>
      </c>
      <c r="C2287" s="46" t="s">
        <v>886</v>
      </c>
      <c r="D2287" s="46" t="b">
        <f>COUNTIF(Events!$B$2:$B$171, C2287) &gt; 0</f>
        <v>1</v>
      </c>
      <c r="G2287" s="46" t="s">
        <v>1227</v>
      </c>
      <c r="I2287" s="46" t="s">
        <v>1332</v>
      </c>
      <c r="J2287" s="46" t="str">
        <f>IF(I2287="","",_xlfn.LET(_xlpm.x,VLOOKUP(I2287,'2026-01-09_taxon-match'!$A$2:$N$81,4,FALSE),IF(_xlpm.x=0,"",_xlpm.x)))</f>
        <v>Mycale</v>
      </c>
      <c r="K2287" s="46" t="s">
        <v>1318</v>
      </c>
      <c r="L2287" s="46" t="str">
        <f>IF(I2287="","",_xlfn.LET(_xlpm.x,VLOOKUP(I2287,'2026-01-09_taxon-match'!$A$2:$N$81,3,FALSE),IF(_xlpm.x=0,"",_xlpm.x)))</f>
        <v>urn:lsid:marinespecies.org:taxname:131907</v>
      </c>
      <c r="M2287" s="46" t="str">
        <f>IF($I2287="","",_xlfn.LET(_xlpm.x,VLOOKUP($I2287,'2026-01-09_taxon-match'!$A$2:$N$81,5,FALSE),IF(_xlpm.x=0,"",_xlpm.x)))</f>
        <v>Gray, 1867</v>
      </c>
      <c r="N2287" s="46" t="str">
        <f>IF($I2287="","",_xlfn.LET(_xlpm.x,VLOOKUP($I2287,'2026-01-09_taxon-match'!$A$2:$N$81,6,FALSE),IF(_xlpm.x=0,"",_xlpm.x)))</f>
        <v>Animalia</v>
      </c>
      <c r="O2287" s="46" t="str">
        <f>IF($I2287="","",_xlfn.LET(_xlpm.x,VLOOKUP($I2287,'2026-01-09_taxon-match'!$A$2:$N$81,7,FALSE),IF(_xlpm.x=0,"",_xlpm.x)))</f>
        <v>Porifera</v>
      </c>
      <c r="P2287" s="46" t="str">
        <f>IF($I2287="","",_xlfn.LET(_xlpm.x,VLOOKUP($I2287,'2026-01-09_taxon-match'!$A$2:$N$81,8,FALSE),IF(_xlpm.x=0,"",_xlpm.x)))</f>
        <v>Demospongiae</v>
      </c>
      <c r="Q2287" s="46" t="str">
        <f>IF($I2287="","",_xlfn.LET(_xlpm.x,VLOOKUP($I2287,'2026-01-09_taxon-match'!$A$2:$N$81,9,FALSE),IF(_xlpm.x=0,"",_xlpm.x)))</f>
        <v>Poecilosclerida</v>
      </c>
      <c r="R2287" s="46" t="str">
        <f>IF($I2287="","",_xlfn.LET(_xlpm.x,VLOOKUP($I2287,'2026-01-09_taxon-match'!$A$2:$N$81,10,FALSE),IF(_xlpm.x=0,"",_xlpm.x)))</f>
        <v>Mycalidae</v>
      </c>
      <c r="S2287" s="46" t="str">
        <f>IF($I2287="","",_xlfn.LET(_xlpm.x,VLOOKUP($I2287,'2026-01-09_taxon-match'!$A$2:$N$81,11,FALSE),IF(_xlpm.x=0,"",_xlpm.x)))</f>
        <v>Mycale</v>
      </c>
      <c r="T2287" s="46" t="str">
        <f>IF($I2287="","",_xlfn.LET(_xlpm.x,VLOOKUP($I2287,'2026-01-09_taxon-match'!$A$2:$N$81,13,FALSE),IF(_xlpm.x=0,"",_xlpm.x)))</f>
        <v/>
      </c>
      <c r="U2287" s="46">
        <v>1</v>
      </c>
      <c r="V2287" s="2" t="s">
        <v>58</v>
      </c>
      <c r="Y2287" s="46" t="str">
        <f>IF(V2287="","",_xlfn.LET(_xlpm.x,VLOOKUP(V2287,'Drop-down_menus'!$D$2:$E$13,2,FALSE),IF(_xlpm.x=0,"",_xlpm.x)))</f>
        <v>https://orcid.org/0000-0002-9708-1761</v>
      </c>
      <c r="Z2287" s="46" t="str">
        <f>IF(W2287="","",_xlfn.LET(_xlpm.x,VLOOKUP(W2287,'Drop-down_menus'!$D$2:$E$13,2,FALSE),IF(_xlpm.x=0,"",_xlpm.x)))</f>
        <v/>
      </c>
      <c r="AA2287" s="46" t="str">
        <f>IF(X2287="","",_xlfn.LET(_xlpm.x,VLOOKUP(X2287,'Drop-down_menus'!$D$2:$E$13,2,FALSE),IF(_xlpm.x=0,"",_xlpm.x)))</f>
        <v/>
      </c>
      <c r="AB2287" s="46" t="s">
        <v>300</v>
      </c>
      <c r="AC2287" s="46" t="s">
        <v>1255</v>
      </c>
    </row>
    <row r="2288" spans="2:29" ht="15" customHeight="1">
      <c r="B2288" s="46">
        <v>2257</v>
      </c>
      <c r="C2288" s="46" t="s">
        <v>886</v>
      </c>
      <c r="D2288" s="46" t="b">
        <f>COUNTIF(Events!$B$2:$B$171, C2288) &gt; 0</f>
        <v>1</v>
      </c>
      <c r="G2288" s="46" t="s">
        <v>1227</v>
      </c>
      <c r="I2288" s="46" t="s">
        <v>1332</v>
      </c>
      <c r="J2288" s="46" t="str">
        <f>IF(I2288="","",_xlfn.LET(_xlpm.x,VLOOKUP(I2288,'2026-01-09_taxon-match'!$A$2:$N$81,4,FALSE),IF(_xlpm.x=0,"",_xlpm.x)))</f>
        <v>Mycale</v>
      </c>
      <c r="K2288" s="46" t="s">
        <v>1318</v>
      </c>
      <c r="L2288" s="46" t="str">
        <f>IF(I2288="","",_xlfn.LET(_xlpm.x,VLOOKUP(I2288,'2026-01-09_taxon-match'!$A$2:$N$81,3,FALSE),IF(_xlpm.x=0,"",_xlpm.x)))</f>
        <v>urn:lsid:marinespecies.org:taxname:131907</v>
      </c>
      <c r="M2288" s="46" t="str">
        <f>IF($I2288="","",_xlfn.LET(_xlpm.x,VLOOKUP($I2288,'2026-01-09_taxon-match'!$A$2:$N$81,5,FALSE),IF(_xlpm.x=0,"",_xlpm.x)))</f>
        <v>Gray, 1867</v>
      </c>
      <c r="N2288" s="46" t="str">
        <f>IF($I2288="","",_xlfn.LET(_xlpm.x,VLOOKUP($I2288,'2026-01-09_taxon-match'!$A$2:$N$81,6,FALSE),IF(_xlpm.x=0,"",_xlpm.x)))</f>
        <v>Animalia</v>
      </c>
      <c r="O2288" s="46" t="str">
        <f>IF($I2288="","",_xlfn.LET(_xlpm.x,VLOOKUP($I2288,'2026-01-09_taxon-match'!$A$2:$N$81,7,FALSE),IF(_xlpm.x=0,"",_xlpm.x)))</f>
        <v>Porifera</v>
      </c>
      <c r="P2288" s="46" t="str">
        <f>IF($I2288="","",_xlfn.LET(_xlpm.x,VLOOKUP($I2288,'2026-01-09_taxon-match'!$A$2:$N$81,8,FALSE),IF(_xlpm.x=0,"",_xlpm.x)))</f>
        <v>Demospongiae</v>
      </c>
      <c r="Q2288" s="46" t="str">
        <f>IF($I2288="","",_xlfn.LET(_xlpm.x,VLOOKUP($I2288,'2026-01-09_taxon-match'!$A$2:$N$81,9,FALSE),IF(_xlpm.x=0,"",_xlpm.x)))</f>
        <v>Poecilosclerida</v>
      </c>
      <c r="R2288" s="46" t="str">
        <f>IF($I2288="","",_xlfn.LET(_xlpm.x,VLOOKUP($I2288,'2026-01-09_taxon-match'!$A$2:$N$81,10,FALSE),IF(_xlpm.x=0,"",_xlpm.x)))</f>
        <v>Mycalidae</v>
      </c>
      <c r="S2288" s="46" t="str">
        <f>IF($I2288="","",_xlfn.LET(_xlpm.x,VLOOKUP($I2288,'2026-01-09_taxon-match'!$A$2:$N$81,11,FALSE),IF(_xlpm.x=0,"",_xlpm.x)))</f>
        <v>Mycale</v>
      </c>
      <c r="T2288" s="46" t="str">
        <f>IF($I2288="","",_xlfn.LET(_xlpm.x,VLOOKUP($I2288,'2026-01-09_taxon-match'!$A$2:$N$81,13,FALSE),IF(_xlpm.x=0,"",_xlpm.x)))</f>
        <v/>
      </c>
      <c r="U2288" s="46">
        <v>1</v>
      </c>
      <c r="V2288" s="2" t="s">
        <v>58</v>
      </c>
      <c r="Y2288" s="46" t="str">
        <f>IF(V2288="","",_xlfn.LET(_xlpm.x,VLOOKUP(V2288,'Drop-down_menus'!$D$2:$E$13,2,FALSE),IF(_xlpm.x=0,"",_xlpm.x)))</f>
        <v>https://orcid.org/0000-0002-9708-1761</v>
      </c>
      <c r="Z2288" s="46" t="str">
        <f>IF(W2288="","",_xlfn.LET(_xlpm.x,VLOOKUP(W2288,'Drop-down_menus'!$D$2:$E$13,2,FALSE),IF(_xlpm.x=0,"",_xlpm.x)))</f>
        <v/>
      </c>
      <c r="AA2288" s="46" t="str">
        <f>IF(X2288="","",_xlfn.LET(_xlpm.x,VLOOKUP(X2288,'Drop-down_menus'!$D$2:$E$13,2,FALSE),IF(_xlpm.x=0,"",_xlpm.x)))</f>
        <v/>
      </c>
      <c r="AB2288" s="46" t="s">
        <v>300</v>
      </c>
      <c r="AC2288" s="46" t="s">
        <v>1255</v>
      </c>
    </row>
    <row r="2289" spans="2:29" ht="15" customHeight="1">
      <c r="B2289" s="46">
        <v>2258</v>
      </c>
      <c r="C2289" s="46" t="s">
        <v>886</v>
      </c>
      <c r="D2289" s="46" t="b">
        <f>COUNTIF(Events!$B$2:$B$171, C2289) &gt; 0</f>
        <v>1</v>
      </c>
      <c r="G2289" s="46" t="s">
        <v>1227</v>
      </c>
      <c r="I2289" s="46" t="s">
        <v>1332</v>
      </c>
      <c r="J2289" s="46" t="str">
        <f>IF(I2289="","",_xlfn.LET(_xlpm.x,VLOOKUP(I2289,'2026-01-09_taxon-match'!$A$2:$N$81,4,FALSE),IF(_xlpm.x=0,"",_xlpm.x)))</f>
        <v>Mycale</v>
      </c>
      <c r="K2289" s="46" t="s">
        <v>1318</v>
      </c>
      <c r="L2289" s="46" t="str">
        <f>IF(I2289="","",_xlfn.LET(_xlpm.x,VLOOKUP(I2289,'2026-01-09_taxon-match'!$A$2:$N$81,3,FALSE),IF(_xlpm.x=0,"",_xlpm.x)))</f>
        <v>urn:lsid:marinespecies.org:taxname:131907</v>
      </c>
      <c r="M2289" s="46" t="str">
        <f>IF($I2289="","",_xlfn.LET(_xlpm.x,VLOOKUP($I2289,'2026-01-09_taxon-match'!$A$2:$N$81,5,FALSE),IF(_xlpm.x=0,"",_xlpm.x)))</f>
        <v>Gray, 1867</v>
      </c>
      <c r="N2289" s="46" t="str">
        <f>IF($I2289="","",_xlfn.LET(_xlpm.x,VLOOKUP($I2289,'2026-01-09_taxon-match'!$A$2:$N$81,6,FALSE),IF(_xlpm.x=0,"",_xlpm.x)))</f>
        <v>Animalia</v>
      </c>
      <c r="O2289" s="46" t="str">
        <f>IF($I2289="","",_xlfn.LET(_xlpm.x,VLOOKUP($I2289,'2026-01-09_taxon-match'!$A$2:$N$81,7,FALSE),IF(_xlpm.x=0,"",_xlpm.x)))</f>
        <v>Porifera</v>
      </c>
      <c r="P2289" s="46" t="str">
        <f>IF($I2289="","",_xlfn.LET(_xlpm.x,VLOOKUP($I2289,'2026-01-09_taxon-match'!$A$2:$N$81,8,FALSE),IF(_xlpm.x=0,"",_xlpm.x)))</f>
        <v>Demospongiae</v>
      </c>
      <c r="Q2289" s="46" t="str">
        <f>IF($I2289="","",_xlfn.LET(_xlpm.x,VLOOKUP($I2289,'2026-01-09_taxon-match'!$A$2:$N$81,9,FALSE),IF(_xlpm.x=0,"",_xlpm.x)))</f>
        <v>Poecilosclerida</v>
      </c>
      <c r="R2289" s="46" t="str">
        <f>IF($I2289="","",_xlfn.LET(_xlpm.x,VLOOKUP($I2289,'2026-01-09_taxon-match'!$A$2:$N$81,10,FALSE),IF(_xlpm.x=0,"",_xlpm.x)))</f>
        <v>Mycalidae</v>
      </c>
      <c r="S2289" s="46" t="str">
        <f>IF($I2289="","",_xlfn.LET(_xlpm.x,VLOOKUP($I2289,'2026-01-09_taxon-match'!$A$2:$N$81,11,FALSE),IF(_xlpm.x=0,"",_xlpm.x)))</f>
        <v>Mycale</v>
      </c>
      <c r="T2289" s="46" t="str">
        <f>IF($I2289="","",_xlfn.LET(_xlpm.x,VLOOKUP($I2289,'2026-01-09_taxon-match'!$A$2:$N$81,13,FALSE),IF(_xlpm.x=0,"",_xlpm.x)))</f>
        <v/>
      </c>
      <c r="U2289" s="46">
        <v>1</v>
      </c>
      <c r="V2289" s="2" t="s">
        <v>58</v>
      </c>
      <c r="Y2289" s="46" t="str">
        <f>IF(V2289="","",_xlfn.LET(_xlpm.x,VLOOKUP(V2289,'Drop-down_menus'!$D$2:$E$13,2,FALSE),IF(_xlpm.x=0,"",_xlpm.x)))</f>
        <v>https://orcid.org/0000-0002-9708-1761</v>
      </c>
      <c r="Z2289" s="46" t="str">
        <f>IF(W2289="","",_xlfn.LET(_xlpm.x,VLOOKUP(W2289,'Drop-down_menus'!$D$2:$E$13,2,FALSE),IF(_xlpm.x=0,"",_xlpm.x)))</f>
        <v/>
      </c>
      <c r="AA2289" s="46" t="str">
        <f>IF(X2289="","",_xlfn.LET(_xlpm.x,VLOOKUP(X2289,'Drop-down_menus'!$D$2:$E$13,2,FALSE),IF(_xlpm.x=0,"",_xlpm.x)))</f>
        <v/>
      </c>
      <c r="AB2289" s="46" t="s">
        <v>300</v>
      </c>
      <c r="AC2289" s="46" t="s">
        <v>1255</v>
      </c>
    </row>
    <row r="2290" spans="2:29" ht="15" customHeight="1">
      <c r="B2290" s="46">
        <v>2259</v>
      </c>
      <c r="C2290" s="46" t="s">
        <v>886</v>
      </c>
      <c r="D2290" s="46" t="b">
        <f>COUNTIF(Events!$B$2:$B$171, C2290) &gt; 0</f>
        <v>1</v>
      </c>
      <c r="G2290" s="46" t="s">
        <v>177</v>
      </c>
      <c r="I2290" s="46" t="s">
        <v>177</v>
      </c>
      <c r="J2290" s="46" t="str">
        <f>IF(I2290="","",_xlfn.LET(_xlpm.x,VLOOKUP(I2290,'2026-01-09_taxon-match'!$A$2:$N$81,4,FALSE),IF(_xlpm.x=0,"",_xlpm.x)))</f>
        <v>Sterechinus neumayeri</v>
      </c>
      <c r="L2290" s="46" t="str">
        <f>IF(I2290="","",_xlfn.LET(_xlpm.x,VLOOKUP(I2290,'2026-01-09_taxon-match'!$A$2:$N$81,3,FALSE),IF(_xlpm.x=0,"",_xlpm.x)))</f>
        <v>urn:lsid:marinespecies.org:taxname:160831</v>
      </c>
      <c r="M2290" s="46" t="str">
        <f>IF($I2290="","",_xlfn.LET(_xlpm.x,VLOOKUP($I2290,'2026-01-09_taxon-match'!$A$2:$N$81,5,FALSE),IF(_xlpm.x=0,"",_xlpm.x)))</f>
        <v>(Meissner, 1900)</v>
      </c>
      <c r="N2290" s="46" t="str">
        <f>IF($I2290="","",_xlfn.LET(_xlpm.x,VLOOKUP($I2290,'2026-01-09_taxon-match'!$A$2:$N$81,6,FALSE),IF(_xlpm.x=0,"",_xlpm.x)))</f>
        <v>Animalia</v>
      </c>
      <c r="O2290" s="46" t="str">
        <f>IF($I2290="","",_xlfn.LET(_xlpm.x,VLOOKUP($I2290,'2026-01-09_taxon-match'!$A$2:$N$81,7,FALSE),IF(_xlpm.x=0,"",_xlpm.x)))</f>
        <v>Echinodermata</v>
      </c>
      <c r="P2290" s="46" t="str">
        <f>IF($I2290="","",_xlfn.LET(_xlpm.x,VLOOKUP($I2290,'2026-01-09_taxon-match'!$A$2:$N$81,8,FALSE),IF(_xlpm.x=0,"",_xlpm.x)))</f>
        <v>Echinoidea</v>
      </c>
      <c r="Q2290" s="46" t="str">
        <f>IF($I2290="","",_xlfn.LET(_xlpm.x,VLOOKUP($I2290,'2026-01-09_taxon-match'!$A$2:$N$81,9,FALSE),IF(_xlpm.x=0,"",_xlpm.x)))</f>
        <v>Camarodonta</v>
      </c>
      <c r="R2290" s="46" t="str">
        <f>IF($I2290="","",_xlfn.LET(_xlpm.x,VLOOKUP($I2290,'2026-01-09_taxon-match'!$A$2:$N$81,10,FALSE),IF(_xlpm.x=0,"",_xlpm.x)))</f>
        <v>Echinidae</v>
      </c>
      <c r="S2290" s="46" t="str">
        <f>IF($I2290="","",_xlfn.LET(_xlpm.x,VLOOKUP($I2290,'2026-01-09_taxon-match'!$A$2:$N$81,11,FALSE),IF(_xlpm.x=0,"",_xlpm.x)))</f>
        <v>Sterechinus</v>
      </c>
      <c r="T2290" s="46" t="str">
        <f>IF($I2290="","",_xlfn.LET(_xlpm.x,VLOOKUP($I2290,'2026-01-09_taxon-match'!$A$2:$N$81,13,FALSE),IF(_xlpm.x=0,"",_xlpm.x)))</f>
        <v>neumayeri</v>
      </c>
      <c r="U2290" s="46">
        <v>1</v>
      </c>
      <c r="V2290" t="s">
        <v>43</v>
      </c>
      <c r="Y2290" s="46" t="str">
        <f>IF(V2290="","",_xlfn.LET(_xlpm.x,VLOOKUP(V2290,'Drop-down_menus'!$D$2:$E$13,2,FALSE),IF(_xlpm.x=0,"",_xlpm.x)))</f>
        <v>https://orcid.org/0000-0002-0981-7442</v>
      </c>
      <c r="Z2290" s="46" t="str">
        <f>IF(W2290="","",_xlfn.LET(_xlpm.x,VLOOKUP(W2290,'Drop-down_menus'!$D$2:$E$13,2,FALSE),IF(_xlpm.x=0,"",_xlpm.x)))</f>
        <v/>
      </c>
      <c r="AA2290" s="46" t="str">
        <f>IF(X2290="","",_xlfn.LET(_xlpm.x,VLOOKUP(X2290,'Drop-down_menus'!$D$2:$E$13,2,FALSE),IF(_xlpm.x=0,"",_xlpm.x)))</f>
        <v/>
      </c>
      <c r="AB2290" s="46" t="s">
        <v>300</v>
      </c>
      <c r="AC2290" s="46" t="s">
        <v>1255</v>
      </c>
    </row>
    <row r="2291" spans="2:29" ht="15" customHeight="1">
      <c r="B2291" s="46">
        <v>2260</v>
      </c>
      <c r="C2291" s="46" t="s">
        <v>886</v>
      </c>
      <c r="D2291" s="46" t="b">
        <f>COUNTIF(Events!$B$2:$B$171, C2291) &gt; 0</f>
        <v>1</v>
      </c>
      <c r="G2291" s="46" t="s">
        <v>177</v>
      </c>
      <c r="I2291" s="46" t="s">
        <v>177</v>
      </c>
      <c r="J2291" s="46" t="str">
        <f>IF(I2291="","",_xlfn.LET(_xlpm.x,VLOOKUP(I2291,'2026-01-09_taxon-match'!$A$2:$N$81,4,FALSE),IF(_xlpm.x=0,"",_xlpm.x)))</f>
        <v>Sterechinus neumayeri</v>
      </c>
      <c r="L2291" s="46" t="str">
        <f>IF(I2291="","",_xlfn.LET(_xlpm.x,VLOOKUP(I2291,'2026-01-09_taxon-match'!$A$2:$N$81,3,FALSE),IF(_xlpm.x=0,"",_xlpm.x)))</f>
        <v>urn:lsid:marinespecies.org:taxname:160831</v>
      </c>
      <c r="M2291" s="46" t="str">
        <f>IF($I2291="","",_xlfn.LET(_xlpm.x,VLOOKUP($I2291,'2026-01-09_taxon-match'!$A$2:$N$81,5,FALSE),IF(_xlpm.x=0,"",_xlpm.x)))</f>
        <v>(Meissner, 1900)</v>
      </c>
      <c r="N2291" s="46" t="str">
        <f>IF($I2291="","",_xlfn.LET(_xlpm.x,VLOOKUP($I2291,'2026-01-09_taxon-match'!$A$2:$N$81,6,FALSE),IF(_xlpm.x=0,"",_xlpm.x)))</f>
        <v>Animalia</v>
      </c>
      <c r="O2291" s="46" t="str">
        <f>IF($I2291="","",_xlfn.LET(_xlpm.x,VLOOKUP($I2291,'2026-01-09_taxon-match'!$A$2:$N$81,7,FALSE),IF(_xlpm.x=0,"",_xlpm.x)))</f>
        <v>Echinodermata</v>
      </c>
      <c r="P2291" s="46" t="str">
        <f>IF($I2291="","",_xlfn.LET(_xlpm.x,VLOOKUP($I2291,'2026-01-09_taxon-match'!$A$2:$N$81,8,FALSE),IF(_xlpm.x=0,"",_xlpm.x)))</f>
        <v>Echinoidea</v>
      </c>
      <c r="Q2291" s="46" t="str">
        <f>IF($I2291="","",_xlfn.LET(_xlpm.x,VLOOKUP($I2291,'2026-01-09_taxon-match'!$A$2:$N$81,9,FALSE),IF(_xlpm.x=0,"",_xlpm.x)))</f>
        <v>Camarodonta</v>
      </c>
      <c r="R2291" s="46" t="str">
        <f>IF($I2291="","",_xlfn.LET(_xlpm.x,VLOOKUP($I2291,'2026-01-09_taxon-match'!$A$2:$N$81,10,FALSE),IF(_xlpm.x=0,"",_xlpm.x)))</f>
        <v>Echinidae</v>
      </c>
      <c r="S2291" s="46" t="str">
        <f>IF($I2291="","",_xlfn.LET(_xlpm.x,VLOOKUP($I2291,'2026-01-09_taxon-match'!$A$2:$N$81,11,FALSE),IF(_xlpm.x=0,"",_xlpm.x)))</f>
        <v>Sterechinus</v>
      </c>
      <c r="T2291" s="46" t="str">
        <f>IF($I2291="","",_xlfn.LET(_xlpm.x,VLOOKUP($I2291,'2026-01-09_taxon-match'!$A$2:$N$81,13,FALSE),IF(_xlpm.x=0,"",_xlpm.x)))</f>
        <v>neumayeri</v>
      </c>
      <c r="U2291" s="46">
        <v>1</v>
      </c>
      <c r="V2291" t="s">
        <v>43</v>
      </c>
      <c r="Y2291" s="46" t="str">
        <f>IF(V2291="","",_xlfn.LET(_xlpm.x,VLOOKUP(V2291,'Drop-down_menus'!$D$2:$E$13,2,FALSE),IF(_xlpm.x=0,"",_xlpm.x)))</f>
        <v>https://orcid.org/0000-0002-0981-7442</v>
      </c>
      <c r="Z2291" s="46" t="str">
        <f>IF(W2291="","",_xlfn.LET(_xlpm.x,VLOOKUP(W2291,'Drop-down_menus'!$D$2:$E$13,2,FALSE),IF(_xlpm.x=0,"",_xlpm.x)))</f>
        <v/>
      </c>
      <c r="AA2291" s="46" t="str">
        <f>IF(X2291="","",_xlfn.LET(_xlpm.x,VLOOKUP(X2291,'Drop-down_menus'!$D$2:$E$13,2,FALSE),IF(_xlpm.x=0,"",_xlpm.x)))</f>
        <v/>
      </c>
      <c r="AB2291" s="46" t="s">
        <v>300</v>
      </c>
      <c r="AC2291" s="46" t="s">
        <v>1255</v>
      </c>
    </row>
    <row r="2292" spans="2:29" ht="15" customHeight="1">
      <c r="B2292" s="46">
        <v>2261</v>
      </c>
      <c r="C2292" s="46" t="s">
        <v>886</v>
      </c>
      <c r="D2292" s="46" t="b">
        <f>COUNTIF(Events!$B$2:$B$171, C2292) &gt; 0</f>
        <v>1</v>
      </c>
      <c r="G2292" s="46" t="s">
        <v>177</v>
      </c>
      <c r="I2292" s="46" t="s">
        <v>177</v>
      </c>
      <c r="J2292" s="46" t="str">
        <f>IF(I2292="","",_xlfn.LET(_xlpm.x,VLOOKUP(I2292,'2026-01-09_taxon-match'!$A$2:$N$81,4,FALSE),IF(_xlpm.x=0,"",_xlpm.x)))</f>
        <v>Sterechinus neumayeri</v>
      </c>
      <c r="L2292" s="46" t="str">
        <f>IF(I2292="","",_xlfn.LET(_xlpm.x,VLOOKUP(I2292,'2026-01-09_taxon-match'!$A$2:$N$81,3,FALSE),IF(_xlpm.x=0,"",_xlpm.x)))</f>
        <v>urn:lsid:marinespecies.org:taxname:160831</v>
      </c>
      <c r="M2292" s="46" t="str">
        <f>IF($I2292="","",_xlfn.LET(_xlpm.x,VLOOKUP($I2292,'2026-01-09_taxon-match'!$A$2:$N$81,5,FALSE),IF(_xlpm.x=0,"",_xlpm.x)))</f>
        <v>(Meissner, 1900)</v>
      </c>
      <c r="N2292" s="46" t="str">
        <f>IF($I2292="","",_xlfn.LET(_xlpm.x,VLOOKUP($I2292,'2026-01-09_taxon-match'!$A$2:$N$81,6,FALSE),IF(_xlpm.x=0,"",_xlpm.x)))</f>
        <v>Animalia</v>
      </c>
      <c r="O2292" s="46" t="str">
        <f>IF($I2292="","",_xlfn.LET(_xlpm.x,VLOOKUP($I2292,'2026-01-09_taxon-match'!$A$2:$N$81,7,FALSE),IF(_xlpm.x=0,"",_xlpm.x)))</f>
        <v>Echinodermata</v>
      </c>
      <c r="P2292" s="46" t="str">
        <f>IF($I2292="","",_xlfn.LET(_xlpm.x,VLOOKUP($I2292,'2026-01-09_taxon-match'!$A$2:$N$81,8,FALSE),IF(_xlpm.x=0,"",_xlpm.x)))</f>
        <v>Echinoidea</v>
      </c>
      <c r="Q2292" s="46" t="str">
        <f>IF($I2292="","",_xlfn.LET(_xlpm.x,VLOOKUP($I2292,'2026-01-09_taxon-match'!$A$2:$N$81,9,FALSE),IF(_xlpm.x=0,"",_xlpm.x)))</f>
        <v>Camarodonta</v>
      </c>
      <c r="R2292" s="46" t="str">
        <f>IF($I2292="","",_xlfn.LET(_xlpm.x,VLOOKUP($I2292,'2026-01-09_taxon-match'!$A$2:$N$81,10,FALSE),IF(_xlpm.x=0,"",_xlpm.x)))</f>
        <v>Echinidae</v>
      </c>
      <c r="S2292" s="46" t="str">
        <f>IF($I2292="","",_xlfn.LET(_xlpm.x,VLOOKUP($I2292,'2026-01-09_taxon-match'!$A$2:$N$81,11,FALSE),IF(_xlpm.x=0,"",_xlpm.x)))</f>
        <v>Sterechinus</v>
      </c>
      <c r="T2292" s="46" t="str">
        <f>IF($I2292="","",_xlfn.LET(_xlpm.x,VLOOKUP($I2292,'2026-01-09_taxon-match'!$A$2:$N$81,13,FALSE),IF(_xlpm.x=0,"",_xlpm.x)))</f>
        <v>neumayeri</v>
      </c>
      <c r="U2292" s="46">
        <v>1</v>
      </c>
      <c r="V2292" t="s">
        <v>43</v>
      </c>
      <c r="Y2292" s="46" t="str">
        <f>IF(V2292="","",_xlfn.LET(_xlpm.x,VLOOKUP(V2292,'Drop-down_menus'!$D$2:$E$13,2,FALSE),IF(_xlpm.x=0,"",_xlpm.x)))</f>
        <v>https://orcid.org/0000-0002-0981-7442</v>
      </c>
      <c r="Z2292" s="46" t="str">
        <f>IF(W2292="","",_xlfn.LET(_xlpm.x,VLOOKUP(W2292,'Drop-down_menus'!$D$2:$E$13,2,FALSE),IF(_xlpm.x=0,"",_xlpm.x)))</f>
        <v/>
      </c>
      <c r="AA2292" s="46" t="str">
        <f>IF(X2292="","",_xlfn.LET(_xlpm.x,VLOOKUP(X2292,'Drop-down_menus'!$D$2:$E$13,2,FALSE),IF(_xlpm.x=0,"",_xlpm.x)))</f>
        <v/>
      </c>
      <c r="AB2292" s="46" t="s">
        <v>300</v>
      </c>
      <c r="AC2292" s="46" t="s">
        <v>1255</v>
      </c>
    </row>
    <row r="2293" spans="2:29" ht="15" customHeight="1">
      <c r="B2293" s="46">
        <v>2262</v>
      </c>
      <c r="C2293" s="46" t="s">
        <v>886</v>
      </c>
      <c r="D2293" s="46" t="b">
        <f>COUNTIF(Events!$B$2:$B$171, C2293) &gt; 0</f>
        <v>1</v>
      </c>
      <c r="G2293" s="46" t="s">
        <v>1241</v>
      </c>
      <c r="I2293" s="46" t="s">
        <v>1529</v>
      </c>
      <c r="J2293" s="46" t="str">
        <f>IF(I2293="","",_xlfn.LET(_xlpm.x,VLOOKUP(I2293,'2026-01-09_taxon-match'!$A$2:$N$81,4,FALSE),IF(_xlpm.x=0,"",_xlpm.x)))</f>
        <v>Acodontaster</v>
      </c>
      <c r="K2293" s="46" t="s">
        <v>1318</v>
      </c>
      <c r="L2293" s="46" t="str">
        <f>IF(I2293="","",_xlfn.LET(_xlpm.x,VLOOKUP(I2293,'2026-01-09_taxon-match'!$A$2:$N$81,3,FALSE),IF(_xlpm.x=0,"",_xlpm.x)))</f>
        <v>urn:lsid:marinespecies.org:taxname:172592</v>
      </c>
      <c r="M2293" s="46" t="str">
        <f>IF($I2293="","",_xlfn.LET(_xlpm.x,VLOOKUP($I2293,'2026-01-09_taxon-match'!$A$2:$N$81,5,FALSE),IF(_xlpm.x=0,"",_xlpm.x)))</f>
        <v>Verrill, 1899</v>
      </c>
      <c r="N2293" s="46" t="str">
        <f>IF($I2293="","",_xlfn.LET(_xlpm.x,VLOOKUP($I2293,'2026-01-09_taxon-match'!$A$2:$N$81,6,FALSE),IF(_xlpm.x=0,"",_xlpm.x)))</f>
        <v>Animalia</v>
      </c>
      <c r="O2293" s="46" t="str">
        <f>IF($I2293="","",_xlfn.LET(_xlpm.x,VLOOKUP($I2293,'2026-01-09_taxon-match'!$A$2:$N$81,7,FALSE),IF(_xlpm.x=0,"",_xlpm.x)))</f>
        <v>Echinodermata</v>
      </c>
      <c r="P2293" s="46" t="str">
        <f>IF($I2293="","",_xlfn.LET(_xlpm.x,VLOOKUP($I2293,'2026-01-09_taxon-match'!$A$2:$N$81,8,FALSE),IF(_xlpm.x=0,"",_xlpm.x)))</f>
        <v>Asteroidea</v>
      </c>
      <c r="Q2293" s="46" t="str">
        <f>IF($I2293="","",_xlfn.LET(_xlpm.x,VLOOKUP($I2293,'2026-01-09_taxon-match'!$A$2:$N$81,9,FALSE),IF(_xlpm.x=0,"",_xlpm.x)))</f>
        <v>Valvatida</v>
      </c>
      <c r="R2293" s="46" t="str">
        <f>IF($I2293="","",_xlfn.LET(_xlpm.x,VLOOKUP($I2293,'2026-01-09_taxon-match'!$A$2:$N$81,10,FALSE),IF(_xlpm.x=0,"",_xlpm.x)))</f>
        <v>Odontasteridae</v>
      </c>
      <c r="S2293" s="46" t="str">
        <f>IF($I2293="","",_xlfn.LET(_xlpm.x,VLOOKUP($I2293,'2026-01-09_taxon-match'!$A$2:$N$81,11,FALSE),IF(_xlpm.x=0,"",_xlpm.x)))</f>
        <v>Acodontaster</v>
      </c>
      <c r="T2293" s="46" t="str">
        <f>IF($I2293="","",_xlfn.LET(_xlpm.x,VLOOKUP($I2293,'2026-01-09_taxon-match'!$A$2:$N$81,13,FALSE),IF(_xlpm.x=0,"",_xlpm.x)))</f>
        <v/>
      </c>
      <c r="U2293" s="46">
        <v>1</v>
      </c>
      <c r="V2293" t="s">
        <v>43</v>
      </c>
      <c r="Y2293" s="46" t="str">
        <f>IF(V2293="","",_xlfn.LET(_xlpm.x,VLOOKUP(V2293,'Drop-down_menus'!$D$2:$E$13,2,FALSE),IF(_xlpm.x=0,"",_xlpm.x)))</f>
        <v>https://orcid.org/0000-0002-0981-7442</v>
      </c>
      <c r="Z2293" s="46" t="str">
        <f>IF(W2293="","",_xlfn.LET(_xlpm.x,VLOOKUP(W2293,'Drop-down_menus'!$D$2:$E$13,2,FALSE),IF(_xlpm.x=0,"",_xlpm.x)))</f>
        <v/>
      </c>
      <c r="AA2293" s="46" t="str">
        <f>IF(X2293="","",_xlfn.LET(_xlpm.x,VLOOKUP(X2293,'Drop-down_menus'!$D$2:$E$13,2,FALSE),IF(_xlpm.x=0,"",_xlpm.x)))</f>
        <v/>
      </c>
      <c r="AB2293" s="46" t="s">
        <v>300</v>
      </c>
      <c r="AC2293" s="46" t="s">
        <v>1255</v>
      </c>
    </row>
    <row r="2294" spans="2:29" ht="15" customHeight="1">
      <c r="B2294" s="46">
        <v>2263</v>
      </c>
      <c r="C2294" s="46" t="s">
        <v>886</v>
      </c>
      <c r="D2294" s="46" t="b">
        <f>COUNTIF(Events!$B$2:$B$171, C2294) &gt; 0</f>
        <v>1</v>
      </c>
      <c r="G2294" s="46" t="s">
        <v>1048</v>
      </c>
      <c r="I2294" s="2" t="s">
        <v>1048</v>
      </c>
      <c r="J2294" s="46" t="str">
        <f>IF(I2294="","",_xlfn.LET(_xlpm.x,VLOOKUP(I2294,'2026-01-09_taxon-match'!$A$2:$N$81,4,FALSE),IF(_xlpm.x=0,"",_xlpm.x)))</f>
        <v>Heterocucumis steineni</v>
      </c>
      <c r="L2294" s="46" t="str">
        <f>IF(I2294="","",_xlfn.LET(_xlpm.x,VLOOKUP(I2294,'2026-01-09_taxon-match'!$A$2:$N$81,3,FALSE),IF(_xlpm.x=0,"",_xlpm.x)))</f>
        <v>urn:lsid:marinespecies.org:taxname:174085</v>
      </c>
      <c r="M2294" s="46" t="str">
        <f>IF($I2294="","",_xlfn.LET(_xlpm.x,VLOOKUP($I2294,'2026-01-09_taxon-match'!$A$2:$N$81,5,FALSE),IF(_xlpm.x=0,"",_xlpm.x)))</f>
        <v>(Ludwig, 1898)</v>
      </c>
      <c r="N2294" s="46" t="str">
        <f>IF($I2294="","",_xlfn.LET(_xlpm.x,VLOOKUP($I2294,'2026-01-09_taxon-match'!$A$2:$N$81,6,FALSE),IF(_xlpm.x=0,"",_xlpm.x)))</f>
        <v>Animalia</v>
      </c>
      <c r="O2294" s="46" t="str">
        <f>IF($I2294="","",_xlfn.LET(_xlpm.x,VLOOKUP($I2294,'2026-01-09_taxon-match'!$A$2:$N$81,7,FALSE),IF(_xlpm.x=0,"",_xlpm.x)))</f>
        <v>Echinodermata</v>
      </c>
      <c r="P2294" s="46" t="str">
        <f>IF($I2294="","",_xlfn.LET(_xlpm.x,VLOOKUP($I2294,'2026-01-09_taxon-match'!$A$2:$N$81,8,FALSE),IF(_xlpm.x=0,"",_xlpm.x)))</f>
        <v>Holothuroidea</v>
      </c>
      <c r="Q2294" s="46" t="str">
        <f>IF($I2294="","",_xlfn.LET(_xlpm.x,VLOOKUP($I2294,'2026-01-09_taxon-match'!$A$2:$N$81,9,FALSE),IF(_xlpm.x=0,"",_xlpm.x)))</f>
        <v>Dendrochirotida</v>
      </c>
      <c r="R2294" s="46" t="str">
        <f>IF($I2294="","",_xlfn.LET(_xlpm.x,VLOOKUP($I2294,'2026-01-09_taxon-match'!$A$2:$N$81,10,FALSE),IF(_xlpm.x=0,"",_xlpm.x)))</f>
        <v>Cucumariidae</v>
      </c>
      <c r="S2294" s="46" t="str">
        <f>IF($I2294="","",_xlfn.LET(_xlpm.x,VLOOKUP($I2294,'2026-01-09_taxon-match'!$A$2:$N$81,11,FALSE),IF(_xlpm.x=0,"",_xlpm.x)))</f>
        <v>Heterocucumis</v>
      </c>
      <c r="T2294" s="46" t="str">
        <f>IF($I2294="","",_xlfn.LET(_xlpm.x,VLOOKUP($I2294,'2026-01-09_taxon-match'!$A$2:$N$81,13,FALSE),IF(_xlpm.x=0,"",_xlpm.x)))</f>
        <v>steineni</v>
      </c>
      <c r="U2294" s="46">
        <v>1</v>
      </c>
      <c r="V2294" s="2" t="s">
        <v>58</v>
      </c>
      <c r="Y2294" s="46" t="str">
        <f>IF(V2294="","",_xlfn.LET(_xlpm.x,VLOOKUP(V2294,'Drop-down_menus'!$D$2:$E$13,2,FALSE),IF(_xlpm.x=0,"",_xlpm.x)))</f>
        <v>https://orcid.org/0000-0002-9708-1761</v>
      </c>
      <c r="Z2294" s="46" t="str">
        <f>IF(W2294="","",_xlfn.LET(_xlpm.x,VLOOKUP(W2294,'Drop-down_menus'!$D$2:$E$13,2,FALSE),IF(_xlpm.x=0,"",_xlpm.x)))</f>
        <v/>
      </c>
      <c r="AA2294" s="46" t="str">
        <f>IF(X2294="","",_xlfn.LET(_xlpm.x,VLOOKUP(X2294,'Drop-down_menus'!$D$2:$E$13,2,FALSE),IF(_xlpm.x=0,"",_xlpm.x)))</f>
        <v/>
      </c>
      <c r="AB2294" s="46" t="s">
        <v>300</v>
      </c>
      <c r="AC2294" s="46" t="s">
        <v>1255</v>
      </c>
    </row>
    <row r="2295" spans="2:29" ht="15" customHeight="1">
      <c r="B2295" s="46">
        <v>2264</v>
      </c>
      <c r="C2295" s="46" t="s">
        <v>886</v>
      </c>
      <c r="D2295" s="46" t="b">
        <f>COUNTIF(Events!$B$2:$B$171, C2295) &gt; 0</f>
        <v>1</v>
      </c>
      <c r="G2295" s="46" t="s">
        <v>1048</v>
      </c>
      <c r="I2295" s="2" t="s">
        <v>1048</v>
      </c>
      <c r="J2295" s="46" t="str">
        <f>IF(I2295="","",_xlfn.LET(_xlpm.x,VLOOKUP(I2295,'2026-01-09_taxon-match'!$A$2:$N$81,4,FALSE),IF(_xlpm.x=0,"",_xlpm.x)))</f>
        <v>Heterocucumis steineni</v>
      </c>
      <c r="L2295" s="46" t="str">
        <f>IF(I2295="","",_xlfn.LET(_xlpm.x,VLOOKUP(I2295,'2026-01-09_taxon-match'!$A$2:$N$81,3,FALSE),IF(_xlpm.x=0,"",_xlpm.x)))</f>
        <v>urn:lsid:marinespecies.org:taxname:174085</v>
      </c>
      <c r="M2295" s="46" t="str">
        <f>IF($I2295="","",_xlfn.LET(_xlpm.x,VLOOKUP($I2295,'2026-01-09_taxon-match'!$A$2:$N$81,5,FALSE),IF(_xlpm.x=0,"",_xlpm.x)))</f>
        <v>(Ludwig, 1898)</v>
      </c>
      <c r="N2295" s="46" t="str">
        <f>IF($I2295="","",_xlfn.LET(_xlpm.x,VLOOKUP($I2295,'2026-01-09_taxon-match'!$A$2:$N$81,6,FALSE),IF(_xlpm.x=0,"",_xlpm.x)))</f>
        <v>Animalia</v>
      </c>
      <c r="O2295" s="46" t="str">
        <f>IF($I2295="","",_xlfn.LET(_xlpm.x,VLOOKUP($I2295,'2026-01-09_taxon-match'!$A$2:$N$81,7,FALSE),IF(_xlpm.x=0,"",_xlpm.x)))</f>
        <v>Echinodermata</v>
      </c>
      <c r="P2295" s="46" t="str">
        <f>IF($I2295="","",_xlfn.LET(_xlpm.x,VLOOKUP($I2295,'2026-01-09_taxon-match'!$A$2:$N$81,8,FALSE),IF(_xlpm.x=0,"",_xlpm.x)))</f>
        <v>Holothuroidea</v>
      </c>
      <c r="Q2295" s="46" t="str">
        <f>IF($I2295="","",_xlfn.LET(_xlpm.x,VLOOKUP($I2295,'2026-01-09_taxon-match'!$A$2:$N$81,9,FALSE),IF(_xlpm.x=0,"",_xlpm.x)))</f>
        <v>Dendrochirotida</v>
      </c>
      <c r="R2295" s="46" t="str">
        <f>IF($I2295="","",_xlfn.LET(_xlpm.x,VLOOKUP($I2295,'2026-01-09_taxon-match'!$A$2:$N$81,10,FALSE),IF(_xlpm.x=0,"",_xlpm.x)))</f>
        <v>Cucumariidae</v>
      </c>
      <c r="S2295" s="46" t="str">
        <f>IF($I2295="","",_xlfn.LET(_xlpm.x,VLOOKUP($I2295,'2026-01-09_taxon-match'!$A$2:$N$81,11,FALSE),IF(_xlpm.x=0,"",_xlpm.x)))</f>
        <v>Heterocucumis</v>
      </c>
      <c r="T2295" s="46" t="str">
        <f>IF($I2295="","",_xlfn.LET(_xlpm.x,VLOOKUP($I2295,'2026-01-09_taxon-match'!$A$2:$N$81,13,FALSE),IF(_xlpm.x=0,"",_xlpm.x)))</f>
        <v>steineni</v>
      </c>
      <c r="U2295" s="46">
        <v>1</v>
      </c>
      <c r="V2295" s="2" t="s">
        <v>58</v>
      </c>
      <c r="Y2295" s="46" t="str">
        <f>IF(V2295="","",_xlfn.LET(_xlpm.x,VLOOKUP(V2295,'Drop-down_menus'!$D$2:$E$13,2,FALSE),IF(_xlpm.x=0,"",_xlpm.x)))</f>
        <v>https://orcid.org/0000-0002-9708-1761</v>
      </c>
      <c r="Z2295" s="46" t="str">
        <f>IF(W2295="","",_xlfn.LET(_xlpm.x,VLOOKUP(W2295,'Drop-down_menus'!$D$2:$E$13,2,FALSE),IF(_xlpm.x=0,"",_xlpm.x)))</f>
        <v/>
      </c>
      <c r="AA2295" s="46" t="str">
        <f>IF(X2295="","",_xlfn.LET(_xlpm.x,VLOOKUP(X2295,'Drop-down_menus'!$D$2:$E$13,2,FALSE),IF(_xlpm.x=0,"",_xlpm.x)))</f>
        <v/>
      </c>
      <c r="AB2295" s="46" t="s">
        <v>300</v>
      </c>
      <c r="AC2295" s="46" t="s">
        <v>1255</v>
      </c>
    </row>
    <row r="2296" spans="2:29" ht="15" customHeight="1">
      <c r="B2296" s="46">
        <v>2265</v>
      </c>
      <c r="C2296" s="46" t="s">
        <v>886</v>
      </c>
      <c r="D2296" s="46" t="b">
        <f>COUNTIF(Events!$B$2:$B$171, C2296) &gt; 0</f>
        <v>1</v>
      </c>
      <c r="G2296" s="46" t="s">
        <v>1048</v>
      </c>
      <c r="I2296" s="2" t="s">
        <v>1048</v>
      </c>
      <c r="J2296" s="46" t="str">
        <f>IF(I2296="","",_xlfn.LET(_xlpm.x,VLOOKUP(I2296,'2026-01-09_taxon-match'!$A$2:$N$81,4,FALSE),IF(_xlpm.x=0,"",_xlpm.x)))</f>
        <v>Heterocucumis steineni</v>
      </c>
      <c r="L2296" s="46" t="str">
        <f>IF(I2296="","",_xlfn.LET(_xlpm.x,VLOOKUP(I2296,'2026-01-09_taxon-match'!$A$2:$N$81,3,FALSE),IF(_xlpm.x=0,"",_xlpm.x)))</f>
        <v>urn:lsid:marinespecies.org:taxname:174085</v>
      </c>
      <c r="M2296" s="46" t="str">
        <f>IF($I2296="","",_xlfn.LET(_xlpm.x,VLOOKUP($I2296,'2026-01-09_taxon-match'!$A$2:$N$81,5,FALSE),IF(_xlpm.x=0,"",_xlpm.x)))</f>
        <v>(Ludwig, 1898)</v>
      </c>
      <c r="N2296" s="46" t="str">
        <f>IF($I2296="","",_xlfn.LET(_xlpm.x,VLOOKUP($I2296,'2026-01-09_taxon-match'!$A$2:$N$81,6,FALSE),IF(_xlpm.x=0,"",_xlpm.x)))</f>
        <v>Animalia</v>
      </c>
      <c r="O2296" s="46" t="str">
        <f>IF($I2296="","",_xlfn.LET(_xlpm.x,VLOOKUP($I2296,'2026-01-09_taxon-match'!$A$2:$N$81,7,FALSE),IF(_xlpm.x=0,"",_xlpm.x)))</f>
        <v>Echinodermata</v>
      </c>
      <c r="P2296" s="46" t="str">
        <f>IF($I2296="","",_xlfn.LET(_xlpm.x,VLOOKUP($I2296,'2026-01-09_taxon-match'!$A$2:$N$81,8,FALSE),IF(_xlpm.x=0,"",_xlpm.x)))</f>
        <v>Holothuroidea</v>
      </c>
      <c r="Q2296" s="46" t="str">
        <f>IF($I2296="","",_xlfn.LET(_xlpm.x,VLOOKUP($I2296,'2026-01-09_taxon-match'!$A$2:$N$81,9,FALSE),IF(_xlpm.x=0,"",_xlpm.x)))</f>
        <v>Dendrochirotida</v>
      </c>
      <c r="R2296" s="46" t="str">
        <f>IF($I2296="","",_xlfn.LET(_xlpm.x,VLOOKUP($I2296,'2026-01-09_taxon-match'!$A$2:$N$81,10,FALSE),IF(_xlpm.x=0,"",_xlpm.x)))</f>
        <v>Cucumariidae</v>
      </c>
      <c r="S2296" s="46" t="str">
        <f>IF($I2296="","",_xlfn.LET(_xlpm.x,VLOOKUP($I2296,'2026-01-09_taxon-match'!$A$2:$N$81,11,FALSE),IF(_xlpm.x=0,"",_xlpm.x)))</f>
        <v>Heterocucumis</v>
      </c>
      <c r="T2296" s="46" t="str">
        <f>IF($I2296="","",_xlfn.LET(_xlpm.x,VLOOKUP($I2296,'2026-01-09_taxon-match'!$A$2:$N$81,13,FALSE),IF(_xlpm.x=0,"",_xlpm.x)))</f>
        <v>steineni</v>
      </c>
      <c r="U2296" s="46">
        <v>1</v>
      </c>
      <c r="V2296" s="2" t="s">
        <v>58</v>
      </c>
      <c r="Y2296" s="46" t="str">
        <f>IF(V2296="","",_xlfn.LET(_xlpm.x,VLOOKUP(V2296,'Drop-down_menus'!$D$2:$E$13,2,FALSE),IF(_xlpm.x=0,"",_xlpm.x)))</f>
        <v>https://orcid.org/0000-0002-9708-1761</v>
      </c>
      <c r="Z2296" s="46" t="str">
        <f>IF(W2296="","",_xlfn.LET(_xlpm.x,VLOOKUP(W2296,'Drop-down_menus'!$D$2:$E$13,2,FALSE),IF(_xlpm.x=0,"",_xlpm.x)))</f>
        <v/>
      </c>
      <c r="AA2296" s="46" t="str">
        <f>IF(X2296="","",_xlfn.LET(_xlpm.x,VLOOKUP(X2296,'Drop-down_menus'!$D$2:$E$13,2,FALSE),IF(_xlpm.x=0,"",_xlpm.x)))</f>
        <v/>
      </c>
      <c r="AB2296" s="46" t="s">
        <v>300</v>
      </c>
      <c r="AC2296" s="46" t="s">
        <v>1255</v>
      </c>
    </row>
    <row r="2297" spans="2:29" ht="15" customHeight="1">
      <c r="B2297" s="46">
        <v>2266</v>
      </c>
      <c r="C2297" s="46" t="s">
        <v>886</v>
      </c>
      <c r="D2297" s="46" t="b">
        <f>COUNTIF(Events!$B$2:$B$171, C2297) &gt; 0</f>
        <v>1</v>
      </c>
      <c r="G2297" s="46" t="s">
        <v>1202</v>
      </c>
      <c r="I2297" s="46" t="s">
        <v>1338</v>
      </c>
      <c r="J2297" s="46" t="str">
        <f>IF(I2297="","",_xlfn.LET(_xlpm.x,VLOOKUP(I2297,'2026-01-09_taxon-match'!$A$2:$N$81,4,FALSE),IF(_xlpm.x=0,"",_xlpm.x)))</f>
        <v>Polynoidae</v>
      </c>
      <c r="K2297" s="46" t="s">
        <v>1318</v>
      </c>
      <c r="L2297" s="46" t="str">
        <f>IF(I2297="","",_xlfn.LET(_xlpm.x,VLOOKUP(I2297,'2026-01-09_taxon-match'!$A$2:$N$81,3,FALSE),IF(_xlpm.x=0,"",_xlpm.x)))</f>
        <v>urn:lsid:marinespecies.org:taxname:939</v>
      </c>
      <c r="M2297" s="46" t="str">
        <f>IF($I2297="","",_xlfn.LET(_xlpm.x,VLOOKUP($I2297,'2026-01-09_taxon-match'!$A$2:$N$81,5,FALSE),IF(_xlpm.x=0,"",_xlpm.x)))</f>
        <v>Kinberg, 1856</v>
      </c>
      <c r="N2297" s="46" t="str">
        <f>IF($I2297="","",_xlfn.LET(_xlpm.x,VLOOKUP($I2297,'2026-01-09_taxon-match'!$A$2:$N$81,6,FALSE),IF(_xlpm.x=0,"",_xlpm.x)))</f>
        <v>Animalia</v>
      </c>
      <c r="O2297" s="46" t="str">
        <f>IF($I2297="","",_xlfn.LET(_xlpm.x,VLOOKUP($I2297,'2026-01-09_taxon-match'!$A$2:$N$81,7,FALSE),IF(_xlpm.x=0,"",_xlpm.x)))</f>
        <v>Annelida</v>
      </c>
      <c r="P2297" s="46" t="str">
        <f>IF($I2297="","",_xlfn.LET(_xlpm.x,VLOOKUP($I2297,'2026-01-09_taxon-match'!$A$2:$N$81,8,FALSE),IF(_xlpm.x=0,"",_xlpm.x)))</f>
        <v>Polychaeta</v>
      </c>
      <c r="Q2297" s="46" t="str">
        <f>IF($I2297="","",_xlfn.LET(_xlpm.x,VLOOKUP($I2297,'2026-01-09_taxon-match'!$A$2:$N$81,9,FALSE),IF(_xlpm.x=0,"",_xlpm.x)))</f>
        <v>Phyllodocida</v>
      </c>
      <c r="R2297" s="46" t="str">
        <f>IF($I2297="","",_xlfn.LET(_xlpm.x,VLOOKUP($I2297,'2026-01-09_taxon-match'!$A$2:$N$81,10,FALSE),IF(_xlpm.x=0,"",_xlpm.x)))</f>
        <v>Polynoidae</v>
      </c>
      <c r="S2297" s="46" t="str">
        <f>IF($I2297="","",_xlfn.LET(_xlpm.x,VLOOKUP($I2297,'2026-01-09_taxon-match'!$A$2:$N$81,11,FALSE),IF(_xlpm.x=0,"",_xlpm.x)))</f>
        <v/>
      </c>
      <c r="T2297" s="46" t="str">
        <f>IF($I2297="","",_xlfn.LET(_xlpm.x,VLOOKUP($I2297,'2026-01-09_taxon-match'!$A$2:$N$81,13,FALSE),IF(_xlpm.x=0,"",_xlpm.x)))</f>
        <v/>
      </c>
      <c r="U2297" s="46">
        <v>1</v>
      </c>
      <c r="V2297" s="2" t="s">
        <v>58</v>
      </c>
      <c r="Y2297" s="46" t="str">
        <f>IF(V2297="","",_xlfn.LET(_xlpm.x,VLOOKUP(V2297,'Drop-down_menus'!$D$2:$E$13,2,FALSE),IF(_xlpm.x=0,"",_xlpm.x)))</f>
        <v>https://orcid.org/0000-0002-9708-1761</v>
      </c>
      <c r="Z2297" s="46" t="str">
        <f>IF(W2297="","",_xlfn.LET(_xlpm.x,VLOOKUP(W2297,'Drop-down_menus'!$D$2:$E$13,2,FALSE),IF(_xlpm.x=0,"",_xlpm.x)))</f>
        <v/>
      </c>
      <c r="AA2297" s="46" t="str">
        <f>IF(X2297="","",_xlfn.LET(_xlpm.x,VLOOKUP(X2297,'Drop-down_menus'!$D$2:$E$13,2,FALSE),IF(_xlpm.x=0,"",_xlpm.x)))</f>
        <v/>
      </c>
      <c r="AB2297" s="46" t="s">
        <v>300</v>
      </c>
      <c r="AC2297" s="46" t="s">
        <v>1255</v>
      </c>
    </row>
    <row r="2298" spans="2:29" ht="15" customHeight="1">
      <c r="B2298" s="46">
        <v>2267</v>
      </c>
      <c r="C2298" s="46" t="s">
        <v>886</v>
      </c>
      <c r="D2298" s="46" t="b">
        <f>COUNTIF(Events!$B$2:$B$171, C2298) &gt; 0</f>
        <v>1</v>
      </c>
      <c r="G2298" s="46" t="s">
        <v>1202</v>
      </c>
      <c r="I2298" s="46" t="s">
        <v>1338</v>
      </c>
      <c r="J2298" s="46" t="str">
        <f>IF(I2298="","",_xlfn.LET(_xlpm.x,VLOOKUP(I2298,'2026-01-09_taxon-match'!$A$2:$N$81,4,FALSE),IF(_xlpm.x=0,"",_xlpm.x)))</f>
        <v>Polynoidae</v>
      </c>
      <c r="K2298" s="46" t="s">
        <v>1318</v>
      </c>
      <c r="L2298" s="46" t="str">
        <f>IF(I2298="","",_xlfn.LET(_xlpm.x,VLOOKUP(I2298,'2026-01-09_taxon-match'!$A$2:$N$81,3,FALSE),IF(_xlpm.x=0,"",_xlpm.x)))</f>
        <v>urn:lsid:marinespecies.org:taxname:939</v>
      </c>
      <c r="M2298" s="46" t="str">
        <f>IF($I2298="","",_xlfn.LET(_xlpm.x,VLOOKUP($I2298,'2026-01-09_taxon-match'!$A$2:$N$81,5,FALSE),IF(_xlpm.x=0,"",_xlpm.x)))</f>
        <v>Kinberg, 1856</v>
      </c>
      <c r="N2298" s="46" t="str">
        <f>IF($I2298="","",_xlfn.LET(_xlpm.x,VLOOKUP($I2298,'2026-01-09_taxon-match'!$A$2:$N$81,6,FALSE),IF(_xlpm.x=0,"",_xlpm.x)))</f>
        <v>Animalia</v>
      </c>
      <c r="O2298" s="46" t="str">
        <f>IF($I2298="","",_xlfn.LET(_xlpm.x,VLOOKUP($I2298,'2026-01-09_taxon-match'!$A$2:$N$81,7,FALSE),IF(_xlpm.x=0,"",_xlpm.x)))</f>
        <v>Annelida</v>
      </c>
      <c r="P2298" s="46" t="str">
        <f>IF($I2298="","",_xlfn.LET(_xlpm.x,VLOOKUP($I2298,'2026-01-09_taxon-match'!$A$2:$N$81,8,FALSE),IF(_xlpm.x=0,"",_xlpm.x)))</f>
        <v>Polychaeta</v>
      </c>
      <c r="Q2298" s="46" t="str">
        <f>IF($I2298="","",_xlfn.LET(_xlpm.x,VLOOKUP($I2298,'2026-01-09_taxon-match'!$A$2:$N$81,9,FALSE),IF(_xlpm.x=0,"",_xlpm.x)))</f>
        <v>Phyllodocida</v>
      </c>
      <c r="R2298" s="46" t="str">
        <f>IF($I2298="","",_xlfn.LET(_xlpm.x,VLOOKUP($I2298,'2026-01-09_taxon-match'!$A$2:$N$81,10,FALSE),IF(_xlpm.x=0,"",_xlpm.x)))</f>
        <v>Polynoidae</v>
      </c>
      <c r="S2298" s="46" t="str">
        <f>IF($I2298="","",_xlfn.LET(_xlpm.x,VLOOKUP($I2298,'2026-01-09_taxon-match'!$A$2:$N$81,11,FALSE),IF(_xlpm.x=0,"",_xlpm.x)))</f>
        <v/>
      </c>
      <c r="T2298" s="46" t="str">
        <f>IF($I2298="","",_xlfn.LET(_xlpm.x,VLOOKUP($I2298,'2026-01-09_taxon-match'!$A$2:$N$81,13,FALSE),IF(_xlpm.x=0,"",_xlpm.x)))</f>
        <v/>
      </c>
      <c r="U2298" s="46">
        <v>1</v>
      </c>
      <c r="V2298" s="2" t="s">
        <v>58</v>
      </c>
      <c r="Y2298" s="46" t="str">
        <f>IF(V2298="","",_xlfn.LET(_xlpm.x,VLOOKUP(V2298,'Drop-down_menus'!$D$2:$E$13,2,FALSE),IF(_xlpm.x=0,"",_xlpm.x)))</f>
        <v>https://orcid.org/0000-0002-9708-1761</v>
      </c>
      <c r="Z2298" s="46" t="str">
        <f>IF(W2298="","",_xlfn.LET(_xlpm.x,VLOOKUP(W2298,'Drop-down_menus'!$D$2:$E$13,2,FALSE),IF(_xlpm.x=0,"",_xlpm.x)))</f>
        <v/>
      </c>
      <c r="AA2298" s="46" t="str">
        <f>IF(X2298="","",_xlfn.LET(_xlpm.x,VLOOKUP(X2298,'Drop-down_menus'!$D$2:$E$13,2,FALSE),IF(_xlpm.x=0,"",_xlpm.x)))</f>
        <v/>
      </c>
      <c r="AB2298" s="46" t="s">
        <v>300</v>
      </c>
      <c r="AC2298" s="46" t="s">
        <v>1255</v>
      </c>
    </row>
    <row r="2299" spans="2:29" ht="15" customHeight="1">
      <c r="B2299" s="46">
        <v>2268</v>
      </c>
      <c r="C2299" s="46" t="s">
        <v>886</v>
      </c>
      <c r="D2299" s="46" t="b">
        <f>COUNTIF(Events!$B$2:$B$171, C2299) &gt; 0</f>
        <v>1</v>
      </c>
      <c r="G2299" s="46" t="s">
        <v>1208</v>
      </c>
      <c r="I2299" s="46" t="s">
        <v>1208</v>
      </c>
      <c r="J2299" s="46" t="str">
        <f>IF(I2299="","",_xlfn.LET(_xlpm.x,VLOOKUP(I2299,'2026-01-09_taxon-match'!$A$2:$N$81,4,FALSE),IF(_xlpm.x=0,"",_xlpm.x)))</f>
        <v>Nacella concinna</v>
      </c>
      <c r="L2299" s="46" t="str">
        <f>IF(I2299="","",_xlfn.LET(_xlpm.x,VLOOKUP(I2299,'2026-01-09_taxon-match'!$A$2:$N$81,3,FALSE),IF(_xlpm.x=0,"",_xlpm.x)))</f>
        <v>urn:lsid:marinespecies.org:taxname:197296</v>
      </c>
      <c r="M2299" s="46" t="str">
        <f>IF($I2299="","",_xlfn.LET(_xlpm.x,VLOOKUP($I2299,'2026-01-09_taxon-match'!$A$2:$N$81,5,FALSE),IF(_xlpm.x=0,"",_xlpm.x)))</f>
        <v>(Strebel, 1908)</v>
      </c>
      <c r="N2299" s="46" t="str">
        <f>IF($I2299="","",_xlfn.LET(_xlpm.x,VLOOKUP($I2299,'2026-01-09_taxon-match'!$A$2:$N$81,6,FALSE),IF(_xlpm.x=0,"",_xlpm.x)))</f>
        <v>Animalia</v>
      </c>
      <c r="O2299" s="46" t="str">
        <f>IF($I2299="","",_xlfn.LET(_xlpm.x,VLOOKUP($I2299,'2026-01-09_taxon-match'!$A$2:$N$81,7,FALSE),IF(_xlpm.x=0,"",_xlpm.x)))</f>
        <v>Mollusca</v>
      </c>
      <c r="P2299" s="46" t="str">
        <f>IF($I2299="","",_xlfn.LET(_xlpm.x,VLOOKUP($I2299,'2026-01-09_taxon-match'!$A$2:$N$81,8,FALSE),IF(_xlpm.x=0,"",_xlpm.x)))</f>
        <v>Gastropoda</v>
      </c>
      <c r="Q2299" s="46" t="str">
        <f>IF($I2299="","",_xlfn.LET(_xlpm.x,VLOOKUP($I2299,'2026-01-09_taxon-match'!$A$2:$N$81,9,FALSE),IF(_xlpm.x=0,"",_xlpm.x)))</f>
        <v>Nacellida</v>
      </c>
      <c r="R2299" s="46" t="str">
        <f>IF($I2299="","",_xlfn.LET(_xlpm.x,VLOOKUP($I2299,'2026-01-09_taxon-match'!$A$2:$N$81,10,FALSE),IF(_xlpm.x=0,"",_xlpm.x)))</f>
        <v>Nacellidae</v>
      </c>
      <c r="S2299" s="46" t="str">
        <f>IF($I2299="","",_xlfn.LET(_xlpm.x,VLOOKUP($I2299,'2026-01-09_taxon-match'!$A$2:$N$81,11,FALSE),IF(_xlpm.x=0,"",_xlpm.x)))</f>
        <v>Nacella</v>
      </c>
      <c r="T2299" s="46" t="str">
        <f>IF($I2299="","",_xlfn.LET(_xlpm.x,VLOOKUP($I2299,'2026-01-09_taxon-match'!$A$2:$N$81,13,FALSE),IF(_xlpm.x=0,"",_xlpm.x)))</f>
        <v>concinna</v>
      </c>
      <c r="U2299" s="46">
        <v>1</v>
      </c>
      <c r="V2299" s="2" t="s">
        <v>58</v>
      </c>
      <c r="Y2299" s="46" t="str">
        <f>IF(V2299="","",_xlfn.LET(_xlpm.x,VLOOKUP(V2299,'Drop-down_menus'!$D$2:$E$13,2,FALSE),IF(_xlpm.x=0,"",_xlpm.x)))</f>
        <v>https://orcid.org/0000-0002-9708-1761</v>
      </c>
      <c r="Z2299" s="46" t="str">
        <f>IF(W2299="","",_xlfn.LET(_xlpm.x,VLOOKUP(W2299,'Drop-down_menus'!$D$2:$E$13,2,FALSE),IF(_xlpm.x=0,"",_xlpm.x)))</f>
        <v/>
      </c>
      <c r="AA2299" s="46" t="str">
        <f>IF(X2299="","",_xlfn.LET(_xlpm.x,VLOOKUP(X2299,'Drop-down_menus'!$D$2:$E$13,2,FALSE),IF(_xlpm.x=0,"",_xlpm.x)))</f>
        <v/>
      </c>
      <c r="AB2299" s="46" t="s">
        <v>300</v>
      </c>
      <c r="AC2299" s="46" t="s">
        <v>1255</v>
      </c>
    </row>
    <row r="2300" spans="2:29" ht="15" customHeight="1">
      <c r="B2300" s="46">
        <v>2269</v>
      </c>
      <c r="C2300" s="46" t="s">
        <v>886</v>
      </c>
      <c r="D2300" s="46" t="b">
        <f>COUNTIF(Events!$B$2:$B$171, C2300) &gt; 0</f>
        <v>1</v>
      </c>
      <c r="G2300" s="46" t="s">
        <v>1208</v>
      </c>
      <c r="I2300" s="46" t="s">
        <v>1208</v>
      </c>
      <c r="J2300" s="46" t="str">
        <f>IF(I2300="","",_xlfn.LET(_xlpm.x,VLOOKUP(I2300,'2026-01-09_taxon-match'!$A$2:$N$81,4,FALSE),IF(_xlpm.x=0,"",_xlpm.x)))</f>
        <v>Nacella concinna</v>
      </c>
      <c r="L2300" s="46" t="str">
        <f>IF(I2300="","",_xlfn.LET(_xlpm.x,VLOOKUP(I2300,'2026-01-09_taxon-match'!$A$2:$N$81,3,FALSE),IF(_xlpm.x=0,"",_xlpm.x)))</f>
        <v>urn:lsid:marinespecies.org:taxname:197296</v>
      </c>
      <c r="M2300" s="46" t="str">
        <f>IF($I2300="","",_xlfn.LET(_xlpm.x,VLOOKUP($I2300,'2026-01-09_taxon-match'!$A$2:$N$81,5,FALSE),IF(_xlpm.x=0,"",_xlpm.x)))</f>
        <v>(Strebel, 1908)</v>
      </c>
      <c r="N2300" s="46" t="str">
        <f>IF($I2300="","",_xlfn.LET(_xlpm.x,VLOOKUP($I2300,'2026-01-09_taxon-match'!$A$2:$N$81,6,FALSE),IF(_xlpm.x=0,"",_xlpm.x)))</f>
        <v>Animalia</v>
      </c>
      <c r="O2300" s="46" t="str">
        <f>IF($I2300="","",_xlfn.LET(_xlpm.x,VLOOKUP($I2300,'2026-01-09_taxon-match'!$A$2:$N$81,7,FALSE),IF(_xlpm.x=0,"",_xlpm.x)))</f>
        <v>Mollusca</v>
      </c>
      <c r="P2300" s="46" t="str">
        <f>IF($I2300="","",_xlfn.LET(_xlpm.x,VLOOKUP($I2300,'2026-01-09_taxon-match'!$A$2:$N$81,8,FALSE),IF(_xlpm.x=0,"",_xlpm.x)))</f>
        <v>Gastropoda</v>
      </c>
      <c r="Q2300" s="46" t="str">
        <f>IF($I2300="","",_xlfn.LET(_xlpm.x,VLOOKUP($I2300,'2026-01-09_taxon-match'!$A$2:$N$81,9,FALSE),IF(_xlpm.x=0,"",_xlpm.x)))</f>
        <v>Nacellida</v>
      </c>
      <c r="R2300" s="46" t="str">
        <f>IF($I2300="","",_xlfn.LET(_xlpm.x,VLOOKUP($I2300,'2026-01-09_taxon-match'!$A$2:$N$81,10,FALSE),IF(_xlpm.x=0,"",_xlpm.x)))</f>
        <v>Nacellidae</v>
      </c>
      <c r="S2300" s="46" t="str">
        <f>IF($I2300="","",_xlfn.LET(_xlpm.x,VLOOKUP($I2300,'2026-01-09_taxon-match'!$A$2:$N$81,11,FALSE),IF(_xlpm.x=0,"",_xlpm.x)))</f>
        <v>Nacella</v>
      </c>
      <c r="T2300" s="46" t="str">
        <f>IF($I2300="","",_xlfn.LET(_xlpm.x,VLOOKUP($I2300,'2026-01-09_taxon-match'!$A$2:$N$81,13,FALSE),IF(_xlpm.x=0,"",_xlpm.x)))</f>
        <v>concinna</v>
      </c>
      <c r="U2300" s="46">
        <v>1</v>
      </c>
      <c r="V2300" s="2" t="s">
        <v>58</v>
      </c>
      <c r="Y2300" s="46" t="str">
        <f>IF(V2300="","",_xlfn.LET(_xlpm.x,VLOOKUP(V2300,'Drop-down_menus'!$D$2:$E$13,2,FALSE),IF(_xlpm.x=0,"",_xlpm.x)))</f>
        <v>https://orcid.org/0000-0002-9708-1761</v>
      </c>
      <c r="Z2300" s="46" t="str">
        <f>IF(W2300="","",_xlfn.LET(_xlpm.x,VLOOKUP(W2300,'Drop-down_menus'!$D$2:$E$13,2,FALSE),IF(_xlpm.x=0,"",_xlpm.x)))</f>
        <v/>
      </c>
      <c r="AA2300" s="46" t="str">
        <f>IF(X2300="","",_xlfn.LET(_xlpm.x,VLOOKUP(X2300,'Drop-down_menus'!$D$2:$E$13,2,FALSE),IF(_xlpm.x=0,"",_xlpm.x)))</f>
        <v/>
      </c>
      <c r="AB2300" s="46" t="s">
        <v>300</v>
      </c>
      <c r="AC2300" s="46" t="s">
        <v>1255</v>
      </c>
    </row>
    <row r="2301" spans="2:29" ht="15" customHeight="1">
      <c r="B2301" s="46">
        <v>2270</v>
      </c>
      <c r="C2301" s="46" t="s">
        <v>886</v>
      </c>
      <c r="D2301" s="46" t="b">
        <f>COUNTIF(Events!$B$2:$B$171, C2301) &gt; 0</f>
        <v>1</v>
      </c>
      <c r="G2301" s="46" t="s">
        <v>1221</v>
      </c>
      <c r="I2301" s="2" t="s">
        <v>308</v>
      </c>
      <c r="J2301" s="46" t="str">
        <f>IF(I2301="","",_xlfn.LET(_xlpm.x,VLOOKUP(I2301,'2026-01-09_taxon-match'!$A$2:$N$81,4,FALSE),IF(_xlpm.x=0,"",_xlpm.x)))</f>
        <v>Margarella</v>
      </c>
      <c r="K2301" s="46" t="s">
        <v>1318</v>
      </c>
      <c r="L2301" s="46" t="str">
        <f>IF(I2301="","",_xlfn.LET(_xlpm.x,VLOOKUP(I2301,'2026-01-09_taxon-match'!$A$2:$N$81,3,FALSE),IF(_xlpm.x=0,"",_xlpm.x)))</f>
        <v>urn:lsid:marinespecies.org:taxname:196989</v>
      </c>
      <c r="M2301" s="46" t="str">
        <f>IF($I2301="","",_xlfn.LET(_xlpm.x,VLOOKUP($I2301,'2026-01-09_taxon-match'!$A$2:$N$81,5,FALSE),IF(_xlpm.x=0,"",_xlpm.x)))</f>
        <v>Thiele, 1893</v>
      </c>
      <c r="N2301" s="46" t="str">
        <f>IF($I2301="","",_xlfn.LET(_xlpm.x,VLOOKUP($I2301,'2026-01-09_taxon-match'!$A$2:$N$81,6,FALSE),IF(_xlpm.x=0,"",_xlpm.x)))</f>
        <v>Animalia</v>
      </c>
      <c r="O2301" s="46" t="str">
        <f>IF($I2301="","",_xlfn.LET(_xlpm.x,VLOOKUP($I2301,'2026-01-09_taxon-match'!$A$2:$N$81,7,FALSE),IF(_xlpm.x=0,"",_xlpm.x)))</f>
        <v>Mollusca</v>
      </c>
      <c r="P2301" s="46" t="str">
        <f>IF($I2301="","",_xlfn.LET(_xlpm.x,VLOOKUP($I2301,'2026-01-09_taxon-match'!$A$2:$N$81,8,FALSE),IF(_xlpm.x=0,"",_xlpm.x)))</f>
        <v>Gastropoda</v>
      </c>
      <c r="Q2301" s="46" t="str">
        <f>IF($I2301="","",_xlfn.LET(_xlpm.x,VLOOKUP($I2301,'2026-01-09_taxon-match'!$A$2:$N$81,9,FALSE),IF(_xlpm.x=0,"",_xlpm.x)))</f>
        <v>Trochida</v>
      </c>
      <c r="R2301" s="46" t="str">
        <f>IF($I2301="","",_xlfn.LET(_xlpm.x,VLOOKUP($I2301,'2026-01-09_taxon-match'!$A$2:$N$81,10,FALSE),IF(_xlpm.x=0,"",_xlpm.x)))</f>
        <v>Calliostomatidae</v>
      </c>
      <c r="S2301" s="46" t="str">
        <f>IF($I2301="","",_xlfn.LET(_xlpm.x,VLOOKUP($I2301,'2026-01-09_taxon-match'!$A$2:$N$81,11,FALSE),IF(_xlpm.x=0,"",_xlpm.x)))</f>
        <v>Margarella</v>
      </c>
      <c r="T2301" s="46" t="str">
        <f>IF($I2301="","",_xlfn.LET(_xlpm.x,VLOOKUP($I2301,'2026-01-09_taxon-match'!$A$2:$N$81,13,FALSE),IF(_xlpm.x=0,"",_xlpm.x)))</f>
        <v/>
      </c>
      <c r="U2301" s="46">
        <v>1</v>
      </c>
      <c r="V2301" s="2" t="s">
        <v>58</v>
      </c>
      <c r="Y2301" s="46" t="str">
        <f>IF(V2301="","",_xlfn.LET(_xlpm.x,VLOOKUP(V2301,'Drop-down_menus'!$D$2:$E$13,2,FALSE),IF(_xlpm.x=0,"",_xlpm.x)))</f>
        <v>https://orcid.org/0000-0002-9708-1761</v>
      </c>
      <c r="Z2301" s="46" t="str">
        <f>IF(W2301="","",_xlfn.LET(_xlpm.x,VLOOKUP(W2301,'Drop-down_menus'!$D$2:$E$13,2,FALSE),IF(_xlpm.x=0,"",_xlpm.x)))</f>
        <v/>
      </c>
      <c r="AA2301" s="46" t="str">
        <f>IF(X2301="","",_xlfn.LET(_xlpm.x,VLOOKUP(X2301,'Drop-down_menus'!$D$2:$E$13,2,FALSE),IF(_xlpm.x=0,"",_xlpm.x)))</f>
        <v/>
      </c>
      <c r="AB2301" s="46" t="s">
        <v>300</v>
      </c>
      <c r="AC2301" s="46" t="s">
        <v>1255</v>
      </c>
    </row>
    <row r="2302" spans="2:29" ht="15" customHeight="1">
      <c r="B2302" s="46">
        <v>2271</v>
      </c>
      <c r="C2302" s="46" t="s">
        <v>886</v>
      </c>
      <c r="D2302" s="46" t="b">
        <f>COUNTIF(Events!$B$2:$B$171, C2302) &gt; 0</f>
        <v>1</v>
      </c>
      <c r="G2302" s="46" t="s">
        <v>1221</v>
      </c>
      <c r="I2302" s="2" t="s">
        <v>308</v>
      </c>
      <c r="J2302" s="46" t="str">
        <f>IF(I2302="","",_xlfn.LET(_xlpm.x,VLOOKUP(I2302,'2026-01-09_taxon-match'!$A$2:$N$81,4,FALSE),IF(_xlpm.x=0,"",_xlpm.x)))</f>
        <v>Margarella</v>
      </c>
      <c r="K2302" s="46" t="s">
        <v>1318</v>
      </c>
      <c r="L2302" s="46" t="str">
        <f>IF(I2302="","",_xlfn.LET(_xlpm.x,VLOOKUP(I2302,'2026-01-09_taxon-match'!$A$2:$N$81,3,FALSE),IF(_xlpm.x=0,"",_xlpm.x)))</f>
        <v>urn:lsid:marinespecies.org:taxname:196989</v>
      </c>
      <c r="M2302" s="46" t="str">
        <f>IF($I2302="","",_xlfn.LET(_xlpm.x,VLOOKUP($I2302,'2026-01-09_taxon-match'!$A$2:$N$81,5,FALSE),IF(_xlpm.x=0,"",_xlpm.x)))</f>
        <v>Thiele, 1893</v>
      </c>
      <c r="N2302" s="46" t="str">
        <f>IF($I2302="","",_xlfn.LET(_xlpm.x,VLOOKUP($I2302,'2026-01-09_taxon-match'!$A$2:$N$81,6,FALSE),IF(_xlpm.x=0,"",_xlpm.x)))</f>
        <v>Animalia</v>
      </c>
      <c r="O2302" s="46" t="str">
        <f>IF($I2302="","",_xlfn.LET(_xlpm.x,VLOOKUP($I2302,'2026-01-09_taxon-match'!$A$2:$N$81,7,FALSE),IF(_xlpm.x=0,"",_xlpm.x)))</f>
        <v>Mollusca</v>
      </c>
      <c r="P2302" s="46" t="str">
        <f>IF($I2302="","",_xlfn.LET(_xlpm.x,VLOOKUP($I2302,'2026-01-09_taxon-match'!$A$2:$N$81,8,FALSE),IF(_xlpm.x=0,"",_xlpm.x)))</f>
        <v>Gastropoda</v>
      </c>
      <c r="Q2302" s="46" t="str">
        <f>IF($I2302="","",_xlfn.LET(_xlpm.x,VLOOKUP($I2302,'2026-01-09_taxon-match'!$A$2:$N$81,9,FALSE),IF(_xlpm.x=0,"",_xlpm.x)))</f>
        <v>Trochida</v>
      </c>
      <c r="R2302" s="46" t="str">
        <f>IF($I2302="","",_xlfn.LET(_xlpm.x,VLOOKUP($I2302,'2026-01-09_taxon-match'!$A$2:$N$81,10,FALSE),IF(_xlpm.x=0,"",_xlpm.x)))</f>
        <v>Calliostomatidae</v>
      </c>
      <c r="S2302" s="46" t="str">
        <f>IF($I2302="","",_xlfn.LET(_xlpm.x,VLOOKUP($I2302,'2026-01-09_taxon-match'!$A$2:$N$81,11,FALSE),IF(_xlpm.x=0,"",_xlpm.x)))</f>
        <v>Margarella</v>
      </c>
      <c r="T2302" s="46" t="str">
        <f>IF($I2302="","",_xlfn.LET(_xlpm.x,VLOOKUP($I2302,'2026-01-09_taxon-match'!$A$2:$N$81,13,FALSE),IF(_xlpm.x=0,"",_xlpm.x)))</f>
        <v/>
      </c>
      <c r="U2302" s="46">
        <v>1</v>
      </c>
      <c r="V2302" s="2" t="s">
        <v>58</v>
      </c>
      <c r="Y2302" s="46" t="str">
        <f>IF(V2302="","",_xlfn.LET(_xlpm.x,VLOOKUP(V2302,'Drop-down_menus'!$D$2:$E$13,2,FALSE),IF(_xlpm.x=0,"",_xlpm.x)))</f>
        <v>https://orcid.org/0000-0002-9708-1761</v>
      </c>
      <c r="Z2302" s="46" t="str">
        <f>IF(W2302="","",_xlfn.LET(_xlpm.x,VLOOKUP(W2302,'Drop-down_menus'!$D$2:$E$13,2,FALSE),IF(_xlpm.x=0,"",_xlpm.x)))</f>
        <v/>
      </c>
      <c r="AA2302" s="46" t="str">
        <f>IF(X2302="","",_xlfn.LET(_xlpm.x,VLOOKUP(X2302,'Drop-down_menus'!$D$2:$E$13,2,FALSE),IF(_xlpm.x=0,"",_xlpm.x)))</f>
        <v/>
      </c>
      <c r="AB2302" s="46" t="s">
        <v>300</v>
      </c>
      <c r="AC2302" s="46" t="s">
        <v>1255</v>
      </c>
    </row>
    <row r="2303" spans="2:29" ht="15" customHeight="1">
      <c r="B2303" s="46">
        <v>2272</v>
      </c>
      <c r="C2303" s="46" t="s">
        <v>886</v>
      </c>
      <c r="D2303" s="46" t="b">
        <f>COUNTIF(Events!$B$2:$B$171, C2303) &gt; 0</f>
        <v>1</v>
      </c>
      <c r="G2303" s="46" t="s">
        <v>1242</v>
      </c>
      <c r="I2303" s="46" t="s">
        <v>1242</v>
      </c>
      <c r="J2303" s="46" t="str">
        <f>IF(I2303="","",_xlfn.LET(_xlpm.x,VLOOKUP(I2303,'2026-01-09_taxon-match'!$A$2:$N$81,4,FALSE),IF(_xlpm.x=0,"",_xlpm.x)))</f>
        <v>Staurocucumis turqueti</v>
      </c>
      <c r="L2303" s="46" t="str">
        <f>IF(I2303="","",_xlfn.LET(_xlpm.x,VLOOKUP(I2303,'2026-01-09_taxon-match'!$A$2:$N$81,3,FALSE),IF(_xlpm.x=0,"",_xlpm.x)))</f>
        <v>urn:lsid:marinespecies.org:taxname:529672</v>
      </c>
      <c r="M2303" s="46" t="str">
        <f>IF($I2303="","",_xlfn.LET(_xlpm.x,VLOOKUP($I2303,'2026-01-09_taxon-match'!$A$2:$N$81,5,FALSE),IF(_xlpm.x=0,"",_xlpm.x)))</f>
        <v>(Vaney, 1906)</v>
      </c>
      <c r="N2303" s="46" t="str">
        <f>IF($I2303="","",_xlfn.LET(_xlpm.x,VLOOKUP($I2303,'2026-01-09_taxon-match'!$A$2:$N$81,6,FALSE),IF(_xlpm.x=0,"",_xlpm.x)))</f>
        <v>Animalia</v>
      </c>
      <c r="O2303" s="46" t="str">
        <f>IF($I2303="","",_xlfn.LET(_xlpm.x,VLOOKUP($I2303,'2026-01-09_taxon-match'!$A$2:$N$81,7,FALSE),IF(_xlpm.x=0,"",_xlpm.x)))</f>
        <v>Echinodermata</v>
      </c>
      <c r="P2303" s="46" t="str">
        <f>IF($I2303="","",_xlfn.LET(_xlpm.x,VLOOKUP($I2303,'2026-01-09_taxon-match'!$A$2:$N$81,8,FALSE),IF(_xlpm.x=0,"",_xlpm.x)))</f>
        <v>Holothuroidea</v>
      </c>
      <c r="Q2303" s="46" t="str">
        <f>IF($I2303="","",_xlfn.LET(_xlpm.x,VLOOKUP($I2303,'2026-01-09_taxon-match'!$A$2:$N$81,9,FALSE),IF(_xlpm.x=0,"",_xlpm.x)))</f>
        <v>Dendrochirotida</v>
      </c>
      <c r="R2303" s="46" t="str">
        <f>IF($I2303="","",_xlfn.LET(_xlpm.x,VLOOKUP($I2303,'2026-01-09_taxon-match'!$A$2:$N$81,10,FALSE),IF(_xlpm.x=0,"",_xlpm.x)))</f>
        <v>Cucumariidae</v>
      </c>
      <c r="S2303" s="46" t="str">
        <f>IF($I2303="","",_xlfn.LET(_xlpm.x,VLOOKUP($I2303,'2026-01-09_taxon-match'!$A$2:$N$81,11,FALSE),IF(_xlpm.x=0,"",_xlpm.x)))</f>
        <v>Staurocucumis</v>
      </c>
      <c r="T2303" s="46" t="str">
        <f>IF($I2303="","",_xlfn.LET(_xlpm.x,VLOOKUP($I2303,'2026-01-09_taxon-match'!$A$2:$N$81,13,FALSE),IF(_xlpm.x=0,"",_xlpm.x)))</f>
        <v>turqueti</v>
      </c>
      <c r="U2303" s="46">
        <v>1</v>
      </c>
      <c r="V2303" t="s">
        <v>43</v>
      </c>
      <c r="Y2303" s="46" t="str">
        <f>IF(V2303="","",_xlfn.LET(_xlpm.x,VLOOKUP(V2303,'Drop-down_menus'!$D$2:$E$13,2,FALSE),IF(_xlpm.x=0,"",_xlpm.x)))</f>
        <v>https://orcid.org/0000-0002-0981-7442</v>
      </c>
      <c r="Z2303" s="46" t="str">
        <f>IF(W2303="","",_xlfn.LET(_xlpm.x,VLOOKUP(W2303,'Drop-down_menus'!$D$2:$E$13,2,FALSE),IF(_xlpm.x=0,"",_xlpm.x)))</f>
        <v/>
      </c>
      <c r="AA2303" s="46" t="str">
        <f>IF(X2303="","",_xlfn.LET(_xlpm.x,VLOOKUP(X2303,'Drop-down_menus'!$D$2:$E$13,2,FALSE),IF(_xlpm.x=0,"",_xlpm.x)))</f>
        <v/>
      </c>
      <c r="AB2303" s="46" t="s">
        <v>300</v>
      </c>
      <c r="AC2303" s="46" t="s">
        <v>1255</v>
      </c>
    </row>
    <row r="2304" spans="2:29" ht="15" customHeight="1">
      <c r="B2304" s="46">
        <v>2273</v>
      </c>
      <c r="C2304" s="46" t="s">
        <v>886</v>
      </c>
      <c r="D2304" s="46" t="b">
        <f>COUNTIF(Events!$B$2:$B$171, C2304) &gt; 0</f>
        <v>1</v>
      </c>
      <c r="G2304" s="46" t="s">
        <v>1243</v>
      </c>
      <c r="I2304" s="46" t="s">
        <v>1243</v>
      </c>
      <c r="J2304" s="46" t="str">
        <f>IF(I2304="","",_xlfn.LET(_xlpm.x,VLOOKUP(I2304,'2026-01-09_taxon-match'!$A$2:$N$81,4,FALSE),IF(_xlpm.x=0,"",_xlpm.x)))</f>
        <v>Flabelligera mundata</v>
      </c>
      <c r="L2304" s="46" t="str">
        <f>IF(I2304="","",_xlfn.LET(_xlpm.x,VLOOKUP(I2304,'2026-01-09_taxon-match'!$A$2:$N$81,3,FALSE),IF(_xlpm.x=0,"",_xlpm.x)))</f>
        <v>urn:lsid:marinespecies.org:taxname:173287</v>
      </c>
      <c r="M2304" s="46" t="str">
        <f>IF($I2304="","",_xlfn.LET(_xlpm.x,VLOOKUP($I2304,'2026-01-09_taxon-match'!$A$2:$N$81,5,FALSE),IF(_xlpm.x=0,"",_xlpm.x)))</f>
        <v>Gravier, 1906</v>
      </c>
      <c r="N2304" s="46" t="str">
        <f>IF($I2304="","",_xlfn.LET(_xlpm.x,VLOOKUP($I2304,'2026-01-09_taxon-match'!$A$2:$N$81,6,FALSE),IF(_xlpm.x=0,"",_xlpm.x)))</f>
        <v>Animalia</v>
      </c>
      <c r="O2304" s="46" t="str">
        <f>IF($I2304="","",_xlfn.LET(_xlpm.x,VLOOKUP($I2304,'2026-01-09_taxon-match'!$A$2:$N$81,7,FALSE),IF(_xlpm.x=0,"",_xlpm.x)))</f>
        <v>Annelida</v>
      </c>
      <c r="P2304" s="46" t="str">
        <f>IF($I2304="","",_xlfn.LET(_xlpm.x,VLOOKUP($I2304,'2026-01-09_taxon-match'!$A$2:$N$81,8,FALSE),IF(_xlpm.x=0,"",_xlpm.x)))</f>
        <v>Polychaeta</v>
      </c>
      <c r="Q2304" s="46" t="str">
        <f>IF($I2304="","",_xlfn.LET(_xlpm.x,VLOOKUP($I2304,'2026-01-09_taxon-match'!$A$2:$N$81,9,FALSE),IF(_xlpm.x=0,"",_xlpm.x)))</f>
        <v>Terebellida</v>
      </c>
      <c r="R2304" s="46" t="str">
        <f>IF($I2304="","",_xlfn.LET(_xlpm.x,VLOOKUP($I2304,'2026-01-09_taxon-match'!$A$2:$N$81,10,FALSE),IF(_xlpm.x=0,"",_xlpm.x)))</f>
        <v>Flabelligeridae</v>
      </c>
      <c r="S2304" s="46" t="str">
        <f>IF($I2304="","",_xlfn.LET(_xlpm.x,VLOOKUP($I2304,'2026-01-09_taxon-match'!$A$2:$N$81,11,FALSE),IF(_xlpm.x=0,"",_xlpm.x)))</f>
        <v>Flabelligera</v>
      </c>
      <c r="T2304" s="46" t="str">
        <f>IF($I2304="","",_xlfn.LET(_xlpm.x,VLOOKUP($I2304,'2026-01-09_taxon-match'!$A$2:$N$81,13,FALSE),IF(_xlpm.x=0,"",_xlpm.x)))</f>
        <v>mundata</v>
      </c>
      <c r="U2304" s="46">
        <v>1</v>
      </c>
      <c r="V2304" s="2" t="s">
        <v>58</v>
      </c>
      <c r="Y2304" s="46" t="str">
        <f>IF(V2304="","",_xlfn.LET(_xlpm.x,VLOOKUP(V2304,'Drop-down_menus'!$D$2:$E$13,2,FALSE),IF(_xlpm.x=0,"",_xlpm.x)))</f>
        <v>https://orcid.org/0000-0002-9708-1761</v>
      </c>
      <c r="Z2304" s="46" t="str">
        <f>IF(W2304="","",_xlfn.LET(_xlpm.x,VLOOKUP(W2304,'Drop-down_menus'!$D$2:$E$13,2,FALSE),IF(_xlpm.x=0,"",_xlpm.x)))</f>
        <v/>
      </c>
      <c r="AA2304" s="46" t="str">
        <f>IF(X2304="","",_xlfn.LET(_xlpm.x,VLOOKUP(X2304,'Drop-down_menus'!$D$2:$E$13,2,FALSE),IF(_xlpm.x=0,"",_xlpm.x)))</f>
        <v/>
      </c>
      <c r="AB2304" s="46" t="s">
        <v>300</v>
      </c>
      <c r="AC2304" s="46" t="s">
        <v>1255</v>
      </c>
    </row>
    <row r="2305" spans="2:29" ht="15" customHeight="1">
      <c r="B2305" s="46">
        <v>2274</v>
      </c>
      <c r="C2305" s="46" t="s">
        <v>886</v>
      </c>
      <c r="D2305" s="46" t="b">
        <f>COUNTIF(Events!$B$2:$B$171, C2305) &gt; 0</f>
        <v>1</v>
      </c>
      <c r="G2305" s="46" t="s">
        <v>1243</v>
      </c>
      <c r="I2305" s="46" t="s">
        <v>1243</v>
      </c>
      <c r="J2305" s="46" t="str">
        <f>IF(I2305="","",_xlfn.LET(_xlpm.x,VLOOKUP(I2305,'2026-01-09_taxon-match'!$A$2:$N$81,4,FALSE),IF(_xlpm.x=0,"",_xlpm.x)))</f>
        <v>Flabelligera mundata</v>
      </c>
      <c r="L2305" s="46" t="str">
        <f>IF(I2305="","",_xlfn.LET(_xlpm.x,VLOOKUP(I2305,'2026-01-09_taxon-match'!$A$2:$N$81,3,FALSE),IF(_xlpm.x=0,"",_xlpm.x)))</f>
        <v>urn:lsid:marinespecies.org:taxname:173287</v>
      </c>
      <c r="M2305" s="46" t="str">
        <f>IF($I2305="","",_xlfn.LET(_xlpm.x,VLOOKUP($I2305,'2026-01-09_taxon-match'!$A$2:$N$81,5,FALSE),IF(_xlpm.x=0,"",_xlpm.x)))</f>
        <v>Gravier, 1906</v>
      </c>
      <c r="N2305" s="46" t="str">
        <f>IF($I2305="","",_xlfn.LET(_xlpm.x,VLOOKUP($I2305,'2026-01-09_taxon-match'!$A$2:$N$81,6,FALSE),IF(_xlpm.x=0,"",_xlpm.x)))</f>
        <v>Animalia</v>
      </c>
      <c r="O2305" s="46" t="str">
        <f>IF($I2305="","",_xlfn.LET(_xlpm.x,VLOOKUP($I2305,'2026-01-09_taxon-match'!$A$2:$N$81,7,FALSE),IF(_xlpm.x=0,"",_xlpm.x)))</f>
        <v>Annelida</v>
      </c>
      <c r="P2305" s="46" t="str">
        <f>IF($I2305="","",_xlfn.LET(_xlpm.x,VLOOKUP($I2305,'2026-01-09_taxon-match'!$A$2:$N$81,8,FALSE),IF(_xlpm.x=0,"",_xlpm.x)))</f>
        <v>Polychaeta</v>
      </c>
      <c r="Q2305" s="46" t="str">
        <f>IF($I2305="","",_xlfn.LET(_xlpm.x,VLOOKUP($I2305,'2026-01-09_taxon-match'!$A$2:$N$81,9,FALSE),IF(_xlpm.x=0,"",_xlpm.x)))</f>
        <v>Terebellida</v>
      </c>
      <c r="R2305" s="46" t="str">
        <f>IF($I2305="","",_xlfn.LET(_xlpm.x,VLOOKUP($I2305,'2026-01-09_taxon-match'!$A$2:$N$81,10,FALSE),IF(_xlpm.x=0,"",_xlpm.x)))</f>
        <v>Flabelligeridae</v>
      </c>
      <c r="S2305" s="46" t="str">
        <f>IF($I2305="","",_xlfn.LET(_xlpm.x,VLOOKUP($I2305,'2026-01-09_taxon-match'!$A$2:$N$81,11,FALSE),IF(_xlpm.x=0,"",_xlpm.x)))</f>
        <v>Flabelligera</v>
      </c>
      <c r="T2305" s="46" t="str">
        <f>IF($I2305="","",_xlfn.LET(_xlpm.x,VLOOKUP($I2305,'2026-01-09_taxon-match'!$A$2:$N$81,13,FALSE),IF(_xlpm.x=0,"",_xlpm.x)))</f>
        <v>mundata</v>
      </c>
      <c r="U2305" s="46">
        <v>1</v>
      </c>
      <c r="V2305" s="2" t="s">
        <v>58</v>
      </c>
      <c r="Y2305" s="46" t="str">
        <f>IF(V2305="","",_xlfn.LET(_xlpm.x,VLOOKUP(V2305,'Drop-down_menus'!$D$2:$E$13,2,FALSE),IF(_xlpm.x=0,"",_xlpm.x)))</f>
        <v>https://orcid.org/0000-0002-9708-1761</v>
      </c>
      <c r="Z2305" s="46" t="str">
        <f>IF(W2305="","",_xlfn.LET(_xlpm.x,VLOOKUP(W2305,'Drop-down_menus'!$D$2:$E$13,2,FALSE),IF(_xlpm.x=0,"",_xlpm.x)))</f>
        <v/>
      </c>
      <c r="AA2305" s="46" t="str">
        <f>IF(X2305="","",_xlfn.LET(_xlpm.x,VLOOKUP(X2305,'Drop-down_menus'!$D$2:$E$13,2,FALSE),IF(_xlpm.x=0,"",_xlpm.x)))</f>
        <v/>
      </c>
      <c r="AB2305" s="46" t="s">
        <v>300</v>
      </c>
      <c r="AC2305" s="46" t="s">
        <v>1255</v>
      </c>
    </row>
    <row r="2306" spans="2:29" ht="15" customHeight="1">
      <c r="B2306" s="46">
        <v>2275</v>
      </c>
      <c r="C2306" s="46" t="s">
        <v>886</v>
      </c>
      <c r="D2306" s="46" t="b">
        <f>COUNTIF(Events!$B$2:$B$171, C2306) &gt; 0</f>
        <v>1</v>
      </c>
      <c r="G2306" s="46" t="s">
        <v>960</v>
      </c>
      <c r="I2306" s="46" t="s">
        <v>960</v>
      </c>
      <c r="J2306" s="46" t="str">
        <f>IF(I2306="","",_xlfn.LET(_xlpm.x,VLOOKUP(I2306,'2026-01-09_taxon-match'!$A$2:$N$81,4,FALSE),IF(_xlpm.x=0,"",_xlpm.x)))</f>
        <v>Odontaster validus</v>
      </c>
      <c r="L2306" s="46" t="str">
        <f>IF(I2306="","",_xlfn.LET(_xlpm.x,VLOOKUP(I2306,'2026-01-09_taxon-match'!$A$2:$N$81,3,FALSE),IF(_xlpm.x=0,"",_xlpm.x)))</f>
        <v>urn:lsid:marinespecies.org:taxname:172775</v>
      </c>
      <c r="M2306" s="46" t="str">
        <f>IF($I2306="","",_xlfn.LET(_xlpm.x,VLOOKUP($I2306,'2026-01-09_taxon-match'!$A$2:$N$81,5,FALSE),IF(_xlpm.x=0,"",_xlpm.x)))</f>
        <v>Koehler, 1906</v>
      </c>
      <c r="N2306" s="46" t="str">
        <f>IF($I2306="","",_xlfn.LET(_xlpm.x,VLOOKUP($I2306,'2026-01-09_taxon-match'!$A$2:$N$81,6,FALSE),IF(_xlpm.x=0,"",_xlpm.x)))</f>
        <v>Animalia</v>
      </c>
      <c r="O2306" s="46" t="str">
        <f>IF($I2306="","",_xlfn.LET(_xlpm.x,VLOOKUP($I2306,'2026-01-09_taxon-match'!$A$2:$N$81,7,FALSE),IF(_xlpm.x=0,"",_xlpm.x)))</f>
        <v>Echinodermata</v>
      </c>
      <c r="P2306" s="46" t="str">
        <f>IF($I2306="","",_xlfn.LET(_xlpm.x,VLOOKUP($I2306,'2026-01-09_taxon-match'!$A$2:$N$81,8,FALSE),IF(_xlpm.x=0,"",_xlpm.x)))</f>
        <v>Asteroidea</v>
      </c>
      <c r="Q2306" s="46" t="str">
        <f>IF($I2306="","",_xlfn.LET(_xlpm.x,VLOOKUP($I2306,'2026-01-09_taxon-match'!$A$2:$N$81,9,FALSE),IF(_xlpm.x=0,"",_xlpm.x)))</f>
        <v>Valvatida</v>
      </c>
      <c r="R2306" s="46" t="str">
        <f>IF($I2306="","",_xlfn.LET(_xlpm.x,VLOOKUP($I2306,'2026-01-09_taxon-match'!$A$2:$N$81,10,FALSE),IF(_xlpm.x=0,"",_xlpm.x)))</f>
        <v>Odontasteridae</v>
      </c>
      <c r="S2306" s="46" t="str">
        <f>IF($I2306="","",_xlfn.LET(_xlpm.x,VLOOKUP($I2306,'2026-01-09_taxon-match'!$A$2:$N$81,11,FALSE),IF(_xlpm.x=0,"",_xlpm.x)))</f>
        <v>Odontaster</v>
      </c>
      <c r="T2306" s="46" t="str">
        <f>IF($I2306="","",_xlfn.LET(_xlpm.x,VLOOKUP($I2306,'2026-01-09_taxon-match'!$A$2:$N$81,13,FALSE),IF(_xlpm.x=0,"",_xlpm.x)))</f>
        <v>validus</v>
      </c>
      <c r="U2306" s="46">
        <v>1</v>
      </c>
      <c r="V2306" s="2" t="s">
        <v>58</v>
      </c>
      <c r="Y2306" s="46" t="str">
        <f>IF(V2306="","",_xlfn.LET(_xlpm.x,VLOOKUP(V2306,'Drop-down_menus'!$D$2:$E$13,2,FALSE),IF(_xlpm.x=0,"",_xlpm.x)))</f>
        <v>https://orcid.org/0000-0002-9708-1761</v>
      </c>
      <c r="Z2306" s="46" t="str">
        <f>IF(W2306="","",_xlfn.LET(_xlpm.x,VLOOKUP(W2306,'Drop-down_menus'!$D$2:$E$13,2,FALSE),IF(_xlpm.x=0,"",_xlpm.x)))</f>
        <v/>
      </c>
      <c r="AA2306" s="46" t="str">
        <f>IF(X2306="","",_xlfn.LET(_xlpm.x,VLOOKUP(X2306,'Drop-down_menus'!$D$2:$E$13,2,FALSE),IF(_xlpm.x=0,"",_xlpm.x)))</f>
        <v/>
      </c>
      <c r="AB2306" s="46" t="s">
        <v>300</v>
      </c>
      <c r="AC2306" s="46" t="s">
        <v>1255</v>
      </c>
    </row>
    <row r="2307" spans="2:29" ht="15" customHeight="1">
      <c r="B2307" s="46">
        <v>2276</v>
      </c>
      <c r="C2307" s="46" t="s">
        <v>886</v>
      </c>
      <c r="D2307" s="46" t="b">
        <f>COUNTIF(Events!$B$2:$B$171, C2307) &gt; 0</f>
        <v>1</v>
      </c>
      <c r="G2307" s="46" t="s">
        <v>960</v>
      </c>
      <c r="I2307" s="46" t="s">
        <v>960</v>
      </c>
      <c r="J2307" s="46" t="str">
        <f>IF(I2307="","",_xlfn.LET(_xlpm.x,VLOOKUP(I2307,'2026-01-09_taxon-match'!$A$2:$N$81,4,FALSE),IF(_xlpm.x=0,"",_xlpm.x)))</f>
        <v>Odontaster validus</v>
      </c>
      <c r="L2307" s="46" t="str">
        <f>IF(I2307="","",_xlfn.LET(_xlpm.x,VLOOKUP(I2307,'2026-01-09_taxon-match'!$A$2:$N$81,3,FALSE),IF(_xlpm.x=0,"",_xlpm.x)))</f>
        <v>urn:lsid:marinespecies.org:taxname:172775</v>
      </c>
      <c r="M2307" s="46" t="str">
        <f>IF($I2307="","",_xlfn.LET(_xlpm.x,VLOOKUP($I2307,'2026-01-09_taxon-match'!$A$2:$N$81,5,FALSE),IF(_xlpm.x=0,"",_xlpm.x)))</f>
        <v>Koehler, 1906</v>
      </c>
      <c r="N2307" s="46" t="str">
        <f>IF($I2307="","",_xlfn.LET(_xlpm.x,VLOOKUP($I2307,'2026-01-09_taxon-match'!$A$2:$N$81,6,FALSE),IF(_xlpm.x=0,"",_xlpm.x)))</f>
        <v>Animalia</v>
      </c>
      <c r="O2307" s="46" t="str">
        <f>IF($I2307="","",_xlfn.LET(_xlpm.x,VLOOKUP($I2307,'2026-01-09_taxon-match'!$A$2:$N$81,7,FALSE),IF(_xlpm.x=0,"",_xlpm.x)))</f>
        <v>Echinodermata</v>
      </c>
      <c r="P2307" s="46" t="str">
        <f>IF($I2307="","",_xlfn.LET(_xlpm.x,VLOOKUP($I2307,'2026-01-09_taxon-match'!$A$2:$N$81,8,FALSE),IF(_xlpm.x=0,"",_xlpm.x)))</f>
        <v>Asteroidea</v>
      </c>
      <c r="Q2307" s="46" t="str">
        <f>IF($I2307="","",_xlfn.LET(_xlpm.x,VLOOKUP($I2307,'2026-01-09_taxon-match'!$A$2:$N$81,9,FALSE),IF(_xlpm.x=0,"",_xlpm.x)))</f>
        <v>Valvatida</v>
      </c>
      <c r="R2307" s="46" t="str">
        <f>IF($I2307="","",_xlfn.LET(_xlpm.x,VLOOKUP($I2307,'2026-01-09_taxon-match'!$A$2:$N$81,10,FALSE),IF(_xlpm.x=0,"",_xlpm.x)))</f>
        <v>Odontasteridae</v>
      </c>
      <c r="S2307" s="46" t="str">
        <f>IF($I2307="","",_xlfn.LET(_xlpm.x,VLOOKUP($I2307,'2026-01-09_taxon-match'!$A$2:$N$81,11,FALSE),IF(_xlpm.x=0,"",_xlpm.x)))</f>
        <v>Odontaster</v>
      </c>
      <c r="T2307" s="46" t="str">
        <f>IF($I2307="","",_xlfn.LET(_xlpm.x,VLOOKUP($I2307,'2026-01-09_taxon-match'!$A$2:$N$81,13,FALSE),IF(_xlpm.x=0,"",_xlpm.x)))</f>
        <v>validus</v>
      </c>
      <c r="U2307" s="46">
        <v>1</v>
      </c>
      <c r="V2307" s="2" t="s">
        <v>58</v>
      </c>
      <c r="Y2307" s="46" t="str">
        <f>IF(V2307="","",_xlfn.LET(_xlpm.x,VLOOKUP(V2307,'Drop-down_menus'!$D$2:$E$13,2,FALSE),IF(_xlpm.x=0,"",_xlpm.x)))</f>
        <v>https://orcid.org/0000-0002-9708-1761</v>
      </c>
      <c r="Z2307" s="46" t="str">
        <f>IF(W2307="","",_xlfn.LET(_xlpm.x,VLOOKUP(W2307,'Drop-down_menus'!$D$2:$E$13,2,FALSE),IF(_xlpm.x=0,"",_xlpm.x)))</f>
        <v/>
      </c>
      <c r="AA2307" s="46" t="str">
        <f>IF(X2307="","",_xlfn.LET(_xlpm.x,VLOOKUP(X2307,'Drop-down_menus'!$D$2:$E$13,2,FALSE),IF(_xlpm.x=0,"",_xlpm.x)))</f>
        <v/>
      </c>
      <c r="AB2307" s="46" t="s">
        <v>300</v>
      </c>
      <c r="AC2307" s="46" t="s">
        <v>1255</v>
      </c>
    </row>
    <row r="2308" spans="2:29" ht="15" customHeight="1">
      <c r="B2308" s="46">
        <v>2277</v>
      </c>
      <c r="C2308" s="46" t="s">
        <v>886</v>
      </c>
      <c r="D2308" s="46" t="b">
        <f>COUNTIF(Events!$B$2:$B$171, C2308) &gt; 0</f>
        <v>1</v>
      </c>
      <c r="G2308" s="46" t="s">
        <v>1239</v>
      </c>
      <c r="I2308" s="46" t="s">
        <v>1239</v>
      </c>
      <c r="J2308" s="46" t="str">
        <f>IF(I2308="","",_xlfn.LET(_xlpm.x,VLOOKUP(I2308,'2026-01-09_taxon-match'!$A$2:$N$81,4,FALSE),IF(_xlpm.x=0,"",_xlpm.x)))</f>
        <v>Adamussium colbecki</v>
      </c>
      <c r="L2308" s="46" t="str">
        <f>IF(I2308="","",_xlfn.LET(_xlpm.x,VLOOKUP(I2308,'2026-01-09_taxon-match'!$A$2:$N$81,3,FALSE),IF(_xlpm.x=0,"",_xlpm.x)))</f>
        <v>urn:lsid:marinespecies.org:taxname:197021</v>
      </c>
      <c r="M2308" s="46" t="str">
        <f>IF($I2308="","",_xlfn.LET(_xlpm.x,VLOOKUP($I2308,'2026-01-09_taxon-match'!$A$2:$N$81,5,FALSE),IF(_xlpm.x=0,"",_xlpm.x)))</f>
        <v>(E. A. Smith, 1902)</v>
      </c>
      <c r="N2308" s="46" t="str">
        <f>IF($I2308="","",_xlfn.LET(_xlpm.x,VLOOKUP($I2308,'2026-01-09_taxon-match'!$A$2:$N$81,6,FALSE),IF(_xlpm.x=0,"",_xlpm.x)))</f>
        <v>Animalia</v>
      </c>
      <c r="O2308" s="46" t="str">
        <f>IF($I2308="","",_xlfn.LET(_xlpm.x,VLOOKUP($I2308,'2026-01-09_taxon-match'!$A$2:$N$81,7,FALSE),IF(_xlpm.x=0,"",_xlpm.x)))</f>
        <v>Mollusca</v>
      </c>
      <c r="P2308" s="46" t="str">
        <f>IF($I2308="","",_xlfn.LET(_xlpm.x,VLOOKUP($I2308,'2026-01-09_taxon-match'!$A$2:$N$81,8,FALSE),IF(_xlpm.x=0,"",_xlpm.x)))</f>
        <v>Bivalvia</v>
      </c>
      <c r="Q2308" s="46" t="str">
        <f>IF($I2308="","",_xlfn.LET(_xlpm.x,VLOOKUP($I2308,'2026-01-09_taxon-match'!$A$2:$N$81,9,FALSE),IF(_xlpm.x=0,"",_xlpm.x)))</f>
        <v>Pectinida</v>
      </c>
      <c r="R2308" s="46" t="str">
        <f>IF($I2308="","",_xlfn.LET(_xlpm.x,VLOOKUP($I2308,'2026-01-09_taxon-match'!$A$2:$N$81,10,FALSE),IF(_xlpm.x=0,"",_xlpm.x)))</f>
        <v>Pectinidae</v>
      </c>
      <c r="S2308" s="46" t="str">
        <f>IF($I2308="","",_xlfn.LET(_xlpm.x,VLOOKUP($I2308,'2026-01-09_taxon-match'!$A$2:$N$81,11,FALSE),IF(_xlpm.x=0,"",_xlpm.x)))</f>
        <v>Adamussium</v>
      </c>
      <c r="T2308" s="46" t="str">
        <f>IF($I2308="","",_xlfn.LET(_xlpm.x,VLOOKUP($I2308,'2026-01-09_taxon-match'!$A$2:$N$81,13,FALSE),IF(_xlpm.x=0,"",_xlpm.x)))</f>
        <v>colbecki</v>
      </c>
      <c r="U2308" s="46">
        <v>1</v>
      </c>
      <c r="V2308" s="2" t="s">
        <v>58</v>
      </c>
      <c r="Y2308" s="46" t="str">
        <f>IF(V2308="","",_xlfn.LET(_xlpm.x,VLOOKUP(V2308,'Drop-down_menus'!$D$2:$E$13,2,FALSE),IF(_xlpm.x=0,"",_xlpm.x)))</f>
        <v>https://orcid.org/0000-0002-9708-1761</v>
      </c>
      <c r="Z2308" s="46" t="str">
        <f>IF(W2308="","",_xlfn.LET(_xlpm.x,VLOOKUP(W2308,'Drop-down_menus'!$D$2:$E$13,2,FALSE),IF(_xlpm.x=0,"",_xlpm.x)))</f>
        <v/>
      </c>
      <c r="AA2308" s="46" t="str">
        <f>IF(X2308="","",_xlfn.LET(_xlpm.x,VLOOKUP(X2308,'Drop-down_menus'!$D$2:$E$13,2,FALSE),IF(_xlpm.x=0,"",_xlpm.x)))</f>
        <v/>
      </c>
      <c r="AB2308" s="46" t="s">
        <v>300</v>
      </c>
      <c r="AC2308" s="46" t="s">
        <v>1255</v>
      </c>
    </row>
    <row r="2309" spans="2:29" ht="15" customHeight="1">
      <c r="B2309" s="46">
        <v>2278</v>
      </c>
      <c r="C2309" s="46" t="s">
        <v>886</v>
      </c>
      <c r="D2309" s="46" t="b">
        <f>COUNTIF(Events!$B$2:$B$171, C2309) &gt; 0</f>
        <v>1</v>
      </c>
      <c r="G2309" s="46" t="s">
        <v>1239</v>
      </c>
      <c r="I2309" s="46" t="s">
        <v>1239</v>
      </c>
      <c r="J2309" s="46" t="str">
        <f>IF(I2309="","",_xlfn.LET(_xlpm.x,VLOOKUP(I2309,'2026-01-09_taxon-match'!$A$2:$N$81,4,FALSE),IF(_xlpm.x=0,"",_xlpm.x)))</f>
        <v>Adamussium colbecki</v>
      </c>
      <c r="L2309" s="46" t="str">
        <f>IF(I2309="","",_xlfn.LET(_xlpm.x,VLOOKUP(I2309,'2026-01-09_taxon-match'!$A$2:$N$81,3,FALSE),IF(_xlpm.x=0,"",_xlpm.x)))</f>
        <v>urn:lsid:marinespecies.org:taxname:197021</v>
      </c>
      <c r="M2309" s="46" t="str">
        <f>IF($I2309="","",_xlfn.LET(_xlpm.x,VLOOKUP($I2309,'2026-01-09_taxon-match'!$A$2:$N$81,5,FALSE),IF(_xlpm.x=0,"",_xlpm.x)))</f>
        <v>(E. A. Smith, 1902)</v>
      </c>
      <c r="N2309" s="46" t="str">
        <f>IF($I2309="","",_xlfn.LET(_xlpm.x,VLOOKUP($I2309,'2026-01-09_taxon-match'!$A$2:$N$81,6,FALSE),IF(_xlpm.x=0,"",_xlpm.x)))</f>
        <v>Animalia</v>
      </c>
      <c r="O2309" s="46" t="str">
        <f>IF($I2309="","",_xlfn.LET(_xlpm.x,VLOOKUP($I2309,'2026-01-09_taxon-match'!$A$2:$N$81,7,FALSE),IF(_xlpm.x=0,"",_xlpm.x)))</f>
        <v>Mollusca</v>
      </c>
      <c r="P2309" s="46" t="str">
        <f>IF($I2309="","",_xlfn.LET(_xlpm.x,VLOOKUP($I2309,'2026-01-09_taxon-match'!$A$2:$N$81,8,FALSE),IF(_xlpm.x=0,"",_xlpm.x)))</f>
        <v>Bivalvia</v>
      </c>
      <c r="Q2309" s="46" t="str">
        <f>IF($I2309="","",_xlfn.LET(_xlpm.x,VLOOKUP($I2309,'2026-01-09_taxon-match'!$A$2:$N$81,9,FALSE),IF(_xlpm.x=0,"",_xlpm.x)))</f>
        <v>Pectinida</v>
      </c>
      <c r="R2309" s="46" t="str">
        <f>IF($I2309="","",_xlfn.LET(_xlpm.x,VLOOKUP($I2309,'2026-01-09_taxon-match'!$A$2:$N$81,10,FALSE),IF(_xlpm.x=0,"",_xlpm.x)))</f>
        <v>Pectinidae</v>
      </c>
      <c r="S2309" s="46" t="str">
        <f>IF($I2309="","",_xlfn.LET(_xlpm.x,VLOOKUP($I2309,'2026-01-09_taxon-match'!$A$2:$N$81,11,FALSE),IF(_xlpm.x=0,"",_xlpm.x)))</f>
        <v>Adamussium</v>
      </c>
      <c r="T2309" s="46" t="str">
        <f>IF($I2309="","",_xlfn.LET(_xlpm.x,VLOOKUP($I2309,'2026-01-09_taxon-match'!$A$2:$N$81,13,FALSE),IF(_xlpm.x=0,"",_xlpm.x)))</f>
        <v>colbecki</v>
      </c>
      <c r="U2309" s="46">
        <v>1</v>
      </c>
      <c r="V2309" s="2" t="s">
        <v>58</v>
      </c>
      <c r="Y2309" s="46" t="str">
        <f>IF(V2309="","",_xlfn.LET(_xlpm.x,VLOOKUP(V2309,'Drop-down_menus'!$D$2:$E$13,2,FALSE),IF(_xlpm.x=0,"",_xlpm.x)))</f>
        <v>https://orcid.org/0000-0002-9708-1761</v>
      </c>
      <c r="Z2309" s="46" t="str">
        <f>IF(W2309="","",_xlfn.LET(_xlpm.x,VLOOKUP(W2309,'Drop-down_menus'!$D$2:$E$13,2,FALSE),IF(_xlpm.x=0,"",_xlpm.x)))</f>
        <v/>
      </c>
      <c r="AA2309" s="46" t="str">
        <f>IF(X2309="","",_xlfn.LET(_xlpm.x,VLOOKUP(X2309,'Drop-down_menus'!$D$2:$E$13,2,FALSE),IF(_xlpm.x=0,"",_xlpm.x)))</f>
        <v/>
      </c>
      <c r="AB2309" s="46" t="s">
        <v>300</v>
      </c>
      <c r="AC2309" s="46" t="s">
        <v>1255</v>
      </c>
    </row>
    <row r="2310" spans="2:29" ht="15" customHeight="1">
      <c r="B2310" s="46">
        <v>2279</v>
      </c>
      <c r="C2310" s="46" t="s">
        <v>886</v>
      </c>
      <c r="D2310" s="46" t="b">
        <f>COUNTIF(Events!$B$2:$B$171, C2310) &gt; 0</f>
        <v>1</v>
      </c>
      <c r="G2310" s="46" t="s">
        <v>1048</v>
      </c>
      <c r="I2310" s="2" t="s">
        <v>1048</v>
      </c>
      <c r="J2310" s="46" t="str">
        <f>IF(I2310="","",_xlfn.LET(_xlpm.x,VLOOKUP(I2310,'2026-01-09_taxon-match'!$A$2:$N$81,4,FALSE),IF(_xlpm.x=0,"",_xlpm.x)))</f>
        <v>Heterocucumis steineni</v>
      </c>
      <c r="L2310" s="46" t="str">
        <f>IF(I2310="","",_xlfn.LET(_xlpm.x,VLOOKUP(I2310,'2026-01-09_taxon-match'!$A$2:$N$81,3,FALSE),IF(_xlpm.x=0,"",_xlpm.x)))</f>
        <v>urn:lsid:marinespecies.org:taxname:174085</v>
      </c>
      <c r="M2310" s="46" t="str">
        <f>IF($I2310="","",_xlfn.LET(_xlpm.x,VLOOKUP($I2310,'2026-01-09_taxon-match'!$A$2:$N$81,5,FALSE),IF(_xlpm.x=0,"",_xlpm.x)))</f>
        <v>(Ludwig, 1898)</v>
      </c>
      <c r="N2310" s="46" t="str">
        <f>IF($I2310="","",_xlfn.LET(_xlpm.x,VLOOKUP($I2310,'2026-01-09_taxon-match'!$A$2:$N$81,6,FALSE),IF(_xlpm.x=0,"",_xlpm.x)))</f>
        <v>Animalia</v>
      </c>
      <c r="O2310" s="46" t="str">
        <f>IF($I2310="","",_xlfn.LET(_xlpm.x,VLOOKUP($I2310,'2026-01-09_taxon-match'!$A$2:$N$81,7,FALSE),IF(_xlpm.x=0,"",_xlpm.x)))</f>
        <v>Echinodermata</v>
      </c>
      <c r="P2310" s="46" t="str">
        <f>IF($I2310="","",_xlfn.LET(_xlpm.x,VLOOKUP($I2310,'2026-01-09_taxon-match'!$A$2:$N$81,8,FALSE),IF(_xlpm.x=0,"",_xlpm.x)))</f>
        <v>Holothuroidea</v>
      </c>
      <c r="Q2310" s="46" t="str">
        <f>IF($I2310="","",_xlfn.LET(_xlpm.x,VLOOKUP($I2310,'2026-01-09_taxon-match'!$A$2:$N$81,9,FALSE),IF(_xlpm.x=0,"",_xlpm.x)))</f>
        <v>Dendrochirotida</v>
      </c>
      <c r="R2310" s="46" t="str">
        <f>IF($I2310="","",_xlfn.LET(_xlpm.x,VLOOKUP($I2310,'2026-01-09_taxon-match'!$A$2:$N$81,10,FALSE),IF(_xlpm.x=0,"",_xlpm.x)))</f>
        <v>Cucumariidae</v>
      </c>
      <c r="S2310" s="46" t="str">
        <f>IF($I2310="","",_xlfn.LET(_xlpm.x,VLOOKUP($I2310,'2026-01-09_taxon-match'!$A$2:$N$81,11,FALSE),IF(_xlpm.x=0,"",_xlpm.x)))</f>
        <v>Heterocucumis</v>
      </c>
      <c r="T2310" s="46" t="str">
        <f>IF($I2310="","",_xlfn.LET(_xlpm.x,VLOOKUP($I2310,'2026-01-09_taxon-match'!$A$2:$N$81,13,FALSE),IF(_xlpm.x=0,"",_xlpm.x)))</f>
        <v>steineni</v>
      </c>
      <c r="U2310" s="46">
        <v>1</v>
      </c>
      <c r="V2310" s="2" t="s">
        <v>58</v>
      </c>
      <c r="Y2310" s="46" t="str">
        <f>IF(V2310="","",_xlfn.LET(_xlpm.x,VLOOKUP(V2310,'Drop-down_menus'!$D$2:$E$13,2,FALSE),IF(_xlpm.x=0,"",_xlpm.x)))</f>
        <v>https://orcid.org/0000-0002-9708-1761</v>
      </c>
      <c r="Z2310" s="46" t="str">
        <f>IF(W2310="","",_xlfn.LET(_xlpm.x,VLOOKUP(W2310,'Drop-down_menus'!$D$2:$E$13,2,FALSE),IF(_xlpm.x=0,"",_xlpm.x)))</f>
        <v/>
      </c>
      <c r="AA2310" s="46" t="str">
        <f>IF(X2310="","",_xlfn.LET(_xlpm.x,VLOOKUP(X2310,'Drop-down_menus'!$D$2:$E$13,2,FALSE),IF(_xlpm.x=0,"",_xlpm.x)))</f>
        <v/>
      </c>
      <c r="AB2310" s="46" t="s">
        <v>300</v>
      </c>
      <c r="AC2310" s="46" t="s">
        <v>1255</v>
      </c>
    </row>
    <row r="2311" spans="2:29" ht="15" customHeight="1">
      <c r="B2311" s="46">
        <v>2280</v>
      </c>
      <c r="C2311" s="46" t="s">
        <v>886</v>
      </c>
      <c r="D2311" s="46" t="b">
        <f>COUNTIF(Events!$B$2:$B$171, C2311) &gt; 0</f>
        <v>1</v>
      </c>
      <c r="G2311" s="46" t="s">
        <v>1048</v>
      </c>
      <c r="I2311" s="2" t="s">
        <v>1048</v>
      </c>
      <c r="J2311" s="46" t="str">
        <f>IF(I2311="","",_xlfn.LET(_xlpm.x,VLOOKUP(I2311,'2026-01-09_taxon-match'!$A$2:$N$81,4,FALSE),IF(_xlpm.x=0,"",_xlpm.x)))</f>
        <v>Heterocucumis steineni</v>
      </c>
      <c r="L2311" s="46" t="str">
        <f>IF(I2311="","",_xlfn.LET(_xlpm.x,VLOOKUP(I2311,'2026-01-09_taxon-match'!$A$2:$N$81,3,FALSE),IF(_xlpm.x=0,"",_xlpm.x)))</f>
        <v>urn:lsid:marinespecies.org:taxname:174085</v>
      </c>
      <c r="M2311" s="46" t="str">
        <f>IF($I2311="","",_xlfn.LET(_xlpm.x,VLOOKUP($I2311,'2026-01-09_taxon-match'!$A$2:$N$81,5,FALSE),IF(_xlpm.x=0,"",_xlpm.x)))</f>
        <v>(Ludwig, 1898)</v>
      </c>
      <c r="N2311" s="46" t="str">
        <f>IF($I2311="","",_xlfn.LET(_xlpm.x,VLOOKUP($I2311,'2026-01-09_taxon-match'!$A$2:$N$81,6,FALSE),IF(_xlpm.x=0,"",_xlpm.x)))</f>
        <v>Animalia</v>
      </c>
      <c r="O2311" s="46" t="str">
        <f>IF($I2311="","",_xlfn.LET(_xlpm.x,VLOOKUP($I2311,'2026-01-09_taxon-match'!$A$2:$N$81,7,FALSE),IF(_xlpm.x=0,"",_xlpm.x)))</f>
        <v>Echinodermata</v>
      </c>
      <c r="P2311" s="46" t="str">
        <f>IF($I2311="","",_xlfn.LET(_xlpm.x,VLOOKUP($I2311,'2026-01-09_taxon-match'!$A$2:$N$81,8,FALSE),IF(_xlpm.x=0,"",_xlpm.x)))</f>
        <v>Holothuroidea</v>
      </c>
      <c r="Q2311" s="46" t="str">
        <f>IF($I2311="","",_xlfn.LET(_xlpm.x,VLOOKUP($I2311,'2026-01-09_taxon-match'!$A$2:$N$81,9,FALSE),IF(_xlpm.x=0,"",_xlpm.x)))</f>
        <v>Dendrochirotida</v>
      </c>
      <c r="R2311" s="46" t="str">
        <f>IF($I2311="","",_xlfn.LET(_xlpm.x,VLOOKUP($I2311,'2026-01-09_taxon-match'!$A$2:$N$81,10,FALSE),IF(_xlpm.x=0,"",_xlpm.x)))</f>
        <v>Cucumariidae</v>
      </c>
      <c r="S2311" s="46" t="str">
        <f>IF($I2311="","",_xlfn.LET(_xlpm.x,VLOOKUP($I2311,'2026-01-09_taxon-match'!$A$2:$N$81,11,FALSE),IF(_xlpm.x=0,"",_xlpm.x)))</f>
        <v>Heterocucumis</v>
      </c>
      <c r="T2311" s="46" t="str">
        <f>IF($I2311="","",_xlfn.LET(_xlpm.x,VLOOKUP($I2311,'2026-01-09_taxon-match'!$A$2:$N$81,13,FALSE),IF(_xlpm.x=0,"",_xlpm.x)))</f>
        <v>steineni</v>
      </c>
      <c r="U2311" s="46">
        <v>1</v>
      </c>
      <c r="V2311" s="2" t="s">
        <v>58</v>
      </c>
      <c r="Y2311" s="46" t="str">
        <f>IF(V2311="","",_xlfn.LET(_xlpm.x,VLOOKUP(V2311,'Drop-down_menus'!$D$2:$E$13,2,FALSE),IF(_xlpm.x=0,"",_xlpm.x)))</f>
        <v>https://orcid.org/0000-0002-9708-1761</v>
      </c>
      <c r="Z2311" s="46" t="str">
        <f>IF(W2311="","",_xlfn.LET(_xlpm.x,VLOOKUP(W2311,'Drop-down_menus'!$D$2:$E$13,2,FALSE),IF(_xlpm.x=0,"",_xlpm.x)))</f>
        <v/>
      </c>
      <c r="AA2311" s="46" t="str">
        <f>IF(X2311="","",_xlfn.LET(_xlpm.x,VLOOKUP(X2311,'Drop-down_menus'!$D$2:$E$13,2,FALSE),IF(_xlpm.x=0,"",_xlpm.x)))</f>
        <v/>
      </c>
      <c r="AB2311" s="46" t="s">
        <v>300</v>
      </c>
      <c r="AC2311" s="46" t="s">
        <v>1255</v>
      </c>
    </row>
    <row r="2312" spans="2:29" ht="15" customHeight="1">
      <c r="B2312" s="46">
        <v>2281</v>
      </c>
      <c r="C2312" s="46" t="s">
        <v>886</v>
      </c>
      <c r="D2312" s="46" t="b">
        <f>COUNTIF(Events!$B$2:$B$171, C2312) &gt; 0</f>
        <v>1</v>
      </c>
      <c r="G2312" s="46" t="s">
        <v>1242</v>
      </c>
      <c r="I2312" s="46" t="s">
        <v>1242</v>
      </c>
      <c r="J2312" s="46" t="str">
        <f>IF(I2312="","",_xlfn.LET(_xlpm.x,VLOOKUP(I2312,'2026-01-09_taxon-match'!$A$2:$N$81,4,FALSE),IF(_xlpm.x=0,"",_xlpm.x)))</f>
        <v>Staurocucumis turqueti</v>
      </c>
      <c r="L2312" s="46" t="str">
        <f>IF(I2312="","",_xlfn.LET(_xlpm.x,VLOOKUP(I2312,'2026-01-09_taxon-match'!$A$2:$N$81,3,FALSE),IF(_xlpm.x=0,"",_xlpm.x)))</f>
        <v>urn:lsid:marinespecies.org:taxname:529672</v>
      </c>
      <c r="M2312" s="46" t="str">
        <f>IF($I2312="","",_xlfn.LET(_xlpm.x,VLOOKUP($I2312,'2026-01-09_taxon-match'!$A$2:$N$81,5,FALSE),IF(_xlpm.x=0,"",_xlpm.x)))</f>
        <v>(Vaney, 1906)</v>
      </c>
      <c r="N2312" s="46" t="str">
        <f>IF($I2312="","",_xlfn.LET(_xlpm.x,VLOOKUP($I2312,'2026-01-09_taxon-match'!$A$2:$N$81,6,FALSE),IF(_xlpm.x=0,"",_xlpm.x)))</f>
        <v>Animalia</v>
      </c>
      <c r="O2312" s="46" t="str">
        <f>IF($I2312="","",_xlfn.LET(_xlpm.x,VLOOKUP($I2312,'2026-01-09_taxon-match'!$A$2:$N$81,7,FALSE),IF(_xlpm.x=0,"",_xlpm.x)))</f>
        <v>Echinodermata</v>
      </c>
      <c r="P2312" s="46" t="str">
        <f>IF($I2312="","",_xlfn.LET(_xlpm.x,VLOOKUP($I2312,'2026-01-09_taxon-match'!$A$2:$N$81,8,FALSE),IF(_xlpm.x=0,"",_xlpm.x)))</f>
        <v>Holothuroidea</v>
      </c>
      <c r="Q2312" s="46" t="str">
        <f>IF($I2312="","",_xlfn.LET(_xlpm.x,VLOOKUP($I2312,'2026-01-09_taxon-match'!$A$2:$N$81,9,FALSE),IF(_xlpm.x=0,"",_xlpm.x)))</f>
        <v>Dendrochirotida</v>
      </c>
      <c r="R2312" s="46" t="str">
        <f>IF($I2312="","",_xlfn.LET(_xlpm.x,VLOOKUP($I2312,'2026-01-09_taxon-match'!$A$2:$N$81,10,FALSE),IF(_xlpm.x=0,"",_xlpm.x)))</f>
        <v>Cucumariidae</v>
      </c>
      <c r="S2312" s="46" t="str">
        <f>IF($I2312="","",_xlfn.LET(_xlpm.x,VLOOKUP($I2312,'2026-01-09_taxon-match'!$A$2:$N$81,11,FALSE),IF(_xlpm.x=0,"",_xlpm.x)))</f>
        <v>Staurocucumis</v>
      </c>
      <c r="T2312" s="46" t="str">
        <f>IF($I2312="","",_xlfn.LET(_xlpm.x,VLOOKUP($I2312,'2026-01-09_taxon-match'!$A$2:$N$81,13,FALSE),IF(_xlpm.x=0,"",_xlpm.x)))</f>
        <v>turqueti</v>
      </c>
      <c r="U2312" s="46">
        <v>1</v>
      </c>
      <c r="V2312" t="s">
        <v>43</v>
      </c>
      <c r="Y2312" s="46" t="str">
        <f>IF(V2312="","",_xlfn.LET(_xlpm.x,VLOOKUP(V2312,'Drop-down_menus'!$D$2:$E$13,2,FALSE),IF(_xlpm.x=0,"",_xlpm.x)))</f>
        <v>https://orcid.org/0000-0002-0981-7442</v>
      </c>
      <c r="Z2312" s="46" t="str">
        <f>IF(W2312="","",_xlfn.LET(_xlpm.x,VLOOKUP(W2312,'Drop-down_menus'!$D$2:$E$13,2,FALSE),IF(_xlpm.x=0,"",_xlpm.x)))</f>
        <v/>
      </c>
      <c r="AA2312" s="46" t="str">
        <f>IF(X2312="","",_xlfn.LET(_xlpm.x,VLOOKUP(X2312,'Drop-down_menus'!$D$2:$E$13,2,FALSE),IF(_xlpm.x=0,"",_xlpm.x)))</f>
        <v/>
      </c>
      <c r="AB2312" s="46" t="s">
        <v>300</v>
      </c>
      <c r="AC2312" s="46" t="s">
        <v>1255</v>
      </c>
    </row>
    <row r="2313" spans="2:29" ht="15" customHeight="1">
      <c r="B2313" s="46">
        <v>2282</v>
      </c>
      <c r="C2313" s="46" t="s">
        <v>886</v>
      </c>
      <c r="D2313" s="46" t="b">
        <f>COUNTIF(Events!$B$2:$B$171, C2313) &gt; 0</f>
        <v>1</v>
      </c>
      <c r="G2313" s="46" t="s">
        <v>1212</v>
      </c>
      <c r="I2313" s="46" t="s">
        <v>315</v>
      </c>
      <c r="J2313" s="46" t="str">
        <f>IF(I2313="","",_xlfn.LET(_xlpm.x,VLOOKUP(I2313,'2026-01-09_taxon-match'!$A$2:$N$81,4,FALSE),IF(_xlpm.x=0,"",_xlpm.x)))</f>
        <v>Cnemidocarpa verrucosa</v>
      </c>
      <c r="L2313" s="46" t="str">
        <f>IF(I2313="","",_xlfn.LET(_xlpm.x,VLOOKUP(I2313,'2026-01-09_taxon-match'!$A$2:$N$81,3,FALSE),IF(_xlpm.x=0,"",_xlpm.x)))</f>
        <v>urn:lsid:marinespecies.org:taxname:173893</v>
      </c>
      <c r="M2313" s="46" t="str">
        <f>IF($I2313="","",_xlfn.LET(_xlpm.x,VLOOKUP($I2313,'2026-01-09_taxon-match'!$A$2:$N$81,5,FALSE),IF(_xlpm.x=0,"",_xlpm.x)))</f>
        <v>(Lesson, 1830)</v>
      </c>
      <c r="N2313" s="46" t="str">
        <f>IF($I2313="","",_xlfn.LET(_xlpm.x,VLOOKUP($I2313,'2026-01-09_taxon-match'!$A$2:$N$81,6,FALSE),IF(_xlpm.x=0,"",_xlpm.x)))</f>
        <v>Animalia</v>
      </c>
      <c r="O2313" s="46" t="str">
        <f>IF($I2313="","",_xlfn.LET(_xlpm.x,VLOOKUP($I2313,'2026-01-09_taxon-match'!$A$2:$N$81,7,FALSE),IF(_xlpm.x=0,"",_xlpm.x)))</f>
        <v>Chordata</v>
      </c>
      <c r="P2313" s="46" t="str">
        <f>IF($I2313="","",_xlfn.LET(_xlpm.x,VLOOKUP($I2313,'2026-01-09_taxon-match'!$A$2:$N$81,8,FALSE),IF(_xlpm.x=0,"",_xlpm.x)))</f>
        <v>Ascidiacea</v>
      </c>
      <c r="Q2313" s="46" t="str">
        <f>IF($I2313="","",_xlfn.LET(_xlpm.x,VLOOKUP($I2313,'2026-01-09_taxon-match'!$A$2:$N$81,9,FALSE),IF(_xlpm.x=0,"",_xlpm.x)))</f>
        <v>Stolidobranchia</v>
      </c>
      <c r="R2313" s="46" t="str">
        <f>IF($I2313="","",_xlfn.LET(_xlpm.x,VLOOKUP($I2313,'2026-01-09_taxon-match'!$A$2:$N$81,10,FALSE),IF(_xlpm.x=0,"",_xlpm.x)))</f>
        <v>Styelidae</v>
      </c>
      <c r="S2313" s="46" t="str">
        <f>IF($I2313="","",_xlfn.LET(_xlpm.x,VLOOKUP($I2313,'2026-01-09_taxon-match'!$A$2:$N$81,11,FALSE),IF(_xlpm.x=0,"",_xlpm.x)))</f>
        <v>Cnemidocarpa</v>
      </c>
      <c r="T2313" s="46" t="str">
        <f>IF($I2313="","",_xlfn.LET(_xlpm.x,VLOOKUP($I2313,'2026-01-09_taxon-match'!$A$2:$N$81,13,FALSE),IF(_xlpm.x=0,"",_xlpm.x)))</f>
        <v>verrucosa</v>
      </c>
      <c r="U2313" s="46">
        <v>1</v>
      </c>
      <c r="V2313" s="2" t="s">
        <v>58</v>
      </c>
      <c r="Y2313" s="46" t="str">
        <f>IF(V2313="","",_xlfn.LET(_xlpm.x,VLOOKUP(V2313,'Drop-down_menus'!$D$2:$E$13,2,FALSE),IF(_xlpm.x=0,"",_xlpm.x)))</f>
        <v>https://orcid.org/0000-0002-9708-1761</v>
      </c>
      <c r="Z2313" s="46" t="str">
        <f>IF(W2313="","",_xlfn.LET(_xlpm.x,VLOOKUP(W2313,'Drop-down_menus'!$D$2:$E$13,2,FALSE),IF(_xlpm.x=0,"",_xlpm.x)))</f>
        <v/>
      </c>
      <c r="AA2313" s="46" t="str">
        <f>IF(X2313="","",_xlfn.LET(_xlpm.x,VLOOKUP(X2313,'Drop-down_menus'!$D$2:$E$13,2,FALSE),IF(_xlpm.x=0,"",_xlpm.x)))</f>
        <v/>
      </c>
      <c r="AB2313" s="46" t="s">
        <v>300</v>
      </c>
      <c r="AC2313" s="46" t="s">
        <v>1255</v>
      </c>
    </row>
    <row r="2314" spans="2:29" ht="15" customHeight="1">
      <c r="B2314" s="46">
        <v>2283</v>
      </c>
      <c r="C2314" s="46" t="s">
        <v>886</v>
      </c>
      <c r="D2314" s="46" t="b">
        <f>COUNTIF(Events!$B$2:$B$171, C2314) &gt; 0</f>
        <v>1</v>
      </c>
      <c r="G2314" s="46" t="s">
        <v>1212</v>
      </c>
      <c r="I2314" s="46" t="s">
        <v>315</v>
      </c>
      <c r="J2314" s="46" t="str">
        <f>IF(I2314="","",_xlfn.LET(_xlpm.x,VLOOKUP(I2314,'2026-01-09_taxon-match'!$A$2:$N$81,4,FALSE),IF(_xlpm.x=0,"",_xlpm.x)))</f>
        <v>Cnemidocarpa verrucosa</v>
      </c>
      <c r="L2314" s="46" t="str">
        <f>IF(I2314="","",_xlfn.LET(_xlpm.x,VLOOKUP(I2314,'2026-01-09_taxon-match'!$A$2:$N$81,3,FALSE),IF(_xlpm.x=0,"",_xlpm.x)))</f>
        <v>urn:lsid:marinespecies.org:taxname:173893</v>
      </c>
      <c r="M2314" s="46" t="str">
        <f>IF($I2314="","",_xlfn.LET(_xlpm.x,VLOOKUP($I2314,'2026-01-09_taxon-match'!$A$2:$N$81,5,FALSE),IF(_xlpm.x=0,"",_xlpm.x)))</f>
        <v>(Lesson, 1830)</v>
      </c>
      <c r="N2314" s="46" t="str">
        <f>IF($I2314="","",_xlfn.LET(_xlpm.x,VLOOKUP($I2314,'2026-01-09_taxon-match'!$A$2:$N$81,6,FALSE),IF(_xlpm.x=0,"",_xlpm.x)))</f>
        <v>Animalia</v>
      </c>
      <c r="O2314" s="46" t="str">
        <f>IF($I2314="","",_xlfn.LET(_xlpm.x,VLOOKUP($I2314,'2026-01-09_taxon-match'!$A$2:$N$81,7,FALSE),IF(_xlpm.x=0,"",_xlpm.x)))</f>
        <v>Chordata</v>
      </c>
      <c r="P2314" s="46" t="str">
        <f>IF($I2314="","",_xlfn.LET(_xlpm.x,VLOOKUP($I2314,'2026-01-09_taxon-match'!$A$2:$N$81,8,FALSE),IF(_xlpm.x=0,"",_xlpm.x)))</f>
        <v>Ascidiacea</v>
      </c>
      <c r="Q2314" s="46" t="str">
        <f>IF($I2314="","",_xlfn.LET(_xlpm.x,VLOOKUP($I2314,'2026-01-09_taxon-match'!$A$2:$N$81,9,FALSE),IF(_xlpm.x=0,"",_xlpm.x)))</f>
        <v>Stolidobranchia</v>
      </c>
      <c r="R2314" s="46" t="str">
        <f>IF($I2314="","",_xlfn.LET(_xlpm.x,VLOOKUP($I2314,'2026-01-09_taxon-match'!$A$2:$N$81,10,FALSE),IF(_xlpm.x=0,"",_xlpm.x)))</f>
        <v>Styelidae</v>
      </c>
      <c r="S2314" s="46" t="str">
        <f>IF($I2314="","",_xlfn.LET(_xlpm.x,VLOOKUP($I2314,'2026-01-09_taxon-match'!$A$2:$N$81,11,FALSE),IF(_xlpm.x=0,"",_xlpm.x)))</f>
        <v>Cnemidocarpa</v>
      </c>
      <c r="T2314" s="46" t="str">
        <f>IF($I2314="","",_xlfn.LET(_xlpm.x,VLOOKUP($I2314,'2026-01-09_taxon-match'!$A$2:$N$81,13,FALSE),IF(_xlpm.x=0,"",_xlpm.x)))</f>
        <v>verrucosa</v>
      </c>
      <c r="U2314" s="46">
        <v>1</v>
      </c>
      <c r="V2314" s="2" t="s">
        <v>58</v>
      </c>
      <c r="Y2314" s="46" t="str">
        <f>IF(V2314="","",_xlfn.LET(_xlpm.x,VLOOKUP(V2314,'Drop-down_menus'!$D$2:$E$13,2,FALSE),IF(_xlpm.x=0,"",_xlpm.x)))</f>
        <v>https://orcid.org/0000-0002-9708-1761</v>
      </c>
      <c r="Z2314" s="46" t="str">
        <f>IF(W2314="","",_xlfn.LET(_xlpm.x,VLOOKUP(W2314,'Drop-down_menus'!$D$2:$E$13,2,FALSE),IF(_xlpm.x=0,"",_xlpm.x)))</f>
        <v/>
      </c>
      <c r="AA2314" s="46" t="str">
        <f>IF(X2314="","",_xlfn.LET(_xlpm.x,VLOOKUP(X2314,'Drop-down_menus'!$D$2:$E$13,2,FALSE),IF(_xlpm.x=0,"",_xlpm.x)))</f>
        <v/>
      </c>
      <c r="AB2314" s="46" t="s">
        <v>300</v>
      </c>
      <c r="AC2314" s="46" t="s">
        <v>1255</v>
      </c>
    </row>
    <row r="2315" spans="2:29" ht="15" customHeight="1">
      <c r="B2315" s="46">
        <v>2284</v>
      </c>
      <c r="C2315" s="46" t="s">
        <v>886</v>
      </c>
      <c r="D2315" s="46" t="b">
        <f>COUNTIF(Events!$B$2:$B$171, C2315) &gt; 0</f>
        <v>1</v>
      </c>
      <c r="G2315" s="46" t="s">
        <v>1212</v>
      </c>
      <c r="I2315" s="46" t="s">
        <v>315</v>
      </c>
      <c r="J2315" s="46" t="str">
        <f>IF(I2315="","",_xlfn.LET(_xlpm.x,VLOOKUP(I2315,'2026-01-09_taxon-match'!$A$2:$N$81,4,FALSE),IF(_xlpm.x=0,"",_xlpm.x)))</f>
        <v>Cnemidocarpa verrucosa</v>
      </c>
      <c r="L2315" s="46" t="str">
        <f>IF(I2315="","",_xlfn.LET(_xlpm.x,VLOOKUP(I2315,'2026-01-09_taxon-match'!$A$2:$N$81,3,FALSE),IF(_xlpm.x=0,"",_xlpm.x)))</f>
        <v>urn:lsid:marinespecies.org:taxname:173893</v>
      </c>
      <c r="M2315" s="46" t="str">
        <f>IF($I2315="","",_xlfn.LET(_xlpm.x,VLOOKUP($I2315,'2026-01-09_taxon-match'!$A$2:$N$81,5,FALSE),IF(_xlpm.x=0,"",_xlpm.x)))</f>
        <v>(Lesson, 1830)</v>
      </c>
      <c r="N2315" s="46" t="str">
        <f>IF($I2315="","",_xlfn.LET(_xlpm.x,VLOOKUP($I2315,'2026-01-09_taxon-match'!$A$2:$N$81,6,FALSE),IF(_xlpm.x=0,"",_xlpm.x)))</f>
        <v>Animalia</v>
      </c>
      <c r="O2315" s="46" t="str">
        <f>IF($I2315="","",_xlfn.LET(_xlpm.x,VLOOKUP($I2315,'2026-01-09_taxon-match'!$A$2:$N$81,7,FALSE),IF(_xlpm.x=0,"",_xlpm.x)))</f>
        <v>Chordata</v>
      </c>
      <c r="P2315" s="46" t="str">
        <f>IF($I2315="","",_xlfn.LET(_xlpm.x,VLOOKUP($I2315,'2026-01-09_taxon-match'!$A$2:$N$81,8,FALSE),IF(_xlpm.x=0,"",_xlpm.x)))</f>
        <v>Ascidiacea</v>
      </c>
      <c r="Q2315" s="46" t="str">
        <f>IF($I2315="","",_xlfn.LET(_xlpm.x,VLOOKUP($I2315,'2026-01-09_taxon-match'!$A$2:$N$81,9,FALSE),IF(_xlpm.x=0,"",_xlpm.x)))</f>
        <v>Stolidobranchia</v>
      </c>
      <c r="R2315" s="46" t="str">
        <f>IF($I2315="","",_xlfn.LET(_xlpm.x,VLOOKUP($I2315,'2026-01-09_taxon-match'!$A$2:$N$81,10,FALSE),IF(_xlpm.x=0,"",_xlpm.x)))</f>
        <v>Styelidae</v>
      </c>
      <c r="S2315" s="46" t="str">
        <f>IF($I2315="","",_xlfn.LET(_xlpm.x,VLOOKUP($I2315,'2026-01-09_taxon-match'!$A$2:$N$81,11,FALSE),IF(_xlpm.x=0,"",_xlpm.x)))</f>
        <v>Cnemidocarpa</v>
      </c>
      <c r="T2315" s="46" t="str">
        <f>IF($I2315="","",_xlfn.LET(_xlpm.x,VLOOKUP($I2315,'2026-01-09_taxon-match'!$A$2:$N$81,13,FALSE),IF(_xlpm.x=0,"",_xlpm.x)))</f>
        <v>verrucosa</v>
      </c>
      <c r="U2315" s="46">
        <v>1</v>
      </c>
      <c r="V2315" s="2" t="s">
        <v>58</v>
      </c>
      <c r="Y2315" s="46" t="str">
        <f>IF(V2315="","",_xlfn.LET(_xlpm.x,VLOOKUP(V2315,'Drop-down_menus'!$D$2:$E$13,2,FALSE),IF(_xlpm.x=0,"",_xlpm.x)))</f>
        <v>https://orcid.org/0000-0002-9708-1761</v>
      </c>
      <c r="Z2315" s="46" t="str">
        <f>IF(W2315="","",_xlfn.LET(_xlpm.x,VLOOKUP(W2315,'Drop-down_menus'!$D$2:$E$13,2,FALSE),IF(_xlpm.x=0,"",_xlpm.x)))</f>
        <v/>
      </c>
      <c r="AA2315" s="46" t="str">
        <f>IF(X2315="","",_xlfn.LET(_xlpm.x,VLOOKUP(X2315,'Drop-down_menus'!$D$2:$E$13,2,FALSE),IF(_xlpm.x=0,"",_xlpm.x)))</f>
        <v/>
      </c>
      <c r="AB2315" s="46" t="s">
        <v>300</v>
      </c>
      <c r="AC2315" s="46" t="s">
        <v>1255</v>
      </c>
    </row>
    <row r="2316" spans="2:29" ht="15" customHeight="1">
      <c r="B2316" s="46">
        <v>2285</v>
      </c>
      <c r="C2316" s="46" t="s">
        <v>886</v>
      </c>
      <c r="D2316" s="46" t="b">
        <f>COUNTIF(Events!$B$2:$B$171, C2316) &gt; 0</f>
        <v>1</v>
      </c>
      <c r="G2316" s="46" t="s">
        <v>1240</v>
      </c>
      <c r="I2316" s="46" t="s">
        <v>1240</v>
      </c>
      <c r="J2316" s="46" t="str">
        <f>IF(I2316="","",_xlfn.LET(_xlpm.x,VLOOKUP(I2316,'2026-01-09_taxon-match'!$A$2:$N$81,4,FALSE),IF(_xlpm.x=0,"",_xlpm.x)))</f>
        <v>Stomphia selaginella</v>
      </c>
      <c r="L2316" s="46" t="str">
        <f>IF(I2316="","",_xlfn.LET(_xlpm.x,VLOOKUP(I2316,'2026-01-09_taxon-match'!$A$2:$N$81,3,FALSE),IF(_xlpm.x=0,"",_xlpm.x)))</f>
        <v>urn:lsid:marinespecies.org:taxname:172956</v>
      </c>
      <c r="M2316" s="46" t="str">
        <f>IF($I2316="","",_xlfn.LET(_xlpm.x,VLOOKUP($I2316,'2026-01-09_taxon-match'!$A$2:$N$81,5,FALSE),IF(_xlpm.x=0,"",_xlpm.x)))</f>
        <v>(Stephenson, 1918)</v>
      </c>
      <c r="N2316" s="46" t="str">
        <f>IF($I2316="","",_xlfn.LET(_xlpm.x,VLOOKUP($I2316,'2026-01-09_taxon-match'!$A$2:$N$81,6,FALSE),IF(_xlpm.x=0,"",_xlpm.x)))</f>
        <v>Animalia</v>
      </c>
      <c r="O2316" s="46" t="str">
        <f>IF($I2316="","",_xlfn.LET(_xlpm.x,VLOOKUP($I2316,'2026-01-09_taxon-match'!$A$2:$N$81,7,FALSE),IF(_xlpm.x=0,"",_xlpm.x)))</f>
        <v>Cnidaria</v>
      </c>
      <c r="P2316" s="46" t="str">
        <f>IF($I2316="","",_xlfn.LET(_xlpm.x,VLOOKUP($I2316,'2026-01-09_taxon-match'!$A$2:$N$81,8,FALSE),IF(_xlpm.x=0,"",_xlpm.x)))</f>
        <v>Hexacorallia</v>
      </c>
      <c r="Q2316" s="46" t="str">
        <f>IF($I2316="","",_xlfn.LET(_xlpm.x,VLOOKUP($I2316,'2026-01-09_taxon-match'!$A$2:$N$81,9,FALSE),IF(_xlpm.x=0,"",_xlpm.x)))</f>
        <v>Actiniaria</v>
      </c>
      <c r="R2316" s="46" t="str">
        <f>IF($I2316="","",_xlfn.LET(_xlpm.x,VLOOKUP($I2316,'2026-01-09_taxon-match'!$A$2:$N$81,10,FALSE),IF(_xlpm.x=0,"",_xlpm.x)))</f>
        <v>Actinostolidae</v>
      </c>
      <c r="S2316" s="46" t="str">
        <f>IF($I2316="","",_xlfn.LET(_xlpm.x,VLOOKUP($I2316,'2026-01-09_taxon-match'!$A$2:$N$81,11,FALSE),IF(_xlpm.x=0,"",_xlpm.x)))</f>
        <v>Stomphia</v>
      </c>
      <c r="T2316" s="46" t="str">
        <f>IF($I2316="","",_xlfn.LET(_xlpm.x,VLOOKUP($I2316,'2026-01-09_taxon-match'!$A$2:$N$81,13,FALSE),IF(_xlpm.x=0,"",_xlpm.x)))</f>
        <v>selaginella</v>
      </c>
      <c r="U2316" s="46">
        <v>1</v>
      </c>
      <c r="V2316" t="s">
        <v>43</v>
      </c>
      <c r="Y2316" s="46" t="str">
        <f>IF(V2316="","",_xlfn.LET(_xlpm.x,VLOOKUP(V2316,'Drop-down_menus'!$D$2:$E$13,2,FALSE),IF(_xlpm.x=0,"",_xlpm.x)))</f>
        <v>https://orcid.org/0000-0002-0981-7442</v>
      </c>
      <c r="Z2316" s="46" t="str">
        <f>IF(W2316="","",_xlfn.LET(_xlpm.x,VLOOKUP(W2316,'Drop-down_menus'!$D$2:$E$13,2,FALSE),IF(_xlpm.x=0,"",_xlpm.x)))</f>
        <v/>
      </c>
      <c r="AA2316" s="46" t="str">
        <f>IF(X2316="","",_xlfn.LET(_xlpm.x,VLOOKUP(X2316,'Drop-down_menus'!$D$2:$E$13,2,FALSE),IF(_xlpm.x=0,"",_xlpm.x)))</f>
        <v/>
      </c>
      <c r="AB2316" s="46" t="s">
        <v>300</v>
      </c>
      <c r="AC2316" s="46" t="s">
        <v>1255</v>
      </c>
    </row>
    <row r="2317" spans="2:29" ht="15" customHeight="1">
      <c r="B2317" s="46">
        <v>2286</v>
      </c>
      <c r="C2317" s="46" t="s">
        <v>886</v>
      </c>
      <c r="D2317" s="46" t="b">
        <f>COUNTIF(Events!$B$2:$B$171, C2317) &gt; 0</f>
        <v>1</v>
      </c>
      <c r="G2317" s="46" t="s">
        <v>1240</v>
      </c>
      <c r="I2317" s="46" t="s">
        <v>1240</v>
      </c>
      <c r="J2317" s="46" t="str">
        <f>IF(I2317="","",_xlfn.LET(_xlpm.x,VLOOKUP(I2317,'2026-01-09_taxon-match'!$A$2:$N$81,4,FALSE),IF(_xlpm.x=0,"",_xlpm.x)))</f>
        <v>Stomphia selaginella</v>
      </c>
      <c r="L2317" s="46" t="str">
        <f>IF(I2317="","",_xlfn.LET(_xlpm.x,VLOOKUP(I2317,'2026-01-09_taxon-match'!$A$2:$N$81,3,FALSE),IF(_xlpm.x=0,"",_xlpm.x)))</f>
        <v>urn:lsid:marinespecies.org:taxname:172956</v>
      </c>
      <c r="M2317" s="46" t="str">
        <f>IF($I2317="","",_xlfn.LET(_xlpm.x,VLOOKUP($I2317,'2026-01-09_taxon-match'!$A$2:$N$81,5,FALSE),IF(_xlpm.x=0,"",_xlpm.x)))</f>
        <v>(Stephenson, 1918)</v>
      </c>
      <c r="N2317" s="46" t="str">
        <f>IF($I2317="","",_xlfn.LET(_xlpm.x,VLOOKUP($I2317,'2026-01-09_taxon-match'!$A$2:$N$81,6,FALSE),IF(_xlpm.x=0,"",_xlpm.x)))</f>
        <v>Animalia</v>
      </c>
      <c r="O2317" s="46" t="str">
        <f>IF($I2317="","",_xlfn.LET(_xlpm.x,VLOOKUP($I2317,'2026-01-09_taxon-match'!$A$2:$N$81,7,FALSE),IF(_xlpm.x=0,"",_xlpm.x)))</f>
        <v>Cnidaria</v>
      </c>
      <c r="P2317" s="46" t="str">
        <f>IF($I2317="","",_xlfn.LET(_xlpm.x,VLOOKUP($I2317,'2026-01-09_taxon-match'!$A$2:$N$81,8,FALSE),IF(_xlpm.x=0,"",_xlpm.x)))</f>
        <v>Hexacorallia</v>
      </c>
      <c r="Q2317" s="46" t="str">
        <f>IF($I2317="","",_xlfn.LET(_xlpm.x,VLOOKUP($I2317,'2026-01-09_taxon-match'!$A$2:$N$81,9,FALSE),IF(_xlpm.x=0,"",_xlpm.x)))</f>
        <v>Actiniaria</v>
      </c>
      <c r="R2317" s="46" t="str">
        <f>IF($I2317="","",_xlfn.LET(_xlpm.x,VLOOKUP($I2317,'2026-01-09_taxon-match'!$A$2:$N$81,10,FALSE),IF(_xlpm.x=0,"",_xlpm.x)))</f>
        <v>Actinostolidae</v>
      </c>
      <c r="S2317" s="46" t="str">
        <f>IF($I2317="","",_xlfn.LET(_xlpm.x,VLOOKUP($I2317,'2026-01-09_taxon-match'!$A$2:$N$81,11,FALSE),IF(_xlpm.x=0,"",_xlpm.x)))</f>
        <v>Stomphia</v>
      </c>
      <c r="T2317" s="46" t="str">
        <f>IF($I2317="","",_xlfn.LET(_xlpm.x,VLOOKUP($I2317,'2026-01-09_taxon-match'!$A$2:$N$81,13,FALSE),IF(_xlpm.x=0,"",_xlpm.x)))</f>
        <v>selaginella</v>
      </c>
      <c r="U2317" s="46">
        <v>1</v>
      </c>
      <c r="V2317" t="s">
        <v>43</v>
      </c>
      <c r="Y2317" s="46" t="str">
        <f>IF(V2317="","",_xlfn.LET(_xlpm.x,VLOOKUP(V2317,'Drop-down_menus'!$D$2:$E$13,2,FALSE),IF(_xlpm.x=0,"",_xlpm.x)))</f>
        <v>https://orcid.org/0000-0002-0981-7442</v>
      </c>
      <c r="Z2317" s="46" t="str">
        <f>IF(W2317="","",_xlfn.LET(_xlpm.x,VLOOKUP(W2317,'Drop-down_menus'!$D$2:$E$13,2,FALSE),IF(_xlpm.x=0,"",_xlpm.x)))</f>
        <v/>
      </c>
      <c r="AA2317" s="46" t="str">
        <f>IF(X2317="","",_xlfn.LET(_xlpm.x,VLOOKUP(X2317,'Drop-down_menus'!$D$2:$E$13,2,FALSE),IF(_xlpm.x=0,"",_xlpm.x)))</f>
        <v/>
      </c>
      <c r="AB2317" s="46" t="s">
        <v>300</v>
      </c>
      <c r="AC2317" s="46" t="s">
        <v>1255</v>
      </c>
    </row>
    <row r="2318" spans="2:29" ht="15" customHeight="1">
      <c r="B2318" s="46">
        <v>2287</v>
      </c>
      <c r="C2318" s="46" t="s">
        <v>886</v>
      </c>
      <c r="D2318" s="46" t="b">
        <f>COUNTIF(Events!$B$2:$B$171, C2318) &gt; 0</f>
        <v>1</v>
      </c>
      <c r="G2318" s="46" t="s">
        <v>248</v>
      </c>
      <c r="I2318" s="46" t="s">
        <v>248</v>
      </c>
      <c r="J2318" s="46" t="str">
        <f>IF(I2318="","",_xlfn.LET(_xlpm.x,VLOOKUP(I2318,'2026-01-09_taxon-match'!$A$2:$N$81,4,FALSE),IF(_xlpm.x=0,"",_xlpm.x)))</f>
        <v>Glyphoperidium bursa</v>
      </c>
      <c r="L2318" s="46" t="str">
        <f>IF(I2318="","",_xlfn.LET(_xlpm.x,VLOOKUP(I2318,'2026-01-09_taxon-match'!$A$2:$N$81,3,FALSE),IF(_xlpm.x=0,"",_xlpm.x)))</f>
        <v>urn:lsid:marinespecies.org:taxname:172898</v>
      </c>
      <c r="M2318" s="46" t="str">
        <f>IF($I2318="","",_xlfn.LET(_xlpm.x,VLOOKUP($I2318,'2026-01-09_taxon-match'!$A$2:$N$81,5,FALSE),IF(_xlpm.x=0,"",_xlpm.x)))</f>
        <v>Roule, 1909</v>
      </c>
      <c r="N2318" s="46" t="str">
        <f>IF($I2318="","",_xlfn.LET(_xlpm.x,VLOOKUP($I2318,'2026-01-09_taxon-match'!$A$2:$N$81,6,FALSE),IF(_xlpm.x=0,"",_xlpm.x)))</f>
        <v>Animalia</v>
      </c>
      <c r="O2318" s="46" t="str">
        <f>IF($I2318="","",_xlfn.LET(_xlpm.x,VLOOKUP($I2318,'2026-01-09_taxon-match'!$A$2:$N$81,7,FALSE),IF(_xlpm.x=0,"",_xlpm.x)))</f>
        <v>Cnidaria</v>
      </c>
      <c r="P2318" s="46" t="str">
        <f>IF($I2318="","",_xlfn.LET(_xlpm.x,VLOOKUP($I2318,'2026-01-09_taxon-match'!$A$2:$N$81,8,FALSE),IF(_xlpm.x=0,"",_xlpm.x)))</f>
        <v>Hexacorallia</v>
      </c>
      <c r="Q2318" s="46" t="str">
        <f>IF($I2318="","",_xlfn.LET(_xlpm.x,VLOOKUP($I2318,'2026-01-09_taxon-match'!$A$2:$N$81,9,FALSE),IF(_xlpm.x=0,"",_xlpm.x)))</f>
        <v>Actiniaria</v>
      </c>
      <c r="R2318" s="46" t="str">
        <f>IF($I2318="","",_xlfn.LET(_xlpm.x,VLOOKUP($I2318,'2026-01-09_taxon-match'!$A$2:$N$81,10,FALSE),IF(_xlpm.x=0,"",_xlpm.x)))</f>
        <v>Actiniidae</v>
      </c>
      <c r="S2318" s="46" t="str">
        <f>IF($I2318="","",_xlfn.LET(_xlpm.x,VLOOKUP($I2318,'2026-01-09_taxon-match'!$A$2:$N$81,11,FALSE),IF(_xlpm.x=0,"",_xlpm.x)))</f>
        <v>Glyphoperidium</v>
      </c>
      <c r="T2318" s="46" t="str">
        <f>IF($I2318="","",_xlfn.LET(_xlpm.x,VLOOKUP($I2318,'2026-01-09_taxon-match'!$A$2:$N$81,13,FALSE),IF(_xlpm.x=0,"",_xlpm.x)))</f>
        <v>bursa</v>
      </c>
      <c r="U2318" s="46">
        <v>1</v>
      </c>
      <c r="V2318" s="2" t="s">
        <v>58</v>
      </c>
      <c r="Y2318" s="46" t="str">
        <f>IF(V2318="","",_xlfn.LET(_xlpm.x,VLOOKUP(V2318,'Drop-down_menus'!$D$2:$E$13,2,FALSE),IF(_xlpm.x=0,"",_xlpm.x)))</f>
        <v>https://orcid.org/0000-0002-9708-1761</v>
      </c>
      <c r="Z2318" s="46" t="str">
        <f>IF(W2318="","",_xlfn.LET(_xlpm.x,VLOOKUP(W2318,'Drop-down_menus'!$D$2:$E$13,2,FALSE),IF(_xlpm.x=0,"",_xlpm.x)))</f>
        <v/>
      </c>
      <c r="AA2318" s="46" t="str">
        <f>IF(X2318="","",_xlfn.LET(_xlpm.x,VLOOKUP(X2318,'Drop-down_menus'!$D$2:$E$13,2,FALSE),IF(_xlpm.x=0,"",_xlpm.x)))</f>
        <v/>
      </c>
      <c r="AB2318" s="46" t="s">
        <v>300</v>
      </c>
      <c r="AC2318" s="46" t="s">
        <v>1255</v>
      </c>
    </row>
    <row r="2319" spans="2:29" ht="15" customHeight="1">
      <c r="B2319" s="46">
        <v>2288</v>
      </c>
      <c r="C2319" s="46" t="s">
        <v>886</v>
      </c>
      <c r="D2319" s="46" t="b">
        <f>COUNTIF(Events!$B$2:$B$171, C2319) &gt; 0</f>
        <v>1</v>
      </c>
      <c r="G2319" s="46" t="s">
        <v>1208</v>
      </c>
      <c r="I2319" s="46" t="s">
        <v>1208</v>
      </c>
      <c r="J2319" s="46" t="str">
        <f>IF(I2319="","",_xlfn.LET(_xlpm.x,VLOOKUP(I2319,'2026-01-09_taxon-match'!$A$2:$N$81,4,FALSE),IF(_xlpm.x=0,"",_xlpm.x)))</f>
        <v>Nacella concinna</v>
      </c>
      <c r="L2319" s="46" t="str">
        <f>IF(I2319="","",_xlfn.LET(_xlpm.x,VLOOKUP(I2319,'2026-01-09_taxon-match'!$A$2:$N$81,3,FALSE),IF(_xlpm.x=0,"",_xlpm.x)))</f>
        <v>urn:lsid:marinespecies.org:taxname:197296</v>
      </c>
      <c r="M2319" s="46" t="str">
        <f>IF($I2319="","",_xlfn.LET(_xlpm.x,VLOOKUP($I2319,'2026-01-09_taxon-match'!$A$2:$N$81,5,FALSE),IF(_xlpm.x=0,"",_xlpm.x)))</f>
        <v>(Strebel, 1908)</v>
      </c>
      <c r="N2319" s="46" t="str">
        <f>IF($I2319="","",_xlfn.LET(_xlpm.x,VLOOKUP($I2319,'2026-01-09_taxon-match'!$A$2:$N$81,6,FALSE),IF(_xlpm.x=0,"",_xlpm.x)))</f>
        <v>Animalia</v>
      </c>
      <c r="O2319" s="46" t="str">
        <f>IF($I2319="","",_xlfn.LET(_xlpm.x,VLOOKUP($I2319,'2026-01-09_taxon-match'!$A$2:$N$81,7,FALSE),IF(_xlpm.x=0,"",_xlpm.x)))</f>
        <v>Mollusca</v>
      </c>
      <c r="P2319" s="46" t="str">
        <f>IF($I2319="","",_xlfn.LET(_xlpm.x,VLOOKUP($I2319,'2026-01-09_taxon-match'!$A$2:$N$81,8,FALSE),IF(_xlpm.x=0,"",_xlpm.x)))</f>
        <v>Gastropoda</v>
      </c>
      <c r="Q2319" s="46" t="str">
        <f>IF($I2319="","",_xlfn.LET(_xlpm.x,VLOOKUP($I2319,'2026-01-09_taxon-match'!$A$2:$N$81,9,FALSE),IF(_xlpm.x=0,"",_xlpm.x)))</f>
        <v>Nacellida</v>
      </c>
      <c r="R2319" s="46" t="str">
        <f>IF($I2319="","",_xlfn.LET(_xlpm.x,VLOOKUP($I2319,'2026-01-09_taxon-match'!$A$2:$N$81,10,FALSE),IF(_xlpm.x=0,"",_xlpm.x)))</f>
        <v>Nacellidae</v>
      </c>
      <c r="S2319" s="46" t="str">
        <f>IF($I2319="","",_xlfn.LET(_xlpm.x,VLOOKUP($I2319,'2026-01-09_taxon-match'!$A$2:$N$81,11,FALSE),IF(_xlpm.x=0,"",_xlpm.x)))</f>
        <v>Nacella</v>
      </c>
      <c r="T2319" s="46" t="str">
        <f>IF($I2319="","",_xlfn.LET(_xlpm.x,VLOOKUP($I2319,'2026-01-09_taxon-match'!$A$2:$N$81,13,FALSE),IF(_xlpm.x=0,"",_xlpm.x)))</f>
        <v>concinna</v>
      </c>
      <c r="U2319" s="46">
        <v>1</v>
      </c>
      <c r="V2319" s="2" t="s">
        <v>58</v>
      </c>
      <c r="Y2319" s="46" t="str">
        <f>IF(V2319="","",_xlfn.LET(_xlpm.x,VLOOKUP(V2319,'Drop-down_menus'!$D$2:$E$13,2,FALSE),IF(_xlpm.x=0,"",_xlpm.x)))</f>
        <v>https://orcid.org/0000-0002-9708-1761</v>
      </c>
      <c r="Z2319" s="46" t="str">
        <f>IF(W2319="","",_xlfn.LET(_xlpm.x,VLOOKUP(W2319,'Drop-down_menus'!$D$2:$E$13,2,FALSE),IF(_xlpm.x=0,"",_xlpm.x)))</f>
        <v/>
      </c>
      <c r="AA2319" s="46" t="str">
        <f>IF(X2319="","",_xlfn.LET(_xlpm.x,VLOOKUP(X2319,'Drop-down_menus'!$D$2:$E$13,2,FALSE),IF(_xlpm.x=0,"",_xlpm.x)))</f>
        <v/>
      </c>
      <c r="AB2319" s="46" t="s">
        <v>300</v>
      </c>
      <c r="AC2319" s="46" t="s">
        <v>1255</v>
      </c>
    </row>
    <row r="2320" spans="2:29" ht="15" customHeight="1">
      <c r="B2320" s="46">
        <v>2289</v>
      </c>
      <c r="C2320" s="46" t="s">
        <v>886</v>
      </c>
      <c r="D2320" s="46" t="b">
        <f>COUNTIF(Events!$B$2:$B$171, C2320) &gt; 0</f>
        <v>1</v>
      </c>
      <c r="G2320" s="46" t="s">
        <v>1208</v>
      </c>
      <c r="I2320" s="46" t="s">
        <v>1208</v>
      </c>
      <c r="J2320" s="46" t="str">
        <f>IF(I2320="","",_xlfn.LET(_xlpm.x,VLOOKUP(I2320,'2026-01-09_taxon-match'!$A$2:$N$81,4,FALSE),IF(_xlpm.x=0,"",_xlpm.x)))</f>
        <v>Nacella concinna</v>
      </c>
      <c r="L2320" s="46" t="str">
        <f>IF(I2320="","",_xlfn.LET(_xlpm.x,VLOOKUP(I2320,'2026-01-09_taxon-match'!$A$2:$N$81,3,FALSE),IF(_xlpm.x=0,"",_xlpm.x)))</f>
        <v>urn:lsid:marinespecies.org:taxname:197296</v>
      </c>
      <c r="M2320" s="46" t="str">
        <f>IF($I2320="","",_xlfn.LET(_xlpm.x,VLOOKUP($I2320,'2026-01-09_taxon-match'!$A$2:$N$81,5,FALSE),IF(_xlpm.x=0,"",_xlpm.x)))</f>
        <v>(Strebel, 1908)</v>
      </c>
      <c r="N2320" s="46" t="str">
        <f>IF($I2320="","",_xlfn.LET(_xlpm.x,VLOOKUP($I2320,'2026-01-09_taxon-match'!$A$2:$N$81,6,FALSE),IF(_xlpm.x=0,"",_xlpm.x)))</f>
        <v>Animalia</v>
      </c>
      <c r="O2320" s="46" t="str">
        <f>IF($I2320="","",_xlfn.LET(_xlpm.x,VLOOKUP($I2320,'2026-01-09_taxon-match'!$A$2:$N$81,7,FALSE),IF(_xlpm.x=0,"",_xlpm.x)))</f>
        <v>Mollusca</v>
      </c>
      <c r="P2320" s="46" t="str">
        <f>IF($I2320="","",_xlfn.LET(_xlpm.x,VLOOKUP($I2320,'2026-01-09_taxon-match'!$A$2:$N$81,8,FALSE),IF(_xlpm.x=0,"",_xlpm.x)))</f>
        <v>Gastropoda</v>
      </c>
      <c r="Q2320" s="46" t="str">
        <f>IF($I2320="","",_xlfn.LET(_xlpm.x,VLOOKUP($I2320,'2026-01-09_taxon-match'!$A$2:$N$81,9,FALSE),IF(_xlpm.x=0,"",_xlpm.x)))</f>
        <v>Nacellida</v>
      </c>
      <c r="R2320" s="46" t="str">
        <f>IF($I2320="","",_xlfn.LET(_xlpm.x,VLOOKUP($I2320,'2026-01-09_taxon-match'!$A$2:$N$81,10,FALSE),IF(_xlpm.x=0,"",_xlpm.x)))</f>
        <v>Nacellidae</v>
      </c>
      <c r="S2320" s="46" t="str">
        <f>IF($I2320="","",_xlfn.LET(_xlpm.x,VLOOKUP($I2320,'2026-01-09_taxon-match'!$A$2:$N$81,11,FALSE),IF(_xlpm.x=0,"",_xlpm.x)))</f>
        <v>Nacella</v>
      </c>
      <c r="T2320" s="46" t="str">
        <f>IF($I2320="","",_xlfn.LET(_xlpm.x,VLOOKUP($I2320,'2026-01-09_taxon-match'!$A$2:$N$81,13,FALSE),IF(_xlpm.x=0,"",_xlpm.x)))</f>
        <v>concinna</v>
      </c>
      <c r="U2320" s="46">
        <v>1</v>
      </c>
      <c r="V2320" s="2" t="s">
        <v>58</v>
      </c>
      <c r="Y2320" s="46" t="str">
        <f>IF(V2320="","",_xlfn.LET(_xlpm.x,VLOOKUP(V2320,'Drop-down_menus'!$D$2:$E$13,2,FALSE),IF(_xlpm.x=0,"",_xlpm.x)))</f>
        <v>https://orcid.org/0000-0002-9708-1761</v>
      </c>
      <c r="Z2320" s="46" t="str">
        <f>IF(W2320="","",_xlfn.LET(_xlpm.x,VLOOKUP(W2320,'Drop-down_menus'!$D$2:$E$13,2,FALSE),IF(_xlpm.x=0,"",_xlpm.x)))</f>
        <v/>
      </c>
      <c r="AA2320" s="46" t="str">
        <f>IF(X2320="","",_xlfn.LET(_xlpm.x,VLOOKUP(X2320,'Drop-down_menus'!$D$2:$E$13,2,FALSE),IF(_xlpm.x=0,"",_xlpm.x)))</f>
        <v/>
      </c>
      <c r="AB2320" s="46" t="s">
        <v>300</v>
      </c>
      <c r="AC2320" s="46" t="s">
        <v>1255</v>
      </c>
    </row>
    <row r="2321" spans="2:29" ht="15" customHeight="1">
      <c r="B2321" s="46">
        <v>2290</v>
      </c>
      <c r="C2321" s="46" t="s">
        <v>886</v>
      </c>
      <c r="D2321" s="46" t="b">
        <f>COUNTIF(Events!$B$2:$B$171, C2321) &gt; 0</f>
        <v>1</v>
      </c>
      <c r="G2321" s="46" t="s">
        <v>1208</v>
      </c>
      <c r="I2321" s="46" t="s">
        <v>1208</v>
      </c>
      <c r="J2321" s="46" t="str">
        <f>IF(I2321="","",_xlfn.LET(_xlpm.x,VLOOKUP(I2321,'2026-01-09_taxon-match'!$A$2:$N$81,4,FALSE),IF(_xlpm.x=0,"",_xlpm.x)))</f>
        <v>Nacella concinna</v>
      </c>
      <c r="L2321" s="46" t="str">
        <f>IF(I2321="","",_xlfn.LET(_xlpm.x,VLOOKUP(I2321,'2026-01-09_taxon-match'!$A$2:$N$81,3,FALSE),IF(_xlpm.x=0,"",_xlpm.x)))</f>
        <v>urn:lsid:marinespecies.org:taxname:197296</v>
      </c>
      <c r="M2321" s="46" t="str">
        <f>IF($I2321="","",_xlfn.LET(_xlpm.x,VLOOKUP($I2321,'2026-01-09_taxon-match'!$A$2:$N$81,5,FALSE),IF(_xlpm.x=0,"",_xlpm.x)))</f>
        <v>(Strebel, 1908)</v>
      </c>
      <c r="N2321" s="46" t="str">
        <f>IF($I2321="","",_xlfn.LET(_xlpm.x,VLOOKUP($I2321,'2026-01-09_taxon-match'!$A$2:$N$81,6,FALSE),IF(_xlpm.x=0,"",_xlpm.x)))</f>
        <v>Animalia</v>
      </c>
      <c r="O2321" s="46" t="str">
        <f>IF($I2321="","",_xlfn.LET(_xlpm.x,VLOOKUP($I2321,'2026-01-09_taxon-match'!$A$2:$N$81,7,FALSE),IF(_xlpm.x=0,"",_xlpm.x)))</f>
        <v>Mollusca</v>
      </c>
      <c r="P2321" s="46" t="str">
        <f>IF($I2321="","",_xlfn.LET(_xlpm.x,VLOOKUP($I2321,'2026-01-09_taxon-match'!$A$2:$N$81,8,FALSE),IF(_xlpm.x=0,"",_xlpm.x)))</f>
        <v>Gastropoda</v>
      </c>
      <c r="Q2321" s="46" t="str">
        <f>IF($I2321="","",_xlfn.LET(_xlpm.x,VLOOKUP($I2321,'2026-01-09_taxon-match'!$A$2:$N$81,9,FALSE),IF(_xlpm.x=0,"",_xlpm.x)))</f>
        <v>Nacellida</v>
      </c>
      <c r="R2321" s="46" t="str">
        <f>IF($I2321="","",_xlfn.LET(_xlpm.x,VLOOKUP($I2321,'2026-01-09_taxon-match'!$A$2:$N$81,10,FALSE),IF(_xlpm.x=0,"",_xlpm.x)))</f>
        <v>Nacellidae</v>
      </c>
      <c r="S2321" s="46" t="str">
        <f>IF($I2321="","",_xlfn.LET(_xlpm.x,VLOOKUP($I2321,'2026-01-09_taxon-match'!$A$2:$N$81,11,FALSE),IF(_xlpm.x=0,"",_xlpm.x)))</f>
        <v>Nacella</v>
      </c>
      <c r="T2321" s="46" t="str">
        <f>IF($I2321="","",_xlfn.LET(_xlpm.x,VLOOKUP($I2321,'2026-01-09_taxon-match'!$A$2:$N$81,13,FALSE),IF(_xlpm.x=0,"",_xlpm.x)))</f>
        <v>concinna</v>
      </c>
      <c r="U2321" s="46">
        <v>1</v>
      </c>
      <c r="V2321" s="2" t="s">
        <v>58</v>
      </c>
      <c r="Y2321" s="46" t="str">
        <f>IF(V2321="","",_xlfn.LET(_xlpm.x,VLOOKUP(V2321,'Drop-down_menus'!$D$2:$E$13,2,FALSE),IF(_xlpm.x=0,"",_xlpm.x)))</f>
        <v>https://orcid.org/0000-0002-9708-1761</v>
      </c>
      <c r="Z2321" s="46" t="str">
        <f>IF(W2321="","",_xlfn.LET(_xlpm.x,VLOOKUP(W2321,'Drop-down_menus'!$D$2:$E$13,2,FALSE),IF(_xlpm.x=0,"",_xlpm.x)))</f>
        <v/>
      </c>
      <c r="AA2321" s="46" t="str">
        <f>IF(X2321="","",_xlfn.LET(_xlpm.x,VLOOKUP(X2321,'Drop-down_menus'!$D$2:$E$13,2,FALSE),IF(_xlpm.x=0,"",_xlpm.x)))</f>
        <v/>
      </c>
      <c r="AB2321" s="46" t="s">
        <v>300</v>
      </c>
      <c r="AC2321" s="46" t="s">
        <v>1255</v>
      </c>
    </row>
    <row r="2322" spans="2:29" ht="15" customHeight="1">
      <c r="B2322" s="46">
        <v>2291</v>
      </c>
      <c r="C2322" s="46" t="s">
        <v>886</v>
      </c>
      <c r="D2322" s="46" t="b">
        <f>COUNTIF(Events!$B$2:$B$171, C2322) &gt; 0</f>
        <v>1</v>
      </c>
      <c r="G2322" s="46" t="s">
        <v>1213</v>
      </c>
      <c r="I2322" s="46" t="s">
        <v>178</v>
      </c>
      <c r="J2322" s="46" t="str">
        <f>IF(I2322="","",_xlfn.LET(_xlpm.x,VLOOKUP(I2322,'2026-01-09_taxon-match'!$A$2:$N$81,4,FALSE),IF(_xlpm.x=0,"",_xlpm.x)))</f>
        <v>Parborlasia corrugatus</v>
      </c>
      <c r="L2322" s="46" t="str">
        <f>IF(I2322="","",_xlfn.LET(_xlpm.x,VLOOKUP(I2322,'2026-01-09_taxon-match'!$A$2:$N$81,3,FALSE),IF(_xlpm.x=0,"",_xlpm.x)))</f>
        <v>urn:lsid:marinespecies.org:taxname:1776775</v>
      </c>
      <c r="M2322" s="46" t="str">
        <f>IF($I2322="","",_xlfn.LET(_xlpm.x,VLOOKUP($I2322,'2026-01-09_taxon-match'!$A$2:$N$81,5,FALSE),IF(_xlpm.x=0,"",_xlpm.x)))</f>
        <v>(McIntosh, 1876)</v>
      </c>
      <c r="N2322" s="46" t="str">
        <f>IF($I2322="","",_xlfn.LET(_xlpm.x,VLOOKUP($I2322,'2026-01-09_taxon-match'!$A$2:$N$81,6,FALSE),IF(_xlpm.x=0,"",_xlpm.x)))</f>
        <v>Animalia</v>
      </c>
      <c r="O2322" s="46" t="str">
        <f>IF($I2322="","",_xlfn.LET(_xlpm.x,VLOOKUP($I2322,'2026-01-09_taxon-match'!$A$2:$N$81,7,FALSE),IF(_xlpm.x=0,"",_xlpm.x)))</f>
        <v>Nemertea</v>
      </c>
      <c r="P2322" s="46" t="str">
        <f>IF($I2322="","",_xlfn.LET(_xlpm.x,VLOOKUP($I2322,'2026-01-09_taxon-match'!$A$2:$N$81,8,FALSE),IF(_xlpm.x=0,"",_xlpm.x)))</f>
        <v>Pilidiophora</v>
      </c>
      <c r="Q2322" s="46" t="str">
        <f>IF($I2322="","",_xlfn.LET(_xlpm.x,VLOOKUP($I2322,'2026-01-09_taxon-match'!$A$2:$N$81,9,FALSE),IF(_xlpm.x=0,"",_xlpm.x)))</f>
        <v>Heteronemertea</v>
      </c>
      <c r="R2322" s="46" t="str">
        <f>IF($I2322="","",_xlfn.LET(_xlpm.x,VLOOKUP($I2322,'2026-01-09_taxon-match'!$A$2:$N$81,10,FALSE),IF(_xlpm.x=0,"",_xlpm.x)))</f>
        <v>Lineidae</v>
      </c>
      <c r="S2322" s="46" t="str">
        <f>IF($I2322="","",_xlfn.LET(_xlpm.x,VLOOKUP($I2322,'2026-01-09_taxon-match'!$A$2:$N$81,11,FALSE),IF(_xlpm.x=0,"",_xlpm.x)))</f>
        <v>Parborlasia</v>
      </c>
      <c r="T2322" s="46" t="str">
        <f>IF($I2322="","",_xlfn.LET(_xlpm.x,VLOOKUP($I2322,'2026-01-09_taxon-match'!$A$2:$N$81,13,FALSE),IF(_xlpm.x=0,"",_xlpm.x)))</f>
        <v>corrugatus</v>
      </c>
      <c r="U2322" s="46">
        <v>1</v>
      </c>
      <c r="V2322" s="2" t="s">
        <v>58</v>
      </c>
      <c r="Y2322" s="46" t="str">
        <f>IF(V2322="","",_xlfn.LET(_xlpm.x,VLOOKUP(V2322,'Drop-down_menus'!$D$2:$E$13,2,FALSE),IF(_xlpm.x=0,"",_xlpm.x)))</f>
        <v>https://orcid.org/0000-0002-9708-1761</v>
      </c>
      <c r="Z2322" s="46" t="str">
        <f>IF(W2322="","",_xlfn.LET(_xlpm.x,VLOOKUP(W2322,'Drop-down_menus'!$D$2:$E$13,2,FALSE),IF(_xlpm.x=0,"",_xlpm.x)))</f>
        <v/>
      </c>
      <c r="AA2322" s="46" t="str">
        <f>IF(X2322="","",_xlfn.LET(_xlpm.x,VLOOKUP(X2322,'Drop-down_menus'!$D$2:$E$13,2,FALSE),IF(_xlpm.x=0,"",_xlpm.x)))</f>
        <v/>
      </c>
      <c r="AB2322" s="46" t="s">
        <v>300</v>
      </c>
      <c r="AC2322" s="46" t="s">
        <v>1255</v>
      </c>
    </row>
    <row r="2323" spans="2:29" ht="15" customHeight="1">
      <c r="B2323" s="46">
        <v>2292</v>
      </c>
      <c r="C2323" s="46" t="s">
        <v>886</v>
      </c>
      <c r="D2323" s="46" t="b">
        <f>COUNTIF(Events!$B$2:$B$171, C2323) &gt; 0</f>
        <v>1</v>
      </c>
      <c r="G2323" s="46" t="s">
        <v>1213</v>
      </c>
      <c r="I2323" s="46" t="s">
        <v>178</v>
      </c>
      <c r="J2323" s="46" t="str">
        <f>IF(I2323="","",_xlfn.LET(_xlpm.x,VLOOKUP(I2323,'2026-01-09_taxon-match'!$A$2:$N$81,4,FALSE),IF(_xlpm.x=0,"",_xlpm.x)))</f>
        <v>Parborlasia corrugatus</v>
      </c>
      <c r="L2323" s="46" t="str">
        <f>IF(I2323="","",_xlfn.LET(_xlpm.x,VLOOKUP(I2323,'2026-01-09_taxon-match'!$A$2:$N$81,3,FALSE),IF(_xlpm.x=0,"",_xlpm.x)))</f>
        <v>urn:lsid:marinespecies.org:taxname:1776775</v>
      </c>
      <c r="M2323" s="46" t="str">
        <f>IF($I2323="","",_xlfn.LET(_xlpm.x,VLOOKUP($I2323,'2026-01-09_taxon-match'!$A$2:$N$81,5,FALSE),IF(_xlpm.x=0,"",_xlpm.x)))</f>
        <v>(McIntosh, 1876)</v>
      </c>
      <c r="N2323" s="46" t="str">
        <f>IF($I2323="","",_xlfn.LET(_xlpm.x,VLOOKUP($I2323,'2026-01-09_taxon-match'!$A$2:$N$81,6,FALSE),IF(_xlpm.x=0,"",_xlpm.x)))</f>
        <v>Animalia</v>
      </c>
      <c r="O2323" s="46" t="str">
        <f>IF($I2323="","",_xlfn.LET(_xlpm.x,VLOOKUP($I2323,'2026-01-09_taxon-match'!$A$2:$N$81,7,FALSE),IF(_xlpm.x=0,"",_xlpm.x)))</f>
        <v>Nemertea</v>
      </c>
      <c r="P2323" s="46" t="str">
        <f>IF($I2323="","",_xlfn.LET(_xlpm.x,VLOOKUP($I2323,'2026-01-09_taxon-match'!$A$2:$N$81,8,FALSE),IF(_xlpm.x=0,"",_xlpm.x)))</f>
        <v>Pilidiophora</v>
      </c>
      <c r="Q2323" s="46" t="str">
        <f>IF($I2323="","",_xlfn.LET(_xlpm.x,VLOOKUP($I2323,'2026-01-09_taxon-match'!$A$2:$N$81,9,FALSE),IF(_xlpm.x=0,"",_xlpm.x)))</f>
        <v>Heteronemertea</v>
      </c>
      <c r="R2323" s="46" t="str">
        <f>IF($I2323="","",_xlfn.LET(_xlpm.x,VLOOKUP($I2323,'2026-01-09_taxon-match'!$A$2:$N$81,10,FALSE),IF(_xlpm.x=0,"",_xlpm.x)))</f>
        <v>Lineidae</v>
      </c>
      <c r="S2323" s="46" t="str">
        <f>IF($I2323="","",_xlfn.LET(_xlpm.x,VLOOKUP($I2323,'2026-01-09_taxon-match'!$A$2:$N$81,11,FALSE),IF(_xlpm.x=0,"",_xlpm.x)))</f>
        <v>Parborlasia</v>
      </c>
      <c r="T2323" s="46" t="str">
        <f>IF($I2323="","",_xlfn.LET(_xlpm.x,VLOOKUP($I2323,'2026-01-09_taxon-match'!$A$2:$N$81,13,FALSE),IF(_xlpm.x=0,"",_xlpm.x)))</f>
        <v>corrugatus</v>
      </c>
      <c r="U2323" s="46">
        <v>1</v>
      </c>
      <c r="V2323" s="2" t="s">
        <v>58</v>
      </c>
      <c r="Y2323" s="46" t="str">
        <f>IF(V2323="","",_xlfn.LET(_xlpm.x,VLOOKUP(V2323,'Drop-down_menus'!$D$2:$E$13,2,FALSE),IF(_xlpm.x=0,"",_xlpm.x)))</f>
        <v>https://orcid.org/0000-0002-9708-1761</v>
      </c>
      <c r="Z2323" s="46" t="str">
        <f>IF(W2323="","",_xlfn.LET(_xlpm.x,VLOOKUP(W2323,'Drop-down_menus'!$D$2:$E$13,2,FALSE),IF(_xlpm.x=0,"",_xlpm.x)))</f>
        <v/>
      </c>
      <c r="AA2323" s="46" t="str">
        <f>IF(X2323="","",_xlfn.LET(_xlpm.x,VLOOKUP(X2323,'Drop-down_menus'!$D$2:$E$13,2,FALSE),IF(_xlpm.x=0,"",_xlpm.x)))</f>
        <v/>
      </c>
      <c r="AB2323" s="46" t="s">
        <v>300</v>
      </c>
      <c r="AC2323" s="46" t="s">
        <v>1255</v>
      </c>
    </row>
    <row r="2324" spans="2:29" ht="15" customHeight="1">
      <c r="B2324" s="46">
        <v>2293</v>
      </c>
      <c r="C2324" s="46" t="s">
        <v>886</v>
      </c>
      <c r="D2324" s="46" t="b">
        <f>COUNTIF(Events!$B$2:$B$171, C2324) &gt; 0</f>
        <v>1</v>
      </c>
      <c r="G2324" s="46" t="s">
        <v>1221</v>
      </c>
      <c r="I2324" s="2" t="s">
        <v>308</v>
      </c>
      <c r="J2324" s="46" t="str">
        <f>IF(I2324="","",_xlfn.LET(_xlpm.x,VLOOKUP(I2324,'2026-01-09_taxon-match'!$A$2:$N$81,4,FALSE),IF(_xlpm.x=0,"",_xlpm.x)))</f>
        <v>Margarella</v>
      </c>
      <c r="K2324" s="46" t="s">
        <v>1318</v>
      </c>
      <c r="L2324" s="46" t="str">
        <f>IF(I2324="","",_xlfn.LET(_xlpm.x,VLOOKUP(I2324,'2026-01-09_taxon-match'!$A$2:$N$81,3,FALSE),IF(_xlpm.x=0,"",_xlpm.x)))</f>
        <v>urn:lsid:marinespecies.org:taxname:196989</v>
      </c>
      <c r="M2324" s="46" t="str">
        <f>IF($I2324="","",_xlfn.LET(_xlpm.x,VLOOKUP($I2324,'2026-01-09_taxon-match'!$A$2:$N$81,5,FALSE),IF(_xlpm.x=0,"",_xlpm.x)))</f>
        <v>Thiele, 1893</v>
      </c>
      <c r="N2324" s="46" t="str">
        <f>IF($I2324="","",_xlfn.LET(_xlpm.x,VLOOKUP($I2324,'2026-01-09_taxon-match'!$A$2:$N$81,6,FALSE),IF(_xlpm.x=0,"",_xlpm.x)))</f>
        <v>Animalia</v>
      </c>
      <c r="O2324" s="46" t="str">
        <f>IF($I2324="","",_xlfn.LET(_xlpm.x,VLOOKUP($I2324,'2026-01-09_taxon-match'!$A$2:$N$81,7,FALSE),IF(_xlpm.x=0,"",_xlpm.x)))</f>
        <v>Mollusca</v>
      </c>
      <c r="P2324" s="46" t="str">
        <f>IF($I2324="","",_xlfn.LET(_xlpm.x,VLOOKUP($I2324,'2026-01-09_taxon-match'!$A$2:$N$81,8,FALSE),IF(_xlpm.x=0,"",_xlpm.x)))</f>
        <v>Gastropoda</v>
      </c>
      <c r="Q2324" s="46" t="str">
        <f>IF($I2324="","",_xlfn.LET(_xlpm.x,VLOOKUP($I2324,'2026-01-09_taxon-match'!$A$2:$N$81,9,FALSE),IF(_xlpm.x=0,"",_xlpm.x)))</f>
        <v>Trochida</v>
      </c>
      <c r="R2324" s="46" t="str">
        <f>IF($I2324="","",_xlfn.LET(_xlpm.x,VLOOKUP($I2324,'2026-01-09_taxon-match'!$A$2:$N$81,10,FALSE),IF(_xlpm.x=0,"",_xlpm.x)))</f>
        <v>Calliostomatidae</v>
      </c>
      <c r="S2324" s="46" t="str">
        <f>IF($I2324="","",_xlfn.LET(_xlpm.x,VLOOKUP($I2324,'2026-01-09_taxon-match'!$A$2:$N$81,11,FALSE),IF(_xlpm.x=0,"",_xlpm.x)))</f>
        <v>Margarella</v>
      </c>
      <c r="T2324" s="46" t="str">
        <f>IF($I2324="","",_xlfn.LET(_xlpm.x,VLOOKUP($I2324,'2026-01-09_taxon-match'!$A$2:$N$81,13,FALSE),IF(_xlpm.x=0,"",_xlpm.x)))</f>
        <v/>
      </c>
      <c r="U2324" s="46">
        <v>1</v>
      </c>
      <c r="V2324" s="2" t="s">
        <v>58</v>
      </c>
      <c r="Y2324" s="46" t="str">
        <f>IF(V2324="","",_xlfn.LET(_xlpm.x,VLOOKUP(V2324,'Drop-down_menus'!$D$2:$E$13,2,FALSE),IF(_xlpm.x=0,"",_xlpm.x)))</f>
        <v>https://orcid.org/0000-0002-9708-1761</v>
      </c>
      <c r="Z2324" s="46" t="str">
        <f>IF(W2324="","",_xlfn.LET(_xlpm.x,VLOOKUP(W2324,'Drop-down_menus'!$D$2:$E$13,2,FALSE),IF(_xlpm.x=0,"",_xlpm.x)))</f>
        <v/>
      </c>
      <c r="AA2324" s="46" t="str">
        <f>IF(X2324="","",_xlfn.LET(_xlpm.x,VLOOKUP(X2324,'Drop-down_menus'!$D$2:$E$13,2,FALSE),IF(_xlpm.x=0,"",_xlpm.x)))</f>
        <v/>
      </c>
      <c r="AB2324" s="46" t="s">
        <v>300</v>
      </c>
      <c r="AC2324" s="46" t="s">
        <v>1255</v>
      </c>
    </row>
    <row r="2325" spans="2:29" ht="15" customHeight="1">
      <c r="B2325" s="46">
        <v>2294</v>
      </c>
      <c r="C2325" s="46" t="s">
        <v>886</v>
      </c>
      <c r="D2325" s="46" t="b">
        <f>COUNTIF(Events!$B$2:$B$171, C2325) &gt; 0</f>
        <v>1</v>
      </c>
      <c r="G2325" s="46" t="s">
        <v>1221</v>
      </c>
      <c r="I2325" s="2" t="s">
        <v>308</v>
      </c>
      <c r="J2325" s="46" t="str">
        <f>IF(I2325="","",_xlfn.LET(_xlpm.x,VLOOKUP(I2325,'2026-01-09_taxon-match'!$A$2:$N$81,4,FALSE),IF(_xlpm.x=0,"",_xlpm.x)))</f>
        <v>Margarella</v>
      </c>
      <c r="K2325" s="46" t="s">
        <v>1318</v>
      </c>
      <c r="L2325" s="46" t="str">
        <f>IF(I2325="","",_xlfn.LET(_xlpm.x,VLOOKUP(I2325,'2026-01-09_taxon-match'!$A$2:$N$81,3,FALSE),IF(_xlpm.x=0,"",_xlpm.x)))</f>
        <v>urn:lsid:marinespecies.org:taxname:196989</v>
      </c>
      <c r="M2325" s="46" t="str">
        <f>IF($I2325="","",_xlfn.LET(_xlpm.x,VLOOKUP($I2325,'2026-01-09_taxon-match'!$A$2:$N$81,5,FALSE),IF(_xlpm.x=0,"",_xlpm.x)))</f>
        <v>Thiele, 1893</v>
      </c>
      <c r="N2325" s="46" t="str">
        <f>IF($I2325="","",_xlfn.LET(_xlpm.x,VLOOKUP($I2325,'2026-01-09_taxon-match'!$A$2:$N$81,6,FALSE),IF(_xlpm.x=0,"",_xlpm.x)))</f>
        <v>Animalia</v>
      </c>
      <c r="O2325" s="46" t="str">
        <f>IF($I2325="","",_xlfn.LET(_xlpm.x,VLOOKUP($I2325,'2026-01-09_taxon-match'!$A$2:$N$81,7,FALSE),IF(_xlpm.x=0,"",_xlpm.x)))</f>
        <v>Mollusca</v>
      </c>
      <c r="P2325" s="46" t="str">
        <f>IF($I2325="","",_xlfn.LET(_xlpm.x,VLOOKUP($I2325,'2026-01-09_taxon-match'!$A$2:$N$81,8,FALSE),IF(_xlpm.x=0,"",_xlpm.x)))</f>
        <v>Gastropoda</v>
      </c>
      <c r="Q2325" s="46" t="str">
        <f>IF($I2325="","",_xlfn.LET(_xlpm.x,VLOOKUP($I2325,'2026-01-09_taxon-match'!$A$2:$N$81,9,FALSE),IF(_xlpm.x=0,"",_xlpm.x)))</f>
        <v>Trochida</v>
      </c>
      <c r="R2325" s="46" t="str">
        <f>IF($I2325="","",_xlfn.LET(_xlpm.x,VLOOKUP($I2325,'2026-01-09_taxon-match'!$A$2:$N$81,10,FALSE),IF(_xlpm.x=0,"",_xlpm.x)))</f>
        <v>Calliostomatidae</v>
      </c>
      <c r="S2325" s="46" t="str">
        <f>IF($I2325="","",_xlfn.LET(_xlpm.x,VLOOKUP($I2325,'2026-01-09_taxon-match'!$A$2:$N$81,11,FALSE),IF(_xlpm.x=0,"",_xlpm.x)))</f>
        <v>Margarella</v>
      </c>
      <c r="T2325" s="46" t="str">
        <f>IF($I2325="","",_xlfn.LET(_xlpm.x,VLOOKUP($I2325,'2026-01-09_taxon-match'!$A$2:$N$81,13,FALSE),IF(_xlpm.x=0,"",_xlpm.x)))</f>
        <v/>
      </c>
      <c r="U2325" s="46">
        <v>1</v>
      </c>
      <c r="V2325" s="2" t="s">
        <v>58</v>
      </c>
      <c r="Y2325" s="46" t="str">
        <f>IF(V2325="","",_xlfn.LET(_xlpm.x,VLOOKUP(V2325,'Drop-down_menus'!$D$2:$E$13,2,FALSE),IF(_xlpm.x=0,"",_xlpm.x)))</f>
        <v>https://orcid.org/0000-0002-9708-1761</v>
      </c>
      <c r="Z2325" s="46" t="str">
        <f>IF(W2325="","",_xlfn.LET(_xlpm.x,VLOOKUP(W2325,'Drop-down_menus'!$D$2:$E$13,2,FALSE),IF(_xlpm.x=0,"",_xlpm.x)))</f>
        <v/>
      </c>
      <c r="AA2325" s="46" t="str">
        <f>IF(X2325="","",_xlfn.LET(_xlpm.x,VLOOKUP(X2325,'Drop-down_menus'!$D$2:$E$13,2,FALSE),IF(_xlpm.x=0,"",_xlpm.x)))</f>
        <v/>
      </c>
      <c r="AB2325" s="46" t="s">
        <v>300</v>
      </c>
      <c r="AC2325" s="46" t="s">
        <v>1255</v>
      </c>
    </row>
    <row r="2326" spans="2:29" ht="15" customHeight="1">
      <c r="B2326" s="46">
        <v>2295</v>
      </c>
      <c r="C2326" s="46" t="s">
        <v>886</v>
      </c>
      <c r="D2326" s="46" t="b">
        <f>COUNTIF(Events!$B$2:$B$171, C2326) &gt; 0</f>
        <v>1</v>
      </c>
      <c r="G2326" s="46" t="s">
        <v>1244</v>
      </c>
      <c r="I2326" s="46" t="s">
        <v>1244</v>
      </c>
      <c r="J2326" s="46" t="str">
        <f>IF(I2326="","",_xlfn.LET(_xlpm.x,VLOOKUP(I2326,'2026-01-09_taxon-match'!$A$2:$N$81,4,FALSE),IF(_xlpm.x=0,"",_xlpm.x)))</f>
        <v>Didemnum studeri</v>
      </c>
      <c r="L2326" s="46" t="str">
        <f>IF(I2326="","",_xlfn.LET(_xlpm.x,VLOOKUP(I2326,'2026-01-09_taxon-match'!$A$2:$N$81,3,FALSE),IF(_xlpm.x=0,"",_xlpm.x)))</f>
        <v>urn:lsid:marinespecies.org:taxname:173244</v>
      </c>
      <c r="M2326" s="46" t="str">
        <f>IF($I2326="","",_xlfn.LET(_xlpm.x,VLOOKUP($I2326,'2026-01-09_taxon-match'!$A$2:$N$81,5,FALSE),IF(_xlpm.x=0,"",_xlpm.x)))</f>
        <v>Hartmeyer, 1911</v>
      </c>
      <c r="N2326" s="46" t="str">
        <f>IF($I2326="","",_xlfn.LET(_xlpm.x,VLOOKUP($I2326,'2026-01-09_taxon-match'!$A$2:$N$81,6,FALSE),IF(_xlpm.x=0,"",_xlpm.x)))</f>
        <v>Animalia</v>
      </c>
      <c r="O2326" s="46" t="str">
        <f>IF($I2326="","",_xlfn.LET(_xlpm.x,VLOOKUP($I2326,'2026-01-09_taxon-match'!$A$2:$N$81,7,FALSE),IF(_xlpm.x=0,"",_xlpm.x)))</f>
        <v>Chordata</v>
      </c>
      <c r="P2326" s="46" t="str">
        <f>IF($I2326="","",_xlfn.LET(_xlpm.x,VLOOKUP($I2326,'2026-01-09_taxon-match'!$A$2:$N$81,8,FALSE),IF(_xlpm.x=0,"",_xlpm.x)))</f>
        <v>Ascidiacea</v>
      </c>
      <c r="Q2326" s="46" t="str">
        <f>IF($I2326="","",_xlfn.LET(_xlpm.x,VLOOKUP($I2326,'2026-01-09_taxon-match'!$A$2:$N$81,9,FALSE),IF(_xlpm.x=0,"",_xlpm.x)))</f>
        <v>Aplousobranchia</v>
      </c>
      <c r="R2326" s="46" t="str">
        <f>IF($I2326="","",_xlfn.LET(_xlpm.x,VLOOKUP($I2326,'2026-01-09_taxon-match'!$A$2:$N$81,10,FALSE),IF(_xlpm.x=0,"",_xlpm.x)))</f>
        <v>Didemnidae</v>
      </c>
      <c r="S2326" s="46" t="str">
        <f>IF($I2326="","",_xlfn.LET(_xlpm.x,VLOOKUP($I2326,'2026-01-09_taxon-match'!$A$2:$N$81,11,FALSE),IF(_xlpm.x=0,"",_xlpm.x)))</f>
        <v>Didemnum</v>
      </c>
      <c r="T2326" s="46" t="str">
        <f>IF($I2326="","",_xlfn.LET(_xlpm.x,VLOOKUP($I2326,'2026-01-09_taxon-match'!$A$2:$N$81,13,FALSE),IF(_xlpm.x=0,"",_xlpm.x)))</f>
        <v>studeri</v>
      </c>
      <c r="U2326" s="46">
        <v>1</v>
      </c>
      <c r="V2326" s="2" t="s">
        <v>58</v>
      </c>
      <c r="Y2326" s="46" t="str">
        <f>IF(V2326="","",_xlfn.LET(_xlpm.x,VLOOKUP(V2326,'Drop-down_menus'!$D$2:$E$13,2,FALSE),IF(_xlpm.x=0,"",_xlpm.x)))</f>
        <v>https://orcid.org/0000-0002-9708-1761</v>
      </c>
      <c r="Z2326" s="46" t="str">
        <f>IF(W2326="","",_xlfn.LET(_xlpm.x,VLOOKUP(W2326,'Drop-down_menus'!$D$2:$E$13,2,FALSE),IF(_xlpm.x=0,"",_xlpm.x)))</f>
        <v/>
      </c>
      <c r="AA2326" s="46" t="str">
        <f>IF(X2326="","",_xlfn.LET(_xlpm.x,VLOOKUP(X2326,'Drop-down_menus'!$D$2:$E$13,2,FALSE),IF(_xlpm.x=0,"",_xlpm.x)))</f>
        <v/>
      </c>
      <c r="AB2326" s="46" t="s">
        <v>300</v>
      </c>
      <c r="AC2326" s="46" t="s">
        <v>1255</v>
      </c>
    </row>
    <row r="2327" spans="2:29" ht="15" customHeight="1">
      <c r="B2327" s="46">
        <v>2296</v>
      </c>
      <c r="C2327" s="46" t="s">
        <v>886</v>
      </c>
      <c r="D2327" s="46" t="b">
        <f>COUNTIF(Events!$B$2:$B$171, C2327) &gt; 0</f>
        <v>1</v>
      </c>
      <c r="G2327" s="46" t="s">
        <v>1243</v>
      </c>
      <c r="I2327" s="46" t="s">
        <v>1243</v>
      </c>
      <c r="J2327" s="46" t="str">
        <f>IF(I2327="","",_xlfn.LET(_xlpm.x,VLOOKUP(I2327,'2026-01-09_taxon-match'!$A$2:$N$81,4,FALSE),IF(_xlpm.x=0,"",_xlpm.x)))</f>
        <v>Flabelligera mundata</v>
      </c>
      <c r="L2327" s="46" t="str">
        <f>IF(I2327="","",_xlfn.LET(_xlpm.x,VLOOKUP(I2327,'2026-01-09_taxon-match'!$A$2:$N$81,3,FALSE),IF(_xlpm.x=0,"",_xlpm.x)))</f>
        <v>urn:lsid:marinespecies.org:taxname:173287</v>
      </c>
      <c r="M2327" s="46" t="str">
        <f>IF($I2327="","",_xlfn.LET(_xlpm.x,VLOOKUP($I2327,'2026-01-09_taxon-match'!$A$2:$N$81,5,FALSE),IF(_xlpm.x=0,"",_xlpm.x)))</f>
        <v>Gravier, 1906</v>
      </c>
      <c r="N2327" s="46" t="str">
        <f>IF($I2327="","",_xlfn.LET(_xlpm.x,VLOOKUP($I2327,'2026-01-09_taxon-match'!$A$2:$N$81,6,FALSE),IF(_xlpm.x=0,"",_xlpm.x)))</f>
        <v>Animalia</v>
      </c>
      <c r="O2327" s="46" t="str">
        <f>IF($I2327="","",_xlfn.LET(_xlpm.x,VLOOKUP($I2327,'2026-01-09_taxon-match'!$A$2:$N$81,7,FALSE),IF(_xlpm.x=0,"",_xlpm.x)))</f>
        <v>Annelida</v>
      </c>
      <c r="P2327" s="46" t="str">
        <f>IF($I2327="","",_xlfn.LET(_xlpm.x,VLOOKUP($I2327,'2026-01-09_taxon-match'!$A$2:$N$81,8,FALSE),IF(_xlpm.x=0,"",_xlpm.x)))</f>
        <v>Polychaeta</v>
      </c>
      <c r="Q2327" s="46" t="str">
        <f>IF($I2327="","",_xlfn.LET(_xlpm.x,VLOOKUP($I2327,'2026-01-09_taxon-match'!$A$2:$N$81,9,FALSE),IF(_xlpm.x=0,"",_xlpm.x)))</f>
        <v>Terebellida</v>
      </c>
      <c r="R2327" s="46" t="str">
        <f>IF($I2327="","",_xlfn.LET(_xlpm.x,VLOOKUP($I2327,'2026-01-09_taxon-match'!$A$2:$N$81,10,FALSE),IF(_xlpm.x=0,"",_xlpm.x)))</f>
        <v>Flabelligeridae</v>
      </c>
      <c r="S2327" s="46" t="str">
        <f>IF($I2327="","",_xlfn.LET(_xlpm.x,VLOOKUP($I2327,'2026-01-09_taxon-match'!$A$2:$N$81,11,FALSE),IF(_xlpm.x=0,"",_xlpm.x)))</f>
        <v>Flabelligera</v>
      </c>
      <c r="T2327" s="46" t="str">
        <f>IF($I2327="","",_xlfn.LET(_xlpm.x,VLOOKUP($I2327,'2026-01-09_taxon-match'!$A$2:$N$81,13,FALSE),IF(_xlpm.x=0,"",_xlpm.x)))</f>
        <v>mundata</v>
      </c>
      <c r="U2327" s="46">
        <v>1</v>
      </c>
      <c r="V2327" s="2" t="s">
        <v>58</v>
      </c>
      <c r="Y2327" s="46" t="str">
        <f>IF(V2327="","",_xlfn.LET(_xlpm.x,VLOOKUP(V2327,'Drop-down_menus'!$D$2:$E$13,2,FALSE),IF(_xlpm.x=0,"",_xlpm.x)))</f>
        <v>https://orcid.org/0000-0002-9708-1761</v>
      </c>
      <c r="Z2327" s="46" t="str">
        <f>IF(W2327="","",_xlfn.LET(_xlpm.x,VLOOKUP(W2327,'Drop-down_menus'!$D$2:$E$13,2,FALSE),IF(_xlpm.x=0,"",_xlpm.x)))</f>
        <v/>
      </c>
      <c r="AA2327" s="46" t="str">
        <f>IF(X2327="","",_xlfn.LET(_xlpm.x,VLOOKUP(X2327,'Drop-down_menus'!$D$2:$E$13,2,FALSE),IF(_xlpm.x=0,"",_xlpm.x)))</f>
        <v/>
      </c>
      <c r="AB2327" s="46" t="s">
        <v>300</v>
      </c>
      <c r="AC2327" s="46" t="s">
        <v>1255</v>
      </c>
    </row>
    <row r="2328" spans="2:29" ht="15" customHeight="1">
      <c r="B2328" s="46">
        <v>2297</v>
      </c>
      <c r="C2328" s="46" t="s">
        <v>886</v>
      </c>
      <c r="D2328" s="46" t="b">
        <f>COUNTIF(Events!$B$2:$B$171, C2328) &gt; 0</f>
        <v>1</v>
      </c>
      <c r="G2328" s="46" t="s">
        <v>1243</v>
      </c>
      <c r="I2328" s="46" t="s">
        <v>1243</v>
      </c>
      <c r="J2328" s="46" t="str">
        <f>IF(I2328="","",_xlfn.LET(_xlpm.x,VLOOKUP(I2328,'2026-01-09_taxon-match'!$A$2:$N$81,4,FALSE),IF(_xlpm.x=0,"",_xlpm.x)))</f>
        <v>Flabelligera mundata</v>
      </c>
      <c r="L2328" s="46" t="str">
        <f>IF(I2328="","",_xlfn.LET(_xlpm.x,VLOOKUP(I2328,'2026-01-09_taxon-match'!$A$2:$N$81,3,FALSE),IF(_xlpm.x=0,"",_xlpm.x)))</f>
        <v>urn:lsid:marinespecies.org:taxname:173287</v>
      </c>
      <c r="M2328" s="46" t="str">
        <f>IF($I2328="","",_xlfn.LET(_xlpm.x,VLOOKUP($I2328,'2026-01-09_taxon-match'!$A$2:$N$81,5,FALSE),IF(_xlpm.x=0,"",_xlpm.x)))</f>
        <v>Gravier, 1906</v>
      </c>
      <c r="N2328" s="46" t="str">
        <f>IF($I2328="","",_xlfn.LET(_xlpm.x,VLOOKUP($I2328,'2026-01-09_taxon-match'!$A$2:$N$81,6,FALSE),IF(_xlpm.x=0,"",_xlpm.x)))</f>
        <v>Animalia</v>
      </c>
      <c r="O2328" s="46" t="str">
        <f>IF($I2328="","",_xlfn.LET(_xlpm.x,VLOOKUP($I2328,'2026-01-09_taxon-match'!$A$2:$N$81,7,FALSE),IF(_xlpm.x=0,"",_xlpm.x)))</f>
        <v>Annelida</v>
      </c>
      <c r="P2328" s="46" t="str">
        <f>IF($I2328="","",_xlfn.LET(_xlpm.x,VLOOKUP($I2328,'2026-01-09_taxon-match'!$A$2:$N$81,8,FALSE),IF(_xlpm.x=0,"",_xlpm.x)))</f>
        <v>Polychaeta</v>
      </c>
      <c r="Q2328" s="46" t="str">
        <f>IF($I2328="","",_xlfn.LET(_xlpm.x,VLOOKUP($I2328,'2026-01-09_taxon-match'!$A$2:$N$81,9,FALSE),IF(_xlpm.x=0,"",_xlpm.x)))</f>
        <v>Terebellida</v>
      </c>
      <c r="R2328" s="46" t="str">
        <f>IF($I2328="","",_xlfn.LET(_xlpm.x,VLOOKUP($I2328,'2026-01-09_taxon-match'!$A$2:$N$81,10,FALSE),IF(_xlpm.x=0,"",_xlpm.x)))</f>
        <v>Flabelligeridae</v>
      </c>
      <c r="S2328" s="46" t="str">
        <f>IF($I2328="","",_xlfn.LET(_xlpm.x,VLOOKUP($I2328,'2026-01-09_taxon-match'!$A$2:$N$81,11,FALSE),IF(_xlpm.x=0,"",_xlpm.x)))</f>
        <v>Flabelligera</v>
      </c>
      <c r="T2328" s="46" t="str">
        <f>IF($I2328="","",_xlfn.LET(_xlpm.x,VLOOKUP($I2328,'2026-01-09_taxon-match'!$A$2:$N$81,13,FALSE),IF(_xlpm.x=0,"",_xlpm.x)))</f>
        <v>mundata</v>
      </c>
      <c r="U2328" s="46">
        <v>1</v>
      </c>
      <c r="V2328" s="2" t="s">
        <v>58</v>
      </c>
      <c r="Y2328" s="46" t="str">
        <f>IF(V2328="","",_xlfn.LET(_xlpm.x,VLOOKUP(V2328,'Drop-down_menus'!$D$2:$E$13,2,FALSE),IF(_xlpm.x=0,"",_xlpm.x)))</f>
        <v>https://orcid.org/0000-0002-9708-1761</v>
      </c>
      <c r="Z2328" s="46" t="str">
        <f>IF(W2328="","",_xlfn.LET(_xlpm.x,VLOOKUP(W2328,'Drop-down_menus'!$D$2:$E$13,2,FALSE),IF(_xlpm.x=0,"",_xlpm.x)))</f>
        <v/>
      </c>
      <c r="AA2328" s="46" t="str">
        <f>IF(X2328="","",_xlfn.LET(_xlpm.x,VLOOKUP(X2328,'Drop-down_menus'!$D$2:$E$13,2,FALSE),IF(_xlpm.x=0,"",_xlpm.x)))</f>
        <v/>
      </c>
      <c r="AB2328" s="46" t="s">
        <v>300</v>
      </c>
      <c r="AC2328" s="46" t="s">
        <v>1255</v>
      </c>
    </row>
    <row r="2329" spans="2:29" ht="15" customHeight="1">
      <c r="B2329" s="46">
        <v>2298</v>
      </c>
      <c r="C2329" s="46" t="s">
        <v>886</v>
      </c>
      <c r="D2329" s="46" t="b">
        <f>COUNTIF(Events!$B$2:$B$171, C2329) &gt; 0</f>
        <v>1</v>
      </c>
      <c r="G2329" s="46" t="s">
        <v>960</v>
      </c>
      <c r="I2329" s="46" t="s">
        <v>960</v>
      </c>
      <c r="J2329" s="46" t="str">
        <f>IF(I2329="","",_xlfn.LET(_xlpm.x,VLOOKUP(I2329,'2026-01-09_taxon-match'!$A$2:$N$81,4,FALSE),IF(_xlpm.x=0,"",_xlpm.x)))</f>
        <v>Odontaster validus</v>
      </c>
      <c r="L2329" s="46" t="str">
        <f>IF(I2329="","",_xlfn.LET(_xlpm.x,VLOOKUP(I2329,'2026-01-09_taxon-match'!$A$2:$N$81,3,FALSE),IF(_xlpm.x=0,"",_xlpm.x)))</f>
        <v>urn:lsid:marinespecies.org:taxname:172775</v>
      </c>
      <c r="M2329" s="46" t="str">
        <f>IF($I2329="","",_xlfn.LET(_xlpm.x,VLOOKUP($I2329,'2026-01-09_taxon-match'!$A$2:$N$81,5,FALSE),IF(_xlpm.x=0,"",_xlpm.x)))</f>
        <v>Koehler, 1906</v>
      </c>
      <c r="N2329" s="46" t="str">
        <f>IF($I2329="","",_xlfn.LET(_xlpm.x,VLOOKUP($I2329,'2026-01-09_taxon-match'!$A$2:$N$81,6,FALSE),IF(_xlpm.x=0,"",_xlpm.x)))</f>
        <v>Animalia</v>
      </c>
      <c r="O2329" s="46" t="str">
        <f>IF($I2329="","",_xlfn.LET(_xlpm.x,VLOOKUP($I2329,'2026-01-09_taxon-match'!$A$2:$N$81,7,FALSE),IF(_xlpm.x=0,"",_xlpm.x)))</f>
        <v>Echinodermata</v>
      </c>
      <c r="P2329" s="46" t="str">
        <f>IF($I2329="","",_xlfn.LET(_xlpm.x,VLOOKUP($I2329,'2026-01-09_taxon-match'!$A$2:$N$81,8,FALSE),IF(_xlpm.x=0,"",_xlpm.x)))</f>
        <v>Asteroidea</v>
      </c>
      <c r="Q2329" s="46" t="str">
        <f>IF($I2329="","",_xlfn.LET(_xlpm.x,VLOOKUP($I2329,'2026-01-09_taxon-match'!$A$2:$N$81,9,FALSE),IF(_xlpm.x=0,"",_xlpm.x)))</f>
        <v>Valvatida</v>
      </c>
      <c r="R2329" s="46" t="str">
        <f>IF($I2329="","",_xlfn.LET(_xlpm.x,VLOOKUP($I2329,'2026-01-09_taxon-match'!$A$2:$N$81,10,FALSE),IF(_xlpm.x=0,"",_xlpm.x)))</f>
        <v>Odontasteridae</v>
      </c>
      <c r="S2329" s="46" t="str">
        <f>IF($I2329="","",_xlfn.LET(_xlpm.x,VLOOKUP($I2329,'2026-01-09_taxon-match'!$A$2:$N$81,11,FALSE),IF(_xlpm.x=0,"",_xlpm.x)))</f>
        <v>Odontaster</v>
      </c>
      <c r="T2329" s="46" t="str">
        <f>IF($I2329="","",_xlfn.LET(_xlpm.x,VLOOKUP($I2329,'2026-01-09_taxon-match'!$A$2:$N$81,13,FALSE),IF(_xlpm.x=0,"",_xlpm.x)))</f>
        <v>validus</v>
      </c>
      <c r="U2329" s="46">
        <v>1</v>
      </c>
      <c r="V2329" s="2" t="s">
        <v>58</v>
      </c>
      <c r="Y2329" s="46" t="str">
        <f>IF(V2329="","",_xlfn.LET(_xlpm.x,VLOOKUP(V2329,'Drop-down_menus'!$D$2:$E$13,2,FALSE),IF(_xlpm.x=0,"",_xlpm.x)))</f>
        <v>https://orcid.org/0000-0002-9708-1761</v>
      </c>
      <c r="Z2329" s="46" t="str">
        <f>IF(W2329="","",_xlfn.LET(_xlpm.x,VLOOKUP(W2329,'Drop-down_menus'!$D$2:$E$13,2,FALSE),IF(_xlpm.x=0,"",_xlpm.x)))</f>
        <v/>
      </c>
      <c r="AA2329" s="46" t="str">
        <f>IF(X2329="","",_xlfn.LET(_xlpm.x,VLOOKUP(X2329,'Drop-down_menus'!$D$2:$E$13,2,FALSE),IF(_xlpm.x=0,"",_xlpm.x)))</f>
        <v/>
      </c>
      <c r="AB2329" s="46" t="s">
        <v>300</v>
      </c>
      <c r="AC2329" s="46" t="s">
        <v>1255</v>
      </c>
    </row>
    <row r="2330" spans="2:29" ht="15" customHeight="1">
      <c r="B2330" s="46">
        <v>2299</v>
      </c>
      <c r="C2330" s="46" t="s">
        <v>886</v>
      </c>
      <c r="D2330" s="46" t="b">
        <f>COUNTIF(Events!$B$2:$B$171, C2330) &gt; 0</f>
        <v>1</v>
      </c>
      <c r="G2330" s="46" t="s">
        <v>960</v>
      </c>
      <c r="I2330" s="46" t="s">
        <v>960</v>
      </c>
      <c r="J2330" s="46" t="str">
        <f>IF(I2330="","",_xlfn.LET(_xlpm.x,VLOOKUP(I2330,'2026-01-09_taxon-match'!$A$2:$N$81,4,FALSE),IF(_xlpm.x=0,"",_xlpm.x)))</f>
        <v>Odontaster validus</v>
      </c>
      <c r="L2330" s="46" t="str">
        <f>IF(I2330="","",_xlfn.LET(_xlpm.x,VLOOKUP(I2330,'2026-01-09_taxon-match'!$A$2:$N$81,3,FALSE),IF(_xlpm.x=0,"",_xlpm.x)))</f>
        <v>urn:lsid:marinespecies.org:taxname:172775</v>
      </c>
      <c r="M2330" s="46" t="str">
        <f>IF($I2330="","",_xlfn.LET(_xlpm.x,VLOOKUP($I2330,'2026-01-09_taxon-match'!$A$2:$N$81,5,FALSE),IF(_xlpm.x=0,"",_xlpm.x)))</f>
        <v>Koehler, 1906</v>
      </c>
      <c r="N2330" s="46" t="str">
        <f>IF($I2330="","",_xlfn.LET(_xlpm.x,VLOOKUP($I2330,'2026-01-09_taxon-match'!$A$2:$N$81,6,FALSE),IF(_xlpm.x=0,"",_xlpm.x)))</f>
        <v>Animalia</v>
      </c>
      <c r="O2330" s="46" t="str">
        <f>IF($I2330="","",_xlfn.LET(_xlpm.x,VLOOKUP($I2330,'2026-01-09_taxon-match'!$A$2:$N$81,7,FALSE),IF(_xlpm.x=0,"",_xlpm.x)))</f>
        <v>Echinodermata</v>
      </c>
      <c r="P2330" s="46" t="str">
        <f>IF($I2330="","",_xlfn.LET(_xlpm.x,VLOOKUP($I2330,'2026-01-09_taxon-match'!$A$2:$N$81,8,FALSE),IF(_xlpm.x=0,"",_xlpm.x)))</f>
        <v>Asteroidea</v>
      </c>
      <c r="Q2330" s="46" t="str">
        <f>IF($I2330="","",_xlfn.LET(_xlpm.x,VLOOKUP($I2330,'2026-01-09_taxon-match'!$A$2:$N$81,9,FALSE),IF(_xlpm.x=0,"",_xlpm.x)))</f>
        <v>Valvatida</v>
      </c>
      <c r="R2330" s="46" t="str">
        <f>IF($I2330="","",_xlfn.LET(_xlpm.x,VLOOKUP($I2330,'2026-01-09_taxon-match'!$A$2:$N$81,10,FALSE),IF(_xlpm.x=0,"",_xlpm.x)))</f>
        <v>Odontasteridae</v>
      </c>
      <c r="S2330" s="46" t="str">
        <f>IF($I2330="","",_xlfn.LET(_xlpm.x,VLOOKUP($I2330,'2026-01-09_taxon-match'!$A$2:$N$81,11,FALSE),IF(_xlpm.x=0,"",_xlpm.x)))</f>
        <v>Odontaster</v>
      </c>
      <c r="T2330" s="46" t="str">
        <f>IF($I2330="","",_xlfn.LET(_xlpm.x,VLOOKUP($I2330,'2026-01-09_taxon-match'!$A$2:$N$81,13,FALSE),IF(_xlpm.x=0,"",_xlpm.x)))</f>
        <v>validus</v>
      </c>
      <c r="U2330" s="46">
        <v>1</v>
      </c>
      <c r="V2330" s="2" t="s">
        <v>58</v>
      </c>
      <c r="Y2330" s="46" t="str">
        <f>IF(V2330="","",_xlfn.LET(_xlpm.x,VLOOKUP(V2330,'Drop-down_menus'!$D$2:$E$13,2,FALSE),IF(_xlpm.x=0,"",_xlpm.x)))</f>
        <v>https://orcid.org/0000-0002-9708-1761</v>
      </c>
      <c r="Z2330" s="46" t="str">
        <f>IF(W2330="","",_xlfn.LET(_xlpm.x,VLOOKUP(W2330,'Drop-down_menus'!$D$2:$E$13,2,FALSE),IF(_xlpm.x=0,"",_xlpm.x)))</f>
        <v/>
      </c>
      <c r="AA2330" s="46" t="str">
        <f>IF(X2330="","",_xlfn.LET(_xlpm.x,VLOOKUP(X2330,'Drop-down_menus'!$D$2:$E$13,2,FALSE),IF(_xlpm.x=0,"",_xlpm.x)))</f>
        <v/>
      </c>
      <c r="AB2330" s="46" t="s">
        <v>300</v>
      </c>
      <c r="AC2330" s="46" t="s">
        <v>1255</v>
      </c>
    </row>
    <row r="2331" spans="2:29" ht="15" customHeight="1">
      <c r="B2331" s="46">
        <v>2300</v>
      </c>
      <c r="C2331" s="46" t="s">
        <v>886</v>
      </c>
      <c r="D2331" s="46" t="b">
        <f>COUNTIF(Events!$B$2:$B$171, C2331) &gt; 0</f>
        <v>1</v>
      </c>
      <c r="G2331" s="46" t="s">
        <v>960</v>
      </c>
      <c r="I2331" s="46" t="s">
        <v>960</v>
      </c>
      <c r="J2331" s="46" t="str">
        <f>IF(I2331="","",_xlfn.LET(_xlpm.x,VLOOKUP(I2331,'2026-01-09_taxon-match'!$A$2:$N$81,4,FALSE),IF(_xlpm.x=0,"",_xlpm.x)))</f>
        <v>Odontaster validus</v>
      </c>
      <c r="L2331" s="46" t="str">
        <f>IF(I2331="","",_xlfn.LET(_xlpm.x,VLOOKUP(I2331,'2026-01-09_taxon-match'!$A$2:$N$81,3,FALSE),IF(_xlpm.x=0,"",_xlpm.x)))</f>
        <v>urn:lsid:marinespecies.org:taxname:172775</v>
      </c>
      <c r="M2331" s="46" t="str">
        <f>IF($I2331="","",_xlfn.LET(_xlpm.x,VLOOKUP($I2331,'2026-01-09_taxon-match'!$A$2:$N$81,5,FALSE),IF(_xlpm.x=0,"",_xlpm.x)))</f>
        <v>Koehler, 1906</v>
      </c>
      <c r="N2331" s="46" t="str">
        <f>IF($I2331="","",_xlfn.LET(_xlpm.x,VLOOKUP($I2331,'2026-01-09_taxon-match'!$A$2:$N$81,6,FALSE),IF(_xlpm.x=0,"",_xlpm.x)))</f>
        <v>Animalia</v>
      </c>
      <c r="O2331" s="46" t="str">
        <f>IF($I2331="","",_xlfn.LET(_xlpm.x,VLOOKUP($I2331,'2026-01-09_taxon-match'!$A$2:$N$81,7,FALSE),IF(_xlpm.x=0,"",_xlpm.x)))</f>
        <v>Echinodermata</v>
      </c>
      <c r="P2331" s="46" t="str">
        <f>IF($I2331="","",_xlfn.LET(_xlpm.x,VLOOKUP($I2331,'2026-01-09_taxon-match'!$A$2:$N$81,8,FALSE),IF(_xlpm.x=0,"",_xlpm.x)))</f>
        <v>Asteroidea</v>
      </c>
      <c r="Q2331" s="46" t="str">
        <f>IF($I2331="","",_xlfn.LET(_xlpm.x,VLOOKUP($I2331,'2026-01-09_taxon-match'!$A$2:$N$81,9,FALSE),IF(_xlpm.x=0,"",_xlpm.x)))</f>
        <v>Valvatida</v>
      </c>
      <c r="R2331" s="46" t="str">
        <f>IF($I2331="","",_xlfn.LET(_xlpm.x,VLOOKUP($I2331,'2026-01-09_taxon-match'!$A$2:$N$81,10,FALSE),IF(_xlpm.x=0,"",_xlpm.x)))</f>
        <v>Odontasteridae</v>
      </c>
      <c r="S2331" s="46" t="str">
        <f>IF($I2331="","",_xlfn.LET(_xlpm.x,VLOOKUP($I2331,'2026-01-09_taxon-match'!$A$2:$N$81,11,FALSE),IF(_xlpm.x=0,"",_xlpm.x)))</f>
        <v>Odontaster</v>
      </c>
      <c r="T2331" s="46" t="str">
        <f>IF($I2331="","",_xlfn.LET(_xlpm.x,VLOOKUP($I2331,'2026-01-09_taxon-match'!$A$2:$N$81,13,FALSE),IF(_xlpm.x=0,"",_xlpm.x)))</f>
        <v>validus</v>
      </c>
      <c r="U2331" s="46">
        <v>1</v>
      </c>
      <c r="V2331" s="2" t="s">
        <v>58</v>
      </c>
      <c r="Y2331" s="46" t="str">
        <f>IF(V2331="","",_xlfn.LET(_xlpm.x,VLOOKUP(V2331,'Drop-down_menus'!$D$2:$E$13,2,FALSE),IF(_xlpm.x=0,"",_xlpm.x)))</f>
        <v>https://orcid.org/0000-0002-9708-1761</v>
      </c>
      <c r="Z2331" s="46" t="str">
        <f>IF(W2331="","",_xlfn.LET(_xlpm.x,VLOOKUP(W2331,'Drop-down_menus'!$D$2:$E$13,2,FALSE),IF(_xlpm.x=0,"",_xlpm.x)))</f>
        <v/>
      </c>
      <c r="AA2331" s="46" t="str">
        <f>IF(X2331="","",_xlfn.LET(_xlpm.x,VLOOKUP(X2331,'Drop-down_menus'!$D$2:$E$13,2,FALSE),IF(_xlpm.x=0,"",_xlpm.x)))</f>
        <v/>
      </c>
      <c r="AB2331" s="46" t="s">
        <v>300</v>
      </c>
      <c r="AC2331" s="46" t="s">
        <v>1255</v>
      </c>
    </row>
    <row r="2332" spans="2:29" ht="15" customHeight="1">
      <c r="B2332" s="46">
        <v>2301</v>
      </c>
      <c r="C2332" s="46" t="s">
        <v>886</v>
      </c>
      <c r="D2332" s="46" t="b">
        <f>COUNTIF(Events!$B$2:$B$171, C2332) &gt; 0</f>
        <v>1</v>
      </c>
      <c r="G2332" s="46" t="s">
        <v>1239</v>
      </c>
      <c r="I2332" s="46" t="s">
        <v>1239</v>
      </c>
      <c r="J2332" s="46" t="str">
        <f>IF(I2332="","",_xlfn.LET(_xlpm.x,VLOOKUP(I2332,'2026-01-09_taxon-match'!$A$2:$N$81,4,FALSE),IF(_xlpm.x=0,"",_xlpm.x)))</f>
        <v>Adamussium colbecki</v>
      </c>
      <c r="L2332" s="46" t="str">
        <f>IF(I2332="","",_xlfn.LET(_xlpm.x,VLOOKUP(I2332,'2026-01-09_taxon-match'!$A$2:$N$81,3,FALSE),IF(_xlpm.x=0,"",_xlpm.x)))</f>
        <v>urn:lsid:marinespecies.org:taxname:197021</v>
      </c>
      <c r="M2332" s="46" t="str">
        <f>IF($I2332="","",_xlfn.LET(_xlpm.x,VLOOKUP($I2332,'2026-01-09_taxon-match'!$A$2:$N$81,5,FALSE),IF(_xlpm.x=0,"",_xlpm.x)))</f>
        <v>(E. A. Smith, 1902)</v>
      </c>
      <c r="N2332" s="46" t="str">
        <f>IF($I2332="","",_xlfn.LET(_xlpm.x,VLOOKUP($I2332,'2026-01-09_taxon-match'!$A$2:$N$81,6,FALSE),IF(_xlpm.x=0,"",_xlpm.x)))</f>
        <v>Animalia</v>
      </c>
      <c r="O2332" s="46" t="str">
        <f>IF($I2332="","",_xlfn.LET(_xlpm.x,VLOOKUP($I2332,'2026-01-09_taxon-match'!$A$2:$N$81,7,FALSE),IF(_xlpm.x=0,"",_xlpm.x)))</f>
        <v>Mollusca</v>
      </c>
      <c r="P2332" s="46" t="str">
        <f>IF($I2332="","",_xlfn.LET(_xlpm.x,VLOOKUP($I2332,'2026-01-09_taxon-match'!$A$2:$N$81,8,FALSE),IF(_xlpm.x=0,"",_xlpm.x)))</f>
        <v>Bivalvia</v>
      </c>
      <c r="Q2332" s="46" t="str">
        <f>IF($I2332="","",_xlfn.LET(_xlpm.x,VLOOKUP($I2332,'2026-01-09_taxon-match'!$A$2:$N$81,9,FALSE),IF(_xlpm.x=0,"",_xlpm.x)))</f>
        <v>Pectinida</v>
      </c>
      <c r="R2332" s="46" t="str">
        <f>IF($I2332="","",_xlfn.LET(_xlpm.x,VLOOKUP($I2332,'2026-01-09_taxon-match'!$A$2:$N$81,10,FALSE),IF(_xlpm.x=0,"",_xlpm.x)))</f>
        <v>Pectinidae</v>
      </c>
      <c r="S2332" s="46" t="str">
        <f>IF($I2332="","",_xlfn.LET(_xlpm.x,VLOOKUP($I2332,'2026-01-09_taxon-match'!$A$2:$N$81,11,FALSE),IF(_xlpm.x=0,"",_xlpm.x)))</f>
        <v>Adamussium</v>
      </c>
      <c r="T2332" s="46" t="str">
        <f>IF($I2332="","",_xlfn.LET(_xlpm.x,VLOOKUP($I2332,'2026-01-09_taxon-match'!$A$2:$N$81,13,FALSE),IF(_xlpm.x=0,"",_xlpm.x)))</f>
        <v>colbecki</v>
      </c>
      <c r="U2332" s="46">
        <v>1</v>
      </c>
      <c r="V2332" s="2" t="s">
        <v>58</v>
      </c>
      <c r="Y2332" s="46" t="str">
        <f>IF(V2332="","",_xlfn.LET(_xlpm.x,VLOOKUP(V2332,'Drop-down_menus'!$D$2:$E$13,2,FALSE),IF(_xlpm.x=0,"",_xlpm.x)))</f>
        <v>https://orcid.org/0000-0002-9708-1761</v>
      </c>
      <c r="Z2332" s="46" t="str">
        <f>IF(W2332="","",_xlfn.LET(_xlpm.x,VLOOKUP(W2332,'Drop-down_menus'!$D$2:$E$13,2,FALSE),IF(_xlpm.x=0,"",_xlpm.x)))</f>
        <v/>
      </c>
      <c r="AA2332" s="46" t="str">
        <f>IF(X2332="","",_xlfn.LET(_xlpm.x,VLOOKUP(X2332,'Drop-down_menus'!$D$2:$E$13,2,FALSE),IF(_xlpm.x=0,"",_xlpm.x)))</f>
        <v/>
      </c>
      <c r="AB2332" s="46" t="s">
        <v>300</v>
      </c>
      <c r="AC2332" s="46" t="s">
        <v>1255</v>
      </c>
    </row>
    <row r="2333" spans="2:29" ht="15" customHeight="1">
      <c r="B2333" s="46">
        <v>2302</v>
      </c>
      <c r="C2333" s="46" t="s">
        <v>886</v>
      </c>
      <c r="D2333" s="46" t="b">
        <f>COUNTIF(Events!$B$2:$B$171, C2333) &gt; 0</f>
        <v>1</v>
      </c>
      <c r="G2333" s="46" t="s">
        <v>1200</v>
      </c>
      <c r="I2333" s="46" t="s">
        <v>509</v>
      </c>
      <c r="J2333" s="46" t="str">
        <f>IF(I2333="","",_xlfn.LET(_xlpm.x,VLOOKUP(I2333,'2026-01-09_taxon-match'!$A$2:$N$81,4,FALSE),IF(_xlpm.x=0,"",_xlpm.x)))</f>
        <v>Nemertea</v>
      </c>
      <c r="K2333" s="46" t="s">
        <v>1318</v>
      </c>
      <c r="L2333" s="46" t="str">
        <f>IF(I2333="","",_xlfn.LET(_xlpm.x,VLOOKUP(I2333,'2026-01-09_taxon-match'!$A$2:$N$81,3,FALSE),IF(_xlpm.x=0,"",_xlpm.x)))</f>
        <v>urn:lsid:marinespecies.org:taxname:152391</v>
      </c>
      <c r="M2333" s="46" t="str">
        <f>IF($I2333="","",_xlfn.LET(_xlpm.x,VLOOKUP($I2333,'2026-01-09_taxon-match'!$A$2:$N$81,5,FALSE),IF(_xlpm.x=0,"",_xlpm.x)))</f>
        <v/>
      </c>
      <c r="N2333" s="46" t="str">
        <f>IF($I2333="","",_xlfn.LET(_xlpm.x,VLOOKUP($I2333,'2026-01-09_taxon-match'!$A$2:$N$81,6,FALSE),IF(_xlpm.x=0,"",_xlpm.x)))</f>
        <v>Animalia</v>
      </c>
      <c r="O2333" s="46" t="str">
        <f>IF($I2333="","",_xlfn.LET(_xlpm.x,VLOOKUP($I2333,'2026-01-09_taxon-match'!$A$2:$N$81,7,FALSE),IF(_xlpm.x=0,"",_xlpm.x)))</f>
        <v>Nemertea</v>
      </c>
      <c r="P2333" s="46" t="str">
        <f>IF($I2333="","",_xlfn.LET(_xlpm.x,VLOOKUP($I2333,'2026-01-09_taxon-match'!$A$2:$N$81,8,FALSE),IF(_xlpm.x=0,"",_xlpm.x)))</f>
        <v/>
      </c>
      <c r="Q2333" s="46" t="str">
        <f>IF($I2333="","",_xlfn.LET(_xlpm.x,VLOOKUP($I2333,'2026-01-09_taxon-match'!$A$2:$N$81,9,FALSE),IF(_xlpm.x=0,"",_xlpm.x)))</f>
        <v/>
      </c>
      <c r="R2333" s="46" t="str">
        <f>IF($I2333="","",_xlfn.LET(_xlpm.x,VLOOKUP($I2333,'2026-01-09_taxon-match'!$A$2:$N$81,10,FALSE),IF(_xlpm.x=0,"",_xlpm.x)))</f>
        <v/>
      </c>
      <c r="S2333" s="46" t="str">
        <f>IF($I2333="","",_xlfn.LET(_xlpm.x,VLOOKUP($I2333,'2026-01-09_taxon-match'!$A$2:$N$81,11,FALSE),IF(_xlpm.x=0,"",_xlpm.x)))</f>
        <v/>
      </c>
      <c r="T2333" s="46" t="str">
        <f>IF($I2333="","",_xlfn.LET(_xlpm.x,VLOOKUP($I2333,'2026-01-09_taxon-match'!$A$2:$N$81,13,FALSE),IF(_xlpm.x=0,"",_xlpm.x)))</f>
        <v/>
      </c>
      <c r="U2333" s="46">
        <v>1</v>
      </c>
      <c r="V2333" s="2" t="s">
        <v>58</v>
      </c>
      <c r="Y2333" s="46" t="str">
        <f>IF(V2333="","",_xlfn.LET(_xlpm.x,VLOOKUP(V2333,'Drop-down_menus'!$D$2:$E$13,2,FALSE),IF(_xlpm.x=0,"",_xlpm.x)))</f>
        <v>https://orcid.org/0000-0002-9708-1761</v>
      </c>
      <c r="Z2333" s="46" t="str">
        <f>IF(W2333="","",_xlfn.LET(_xlpm.x,VLOOKUP(W2333,'Drop-down_menus'!$D$2:$E$13,2,FALSE),IF(_xlpm.x=0,"",_xlpm.x)))</f>
        <v/>
      </c>
      <c r="AA2333" s="46" t="str">
        <f>IF(X2333="","",_xlfn.LET(_xlpm.x,VLOOKUP(X2333,'Drop-down_menus'!$D$2:$E$13,2,FALSE),IF(_xlpm.x=0,"",_xlpm.x)))</f>
        <v/>
      </c>
      <c r="AB2333" s="46" t="s">
        <v>300</v>
      </c>
      <c r="AC2333" s="46" t="s">
        <v>1255</v>
      </c>
    </row>
    <row r="2334" spans="2:29" ht="15" customHeight="1">
      <c r="B2334" s="46">
        <v>2303</v>
      </c>
      <c r="C2334" s="46" t="s">
        <v>886</v>
      </c>
      <c r="D2334" s="46" t="b">
        <f>COUNTIF(Events!$B$2:$B$171, C2334) &gt; 0</f>
        <v>1</v>
      </c>
      <c r="G2334" s="46" t="s">
        <v>1237</v>
      </c>
      <c r="I2334" s="46" t="s">
        <v>1333</v>
      </c>
      <c r="J2334" s="46" t="str">
        <f>IF(I2334="","",_xlfn.LET(_xlpm.x,VLOOKUP(I2334,'2026-01-09_taxon-match'!$A$2:$N$81,4,FALSE),IF(_xlpm.x=0,"",_xlpm.x)))</f>
        <v>Ophionotus victoriae</v>
      </c>
      <c r="L2334" s="46" t="str">
        <f>IF(I2334="","",_xlfn.LET(_xlpm.x,VLOOKUP(I2334,'2026-01-09_taxon-match'!$A$2:$N$81,3,FALSE),IF(_xlpm.x=0,"",_xlpm.x)))</f>
        <v>urn:lsid:marinespecies.org:taxname:173593</v>
      </c>
      <c r="M2334" s="46" t="str">
        <f>IF($I2334="","",_xlfn.LET(_xlpm.x,VLOOKUP($I2334,'2026-01-09_taxon-match'!$A$2:$N$81,5,FALSE),IF(_xlpm.x=0,"",_xlpm.x)))</f>
        <v>Bell, 1902</v>
      </c>
      <c r="N2334" s="46" t="str">
        <f>IF($I2334="","",_xlfn.LET(_xlpm.x,VLOOKUP($I2334,'2026-01-09_taxon-match'!$A$2:$N$81,6,FALSE),IF(_xlpm.x=0,"",_xlpm.x)))</f>
        <v>Animalia</v>
      </c>
      <c r="O2334" s="46" t="str">
        <f>IF($I2334="","",_xlfn.LET(_xlpm.x,VLOOKUP($I2334,'2026-01-09_taxon-match'!$A$2:$N$81,7,FALSE),IF(_xlpm.x=0,"",_xlpm.x)))</f>
        <v>Echinodermata</v>
      </c>
      <c r="P2334" s="46" t="str">
        <f>IF($I2334="","",_xlfn.LET(_xlpm.x,VLOOKUP($I2334,'2026-01-09_taxon-match'!$A$2:$N$81,8,FALSE),IF(_xlpm.x=0,"",_xlpm.x)))</f>
        <v>Ophiuroidea</v>
      </c>
      <c r="Q2334" s="46" t="str">
        <f>IF($I2334="","",_xlfn.LET(_xlpm.x,VLOOKUP($I2334,'2026-01-09_taxon-match'!$A$2:$N$81,9,FALSE),IF(_xlpm.x=0,"",_xlpm.x)))</f>
        <v>Ophiurida</v>
      </c>
      <c r="R2334" s="46" t="str">
        <f>IF($I2334="","",_xlfn.LET(_xlpm.x,VLOOKUP($I2334,'2026-01-09_taxon-match'!$A$2:$N$81,10,FALSE),IF(_xlpm.x=0,"",_xlpm.x)))</f>
        <v>Ophiuridae</v>
      </c>
      <c r="S2334" s="46" t="str">
        <f>IF($I2334="","",_xlfn.LET(_xlpm.x,VLOOKUP($I2334,'2026-01-09_taxon-match'!$A$2:$N$81,11,FALSE),IF(_xlpm.x=0,"",_xlpm.x)))</f>
        <v>Ophionotus</v>
      </c>
      <c r="T2334" s="46" t="str">
        <f>IF($I2334="","",_xlfn.LET(_xlpm.x,VLOOKUP($I2334,'2026-01-09_taxon-match'!$A$2:$N$81,13,FALSE),IF(_xlpm.x=0,"",_xlpm.x)))</f>
        <v>victoriae</v>
      </c>
      <c r="U2334" s="46">
        <v>1</v>
      </c>
      <c r="V2334" s="2" t="s">
        <v>58</v>
      </c>
      <c r="Y2334" s="46" t="str">
        <f>IF(V2334="","",_xlfn.LET(_xlpm.x,VLOOKUP(V2334,'Drop-down_menus'!$D$2:$E$13,2,FALSE),IF(_xlpm.x=0,"",_xlpm.x)))</f>
        <v>https://orcid.org/0000-0002-9708-1761</v>
      </c>
      <c r="Z2334" s="46" t="str">
        <f>IF(W2334="","",_xlfn.LET(_xlpm.x,VLOOKUP(W2334,'Drop-down_menus'!$D$2:$E$13,2,FALSE),IF(_xlpm.x=0,"",_xlpm.x)))</f>
        <v/>
      </c>
      <c r="AA2334" s="46" t="str">
        <f>IF(X2334="","",_xlfn.LET(_xlpm.x,VLOOKUP(X2334,'Drop-down_menus'!$D$2:$E$13,2,FALSE),IF(_xlpm.x=0,"",_xlpm.x)))</f>
        <v/>
      </c>
      <c r="AB2334" s="46" t="s">
        <v>300</v>
      </c>
      <c r="AC2334" s="46" t="s">
        <v>1255</v>
      </c>
    </row>
    <row r="2335" spans="2:29" ht="15" customHeight="1">
      <c r="B2335" s="46">
        <v>2304</v>
      </c>
      <c r="C2335" s="46" t="s">
        <v>886</v>
      </c>
      <c r="D2335" s="46" t="b">
        <f>COUNTIF(Events!$B$2:$B$171, C2335) &gt; 0</f>
        <v>1</v>
      </c>
      <c r="G2335" s="46" t="s">
        <v>1237</v>
      </c>
      <c r="I2335" s="46" t="s">
        <v>1333</v>
      </c>
      <c r="J2335" s="46" t="str">
        <f>IF(I2335="","",_xlfn.LET(_xlpm.x,VLOOKUP(I2335,'2026-01-09_taxon-match'!$A$2:$N$81,4,FALSE),IF(_xlpm.x=0,"",_xlpm.x)))</f>
        <v>Ophionotus victoriae</v>
      </c>
      <c r="L2335" s="46" t="str">
        <f>IF(I2335="","",_xlfn.LET(_xlpm.x,VLOOKUP(I2335,'2026-01-09_taxon-match'!$A$2:$N$81,3,FALSE),IF(_xlpm.x=0,"",_xlpm.x)))</f>
        <v>urn:lsid:marinespecies.org:taxname:173593</v>
      </c>
      <c r="M2335" s="46" t="str">
        <f>IF($I2335="","",_xlfn.LET(_xlpm.x,VLOOKUP($I2335,'2026-01-09_taxon-match'!$A$2:$N$81,5,FALSE),IF(_xlpm.x=0,"",_xlpm.x)))</f>
        <v>Bell, 1902</v>
      </c>
      <c r="N2335" s="46" t="str">
        <f>IF($I2335="","",_xlfn.LET(_xlpm.x,VLOOKUP($I2335,'2026-01-09_taxon-match'!$A$2:$N$81,6,FALSE),IF(_xlpm.x=0,"",_xlpm.x)))</f>
        <v>Animalia</v>
      </c>
      <c r="O2335" s="46" t="str">
        <f>IF($I2335="","",_xlfn.LET(_xlpm.x,VLOOKUP($I2335,'2026-01-09_taxon-match'!$A$2:$N$81,7,FALSE),IF(_xlpm.x=0,"",_xlpm.x)))</f>
        <v>Echinodermata</v>
      </c>
      <c r="P2335" s="46" t="str">
        <f>IF($I2335="","",_xlfn.LET(_xlpm.x,VLOOKUP($I2335,'2026-01-09_taxon-match'!$A$2:$N$81,8,FALSE),IF(_xlpm.x=0,"",_xlpm.x)))</f>
        <v>Ophiuroidea</v>
      </c>
      <c r="Q2335" s="46" t="str">
        <f>IF($I2335="","",_xlfn.LET(_xlpm.x,VLOOKUP($I2335,'2026-01-09_taxon-match'!$A$2:$N$81,9,FALSE),IF(_xlpm.x=0,"",_xlpm.x)))</f>
        <v>Ophiurida</v>
      </c>
      <c r="R2335" s="46" t="str">
        <f>IF($I2335="","",_xlfn.LET(_xlpm.x,VLOOKUP($I2335,'2026-01-09_taxon-match'!$A$2:$N$81,10,FALSE),IF(_xlpm.x=0,"",_xlpm.x)))</f>
        <v>Ophiuridae</v>
      </c>
      <c r="S2335" s="46" t="str">
        <f>IF($I2335="","",_xlfn.LET(_xlpm.x,VLOOKUP($I2335,'2026-01-09_taxon-match'!$A$2:$N$81,11,FALSE),IF(_xlpm.x=0,"",_xlpm.x)))</f>
        <v>Ophionotus</v>
      </c>
      <c r="T2335" s="46" t="str">
        <f>IF($I2335="","",_xlfn.LET(_xlpm.x,VLOOKUP($I2335,'2026-01-09_taxon-match'!$A$2:$N$81,13,FALSE),IF(_xlpm.x=0,"",_xlpm.x)))</f>
        <v>victoriae</v>
      </c>
      <c r="U2335" s="46">
        <v>1</v>
      </c>
      <c r="V2335" s="2" t="s">
        <v>58</v>
      </c>
      <c r="Y2335" s="46" t="str">
        <f>IF(V2335="","",_xlfn.LET(_xlpm.x,VLOOKUP(V2335,'Drop-down_menus'!$D$2:$E$13,2,FALSE),IF(_xlpm.x=0,"",_xlpm.x)))</f>
        <v>https://orcid.org/0000-0002-9708-1761</v>
      </c>
      <c r="Z2335" s="46" t="str">
        <f>IF(W2335="","",_xlfn.LET(_xlpm.x,VLOOKUP(W2335,'Drop-down_menus'!$D$2:$E$13,2,FALSE),IF(_xlpm.x=0,"",_xlpm.x)))</f>
        <v/>
      </c>
      <c r="AA2335" s="46" t="str">
        <f>IF(X2335="","",_xlfn.LET(_xlpm.x,VLOOKUP(X2335,'Drop-down_menus'!$D$2:$E$13,2,FALSE),IF(_xlpm.x=0,"",_xlpm.x)))</f>
        <v/>
      </c>
      <c r="AB2335" s="46" t="s">
        <v>300</v>
      </c>
      <c r="AC2335" s="46" t="s">
        <v>1255</v>
      </c>
    </row>
    <row r="2336" spans="2:29" ht="15" customHeight="1">
      <c r="B2336" s="46">
        <v>2305</v>
      </c>
      <c r="C2336" s="46" t="s">
        <v>886</v>
      </c>
      <c r="D2336" s="46" t="b">
        <f>COUNTIF(Events!$B$2:$B$171, C2336) &gt; 0</f>
        <v>1</v>
      </c>
      <c r="G2336" s="46" t="s">
        <v>1237</v>
      </c>
      <c r="I2336" s="46" t="s">
        <v>1333</v>
      </c>
      <c r="J2336" s="46" t="str">
        <f>IF(I2336="","",_xlfn.LET(_xlpm.x,VLOOKUP(I2336,'2026-01-09_taxon-match'!$A$2:$N$81,4,FALSE),IF(_xlpm.x=0,"",_xlpm.x)))</f>
        <v>Ophionotus victoriae</v>
      </c>
      <c r="L2336" s="46" t="str">
        <f>IF(I2336="","",_xlfn.LET(_xlpm.x,VLOOKUP(I2336,'2026-01-09_taxon-match'!$A$2:$N$81,3,FALSE),IF(_xlpm.x=0,"",_xlpm.x)))</f>
        <v>urn:lsid:marinespecies.org:taxname:173593</v>
      </c>
      <c r="M2336" s="46" t="str">
        <f>IF($I2336="","",_xlfn.LET(_xlpm.x,VLOOKUP($I2336,'2026-01-09_taxon-match'!$A$2:$N$81,5,FALSE),IF(_xlpm.x=0,"",_xlpm.x)))</f>
        <v>Bell, 1902</v>
      </c>
      <c r="N2336" s="46" t="str">
        <f>IF($I2336="","",_xlfn.LET(_xlpm.x,VLOOKUP($I2336,'2026-01-09_taxon-match'!$A$2:$N$81,6,FALSE),IF(_xlpm.x=0,"",_xlpm.x)))</f>
        <v>Animalia</v>
      </c>
      <c r="O2336" s="46" t="str">
        <f>IF($I2336="","",_xlfn.LET(_xlpm.x,VLOOKUP($I2336,'2026-01-09_taxon-match'!$A$2:$N$81,7,FALSE),IF(_xlpm.x=0,"",_xlpm.x)))</f>
        <v>Echinodermata</v>
      </c>
      <c r="P2336" s="46" t="str">
        <f>IF($I2336="","",_xlfn.LET(_xlpm.x,VLOOKUP($I2336,'2026-01-09_taxon-match'!$A$2:$N$81,8,FALSE),IF(_xlpm.x=0,"",_xlpm.x)))</f>
        <v>Ophiuroidea</v>
      </c>
      <c r="Q2336" s="46" t="str">
        <f>IF($I2336="","",_xlfn.LET(_xlpm.x,VLOOKUP($I2336,'2026-01-09_taxon-match'!$A$2:$N$81,9,FALSE),IF(_xlpm.x=0,"",_xlpm.x)))</f>
        <v>Ophiurida</v>
      </c>
      <c r="R2336" s="46" t="str">
        <f>IF($I2336="","",_xlfn.LET(_xlpm.x,VLOOKUP($I2336,'2026-01-09_taxon-match'!$A$2:$N$81,10,FALSE),IF(_xlpm.x=0,"",_xlpm.x)))</f>
        <v>Ophiuridae</v>
      </c>
      <c r="S2336" s="46" t="str">
        <f>IF($I2336="","",_xlfn.LET(_xlpm.x,VLOOKUP($I2336,'2026-01-09_taxon-match'!$A$2:$N$81,11,FALSE),IF(_xlpm.x=0,"",_xlpm.x)))</f>
        <v>Ophionotus</v>
      </c>
      <c r="T2336" s="46" t="str">
        <f>IF($I2336="","",_xlfn.LET(_xlpm.x,VLOOKUP($I2336,'2026-01-09_taxon-match'!$A$2:$N$81,13,FALSE),IF(_xlpm.x=0,"",_xlpm.x)))</f>
        <v>victoriae</v>
      </c>
      <c r="U2336" s="46">
        <v>1</v>
      </c>
      <c r="V2336" s="2" t="s">
        <v>58</v>
      </c>
      <c r="Y2336" s="46" t="str">
        <f>IF(V2336="","",_xlfn.LET(_xlpm.x,VLOOKUP(V2336,'Drop-down_menus'!$D$2:$E$13,2,FALSE),IF(_xlpm.x=0,"",_xlpm.x)))</f>
        <v>https://orcid.org/0000-0002-9708-1761</v>
      </c>
      <c r="Z2336" s="46" t="str">
        <f>IF(W2336="","",_xlfn.LET(_xlpm.x,VLOOKUP(W2336,'Drop-down_menus'!$D$2:$E$13,2,FALSE),IF(_xlpm.x=0,"",_xlpm.x)))</f>
        <v/>
      </c>
      <c r="AA2336" s="46" t="str">
        <f>IF(X2336="","",_xlfn.LET(_xlpm.x,VLOOKUP(X2336,'Drop-down_menus'!$D$2:$E$13,2,FALSE),IF(_xlpm.x=0,"",_xlpm.x)))</f>
        <v/>
      </c>
      <c r="AB2336" s="46" t="s">
        <v>300</v>
      </c>
      <c r="AC2336" s="46" t="s">
        <v>1255</v>
      </c>
    </row>
    <row r="2337" spans="2:29" ht="15" customHeight="1">
      <c r="B2337" s="46">
        <v>2306</v>
      </c>
      <c r="C2337" s="46" t="s">
        <v>886</v>
      </c>
      <c r="D2337" s="46" t="b">
        <f>COUNTIF(Events!$B$2:$B$171, C2337) &gt; 0</f>
        <v>1</v>
      </c>
      <c r="G2337" s="46" t="s">
        <v>1239</v>
      </c>
      <c r="I2337" s="46" t="s">
        <v>1239</v>
      </c>
      <c r="J2337" s="46" t="str">
        <f>IF(I2337="","",_xlfn.LET(_xlpm.x,VLOOKUP(I2337,'2026-01-09_taxon-match'!$A$2:$N$81,4,FALSE),IF(_xlpm.x=0,"",_xlpm.x)))</f>
        <v>Adamussium colbecki</v>
      </c>
      <c r="L2337" s="46" t="str">
        <f>IF(I2337="","",_xlfn.LET(_xlpm.x,VLOOKUP(I2337,'2026-01-09_taxon-match'!$A$2:$N$81,3,FALSE),IF(_xlpm.x=0,"",_xlpm.x)))</f>
        <v>urn:lsid:marinespecies.org:taxname:197021</v>
      </c>
      <c r="M2337" s="46" t="str">
        <f>IF($I2337="","",_xlfn.LET(_xlpm.x,VLOOKUP($I2337,'2026-01-09_taxon-match'!$A$2:$N$81,5,FALSE),IF(_xlpm.x=0,"",_xlpm.x)))</f>
        <v>(E. A. Smith, 1902)</v>
      </c>
      <c r="N2337" s="46" t="str">
        <f>IF($I2337="","",_xlfn.LET(_xlpm.x,VLOOKUP($I2337,'2026-01-09_taxon-match'!$A$2:$N$81,6,FALSE),IF(_xlpm.x=0,"",_xlpm.x)))</f>
        <v>Animalia</v>
      </c>
      <c r="O2337" s="46" t="str">
        <f>IF($I2337="","",_xlfn.LET(_xlpm.x,VLOOKUP($I2337,'2026-01-09_taxon-match'!$A$2:$N$81,7,FALSE),IF(_xlpm.x=0,"",_xlpm.x)))</f>
        <v>Mollusca</v>
      </c>
      <c r="P2337" s="46" t="str">
        <f>IF($I2337="","",_xlfn.LET(_xlpm.x,VLOOKUP($I2337,'2026-01-09_taxon-match'!$A$2:$N$81,8,FALSE),IF(_xlpm.x=0,"",_xlpm.x)))</f>
        <v>Bivalvia</v>
      </c>
      <c r="Q2337" s="46" t="str">
        <f>IF($I2337="","",_xlfn.LET(_xlpm.x,VLOOKUP($I2337,'2026-01-09_taxon-match'!$A$2:$N$81,9,FALSE),IF(_xlpm.x=0,"",_xlpm.x)))</f>
        <v>Pectinida</v>
      </c>
      <c r="R2337" s="46" t="str">
        <f>IF($I2337="","",_xlfn.LET(_xlpm.x,VLOOKUP($I2337,'2026-01-09_taxon-match'!$A$2:$N$81,10,FALSE),IF(_xlpm.x=0,"",_xlpm.x)))</f>
        <v>Pectinidae</v>
      </c>
      <c r="S2337" s="46" t="str">
        <f>IF($I2337="","",_xlfn.LET(_xlpm.x,VLOOKUP($I2337,'2026-01-09_taxon-match'!$A$2:$N$81,11,FALSE),IF(_xlpm.x=0,"",_xlpm.x)))</f>
        <v>Adamussium</v>
      </c>
      <c r="T2337" s="46" t="str">
        <f>IF($I2337="","",_xlfn.LET(_xlpm.x,VLOOKUP($I2337,'2026-01-09_taxon-match'!$A$2:$N$81,13,FALSE),IF(_xlpm.x=0,"",_xlpm.x)))</f>
        <v>colbecki</v>
      </c>
      <c r="U2337" s="46">
        <v>1</v>
      </c>
      <c r="V2337" s="2" t="s">
        <v>58</v>
      </c>
      <c r="Y2337" s="46" t="str">
        <f>IF(V2337="","",_xlfn.LET(_xlpm.x,VLOOKUP(V2337,'Drop-down_menus'!$D$2:$E$13,2,FALSE),IF(_xlpm.x=0,"",_xlpm.x)))</f>
        <v>https://orcid.org/0000-0002-9708-1761</v>
      </c>
      <c r="Z2337" s="46" t="str">
        <f>IF(W2337="","",_xlfn.LET(_xlpm.x,VLOOKUP(W2337,'Drop-down_menus'!$D$2:$E$13,2,FALSE),IF(_xlpm.x=0,"",_xlpm.x)))</f>
        <v/>
      </c>
      <c r="AA2337" s="46" t="str">
        <f>IF(X2337="","",_xlfn.LET(_xlpm.x,VLOOKUP(X2337,'Drop-down_menus'!$D$2:$E$13,2,FALSE),IF(_xlpm.x=0,"",_xlpm.x)))</f>
        <v/>
      </c>
      <c r="AB2337" s="46" t="s">
        <v>1252</v>
      </c>
      <c r="AC2337" s="46" t="s">
        <v>1255</v>
      </c>
    </row>
    <row r="2338" spans="2:29" ht="15" customHeight="1">
      <c r="B2338" s="46">
        <v>2307</v>
      </c>
      <c r="C2338" s="46" t="s">
        <v>886</v>
      </c>
      <c r="D2338" s="46" t="b">
        <f>COUNTIF(Events!$B$2:$B$171, C2338) &gt; 0</f>
        <v>1</v>
      </c>
      <c r="G2338" s="46" t="s">
        <v>960</v>
      </c>
      <c r="I2338" s="46" t="s">
        <v>960</v>
      </c>
      <c r="J2338" s="46" t="str">
        <f>IF(I2338="","",_xlfn.LET(_xlpm.x,VLOOKUP(I2338,'2026-01-09_taxon-match'!$A$2:$N$81,4,FALSE),IF(_xlpm.x=0,"",_xlpm.x)))</f>
        <v>Odontaster validus</v>
      </c>
      <c r="L2338" s="46" t="str">
        <f>IF(I2338="","",_xlfn.LET(_xlpm.x,VLOOKUP(I2338,'2026-01-09_taxon-match'!$A$2:$N$81,3,FALSE),IF(_xlpm.x=0,"",_xlpm.x)))</f>
        <v>urn:lsid:marinespecies.org:taxname:172775</v>
      </c>
      <c r="M2338" s="46" t="str">
        <f>IF($I2338="","",_xlfn.LET(_xlpm.x,VLOOKUP($I2338,'2026-01-09_taxon-match'!$A$2:$N$81,5,FALSE),IF(_xlpm.x=0,"",_xlpm.x)))</f>
        <v>Koehler, 1906</v>
      </c>
      <c r="N2338" s="46" t="str">
        <f>IF($I2338="","",_xlfn.LET(_xlpm.x,VLOOKUP($I2338,'2026-01-09_taxon-match'!$A$2:$N$81,6,FALSE),IF(_xlpm.x=0,"",_xlpm.x)))</f>
        <v>Animalia</v>
      </c>
      <c r="O2338" s="46" t="str">
        <f>IF($I2338="","",_xlfn.LET(_xlpm.x,VLOOKUP($I2338,'2026-01-09_taxon-match'!$A$2:$N$81,7,FALSE),IF(_xlpm.x=0,"",_xlpm.x)))</f>
        <v>Echinodermata</v>
      </c>
      <c r="P2338" s="46" t="str">
        <f>IF($I2338="","",_xlfn.LET(_xlpm.x,VLOOKUP($I2338,'2026-01-09_taxon-match'!$A$2:$N$81,8,FALSE),IF(_xlpm.x=0,"",_xlpm.x)))</f>
        <v>Asteroidea</v>
      </c>
      <c r="Q2338" s="46" t="str">
        <f>IF($I2338="","",_xlfn.LET(_xlpm.x,VLOOKUP($I2338,'2026-01-09_taxon-match'!$A$2:$N$81,9,FALSE),IF(_xlpm.x=0,"",_xlpm.x)))</f>
        <v>Valvatida</v>
      </c>
      <c r="R2338" s="46" t="str">
        <f>IF($I2338="","",_xlfn.LET(_xlpm.x,VLOOKUP($I2338,'2026-01-09_taxon-match'!$A$2:$N$81,10,FALSE),IF(_xlpm.x=0,"",_xlpm.x)))</f>
        <v>Odontasteridae</v>
      </c>
      <c r="S2338" s="46" t="str">
        <f>IF($I2338="","",_xlfn.LET(_xlpm.x,VLOOKUP($I2338,'2026-01-09_taxon-match'!$A$2:$N$81,11,FALSE),IF(_xlpm.x=0,"",_xlpm.x)))</f>
        <v>Odontaster</v>
      </c>
      <c r="T2338" s="46" t="str">
        <f>IF($I2338="","",_xlfn.LET(_xlpm.x,VLOOKUP($I2338,'2026-01-09_taxon-match'!$A$2:$N$81,13,FALSE),IF(_xlpm.x=0,"",_xlpm.x)))</f>
        <v>validus</v>
      </c>
      <c r="U2338" s="46">
        <v>1</v>
      </c>
      <c r="V2338" s="2" t="s">
        <v>58</v>
      </c>
      <c r="Y2338" s="46" t="str">
        <f>IF(V2338="","",_xlfn.LET(_xlpm.x,VLOOKUP(V2338,'Drop-down_menus'!$D$2:$E$13,2,FALSE),IF(_xlpm.x=0,"",_xlpm.x)))</f>
        <v>https://orcid.org/0000-0002-9708-1761</v>
      </c>
      <c r="Z2338" s="46" t="str">
        <f>IF(W2338="","",_xlfn.LET(_xlpm.x,VLOOKUP(W2338,'Drop-down_menus'!$D$2:$E$13,2,FALSE),IF(_xlpm.x=0,"",_xlpm.x)))</f>
        <v/>
      </c>
      <c r="AA2338" s="46" t="str">
        <f>IF(X2338="","",_xlfn.LET(_xlpm.x,VLOOKUP(X2338,'Drop-down_menus'!$D$2:$E$13,2,FALSE),IF(_xlpm.x=0,"",_xlpm.x)))</f>
        <v/>
      </c>
      <c r="AB2338" s="46" t="s">
        <v>1252</v>
      </c>
      <c r="AC2338" s="46" t="s">
        <v>1255</v>
      </c>
    </row>
    <row r="2339" spans="2:29" ht="15" customHeight="1">
      <c r="B2339" s="46">
        <v>2308</v>
      </c>
      <c r="C2339" s="46" t="s">
        <v>886</v>
      </c>
      <c r="D2339" s="46" t="b">
        <f>COUNTIF(Events!$B$2:$B$171, C2339) &gt; 0</f>
        <v>1</v>
      </c>
      <c r="G2339" s="46" t="s">
        <v>1212</v>
      </c>
      <c r="I2339" s="46" t="s">
        <v>315</v>
      </c>
      <c r="J2339" s="46" t="str">
        <f>IF(I2339="","",_xlfn.LET(_xlpm.x,VLOOKUP(I2339,'2026-01-09_taxon-match'!$A$2:$N$81,4,FALSE),IF(_xlpm.x=0,"",_xlpm.x)))</f>
        <v>Cnemidocarpa verrucosa</v>
      </c>
      <c r="L2339" s="46" t="str">
        <f>IF(I2339="","",_xlfn.LET(_xlpm.x,VLOOKUP(I2339,'2026-01-09_taxon-match'!$A$2:$N$81,3,FALSE),IF(_xlpm.x=0,"",_xlpm.x)))</f>
        <v>urn:lsid:marinespecies.org:taxname:173893</v>
      </c>
      <c r="M2339" s="46" t="str">
        <f>IF($I2339="","",_xlfn.LET(_xlpm.x,VLOOKUP($I2339,'2026-01-09_taxon-match'!$A$2:$N$81,5,FALSE),IF(_xlpm.x=0,"",_xlpm.x)))</f>
        <v>(Lesson, 1830)</v>
      </c>
      <c r="N2339" s="46" t="str">
        <f>IF($I2339="","",_xlfn.LET(_xlpm.x,VLOOKUP($I2339,'2026-01-09_taxon-match'!$A$2:$N$81,6,FALSE),IF(_xlpm.x=0,"",_xlpm.x)))</f>
        <v>Animalia</v>
      </c>
      <c r="O2339" s="46" t="str">
        <f>IF($I2339="","",_xlfn.LET(_xlpm.x,VLOOKUP($I2339,'2026-01-09_taxon-match'!$A$2:$N$81,7,FALSE),IF(_xlpm.x=0,"",_xlpm.x)))</f>
        <v>Chordata</v>
      </c>
      <c r="P2339" s="46" t="str">
        <f>IF($I2339="","",_xlfn.LET(_xlpm.x,VLOOKUP($I2339,'2026-01-09_taxon-match'!$A$2:$N$81,8,FALSE),IF(_xlpm.x=0,"",_xlpm.x)))</f>
        <v>Ascidiacea</v>
      </c>
      <c r="Q2339" s="46" t="str">
        <f>IF($I2339="","",_xlfn.LET(_xlpm.x,VLOOKUP($I2339,'2026-01-09_taxon-match'!$A$2:$N$81,9,FALSE),IF(_xlpm.x=0,"",_xlpm.x)))</f>
        <v>Stolidobranchia</v>
      </c>
      <c r="R2339" s="46" t="str">
        <f>IF($I2339="","",_xlfn.LET(_xlpm.x,VLOOKUP($I2339,'2026-01-09_taxon-match'!$A$2:$N$81,10,FALSE),IF(_xlpm.x=0,"",_xlpm.x)))</f>
        <v>Styelidae</v>
      </c>
      <c r="S2339" s="46" t="str">
        <f>IF($I2339="","",_xlfn.LET(_xlpm.x,VLOOKUP($I2339,'2026-01-09_taxon-match'!$A$2:$N$81,11,FALSE),IF(_xlpm.x=0,"",_xlpm.x)))</f>
        <v>Cnemidocarpa</v>
      </c>
      <c r="T2339" s="46" t="str">
        <f>IF($I2339="","",_xlfn.LET(_xlpm.x,VLOOKUP($I2339,'2026-01-09_taxon-match'!$A$2:$N$81,13,FALSE),IF(_xlpm.x=0,"",_xlpm.x)))</f>
        <v>verrucosa</v>
      </c>
      <c r="U2339" s="46">
        <v>1</v>
      </c>
      <c r="V2339" s="2" t="s">
        <v>58</v>
      </c>
      <c r="Y2339" s="46" t="str">
        <f>IF(V2339="","",_xlfn.LET(_xlpm.x,VLOOKUP(V2339,'Drop-down_menus'!$D$2:$E$13,2,FALSE),IF(_xlpm.x=0,"",_xlpm.x)))</f>
        <v>https://orcid.org/0000-0002-9708-1761</v>
      </c>
      <c r="Z2339" s="46" t="str">
        <f>IF(W2339="","",_xlfn.LET(_xlpm.x,VLOOKUP(W2339,'Drop-down_menus'!$D$2:$E$13,2,FALSE),IF(_xlpm.x=0,"",_xlpm.x)))</f>
        <v/>
      </c>
      <c r="AA2339" s="46" t="str">
        <f>IF(X2339="","",_xlfn.LET(_xlpm.x,VLOOKUP(X2339,'Drop-down_menus'!$D$2:$E$13,2,FALSE),IF(_xlpm.x=0,"",_xlpm.x)))</f>
        <v/>
      </c>
      <c r="AB2339" s="46" t="s">
        <v>1252</v>
      </c>
      <c r="AC2339" s="46" t="s">
        <v>1255</v>
      </c>
    </row>
    <row r="2340" spans="2:29" ht="15" customHeight="1">
      <c r="B2340" s="46">
        <v>2309</v>
      </c>
      <c r="C2340" s="46" t="s">
        <v>886</v>
      </c>
      <c r="D2340" s="46" t="b">
        <f>COUNTIF(Events!$B$2:$B$171, C2340) &gt; 0</f>
        <v>1</v>
      </c>
      <c r="G2340" s="46" t="s">
        <v>1212</v>
      </c>
      <c r="I2340" s="46" t="s">
        <v>315</v>
      </c>
      <c r="J2340" s="46" t="str">
        <f>IF(I2340="","",_xlfn.LET(_xlpm.x,VLOOKUP(I2340,'2026-01-09_taxon-match'!$A$2:$N$81,4,FALSE),IF(_xlpm.x=0,"",_xlpm.x)))</f>
        <v>Cnemidocarpa verrucosa</v>
      </c>
      <c r="L2340" s="46" t="str">
        <f>IF(I2340="","",_xlfn.LET(_xlpm.x,VLOOKUP(I2340,'2026-01-09_taxon-match'!$A$2:$N$81,3,FALSE),IF(_xlpm.x=0,"",_xlpm.x)))</f>
        <v>urn:lsid:marinespecies.org:taxname:173893</v>
      </c>
      <c r="M2340" s="46" t="str">
        <f>IF($I2340="","",_xlfn.LET(_xlpm.x,VLOOKUP($I2340,'2026-01-09_taxon-match'!$A$2:$N$81,5,FALSE),IF(_xlpm.x=0,"",_xlpm.x)))</f>
        <v>(Lesson, 1830)</v>
      </c>
      <c r="N2340" s="46" t="str">
        <f>IF($I2340="","",_xlfn.LET(_xlpm.x,VLOOKUP($I2340,'2026-01-09_taxon-match'!$A$2:$N$81,6,FALSE),IF(_xlpm.x=0,"",_xlpm.x)))</f>
        <v>Animalia</v>
      </c>
      <c r="O2340" s="46" t="str">
        <f>IF($I2340="","",_xlfn.LET(_xlpm.x,VLOOKUP($I2340,'2026-01-09_taxon-match'!$A$2:$N$81,7,FALSE),IF(_xlpm.x=0,"",_xlpm.x)))</f>
        <v>Chordata</v>
      </c>
      <c r="P2340" s="46" t="str">
        <f>IF($I2340="","",_xlfn.LET(_xlpm.x,VLOOKUP($I2340,'2026-01-09_taxon-match'!$A$2:$N$81,8,FALSE),IF(_xlpm.x=0,"",_xlpm.x)))</f>
        <v>Ascidiacea</v>
      </c>
      <c r="Q2340" s="46" t="str">
        <f>IF($I2340="","",_xlfn.LET(_xlpm.x,VLOOKUP($I2340,'2026-01-09_taxon-match'!$A$2:$N$81,9,FALSE),IF(_xlpm.x=0,"",_xlpm.x)))</f>
        <v>Stolidobranchia</v>
      </c>
      <c r="R2340" s="46" t="str">
        <f>IF($I2340="","",_xlfn.LET(_xlpm.x,VLOOKUP($I2340,'2026-01-09_taxon-match'!$A$2:$N$81,10,FALSE),IF(_xlpm.x=0,"",_xlpm.x)))</f>
        <v>Styelidae</v>
      </c>
      <c r="S2340" s="46" t="str">
        <f>IF($I2340="","",_xlfn.LET(_xlpm.x,VLOOKUP($I2340,'2026-01-09_taxon-match'!$A$2:$N$81,11,FALSE),IF(_xlpm.x=0,"",_xlpm.x)))</f>
        <v>Cnemidocarpa</v>
      </c>
      <c r="T2340" s="46" t="str">
        <f>IF($I2340="","",_xlfn.LET(_xlpm.x,VLOOKUP($I2340,'2026-01-09_taxon-match'!$A$2:$N$81,13,FALSE),IF(_xlpm.x=0,"",_xlpm.x)))</f>
        <v>verrucosa</v>
      </c>
      <c r="U2340" s="46">
        <v>1</v>
      </c>
      <c r="V2340" s="2" t="s">
        <v>58</v>
      </c>
      <c r="Y2340" s="46" t="str">
        <f>IF(V2340="","",_xlfn.LET(_xlpm.x,VLOOKUP(V2340,'Drop-down_menus'!$D$2:$E$13,2,FALSE),IF(_xlpm.x=0,"",_xlpm.x)))</f>
        <v>https://orcid.org/0000-0002-9708-1761</v>
      </c>
      <c r="Z2340" s="46" t="str">
        <f>IF(W2340="","",_xlfn.LET(_xlpm.x,VLOOKUP(W2340,'Drop-down_menus'!$D$2:$E$13,2,FALSE),IF(_xlpm.x=0,"",_xlpm.x)))</f>
        <v/>
      </c>
      <c r="AA2340" s="46" t="str">
        <f>IF(X2340="","",_xlfn.LET(_xlpm.x,VLOOKUP(X2340,'Drop-down_menus'!$D$2:$E$13,2,FALSE),IF(_xlpm.x=0,"",_xlpm.x)))</f>
        <v/>
      </c>
      <c r="AB2340" s="46" t="s">
        <v>1252</v>
      </c>
      <c r="AC2340" s="46" t="s">
        <v>1255</v>
      </c>
    </row>
    <row r="2341" spans="2:29" ht="15" customHeight="1">
      <c r="B2341" s="46">
        <v>2310</v>
      </c>
      <c r="C2341" s="46" t="s">
        <v>886</v>
      </c>
      <c r="D2341" s="46" t="b">
        <f>COUNTIF(Events!$B$2:$B$171, C2341) &gt; 0</f>
        <v>1</v>
      </c>
      <c r="G2341" s="46" t="s">
        <v>1212</v>
      </c>
      <c r="I2341" s="46" t="s">
        <v>315</v>
      </c>
      <c r="J2341" s="46" t="str">
        <f>IF(I2341="","",_xlfn.LET(_xlpm.x,VLOOKUP(I2341,'2026-01-09_taxon-match'!$A$2:$N$81,4,FALSE),IF(_xlpm.x=0,"",_xlpm.x)))</f>
        <v>Cnemidocarpa verrucosa</v>
      </c>
      <c r="L2341" s="46" t="str">
        <f>IF(I2341="","",_xlfn.LET(_xlpm.x,VLOOKUP(I2341,'2026-01-09_taxon-match'!$A$2:$N$81,3,FALSE),IF(_xlpm.x=0,"",_xlpm.x)))</f>
        <v>urn:lsid:marinespecies.org:taxname:173893</v>
      </c>
      <c r="M2341" s="46" t="str">
        <f>IF($I2341="","",_xlfn.LET(_xlpm.x,VLOOKUP($I2341,'2026-01-09_taxon-match'!$A$2:$N$81,5,FALSE),IF(_xlpm.x=0,"",_xlpm.x)))</f>
        <v>(Lesson, 1830)</v>
      </c>
      <c r="N2341" s="46" t="str">
        <f>IF($I2341="","",_xlfn.LET(_xlpm.x,VLOOKUP($I2341,'2026-01-09_taxon-match'!$A$2:$N$81,6,FALSE),IF(_xlpm.x=0,"",_xlpm.x)))</f>
        <v>Animalia</v>
      </c>
      <c r="O2341" s="46" t="str">
        <f>IF($I2341="","",_xlfn.LET(_xlpm.x,VLOOKUP($I2341,'2026-01-09_taxon-match'!$A$2:$N$81,7,FALSE),IF(_xlpm.x=0,"",_xlpm.x)))</f>
        <v>Chordata</v>
      </c>
      <c r="P2341" s="46" t="str">
        <f>IF($I2341="","",_xlfn.LET(_xlpm.x,VLOOKUP($I2341,'2026-01-09_taxon-match'!$A$2:$N$81,8,FALSE),IF(_xlpm.x=0,"",_xlpm.x)))</f>
        <v>Ascidiacea</v>
      </c>
      <c r="Q2341" s="46" t="str">
        <f>IF($I2341="","",_xlfn.LET(_xlpm.x,VLOOKUP($I2341,'2026-01-09_taxon-match'!$A$2:$N$81,9,FALSE),IF(_xlpm.x=0,"",_xlpm.x)))</f>
        <v>Stolidobranchia</v>
      </c>
      <c r="R2341" s="46" t="str">
        <f>IF($I2341="","",_xlfn.LET(_xlpm.x,VLOOKUP($I2341,'2026-01-09_taxon-match'!$A$2:$N$81,10,FALSE),IF(_xlpm.x=0,"",_xlpm.x)))</f>
        <v>Styelidae</v>
      </c>
      <c r="S2341" s="46" t="str">
        <f>IF($I2341="","",_xlfn.LET(_xlpm.x,VLOOKUP($I2341,'2026-01-09_taxon-match'!$A$2:$N$81,11,FALSE),IF(_xlpm.x=0,"",_xlpm.x)))</f>
        <v>Cnemidocarpa</v>
      </c>
      <c r="T2341" s="46" t="str">
        <f>IF($I2341="","",_xlfn.LET(_xlpm.x,VLOOKUP($I2341,'2026-01-09_taxon-match'!$A$2:$N$81,13,FALSE),IF(_xlpm.x=0,"",_xlpm.x)))</f>
        <v>verrucosa</v>
      </c>
      <c r="U2341" s="46">
        <v>1</v>
      </c>
      <c r="V2341" s="2" t="s">
        <v>58</v>
      </c>
      <c r="Y2341" s="46" t="str">
        <f>IF(V2341="","",_xlfn.LET(_xlpm.x,VLOOKUP(V2341,'Drop-down_menus'!$D$2:$E$13,2,FALSE),IF(_xlpm.x=0,"",_xlpm.x)))</f>
        <v>https://orcid.org/0000-0002-9708-1761</v>
      </c>
      <c r="Z2341" s="46" t="str">
        <f>IF(W2341="","",_xlfn.LET(_xlpm.x,VLOOKUP(W2341,'Drop-down_menus'!$D$2:$E$13,2,FALSE),IF(_xlpm.x=0,"",_xlpm.x)))</f>
        <v/>
      </c>
      <c r="AA2341" s="46" t="str">
        <f>IF(X2341="","",_xlfn.LET(_xlpm.x,VLOOKUP(X2341,'Drop-down_menus'!$D$2:$E$13,2,FALSE),IF(_xlpm.x=0,"",_xlpm.x)))</f>
        <v/>
      </c>
      <c r="AB2341" s="46" t="s">
        <v>1252</v>
      </c>
      <c r="AC2341" s="46" t="s">
        <v>1255</v>
      </c>
    </row>
    <row r="2342" spans="2:29" ht="15" customHeight="1">
      <c r="B2342" s="46">
        <v>2311</v>
      </c>
      <c r="C2342" s="46" t="s">
        <v>886</v>
      </c>
      <c r="D2342" s="46" t="b">
        <f>COUNTIF(Events!$B$2:$B$171, C2342) &gt; 0</f>
        <v>1</v>
      </c>
      <c r="G2342" s="46" t="s">
        <v>1240</v>
      </c>
      <c r="I2342" s="46" t="s">
        <v>1240</v>
      </c>
      <c r="J2342" s="46" t="str">
        <f>IF(I2342="","",_xlfn.LET(_xlpm.x,VLOOKUP(I2342,'2026-01-09_taxon-match'!$A$2:$N$81,4,FALSE),IF(_xlpm.x=0,"",_xlpm.x)))</f>
        <v>Stomphia selaginella</v>
      </c>
      <c r="L2342" s="46" t="str">
        <f>IF(I2342="","",_xlfn.LET(_xlpm.x,VLOOKUP(I2342,'2026-01-09_taxon-match'!$A$2:$N$81,3,FALSE),IF(_xlpm.x=0,"",_xlpm.x)))</f>
        <v>urn:lsid:marinespecies.org:taxname:172956</v>
      </c>
      <c r="M2342" s="46" t="str">
        <f>IF($I2342="","",_xlfn.LET(_xlpm.x,VLOOKUP($I2342,'2026-01-09_taxon-match'!$A$2:$N$81,5,FALSE),IF(_xlpm.x=0,"",_xlpm.x)))</f>
        <v>(Stephenson, 1918)</v>
      </c>
      <c r="N2342" s="46" t="str">
        <f>IF($I2342="","",_xlfn.LET(_xlpm.x,VLOOKUP($I2342,'2026-01-09_taxon-match'!$A$2:$N$81,6,FALSE),IF(_xlpm.x=0,"",_xlpm.x)))</f>
        <v>Animalia</v>
      </c>
      <c r="O2342" s="46" t="str">
        <f>IF($I2342="","",_xlfn.LET(_xlpm.x,VLOOKUP($I2342,'2026-01-09_taxon-match'!$A$2:$N$81,7,FALSE),IF(_xlpm.x=0,"",_xlpm.x)))</f>
        <v>Cnidaria</v>
      </c>
      <c r="P2342" s="46" t="str">
        <f>IF($I2342="","",_xlfn.LET(_xlpm.x,VLOOKUP($I2342,'2026-01-09_taxon-match'!$A$2:$N$81,8,FALSE),IF(_xlpm.x=0,"",_xlpm.x)))</f>
        <v>Hexacorallia</v>
      </c>
      <c r="Q2342" s="46" t="str">
        <f>IF($I2342="","",_xlfn.LET(_xlpm.x,VLOOKUP($I2342,'2026-01-09_taxon-match'!$A$2:$N$81,9,FALSE),IF(_xlpm.x=0,"",_xlpm.x)))</f>
        <v>Actiniaria</v>
      </c>
      <c r="R2342" s="46" t="str">
        <f>IF($I2342="","",_xlfn.LET(_xlpm.x,VLOOKUP($I2342,'2026-01-09_taxon-match'!$A$2:$N$81,10,FALSE),IF(_xlpm.x=0,"",_xlpm.x)))</f>
        <v>Actinostolidae</v>
      </c>
      <c r="S2342" s="46" t="str">
        <f>IF($I2342="","",_xlfn.LET(_xlpm.x,VLOOKUP($I2342,'2026-01-09_taxon-match'!$A$2:$N$81,11,FALSE),IF(_xlpm.x=0,"",_xlpm.x)))</f>
        <v>Stomphia</v>
      </c>
      <c r="T2342" s="46" t="str">
        <f>IF($I2342="","",_xlfn.LET(_xlpm.x,VLOOKUP($I2342,'2026-01-09_taxon-match'!$A$2:$N$81,13,FALSE),IF(_xlpm.x=0,"",_xlpm.x)))</f>
        <v>selaginella</v>
      </c>
      <c r="U2342" s="46">
        <v>1</v>
      </c>
      <c r="V2342" t="s">
        <v>43</v>
      </c>
      <c r="Y2342" s="46" t="str">
        <f>IF(V2342="","",_xlfn.LET(_xlpm.x,VLOOKUP(V2342,'Drop-down_menus'!$D$2:$E$13,2,FALSE),IF(_xlpm.x=0,"",_xlpm.x)))</f>
        <v>https://orcid.org/0000-0002-0981-7442</v>
      </c>
      <c r="Z2342" s="46" t="str">
        <f>IF(W2342="","",_xlfn.LET(_xlpm.x,VLOOKUP(W2342,'Drop-down_menus'!$D$2:$E$13,2,FALSE),IF(_xlpm.x=0,"",_xlpm.x)))</f>
        <v/>
      </c>
      <c r="AA2342" s="46" t="str">
        <f>IF(X2342="","",_xlfn.LET(_xlpm.x,VLOOKUP(X2342,'Drop-down_menus'!$D$2:$E$13,2,FALSE),IF(_xlpm.x=0,"",_xlpm.x)))</f>
        <v/>
      </c>
      <c r="AB2342" s="46" t="s">
        <v>1252</v>
      </c>
      <c r="AC2342" s="46" t="s">
        <v>1255</v>
      </c>
    </row>
    <row r="2343" spans="2:29" ht="15" customHeight="1">
      <c r="B2343" s="46">
        <v>2312</v>
      </c>
      <c r="C2343" s="46" t="s">
        <v>886</v>
      </c>
      <c r="D2343" s="46" t="b">
        <f>COUNTIF(Events!$B$2:$B$171, C2343) &gt; 0</f>
        <v>1</v>
      </c>
      <c r="G2343" s="46" t="s">
        <v>1240</v>
      </c>
      <c r="I2343" s="46" t="s">
        <v>1240</v>
      </c>
      <c r="J2343" s="46" t="str">
        <f>IF(I2343="","",_xlfn.LET(_xlpm.x,VLOOKUP(I2343,'2026-01-09_taxon-match'!$A$2:$N$81,4,FALSE),IF(_xlpm.x=0,"",_xlpm.x)))</f>
        <v>Stomphia selaginella</v>
      </c>
      <c r="L2343" s="46" t="str">
        <f>IF(I2343="","",_xlfn.LET(_xlpm.x,VLOOKUP(I2343,'2026-01-09_taxon-match'!$A$2:$N$81,3,FALSE),IF(_xlpm.x=0,"",_xlpm.x)))</f>
        <v>urn:lsid:marinespecies.org:taxname:172956</v>
      </c>
      <c r="M2343" s="46" t="str">
        <f>IF($I2343="","",_xlfn.LET(_xlpm.x,VLOOKUP($I2343,'2026-01-09_taxon-match'!$A$2:$N$81,5,FALSE),IF(_xlpm.x=0,"",_xlpm.x)))</f>
        <v>(Stephenson, 1918)</v>
      </c>
      <c r="N2343" s="46" t="str">
        <f>IF($I2343="","",_xlfn.LET(_xlpm.x,VLOOKUP($I2343,'2026-01-09_taxon-match'!$A$2:$N$81,6,FALSE),IF(_xlpm.x=0,"",_xlpm.x)))</f>
        <v>Animalia</v>
      </c>
      <c r="O2343" s="46" t="str">
        <f>IF($I2343="","",_xlfn.LET(_xlpm.x,VLOOKUP($I2343,'2026-01-09_taxon-match'!$A$2:$N$81,7,FALSE),IF(_xlpm.x=0,"",_xlpm.x)))</f>
        <v>Cnidaria</v>
      </c>
      <c r="P2343" s="46" t="str">
        <f>IF($I2343="","",_xlfn.LET(_xlpm.x,VLOOKUP($I2343,'2026-01-09_taxon-match'!$A$2:$N$81,8,FALSE),IF(_xlpm.x=0,"",_xlpm.x)))</f>
        <v>Hexacorallia</v>
      </c>
      <c r="Q2343" s="46" t="str">
        <f>IF($I2343="","",_xlfn.LET(_xlpm.x,VLOOKUP($I2343,'2026-01-09_taxon-match'!$A$2:$N$81,9,FALSE),IF(_xlpm.x=0,"",_xlpm.x)))</f>
        <v>Actiniaria</v>
      </c>
      <c r="R2343" s="46" t="str">
        <f>IF($I2343="","",_xlfn.LET(_xlpm.x,VLOOKUP($I2343,'2026-01-09_taxon-match'!$A$2:$N$81,10,FALSE),IF(_xlpm.x=0,"",_xlpm.x)))</f>
        <v>Actinostolidae</v>
      </c>
      <c r="S2343" s="46" t="str">
        <f>IF($I2343="","",_xlfn.LET(_xlpm.x,VLOOKUP($I2343,'2026-01-09_taxon-match'!$A$2:$N$81,11,FALSE),IF(_xlpm.x=0,"",_xlpm.x)))</f>
        <v>Stomphia</v>
      </c>
      <c r="T2343" s="46" t="str">
        <f>IF($I2343="","",_xlfn.LET(_xlpm.x,VLOOKUP($I2343,'2026-01-09_taxon-match'!$A$2:$N$81,13,FALSE),IF(_xlpm.x=0,"",_xlpm.x)))</f>
        <v>selaginella</v>
      </c>
      <c r="U2343" s="46">
        <v>1</v>
      </c>
      <c r="V2343" t="s">
        <v>43</v>
      </c>
      <c r="Y2343" s="46" t="str">
        <f>IF(V2343="","",_xlfn.LET(_xlpm.x,VLOOKUP(V2343,'Drop-down_menus'!$D$2:$E$13,2,FALSE),IF(_xlpm.x=0,"",_xlpm.x)))</f>
        <v>https://orcid.org/0000-0002-0981-7442</v>
      </c>
      <c r="Z2343" s="46" t="str">
        <f>IF(W2343="","",_xlfn.LET(_xlpm.x,VLOOKUP(W2343,'Drop-down_menus'!$D$2:$E$13,2,FALSE),IF(_xlpm.x=0,"",_xlpm.x)))</f>
        <v/>
      </c>
      <c r="AA2343" s="46" t="str">
        <f>IF(X2343="","",_xlfn.LET(_xlpm.x,VLOOKUP(X2343,'Drop-down_menus'!$D$2:$E$13,2,FALSE),IF(_xlpm.x=0,"",_xlpm.x)))</f>
        <v/>
      </c>
      <c r="AB2343" s="46" t="s">
        <v>1252</v>
      </c>
      <c r="AC2343" s="46" t="s">
        <v>1255</v>
      </c>
    </row>
    <row r="2344" spans="2:29" ht="15" customHeight="1">
      <c r="B2344" s="46">
        <v>2313</v>
      </c>
      <c r="C2344" s="46" t="s">
        <v>886</v>
      </c>
      <c r="D2344" s="46" t="b">
        <f>COUNTIF(Events!$B$2:$B$171, C2344) &gt; 0</f>
        <v>1</v>
      </c>
      <c r="G2344" s="46" t="s">
        <v>1240</v>
      </c>
      <c r="I2344" s="46" t="s">
        <v>1240</v>
      </c>
      <c r="J2344" s="46" t="str">
        <f>IF(I2344="","",_xlfn.LET(_xlpm.x,VLOOKUP(I2344,'2026-01-09_taxon-match'!$A$2:$N$81,4,FALSE),IF(_xlpm.x=0,"",_xlpm.x)))</f>
        <v>Stomphia selaginella</v>
      </c>
      <c r="L2344" s="46" t="str">
        <f>IF(I2344="","",_xlfn.LET(_xlpm.x,VLOOKUP(I2344,'2026-01-09_taxon-match'!$A$2:$N$81,3,FALSE),IF(_xlpm.x=0,"",_xlpm.x)))</f>
        <v>urn:lsid:marinespecies.org:taxname:172956</v>
      </c>
      <c r="M2344" s="46" t="str">
        <f>IF($I2344="","",_xlfn.LET(_xlpm.x,VLOOKUP($I2344,'2026-01-09_taxon-match'!$A$2:$N$81,5,FALSE),IF(_xlpm.x=0,"",_xlpm.x)))</f>
        <v>(Stephenson, 1918)</v>
      </c>
      <c r="N2344" s="46" t="str">
        <f>IF($I2344="","",_xlfn.LET(_xlpm.x,VLOOKUP($I2344,'2026-01-09_taxon-match'!$A$2:$N$81,6,FALSE),IF(_xlpm.x=0,"",_xlpm.x)))</f>
        <v>Animalia</v>
      </c>
      <c r="O2344" s="46" t="str">
        <f>IF($I2344="","",_xlfn.LET(_xlpm.x,VLOOKUP($I2344,'2026-01-09_taxon-match'!$A$2:$N$81,7,FALSE),IF(_xlpm.x=0,"",_xlpm.x)))</f>
        <v>Cnidaria</v>
      </c>
      <c r="P2344" s="46" t="str">
        <f>IF($I2344="","",_xlfn.LET(_xlpm.x,VLOOKUP($I2344,'2026-01-09_taxon-match'!$A$2:$N$81,8,FALSE),IF(_xlpm.x=0,"",_xlpm.x)))</f>
        <v>Hexacorallia</v>
      </c>
      <c r="Q2344" s="46" t="str">
        <f>IF($I2344="","",_xlfn.LET(_xlpm.x,VLOOKUP($I2344,'2026-01-09_taxon-match'!$A$2:$N$81,9,FALSE),IF(_xlpm.x=0,"",_xlpm.x)))</f>
        <v>Actiniaria</v>
      </c>
      <c r="R2344" s="46" t="str">
        <f>IF($I2344="","",_xlfn.LET(_xlpm.x,VLOOKUP($I2344,'2026-01-09_taxon-match'!$A$2:$N$81,10,FALSE),IF(_xlpm.x=0,"",_xlpm.x)))</f>
        <v>Actinostolidae</v>
      </c>
      <c r="S2344" s="46" t="str">
        <f>IF($I2344="","",_xlfn.LET(_xlpm.x,VLOOKUP($I2344,'2026-01-09_taxon-match'!$A$2:$N$81,11,FALSE),IF(_xlpm.x=0,"",_xlpm.x)))</f>
        <v>Stomphia</v>
      </c>
      <c r="T2344" s="46" t="str">
        <f>IF($I2344="","",_xlfn.LET(_xlpm.x,VLOOKUP($I2344,'2026-01-09_taxon-match'!$A$2:$N$81,13,FALSE),IF(_xlpm.x=0,"",_xlpm.x)))</f>
        <v>selaginella</v>
      </c>
      <c r="U2344" s="46">
        <v>1</v>
      </c>
      <c r="V2344" t="s">
        <v>43</v>
      </c>
      <c r="Y2344" s="46" t="str">
        <f>IF(V2344="","",_xlfn.LET(_xlpm.x,VLOOKUP(V2344,'Drop-down_menus'!$D$2:$E$13,2,FALSE),IF(_xlpm.x=0,"",_xlpm.x)))</f>
        <v>https://orcid.org/0000-0002-0981-7442</v>
      </c>
      <c r="Z2344" s="46" t="str">
        <f>IF(W2344="","",_xlfn.LET(_xlpm.x,VLOOKUP(W2344,'Drop-down_menus'!$D$2:$E$13,2,FALSE),IF(_xlpm.x=0,"",_xlpm.x)))</f>
        <v/>
      </c>
      <c r="AA2344" s="46" t="str">
        <f>IF(X2344="","",_xlfn.LET(_xlpm.x,VLOOKUP(X2344,'Drop-down_menus'!$D$2:$E$13,2,FALSE),IF(_xlpm.x=0,"",_xlpm.x)))</f>
        <v/>
      </c>
      <c r="AB2344" s="46" t="s">
        <v>1252</v>
      </c>
      <c r="AC2344" s="46" t="s">
        <v>1255</v>
      </c>
    </row>
    <row r="2345" spans="2:29" ht="15" customHeight="1">
      <c r="B2345" s="46">
        <v>2314</v>
      </c>
      <c r="C2345" s="46" t="s">
        <v>886</v>
      </c>
      <c r="D2345" s="46" t="b">
        <f>COUNTIF(Events!$B$2:$B$171, C2345) &gt; 0</f>
        <v>1</v>
      </c>
      <c r="G2345" s="46" t="s">
        <v>1240</v>
      </c>
      <c r="I2345" s="46" t="s">
        <v>1240</v>
      </c>
      <c r="J2345" s="46" t="str">
        <f>IF(I2345="","",_xlfn.LET(_xlpm.x,VLOOKUP(I2345,'2026-01-09_taxon-match'!$A$2:$N$81,4,FALSE),IF(_xlpm.x=0,"",_xlpm.x)))</f>
        <v>Stomphia selaginella</v>
      </c>
      <c r="L2345" s="46" t="str">
        <f>IF(I2345="","",_xlfn.LET(_xlpm.x,VLOOKUP(I2345,'2026-01-09_taxon-match'!$A$2:$N$81,3,FALSE),IF(_xlpm.x=0,"",_xlpm.x)))</f>
        <v>urn:lsid:marinespecies.org:taxname:172956</v>
      </c>
      <c r="M2345" s="46" t="str">
        <f>IF($I2345="","",_xlfn.LET(_xlpm.x,VLOOKUP($I2345,'2026-01-09_taxon-match'!$A$2:$N$81,5,FALSE),IF(_xlpm.x=0,"",_xlpm.x)))</f>
        <v>(Stephenson, 1918)</v>
      </c>
      <c r="N2345" s="46" t="str">
        <f>IF($I2345="","",_xlfn.LET(_xlpm.x,VLOOKUP($I2345,'2026-01-09_taxon-match'!$A$2:$N$81,6,FALSE),IF(_xlpm.x=0,"",_xlpm.x)))</f>
        <v>Animalia</v>
      </c>
      <c r="O2345" s="46" t="str">
        <f>IF($I2345="","",_xlfn.LET(_xlpm.x,VLOOKUP($I2345,'2026-01-09_taxon-match'!$A$2:$N$81,7,FALSE),IF(_xlpm.x=0,"",_xlpm.x)))</f>
        <v>Cnidaria</v>
      </c>
      <c r="P2345" s="46" t="str">
        <f>IF($I2345="","",_xlfn.LET(_xlpm.x,VLOOKUP($I2345,'2026-01-09_taxon-match'!$A$2:$N$81,8,FALSE),IF(_xlpm.x=0,"",_xlpm.x)))</f>
        <v>Hexacorallia</v>
      </c>
      <c r="Q2345" s="46" t="str">
        <f>IF($I2345="","",_xlfn.LET(_xlpm.x,VLOOKUP($I2345,'2026-01-09_taxon-match'!$A$2:$N$81,9,FALSE),IF(_xlpm.x=0,"",_xlpm.x)))</f>
        <v>Actiniaria</v>
      </c>
      <c r="R2345" s="46" t="str">
        <f>IF($I2345="","",_xlfn.LET(_xlpm.x,VLOOKUP($I2345,'2026-01-09_taxon-match'!$A$2:$N$81,10,FALSE),IF(_xlpm.x=0,"",_xlpm.x)))</f>
        <v>Actinostolidae</v>
      </c>
      <c r="S2345" s="46" t="str">
        <f>IF($I2345="","",_xlfn.LET(_xlpm.x,VLOOKUP($I2345,'2026-01-09_taxon-match'!$A$2:$N$81,11,FALSE),IF(_xlpm.x=0,"",_xlpm.x)))</f>
        <v>Stomphia</v>
      </c>
      <c r="T2345" s="46" t="str">
        <f>IF($I2345="","",_xlfn.LET(_xlpm.x,VLOOKUP($I2345,'2026-01-09_taxon-match'!$A$2:$N$81,13,FALSE),IF(_xlpm.x=0,"",_xlpm.x)))</f>
        <v>selaginella</v>
      </c>
      <c r="U2345" s="46">
        <v>1</v>
      </c>
      <c r="V2345" t="s">
        <v>43</v>
      </c>
      <c r="Y2345" s="46" t="str">
        <f>IF(V2345="","",_xlfn.LET(_xlpm.x,VLOOKUP(V2345,'Drop-down_menus'!$D$2:$E$13,2,FALSE),IF(_xlpm.x=0,"",_xlpm.x)))</f>
        <v>https://orcid.org/0000-0002-0981-7442</v>
      </c>
      <c r="Z2345" s="46" t="str">
        <f>IF(W2345="","",_xlfn.LET(_xlpm.x,VLOOKUP(W2345,'Drop-down_menus'!$D$2:$E$13,2,FALSE),IF(_xlpm.x=0,"",_xlpm.x)))</f>
        <v/>
      </c>
      <c r="AA2345" s="46" t="str">
        <f>IF(X2345="","",_xlfn.LET(_xlpm.x,VLOOKUP(X2345,'Drop-down_menus'!$D$2:$E$13,2,FALSE),IF(_xlpm.x=0,"",_xlpm.x)))</f>
        <v/>
      </c>
      <c r="AB2345" s="46" t="s">
        <v>1252</v>
      </c>
      <c r="AC2345" s="46" t="s">
        <v>1255</v>
      </c>
    </row>
    <row r="2346" spans="2:29" ht="15" customHeight="1">
      <c r="B2346" s="46">
        <v>2315</v>
      </c>
      <c r="C2346" s="46" t="s">
        <v>886</v>
      </c>
      <c r="D2346" s="46" t="b">
        <f>COUNTIF(Events!$B$2:$B$171, C2346) &gt; 0</f>
        <v>1</v>
      </c>
      <c r="G2346" s="46" t="s">
        <v>1237</v>
      </c>
      <c r="I2346" s="46" t="s">
        <v>1333</v>
      </c>
      <c r="J2346" s="46" t="str">
        <f>IF(I2346="","",_xlfn.LET(_xlpm.x,VLOOKUP(I2346,'2026-01-09_taxon-match'!$A$2:$N$81,4,FALSE),IF(_xlpm.x=0,"",_xlpm.x)))</f>
        <v>Ophionotus victoriae</v>
      </c>
      <c r="L2346" s="46" t="str">
        <f>IF(I2346="","",_xlfn.LET(_xlpm.x,VLOOKUP(I2346,'2026-01-09_taxon-match'!$A$2:$N$81,3,FALSE),IF(_xlpm.x=0,"",_xlpm.x)))</f>
        <v>urn:lsid:marinespecies.org:taxname:173593</v>
      </c>
      <c r="M2346" s="46" t="str">
        <f>IF($I2346="","",_xlfn.LET(_xlpm.x,VLOOKUP($I2346,'2026-01-09_taxon-match'!$A$2:$N$81,5,FALSE),IF(_xlpm.x=0,"",_xlpm.x)))</f>
        <v>Bell, 1902</v>
      </c>
      <c r="N2346" s="46" t="str">
        <f>IF($I2346="","",_xlfn.LET(_xlpm.x,VLOOKUP($I2346,'2026-01-09_taxon-match'!$A$2:$N$81,6,FALSE),IF(_xlpm.x=0,"",_xlpm.x)))</f>
        <v>Animalia</v>
      </c>
      <c r="O2346" s="46" t="str">
        <f>IF($I2346="","",_xlfn.LET(_xlpm.x,VLOOKUP($I2346,'2026-01-09_taxon-match'!$A$2:$N$81,7,FALSE),IF(_xlpm.x=0,"",_xlpm.x)))</f>
        <v>Echinodermata</v>
      </c>
      <c r="P2346" s="46" t="str">
        <f>IF($I2346="","",_xlfn.LET(_xlpm.x,VLOOKUP($I2346,'2026-01-09_taxon-match'!$A$2:$N$81,8,FALSE),IF(_xlpm.x=0,"",_xlpm.x)))</f>
        <v>Ophiuroidea</v>
      </c>
      <c r="Q2346" s="46" t="str">
        <f>IF($I2346="","",_xlfn.LET(_xlpm.x,VLOOKUP($I2346,'2026-01-09_taxon-match'!$A$2:$N$81,9,FALSE),IF(_xlpm.x=0,"",_xlpm.x)))</f>
        <v>Ophiurida</v>
      </c>
      <c r="R2346" s="46" t="str">
        <f>IF($I2346="","",_xlfn.LET(_xlpm.x,VLOOKUP($I2346,'2026-01-09_taxon-match'!$A$2:$N$81,10,FALSE),IF(_xlpm.x=0,"",_xlpm.x)))</f>
        <v>Ophiuridae</v>
      </c>
      <c r="S2346" s="46" t="str">
        <f>IF($I2346="","",_xlfn.LET(_xlpm.x,VLOOKUP($I2346,'2026-01-09_taxon-match'!$A$2:$N$81,11,FALSE),IF(_xlpm.x=0,"",_xlpm.x)))</f>
        <v>Ophionotus</v>
      </c>
      <c r="T2346" s="46" t="str">
        <f>IF($I2346="","",_xlfn.LET(_xlpm.x,VLOOKUP($I2346,'2026-01-09_taxon-match'!$A$2:$N$81,13,FALSE),IF(_xlpm.x=0,"",_xlpm.x)))</f>
        <v>victoriae</v>
      </c>
      <c r="U2346" s="46">
        <v>1</v>
      </c>
      <c r="V2346" s="2" t="s">
        <v>58</v>
      </c>
      <c r="Y2346" s="46" t="str">
        <f>IF(V2346="","",_xlfn.LET(_xlpm.x,VLOOKUP(V2346,'Drop-down_menus'!$D$2:$E$13,2,FALSE),IF(_xlpm.x=0,"",_xlpm.x)))</f>
        <v>https://orcid.org/0000-0002-9708-1761</v>
      </c>
      <c r="Z2346" s="46" t="str">
        <f>IF(W2346="","",_xlfn.LET(_xlpm.x,VLOOKUP(W2346,'Drop-down_menus'!$D$2:$E$13,2,FALSE),IF(_xlpm.x=0,"",_xlpm.x)))</f>
        <v/>
      </c>
      <c r="AA2346" s="46" t="str">
        <f>IF(X2346="","",_xlfn.LET(_xlpm.x,VLOOKUP(X2346,'Drop-down_menus'!$D$2:$E$13,2,FALSE),IF(_xlpm.x=0,"",_xlpm.x)))</f>
        <v/>
      </c>
      <c r="AB2346" s="46" t="s">
        <v>1252</v>
      </c>
      <c r="AC2346" s="46" t="s">
        <v>1255</v>
      </c>
    </row>
    <row r="2347" spans="2:29" ht="15" customHeight="1">
      <c r="B2347" s="46">
        <v>2316</v>
      </c>
      <c r="C2347" s="46" t="s">
        <v>886</v>
      </c>
      <c r="D2347" s="46" t="b">
        <f>COUNTIF(Events!$B$2:$B$171, C2347) &gt; 0</f>
        <v>1</v>
      </c>
      <c r="G2347" s="46" t="s">
        <v>1237</v>
      </c>
      <c r="I2347" s="46" t="s">
        <v>1333</v>
      </c>
      <c r="J2347" s="46" t="str">
        <f>IF(I2347="","",_xlfn.LET(_xlpm.x,VLOOKUP(I2347,'2026-01-09_taxon-match'!$A$2:$N$81,4,FALSE),IF(_xlpm.x=0,"",_xlpm.x)))</f>
        <v>Ophionotus victoriae</v>
      </c>
      <c r="L2347" s="46" t="str">
        <f>IF(I2347="","",_xlfn.LET(_xlpm.x,VLOOKUP(I2347,'2026-01-09_taxon-match'!$A$2:$N$81,3,FALSE),IF(_xlpm.x=0,"",_xlpm.x)))</f>
        <v>urn:lsid:marinespecies.org:taxname:173593</v>
      </c>
      <c r="M2347" s="46" t="str">
        <f>IF($I2347="","",_xlfn.LET(_xlpm.x,VLOOKUP($I2347,'2026-01-09_taxon-match'!$A$2:$N$81,5,FALSE),IF(_xlpm.x=0,"",_xlpm.x)))</f>
        <v>Bell, 1902</v>
      </c>
      <c r="N2347" s="46" t="str">
        <f>IF($I2347="","",_xlfn.LET(_xlpm.x,VLOOKUP($I2347,'2026-01-09_taxon-match'!$A$2:$N$81,6,FALSE),IF(_xlpm.x=0,"",_xlpm.x)))</f>
        <v>Animalia</v>
      </c>
      <c r="O2347" s="46" t="str">
        <f>IF($I2347="","",_xlfn.LET(_xlpm.x,VLOOKUP($I2347,'2026-01-09_taxon-match'!$A$2:$N$81,7,FALSE),IF(_xlpm.x=0,"",_xlpm.x)))</f>
        <v>Echinodermata</v>
      </c>
      <c r="P2347" s="46" t="str">
        <f>IF($I2347="","",_xlfn.LET(_xlpm.x,VLOOKUP($I2347,'2026-01-09_taxon-match'!$A$2:$N$81,8,FALSE),IF(_xlpm.x=0,"",_xlpm.x)))</f>
        <v>Ophiuroidea</v>
      </c>
      <c r="Q2347" s="46" t="str">
        <f>IF($I2347="","",_xlfn.LET(_xlpm.x,VLOOKUP($I2347,'2026-01-09_taxon-match'!$A$2:$N$81,9,FALSE),IF(_xlpm.x=0,"",_xlpm.x)))</f>
        <v>Ophiurida</v>
      </c>
      <c r="R2347" s="46" t="str">
        <f>IF($I2347="","",_xlfn.LET(_xlpm.x,VLOOKUP($I2347,'2026-01-09_taxon-match'!$A$2:$N$81,10,FALSE),IF(_xlpm.x=0,"",_xlpm.x)))</f>
        <v>Ophiuridae</v>
      </c>
      <c r="S2347" s="46" t="str">
        <f>IF($I2347="","",_xlfn.LET(_xlpm.x,VLOOKUP($I2347,'2026-01-09_taxon-match'!$A$2:$N$81,11,FALSE),IF(_xlpm.x=0,"",_xlpm.x)))</f>
        <v>Ophionotus</v>
      </c>
      <c r="T2347" s="46" t="str">
        <f>IF($I2347="","",_xlfn.LET(_xlpm.x,VLOOKUP($I2347,'2026-01-09_taxon-match'!$A$2:$N$81,13,FALSE),IF(_xlpm.x=0,"",_xlpm.x)))</f>
        <v>victoriae</v>
      </c>
      <c r="U2347" s="46">
        <v>1</v>
      </c>
      <c r="V2347" s="2" t="s">
        <v>58</v>
      </c>
      <c r="Y2347" s="46" t="str">
        <f>IF(V2347="","",_xlfn.LET(_xlpm.x,VLOOKUP(V2347,'Drop-down_menus'!$D$2:$E$13,2,FALSE),IF(_xlpm.x=0,"",_xlpm.x)))</f>
        <v>https://orcid.org/0000-0002-9708-1761</v>
      </c>
      <c r="Z2347" s="46" t="str">
        <f>IF(W2347="","",_xlfn.LET(_xlpm.x,VLOOKUP(W2347,'Drop-down_menus'!$D$2:$E$13,2,FALSE),IF(_xlpm.x=0,"",_xlpm.x)))</f>
        <v/>
      </c>
      <c r="AA2347" s="46" t="str">
        <f>IF(X2347="","",_xlfn.LET(_xlpm.x,VLOOKUP(X2347,'Drop-down_menus'!$D$2:$E$13,2,FALSE),IF(_xlpm.x=0,"",_xlpm.x)))</f>
        <v/>
      </c>
      <c r="AB2347" s="46" t="s">
        <v>1252</v>
      </c>
      <c r="AC2347" s="46" t="s">
        <v>1255</v>
      </c>
    </row>
    <row r="2348" spans="2:29" ht="15" customHeight="1">
      <c r="B2348" s="46">
        <v>2317</v>
      </c>
      <c r="C2348" s="46" t="s">
        <v>886</v>
      </c>
      <c r="D2348" s="46" t="b">
        <f>COUNTIF(Events!$B$2:$B$171, C2348) &gt; 0</f>
        <v>1</v>
      </c>
      <c r="G2348" s="46" t="s">
        <v>1237</v>
      </c>
      <c r="I2348" s="46" t="s">
        <v>1333</v>
      </c>
      <c r="J2348" s="46" t="str">
        <f>IF(I2348="","",_xlfn.LET(_xlpm.x,VLOOKUP(I2348,'2026-01-09_taxon-match'!$A$2:$N$81,4,FALSE),IF(_xlpm.x=0,"",_xlpm.x)))</f>
        <v>Ophionotus victoriae</v>
      </c>
      <c r="L2348" s="46" t="str">
        <f>IF(I2348="","",_xlfn.LET(_xlpm.x,VLOOKUP(I2348,'2026-01-09_taxon-match'!$A$2:$N$81,3,FALSE),IF(_xlpm.x=0,"",_xlpm.x)))</f>
        <v>urn:lsid:marinespecies.org:taxname:173593</v>
      </c>
      <c r="M2348" s="46" t="str">
        <f>IF($I2348="","",_xlfn.LET(_xlpm.x,VLOOKUP($I2348,'2026-01-09_taxon-match'!$A$2:$N$81,5,FALSE),IF(_xlpm.x=0,"",_xlpm.x)))</f>
        <v>Bell, 1902</v>
      </c>
      <c r="N2348" s="46" t="str">
        <f>IF($I2348="","",_xlfn.LET(_xlpm.x,VLOOKUP($I2348,'2026-01-09_taxon-match'!$A$2:$N$81,6,FALSE),IF(_xlpm.x=0,"",_xlpm.x)))</f>
        <v>Animalia</v>
      </c>
      <c r="O2348" s="46" t="str">
        <f>IF($I2348="","",_xlfn.LET(_xlpm.x,VLOOKUP($I2348,'2026-01-09_taxon-match'!$A$2:$N$81,7,FALSE),IF(_xlpm.x=0,"",_xlpm.x)))</f>
        <v>Echinodermata</v>
      </c>
      <c r="P2348" s="46" t="str">
        <f>IF($I2348="","",_xlfn.LET(_xlpm.x,VLOOKUP($I2348,'2026-01-09_taxon-match'!$A$2:$N$81,8,FALSE),IF(_xlpm.x=0,"",_xlpm.x)))</f>
        <v>Ophiuroidea</v>
      </c>
      <c r="Q2348" s="46" t="str">
        <f>IF($I2348="","",_xlfn.LET(_xlpm.x,VLOOKUP($I2348,'2026-01-09_taxon-match'!$A$2:$N$81,9,FALSE),IF(_xlpm.x=0,"",_xlpm.x)))</f>
        <v>Ophiurida</v>
      </c>
      <c r="R2348" s="46" t="str">
        <f>IF($I2348="","",_xlfn.LET(_xlpm.x,VLOOKUP($I2348,'2026-01-09_taxon-match'!$A$2:$N$81,10,FALSE),IF(_xlpm.x=0,"",_xlpm.x)))</f>
        <v>Ophiuridae</v>
      </c>
      <c r="S2348" s="46" t="str">
        <f>IF($I2348="","",_xlfn.LET(_xlpm.x,VLOOKUP($I2348,'2026-01-09_taxon-match'!$A$2:$N$81,11,FALSE),IF(_xlpm.x=0,"",_xlpm.x)))</f>
        <v>Ophionotus</v>
      </c>
      <c r="T2348" s="46" t="str">
        <f>IF($I2348="","",_xlfn.LET(_xlpm.x,VLOOKUP($I2348,'2026-01-09_taxon-match'!$A$2:$N$81,13,FALSE),IF(_xlpm.x=0,"",_xlpm.x)))</f>
        <v>victoriae</v>
      </c>
      <c r="U2348" s="46">
        <v>1</v>
      </c>
      <c r="V2348" s="2" t="s">
        <v>58</v>
      </c>
      <c r="Y2348" s="46" t="str">
        <f>IF(V2348="","",_xlfn.LET(_xlpm.x,VLOOKUP(V2348,'Drop-down_menus'!$D$2:$E$13,2,FALSE),IF(_xlpm.x=0,"",_xlpm.x)))</f>
        <v>https://orcid.org/0000-0002-9708-1761</v>
      </c>
      <c r="Z2348" s="46" t="str">
        <f>IF(W2348="","",_xlfn.LET(_xlpm.x,VLOOKUP(W2348,'Drop-down_menus'!$D$2:$E$13,2,FALSE),IF(_xlpm.x=0,"",_xlpm.x)))</f>
        <v/>
      </c>
      <c r="AA2348" s="46" t="str">
        <f>IF(X2348="","",_xlfn.LET(_xlpm.x,VLOOKUP(X2348,'Drop-down_menus'!$D$2:$E$13,2,FALSE),IF(_xlpm.x=0,"",_xlpm.x)))</f>
        <v/>
      </c>
      <c r="AB2348" s="46" t="s">
        <v>1252</v>
      </c>
      <c r="AC2348" s="46" t="s">
        <v>1255</v>
      </c>
    </row>
    <row r="2349" spans="2:29" ht="15" customHeight="1">
      <c r="B2349" s="46">
        <v>2318</v>
      </c>
      <c r="C2349" s="46" t="s">
        <v>886</v>
      </c>
      <c r="D2349" s="46" t="b">
        <f>COUNTIF(Events!$B$2:$B$171, C2349) &gt; 0</f>
        <v>1</v>
      </c>
      <c r="G2349" s="46" t="s">
        <v>960</v>
      </c>
      <c r="I2349" s="46" t="s">
        <v>960</v>
      </c>
      <c r="J2349" s="46" t="str">
        <f>IF(I2349="","",_xlfn.LET(_xlpm.x,VLOOKUP(I2349,'2026-01-09_taxon-match'!$A$2:$N$81,4,FALSE),IF(_xlpm.x=0,"",_xlpm.x)))</f>
        <v>Odontaster validus</v>
      </c>
      <c r="L2349" s="46" t="str">
        <f>IF(I2349="","",_xlfn.LET(_xlpm.x,VLOOKUP(I2349,'2026-01-09_taxon-match'!$A$2:$N$81,3,FALSE),IF(_xlpm.x=0,"",_xlpm.x)))</f>
        <v>urn:lsid:marinespecies.org:taxname:172775</v>
      </c>
      <c r="M2349" s="46" t="str">
        <f>IF($I2349="","",_xlfn.LET(_xlpm.x,VLOOKUP($I2349,'2026-01-09_taxon-match'!$A$2:$N$81,5,FALSE),IF(_xlpm.x=0,"",_xlpm.x)))</f>
        <v>Koehler, 1906</v>
      </c>
      <c r="N2349" s="46" t="str">
        <f>IF($I2349="","",_xlfn.LET(_xlpm.x,VLOOKUP($I2349,'2026-01-09_taxon-match'!$A$2:$N$81,6,FALSE),IF(_xlpm.x=0,"",_xlpm.x)))</f>
        <v>Animalia</v>
      </c>
      <c r="O2349" s="46" t="str">
        <f>IF($I2349="","",_xlfn.LET(_xlpm.x,VLOOKUP($I2349,'2026-01-09_taxon-match'!$A$2:$N$81,7,FALSE),IF(_xlpm.x=0,"",_xlpm.x)))</f>
        <v>Echinodermata</v>
      </c>
      <c r="P2349" s="46" t="str">
        <f>IF($I2349="","",_xlfn.LET(_xlpm.x,VLOOKUP($I2349,'2026-01-09_taxon-match'!$A$2:$N$81,8,FALSE),IF(_xlpm.x=0,"",_xlpm.x)))</f>
        <v>Asteroidea</v>
      </c>
      <c r="Q2349" s="46" t="str">
        <f>IF($I2349="","",_xlfn.LET(_xlpm.x,VLOOKUP($I2349,'2026-01-09_taxon-match'!$A$2:$N$81,9,FALSE),IF(_xlpm.x=0,"",_xlpm.x)))</f>
        <v>Valvatida</v>
      </c>
      <c r="R2349" s="46" t="str">
        <f>IF($I2349="","",_xlfn.LET(_xlpm.x,VLOOKUP($I2349,'2026-01-09_taxon-match'!$A$2:$N$81,10,FALSE),IF(_xlpm.x=0,"",_xlpm.x)))</f>
        <v>Odontasteridae</v>
      </c>
      <c r="S2349" s="46" t="str">
        <f>IF($I2349="","",_xlfn.LET(_xlpm.x,VLOOKUP($I2349,'2026-01-09_taxon-match'!$A$2:$N$81,11,FALSE),IF(_xlpm.x=0,"",_xlpm.x)))</f>
        <v>Odontaster</v>
      </c>
      <c r="T2349" s="46" t="str">
        <f>IF($I2349="","",_xlfn.LET(_xlpm.x,VLOOKUP($I2349,'2026-01-09_taxon-match'!$A$2:$N$81,13,FALSE),IF(_xlpm.x=0,"",_xlpm.x)))</f>
        <v>validus</v>
      </c>
      <c r="U2349" s="46">
        <v>1</v>
      </c>
      <c r="V2349" s="2" t="s">
        <v>58</v>
      </c>
      <c r="Y2349" s="46" t="str">
        <f>IF(V2349="","",_xlfn.LET(_xlpm.x,VLOOKUP(V2349,'Drop-down_menus'!$D$2:$E$13,2,FALSE),IF(_xlpm.x=0,"",_xlpm.x)))</f>
        <v>https://orcid.org/0000-0002-9708-1761</v>
      </c>
      <c r="Z2349" s="46" t="str">
        <f>IF(W2349="","",_xlfn.LET(_xlpm.x,VLOOKUP(W2349,'Drop-down_menus'!$D$2:$E$13,2,FALSE),IF(_xlpm.x=0,"",_xlpm.x)))</f>
        <v/>
      </c>
      <c r="AA2349" s="46" t="str">
        <f>IF(X2349="","",_xlfn.LET(_xlpm.x,VLOOKUP(X2349,'Drop-down_menus'!$D$2:$E$13,2,FALSE),IF(_xlpm.x=0,"",_xlpm.x)))</f>
        <v/>
      </c>
      <c r="AB2349" s="46" t="s">
        <v>1252</v>
      </c>
      <c r="AC2349" s="46" t="s">
        <v>1255</v>
      </c>
    </row>
    <row r="2350" spans="2:29" ht="15" customHeight="1">
      <c r="B2350" s="46">
        <v>2319</v>
      </c>
      <c r="C2350" s="46" t="s">
        <v>886</v>
      </c>
      <c r="D2350" s="46" t="b">
        <f>COUNTIF(Events!$B$2:$B$171, C2350) &gt; 0</f>
        <v>1</v>
      </c>
      <c r="G2350" s="46" t="s">
        <v>960</v>
      </c>
      <c r="I2350" s="46" t="s">
        <v>960</v>
      </c>
      <c r="J2350" s="46" t="str">
        <f>IF(I2350="","",_xlfn.LET(_xlpm.x,VLOOKUP(I2350,'2026-01-09_taxon-match'!$A$2:$N$81,4,FALSE),IF(_xlpm.x=0,"",_xlpm.x)))</f>
        <v>Odontaster validus</v>
      </c>
      <c r="L2350" s="46" t="str">
        <f>IF(I2350="","",_xlfn.LET(_xlpm.x,VLOOKUP(I2350,'2026-01-09_taxon-match'!$A$2:$N$81,3,FALSE),IF(_xlpm.x=0,"",_xlpm.x)))</f>
        <v>urn:lsid:marinespecies.org:taxname:172775</v>
      </c>
      <c r="M2350" s="46" t="str">
        <f>IF($I2350="","",_xlfn.LET(_xlpm.x,VLOOKUP($I2350,'2026-01-09_taxon-match'!$A$2:$N$81,5,FALSE),IF(_xlpm.x=0,"",_xlpm.x)))</f>
        <v>Koehler, 1906</v>
      </c>
      <c r="N2350" s="46" t="str">
        <f>IF($I2350="","",_xlfn.LET(_xlpm.x,VLOOKUP($I2350,'2026-01-09_taxon-match'!$A$2:$N$81,6,FALSE),IF(_xlpm.x=0,"",_xlpm.x)))</f>
        <v>Animalia</v>
      </c>
      <c r="O2350" s="46" t="str">
        <f>IF($I2350="","",_xlfn.LET(_xlpm.x,VLOOKUP($I2350,'2026-01-09_taxon-match'!$A$2:$N$81,7,FALSE),IF(_xlpm.x=0,"",_xlpm.x)))</f>
        <v>Echinodermata</v>
      </c>
      <c r="P2350" s="46" t="str">
        <f>IF($I2350="","",_xlfn.LET(_xlpm.x,VLOOKUP($I2350,'2026-01-09_taxon-match'!$A$2:$N$81,8,FALSE),IF(_xlpm.x=0,"",_xlpm.x)))</f>
        <v>Asteroidea</v>
      </c>
      <c r="Q2350" s="46" t="str">
        <f>IF($I2350="","",_xlfn.LET(_xlpm.x,VLOOKUP($I2350,'2026-01-09_taxon-match'!$A$2:$N$81,9,FALSE),IF(_xlpm.x=0,"",_xlpm.x)))</f>
        <v>Valvatida</v>
      </c>
      <c r="R2350" s="46" t="str">
        <f>IF($I2350="","",_xlfn.LET(_xlpm.x,VLOOKUP($I2350,'2026-01-09_taxon-match'!$A$2:$N$81,10,FALSE),IF(_xlpm.x=0,"",_xlpm.x)))</f>
        <v>Odontasteridae</v>
      </c>
      <c r="S2350" s="46" t="str">
        <f>IF($I2350="","",_xlfn.LET(_xlpm.x,VLOOKUP($I2350,'2026-01-09_taxon-match'!$A$2:$N$81,11,FALSE),IF(_xlpm.x=0,"",_xlpm.x)))</f>
        <v>Odontaster</v>
      </c>
      <c r="T2350" s="46" t="str">
        <f>IF($I2350="","",_xlfn.LET(_xlpm.x,VLOOKUP($I2350,'2026-01-09_taxon-match'!$A$2:$N$81,13,FALSE),IF(_xlpm.x=0,"",_xlpm.x)))</f>
        <v>validus</v>
      </c>
      <c r="U2350" s="46">
        <v>1</v>
      </c>
      <c r="V2350" s="2" t="s">
        <v>58</v>
      </c>
      <c r="Y2350" s="46" t="str">
        <f>IF(V2350="","",_xlfn.LET(_xlpm.x,VLOOKUP(V2350,'Drop-down_menus'!$D$2:$E$13,2,FALSE),IF(_xlpm.x=0,"",_xlpm.x)))</f>
        <v>https://orcid.org/0000-0002-9708-1761</v>
      </c>
      <c r="Z2350" s="46" t="str">
        <f>IF(W2350="","",_xlfn.LET(_xlpm.x,VLOOKUP(W2350,'Drop-down_menus'!$D$2:$E$13,2,FALSE),IF(_xlpm.x=0,"",_xlpm.x)))</f>
        <v/>
      </c>
      <c r="AA2350" s="46" t="str">
        <f>IF(X2350="","",_xlfn.LET(_xlpm.x,VLOOKUP(X2350,'Drop-down_menus'!$D$2:$E$13,2,FALSE),IF(_xlpm.x=0,"",_xlpm.x)))</f>
        <v/>
      </c>
      <c r="AB2350" s="46" t="s">
        <v>1252</v>
      </c>
      <c r="AC2350" s="46" t="s">
        <v>1255</v>
      </c>
    </row>
    <row r="2351" spans="2:29" ht="15" customHeight="1">
      <c r="B2351" s="46">
        <v>2321</v>
      </c>
      <c r="C2351" s="46" t="s">
        <v>886</v>
      </c>
      <c r="D2351" s="46" t="b">
        <f>COUNTIF(Events!$B$2:$B$171, C2351) &gt; 0</f>
        <v>1</v>
      </c>
      <c r="G2351" s="46" t="s">
        <v>1227</v>
      </c>
      <c r="I2351" s="46" t="s">
        <v>1332</v>
      </c>
      <c r="J2351" s="46" t="str">
        <f>IF(I2351="","",_xlfn.LET(_xlpm.x,VLOOKUP(I2351,'2026-01-09_taxon-match'!$A$2:$N$81,4,FALSE),IF(_xlpm.x=0,"",_xlpm.x)))</f>
        <v>Mycale</v>
      </c>
      <c r="K2351" s="46" t="s">
        <v>1318</v>
      </c>
      <c r="L2351" s="46" t="str">
        <f>IF(I2351="","",_xlfn.LET(_xlpm.x,VLOOKUP(I2351,'2026-01-09_taxon-match'!$A$2:$N$81,3,FALSE),IF(_xlpm.x=0,"",_xlpm.x)))</f>
        <v>urn:lsid:marinespecies.org:taxname:131907</v>
      </c>
      <c r="M2351" s="46" t="str">
        <f>IF($I2351="","",_xlfn.LET(_xlpm.x,VLOOKUP($I2351,'2026-01-09_taxon-match'!$A$2:$N$81,5,FALSE),IF(_xlpm.x=0,"",_xlpm.x)))</f>
        <v>Gray, 1867</v>
      </c>
      <c r="N2351" s="46" t="str">
        <f>IF($I2351="","",_xlfn.LET(_xlpm.x,VLOOKUP($I2351,'2026-01-09_taxon-match'!$A$2:$N$81,6,FALSE),IF(_xlpm.x=0,"",_xlpm.x)))</f>
        <v>Animalia</v>
      </c>
      <c r="O2351" s="46" t="str">
        <f>IF($I2351="","",_xlfn.LET(_xlpm.x,VLOOKUP($I2351,'2026-01-09_taxon-match'!$A$2:$N$81,7,FALSE),IF(_xlpm.x=0,"",_xlpm.x)))</f>
        <v>Porifera</v>
      </c>
      <c r="P2351" s="46" t="str">
        <f>IF($I2351="","",_xlfn.LET(_xlpm.x,VLOOKUP($I2351,'2026-01-09_taxon-match'!$A$2:$N$81,8,FALSE),IF(_xlpm.x=0,"",_xlpm.x)))</f>
        <v>Demospongiae</v>
      </c>
      <c r="Q2351" s="46" t="str">
        <f>IF($I2351="","",_xlfn.LET(_xlpm.x,VLOOKUP($I2351,'2026-01-09_taxon-match'!$A$2:$N$81,9,FALSE),IF(_xlpm.x=0,"",_xlpm.x)))</f>
        <v>Poecilosclerida</v>
      </c>
      <c r="R2351" s="46" t="str">
        <f>IF($I2351="","",_xlfn.LET(_xlpm.x,VLOOKUP($I2351,'2026-01-09_taxon-match'!$A$2:$N$81,10,FALSE),IF(_xlpm.x=0,"",_xlpm.x)))</f>
        <v>Mycalidae</v>
      </c>
      <c r="S2351" s="46" t="str">
        <f>IF($I2351="","",_xlfn.LET(_xlpm.x,VLOOKUP($I2351,'2026-01-09_taxon-match'!$A$2:$N$81,11,FALSE),IF(_xlpm.x=0,"",_xlpm.x)))</f>
        <v>Mycale</v>
      </c>
      <c r="T2351" s="46" t="str">
        <f>IF($I2351="","",_xlfn.LET(_xlpm.x,VLOOKUP($I2351,'2026-01-09_taxon-match'!$A$2:$N$81,13,FALSE),IF(_xlpm.x=0,"",_xlpm.x)))</f>
        <v/>
      </c>
      <c r="U2351" s="46">
        <v>1</v>
      </c>
      <c r="V2351" s="2" t="s">
        <v>58</v>
      </c>
      <c r="Y2351" s="46" t="str">
        <f>IF(V2351="","",_xlfn.LET(_xlpm.x,VLOOKUP(V2351,'Drop-down_menus'!$D$2:$E$13,2,FALSE),IF(_xlpm.x=0,"",_xlpm.x)))</f>
        <v>https://orcid.org/0000-0002-9708-1761</v>
      </c>
      <c r="Z2351" s="46" t="str">
        <f>IF(W2351="","",_xlfn.LET(_xlpm.x,VLOOKUP(W2351,'Drop-down_menus'!$D$2:$E$13,2,FALSE),IF(_xlpm.x=0,"",_xlpm.x)))</f>
        <v/>
      </c>
      <c r="AA2351" s="46" t="str">
        <f>IF(X2351="","",_xlfn.LET(_xlpm.x,VLOOKUP(X2351,'Drop-down_menus'!$D$2:$E$13,2,FALSE),IF(_xlpm.x=0,"",_xlpm.x)))</f>
        <v/>
      </c>
      <c r="AB2351" s="46" t="s">
        <v>1252</v>
      </c>
      <c r="AC2351" s="46" t="s">
        <v>1255</v>
      </c>
    </row>
    <row r="2352" spans="2:29" ht="15" customHeight="1">
      <c r="B2352" s="46">
        <v>2322</v>
      </c>
      <c r="C2352" s="46" t="s">
        <v>886</v>
      </c>
      <c r="D2352" s="46" t="b">
        <f>COUNTIF(Events!$B$2:$B$171, C2352) &gt; 0</f>
        <v>1</v>
      </c>
      <c r="G2352" s="46" t="s">
        <v>1227</v>
      </c>
      <c r="I2352" s="46" t="s">
        <v>1332</v>
      </c>
      <c r="J2352" s="46" t="str">
        <f>IF(I2352="","",_xlfn.LET(_xlpm.x,VLOOKUP(I2352,'2026-01-09_taxon-match'!$A$2:$N$81,4,FALSE),IF(_xlpm.x=0,"",_xlpm.x)))</f>
        <v>Mycale</v>
      </c>
      <c r="K2352" s="46" t="s">
        <v>1318</v>
      </c>
      <c r="L2352" s="46" t="str">
        <f>IF(I2352="","",_xlfn.LET(_xlpm.x,VLOOKUP(I2352,'2026-01-09_taxon-match'!$A$2:$N$81,3,FALSE),IF(_xlpm.x=0,"",_xlpm.x)))</f>
        <v>urn:lsid:marinespecies.org:taxname:131907</v>
      </c>
      <c r="M2352" s="46" t="str">
        <f>IF($I2352="","",_xlfn.LET(_xlpm.x,VLOOKUP($I2352,'2026-01-09_taxon-match'!$A$2:$N$81,5,FALSE),IF(_xlpm.x=0,"",_xlpm.x)))</f>
        <v>Gray, 1867</v>
      </c>
      <c r="N2352" s="46" t="str">
        <f>IF($I2352="","",_xlfn.LET(_xlpm.x,VLOOKUP($I2352,'2026-01-09_taxon-match'!$A$2:$N$81,6,FALSE),IF(_xlpm.x=0,"",_xlpm.x)))</f>
        <v>Animalia</v>
      </c>
      <c r="O2352" s="46" t="str">
        <f>IF($I2352="","",_xlfn.LET(_xlpm.x,VLOOKUP($I2352,'2026-01-09_taxon-match'!$A$2:$N$81,7,FALSE),IF(_xlpm.x=0,"",_xlpm.x)))</f>
        <v>Porifera</v>
      </c>
      <c r="P2352" s="46" t="str">
        <f>IF($I2352="","",_xlfn.LET(_xlpm.x,VLOOKUP($I2352,'2026-01-09_taxon-match'!$A$2:$N$81,8,FALSE),IF(_xlpm.x=0,"",_xlpm.x)))</f>
        <v>Demospongiae</v>
      </c>
      <c r="Q2352" s="46" t="str">
        <f>IF($I2352="","",_xlfn.LET(_xlpm.x,VLOOKUP($I2352,'2026-01-09_taxon-match'!$A$2:$N$81,9,FALSE),IF(_xlpm.x=0,"",_xlpm.x)))</f>
        <v>Poecilosclerida</v>
      </c>
      <c r="R2352" s="46" t="str">
        <f>IF($I2352="","",_xlfn.LET(_xlpm.x,VLOOKUP($I2352,'2026-01-09_taxon-match'!$A$2:$N$81,10,FALSE),IF(_xlpm.x=0,"",_xlpm.x)))</f>
        <v>Mycalidae</v>
      </c>
      <c r="S2352" s="46" t="str">
        <f>IF($I2352="","",_xlfn.LET(_xlpm.x,VLOOKUP($I2352,'2026-01-09_taxon-match'!$A$2:$N$81,11,FALSE),IF(_xlpm.x=0,"",_xlpm.x)))</f>
        <v>Mycale</v>
      </c>
      <c r="T2352" s="46" t="str">
        <f>IF($I2352="","",_xlfn.LET(_xlpm.x,VLOOKUP($I2352,'2026-01-09_taxon-match'!$A$2:$N$81,13,FALSE),IF(_xlpm.x=0,"",_xlpm.x)))</f>
        <v/>
      </c>
      <c r="U2352" s="46">
        <v>1</v>
      </c>
      <c r="V2352" s="2" t="s">
        <v>58</v>
      </c>
      <c r="Y2352" s="46" t="str">
        <f>IF(V2352="","",_xlfn.LET(_xlpm.x,VLOOKUP(V2352,'Drop-down_menus'!$D$2:$E$13,2,FALSE),IF(_xlpm.x=0,"",_xlpm.x)))</f>
        <v>https://orcid.org/0000-0002-9708-1761</v>
      </c>
      <c r="Z2352" s="46" t="str">
        <f>IF(W2352="","",_xlfn.LET(_xlpm.x,VLOOKUP(W2352,'Drop-down_menus'!$D$2:$E$13,2,FALSE),IF(_xlpm.x=0,"",_xlpm.x)))</f>
        <v/>
      </c>
      <c r="AA2352" s="46" t="str">
        <f>IF(X2352="","",_xlfn.LET(_xlpm.x,VLOOKUP(X2352,'Drop-down_menus'!$D$2:$E$13,2,FALSE),IF(_xlpm.x=0,"",_xlpm.x)))</f>
        <v/>
      </c>
      <c r="AB2352" s="46" t="s">
        <v>1252</v>
      </c>
      <c r="AC2352" s="46" t="s">
        <v>1255</v>
      </c>
    </row>
    <row r="2353" spans="2:29" ht="15" customHeight="1">
      <c r="B2353" s="46">
        <v>2323</v>
      </c>
      <c r="C2353" s="46" t="s">
        <v>886</v>
      </c>
      <c r="D2353" s="46" t="b">
        <f>COUNTIF(Events!$B$2:$B$171, C2353) &gt; 0</f>
        <v>1</v>
      </c>
      <c r="G2353" s="46" t="s">
        <v>1227</v>
      </c>
      <c r="I2353" s="46" t="s">
        <v>1332</v>
      </c>
      <c r="J2353" s="46" t="str">
        <f>IF(I2353="","",_xlfn.LET(_xlpm.x,VLOOKUP(I2353,'2026-01-09_taxon-match'!$A$2:$N$81,4,FALSE),IF(_xlpm.x=0,"",_xlpm.x)))</f>
        <v>Mycale</v>
      </c>
      <c r="K2353" s="46" t="s">
        <v>1318</v>
      </c>
      <c r="L2353" s="46" t="str">
        <f>IF(I2353="","",_xlfn.LET(_xlpm.x,VLOOKUP(I2353,'2026-01-09_taxon-match'!$A$2:$N$81,3,FALSE),IF(_xlpm.x=0,"",_xlpm.x)))</f>
        <v>urn:lsid:marinespecies.org:taxname:131907</v>
      </c>
      <c r="M2353" s="46" t="str">
        <f>IF($I2353="","",_xlfn.LET(_xlpm.x,VLOOKUP($I2353,'2026-01-09_taxon-match'!$A$2:$N$81,5,FALSE),IF(_xlpm.x=0,"",_xlpm.x)))</f>
        <v>Gray, 1867</v>
      </c>
      <c r="N2353" s="46" t="str">
        <f>IF($I2353="","",_xlfn.LET(_xlpm.x,VLOOKUP($I2353,'2026-01-09_taxon-match'!$A$2:$N$81,6,FALSE),IF(_xlpm.x=0,"",_xlpm.x)))</f>
        <v>Animalia</v>
      </c>
      <c r="O2353" s="46" t="str">
        <f>IF($I2353="","",_xlfn.LET(_xlpm.x,VLOOKUP($I2353,'2026-01-09_taxon-match'!$A$2:$N$81,7,FALSE),IF(_xlpm.x=0,"",_xlpm.x)))</f>
        <v>Porifera</v>
      </c>
      <c r="P2353" s="46" t="str">
        <f>IF($I2353="","",_xlfn.LET(_xlpm.x,VLOOKUP($I2353,'2026-01-09_taxon-match'!$A$2:$N$81,8,FALSE),IF(_xlpm.x=0,"",_xlpm.x)))</f>
        <v>Demospongiae</v>
      </c>
      <c r="Q2353" s="46" t="str">
        <f>IF($I2353="","",_xlfn.LET(_xlpm.x,VLOOKUP($I2353,'2026-01-09_taxon-match'!$A$2:$N$81,9,FALSE),IF(_xlpm.x=0,"",_xlpm.x)))</f>
        <v>Poecilosclerida</v>
      </c>
      <c r="R2353" s="46" t="str">
        <f>IF($I2353="","",_xlfn.LET(_xlpm.x,VLOOKUP($I2353,'2026-01-09_taxon-match'!$A$2:$N$81,10,FALSE),IF(_xlpm.x=0,"",_xlpm.x)))</f>
        <v>Mycalidae</v>
      </c>
      <c r="S2353" s="46" t="str">
        <f>IF($I2353="","",_xlfn.LET(_xlpm.x,VLOOKUP($I2353,'2026-01-09_taxon-match'!$A$2:$N$81,11,FALSE),IF(_xlpm.x=0,"",_xlpm.x)))</f>
        <v>Mycale</v>
      </c>
      <c r="T2353" s="46" t="str">
        <f>IF($I2353="","",_xlfn.LET(_xlpm.x,VLOOKUP($I2353,'2026-01-09_taxon-match'!$A$2:$N$81,13,FALSE),IF(_xlpm.x=0,"",_xlpm.x)))</f>
        <v/>
      </c>
      <c r="U2353" s="46">
        <v>1</v>
      </c>
      <c r="V2353" s="2" t="s">
        <v>58</v>
      </c>
      <c r="Y2353" s="46" t="str">
        <f>IF(V2353="","",_xlfn.LET(_xlpm.x,VLOOKUP(V2353,'Drop-down_menus'!$D$2:$E$13,2,FALSE),IF(_xlpm.x=0,"",_xlpm.x)))</f>
        <v>https://orcid.org/0000-0002-9708-1761</v>
      </c>
      <c r="Z2353" s="46" t="str">
        <f>IF(W2353="","",_xlfn.LET(_xlpm.x,VLOOKUP(W2353,'Drop-down_menus'!$D$2:$E$13,2,FALSE),IF(_xlpm.x=0,"",_xlpm.x)))</f>
        <v/>
      </c>
      <c r="AA2353" s="46" t="str">
        <f>IF(X2353="","",_xlfn.LET(_xlpm.x,VLOOKUP(X2353,'Drop-down_menus'!$D$2:$E$13,2,FALSE),IF(_xlpm.x=0,"",_xlpm.x)))</f>
        <v/>
      </c>
      <c r="AB2353" s="46" t="s">
        <v>1252</v>
      </c>
      <c r="AC2353" s="46" t="s">
        <v>1255</v>
      </c>
    </row>
    <row r="2354" spans="2:29" ht="15" customHeight="1">
      <c r="B2354" s="46">
        <v>2324</v>
      </c>
      <c r="C2354" s="46" t="s">
        <v>886</v>
      </c>
      <c r="D2354" s="46" t="b">
        <f>COUNTIF(Events!$B$2:$B$171, C2354) &gt; 0</f>
        <v>1</v>
      </c>
      <c r="G2354" s="46" t="s">
        <v>1227</v>
      </c>
      <c r="I2354" s="46" t="s">
        <v>1332</v>
      </c>
      <c r="J2354" s="46" t="str">
        <f>IF(I2354="","",_xlfn.LET(_xlpm.x,VLOOKUP(I2354,'2026-01-09_taxon-match'!$A$2:$N$81,4,FALSE),IF(_xlpm.x=0,"",_xlpm.x)))</f>
        <v>Mycale</v>
      </c>
      <c r="K2354" s="46" t="s">
        <v>1318</v>
      </c>
      <c r="L2354" s="46" t="str">
        <f>IF(I2354="","",_xlfn.LET(_xlpm.x,VLOOKUP(I2354,'2026-01-09_taxon-match'!$A$2:$N$81,3,FALSE),IF(_xlpm.x=0,"",_xlpm.x)))</f>
        <v>urn:lsid:marinespecies.org:taxname:131907</v>
      </c>
      <c r="M2354" s="46" t="str">
        <f>IF($I2354="","",_xlfn.LET(_xlpm.x,VLOOKUP($I2354,'2026-01-09_taxon-match'!$A$2:$N$81,5,FALSE),IF(_xlpm.x=0,"",_xlpm.x)))</f>
        <v>Gray, 1867</v>
      </c>
      <c r="N2354" s="46" t="str">
        <f>IF($I2354="","",_xlfn.LET(_xlpm.x,VLOOKUP($I2354,'2026-01-09_taxon-match'!$A$2:$N$81,6,FALSE),IF(_xlpm.x=0,"",_xlpm.x)))</f>
        <v>Animalia</v>
      </c>
      <c r="O2354" s="46" t="str">
        <f>IF($I2354="","",_xlfn.LET(_xlpm.x,VLOOKUP($I2354,'2026-01-09_taxon-match'!$A$2:$N$81,7,FALSE),IF(_xlpm.x=0,"",_xlpm.x)))</f>
        <v>Porifera</v>
      </c>
      <c r="P2354" s="46" t="str">
        <f>IF($I2354="","",_xlfn.LET(_xlpm.x,VLOOKUP($I2354,'2026-01-09_taxon-match'!$A$2:$N$81,8,FALSE),IF(_xlpm.x=0,"",_xlpm.x)))</f>
        <v>Demospongiae</v>
      </c>
      <c r="Q2354" s="46" t="str">
        <f>IF($I2354="","",_xlfn.LET(_xlpm.x,VLOOKUP($I2354,'2026-01-09_taxon-match'!$A$2:$N$81,9,FALSE),IF(_xlpm.x=0,"",_xlpm.x)))</f>
        <v>Poecilosclerida</v>
      </c>
      <c r="R2354" s="46" t="str">
        <f>IF($I2354="","",_xlfn.LET(_xlpm.x,VLOOKUP($I2354,'2026-01-09_taxon-match'!$A$2:$N$81,10,FALSE),IF(_xlpm.x=0,"",_xlpm.x)))</f>
        <v>Mycalidae</v>
      </c>
      <c r="S2354" s="46" t="str">
        <f>IF($I2354="","",_xlfn.LET(_xlpm.x,VLOOKUP($I2354,'2026-01-09_taxon-match'!$A$2:$N$81,11,FALSE),IF(_xlpm.x=0,"",_xlpm.x)))</f>
        <v>Mycale</v>
      </c>
      <c r="T2354" s="46" t="str">
        <f>IF($I2354="","",_xlfn.LET(_xlpm.x,VLOOKUP($I2354,'2026-01-09_taxon-match'!$A$2:$N$81,13,FALSE),IF(_xlpm.x=0,"",_xlpm.x)))</f>
        <v/>
      </c>
      <c r="U2354" s="46">
        <v>1</v>
      </c>
      <c r="V2354" s="2" t="s">
        <v>58</v>
      </c>
      <c r="Y2354" s="46" t="str">
        <f>IF(V2354="","",_xlfn.LET(_xlpm.x,VLOOKUP(V2354,'Drop-down_menus'!$D$2:$E$13,2,FALSE),IF(_xlpm.x=0,"",_xlpm.x)))</f>
        <v>https://orcid.org/0000-0002-9708-1761</v>
      </c>
      <c r="Z2354" s="46" t="str">
        <f>IF(W2354="","",_xlfn.LET(_xlpm.x,VLOOKUP(W2354,'Drop-down_menus'!$D$2:$E$13,2,FALSE),IF(_xlpm.x=0,"",_xlpm.x)))</f>
        <v/>
      </c>
      <c r="AA2354" s="46" t="str">
        <f>IF(X2354="","",_xlfn.LET(_xlpm.x,VLOOKUP(X2354,'Drop-down_menus'!$D$2:$E$13,2,FALSE),IF(_xlpm.x=0,"",_xlpm.x)))</f>
        <v/>
      </c>
      <c r="AB2354" s="46" t="s">
        <v>1252</v>
      </c>
      <c r="AC2354" s="46" t="s">
        <v>1255</v>
      </c>
    </row>
    <row r="2355" spans="2:29" ht="15" customHeight="1">
      <c r="B2355" s="46">
        <v>2325</v>
      </c>
      <c r="C2355" s="46" t="s">
        <v>886</v>
      </c>
      <c r="D2355" s="46" t="b">
        <f>COUNTIF(Events!$B$2:$B$171, C2355) &gt; 0</f>
        <v>1</v>
      </c>
      <c r="G2355" s="46" t="s">
        <v>1227</v>
      </c>
      <c r="I2355" s="46" t="s">
        <v>1332</v>
      </c>
      <c r="J2355" s="46" t="str">
        <f>IF(I2355="","",_xlfn.LET(_xlpm.x,VLOOKUP(I2355,'2026-01-09_taxon-match'!$A$2:$N$81,4,FALSE),IF(_xlpm.x=0,"",_xlpm.x)))</f>
        <v>Mycale</v>
      </c>
      <c r="K2355" s="46" t="s">
        <v>1318</v>
      </c>
      <c r="L2355" s="46" t="str">
        <f>IF(I2355="","",_xlfn.LET(_xlpm.x,VLOOKUP(I2355,'2026-01-09_taxon-match'!$A$2:$N$81,3,FALSE),IF(_xlpm.x=0,"",_xlpm.x)))</f>
        <v>urn:lsid:marinespecies.org:taxname:131907</v>
      </c>
      <c r="M2355" s="46" t="str">
        <f>IF($I2355="","",_xlfn.LET(_xlpm.x,VLOOKUP($I2355,'2026-01-09_taxon-match'!$A$2:$N$81,5,FALSE),IF(_xlpm.x=0,"",_xlpm.x)))</f>
        <v>Gray, 1867</v>
      </c>
      <c r="N2355" s="46" t="str">
        <f>IF($I2355="","",_xlfn.LET(_xlpm.x,VLOOKUP($I2355,'2026-01-09_taxon-match'!$A$2:$N$81,6,FALSE),IF(_xlpm.x=0,"",_xlpm.x)))</f>
        <v>Animalia</v>
      </c>
      <c r="O2355" s="46" t="str">
        <f>IF($I2355="","",_xlfn.LET(_xlpm.x,VLOOKUP($I2355,'2026-01-09_taxon-match'!$A$2:$N$81,7,FALSE),IF(_xlpm.x=0,"",_xlpm.x)))</f>
        <v>Porifera</v>
      </c>
      <c r="P2355" s="46" t="str">
        <f>IF($I2355="","",_xlfn.LET(_xlpm.x,VLOOKUP($I2355,'2026-01-09_taxon-match'!$A$2:$N$81,8,FALSE),IF(_xlpm.x=0,"",_xlpm.x)))</f>
        <v>Demospongiae</v>
      </c>
      <c r="Q2355" s="46" t="str">
        <f>IF($I2355="","",_xlfn.LET(_xlpm.x,VLOOKUP($I2355,'2026-01-09_taxon-match'!$A$2:$N$81,9,FALSE),IF(_xlpm.x=0,"",_xlpm.x)))</f>
        <v>Poecilosclerida</v>
      </c>
      <c r="R2355" s="46" t="str">
        <f>IF($I2355="","",_xlfn.LET(_xlpm.x,VLOOKUP($I2355,'2026-01-09_taxon-match'!$A$2:$N$81,10,FALSE),IF(_xlpm.x=0,"",_xlpm.x)))</f>
        <v>Mycalidae</v>
      </c>
      <c r="S2355" s="46" t="str">
        <f>IF($I2355="","",_xlfn.LET(_xlpm.x,VLOOKUP($I2355,'2026-01-09_taxon-match'!$A$2:$N$81,11,FALSE),IF(_xlpm.x=0,"",_xlpm.x)))</f>
        <v>Mycale</v>
      </c>
      <c r="T2355" s="46" t="str">
        <f>IF($I2355="","",_xlfn.LET(_xlpm.x,VLOOKUP($I2355,'2026-01-09_taxon-match'!$A$2:$N$81,13,FALSE),IF(_xlpm.x=0,"",_xlpm.x)))</f>
        <v/>
      </c>
      <c r="U2355" s="46">
        <v>1</v>
      </c>
      <c r="V2355" s="2" t="s">
        <v>58</v>
      </c>
      <c r="Y2355" s="46" t="str">
        <f>IF(V2355="","",_xlfn.LET(_xlpm.x,VLOOKUP(V2355,'Drop-down_menus'!$D$2:$E$13,2,FALSE),IF(_xlpm.x=0,"",_xlpm.x)))</f>
        <v>https://orcid.org/0000-0002-9708-1761</v>
      </c>
      <c r="Z2355" s="46" t="str">
        <f>IF(W2355="","",_xlfn.LET(_xlpm.x,VLOOKUP(W2355,'Drop-down_menus'!$D$2:$E$13,2,FALSE),IF(_xlpm.x=0,"",_xlpm.x)))</f>
        <v/>
      </c>
      <c r="AA2355" s="46" t="str">
        <f>IF(X2355="","",_xlfn.LET(_xlpm.x,VLOOKUP(X2355,'Drop-down_menus'!$D$2:$E$13,2,FALSE),IF(_xlpm.x=0,"",_xlpm.x)))</f>
        <v/>
      </c>
      <c r="AB2355" s="46" t="s">
        <v>1252</v>
      </c>
      <c r="AC2355" s="46" t="s">
        <v>1255</v>
      </c>
    </row>
    <row r="2356" spans="2:29" ht="15" customHeight="1">
      <c r="B2356" s="46">
        <v>2326</v>
      </c>
      <c r="C2356" s="46" t="s">
        <v>886</v>
      </c>
      <c r="D2356" s="46" t="b">
        <f>COUNTIF(Events!$B$2:$B$171, C2356) &gt; 0</f>
        <v>1</v>
      </c>
      <c r="G2356" s="46" t="s">
        <v>1241</v>
      </c>
      <c r="I2356" s="46" t="s">
        <v>1529</v>
      </c>
      <c r="J2356" s="46" t="str">
        <f>IF(I2356="","",_xlfn.LET(_xlpm.x,VLOOKUP(I2356,'2026-01-09_taxon-match'!$A$2:$N$81,4,FALSE),IF(_xlpm.x=0,"",_xlpm.x)))</f>
        <v>Acodontaster</v>
      </c>
      <c r="K2356" s="46" t="s">
        <v>1318</v>
      </c>
      <c r="L2356" s="46" t="str">
        <f>IF(I2356="","",_xlfn.LET(_xlpm.x,VLOOKUP(I2356,'2026-01-09_taxon-match'!$A$2:$N$81,3,FALSE),IF(_xlpm.x=0,"",_xlpm.x)))</f>
        <v>urn:lsid:marinespecies.org:taxname:172592</v>
      </c>
      <c r="M2356" s="46" t="str">
        <f>IF($I2356="","",_xlfn.LET(_xlpm.x,VLOOKUP($I2356,'2026-01-09_taxon-match'!$A$2:$N$81,5,FALSE),IF(_xlpm.x=0,"",_xlpm.x)))</f>
        <v>Verrill, 1899</v>
      </c>
      <c r="N2356" s="46" t="str">
        <f>IF($I2356="","",_xlfn.LET(_xlpm.x,VLOOKUP($I2356,'2026-01-09_taxon-match'!$A$2:$N$81,6,FALSE),IF(_xlpm.x=0,"",_xlpm.x)))</f>
        <v>Animalia</v>
      </c>
      <c r="O2356" s="46" t="str">
        <f>IF($I2356="","",_xlfn.LET(_xlpm.x,VLOOKUP($I2356,'2026-01-09_taxon-match'!$A$2:$N$81,7,FALSE),IF(_xlpm.x=0,"",_xlpm.x)))</f>
        <v>Echinodermata</v>
      </c>
      <c r="P2356" s="46" t="str">
        <f>IF($I2356="","",_xlfn.LET(_xlpm.x,VLOOKUP($I2356,'2026-01-09_taxon-match'!$A$2:$N$81,8,FALSE),IF(_xlpm.x=0,"",_xlpm.x)))</f>
        <v>Asteroidea</v>
      </c>
      <c r="Q2356" s="46" t="str">
        <f>IF($I2356="","",_xlfn.LET(_xlpm.x,VLOOKUP($I2356,'2026-01-09_taxon-match'!$A$2:$N$81,9,FALSE),IF(_xlpm.x=0,"",_xlpm.x)))</f>
        <v>Valvatida</v>
      </c>
      <c r="R2356" s="46" t="str">
        <f>IF($I2356="","",_xlfn.LET(_xlpm.x,VLOOKUP($I2356,'2026-01-09_taxon-match'!$A$2:$N$81,10,FALSE),IF(_xlpm.x=0,"",_xlpm.x)))</f>
        <v>Odontasteridae</v>
      </c>
      <c r="S2356" s="46" t="str">
        <f>IF($I2356="","",_xlfn.LET(_xlpm.x,VLOOKUP($I2356,'2026-01-09_taxon-match'!$A$2:$N$81,11,FALSE),IF(_xlpm.x=0,"",_xlpm.x)))</f>
        <v>Acodontaster</v>
      </c>
      <c r="T2356" s="46" t="str">
        <f>IF($I2356="","",_xlfn.LET(_xlpm.x,VLOOKUP($I2356,'2026-01-09_taxon-match'!$A$2:$N$81,13,FALSE),IF(_xlpm.x=0,"",_xlpm.x)))</f>
        <v/>
      </c>
      <c r="U2356" s="46">
        <v>1</v>
      </c>
      <c r="V2356" t="s">
        <v>43</v>
      </c>
      <c r="Y2356" s="46" t="str">
        <f>IF(V2356="","",_xlfn.LET(_xlpm.x,VLOOKUP(V2356,'Drop-down_menus'!$D$2:$E$13,2,FALSE),IF(_xlpm.x=0,"",_xlpm.x)))</f>
        <v>https://orcid.org/0000-0002-0981-7442</v>
      </c>
      <c r="Z2356" s="46" t="str">
        <f>IF(W2356="","",_xlfn.LET(_xlpm.x,VLOOKUP(W2356,'Drop-down_menus'!$D$2:$E$13,2,FALSE),IF(_xlpm.x=0,"",_xlpm.x)))</f>
        <v/>
      </c>
      <c r="AA2356" s="46" t="str">
        <f>IF(X2356="","",_xlfn.LET(_xlpm.x,VLOOKUP(X2356,'Drop-down_menus'!$D$2:$E$13,2,FALSE),IF(_xlpm.x=0,"",_xlpm.x)))</f>
        <v/>
      </c>
      <c r="AB2356" s="46" t="s">
        <v>1252</v>
      </c>
      <c r="AC2356" s="46" t="s">
        <v>1255</v>
      </c>
    </row>
    <row r="2357" spans="2:29" ht="15" customHeight="1">
      <c r="B2357" s="46">
        <v>2327</v>
      </c>
      <c r="C2357" s="46" t="s">
        <v>886</v>
      </c>
      <c r="D2357" s="46" t="b">
        <f>COUNTIF(Events!$B$2:$B$171, C2357) &gt; 0</f>
        <v>1</v>
      </c>
      <c r="G2357" s="46" t="s">
        <v>1048</v>
      </c>
      <c r="I2357" s="2" t="s">
        <v>1048</v>
      </c>
      <c r="J2357" s="46" t="str">
        <f>IF(I2357="","",_xlfn.LET(_xlpm.x,VLOOKUP(I2357,'2026-01-09_taxon-match'!$A$2:$N$81,4,FALSE),IF(_xlpm.x=0,"",_xlpm.x)))</f>
        <v>Heterocucumis steineni</v>
      </c>
      <c r="L2357" s="46" t="str">
        <f>IF(I2357="","",_xlfn.LET(_xlpm.x,VLOOKUP(I2357,'2026-01-09_taxon-match'!$A$2:$N$81,3,FALSE),IF(_xlpm.x=0,"",_xlpm.x)))</f>
        <v>urn:lsid:marinespecies.org:taxname:174085</v>
      </c>
      <c r="M2357" s="46" t="str">
        <f>IF($I2357="","",_xlfn.LET(_xlpm.x,VLOOKUP($I2357,'2026-01-09_taxon-match'!$A$2:$N$81,5,FALSE),IF(_xlpm.x=0,"",_xlpm.x)))</f>
        <v>(Ludwig, 1898)</v>
      </c>
      <c r="N2357" s="46" t="str">
        <f>IF($I2357="","",_xlfn.LET(_xlpm.x,VLOOKUP($I2357,'2026-01-09_taxon-match'!$A$2:$N$81,6,FALSE),IF(_xlpm.x=0,"",_xlpm.x)))</f>
        <v>Animalia</v>
      </c>
      <c r="O2357" s="46" t="str">
        <f>IF($I2357="","",_xlfn.LET(_xlpm.x,VLOOKUP($I2357,'2026-01-09_taxon-match'!$A$2:$N$81,7,FALSE),IF(_xlpm.x=0,"",_xlpm.x)))</f>
        <v>Echinodermata</v>
      </c>
      <c r="P2357" s="46" t="str">
        <f>IF($I2357="","",_xlfn.LET(_xlpm.x,VLOOKUP($I2357,'2026-01-09_taxon-match'!$A$2:$N$81,8,FALSE),IF(_xlpm.x=0,"",_xlpm.x)))</f>
        <v>Holothuroidea</v>
      </c>
      <c r="Q2357" s="46" t="str">
        <f>IF($I2357="","",_xlfn.LET(_xlpm.x,VLOOKUP($I2357,'2026-01-09_taxon-match'!$A$2:$N$81,9,FALSE),IF(_xlpm.x=0,"",_xlpm.x)))</f>
        <v>Dendrochirotida</v>
      </c>
      <c r="R2357" s="46" t="str">
        <f>IF($I2357="","",_xlfn.LET(_xlpm.x,VLOOKUP($I2357,'2026-01-09_taxon-match'!$A$2:$N$81,10,FALSE),IF(_xlpm.x=0,"",_xlpm.x)))</f>
        <v>Cucumariidae</v>
      </c>
      <c r="S2357" s="46" t="str">
        <f>IF($I2357="","",_xlfn.LET(_xlpm.x,VLOOKUP($I2357,'2026-01-09_taxon-match'!$A$2:$N$81,11,FALSE),IF(_xlpm.x=0,"",_xlpm.x)))</f>
        <v>Heterocucumis</v>
      </c>
      <c r="T2357" s="46" t="str">
        <f>IF($I2357="","",_xlfn.LET(_xlpm.x,VLOOKUP($I2357,'2026-01-09_taxon-match'!$A$2:$N$81,13,FALSE),IF(_xlpm.x=0,"",_xlpm.x)))</f>
        <v>steineni</v>
      </c>
      <c r="U2357" s="46">
        <v>1</v>
      </c>
      <c r="V2357" s="2" t="s">
        <v>58</v>
      </c>
      <c r="Y2357" s="46" t="str">
        <f>IF(V2357="","",_xlfn.LET(_xlpm.x,VLOOKUP(V2357,'Drop-down_menus'!$D$2:$E$13,2,FALSE),IF(_xlpm.x=0,"",_xlpm.x)))</f>
        <v>https://orcid.org/0000-0002-9708-1761</v>
      </c>
      <c r="Z2357" s="46" t="str">
        <f>IF(W2357="","",_xlfn.LET(_xlpm.x,VLOOKUP(W2357,'Drop-down_menus'!$D$2:$E$13,2,FALSE),IF(_xlpm.x=0,"",_xlpm.x)))</f>
        <v/>
      </c>
      <c r="AA2357" s="46" t="str">
        <f>IF(X2357="","",_xlfn.LET(_xlpm.x,VLOOKUP(X2357,'Drop-down_menus'!$D$2:$E$13,2,FALSE),IF(_xlpm.x=0,"",_xlpm.x)))</f>
        <v/>
      </c>
      <c r="AB2357" s="46" t="s">
        <v>1252</v>
      </c>
      <c r="AC2357" s="46" t="s">
        <v>1255</v>
      </c>
    </row>
    <row r="2358" spans="2:29" ht="15" customHeight="1">
      <c r="B2358" s="46">
        <v>2328</v>
      </c>
      <c r="C2358" s="46" t="s">
        <v>886</v>
      </c>
      <c r="D2358" s="46" t="b">
        <f>COUNTIF(Events!$B$2:$B$171, C2358) &gt; 0</f>
        <v>1</v>
      </c>
      <c r="G2358" s="46" t="s">
        <v>1048</v>
      </c>
      <c r="I2358" s="2" t="s">
        <v>1048</v>
      </c>
      <c r="J2358" s="46" t="str">
        <f>IF(I2358="","",_xlfn.LET(_xlpm.x,VLOOKUP(I2358,'2026-01-09_taxon-match'!$A$2:$N$81,4,FALSE),IF(_xlpm.x=0,"",_xlpm.x)))</f>
        <v>Heterocucumis steineni</v>
      </c>
      <c r="L2358" s="46" t="str">
        <f>IF(I2358="","",_xlfn.LET(_xlpm.x,VLOOKUP(I2358,'2026-01-09_taxon-match'!$A$2:$N$81,3,FALSE),IF(_xlpm.x=0,"",_xlpm.x)))</f>
        <v>urn:lsid:marinespecies.org:taxname:174085</v>
      </c>
      <c r="M2358" s="46" t="str">
        <f>IF($I2358="","",_xlfn.LET(_xlpm.x,VLOOKUP($I2358,'2026-01-09_taxon-match'!$A$2:$N$81,5,FALSE),IF(_xlpm.x=0,"",_xlpm.x)))</f>
        <v>(Ludwig, 1898)</v>
      </c>
      <c r="N2358" s="46" t="str">
        <f>IF($I2358="","",_xlfn.LET(_xlpm.x,VLOOKUP($I2358,'2026-01-09_taxon-match'!$A$2:$N$81,6,FALSE),IF(_xlpm.x=0,"",_xlpm.x)))</f>
        <v>Animalia</v>
      </c>
      <c r="O2358" s="46" t="str">
        <f>IF($I2358="","",_xlfn.LET(_xlpm.x,VLOOKUP($I2358,'2026-01-09_taxon-match'!$A$2:$N$81,7,FALSE),IF(_xlpm.x=0,"",_xlpm.x)))</f>
        <v>Echinodermata</v>
      </c>
      <c r="P2358" s="46" t="str">
        <f>IF($I2358="","",_xlfn.LET(_xlpm.x,VLOOKUP($I2358,'2026-01-09_taxon-match'!$A$2:$N$81,8,FALSE),IF(_xlpm.x=0,"",_xlpm.x)))</f>
        <v>Holothuroidea</v>
      </c>
      <c r="Q2358" s="46" t="str">
        <f>IF($I2358="","",_xlfn.LET(_xlpm.x,VLOOKUP($I2358,'2026-01-09_taxon-match'!$A$2:$N$81,9,FALSE),IF(_xlpm.x=0,"",_xlpm.x)))</f>
        <v>Dendrochirotida</v>
      </c>
      <c r="R2358" s="46" t="str">
        <f>IF($I2358="","",_xlfn.LET(_xlpm.x,VLOOKUP($I2358,'2026-01-09_taxon-match'!$A$2:$N$81,10,FALSE),IF(_xlpm.x=0,"",_xlpm.x)))</f>
        <v>Cucumariidae</v>
      </c>
      <c r="S2358" s="46" t="str">
        <f>IF($I2358="","",_xlfn.LET(_xlpm.x,VLOOKUP($I2358,'2026-01-09_taxon-match'!$A$2:$N$81,11,FALSE),IF(_xlpm.x=0,"",_xlpm.x)))</f>
        <v>Heterocucumis</v>
      </c>
      <c r="T2358" s="46" t="str">
        <f>IF($I2358="","",_xlfn.LET(_xlpm.x,VLOOKUP($I2358,'2026-01-09_taxon-match'!$A$2:$N$81,13,FALSE),IF(_xlpm.x=0,"",_xlpm.x)))</f>
        <v>steineni</v>
      </c>
      <c r="U2358" s="46">
        <v>1</v>
      </c>
      <c r="V2358" s="2" t="s">
        <v>58</v>
      </c>
      <c r="Y2358" s="46" t="str">
        <f>IF(V2358="","",_xlfn.LET(_xlpm.x,VLOOKUP(V2358,'Drop-down_menus'!$D$2:$E$13,2,FALSE),IF(_xlpm.x=0,"",_xlpm.x)))</f>
        <v>https://orcid.org/0000-0002-9708-1761</v>
      </c>
      <c r="Z2358" s="46" t="str">
        <f>IF(W2358="","",_xlfn.LET(_xlpm.x,VLOOKUP(W2358,'Drop-down_menus'!$D$2:$E$13,2,FALSE),IF(_xlpm.x=0,"",_xlpm.x)))</f>
        <v/>
      </c>
      <c r="AA2358" s="46" t="str">
        <f>IF(X2358="","",_xlfn.LET(_xlpm.x,VLOOKUP(X2358,'Drop-down_menus'!$D$2:$E$13,2,FALSE),IF(_xlpm.x=0,"",_xlpm.x)))</f>
        <v/>
      </c>
      <c r="AB2358" s="46" t="s">
        <v>1252</v>
      </c>
      <c r="AC2358" s="46" t="s">
        <v>1255</v>
      </c>
    </row>
    <row r="2359" spans="2:29" ht="15" customHeight="1">
      <c r="B2359" s="46">
        <v>2329</v>
      </c>
      <c r="C2359" s="46" t="s">
        <v>886</v>
      </c>
      <c r="D2359" s="46" t="b">
        <f>COUNTIF(Events!$B$2:$B$171, C2359) &gt; 0</f>
        <v>1</v>
      </c>
      <c r="G2359" s="46" t="s">
        <v>1048</v>
      </c>
      <c r="I2359" s="2" t="s">
        <v>1048</v>
      </c>
      <c r="J2359" s="46" t="str">
        <f>IF(I2359="","",_xlfn.LET(_xlpm.x,VLOOKUP(I2359,'2026-01-09_taxon-match'!$A$2:$N$81,4,FALSE),IF(_xlpm.x=0,"",_xlpm.x)))</f>
        <v>Heterocucumis steineni</v>
      </c>
      <c r="L2359" s="46" t="str">
        <f>IF(I2359="","",_xlfn.LET(_xlpm.x,VLOOKUP(I2359,'2026-01-09_taxon-match'!$A$2:$N$81,3,FALSE),IF(_xlpm.x=0,"",_xlpm.x)))</f>
        <v>urn:lsid:marinespecies.org:taxname:174085</v>
      </c>
      <c r="M2359" s="46" t="str">
        <f>IF($I2359="","",_xlfn.LET(_xlpm.x,VLOOKUP($I2359,'2026-01-09_taxon-match'!$A$2:$N$81,5,FALSE),IF(_xlpm.x=0,"",_xlpm.x)))</f>
        <v>(Ludwig, 1898)</v>
      </c>
      <c r="N2359" s="46" t="str">
        <f>IF($I2359="","",_xlfn.LET(_xlpm.x,VLOOKUP($I2359,'2026-01-09_taxon-match'!$A$2:$N$81,6,FALSE),IF(_xlpm.x=0,"",_xlpm.x)))</f>
        <v>Animalia</v>
      </c>
      <c r="O2359" s="46" t="str">
        <f>IF($I2359="","",_xlfn.LET(_xlpm.x,VLOOKUP($I2359,'2026-01-09_taxon-match'!$A$2:$N$81,7,FALSE),IF(_xlpm.x=0,"",_xlpm.x)))</f>
        <v>Echinodermata</v>
      </c>
      <c r="P2359" s="46" t="str">
        <f>IF($I2359="","",_xlfn.LET(_xlpm.x,VLOOKUP($I2359,'2026-01-09_taxon-match'!$A$2:$N$81,8,FALSE),IF(_xlpm.x=0,"",_xlpm.x)))</f>
        <v>Holothuroidea</v>
      </c>
      <c r="Q2359" s="46" t="str">
        <f>IF($I2359="","",_xlfn.LET(_xlpm.x,VLOOKUP($I2359,'2026-01-09_taxon-match'!$A$2:$N$81,9,FALSE),IF(_xlpm.x=0,"",_xlpm.x)))</f>
        <v>Dendrochirotida</v>
      </c>
      <c r="R2359" s="46" t="str">
        <f>IF($I2359="","",_xlfn.LET(_xlpm.x,VLOOKUP($I2359,'2026-01-09_taxon-match'!$A$2:$N$81,10,FALSE),IF(_xlpm.x=0,"",_xlpm.x)))</f>
        <v>Cucumariidae</v>
      </c>
      <c r="S2359" s="46" t="str">
        <f>IF($I2359="","",_xlfn.LET(_xlpm.x,VLOOKUP($I2359,'2026-01-09_taxon-match'!$A$2:$N$81,11,FALSE),IF(_xlpm.x=0,"",_xlpm.x)))</f>
        <v>Heterocucumis</v>
      </c>
      <c r="T2359" s="46" t="str">
        <f>IF($I2359="","",_xlfn.LET(_xlpm.x,VLOOKUP($I2359,'2026-01-09_taxon-match'!$A$2:$N$81,13,FALSE),IF(_xlpm.x=0,"",_xlpm.x)))</f>
        <v>steineni</v>
      </c>
      <c r="U2359" s="46">
        <v>1</v>
      </c>
      <c r="V2359" s="2" t="s">
        <v>58</v>
      </c>
      <c r="Y2359" s="46" t="str">
        <f>IF(V2359="","",_xlfn.LET(_xlpm.x,VLOOKUP(V2359,'Drop-down_menus'!$D$2:$E$13,2,FALSE),IF(_xlpm.x=0,"",_xlpm.x)))</f>
        <v>https://orcid.org/0000-0002-9708-1761</v>
      </c>
      <c r="Z2359" s="46" t="str">
        <f>IF(W2359="","",_xlfn.LET(_xlpm.x,VLOOKUP(W2359,'Drop-down_menus'!$D$2:$E$13,2,FALSE),IF(_xlpm.x=0,"",_xlpm.x)))</f>
        <v/>
      </c>
      <c r="AA2359" s="46" t="str">
        <f>IF(X2359="","",_xlfn.LET(_xlpm.x,VLOOKUP(X2359,'Drop-down_menus'!$D$2:$E$13,2,FALSE),IF(_xlpm.x=0,"",_xlpm.x)))</f>
        <v/>
      </c>
      <c r="AB2359" s="46" t="s">
        <v>1252</v>
      </c>
      <c r="AC2359" s="46" t="s">
        <v>1255</v>
      </c>
    </row>
    <row r="2360" spans="2:29" ht="15" customHeight="1">
      <c r="B2360" s="46">
        <v>2330</v>
      </c>
      <c r="C2360" s="46" t="s">
        <v>886</v>
      </c>
      <c r="D2360" s="46" t="b">
        <f>COUNTIF(Events!$B$2:$B$171, C2360) &gt; 0</f>
        <v>1</v>
      </c>
      <c r="G2360" s="46" t="s">
        <v>1208</v>
      </c>
      <c r="I2360" s="46" t="s">
        <v>1208</v>
      </c>
      <c r="J2360" s="46" t="str">
        <f>IF(I2360="","",_xlfn.LET(_xlpm.x,VLOOKUP(I2360,'2026-01-09_taxon-match'!$A$2:$N$81,4,FALSE),IF(_xlpm.x=0,"",_xlpm.x)))</f>
        <v>Nacella concinna</v>
      </c>
      <c r="L2360" s="46" t="str">
        <f>IF(I2360="","",_xlfn.LET(_xlpm.x,VLOOKUP(I2360,'2026-01-09_taxon-match'!$A$2:$N$81,3,FALSE),IF(_xlpm.x=0,"",_xlpm.x)))</f>
        <v>urn:lsid:marinespecies.org:taxname:197296</v>
      </c>
      <c r="M2360" s="46" t="str">
        <f>IF($I2360="","",_xlfn.LET(_xlpm.x,VLOOKUP($I2360,'2026-01-09_taxon-match'!$A$2:$N$81,5,FALSE),IF(_xlpm.x=0,"",_xlpm.x)))</f>
        <v>(Strebel, 1908)</v>
      </c>
      <c r="N2360" s="46" t="str">
        <f>IF($I2360="","",_xlfn.LET(_xlpm.x,VLOOKUP($I2360,'2026-01-09_taxon-match'!$A$2:$N$81,6,FALSE),IF(_xlpm.x=0,"",_xlpm.x)))</f>
        <v>Animalia</v>
      </c>
      <c r="O2360" s="46" t="str">
        <f>IF($I2360="","",_xlfn.LET(_xlpm.x,VLOOKUP($I2360,'2026-01-09_taxon-match'!$A$2:$N$81,7,FALSE),IF(_xlpm.x=0,"",_xlpm.x)))</f>
        <v>Mollusca</v>
      </c>
      <c r="P2360" s="46" t="str">
        <f>IF($I2360="","",_xlfn.LET(_xlpm.x,VLOOKUP($I2360,'2026-01-09_taxon-match'!$A$2:$N$81,8,FALSE),IF(_xlpm.x=0,"",_xlpm.x)))</f>
        <v>Gastropoda</v>
      </c>
      <c r="Q2360" s="46" t="str">
        <f>IF($I2360="","",_xlfn.LET(_xlpm.x,VLOOKUP($I2360,'2026-01-09_taxon-match'!$A$2:$N$81,9,FALSE),IF(_xlpm.x=0,"",_xlpm.x)))</f>
        <v>Nacellida</v>
      </c>
      <c r="R2360" s="46" t="str">
        <f>IF($I2360="","",_xlfn.LET(_xlpm.x,VLOOKUP($I2360,'2026-01-09_taxon-match'!$A$2:$N$81,10,FALSE),IF(_xlpm.x=0,"",_xlpm.x)))</f>
        <v>Nacellidae</v>
      </c>
      <c r="S2360" s="46" t="str">
        <f>IF($I2360="","",_xlfn.LET(_xlpm.x,VLOOKUP($I2360,'2026-01-09_taxon-match'!$A$2:$N$81,11,FALSE),IF(_xlpm.x=0,"",_xlpm.x)))</f>
        <v>Nacella</v>
      </c>
      <c r="T2360" s="46" t="str">
        <f>IF($I2360="","",_xlfn.LET(_xlpm.x,VLOOKUP($I2360,'2026-01-09_taxon-match'!$A$2:$N$81,13,FALSE),IF(_xlpm.x=0,"",_xlpm.x)))</f>
        <v>concinna</v>
      </c>
      <c r="U2360" s="46">
        <v>1</v>
      </c>
      <c r="V2360" s="2" t="s">
        <v>58</v>
      </c>
      <c r="Y2360" s="46" t="str">
        <f>IF(V2360="","",_xlfn.LET(_xlpm.x,VLOOKUP(V2360,'Drop-down_menus'!$D$2:$E$13,2,FALSE),IF(_xlpm.x=0,"",_xlpm.x)))</f>
        <v>https://orcid.org/0000-0002-9708-1761</v>
      </c>
      <c r="Z2360" s="46" t="str">
        <f>IF(W2360="","",_xlfn.LET(_xlpm.x,VLOOKUP(W2360,'Drop-down_menus'!$D$2:$E$13,2,FALSE),IF(_xlpm.x=0,"",_xlpm.x)))</f>
        <v/>
      </c>
      <c r="AA2360" s="46" t="str">
        <f>IF(X2360="","",_xlfn.LET(_xlpm.x,VLOOKUP(X2360,'Drop-down_menus'!$D$2:$E$13,2,FALSE),IF(_xlpm.x=0,"",_xlpm.x)))</f>
        <v/>
      </c>
      <c r="AB2360" s="46" t="s">
        <v>1252</v>
      </c>
      <c r="AC2360" s="46" t="s">
        <v>1255</v>
      </c>
    </row>
    <row r="2361" spans="2:29" ht="15" customHeight="1">
      <c r="B2361" s="46">
        <v>2331</v>
      </c>
      <c r="C2361" s="46" t="s">
        <v>886</v>
      </c>
      <c r="D2361" s="46" t="b">
        <f>COUNTIF(Events!$B$2:$B$171, C2361) &gt; 0</f>
        <v>1</v>
      </c>
      <c r="G2361" s="46" t="s">
        <v>1208</v>
      </c>
      <c r="I2361" s="46" t="s">
        <v>1208</v>
      </c>
      <c r="J2361" s="46" t="str">
        <f>IF(I2361="","",_xlfn.LET(_xlpm.x,VLOOKUP(I2361,'2026-01-09_taxon-match'!$A$2:$N$81,4,FALSE),IF(_xlpm.x=0,"",_xlpm.x)))</f>
        <v>Nacella concinna</v>
      </c>
      <c r="L2361" s="46" t="str">
        <f>IF(I2361="","",_xlfn.LET(_xlpm.x,VLOOKUP(I2361,'2026-01-09_taxon-match'!$A$2:$N$81,3,FALSE),IF(_xlpm.x=0,"",_xlpm.x)))</f>
        <v>urn:lsid:marinespecies.org:taxname:197296</v>
      </c>
      <c r="M2361" s="46" t="str">
        <f>IF($I2361="","",_xlfn.LET(_xlpm.x,VLOOKUP($I2361,'2026-01-09_taxon-match'!$A$2:$N$81,5,FALSE),IF(_xlpm.x=0,"",_xlpm.x)))</f>
        <v>(Strebel, 1908)</v>
      </c>
      <c r="N2361" s="46" t="str">
        <f>IF($I2361="","",_xlfn.LET(_xlpm.x,VLOOKUP($I2361,'2026-01-09_taxon-match'!$A$2:$N$81,6,FALSE),IF(_xlpm.x=0,"",_xlpm.x)))</f>
        <v>Animalia</v>
      </c>
      <c r="O2361" s="46" t="str">
        <f>IF($I2361="","",_xlfn.LET(_xlpm.x,VLOOKUP($I2361,'2026-01-09_taxon-match'!$A$2:$N$81,7,FALSE),IF(_xlpm.x=0,"",_xlpm.x)))</f>
        <v>Mollusca</v>
      </c>
      <c r="P2361" s="46" t="str">
        <f>IF($I2361="","",_xlfn.LET(_xlpm.x,VLOOKUP($I2361,'2026-01-09_taxon-match'!$A$2:$N$81,8,FALSE),IF(_xlpm.x=0,"",_xlpm.x)))</f>
        <v>Gastropoda</v>
      </c>
      <c r="Q2361" s="46" t="str">
        <f>IF($I2361="","",_xlfn.LET(_xlpm.x,VLOOKUP($I2361,'2026-01-09_taxon-match'!$A$2:$N$81,9,FALSE),IF(_xlpm.x=0,"",_xlpm.x)))</f>
        <v>Nacellida</v>
      </c>
      <c r="R2361" s="46" t="str">
        <f>IF($I2361="","",_xlfn.LET(_xlpm.x,VLOOKUP($I2361,'2026-01-09_taxon-match'!$A$2:$N$81,10,FALSE),IF(_xlpm.x=0,"",_xlpm.x)))</f>
        <v>Nacellidae</v>
      </c>
      <c r="S2361" s="46" t="str">
        <f>IF($I2361="","",_xlfn.LET(_xlpm.x,VLOOKUP($I2361,'2026-01-09_taxon-match'!$A$2:$N$81,11,FALSE),IF(_xlpm.x=0,"",_xlpm.x)))</f>
        <v>Nacella</v>
      </c>
      <c r="T2361" s="46" t="str">
        <f>IF($I2361="","",_xlfn.LET(_xlpm.x,VLOOKUP($I2361,'2026-01-09_taxon-match'!$A$2:$N$81,13,FALSE),IF(_xlpm.x=0,"",_xlpm.x)))</f>
        <v>concinna</v>
      </c>
      <c r="U2361" s="46">
        <v>1</v>
      </c>
      <c r="V2361" s="2" t="s">
        <v>58</v>
      </c>
      <c r="Y2361" s="46" t="str">
        <f>IF(V2361="","",_xlfn.LET(_xlpm.x,VLOOKUP(V2361,'Drop-down_menus'!$D$2:$E$13,2,FALSE),IF(_xlpm.x=0,"",_xlpm.x)))</f>
        <v>https://orcid.org/0000-0002-9708-1761</v>
      </c>
      <c r="Z2361" s="46" t="str">
        <f>IF(W2361="","",_xlfn.LET(_xlpm.x,VLOOKUP(W2361,'Drop-down_menus'!$D$2:$E$13,2,FALSE),IF(_xlpm.x=0,"",_xlpm.x)))</f>
        <v/>
      </c>
      <c r="AA2361" s="46" t="str">
        <f>IF(X2361="","",_xlfn.LET(_xlpm.x,VLOOKUP(X2361,'Drop-down_menus'!$D$2:$E$13,2,FALSE),IF(_xlpm.x=0,"",_xlpm.x)))</f>
        <v/>
      </c>
      <c r="AB2361" s="46" t="s">
        <v>1252</v>
      </c>
      <c r="AC2361" s="46" t="s">
        <v>1255</v>
      </c>
    </row>
    <row r="2362" spans="2:29" ht="15" customHeight="1">
      <c r="B2362" s="46">
        <v>2332</v>
      </c>
      <c r="C2362" s="46" t="s">
        <v>886</v>
      </c>
      <c r="D2362" s="46" t="b">
        <f>COUNTIF(Events!$B$2:$B$171, C2362) &gt; 0</f>
        <v>1</v>
      </c>
      <c r="G2362" s="46" t="s">
        <v>1242</v>
      </c>
      <c r="I2362" s="46" t="s">
        <v>1242</v>
      </c>
      <c r="J2362" s="46" t="str">
        <f>IF(I2362="","",_xlfn.LET(_xlpm.x,VLOOKUP(I2362,'2026-01-09_taxon-match'!$A$2:$N$81,4,FALSE),IF(_xlpm.x=0,"",_xlpm.x)))</f>
        <v>Staurocucumis turqueti</v>
      </c>
      <c r="L2362" s="46" t="str">
        <f>IF(I2362="","",_xlfn.LET(_xlpm.x,VLOOKUP(I2362,'2026-01-09_taxon-match'!$A$2:$N$81,3,FALSE),IF(_xlpm.x=0,"",_xlpm.x)))</f>
        <v>urn:lsid:marinespecies.org:taxname:529672</v>
      </c>
      <c r="M2362" s="46" t="str">
        <f>IF($I2362="","",_xlfn.LET(_xlpm.x,VLOOKUP($I2362,'2026-01-09_taxon-match'!$A$2:$N$81,5,FALSE),IF(_xlpm.x=0,"",_xlpm.x)))</f>
        <v>(Vaney, 1906)</v>
      </c>
      <c r="N2362" s="46" t="str">
        <f>IF($I2362="","",_xlfn.LET(_xlpm.x,VLOOKUP($I2362,'2026-01-09_taxon-match'!$A$2:$N$81,6,FALSE),IF(_xlpm.x=0,"",_xlpm.x)))</f>
        <v>Animalia</v>
      </c>
      <c r="O2362" s="46" t="str">
        <f>IF($I2362="","",_xlfn.LET(_xlpm.x,VLOOKUP($I2362,'2026-01-09_taxon-match'!$A$2:$N$81,7,FALSE),IF(_xlpm.x=0,"",_xlpm.x)))</f>
        <v>Echinodermata</v>
      </c>
      <c r="P2362" s="46" t="str">
        <f>IF($I2362="","",_xlfn.LET(_xlpm.x,VLOOKUP($I2362,'2026-01-09_taxon-match'!$A$2:$N$81,8,FALSE),IF(_xlpm.x=0,"",_xlpm.x)))</f>
        <v>Holothuroidea</v>
      </c>
      <c r="Q2362" s="46" t="str">
        <f>IF($I2362="","",_xlfn.LET(_xlpm.x,VLOOKUP($I2362,'2026-01-09_taxon-match'!$A$2:$N$81,9,FALSE),IF(_xlpm.x=0,"",_xlpm.x)))</f>
        <v>Dendrochirotida</v>
      </c>
      <c r="R2362" s="46" t="str">
        <f>IF($I2362="","",_xlfn.LET(_xlpm.x,VLOOKUP($I2362,'2026-01-09_taxon-match'!$A$2:$N$81,10,FALSE),IF(_xlpm.x=0,"",_xlpm.x)))</f>
        <v>Cucumariidae</v>
      </c>
      <c r="S2362" s="46" t="str">
        <f>IF($I2362="","",_xlfn.LET(_xlpm.x,VLOOKUP($I2362,'2026-01-09_taxon-match'!$A$2:$N$81,11,FALSE),IF(_xlpm.x=0,"",_xlpm.x)))</f>
        <v>Staurocucumis</v>
      </c>
      <c r="T2362" s="46" t="str">
        <f>IF($I2362="","",_xlfn.LET(_xlpm.x,VLOOKUP($I2362,'2026-01-09_taxon-match'!$A$2:$N$81,13,FALSE),IF(_xlpm.x=0,"",_xlpm.x)))</f>
        <v>turqueti</v>
      </c>
      <c r="U2362" s="46">
        <v>1</v>
      </c>
      <c r="V2362" s="2" t="s">
        <v>58</v>
      </c>
      <c r="Y2362" s="46" t="str">
        <f>IF(V2362="","",_xlfn.LET(_xlpm.x,VLOOKUP(V2362,'Drop-down_menus'!$D$2:$E$13,2,FALSE),IF(_xlpm.x=0,"",_xlpm.x)))</f>
        <v>https://orcid.org/0000-0002-9708-1761</v>
      </c>
      <c r="Z2362" s="46" t="str">
        <f>IF(W2362="","",_xlfn.LET(_xlpm.x,VLOOKUP(W2362,'Drop-down_menus'!$D$2:$E$13,2,FALSE),IF(_xlpm.x=0,"",_xlpm.x)))</f>
        <v/>
      </c>
      <c r="AA2362" s="46" t="str">
        <f>IF(X2362="","",_xlfn.LET(_xlpm.x,VLOOKUP(X2362,'Drop-down_menus'!$D$2:$E$13,2,FALSE),IF(_xlpm.x=0,"",_xlpm.x)))</f>
        <v/>
      </c>
      <c r="AB2362" s="46" t="s">
        <v>1252</v>
      </c>
      <c r="AC2362" s="46" t="s">
        <v>1255</v>
      </c>
    </row>
    <row r="2363" spans="2:29" ht="15" customHeight="1">
      <c r="B2363" s="46">
        <v>2333</v>
      </c>
      <c r="C2363" s="46" t="s">
        <v>886</v>
      </c>
      <c r="D2363" s="46" t="b">
        <f>COUNTIF(Events!$B$2:$B$171, C2363) &gt; 0</f>
        <v>1</v>
      </c>
      <c r="G2363" s="46" t="s">
        <v>1243</v>
      </c>
      <c r="I2363" s="46" t="s">
        <v>1243</v>
      </c>
      <c r="J2363" s="46" t="str">
        <f>IF(I2363="","",_xlfn.LET(_xlpm.x,VLOOKUP(I2363,'2026-01-09_taxon-match'!$A$2:$N$81,4,FALSE),IF(_xlpm.x=0,"",_xlpm.x)))</f>
        <v>Flabelligera mundata</v>
      </c>
      <c r="L2363" s="46" t="str">
        <f>IF(I2363="","",_xlfn.LET(_xlpm.x,VLOOKUP(I2363,'2026-01-09_taxon-match'!$A$2:$N$81,3,FALSE),IF(_xlpm.x=0,"",_xlpm.x)))</f>
        <v>urn:lsid:marinespecies.org:taxname:173287</v>
      </c>
      <c r="M2363" s="46" t="str">
        <f>IF($I2363="","",_xlfn.LET(_xlpm.x,VLOOKUP($I2363,'2026-01-09_taxon-match'!$A$2:$N$81,5,FALSE),IF(_xlpm.x=0,"",_xlpm.x)))</f>
        <v>Gravier, 1906</v>
      </c>
      <c r="N2363" s="46" t="str">
        <f>IF($I2363="","",_xlfn.LET(_xlpm.x,VLOOKUP($I2363,'2026-01-09_taxon-match'!$A$2:$N$81,6,FALSE),IF(_xlpm.x=0,"",_xlpm.x)))</f>
        <v>Animalia</v>
      </c>
      <c r="O2363" s="46" t="str">
        <f>IF($I2363="","",_xlfn.LET(_xlpm.x,VLOOKUP($I2363,'2026-01-09_taxon-match'!$A$2:$N$81,7,FALSE),IF(_xlpm.x=0,"",_xlpm.x)))</f>
        <v>Annelida</v>
      </c>
      <c r="P2363" s="46" t="str">
        <f>IF($I2363="","",_xlfn.LET(_xlpm.x,VLOOKUP($I2363,'2026-01-09_taxon-match'!$A$2:$N$81,8,FALSE),IF(_xlpm.x=0,"",_xlpm.x)))</f>
        <v>Polychaeta</v>
      </c>
      <c r="Q2363" s="46" t="str">
        <f>IF($I2363="","",_xlfn.LET(_xlpm.x,VLOOKUP($I2363,'2026-01-09_taxon-match'!$A$2:$N$81,9,FALSE),IF(_xlpm.x=0,"",_xlpm.x)))</f>
        <v>Terebellida</v>
      </c>
      <c r="R2363" s="46" t="str">
        <f>IF($I2363="","",_xlfn.LET(_xlpm.x,VLOOKUP($I2363,'2026-01-09_taxon-match'!$A$2:$N$81,10,FALSE),IF(_xlpm.x=0,"",_xlpm.x)))</f>
        <v>Flabelligeridae</v>
      </c>
      <c r="S2363" s="46" t="str">
        <f>IF($I2363="","",_xlfn.LET(_xlpm.x,VLOOKUP($I2363,'2026-01-09_taxon-match'!$A$2:$N$81,11,FALSE),IF(_xlpm.x=0,"",_xlpm.x)))</f>
        <v>Flabelligera</v>
      </c>
      <c r="T2363" s="46" t="str">
        <f>IF($I2363="","",_xlfn.LET(_xlpm.x,VLOOKUP($I2363,'2026-01-09_taxon-match'!$A$2:$N$81,13,FALSE),IF(_xlpm.x=0,"",_xlpm.x)))</f>
        <v>mundata</v>
      </c>
      <c r="U2363" s="46">
        <v>1</v>
      </c>
      <c r="V2363" s="2" t="s">
        <v>58</v>
      </c>
      <c r="Y2363" s="46" t="str">
        <f>IF(V2363="","",_xlfn.LET(_xlpm.x,VLOOKUP(V2363,'Drop-down_menus'!$D$2:$E$13,2,FALSE),IF(_xlpm.x=0,"",_xlpm.x)))</f>
        <v>https://orcid.org/0000-0002-9708-1761</v>
      </c>
      <c r="Z2363" s="46" t="str">
        <f>IF(W2363="","",_xlfn.LET(_xlpm.x,VLOOKUP(W2363,'Drop-down_menus'!$D$2:$E$13,2,FALSE),IF(_xlpm.x=0,"",_xlpm.x)))</f>
        <v/>
      </c>
      <c r="AA2363" s="46" t="str">
        <f>IF(X2363="","",_xlfn.LET(_xlpm.x,VLOOKUP(X2363,'Drop-down_menus'!$D$2:$E$13,2,FALSE),IF(_xlpm.x=0,"",_xlpm.x)))</f>
        <v/>
      </c>
      <c r="AB2363" s="46" t="s">
        <v>1252</v>
      </c>
      <c r="AC2363" s="46" t="s">
        <v>1255</v>
      </c>
    </row>
    <row r="2364" spans="2:29" ht="15" customHeight="1">
      <c r="B2364" s="46">
        <v>2334</v>
      </c>
      <c r="C2364" s="46" t="s">
        <v>886</v>
      </c>
      <c r="D2364" s="46" t="b">
        <f>COUNTIF(Events!$B$2:$B$171, C2364) &gt; 0</f>
        <v>1</v>
      </c>
      <c r="G2364" s="46" t="s">
        <v>1243</v>
      </c>
      <c r="I2364" s="46" t="s">
        <v>1243</v>
      </c>
      <c r="J2364" s="46" t="str">
        <f>IF(I2364="","",_xlfn.LET(_xlpm.x,VLOOKUP(I2364,'2026-01-09_taxon-match'!$A$2:$N$81,4,FALSE),IF(_xlpm.x=0,"",_xlpm.x)))</f>
        <v>Flabelligera mundata</v>
      </c>
      <c r="L2364" s="46" t="str">
        <f>IF(I2364="","",_xlfn.LET(_xlpm.x,VLOOKUP(I2364,'2026-01-09_taxon-match'!$A$2:$N$81,3,FALSE),IF(_xlpm.x=0,"",_xlpm.x)))</f>
        <v>urn:lsid:marinespecies.org:taxname:173287</v>
      </c>
      <c r="M2364" s="46" t="str">
        <f>IF($I2364="","",_xlfn.LET(_xlpm.x,VLOOKUP($I2364,'2026-01-09_taxon-match'!$A$2:$N$81,5,FALSE),IF(_xlpm.x=0,"",_xlpm.x)))</f>
        <v>Gravier, 1906</v>
      </c>
      <c r="N2364" s="46" t="str">
        <f>IF($I2364="","",_xlfn.LET(_xlpm.x,VLOOKUP($I2364,'2026-01-09_taxon-match'!$A$2:$N$81,6,FALSE),IF(_xlpm.x=0,"",_xlpm.x)))</f>
        <v>Animalia</v>
      </c>
      <c r="O2364" s="46" t="str">
        <f>IF($I2364="","",_xlfn.LET(_xlpm.x,VLOOKUP($I2364,'2026-01-09_taxon-match'!$A$2:$N$81,7,FALSE),IF(_xlpm.x=0,"",_xlpm.x)))</f>
        <v>Annelida</v>
      </c>
      <c r="P2364" s="46" t="str">
        <f>IF($I2364="","",_xlfn.LET(_xlpm.x,VLOOKUP($I2364,'2026-01-09_taxon-match'!$A$2:$N$81,8,FALSE),IF(_xlpm.x=0,"",_xlpm.x)))</f>
        <v>Polychaeta</v>
      </c>
      <c r="Q2364" s="46" t="str">
        <f>IF($I2364="","",_xlfn.LET(_xlpm.x,VLOOKUP($I2364,'2026-01-09_taxon-match'!$A$2:$N$81,9,FALSE),IF(_xlpm.x=0,"",_xlpm.x)))</f>
        <v>Terebellida</v>
      </c>
      <c r="R2364" s="46" t="str">
        <f>IF($I2364="","",_xlfn.LET(_xlpm.x,VLOOKUP($I2364,'2026-01-09_taxon-match'!$A$2:$N$81,10,FALSE),IF(_xlpm.x=0,"",_xlpm.x)))</f>
        <v>Flabelligeridae</v>
      </c>
      <c r="S2364" s="46" t="str">
        <f>IF($I2364="","",_xlfn.LET(_xlpm.x,VLOOKUP($I2364,'2026-01-09_taxon-match'!$A$2:$N$81,11,FALSE),IF(_xlpm.x=0,"",_xlpm.x)))</f>
        <v>Flabelligera</v>
      </c>
      <c r="T2364" s="46" t="str">
        <f>IF($I2364="","",_xlfn.LET(_xlpm.x,VLOOKUP($I2364,'2026-01-09_taxon-match'!$A$2:$N$81,13,FALSE),IF(_xlpm.x=0,"",_xlpm.x)))</f>
        <v>mundata</v>
      </c>
      <c r="U2364" s="46">
        <v>1</v>
      </c>
      <c r="V2364" s="2" t="s">
        <v>58</v>
      </c>
      <c r="Y2364" s="46" t="str">
        <f>IF(V2364="","",_xlfn.LET(_xlpm.x,VLOOKUP(V2364,'Drop-down_menus'!$D$2:$E$13,2,FALSE),IF(_xlpm.x=0,"",_xlpm.x)))</f>
        <v>https://orcid.org/0000-0002-9708-1761</v>
      </c>
      <c r="Z2364" s="46" t="str">
        <f>IF(W2364="","",_xlfn.LET(_xlpm.x,VLOOKUP(W2364,'Drop-down_menus'!$D$2:$E$13,2,FALSE),IF(_xlpm.x=0,"",_xlpm.x)))</f>
        <v/>
      </c>
      <c r="AA2364" s="46" t="str">
        <f>IF(X2364="","",_xlfn.LET(_xlpm.x,VLOOKUP(X2364,'Drop-down_menus'!$D$2:$E$13,2,FALSE),IF(_xlpm.x=0,"",_xlpm.x)))</f>
        <v/>
      </c>
      <c r="AB2364" s="46" t="s">
        <v>1252</v>
      </c>
      <c r="AC2364" s="46" t="s">
        <v>1255</v>
      </c>
    </row>
    <row r="2365" spans="2:29" ht="15" customHeight="1">
      <c r="B2365" s="46">
        <v>2335</v>
      </c>
      <c r="C2365" s="46" t="s">
        <v>886</v>
      </c>
      <c r="D2365" s="46" t="b">
        <f>COUNTIF(Events!$B$2:$B$171, C2365) &gt; 0</f>
        <v>1</v>
      </c>
      <c r="G2365" s="46" t="s">
        <v>960</v>
      </c>
      <c r="I2365" s="46" t="s">
        <v>960</v>
      </c>
      <c r="J2365" s="46" t="str">
        <f>IF(I2365="","",_xlfn.LET(_xlpm.x,VLOOKUP(I2365,'2026-01-09_taxon-match'!$A$2:$N$81,4,FALSE),IF(_xlpm.x=0,"",_xlpm.x)))</f>
        <v>Odontaster validus</v>
      </c>
      <c r="L2365" s="46" t="str">
        <f>IF(I2365="","",_xlfn.LET(_xlpm.x,VLOOKUP(I2365,'2026-01-09_taxon-match'!$A$2:$N$81,3,FALSE),IF(_xlpm.x=0,"",_xlpm.x)))</f>
        <v>urn:lsid:marinespecies.org:taxname:172775</v>
      </c>
      <c r="M2365" s="46" t="str">
        <f>IF($I2365="","",_xlfn.LET(_xlpm.x,VLOOKUP($I2365,'2026-01-09_taxon-match'!$A$2:$N$81,5,FALSE),IF(_xlpm.x=0,"",_xlpm.x)))</f>
        <v>Koehler, 1906</v>
      </c>
      <c r="N2365" s="46" t="str">
        <f>IF($I2365="","",_xlfn.LET(_xlpm.x,VLOOKUP($I2365,'2026-01-09_taxon-match'!$A$2:$N$81,6,FALSE),IF(_xlpm.x=0,"",_xlpm.x)))</f>
        <v>Animalia</v>
      </c>
      <c r="O2365" s="46" t="str">
        <f>IF($I2365="","",_xlfn.LET(_xlpm.x,VLOOKUP($I2365,'2026-01-09_taxon-match'!$A$2:$N$81,7,FALSE),IF(_xlpm.x=0,"",_xlpm.x)))</f>
        <v>Echinodermata</v>
      </c>
      <c r="P2365" s="46" t="str">
        <f>IF($I2365="","",_xlfn.LET(_xlpm.x,VLOOKUP($I2365,'2026-01-09_taxon-match'!$A$2:$N$81,8,FALSE),IF(_xlpm.x=0,"",_xlpm.x)))</f>
        <v>Asteroidea</v>
      </c>
      <c r="Q2365" s="46" t="str">
        <f>IF($I2365="","",_xlfn.LET(_xlpm.x,VLOOKUP($I2365,'2026-01-09_taxon-match'!$A$2:$N$81,9,FALSE),IF(_xlpm.x=0,"",_xlpm.x)))</f>
        <v>Valvatida</v>
      </c>
      <c r="R2365" s="46" t="str">
        <f>IF($I2365="","",_xlfn.LET(_xlpm.x,VLOOKUP($I2365,'2026-01-09_taxon-match'!$A$2:$N$81,10,FALSE),IF(_xlpm.x=0,"",_xlpm.x)))</f>
        <v>Odontasteridae</v>
      </c>
      <c r="S2365" s="46" t="str">
        <f>IF($I2365="","",_xlfn.LET(_xlpm.x,VLOOKUP($I2365,'2026-01-09_taxon-match'!$A$2:$N$81,11,FALSE),IF(_xlpm.x=0,"",_xlpm.x)))</f>
        <v>Odontaster</v>
      </c>
      <c r="T2365" s="46" t="str">
        <f>IF($I2365="","",_xlfn.LET(_xlpm.x,VLOOKUP($I2365,'2026-01-09_taxon-match'!$A$2:$N$81,13,FALSE),IF(_xlpm.x=0,"",_xlpm.x)))</f>
        <v>validus</v>
      </c>
      <c r="U2365" s="46">
        <v>1</v>
      </c>
      <c r="V2365" s="2" t="s">
        <v>58</v>
      </c>
      <c r="Y2365" s="46" t="str">
        <f>IF(V2365="","",_xlfn.LET(_xlpm.x,VLOOKUP(V2365,'Drop-down_menus'!$D$2:$E$13,2,FALSE),IF(_xlpm.x=0,"",_xlpm.x)))</f>
        <v>https://orcid.org/0000-0002-9708-1761</v>
      </c>
      <c r="Z2365" s="46" t="str">
        <f>IF(W2365="","",_xlfn.LET(_xlpm.x,VLOOKUP(W2365,'Drop-down_menus'!$D$2:$E$13,2,FALSE),IF(_xlpm.x=0,"",_xlpm.x)))</f>
        <v/>
      </c>
      <c r="AA2365" s="46" t="str">
        <f>IF(X2365="","",_xlfn.LET(_xlpm.x,VLOOKUP(X2365,'Drop-down_menus'!$D$2:$E$13,2,FALSE),IF(_xlpm.x=0,"",_xlpm.x)))</f>
        <v/>
      </c>
      <c r="AB2365" s="46" t="s">
        <v>1252</v>
      </c>
      <c r="AC2365" s="46" t="s">
        <v>1255</v>
      </c>
    </row>
    <row r="2366" spans="2:29" ht="15" customHeight="1">
      <c r="B2366" s="46">
        <v>2336</v>
      </c>
      <c r="C2366" s="46" t="s">
        <v>886</v>
      </c>
      <c r="D2366" s="46" t="b">
        <f>COUNTIF(Events!$B$2:$B$171, C2366) &gt; 0</f>
        <v>1</v>
      </c>
      <c r="G2366" s="46" t="s">
        <v>960</v>
      </c>
      <c r="I2366" s="46" t="s">
        <v>960</v>
      </c>
      <c r="J2366" s="46" t="str">
        <f>IF(I2366="","",_xlfn.LET(_xlpm.x,VLOOKUP(I2366,'2026-01-09_taxon-match'!$A$2:$N$81,4,FALSE),IF(_xlpm.x=0,"",_xlpm.x)))</f>
        <v>Odontaster validus</v>
      </c>
      <c r="L2366" s="46" t="str">
        <f>IF(I2366="","",_xlfn.LET(_xlpm.x,VLOOKUP(I2366,'2026-01-09_taxon-match'!$A$2:$N$81,3,FALSE),IF(_xlpm.x=0,"",_xlpm.x)))</f>
        <v>urn:lsid:marinespecies.org:taxname:172775</v>
      </c>
      <c r="M2366" s="46" t="str">
        <f>IF($I2366="","",_xlfn.LET(_xlpm.x,VLOOKUP($I2366,'2026-01-09_taxon-match'!$A$2:$N$81,5,FALSE),IF(_xlpm.x=0,"",_xlpm.x)))</f>
        <v>Koehler, 1906</v>
      </c>
      <c r="N2366" s="46" t="str">
        <f>IF($I2366="","",_xlfn.LET(_xlpm.x,VLOOKUP($I2366,'2026-01-09_taxon-match'!$A$2:$N$81,6,FALSE),IF(_xlpm.x=0,"",_xlpm.x)))</f>
        <v>Animalia</v>
      </c>
      <c r="O2366" s="46" t="str">
        <f>IF($I2366="","",_xlfn.LET(_xlpm.x,VLOOKUP($I2366,'2026-01-09_taxon-match'!$A$2:$N$81,7,FALSE),IF(_xlpm.x=0,"",_xlpm.x)))</f>
        <v>Echinodermata</v>
      </c>
      <c r="P2366" s="46" t="str">
        <f>IF($I2366="","",_xlfn.LET(_xlpm.x,VLOOKUP($I2366,'2026-01-09_taxon-match'!$A$2:$N$81,8,FALSE),IF(_xlpm.x=0,"",_xlpm.x)))</f>
        <v>Asteroidea</v>
      </c>
      <c r="Q2366" s="46" t="str">
        <f>IF($I2366="","",_xlfn.LET(_xlpm.x,VLOOKUP($I2366,'2026-01-09_taxon-match'!$A$2:$N$81,9,FALSE),IF(_xlpm.x=0,"",_xlpm.x)))</f>
        <v>Valvatida</v>
      </c>
      <c r="R2366" s="46" t="str">
        <f>IF($I2366="","",_xlfn.LET(_xlpm.x,VLOOKUP($I2366,'2026-01-09_taxon-match'!$A$2:$N$81,10,FALSE),IF(_xlpm.x=0,"",_xlpm.x)))</f>
        <v>Odontasteridae</v>
      </c>
      <c r="S2366" s="46" t="str">
        <f>IF($I2366="","",_xlfn.LET(_xlpm.x,VLOOKUP($I2366,'2026-01-09_taxon-match'!$A$2:$N$81,11,FALSE),IF(_xlpm.x=0,"",_xlpm.x)))</f>
        <v>Odontaster</v>
      </c>
      <c r="T2366" s="46" t="str">
        <f>IF($I2366="","",_xlfn.LET(_xlpm.x,VLOOKUP($I2366,'2026-01-09_taxon-match'!$A$2:$N$81,13,FALSE),IF(_xlpm.x=0,"",_xlpm.x)))</f>
        <v>validus</v>
      </c>
      <c r="U2366" s="46">
        <v>1</v>
      </c>
      <c r="V2366" s="2" t="s">
        <v>58</v>
      </c>
      <c r="Y2366" s="46" t="str">
        <f>IF(V2366="","",_xlfn.LET(_xlpm.x,VLOOKUP(V2366,'Drop-down_menus'!$D$2:$E$13,2,FALSE),IF(_xlpm.x=0,"",_xlpm.x)))</f>
        <v>https://orcid.org/0000-0002-9708-1761</v>
      </c>
      <c r="Z2366" s="46" t="str">
        <f>IF(W2366="","",_xlfn.LET(_xlpm.x,VLOOKUP(W2366,'Drop-down_menus'!$D$2:$E$13,2,FALSE),IF(_xlpm.x=0,"",_xlpm.x)))</f>
        <v/>
      </c>
      <c r="AA2366" s="46" t="str">
        <f>IF(X2366="","",_xlfn.LET(_xlpm.x,VLOOKUP(X2366,'Drop-down_menus'!$D$2:$E$13,2,FALSE),IF(_xlpm.x=0,"",_xlpm.x)))</f>
        <v/>
      </c>
      <c r="AB2366" s="46" t="s">
        <v>1252</v>
      </c>
      <c r="AC2366" s="46" t="s">
        <v>1255</v>
      </c>
    </row>
    <row r="2367" spans="2:29" ht="15" customHeight="1">
      <c r="B2367" s="46">
        <v>2337</v>
      </c>
      <c r="C2367" s="46" t="s">
        <v>886</v>
      </c>
      <c r="D2367" s="46" t="b">
        <f>COUNTIF(Events!$B$2:$B$171, C2367) &gt; 0</f>
        <v>1</v>
      </c>
      <c r="G2367" s="46" t="s">
        <v>1239</v>
      </c>
      <c r="I2367" s="46" t="s">
        <v>1239</v>
      </c>
      <c r="J2367" s="46" t="str">
        <f>IF(I2367="","",_xlfn.LET(_xlpm.x,VLOOKUP(I2367,'2026-01-09_taxon-match'!$A$2:$N$81,4,FALSE),IF(_xlpm.x=0,"",_xlpm.x)))</f>
        <v>Adamussium colbecki</v>
      </c>
      <c r="L2367" s="46" t="str">
        <f>IF(I2367="","",_xlfn.LET(_xlpm.x,VLOOKUP(I2367,'2026-01-09_taxon-match'!$A$2:$N$81,3,FALSE),IF(_xlpm.x=0,"",_xlpm.x)))</f>
        <v>urn:lsid:marinespecies.org:taxname:197021</v>
      </c>
      <c r="M2367" s="46" t="str">
        <f>IF($I2367="","",_xlfn.LET(_xlpm.x,VLOOKUP($I2367,'2026-01-09_taxon-match'!$A$2:$N$81,5,FALSE),IF(_xlpm.x=0,"",_xlpm.x)))</f>
        <v>(E. A. Smith, 1902)</v>
      </c>
      <c r="N2367" s="46" t="str">
        <f>IF($I2367="","",_xlfn.LET(_xlpm.x,VLOOKUP($I2367,'2026-01-09_taxon-match'!$A$2:$N$81,6,FALSE),IF(_xlpm.x=0,"",_xlpm.x)))</f>
        <v>Animalia</v>
      </c>
      <c r="O2367" s="46" t="str">
        <f>IF($I2367="","",_xlfn.LET(_xlpm.x,VLOOKUP($I2367,'2026-01-09_taxon-match'!$A$2:$N$81,7,FALSE),IF(_xlpm.x=0,"",_xlpm.x)))</f>
        <v>Mollusca</v>
      </c>
      <c r="P2367" s="46" t="str">
        <f>IF($I2367="","",_xlfn.LET(_xlpm.x,VLOOKUP($I2367,'2026-01-09_taxon-match'!$A$2:$N$81,8,FALSE),IF(_xlpm.x=0,"",_xlpm.x)))</f>
        <v>Bivalvia</v>
      </c>
      <c r="Q2367" s="46" t="str">
        <f>IF($I2367="","",_xlfn.LET(_xlpm.x,VLOOKUP($I2367,'2026-01-09_taxon-match'!$A$2:$N$81,9,FALSE),IF(_xlpm.x=0,"",_xlpm.x)))</f>
        <v>Pectinida</v>
      </c>
      <c r="R2367" s="46" t="str">
        <f>IF($I2367="","",_xlfn.LET(_xlpm.x,VLOOKUP($I2367,'2026-01-09_taxon-match'!$A$2:$N$81,10,FALSE),IF(_xlpm.x=0,"",_xlpm.x)))</f>
        <v>Pectinidae</v>
      </c>
      <c r="S2367" s="46" t="str">
        <f>IF($I2367="","",_xlfn.LET(_xlpm.x,VLOOKUP($I2367,'2026-01-09_taxon-match'!$A$2:$N$81,11,FALSE),IF(_xlpm.x=0,"",_xlpm.x)))</f>
        <v>Adamussium</v>
      </c>
      <c r="T2367" s="46" t="str">
        <f>IF($I2367="","",_xlfn.LET(_xlpm.x,VLOOKUP($I2367,'2026-01-09_taxon-match'!$A$2:$N$81,13,FALSE),IF(_xlpm.x=0,"",_xlpm.x)))</f>
        <v>colbecki</v>
      </c>
      <c r="U2367" s="46">
        <v>1</v>
      </c>
      <c r="V2367" s="2" t="s">
        <v>58</v>
      </c>
      <c r="Y2367" s="46" t="str">
        <f>IF(V2367="","",_xlfn.LET(_xlpm.x,VLOOKUP(V2367,'Drop-down_menus'!$D$2:$E$13,2,FALSE),IF(_xlpm.x=0,"",_xlpm.x)))</f>
        <v>https://orcid.org/0000-0002-9708-1761</v>
      </c>
      <c r="Z2367" s="46" t="str">
        <f>IF(W2367="","",_xlfn.LET(_xlpm.x,VLOOKUP(W2367,'Drop-down_menus'!$D$2:$E$13,2,FALSE),IF(_xlpm.x=0,"",_xlpm.x)))</f>
        <v/>
      </c>
      <c r="AA2367" s="46" t="str">
        <f>IF(X2367="","",_xlfn.LET(_xlpm.x,VLOOKUP(X2367,'Drop-down_menus'!$D$2:$E$13,2,FALSE),IF(_xlpm.x=0,"",_xlpm.x)))</f>
        <v/>
      </c>
      <c r="AB2367" s="46" t="s">
        <v>1252</v>
      </c>
      <c r="AC2367" s="46" t="s">
        <v>1255</v>
      </c>
    </row>
    <row r="2368" spans="2:29" ht="15" customHeight="1">
      <c r="B2368" s="46">
        <v>2338</v>
      </c>
      <c r="C2368" s="46" t="s">
        <v>886</v>
      </c>
      <c r="D2368" s="46" t="b">
        <f>COUNTIF(Events!$B$2:$B$171, C2368) &gt; 0</f>
        <v>1</v>
      </c>
      <c r="G2368" s="46" t="s">
        <v>1239</v>
      </c>
      <c r="I2368" s="46" t="s">
        <v>1239</v>
      </c>
      <c r="J2368" s="46" t="str">
        <f>IF(I2368="","",_xlfn.LET(_xlpm.x,VLOOKUP(I2368,'2026-01-09_taxon-match'!$A$2:$N$81,4,FALSE),IF(_xlpm.x=0,"",_xlpm.x)))</f>
        <v>Adamussium colbecki</v>
      </c>
      <c r="L2368" s="46" t="str">
        <f>IF(I2368="","",_xlfn.LET(_xlpm.x,VLOOKUP(I2368,'2026-01-09_taxon-match'!$A$2:$N$81,3,FALSE),IF(_xlpm.x=0,"",_xlpm.x)))</f>
        <v>urn:lsid:marinespecies.org:taxname:197021</v>
      </c>
      <c r="M2368" s="46" t="str">
        <f>IF($I2368="","",_xlfn.LET(_xlpm.x,VLOOKUP($I2368,'2026-01-09_taxon-match'!$A$2:$N$81,5,FALSE),IF(_xlpm.x=0,"",_xlpm.x)))</f>
        <v>(E. A. Smith, 1902)</v>
      </c>
      <c r="N2368" s="46" t="str">
        <f>IF($I2368="","",_xlfn.LET(_xlpm.x,VLOOKUP($I2368,'2026-01-09_taxon-match'!$A$2:$N$81,6,FALSE),IF(_xlpm.x=0,"",_xlpm.x)))</f>
        <v>Animalia</v>
      </c>
      <c r="O2368" s="46" t="str">
        <f>IF($I2368="","",_xlfn.LET(_xlpm.x,VLOOKUP($I2368,'2026-01-09_taxon-match'!$A$2:$N$81,7,FALSE),IF(_xlpm.x=0,"",_xlpm.x)))</f>
        <v>Mollusca</v>
      </c>
      <c r="P2368" s="46" t="str">
        <f>IF($I2368="","",_xlfn.LET(_xlpm.x,VLOOKUP($I2368,'2026-01-09_taxon-match'!$A$2:$N$81,8,FALSE),IF(_xlpm.x=0,"",_xlpm.x)))</f>
        <v>Bivalvia</v>
      </c>
      <c r="Q2368" s="46" t="str">
        <f>IF($I2368="","",_xlfn.LET(_xlpm.x,VLOOKUP($I2368,'2026-01-09_taxon-match'!$A$2:$N$81,9,FALSE),IF(_xlpm.x=0,"",_xlpm.x)))</f>
        <v>Pectinida</v>
      </c>
      <c r="R2368" s="46" t="str">
        <f>IF($I2368="","",_xlfn.LET(_xlpm.x,VLOOKUP($I2368,'2026-01-09_taxon-match'!$A$2:$N$81,10,FALSE),IF(_xlpm.x=0,"",_xlpm.x)))</f>
        <v>Pectinidae</v>
      </c>
      <c r="S2368" s="46" t="str">
        <f>IF($I2368="","",_xlfn.LET(_xlpm.x,VLOOKUP($I2368,'2026-01-09_taxon-match'!$A$2:$N$81,11,FALSE),IF(_xlpm.x=0,"",_xlpm.x)))</f>
        <v>Adamussium</v>
      </c>
      <c r="T2368" s="46" t="str">
        <f>IF($I2368="","",_xlfn.LET(_xlpm.x,VLOOKUP($I2368,'2026-01-09_taxon-match'!$A$2:$N$81,13,FALSE),IF(_xlpm.x=0,"",_xlpm.x)))</f>
        <v>colbecki</v>
      </c>
      <c r="U2368" s="46">
        <v>1</v>
      </c>
      <c r="V2368" s="2" t="s">
        <v>58</v>
      </c>
      <c r="Y2368" s="46" t="str">
        <f>IF(V2368="","",_xlfn.LET(_xlpm.x,VLOOKUP(V2368,'Drop-down_menus'!$D$2:$E$13,2,FALSE),IF(_xlpm.x=0,"",_xlpm.x)))</f>
        <v>https://orcid.org/0000-0002-9708-1761</v>
      </c>
      <c r="Z2368" s="46" t="str">
        <f>IF(W2368="","",_xlfn.LET(_xlpm.x,VLOOKUP(W2368,'Drop-down_menus'!$D$2:$E$13,2,FALSE),IF(_xlpm.x=0,"",_xlpm.x)))</f>
        <v/>
      </c>
      <c r="AA2368" s="46" t="str">
        <f>IF(X2368="","",_xlfn.LET(_xlpm.x,VLOOKUP(X2368,'Drop-down_menus'!$D$2:$E$13,2,FALSE),IF(_xlpm.x=0,"",_xlpm.x)))</f>
        <v/>
      </c>
      <c r="AB2368" s="46" t="s">
        <v>1252</v>
      </c>
      <c r="AC2368" s="46" t="s">
        <v>1255</v>
      </c>
    </row>
    <row r="2369" spans="2:29" ht="15" customHeight="1">
      <c r="B2369" s="46">
        <v>2339</v>
      </c>
      <c r="C2369" s="46" t="s">
        <v>886</v>
      </c>
      <c r="D2369" s="46" t="b">
        <f>COUNTIF(Events!$B$2:$B$171, C2369) &gt; 0</f>
        <v>1</v>
      </c>
      <c r="G2369" s="46" t="s">
        <v>1048</v>
      </c>
      <c r="I2369" s="2" t="s">
        <v>1048</v>
      </c>
      <c r="J2369" s="46" t="str">
        <f>IF(I2369="","",_xlfn.LET(_xlpm.x,VLOOKUP(I2369,'2026-01-09_taxon-match'!$A$2:$N$81,4,FALSE),IF(_xlpm.x=0,"",_xlpm.x)))</f>
        <v>Heterocucumis steineni</v>
      </c>
      <c r="L2369" s="46" t="str">
        <f>IF(I2369="","",_xlfn.LET(_xlpm.x,VLOOKUP(I2369,'2026-01-09_taxon-match'!$A$2:$N$81,3,FALSE),IF(_xlpm.x=0,"",_xlpm.x)))</f>
        <v>urn:lsid:marinespecies.org:taxname:174085</v>
      </c>
      <c r="M2369" s="46" t="str">
        <f>IF($I2369="","",_xlfn.LET(_xlpm.x,VLOOKUP($I2369,'2026-01-09_taxon-match'!$A$2:$N$81,5,FALSE),IF(_xlpm.x=0,"",_xlpm.x)))</f>
        <v>(Ludwig, 1898)</v>
      </c>
      <c r="N2369" s="46" t="str">
        <f>IF($I2369="","",_xlfn.LET(_xlpm.x,VLOOKUP($I2369,'2026-01-09_taxon-match'!$A$2:$N$81,6,FALSE),IF(_xlpm.x=0,"",_xlpm.x)))</f>
        <v>Animalia</v>
      </c>
      <c r="O2369" s="46" t="str">
        <f>IF($I2369="","",_xlfn.LET(_xlpm.x,VLOOKUP($I2369,'2026-01-09_taxon-match'!$A$2:$N$81,7,FALSE),IF(_xlpm.x=0,"",_xlpm.x)))</f>
        <v>Echinodermata</v>
      </c>
      <c r="P2369" s="46" t="str">
        <f>IF($I2369="","",_xlfn.LET(_xlpm.x,VLOOKUP($I2369,'2026-01-09_taxon-match'!$A$2:$N$81,8,FALSE),IF(_xlpm.x=0,"",_xlpm.x)))</f>
        <v>Holothuroidea</v>
      </c>
      <c r="Q2369" s="46" t="str">
        <f>IF($I2369="","",_xlfn.LET(_xlpm.x,VLOOKUP($I2369,'2026-01-09_taxon-match'!$A$2:$N$81,9,FALSE),IF(_xlpm.x=0,"",_xlpm.x)))</f>
        <v>Dendrochirotida</v>
      </c>
      <c r="R2369" s="46" t="str">
        <f>IF($I2369="","",_xlfn.LET(_xlpm.x,VLOOKUP($I2369,'2026-01-09_taxon-match'!$A$2:$N$81,10,FALSE),IF(_xlpm.x=0,"",_xlpm.x)))</f>
        <v>Cucumariidae</v>
      </c>
      <c r="S2369" s="46" t="str">
        <f>IF($I2369="","",_xlfn.LET(_xlpm.x,VLOOKUP($I2369,'2026-01-09_taxon-match'!$A$2:$N$81,11,FALSE),IF(_xlpm.x=0,"",_xlpm.x)))</f>
        <v>Heterocucumis</v>
      </c>
      <c r="T2369" s="46" t="str">
        <f>IF($I2369="","",_xlfn.LET(_xlpm.x,VLOOKUP($I2369,'2026-01-09_taxon-match'!$A$2:$N$81,13,FALSE),IF(_xlpm.x=0,"",_xlpm.x)))</f>
        <v>steineni</v>
      </c>
      <c r="U2369" s="46">
        <v>1</v>
      </c>
      <c r="V2369" s="2" t="s">
        <v>58</v>
      </c>
      <c r="Y2369" s="46" t="str">
        <f>IF(V2369="","",_xlfn.LET(_xlpm.x,VLOOKUP(V2369,'Drop-down_menus'!$D$2:$E$13,2,FALSE),IF(_xlpm.x=0,"",_xlpm.x)))</f>
        <v>https://orcid.org/0000-0002-9708-1761</v>
      </c>
      <c r="Z2369" s="46" t="str">
        <f>IF(W2369="","",_xlfn.LET(_xlpm.x,VLOOKUP(W2369,'Drop-down_menus'!$D$2:$E$13,2,FALSE),IF(_xlpm.x=0,"",_xlpm.x)))</f>
        <v/>
      </c>
      <c r="AA2369" s="46" t="str">
        <f>IF(X2369="","",_xlfn.LET(_xlpm.x,VLOOKUP(X2369,'Drop-down_menus'!$D$2:$E$13,2,FALSE),IF(_xlpm.x=0,"",_xlpm.x)))</f>
        <v/>
      </c>
      <c r="AB2369" s="46" t="s">
        <v>1252</v>
      </c>
      <c r="AC2369" s="46" t="s">
        <v>1255</v>
      </c>
    </row>
    <row r="2370" spans="2:29" ht="15" customHeight="1">
      <c r="B2370" s="46">
        <v>2340</v>
      </c>
      <c r="C2370" s="46" t="s">
        <v>886</v>
      </c>
      <c r="D2370" s="46" t="b">
        <f>COUNTIF(Events!$B$2:$B$171, C2370) &gt; 0</f>
        <v>1</v>
      </c>
      <c r="G2370" s="46" t="s">
        <v>1048</v>
      </c>
      <c r="I2370" s="2" t="s">
        <v>1048</v>
      </c>
      <c r="J2370" s="46" t="str">
        <f>IF(I2370="","",_xlfn.LET(_xlpm.x,VLOOKUP(I2370,'2026-01-09_taxon-match'!$A$2:$N$81,4,FALSE),IF(_xlpm.x=0,"",_xlpm.x)))</f>
        <v>Heterocucumis steineni</v>
      </c>
      <c r="L2370" s="46" t="str">
        <f>IF(I2370="","",_xlfn.LET(_xlpm.x,VLOOKUP(I2370,'2026-01-09_taxon-match'!$A$2:$N$81,3,FALSE),IF(_xlpm.x=0,"",_xlpm.x)))</f>
        <v>urn:lsid:marinespecies.org:taxname:174085</v>
      </c>
      <c r="M2370" s="46" t="str">
        <f>IF($I2370="","",_xlfn.LET(_xlpm.x,VLOOKUP($I2370,'2026-01-09_taxon-match'!$A$2:$N$81,5,FALSE),IF(_xlpm.x=0,"",_xlpm.x)))</f>
        <v>(Ludwig, 1898)</v>
      </c>
      <c r="N2370" s="46" t="str">
        <f>IF($I2370="","",_xlfn.LET(_xlpm.x,VLOOKUP($I2370,'2026-01-09_taxon-match'!$A$2:$N$81,6,FALSE),IF(_xlpm.x=0,"",_xlpm.x)))</f>
        <v>Animalia</v>
      </c>
      <c r="O2370" s="46" t="str">
        <f>IF($I2370="","",_xlfn.LET(_xlpm.x,VLOOKUP($I2370,'2026-01-09_taxon-match'!$A$2:$N$81,7,FALSE),IF(_xlpm.x=0,"",_xlpm.x)))</f>
        <v>Echinodermata</v>
      </c>
      <c r="P2370" s="46" t="str">
        <f>IF($I2370="","",_xlfn.LET(_xlpm.x,VLOOKUP($I2370,'2026-01-09_taxon-match'!$A$2:$N$81,8,FALSE),IF(_xlpm.x=0,"",_xlpm.x)))</f>
        <v>Holothuroidea</v>
      </c>
      <c r="Q2370" s="46" t="str">
        <f>IF($I2370="","",_xlfn.LET(_xlpm.x,VLOOKUP($I2370,'2026-01-09_taxon-match'!$A$2:$N$81,9,FALSE),IF(_xlpm.x=0,"",_xlpm.x)))</f>
        <v>Dendrochirotida</v>
      </c>
      <c r="R2370" s="46" t="str">
        <f>IF($I2370="","",_xlfn.LET(_xlpm.x,VLOOKUP($I2370,'2026-01-09_taxon-match'!$A$2:$N$81,10,FALSE),IF(_xlpm.x=0,"",_xlpm.x)))</f>
        <v>Cucumariidae</v>
      </c>
      <c r="S2370" s="46" t="str">
        <f>IF($I2370="","",_xlfn.LET(_xlpm.x,VLOOKUP($I2370,'2026-01-09_taxon-match'!$A$2:$N$81,11,FALSE),IF(_xlpm.x=0,"",_xlpm.x)))</f>
        <v>Heterocucumis</v>
      </c>
      <c r="T2370" s="46" t="str">
        <f>IF($I2370="","",_xlfn.LET(_xlpm.x,VLOOKUP($I2370,'2026-01-09_taxon-match'!$A$2:$N$81,13,FALSE),IF(_xlpm.x=0,"",_xlpm.x)))</f>
        <v>steineni</v>
      </c>
      <c r="U2370" s="46">
        <v>1</v>
      </c>
      <c r="V2370" s="2" t="s">
        <v>58</v>
      </c>
      <c r="Y2370" s="46" t="str">
        <f>IF(V2370="","",_xlfn.LET(_xlpm.x,VLOOKUP(V2370,'Drop-down_menus'!$D$2:$E$13,2,FALSE),IF(_xlpm.x=0,"",_xlpm.x)))</f>
        <v>https://orcid.org/0000-0002-9708-1761</v>
      </c>
      <c r="Z2370" s="46" t="str">
        <f>IF(W2370="","",_xlfn.LET(_xlpm.x,VLOOKUP(W2370,'Drop-down_menus'!$D$2:$E$13,2,FALSE),IF(_xlpm.x=0,"",_xlpm.x)))</f>
        <v/>
      </c>
      <c r="AA2370" s="46" t="str">
        <f>IF(X2370="","",_xlfn.LET(_xlpm.x,VLOOKUP(X2370,'Drop-down_menus'!$D$2:$E$13,2,FALSE),IF(_xlpm.x=0,"",_xlpm.x)))</f>
        <v/>
      </c>
      <c r="AB2370" s="46" t="s">
        <v>1252</v>
      </c>
      <c r="AC2370" s="46" t="s">
        <v>1255</v>
      </c>
    </row>
    <row r="2371" spans="2:29" ht="15" customHeight="1">
      <c r="B2371" s="46">
        <v>2341</v>
      </c>
      <c r="C2371" s="46" t="s">
        <v>886</v>
      </c>
      <c r="D2371" s="46" t="b">
        <f>COUNTIF(Events!$B$2:$B$171, C2371) &gt; 0</f>
        <v>1</v>
      </c>
      <c r="G2371" s="46" t="s">
        <v>1242</v>
      </c>
      <c r="I2371" s="46" t="s">
        <v>1242</v>
      </c>
      <c r="J2371" s="46" t="str">
        <f>IF(I2371="","",_xlfn.LET(_xlpm.x,VLOOKUP(I2371,'2026-01-09_taxon-match'!$A$2:$N$81,4,FALSE),IF(_xlpm.x=0,"",_xlpm.x)))</f>
        <v>Staurocucumis turqueti</v>
      </c>
      <c r="L2371" s="46" t="str">
        <f>IF(I2371="","",_xlfn.LET(_xlpm.x,VLOOKUP(I2371,'2026-01-09_taxon-match'!$A$2:$N$81,3,FALSE),IF(_xlpm.x=0,"",_xlpm.x)))</f>
        <v>urn:lsid:marinespecies.org:taxname:529672</v>
      </c>
      <c r="M2371" s="46" t="str">
        <f>IF($I2371="","",_xlfn.LET(_xlpm.x,VLOOKUP($I2371,'2026-01-09_taxon-match'!$A$2:$N$81,5,FALSE),IF(_xlpm.x=0,"",_xlpm.x)))</f>
        <v>(Vaney, 1906)</v>
      </c>
      <c r="N2371" s="46" t="str">
        <f>IF($I2371="","",_xlfn.LET(_xlpm.x,VLOOKUP($I2371,'2026-01-09_taxon-match'!$A$2:$N$81,6,FALSE),IF(_xlpm.x=0,"",_xlpm.x)))</f>
        <v>Animalia</v>
      </c>
      <c r="O2371" s="46" t="str">
        <f>IF($I2371="","",_xlfn.LET(_xlpm.x,VLOOKUP($I2371,'2026-01-09_taxon-match'!$A$2:$N$81,7,FALSE),IF(_xlpm.x=0,"",_xlpm.x)))</f>
        <v>Echinodermata</v>
      </c>
      <c r="P2371" s="46" t="str">
        <f>IF($I2371="","",_xlfn.LET(_xlpm.x,VLOOKUP($I2371,'2026-01-09_taxon-match'!$A$2:$N$81,8,FALSE),IF(_xlpm.x=0,"",_xlpm.x)))</f>
        <v>Holothuroidea</v>
      </c>
      <c r="Q2371" s="46" t="str">
        <f>IF($I2371="","",_xlfn.LET(_xlpm.x,VLOOKUP($I2371,'2026-01-09_taxon-match'!$A$2:$N$81,9,FALSE),IF(_xlpm.x=0,"",_xlpm.x)))</f>
        <v>Dendrochirotida</v>
      </c>
      <c r="R2371" s="46" t="str">
        <f>IF($I2371="","",_xlfn.LET(_xlpm.x,VLOOKUP($I2371,'2026-01-09_taxon-match'!$A$2:$N$81,10,FALSE),IF(_xlpm.x=0,"",_xlpm.x)))</f>
        <v>Cucumariidae</v>
      </c>
      <c r="S2371" s="46" t="str">
        <f>IF($I2371="","",_xlfn.LET(_xlpm.x,VLOOKUP($I2371,'2026-01-09_taxon-match'!$A$2:$N$81,11,FALSE),IF(_xlpm.x=0,"",_xlpm.x)))</f>
        <v>Staurocucumis</v>
      </c>
      <c r="T2371" s="46" t="str">
        <f>IF($I2371="","",_xlfn.LET(_xlpm.x,VLOOKUP($I2371,'2026-01-09_taxon-match'!$A$2:$N$81,13,FALSE),IF(_xlpm.x=0,"",_xlpm.x)))</f>
        <v>turqueti</v>
      </c>
      <c r="U2371" s="46">
        <v>1</v>
      </c>
      <c r="V2371" s="2" t="s">
        <v>58</v>
      </c>
      <c r="Y2371" s="46" t="str">
        <f>IF(V2371="","",_xlfn.LET(_xlpm.x,VLOOKUP(V2371,'Drop-down_menus'!$D$2:$E$13,2,FALSE),IF(_xlpm.x=0,"",_xlpm.x)))</f>
        <v>https://orcid.org/0000-0002-9708-1761</v>
      </c>
      <c r="Z2371" s="46" t="str">
        <f>IF(W2371="","",_xlfn.LET(_xlpm.x,VLOOKUP(W2371,'Drop-down_menus'!$D$2:$E$13,2,FALSE),IF(_xlpm.x=0,"",_xlpm.x)))</f>
        <v/>
      </c>
      <c r="AA2371" s="46" t="str">
        <f>IF(X2371="","",_xlfn.LET(_xlpm.x,VLOOKUP(X2371,'Drop-down_menus'!$D$2:$E$13,2,FALSE),IF(_xlpm.x=0,"",_xlpm.x)))</f>
        <v/>
      </c>
      <c r="AB2371" s="46" t="s">
        <v>1252</v>
      </c>
      <c r="AC2371" s="46" t="s">
        <v>1255</v>
      </c>
    </row>
    <row r="2372" spans="2:29" ht="15" customHeight="1">
      <c r="B2372" s="46">
        <v>2342</v>
      </c>
      <c r="C2372" s="46" t="s">
        <v>886</v>
      </c>
      <c r="D2372" s="46" t="b">
        <f>COUNTIF(Events!$B$2:$B$171, C2372) &gt; 0</f>
        <v>1</v>
      </c>
      <c r="G2372" s="46" t="s">
        <v>1212</v>
      </c>
      <c r="I2372" s="46" t="s">
        <v>315</v>
      </c>
      <c r="J2372" s="46" t="str">
        <f>IF(I2372="","",_xlfn.LET(_xlpm.x,VLOOKUP(I2372,'2026-01-09_taxon-match'!$A$2:$N$81,4,FALSE),IF(_xlpm.x=0,"",_xlpm.x)))</f>
        <v>Cnemidocarpa verrucosa</v>
      </c>
      <c r="L2372" s="46" t="str">
        <f>IF(I2372="","",_xlfn.LET(_xlpm.x,VLOOKUP(I2372,'2026-01-09_taxon-match'!$A$2:$N$81,3,FALSE),IF(_xlpm.x=0,"",_xlpm.x)))</f>
        <v>urn:lsid:marinespecies.org:taxname:173893</v>
      </c>
      <c r="M2372" s="46" t="str">
        <f>IF($I2372="","",_xlfn.LET(_xlpm.x,VLOOKUP($I2372,'2026-01-09_taxon-match'!$A$2:$N$81,5,FALSE),IF(_xlpm.x=0,"",_xlpm.x)))</f>
        <v>(Lesson, 1830)</v>
      </c>
      <c r="N2372" s="46" t="str">
        <f>IF($I2372="","",_xlfn.LET(_xlpm.x,VLOOKUP($I2372,'2026-01-09_taxon-match'!$A$2:$N$81,6,FALSE),IF(_xlpm.x=0,"",_xlpm.x)))</f>
        <v>Animalia</v>
      </c>
      <c r="O2372" s="46" t="str">
        <f>IF($I2372="","",_xlfn.LET(_xlpm.x,VLOOKUP($I2372,'2026-01-09_taxon-match'!$A$2:$N$81,7,FALSE),IF(_xlpm.x=0,"",_xlpm.x)))</f>
        <v>Chordata</v>
      </c>
      <c r="P2372" s="46" t="str">
        <f>IF($I2372="","",_xlfn.LET(_xlpm.x,VLOOKUP($I2372,'2026-01-09_taxon-match'!$A$2:$N$81,8,FALSE),IF(_xlpm.x=0,"",_xlpm.x)))</f>
        <v>Ascidiacea</v>
      </c>
      <c r="Q2372" s="46" t="str">
        <f>IF($I2372="","",_xlfn.LET(_xlpm.x,VLOOKUP($I2372,'2026-01-09_taxon-match'!$A$2:$N$81,9,FALSE),IF(_xlpm.x=0,"",_xlpm.x)))</f>
        <v>Stolidobranchia</v>
      </c>
      <c r="R2372" s="46" t="str">
        <f>IF($I2372="","",_xlfn.LET(_xlpm.x,VLOOKUP($I2372,'2026-01-09_taxon-match'!$A$2:$N$81,10,FALSE),IF(_xlpm.x=0,"",_xlpm.x)))</f>
        <v>Styelidae</v>
      </c>
      <c r="S2372" s="46" t="str">
        <f>IF($I2372="","",_xlfn.LET(_xlpm.x,VLOOKUP($I2372,'2026-01-09_taxon-match'!$A$2:$N$81,11,FALSE),IF(_xlpm.x=0,"",_xlpm.x)))</f>
        <v>Cnemidocarpa</v>
      </c>
      <c r="T2372" s="46" t="str">
        <f>IF($I2372="","",_xlfn.LET(_xlpm.x,VLOOKUP($I2372,'2026-01-09_taxon-match'!$A$2:$N$81,13,FALSE),IF(_xlpm.x=0,"",_xlpm.x)))</f>
        <v>verrucosa</v>
      </c>
      <c r="U2372" s="46">
        <v>1</v>
      </c>
      <c r="V2372" s="2" t="s">
        <v>58</v>
      </c>
      <c r="Y2372" s="46" t="str">
        <f>IF(V2372="","",_xlfn.LET(_xlpm.x,VLOOKUP(V2372,'Drop-down_menus'!$D$2:$E$13,2,FALSE),IF(_xlpm.x=0,"",_xlpm.x)))</f>
        <v>https://orcid.org/0000-0002-9708-1761</v>
      </c>
      <c r="Z2372" s="46" t="str">
        <f>IF(W2372="","",_xlfn.LET(_xlpm.x,VLOOKUP(W2372,'Drop-down_menus'!$D$2:$E$13,2,FALSE),IF(_xlpm.x=0,"",_xlpm.x)))</f>
        <v/>
      </c>
      <c r="AA2372" s="46" t="str">
        <f>IF(X2372="","",_xlfn.LET(_xlpm.x,VLOOKUP(X2372,'Drop-down_menus'!$D$2:$E$13,2,FALSE),IF(_xlpm.x=0,"",_xlpm.x)))</f>
        <v/>
      </c>
      <c r="AB2372" s="46" t="s">
        <v>1252</v>
      </c>
      <c r="AC2372" s="46" t="s">
        <v>1255</v>
      </c>
    </row>
    <row r="2373" spans="2:29" ht="15" customHeight="1">
      <c r="B2373" s="46">
        <v>2343</v>
      </c>
      <c r="C2373" s="46" t="s">
        <v>886</v>
      </c>
      <c r="D2373" s="46" t="b">
        <f>COUNTIF(Events!$B$2:$B$171, C2373) &gt; 0</f>
        <v>1</v>
      </c>
      <c r="G2373" s="46" t="s">
        <v>1212</v>
      </c>
      <c r="I2373" s="46" t="s">
        <v>315</v>
      </c>
      <c r="J2373" s="46" t="str">
        <f>IF(I2373="","",_xlfn.LET(_xlpm.x,VLOOKUP(I2373,'2026-01-09_taxon-match'!$A$2:$N$81,4,FALSE),IF(_xlpm.x=0,"",_xlpm.x)))</f>
        <v>Cnemidocarpa verrucosa</v>
      </c>
      <c r="L2373" s="46" t="str">
        <f>IF(I2373="","",_xlfn.LET(_xlpm.x,VLOOKUP(I2373,'2026-01-09_taxon-match'!$A$2:$N$81,3,FALSE),IF(_xlpm.x=0,"",_xlpm.x)))</f>
        <v>urn:lsid:marinespecies.org:taxname:173893</v>
      </c>
      <c r="M2373" s="46" t="str">
        <f>IF($I2373="","",_xlfn.LET(_xlpm.x,VLOOKUP($I2373,'2026-01-09_taxon-match'!$A$2:$N$81,5,FALSE),IF(_xlpm.x=0,"",_xlpm.x)))</f>
        <v>(Lesson, 1830)</v>
      </c>
      <c r="N2373" s="46" t="str">
        <f>IF($I2373="","",_xlfn.LET(_xlpm.x,VLOOKUP($I2373,'2026-01-09_taxon-match'!$A$2:$N$81,6,FALSE),IF(_xlpm.x=0,"",_xlpm.x)))</f>
        <v>Animalia</v>
      </c>
      <c r="O2373" s="46" t="str">
        <f>IF($I2373="","",_xlfn.LET(_xlpm.x,VLOOKUP($I2373,'2026-01-09_taxon-match'!$A$2:$N$81,7,FALSE),IF(_xlpm.x=0,"",_xlpm.x)))</f>
        <v>Chordata</v>
      </c>
      <c r="P2373" s="46" t="str">
        <f>IF($I2373="","",_xlfn.LET(_xlpm.x,VLOOKUP($I2373,'2026-01-09_taxon-match'!$A$2:$N$81,8,FALSE),IF(_xlpm.x=0,"",_xlpm.x)))</f>
        <v>Ascidiacea</v>
      </c>
      <c r="Q2373" s="46" t="str">
        <f>IF($I2373="","",_xlfn.LET(_xlpm.x,VLOOKUP($I2373,'2026-01-09_taxon-match'!$A$2:$N$81,9,FALSE),IF(_xlpm.x=0,"",_xlpm.x)))</f>
        <v>Stolidobranchia</v>
      </c>
      <c r="R2373" s="46" t="str">
        <f>IF($I2373="","",_xlfn.LET(_xlpm.x,VLOOKUP($I2373,'2026-01-09_taxon-match'!$A$2:$N$81,10,FALSE),IF(_xlpm.x=0,"",_xlpm.x)))</f>
        <v>Styelidae</v>
      </c>
      <c r="S2373" s="46" t="str">
        <f>IF($I2373="","",_xlfn.LET(_xlpm.x,VLOOKUP($I2373,'2026-01-09_taxon-match'!$A$2:$N$81,11,FALSE),IF(_xlpm.x=0,"",_xlpm.x)))</f>
        <v>Cnemidocarpa</v>
      </c>
      <c r="T2373" s="46" t="str">
        <f>IF($I2373="","",_xlfn.LET(_xlpm.x,VLOOKUP($I2373,'2026-01-09_taxon-match'!$A$2:$N$81,13,FALSE),IF(_xlpm.x=0,"",_xlpm.x)))</f>
        <v>verrucosa</v>
      </c>
      <c r="U2373" s="46">
        <v>1</v>
      </c>
      <c r="V2373" s="2" t="s">
        <v>58</v>
      </c>
      <c r="Y2373" s="46" t="str">
        <f>IF(V2373="","",_xlfn.LET(_xlpm.x,VLOOKUP(V2373,'Drop-down_menus'!$D$2:$E$13,2,FALSE),IF(_xlpm.x=0,"",_xlpm.x)))</f>
        <v>https://orcid.org/0000-0002-9708-1761</v>
      </c>
      <c r="Z2373" s="46" t="str">
        <f>IF(W2373="","",_xlfn.LET(_xlpm.x,VLOOKUP(W2373,'Drop-down_menus'!$D$2:$E$13,2,FALSE),IF(_xlpm.x=0,"",_xlpm.x)))</f>
        <v/>
      </c>
      <c r="AA2373" s="46" t="str">
        <f>IF(X2373="","",_xlfn.LET(_xlpm.x,VLOOKUP(X2373,'Drop-down_menus'!$D$2:$E$13,2,FALSE),IF(_xlpm.x=0,"",_xlpm.x)))</f>
        <v/>
      </c>
      <c r="AB2373" s="46" t="s">
        <v>1252</v>
      </c>
      <c r="AC2373" s="46" t="s">
        <v>1255</v>
      </c>
    </row>
    <row r="2374" spans="2:29" ht="15" customHeight="1">
      <c r="B2374" s="46">
        <v>2344</v>
      </c>
      <c r="C2374" s="46" t="s">
        <v>886</v>
      </c>
      <c r="D2374" s="46" t="b">
        <f>COUNTIF(Events!$B$2:$B$171, C2374) &gt; 0</f>
        <v>1</v>
      </c>
      <c r="G2374" s="46" t="s">
        <v>1240</v>
      </c>
      <c r="I2374" s="46" t="s">
        <v>1240</v>
      </c>
      <c r="J2374" s="46" t="str">
        <f>IF(I2374="","",_xlfn.LET(_xlpm.x,VLOOKUP(I2374,'2026-01-09_taxon-match'!$A$2:$N$81,4,FALSE),IF(_xlpm.x=0,"",_xlpm.x)))</f>
        <v>Stomphia selaginella</v>
      </c>
      <c r="L2374" s="46" t="str">
        <f>IF(I2374="","",_xlfn.LET(_xlpm.x,VLOOKUP(I2374,'2026-01-09_taxon-match'!$A$2:$N$81,3,FALSE),IF(_xlpm.x=0,"",_xlpm.x)))</f>
        <v>urn:lsid:marinespecies.org:taxname:172956</v>
      </c>
      <c r="M2374" s="46" t="str">
        <f>IF($I2374="","",_xlfn.LET(_xlpm.x,VLOOKUP($I2374,'2026-01-09_taxon-match'!$A$2:$N$81,5,FALSE),IF(_xlpm.x=0,"",_xlpm.x)))</f>
        <v>(Stephenson, 1918)</v>
      </c>
      <c r="N2374" s="46" t="str">
        <f>IF($I2374="","",_xlfn.LET(_xlpm.x,VLOOKUP($I2374,'2026-01-09_taxon-match'!$A$2:$N$81,6,FALSE),IF(_xlpm.x=0,"",_xlpm.x)))</f>
        <v>Animalia</v>
      </c>
      <c r="O2374" s="46" t="str">
        <f>IF($I2374="","",_xlfn.LET(_xlpm.x,VLOOKUP($I2374,'2026-01-09_taxon-match'!$A$2:$N$81,7,FALSE),IF(_xlpm.x=0,"",_xlpm.x)))</f>
        <v>Cnidaria</v>
      </c>
      <c r="P2374" s="46" t="str">
        <f>IF($I2374="","",_xlfn.LET(_xlpm.x,VLOOKUP($I2374,'2026-01-09_taxon-match'!$A$2:$N$81,8,FALSE),IF(_xlpm.x=0,"",_xlpm.x)))</f>
        <v>Hexacorallia</v>
      </c>
      <c r="Q2374" s="46" t="str">
        <f>IF($I2374="","",_xlfn.LET(_xlpm.x,VLOOKUP($I2374,'2026-01-09_taxon-match'!$A$2:$N$81,9,FALSE),IF(_xlpm.x=0,"",_xlpm.x)))</f>
        <v>Actiniaria</v>
      </c>
      <c r="R2374" s="46" t="str">
        <f>IF($I2374="","",_xlfn.LET(_xlpm.x,VLOOKUP($I2374,'2026-01-09_taxon-match'!$A$2:$N$81,10,FALSE),IF(_xlpm.x=0,"",_xlpm.x)))</f>
        <v>Actinostolidae</v>
      </c>
      <c r="S2374" s="46" t="str">
        <f>IF($I2374="","",_xlfn.LET(_xlpm.x,VLOOKUP($I2374,'2026-01-09_taxon-match'!$A$2:$N$81,11,FALSE),IF(_xlpm.x=0,"",_xlpm.x)))</f>
        <v>Stomphia</v>
      </c>
      <c r="T2374" s="46" t="str">
        <f>IF($I2374="","",_xlfn.LET(_xlpm.x,VLOOKUP($I2374,'2026-01-09_taxon-match'!$A$2:$N$81,13,FALSE),IF(_xlpm.x=0,"",_xlpm.x)))</f>
        <v>selaginella</v>
      </c>
      <c r="U2374" s="46">
        <v>1</v>
      </c>
      <c r="V2374" t="s">
        <v>43</v>
      </c>
      <c r="Y2374" s="46" t="str">
        <f>IF(V2374="","",_xlfn.LET(_xlpm.x,VLOOKUP(V2374,'Drop-down_menus'!$D$2:$E$13,2,FALSE),IF(_xlpm.x=0,"",_xlpm.x)))</f>
        <v>https://orcid.org/0000-0002-0981-7442</v>
      </c>
      <c r="Z2374" s="46" t="str">
        <f>IF(W2374="","",_xlfn.LET(_xlpm.x,VLOOKUP(W2374,'Drop-down_menus'!$D$2:$E$13,2,FALSE),IF(_xlpm.x=0,"",_xlpm.x)))</f>
        <v/>
      </c>
      <c r="AA2374" s="46" t="str">
        <f>IF(X2374="","",_xlfn.LET(_xlpm.x,VLOOKUP(X2374,'Drop-down_menus'!$D$2:$E$13,2,FALSE),IF(_xlpm.x=0,"",_xlpm.x)))</f>
        <v/>
      </c>
      <c r="AB2374" s="46" t="s">
        <v>1252</v>
      </c>
      <c r="AC2374" s="46" t="s">
        <v>1255</v>
      </c>
    </row>
    <row r="2375" spans="2:29" ht="15" customHeight="1">
      <c r="B2375" s="46">
        <v>2345</v>
      </c>
      <c r="C2375" s="46" t="s">
        <v>886</v>
      </c>
      <c r="D2375" s="46" t="b">
        <f>COUNTIF(Events!$B$2:$B$171, C2375) &gt; 0</f>
        <v>1</v>
      </c>
      <c r="G2375" s="46" t="s">
        <v>248</v>
      </c>
      <c r="I2375" s="46" t="s">
        <v>248</v>
      </c>
      <c r="J2375" s="46" t="str">
        <f>IF(I2375="","",_xlfn.LET(_xlpm.x,VLOOKUP(I2375,'2026-01-09_taxon-match'!$A$2:$N$81,4,FALSE),IF(_xlpm.x=0,"",_xlpm.x)))</f>
        <v>Glyphoperidium bursa</v>
      </c>
      <c r="L2375" s="46" t="str">
        <f>IF(I2375="","",_xlfn.LET(_xlpm.x,VLOOKUP(I2375,'2026-01-09_taxon-match'!$A$2:$N$81,3,FALSE),IF(_xlpm.x=0,"",_xlpm.x)))</f>
        <v>urn:lsid:marinespecies.org:taxname:172898</v>
      </c>
      <c r="M2375" s="46" t="str">
        <f>IF($I2375="","",_xlfn.LET(_xlpm.x,VLOOKUP($I2375,'2026-01-09_taxon-match'!$A$2:$N$81,5,FALSE),IF(_xlpm.x=0,"",_xlpm.x)))</f>
        <v>Roule, 1909</v>
      </c>
      <c r="N2375" s="46" t="str">
        <f>IF($I2375="","",_xlfn.LET(_xlpm.x,VLOOKUP($I2375,'2026-01-09_taxon-match'!$A$2:$N$81,6,FALSE),IF(_xlpm.x=0,"",_xlpm.x)))</f>
        <v>Animalia</v>
      </c>
      <c r="O2375" s="46" t="str">
        <f>IF($I2375="","",_xlfn.LET(_xlpm.x,VLOOKUP($I2375,'2026-01-09_taxon-match'!$A$2:$N$81,7,FALSE),IF(_xlpm.x=0,"",_xlpm.x)))</f>
        <v>Cnidaria</v>
      </c>
      <c r="P2375" s="46" t="str">
        <f>IF($I2375="","",_xlfn.LET(_xlpm.x,VLOOKUP($I2375,'2026-01-09_taxon-match'!$A$2:$N$81,8,FALSE),IF(_xlpm.x=0,"",_xlpm.x)))</f>
        <v>Hexacorallia</v>
      </c>
      <c r="Q2375" s="46" t="str">
        <f>IF($I2375="","",_xlfn.LET(_xlpm.x,VLOOKUP($I2375,'2026-01-09_taxon-match'!$A$2:$N$81,9,FALSE),IF(_xlpm.x=0,"",_xlpm.x)))</f>
        <v>Actiniaria</v>
      </c>
      <c r="R2375" s="46" t="str">
        <f>IF($I2375="","",_xlfn.LET(_xlpm.x,VLOOKUP($I2375,'2026-01-09_taxon-match'!$A$2:$N$81,10,FALSE),IF(_xlpm.x=0,"",_xlpm.x)))</f>
        <v>Actiniidae</v>
      </c>
      <c r="S2375" s="46" t="str">
        <f>IF($I2375="","",_xlfn.LET(_xlpm.x,VLOOKUP($I2375,'2026-01-09_taxon-match'!$A$2:$N$81,11,FALSE),IF(_xlpm.x=0,"",_xlpm.x)))</f>
        <v>Glyphoperidium</v>
      </c>
      <c r="T2375" s="46" t="str">
        <f>IF($I2375="","",_xlfn.LET(_xlpm.x,VLOOKUP($I2375,'2026-01-09_taxon-match'!$A$2:$N$81,13,FALSE),IF(_xlpm.x=0,"",_xlpm.x)))</f>
        <v>bursa</v>
      </c>
      <c r="U2375" s="46">
        <v>1</v>
      </c>
      <c r="V2375" s="2" t="s">
        <v>58</v>
      </c>
      <c r="Y2375" s="46" t="str">
        <f>IF(V2375="","",_xlfn.LET(_xlpm.x,VLOOKUP(V2375,'Drop-down_menus'!$D$2:$E$13,2,FALSE),IF(_xlpm.x=0,"",_xlpm.x)))</f>
        <v>https://orcid.org/0000-0002-9708-1761</v>
      </c>
      <c r="Z2375" s="46" t="str">
        <f>IF(W2375="","",_xlfn.LET(_xlpm.x,VLOOKUP(W2375,'Drop-down_menus'!$D$2:$E$13,2,FALSE),IF(_xlpm.x=0,"",_xlpm.x)))</f>
        <v/>
      </c>
      <c r="AA2375" s="46" t="str">
        <f>IF(X2375="","",_xlfn.LET(_xlpm.x,VLOOKUP(X2375,'Drop-down_menus'!$D$2:$E$13,2,FALSE),IF(_xlpm.x=0,"",_xlpm.x)))</f>
        <v/>
      </c>
      <c r="AB2375" s="46" t="s">
        <v>1252</v>
      </c>
      <c r="AC2375" s="46" t="s">
        <v>1255</v>
      </c>
    </row>
    <row r="2376" spans="2:29" ht="15" customHeight="1">
      <c r="B2376" s="46">
        <v>2346</v>
      </c>
      <c r="C2376" s="46" t="s">
        <v>886</v>
      </c>
      <c r="D2376" s="46" t="b">
        <f>COUNTIF(Events!$B$2:$B$171, C2376) &gt; 0</f>
        <v>1</v>
      </c>
      <c r="G2376" s="46" t="s">
        <v>1208</v>
      </c>
      <c r="I2376" s="46" t="s">
        <v>1208</v>
      </c>
      <c r="J2376" s="46" t="str">
        <f>IF(I2376="","",_xlfn.LET(_xlpm.x,VLOOKUP(I2376,'2026-01-09_taxon-match'!$A$2:$N$81,4,FALSE),IF(_xlpm.x=0,"",_xlpm.x)))</f>
        <v>Nacella concinna</v>
      </c>
      <c r="L2376" s="46" t="str">
        <f>IF(I2376="","",_xlfn.LET(_xlpm.x,VLOOKUP(I2376,'2026-01-09_taxon-match'!$A$2:$N$81,3,FALSE),IF(_xlpm.x=0,"",_xlpm.x)))</f>
        <v>urn:lsid:marinespecies.org:taxname:197296</v>
      </c>
      <c r="M2376" s="46" t="str">
        <f>IF($I2376="","",_xlfn.LET(_xlpm.x,VLOOKUP($I2376,'2026-01-09_taxon-match'!$A$2:$N$81,5,FALSE),IF(_xlpm.x=0,"",_xlpm.x)))</f>
        <v>(Strebel, 1908)</v>
      </c>
      <c r="N2376" s="46" t="str">
        <f>IF($I2376="","",_xlfn.LET(_xlpm.x,VLOOKUP($I2376,'2026-01-09_taxon-match'!$A$2:$N$81,6,FALSE),IF(_xlpm.x=0,"",_xlpm.x)))</f>
        <v>Animalia</v>
      </c>
      <c r="O2376" s="46" t="str">
        <f>IF($I2376="","",_xlfn.LET(_xlpm.x,VLOOKUP($I2376,'2026-01-09_taxon-match'!$A$2:$N$81,7,FALSE),IF(_xlpm.x=0,"",_xlpm.x)))</f>
        <v>Mollusca</v>
      </c>
      <c r="P2376" s="46" t="str">
        <f>IF($I2376="","",_xlfn.LET(_xlpm.x,VLOOKUP($I2376,'2026-01-09_taxon-match'!$A$2:$N$81,8,FALSE),IF(_xlpm.x=0,"",_xlpm.x)))</f>
        <v>Gastropoda</v>
      </c>
      <c r="Q2376" s="46" t="str">
        <f>IF($I2376="","",_xlfn.LET(_xlpm.x,VLOOKUP($I2376,'2026-01-09_taxon-match'!$A$2:$N$81,9,FALSE),IF(_xlpm.x=0,"",_xlpm.x)))</f>
        <v>Nacellida</v>
      </c>
      <c r="R2376" s="46" t="str">
        <f>IF($I2376="","",_xlfn.LET(_xlpm.x,VLOOKUP($I2376,'2026-01-09_taxon-match'!$A$2:$N$81,10,FALSE),IF(_xlpm.x=0,"",_xlpm.x)))</f>
        <v>Nacellidae</v>
      </c>
      <c r="S2376" s="46" t="str">
        <f>IF($I2376="","",_xlfn.LET(_xlpm.x,VLOOKUP($I2376,'2026-01-09_taxon-match'!$A$2:$N$81,11,FALSE),IF(_xlpm.x=0,"",_xlpm.x)))</f>
        <v>Nacella</v>
      </c>
      <c r="T2376" s="46" t="str">
        <f>IF($I2376="","",_xlfn.LET(_xlpm.x,VLOOKUP($I2376,'2026-01-09_taxon-match'!$A$2:$N$81,13,FALSE),IF(_xlpm.x=0,"",_xlpm.x)))</f>
        <v>concinna</v>
      </c>
      <c r="U2376" s="46">
        <v>1</v>
      </c>
      <c r="V2376" s="2" t="s">
        <v>58</v>
      </c>
      <c r="Y2376" s="46" t="str">
        <f>IF(V2376="","",_xlfn.LET(_xlpm.x,VLOOKUP(V2376,'Drop-down_menus'!$D$2:$E$13,2,FALSE),IF(_xlpm.x=0,"",_xlpm.x)))</f>
        <v>https://orcid.org/0000-0002-9708-1761</v>
      </c>
      <c r="Z2376" s="46" t="str">
        <f>IF(W2376="","",_xlfn.LET(_xlpm.x,VLOOKUP(W2376,'Drop-down_menus'!$D$2:$E$13,2,FALSE),IF(_xlpm.x=0,"",_xlpm.x)))</f>
        <v/>
      </c>
      <c r="AA2376" s="46" t="str">
        <f>IF(X2376="","",_xlfn.LET(_xlpm.x,VLOOKUP(X2376,'Drop-down_menus'!$D$2:$E$13,2,FALSE),IF(_xlpm.x=0,"",_xlpm.x)))</f>
        <v/>
      </c>
      <c r="AB2376" s="46" t="s">
        <v>1252</v>
      </c>
      <c r="AC2376" s="46" t="s">
        <v>1255</v>
      </c>
    </row>
    <row r="2377" spans="2:29" ht="15" customHeight="1">
      <c r="B2377" s="46">
        <v>2347</v>
      </c>
      <c r="C2377" s="46" t="s">
        <v>886</v>
      </c>
      <c r="D2377" s="46" t="b">
        <f>COUNTIF(Events!$B$2:$B$171, C2377) &gt; 0</f>
        <v>1</v>
      </c>
      <c r="G2377" s="46" t="s">
        <v>1208</v>
      </c>
      <c r="I2377" s="46" t="s">
        <v>1208</v>
      </c>
      <c r="J2377" s="46" t="str">
        <f>IF(I2377="","",_xlfn.LET(_xlpm.x,VLOOKUP(I2377,'2026-01-09_taxon-match'!$A$2:$N$81,4,FALSE),IF(_xlpm.x=0,"",_xlpm.x)))</f>
        <v>Nacella concinna</v>
      </c>
      <c r="L2377" s="46" t="str">
        <f>IF(I2377="","",_xlfn.LET(_xlpm.x,VLOOKUP(I2377,'2026-01-09_taxon-match'!$A$2:$N$81,3,FALSE),IF(_xlpm.x=0,"",_xlpm.x)))</f>
        <v>urn:lsid:marinespecies.org:taxname:197296</v>
      </c>
      <c r="M2377" s="46" t="str">
        <f>IF($I2377="","",_xlfn.LET(_xlpm.x,VLOOKUP($I2377,'2026-01-09_taxon-match'!$A$2:$N$81,5,FALSE),IF(_xlpm.x=0,"",_xlpm.x)))</f>
        <v>(Strebel, 1908)</v>
      </c>
      <c r="N2377" s="46" t="str">
        <f>IF($I2377="","",_xlfn.LET(_xlpm.x,VLOOKUP($I2377,'2026-01-09_taxon-match'!$A$2:$N$81,6,FALSE),IF(_xlpm.x=0,"",_xlpm.x)))</f>
        <v>Animalia</v>
      </c>
      <c r="O2377" s="46" t="str">
        <f>IF($I2377="","",_xlfn.LET(_xlpm.x,VLOOKUP($I2377,'2026-01-09_taxon-match'!$A$2:$N$81,7,FALSE),IF(_xlpm.x=0,"",_xlpm.x)))</f>
        <v>Mollusca</v>
      </c>
      <c r="P2377" s="46" t="str">
        <f>IF($I2377="","",_xlfn.LET(_xlpm.x,VLOOKUP($I2377,'2026-01-09_taxon-match'!$A$2:$N$81,8,FALSE),IF(_xlpm.x=0,"",_xlpm.x)))</f>
        <v>Gastropoda</v>
      </c>
      <c r="Q2377" s="46" t="str">
        <f>IF($I2377="","",_xlfn.LET(_xlpm.x,VLOOKUP($I2377,'2026-01-09_taxon-match'!$A$2:$N$81,9,FALSE),IF(_xlpm.x=0,"",_xlpm.x)))</f>
        <v>Nacellida</v>
      </c>
      <c r="R2377" s="46" t="str">
        <f>IF($I2377="","",_xlfn.LET(_xlpm.x,VLOOKUP($I2377,'2026-01-09_taxon-match'!$A$2:$N$81,10,FALSE),IF(_xlpm.x=0,"",_xlpm.x)))</f>
        <v>Nacellidae</v>
      </c>
      <c r="S2377" s="46" t="str">
        <f>IF($I2377="","",_xlfn.LET(_xlpm.x,VLOOKUP($I2377,'2026-01-09_taxon-match'!$A$2:$N$81,11,FALSE),IF(_xlpm.x=0,"",_xlpm.x)))</f>
        <v>Nacella</v>
      </c>
      <c r="T2377" s="46" t="str">
        <f>IF($I2377="","",_xlfn.LET(_xlpm.x,VLOOKUP($I2377,'2026-01-09_taxon-match'!$A$2:$N$81,13,FALSE),IF(_xlpm.x=0,"",_xlpm.x)))</f>
        <v>concinna</v>
      </c>
      <c r="U2377" s="46">
        <v>1</v>
      </c>
      <c r="V2377" s="2" t="s">
        <v>58</v>
      </c>
      <c r="Y2377" s="46" t="str">
        <f>IF(V2377="","",_xlfn.LET(_xlpm.x,VLOOKUP(V2377,'Drop-down_menus'!$D$2:$E$13,2,FALSE),IF(_xlpm.x=0,"",_xlpm.x)))</f>
        <v>https://orcid.org/0000-0002-9708-1761</v>
      </c>
      <c r="Z2377" s="46" t="str">
        <f>IF(W2377="","",_xlfn.LET(_xlpm.x,VLOOKUP(W2377,'Drop-down_menus'!$D$2:$E$13,2,FALSE),IF(_xlpm.x=0,"",_xlpm.x)))</f>
        <v/>
      </c>
      <c r="AA2377" s="46" t="str">
        <f>IF(X2377="","",_xlfn.LET(_xlpm.x,VLOOKUP(X2377,'Drop-down_menus'!$D$2:$E$13,2,FALSE),IF(_xlpm.x=0,"",_xlpm.x)))</f>
        <v/>
      </c>
      <c r="AB2377" s="46" t="s">
        <v>1252</v>
      </c>
      <c r="AC2377" s="46" t="s">
        <v>1255</v>
      </c>
    </row>
    <row r="2378" spans="2:29" ht="15" customHeight="1">
      <c r="B2378" s="46">
        <v>2348</v>
      </c>
      <c r="C2378" s="46" t="s">
        <v>886</v>
      </c>
      <c r="D2378" s="46" t="b">
        <f>COUNTIF(Events!$B$2:$B$171, C2378) &gt; 0</f>
        <v>1</v>
      </c>
      <c r="G2378" s="46" t="s">
        <v>1213</v>
      </c>
      <c r="I2378" s="46" t="s">
        <v>178</v>
      </c>
      <c r="J2378" s="46" t="str">
        <f>IF(I2378="","",_xlfn.LET(_xlpm.x,VLOOKUP(I2378,'2026-01-09_taxon-match'!$A$2:$N$81,4,FALSE),IF(_xlpm.x=0,"",_xlpm.x)))</f>
        <v>Parborlasia corrugatus</v>
      </c>
      <c r="L2378" s="46" t="str">
        <f>IF(I2378="","",_xlfn.LET(_xlpm.x,VLOOKUP(I2378,'2026-01-09_taxon-match'!$A$2:$N$81,3,FALSE),IF(_xlpm.x=0,"",_xlpm.x)))</f>
        <v>urn:lsid:marinespecies.org:taxname:1776775</v>
      </c>
      <c r="M2378" s="46" t="str">
        <f>IF($I2378="","",_xlfn.LET(_xlpm.x,VLOOKUP($I2378,'2026-01-09_taxon-match'!$A$2:$N$81,5,FALSE),IF(_xlpm.x=0,"",_xlpm.x)))</f>
        <v>(McIntosh, 1876)</v>
      </c>
      <c r="N2378" s="46" t="str">
        <f>IF($I2378="","",_xlfn.LET(_xlpm.x,VLOOKUP($I2378,'2026-01-09_taxon-match'!$A$2:$N$81,6,FALSE),IF(_xlpm.x=0,"",_xlpm.x)))</f>
        <v>Animalia</v>
      </c>
      <c r="O2378" s="46" t="str">
        <f>IF($I2378="","",_xlfn.LET(_xlpm.x,VLOOKUP($I2378,'2026-01-09_taxon-match'!$A$2:$N$81,7,FALSE),IF(_xlpm.x=0,"",_xlpm.x)))</f>
        <v>Nemertea</v>
      </c>
      <c r="P2378" s="46" t="str">
        <f>IF($I2378="","",_xlfn.LET(_xlpm.x,VLOOKUP($I2378,'2026-01-09_taxon-match'!$A$2:$N$81,8,FALSE),IF(_xlpm.x=0,"",_xlpm.x)))</f>
        <v>Pilidiophora</v>
      </c>
      <c r="Q2378" s="46" t="str">
        <f>IF($I2378="","",_xlfn.LET(_xlpm.x,VLOOKUP($I2378,'2026-01-09_taxon-match'!$A$2:$N$81,9,FALSE),IF(_xlpm.x=0,"",_xlpm.x)))</f>
        <v>Heteronemertea</v>
      </c>
      <c r="R2378" s="46" t="str">
        <f>IF($I2378="","",_xlfn.LET(_xlpm.x,VLOOKUP($I2378,'2026-01-09_taxon-match'!$A$2:$N$81,10,FALSE),IF(_xlpm.x=0,"",_xlpm.x)))</f>
        <v>Lineidae</v>
      </c>
      <c r="S2378" s="46" t="str">
        <f>IF($I2378="","",_xlfn.LET(_xlpm.x,VLOOKUP($I2378,'2026-01-09_taxon-match'!$A$2:$N$81,11,FALSE),IF(_xlpm.x=0,"",_xlpm.x)))</f>
        <v>Parborlasia</v>
      </c>
      <c r="T2378" s="46" t="str">
        <f>IF($I2378="","",_xlfn.LET(_xlpm.x,VLOOKUP($I2378,'2026-01-09_taxon-match'!$A$2:$N$81,13,FALSE),IF(_xlpm.x=0,"",_xlpm.x)))</f>
        <v>corrugatus</v>
      </c>
      <c r="U2378" s="46">
        <v>1</v>
      </c>
      <c r="V2378" s="2" t="s">
        <v>58</v>
      </c>
      <c r="Y2378" s="46" t="str">
        <f>IF(V2378="","",_xlfn.LET(_xlpm.x,VLOOKUP(V2378,'Drop-down_menus'!$D$2:$E$13,2,FALSE),IF(_xlpm.x=0,"",_xlpm.x)))</f>
        <v>https://orcid.org/0000-0002-9708-1761</v>
      </c>
      <c r="Z2378" s="46" t="str">
        <f>IF(W2378="","",_xlfn.LET(_xlpm.x,VLOOKUP(W2378,'Drop-down_menus'!$D$2:$E$13,2,FALSE),IF(_xlpm.x=0,"",_xlpm.x)))</f>
        <v/>
      </c>
      <c r="AA2378" s="46" t="str">
        <f>IF(X2378="","",_xlfn.LET(_xlpm.x,VLOOKUP(X2378,'Drop-down_menus'!$D$2:$E$13,2,FALSE),IF(_xlpm.x=0,"",_xlpm.x)))</f>
        <v/>
      </c>
      <c r="AB2378" s="46" t="s">
        <v>1252</v>
      </c>
      <c r="AC2378" s="46" t="s">
        <v>1255</v>
      </c>
    </row>
    <row r="2379" spans="2:29" ht="15" customHeight="1">
      <c r="B2379" s="46">
        <v>2349</v>
      </c>
      <c r="C2379" s="46" t="s">
        <v>886</v>
      </c>
      <c r="D2379" s="46" t="b">
        <f>COUNTIF(Events!$B$2:$B$171, C2379) &gt; 0</f>
        <v>1</v>
      </c>
      <c r="G2379" s="46" t="s">
        <v>1213</v>
      </c>
      <c r="I2379" s="46" t="s">
        <v>178</v>
      </c>
      <c r="J2379" s="46" t="str">
        <f>IF(I2379="","",_xlfn.LET(_xlpm.x,VLOOKUP(I2379,'2026-01-09_taxon-match'!$A$2:$N$81,4,FALSE),IF(_xlpm.x=0,"",_xlpm.x)))</f>
        <v>Parborlasia corrugatus</v>
      </c>
      <c r="L2379" s="46" t="str">
        <f>IF(I2379="","",_xlfn.LET(_xlpm.x,VLOOKUP(I2379,'2026-01-09_taxon-match'!$A$2:$N$81,3,FALSE),IF(_xlpm.x=0,"",_xlpm.x)))</f>
        <v>urn:lsid:marinespecies.org:taxname:1776775</v>
      </c>
      <c r="M2379" s="46" t="str">
        <f>IF($I2379="","",_xlfn.LET(_xlpm.x,VLOOKUP($I2379,'2026-01-09_taxon-match'!$A$2:$N$81,5,FALSE),IF(_xlpm.x=0,"",_xlpm.x)))</f>
        <v>(McIntosh, 1876)</v>
      </c>
      <c r="N2379" s="46" t="str">
        <f>IF($I2379="","",_xlfn.LET(_xlpm.x,VLOOKUP($I2379,'2026-01-09_taxon-match'!$A$2:$N$81,6,FALSE),IF(_xlpm.x=0,"",_xlpm.x)))</f>
        <v>Animalia</v>
      </c>
      <c r="O2379" s="46" t="str">
        <f>IF($I2379="","",_xlfn.LET(_xlpm.x,VLOOKUP($I2379,'2026-01-09_taxon-match'!$A$2:$N$81,7,FALSE),IF(_xlpm.x=0,"",_xlpm.x)))</f>
        <v>Nemertea</v>
      </c>
      <c r="P2379" s="46" t="str">
        <f>IF($I2379="","",_xlfn.LET(_xlpm.x,VLOOKUP($I2379,'2026-01-09_taxon-match'!$A$2:$N$81,8,FALSE),IF(_xlpm.x=0,"",_xlpm.x)))</f>
        <v>Pilidiophora</v>
      </c>
      <c r="Q2379" s="46" t="str">
        <f>IF($I2379="","",_xlfn.LET(_xlpm.x,VLOOKUP($I2379,'2026-01-09_taxon-match'!$A$2:$N$81,9,FALSE),IF(_xlpm.x=0,"",_xlpm.x)))</f>
        <v>Heteronemertea</v>
      </c>
      <c r="R2379" s="46" t="str">
        <f>IF($I2379="","",_xlfn.LET(_xlpm.x,VLOOKUP($I2379,'2026-01-09_taxon-match'!$A$2:$N$81,10,FALSE),IF(_xlpm.x=0,"",_xlpm.x)))</f>
        <v>Lineidae</v>
      </c>
      <c r="S2379" s="46" t="str">
        <f>IF($I2379="","",_xlfn.LET(_xlpm.x,VLOOKUP($I2379,'2026-01-09_taxon-match'!$A$2:$N$81,11,FALSE),IF(_xlpm.x=0,"",_xlpm.x)))</f>
        <v>Parborlasia</v>
      </c>
      <c r="T2379" s="46" t="str">
        <f>IF($I2379="","",_xlfn.LET(_xlpm.x,VLOOKUP($I2379,'2026-01-09_taxon-match'!$A$2:$N$81,13,FALSE),IF(_xlpm.x=0,"",_xlpm.x)))</f>
        <v>corrugatus</v>
      </c>
      <c r="U2379" s="46">
        <v>1</v>
      </c>
      <c r="V2379" s="2" t="s">
        <v>58</v>
      </c>
      <c r="Y2379" s="46" t="str">
        <f>IF(V2379="","",_xlfn.LET(_xlpm.x,VLOOKUP(V2379,'Drop-down_menus'!$D$2:$E$13,2,FALSE),IF(_xlpm.x=0,"",_xlpm.x)))</f>
        <v>https://orcid.org/0000-0002-9708-1761</v>
      </c>
      <c r="Z2379" s="46" t="str">
        <f>IF(W2379="","",_xlfn.LET(_xlpm.x,VLOOKUP(W2379,'Drop-down_menus'!$D$2:$E$13,2,FALSE),IF(_xlpm.x=0,"",_xlpm.x)))</f>
        <v/>
      </c>
      <c r="AA2379" s="46" t="str">
        <f>IF(X2379="","",_xlfn.LET(_xlpm.x,VLOOKUP(X2379,'Drop-down_menus'!$D$2:$E$13,2,FALSE),IF(_xlpm.x=0,"",_xlpm.x)))</f>
        <v/>
      </c>
      <c r="AB2379" s="46" t="s">
        <v>1252</v>
      </c>
      <c r="AC2379" s="46" t="s">
        <v>1255</v>
      </c>
    </row>
    <row r="2380" spans="2:29" ht="15" customHeight="1">
      <c r="B2380" s="46">
        <v>2350</v>
      </c>
      <c r="C2380" s="46" t="s">
        <v>886</v>
      </c>
      <c r="D2380" s="46" t="b">
        <f>COUNTIF(Events!$B$2:$B$171, C2380) &gt; 0</f>
        <v>1</v>
      </c>
      <c r="G2380" s="46" t="s">
        <v>1221</v>
      </c>
      <c r="I2380" s="2" t="s">
        <v>308</v>
      </c>
      <c r="J2380" s="46" t="str">
        <f>IF(I2380="","",_xlfn.LET(_xlpm.x,VLOOKUP(I2380,'2026-01-09_taxon-match'!$A$2:$N$81,4,FALSE),IF(_xlpm.x=0,"",_xlpm.x)))</f>
        <v>Margarella</v>
      </c>
      <c r="K2380" s="46" t="s">
        <v>1318</v>
      </c>
      <c r="L2380" s="46" t="str">
        <f>IF(I2380="","",_xlfn.LET(_xlpm.x,VLOOKUP(I2380,'2026-01-09_taxon-match'!$A$2:$N$81,3,FALSE),IF(_xlpm.x=0,"",_xlpm.x)))</f>
        <v>urn:lsid:marinespecies.org:taxname:196989</v>
      </c>
      <c r="M2380" s="46" t="str">
        <f>IF($I2380="","",_xlfn.LET(_xlpm.x,VLOOKUP($I2380,'2026-01-09_taxon-match'!$A$2:$N$81,5,FALSE),IF(_xlpm.x=0,"",_xlpm.x)))</f>
        <v>Thiele, 1893</v>
      </c>
      <c r="N2380" s="46" t="str">
        <f>IF($I2380="","",_xlfn.LET(_xlpm.x,VLOOKUP($I2380,'2026-01-09_taxon-match'!$A$2:$N$81,6,FALSE),IF(_xlpm.x=0,"",_xlpm.x)))</f>
        <v>Animalia</v>
      </c>
      <c r="O2380" s="46" t="str">
        <f>IF($I2380="","",_xlfn.LET(_xlpm.x,VLOOKUP($I2380,'2026-01-09_taxon-match'!$A$2:$N$81,7,FALSE),IF(_xlpm.x=0,"",_xlpm.x)))</f>
        <v>Mollusca</v>
      </c>
      <c r="P2380" s="46" t="str">
        <f>IF($I2380="","",_xlfn.LET(_xlpm.x,VLOOKUP($I2380,'2026-01-09_taxon-match'!$A$2:$N$81,8,FALSE),IF(_xlpm.x=0,"",_xlpm.x)))</f>
        <v>Gastropoda</v>
      </c>
      <c r="Q2380" s="46" t="str">
        <f>IF($I2380="","",_xlfn.LET(_xlpm.x,VLOOKUP($I2380,'2026-01-09_taxon-match'!$A$2:$N$81,9,FALSE),IF(_xlpm.x=0,"",_xlpm.x)))</f>
        <v>Trochida</v>
      </c>
      <c r="R2380" s="46" t="str">
        <f>IF($I2380="","",_xlfn.LET(_xlpm.x,VLOOKUP($I2380,'2026-01-09_taxon-match'!$A$2:$N$81,10,FALSE),IF(_xlpm.x=0,"",_xlpm.x)))</f>
        <v>Calliostomatidae</v>
      </c>
      <c r="S2380" s="46" t="str">
        <f>IF($I2380="","",_xlfn.LET(_xlpm.x,VLOOKUP($I2380,'2026-01-09_taxon-match'!$A$2:$N$81,11,FALSE),IF(_xlpm.x=0,"",_xlpm.x)))</f>
        <v>Margarella</v>
      </c>
      <c r="T2380" s="46" t="str">
        <f>IF($I2380="","",_xlfn.LET(_xlpm.x,VLOOKUP($I2380,'2026-01-09_taxon-match'!$A$2:$N$81,13,FALSE),IF(_xlpm.x=0,"",_xlpm.x)))</f>
        <v/>
      </c>
      <c r="U2380" s="46">
        <v>1</v>
      </c>
      <c r="V2380" s="2" t="s">
        <v>58</v>
      </c>
      <c r="Y2380" s="46" t="str">
        <f>IF(V2380="","",_xlfn.LET(_xlpm.x,VLOOKUP(V2380,'Drop-down_menus'!$D$2:$E$13,2,FALSE),IF(_xlpm.x=0,"",_xlpm.x)))</f>
        <v>https://orcid.org/0000-0002-9708-1761</v>
      </c>
      <c r="Z2380" s="46" t="str">
        <f>IF(W2380="","",_xlfn.LET(_xlpm.x,VLOOKUP(W2380,'Drop-down_menus'!$D$2:$E$13,2,FALSE),IF(_xlpm.x=0,"",_xlpm.x)))</f>
        <v/>
      </c>
      <c r="AA2380" s="46" t="str">
        <f>IF(X2380="","",_xlfn.LET(_xlpm.x,VLOOKUP(X2380,'Drop-down_menus'!$D$2:$E$13,2,FALSE),IF(_xlpm.x=0,"",_xlpm.x)))</f>
        <v/>
      </c>
      <c r="AB2380" s="46" t="s">
        <v>1252</v>
      </c>
      <c r="AC2380" s="46" t="s">
        <v>1255</v>
      </c>
    </row>
    <row r="2381" spans="2:29" ht="15" customHeight="1">
      <c r="B2381" s="46">
        <v>2351</v>
      </c>
      <c r="C2381" s="46" t="s">
        <v>886</v>
      </c>
      <c r="D2381" s="46" t="b">
        <f>COUNTIF(Events!$B$2:$B$171, C2381) &gt; 0</f>
        <v>1</v>
      </c>
      <c r="G2381" s="46" t="s">
        <v>1242</v>
      </c>
      <c r="I2381" s="46" t="s">
        <v>1242</v>
      </c>
      <c r="J2381" s="46" t="str">
        <f>IF(I2381="","",_xlfn.LET(_xlpm.x,VLOOKUP(I2381,'2026-01-09_taxon-match'!$A$2:$N$81,4,FALSE),IF(_xlpm.x=0,"",_xlpm.x)))</f>
        <v>Staurocucumis turqueti</v>
      </c>
      <c r="L2381" s="46" t="str">
        <f>IF(I2381="","",_xlfn.LET(_xlpm.x,VLOOKUP(I2381,'2026-01-09_taxon-match'!$A$2:$N$81,3,FALSE),IF(_xlpm.x=0,"",_xlpm.x)))</f>
        <v>urn:lsid:marinespecies.org:taxname:529672</v>
      </c>
      <c r="M2381" s="46" t="str">
        <f>IF($I2381="","",_xlfn.LET(_xlpm.x,VLOOKUP($I2381,'2026-01-09_taxon-match'!$A$2:$N$81,5,FALSE),IF(_xlpm.x=0,"",_xlpm.x)))</f>
        <v>(Vaney, 1906)</v>
      </c>
      <c r="N2381" s="46" t="str">
        <f>IF($I2381="","",_xlfn.LET(_xlpm.x,VLOOKUP($I2381,'2026-01-09_taxon-match'!$A$2:$N$81,6,FALSE),IF(_xlpm.x=0,"",_xlpm.x)))</f>
        <v>Animalia</v>
      </c>
      <c r="O2381" s="46" t="str">
        <f>IF($I2381="","",_xlfn.LET(_xlpm.x,VLOOKUP($I2381,'2026-01-09_taxon-match'!$A$2:$N$81,7,FALSE),IF(_xlpm.x=0,"",_xlpm.x)))</f>
        <v>Echinodermata</v>
      </c>
      <c r="P2381" s="46" t="str">
        <f>IF($I2381="","",_xlfn.LET(_xlpm.x,VLOOKUP($I2381,'2026-01-09_taxon-match'!$A$2:$N$81,8,FALSE),IF(_xlpm.x=0,"",_xlpm.x)))</f>
        <v>Holothuroidea</v>
      </c>
      <c r="Q2381" s="46" t="str">
        <f>IF($I2381="","",_xlfn.LET(_xlpm.x,VLOOKUP($I2381,'2026-01-09_taxon-match'!$A$2:$N$81,9,FALSE),IF(_xlpm.x=0,"",_xlpm.x)))</f>
        <v>Dendrochirotida</v>
      </c>
      <c r="R2381" s="46" t="str">
        <f>IF($I2381="","",_xlfn.LET(_xlpm.x,VLOOKUP($I2381,'2026-01-09_taxon-match'!$A$2:$N$81,10,FALSE),IF(_xlpm.x=0,"",_xlpm.x)))</f>
        <v>Cucumariidae</v>
      </c>
      <c r="S2381" s="46" t="str">
        <f>IF($I2381="","",_xlfn.LET(_xlpm.x,VLOOKUP($I2381,'2026-01-09_taxon-match'!$A$2:$N$81,11,FALSE),IF(_xlpm.x=0,"",_xlpm.x)))</f>
        <v>Staurocucumis</v>
      </c>
      <c r="T2381" s="46" t="str">
        <f>IF($I2381="","",_xlfn.LET(_xlpm.x,VLOOKUP($I2381,'2026-01-09_taxon-match'!$A$2:$N$81,13,FALSE),IF(_xlpm.x=0,"",_xlpm.x)))</f>
        <v>turqueti</v>
      </c>
      <c r="U2381" s="46">
        <v>1</v>
      </c>
      <c r="V2381" s="2" t="s">
        <v>58</v>
      </c>
      <c r="Y2381" s="46" t="str">
        <f>IF(V2381="","",_xlfn.LET(_xlpm.x,VLOOKUP(V2381,'Drop-down_menus'!$D$2:$E$13,2,FALSE),IF(_xlpm.x=0,"",_xlpm.x)))</f>
        <v>https://orcid.org/0000-0002-9708-1761</v>
      </c>
      <c r="Z2381" s="46" t="str">
        <f>IF(W2381="","",_xlfn.LET(_xlpm.x,VLOOKUP(W2381,'Drop-down_menus'!$D$2:$E$13,2,FALSE),IF(_xlpm.x=0,"",_xlpm.x)))</f>
        <v/>
      </c>
      <c r="AA2381" s="46" t="str">
        <f>IF(X2381="","",_xlfn.LET(_xlpm.x,VLOOKUP(X2381,'Drop-down_menus'!$D$2:$E$13,2,FALSE),IF(_xlpm.x=0,"",_xlpm.x)))</f>
        <v/>
      </c>
      <c r="AB2381" s="46" t="s">
        <v>1252</v>
      </c>
      <c r="AC2381" s="46" t="s">
        <v>1255</v>
      </c>
    </row>
    <row r="2382" spans="2:29" ht="15" customHeight="1">
      <c r="B2382" s="46">
        <v>2352</v>
      </c>
      <c r="C2382" s="46" t="s">
        <v>886</v>
      </c>
      <c r="D2382" s="46" t="b">
        <f>COUNTIF(Events!$B$2:$B$171, C2382) &gt; 0</f>
        <v>1</v>
      </c>
      <c r="G2382" s="46" t="s">
        <v>1243</v>
      </c>
      <c r="I2382" s="46" t="s">
        <v>1243</v>
      </c>
      <c r="J2382" s="46" t="str">
        <f>IF(I2382="","",_xlfn.LET(_xlpm.x,VLOOKUP(I2382,'2026-01-09_taxon-match'!$A$2:$N$81,4,FALSE),IF(_xlpm.x=0,"",_xlpm.x)))</f>
        <v>Flabelligera mundata</v>
      </c>
      <c r="L2382" s="46" t="str">
        <f>IF(I2382="","",_xlfn.LET(_xlpm.x,VLOOKUP(I2382,'2026-01-09_taxon-match'!$A$2:$N$81,3,FALSE),IF(_xlpm.x=0,"",_xlpm.x)))</f>
        <v>urn:lsid:marinespecies.org:taxname:173287</v>
      </c>
      <c r="M2382" s="46" t="str">
        <f>IF($I2382="","",_xlfn.LET(_xlpm.x,VLOOKUP($I2382,'2026-01-09_taxon-match'!$A$2:$N$81,5,FALSE),IF(_xlpm.x=0,"",_xlpm.x)))</f>
        <v>Gravier, 1906</v>
      </c>
      <c r="N2382" s="46" t="str">
        <f>IF($I2382="","",_xlfn.LET(_xlpm.x,VLOOKUP($I2382,'2026-01-09_taxon-match'!$A$2:$N$81,6,FALSE),IF(_xlpm.x=0,"",_xlpm.x)))</f>
        <v>Animalia</v>
      </c>
      <c r="O2382" s="46" t="str">
        <f>IF($I2382="","",_xlfn.LET(_xlpm.x,VLOOKUP($I2382,'2026-01-09_taxon-match'!$A$2:$N$81,7,FALSE),IF(_xlpm.x=0,"",_xlpm.x)))</f>
        <v>Annelida</v>
      </c>
      <c r="P2382" s="46" t="str">
        <f>IF($I2382="","",_xlfn.LET(_xlpm.x,VLOOKUP($I2382,'2026-01-09_taxon-match'!$A$2:$N$81,8,FALSE),IF(_xlpm.x=0,"",_xlpm.x)))</f>
        <v>Polychaeta</v>
      </c>
      <c r="Q2382" s="46" t="str">
        <f>IF($I2382="","",_xlfn.LET(_xlpm.x,VLOOKUP($I2382,'2026-01-09_taxon-match'!$A$2:$N$81,9,FALSE),IF(_xlpm.x=0,"",_xlpm.x)))</f>
        <v>Terebellida</v>
      </c>
      <c r="R2382" s="46" t="str">
        <f>IF($I2382="","",_xlfn.LET(_xlpm.x,VLOOKUP($I2382,'2026-01-09_taxon-match'!$A$2:$N$81,10,FALSE),IF(_xlpm.x=0,"",_xlpm.x)))</f>
        <v>Flabelligeridae</v>
      </c>
      <c r="S2382" s="46" t="str">
        <f>IF($I2382="","",_xlfn.LET(_xlpm.x,VLOOKUP($I2382,'2026-01-09_taxon-match'!$A$2:$N$81,11,FALSE),IF(_xlpm.x=0,"",_xlpm.x)))</f>
        <v>Flabelligera</v>
      </c>
      <c r="T2382" s="46" t="str">
        <f>IF($I2382="","",_xlfn.LET(_xlpm.x,VLOOKUP($I2382,'2026-01-09_taxon-match'!$A$2:$N$81,13,FALSE),IF(_xlpm.x=0,"",_xlpm.x)))</f>
        <v>mundata</v>
      </c>
      <c r="U2382" s="46">
        <v>1</v>
      </c>
      <c r="V2382" s="2" t="s">
        <v>58</v>
      </c>
      <c r="Y2382" s="46" t="str">
        <f>IF(V2382="","",_xlfn.LET(_xlpm.x,VLOOKUP(V2382,'Drop-down_menus'!$D$2:$E$13,2,FALSE),IF(_xlpm.x=0,"",_xlpm.x)))</f>
        <v>https://orcid.org/0000-0002-9708-1761</v>
      </c>
      <c r="Z2382" s="46" t="str">
        <f>IF(W2382="","",_xlfn.LET(_xlpm.x,VLOOKUP(W2382,'Drop-down_menus'!$D$2:$E$13,2,FALSE),IF(_xlpm.x=0,"",_xlpm.x)))</f>
        <v/>
      </c>
      <c r="AA2382" s="46" t="str">
        <f>IF(X2382="","",_xlfn.LET(_xlpm.x,VLOOKUP(X2382,'Drop-down_menus'!$D$2:$E$13,2,FALSE),IF(_xlpm.x=0,"",_xlpm.x)))</f>
        <v/>
      </c>
      <c r="AB2382" s="46" t="s">
        <v>1252</v>
      </c>
      <c r="AC2382" s="46" t="s">
        <v>1255</v>
      </c>
    </row>
    <row r="2383" spans="2:29" ht="15" customHeight="1">
      <c r="B2383" s="46">
        <v>2353</v>
      </c>
      <c r="C2383" s="46" t="s">
        <v>886</v>
      </c>
      <c r="D2383" s="46" t="b">
        <f>COUNTIF(Events!$B$2:$B$171, C2383) &gt; 0</f>
        <v>1</v>
      </c>
      <c r="G2383" s="46" t="s">
        <v>1243</v>
      </c>
      <c r="I2383" s="46" t="s">
        <v>1243</v>
      </c>
      <c r="J2383" s="46" t="str">
        <f>IF(I2383="","",_xlfn.LET(_xlpm.x,VLOOKUP(I2383,'2026-01-09_taxon-match'!$A$2:$N$81,4,FALSE),IF(_xlpm.x=0,"",_xlpm.x)))</f>
        <v>Flabelligera mundata</v>
      </c>
      <c r="L2383" s="46" t="str">
        <f>IF(I2383="","",_xlfn.LET(_xlpm.x,VLOOKUP(I2383,'2026-01-09_taxon-match'!$A$2:$N$81,3,FALSE),IF(_xlpm.x=0,"",_xlpm.x)))</f>
        <v>urn:lsid:marinespecies.org:taxname:173287</v>
      </c>
      <c r="M2383" s="46" t="str">
        <f>IF($I2383="","",_xlfn.LET(_xlpm.x,VLOOKUP($I2383,'2026-01-09_taxon-match'!$A$2:$N$81,5,FALSE),IF(_xlpm.x=0,"",_xlpm.x)))</f>
        <v>Gravier, 1906</v>
      </c>
      <c r="N2383" s="46" t="str">
        <f>IF($I2383="","",_xlfn.LET(_xlpm.x,VLOOKUP($I2383,'2026-01-09_taxon-match'!$A$2:$N$81,6,FALSE),IF(_xlpm.x=0,"",_xlpm.x)))</f>
        <v>Animalia</v>
      </c>
      <c r="O2383" s="46" t="str">
        <f>IF($I2383="","",_xlfn.LET(_xlpm.x,VLOOKUP($I2383,'2026-01-09_taxon-match'!$A$2:$N$81,7,FALSE),IF(_xlpm.x=0,"",_xlpm.x)))</f>
        <v>Annelida</v>
      </c>
      <c r="P2383" s="46" t="str">
        <f>IF($I2383="","",_xlfn.LET(_xlpm.x,VLOOKUP($I2383,'2026-01-09_taxon-match'!$A$2:$N$81,8,FALSE),IF(_xlpm.x=0,"",_xlpm.x)))</f>
        <v>Polychaeta</v>
      </c>
      <c r="Q2383" s="46" t="str">
        <f>IF($I2383="","",_xlfn.LET(_xlpm.x,VLOOKUP($I2383,'2026-01-09_taxon-match'!$A$2:$N$81,9,FALSE),IF(_xlpm.x=0,"",_xlpm.x)))</f>
        <v>Terebellida</v>
      </c>
      <c r="R2383" s="46" t="str">
        <f>IF($I2383="","",_xlfn.LET(_xlpm.x,VLOOKUP($I2383,'2026-01-09_taxon-match'!$A$2:$N$81,10,FALSE),IF(_xlpm.x=0,"",_xlpm.x)))</f>
        <v>Flabelligeridae</v>
      </c>
      <c r="S2383" s="46" t="str">
        <f>IF($I2383="","",_xlfn.LET(_xlpm.x,VLOOKUP($I2383,'2026-01-09_taxon-match'!$A$2:$N$81,11,FALSE),IF(_xlpm.x=0,"",_xlpm.x)))</f>
        <v>Flabelligera</v>
      </c>
      <c r="T2383" s="46" t="str">
        <f>IF($I2383="","",_xlfn.LET(_xlpm.x,VLOOKUP($I2383,'2026-01-09_taxon-match'!$A$2:$N$81,13,FALSE),IF(_xlpm.x=0,"",_xlpm.x)))</f>
        <v>mundata</v>
      </c>
      <c r="U2383" s="46">
        <v>1</v>
      </c>
      <c r="V2383" s="2" t="s">
        <v>58</v>
      </c>
      <c r="Y2383" s="46" t="str">
        <f>IF(V2383="","",_xlfn.LET(_xlpm.x,VLOOKUP(V2383,'Drop-down_menus'!$D$2:$E$13,2,FALSE),IF(_xlpm.x=0,"",_xlpm.x)))</f>
        <v>https://orcid.org/0000-0002-9708-1761</v>
      </c>
      <c r="Z2383" s="46" t="str">
        <f>IF(W2383="","",_xlfn.LET(_xlpm.x,VLOOKUP(W2383,'Drop-down_menus'!$D$2:$E$13,2,FALSE),IF(_xlpm.x=0,"",_xlpm.x)))</f>
        <v/>
      </c>
      <c r="AA2383" s="46" t="str">
        <f>IF(X2383="","",_xlfn.LET(_xlpm.x,VLOOKUP(X2383,'Drop-down_menus'!$D$2:$E$13,2,FALSE),IF(_xlpm.x=0,"",_xlpm.x)))</f>
        <v/>
      </c>
      <c r="AB2383" s="46" t="s">
        <v>1252</v>
      </c>
      <c r="AC2383" s="46" t="s">
        <v>1255</v>
      </c>
    </row>
    <row r="2384" spans="2:29" ht="15" customHeight="1">
      <c r="B2384" s="46">
        <v>2354</v>
      </c>
      <c r="C2384" s="46" t="s">
        <v>886</v>
      </c>
      <c r="D2384" s="46" t="b">
        <f>COUNTIF(Events!$B$2:$B$171, C2384) &gt; 0</f>
        <v>1</v>
      </c>
      <c r="G2384" s="46" t="s">
        <v>960</v>
      </c>
      <c r="I2384" s="46" t="s">
        <v>960</v>
      </c>
      <c r="J2384" s="46" t="str">
        <f>IF(I2384="","",_xlfn.LET(_xlpm.x,VLOOKUP(I2384,'2026-01-09_taxon-match'!$A$2:$N$81,4,FALSE),IF(_xlpm.x=0,"",_xlpm.x)))</f>
        <v>Odontaster validus</v>
      </c>
      <c r="L2384" s="46" t="str">
        <f>IF(I2384="","",_xlfn.LET(_xlpm.x,VLOOKUP(I2384,'2026-01-09_taxon-match'!$A$2:$N$81,3,FALSE),IF(_xlpm.x=0,"",_xlpm.x)))</f>
        <v>urn:lsid:marinespecies.org:taxname:172775</v>
      </c>
      <c r="M2384" s="46" t="str">
        <f>IF($I2384="","",_xlfn.LET(_xlpm.x,VLOOKUP($I2384,'2026-01-09_taxon-match'!$A$2:$N$81,5,FALSE),IF(_xlpm.x=0,"",_xlpm.x)))</f>
        <v>Koehler, 1906</v>
      </c>
      <c r="N2384" s="46" t="str">
        <f>IF($I2384="","",_xlfn.LET(_xlpm.x,VLOOKUP($I2384,'2026-01-09_taxon-match'!$A$2:$N$81,6,FALSE),IF(_xlpm.x=0,"",_xlpm.x)))</f>
        <v>Animalia</v>
      </c>
      <c r="O2384" s="46" t="str">
        <f>IF($I2384="","",_xlfn.LET(_xlpm.x,VLOOKUP($I2384,'2026-01-09_taxon-match'!$A$2:$N$81,7,FALSE),IF(_xlpm.x=0,"",_xlpm.x)))</f>
        <v>Echinodermata</v>
      </c>
      <c r="P2384" s="46" t="str">
        <f>IF($I2384="","",_xlfn.LET(_xlpm.x,VLOOKUP($I2384,'2026-01-09_taxon-match'!$A$2:$N$81,8,FALSE),IF(_xlpm.x=0,"",_xlpm.x)))</f>
        <v>Asteroidea</v>
      </c>
      <c r="Q2384" s="46" t="str">
        <f>IF($I2384="","",_xlfn.LET(_xlpm.x,VLOOKUP($I2384,'2026-01-09_taxon-match'!$A$2:$N$81,9,FALSE),IF(_xlpm.x=0,"",_xlpm.x)))</f>
        <v>Valvatida</v>
      </c>
      <c r="R2384" s="46" t="str">
        <f>IF($I2384="","",_xlfn.LET(_xlpm.x,VLOOKUP($I2384,'2026-01-09_taxon-match'!$A$2:$N$81,10,FALSE),IF(_xlpm.x=0,"",_xlpm.x)))</f>
        <v>Odontasteridae</v>
      </c>
      <c r="S2384" s="46" t="str">
        <f>IF($I2384="","",_xlfn.LET(_xlpm.x,VLOOKUP($I2384,'2026-01-09_taxon-match'!$A$2:$N$81,11,FALSE),IF(_xlpm.x=0,"",_xlpm.x)))</f>
        <v>Odontaster</v>
      </c>
      <c r="T2384" s="46" t="str">
        <f>IF($I2384="","",_xlfn.LET(_xlpm.x,VLOOKUP($I2384,'2026-01-09_taxon-match'!$A$2:$N$81,13,FALSE),IF(_xlpm.x=0,"",_xlpm.x)))</f>
        <v>validus</v>
      </c>
      <c r="U2384" s="46">
        <v>1</v>
      </c>
      <c r="V2384" s="2" t="s">
        <v>58</v>
      </c>
      <c r="Y2384" s="46" t="str">
        <f>IF(V2384="","",_xlfn.LET(_xlpm.x,VLOOKUP(V2384,'Drop-down_menus'!$D$2:$E$13,2,FALSE),IF(_xlpm.x=0,"",_xlpm.x)))</f>
        <v>https://orcid.org/0000-0002-9708-1761</v>
      </c>
      <c r="Z2384" s="46" t="str">
        <f>IF(W2384="","",_xlfn.LET(_xlpm.x,VLOOKUP(W2384,'Drop-down_menus'!$D$2:$E$13,2,FALSE),IF(_xlpm.x=0,"",_xlpm.x)))</f>
        <v/>
      </c>
      <c r="AA2384" s="46" t="str">
        <f>IF(X2384="","",_xlfn.LET(_xlpm.x,VLOOKUP(X2384,'Drop-down_menus'!$D$2:$E$13,2,FALSE),IF(_xlpm.x=0,"",_xlpm.x)))</f>
        <v/>
      </c>
      <c r="AB2384" s="46" t="s">
        <v>1252</v>
      </c>
      <c r="AC2384" s="46" t="s">
        <v>1255</v>
      </c>
    </row>
    <row r="2385" spans="2:29" ht="15" customHeight="1">
      <c r="B2385" s="46">
        <v>2355</v>
      </c>
      <c r="C2385" s="46" t="s">
        <v>886</v>
      </c>
      <c r="D2385" s="46" t="b">
        <f>COUNTIF(Events!$B$2:$B$171, C2385) &gt; 0</f>
        <v>1</v>
      </c>
      <c r="G2385" s="46" t="s">
        <v>960</v>
      </c>
      <c r="I2385" s="46" t="s">
        <v>960</v>
      </c>
      <c r="J2385" s="46" t="str">
        <f>IF(I2385="","",_xlfn.LET(_xlpm.x,VLOOKUP(I2385,'2026-01-09_taxon-match'!$A$2:$N$81,4,FALSE),IF(_xlpm.x=0,"",_xlpm.x)))</f>
        <v>Odontaster validus</v>
      </c>
      <c r="L2385" s="46" t="str">
        <f>IF(I2385="","",_xlfn.LET(_xlpm.x,VLOOKUP(I2385,'2026-01-09_taxon-match'!$A$2:$N$81,3,FALSE),IF(_xlpm.x=0,"",_xlpm.x)))</f>
        <v>urn:lsid:marinespecies.org:taxname:172775</v>
      </c>
      <c r="M2385" s="46" t="str">
        <f>IF($I2385="","",_xlfn.LET(_xlpm.x,VLOOKUP($I2385,'2026-01-09_taxon-match'!$A$2:$N$81,5,FALSE),IF(_xlpm.x=0,"",_xlpm.x)))</f>
        <v>Koehler, 1906</v>
      </c>
      <c r="N2385" s="46" t="str">
        <f>IF($I2385="","",_xlfn.LET(_xlpm.x,VLOOKUP($I2385,'2026-01-09_taxon-match'!$A$2:$N$81,6,FALSE),IF(_xlpm.x=0,"",_xlpm.x)))</f>
        <v>Animalia</v>
      </c>
      <c r="O2385" s="46" t="str">
        <f>IF($I2385="","",_xlfn.LET(_xlpm.x,VLOOKUP($I2385,'2026-01-09_taxon-match'!$A$2:$N$81,7,FALSE),IF(_xlpm.x=0,"",_xlpm.x)))</f>
        <v>Echinodermata</v>
      </c>
      <c r="P2385" s="46" t="str">
        <f>IF($I2385="","",_xlfn.LET(_xlpm.x,VLOOKUP($I2385,'2026-01-09_taxon-match'!$A$2:$N$81,8,FALSE),IF(_xlpm.x=0,"",_xlpm.x)))</f>
        <v>Asteroidea</v>
      </c>
      <c r="Q2385" s="46" t="str">
        <f>IF($I2385="","",_xlfn.LET(_xlpm.x,VLOOKUP($I2385,'2026-01-09_taxon-match'!$A$2:$N$81,9,FALSE),IF(_xlpm.x=0,"",_xlpm.x)))</f>
        <v>Valvatida</v>
      </c>
      <c r="R2385" s="46" t="str">
        <f>IF($I2385="","",_xlfn.LET(_xlpm.x,VLOOKUP($I2385,'2026-01-09_taxon-match'!$A$2:$N$81,10,FALSE),IF(_xlpm.x=0,"",_xlpm.x)))</f>
        <v>Odontasteridae</v>
      </c>
      <c r="S2385" s="46" t="str">
        <f>IF($I2385="","",_xlfn.LET(_xlpm.x,VLOOKUP($I2385,'2026-01-09_taxon-match'!$A$2:$N$81,11,FALSE),IF(_xlpm.x=0,"",_xlpm.x)))</f>
        <v>Odontaster</v>
      </c>
      <c r="T2385" s="46" t="str">
        <f>IF($I2385="","",_xlfn.LET(_xlpm.x,VLOOKUP($I2385,'2026-01-09_taxon-match'!$A$2:$N$81,13,FALSE),IF(_xlpm.x=0,"",_xlpm.x)))</f>
        <v>validus</v>
      </c>
      <c r="U2385" s="46">
        <v>1</v>
      </c>
      <c r="V2385" s="2" t="s">
        <v>58</v>
      </c>
      <c r="Y2385" s="46" t="str">
        <f>IF(V2385="","",_xlfn.LET(_xlpm.x,VLOOKUP(V2385,'Drop-down_menus'!$D$2:$E$13,2,FALSE),IF(_xlpm.x=0,"",_xlpm.x)))</f>
        <v>https://orcid.org/0000-0002-9708-1761</v>
      </c>
      <c r="Z2385" s="46" t="str">
        <f>IF(W2385="","",_xlfn.LET(_xlpm.x,VLOOKUP(W2385,'Drop-down_menus'!$D$2:$E$13,2,FALSE),IF(_xlpm.x=0,"",_xlpm.x)))</f>
        <v/>
      </c>
      <c r="AA2385" s="46" t="str">
        <f>IF(X2385="","",_xlfn.LET(_xlpm.x,VLOOKUP(X2385,'Drop-down_menus'!$D$2:$E$13,2,FALSE),IF(_xlpm.x=0,"",_xlpm.x)))</f>
        <v/>
      </c>
      <c r="AB2385" s="46" t="s">
        <v>1252</v>
      </c>
      <c r="AC2385" s="46" t="s">
        <v>1255</v>
      </c>
    </row>
    <row r="2386" spans="2:29" ht="15" customHeight="1">
      <c r="B2386" s="46">
        <v>2356</v>
      </c>
      <c r="C2386" s="46" t="s">
        <v>886</v>
      </c>
      <c r="D2386" s="46" t="b">
        <f>COUNTIF(Events!$B$2:$B$171, C2386) &gt; 0</f>
        <v>1</v>
      </c>
      <c r="G2386" s="46" t="s">
        <v>1239</v>
      </c>
      <c r="I2386" s="46" t="s">
        <v>1239</v>
      </c>
      <c r="J2386" s="46" t="str">
        <f>IF(I2386="","",_xlfn.LET(_xlpm.x,VLOOKUP(I2386,'2026-01-09_taxon-match'!$A$2:$N$81,4,FALSE),IF(_xlpm.x=0,"",_xlpm.x)))</f>
        <v>Adamussium colbecki</v>
      </c>
      <c r="L2386" s="46" t="str">
        <f>IF(I2386="","",_xlfn.LET(_xlpm.x,VLOOKUP(I2386,'2026-01-09_taxon-match'!$A$2:$N$81,3,FALSE),IF(_xlpm.x=0,"",_xlpm.x)))</f>
        <v>urn:lsid:marinespecies.org:taxname:197021</v>
      </c>
      <c r="M2386" s="46" t="str">
        <f>IF($I2386="","",_xlfn.LET(_xlpm.x,VLOOKUP($I2386,'2026-01-09_taxon-match'!$A$2:$N$81,5,FALSE),IF(_xlpm.x=0,"",_xlpm.x)))</f>
        <v>(E. A. Smith, 1902)</v>
      </c>
      <c r="N2386" s="46" t="str">
        <f>IF($I2386="","",_xlfn.LET(_xlpm.x,VLOOKUP($I2386,'2026-01-09_taxon-match'!$A$2:$N$81,6,FALSE),IF(_xlpm.x=0,"",_xlpm.x)))</f>
        <v>Animalia</v>
      </c>
      <c r="O2386" s="46" t="str">
        <f>IF($I2386="","",_xlfn.LET(_xlpm.x,VLOOKUP($I2386,'2026-01-09_taxon-match'!$A$2:$N$81,7,FALSE),IF(_xlpm.x=0,"",_xlpm.x)))</f>
        <v>Mollusca</v>
      </c>
      <c r="P2386" s="46" t="str">
        <f>IF($I2386="","",_xlfn.LET(_xlpm.x,VLOOKUP($I2386,'2026-01-09_taxon-match'!$A$2:$N$81,8,FALSE),IF(_xlpm.x=0,"",_xlpm.x)))</f>
        <v>Bivalvia</v>
      </c>
      <c r="Q2386" s="46" t="str">
        <f>IF($I2386="","",_xlfn.LET(_xlpm.x,VLOOKUP($I2386,'2026-01-09_taxon-match'!$A$2:$N$81,9,FALSE),IF(_xlpm.x=0,"",_xlpm.x)))</f>
        <v>Pectinida</v>
      </c>
      <c r="R2386" s="46" t="str">
        <f>IF($I2386="","",_xlfn.LET(_xlpm.x,VLOOKUP($I2386,'2026-01-09_taxon-match'!$A$2:$N$81,10,FALSE),IF(_xlpm.x=0,"",_xlpm.x)))</f>
        <v>Pectinidae</v>
      </c>
      <c r="S2386" s="46" t="str">
        <f>IF($I2386="","",_xlfn.LET(_xlpm.x,VLOOKUP($I2386,'2026-01-09_taxon-match'!$A$2:$N$81,11,FALSE),IF(_xlpm.x=0,"",_xlpm.x)))</f>
        <v>Adamussium</v>
      </c>
      <c r="T2386" s="46" t="str">
        <f>IF($I2386="","",_xlfn.LET(_xlpm.x,VLOOKUP($I2386,'2026-01-09_taxon-match'!$A$2:$N$81,13,FALSE),IF(_xlpm.x=0,"",_xlpm.x)))</f>
        <v>colbecki</v>
      </c>
      <c r="U2386" s="46">
        <v>1</v>
      </c>
      <c r="V2386" s="2" t="s">
        <v>58</v>
      </c>
      <c r="Y2386" s="46" t="str">
        <f>IF(V2386="","",_xlfn.LET(_xlpm.x,VLOOKUP(V2386,'Drop-down_menus'!$D$2:$E$13,2,FALSE),IF(_xlpm.x=0,"",_xlpm.x)))</f>
        <v>https://orcid.org/0000-0002-9708-1761</v>
      </c>
      <c r="Z2386" s="46" t="str">
        <f>IF(W2386="","",_xlfn.LET(_xlpm.x,VLOOKUP(W2386,'Drop-down_menus'!$D$2:$E$13,2,FALSE),IF(_xlpm.x=0,"",_xlpm.x)))</f>
        <v/>
      </c>
      <c r="AA2386" s="46" t="str">
        <f>IF(X2386="","",_xlfn.LET(_xlpm.x,VLOOKUP(X2386,'Drop-down_menus'!$D$2:$E$13,2,FALSE),IF(_xlpm.x=0,"",_xlpm.x)))</f>
        <v/>
      </c>
      <c r="AB2386" s="46" t="s">
        <v>1252</v>
      </c>
      <c r="AC2386" s="46" t="s">
        <v>1255</v>
      </c>
    </row>
    <row r="2387" spans="2:29" ht="15" customHeight="1">
      <c r="B2387" s="46">
        <v>2357</v>
      </c>
      <c r="C2387" s="46" t="s">
        <v>886</v>
      </c>
      <c r="D2387" s="46" t="b">
        <f>COUNTIF(Events!$B$2:$B$171, C2387) &gt; 0</f>
        <v>1</v>
      </c>
      <c r="G2387" s="46" t="s">
        <v>1200</v>
      </c>
      <c r="I2387" s="46" t="s">
        <v>509</v>
      </c>
      <c r="J2387" s="46" t="str">
        <f>IF(I2387="","",_xlfn.LET(_xlpm.x,VLOOKUP(I2387,'2026-01-09_taxon-match'!$A$2:$N$81,4,FALSE),IF(_xlpm.x=0,"",_xlpm.x)))</f>
        <v>Nemertea</v>
      </c>
      <c r="K2387" s="46" t="s">
        <v>1318</v>
      </c>
      <c r="L2387" s="46" t="str">
        <f>IF(I2387="","",_xlfn.LET(_xlpm.x,VLOOKUP(I2387,'2026-01-09_taxon-match'!$A$2:$N$81,3,FALSE),IF(_xlpm.x=0,"",_xlpm.x)))</f>
        <v>urn:lsid:marinespecies.org:taxname:152391</v>
      </c>
      <c r="M2387" s="46" t="str">
        <f>IF($I2387="","",_xlfn.LET(_xlpm.x,VLOOKUP($I2387,'2026-01-09_taxon-match'!$A$2:$N$81,5,FALSE),IF(_xlpm.x=0,"",_xlpm.x)))</f>
        <v/>
      </c>
      <c r="N2387" s="46" t="str">
        <f>IF($I2387="","",_xlfn.LET(_xlpm.x,VLOOKUP($I2387,'2026-01-09_taxon-match'!$A$2:$N$81,6,FALSE),IF(_xlpm.x=0,"",_xlpm.x)))</f>
        <v>Animalia</v>
      </c>
      <c r="O2387" s="46" t="str">
        <f>IF($I2387="","",_xlfn.LET(_xlpm.x,VLOOKUP($I2387,'2026-01-09_taxon-match'!$A$2:$N$81,7,FALSE),IF(_xlpm.x=0,"",_xlpm.x)))</f>
        <v>Nemertea</v>
      </c>
      <c r="P2387" s="46" t="str">
        <f>IF($I2387="","",_xlfn.LET(_xlpm.x,VLOOKUP($I2387,'2026-01-09_taxon-match'!$A$2:$N$81,8,FALSE),IF(_xlpm.x=0,"",_xlpm.x)))</f>
        <v/>
      </c>
      <c r="Q2387" s="46" t="str">
        <f>IF($I2387="","",_xlfn.LET(_xlpm.x,VLOOKUP($I2387,'2026-01-09_taxon-match'!$A$2:$N$81,9,FALSE),IF(_xlpm.x=0,"",_xlpm.x)))</f>
        <v/>
      </c>
      <c r="R2387" s="46" t="str">
        <f>IF($I2387="","",_xlfn.LET(_xlpm.x,VLOOKUP($I2387,'2026-01-09_taxon-match'!$A$2:$N$81,10,FALSE),IF(_xlpm.x=0,"",_xlpm.x)))</f>
        <v/>
      </c>
      <c r="S2387" s="46" t="str">
        <f>IF($I2387="","",_xlfn.LET(_xlpm.x,VLOOKUP($I2387,'2026-01-09_taxon-match'!$A$2:$N$81,11,FALSE),IF(_xlpm.x=0,"",_xlpm.x)))</f>
        <v/>
      </c>
      <c r="T2387" s="46" t="str">
        <f>IF($I2387="","",_xlfn.LET(_xlpm.x,VLOOKUP($I2387,'2026-01-09_taxon-match'!$A$2:$N$81,13,FALSE),IF(_xlpm.x=0,"",_xlpm.x)))</f>
        <v/>
      </c>
      <c r="U2387" s="46">
        <v>1</v>
      </c>
      <c r="V2387" s="2" t="s">
        <v>58</v>
      </c>
      <c r="Y2387" s="46" t="str">
        <f>IF(V2387="","",_xlfn.LET(_xlpm.x,VLOOKUP(V2387,'Drop-down_menus'!$D$2:$E$13,2,FALSE),IF(_xlpm.x=0,"",_xlpm.x)))</f>
        <v>https://orcid.org/0000-0002-9708-1761</v>
      </c>
      <c r="Z2387" s="46" t="str">
        <f>IF(W2387="","",_xlfn.LET(_xlpm.x,VLOOKUP(W2387,'Drop-down_menus'!$D$2:$E$13,2,FALSE),IF(_xlpm.x=0,"",_xlpm.x)))</f>
        <v/>
      </c>
      <c r="AA2387" s="46" t="str">
        <f>IF(X2387="","",_xlfn.LET(_xlpm.x,VLOOKUP(X2387,'Drop-down_menus'!$D$2:$E$13,2,FALSE),IF(_xlpm.x=0,"",_xlpm.x)))</f>
        <v/>
      </c>
      <c r="AB2387" s="46" t="s">
        <v>1252</v>
      </c>
      <c r="AC2387" s="46" t="s">
        <v>1255</v>
      </c>
    </row>
    <row r="2388" spans="2:29" ht="15" customHeight="1">
      <c r="B2388" s="46">
        <v>2358</v>
      </c>
      <c r="C2388" s="46" t="s">
        <v>886</v>
      </c>
      <c r="D2388" s="46" t="b">
        <f>COUNTIF(Events!$B$2:$B$171, C2388) &gt; 0</f>
        <v>1</v>
      </c>
      <c r="G2388" s="46" t="s">
        <v>1237</v>
      </c>
      <c r="I2388" s="46" t="s">
        <v>1333</v>
      </c>
      <c r="J2388" s="46" t="str">
        <f>IF(I2388="","",_xlfn.LET(_xlpm.x,VLOOKUP(I2388,'2026-01-09_taxon-match'!$A$2:$N$81,4,FALSE),IF(_xlpm.x=0,"",_xlpm.x)))</f>
        <v>Ophionotus victoriae</v>
      </c>
      <c r="L2388" s="46" t="str">
        <f>IF(I2388="","",_xlfn.LET(_xlpm.x,VLOOKUP(I2388,'2026-01-09_taxon-match'!$A$2:$N$81,3,FALSE),IF(_xlpm.x=0,"",_xlpm.x)))</f>
        <v>urn:lsid:marinespecies.org:taxname:173593</v>
      </c>
      <c r="M2388" s="46" t="str">
        <f>IF($I2388="","",_xlfn.LET(_xlpm.x,VLOOKUP($I2388,'2026-01-09_taxon-match'!$A$2:$N$81,5,FALSE),IF(_xlpm.x=0,"",_xlpm.x)))</f>
        <v>Bell, 1902</v>
      </c>
      <c r="N2388" s="46" t="str">
        <f>IF($I2388="","",_xlfn.LET(_xlpm.x,VLOOKUP($I2388,'2026-01-09_taxon-match'!$A$2:$N$81,6,FALSE),IF(_xlpm.x=0,"",_xlpm.x)))</f>
        <v>Animalia</v>
      </c>
      <c r="O2388" s="46" t="str">
        <f>IF($I2388="","",_xlfn.LET(_xlpm.x,VLOOKUP($I2388,'2026-01-09_taxon-match'!$A$2:$N$81,7,FALSE),IF(_xlpm.x=0,"",_xlpm.x)))</f>
        <v>Echinodermata</v>
      </c>
      <c r="P2388" s="46" t="str">
        <f>IF($I2388="","",_xlfn.LET(_xlpm.x,VLOOKUP($I2388,'2026-01-09_taxon-match'!$A$2:$N$81,8,FALSE),IF(_xlpm.x=0,"",_xlpm.x)))</f>
        <v>Ophiuroidea</v>
      </c>
      <c r="Q2388" s="46" t="str">
        <f>IF($I2388="","",_xlfn.LET(_xlpm.x,VLOOKUP($I2388,'2026-01-09_taxon-match'!$A$2:$N$81,9,FALSE),IF(_xlpm.x=0,"",_xlpm.x)))</f>
        <v>Ophiurida</v>
      </c>
      <c r="R2388" s="46" t="str">
        <f>IF($I2388="","",_xlfn.LET(_xlpm.x,VLOOKUP($I2388,'2026-01-09_taxon-match'!$A$2:$N$81,10,FALSE),IF(_xlpm.x=0,"",_xlpm.x)))</f>
        <v>Ophiuridae</v>
      </c>
      <c r="S2388" s="46" t="str">
        <f>IF($I2388="","",_xlfn.LET(_xlpm.x,VLOOKUP($I2388,'2026-01-09_taxon-match'!$A$2:$N$81,11,FALSE),IF(_xlpm.x=0,"",_xlpm.x)))</f>
        <v>Ophionotus</v>
      </c>
      <c r="T2388" s="46" t="str">
        <f>IF($I2388="","",_xlfn.LET(_xlpm.x,VLOOKUP($I2388,'2026-01-09_taxon-match'!$A$2:$N$81,13,FALSE),IF(_xlpm.x=0,"",_xlpm.x)))</f>
        <v>victoriae</v>
      </c>
      <c r="U2388" s="46">
        <v>1</v>
      </c>
      <c r="V2388" s="2" t="s">
        <v>58</v>
      </c>
      <c r="Y2388" s="46" t="str">
        <f>IF(V2388="","",_xlfn.LET(_xlpm.x,VLOOKUP(V2388,'Drop-down_menus'!$D$2:$E$13,2,FALSE),IF(_xlpm.x=0,"",_xlpm.x)))</f>
        <v>https://orcid.org/0000-0002-9708-1761</v>
      </c>
      <c r="Z2388" s="46" t="str">
        <f>IF(W2388="","",_xlfn.LET(_xlpm.x,VLOOKUP(W2388,'Drop-down_menus'!$D$2:$E$13,2,FALSE),IF(_xlpm.x=0,"",_xlpm.x)))</f>
        <v/>
      </c>
      <c r="AA2388" s="46" t="str">
        <f>IF(X2388="","",_xlfn.LET(_xlpm.x,VLOOKUP(X2388,'Drop-down_menus'!$D$2:$E$13,2,FALSE),IF(_xlpm.x=0,"",_xlpm.x)))</f>
        <v/>
      </c>
      <c r="AB2388" s="46" t="s">
        <v>1252</v>
      </c>
      <c r="AC2388" s="46" t="s">
        <v>1255</v>
      </c>
    </row>
    <row r="2389" spans="2:29" ht="15" customHeight="1">
      <c r="B2389" s="46">
        <v>2359</v>
      </c>
      <c r="C2389" s="46" t="s">
        <v>886</v>
      </c>
      <c r="D2389" s="46" t="b">
        <f>COUNTIF(Events!$B$2:$B$171, C2389) &gt; 0</f>
        <v>1</v>
      </c>
      <c r="G2389" s="46" t="s">
        <v>1237</v>
      </c>
      <c r="I2389" s="46" t="s">
        <v>1333</v>
      </c>
      <c r="J2389" s="46" t="str">
        <f>IF(I2389="","",_xlfn.LET(_xlpm.x,VLOOKUP(I2389,'2026-01-09_taxon-match'!$A$2:$N$81,4,FALSE),IF(_xlpm.x=0,"",_xlpm.x)))</f>
        <v>Ophionotus victoriae</v>
      </c>
      <c r="L2389" s="46" t="str">
        <f>IF(I2389="","",_xlfn.LET(_xlpm.x,VLOOKUP(I2389,'2026-01-09_taxon-match'!$A$2:$N$81,3,FALSE),IF(_xlpm.x=0,"",_xlpm.x)))</f>
        <v>urn:lsid:marinespecies.org:taxname:173593</v>
      </c>
      <c r="M2389" s="46" t="str">
        <f>IF($I2389="","",_xlfn.LET(_xlpm.x,VLOOKUP($I2389,'2026-01-09_taxon-match'!$A$2:$N$81,5,FALSE),IF(_xlpm.x=0,"",_xlpm.x)))</f>
        <v>Bell, 1902</v>
      </c>
      <c r="N2389" s="46" t="str">
        <f>IF($I2389="","",_xlfn.LET(_xlpm.x,VLOOKUP($I2389,'2026-01-09_taxon-match'!$A$2:$N$81,6,FALSE),IF(_xlpm.x=0,"",_xlpm.x)))</f>
        <v>Animalia</v>
      </c>
      <c r="O2389" s="46" t="str">
        <f>IF($I2389="","",_xlfn.LET(_xlpm.x,VLOOKUP($I2389,'2026-01-09_taxon-match'!$A$2:$N$81,7,FALSE),IF(_xlpm.x=0,"",_xlpm.x)))</f>
        <v>Echinodermata</v>
      </c>
      <c r="P2389" s="46" t="str">
        <f>IF($I2389="","",_xlfn.LET(_xlpm.x,VLOOKUP($I2389,'2026-01-09_taxon-match'!$A$2:$N$81,8,FALSE),IF(_xlpm.x=0,"",_xlpm.x)))</f>
        <v>Ophiuroidea</v>
      </c>
      <c r="Q2389" s="46" t="str">
        <f>IF($I2389="","",_xlfn.LET(_xlpm.x,VLOOKUP($I2389,'2026-01-09_taxon-match'!$A$2:$N$81,9,FALSE),IF(_xlpm.x=0,"",_xlpm.x)))</f>
        <v>Ophiurida</v>
      </c>
      <c r="R2389" s="46" t="str">
        <f>IF($I2389="","",_xlfn.LET(_xlpm.x,VLOOKUP($I2389,'2026-01-09_taxon-match'!$A$2:$N$81,10,FALSE),IF(_xlpm.x=0,"",_xlpm.x)))</f>
        <v>Ophiuridae</v>
      </c>
      <c r="S2389" s="46" t="str">
        <f>IF($I2389="","",_xlfn.LET(_xlpm.x,VLOOKUP($I2389,'2026-01-09_taxon-match'!$A$2:$N$81,11,FALSE),IF(_xlpm.x=0,"",_xlpm.x)))</f>
        <v>Ophionotus</v>
      </c>
      <c r="T2389" s="46" t="str">
        <f>IF($I2389="","",_xlfn.LET(_xlpm.x,VLOOKUP($I2389,'2026-01-09_taxon-match'!$A$2:$N$81,13,FALSE),IF(_xlpm.x=0,"",_xlpm.x)))</f>
        <v>victoriae</v>
      </c>
      <c r="U2389" s="46">
        <v>1</v>
      </c>
      <c r="V2389" s="2" t="s">
        <v>58</v>
      </c>
      <c r="Y2389" s="46" t="str">
        <f>IF(V2389="","",_xlfn.LET(_xlpm.x,VLOOKUP(V2389,'Drop-down_menus'!$D$2:$E$13,2,FALSE),IF(_xlpm.x=0,"",_xlpm.x)))</f>
        <v>https://orcid.org/0000-0002-9708-1761</v>
      </c>
      <c r="Z2389" s="46" t="str">
        <f>IF(W2389="","",_xlfn.LET(_xlpm.x,VLOOKUP(W2389,'Drop-down_menus'!$D$2:$E$13,2,FALSE),IF(_xlpm.x=0,"",_xlpm.x)))</f>
        <v/>
      </c>
      <c r="AA2389" s="46" t="str">
        <f>IF(X2389="","",_xlfn.LET(_xlpm.x,VLOOKUP(X2389,'Drop-down_menus'!$D$2:$E$13,2,FALSE),IF(_xlpm.x=0,"",_xlpm.x)))</f>
        <v/>
      </c>
      <c r="AB2389" s="46" t="s">
        <v>1252</v>
      </c>
      <c r="AC2389" s="46" t="s">
        <v>1255</v>
      </c>
    </row>
    <row r="2390" spans="2:29" ht="15" customHeight="1">
      <c r="B2390" s="46">
        <v>2360</v>
      </c>
      <c r="C2390" s="46" t="s">
        <v>886</v>
      </c>
      <c r="D2390" s="46" t="b">
        <f>COUNTIF(Events!$B$2:$B$171, C2390) &gt; 0</f>
        <v>1</v>
      </c>
      <c r="G2390" s="46" t="s">
        <v>1239</v>
      </c>
      <c r="I2390" s="46" t="s">
        <v>1239</v>
      </c>
      <c r="J2390" s="46" t="str">
        <f>IF(I2390="","",_xlfn.LET(_xlpm.x,VLOOKUP(I2390,'2026-01-09_taxon-match'!$A$2:$N$81,4,FALSE),IF(_xlpm.x=0,"",_xlpm.x)))</f>
        <v>Adamussium colbecki</v>
      </c>
      <c r="L2390" s="46" t="str">
        <f>IF(I2390="","",_xlfn.LET(_xlpm.x,VLOOKUP(I2390,'2026-01-09_taxon-match'!$A$2:$N$81,3,FALSE),IF(_xlpm.x=0,"",_xlpm.x)))</f>
        <v>urn:lsid:marinespecies.org:taxname:197021</v>
      </c>
      <c r="M2390" s="46" t="str">
        <f>IF($I2390="","",_xlfn.LET(_xlpm.x,VLOOKUP($I2390,'2026-01-09_taxon-match'!$A$2:$N$81,5,FALSE),IF(_xlpm.x=0,"",_xlpm.x)))</f>
        <v>(E. A. Smith, 1902)</v>
      </c>
      <c r="N2390" s="46" t="str">
        <f>IF($I2390="","",_xlfn.LET(_xlpm.x,VLOOKUP($I2390,'2026-01-09_taxon-match'!$A$2:$N$81,6,FALSE),IF(_xlpm.x=0,"",_xlpm.x)))</f>
        <v>Animalia</v>
      </c>
      <c r="O2390" s="46" t="str">
        <f>IF($I2390="","",_xlfn.LET(_xlpm.x,VLOOKUP($I2390,'2026-01-09_taxon-match'!$A$2:$N$81,7,FALSE),IF(_xlpm.x=0,"",_xlpm.x)))</f>
        <v>Mollusca</v>
      </c>
      <c r="P2390" s="46" t="str">
        <f>IF($I2390="","",_xlfn.LET(_xlpm.x,VLOOKUP($I2390,'2026-01-09_taxon-match'!$A$2:$N$81,8,FALSE),IF(_xlpm.x=0,"",_xlpm.x)))</f>
        <v>Bivalvia</v>
      </c>
      <c r="Q2390" s="46" t="str">
        <f>IF($I2390="","",_xlfn.LET(_xlpm.x,VLOOKUP($I2390,'2026-01-09_taxon-match'!$A$2:$N$81,9,FALSE),IF(_xlpm.x=0,"",_xlpm.x)))</f>
        <v>Pectinida</v>
      </c>
      <c r="R2390" s="46" t="str">
        <f>IF($I2390="","",_xlfn.LET(_xlpm.x,VLOOKUP($I2390,'2026-01-09_taxon-match'!$A$2:$N$81,10,FALSE),IF(_xlpm.x=0,"",_xlpm.x)))</f>
        <v>Pectinidae</v>
      </c>
      <c r="S2390" s="46" t="str">
        <f>IF($I2390="","",_xlfn.LET(_xlpm.x,VLOOKUP($I2390,'2026-01-09_taxon-match'!$A$2:$N$81,11,FALSE),IF(_xlpm.x=0,"",_xlpm.x)))</f>
        <v>Adamussium</v>
      </c>
      <c r="T2390" s="46" t="str">
        <f>IF($I2390="","",_xlfn.LET(_xlpm.x,VLOOKUP($I2390,'2026-01-09_taxon-match'!$A$2:$N$81,13,FALSE),IF(_xlpm.x=0,"",_xlpm.x)))</f>
        <v>colbecki</v>
      </c>
      <c r="U2390" s="46">
        <v>1</v>
      </c>
      <c r="V2390" s="2" t="s">
        <v>58</v>
      </c>
      <c r="Y2390" s="46" t="str">
        <f>IF(V2390="","",_xlfn.LET(_xlpm.x,VLOOKUP(V2390,'Drop-down_menus'!$D$2:$E$13,2,FALSE),IF(_xlpm.x=0,"",_xlpm.x)))</f>
        <v>https://orcid.org/0000-0002-9708-1761</v>
      </c>
      <c r="Z2390" s="46" t="str">
        <f>IF(W2390="","",_xlfn.LET(_xlpm.x,VLOOKUP(W2390,'Drop-down_menus'!$D$2:$E$13,2,FALSE),IF(_xlpm.x=0,"",_xlpm.x)))</f>
        <v/>
      </c>
      <c r="AA2390" s="46" t="str">
        <f>IF(X2390="","",_xlfn.LET(_xlpm.x,VLOOKUP(X2390,'Drop-down_menus'!$D$2:$E$13,2,FALSE),IF(_xlpm.x=0,"",_xlpm.x)))</f>
        <v/>
      </c>
      <c r="AB2390" s="46" t="s">
        <v>1253</v>
      </c>
      <c r="AC2390" s="46" t="s">
        <v>1256</v>
      </c>
    </row>
    <row r="2391" spans="2:29" ht="15" customHeight="1">
      <c r="B2391" s="46">
        <v>2361</v>
      </c>
      <c r="C2391" s="46" t="s">
        <v>886</v>
      </c>
      <c r="D2391" s="46" t="b">
        <f>COUNTIF(Events!$B$2:$B$171, C2391) &gt; 0</f>
        <v>1</v>
      </c>
      <c r="G2391" s="46" t="s">
        <v>960</v>
      </c>
      <c r="I2391" s="46" t="s">
        <v>960</v>
      </c>
      <c r="J2391" s="46" t="str">
        <f>IF(I2391="","",_xlfn.LET(_xlpm.x,VLOOKUP(I2391,'2026-01-09_taxon-match'!$A$2:$N$81,4,FALSE),IF(_xlpm.x=0,"",_xlpm.x)))</f>
        <v>Odontaster validus</v>
      </c>
      <c r="L2391" s="46" t="str">
        <f>IF(I2391="","",_xlfn.LET(_xlpm.x,VLOOKUP(I2391,'2026-01-09_taxon-match'!$A$2:$N$81,3,FALSE),IF(_xlpm.x=0,"",_xlpm.x)))</f>
        <v>urn:lsid:marinespecies.org:taxname:172775</v>
      </c>
      <c r="M2391" s="46" t="str">
        <f>IF($I2391="","",_xlfn.LET(_xlpm.x,VLOOKUP($I2391,'2026-01-09_taxon-match'!$A$2:$N$81,5,FALSE),IF(_xlpm.x=0,"",_xlpm.x)))</f>
        <v>Koehler, 1906</v>
      </c>
      <c r="N2391" s="46" t="str">
        <f>IF($I2391="","",_xlfn.LET(_xlpm.x,VLOOKUP($I2391,'2026-01-09_taxon-match'!$A$2:$N$81,6,FALSE),IF(_xlpm.x=0,"",_xlpm.x)))</f>
        <v>Animalia</v>
      </c>
      <c r="O2391" s="46" t="str">
        <f>IF($I2391="","",_xlfn.LET(_xlpm.x,VLOOKUP($I2391,'2026-01-09_taxon-match'!$A$2:$N$81,7,FALSE),IF(_xlpm.x=0,"",_xlpm.x)))</f>
        <v>Echinodermata</v>
      </c>
      <c r="P2391" s="46" t="str">
        <f>IF($I2391="","",_xlfn.LET(_xlpm.x,VLOOKUP($I2391,'2026-01-09_taxon-match'!$A$2:$N$81,8,FALSE),IF(_xlpm.x=0,"",_xlpm.x)))</f>
        <v>Asteroidea</v>
      </c>
      <c r="Q2391" s="46" t="str">
        <f>IF($I2391="","",_xlfn.LET(_xlpm.x,VLOOKUP($I2391,'2026-01-09_taxon-match'!$A$2:$N$81,9,FALSE),IF(_xlpm.x=0,"",_xlpm.x)))</f>
        <v>Valvatida</v>
      </c>
      <c r="R2391" s="46" t="str">
        <f>IF($I2391="","",_xlfn.LET(_xlpm.x,VLOOKUP($I2391,'2026-01-09_taxon-match'!$A$2:$N$81,10,FALSE),IF(_xlpm.x=0,"",_xlpm.x)))</f>
        <v>Odontasteridae</v>
      </c>
      <c r="S2391" s="46" t="str">
        <f>IF($I2391="","",_xlfn.LET(_xlpm.x,VLOOKUP($I2391,'2026-01-09_taxon-match'!$A$2:$N$81,11,FALSE),IF(_xlpm.x=0,"",_xlpm.x)))</f>
        <v>Odontaster</v>
      </c>
      <c r="T2391" s="46" t="str">
        <f>IF($I2391="","",_xlfn.LET(_xlpm.x,VLOOKUP($I2391,'2026-01-09_taxon-match'!$A$2:$N$81,13,FALSE),IF(_xlpm.x=0,"",_xlpm.x)))</f>
        <v>validus</v>
      </c>
      <c r="U2391" s="46">
        <v>1</v>
      </c>
      <c r="V2391" s="2" t="s">
        <v>58</v>
      </c>
      <c r="Y2391" s="46" t="str">
        <f>IF(V2391="","",_xlfn.LET(_xlpm.x,VLOOKUP(V2391,'Drop-down_menus'!$D$2:$E$13,2,FALSE),IF(_xlpm.x=0,"",_xlpm.x)))</f>
        <v>https://orcid.org/0000-0002-9708-1761</v>
      </c>
      <c r="Z2391" s="46" t="str">
        <f>IF(W2391="","",_xlfn.LET(_xlpm.x,VLOOKUP(W2391,'Drop-down_menus'!$D$2:$E$13,2,FALSE),IF(_xlpm.x=0,"",_xlpm.x)))</f>
        <v/>
      </c>
      <c r="AA2391" s="46" t="str">
        <f>IF(X2391="","",_xlfn.LET(_xlpm.x,VLOOKUP(X2391,'Drop-down_menus'!$D$2:$E$13,2,FALSE),IF(_xlpm.x=0,"",_xlpm.x)))</f>
        <v/>
      </c>
      <c r="AB2391" s="46" t="s">
        <v>1253</v>
      </c>
      <c r="AC2391" s="46" t="s">
        <v>1256</v>
      </c>
    </row>
    <row r="2392" spans="2:29" ht="15" customHeight="1">
      <c r="B2392" s="46">
        <v>2362</v>
      </c>
      <c r="C2392" s="46" t="s">
        <v>886</v>
      </c>
      <c r="D2392" s="46" t="b">
        <f>COUNTIF(Events!$B$2:$B$171, C2392) &gt; 0</f>
        <v>1</v>
      </c>
      <c r="G2392" s="46" t="s">
        <v>1212</v>
      </c>
      <c r="I2392" s="46" t="s">
        <v>315</v>
      </c>
      <c r="J2392" s="46" t="str">
        <f>IF(I2392="","",_xlfn.LET(_xlpm.x,VLOOKUP(I2392,'2026-01-09_taxon-match'!$A$2:$N$81,4,FALSE),IF(_xlpm.x=0,"",_xlpm.x)))</f>
        <v>Cnemidocarpa verrucosa</v>
      </c>
      <c r="L2392" s="46" t="str">
        <f>IF(I2392="","",_xlfn.LET(_xlpm.x,VLOOKUP(I2392,'2026-01-09_taxon-match'!$A$2:$N$81,3,FALSE),IF(_xlpm.x=0,"",_xlpm.x)))</f>
        <v>urn:lsid:marinespecies.org:taxname:173893</v>
      </c>
      <c r="M2392" s="46" t="str">
        <f>IF($I2392="","",_xlfn.LET(_xlpm.x,VLOOKUP($I2392,'2026-01-09_taxon-match'!$A$2:$N$81,5,FALSE),IF(_xlpm.x=0,"",_xlpm.x)))</f>
        <v>(Lesson, 1830)</v>
      </c>
      <c r="N2392" s="46" t="str">
        <f>IF($I2392="","",_xlfn.LET(_xlpm.x,VLOOKUP($I2392,'2026-01-09_taxon-match'!$A$2:$N$81,6,FALSE),IF(_xlpm.x=0,"",_xlpm.x)))</f>
        <v>Animalia</v>
      </c>
      <c r="O2392" s="46" t="str">
        <f>IF($I2392="","",_xlfn.LET(_xlpm.x,VLOOKUP($I2392,'2026-01-09_taxon-match'!$A$2:$N$81,7,FALSE),IF(_xlpm.x=0,"",_xlpm.x)))</f>
        <v>Chordata</v>
      </c>
      <c r="P2392" s="46" t="str">
        <f>IF($I2392="","",_xlfn.LET(_xlpm.x,VLOOKUP($I2392,'2026-01-09_taxon-match'!$A$2:$N$81,8,FALSE),IF(_xlpm.x=0,"",_xlpm.x)))</f>
        <v>Ascidiacea</v>
      </c>
      <c r="Q2392" s="46" t="str">
        <f>IF($I2392="","",_xlfn.LET(_xlpm.x,VLOOKUP($I2392,'2026-01-09_taxon-match'!$A$2:$N$81,9,FALSE),IF(_xlpm.x=0,"",_xlpm.x)))</f>
        <v>Stolidobranchia</v>
      </c>
      <c r="R2392" s="46" t="str">
        <f>IF($I2392="","",_xlfn.LET(_xlpm.x,VLOOKUP($I2392,'2026-01-09_taxon-match'!$A$2:$N$81,10,FALSE),IF(_xlpm.x=0,"",_xlpm.x)))</f>
        <v>Styelidae</v>
      </c>
      <c r="S2392" s="46" t="str">
        <f>IF($I2392="","",_xlfn.LET(_xlpm.x,VLOOKUP($I2392,'2026-01-09_taxon-match'!$A$2:$N$81,11,FALSE),IF(_xlpm.x=0,"",_xlpm.x)))</f>
        <v>Cnemidocarpa</v>
      </c>
      <c r="T2392" s="46" t="str">
        <f>IF($I2392="","",_xlfn.LET(_xlpm.x,VLOOKUP($I2392,'2026-01-09_taxon-match'!$A$2:$N$81,13,FALSE),IF(_xlpm.x=0,"",_xlpm.x)))</f>
        <v>verrucosa</v>
      </c>
      <c r="U2392" s="46">
        <v>1</v>
      </c>
      <c r="V2392" s="2" t="s">
        <v>58</v>
      </c>
      <c r="Y2392" s="46" t="str">
        <f>IF(V2392="","",_xlfn.LET(_xlpm.x,VLOOKUP(V2392,'Drop-down_menus'!$D$2:$E$13,2,FALSE),IF(_xlpm.x=0,"",_xlpm.x)))</f>
        <v>https://orcid.org/0000-0002-9708-1761</v>
      </c>
      <c r="Z2392" s="46" t="str">
        <f>IF(W2392="","",_xlfn.LET(_xlpm.x,VLOOKUP(W2392,'Drop-down_menus'!$D$2:$E$13,2,FALSE),IF(_xlpm.x=0,"",_xlpm.x)))</f>
        <v/>
      </c>
      <c r="AA2392" s="46" t="str">
        <f>IF(X2392="","",_xlfn.LET(_xlpm.x,VLOOKUP(X2392,'Drop-down_menus'!$D$2:$E$13,2,FALSE),IF(_xlpm.x=0,"",_xlpm.x)))</f>
        <v/>
      </c>
      <c r="AB2392" s="46" t="s">
        <v>1253</v>
      </c>
      <c r="AC2392" s="46" t="s">
        <v>1256</v>
      </c>
    </row>
    <row r="2393" spans="2:29" ht="15" customHeight="1">
      <c r="B2393" s="46">
        <v>2363</v>
      </c>
      <c r="C2393" s="46" t="s">
        <v>886</v>
      </c>
      <c r="D2393" s="46" t="b">
        <f>COUNTIF(Events!$B$2:$B$171, C2393) &gt; 0</f>
        <v>1</v>
      </c>
      <c r="G2393" s="46" t="s">
        <v>1212</v>
      </c>
      <c r="I2393" s="46" t="s">
        <v>315</v>
      </c>
      <c r="J2393" s="46" t="str">
        <f>IF(I2393="","",_xlfn.LET(_xlpm.x,VLOOKUP(I2393,'2026-01-09_taxon-match'!$A$2:$N$81,4,FALSE),IF(_xlpm.x=0,"",_xlpm.x)))</f>
        <v>Cnemidocarpa verrucosa</v>
      </c>
      <c r="L2393" s="46" t="str">
        <f>IF(I2393="","",_xlfn.LET(_xlpm.x,VLOOKUP(I2393,'2026-01-09_taxon-match'!$A$2:$N$81,3,FALSE),IF(_xlpm.x=0,"",_xlpm.x)))</f>
        <v>urn:lsid:marinespecies.org:taxname:173893</v>
      </c>
      <c r="M2393" s="46" t="str">
        <f>IF($I2393="","",_xlfn.LET(_xlpm.x,VLOOKUP($I2393,'2026-01-09_taxon-match'!$A$2:$N$81,5,FALSE),IF(_xlpm.x=0,"",_xlpm.x)))</f>
        <v>(Lesson, 1830)</v>
      </c>
      <c r="N2393" s="46" t="str">
        <f>IF($I2393="","",_xlfn.LET(_xlpm.x,VLOOKUP($I2393,'2026-01-09_taxon-match'!$A$2:$N$81,6,FALSE),IF(_xlpm.x=0,"",_xlpm.x)))</f>
        <v>Animalia</v>
      </c>
      <c r="O2393" s="46" t="str">
        <f>IF($I2393="","",_xlfn.LET(_xlpm.x,VLOOKUP($I2393,'2026-01-09_taxon-match'!$A$2:$N$81,7,FALSE),IF(_xlpm.x=0,"",_xlpm.x)))</f>
        <v>Chordata</v>
      </c>
      <c r="P2393" s="46" t="str">
        <f>IF($I2393="","",_xlfn.LET(_xlpm.x,VLOOKUP($I2393,'2026-01-09_taxon-match'!$A$2:$N$81,8,FALSE),IF(_xlpm.x=0,"",_xlpm.x)))</f>
        <v>Ascidiacea</v>
      </c>
      <c r="Q2393" s="46" t="str">
        <f>IF($I2393="","",_xlfn.LET(_xlpm.x,VLOOKUP($I2393,'2026-01-09_taxon-match'!$A$2:$N$81,9,FALSE),IF(_xlpm.x=0,"",_xlpm.x)))</f>
        <v>Stolidobranchia</v>
      </c>
      <c r="R2393" s="46" t="str">
        <f>IF($I2393="","",_xlfn.LET(_xlpm.x,VLOOKUP($I2393,'2026-01-09_taxon-match'!$A$2:$N$81,10,FALSE),IF(_xlpm.x=0,"",_xlpm.x)))</f>
        <v>Styelidae</v>
      </c>
      <c r="S2393" s="46" t="str">
        <f>IF($I2393="","",_xlfn.LET(_xlpm.x,VLOOKUP($I2393,'2026-01-09_taxon-match'!$A$2:$N$81,11,FALSE),IF(_xlpm.x=0,"",_xlpm.x)))</f>
        <v>Cnemidocarpa</v>
      </c>
      <c r="T2393" s="46" t="str">
        <f>IF($I2393="","",_xlfn.LET(_xlpm.x,VLOOKUP($I2393,'2026-01-09_taxon-match'!$A$2:$N$81,13,FALSE),IF(_xlpm.x=0,"",_xlpm.x)))</f>
        <v>verrucosa</v>
      </c>
      <c r="U2393" s="46">
        <v>1</v>
      </c>
      <c r="V2393" s="2" t="s">
        <v>58</v>
      </c>
      <c r="Y2393" s="46" t="str">
        <f>IF(V2393="","",_xlfn.LET(_xlpm.x,VLOOKUP(V2393,'Drop-down_menus'!$D$2:$E$13,2,FALSE),IF(_xlpm.x=0,"",_xlpm.x)))</f>
        <v>https://orcid.org/0000-0002-9708-1761</v>
      </c>
      <c r="Z2393" s="46" t="str">
        <f>IF(W2393="","",_xlfn.LET(_xlpm.x,VLOOKUP(W2393,'Drop-down_menus'!$D$2:$E$13,2,FALSE),IF(_xlpm.x=0,"",_xlpm.x)))</f>
        <v/>
      </c>
      <c r="AA2393" s="46" t="str">
        <f>IF(X2393="","",_xlfn.LET(_xlpm.x,VLOOKUP(X2393,'Drop-down_menus'!$D$2:$E$13,2,FALSE),IF(_xlpm.x=0,"",_xlpm.x)))</f>
        <v/>
      </c>
      <c r="AB2393" s="46" t="s">
        <v>1253</v>
      </c>
      <c r="AC2393" s="46" t="s">
        <v>1256</v>
      </c>
    </row>
    <row r="2394" spans="2:29" ht="15" customHeight="1">
      <c r="B2394" s="46">
        <v>2364</v>
      </c>
      <c r="C2394" s="46" t="s">
        <v>886</v>
      </c>
      <c r="D2394" s="46" t="b">
        <f>COUNTIF(Events!$B$2:$B$171, C2394) &gt; 0</f>
        <v>1</v>
      </c>
      <c r="G2394" s="46" t="s">
        <v>1212</v>
      </c>
      <c r="I2394" s="46" t="s">
        <v>315</v>
      </c>
      <c r="J2394" s="46" t="str">
        <f>IF(I2394="","",_xlfn.LET(_xlpm.x,VLOOKUP(I2394,'2026-01-09_taxon-match'!$A$2:$N$81,4,FALSE),IF(_xlpm.x=0,"",_xlpm.x)))</f>
        <v>Cnemidocarpa verrucosa</v>
      </c>
      <c r="L2394" s="46" t="str">
        <f>IF(I2394="","",_xlfn.LET(_xlpm.x,VLOOKUP(I2394,'2026-01-09_taxon-match'!$A$2:$N$81,3,FALSE),IF(_xlpm.x=0,"",_xlpm.x)))</f>
        <v>urn:lsid:marinespecies.org:taxname:173893</v>
      </c>
      <c r="M2394" s="46" t="str">
        <f>IF($I2394="","",_xlfn.LET(_xlpm.x,VLOOKUP($I2394,'2026-01-09_taxon-match'!$A$2:$N$81,5,FALSE),IF(_xlpm.x=0,"",_xlpm.x)))</f>
        <v>(Lesson, 1830)</v>
      </c>
      <c r="N2394" s="46" t="str">
        <f>IF($I2394="","",_xlfn.LET(_xlpm.x,VLOOKUP($I2394,'2026-01-09_taxon-match'!$A$2:$N$81,6,FALSE),IF(_xlpm.x=0,"",_xlpm.x)))</f>
        <v>Animalia</v>
      </c>
      <c r="O2394" s="46" t="str">
        <f>IF($I2394="","",_xlfn.LET(_xlpm.x,VLOOKUP($I2394,'2026-01-09_taxon-match'!$A$2:$N$81,7,FALSE),IF(_xlpm.x=0,"",_xlpm.x)))</f>
        <v>Chordata</v>
      </c>
      <c r="P2394" s="46" t="str">
        <f>IF($I2394="","",_xlfn.LET(_xlpm.x,VLOOKUP($I2394,'2026-01-09_taxon-match'!$A$2:$N$81,8,FALSE),IF(_xlpm.x=0,"",_xlpm.x)))</f>
        <v>Ascidiacea</v>
      </c>
      <c r="Q2394" s="46" t="str">
        <f>IF($I2394="","",_xlfn.LET(_xlpm.x,VLOOKUP($I2394,'2026-01-09_taxon-match'!$A$2:$N$81,9,FALSE),IF(_xlpm.x=0,"",_xlpm.x)))</f>
        <v>Stolidobranchia</v>
      </c>
      <c r="R2394" s="46" t="str">
        <f>IF($I2394="","",_xlfn.LET(_xlpm.x,VLOOKUP($I2394,'2026-01-09_taxon-match'!$A$2:$N$81,10,FALSE),IF(_xlpm.x=0,"",_xlpm.x)))</f>
        <v>Styelidae</v>
      </c>
      <c r="S2394" s="46" t="str">
        <f>IF($I2394="","",_xlfn.LET(_xlpm.x,VLOOKUP($I2394,'2026-01-09_taxon-match'!$A$2:$N$81,11,FALSE),IF(_xlpm.x=0,"",_xlpm.x)))</f>
        <v>Cnemidocarpa</v>
      </c>
      <c r="T2394" s="46" t="str">
        <f>IF($I2394="","",_xlfn.LET(_xlpm.x,VLOOKUP($I2394,'2026-01-09_taxon-match'!$A$2:$N$81,13,FALSE),IF(_xlpm.x=0,"",_xlpm.x)))</f>
        <v>verrucosa</v>
      </c>
      <c r="U2394" s="46">
        <v>1</v>
      </c>
      <c r="V2394" s="2" t="s">
        <v>58</v>
      </c>
      <c r="Y2394" s="46" t="str">
        <f>IF(V2394="","",_xlfn.LET(_xlpm.x,VLOOKUP(V2394,'Drop-down_menus'!$D$2:$E$13,2,FALSE),IF(_xlpm.x=0,"",_xlpm.x)))</f>
        <v>https://orcid.org/0000-0002-9708-1761</v>
      </c>
      <c r="Z2394" s="46" t="str">
        <f>IF(W2394="","",_xlfn.LET(_xlpm.x,VLOOKUP(W2394,'Drop-down_menus'!$D$2:$E$13,2,FALSE),IF(_xlpm.x=0,"",_xlpm.x)))</f>
        <v/>
      </c>
      <c r="AA2394" s="46" t="str">
        <f>IF(X2394="","",_xlfn.LET(_xlpm.x,VLOOKUP(X2394,'Drop-down_menus'!$D$2:$E$13,2,FALSE),IF(_xlpm.x=0,"",_xlpm.x)))</f>
        <v/>
      </c>
      <c r="AB2394" s="46" t="s">
        <v>1253</v>
      </c>
      <c r="AC2394" s="46" t="s">
        <v>1256</v>
      </c>
    </row>
    <row r="2395" spans="2:29" ht="15" customHeight="1">
      <c r="B2395" s="46">
        <v>2365</v>
      </c>
      <c r="C2395" s="46" t="s">
        <v>886</v>
      </c>
      <c r="D2395" s="46" t="b">
        <f>COUNTIF(Events!$B$2:$B$171, C2395) &gt; 0</f>
        <v>1</v>
      </c>
      <c r="G2395" s="46" t="s">
        <v>1237</v>
      </c>
      <c r="I2395" s="46" t="s">
        <v>1333</v>
      </c>
      <c r="J2395" s="46" t="str">
        <f>IF(I2395="","",_xlfn.LET(_xlpm.x,VLOOKUP(I2395,'2026-01-09_taxon-match'!$A$2:$N$81,4,FALSE),IF(_xlpm.x=0,"",_xlpm.x)))</f>
        <v>Ophionotus victoriae</v>
      </c>
      <c r="L2395" s="46" t="str">
        <f>IF(I2395="","",_xlfn.LET(_xlpm.x,VLOOKUP(I2395,'2026-01-09_taxon-match'!$A$2:$N$81,3,FALSE),IF(_xlpm.x=0,"",_xlpm.x)))</f>
        <v>urn:lsid:marinespecies.org:taxname:173593</v>
      </c>
      <c r="M2395" s="46" t="str">
        <f>IF($I2395="","",_xlfn.LET(_xlpm.x,VLOOKUP($I2395,'2026-01-09_taxon-match'!$A$2:$N$81,5,FALSE),IF(_xlpm.x=0,"",_xlpm.x)))</f>
        <v>Bell, 1902</v>
      </c>
      <c r="N2395" s="46" t="str">
        <f>IF($I2395="","",_xlfn.LET(_xlpm.x,VLOOKUP($I2395,'2026-01-09_taxon-match'!$A$2:$N$81,6,FALSE),IF(_xlpm.x=0,"",_xlpm.x)))</f>
        <v>Animalia</v>
      </c>
      <c r="O2395" s="46" t="str">
        <f>IF($I2395="","",_xlfn.LET(_xlpm.x,VLOOKUP($I2395,'2026-01-09_taxon-match'!$A$2:$N$81,7,FALSE),IF(_xlpm.x=0,"",_xlpm.x)))</f>
        <v>Echinodermata</v>
      </c>
      <c r="P2395" s="46" t="str">
        <f>IF($I2395="","",_xlfn.LET(_xlpm.x,VLOOKUP($I2395,'2026-01-09_taxon-match'!$A$2:$N$81,8,FALSE),IF(_xlpm.x=0,"",_xlpm.x)))</f>
        <v>Ophiuroidea</v>
      </c>
      <c r="Q2395" s="46" t="str">
        <f>IF($I2395="","",_xlfn.LET(_xlpm.x,VLOOKUP($I2395,'2026-01-09_taxon-match'!$A$2:$N$81,9,FALSE),IF(_xlpm.x=0,"",_xlpm.x)))</f>
        <v>Ophiurida</v>
      </c>
      <c r="R2395" s="46" t="str">
        <f>IF($I2395="","",_xlfn.LET(_xlpm.x,VLOOKUP($I2395,'2026-01-09_taxon-match'!$A$2:$N$81,10,FALSE),IF(_xlpm.x=0,"",_xlpm.x)))</f>
        <v>Ophiuridae</v>
      </c>
      <c r="S2395" s="46" t="str">
        <f>IF($I2395="","",_xlfn.LET(_xlpm.x,VLOOKUP($I2395,'2026-01-09_taxon-match'!$A$2:$N$81,11,FALSE),IF(_xlpm.x=0,"",_xlpm.x)))</f>
        <v>Ophionotus</v>
      </c>
      <c r="T2395" s="46" t="str">
        <f>IF($I2395="","",_xlfn.LET(_xlpm.x,VLOOKUP($I2395,'2026-01-09_taxon-match'!$A$2:$N$81,13,FALSE),IF(_xlpm.x=0,"",_xlpm.x)))</f>
        <v>victoriae</v>
      </c>
      <c r="U2395" s="46">
        <v>1</v>
      </c>
      <c r="V2395" s="2" t="s">
        <v>58</v>
      </c>
      <c r="Y2395" s="46" t="str">
        <f>IF(V2395="","",_xlfn.LET(_xlpm.x,VLOOKUP(V2395,'Drop-down_menus'!$D$2:$E$13,2,FALSE),IF(_xlpm.x=0,"",_xlpm.x)))</f>
        <v>https://orcid.org/0000-0002-9708-1761</v>
      </c>
      <c r="Z2395" s="46" t="str">
        <f>IF(W2395="","",_xlfn.LET(_xlpm.x,VLOOKUP(W2395,'Drop-down_menus'!$D$2:$E$13,2,FALSE),IF(_xlpm.x=0,"",_xlpm.x)))</f>
        <v/>
      </c>
      <c r="AA2395" s="46" t="str">
        <f>IF(X2395="","",_xlfn.LET(_xlpm.x,VLOOKUP(X2395,'Drop-down_menus'!$D$2:$E$13,2,FALSE),IF(_xlpm.x=0,"",_xlpm.x)))</f>
        <v/>
      </c>
      <c r="AB2395" s="46" t="s">
        <v>1253</v>
      </c>
      <c r="AC2395" s="46" t="s">
        <v>1256</v>
      </c>
    </row>
    <row r="2396" spans="2:29" ht="15" customHeight="1">
      <c r="B2396" s="46">
        <v>2366</v>
      </c>
      <c r="C2396" s="46" t="s">
        <v>886</v>
      </c>
      <c r="D2396" s="46" t="b">
        <f>COUNTIF(Events!$B$2:$B$171, C2396) &gt; 0</f>
        <v>1</v>
      </c>
      <c r="G2396" s="46" t="s">
        <v>1237</v>
      </c>
      <c r="I2396" s="46" t="s">
        <v>1333</v>
      </c>
      <c r="J2396" s="46" t="str">
        <f>IF(I2396="","",_xlfn.LET(_xlpm.x,VLOOKUP(I2396,'2026-01-09_taxon-match'!$A$2:$N$81,4,FALSE),IF(_xlpm.x=0,"",_xlpm.x)))</f>
        <v>Ophionotus victoriae</v>
      </c>
      <c r="L2396" s="46" t="str">
        <f>IF(I2396="","",_xlfn.LET(_xlpm.x,VLOOKUP(I2396,'2026-01-09_taxon-match'!$A$2:$N$81,3,FALSE),IF(_xlpm.x=0,"",_xlpm.x)))</f>
        <v>urn:lsid:marinespecies.org:taxname:173593</v>
      </c>
      <c r="M2396" s="46" t="str">
        <f>IF($I2396="","",_xlfn.LET(_xlpm.x,VLOOKUP($I2396,'2026-01-09_taxon-match'!$A$2:$N$81,5,FALSE),IF(_xlpm.x=0,"",_xlpm.x)))</f>
        <v>Bell, 1902</v>
      </c>
      <c r="N2396" s="46" t="str">
        <f>IF($I2396="","",_xlfn.LET(_xlpm.x,VLOOKUP($I2396,'2026-01-09_taxon-match'!$A$2:$N$81,6,FALSE),IF(_xlpm.x=0,"",_xlpm.x)))</f>
        <v>Animalia</v>
      </c>
      <c r="O2396" s="46" t="str">
        <f>IF($I2396="","",_xlfn.LET(_xlpm.x,VLOOKUP($I2396,'2026-01-09_taxon-match'!$A$2:$N$81,7,FALSE),IF(_xlpm.x=0,"",_xlpm.x)))</f>
        <v>Echinodermata</v>
      </c>
      <c r="P2396" s="46" t="str">
        <f>IF($I2396="","",_xlfn.LET(_xlpm.x,VLOOKUP($I2396,'2026-01-09_taxon-match'!$A$2:$N$81,8,FALSE),IF(_xlpm.x=0,"",_xlpm.x)))</f>
        <v>Ophiuroidea</v>
      </c>
      <c r="Q2396" s="46" t="str">
        <f>IF($I2396="","",_xlfn.LET(_xlpm.x,VLOOKUP($I2396,'2026-01-09_taxon-match'!$A$2:$N$81,9,FALSE),IF(_xlpm.x=0,"",_xlpm.x)))</f>
        <v>Ophiurida</v>
      </c>
      <c r="R2396" s="46" t="str">
        <f>IF($I2396="","",_xlfn.LET(_xlpm.x,VLOOKUP($I2396,'2026-01-09_taxon-match'!$A$2:$N$81,10,FALSE),IF(_xlpm.x=0,"",_xlpm.x)))</f>
        <v>Ophiuridae</v>
      </c>
      <c r="S2396" s="46" t="str">
        <f>IF($I2396="","",_xlfn.LET(_xlpm.x,VLOOKUP($I2396,'2026-01-09_taxon-match'!$A$2:$N$81,11,FALSE),IF(_xlpm.x=0,"",_xlpm.x)))</f>
        <v>Ophionotus</v>
      </c>
      <c r="T2396" s="46" t="str">
        <f>IF($I2396="","",_xlfn.LET(_xlpm.x,VLOOKUP($I2396,'2026-01-09_taxon-match'!$A$2:$N$81,13,FALSE),IF(_xlpm.x=0,"",_xlpm.x)))</f>
        <v>victoriae</v>
      </c>
      <c r="U2396" s="46">
        <v>1</v>
      </c>
      <c r="V2396" s="2" t="s">
        <v>58</v>
      </c>
      <c r="Y2396" s="46" t="str">
        <f>IF(V2396="","",_xlfn.LET(_xlpm.x,VLOOKUP(V2396,'Drop-down_menus'!$D$2:$E$13,2,FALSE),IF(_xlpm.x=0,"",_xlpm.x)))</f>
        <v>https://orcid.org/0000-0002-9708-1761</v>
      </c>
      <c r="Z2396" s="46" t="str">
        <f>IF(W2396="","",_xlfn.LET(_xlpm.x,VLOOKUP(W2396,'Drop-down_menus'!$D$2:$E$13,2,FALSE),IF(_xlpm.x=0,"",_xlpm.x)))</f>
        <v/>
      </c>
      <c r="AA2396" s="46" t="str">
        <f>IF(X2396="","",_xlfn.LET(_xlpm.x,VLOOKUP(X2396,'Drop-down_menus'!$D$2:$E$13,2,FALSE),IF(_xlpm.x=0,"",_xlpm.x)))</f>
        <v/>
      </c>
      <c r="AB2396" s="46" t="s">
        <v>1253</v>
      </c>
      <c r="AC2396" s="46" t="s">
        <v>1256</v>
      </c>
    </row>
    <row r="2397" spans="2:29" ht="15" customHeight="1">
      <c r="B2397" s="46">
        <v>2367</v>
      </c>
      <c r="C2397" s="46" t="s">
        <v>886</v>
      </c>
      <c r="D2397" s="46" t="b">
        <f>COUNTIF(Events!$B$2:$B$171, C2397) &gt; 0</f>
        <v>1</v>
      </c>
      <c r="G2397" s="46" t="s">
        <v>1237</v>
      </c>
      <c r="I2397" s="46" t="s">
        <v>1333</v>
      </c>
      <c r="J2397" s="46" t="str">
        <f>IF(I2397="","",_xlfn.LET(_xlpm.x,VLOOKUP(I2397,'2026-01-09_taxon-match'!$A$2:$N$81,4,FALSE),IF(_xlpm.x=0,"",_xlpm.x)))</f>
        <v>Ophionotus victoriae</v>
      </c>
      <c r="L2397" s="46" t="str">
        <f>IF(I2397="","",_xlfn.LET(_xlpm.x,VLOOKUP(I2397,'2026-01-09_taxon-match'!$A$2:$N$81,3,FALSE),IF(_xlpm.x=0,"",_xlpm.x)))</f>
        <v>urn:lsid:marinespecies.org:taxname:173593</v>
      </c>
      <c r="M2397" s="46" t="str">
        <f>IF($I2397="","",_xlfn.LET(_xlpm.x,VLOOKUP($I2397,'2026-01-09_taxon-match'!$A$2:$N$81,5,FALSE),IF(_xlpm.x=0,"",_xlpm.x)))</f>
        <v>Bell, 1902</v>
      </c>
      <c r="N2397" s="46" t="str">
        <f>IF($I2397="","",_xlfn.LET(_xlpm.x,VLOOKUP($I2397,'2026-01-09_taxon-match'!$A$2:$N$81,6,FALSE),IF(_xlpm.x=0,"",_xlpm.x)))</f>
        <v>Animalia</v>
      </c>
      <c r="O2397" s="46" t="str">
        <f>IF($I2397="","",_xlfn.LET(_xlpm.x,VLOOKUP($I2397,'2026-01-09_taxon-match'!$A$2:$N$81,7,FALSE),IF(_xlpm.x=0,"",_xlpm.x)))</f>
        <v>Echinodermata</v>
      </c>
      <c r="P2397" s="46" t="str">
        <f>IF($I2397="","",_xlfn.LET(_xlpm.x,VLOOKUP($I2397,'2026-01-09_taxon-match'!$A$2:$N$81,8,FALSE),IF(_xlpm.x=0,"",_xlpm.x)))</f>
        <v>Ophiuroidea</v>
      </c>
      <c r="Q2397" s="46" t="str">
        <f>IF($I2397="","",_xlfn.LET(_xlpm.x,VLOOKUP($I2397,'2026-01-09_taxon-match'!$A$2:$N$81,9,FALSE),IF(_xlpm.x=0,"",_xlpm.x)))</f>
        <v>Ophiurida</v>
      </c>
      <c r="R2397" s="46" t="str">
        <f>IF($I2397="","",_xlfn.LET(_xlpm.x,VLOOKUP($I2397,'2026-01-09_taxon-match'!$A$2:$N$81,10,FALSE),IF(_xlpm.x=0,"",_xlpm.x)))</f>
        <v>Ophiuridae</v>
      </c>
      <c r="S2397" s="46" t="str">
        <f>IF($I2397="","",_xlfn.LET(_xlpm.x,VLOOKUP($I2397,'2026-01-09_taxon-match'!$A$2:$N$81,11,FALSE),IF(_xlpm.x=0,"",_xlpm.x)))</f>
        <v>Ophionotus</v>
      </c>
      <c r="T2397" s="46" t="str">
        <f>IF($I2397="","",_xlfn.LET(_xlpm.x,VLOOKUP($I2397,'2026-01-09_taxon-match'!$A$2:$N$81,13,FALSE),IF(_xlpm.x=0,"",_xlpm.x)))</f>
        <v>victoriae</v>
      </c>
      <c r="U2397" s="46">
        <v>1</v>
      </c>
      <c r="V2397" s="2" t="s">
        <v>58</v>
      </c>
      <c r="Y2397" s="46" t="str">
        <f>IF(V2397="","",_xlfn.LET(_xlpm.x,VLOOKUP(V2397,'Drop-down_menus'!$D$2:$E$13,2,FALSE),IF(_xlpm.x=0,"",_xlpm.x)))</f>
        <v>https://orcid.org/0000-0002-9708-1761</v>
      </c>
      <c r="Z2397" s="46" t="str">
        <f>IF(W2397="","",_xlfn.LET(_xlpm.x,VLOOKUP(W2397,'Drop-down_menus'!$D$2:$E$13,2,FALSE),IF(_xlpm.x=0,"",_xlpm.x)))</f>
        <v/>
      </c>
      <c r="AA2397" s="46" t="str">
        <f>IF(X2397="","",_xlfn.LET(_xlpm.x,VLOOKUP(X2397,'Drop-down_menus'!$D$2:$E$13,2,FALSE),IF(_xlpm.x=0,"",_xlpm.x)))</f>
        <v/>
      </c>
      <c r="AB2397" s="46" t="s">
        <v>1253</v>
      </c>
      <c r="AC2397" s="46" t="s">
        <v>1256</v>
      </c>
    </row>
    <row r="2398" spans="2:29" ht="15" customHeight="1">
      <c r="B2398" s="46">
        <v>2368</v>
      </c>
      <c r="C2398" s="46" t="s">
        <v>886</v>
      </c>
      <c r="D2398" s="46" t="b">
        <f>COUNTIF(Events!$B$2:$B$171, C2398) &gt; 0</f>
        <v>1</v>
      </c>
      <c r="G2398" s="46" t="s">
        <v>177</v>
      </c>
      <c r="I2398" s="46" t="s">
        <v>177</v>
      </c>
      <c r="J2398" s="46" t="str">
        <f>IF(I2398="","",_xlfn.LET(_xlpm.x,VLOOKUP(I2398,'2026-01-09_taxon-match'!$A$2:$N$81,4,FALSE),IF(_xlpm.x=0,"",_xlpm.x)))</f>
        <v>Sterechinus neumayeri</v>
      </c>
      <c r="L2398" s="46" t="str">
        <f>IF(I2398="","",_xlfn.LET(_xlpm.x,VLOOKUP(I2398,'2026-01-09_taxon-match'!$A$2:$N$81,3,FALSE),IF(_xlpm.x=0,"",_xlpm.x)))</f>
        <v>urn:lsid:marinespecies.org:taxname:160831</v>
      </c>
      <c r="M2398" s="46" t="str">
        <f>IF($I2398="","",_xlfn.LET(_xlpm.x,VLOOKUP($I2398,'2026-01-09_taxon-match'!$A$2:$N$81,5,FALSE),IF(_xlpm.x=0,"",_xlpm.x)))</f>
        <v>(Meissner, 1900)</v>
      </c>
      <c r="N2398" s="46" t="str">
        <f>IF($I2398="","",_xlfn.LET(_xlpm.x,VLOOKUP($I2398,'2026-01-09_taxon-match'!$A$2:$N$81,6,FALSE),IF(_xlpm.x=0,"",_xlpm.x)))</f>
        <v>Animalia</v>
      </c>
      <c r="O2398" s="46" t="str">
        <f>IF($I2398="","",_xlfn.LET(_xlpm.x,VLOOKUP($I2398,'2026-01-09_taxon-match'!$A$2:$N$81,7,FALSE),IF(_xlpm.x=0,"",_xlpm.x)))</f>
        <v>Echinodermata</v>
      </c>
      <c r="P2398" s="46" t="str">
        <f>IF($I2398="","",_xlfn.LET(_xlpm.x,VLOOKUP($I2398,'2026-01-09_taxon-match'!$A$2:$N$81,8,FALSE),IF(_xlpm.x=0,"",_xlpm.x)))</f>
        <v>Echinoidea</v>
      </c>
      <c r="Q2398" s="46" t="str">
        <f>IF($I2398="","",_xlfn.LET(_xlpm.x,VLOOKUP($I2398,'2026-01-09_taxon-match'!$A$2:$N$81,9,FALSE),IF(_xlpm.x=0,"",_xlpm.x)))</f>
        <v>Camarodonta</v>
      </c>
      <c r="R2398" s="46" t="str">
        <f>IF($I2398="","",_xlfn.LET(_xlpm.x,VLOOKUP($I2398,'2026-01-09_taxon-match'!$A$2:$N$81,10,FALSE),IF(_xlpm.x=0,"",_xlpm.x)))</f>
        <v>Echinidae</v>
      </c>
      <c r="S2398" s="46" t="str">
        <f>IF($I2398="","",_xlfn.LET(_xlpm.x,VLOOKUP($I2398,'2026-01-09_taxon-match'!$A$2:$N$81,11,FALSE),IF(_xlpm.x=0,"",_xlpm.x)))</f>
        <v>Sterechinus</v>
      </c>
      <c r="T2398" s="46" t="str">
        <f>IF($I2398="","",_xlfn.LET(_xlpm.x,VLOOKUP($I2398,'2026-01-09_taxon-match'!$A$2:$N$81,13,FALSE),IF(_xlpm.x=0,"",_xlpm.x)))</f>
        <v>neumayeri</v>
      </c>
      <c r="U2398" s="46">
        <v>1</v>
      </c>
      <c r="V2398" t="s">
        <v>43</v>
      </c>
      <c r="Y2398" s="46" t="str">
        <f>IF(V2398="","",_xlfn.LET(_xlpm.x,VLOOKUP(V2398,'Drop-down_menus'!$D$2:$E$13,2,FALSE),IF(_xlpm.x=0,"",_xlpm.x)))</f>
        <v>https://orcid.org/0000-0002-0981-7442</v>
      </c>
      <c r="Z2398" s="46" t="str">
        <f>IF(W2398="","",_xlfn.LET(_xlpm.x,VLOOKUP(W2398,'Drop-down_menus'!$D$2:$E$13,2,FALSE),IF(_xlpm.x=0,"",_xlpm.x)))</f>
        <v/>
      </c>
      <c r="AA2398" s="46" t="str">
        <f>IF(X2398="","",_xlfn.LET(_xlpm.x,VLOOKUP(X2398,'Drop-down_menus'!$D$2:$E$13,2,FALSE),IF(_xlpm.x=0,"",_xlpm.x)))</f>
        <v/>
      </c>
      <c r="AB2398" s="46" t="s">
        <v>1254</v>
      </c>
      <c r="AC2398" s="46" t="s">
        <v>1256</v>
      </c>
    </row>
    <row r="2399" spans="2:29" ht="15" customHeight="1">
      <c r="B2399" s="46">
        <v>2369</v>
      </c>
      <c r="C2399" s="46" t="s">
        <v>886</v>
      </c>
      <c r="D2399" s="46" t="b">
        <f>COUNTIF(Events!$B$2:$B$171, C2399) &gt; 0</f>
        <v>1</v>
      </c>
      <c r="G2399" s="46" t="s">
        <v>177</v>
      </c>
      <c r="I2399" s="46" t="s">
        <v>177</v>
      </c>
      <c r="J2399" s="46" t="str">
        <f>IF(I2399="","",_xlfn.LET(_xlpm.x,VLOOKUP(I2399,'2026-01-09_taxon-match'!$A$2:$N$81,4,FALSE),IF(_xlpm.x=0,"",_xlpm.x)))</f>
        <v>Sterechinus neumayeri</v>
      </c>
      <c r="L2399" s="46" t="str">
        <f>IF(I2399="","",_xlfn.LET(_xlpm.x,VLOOKUP(I2399,'2026-01-09_taxon-match'!$A$2:$N$81,3,FALSE),IF(_xlpm.x=0,"",_xlpm.x)))</f>
        <v>urn:lsid:marinespecies.org:taxname:160831</v>
      </c>
      <c r="M2399" s="46" t="str">
        <f>IF($I2399="","",_xlfn.LET(_xlpm.x,VLOOKUP($I2399,'2026-01-09_taxon-match'!$A$2:$N$81,5,FALSE),IF(_xlpm.x=0,"",_xlpm.x)))</f>
        <v>(Meissner, 1900)</v>
      </c>
      <c r="N2399" s="46" t="str">
        <f>IF($I2399="","",_xlfn.LET(_xlpm.x,VLOOKUP($I2399,'2026-01-09_taxon-match'!$A$2:$N$81,6,FALSE),IF(_xlpm.x=0,"",_xlpm.x)))</f>
        <v>Animalia</v>
      </c>
      <c r="O2399" s="46" t="str">
        <f>IF($I2399="","",_xlfn.LET(_xlpm.x,VLOOKUP($I2399,'2026-01-09_taxon-match'!$A$2:$N$81,7,FALSE),IF(_xlpm.x=0,"",_xlpm.x)))</f>
        <v>Echinodermata</v>
      </c>
      <c r="P2399" s="46" t="str">
        <f>IF($I2399="","",_xlfn.LET(_xlpm.x,VLOOKUP($I2399,'2026-01-09_taxon-match'!$A$2:$N$81,8,FALSE),IF(_xlpm.x=0,"",_xlpm.x)))</f>
        <v>Echinoidea</v>
      </c>
      <c r="Q2399" s="46" t="str">
        <f>IF($I2399="","",_xlfn.LET(_xlpm.x,VLOOKUP($I2399,'2026-01-09_taxon-match'!$A$2:$N$81,9,FALSE),IF(_xlpm.x=0,"",_xlpm.x)))</f>
        <v>Camarodonta</v>
      </c>
      <c r="R2399" s="46" t="str">
        <f>IF($I2399="","",_xlfn.LET(_xlpm.x,VLOOKUP($I2399,'2026-01-09_taxon-match'!$A$2:$N$81,10,FALSE),IF(_xlpm.x=0,"",_xlpm.x)))</f>
        <v>Echinidae</v>
      </c>
      <c r="S2399" s="46" t="str">
        <f>IF($I2399="","",_xlfn.LET(_xlpm.x,VLOOKUP($I2399,'2026-01-09_taxon-match'!$A$2:$N$81,11,FALSE),IF(_xlpm.x=0,"",_xlpm.x)))</f>
        <v>Sterechinus</v>
      </c>
      <c r="T2399" s="46" t="str">
        <f>IF($I2399="","",_xlfn.LET(_xlpm.x,VLOOKUP($I2399,'2026-01-09_taxon-match'!$A$2:$N$81,13,FALSE),IF(_xlpm.x=0,"",_xlpm.x)))</f>
        <v>neumayeri</v>
      </c>
      <c r="U2399" s="46">
        <v>1</v>
      </c>
      <c r="V2399" t="s">
        <v>43</v>
      </c>
      <c r="Y2399" s="46" t="str">
        <f>IF(V2399="","",_xlfn.LET(_xlpm.x,VLOOKUP(V2399,'Drop-down_menus'!$D$2:$E$13,2,FALSE),IF(_xlpm.x=0,"",_xlpm.x)))</f>
        <v>https://orcid.org/0000-0002-0981-7442</v>
      </c>
      <c r="Z2399" s="46" t="str">
        <f>IF(W2399="","",_xlfn.LET(_xlpm.x,VLOOKUP(W2399,'Drop-down_menus'!$D$2:$E$13,2,FALSE),IF(_xlpm.x=0,"",_xlpm.x)))</f>
        <v/>
      </c>
      <c r="AA2399" s="46" t="str">
        <f>IF(X2399="","",_xlfn.LET(_xlpm.x,VLOOKUP(X2399,'Drop-down_menus'!$D$2:$E$13,2,FALSE),IF(_xlpm.x=0,"",_xlpm.x)))</f>
        <v/>
      </c>
      <c r="AB2399" s="46" t="s">
        <v>1254</v>
      </c>
      <c r="AC2399" s="46" t="s">
        <v>1256</v>
      </c>
    </row>
    <row r="2400" spans="2:29" ht="15" customHeight="1">
      <c r="B2400" s="46">
        <v>2370</v>
      </c>
      <c r="C2400" s="46" t="s">
        <v>886</v>
      </c>
      <c r="D2400" s="46" t="b">
        <f>COUNTIF(Events!$B$2:$B$171, C2400) &gt; 0</f>
        <v>1</v>
      </c>
      <c r="G2400" s="46" t="s">
        <v>177</v>
      </c>
      <c r="I2400" s="46" t="s">
        <v>177</v>
      </c>
      <c r="J2400" s="46" t="str">
        <f>IF(I2400="","",_xlfn.LET(_xlpm.x,VLOOKUP(I2400,'2026-01-09_taxon-match'!$A$2:$N$81,4,FALSE),IF(_xlpm.x=0,"",_xlpm.x)))</f>
        <v>Sterechinus neumayeri</v>
      </c>
      <c r="L2400" s="46" t="str">
        <f>IF(I2400="","",_xlfn.LET(_xlpm.x,VLOOKUP(I2400,'2026-01-09_taxon-match'!$A$2:$N$81,3,FALSE),IF(_xlpm.x=0,"",_xlpm.x)))</f>
        <v>urn:lsid:marinespecies.org:taxname:160831</v>
      </c>
      <c r="M2400" s="46" t="str">
        <f>IF($I2400="","",_xlfn.LET(_xlpm.x,VLOOKUP($I2400,'2026-01-09_taxon-match'!$A$2:$N$81,5,FALSE),IF(_xlpm.x=0,"",_xlpm.x)))</f>
        <v>(Meissner, 1900)</v>
      </c>
      <c r="N2400" s="46" t="str">
        <f>IF($I2400="","",_xlfn.LET(_xlpm.x,VLOOKUP($I2400,'2026-01-09_taxon-match'!$A$2:$N$81,6,FALSE),IF(_xlpm.x=0,"",_xlpm.x)))</f>
        <v>Animalia</v>
      </c>
      <c r="O2400" s="46" t="str">
        <f>IF($I2400="","",_xlfn.LET(_xlpm.x,VLOOKUP($I2400,'2026-01-09_taxon-match'!$A$2:$N$81,7,FALSE),IF(_xlpm.x=0,"",_xlpm.x)))</f>
        <v>Echinodermata</v>
      </c>
      <c r="P2400" s="46" t="str">
        <f>IF($I2400="","",_xlfn.LET(_xlpm.x,VLOOKUP($I2400,'2026-01-09_taxon-match'!$A$2:$N$81,8,FALSE),IF(_xlpm.x=0,"",_xlpm.x)))</f>
        <v>Echinoidea</v>
      </c>
      <c r="Q2400" s="46" t="str">
        <f>IF($I2400="","",_xlfn.LET(_xlpm.x,VLOOKUP($I2400,'2026-01-09_taxon-match'!$A$2:$N$81,9,FALSE),IF(_xlpm.x=0,"",_xlpm.x)))</f>
        <v>Camarodonta</v>
      </c>
      <c r="R2400" s="46" t="str">
        <f>IF($I2400="","",_xlfn.LET(_xlpm.x,VLOOKUP($I2400,'2026-01-09_taxon-match'!$A$2:$N$81,10,FALSE),IF(_xlpm.x=0,"",_xlpm.x)))</f>
        <v>Echinidae</v>
      </c>
      <c r="S2400" s="46" t="str">
        <f>IF($I2400="","",_xlfn.LET(_xlpm.x,VLOOKUP($I2400,'2026-01-09_taxon-match'!$A$2:$N$81,11,FALSE),IF(_xlpm.x=0,"",_xlpm.x)))</f>
        <v>Sterechinus</v>
      </c>
      <c r="T2400" s="46" t="str">
        <f>IF($I2400="","",_xlfn.LET(_xlpm.x,VLOOKUP($I2400,'2026-01-09_taxon-match'!$A$2:$N$81,13,FALSE),IF(_xlpm.x=0,"",_xlpm.x)))</f>
        <v>neumayeri</v>
      </c>
      <c r="U2400" s="46">
        <v>1</v>
      </c>
      <c r="V2400" t="s">
        <v>43</v>
      </c>
      <c r="Y2400" s="46" t="str">
        <f>IF(V2400="","",_xlfn.LET(_xlpm.x,VLOOKUP(V2400,'Drop-down_menus'!$D$2:$E$13,2,FALSE),IF(_xlpm.x=0,"",_xlpm.x)))</f>
        <v>https://orcid.org/0000-0002-0981-7442</v>
      </c>
      <c r="Z2400" s="46" t="str">
        <f>IF(W2400="","",_xlfn.LET(_xlpm.x,VLOOKUP(W2400,'Drop-down_menus'!$D$2:$E$13,2,FALSE),IF(_xlpm.x=0,"",_xlpm.x)))</f>
        <v/>
      </c>
      <c r="AA2400" s="46" t="str">
        <f>IF(X2400="","",_xlfn.LET(_xlpm.x,VLOOKUP(X2400,'Drop-down_menus'!$D$2:$E$13,2,FALSE),IF(_xlpm.x=0,"",_xlpm.x)))</f>
        <v/>
      </c>
      <c r="AB2400" s="46" t="s">
        <v>1254</v>
      </c>
      <c r="AC2400" s="46" t="s">
        <v>1256</v>
      </c>
    </row>
    <row r="2401" spans="2:29" ht="15" customHeight="1">
      <c r="B2401" s="46">
        <v>2371</v>
      </c>
      <c r="C2401" s="46" t="s">
        <v>886</v>
      </c>
      <c r="D2401" s="46" t="b">
        <f>COUNTIF(Events!$B$2:$B$171, C2401) &gt; 0</f>
        <v>1</v>
      </c>
      <c r="G2401" s="46" t="s">
        <v>1241</v>
      </c>
      <c r="I2401" s="46" t="s">
        <v>1529</v>
      </c>
      <c r="J2401" s="46" t="str">
        <f>IF(I2401="","",_xlfn.LET(_xlpm.x,VLOOKUP(I2401,'2026-01-09_taxon-match'!$A$2:$N$81,4,FALSE),IF(_xlpm.x=0,"",_xlpm.x)))</f>
        <v>Acodontaster</v>
      </c>
      <c r="K2401" s="46" t="s">
        <v>1318</v>
      </c>
      <c r="L2401" s="46" t="str">
        <f>IF(I2401="","",_xlfn.LET(_xlpm.x,VLOOKUP(I2401,'2026-01-09_taxon-match'!$A$2:$N$81,3,FALSE),IF(_xlpm.x=0,"",_xlpm.x)))</f>
        <v>urn:lsid:marinespecies.org:taxname:172592</v>
      </c>
      <c r="M2401" s="46" t="str">
        <f>IF($I2401="","",_xlfn.LET(_xlpm.x,VLOOKUP($I2401,'2026-01-09_taxon-match'!$A$2:$N$81,5,FALSE),IF(_xlpm.x=0,"",_xlpm.x)))</f>
        <v>Verrill, 1899</v>
      </c>
      <c r="N2401" s="46" t="str">
        <f>IF($I2401="","",_xlfn.LET(_xlpm.x,VLOOKUP($I2401,'2026-01-09_taxon-match'!$A$2:$N$81,6,FALSE),IF(_xlpm.x=0,"",_xlpm.x)))</f>
        <v>Animalia</v>
      </c>
      <c r="O2401" s="46" t="str">
        <f>IF($I2401="","",_xlfn.LET(_xlpm.x,VLOOKUP($I2401,'2026-01-09_taxon-match'!$A$2:$N$81,7,FALSE),IF(_xlpm.x=0,"",_xlpm.x)))</f>
        <v>Echinodermata</v>
      </c>
      <c r="P2401" s="46" t="str">
        <f>IF($I2401="","",_xlfn.LET(_xlpm.x,VLOOKUP($I2401,'2026-01-09_taxon-match'!$A$2:$N$81,8,FALSE),IF(_xlpm.x=0,"",_xlpm.x)))</f>
        <v>Asteroidea</v>
      </c>
      <c r="Q2401" s="46" t="str">
        <f>IF($I2401="","",_xlfn.LET(_xlpm.x,VLOOKUP($I2401,'2026-01-09_taxon-match'!$A$2:$N$81,9,FALSE),IF(_xlpm.x=0,"",_xlpm.x)))</f>
        <v>Valvatida</v>
      </c>
      <c r="R2401" s="46" t="str">
        <f>IF($I2401="","",_xlfn.LET(_xlpm.x,VLOOKUP($I2401,'2026-01-09_taxon-match'!$A$2:$N$81,10,FALSE),IF(_xlpm.x=0,"",_xlpm.x)))</f>
        <v>Odontasteridae</v>
      </c>
      <c r="S2401" s="46" t="str">
        <f>IF($I2401="","",_xlfn.LET(_xlpm.x,VLOOKUP($I2401,'2026-01-09_taxon-match'!$A$2:$N$81,11,FALSE),IF(_xlpm.x=0,"",_xlpm.x)))</f>
        <v>Acodontaster</v>
      </c>
      <c r="T2401" s="46" t="str">
        <f>IF($I2401="","",_xlfn.LET(_xlpm.x,VLOOKUP($I2401,'2026-01-09_taxon-match'!$A$2:$N$81,13,FALSE),IF(_xlpm.x=0,"",_xlpm.x)))</f>
        <v/>
      </c>
      <c r="U2401" s="46">
        <v>1</v>
      </c>
      <c r="V2401" t="s">
        <v>43</v>
      </c>
      <c r="Y2401" s="46" t="str">
        <f>IF(V2401="","",_xlfn.LET(_xlpm.x,VLOOKUP(V2401,'Drop-down_menus'!$D$2:$E$13,2,FALSE),IF(_xlpm.x=0,"",_xlpm.x)))</f>
        <v>https://orcid.org/0000-0002-0981-7442</v>
      </c>
      <c r="Z2401" s="46" t="str">
        <f>IF(W2401="","",_xlfn.LET(_xlpm.x,VLOOKUP(W2401,'Drop-down_menus'!$D$2:$E$13,2,FALSE),IF(_xlpm.x=0,"",_xlpm.x)))</f>
        <v/>
      </c>
      <c r="AA2401" s="46" t="str">
        <f>IF(X2401="","",_xlfn.LET(_xlpm.x,VLOOKUP(X2401,'Drop-down_menus'!$D$2:$E$13,2,FALSE),IF(_xlpm.x=0,"",_xlpm.x)))</f>
        <v/>
      </c>
      <c r="AB2401" s="46" t="s">
        <v>1253</v>
      </c>
      <c r="AC2401" s="46" t="s">
        <v>1256</v>
      </c>
    </row>
    <row r="2402" spans="2:29" ht="15" customHeight="1">
      <c r="B2402" s="46">
        <v>2372</v>
      </c>
      <c r="C2402" s="46" t="s">
        <v>886</v>
      </c>
      <c r="D2402" s="46" t="b">
        <f>COUNTIF(Events!$B$2:$B$171, C2402) &gt; 0</f>
        <v>1</v>
      </c>
      <c r="G2402" s="46" t="s">
        <v>960</v>
      </c>
      <c r="I2402" s="46" t="s">
        <v>960</v>
      </c>
      <c r="J2402" s="46" t="str">
        <f>IF(I2402="","",_xlfn.LET(_xlpm.x,VLOOKUP(I2402,'2026-01-09_taxon-match'!$A$2:$N$81,4,FALSE),IF(_xlpm.x=0,"",_xlpm.x)))</f>
        <v>Odontaster validus</v>
      </c>
      <c r="L2402" s="46" t="str">
        <f>IF(I2402="","",_xlfn.LET(_xlpm.x,VLOOKUP(I2402,'2026-01-09_taxon-match'!$A$2:$N$81,3,FALSE),IF(_xlpm.x=0,"",_xlpm.x)))</f>
        <v>urn:lsid:marinespecies.org:taxname:172775</v>
      </c>
      <c r="M2402" s="46" t="str">
        <f>IF($I2402="","",_xlfn.LET(_xlpm.x,VLOOKUP($I2402,'2026-01-09_taxon-match'!$A$2:$N$81,5,FALSE),IF(_xlpm.x=0,"",_xlpm.x)))</f>
        <v>Koehler, 1906</v>
      </c>
      <c r="N2402" s="46" t="str">
        <f>IF($I2402="","",_xlfn.LET(_xlpm.x,VLOOKUP($I2402,'2026-01-09_taxon-match'!$A$2:$N$81,6,FALSE),IF(_xlpm.x=0,"",_xlpm.x)))</f>
        <v>Animalia</v>
      </c>
      <c r="O2402" s="46" t="str">
        <f>IF($I2402="","",_xlfn.LET(_xlpm.x,VLOOKUP($I2402,'2026-01-09_taxon-match'!$A$2:$N$81,7,FALSE),IF(_xlpm.x=0,"",_xlpm.x)))</f>
        <v>Echinodermata</v>
      </c>
      <c r="P2402" s="46" t="str">
        <f>IF($I2402="","",_xlfn.LET(_xlpm.x,VLOOKUP($I2402,'2026-01-09_taxon-match'!$A$2:$N$81,8,FALSE),IF(_xlpm.x=0,"",_xlpm.x)))</f>
        <v>Asteroidea</v>
      </c>
      <c r="Q2402" s="46" t="str">
        <f>IF($I2402="","",_xlfn.LET(_xlpm.x,VLOOKUP($I2402,'2026-01-09_taxon-match'!$A$2:$N$81,9,FALSE),IF(_xlpm.x=0,"",_xlpm.x)))</f>
        <v>Valvatida</v>
      </c>
      <c r="R2402" s="46" t="str">
        <f>IF($I2402="","",_xlfn.LET(_xlpm.x,VLOOKUP($I2402,'2026-01-09_taxon-match'!$A$2:$N$81,10,FALSE),IF(_xlpm.x=0,"",_xlpm.x)))</f>
        <v>Odontasteridae</v>
      </c>
      <c r="S2402" s="46" t="str">
        <f>IF($I2402="","",_xlfn.LET(_xlpm.x,VLOOKUP($I2402,'2026-01-09_taxon-match'!$A$2:$N$81,11,FALSE),IF(_xlpm.x=0,"",_xlpm.x)))</f>
        <v>Odontaster</v>
      </c>
      <c r="T2402" s="46" t="str">
        <f>IF($I2402="","",_xlfn.LET(_xlpm.x,VLOOKUP($I2402,'2026-01-09_taxon-match'!$A$2:$N$81,13,FALSE),IF(_xlpm.x=0,"",_xlpm.x)))</f>
        <v>validus</v>
      </c>
      <c r="U2402" s="46">
        <v>1</v>
      </c>
      <c r="V2402" s="2" t="s">
        <v>58</v>
      </c>
      <c r="Y2402" s="46" t="str">
        <f>IF(V2402="","",_xlfn.LET(_xlpm.x,VLOOKUP(V2402,'Drop-down_menus'!$D$2:$E$13,2,FALSE),IF(_xlpm.x=0,"",_xlpm.x)))</f>
        <v>https://orcid.org/0000-0002-9708-1761</v>
      </c>
      <c r="Z2402" s="46" t="str">
        <f>IF(W2402="","",_xlfn.LET(_xlpm.x,VLOOKUP(W2402,'Drop-down_menus'!$D$2:$E$13,2,FALSE),IF(_xlpm.x=0,"",_xlpm.x)))</f>
        <v/>
      </c>
      <c r="AA2402" s="46" t="str">
        <f>IF(X2402="","",_xlfn.LET(_xlpm.x,VLOOKUP(X2402,'Drop-down_menus'!$D$2:$E$13,2,FALSE),IF(_xlpm.x=0,"",_xlpm.x)))</f>
        <v/>
      </c>
      <c r="AB2402" s="46" t="s">
        <v>1253</v>
      </c>
      <c r="AC2402" s="46" t="s">
        <v>1256</v>
      </c>
    </row>
    <row r="2403" spans="2:29" ht="15" customHeight="1">
      <c r="B2403" s="46">
        <v>2373</v>
      </c>
      <c r="C2403" s="46" t="s">
        <v>886</v>
      </c>
      <c r="D2403" s="46" t="b">
        <f>COUNTIF(Events!$B$2:$B$171, C2403) &gt; 0</f>
        <v>1</v>
      </c>
      <c r="G2403" s="46" t="s">
        <v>960</v>
      </c>
      <c r="I2403" s="46" t="s">
        <v>960</v>
      </c>
      <c r="J2403" s="46" t="str">
        <f>IF(I2403="","",_xlfn.LET(_xlpm.x,VLOOKUP(I2403,'2026-01-09_taxon-match'!$A$2:$N$81,4,FALSE),IF(_xlpm.x=0,"",_xlpm.x)))</f>
        <v>Odontaster validus</v>
      </c>
      <c r="L2403" s="46" t="str">
        <f>IF(I2403="","",_xlfn.LET(_xlpm.x,VLOOKUP(I2403,'2026-01-09_taxon-match'!$A$2:$N$81,3,FALSE),IF(_xlpm.x=0,"",_xlpm.x)))</f>
        <v>urn:lsid:marinespecies.org:taxname:172775</v>
      </c>
      <c r="M2403" s="46" t="str">
        <f>IF($I2403="","",_xlfn.LET(_xlpm.x,VLOOKUP($I2403,'2026-01-09_taxon-match'!$A$2:$N$81,5,FALSE),IF(_xlpm.x=0,"",_xlpm.x)))</f>
        <v>Koehler, 1906</v>
      </c>
      <c r="N2403" s="46" t="str">
        <f>IF($I2403="","",_xlfn.LET(_xlpm.x,VLOOKUP($I2403,'2026-01-09_taxon-match'!$A$2:$N$81,6,FALSE),IF(_xlpm.x=0,"",_xlpm.x)))</f>
        <v>Animalia</v>
      </c>
      <c r="O2403" s="46" t="str">
        <f>IF($I2403="","",_xlfn.LET(_xlpm.x,VLOOKUP($I2403,'2026-01-09_taxon-match'!$A$2:$N$81,7,FALSE),IF(_xlpm.x=0,"",_xlpm.x)))</f>
        <v>Echinodermata</v>
      </c>
      <c r="P2403" s="46" t="str">
        <f>IF($I2403="","",_xlfn.LET(_xlpm.x,VLOOKUP($I2403,'2026-01-09_taxon-match'!$A$2:$N$81,8,FALSE),IF(_xlpm.x=0,"",_xlpm.x)))</f>
        <v>Asteroidea</v>
      </c>
      <c r="Q2403" s="46" t="str">
        <f>IF($I2403="","",_xlfn.LET(_xlpm.x,VLOOKUP($I2403,'2026-01-09_taxon-match'!$A$2:$N$81,9,FALSE),IF(_xlpm.x=0,"",_xlpm.x)))</f>
        <v>Valvatida</v>
      </c>
      <c r="R2403" s="46" t="str">
        <f>IF($I2403="","",_xlfn.LET(_xlpm.x,VLOOKUP($I2403,'2026-01-09_taxon-match'!$A$2:$N$81,10,FALSE),IF(_xlpm.x=0,"",_xlpm.x)))</f>
        <v>Odontasteridae</v>
      </c>
      <c r="S2403" s="46" t="str">
        <f>IF($I2403="","",_xlfn.LET(_xlpm.x,VLOOKUP($I2403,'2026-01-09_taxon-match'!$A$2:$N$81,11,FALSE),IF(_xlpm.x=0,"",_xlpm.x)))</f>
        <v>Odontaster</v>
      </c>
      <c r="T2403" s="46" t="str">
        <f>IF($I2403="","",_xlfn.LET(_xlpm.x,VLOOKUP($I2403,'2026-01-09_taxon-match'!$A$2:$N$81,13,FALSE),IF(_xlpm.x=0,"",_xlpm.x)))</f>
        <v>validus</v>
      </c>
      <c r="U2403" s="46">
        <v>1</v>
      </c>
      <c r="V2403" s="2" t="s">
        <v>58</v>
      </c>
      <c r="Y2403" s="46" t="str">
        <f>IF(V2403="","",_xlfn.LET(_xlpm.x,VLOOKUP(V2403,'Drop-down_menus'!$D$2:$E$13,2,FALSE),IF(_xlpm.x=0,"",_xlpm.x)))</f>
        <v>https://orcid.org/0000-0002-9708-1761</v>
      </c>
      <c r="Z2403" s="46" t="str">
        <f>IF(W2403="","",_xlfn.LET(_xlpm.x,VLOOKUP(W2403,'Drop-down_menus'!$D$2:$E$13,2,FALSE),IF(_xlpm.x=0,"",_xlpm.x)))</f>
        <v/>
      </c>
      <c r="AA2403" s="46" t="str">
        <f>IF(X2403="","",_xlfn.LET(_xlpm.x,VLOOKUP(X2403,'Drop-down_menus'!$D$2:$E$13,2,FALSE),IF(_xlpm.x=0,"",_xlpm.x)))</f>
        <v/>
      </c>
      <c r="AB2403" s="46" t="s">
        <v>1253</v>
      </c>
      <c r="AC2403" s="46" t="s">
        <v>1256</v>
      </c>
    </row>
    <row r="2404" spans="2:29" ht="15" customHeight="1">
      <c r="B2404" s="46">
        <v>2375</v>
      </c>
      <c r="C2404" s="46" t="s">
        <v>886</v>
      </c>
      <c r="D2404" s="46" t="b">
        <f>COUNTIF(Events!$B$2:$B$171, C2404) &gt; 0</f>
        <v>1</v>
      </c>
      <c r="G2404" s="46" t="s">
        <v>1048</v>
      </c>
      <c r="I2404" s="2" t="s">
        <v>1048</v>
      </c>
      <c r="J2404" s="46" t="str">
        <f>IF(I2404="","",_xlfn.LET(_xlpm.x,VLOOKUP(I2404,'2026-01-09_taxon-match'!$A$2:$N$81,4,FALSE),IF(_xlpm.x=0,"",_xlpm.x)))</f>
        <v>Heterocucumis steineni</v>
      </c>
      <c r="L2404" s="46" t="str">
        <f>IF(I2404="","",_xlfn.LET(_xlpm.x,VLOOKUP(I2404,'2026-01-09_taxon-match'!$A$2:$N$81,3,FALSE),IF(_xlpm.x=0,"",_xlpm.x)))</f>
        <v>urn:lsid:marinespecies.org:taxname:174085</v>
      </c>
      <c r="M2404" s="46" t="str">
        <f>IF($I2404="","",_xlfn.LET(_xlpm.x,VLOOKUP($I2404,'2026-01-09_taxon-match'!$A$2:$N$81,5,FALSE),IF(_xlpm.x=0,"",_xlpm.x)))</f>
        <v>(Ludwig, 1898)</v>
      </c>
      <c r="N2404" s="46" t="str">
        <f>IF($I2404="","",_xlfn.LET(_xlpm.x,VLOOKUP($I2404,'2026-01-09_taxon-match'!$A$2:$N$81,6,FALSE),IF(_xlpm.x=0,"",_xlpm.x)))</f>
        <v>Animalia</v>
      </c>
      <c r="O2404" s="46" t="str">
        <f>IF($I2404="","",_xlfn.LET(_xlpm.x,VLOOKUP($I2404,'2026-01-09_taxon-match'!$A$2:$N$81,7,FALSE),IF(_xlpm.x=0,"",_xlpm.x)))</f>
        <v>Echinodermata</v>
      </c>
      <c r="P2404" s="46" t="str">
        <f>IF($I2404="","",_xlfn.LET(_xlpm.x,VLOOKUP($I2404,'2026-01-09_taxon-match'!$A$2:$N$81,8,FALSE),IF(_xlpm.x=0,"",_xlpm.x)))</f>
        <v>Holothuroidea</v>
      </c>
      <c r="Q2404" s="46" t="str">
        <f>IF($I2404="","",_xlfn.LET(_xlpm.x,VLOOKUP($I2404,'2026-01-09_taxon-match'!$A$2:$N$81,9,FALSE),IF(_xlpm.x=0,"",_xlpm.x)))</f>
        <v>Dendrochirotida</v>
      </c>
      <c r="R2404" s="46" t="str">
        <f>IF($I2404="","",_xlfn.LET(_xlpm.x,VLOOKUP($I2404,'2026-01-09_taxon-match'!$A$2:$N$81,10,FALSE),IF(_xlpm.x=0,"",_xlpm.x)))</f>
        <v>Cucumariidae</v>
      </c>
      <c r="S2404" s="46" t="str">
        <f>IF($I2404="","",_xlfn.LET(_xlpm.x,VLOOKUP($I2404,'2026-01-09_taxon-match'!$A$2:$N$81,11,FALSE),IF(_xlpm.x=0,"",_xlpm.x)))</f>
        <v>Heterocucumis</v>
      </c>
      <c r="T2404" s="46" t="str">
        <f>IF($I2404="","",_xlfn.LET(_xlpm.x,VLOOKUP($I2404,'2026-01-09_taxon-match'!$A$2:$N$81,13,FALSE),IF(_xlpm.x=0,"",_xlpm.x)))</f>
        <v>steineni</v>
      </c>
      <c r="U2404" s="46">
        <v>1</v>
      </c>
      <c r="V2404" s="2" t="s">
        <v>58</v>
      </c>
      <c r="Y2404" s="46" t="str">
        <f>IF(V2404="","",_xlfn.LET(_xlpm.x,VLOOKUP(V2404,'Drop-down_menus'!$D$2:$E$13,2,FALSE),IF(_xlpm.x=0,"",_xlpm.x)))</f>
        <v>https://orcid.org/0000-0002-9708-1761</v>
      </c>
      <c r="Z2404" s="46" t="str">
        <f>IF(W2404="","",_xlfn.LET(_xlpm.x,VLOOKUP(W2404,'Drop-down_menus'!$D$2:$E$13,2,FALSE),IF(_xlpm.x=0,"",_xlpm.x)))</f>
        <v/>
      </c>
      <c r="AA2404" s="46" t="str">
        <f>IF(X2404="","",_xlfn.LET(_xlpm.x,VLOOKUP(X2404,'Drop-down_menus'!$D$2:$E$13,2,FALSE),IF(_xlpm.x=0,"",_xlpm.x)))</f>
        <v/>
      </c>
      <c r="AB2404" s="46" t="s">
        <v>1253</v>
      </c>
      <c r="AC2404" s="46" t="s">
        <v>1256</v>
      </c>
    </row>
    <row r="2405" spans="2:29" ht="15" customHeight="1">
      <c r="B2405" s="46">
        <v>2376</v>
      </c>
      <c r="C2405" s="46" t="s">
        <v>886</v>
      </c>
      <c r="D2405" s="46" t="b">
        <f>COUNTIF(Events!$B$2:$B$171, C2405) &gt; 0</f>
        <v>1</v>
      </c>
      <c r="G2405" s="46" t="s">
        <v>1048</v>
      </c>
      <c r="I2405" s="2" t="s">
        <v>1048</v>
      </c>
      <c r="J2405" s="46" t="str">
        <f>IF(I2405="","",_xlfn.LET(_xlpm.x,VLOOKUP(I2405,'2026-01-09_taxon-match'!$A$2:$N$81,4,FALSE),IF(_xlpm.x=0,"",_xlpm.x)))</f>
        <v>Heterocucumis steineni</v>
      </c>
      <c r="L2405" s="46" t="str">
        <f>IF(I2405="","",_xlfn.LET(_xlpm.x,VLOOKUP(I2405,'2026-01-09_taxon-match'!$A$2:$N$81,3,FALSE),IF(_xlpm.x=0,"",_xlpm.x)))</f>
        <v>urn:lsid:marinespecies.org:taxname:174085</v>
      </c>
      <c r="M2405" s="46" t="str">
        <f>IF($I2405="","",_xlfn.LET(_xlpm.x,VLOOKUP($I2405,'2026-01-09_taxon-match'!$A$2:$N$81,5,FALSE),IF(_xlpm.x=0,"",_xlpm.x)))</f>
        <v>(Ludwig, 1898)</v>
      </c>
      <c r="N2405" s="46" t="str">
        <f>IF($I2405="","",_xlfn.LET(_xlpm.x,VLOOKUP($I2405,'2026-01-09_taxon-match'!$A$2:$N$81,6,FALSE),IF(_xlpm.x=0,"",_xlpm.x)))</f>
        <v>Animalia</v>
      </c>
      <c r="O2405" s="46" t="str">
        <f>IF($I2405="","",_xlfn.LET(_xlpm.x,VLOOKUP($I2405,'2026-01-09_taxon-match'!$A$2:$N$81,7,FALSE),IF(_xlpm.x=0,"",_xlpm.x)))</f>
        <v>Echinodermata</v>
      </c>
      <c r="P2405" s="46" t="str">
        <f>IF($I2405="","",_xlfn.LET(_xlpm.x,VLOOKUP($I2405,'2026-01-09_taxon-match'!$A$2:$N$81,8,FALSE),IF(_xlpm.x=0,"",_xlpm.x)))</f>
        <v>Holothuroidea</v>
      </c>
      <c r="Q2405" s="46" t="str">
        <f>IF($I2405="","",_xlfn.LET(_xlpm.x,VLOOKUP($I2405,'2026-01-09_taxon-match'!$A$2:$N$81,9,FALSE),IF(_xlpm.x=0,"",_xlpm.x)))</f>
        <v>Dendrochirotida</v>
      </c>
      <c r="R2405" s="46" t="str">
        <f>IF($I2405="","",_xlfn.LET(_xlpm.x,VLOOKUP($I2405,'2026-01-09_taxon-match'!$A$2:$N$81,10,FALSE),IF(_xlpm.x=0,"",_xlpm.x)))</f>
        <v>Cucumariidae</v>
      </c>
      <c r="S2405" s="46" t="str">
        <f>IF($I2405="","",_xlfn.LET(_xlpm.x,VLOOKUP($I2405,'2026-01-09_taxon-match'!$A$2:$N$81,11,FALSE),IF(_xlpm.x=0,"",_xlpm.x)))</f>
        <v>Heterocucumis</v>
      </c>
      <c r="T2405" s="46" t="str">
        <f>IF($I2405="","",_xlfn.LET(_xlpm.x,VLOOKUP($I2405,'2026-01-09_taxon-match'!$A$2:$N$81,13,FALSE),IF(_xlpm.x=0,"",_xlpm.x)))</f>
        <v>steineni</v>
      </c>
      <c r="U2405" s="46">
        <v>1</v>
      </c>
      <c r="V2405" s="2" t="s">
        <v>58</v>
      </c>
      <c r="Y2405" s="46" t="str">
        <f>IF(V2405="","",_xlfn.LET(_xlpm.x,VLOOKUP(V2405,'Drop-down_menus'!$D$2:$E$13,2,FALSE),IF(_xlpm.x=0,"",_xlpm.x)))</f>
        <v>https://orcid.org/0000-0002-9708-1761</v>
      </c>
      <c r="Z2405" s="46" t="str">
        <f>IF(W2405="","",_xlfn.LET(_xlpm.x,VLOOKUP(W2405,'Drop-down_menus'!$D$2:$E$13,2,FALSE),IF(_xlpm.x=0,"",_xlpm.x)))</f>
        <v/>
      </c>
      <c r="AA2405" s="46" t="str">
        <f>IF(X2405="","",_xlfn.LET(_xlpm.x,VLOOKUP(X2405,'Drop-down_menus'!$D$2:$E$13,2,FALSE),IF(_xlpm.x=0,"",_xlpm.x)))</f>
        <v/>
      </c>
      <c r="AB2405" s="46" t="s">
        <v>1253</v>
      </c>
      <c r="AC2405" s="46" t="s">
        <v>1256</v>
      </c>
    </row>
    <row r="2406" spans="2:29" ht="15" customHeight="1">
      <c r="B2406" s="46">
        <v>2377</v>
      </c>
      <c r="C2406" s="46" t="s">
        <v>886</v>
      </c>
      <c r="D2406" s="46" t="b">
        <f>COUNTIF(Events!$B$2:$B$171, C2406) &gt; 0</f>
        <v>1</v>
      </c>
      <c r="G2406" s="46" t="s">
        <v>1048</v>
      </c>
      <c r="I2406" s="2" t="s">
        <v>1048</v>
      </c>
      <c r="J2406" s="46" t="str">
        <f>IF(I2406="","",_xlfn.LET(_xlpm.x,VLOOKUP(I2406,'2026-01-09_taxon-match'!$A$2:$N$81,4,FALSE),IF(_xlpm.x=0,"",_xlpm.x)))</f>
        <v>Heterocucumis steineni</v>
      </c>
      <c r="L2406" s="46" t="str">
        <f>IF(I2406="","",_xlfn.LET(_xlpm.x,VLOOKUP(I2406,'2026-01-09_taxon-match'!$A$2:$N$81,3,FALSE),IF(_xlpm.x=0,"",_xlpm.x)))</f>
        <v>urn:lsid:marinespecies.org:taxname:174085</v>
      </c>
      <c r="M2406" s="46" t="str">
        <f>IF($I2406="","",_xlfn.LET(_xlpm.x,VLOOKUP($I2406,'2026-01-09_taxon-match'!$A$2:$N$81,5,FALSE),IF(_xlpm.x=0,"",_xlpm.x)))</f>
        <v>(Ludwig, 1898)</v>
      </c>
      <c r="N2406" s="46" t="str">
        <f>IF($I2406="","",_xlfn.LET(_xlpm.x,VLOOKUP($I2406,'2026-01-09_taxon-match'!$A$2:$N$81,6,FALSE),IF(_xlpm.x=0,"",_xlpm.x)))</f>
        <v>Animalia</v>
      </c>
      <c r="O2406" s="46" t="str">
        <f>IF($I2406="","",_xlfn.LET(_xlpm.x,VLOOKUP($I2406,'2026-01-09_taxon-match'!$A$2:$N$81,7,FALSE),IF(_xlpm.x=0,"",_xlpm.x)))</f>
        <v>Echinodermata</v>
      </c>
      <c r="P2406" s="46" t="str">
        <f>IF($I2406="","",_xlfn.LET(_xlpm.x,VLOOKUP($I2406,'2026-01-09_taxon-match'!$A$2:$N$81,8,FALSE),IF(_xlpm.x=0,"",_xlpm.x)))</f>
        <v>Holothuroidea</v>
      </c>
      <c r="Q2406" s="46" t="str">
        <f>IF($I2406="","",_xlfn.LET(_xlpm.x,VLOOKUP($I2406,'2026-01-09_taxon-match'!$A$2:$N$81,9,FALSE),IF(_xlpm.x=0,"",_xlpm.x)))</f>
        <v>Dendrochirotida</v>
      </c>
      <c r="R2406" s="46" t="str">
        <f>IF($I2406="","",_xlfn.LET(_xlpm.x,VLOOKUP($I2406,'2026-01-09_taxon-match'!$A$2:$N$81,10,FALSE),IF(_xlpm.x=0,"",_xlpm.x)))</f>
        <v>Cucumariidae</v>
      </c>
      <c r="S2406" s="46" t="str">
        <f>IF($I2406="","",_xlfn.LET(_xlpm.x,VLOOKUP($I2406,'2026-01-09_taxon-match'!$A$2:$N$81,11,FALSE),IF(_xlpm.x=0,"",_xlpm.x)))</f>
        <v>Heterocucumis</v>
      </c>
      <c r="T2406" s="46" t="str">
        <f>IF($I2406="","",_xlfn.LET(_xlpm.x,VLOOKUP($I2406,'2026-01-09_taxon-match'!$A$2:$N$81,13,FALSE),IF(_xlpm.x=0,"",_xlpm.x)))</f>
        <v>steineni</v>
      </c>
      <c r="U2406" s="46">
        <v>1</v>
      </c>
      <c r="V2406" s="2" t="s">
        <v>58</v>
      </c>
      <c r="Y2406" s="46" t="str">
        <f>IF(V2406="","",_xlfn.LET(_xlpm.x,VLOOKUP(V2406,'Drop-down_menus'!$D$2:$E$13,2,FALSE),IF(_xlpm.x=0,"",_xlpm.x)))</f>
        <v>https://orcid.org/0000-0002-9708-1761</v>
      </c>
      <c r="Z2406" s="46" t="str">
        <f>IF(W2406="","",_xlfn.LET(_xlpm.x,VLOOKUP(W2406,'Drop-down_menus'!$D$2:$E$13,2,FALSE),IF(_xlpm.x=0,"",_xlpm.x)))</f>
        <v/>
      </c>
      <c r="AA2406" s="46" t="str">
        <f>IF(X2406="","",_xlfn.LET(_xlpm.x,VLOOKUP(X2406,'Drop-down_menus'!$D$2:$E$13,2,FALSE),IF(_xlpm.x=0,"",_xlpm.x)))</f>
        <v/>
      </c>
      <c r="AB2406" s="46" t="s">
        <v>1253</v>
      </c>
      <c r="AC2406" s="46" t="s">
        <v>1256</v>
      </c>
    </row>
    <row r="2407" spans="2:29" ht="15" customHeight="1">
      <c r="B2407" s="46">
        <v>2378</v>
      </c>
      <c r="C2407" s="46" t="s">
        <v>886</v>
      </c>
      <c r="D2407" s="46" t="b">
        <f>COUNTIF(Events!$B$2:$B$171, C2407) &gt; 0</f>
        <v>1</v>
      </c>
      <c r="G2407" s="46" t="s">
        <v>1208</v>
      </c>
      <c r="I2407" s="46" t="s">
        <v>1208</v>
      </c>
      <c r="J2407" s="46" t="str">
        <f>IF(I2407="","",_xlfn.LET(_xlpm.x,VLOOKUP(I2407,'2026-01-09_taxon-match'!$A$2:$N$81,4,FALSE),IF(_xlpm.x=0,"",_xlpm.x)))</f>
        <v>Nacella concinna</v>
      </c>
      <c r="L2407" s="46" t="str">
        <f>IF(I2407="","",_xlfn.LET(_xlpm.x,VLOOKUP(I2407,'2026-01-09_taxon-match'!$A$2:$N$81,3,FALSE),IF(_xlpm.x=0,"",_xlpm.x)))</f>
        <v>urn:lsid:marinespecies.org:taxname:197296</v>
      </c>
      <c r="M2407" s="46" t="str">
        <f>IF($I2407="","",_xlfn.LET(_xlpm.x,VLOOKUP($I2407,'2026-01-09_taxon-match'!$A$2:$N$81,5,FALSE),IF(_xlpm.x=0,"",_xlpm.x)))</f>
        <v>(Strebel, 1908)</v>
      </c>
      <c r="N2407" s="46" t="str">
        <f>IF($I2407="","",_xlfn.LET(_xlpm.x,VLOOKUP($I2407,'2026-01-09_taxon-match'!$A$2:$N$81,6,FALSE),IF(_xlpm.x=0,"",_xlpm.x)))</f>
        <v>Animalia</v>
      </c>
      <c r="O2407" s="46" t="str">
        <f>IF($I2407="","",_xlfn.LET(_xlpm.x,VLOOKUP($I2407,'2026-01-09_taxon-match'!$A$2:$N$81,7,FALSE),IF(_xlpm.x=0,"",_xlpm.x)))</f>
        <v>Mollusca</v>
      </c>
      <c r="P2407" s="46" t="str">
        <f>IF($I2407="","",_xlfn.LET(_xlpm.x,VLOOKUP($I2407,'2026-01-09_taxon-match'!$A$2:$N$81,8,FALSE),IF(_xlpm.x=0,"",_xlpm.x)))</f>
        <v>Gastropoda</v>
      </c>
      <c r="Q2407" s="46" t="str">
        <f>IF($I2407="","",_xlfn.LET(_xlpm.x,VLOOKUP($I2407,'2026-01-09_taxon-match'!$A$2:$N$81,9,FALSE),IF(_xlpm.x=0,"",_xlpm.x)))</f>
        <v>Nacellida</v>
      </c>
      <c r="R2407" s="46" t="str">
        <f>IF($I2407="","",_xlfn.LET(_xlpm.x,VLOOKUP($I2407,'2026-01-09_taxon-match'!$A$2:$N$81,10,FALSE),IF(_xlpm.x=0,"",_xlpm.x)))</f>
        <v>Nacellidae</v>
      </c>
      <c r="S2407" s="46" t="str">
        <f>IF($I2407="","",_xlfn.LET(_xlpm.x,VLOOKUP($I2407,'2026-01-09_taxon-match'!$A$2:$N$81,11,FALSE),IF(_xlpm.x=0,"",_xlpm.x)))</f>
        <v>Nacella</v>
      </c>
      <c r="T2407" s="46" t="str">
        <f>IF($I2407="","",_xlfn.LET(_xlpm.x,VLOOKUP($I2407,'2026-01-09_taxon-match'!$A$2:$N$81,13,FALSE),IF(_xlpm.x=0,"",_xlpm.x)))</f>
        <v>concinna</v>
      </c>
      <c r="U2407" s="46">
        <v>1</v>
      </c>
      <c r="V2407" s="2" t="s">
        <v>58</v>
      </c>
      <c r="Y2407" s="46" t="str">
        <f>IF(V2407="","",_xlfn.LET(_xlpm.x,VLOOKUP(V2407,'Drop-down_menus'!$D$2:$E$13,2,FALSE),IF(_xlpm.x=0,"",_xlpm.x)))</f>
        <v>https://orcid.org/0000-0002-9708-1761</v>
      </c>
      <c r="Z2407" s="46" t="str">
        <f>IF(W2407="","",_xlfn.LET(_xlpm.x,VLOOKUP(W2407,'Drop-down_menus'!$D$2:$E$13,2,FALSE),IF(_xlpm.x=0,"",_xlpm.x)))</f>
        <v/>
      </c>
      <c r="AA2407" s="46" t="str">
        <f>IF(X2407="","",_xlfn.LET(_xlpm.x,VLOOKUP(X2407,'Drop-down_menus'!$D$2:$E$13,2,FALSE),IF(_xlpm.x=0,"",_xlpm.x)))</f>
        <v/>
      </c>
      <c r="AB2407" s="46" t="s">
        <v>1253</v>
      </c>
      <c r="AC2407" s="46" t="s">
        <v>1256</v>
      </c>
    </row>
    <row r="2408" spans="2:29" ht="15" customHeight="1">
      <c r="B2408" s="46">
        <v>2379</v>
      </c>
      <c r="C2408" s="46" t="s">
        <v>886</v>
      </c>
      <c r="D2408" s="46" t="b">
        <f>COUNTIF(Events!$B$2:$B$171, C2408) &gt; 0</f>
        <v>1</v>
      </c>
      <c r="G2408" s="46" t="s">
        <v>1208</v>
      </c>
      <c r="I2408" s="46" t="s">
        <v>1208</v>
      </c>
      <c r="J2408" s="46" t="str">
        <f>IF(I2408="","",_xlfn.LET(_xlpm.x,VLOOKUP(I2408,'2026-01-09_taxon-match'!$A$2:$N$81,4,FALSE),IF(_xlpm.x=0,"",_xlpm.x)))</f>
        <v>Nacella concinna</v>
      </c>
      <c r="L2408" s="46" t="str">
        <f>IF(I2408="","",_xlfn.LET(_xlpm.x,VLOOKUP(I2408,'2026-01-09_taxon-match'!$A$2:$N$81,3,FALSE),IF(_xlpm.x=0,"",_xlpm.x)))</f>
        <v>urn:lsid:marinespecies.org:taxname:197296</v>
      </c>
      <c r="M2408" s="46" t="str">
        <f>IF($I2408="","",_xlfn.LET(_xlpm.x,VLOOKUP($I2408,'2026-01-09_taxon-match'!$A$2:$N$81,5,FALSE),IF(_xlpm.x=0,"",_xlpm.x)))</f>
        <v>(Strebel, 1908)</v>
      </c>
      <c r="N2408" s="46" t="str">
        <f>IF($I2408="","",_xlfn.LET(_xlpm.x,VLOOKUP($I2408,'2026-01-09_taxon-match'!$A$2:$N$81,6,FALSE),IF(_xlpm.x=0,"",_xlpm.x)))</f>
        <v>Animalia</v>
      </c>
      <c r="O2408" s="46" t="str">
        <f>IF($I2408="","",_xlfn.LET(_xlpm.x,VLOOKUP($I2408,'2026-01-09_taxon-match'!$A$2:$N$81,7,FALSE),IF(_xlpm.x=0,"",_xlpm.x)))</f>
        <v>Mollusca</v>
      </c>
      <c r="P2408" s="46" t="str">
        <f>IF($I2408="","",_xlfn.LET(_xlpm.x,VLOOKUP($I2408,'2026-01-09_taxon-match'!$A$2:$N$81,8,FALSE),IF(_xlpm.x=0,"",_xlpm.x)))</f>
        <v>Gastropoda</v>
      </c>
      <c r="Q2408" s="46" t="str">
        <f>IF($I2408="","",_xlfn.LET(_xlpm.x,VLOOKUP($I2408,'2026-01-09_taxon-match'!$A$2:$N$81,9,FALSE),IF(_xlpm.x=0,"",_xlpm.x)))</f>
        <v>Nacellida</v>
      </c>
      <c r="R2408" s="46" t="str">
        <f>IF($I2408="","",_xlfn.LET(_xlpm.x,VLOOKUP($I2408,'2026-01-09_taxon-match'!$A$2:$N$81,10,FALSE),IF(_xlpm.x=0,"",_xlpm.x)))</f>
        <v>Nacellidae</v>
      </c>
      <c r="S2408" s="46" t="str">
        <f>IF($I2408="","",_xlfn.LET(_xlpm.x,VLOOKUP($I2408,'2026-01-09_taxon-match'!$A$2:$N$81,11,FALSE),IF(_xlpm.x=0,"",_xlpm.x)))</f>
        <v>Nacella</v>
      </c>
      <c r="T2408" s="46" t="str">
        <f>IF($I2408="","",_xlfn.LET(_xlpm.x,VLOOKUP($I2408,'2026-01-09_taxon-match'!$A$2:$N$81,13,FALSE),IF(_xlpm.x=0,"",_xlpm.x)))</f>
        <v>concinna</v>
      </c>
      <c r="U2408" s="46">
        <v>1</v>
      </c>
      <c r="V2408" s="2" t="s">
        <v>58</v>
      </c>
      <c r="Y2408" s="46" t="str">
        <f>IF(V2408="","",_xlfn.LET(_xlpm.x,VLOOKUP(V2408,'Drop-down_menus'!$D$2:$E$13,2,FALSE),IF(_xlpm.x=0,"",_xlpm.x)))</f>
        <v>https://orcid.org/0000-0002-9708-1761</v>
      </c>
      <c r="Z2408" s="46" t="str">
        <f>IF(W2408="","",_xlfn.LET(_xlpm.x,VLOOKUP(W2408,'Drop-down_menus'!$D$2:$E$13,2,FALSE),IF(_xlpm.x=0,"",_xlpm.x)))</f>
        <v/>
      </c>
      <c r="AA2408" s="46" t="str">
        <f>IF(X2408="","",_xlfn.LET(_xlpm.x,VLOOKUP(X2408,'Drop-down_menus'!$D$2:$E$13,2,FALSE),IF(_xlpm.x=0,"",_xlpm.x)))</f>
        <v/>
      </c>
      <c r="AB2408" s="46" t="s">
        <v>1253</v>
      </c>
      <c r="AC2408" s="46" t="s">
        <v>1256</v>
      </c>
    </row>
    <row r="2409" spans="2:29" ht="15" customHeight="1">
      <c r="B2409" s="46">
        <v>2380</v>
      </c>
      <c r="C2409" s="46" t="s">
        <v>886</v>
      </c>
      <c r="D2409" s="46" t="b">
        <f>COUNTIF(Events!$B$2:$B$171, C2409) &gt; 0</f>
        <v>1</v>
      </c>
      <c r="G2409" s="46" t="s">
        <v>1242</v>
      </c>
      <c r="I2409" s="46" t="s">
        <v>1242</v>
      </c>
      <c r="J2409" s="46" t="str">
        <f>IF(I2409="","",_xlfn.LET(_xlpm.x,VLOOKUP(I2409,'2026-01-09_taxon-match'!$A$2:$N$81,4,FALSE),IF(_xlpm.x=0,"",_xlpm.x)))</f>
        <v>Staurocucumis turqueti</v>
      </c>
      <c r="L2409" s="46" t="str">
        <f>IF(I2409="","",_xlfn.LET(_xlpm.x,VLOOKUP(I2409,'2026-01-09_taxon-match'!$A$2:$N$81,3,FALSE),IF(_xlpm.x=0,"",_xlpm.x)))</f>
        <v>urn:lsid:marinespecies.org:taxname:529672</v>
      </c>
      <c r="M2409" s="46" t="str">
        <f>IF($I2409="","",_xlfn.LET(_xlpm.x,VLOOKUP($I2409,'2026-01-09_taxon-match'!$A$2:$N$81,5,FALSE),IF(_xlpm.x=0,"",_xlpm.x)))</f>
        <v>(Vaney, 1906)</v>
      </c>
      <c r="N2409" s="46" t="str">
        <f>IF($I2409="","",_xlfn.LET(_xlpm.x,VLOOKUP($I2409,'2026-01-09_taxon-match'!$A$2:$N$81,6,FALSE),IF(_xlpm.x=0,"",_xlpm.x)))</f>
        <v>Animalia</v>
      </c>
      <c r="O2409" s="46" t="str">
        <f>IF($I2409="","",_xlfn.LET(_xlpm.x,VLOOKUP($I2409,'2026-01-09_taxon-match'!$A$2:$N$81,7,FALSE),IF(_xlpm.x=0,"",_xlpm.x)))</f>
        <v>Echinodermata</v>
      </c>
      <c r="P2409" s="46" t="str">
        <f>IF($I2409="","",_xlfn.LET(_xlpm.x,VLOOKUP($I2409,'2026-01-09_taxon-match'!$A$2:$N$81,8,FALSE),IF(_xlpm.x=0,"",_xlpm.x)))</f>
        <v>Holothuroidea</v>
      </c>
      <c r="Q2409" s="46" t="str">
        <f>IF($I2409="","",_xlfn.LET(_xlpm.x,VLOOKUP($I2409,'2026-01-09_taxon-match'!$A$2:$N$81,9,FALSE),IF(_xlpm.x=0,"",_xlpm.x)))</f>
        <v>Dendrochirotida</v>
      </c>
      <c r="R2409" s="46" t="str">
        <f>IF($I2409="","",_xlfn.LET(_xlpm.x,VLOOKUP($I2409,'2026-01-09_taxon-match'!$A$2:$N$81,10,FALSE),IF(_xlpm.x=0,"",_xlpm.x)))</f>
        <v>Cucumariidae</v>
      </c>
      <c r="S2409" s="46" t="str">
        <f>IF($I2409="","",_xlfn.LET(_xlpm.x,VLOOKUP($I2409,'2026-01-09_taxon-match'!$A$2:$N$81,11,FALSE),IF(_xlpm.x=0,"",_xlpm.x)))</f>
        <v>Staurocucumis</v>
      </c>
      <c r="T2409" s="46" t="str">
        <f>IF($I2409="","",_xlfn.LET(_xlpm.x,VLOOKUP($I2409,'2026-01-09_taxon-match'!$A$2:$N$81,13,FALSE),IF(_xlpm.x=0,"",_xlpm.x)))</f>
        <v>turqueti</v>
      </c>
      <c r="U2409" s="46">
        <v>1</v>
      </c>
      <c r="V2409" s="2" t="s">
        <v>58</v>
      </c>
      <c r="Y2409" s="46" t="str">
        <f>IF(V2409="","",_xlfn.LET(_xlpm.x,VLOOKUP(V2409,'Drop-down_menus'!$D$2:$E$13,2,FALSE),IF(_xlpm.x=0,"",_xlpm.x)))</f>
        <v>https://orcid.org/0000-0002-9708-1761</v>
      </c>
      <c r="Z2409" s="46" t="str">
        <f>IF(W2409="","",_xlfn.LET(_xlpm.x,VLOOKUP(W2409,'Drop-down_menus'!$D$2:$E$13,2,FALSE),IF(_xlpm.x=0,"",_xlpm.x)))</f>
        <v/>
      </c>
      <c r="AA2409" s="46" t="str">
        <f>IF(X2409="","",_xlfn.LET(_xlpm.x,VLOOKUP(X2409,'Drop-down_menus'!$D$2:$E$13,2,FALSE),IF(_xlpm.x=0,"",_xlpm.x)))</f>
        <v/>
      </c>
      <c r="AB2409" s="46" t="s">
        <v>1253</v>
      </c>
      <c r="AC2409" s="46" t="s">
        <v>1256</v>
      </c>
    </row>
    <row r="2410" spans="2:29" ht="15" customHeight="1">
      <c r="B2410" s="46">
        <v>2381</v>
      </c>
      <c r="C2410" s="46" t="s">
        <v>886</v>
      </c>
      <c r="D2410" s="46" t="b">
        <f>COUNTIF(Events!$B$2:$B$171, C2410) &gt; 0</f>
        <v>1</v>
      </c>
      <c r="G2410" s="46" t="s">
        <v>1243</v>
      </c>
      <c r="I2410" s="46" t="s">
        <v>1243</v>
      </c>
      <c r="J2410" s="46" t="str">
        <f>IF(I2410="","",_xlfn.LET(_xlpm.x,VLOOKUP(I2410,'2026-01-09_taxon-match'!$A$2:$N$81,4,FALSE),IF(_xlpm.x=0,"",_xlpm.x)))</f>
        <v>Flabelligera mundata</v>
      </c>
      <c r="L2410" s="46" t="str">
        <f>IF(I2410="","",_xlfn.LET(_xlpm.x,VLOOKUP(I2410,'2026-01-09_taxon-match'!$A$2:$N$81,3,FALSE),IF(_xlpm.x=0,"",_xlpm.x)))</f>
        <v>urn:lsid:marinespecies.org:taxname:173287</v>
      </c>
      <c r="M2410" s="46" t="str">
        <f>IF($I2410="","",_xlfn.LET(_xlpm.x,VLOOKUP($I2410,'2026-01-09_taxon-match'!$A$2:$N$81,5,FALSE),IF(_xlpm.x=0,"",_xlpm.x)))</f>
        <v>Gravier, 1906</v>
      </c>
      <c r="N2410" s="46" t="str">
        <f>IF($I2410="","",_xlfn.LET(_xlpm.x,VLOOKUP($I2410,'2026-01-09_taxon-match'!$A$2:$N$81,6,FALSE),IF(_xlpm.x=0,"",_xlpm.x)))</f>
        <v>Animalia</v>
      </c>
      <c r="O2410" s="46" t="str">
        <f>IF($I2410="","",_xlfn.LET(_xlpm.x,VLOOKUP($I2410,'2026-01-09_taxon-match'!$A$2:$N$81,7,FALSE),IF(_xlpm.x=0,"",_xlpm.x)))</f>
        <v>Annelida</v>
      </c>
      <c r="P2410" s="46" t="str">
        <f>IF($I2410="","",_xlfn.LET(_xlpm.x,VLOOKUP($I2410,'2026-01-09_taxon-match'!$A$2:$N$81,8,FALSE),IF(_xlpm.x=0,"",_xlpm.x)))</f>
        <v>Polychaeta</v>
      </c>
      <c r="Q2410" s="46" t="str">
        <f>IF($I2410="","",_xlfn.LET(_xlpm.x,VLOOKUP($I2410,'2026-01-09_taxon-match'!$A$2:$N$81,9,FALSE),IF(_xlpm.x=0,"",_xlpm.x)))</f>
        <v>Terebellida</v>
      </c>
      <c r="R2410" s="46" t="str">
        <f>IF($I2410="","",_xlfn.LET(_xlpm.x,VLOOKUP($I2410,'2026-01-09_taxon-match'!$A$2:$N$81,10,FALSE),IF(_xlpm.x=0,"",_xlpm.x)))</f>
        <v>Flabelligeridae</v>
      </c>
      <c r="S2410" s="46" t="str">
        <f>IF($I2410="","",_xlfn.LET(_xlpm.x,VLOOKUP($I2410,'2026-01-09_taxon-match'!$A$2:$N$81,11,FALSE),IF(_xlpm.x=0,"",_xlpm.x)))</f>
        <v>Flabelligera</v>
      </c>
      <c r="T2410" s="46" t="str">
        <f>IF($I2410="","",_xlfn.LET(_xlpm.x,VLOOKUP($I2410,'2026-01-09_taxon-match'!$A$2:$N$81,13,FALSE),IF(_xlpm.x=0,"",_xlpm.x)))</f>
        <v>mundata</v>
      </c>
      <c r="U2410" s="46">
        <v>1</v>
      </c>
      <c r="V2410" s="2" t="s">
        <v>58</v>
      </c>
      <c r="Y2410" s="46" t="str">
        <f>IF(V2410="","",_xlfn.LET(_xlpm.x,VLOOKUP(V2410,'Drop-down_menus'!$D$2:$E$13,2,FALSE),IF(_xlpm.x=0,"",_xlpm.x)))</f>
        <v>https://orcid.org/0000-0002-9708-1761</v>
      </c>
      <c r="Z2410" s="46" t="str">
        <f>IF(W2410="","",_xlfn.LET(_xlpm.x,VLOOKUP(W2410,'Drop-down_menus'!$D$2:$E$13,2,FALSE),IF(_xlpm.x=0,"",_xlpm.x)))</f>
        <v/>
      </c>
      <c r="AA2410" s="46" t="str">
        <f>IF(X2410="","",_xlfn.LET(_xlpm.x,VLOOKUP(X2410,'Drop-down_menus'!$D$2:$E$13,2,FALSE),IF(_xlpm.x=0,"",_xlpm.x)))</f>
        <v/>
      </c>
      <c r="AB2410" s="46" t="s">
        <v>1253</v>
      </c>
      <c r="AC2410" s="46" t="s">
        <v>1256</v>
      </c>
    </row>
    <row r="2411" spans="2:29" ht="15" customHeight="1">
      <c r="B2411" s="46">
        <v>2382</v>
      </c>
      <c r="C2411" s="46" t="s">
        <v>886</v>
      </c>
      <c r="D2411" s="46" t="b">
        <f>COUNTIF(Events!$B$2:$B$171, C2411) &gt; 0</f>
        <v>1</v>
      </c>
      <c r="G2411" s="46" t="s">
        <v>1243</v>
      </c>
      <c r="I2411" s="46" t="s">
        <v>1243</v>
      </c>
      <c r="J2411" s="46" t="str">
        <f>IF(I2411="","",_xlfn.LET(_xlpm.x,VLOOKUP(I2411,'2026-01-09_taxon-match'!$A$2:$N$81,4,FALSE),IF(_xlpm.x=0,"",_xlpm.x)))</f>
        <v>Flabelligera mundata</v>
      </c>
      <c r="L2411" s="46" t="str">
        <f>IF(I2411="","",_xlfn.LET(_xlpm.x,VLOOKUP(I2411,'2026-01-09_taxon-match'!$A$2:$N$81,3,FALSE),IF(_xlpm.x=0,"",_xlpm.x)))</f>
        <v>urn:lsid:marinespecies.org:taxname:173287</v>
      </c>
      <c r="M2411" s="46" t="str">
        <f>IF($I2411="","",_xlfn.LET(_xlpm.x,VLOOKUP($I2411,'2026-01-09_taxon-match'!$A$2:$N$81,5,FALSE),IF(_xlpm.x=0,"",_xlpm.x)))</f>
        <v>Gravier, 1906</v>
      </c>
      <c r="N2411" s="46" t="str">
        <f>IF($I2411="","",_xlfn.LET(_xlpm.x,VLOOKUP($I2411,'2026-01-09_taxon-match'!$A$2:$N$81,6,FALSE),IF(_xlpm.x=0,"",_xlpm.x)))</f>
        <v>Animalia</v>
      </c>
      <c r="O2411" s="46" t="str">
        <f>IF($I2411="","",_xlfn.LET(_xlpm.x,VLOOKUP($I2411,'2026-01-09_taxon-match'!$A$2:$N$81,7,FALSE),IF(_xlpm.x=0,"",_xlpm.x)))</f>
        <v>Annelida</v>
      </c>
      <c r="P2411" s="46" t="str">
        <f>IF($I2411="","",_xlfn.LET(_xlpm.x,VLOOKUP($I2411,'2026-01-09_taxon-match'!$A$2:$N$81,8,FALSE),IF(_xlpm.x=0,"",_xlpm.x)))</f>
        <v>Polychaeta</v>
      </c>
      <c r="Q2411" s="46" t="str">
        <f>IF($I2411="","",_xlfn.LET(_xlpm.x,VLOOKUP($I2411,'2026-01-09_taxon-match'!$A$2:$N$81,9,FALSE),IF(_xlpm.x=0,"",_xlpm.x)))</f>
        <v>Terebellida</v>
      </c>
      <c r="R2411" s="46" t="str">
        <f>IF($I2411="","",_xlfn.LET(_xlpm.x,VLOOKUP($I2411,'2026-01-09_taxon-match'!$A$2:$N$81,10,FALSE),IF(_xlpm.x=0,"",_xlpm.x)))</f>
        <v>Flabelligeridae</v>
      </c>
      <c r="S2411" s="46" t="str">
        <f>IF($I2411="","",_xlfn.LET(_xlpm.x,VLOOKUP($I2411,'2026-01-09_taxon-match'!$A$2:$N$81,11,FALSE),IF(_xlpm.x=0,"",_xlpm.x)))</f>
        <v>Flabelligera</v>
      </c>
      <c r="T2411" s="46" t="str">
        <f>IF($I2411="","",_xlfn.LET(_xlpm.x,VLOOKUP($I2411,'2026-01-09_taxon-match'!$A$2:$N$81,13,FALSE),IF(_xlpm.x=0,"",_xlpm.x)))</f>
        <v>mundata</v>
      </c>
      <c r="U2411" s="46">
        <v>1</v>
      </c>
      <c r="V2411" s="2" t="s">
        <v>58</v>
      </c>
      <c r="Y2411" s="46" t="str">
        <f>IF(V2411="","",_xlfn.LET(_xlpm.x,VLOOKUP(V2411,'Drop-down_menus'!$D$2:$E$13,2,FALSE),IF(_xlpm.x=0,"",_xlpm.x)))</f>
        <v>https://orcid.org/0000-0002-9708-1761</v>
      </c>
      <c r="Z2411" s="46" t="str">
        <f>IF(W2411="","",_xlfn.LET(_xlpm.x,VLOOKUP(W2411,'Drop-down_menus'!$D$2:$E$13,2,FALSE),IF(_xlpm.x=0,"",_xlpm.x)))</f>
        <v/>
      </c>
      <c r="AA2411" s="46" t="str">
        <f>IF(X2411="","",_xlfn.LET(_xlpm.x,VLOOKUP(X2411,'Drop-down_menus'!$D$2:$E$13,2,FALSE),IF(_xlpm.x=0,"",_xlpm.x)))</f>
        <v/>
      </c>
      <c r="AB2411" s="46" t="s">
        <v>1253</v>
      </c>
      <c r="AC2411" s="46" t="s">
        <v>1256</v>
      </c>
    </row>
    <row r="2412" spans="2:29" ht="15" customHeight="1">
      <c r="B2412" s="46">
        <v>2383</v>
      </c>
      <c r="C2412" s="46" t="s">
        <v>886</v>
      </c>
      <c r="D2412" s="46" t="b">
        <f>COUNTIF(Events!$B$2:$B$171, C2412) &gt; 0</f>
        <v>1</v>
      </c>
      <c r="G2412" s="46" t="s">
        <v>960</v>
      </c>
      <c r="I2412" s="46" t="s">
        <v>960</v>
      </c>
      <c r="J2412" s="46" t="str">
        <f>IF(I2412="","",_xlfn.LET(_xlpm.x,VLOOKUP(I2412,'2026-01-09_taxon-match'!$A$2:$N$81,4,FALSE),IF(_xlpm.x=0,"",_xlpm.x)))</f>
        <v>Odontaster validus</v>
      </c>
      <c r="L2412" s="46" t="str">
        <f>IF(I2412="","",_xlfn.LET(_xlpm.x,VLOOKUP(I2412,'2026-01-09_taxon-match'!$A$2:$N$81,3,FALSE),IF(_xlpm.x=0,"",_xlpm.x)))</f>
        <v>urn:lsid:marinespecies.org:taxname:172775</v>
      </c>
      <c r="M2412" s="46" t="str">
        <f>IF($I2412="","",_xlfn.LET(_xlpm.x,VLOOKUP($I2412,'2026-01-09_taxon-match'!$A$2:$N$81,5,FALSE),IF(_xlpm.x=0,"",_xlpm.x)))</f>
        <v>Koehler, 1906</v>
      </c>
      <c r="N2412" s="46" t="str">
        <f>IF($I2412="","",_xlfn.LET(_xlpm.x,VLOOKUP($I2412,'2026-01-09_taxon-match'!$A$2:$N$81,6,FALSE),IF(_xlpm.x=0,"",_xlpm.x)))</f>
        <v>Animalia</v>
      </c>
      <c r="O2412" s="46" t="str">
        <f>IF($I2412="","",_xlfn.LET(_xlpm.x,VLOOKUP($I2412,'2026-01-09_taxon-match'!$A$2:$N$81,7,FALSE),IF(_xlpm.x=0,"",_xlpm.x)))</f>
        <v>Echinodermata</v>
      </c>
      <c r="P2412" s="46" t="str">
        <f>IF($I2412="","",_xlfn.LET(_xlpm.x,VLOOKUP($I2412,'2026-01-09_taxon-match'!$A$2:$N$81,8,FALSE),IF(_xlpm.x=0,"",_xlpm.x)))</f>
        <v>Asteroidea</v>
      </c>
      <c r="Q2412" s="46" t="str">
        <f>IF($I2412="","",_xlfn.LET(_xlpm.x,VLOOKUP($I2412,'2026-01-09_taxon-match'!$A$2:$N$81,9,FALSE),IF(_xlpm.x=0,"",_xlpm.x)))</f>
        <v>Valvatida</v>
      </c>
      <c r="R2412" s="46" t="str">
        <f>IF($I2412="","",_xlfn.LET(_xlpm.x,VLOOKUP($I2412,'2026-01-09_taxon-match'!$A$2:$N$81,10,FALSE),IF(_xlpm.x=0,"",_xlpm.x)))</f>
        <v>Odontasteridae</v>
      </c>
      <c r="S2412" s="46" t="str">
        <f>IF($I2412="","",_xlfn.LET(_xlpm.x,VLOOKUP($I2412,'2026-01-09_taxon-match'!$A$2:$N$81,11,FALSE),IF(_xlpm.x=0,"",_xlpm.x)))</f>
        <v>Odontaster</v>
      </c>
      <c r="T2412" s="46" t="str">
        <f>IF($I2412="","",_xlfn.LET(_xlpm.x,VLOOKUP($I2412,'2026-01-09_taxon-match'!$A$2:$N$81,13,FALSE),IF(_xlpm.x=0,"",_xlpm.x)))</f>
        <v>validus</v>
      </c>
      <c r="U2412" s="46">
        <v>1</v>
      </c>
      <c r="V2412" s="2" t="s">
        <v>58</v>
      </c>
      <c r="Y2412" s="46" t="str">
        <f>IF(V2412="","",_xlfn.LET(_xlpm.x,VLOOKUP(V2412,'Drop-down_menus'!$D$2:$E$13,2,FALSE),IF(_xlpm.x=0,"",_xlpm.x)))</f>
        <v>https://orcid.org/0000-0002-9708-1761</v>
      </c>
      <c r="Z2412" s="46" t="str">
        <f>IF(W2412="","",_xlfn.LET(_xlpm.x,VLOOKUP(W2412,'Drop-down_menus'!$D$2:$E$13,2,FALSE),IF(_xlpm.x=0,"",_xlpm.x)))</f>
        <v/>
      </c>
      <c r="AA2412" s="46" t="str">
        <f>IF(X2412="","",_xlfn.LET(_xlpm.x,VLOOKUP(X2412,'Drop-down_menus'!$D$2:$E$13,2,FALSE),IF(_xlpm.x=0,"",_xlpm.x)))</f>
        <v/>
      </c>
      <c r="AB2412" s="46" t="s">
        <v>1253</v>
      </c>
      <c r="AC2412" s="46" t="s">
        <v>1256</v>
      </c>
    </row>
    <row r="2413" spans="2:29" ht="15" customHeight="1">
      <c r="B2413" s="46">
        <v>2384</v>
      </c>
      <c r="C2413" s="46" t="s">
        <v>886</v>
      </c>
      <c r="D2413" s="46" t="b">
        <f>COUNTIF(Events!$B$2:$B$171, C2413) &gt; 0</f>
        <v>1</v>
      </c>
      <c r="G2413" s="46" t="s">
        <v>960</v>
      </c>
      <c r="I2413" s="46" t="s">
        <v>960</v>
      </c>
      <c r="J2413" s="46" t="str">
        <f>IF(I2413="","",_xlfn.LET(_xlpm.x,VLOOKUP(I2413,'2026-01-09_taxon-match'!$A$2:$N$81,4,FALSE),IF(_xlpm.x=0,"",_xlpm.x)))</f>
        <v>Odontaster validus</v>
      </c>
      <c r="L2413" s="46" t="str">
        <f>IF(I2413="","",_xlfn.LET(_xlpm.x,VLOOKUP(I2413,'2026-01-09_taxon-match'!$A$2:$N$81,3,FALSE),IF(_xlpm.x=0,"",_xlpm.x)))</f>
        <v>urn:lsid:marinespecies.org:taxname:172775</v>
      </c>
      <c r="M2413" s="46" t="str">
        <f>IF($I2413="","",_xlfn.LET(_xlpm.x,VLOOKUP($I2413,'2026-01-09_taxon-match'!$A$2:$N$81,5,FALSE),IF(_xlpm.x=0,"",_xlpm.x)))</f>
        <v>Koehler, 1906</v>
      </c>
      <c r="N2413" s="46" t="str">
        <f>IF($I2413="","",_xlfn.LET(_xlpm.x,VLOOKUP($I2413,'2026-01-09_taxon-match'!$A$2:$N$81,6,FALSE),IF(_xlpm.x=0,"",_xlpm.x)))</f>
        <v>Animalia</v>
      </c>
      <c r="O2413" s="46" t="str">
        <f>IF($I2413="","",_xlfn.LET(_xlpm.x,VLOOKUP($I2413,'2026-01-09_taxon-match'!$A$2:$N$81,7,FALSE),IF(_xlpm.x=0,"",_xlpm.x)))</f>
        <v>Echinodermata</v>
      </c>
      <c r="P2413" s="46" t="str">
        <f>IF($I2413="","",_xlfn.LET(_xlpm.x,VLOOKUP($I2413,'2026-01-09_taxon-match'!$A$2:$N$81,8,FALSE),IF(_xlpm.x=0,"",_xlpm.x)))</f>
        <v>Asteroidea</v>
      </c>
      <c r="Q2413" s="46" t="str">
        <f>IF($I2413="","",_xlfn.LET(_xlpm.x,VLOOKUP($I2413,'2026-01-09_taxon-match'!$A$2:$N$81,9,FALSE),IF(_xlpm.x=0,"",_xlpm.x)))</f>
        <v>Valvatida</v>
      </c>
      <c r="R2413" s="46" t="str">
        <f>IF($I2413="","",_xlfn.LET(_xlpm.x,VLOOKUP($I2413,'2026-01-09_taxon-match'!$A$2:$N$81,10,FALSE),IF(_xlpm.x=0,"",_xlpm.x)))</f>
        <v>Odontasteridae</v>
      </c>
      <c r="S2413" s="46" t="str">
        <f>IF($I2413="","",_xlfn.LET(_xlpm.x,VLOOKUP($I2413,'2026-01-09_taxon-match'!$A$2:$N$81,11,FALSE),IF(_xlpm.x=0,"",_xlpm.x)))</f>
        <v>Odontaster</v>
      </c>
      <c r="T2413" s="46" t="str">
        <f>IF($I2413="","",_xlfn.LET(_xlpm.x,VLOOKUP($I2413,'2026-01-09_taxon-match'!$A$2:$N$81,13,FALSE),IF(_xlpm.x=0,"",_xlpm.x)))</f>
        <v>validus</v>
      </c>
      <c r="U2413" s="46">
        <v>1</v>
      </c>
      <c r="V2413" s="2" t="s">
        <v>58</v>
      </c>
      <c r="Y2413" s="46" t="str">
        <f>IF(V2413="","",_xlfn.LET(_xlpm.x,VLOOKUP(V2413,'Drop-down_menus'!$D$2:$E$13,2,FALSE),IF(_xlpm.x=0,"",_xlpm.x)))</f>
        <v>https://orcid.org/0000-0002-9708-1761</v>
      </c>
      <c r="Z2413" s="46" t="str">
        <f>IF(W2413="","",_xlfn.LET(_xlpm.x,VLOOKUP(W2413,'Drop-down_menus'!$D$2:$E$13,2,FALSE),IF(_xlpm.x=0,"",_xlpm.x)))</f>
        <v/>
      </c>
      <c r="AA2413" s="46" t="str">
        <f>IF(X2413="","",_xlfn.LET(_xlpm.x,VLOOKUP(X2413,'Drop-down_menus'!$D$2:$E$13,2,FALSE),IF(_xlpm.x=0,"",_xlpm.x)))</f>
        <v/>
      </c>
      <c r="AB2413" s="46" t="s">
        <v>1253</v>
      </c>
      <c r="AC2413" s="46" t="s">
        <v>1256</v>
      </c>
    </row>
    <row r="2414" spans="2:29" ht="15" customHeight="1">
      <c r="B2414" s="46">
        <v>2385</v>
      </c>
      <c r="C2414" s="46" t="s">
        <v>886</v>
      </c>
      <c r="D2414" s="46" t="b">
        <f>COUNTIF(Events!$B$2:$B$171, C2414) &gt; 0</f>
        <v>1</v>
      </c>
      <c r="G2414" s="46" t="s">
        <v>1239</v>
      </c>
      <c r="I2414" s="46" t="s">
        <v>1239</v>
      </c>
      <c r="J2414" s="46" t="str">
        <f>IF(I2414="","",_xlfn.LET(_xlpm.x,VLOOKUP(I2414,'2026-01-09_taxon-match'!$A$2:$N$81,4,FALSE),IF(_xlpm.x=0,"",_xlpm.x)))</f>
        <v>Adamussium colbecki</v>
      </c>
      <c r="L2414" s="46" t="str">
        <f>IF(I2414="","",_xlfn.LET(_xlpm.x,VLOOKUP(I2414,'2026-01-09_taxon-match'!$A$2:$N$81,3,FALSE),IF(_xlpm.x=0,"",_xlpm.x)))</f>
        <v>urn:lsid:marinespecies.org:taxname:197021</v>
      </c>
      <c r="M2414" s="46" t="str">
        <f>IF($I2414="","",_xlfn.LET(_xlpm.x,VLOOKUP($I2414,'2026-01-09_taxon-match'!$A$2:$N$81,5,FALSE),IF(_xlpm.x=0,"",_xlpm.x)))</f>
        <v>(E. A. Smith, 1902)</v>
      </c>
      <c r="N2414" s="46" t="str">
        <f>IF($I2414="","",_xlfn.LET(_xlpm.x,VLOOKUP($I2414,'2026-01-09_taxon-match'!$A$2:$N$81,6,FALSE),IF(_xlpm.x=0,"",_xlpm.x)))</f>
        <v>Animalia</v>
      </c>
      <c r="O2414" s="46" t="str">
        <f>IF($I2414="","",_xlfn.LET(_xlpm.x,VLOOKUP($I2414,'2026-01-09_taxon-match'!$A$2:$N$81,7,FALSE),IF(_xlpm.x=0,"",_xlpm.x)))</f>
        <v>Mollusca</v>
      </c>
      <c r="P2414" s="46" t="str">
        <f>IF($I2414="","",_xlfn.LET(_xlpm.x,VLOOKUP($I2414,'2026-01-09_taxon-match'!$A$2:$N$81,8,FALSE),IF(_xlpm.x=0,"",_xlpm.x)))</f>
        <v>Bivalvia</v>
      </c>
      <c r="Q2414" s="46" t="str">
        <f>IF($I2414="","",_xlfn.LET(_xlpm.x,VLOOKUP($I2414,'2026-01-09_taxon-match'!$A$2:$N$81,9,FALSE),IF(_xlpm.x=0,"",_xlpm.x)))</f>
        <v>Pectinida</v>
      </c>
      <c r="R2414" s="46" t="str">
        <f>IF($I2414="","",_xlfn.LET(_xlpm.x,VLOOKUP($I2414,'2026-01-09_taxon-match'!$A$2:$N$81,10,FALSE),IF(_xlpm.x=0,"",_xlpm.x)))</f>
        <v>Pectinidae</v>
      </c>
      <c r="S2414" s="46" t="str">
        <f>IF($I2414="","",_xlfn.LET(_xlpm.x,VLOOKUP($I2414,'2026-01-09_taxon-match'!$A$2:$N$81,11,FALSE),IF(_xlpm.x=0,"",_xlpm.x)))</f>
        <v>Adamussium</v>
      </c>
      <c r="T2414" s="46" t="str">
        <f>IF($I2414="","",_xlfn.LET(_xlpm.x,VLOOKUP($I2414,'2026-01-09_taxon-match'!$A$2:$N$81,13,FALSE),IF(_xlpm.x=0,"",_xlpm.x)))</f>
        <v>colbecki</v>
      </c>
      <c r="U2414" s="46">
        <v>1</v>
      </c>
      <c r="V2414" s="2" t="s">
        <v>58</v>
      </c>
      <c r="Y2414" s="46" t="str">
        <f>IF(V2414="","",_xlfn.LET(_xlpm.x,VLOOKUP(V2414,'Drop-down_menus'!$D$2:$E$13,2,FALSE),IF(_xlpm.x=0,"",_xlpm.x)))</f>
        <v>https://orcid.org/0000-0002-9708-1761</v>
      </c>
      <c r="Z2414" s="46" t="str">
        <f>IF(W2414="","",_xlfn.LET(_xlpm.x,VLOOKUP(W2414,'Drop-down_menus'!$D$2:$E$13,2,FALSE),IF(_xlpm.x=0,"",_xlpm.x)))</f>
        <v/>
      </c>
      <c r="AA2414" s="46" t="str">
        <f>IF(X2414="","",_xlfn.LET(_xlpm.x,VLOOKUP(X2414,'Drop-down_menus'!$D$2:$E$13,2,FALSE),IF(_xlpm.x=0,"",_xlpm.x)))</f>
        <v/>
      </c>
      <c r="AB2414" s="46" t="s">
        <v>1253</v>
      </c>
      <c r="AC2414" s="46" t="s">
        <v>1256</v>
      </c>
    </row>
    <row r="2415" spans="2:29" ht="15" customHeight="1">
      <c r="B2415" s="46">
        <v>2386</v>
      </c>
      <c r="C2415" s="46" t="s">
        <v>886</v>
      </c>
      <c r="D2415" s="46" t="b">
        <f>COUNTIF(Events!$B$2:$B$171, C2415) &gt; 0</f>
        <v>1</v>
      </c>
      <c r="G2415" s="46" t="s">
        <v>1239</v>
      </c>
      <c r="I2415" s="46" t="s">
        <v>1239</v>
      </c>
      <c r="J2415" s="46" t="str">
        <f>IF(I2415="","",_xlfn.LET(_xlpm.x,VLOOKUP(I2415,'2026-01-09_taxon-match'!$A$2:$N$81,4,FALSE),IF(_xlpm.x=0,"",_xlpm.x)))</f>
        <v>Adamussium colbecki</v>
      </c>
      <c r="L2415" s="46" t="str">
        <f>IF(I2415="","",_xlfn.LET(_xlpm.x,VLOOKUP(I2415,'2026-01-09_taxon-match'!$A$2:$N$81,3,FALSE),IF(_xlpm.x=0,"",_xlpm.x)))</f>
        <v>urn:lsid:marinespecies.org:taxname:197021</v>
      </c>
      <c r="M2415" s="46" t="str">
        <f>IF($I2415="","",_xlfn.LET(_xlpm.x,VLOOKUP($I2415,'2026-01-09_taxon-match'!$A$2:$N$81,5,FALSE),IF(_xlpm.x=0,"",_xlpm.x)))</f>
        <v>(E. A. Smith, 1902)</v>
      </c>
      <c r="N2415" s="46" t="str">
        <f>IF($I2415="","",_xlfn.LET(_xlpm.x,VLOOKUP($I2415,'2026-01-09_taxon-match'!$A$2:$N$81,6,FALSE),IF(_xlpm.x=0,"",_xlpm.x)))</f>
        <v>Animalia</v>
      </c>
      <c r="O2415" s="46" t="str">
        <f>IF($I2415="","",_xlfn.LET(_xlpm.x,VLOOKUP($I2415,'2026-01-09_taxon-match'!$A$2:$N$81,7,FALSE),IF(_xlpm.x=0,"",_xlpm.x)))</f>
        <v>Mollusca</v>
      </c>
      <c r="P2415" s="46" t="str">
        <f>IF($I2415="","",_xlfn.LET(_xlpm.x,VLOOKUP($I2415,'2026-01-09_taxon-match'!$A$2:$N$81,8,FALSE),IF(_xlpm.x=0,"",_xlpm.x)))</f>
        <v>Bivalvia</v>
      </c>
      <c r="Q2415" s="46" t="str">
        <f>IF($I2415="","",_xlfn.LET(_xlpm.x,VLOOKUP($I2415,'2026-01-09_taxon-match'!$A$2:$N$81,9,FALSE),IF(_xlpm.x=0,"",_xlpm.x)))</f>
        <v>Pectinida</v>
      </c>
      <c r="R2415" s="46" t="str">
        <f>IF($I2415="","",_xlfn.LET(_xlpm.x,VLOOKUP($I2415,'2026-01-09_taxon-match'!$A$2:$N$81,10,FALSE),IF(_xlpm.x=0,"",_xlpm.x)))</f>
        <v>Pectinidae</v>
      </c>
      <c r="S2415" s="46" t="str">
        <f>IF($I2415="","",_xlfn.LET(_xlpm.x,VLOOKUP($I2415,'2026-01-09_taxon-match'!$A$2:$N$81,11,FALSE),IF(_xlpm.x=0,"",_xlpm.x)))</f>
        <v>Adamussium</v>
      </c>
      <c r="T2415" s="46" t="str">
        <f>IF($I2415="","",_xlfn.LET(_xlpm.x,VLOOKUP($I2415,'2026-01-09_taxon-match'!$A$2:$N$81,13,FALSE),IF(_xlpm.x=0,"",_xlpm.x)))</f>
        <v>colbecki</v>
      </c>
      <c r="U2415" s="46">
        <v>1</v>
      </c>
      <c r="V2415" s="2" t="s">
        <v>58</v>
      </c>
      <c r="Y2415" s="46" t="str">
        <f>IF(V2415="","",_xlfn.LET(_xlpm.x,VLOOKUP(V2415,'Drop-down_menus'!$D$2:$E$13,2,FALSE),IF(_xlpm.x=0,"",_xlpm.x)))</f>
        <v>https://orcid.org/0000-0002-9708-1761</v>
      </c>
      <c r="Z2415" s="46" t="str">
        <f>IF(W2415="","",_xlfn.LET(_xlpm.x,VLOOKUP(W2415,'Drop-down_menus'!$D$2:$E$13,2,FALSE),IF(_xlpm.x=0,"",_xlpm.x)))</f>
        <v/>
      </c>
      <c r="AA2415" s="46" t="str">
        <f>IF(X2415="","",_xlfn.LET(_xlpm.x,VLOOKUP(X2415,'Drop-down_menus'!$D$2:$E$13,2,FALSE),IF(_xlpm.x=0,"",_xlpm.x)))</f>
        <v/>
      </c>
      <c r="AB2415" s="46" t="s">
        <v>1253</v>
      </c>
      <c r="AC2415" s="46" t="s">
        <v>1256</v>
      </c>
    </row>
    <row r="2416" spans="2:29" ht="15" customHeight="1">
      <c r="B2416" s="46">
        <v>2387</v>
      </c>
      <c r="C2416" s="46" t="s">
        <v>886</v>
      </c>
      <c r="D2416" s="46" t="b">
        <f>COUNTIF(Events!$B$2:$B$171, C2416) &gt; 0</f>
        <v>1</v>
      </c>
      <c r="G2416" s="46" t="s">
        <v>1048</v>
      </c>
      <c r="I2416" s="2" t="s">
        <v>1048</v>
      </c>
      <c r="J2416" s="46" t="str">
        <f>IF(I2416="","",_xlfn.LET(_xlpm.x,VLOOKUP(I2416,'2026-01-09_taxon-match'!$A$2:$N$81,4,FALSE),IF(_xlpm.x=0,"",_xlpm.x)))</f>
        <v>Heterocucumis steineni</v>
      </c>
      <c r="L2416" s="46" t="str">
        <f>IF(I2416="","",_xlfn.LET(_xlpm.x,VLOOKUP(I2416,'2026-01-09_taxon-match'!$A$2:$N$81,3,FALSE),IF(_xlpm.x=0,"",_xlpm.x)))</f>
        <v>urn:lsid:marinespecies.org:taxname:174085</v>
      </c>
      <c r="M2416" s="46" t="str">
        <f>IF($I2416="","",_xlfn.LET(_xlpm.x,VLOOKUP($I2416,'2026-01-09_taxon-match'!$A$2:$N$81,5,FALSE),IF(_xlpm.x=0,"",_xlpm.x)))</f>
        <v>(Ludwig, 1898)</v>
      </c>
      <c r="N2416" s="46" t="str">
        <f>IF($I2416="","",_xlfn.LET(_xlpm.x,VLOOKUP($I2416,'2026-01-09_taxon-match'!$A$2:$N$81,6,FALSE),IF(_xlpm.x=0,"",_xlpm.x)))</f>
        <v>Animalia</v>
      </c>
      <c r="O2416" s="46" t="str">
        <f>IF($I2416="","",_xlfn.LET(_xlpm.x,VLOOKUP($I2416,'2026-01-09_taxon-match'!$A$2:$N$81,7,FALSE),IF(_xlpm.x=0,"",_xlpm.x)))</f>
        <v>Echinodermata</v>
      </c>
      <c r="P2416" s="46" t="str">
        <f>IF($I2416="","",_xlfn.LET(_xlpm.x,VLOOKUP($I2416,'2026-01-09_taxon-match'!$A$2:$N$81,8,FALSE),IF(_xlpm.x=0,"",_xlpm.x)))</f>
        <v>Holothuroidea</v>
      </c>
      <c r="Q2416" s="46" t="str">
        <f>IF($I2416="","",_xlfn.LET(_xlpm.x,VLOOKUP($I2416,'2026-01-09_taxon-match'!$A$2:$N$81,9,FALSE),IF(_xlpm.x=0,"",_xlpm.x)))</f>
        <v>Dendrochirotida</v>
      </c>
      <c r="R2416" s="46" t="str">
        <f>IF($I2416="","",_xlfn.LET(_xlpm.x,VLOOKUP($I2416,'2026-01-09_taxon-match'!$A$2:$N$81,10,FALSE),IF(_xlpm.x=0,"",_xlpm.x)))</f>
        <v>Cucumariidae</v>
      </c>
      <c r="S2416" s="46" t="str">
        <f>IF($I2416="","",_xlfn.LET(_xlpm.x,VLOOKUP($I2416,'2026-01-09_taxon-match'!$A$2:$N$81,11,FALSE),IF(_xlpm.x=0,"",_xlpm.x)))</f>
        <v>Heterocucumis</v>
      </c>
      <c r="T2416" s="46" t="str">
        <f>IF($I2416="","",_xlfn.LET(_xlpm.x,VLOOKUP($I2416,'2026-01-09_taxon-match'!$A$2:$N$81,13,FALSE),IF(_xlpm.x=0,"",_xlpm.x)))</f>
        <v>steineni</v>
      </c>
      <c r="U2416" s="46">
        <v>1</v>
      </c>
      <c r="V2416" s="2" t="s">
        <v>58</v>
      </c>
      <c r="Y2416" s="46" t="str">
        <f>IF(V2416="","",_xlfn.LET(_xlpm.x,VLOOKUP(V2416,'Drop-down_menus'!$D$2:$E$13,2,FALSE),IF(_xlpm.x=0,"",_xlpm.x)))</f>
        <v>https://orcid.org/0000-0002-9708-1761</v>
      </c>
      <c r="Z2416" s="46" t="str">
        <f>IF(W2416="","",_xlfn.LET(_xlpm.x,VLOOKUP(W2416,'Drop-down_menus'!$D$2:$E$13,2,FALSE),IF(_xlpm.x=0,"",_xlpm.x)))</f>
        <v/>
      </c>
      <c r="AA2416" s="46" t="str">
        <f>IF(X2416="","",_xlfn.LET(_xlpm.x,VLOOKUP(X2416,'Drop-down_menus'!$D$2:$E$13,2,FALSE),IF(_xlpm.x=0,"",_xlpm.x)))</f>
        <v/>
      </c>
      <c r="AB2416" s="46" t="s">
        <v>1253</v>
      </c>
      <c r="AC2416" s="46" t="s">
        <v>1256</v>
      </c>
    </row>
    <row r="2417" spans="2:29" ht="15" customHeight="1">
      <c r="B2417" s="46">
        <v>2388</v>
      </c>
      <c r="C2417" s="46" t="s">
        <v>886</v>
      </c>
      <c r="D2417" s="46" t="b">
        <f>COUNTIF(Events!$B$2:$B$171, C2417) &gt; 0</f>
        <v>1</v>
      </c>
      <c r="G2417" s="46" t="s">
        <v>1048</v>
      </c>
      <c r="I2417" s="2" t="s">
        <v>1048</v>
      </c>
      <c r="J2417" s="46" t="str">
        <f>IF(I2417="","",_xlfn.LET(_xlpm.x,VLOOKUP(I2417,'2026-01-09_taxon-match'!$A$2:$N$81,4,FALSE),IF(_xlpm.x=0,"",_xlpm.x)))</f>
        <v>Heterocucumis steineni</v>
      </c>
      <c r="L2417" s="46" t="str">
        <f>IF(I2417="","",_xlfn.LET(_xlpm.x,VLOOKUP(I2417,'2026-01-09_taxon-match'!$A$2:$N$81,3,FALSE),IF(_xlpm.x=0,"",_xlpm.x)))</f>
        <v>urn:lsid:marinespecies.org:taxname:174085</v>
      </c>
      <c r="M2417" s="46" t="str">
        <f>IF($I2417="","",_xlfn.LET(_xlpm.x,VLOOKUP($I2417,'2026-01-09_taxon-match'!$A$2:$N$81,5,FALSE),IF(_xlpm.x=0,"",_xlpm.x)))</f>
        <v>(Ludwig, 1898)</v>
      </c>
      <c r="N2417" s="46" t="str">
        <f>IF($I2417="","",_xlfn.LET(_xlpm.x,VLOOKUP($I2417,'2026-01-09_taxon-match'!$A$2:$N$81,6,FALSE),IF(_xlpm.x=0,"",_xlpm.x)))</f>
        <v>Animalia</v>
      </c>
      <c r="O2417" s="46" t="str">
        <f>IF($I2417="","",_xlfn.LET(_xlpm.x,VLOOKUP($I2417,'2026-01-09_taxon-match'!$A$2:$N$81,7,FALSE),IF(_xlpm.x=0,"",_xlpm.x)))</f>
        <v>Echinodermata</v>
      </c>
      <c r="P2417" s="46" t="str">
        <f>IF($I2417="","",_xlfn.LET(_xlpm.x,VLOOKUP($I2417,'2026-01-09_taxon-match'!$A$2:$N$81,8,FALSE),IF(_xlpm.x=0,"",_xlpm.x)))</f>
        <v>Holothuroidea</v>
      </c>
      <c r="Q2417" s="46" t="str">
        <f>IF($I2417="","",_xlfn.LET(_xlpm.x,VLOOKUP($I2417,'2026-01-09_taxon-match'!$A$2:$N$81,9,FALSE),IF(_xlpm.x=0,"",_xlpm.x)))</f>
        <v>Dendrochirotida</v>
      </c>
      <c r="R2417" s="46" t="str">
        <f>IF($I2417="","",_xlfn.LET(_xlpm.x,VLOOKUP($I2417,'2026-01-09_taxon-match'!$A$2:$N$81,10,FALSE),IF(_xlpm.x=0,"",_xlpm.x)))</f>
        <v>Cucumariidae</v>
      </c>
      <c r="S2417" s="46" t="str">
        <f>IF($I2417="","",_xlfn.LET(_xlpm.x,VLOOKUP($I2417,'2026-01-09_taxon-match'!$A$2:$N$81,11,FALSE),IF(_xlpm.x=0,"",_xlpm.x)))</f>
        <v>Heterocucumis</v>
      </c>
      <c r="T2417" s="46" t="str">
        <f>IF($I2417="","",_xlfn.LET(_xlpm.x,VLOOKUP($I2417,'2026-01-09_taxon-match'!$A$2:$N$81,13,FALSE),IF(_xlpm.x=0,"",_xlpm.x)))</f>
        <v>steineni</v>
      </c>
      <c r="U2417" s="46">
        <v>1</v>
      </c>
      <c r="V2417" s="2" t="s">
        <v>58</v>
      </c>
      <c r="Y2417" s="46" t="str">
        <f>IF(V2417="","",_xlfn.LET(_xlpm.x,VLOOKUP(V2417,'Drop-down_menus'!$D$2:$E$13,2,FALSE),IF(_xlpm.x=0,"",_xlpm.x)))</f>
        <v>https://orcid.org/0000-0002-9708-1761</v>
      </c>
      <c r="Z2417" s="46" t="str">
        <f>IF(W2417="","",_xlfn.LET(_xlpm.x,VLOOKUP(W2417,'Drop-down_menus'!$D$2:$E$13,2,FALSE),IF(_xlpm.x=0,"",_xlpm.x)))</f>
        <v/>
      </c>
      <c r="AA2417" s="46" t="str">
        <f>IF(X2417="","",_xlfn.LET(_xlpm.x,VLOOKUP(X2417,'Drop-down_menus'!$D$2:$E$13,2,FALSE),IF(_xlpm.x=0,"",_xlpm.x)))</f>
        <v/>
      </c>
      <c r="AB2417" s="46" t="s">
        <v>1253</v>
      </c>
      <c r="AC2417" s="46" t="s">
        <v>1256</v>
      </c>
    </row>
    <row r="2418" spans="2:29" ht="15" customHeight="1">
      <c r="B2418" s="46">
        <v>2389</v>
      </c>
      <c r="C2418" s="46" t="s">
        <v>886</v>
      </c>
      <c r="D2418" s="46" t="b">
        <f>COUNTIF(Events!$B$2:$B$171, C2418) &gt; 0</f>
        <v>1</v>
      </c>
      <c r="G2418" s="46" t="s">
        <v>1242</v>
      </c>
      <c r="I2418" s="46" t="s">
        <v>1242</v>
      </c>
      <c r="J2418" s="46" t="str">
        <f>IF(I2418="","",_xlfn.LET(_xlpm.x,VLOOKUP(I2418,'2026-01-09_taxon-match'!$A$2:$N$81,4,FALSE),IF(_xlpm.x=0,"",_xlpm.x)))</f>
        <v>Staurocucumis turqueti</v>
      </c>
      <c r="L2418" s="46" t="str">
        <f>IF(I2418="","",_xlfn.LET(_xlpm.x,VLOOKUP(I2418,'2026-01-09_taxon-match'!$A$2:$N$81,3,FALSE),IF(_xlpm.x=0,"",_xlpm.x)))</f>
        <v>urn:lsid:marinespecies.org:taxname:529672</v>
      </c>
      <c r="M2418" s="46" t="str">
        <f>IF($I2418="","",_xlfn.LET(_xlpm.x,VLOOKUP($I2418,'2026-01-09_taxon-match'!$A$2:$N$81,5,FALSE),IF(_xlpm.x=0,"",_xlpm.x)))</f>
        <v>(Vaney, 1906)</v>
      </c>
      <c r="N2418" s="46" t="str">
        <f>IF($I2418="","",_xlfn.LET(_xlpm.x,VLOOKUP($I2418,'2026-01-09_taxon-match'!$A$2:$N$81,6,FALSE),IF(_xlpm.x=0,"",_xlpm.x)))</f>
        <v>Animalia</v>
      </c>
      <c r="O2418" s="46" t="str">
        <f>IF($I2418="","",_xlfn.LET(_xlpm.x,VLOOKUP($I2418,'2026-01-09_taxon-match'!$A$2:$N$81,7,FALSE),IF(_xlpm.x=0,"",_xlpm.x)))</f>
        <v>Echinodermata</v>
      </c>
      <c r="P2418" s="46" t="str">
        <f>IF($I2418="","",_xlfn.LET(_xlpm.x,VLOOKUP($I2418,'2026-01-09_taxon-match'!$A$2:$N$81,8,FALSE),IF(_xlpm.x=0,"",_xlpm.x)))</f>
        <v>Holothuroidea</v>
      </c>
      <c r="Q2418" s="46" t="str">
        <f>IF($I2418="","",_xlfn.LET(_xlpm.x,VLOOKUP($I2418,'2026-01-09_taxon-match'!$A$2:$N$81,9,FALSE),IF(_xlpm.x=0,"",_xlpm.x)))</f>
        <v>Dendrochirotida</v>
      </c>
      <c r="R2418" s="46" t="str">
        <f>IF($I2418="","",_xlfn.LET(_xlpm.x,VLOOKUP($I2418,'2026-01-09_taxon-match'!$A$2:$N$81,10,FALSE),IF(_xlpm.x=0,"",_xlpm.x)))</f>
        <v>Cucumariidae</v>
      </c>
      <c r="S2418" s="46" t="str">
        <f>IF($I2418="","",_xlfn.LET(_xlpm.x,VLOOKUP($I2418,'2026-01-09_taxon-match'!$A$2:$N$81,11,FALSE),IF(_xlpm.x=0,"",_xlpm.x)))</f>
        <v>Staurocucumis</v>
      </c>
      <c r="T2418" s="46" t="str">
        <f>IF($I2418="","",_xlfn.LET(_xlpm.x,VLOOKUP($I2418,'2026-01-09_taxon-match'!$A$2:$N$81,13,FALSE),IF(_xlpm.x=0,"",_xlpm.x)))</f>
        <v>turqueti</v>
      </c>
      <c r="U2418" s="46">
        <v>1</v>
      </c>
      <c r="V2418" s="2" t="s">
        <v>58</v>
      </c>
      <c r="Y2418" s="46" t="str">
        <f>IF(V2418="","",_xlfn.LET(_xlpm.x,VLOOKUP(V2418,'Drop-down_menus'!$D$2:$E$13,2,FALSE),IF(_xlpm.x=0,"",_xlpm.x)))</f>
        <v>https://orcid.org/0000-0002-9708-1761</v>
      </c>
      <c r="Z2418" s="46" t="str">
        <f>IF(W2418="","",_xlfn.LET(_xlpm.x,VLOOKUP(W2418,'Drop-down_menus'!$D$2:$E$13,2,FALSE),IF(_xlpm.x=0,"",_xlpm.x)))</f>
        <v/>
      </c>
      <c r="AA2418" s="46" t="str">
        <f>IF(X2418="","",_xlfn.LET(_xlpm.x,VLOOKUP(X2418,'Drop-down_menus'!$D$2:$E$13,2,FALSE),IF(_xlpm.x=0,"",_xlpm.x)))</f>
        <v/>
      </c>
      <c r="AB2418" s="46" t="s">
        <v>1253</v>
      </c>
      <c r="AC2418" s="46" t="s">
        <v>1256</v>
      </c>
    </row>
    <row r="2419" spans="2:29" ht="15" customHeight="1">
      <c r="B2419" s="46">
        <v>2390</v>
      </c>
      <c r="C2419" s="46" t="s">
        <v>886</v>
      </c>
      <c r="D2419" s="46" t="b">
        <f>COUNTIF(Events!$B$2:$B$171, C2419) &gt; 0</f>
        <v>1</v>
      </c>
      <c r="G2419" s="46" t="s">
        <v>1212</v>
      </c>
      <c r="I2419" s="46" t="s">
        <v>315</v>
      </c>
      <c r="J2419" s="46" t="str">
        <f>IF(I2419="","",_xlfn.LET(_xlpm.x,VLOOKUP(I2419,'2026-01-09_taxon-match'!$A$2:$N$81,4,FALSE),IF(_xlpm.x=0,"",_xlpm.x)))</f>
        <v>Cnemidocarpa verrucosa</v>
      </c>
      <c r="L2419" s="46" t="str">
        <f>IF(I2419="","",_xlfn.LET(_xlpm.x,VLOOKUP(I2419,'2026-01-09_taxon-match'!$A$2:$N$81,3,FALSE),IF(_xlpm.x=0,"",_xlpm.x)))</f>
        <v>urn:lsid:marinespecies.org:taxname:173893</v>
      </c>
      <c r="M2419" s="46" t="str">
        <f>IF($I2419="","",_xlfn.LET(_xlpm.x,VLOOKUP($I2419,'2026-01-09_taxon-match'!$A$2:$N$81,5,FALSE),IF(_xlpm.x=0,"",_xlpm.x)))</f>
        <v>(Lesson, 1830)</v>
      </c>
      <c r="N2419" s="46" t="str">
        <f>IF($I2419="","",_xlfn.LET(_xlpm.x,VLOOKUP($I2419,'2026-01-09_taxon-match'!$A$2:$N$81,6,FALSE),IF(_xlpm.x=0,"",_xlpm.x)))</f>
        <v>Animalia</v>
      </c>
      <c r="O2419" s="46" t="str">
        <f>IF($I2419="","",_xlfn.LET(_xlpm.x,VLOOKUP($I2419,'2026-01-09_taxon-match'!$A$2:$N$81,7,FALSE),IF(_xlpm.x=0,"",_xlpm.x)))</f>
        <v>Chordata</v>
      </c>
      <c r="P2419" s="46" t="str">
        <f>IF($I2419="","",_xlfn.LET(_xlpm.x,VLOOKUP($I2419,'2026-01-09_taxon-match'!$A$2:$N$81,8,FALSE),IF(_xlpm.x=0,"",_xlpm.x)))</f>
        <v>Ascidiacea</v>
      </c>
      <c r="Q2419" s="46" t="str">
        <f>IF($I2419="","",_xlfn.LET(_xlpm.x,VLOOKUP($I2419,'2026-01-09_taxon-match'!$A$2:$N$81,9,FALSE),IF(_xlpm.x=0,"",_xlpm.x)))</f>
        <v>Stolidobranchia</v>
      </c>
      <c r="R2419" s="46" t="str">
        <f>IF($I2419="","",_xlfn.LET(_xlpm.x,VLOOKUP($I2419,'2026-01-09_taxon-match'!$A$2:$N$81,10,FALSE),IF(_xlpm.x=0,"",_xlpm.x)))</f>
        <v>Styelidae</v>
      </c>
      <c r="S2419" s="46" t="str">
        <f>IF($I2419="","",_xlfn.LET(_xlpm.x,VLOOKUP($I2419,'2026-01-09_taxon-match'!$A$2:$N$81,11,FALSE),IF(_xlpm.x=0,"",_xlpm.x)))</f>
        <v>Cnemidocarpa</v>
      </c>
      <c r="T2419" s="46" t="str">
        <f>IF($I2419="","",_xlfn.LET(_xlpm.x,VLOOKUP($I2419,'2026-01-09_taxon-match'!$A$2:$N$81,13,FALSE),IF(_xlpm.x=0,"",_xlpm.x)))</f>
        <v>verrucosa</v>
      </c>
      <c r="U2419" s="46">
        <v>1</v>
      </c>
      <c r="V2419" s="2" t="s">
        <v>58</v>
      </c>
      <c r="Y2419" s="46" t="str">
        <f>IF(V2419="","",_xlfn.LET(_xlpm.x,VLOOKUP(V2419,'Drop-down_menus'!$D$2:$E$13,2,FALSE),IF(_xlpm.x=0,"",_xlpm.x)))</f>
        <v>https://orcid.org/0000-0002-9708-1761</v>
      </c>
      <c r="Z2419" s="46" t="str">
        <f>IF(W2419="","",_xlfn.LET(_xlpm.x,VLOOKUP(W2419,'Drop-down_menus'!$D$2:$E$13,2,FALSE),IF(_xlpm.x=0,"",_xlpm.x)))</f>
        <v/>
      </c>
      <c r="AA2419" s="46" t="str">
        <f>IF(X2419="","",_xlfn.LET(_xlpm.x,VLOOKUP(X2419,'Drop-down_menus'!$D$2:$E$13,2,FALSE),IF(_xlpm.x=0,"",_xlpm.x)))</f>
        <v/>
      </c>
      <c r="AB2419" s="46" t="s">
        <v>1253</v>
      </c>
      <c r="AC2419" s="46" t="s">
        <v>1256</v>
      </c>
    </row>
    <row r="2420" spans="2:29" ht="15" customHeight="1">
      <c r="B2420" s="46">
        <v>2391</v>
      </c>
      <c r="C2420" s="46" t="s">
        <v>886</v>
      </c>
      <c r="D2420" s="46" t="b">
        <f>COUNTIF(Events!$B$2:$B$171, C2420) &gt; 0</f>
        <v>1</v>
      </c>
      <c r="G2420" s="46" t="s">
        <v>1212</v>
      </c>
      <c r="I2420" s="46" t="s">
        <v>315</v>
      </c>
      <c r="J2420" s="46" t="str">
        <f>IF(I2420="","",_xlfn.LET(_xlpm.x,VLOOKUP(I2420,'2026-01-09_taxon-match'!$A$2:$N$81,4,FALSE),IF(_xlpm.x=0,"",_xlpm.x)))</f>
        <v>Cnemidocarpa verrucosa</v>
      </c>
      <c r="L2420" s="46" t="str">
        <f>IF(I2420="","",_xlfn.LET(_xlpm.x,VLOOKUP(I2420,'2026-01-09_taxon-match'!$A$2:$N$81,3,FALSE),IF(_xlpm.x=0,"",_xlpm.x)))</f>
        <v>urn:lsid:marinespecies.org:taxname:173893</v>
      </c>
      <c r="M2420" s="46" t="str">
        <f>IF($I2420="","",_xlfn.LET(_xlpm.x,VLOOKUP($I2420,'2026-01-09_taxon-match'!$A$2:$N$81,5,FALSE),IF(_xlpm.x=0,"",_xlpm.x)))</f>
        <v>(Lesson, 1830)</v>
      </c>
      <c r="N2420" s="46" t="str">
        <f>IF($I2420="","",_xlfn.LET(_xlpm.x,VLOOKUP($I2420,'2026-01-09_taxon-match'!$A$2:$N$81,6,FALSE),IF(_xlpm.x=0,"",_xlpm.x)))</f>
        <v>Animalia</v>
      </c>
      <c r="O2420" s="46" t="str">
        <f>IF($I2420="","",_xlfn.LET(_xlpm.x,VLOOKUP($I2420,'2026-01-09_taxon-match'!$A$2:$N$81,7,FALSE),IF(_xlpm.x=0,"",_xlpm.x)))</f>
        <v>Chordata</v>
      </c>
      <c r="P2420" s="46" t="str">
        <f>IF($I2420="","",_xlfn.LET(_xlpm.x,VLOOKUP($I2420,'2026-01-09_taxon-match'!$A$2:$N$81,8,FALSE),IF(_xlpm.x=0,"",_xlpm.x)))</f>
        <v>Ascidiacea</v>
      </c>
      <c r="Q2420" s="46" t="str">
        <f>IF($I2420="","",_xlfn.LET(_xlpm.x,VLOOKUP($I2420,'2026-01-09_taxon-match'!$A$2:$N$81,9,FALSE),IF(_xlpm.x=0,"",_xlpm.x)))</f>
        <v>Stolidobranchia</v>
      </c>
      <c r="R2420" s="46" t="str">
        <f>IF($I2420="","",_xlfn.LET(_xlpm.x,VLOOKUP($I2420,'2026-01-09_taxon-match'!$A$2:$N$81,10,FALSE),IF(_xlpm.x=0,"",_xlpm.x)))</f>
        <v>Styelidae</v>
      </c>
      <c r="S2420" s="46" t="str">
        <f>IF($I2420="","",_xlfn.LET(_xlpm.x,VLOOKUP($I2420,'2026-01-09_taxon-match'!$A$2:$N$81,11,FALSE),IF(_xlpm.x=0,"",_xlpm.x)))</f>
        <v>Cnemidocarpa</v>
      </c>
      <c r="T2420" s="46" t="str">
        <f>IF($I2420="","",_xlfn.LET(_xlpm.x,VLOOKUP($I2420,'2026-01-09_taxon-match'!$A$2:$N$81,13,FALSE),IF(_xlpm.x=0,"",_xlpm.x)))</f>
        <v>verrucosa</v>
      </c>
      <c r="U2420" s="46">
        <v>1</v>
      </c>
      <c r="V2420" s="2" t="s">
        <v>58</v>
      </c>
      <c r="Y2420" s="46" t="str">
        <f>IF(V2420="","",_xlfn.LET(_xlpm.x,VLOOKUP(V2420,'Drop-down_menus'!$D$2:$E$13,2,FALSE),IF(_xlpm.x=0,"",_xlpm.x)))</f>
        <v>https://orcid.org/0000-0002-9708-1761</v>
      </c>
      <c r="Z2420" s="46" t="str">
        <f>IF(W2420="","",_xlfn.LET(_xlpm.x,VLOOKUP(W2420,'Drop-down_menus'!$D$2:$E$13,2,FALSE),IF(_xlpm.x=0,"",_xlpm.x)))</f>
        <v/>
      </c>
      <c r="AA2420" s="46" t="str">
        <f>IF(X2420="","",_xlfn.LET(_xlpm.x,VLOOKUP(X2420,'Drop-down_menus'!$D$2:$E$13,2,FALSE),IF(_xlpm.x=0,"",_xlpm.x)))</f>
        <v/>
      </c>
      <c r="AB2420" s="46" t="s">
        <v>1253</v>
      </c>
      <c r="AC2420" s="46" t="s">
        <v>1256</v>
      </c>
    </row>
    <row r="2421" spans="2:29" ht="15" customHeight="1">
      <c r="B2421" s="46">
        <v>2392</v>
      </c>
      <c r="C2421" s="46" t="s">
        <v>886</v>
      </c>
      <c r="D2421" s="46" t="b">
        <f>COUNTIF(Events!$B$2:$B$171, C2421) &gt; 0</f>
        <v>1</v>
      </c>
      <c r="G2421" s="46" t="s">
        <v>1212</v>
      </c>
      <c r="I2421" s="46" t="s">
        <v>315</v>
      </c>
      <c r="J2421" s="46" t="str">
        <f>IF(I2421="","",_xlfn.LET(_xlpm.x,VLOOKUP(I2421,'2026-01-09_taxon-match'!$A$2:$N$81,4,FALSE),IF(_xlpm.x=0,"",_xlpm.x)))</f>
        <v>Cnemidocarpa verrucosa</v>
      </c>
      <c r="L2421" s="46" t="str">
        <f>IF(I2421="","",_xlfn.LET(_xlpm.x,VLOOKUP(I2421,'2026-01-09_taxon-match'!$A$2:$N$81,3,FALSE),IF(_xlpm.x=0,"",_xlpm.x)))</f>
        <v>urn:lsid:marinespecies.org:taxname:173893</v>
      </c>
      <c r="M2421" s="46" t="str">
        <f>IF($I2421="","",_xlfn.LET(_xlpm.x,VLOOKUP($I2421,'2026-01-09_taxon-match'!$A$2:$N$81,5,FALSE),IF(_xlpm.x=0,"",_xlpm.x)))</f>
        <v>(Lesson, 1830)</v>
      </c>
      <c r="N2421" s="46" t="str">
        <f>IF($I2421="","",_xlfn.LET(_xlpm.x,VLOOKUP($I2421,'2026-01-09_taxon-match'!$A$2:$N$81,6,FALSE),IF(_xlpm.x=0,"",_xlpm.x)))</f>
        <v>Animalia</v>
      </c>
      <c r="O2421" s="46" t="str">
        <f>IF($I2421="","",_xlfn.LET(_xlpm.x,VLOOKUP($I2421,'2026-01-09_taxon-match'!$A$2:$N$81,7,FALSE),IF(_xlpm.x=0,"",_xlpm.x)))</f>
        <v>Chordata</v>
      </c>
      <c r="P2421" s="46" t="str">
        <f>IF($I2421="","",_xlfn.LET(_xlpm.x,VLOOKUP($I2421,'2026-01-09_taxon-match'!$A$2:$N$81,8,FALSE),IF(_xlpm.x=0,"",_xlpm.x)))</f>
        <v>Ascidiacea</v>
      </c>
      <c r="Q2421" s="46" t="str">
        <f>IF($I2421="","",_xlfn.LET(_xlpm.x,VLOOKUP($I2421,'2026-01-09_taxon-match'!$A$2:$N$81,9,FALSE),IF(_xlpm.x=0,"",_xlpm.x)))</f>
        <v>Stolidobranchia</v>
      </c>
      <c r="R2421" s="46" t="str">
        <f>IF($I2421="","",_xlfn.LET(_xlpm.x,VLOOKUP($I2421,'2026-01-09_taxon-match'!$A$2:$N$81,10,FALSE),IF(_xlpm.x=0,"",_xlpm.x)))</f>
        <v>Styelidae</v>
      </c>
      <c r="S2421" s="46" t="str">
        <f>IF($I2421="","",_xlfn.LET(_xlpm.x,VLOOKUP($I2421,'2026-01-09_taxon-match'!$A$2:$N$81,11,FALSE),IF(_xlpm.x=0,"",_xlpm.x)))</f>
        <v>Cnemidocarpa</v>
      </c>
      <c r="T2421" s="46" t="str">
        <f>IF($I2421="","",_xlfn.LET(_xlpm.x,VLOOKUP($I2421,'2026-01-09_taxon-match'!$A$2:$N$81,13,FALSE),IF(_xlpm.x=0,"",_xlpm.x)))</f>
        <v>verrucosa</v>
      </c>
      <c r="U2421" s="46">
        <v>1</v>
      </c>
      <c r="V2421" s="2" t="s">
        <v>58</v>
      </c>
      <c r="Y2421" s="46" t="str">
        <f>IF(V2421="","",_xlfn.LET(_xlpm.x,VLOOKUP(V2421,'Drop-down_menus'!$D$2:$E$13,2,FALSE),IF(_xlpm.x=0,"",_xlpm.x)))</f>
        <v>https://orcid.org/0000-0002-9708-1761</v>
      </c>
      <c r="Z2421" s="46" t="str">
        <f>IF(W2421="","",_xlfn.LET(_xlpm.x,VLOOKUP(W2421,'Drop-down_menus'!$D$2:$E$13,2,FALSE),IF(_xlpm.x=0,"",_xlpm.x)))</f>
        <v/>
      </c>
      <c r="AA2421" s="46" t="str">
        <f>IF(X2421="","",_xlfn.LET(_xlpm.x,VLOOKUP(X2421,'Drop-down_menus'!$D$2:$E$13,2,FALSE),IF(_xlpm.x=0,"",_xlpm.x)))</f>
        <v/>
      </c>
      <c r="AB2421" s="46" t="s">
        <v>1253</v>
      </c>
      <c r="AC2421" s="46" t="s">
        <v>1256</v>
      </c>
    </row>
    <row r="2422" spans="2:29" ht="15" customHeight="1">
      <c r="B2422" s="46">
        <v>2393</v>
      </c>
      <c r="C2422" s="46" t="s">
        <v>886</v>
      </c>
      <c r="D2422" s="46" t="b">
        <f>COUNTIF(Events!$B$2:$B$171, C2422) &gt; 0</f>
        <v>1</v>
      </c>
      <c r="G2422" s="46" t="s">
        <v>1208</v>
      </c>
      <c r="I2422" s="46" t="s">
        <v>1208</v>
      </c>
      <c r="J2422" s="46" t="str">
        <f>IF(I2422="","",_xlfn.LET(_xlpm.x,VLOOKUP(I2422,'2026-01-09_taxon-match'!$A$2:$N$81,4,FALSE),IF(_xlpm.x=0,"",_xlpm.x)))</f>
        <v>Nacella concinna</v>
      </c>
      <c r="L2422" s="46" t="str">
        <f>IF(I2422="","",_xlfn.LET(_xlpm.x,VLOOKUP(I2422,'2026-01-09_taxon-match'!$A$2:$N$81,3,FALSE),IF(_xlpm.x=0,"",_xlpm.x)))</f>
        <v>urn:lsid:marinespecies.org:taxname:197296</v>
      </c>
      <c r="M2422" s="46" t="str">
        <f>IF($I2422="","",_xlfn.LET(_xlpm.x,VLOOKUP($I2422,'2026-01-09_taxon-match'!$A$2:$N$81,5,FALSE),IF(_xlpm.x=0,"",_xlpm.x)))</f>
        <v>(Strebel, 1908)</v>
      </c>
      <c r="N2422" s="46" t="str">
        <f>IF($I2422="","",_xlfn.LET(_xlpm.x,VLOOKUP($I2422,'2026-01-09_taxon-match'!$A$2:$N$81,6,FALSE),IF(_xlpm.x=0,"",_xlpm.x)))</f>
        <v>Animalia</v>
      </c>
      <c r="O2422" s="46" t="str">
        <f>IF($I2422="","",_xlfn.LET(_xlpm.x,VLOOKUP($I2422,'2026-01-09_taxon-match'!$A$2:$N$81,7,FALSE),IF(_xlpm.x=0,"",_xlpm.x)))</f>
        <v>Mollusca</v>
      </c>
      <c r="P2422" s="46" t="str">
        <f>IF($I2422="","",_xlfn.LET(_xlpm.x,VLOOKUP($I2422,'2026-01-09_taxon-match'!$A$2:$N$81,8,FALSE),IF(_xlpm.x=0,"",_xlpm.x)))</f>
        <v>Gastropoda</v>
      </c>
      <c r="Q2422" s="46" t="str">
        <f>IF($I2422="","",_xlfn.LET(_xlpm.x,VLOOKUP($I2422,'2026-01-09_taxon-match'!$A$2:$N$81,9,FALSE),IF(_xlpm.x=0,"",_xlpm.x)))</f>
        <v>Nacellida</v>
      </c>
      <c r="R2422" s="46" t="str">
        <f>IF($I2422="","",_xlfn.LET(_xlpm.x,VLOOKUP($I2422,'2026-01-09_taxon-match'!$A$2:$N$81,10,FALSE),IF(_xlpm.x=0,"",_xlpm.x)))</f>
        <v>Nacellidae</v>
      </c>
      <c r="S2422" s="46" t="str">
        <f>IF($I2422="","",_xlfn.LET(_xlpm.x,VLOOKUP($I2422,'2026-01-09_taxon-match'!$A$2:$N$81,11,FALSE),IF(_xlpm.x=0,"",_xlpm.x)))</f>
        <v>Nacella</v>
      </c>
      <c r="T2422" s="46" t="str">
        <f>IF($I2422="","",_xlfn.LET(_xlpm.x,VLOOKUP($I2422,'2026-01-09_taxon-match'!$A$2:$N$81,13,FALSE),IF(_xlpm.x=0,"",_xlpm.x)))</f>
        <v>concinna</v>
      </c>
      <c r="U2422" s="46">
        <v>1</v>
      </c>
      <c r="V2422" s="2" t="s">
        <v>58</v>
      </c>
      <c r="Y2422" s="46" t="str">
        <f>IF(V2422="","",_xlfn.LET(_xlpm.x,VLOOKUP(V2422,'Drop-down_menus'!$D$2:$E$13,2,FALSE),IF(_xlpm.x=0,"",_xlpm.x)))</f>
        <v>https://orcid.org/0000-0002-9708-1761</v>
      </c>
      <c r="Z2422" s="46" t="str">
        <f>IF(W2422="","",_xlfn.LET(_xlpm.x,VLOOKUP(W2422,'Drop-down_menus'!$D$2:$E$13,2,FALSE),IF(_xlpm.x=0,"",_xlpm.x)))</f>
        <v/>
      </c>
      <c r="AA2422" s="46" t="str">
        <f>IF(X2422="","",_xlfn.LET(_xlpm.x,VLOOKUP(X2422,'Drop-down_menus'!$D$2:$E$13,2,FALSE),IF(_xlpm.x=0,"",_xlpm.x)))</f>
        <v/>
      </c>
      <c r="AB2422" s="46" t="s">
        <v>1253</v>
      </c>
      <c r="AC2422" s="46" t="s">
        <v>1256</v>
      </c>
    </row>
    <row r="2423" spans="2:29" ht="15" customHeight="1">
      <c r="B2423" s="46">
        <v>2394</v>
      </c>
      <c r="C2423" s="46" t="s">
        <v>886</v>
      </c>
      <c r="D2423" s="46" t="b">
        <f>COUNTIF(Events!$B$2:$B$171, C2423) &gt; 0</f>
        <v>1</v>
      </c>
      <c r="G2423" s="46" t="s">
        <v>1208</v>
      </c>
      <c r="I2423" s="46" t="s">
        <v>1208</v>
      </c>
      <c r="J2423" s="46" t="str">
        <f>IF(I2423="","",_xlfn.LET(_xlpm.x,VLOOKUP(I2423,'2026-01-09_taxon-match'!$A$2:$N$81,4,FALSE),IF(_xlpm.x=0,"",_xlpm.x)))</f>
        <v>Nacella concinna</v>
      </c>
      <c r="L2423" s="46" t="str">
        <f>IF(I2423="","",_xlfn.LET(_xlpm.x,VLOOKUP(I2423,'2026-01-09_taxon-match'!$A$2:$N$81,3,FALSE),IF(_xlpm.x=0,"",_xlpm.x)))</f>
        <v>urn:lsid:marinespecies.org:taxname:197296</v>
      </c>
      <c r="M2423" s="46" t="str">
        <f>IF($I2423="","",_xlfn.LET(_xlpm.x,VLOOKUP($I2423,'2026-01-09_taxon-match'!$A$2:$N$81,5,FALSE),IF(_xlpm.x=0,"",_xlpm.x)))</f>
        <v>(Strebel, 1908)</v>
      </c>
      <c r="N2423" s="46" t="str">
        <f>IF($I2423="","",_xlfn.LET(_xlpm.x,VLOOKUP($I2423,'2026-01-09_taxon-match'!$A$2:$N$81,6,FALSE),IF(_xlpm.x=0,"",_xlpm.x)))</f>
        <v>Animalia</v>
      </c>
      <c r="O2423" s="46" t="str">
        <f>IF($I2423="","",_xlfn.LET(_xlpm.x,VLOOKUP($I2423,'2026-01-09_taxon-match'!$A$2:$N$81,7,FALSE),IF(_xlpm.x=0,"",_xlpm.x)))</f>
        <v>Mollusca</v>
      </c>
      <c r="P2423" s="46" t="str">
        <f>IF($I2423="","",_xlfn.LET(_xlpm.x,VLOOKUP($I2423,'2026-01-09_taxon-match'!$A$2:$N$81,8,FALSE),IF(_xlpm.x=0,"",_xlpm.x)))</f>
        <v>Gastropoda</v>
      </c>
      <c r="Q2423" s="46" t="str">
        <f>IF($I2423="","",_xlfn.LET(_xlpm.x,VLOOKUP($I2423,'2026-01-09_taxon-match'!$A$2:$N$81,9,FALSE),IF(_xlpm.x=0,"",_xlpm.x)))</f>
        <v>Nacellida</v>
      </c>
      <c r="R2423" s="46" t="str">
        <f>IF($I2423="","",_xlfn.LET(_xlpm.x,VLOOKUP($I2423,'2026-01-09_taxon-match'!$A$2:$N$81,10,FALSE),IF(_xlpm.x=0,"",_xlpm.x)))</f>
        <v>Nacellidae</v>
      </c>
      <c r="S2423" s="46" t="str">
        <f>IF($I2423="","",_xlfn.LET(_xlpm.x,VLOOKUP($I2423,'2026-01-09_taxon-match'!$A$2:$N$81,11,FALSE),IF(_xlpm.x=0,"",_xlpm.x)))</f>
        <v>Nacella</v>
      </c>
      <c r="T2423" s="46" t="str">
        <f>IF($I2423="","",_xlfn.LET(_xlpm.x,VLOOKUP($I2423,'2026-01-09_taxon-match'!$A$2:$N$81,13,FALSE),IF(_xlpm.x=0,"",_xlpm.x)))</f>
        <v>concinna</v>
      </c>
      <c r="U2423" s="46">
        <v>1</v>
      </c>
      <c r="V2423" s="2" t="s">
        <v>58</v>
      </c>
      <c r="Y2423" s="46" t="str">
        <f>IF(V2423="","",_xlfn.LET(_xlpm.x,VLOOKUP(V2423,'Drop-down_menus'!$D$2:$E$13,2,FALSE),IF(_xlpm.x=0,"",_xlpm.x)))</f>
        <v>https://orcid.org/0000-0002-9708-1761</v>
      </c>
      <c r="Z2423" s="46" t="str">
        <f>IF(W2423="","",_xlfn.LET(_xlpm.x,VLOOKUP(W2423,'Drop-down_menus'!$D$2:$E$13,2,FALSE),IF(_xlpm.x=0,"",_xlpm.x)))</f>
        <v/>
      </c>
      <c r="AA2423" s="46" t="str">
        <f>IF(X2423="","",_xlfn.LET(_xlpm.x,VLOOKUP(X2423,'Drop-down_menus'!$D$2:$E$13,2,FALSE),IF(_xlpm.x=0,"",_xlpm.x)))</f>
        <v/>
      </c>
      <c r="AB2423" s="46" t="s">
        <v>1253</v>
      </c>
      <c r="AC2423" s="46" t="s">
        <v>1256</v>
      </c>
    </row>
    <row r="2424" spans="2:29" ht="15" customHeight="1">
      <c r="B2424" s="46">
        <v>2395</v>
      </c>
      <c r="C2424" s="46" t="s">
        <v>886</v>
      </c>
      <c r="D2424" s="46" t="b">
        <f>COUNTIF(Events!$B$2:$B$171, C2424) &gt; 0</f>
        <v>1</v>
      </c>
      <c r="G2424" s="46" t="s">
        <v>1208</v>
      </c>
      <c r="I2424" s="46" t="s">
        <v>1208</v>
      </c>
      <c r="J2424" s="46" t="str">
        <f>IF(I2424="","",_xlfn.LET(_xlpm.x,VLOOKUP(I2424,'2026-01-09_taxon-match'!$A$2:$N$81,4,FALSE),IF(_xlpm.x=0,"",_xlpm.x)))</f>
        <v>Nacella concinna</v>
      </c>
      <c r="L2424" s="46" t="str">
        <f>IF(I2424="","",_xlfn.LET(_xlpm.x,VLOOKUP(I2424,'2026-01-09_taxon-match'!$A$2:$N$81,3,FALSE),IF(_xlpm.x=0,"",_xlpm.x)))</f>
        <v>urn:lsid:marinespecies.org:taxname:197296</v>
      </c>
      <c r="M2424" s="46" t="str">
        <f>IF($I2424="","",_xlfn.LET(_xlpm.x,VLOOKUP($I2424,'2026-01-09_taxon-match'!$A$2:$N$81,5,FALSE),IF(_xlpm.x=0,"",_xlpm.x)))</f>
        <v>(Strebel, 1908)</v>
      </c>
      <c r="N2424" s="46" t="str">
        <f>IF($I2424="","",_xlfn.LET(_xlpm.x,VLOOKUP($I2424,'2026-01-09_taxon-match'!$A$2:$N$81,6,FALSE),IF(_xlpm.x=0,"",_xlpm.x)))</f>
        <v>Animalia</v>
      </c>
      <c r="O2424" s="46" t="str">
        <f>IF($I2424="","",_xlfn.LET(_xlpm.x,VLOOKUP($I2424,'2026-01-09_taxon-match'!$A$2:$N$81,7,FALSE),IF(_xlpm.x=0,"",_xlpm.x)))</f>
        <v>Mollusca</v>
      </c>
      <c r="P2424" s="46" t="str">
        <f>IF($I2424="","",_xlfn.LET(_xlpm.x,VLOOKUP($I2424,'2026-01-09_taxon-match'!$A$2:$N$81,8,FALSE),IF(_xlpm.x=0,"",_xlpm.x)))</f>
        <v>Gastropoda</v>
      </c>
      <c r="Q2424" s="46" t="str">
        <f>IF($I2424="","",_xlfn.LET(_xlpm.x,VLOOKUP($I2424,'2026-01-09_taxon-match'!$A$2:$N$81,9,FALSE),IF(_xlpm.x=0,"",_xlpm.x)))</f>
        <v>Nacellida</v>
      </c>
      <c r="R2424" s="46" t="str">
        <f>IF($I2424="","",_xlfn.LET(_xlpm.x,VLOOKUP($I2424,'2026-01-09_taxon-match'!$A$2:$N$81,10,FALSE),IF(_xlpm.x=0,"",_xlpm.x)))</f>
        <v>Nacellidae</v>
      </c>
      <c r="S2424" s="46" t="str">
        <f>IF($I2424="","",_xlfn.LET(_xlpm.x,VLOOKUP($I2424,'2026-01-09_taxon-match'!$A$2:$N$81,11,FALSE),IF(_xlpm.x=0,"",_xlpm.x)))</f>
        <v>Nacella</v>
      </c>
      <c r="T2424" s="46" t="str">
        <f>IF($I2424="","",_xlfn.LET(_xlpm.x,VLOOKUP($I2424,'2026-01-09_taxon-match'!$A$2:$N$81,13,FALSE),IF(_xlpm.x=0,"",_xlpm.x)))</f>
        <v>concinna</v>
      </c>
      <c r="U2424" s="46">
        <v>1</v>
      </c>
      <c r="V2424" s="2" t="s">
        <v>58</v>
      </c>
      <c r="Y2424" s="46" t="str">
        <f>IF(V2424="","",_xlfn.LET(_xlpm.x,VLOOKUP(V2424,'Drop-down_menus'!$D$2:$E$13,2,FALSE),IF(_xlpm.x=0,"",_xlpm.x)))</f>
        <v>https://orcid.org/0000-0002-9708-1761</v>
      </c>
      <c r="Z2424" s="46" t="str">
        <f>IF(W2424="","",_xlfn.LET(_xlpm.x,VLOOKUP(W2424,'Drop-down_menus'!$D$2:$E$13,2,FALSE),IF(_xlpm.x=0,"",_xlpm.x)))</f>
        <v/>
      </c>
      <c r="AA2424" s="46" t="str">
        <f>IF(X2424="","",_xlfn.LET(_xlpm.x,VLOOKUP(X2424,'Drop-down_menus'!$D$2:$E$13,2,FALSE),IF(_xlpm.x=0,"",_xlpm.x)))</f>
        <v/>
      </c>
      <c r="AB2424" s="46" t="s">
        <v>1253</v>
      </c>
      <c r="AC2424" s="46" t="s">
        <v>1256</v>
      </c>
    </row>
    <row r="2425" spans="2:29" ht="15" customHeight="1">
      <c r="B2425" s="46">
        <v>2396</v>
      </c>
      <c r="C2425" s="46" t="s">
        <v>886</v>
      </c>
      <c r="D2425" s="46" t="b">
        <f>COUNTIF(Events!$B$2:$B$171, C2425) &gt; 0</f>
        <v>1</v>
      </c>
      <c r="G2425" s="46" t="s">
        <v>1242</v>
      </c>
      <c r="I2425" s="46" t="s">
        <v>1242</v>
      </c>
      <c r="J2425" s="46" t="str">
        <f>IF(I2425="","",_xlfn.LET(_xlpm.x,VLOOKUP(I2425,'2026-01-09_taxon-match'!$A$2:$N$81,4,FALSE),IF(_xlpm.x=0,"",_xlpm.x)))</f>
        <v>Staurocucumis turqueti</v>
      </c>
      <c r="L2425" s="46" t="str">
        <f>IF(I2425="","",_xlfn.LET(_xlpm.x,VLOOKUP(I2425,'2026-01-09_taxon-match'!$A$2:$N$81,3,FALSE),IF(_xlpm.x=0,"",_xlpm.x)))</f>
        <v>urn:lsid:marinespecies.org:taxname:529672</v>
      </c>
      <c r="M2425" s="46" t="str">
        <f>IF($I2425="","",_xlfn.LET(_xlpm.x,VLOOKUP($I2425,'2026-01-09_taxon-match'!$A$2:$N$81,5,FALSE),IF(_xlpm.x=0,"",_xlpm.x)))</f>
        <v>(Vaney, 1906)</v>
      </c>
      <c r="N2425" s="46" t="str">
        <f>IF($I2425="","",_xlfn.LET(_xlpm.x,VLOOKUP($I2425,'2026-01-09_taxon-match'!$A$2:$N$81,6,FALSE),IF(_xlpm.x=0,"",_xlpm.x)))</f>
        <v>Animalia</v>
      </c>
      <c r="O2425" s="46" t="str">
        <f>IF($I2425="","",_xlfn.LET(_xlpm.x,VLOOKUP($I2425,'2026-01-09_taxon-match'!$A$2:$N$81,7,FALSE),IF(_xlpm.x=0,"",_xlpm.x)))</f>
        <v>Echinodermata</v>
      </c>
      <c r="P2425" s="46" t="str">
        <f>IF($I2425="","",_xlfn.LET(_xlpm.x,VLOOKUP($I2425,'2026-01-09_taxon-match'!$A$2:$N$81,8,FALSE),IF(_xlpm.x=0,"",_xlpm.x)))</f>
        <v>Holothuroidea</v>
      </c>
      <c r="Q2425" s="46" t="str">
        <f>IF($I2425="","",_xlfn.LET(_xlpm.x,VLOOKUP($I2425,'2026-01-09_taxon-match'!$A$2:$N$81,9,FALSE),IF(_xlpm.x=0,"",_xlpm.x)))</f>
        <v>Dendrochirotida</v>
      </c>
      <c r="R2425" s="46" t="str">
        <f>IF($I2425="","",_xlfn.LET(_xlpm.x,VLOOKUP($I2425,'2026-01-09_taxon-match'!$A$2:$N$81,10,FALSE),IF(_xlpm.x=0,"",_xlpm.x)))</f>
        <v>Cucumariidae</v>
      </c>
      <c r="S2425" s="46" t="str">
        <f>IF($I2425="","",_xlfn.LET(_xlpm.x,VLOOKUP($I2425,'2026-01-09_taxon-match'!$A$2:$N$81,11,FALSE),IF(_xlpm.x=0,"",_xlpm.x)))</f>
        <v>Staurocucumis</v>
      </c>
      <c r="T2425" s="46" t="str">
        <f>IF($I2425="","",_xlfn.LET(_xlpm.x,VLOOKUP($I2425,'2026-01-09_taxon-match'!$A$2:$N$81,13,FALSE),IF(_xlpm.x=0,"",_xlpm.x)))</f>
        <v>turqueti</v>
      </c>
      <c r="U2425" s="46">
        <v>1</v>
      </c>
      <c r="V2425" s="2" t="s">
        <v>58</v>
      </c>
      <c r="Y2425" s="46" t="str">
        <f>IF(V2425="","",_xlfn.LET(_xlpm.x,VLOOKUP(V2425,'Drop-down_menus'!$D$2:$E$13,2,FALSE),IF(_xlpm.x=0,"",_xlpm.x)))</f>
        <v>https://orcid.org/0000-0002-9708-1761</v>
      </c>
      <c r="Z2425" s="46" t="str">
        <f>IF(W2425="","",_xlfn.LET(_xlpm.x,VLOOKUP(W2425,'Drop-down_menus'!$D$2:$E$13,2,FALSE),IF(_xlpm.x=0,"",_xlpm.x)))</f>
        <v/>
      </c>
      <c r="AA2425" s="46" t="str">
        <f>IF(X2425="","",_xlfn.LET(_xlpm.x,VLOOKUP(X2425,'Drop-down_menus'!$D$2:$E$13,2,FALSE),IF(_xlpm.x=0,"",_xlpm.x)))</f>
        <v/>
      </c>
      <c r="AB2425" s="46" t="s">
        <v>1253</v>
      </c>
      <c r="AC2425" s="46" t="s">
        <v>1256</v>
      </c>
    </row>
    <row r="2426" spans="2:29" ht="15" customHeight="1">
      <c r="B2426" s="46">
        <v>2397</v>
      </c>
      <c r="C2426" s="46" t="s">
        <v>886</v>
      </c>
      <c r="D2426" s="46" t="b">
        <f>COUNTIF(Events!$B$2:$B$171, C2426) &gt; 0</f>
        <v>1</v>
      </c>
      <c r="G2426" s="46" t="s">
        <v>1243</v>
      </c>
      <c r="I2426" s="46" t="s">
        <v>1243</v>
      </c>
      <c r="J2426" s="46" t="str">
        <f>IF(I2426="","",_xlfn.LET(_xlpm.x,VLOOKUP(I2426,'2026-01-09_taxon-match'!$A$2:$N$81,4,FALSE),IF(_xlpm.x=0,"",_xlpm.x)))</f>
        <v>Flabelligera mundata</v>
      </c>
      <c r="L2426" s="46" t="str">
        <f>IF(I2426="","",_xlfn.LET(_xlpm.x,VLOOKUP(I2426,'2026-01-09_taxon-match'!$A$2:$N$81,3,FALSE),IF(_xlpm.x=0,"",_xlpm.x)))</f>
        <v>urn:lsid:marinespecies.org:taxname:173287</v>
      </c>
      <c r="M2426" s="46" t="str">
        <f>IF($I2426="","",_xlfn.LET(_xlpm.x,VLOOKUP($I2426,'2026-01-09_taxon-match'!$A$2:$N$81,5,FALSE),IF(_xlpm.x=0,"",_xlpm.x)))</f>
        <v>Gravier, 1906</v>
      </c>
      <c r="N2426" s="46" t="str">
        <f>IF($I2426="","",_xlfn.LET(_xlpm.x,VLOOKUP($I2426,'2026-01-09_taxon-match'!$A$2:$N$81,6,FALSE),IF(_xlpm.x=0,"",_xlpm.x)))</f>
        <v>Animalia</v>
      </c>
      <c r="O2426" s="46" t="str">
        <f>IF($I2426="","",_xlfn.LET(_xlpm.x,VLOOKUP($I2426,'2026-01-09_taxon-match'!$A$2:$N$81,7,FALSE),IF(_xlpm.x=0,"",_xlpm.x)))</f>
        <v>Annelida</v>
      </c>
      <c r="P2426" s="46" t="str">
        <f>IF($I2426="","",_xlfn.LET(_xlpm.x,VLOOKUP($I2426,'2026-01-09_taxon-match'!$A$2:$N$81,8,FALSE),IF(_xlpm.x=0,"",_xlpm.x)))</f>
        <v>Polychaeta</v>
      </c>
      <c r="Q2426" s="46" t="str">
        <f>IF($I2426="","",_xlfn.LET(_xlpm.x,VLOOKUP($I2426,'2026-01-09_taxon-match'!$A$2:$N$81,9,FALSE),IF(_xlpm.x=0,"",_xlpm.x)))</f>
        <v>Terebellida</v>
      </c>
      <c r="R2426" s="46" t="str">
        <f>IF($I2426="","",_xlfn.LET(_xlpm.x,VLOOKUP($I2426,'2026-01-09_taxon-match'!$A$2:$N$81,10,FALSE),IF(_xlpm.x=0,"",_xlpm.x)))</f>
        <v>Flabelligeridae</v>
      </c>
      <c r="S2426" s="46" t="str">
        <f>IF($I2426="","",_xlfn.LET(_xlpm.x,VLOOKUP($I2426,'2026-01-09_taxon-match'!$A$2:$N$81,11,FALSE),IF(_xlpm.x=0,"",_xlpm.x)))</f>
        <v>Flabelligera</v>
      </c>
      <c r="T2426" s="46" t="str">
        <f>IF($I2426="","",_xlfn.LET(_xlpm.x,VLOOKUP($I2426,'2026-01-09_taxon-match'!$A$2:$N$81,13,FALSE),IF(_xlpm.x=0,"",_xlpm.x)))</f>
        <v>mundata</v>
      </c>
      <c r="U2426" s="46">
        <v>1</v>
      </c>
      <c r="V2426" s="2" t="s">
        <v>58</v>
      </c>
      <c r="Y2426" s="46" t="str">
        <f>IF(V2426="","",_xlfn.LET(_xlpm.x,VLOOKUP(V2426,'Drop-down_menus'!$D$2:$E$13,2,FALSE),IF(_xlpm.x=0,"",_xlpm.x)))</f>
        <v>https://orcid.org/0000-0002-9708-1761</v>
      </c>
      <c r="Z2426" s="46" t="str">
        <f>IF(W2426="","",_xlfn.LET(_xlpm.x,VLOOKUP(W2426,'Drop-down_menus'!$D$2:$E$13,2,FALSE),IF(_xlpm.x=0,"",_xlpm.x)))</f>
        <v/>
      </c>
      <c r="AA2426" s="46" t="str">
        <f>IF(X2426="","",_xlfn.LET(_xlpm.x,VLOOKUP(X2426,'Drop-down_menus'!$D$2:$E$13,2,FALSE),IF(_xlpm.x=0,"",_xlpm.x)))</f>
        <v/>
      </c>
      <c r="AB2426" s="46" t="s">
        <v>1253</v>
      </c>
      <c r="AC2426" s="46" t="s">
        <v>1256</v>
      </c>
    </row>
    <row r="2427" spans="2:29" ht="15" customHeight="1">
      <c r="B2427" s="46">
        <v>2398</v>
      </c>
      <c r="C2427" s="46" t="s">
        <v>886</v>
      </c>
      <c r="D2427" s="46" t="b">
        <f>COUNTIF(Events!$B$2:$B$171, C2427) &gt; 0</f>
        <v>1</v>
      </c>
      <c r="G2427" s="46" t="s">
        <v>1243</v>
      </c>
      <c r="I2427" s="46" t="s">
        <v>1243</v>
      </c>
      <c r="J2427" s="46" t="str">
        <f>IF(I2427="","",_xlfn.LET(_xlpm.x,VLOOKUP(I2427,'2026-01-09_taxon-match'!$A$2:$N$81,4,FALSE),IF(_xlpm.x=0,"",_xlpm.x)))</f>
        <v>Flabelligera mundata</v>
      </c>
      <c r="L2427" s="46" t="str">
        <f>IF(I2427="","",_xlfn.LET(_xlpm.x,VLOOKUP(I2427,'2026-01-09_taxon-match'!$A$2:$N$81,3,FALSE),IF(_xlpm.x=0,"",_xlpm.x)))</f>
        <v>urn:lsid:marinespecies.org:taxname:173287</v>
      </c>
      <c r="M2427" s="46" t="str">
        <f>IF($I2427="","",_xlfn.LET(_xlpm.x,VLOOKUP($I2427,'2026-01-09_taxon-match'!$A$2:$N$81,5,FALSE),IF(_xlpm.x=0,"",_xlpm.x)))</f>
        <v>Gravier, 1906</v>
      </c>
      <c r="N2427" s="46" t="str">
        <f>IF($I2427="","",_xlfn.LET(_xlpm.x,VLOOKUP($I2427,'2026-01-09_taxon-match'!$A$2:$N$81,6,FALSE),IF(_xlpm.x=0,"",_xlpm.x)))</f>
        <v>Animalia</v>
      </c>
      <c r="O2427" s="46" t="str">
        <f>IF($I2427="","",_xlfn.LET(_xlpm.x,VLOOKUP($I2427,'2026-01-09_taxon-match'!$A$2:$N$81,7,FALSE),IF(_xlpm.x=0,"",_xlpm.x)))</f>
        <v>Annelida</v>
      </c>
      <c r="P2427" s="46" t="str">
        <f>IF($I2427="","",_xlfn.LET(_xlpm.x,VLOOKUP($I2427,'2026-01-09_taxon-match'!$A$2:$N$81,8,FALSE),IF(_xlpm.x=0,"",_xlpm.x)))</f>
        <v>Polychaeta</v>
      </c>
      <c r="Q2427" s="46" t="str">
        <f>IF($I2427="","",_xlfn.LET(_xlpm.x,VLOOKUP($I2427,'2026-01-09_taxon-match'!$A$2:$N$81,9,FALSE),IF(_xlpm.x=0,"",_xlpm.x)))</f>
        <v>Terebellida</v>
      </c>
      <c r="R2427" s="46" t="str">
        <f>IF($I2427="","",_xlfn.LET(_xlpm.x,VLOOKUP($I2427,'2026-01-09_taxon-match'!$A$2:$N$81,10,FALSE),IF(_xlpm.x=0,"",_xlpm.x)))</f>
        <v>Flabelligeridae</v>
      </c>
      <c r="S2427" s="46" t="str">
        <f>IF($I2427="","",_xlfn.LET(_xlpm.x,VLOOKUP($I2427,'2026-01-09_taxon-match'!$A$2:$N$81,11,FALSE),IF(_xlpm.x=0,"",_xlpm.x)))</f>
        <v>Flabelligera</v>
      </c>
      <c r="T2427" s="46" t="str">
        <f>IF($I2427="","",_xlfn.LET(_xlpm.x,VLOOKUP($I2427,'2026-01-09_taxon-match'!$A$2:$N$81,13,FALSE),IF(_xlpm.x=0,"",_xlpm.x)))</f>
        <v>mundata</v>
      </c>
      <c r="U2427" s="46">
        <v>1</v>
      </c>
      <c r="V2427" s="2" t="s">
        <v>58</v>
      </c>
      <c r="Y2427" s="46" t="str">
        <f>IF(V2427="","",_xlfn.LET(_xlpm.x,VLOOKUP(V2427,'Drop-down_menus'!$D$2:$E$13,2,FALSE),IF(_xlpm.x=0,"",_xlpm.x)))</f>
        <v>https://orcid.org/0000-0002-9708-1761</v>
      </c>
      <c r="Z2427" s="46" t="str">
        <f>IF(W2427="","",_xlfn.LET(_xlpm.x,VLOOKUP(W2427,'Drop-down_menus'!$D$2:$E$13,2,FALSE),IF(_xlpm.x=0,"",_xlpm.x)))</f>
        <v/>
      </c>
      <c r="AA2427" s="46" t="str">
        <f>IF(X2427="","",_xlfn.LET(_xlpm.x,VLOOKUP(X2427,'Drop-down_menus'!$D$2:$E$13,2,FALSE),IF(_xlpm.x=0,"",_xlpm.x)))</f>
        <v/>
      </c>
      <c r="AB2427" s="46" t="s">
        <v>1253</v>
      </c>
      <c r="AC2427" s="46" t="s">
        <v>1256</v>
      </c>
    </row>
    <row r="2428" spans="2:29" ht="15" customHeight="1">
      <c r="B2428" s="46">
        <v>2399</v>
      </c>
      <c r="C2428" s="46" t="s">
        <v>886</v>
      </c>
      <c r="D2428" s="46" t="b">
        <f>COUNTIF(Events!$B$2:$B$171, C2428) &gt; 0</f>
        <v>1</v>
      </c>
      <c r="G2428" s="46" t="s">
        <v>960</v>
      </c>
      <c r="I2428" s="46" t="s">
        <v>960</v>
      </c>
      <c r="J2428" s="46" t="str">
        <f>IF(I2428="","",_xlfn.LET(_xlpm.x,VLOOKUP(I2428,'2026-01-09_taxon-match'!$A$2:$N$81,4,FALSE),IF(_xlpm.x=0,"",_xlpm.x)))</f>
        <v>Odontaster validus</v>
      </c>
      <c r="L2428" s="46" t="str">
        <f>IF(I2428="","",_xlfn.LET(_xlpm.x,VLOOKUP(I2428,'2026-01-09_taxon-match'!$A$2:$N$81,3,FALSE),IF(_xlpm.x=0,"",_xlpm.x)))</f>
        <v>urn:lsid:marinespecies.org:taxname:172775</v>
      </c>
      <c r="M2428" s="46" t="str">
        <f>IF($I2428="","",_xlfn.LET(_xlpm.x,VLOOKUP($I2428,'2026-01-09_taxon-match'!$A$2:$N$81,5,FALSE),IF(_xlpm.x=0,"",_xlpm.x)))</f>
        <v>Koehler, 1906</v>
      </c>
      <c r="N2428" s="46" t="str">
        <f>IF($I2428="","",_xlfn.LET(_xlpm.x,VLOOKUP($I2428,'2026-01-09_taxon-match'!$A$2:$N$81,6,FALSE),IF(_xlpm.x=0,"",_xlpm.x)))</f>
        <v>Animalia</v>
      </c>
      <c r="O2428" s="46" t="str">
        <f>IF($I2428="","",_xlfn.LET(_xlpm.x,VLOOKUP($I2428,'2026-01-09_taxon-match'!$A$2:$N$81,7,FALSE),IF(_xlpm.x=0,"",_xlpm.x)))</f>
        <v>Echinodermata</v>
      </c>
      <c r="P2428" s="46" t="str">
        <f>IF($I2428="","",_xlfn.LET(_xlpm.x,VLOOKUP($I2428,'2026-01-09_taxon-match'!$A$2:$N$81,8,FALSE),IF(_xlpm.x=0,"",_xlpm.x)))</f>
        <v>Asteroidea</v>
      </c>
      <c r="Q2428" s="46" t="str">
        <f>IF($I2428="","",_xlfn.LET(_xlpm.x,VLOOKUP($I2428,'2026-01-09_taxon-match'!$A$2:$N$81,9,FALSE),IF(_xlpm.x=0,"",_xlpm.x)))</f>
        <v>Valvatida</v>
      </c>
      <c r="R2428" s="46" t="str">
        <f>IF($I2428="","",_xlfn.LET(_xlpm.x,VLOOKUP($I2428,'2026-01-09_taxon-match'!$A$2:$N$81,10,FALSE),IF(_xlpm.x=0,"",_xlpm.x)))</f>
        <v>Odontasteridae</v>
      </c>
      <c r="S2428" s="46" t="str">
        <f>IF($I2428="","",_xlfn.LET(_xlpm.x,VLOOKUP($I2428,'2026-01-09_taxon-match'!$A$2:$N$81,11,FALSE),IF(_xlpm.x=0,"",_xlpm.x)))</f>
        <v>Odontaster</v>
      </c>
      <c r="T2428" s="46" t="str">
        <f>IF($I2428="","",_xlfn.LET(_xlpm.x,VLOOKUP($I2428,'2026-01-09_taxon-match'!$A$2:$N$81,13,FALSE),IF(_xlpm.x=0,"",_xlpm.x)))</f>
        <v>validus</v>
      </c>
      <c r="U2428" s="46">
        <v>1</v>
      </c>
      <c r="V2428" s="2" t="s">
        <v>58</v>
      </c>
      <c r="Y2428" s="46" t="str">
        <f>IF(V2428="","",_xlfn.LET(_xlpm.x,VLOOKUP(V2428,'Drop-down_menus'!$D$2:$E$13,2,FALSE),IF(_xlpm.x=0,"",_xlpm.x)))</f>
        <v>https://orcid.org/0000-0002-9708-1761</v>
      </c>
      <c r="Z2428" s="46" t="str">
        <f>IF(W2428="","",_xlfn.LET(_xlpm.x,VLOOKUP(W2428,'Drop-down_menus'!$D$2:$E$13,2,FALSE),IF(_xlpm.x=0,"",_xlpm.x)))</f>
        <v/>
      </c>
      <c r="AA2428" s="46" t="str">
        <f>IF(X2428="","",_xlfn.LET(_xlpm.x,VLOOKUP(X2428,'Drop-down_menus'!$D$2:$E$13,2,FALSE),IF(_xlpm.x=0,"",_xlpm.x)))</f>
        <v/>
      </c>
      <c r="AB2428" s="46" t="s">
        <v>1253</v>
      </c>
      <c r="AC2428" s="46" t="s">
        <v>1256</v>
      </c>
    </row>
    <row r="2429" spans="2:29" ht="15" customHeight="1">
      <c r="B2429" s="46">
        <v>2400</v>
      </c>
      <c r="C2429" s="46" t="s">
        <v>886</v>
      </c>
      <c r="D2429" s="46" t="b">
        <f>COUNTIF(Events!$B$2:$B$171, C2429) &gt; 0</f>
        <v>1</v>
      </c>
      <c r="G2429" s="46" t="s">
        <v>960</v>
      </c>
      <c r="I2429" s="46" t="s">
        <v>960</v>
      </c>
      <c r="J2429" s="46" t="str">
        <f>IF(I2429="","",_xlfn.LET(_xlpm.x,VLOOKUP(I2429,'2026-01-09_taxon-match'!$A$2:$N$81,4,FALSE),IF(_xlpm.x=0,"",_xlpm.x)))</f>
        <v>Odontaster validus</v>
      </c>
      <c r="L2429" s="46" t="str">
        <f>IF(I2429="","",_xlfn.LET(_xlpm.x,VLOOKUP(I2429,'2026-01-09_taxon-match'!$A$2:$N$81,3,FALSE),IF(_xlpm.x=0,"",_xlpm.x)))</f>
        <v>urn:lsid:marinespecies.org:taxname:172775</v>
      </c>
      <c r="M2429" s="46" t="str">
        <f>IF($I2429="","",_xlfn.LET(_xlpm.x,VLOOKUP($I2429,'2026-01-09_taxon-match'!$A$2:$N$81,5,FALSE),IF(_xlpm.x=0,"",_xlpm.x)))</f>
        <v>Koehler, 1906</v>
      </c>
      <c r="N2429" s="46" t="str">
        <f>IF($I2429="","",_xlfn.LET(_xlpm.x,VLOOKUP($I2429,'2026-01-09_taxon-match'!$A$2:$N$81,6,FALSE),IF(_xlpm.x=0,"",_xlpm.x)))</f>
        <v>Animalia</v>
      </c>
      <c r="O2429" s="46" t="str">
        <f>IF($I2429="","",_xlfn.LET(_xlpm.x,VLOOKUP($I2429,'2026-01-09_taxon-match'!$A$2:$N$81,7,FALSE),IF(_xlpm.x=0,"",_xlpm.x)))</f>
        <v>Echinodermata</v>
      </c>
      <c r="P2429" s="46" t="str">
        <f>IF($I2429="","",_xlfn.LET(_xlpm.x,VLOOKUP($I2429,'2026-01-09_taxon-match'!$A$2:$N$81,8,FALSE),IF(_xlpm.x=0,"",_xlpm.x)))</f>
        <v>Asteroidea</v>
      </c>
      <c r="Q2429" s="46" t="str">
        <f>IF($I2429="","",_xlfn.LET(_xlpm.x,VLOOKUP($I2429,'2026-01-09_taxon-match'!$A$2:$N$81,9,FALSE),IF(_xlpm.x=0,"",_xlpm.x)))</f>
        <v>Valvatida</v>
      </c>
      <c r="R2429" s="46" t="str">
        <f>IF($I2429="","",_xlfn.LET(_xlpm.x,VLOOKUP($I2429,'2026-01-09_taxon-match'!$A$2:$N$81,10,FALSE),IF(_xlpm.x=0,"",_xlpm.x)))</f>
        <v>Odontasteridae</v>
      </c>
      <c r="S2429" s="46" t="str">
        <f>IF($I2429="","",_xlfn.LET(_xlpm.x,VLOOKUP($I2429,'2026-01-09_taxon-match'!$A$2:$N$81,11,FALSE),IF(_xlpm.x=0,"",_xlpm.x)))</f>
        <v>Odontaster</v>
      </c>
      <c r="T2429" s="46" t="str">
        <f>IF($I2429="","",_xlfn.LET(_xlpm.x,VLOOKUP($I2429,'2026-01-09_taxon-match'!$A$2:$N$81,13,FALSE),IF(_xlpm.x=0,"",_xlpm.x)))</f>
        <v>validus</v>
      </c>
      <c r="U2429" s="46">
        <v>1</v>
      </c>
      <c r="V2429" s="2" t="s">
        <v>58</v>
      </c>
      <c r="Y2429" s="46" t="str">
        <f>IF(V2429="","",_xlfn.LET(_xlpm.x,VLOOKUP(V2429,'Drop-down_menus'!$D$2:$E$13,2,FALSE),IF(_xlpm.x=0,"",_xlpm.x)))</f>
        <v>https://orcid.org/0000-0002-9708-1761</v>
      </c>
      <c r="Z2429" s="46" t="str">
        <f>IF(W2429="","",_xlfn.LET(_xlpm.x,VLOOKUP(W2429,'Drop-down_menus'!$D$2:$E$13,2,FALSE),IF(_xlpm.x=0,"",_xlpm.x)))</f>
        <v/>
      </c>
      <c r="AA2429" s="46" t="str">
        <f>IF(X2429="","",_xlfn.LET(_xlpm.x,VLOOKUP(X2429,'Drop-down_menus'!$D$2:$E$13,2,FALSE),IF(_xlpm.x=0,"",_xlpm.x)))</f>
        <v/>
      </c>
      <c r="AB2429" s="46" t="s">
        <v>1253</v>
      </c>
      <c r="AC2429" s="46" t="s">
        <v>1256</v>
      </c>
    </row>
    <row r="2430" spans="2:29" ht="15" customHeight="1">
      <c r="B2430" s="46">
        <v>2401</v>
      </c>
      <c r="C2430" s="46" t="s">
        <v>886</v>
      </c>
      <c r="D2430" s="46" t="b">
        <f>COUNTIF(Events!$B$2:$B$171, C2430) &gt; 0</f>
        <v>1</v>
      </c>
      <c r="G2430" s="46" t="s">
        <v>960</v>
      </c>
      <c r="I2430" s="46" t="s">
        <v>960</v>
      </c>
      <c r="J2430" s="46" t="str">
        <f>IF(I2430="","",_xlfn.LET(_xlpm.x,VLOOKUP(I2430,'2026-01-09_taxon-match'!$A$2:$N$81,4,FALSE),IF(_xlpm.x=0,"",_xlpm.x)))</f>
        <v>Odontaster validus</v>
      </c>
      <c r="L2430" s="46" t="str">
        <f>IF(I2430="","",_xlfn.LET(_xlpm.x,VLOOKUP(I2430,'2026-01-09_taxon-match'!$A$2:$N$81,3,FALSE),IF(_xlpm.x=0,"",_xlpm.x)))</f>
        <v>urn:lsid:marinespecies.org:taxname:172775</v>
      </c>
      <c r="M2430" s="46" t="str">
        <f>IF($I2430="","",_xlfn.LET(_xlpm.x,VLOOKUP($I2430,'2026-01-09_taxon-match'!$A$2:$N$81,5,FALSE),IF(_xlpm.x=0,"",_xlpm.x)))</f>
        <v>Koehler, 1906</v>
      </c>
      <c r="N2430" s="46" t="str">
        <f>IF($I2430="","",_xlfn.LET(_xlpm.x,VLOOKUP($I2430,'2026-01-09_taxon-match'!$A$2:$N$81,6,FALSE),IF(_xlpm.x=0,"",_xlpm.x)))</f>
        <v>Animalia</v>
      </c>
      <c r="O2430" s="46" t="str">
        <f>IF($I2430="","",_xlfn.LET(_xlpm.x,VLOOKUP($I2430,'2026-01-09_taxon-match'!$A$2:$N$81,7,FALSE),IF(_xlpm.x=0,"",_xlpm.x)))</f>
        <v>Echinodermata</v>
      </c>
      <c r="P2430" s="46" t="str">
        <f>IF($I2430="","",_xlfn.LET(_xlpm.x,VLOOKUP($I2430,'2026-01-09_taxon-match'!$A$2:$N$81,8,FALSE),IF(_xlpm.x=0,"",_xlpm.x)))</f>
        <v>Asteroidea</v>
      </c>
      <c r="Q2430" s="46" t="str">
        <f>IF($I2430="","",_xlfn.LET(_xlpm.x,VLOOKUP($I2430,'2026-01-09_taxon-match'!$A$2:$N$81,9,FALSE),IF(_xlpm.x=0,"",_xlpm.x)))</f>
        <v>Valvatida</v>
      </c>
      <c r="R2430" s="46" t="str">
        <f>IF($I2430="","",_xlfn.LET(_xlpm.x,VLOOKUP($I2430,'2026-01-09_taxon-match'!$A$2:$N$81,10,FALSE),IF(_xlpm.x=0,"",_xlpm.x)))</f>
        <v>Odontasteridae</v>
      </c>
      <c r="S2430" s="46" t="str">
        <f>IF($I2430="","",_xlfn.LET(_xlpm.x,VLOOKUP($I2430,'2026-01-09_taxon-match'!$A$2:$N$81,11,FALSE),IF(_xlpm.x=0,"",_xlpm.x)))</f>
        <v>Odontaster</v>
      </c>
      <c r="T2430" s="46" t="str">
        <f>IF($I2430="","",_xlfn.LET(_xlpm.x,VLOOKUP($I2430,'2026-01-09_taxon-match'!$A$2:$N$81,13,FALSE),IF(_xlpm.x=0,"",_xlpm.x)))</f>
        <v>validus</v>
      </c>
      <c r="U2430" s="46">
        <v>1</v>
      </c>
      <c r="V2430" s="2" t="s">
        <v>58</v>
      </c>
      <c r="Y2430" s="46" t="str">
        <f>IF(V2430="","",_xlfn.LET(_xlpm.x,VLOOKUP(V2430,'Drop-down_menus'!$D$2:$E$13,2,FALSE),IF(_xlpm.x=0,"",_xlpm.x)))</f>
        <v>https://orcid.org/0000-0002-9708-1761</v>
      </c>
      <c r="Z2430" s="46" t="str">
        <f>IF(W2430="","",_xlfn.LET(_xlpm.x,VLOOKUP(W2430,'Drop-down_menus'!$D$2:$E$13,2,FALSE),IF(_xlpm.x=0,"",_xlpm.x)))</f>
        <v/>
      </c>
      <c r="AA2430" s="46" t="str">
        <f>IF(X2430="","",_xlfn.LET(_xlpm.x,VLOOKUP(X2430,'Drop-down_menus'!$D$2:$E$13,2,FALSE),IF(_xlpm.x=0,"",_xlpm.x)))</f>
        <v/>
      </c>
      <c r="AB2430" s="46" t="s">
        <v>1253</v>
      </c>
      <c r="AC2430" s="46" t="s">
        <v>1256</v>
      </c>
    </row>
    <row r="2431" spans="2:29" ht="15" customHeight="1">
      <c r="B2431" s="46">
        <v>2402</v>
      </c>
      <c r="C2431" s="46" t="s">
        <v>886</v>
      </c>
      <c r="D2431" s="46" t="b">
        <f>COUNTIF(Events!$B$2:$B$171, C2431) &gt; 0</f>
        <v>1</v>
      </c>
      <c r="G2431" s="46" t="s">
        <v>1239</v>
      </c>
      <c r="I2431" s="46" t="s">
        <v>1239</v>
      </c>
      <c r="J2431" s="46" t="str">
        <f>IF(I2431="","",_xlfn.LET(_xlpm.x,VLOOKUP(I2431,'2026-01-09_taxon-match'!$A$2:$N$81,4,FALSE),IF(_xlpm.x=0,"",_xlpm.x)))</f>
        <v>Adamussium colbecki</v>
      </c>
      <c r="L2431" s="46" t="str">
        <f>IF(I2431="","",_xlfn.LET(_xlpm.x,VLOOKUP(I2431,'2026-01-09_taxon-match'!$A$2:$N$81,3,FALSE),IF(_xlpm.x=0,"",_xlpm.x)))</f>
        <v>urn:lsid:marinespecies.org:taxname:197021</v>
      </c>
      <c r="M2431" s="46" t="str">
        <f>IF($I2431="","",_xlfn.LET(_xlpm.x,VLOOKUP($I2431,'2026-01-09_taxon-match'!$A$2:$N$81,5,FALSE),IF(_xlpm.x=0,"",_xlpm.x)))</f>
        <v>(E. A. Smith, 1902)</v>
      </c>
      <c r="N2431" s="46" t="str">
        <f>IF($I2431="","",_xlfn.LET(_xlpm.x,VLOOKUP($I2431,'2026-01-09_taxon-match'!$A$2:$N$81,6,FALSE),IF(_xlpm.x=0,"",_xlpm.x)))</f>
        <v>Animalia</v>
      </c>
      <c r="O2431" s="46" t="str">
        <f>IF($I2431="","",_xlfn.LET(_xlpm.x,VLOOKUP($I2431,'2026-01-09_taxon-match'!$A$2:$N$81,7,FALSE),IF(_xlpm.x=0,"",_xlpm.x)))</f>
        <v>Mollusca</v>
      </c>
      <c r="P2431" s="46" t="str">
        <f>IF($I2431="","",_xlfn.LET(_xlpm.x,VLOOKUP($I2431,'2026-01-09_taxon-match'!$A$2:$N$81,8,FALSE),IF(_xlpm.x=0,"",_xlpm.x)))</f>
        <v>Bivalvia</v>
      </c>
      <c r="Q2431" s="46" t="str">
        <f>IF($I2431="","",_xlfn.LET(_xlpm.x,VLOOKUP($I2431,'2026-01-09_taxon-match'!$A$2:$N$81,9,FALSE),IF(_xlpm.x=0,"",_xlpm.x)))</f>
        <v>Pectinida</v>
      </c>
      <c r="R2431" s="46" t="str">
        <f>IF($I2431="","",_xlfn.LET(_xlpm.x,VLOOKUP($I2431,'2026-01-09_taxon-match'!$A$2:$N$81,10,FALSE),IF(_xlpm.x=0,"",_xlpm.x)))</f>
        <v>Pectinidae</v>
      </c>
      <c r="S2431" s="46" t="str">
        <f>IF($I2431="","",_xlfn.LET(_xlpm.x,VLOOKUP($I2431,'2026-01-09_taxon-match'!$A$2:$N$81,11,FALSE),IF(_xlpm.x=0,"",_xlpm.x)))</f>
        <v>Adamussium</v>
      </c>
      <c r="T2431" s="46" t="str">
        <f>IF($I2431="","",_xlfn.LET(_xlpm.x,VLOOKUP($I2431,'2026-01-09_taxon-match'!$A$2:$N$81,13,FALSE),IF(_xlpm.x=0,"",_xlpm.x)))</f>
        <v>colbecki</v>
      </c>
      <c r="U2431" s="46">
        <v>1</v>
      </c>
      <c r="V2431" s="2" t="s">
        <v>58</v>
      </c>
      <c r="Y2431" s="46" t="str">
        <f>IF(V2431="","",_xlfn.LET(_xlpm.x,VLOOKUP(V2431,'Drop-down_menus'!$D$2:$E$13,2,FALSE),IF(_xlpm.x=0,"",_xlpm.x)))</f>
        <v>https://orcid.org/0000-0002-9708-1761</v>
      </c>
      <c r="Z2431" s="46" t="str">
        <f>IF(W2431="","",_xlfn.LET(_xlpm.x,VLOOKUP(W2431,'Drop-down_menus'!$D$2:$E$13,2,FALSE),IF(_xlpm.x=0,"",_xlpm.x)))</f>
        <v/>
      </c>
      <c r="AA2431" s="46" t="str">
        <f>IF(X2431="","",_xlfn.LET(_xlpm.x,VLOOKUP(X2431,'Drop-down_menus'!$D$2:$E$13,2,FALSE),IF(_xlpm.x=0,"",_xlpm.x)))</f>
        <v/>
      </c>
      <c r="AB2431" s="46" t="s">
        <v>1253</v>
      </c>
      <c r="AC2431" s="46" t="s">
        <v>1256</v>
      </c>
    </row>
    <row r="2432" spans="2:29" ht="15" customHeight="1">
      <c r="B2432" s="46">
        <v>2403</v>
      </c>
      <c r="C2432" s="46" t="s">
        <v>886</v>
      </c>
      <c r="D2432" s="46" t="b">
        <f>COUNTIF(Events!$B$2:$B$171, C2432) &gt; 0</f>
        <v>1</v>
      </c>
      <c r="G2432" s="46" t="s">
        <v>1237</v>
      </c>
      <c r="I2432" s="46" t="s">
        <v>1333</v>
      </c>
      <c r="J2432" s="46" t="str">
        <f>IF(I2432="","",_xlfn.LET(_xlpm.x,VLOOKUP(I2432,'2026-01-09_taxon-match'!$A$2:$N$81,4,FALSE),IF(_xlpm.x=0,"",_xlpm.x)))</f>
        <v>Ophionotus victoriae</v>
      </c>
      <c r="L2432" s="46" t="str">
        <f>IF(I2432="","",_xlfn.LET(_xlpm.x,VLOOKUP(I2432,'2026-01-09_taxon-match'!$A$2:$N$81,3,FALSE),IF(_xlpm.x=0,"",_xlpm.x)))</f>
        <v>urn:lsid:marinespecies.org:taxname:173593</v>
      </c>
      <c r="M2432" s="46" t="str">
        <f>IF($I2432="","",_xlfn.LET(_xlpm.x,VLOOKUP($I2432,'2026-01-09_taxon-match'!$A$2:$N$81,5,FALSE),IF(_xlpm.x=0,"",_xlpm.x)))</f>
        <v>Bell, 1902</v>
      </c>
      <c r="N2432" s="46" t="str">
        <f>IF($I2432="","",_xlfn.LET(_xlpm.x,VLOOKUP($I2432,'2026-01-09_taxon-match'!$A$2:$N$81,6,FALSE),IF(_xlpm.x=0,"",_xlpm.x)))</f>
        <v>Animalia</v>
      </c>
      <c r="O2432" s="46" t="str">
        <f>IF($I2432="","",_xlfn.LET(_xlpm.x,VLOOKUP($I2432,'2026-01-09_taxon-match'!$A$2:$N$81,7,FALSE),IF(_xlpm.x=0,"",_xlpm.x)))</f>
        <v>Echinodermata</v>
      </c>
      <c r="P2432" s="46" t="str">
        <f>IF($I2432="","",_xlfn.LET(_xlpm.x,VLOOKUP($I2432,'2026-01-09_taxon-match'!$A$2:$N$81,8,FALSE),IF(_xlpm.x=0,"",_xlpm.x)))</f>
        <v>Ophiuroidea</v>
      </c>
      <c r="Q2432" s="46" t="str">
        <f>IF($I2432="","",_xlfn.LET(_xlpm.x,VLOOKUP($I2432,'2026-01-09_taxon-match'!$A$2:$N$81,9,FALSE),IF(_xlpm.x=0,"",_xlpm.x)))</f>
        <v>Ophiurida</v>
      </c>
      <c r="R2432" s="46" t="str">
        <f>IF($I2432="","",_xlfn.LET(_xlpm.x,VLOOKUP($I2432,'2026-01-09_taxon-match'!$A$2:$N$81,10,FALSE),IF(_xlpm.x=0,"",_xlpm.x)))</f>
        <v>Ophiuridae</v>
      </c>
      <c r="S2432" s="46" t="str">
        <f>IF($I2432="","",_xlfn.LET(_xlpm.x,VLOOKUP($I2432,'2026-01-09_taxon-match'!$A$2:$N$81,11,FALSE),IF(_xlpm.x=0,"",_xlpm.x)))</f>
        <v>Ophionotus</v>
      </c>
      <c r="T2432" s="46" t="str">
        <f>IF($I2432="","",_xlfn.LET(_xlpm.x,VLOOKUP($I2432,'2026-01-09_taxon-match'!$A$2:$N$81,13,FALSE),IF(_xlpm.x=0,"",_xlpm.x)))</f>
        <v>victoriae</v>
      </c>
      <c r="U2432" s="46">
        <v>1</v>
      </c>
      <c r="V2432" s="2" t="s">
        <v>58</v>
      </c>
      <c r="Y2432" s="46" t="str">
        <f>IF(V2432="","",_xlfn.LET(_xlpm.x,VLOOKUP(V2432,'Drop-down_menus'!$D$2:$E$13,2,FALSE),IF(_xlpm.x=0,"",_xlpm.x)))</f>
        <v>https://orcid.org/0000-0002-9708-1761</v>
      </c>
      <c r="Z2432" s="46" t="str">
        <f>IF(W2432="","",_xlfn.LET(_xlpm.x,VLOOKUP(W2432,'Drop-down_menus'!$D$2:$E$13,2,FALSE),IF(_xlpm.x=0,"",_xlpm.x)))</f>
        <v/>
      </c>
      <c r="AA2432" s="46" t="str">
        <f>IF(X2432="","",_xlfn.LET(_xlpm.x,VLOOKUP(X2432,'Drop-down_menus'!$D$2:$E$13,2,FALSE),IF(_xlpm.x=0,"",_xlpm.x)))</f>
        <v/>
      </c>
      <c r="AB2432" s="46" t="s">
        <v>1253</v>
      </c>
      <c r="AC2432" s="46" t="s">
        <v>1256</v>
      </c>
    </row>
    <row r="2433" spans="2:34" ht="15" customHeight="1">
      <c r="B2433" s="46">
        <v>2404</v>
      </c>
      <c r="C2433" s="46" t="s">
        <v>886</v>
      </c>
      <c r="D2433" s="46" t="b">
        <f>COUNTIF(Events!$B$2:$B$171, C2433) &gt; 0</f>
        <v>1</v>
      </c>
      <c r="G2433" s="46" t="s">
        <v>1237</v>
      </c>
      <c r="I2433" s="46" t="s">
        <v>1333</v>
      </c>
      <c r="J2433" s="46" t="str">
        <f>IF(I2433="","",_xlfn.LET(_xlpm.x,VLOOKUP(I2433,'2026-01-09_taxon-match'!$A$2:$N$81,4,FALSE),IF(_xlpm.x=0,"",_xlpm.x)))</f>
        <v>Ophionotus victoriae</v>
      </c>
      <c r="L2433" s="46" t="str">
        <f>IF(I2433="","",_xlfn.LET(_xlpm.x,VLOOKUP(I2433,'2026-01-09_taxon-match'!$A$2:$N$81,3,FALSE),IF(_xlpm.x=0,"",_xlpm.x)))</f>
        <v>urn:lsid:marinespecies.org:taxname:173593</v>
      </c>
      <c r="M2433" s="46" t="str">
        <f>IF($I2433="","",_xlfn.LET(_xlpm.x,VLOOKUP($I2433,'2026-01-09_taxon-match'!$A$2:$N$81,5,FALSE),IF(_xlpm.x=0,"",_xlpm.x)))</f>
        <v>Bell, 1902</v>
      </c>
      <c r="N2433" s="46" t="str">
        <f>IF($I2433="","",_xlfn.LET(_xlpm.x,VLOOKUP($I2433,'2026-01-09_taxon-match'!$A$2:$N$81,6,FALSE),IF(_xlpm.x=0,"",_xlpm.x)))</f>
        <v>Animalia</v>
      </c>
      <c r="O2433" s="46" t="str">
        <f>IF($I2433="","",_xlfn.LET(_xlpm.x,VLOOKUP($I2433,'2026-01-09_taxon-match'!$A$2:$N$81,7,FALSE),IF(_xlpm.x=0,"",_xlpm.x)))</f>
        <v>Echinodermata</v>
      </c>
      <c r="P2433" s="46" t="str">
        <f>IF($I2433="","",_xlfn.LET(_xlpm.x,VLOOKUP($I2433,'2026-01-09_taxon-match'!$A$2:$N$81,8,FALSE),IF(_xlpm.x=0,"",_xlpm.x)))</f>
        <v>Ophiuroidea</v>
      </c>
      <c r="Q2433" s="46" t="str">
        <f>IF($I2433="","",_xlfn.LET(_xlpm.x,VLOOKUP($I2433,'2026-01-09_taxon-match'!$A$2:$N$81,9,FALSE),IF(_xlpm.x=0,"",_xlpm.x)))</f>
        <v>Ophiurida</v>
      </c>
      <c r="R2433" s="46" t="str">
        <f>IF($I2433="","",_xlfn.LET(_xlpm.x,VLOOKUP($I2433,'2026-01-09_taxon-match'!$A$2:$N$81,10,FALSE),IF(_xlpm.x=0,"",_xlpm.x)))</f>
        <v>Ophiuridae</v>
      </c>
      <c r="S2433" s="46" t="str">
        <f>IF($I2433="","",_xlfn.LET(_xlpm.x,VLOOKUP($I2433,'2026-01-09_taxon-match'!$A$2:$N$81,11,FALSE),IF(_xlpm.x=0,"",_xlpm.x)))</f>
        <v>Ophionotus</v>
      </c>
      <c r="T2433" s="46" t="str">
        <f>IF($I2433="","",_xlfn.LET(_xlpm.x,VLOOKUP($I2433,'2026-01-09_taxon-match'!$A$2:$N$81,13,FALSE),IF(_xlpm.x=0,"",_xlpm.x)))</f>
        <v>victoriae</v>
      </c>
      <c r="U2433" s="46">
        <v>1</v>
      </c>
      <c r="V2433" s="2" t="s">
        <v>58</v>
      </c>
      <c r="Y2433" s="46" t="str">
        <f>IF(V2433="","",_xlfn.LET(_xlpm.x,VLOOKUP(V2433,'Drop-down_menus'!$D$2:$E$13,2,FALSE),IF(_xlpm.x=0,"",_xlpm.x)))</f>
        <v>https://orcid.org/0000-0002-9708-1761</v>
      </c>
      <c r="Z2433" s="46" t="str">
        <f>IF(W2433="","",_xlfn.LET(_xlpm.x,VLOOKUP(W2433,'Drop-down_menus'!$D$2:$E$13,2,FALSE),IF(_xlpm.x=0,"",_xlpm.x)))</f>
        <v/>
      </c>
      <c r="AA2433" s="46" t="str">
        <f>IF(X2433="","",_xlfn.LET(_xlpm.x,VLOOKUP(X2433,'Drop-down_menus'!$D$2:$E$13,2,FALSE),IF(_xlpm.x=0,"",_xlpm.x)))</f>
        <v/>
      </c>
      <c r="AB2433" s="46" t="s">
        <v>1253</v>
      </c>
      <c r="AC2433" s="46" t="s">
        <v>1256</v>
      </c>
    </row>
    <row r="2434" spans="2:34" ht="15" customHeight="1">
      <c r="B2434" s="46">
        <v>2405</v>
      </c>
      <c r="C2434" s="46" t="s">
        <v>886</v>
      </c>
      <c r="D2434" s="46" t="b">
        <f>COUNTIF(Events!$B$2:$B$171, C2434) &gt; 0</f>
        <v>1</v>
      </c>
      <c r="G2434" s="46" t="s">
        <v>1237</v>
      </c>
      <c r="I2434" s="46" t="s">
        <v>1333</v>
      </c>
      <c r="J2434" s="46" t="str">
        <f>IF(I2434="","",_xlfn.LET(_xlpm.x,VLOOKUP(I2434,'2026-01-09_taxon-match'!$A$2:$N$81,4,FALSE),IF(_xlpm.x=0,"",_xlpm.x)))</f>
        <v>Ophionotus victoriae</v>
      </c>
      <c r="L2434" s="46" t="str">
        <f>IF(I2434="","",_xlfn.LET(_xlpm.x,VLOOKUP(I2434,'2026-01-09_taxon-match'!$A$2:$N$81,3,FALSE),IF(_xlpm.x=0,"",_xlpm.x)))</f>
        <v>urn:lsid:marinespecies.org:taxname:173593</v>
      </c>
      <c r="M2434" s="46" t="str">
        <f>IF($I2434="","",_xlfn.LET(_xlpm.x,VLOOKUP($I2434,'2026-01-09_taxon-match'!$A$2:$N$81,5,FALSE),IF(_xlpm.x=0,"",_xlpm.x)))</f>
        <v>Bell, 1902</v>
      </c>
      <c r="N2434" s="46" t="str">
        <f>IF($I2434="","",_xlfn.LET(_xlpm.x,VLOOKUP($I2434,'2026-01-09_taxon-match'!$A$2:$N$81,6,FALSE),IF(_xlpm.x=0,"",_xlpm.x)))</f>
        <v>Animalia</v>
      </c>
      <c r="O2434" s="46" t="str">
        <f>IF($I2434="","",_xlfn.LET(_xlpm.x,VLOOKUP($I2434,'2026-01-09_taxon-match'!$A$2:$N$81,7,FALSE),IF(_xlpm.x=0,"",_xlpm.x)))</f>
        <v>Echinodermata</v>
      </c>
      <c r="P2434" s="46" t="str">
        <f>IF($I2434="","",_xlfn.LET(_xlpm.x,VLOOKUP($I2434,'2026-01-09_taxon-match'!$A$2:$N$81,8,FALSE),IF(_xlpm.x=0,"",_xlpm.x)))</f>
        <v>Ophiuroidea</v>
      </c>
      <c r="Q2434" s="46" t="str">
        <f>IF($I2434="","",_xlfn.LET(_xlpm.x,VLOOKUP($I2434,'2026-01-09_taxon-match'!$A$2:$N$81,9,FALSE),IF(_xlpm.x=0,"",_xlpm.x)))</f>
        <v>Ophiurida</v>
      </c>
      <c r="R2434" s="46" t="str">
        <f>IF($I2434="","",_xlfn.LET(_xlpm.x,VLOOKUP($I2434,'2026-01-09_taxon-match'!$A$2:$N$81,10,FALSE),IF(_xlpm.x=0,"",_xlpm.x)))</f>
        <v>Ophiuridae</v>
      </c>
      <c r="S2434" s="46" t="str">
        <f>IF($I2434="","",_xlfn.LET(_xlpm.x,VLOOKUP($I2434,'2026-01-09_taxon-match'!$A$2:$N$81,11,FALSE),IF(_xlpm.x=0,"",_xlpm.x)))</f>
        <v>Ophionotus</v>
      </c>
      <c r="T2434" s="46" t="str">
        <f>IF($I2434="","",_xlfn.LET(_xlpm.x,VLOOKUP($I2434,'2026-01-09_taxon-match'!$A$2:$N$81,13,FALSE),IF(_xlpm.x=0,"",_xlpm.x)))</f>
        <v>victoriae</v>
      </c>
      <c r="U2434" s="46">
        <v>1</v>
      </c>
      <c r="V2434" s="2" t="s">
        <v>58</v>
      </c>
      <c r="Y2434" s="46" t="str">
        <f>IF(V2434="","",_xlfn.LET(_xlpm.x,VLOOKUP(V2434,'Drop-down_menus'!$D$2:$E$13,2,FALSE),IF(_xlpm.x=0,"",_xlpm.x)))</f>
        <v>https://orcid.org/0000-0002-9708-1761</v>
      </c>
      <c r="Z2434" s="46" t="str">
        <f>IF(W2434="","",_xlfn.LET(_xlpm.x,VLOOKUP(W2434,'Drop-down_menus'!$D$2:$E$13,2,FALSE),IF(_xlpm.x=0,"",_xlpm.x)))</f>
        <v/>
      </c>
      <c r="AA2434" s="46" t="str">
        <f>IF(X2434="","",_xlfn.LET(_xlpm.x,VLOOKUP(X2434,'Drop-down_menus'!$D$2:$E$13,2,FALSE),IF(_xlpm.x=0,"",_xlpm.x)))</f>
        <v/>
      </c>
      <c r="AB2434" s="46" t="s">
        <v>1253</v>
      </c>
      <c r="AC2434" s="46" t="s">
        <v>1256</v>
      </c>
    </row>
    <row r="2435" spans="2:34" ht="15" customHeight="1">
      <c r="B2435" s="46">
        <v>2406</v>
      </c>
      <c r="C2435" s="46" t="s">
        <v>886</v>
      </c>
      <c r="D2435" s="46" t="b">
        <f>COUNTIF(Events!$B$2:$B$171, C2435) &gt; 0</f>
        <v>1</v>
      </c>
      <c r="G2435" s="46" t="s">
        <v>1239</v>
      </c>
      <c r="I2435" s="46" t="s">
        <v>1239</v>
      </c>
      <c r="J2435" s="46" t="str">
        <f>IF(I2435="","",_xlfn.LET(_xlpm.x,VLOOKUP(I2435,'2026-01-09_taxon-match'!$A$2:$N$81,4,FALSE),IF(_xlpm.x=0,"",_xlpm.x)))</f>
        <v>Adamussium colbecki</v>
      </c>
      <c r="L2435" s="46" t="str">
        <f>IF(I2435="","",_xlfn.LET(_xlpm.x,VLOOKUP(I2435,'2026-01-09_taxon-match'!$A$2:$N$81,3,FALSE),IF(_xlpm.x=0,"",_xlpm.x)))</f>
        <v>urn:lsid:marinespecies.org:taxname:197021</v>
      </c>
      <c r="M2435" s="46" t="str">
        <f>IF($I2435="","",_xlfn.LET(_xlpm.x,VLOOKUP($I2435,'2026-01-09_taxon-match'!$A$2:$N$81,5,FALSE),IF(_xlpm.x=0,"",_xlpm.x)))</f>
        <v>(E. A. Smith, 1902)</v>
      </c>
      <c r="N2435" s="46" t="str">
        <f>IF($I2435="","",_xlfn.LET(_xlpm.x,VLOOKUP($I2435,'2026-01-09_taxon-match'!$A$2:$N$81,6,FALSE),IF(_xlpm.x=0,"",_xlpm.x)))</f>
        <v>Animalia</v>
      </c>
      <c r="O2435" s="46" t="str">
        <f>IF($I2435="","",_xlfn.LET(_xlpm.x,VLOOKUP($I2435,'2026-01-09_taxon-match'!$A$2:$N$81,7,FALSE),IF(_xlpm.x=0,"",_xlpm.x)))</f>
        <v>Mollusca</v>
      </c>
      <c r="P2435" s="46" t="str">
        <f>IF($I2435="","",_xlfn.LET(_xlpm.x,VLOOKUP($I2435,'2026-01-09_taxon-match'!$A$2:$N$81,8,FALSE),IF(_xlpm.x=0,"",_xlpm.x)))</f>
        <v>Bivalvia</v>
      </c>
      <c r="Q2435" s="46" t="str">
        <f>IF($I2435="","",_xlfn.LET(_xlpm.x,VLOOKUP($I2435,'2026-01-09_taxon-match'!$A$2:$N$81,9,FALSE),IF(_xlpm.x=0,"",_xlpm.x)))</f>
        <v>Pectinida</v>
      </c>
      <c r="R2435" s="46" t="str">
        <f>IF($I2435="","",_xlfn.LET(_xlpm.x,VLOOKUP($I2435,'2026-01-09_taxon-match'!$A$2:$N$81,10,FALSE),IF(_xlpm.x=0,"",_xlpm.x)))</f>
        <v>Pectinidae</v>
      </c>
      <c r="S2435" s="46" t="str">
        <f>IF($I2435="","",_xlfn.LET(_xlpm.x,VLOOKUP($I2435,'2026-01-09_taxon-match'!$A$2:$N$81,11,FALSE),IF(_xlpm.x=0,"",_xlpm.x)))</f>
        <v>Adamussium</v>
      </c>
      <c r="T2435" s="46" t="str">
        <f>IF($I2435="","",_xlfn.LET(_xlpm.x,VLOOKUP($I2435,'2026-01-09_taxon-match'!$A$2:$N$81,13,FALSE),IF(_xlpm.x=0,"",_xlpm.x)))</f>
        <v>colbecki</v>
      </c>
      <c r="U2435" s="46">
        <v>1</v>
      </c>
      <c r="V2435" s="2" t="s">
        <v>58</v>
      </c>
      <c r="Y2435" s="46" t="str">
        <f>IF(V2435="","",_xlfn.LET(_xlpm.x,VLOOKUP(V2435,'Drop-down_menus'!$D$2:$E$13,2,FALSE),IF(_xlpm.x=0,"",_xlpm.x)))</f>
        <v>https://orcid.org/0000-0002-9708-1761</v>
      </c>
      <c r="Z2435" s="46" t="str">
        <f>IF(W2435="","",_xlfn.LET(_xlpm.x,VLOOKUP(W2435,'Drop-down_menus'!$D$2:$E$13,2,FALSE),IF(_xlpm.x=0,"",_xlpm.x)))</f>
        <v/>
      </c>
      <c r="AA2435" s="46" t="str">
        <f>IF(X2435="","",_xlfn.LET(_xlpm.x,VLOOKUP(X2435,'Drop-down_menus'!$D$2:$E$13,2,FALSE),IF(_xlpm.x=0,"",_xlpm.x)))</f>
        <v/>
      </c>
      <c r="AB2435" s="46" t="s">
        <v>1254</v>
      </c>
      <c r="AC2435" s="46" t="s">
        <v>1256</v>
      </c>
    </row>
    <row r="2436" spans="2:34" ht="15" customHeight="1">
      <c r="B2436" s="46">
        <v>2407</v>
      </c>
      <c r="C2436" s="46" t="s">
        <v>886</v>
      </c>
      <c r="D2436" s="46" t="b">
        <f>COUNTIF(Events!$B$2:$B$171, C2436) &gt; 0</f>
        <v>1</v>
      </c>
      <c r="G2436" s="46" t="s">
        <v>1241</v>
      </c>
      <c r="I2436" s="46" t="s">
        <v>1529</v>
      </c>
      <c r="J2436" s="46" t="str">
        <f>IF(I2436="","",_xlfn.LET(_xlpm.x,VLOOKUP(I2436,'2026-01-09_taxon-match'!$A$2:$N$81,4,FALSE),IF(_xlpm.x=0,"",_xlpm.x)))</f>
        <v>Acodontaster</v>
      </c>
      <c r="K2436" s="46" t="s">
        <v>1318</v>
      </c>
      <c r="L2436" s="46" t="str">
        <f>IF(I2436="","",_xlfn.LET(_xlpm.x,VLOOKUP(I2436,'2026-01-09_taxon-match'!$A$2:$N$81,3,FALSE),IF(_xlpm.x=0,"",_xlpm.x)))</f>
        <v>urn:lsid:marinespecies.org:taxname:172592</v>
      </c>
      <c r="M2436" s="46" t="str">
        <f>IF($I2436="","",_xlfn.LET(_xlpm.x,VLOOKUP($I2436,'2026-01-09_taxon-match'!$A$2:$N$81,5,FALSE),IF(_xlpm.x=0,"",_xlpm.x)))</f>
        <v>Verrill, 1899</v>
      </c>
      <c r="N2436" s="46" t="str">
        <f>IF($I2436="","",_xlfn.LET(_xlpm.x,VLOOKUP($I2436,'2026-01-09_taxon-match'!$A$2:$N$81,6,FALSE),IF(_xlpm.x=0,"",_xlpm.x)))</f>
        <v>Animalia</v>
      </c>
      <c r="O2436" s="46" t="str">
        <f>IF($I2436="","",_xlfn.LET(_xlpm.x,VLOOKUP($I2436,'2026-01-09_taxon-match'!$A$2:$N$81,7,FALSE),IF(_xlpm.x=0,"",_xlpm.x)))</f>
        <v>Echinodermata</v>
      </c>
      <c r="P2436" s="46" t="str">
        <f>IF($I2436="","",_xlfn.LET(_xlpm.x,VLOOKUP($I2436,'2026-01-09_taxon-match'!$A$2:$N$81,8,FALSE),IF(_xlpm.x=0,"",_xlpm.x)))</f>
        <v>Asteroidea</v>
      </c>
      <c r="Q2436" s="46" t="str">
        <f>IF($I2436="","",_xlfn.LET(_xlpm.x,VLOOKUP($I2436,'2026-01-09_taxon-match'!$A$2:$N$81,9,FALSE),IF(_xlpm.x=0,"",_xlpm.x)))</f>
        <v>Valvatida</v>
      </c>
      <c r="R2436" s="46" t="str">
        <f>IF($I2436="","",_xlfn.LET(_xlpm.x,VLOOKUP($I2436,'2026-01-09_taxon-match'!$A$2:$N$81,10,FALSE),IF(_xlpm.x=0,"",_xlpm.x)))</f>
        <v>Odontasteridae</v>
      </c>
      <c r="S2436" s="46" t="str">
        <f>IF($I2436="","",_xlfn.LET(_xlpm.x,VLOOKUP($I2436,'2026-01-09_taxon-match'!$A$2:$N$81,11,FALSE),IF(_xlpm.x=0,"",_xlpm.x)))</f>
        <v>Acodontaster</v>
      </c>
      <c r="T2436" s="46" t="str">
        <f>IF($I2436="","",_xlfn.LET(_xlpm.x,VLOOKUP($I2436,'2026-01-09_taxon-match'!$A$2:$N$81,13,FALSE),IF(_xlpm.x=0,"",_xlpm.x)))</f>
        <v/>
      </c>
      <c r="U2436" s="46">
        <v>1</v>
      </c>
      <c r="V2436" t="s">
        <v>43</v>
      </c>
      <c r="Y2436" s="46" t="str">
        <f>IF(V2436="","",_xlfn.LET(_xlpm.x,VLOOKUP(V2436,'Drop-down_menus'!$D$2:$E$13,2,FALSE),IF(_xlpm.x=0,"",_xlpm.x)))</f>
        <v>https://orcid.org/0000-0002-0981-7442</v>
      </c>
      <c r="Z2436" s="46" t="str">
        <f>IF(W2436="","",_xlfn.LET(_xlpm.x,VLOOKUP(W2436,'Drop-down_menus'!$D$2:$E$13,2,FALSE),IF(_xlpm.x=0,"",_xlpm.x)))</f>
        <v/>
      </c>
      <c r="AA2436" s="46" t="str">
        <f>IF(X2436="","",_xlfn.LET(_xlpm.x,VLOOKUP(X2436,'Drop-down_menus'!$D$2:$E$13,2,FALSE),IF(_xlpm.x=0,"",_xlpm.x)))</f>
        <v/>
      </c>
      <c r="AB2436" s="46" t="s">
        <v>1254</v>
      </c>
      <c r="AC2436" s="46" t="s">
        <v>1256</v>
      </c>
    </row>
    <row r="2437" spans="2:34" ht="15" customHeight="1">
      <c r="B2437" s="46">
        <v>2408</v>
      </c>
      <c r="C2437" s="46" t="s">
        <v>886</v>
      </c>
      <c r="D2437" s="46" t="b">
        <f>COUNTIF(Events!$B$2:$B$171, C2437) &gt; 0</f>
        <v>1</v>
      </c>
      <c r="G2437" s="46" t="s">
        <v>1240</v>
      </c>
      <c r="I2437" s="46" t="s">
        <v>1240</v>
      </c>
      <c r="J2437" s="46" t="str">
        <f>IF(I2437="","",_xlfn.LET(_xlpm.x,VLOOKUP(I2437,'2026-01-09_taxon-match'!$A$2:$N$81,4,FALSE),IF(_xlpm.x=0,"",_xlpm.x)))</f>
        <v>Stomphia selaginella</v>
      </c>
      <c r="L2437" s="46" t="str">
        <f>IF(I2437="","",_xlfn.LET(_xlpm.x,VLOOKUP(I2437,'2026-01-09_taxon-match'!$A$2:$N$81,3,FALSE),IF(_xlpm.x=0,"",_xlpm.x)))</f>
        <v>urn:lsid:marinespecies.org:taxname:172956</v>
      </c>
      <c r="M2437" s="46" t="str">
        <f>IF($I2437="","",_xlfn.LET(_xlpm.x,VLOOKUP($I2437,'2026-01-09_taxon-match'!$A$2:$N$81,5,FALSE),IF(_xlpm.x=0,"",_xlpm.x)))</f>
        <v>(Stephenson, 1918)</v>
      </c>
      <c r="N2437" s="46" t="str">
        <f>IF($I2437="","",_xlfn.LET(_xlpm.x,VLOOKUP($I2437,'2026-01-09_taxon-match'!$A$2:$N$81,6,FALSE),IF(_xlpm.x=0,"",_xlpm.x)))</f>
        <v>Animalia</v>
      </c>
      <c r="O2437" s="46" t="str">
        <f>IF($I2437="","",_xlfn.LET(_xlpm.x,VLOOKUP($I2437,'2026-01-09_taxon-match'!$A$2:$N$81,7,FALSE),IF(_xlpm.x=0,"",_xlpm.x)))</f>
        <v>Cnidaria</v>
      </c>
      <c r="P2437" s="46" t="str">
        <f>IF($I2437="","",_xlfn.LET(_xlpm.x,VLOOKUP($I2437,'2026-01-09_taxon-match'!$A$2:$N$81,8,FALSE),IF(_xlpm.x=0,"",_xlpm.x)))</f>
        <v>Hexacorallia</v>
      </c>
      <c r="Q2437" s="46" t="str">
        <f>IF($I2437="","",_xlfn.LET(_xlpm.x,VLOOKUP($I2437,'2026-01-09_taxon-match'!$A$2:$N$81,9,FALSE),IF(_xlpm.x=0,"",_xlpm.x)))</f>
        <v>Actiniaria</v>
      </c>
      <c r="R2437" s="46" t="str">
        <f>IF($I2437="","",_xlfn.LET(_xlpm.x,VLOOKUP($I2437,'2026-01-09_taxon-match'!$A$2:$N$81,10,FALSE),IF(_xlpm.x=0,"",_xlpm.x)))</f>
        <v>Actinostolidae</v>
      </c>
      <c r="S2437" s="46" t="str">
        <f>IF($I2437="","",_xlfn.LET(_xlpm.x,VLOOKUP($I2437,'2026-01-09_taxon-match'!$A$2:$N$81,11,FALSE),IF(_xlpm.x=0,"",_xlpm.x)))</f>
        <v>Stomphia</v>
      </c>
      <c r="T2437" s="46" t="str">
        <f>IF($I2437="","",_xlfn.LET(_xlpm.x,VLOOKUP($I2437,'2026-01-09_taxon-match'!$A$2:$N$81,13,FALSE),IF(_xlpm.x=0,"",_xlpm.x)))</f>
        <v>selaginella</v>
      </c>
      <c r="U2437" s="46">
        <v>1</v>
      </c>
      <c r="V2437" t="s">
        <v>43</v>
      </c>
      <c r="Y2437" s="46" t="str">
        <f>IF(V2437="","",_xlfn.LET(_xlpm.x,VLOOKUP(V2437,'Drop-down_menus'!$D$2:$E$13,2,FALSE),IF(_xlpm.x=0,"",_xlpm.x)))</f>
        <v>https://orcid.org/0000-0002-0981-7442</v>
      </c>
      <c r="Z2437" s="46" t="str">
        <f>IF(W2437="","",_xlfn.LET(_xlpm.x,VLOOKUP(W2437,'Drop-down_menus'!$D$2:$E$13,2,FALSE),IF(_xlpm.x=0,"",_xlpm.x)))</f>
        <v/>
      </c>
      <c r="AA2437" s="46" t="str">
        <f>IF(X2437="","",_xlfn.LET(_xlpm.x,VLOOKUP(X2437,'Drop-down_menus'!$D$2:$E$13,2,FALSE),IF(_xlpm.x=0,"",_xlpm.x)))</f>
        <v/>
      </c>
      <c r="AB2437" s="46" t="s">
        <v>1254</v>
      </c>
      <c r="AC2437" s="46" t="s">
        <v>1256</v>
      </c>
    </row>
    <row r="2438" spans="2:34" ht="15" customHeight="1">
      <c r="B2438" s="46">
        <v>2409</v>
      </c>
      <c r="C2438" s="46" t="s">
        <v>886</v>
      </c>
      <c r="D2438" s="46" t="b">
        <f>COUNTIF(Events!$B$2:$B$171, C2438) &gt; 0</f>
        <v>1</v>
      </c>
      <c r="G2438" s="46" t="s">
        <v>1227</v>
      </c>
      <c r="I2438" s="46" t="s">
        <v>1332</v>
      </c>
      <c r="J2438" s="46" t="str">
        <f>IF(I2438="","",_xlfn.LET(_xlpm.x,VLOOKUP(I2438,'2026-01-09_taxon-match'!$A$2:$N$81,4,FALSE),IF(_xlpm.x=0,"",_xlpm.x)))</f>
        <v>Mycale</v>
      </c>
      <c r="K2438" s="46" t="s">
        <v>1318</v>
      </c>
      <c r="L2438" s="46" t="str">
        <f>IF(I2438="","",_xlfn.LET(_xlpm.x,VLOOKUP(I2438,'2026-01-09_taxon-match'!$A$2:$N$81,3,FALSE),IF(_xlpm.x=0,"",_xlpm.x)))</f>
        <v>urn:lsid:marinespecies.org:taxname:131907</v>
      </c>
      <c r="M2438" s="46" t="str">
        <f>IF($I2438="","",_xlfn.LET(_xlpm.x,VLOOKUP($I2438,'2026-01-09_taxon-match'!$A$2:$N$81,5,FALSE),IF(_xlpm.x=0,"",_xlpm.x)))</f>
        <v>Gray, 1867</v>
      </c>
      <c r="N2438" s="46" t="str">
        <f>IF($I2438="","",_xlfn.LET(_xlpm.x,VLOOKUP($I2438,'2026-01-09_taxon-match'!$A$2:$N$81,6,FALSE),IF(_xlpm.x=0,"",_xlpm.x)))</f>
        <v>Animalia</v>
      </c>
      <c r="O2438" s="46" t="str">
        <f>IF($I2438="","",_xlfn.LET(_xlpm.x,VLOOKUP($I2438,'2026-01-09_taxon-match'!$A$2:$N$81,7,FALSE),IF(_xlpm.x=0,"",_xlpm.x)))</f>
        <v>Porifera</v>
      </c>
      <c r="P2438" s="46" t="str">
        <f>IF($I2438="","",_xlfn.LET(_xlpm.x,VLOOKUP($I2438,'2026-01-09_taxon-match'!$A$2:$N$81,8,FALSE),IF(_xlpm.x=0,"",_xlpm.x)))</f>
        <v>Demospongiae</v>
      </c>
      <c r="Q2438" s="46" t="str">
        <f>IF($I2438="","",_xlfn.LET(_xlpm.x,VLOOKUP($I2438,'2026-01-09_taxon-match'!$A$2:$N$81,9,FALSE),IF(_xlpm.x=0,"",_xlpm.x)))</f>
        <v>Poecilosclerida</v>
      </c>
      <c r="R2438" s="46" t="str">
        <f>IF($I2438="","",_xlfn.LET(_xlpm.x,VLOOKUP($I2438,'2026-01-09_taxon-match'!$A$2:$N$81,10,FALSE),IF(_xlpm.x=0,"",_xlpm.x)))</f>
        <v>Mycalidae</v>
      </c>
      <c r="S2438" s="46" t="str">
        <f>IF($I2438="","",_xlfn.LET(_xlpm.x,VLOOKUP($I2438,'2026-01-09_taxon-match'!$A$2:$N$81,11,FALSE),IF(_xlpm.x=0,"",_xlpm.x)))</f>
        <v>Mycale</v>
      </c>
      <c r="T2438" s="46" t="str">
        <f>IF($I2438="","",_xlfn.LET(_xlpm.x,VLOOKUP($I2438,'2026-01-09_taxon-match'!$A$2:$N$81,13,FALSE),IF(_xlpm.x=0,"",_xlpm.x)))</f>
        <v/>
      </c>
      <c r="U2438" s="46">
        <v>1</v>
      </c>
      <c r="V2438" s="2" t="s">
        <v>58</v>
      </c>
      <c r="Y2438" s="46" t="str">
        <f>IF(V2438="","",_xlfn.LET(_xlpm.x,VLOOKUP(V2438,'Drop-down_menus'!$D$2:$E$13,2,FALSE),IF(_xlpm.x=0,"",_xlpm.x)))</f>
        <v>https://orcid.org/0000-0002-9708-1761</v>
      </c>
      <c r="Z2438" s="46" t="str">
        <f>IF(W2438="","",_xlfn.LET(_xlpm.x,VLOOKUP(W2438,'Drop-down_menus'!$D$2:$E$13,2,FALSE),IF(_xlpm.x=0,"",_xlpm.x)))</f>
        <v/>
      </c>
      <c r="AA2438" s="46" t="str">
        <f>IF(X2438="","",_xlfn.LET(_xlpm.x,VLOOKUP(X2438,'Drop-down_menus'!$D$2:$E$13,2,FALSE),IF(_xlpm.x=0,"",_xlpm.x)))</f>
        <v/>
      </c>
      <c r="AB2438" s="46" t="s">
        <v>1254</v>
      </c>
      <c r="AC2438" s="46" t="s">
        <v>1256</v>
      </c>
    </row>
    <row r="2439" spans="2:34" ht="15" customHeight="1">
      <c r="B2439" s="46">
        <v>2410</v>
      </c>
      <c r="C2439" s="46" t="s">
        <v>886</v>
      </c>
      <c r="D2439" s="46" t="b">
        <f>COUNTIF(Events!$B$2:$B$171, C2439) &gt; 0</f>
        <v>1</v>
      </c>
      <c r="G2439" s="46" t="s">
        <v>1242</v>
      </c>
      <c r="I2439" s="46" t="s">
        <v>1242</v>
      </c>
      <c r="J2439" s="46" t="str">
        <f>IF(I2439="","",_xlfn.LET(_xlpm.x,VLOOKUP(I2439,'2026-01-09_taxon-match'!$A$2:$N$81,4,FALSE),IF(_xlpm.x=0,"",_xlpm.x)))</f>
        <v>Staurocucumis turqueti</v>
      </c>
      <c r="L2439" s="46" t="str">
        <f>IF(I2439="","",_xlfn.LET(_xlpm.x,VLOOKUP(I2439,'2026-01-09_taxon-match'!$A$2:$N$81,3,FALSE),IF(_xlpm.x=0,"",_xlpm.x)))</f>
        <v>urn:lsid:marinespecies.org:taxname:529672</v>
      </c>
      <c r="M2439" s="46" t="str">
        <f>IF($I2439="","",_xlfn.LET(_xlpm.x,VLOOKUP($I2439,'2026-01-09_taxon-match'!$A$2:$N$81,5,FALSE),IF(_xlpm.x=0,"",_xlpm.x)))</f>
        <v>(Vaney, 1906)</v>
      </c>
      <c r="N2439" s="46" t="str">
        <f>IF($I2439="","",_xlfn.LET(_xlpm.x,VLOOKUP($I2439,'2026-01-09_taxon-match'!$A$2:$N$81,6,FALSE),IF(_xlpm.x=0,"",_xlpm.x)))</f>
        <v>Animalia</v>
      </c>
      <c r="O2439" s="46" t="str">
        <f>IF($I2439="","",_xlfn.LET(_xlpm.x,VLOOKUP($I2439,'2026-01-09_taxon-match'!$A$2:$N$81,7,FALSE),IF(_xlpm.x=0,"",_xlpm.x)))</f>
        <v>Echinodermata</v>
      </c>
      <c r="P2439" s="46" t="str">
        <f>IF($I2439="","",_xlfn.LET(_xlpm.x,VLOOKUP($I2439,'2026-01-09_taxon-match'!$A$2:$N$81,8,FALSE),IF(_xlpm.x=0,"",_xlpm.x)))</f>
        <v>Holothuroidea</v>
      </c>
      <c r="Q2439" s="46" t="str">
        <f>IF($I2439="","",_xlfn.LET(_xlpm.x,VLOOKUP($I2439,'2026-01-09_taxon-match'!$A$2:$N$81,9,FALSE),IF(_xlpm.x=0,"",_xlpm.x)))</f>
        <v>Dendrochirotida</v>
      </c>
      <c r="R2439" s="46" t="str">
        <f>IF($I2439="","",_xlfn.LET(_xlpm.x,VLOOKUP($I2439,'2026-01-09_taxon-match'!$A$2:$N$81,10,FALSE),IF(_xlpm.x=0,"",_xlpm.x)))</f>
        <v>Cucumariidae</v>
      </c>
      <c r="S2439" s="46" t="str">
        <f>IF($I2439="","",_xlfn.LET(_xlpm.x,VLOOKUP($I2439,'2026-01-09_taxon-match'!$A$2:$N$81,11,FALSE),IF(_xlpm.x=0,"",_xlpm.x)))</f>
        <v>Staurocucumis</v>
      </c>
      <c r="T2439" s="46" t="str">
        <f>IF($I2439="","",_xlfn.LET(_xlpm.x,VLOOKUP($I2439,'2026-01-09_taxon-match'!$A$2:$N$81,13,FALSE),IF(_xlpm.x=0,"",_xlpm.x)))</f>
        <v>turqueti</v>
      </c>
      <c r="U2439" s="46">
        <v>1</v>
      </c>
      <c r="V2439" s="2" t="s">
        <v>58</v>
      </c>
      <c r="Y2439" s="46" t="str">
        <f>IF(V2439="","",_xlfn.LET(_xlpm.x,VLOOKUP(V2439,'Drop-down_menus'!$D$2:$E$13,2,FALSE),IF(_xlpm.x=0,"",_xlpm.x)))</f>
        <v>https://orcid.org/0000-0002-9708-1761</v>
      </c>
      <c r="Z2439" s="46" t="str">
        <f>IF(W2439="","",_xlfn.LET(_xlpm.x,VLOOKUP(W2439,'Drop-down_menus'!$D$2:$E$13,2,FALSE),IF(_xlpm.x=0,"",_xlpm.x)))</f>
        <v/>
      </c>
      <c r="AA2439" s="46" t="str">
        <f>IF(X2439="","",_xlfn.LET(_xlpm.x,VLOOKUP(X2439,'Drop-down_menus'!$D$2:$E$13,2,FALSE),IF(_xlpm.x=0,"",_xlpm.x)))</f>
        <v/>
      </c>
      <c r="AB2439" s="46" t="s">
        <v>1254</v>
      </c>
      <c r="AC2439" s="46" t="s">
        <v>1256</v>
      </c>
    </row>
    <row r="2440" spans="2:34" ht="15" customHeight="1">
      <c r="B2440" s="46">
        <v>2411</v>
      </c>
      <c r="C2440" s="46" t="s">
        <v>886</v>
      </c>
      <c r="D2440" s="46" t="b">
        <f>COUNTIF(Events!$B$2:$B$171, C2440) &gt; 0</f>
        <v>1</v>
      </c>
      <c r="G2440" s="46" t="s">
        <v>1243</v>
      </c>
      <c r="I2440" s="46" t="s">
        <v>1243</v>
      </c>
      <c r="J2440" s="46" t="str">
        <f>IF(I2440="","",_xlfn.LET(_xlpm.x,VLOOKUP(I2440,'2026-01-09_taxon-match'!$A$2:$N$81,4,FALSE),IF(_xlpm.x=0,"",_xlpm.x)))</f>
        <v>Flabelligera mundata</v>
      </c>
      <c r="L2440" s="46" t="str">
        <f>IF(I2440="","",_xlfn.LET(_xlpm.x,VLOOKUP(I2440,'2026-01-09_taxon-match'!$A$2:$N$81,3,FALSE),IF(_xlpm.x=0,"",_xlpm.x)))</f>
        <v>urn:lsid:marinespecies.org:taxname:173287</v>
      </c>
      <c r="M2440" s="46" t="str">
        <f>IF($I2440="","",_xlfn.LET(_xlpm.x,VLOOKUP($I2440,'2026-01-09_taxon-match'!$A$2:$N$81,5,FALSE),IF(_xlpm.x=0,"",_xlpm.x)))</f>
        <v>Gravier, 1906</v>
      </c>
      <c r="N2440" s="46" t="str">
        <f>IF($I2440="","",_xlfn.LET(_xlpm.x,VLOOKUP($I2440,'2026-01-09_taxon-match'!$A$2:$N$81,6,FALSE),IF(_xlpm.x=0,"",_xlpm.x)))</f>
        <v>Animalia</v>
      </c>
      <c r="O2440" s="46" t="str">
        <f>IF($I2440="","",_xlfn.LET(_xlpm.x,VLOOKUP($I2440,'2026-01-09_taxon-match'!$A$2:$N$81,7,FALSE),IF(_xlpm.x=0,"",_xlpm.x)))</f>
        <v>Annelida</v>
      </c>
      <c r="P2440" s="46" t="str">
        <f>IF($I2440="","",_xlfn.LET(_xlpm.x,VLOOKUP($I2440,'2026-01-09_taxon-match'!$A$2:$N$81,8,FALSE),IF(_xlpm.x=0,"",_xlpm.x)))</f>
        <v>Polychaeta</v>
      </c>
      <c r="Q2440" s="46" t="str">
        <f>IF($I2440="","",_xlfn.LET(_xlpm.x,VLOOKUP($I2440,'2026-01-09_taxon-match'!$A$2:$N$81,9,FALSE),IF(_xlpm.x=0,"",_xlpm.x)))</f>
        <v>Terebellida</v>
      </c>
      <c r="R2440" s="46" t="str">
        <f>IF($I2440="","",_xlfn.LET(_xlpm.x,VLOOKUP($I2440,'2026-01-09_taxon-match'!$A$2:$N$81,10,FALSE),IF(_xlpm.x=0,"",_xlpm.x)))</f>
        <v>Flabelligeridae</v>
      </c>
      <c r="S2440" s="46" t="str">
        <f>IF($I2440="","",_xlfn.LET(_xlpm.x,VLOOKUP($I2440,'2026-01-09_taxon-match'!$A$2:$N$81,11,FALSE),IF(_xlpm.x=0,"",_xlpm.x)))</f>
        <v>Flabelligera</v>
      </c>
      <c r="T2440" s="46" t="str">
        <f>IF($I2440="","",_xlfn.LET(_xlpm.x,VLOOKUP($I2440,'2026-01-09_taxon-match'!$A$2:$N$81,13,FALSE),IF(_xlpm.x=0,"",_xlpm.x)))</f>
        <v>mundata</v>
      </c>
      <c r="U2440" s="46">
        <v>1</v>
      </c>
      <c r="V2440" s="2" t="s">
        <v>58</v>
      </c>
      <c r="Y2440" s="46" t="str">
        <f>IF(V2440="","",_xlfn.LET(_xlpm.x,VLOOKUP(V2440,'Drop-down_menus'!$D$2:$E$13,2,FALSE),IF(_xlpm.x=0,"",_xlpm.x)))</f>
        <v>https://orcid.org/0000-0002-9708-1761</v>
      </c>
      <c r="Z2440" s="46" t="str">
        <f>IF(W2440="","",_xlfn.LET(_xlpm.x,VLOOKUP(W2440,'Drop-down_menus'!$D$2:$E$13,2,FALSE),IF(_xlpm.x=0,"",_xlpm.x)))</f>
        <v/>
      </c>
      <c r="AA2440" s="46" t="str">
        <f>IF(X2440="","",_xlfn.LET(_xlpm.x,VLOOKUP(X2440,'Drop-down_menus'!$D$2:$E$13,2,FALSE),IF(_xlpm.x=0,"",_xlpm.x)))</f>
        <v/>
      </c>
      <c r="AB2440" s="46" t="s">
        <v>1254</v>
      </c>
      <c r="AC2440" s="46" t="s">
        <v>1256</v>
      </c>
    </row>
    <row r="2441" spans="2:34" ht="15" customHeight="1">
      <c r="B2441" s="46">
        <v>2514</v>
      </c>
      <c r="C2441" s="46" t="s">
        <v>889</v>
      </c>
      <c r="D2441" s="46" t="b">
        <f>COUNTIF(Events!$B$2:$B$171, C2441) &gt; 0</f>
        <v>1</v>
      </c>
      <c r="E2441" s="46" t="s">
        <v>215</v>
      </c>
      <c r="J2441" s="46" t="str">
        <f>IF(I2441="","",_xlfn.LET(_xlpm.x,VLOOKUP(I2441,'2026-01-09_taxon-match'!$A$2:$N$81,4,FALSE),IF(_xlpm.x=0,"",_xlpm.x)))</f>
        <v/>
      </c>
      <c r="L2441" s="46" t="str">
        <f>IF(I2441="","",_xlfn.LET(_xlpm.x,VLOOKUP(I2441,'2026-01-09_taxon-match'!$A$2:$N$81,3,FALSE),IF(_xlpm.x=0,"",_xlpm.x)))</f>
        <v/>
      </c>
      <c r="M2441" s="46" t="str">
        <f>IF($I2441="","",_xlfn.LET(_xlpm.x,VLOOKUP($I2441,'2026-01-09_taxon-match'!$A$2:$N$81,5,FALSE),IF(_xlpm.x=0,"",_xlpm.x)))</f>
        <v/>
      </c>
      <c r="N2441" s="46" t="str">
        <f>IF($I2441="","",_xlfn.LET(_xlpm.x,VLOOKUP($I2441,'2026-01-09_taxon-match'!$A$2:$N$81,6,FALSE),IF(_xlpm.x=0,"",_xlpm.x)))</f>
        <v/>
      </c>
      <c r="O2441" s="46" t="str">
        <f>IF($I2441="","",_xlfn.LET(_xlpm.x,VLOOKUP($I2441,'2026-01-09_taxon-match'!$A$2:$N$81,7,FALSE),IF(_xlpm.x=0,"",_xlpm.x)))</f>
        <v/>
      </c>
      <c r="P2441" s="46" t="str">
        <f>IF($I2441="","",_xlfn.LET(_xlpm.x,VLOOKUP($I2441,'2026-01-09_taxon-match'!$A$2:$N$81,8,FALSE),IF(_xlpm.x=0,"",_xlpm.x)))</f>
        <v/>
      </c>
      <c r="Q2441" s="46" t="str">
        <f>IF($I2441="","",_xlfn.LET(_xlpm.x,VLOOKUP($I2441,'2026-01-09_taxon-match'!$A$2:$N$81,9,FALSE),IF(_xlpm.x=0,"",_xlpm.x)))</f>
        <v/>
      </c>
      <c r="R2441" s="46" t="str">
        <f>IF($I2441="","",_xlfn.LET(_xlpm.x,VLOOKUP($I2441,'2026-01-09_taxon-match'!$A$2:$N$81,10,FALSE),IF(_xlpm.x=0,"",_xlpm.x)))</f>
        <v/>
      </c>
      <c r="S2441" s="46" t="str">
        <f>IF($I2441="","",_xlfn.LET(_xlpm.x,VLOOKUP($I2441,'2026-01-09_taxon-match'!$A$2:$N$81,11,FALSE),IF(_xlpm.x=0,"",_xlpm.x)))</f>
        <v/>
      </c>
      <c r="T2441" s="46" t="str">
        <f>IF($I2441="","",_xlfn.LET(_xlpm.x,VLOOKUP($I2441,'2026-01-09_taxon-match'!$A$2:$N$81,13,FALSE),IF(_xlpm.x=0,"",_xlpm.x)))</f>
        <v/>
      </c>
      <c r="Y2441" s="46" t="str">
        <f>IF(V2441="","",_xlfn.LET(_xlpm.x,VLOOKUP(V2441,'Drop-down_menus'!$D$2:$E$13,2,FALSE),IF(_xlpm.x=0,"",_xlpm.x)))</f>
        <v/>
      </c>
      <c r="Z2441" s="46" t="str">
        <f>IF(W2441="","",_xlfn.LET(_xlpm.x,VLOOKUP(W2441,'Drop-down_menus'!$D$2:$E$13,2,FALSE),IF(_xlpm.x=0,"",_xlpm.x)))</f>
        <v/>
      </c>
      <c r="AA2441" s="46" t="str">
        <f>IF(X2441="","",_xlfn.LET(_xlpm.x,VLOOKUP(X2441,'Drop-down_menus'!$D$2:$E$13,2,FALSE),IF(_xlpm.x=0,"",_xlpm.x)))</f>
        <v/>
      </c>
      <c r="AB2441" s="46" t="s">
        <v>519</v>
      </c>
      <c r="AC2441" s="46" t="s">
        <v>1042</v>
      </c>
      <c r="AD2441" s="46" t="s">
        <v>1043</v>
      </c>
    </row>
    <row r="2442" spans="2:34" ht="15" customHeight="1">
      <c r="B2442" s="46">
        <v>2515</v>
      </c>
      <c r="C2442" s="46" t="s">
        <v>889</v>
      </c>
      <c r="D2442" s="46" t="b">
        <f>COUNTIF(Events!$B$2:$B$171, C2442) &gt; 0</f>
        <v>1</v>
      </c>
      <c r="E2442" s="46" t="s">
        <v>215</v>
      </c>
      <c r="J2442" s="46" t="str">
        <f>IF(I2442="","",_xlfn.LET(_xlpm.x,VLOOKUP(I2442,'2026-01-09_taxon-match'!$A$2:$N$81,4,FALSE),IF(_xlpm.x=0,"",_xlpm.x)))</f>
        <v/>
      </c>
      <c r="L2442" s="46" t="str">
        <f>IF(I2442="","",_xlfn.LET(_xlpm.x,VLOOKUP(I2442,'2026-01-09_taxon-match'!$A$2:$N$81,3,FALSE),IF(_xlpm.x=0,"",_xlpm.x)))</f>
        <v/>
      </c>
      <c r="M2442" s="46" t="str">
        <f>IF($I2442="","",_xlfn.LET(_xlpm.x,VLOOKUP($I2442,'2026-01-09_taxon-match'!$A$2:$N$81,5,FALSE),IF(_xlpm.x=0,"",_xlpm.x)))</f>
        <v/>
      </c>
      <c r="N2442" s="46" t="str">
        <f>IF($I2442="","",_xlfn.LET(_xlpm.x,VLOOKUP($I2442,'2026-01-09_taxon-match'!$A$2:$N$81,6,FALSE),IF(_xlpm.x=0,"",_xlpm.x)))</f>
        <v/>
      </c>
      <c r="O2442" s="46" t="str">
        <f>IF($I2442="","",_xlfn.LET(_xlpm.x,VLOOKUP($I2442,'2026-01-09_taxon-match'!$A$2:$N$81,7,FALSE),IF(_xlpm.x=0,"",_xlpm.x)))</f>
        <v/>
      </c>
      <c r="P2442" s="46" t="str">
        <f>IF($I2442="","",_xlfn.LET(_xlpm.x,VLOOKUP($I2442,'2026-01-09_taxon-match'!$A$2:$N$81,8,FALSE),IF(_xlpm.x=0,"",_xlpm.x)))</f>
        <v/>
      </c>
      <c r="Q2442" s="46" t="str">
        <f>IF($I2442="","",_xlfn.LET(_xlpm.x,VLOOKUP($I2442,'2026-01-09_taxon-match'!$A$2:$N$81,9,FALSE),IF(_xlpm.x=0,"",_xlpm.x)))</f>
        <v/>
      </c>
      <c r="R2442" s="46" t="str">
        <f>IF($I2442="","",_xlfn.LET(_xlpm.x,VLOOKUP($I2442,'2026-01-09_taxon-match'!$A$2:$N$81,10,FALSE),IF(_xlpm.x=0,"",_xlpm.x)))</f>
        <v/>
      </c>
      <c r="S2442" s="46" t="str">
        <f>IF($I2442="","",_xlfn.LET(_xlpm.x,VLOOKUP($I2442,'2026-01-09_taxon-match'!$A$2:$N$81,11,FALSE),IF(_xlpm.x=0,"",_xlpm.x)))</f>
        <v/>
      </c>
      <c r="T2442" s="46" t="str">
        <f>IF($I2442="","",_xlfn.LET(_xlpm.x,VLOOKUP($I2442,'2026-01-09_taxon-match'!$A$2:$N$81,13,FALSE),IF(_xlpm.x=0,"",_xlpm.x)))</f>
        <v/>
      </c>
      <c r="Y2442" s="46" t="str">
        <f>IF(V2442="","",_xlfn.LET(_xlpm.x,VLOOKUP(V2442,'Drop-down_menus'!$D$2:$E$13,2,FALSE),IF(_xlpm.x=0,"",_xlpm.x)))</f>
        <v/>
      </c>
      <c r="Z2442" s="46" t="str">
        <f>IF(W2442="","",_xlfn.LET(_xlpm.x,VLOOKUP(W2442,'Drop-down_menus'!$D$2:$E$13,2,FALSE),IF(_xlpm.x=0,"",_xlpm.x)))</f>
        <v/>
      </c>
      <c r="AA2442" s="46" t="str">
        <f>IF(X2442="","",_xlfn.LET(_xlpm.x,VLOOKUP(X2442,'Drop-down_menus'!$D$2:$E$13,2,FALSE),IF(_xlpm.x=0,"",_xlpm.x)))</f>
        <v/>
      </c>
      <c r="AB2442" s="46" t="s">
        <v>519</v>
      </c>
      <c r="AC2442" s="46" t="s">
        <v>1042</v>
      </c>
      <c r="AD2442" s="46" t="s">
        <v>1044</v>
      </c>
    </row>
    <row r="2443" spans="2:34" ht="15" customHeight="1">
      <c r="B2443" s="46">
        <v>2516</v>
      </c>
      <c r="C2443" s="46" t="s">
        <v>889</v>
      </c>
      <c r="D2443" s="46" t="b">
        <f>COUNTIF(Events!$B$2:$B$171, C2443) &gt; 0</f>
        <v>1</v>
      </c>
      <c r="E2443" s="46" t="s">
        <v>215</v>
      </c>
      <c r="J2443" s="46" t="str">
        <f>IF(I2443="","",_xlfn.LET(_xlpm.x,VLOOKUP(I2443,'2026-01-09_taxon-match'!$A$2:$N$81,4,FALSE),IF(_xlpm.x=0,"",_xlpm.x)))</f>
        <v/>
      </c>
      <c r="L2443" s="46" t="str">
        <f>IF(I2443="","",_xlfn.LET(_xlpm.x,VLOOKUP(I2443,'2026-01-09_taxon-match'!$A$2:$N$81,3,FALSE),IF(_xlpm.x=0,"",_xlpm.x)))</f>
        <v/>
      </c>
      <c r="M2443" s="46" t="str">
        <f>IF($I2443="","",_xlfn.LET(_xlpm.x,VLOOKUP($I2443,'2026-01-09_taxon-match'!$A$2:$N$81,5,FALSE),IF(_xlpm.x=0,"",_xlpm.x)))</f>
        <v/>
      </c>
      <c r="N2443" s="46" t="str">
        <f>IF($I2443="","",_xlfn.LET(_xlpm.x,VLOOKUP($I2443,'2026-01-09_taxon-match'!$A$2:$N$81,6,FALSE),IF(_xlpm.x=0,"",_xlpm.x)))</f>
        <v/>
      </c>
      <c r="O2443" s="46" t="str">
        <f>IF($I2443="","",_xlfn.LET(_xlpm.x,VLOOKUP($I2443,'2026-01-09_taxon-match'!$A$2:$N$81,7,FALSE),IF(_xlpm.x=0,"",_xlpm.x)))</f>
        <v/>
      </c>
      <c r="P2443" s="46" t="str">
        <f>IF($I2443="","",_xlfn.LET(_xlpm.x,VLOOKUP($I2443,'2026-01-09_taxon-match'!$A$2:$N$81,8,FALSE),IF(_xlpm.x=0,"",_xlpm.x)))</f>
        <v/>
      </c>
      <c r="Q2443" s="46" t="str">
        <f>IF($I2443="","",_xlfn.LET(_xlpm.x,VLOOKUP($I2443,'2026-01-09_taxon-match'!$A$2:$N$81,9,FALSE),IF(_xlpm.x=0,"",_xlpm.x)))</f>
        <v/>
      </c>
      <c r="R2443" s="46" t="str">
        <f>IF($I2443="","",_xlfn.LET(_xlpm.x,VLOOKUP($I2443,'2026-01-09_taxon-match'!$A$2:$N$81,10,FALSE),IF(_xlpm.x=0,"",_xlpm.x)))</f>
        <v/>
      </c>
      <c r="S2443" s="46" t="str">
        <f>IF($I2443="","",_xlfn.LET(_xlpm.x,VLOOKUP($I2443,'2026-01-09_taxon-match'!$A$2:$N$81,11,FALSE),IF(_xlpm.x=0,"",_xlpm.x)))</f>
        <v/>
      </c>
      <c r="T2443" s="46" t="str">
        <f>IF($I2443="","",_xlfn.LET(_xlpm.x,VLOOKUP($I2443,'2026-01-09_taxon-match'!$A$2:$N$81,13,FALSE),IF(_xlpm.x=0,"",_xlpm.x)))</f>
        <v/>
      </c>
      <c r="Y2443" s="46" t="str">
        <f>IF(V2443="","",_xlfn.LET(_xlpm.x,VLOOKUP(V2443,'Drop-down_menus'!$D$2:$E$13,2,FALSE),IF(_xlpm.x=0,"",_xlpm.x)))</f>
        <v/>
      </c>
      <c r="Z2443" s="46" t="str">
        <f>IF(W2443="","",_xlfn.LET(_xlpm.x,VLOOKUP(W2443,'Drop-down_menus'!$D$2:$E$13,2,FALSE),IF(_xlpm.x=0,"",_xlpm.x)))</f>
        <v/>
      </c>
      <c r="AA2443" s="46" t="str">
        <f>IF(X2443="","",_xlfn.LET(_xlpm.x,VLOOKUP(X2443,'Drop-down_menus'!$D$2:$E$13,2,FALSE),IF(_xlpm.x=0,"",_xlpm.x)))</f>
        <v/>
      </c>
      <c r="AB2443" s="46" t="s">
        <v>519</v>
      </c>
      <c r="AC2443" s="46" t="s">
        <v>1042</v>
      </c>
      <c r="AD2443" s="46" t="s">
        <v>1045</v>
      </c>
    </row>
    <row r="2444" spans="2:34" ht="15" customHeight="1">
      <c r="B2444" s="46">
        <v>2517</v>
      </c>
      <c r="C2444" s="46" t="s">
        <v>889</v>
      </c>
      <c r="D2444" s="46" t="b">
        <f>COUNTIF(Events!$B$2:$B$171, C2444) &gt; 0</f>
        <v>1</v>
      </c>
      <c r="E2444" s="46" t="s">
        <v>215</v>
      </c>
      <c r="J2444" s="46" t="str">
        <f>IF(I2444="","",_xlfn.LET(_xlpm.x,VLOOKUP(I2444,'2026-01-09_taxon-match'!$A$2:$N$81,4,FALSE),IF(_xlpm.x=0,"",_xlpm.x)))</f>
        <v/>
      </c>
      <c r="L2444" s="46" t="str">
        <f>IF(I2444="","",_xlfn.LET(_xlpm.x,VLOOKUP(I2444,'2026-01-09_taxon-match'!$A$2:$N$81,3,FALSE),IF(_xlpm.x=0,"",_xlpm.x)))</f>
        <v/>
      </c>
      <c r="M2444" s="46" t="str">
        <f>IF($I2444="","",_xlfn.LET(_xlpm.x,VLOOKUP($I2444,'2026-01-09_taxon-match'!$A$2:$N$81,5,FALSE),IF(_xlpm.x=0,"",_xlpm.x)))</f>
        <v/>
      </c>
      <c r="N2444" s="46" t="str">
        <f>IF($I2444="","",_xlfn.LET(_xlpm.x,VLOOKUP($I2444,'2026-01-09_taxon-match'!$A$2:$N$81,6,FALSE),IF(_xlpm.x=0,"",_xlpm.x)))</f>
        <v/>
      </c>
      <c r="O2444" s="46" t="str">
        <f>IF($I2444="","",_xlfn.LET(_xlpm.x,VLOOKUP($I2444,'2026-01-09_taxon-match'!$A$2:$N$81,7,FALSE),IF(_xlpm.x=0,"",_xlpm.x)))</f>
        <v/>
      </c>
      <c r="P2444" s="46" t="str">
        <f>IF($I2444="","",_xlfn.LET(_xlpm.x,VLOOKUP($I2444,'2026-01-09_taxon-match'!$A$2:$N$81,8,FALSE),IF(_xlpm.x=0,"",_xlpm.x)))</f>
        <v/>
      </c>
      <c r="Q2444" s="46" t="str">
        <f>IF($I2444="","",_xlfn.LET(_xlpm.x,VLOOKUP($I2444,'2026-01-09_taxon-match'!$A$2:$N$81,9,FALSE),IF(_xlpm.x=0,"",_xlpm.x)))</f>
        <v/>
      </c>
      <c r="R2444" s="46" t="str">
        <f>IF($I2444="","",_xlfn.LET(_xlpm.x,VLOOKUP($I2444,'2026-01-09_taxon-match'!$A$2:$N$81,10,FALSE),IF(_xlpm.x=0,"",_xlpm.x)))</f>
        <v/>
      </c>
      <c r="S2444" s="46" t="str">
        <f>IF($I2444="","",_xlfn.LET(_xlpm.x,VLOOKUP($I2444,'2026-01-09_taxon-match'!$A$2:$N$81,11,FALSE),IF(_xlpm.x=0,"",_xlpm.x)))</f>
        <v/>
      </c>
      <c r="T2444" s="46" t="str">
        <f>IF($I2444="","",_xlfn.LET(_xlpm.x,VLOOKUP($I2444,'2026-01-09_taxon-match'!$A$2:$N$81,13,FALSE),IF(_xlpm.x=0,"",_xlpm.x)))</f>
        <v/>
      </c>
      <c r="Y2444" s="46" t="str">
        <f>IF(V2444="","",_xlfn.LET(_xlpm.x,VLOOKUP(V2444,'Drop-down_menus'!$D$2:$E$13,2,FALSE),IF(_xlpm.x=0,"",_xlpm.x)))</f>
        <v/>
      </c>
      <c r="Z2444" s="46" t="str">
        <f>IF(W2444="","",_xlfn.LET(_xlpm.x,VLOOKUP(W2444,'Drop-down_menus'!$D$2:$E$13,2,FALSE),IF(_xlpm.x=0,"",_xlpm.x)))</f>
        <v/>
      </c>
      <c r="AA2444" s="46" t="str">
        <f>IF(X2444="","",_xlfn.LET(_xlpm.x,VLOOKUP(X2444,'Drop-down_menus'!$D$2:$E$13,2,FALSE),IF(_xlpm.x=0,"",_xlpm.x)))</f>
        <v/>
      </c>
      <c r="AB2444" s="46" t="s">
        <v>519</v>
      </c>
      <c r="AC2444" s="46" t="s">
        <v>1042</v>
      </c>
      <c r="AD2444" s="46" t="s">
        <v>1046</v>
      </c>
    </row>
    <row r="2445" spans="2:34" ht="15" customHeight="1">
      <c r="B2445" s="46">
        <v>2518</v>
      </c>
      <c r="C2445" s="46" t="s">
        <v>889</v>
      </c>
      <c r="D2445" s="46" t="b">
        <f>COUNTIF(Events!$B$2:$B$171, C2445) &gt; 0</f>
        <v>1</v>
      </c>
      <c r="E2445" s="46" t="s">
        <v>215</v>
      </c>
      <c r="J2445" s="46" t="str">
        <f>IF(I2445="","",_xlfn.LET(_xlpm.x,VLOOKUP(I2445,'2026-01-09_taxon-match'!$A$2:$N$81,4,FALSE),IF(_xlpm.x=0,"",_xlpm.x)))</f>
        <v/>
      </c>
      <c r="L2445" s="46" t="str">
        <f>IF(I2445="","",_xlfn.LET(_xlpm.x,VLOOKUP(I2445,'2026-01-09_taxon-match'!$A$2:$N$81,3,FALSE),IF(_xlpm.x=0,"",_xlpm.x)))</f>
        <v/>
      </c>
      <c r="M2445" s="46" t="str">
        <f>IF($I2445="","",_xlfn.LET(_xlpm.x,VLOOKUP($I2445,'2026-01-09_taxon-match'!$A$2:$N$81,5,FALSE),IF(_xlpm.x=0,"",_xlpm.x)))</f>
        <v/>
      </c>
      <c r="N2445" s="46" t="str">
        <f>IF($I2445="","",_xlfn.LET(_xlpm.x,VLOOKUP($I2445,'2026-01-09_taxon-match'!$A$2:$N$81,6,FALSE),IF(_xlpm.x=0,"",_xlpm.x)))</f>
        <v/>
      </c>
      <c r="O2445" s="46" t="str">
        <f>IF($I2445="","",_xlfn.LET(_xlpm.x,VLOOKUP($I2445,'2026-01-09_taxon-match'!$A$2:$N$81,7,FALSE),IF(_xlpm.x=0,"",_xlpm.x)))</f>
        <v/>
      </c>
      <c r="P2445" s="46" t="str">
        <f>IF($I2445="","",_xlfn.LET(_xlpm.x,VLOOKUP($I2445,'2026-01-09_taxon-match'!$A$2:$N$81,8,FALSE),IF(_xlpm.x=0,"",_xlpm.x)))</f>
        <v/>
      </c>
      <c r="Q2445" s="46" t="str">
        <f>IF($I2445="","",_xlfn.LET(_xlpm.x,VLOOKUP($I2445,'2026-01-09_taxon-match'!$A$2:$N$81,9,FALSE),IF(_xlpm.x=0,"",_xlpm.x)))</f>
        <v/>
      </c>
      <c r="R2445" s="46" t="str">
        <f>IF($I2445="","",_xlfn.LET(_xlpm.x,VLOOKUP($I2445,'2026-01-09_taxon-match'!$A$2:$N$81,10,FALSE),IF(_xlpm.x=0,"",_xlpm.x)))</f>
        <v/>
      </c>
      <c r="S2445" s="46" t="str">
        <f>IF($I2445="","",_xlfn.LET(_xlpm.x,VLOOKUP($I2445,'2026-01-09_taxon-match'!$A$2:$N$81,11,FALSE),IF(_xlpm.x=0,"",_xlpm.x)))</f>
        <v/>
      </c>
      <c r="T2445" s="46" t="str">
        <f>IF($I2445="","",_xlfn.LET(_xlpm.x,VLOOKUP($I2445,'2026-01-09_taxon-match'!$A$2:$N$81,13,FALSE),IF(_xlpm.x=0,"",_xlpm.x)))</f>
        <v/>
      </c>
      <c r="Y2445" s="46" t="str">
        <f>IF(V2445="","",_xlfn.LET(_xlpm.x,VLOOKUP(V2445,'Drop-down_menus'!$D$2:$E$13,2,FALSE),IF(_xlpm.x=0,"",_xlpm.x)))</f>
        <v/>
      </c>
      <c r="Z2445" s="46" t="str">
        <f>IF(W2445="","",_xlfn.LET(_xlpm.x,VLOOKUP(W2445,'Drop-down_menus'!$D$2:$E$13,2,FALSE),IF(_xlpm.x=0,"",_xlpm.x)))</f>
        <v/>
      </c>
      <c r="AA2445" s="46" t="str">
        <f>IF(X2445="","",_xlfn.LET(_xlpm.x,VLOOKUP(X2445,'Drop-down_menus'!$D$2:$E$13,2,FALSE),IF(_xlpm.x=0,"",_xlpm.x)))</f>
        <v/>
      </c>
      <c r="AC2445" s="46" t="s">
        <v>1042</v>
      </c>
      <c r="AD2445" s="46" t="s">
        <v>1047</v>
      </c>
    </row>
    <row r="2446" spans="2:34" ht="15" customHeight="1">
      <c r="B2446" s="46">
        <v>2531</v>
      </c>
      <c r="C2446" s="46" t="s">
        <v>891</v>
      </c>
      <c r="D2446" s="46" t="b">
        <f>COUNTIF(Events!$B$2:$B$171, C2446) &gt; 0</f>
        <v>1</v>
      </c>
      <c r="E2446" s="46" t="s">
        <v>163</v>
      </c>
      <c r="J2446" s="46" t="str">
        <f>IF(I2446="","",_xlfn.LET(_xlpm.x,VLOOKUP(I2446,'2026-01-09_taxon-match'!$A$2:$N$81,4,FALSE),IF(_xlpm.x=0,"",_xlpm.x)))</f>
        <v/>
      </c>
      <c r="L2446" s="46" t="str">
        <f>IF(I2446="","",_xlfn.LET(_xlpm.x,VLOOKUP(I2446,'2026-01-09_taxon-match'!$A$2:$N$81,3,FALSE),IF(_xlpm.x=0,"",_xlpm.x)))</f>
        <v/>
      </c>
      <c r="M2446" s="46" t="str">
        <f>IF($I2446="","",_xlfn.LET(_xlpm.x,VLOOKUP($I2446,'2026-01-09_taxon-match'!$A$2:$N$81,5,FALSE),IF(_xlpm.x=0,"",_xlpm.x)))</f>
        <v/>
      </c>
      <c r="N2446" s="46" t="str">
        <f>IF($I2446="","",_xlfn.LET(_xlpm.x,VLOOKUP($I2446,'2026-01-09_taxon-match'!$A$2:$N$81,6,FALSE),IF(_xlpm.x=0,"",_xlpm.x)))</f>
        <v/>
      </c>
      <c r="O2446" s="46" t="str">
        <f>IF($I2446="","",_xlfn.LET(_xlpm.x,VLOOKUP($I2446,'2026-01-09_taxon-match'!$A$2:$N$81,7,FALSE),IF(_xlpm.x=0,"",_xlpm.x)))</f>
        <v/>
      </c>
      <c r="P2446" s="46" t="str">
        <f>IF($I2446="","",_xlfn.LET(_xlpm.x,VLOOKUP($I2446,'2026-01-09_taxon-match'!$A$2:$N$81,8,FALSE),IF(_xlpm.x=0,"",_xlpm.x)))</f>
        <v/>
      </c>
      <c r="Q2446" s="46" t="str">
        <f>IF($I2446="","",_xlfn.LET(_xlpm.x,VLOOKUP($I2446,'2026-01-09_taxon-match'!$A$2:$N$81,9,FALSE),IF(_xlpm.x=0,"",_xlpm.x)))</f>
        <v/>
      </c>
      <c r="R2446" s="46" t="str">
        <f>IF($I2446="","",_xlfn.LET(_xlpm.x,VLOOKUP($I2446,'2026-01-09_taxon-match'!$A$2:$N$81,10,FALSE),IF(_xlpm.x=0,"",_xlpm.x)))</f>
        <v/>
      </c>
      <c r="S2446" s="46" t="str">
        <f>IF($I2446="","",_xlfn.LET(_xlpm.x,VLOOKUP($I2446,'2026-01-09_taxon-match'!$A$2:$N$81,11,FALSE),IF(_xlpm.x=0,"",_xlpm.x)))</f>
        <v/>
      </c>
      <c r="T2446" s="46" t="str">
        <f>IF($I2446="","",_xlfn.LET(_xlpm.x,VLOOKUP($I2446,'2026-01-09_taxon-match'!$A$2:$N$81,13,FALSE),IF(_xlpm.x=0,"",_xlpm.x)))</f>
        <v/>
      </c>
      <c r="Y2446" s="46" t="str">
        <f>IF(V2446="","",_xlfn.LET(_xlpm.x,VLOOKUP(V2446,'Drop-down_menus'!$D$2:$E$13,2,FALSE),IF(_xlpm.x=0,"",_xlpm.x)))</f>
        <v/>
      </c>
      <c r="Z2446" s="46" t="str">
        <f>IF(W2446="","",_xlfn.LET(_xlpm.x,VLOOKUP(W2446,'Drop-down_menus'!$D$2:$E$13,2,FALSE),IF(_xlpm.x=0,"",_xlpm.x)))</f>
        <v/>
      </c>
      <c r="AA2446" s="46" t="str">
        <f>IF(X2446="","",_xlfn.LET(_xlpm.x,VLOOKUP(X2446,'Drop-down_menus'!$D$2:$E$13,2,FALSE),IF(_xlpm.x=0,"",_xlpm.x)))</f>
        <v/>
      </c>
      <c r="AC2446" s="46" t="s">
        <v>197</v>
      </c>
      <c r="AE2446" s="46" t="s">
        <v>39</v>
      </c>
      <c r="AG2446" s="46" t="str">
        <f>IF(AE2446="","",_xlfn.LET(_xlpm.x,VLOOKUP(AE2446,'Drop-down_menus'!$D$2:$E$13,2,FALSE),IF(_xlpm.x=0,"",_xlpm.x)))</f>
        <v>https://orcid.org/0009-0002-6669-2911</v>
      </c>
      <c r="AH2446" s="46" t="str">
        <f>IF(AF2446="","",_xlfn.LET(_xlpm.x,VLOOKUP(AF2446,'Drop-down_menus'!$D$2:$E$13,2,FALSE),IF(_xlpm.x=0,"",_xlpm.x)))</f>
        <v/>
      </c>
    </row>
    <row r="2447" spans="2:34" ht="15" customHeight="1">
      <c r="B2447" s="46">
        <v>2536</v>
      </c>
      <c r="C2447" s="46" t="s">
        <v>892</v>
      </c>
      <c r="D2447" s="46" t="b">
        <f>COUNTIF(Events!$B$2:$B$171, C2447) &gt; 0</f>
        <v>1</v>
      </c>
      <c r="E2447" s="46" t="s">
        <v>940</v>
      </c>
      <c r="G2447" s="46" t="s">
        <v>201</v>
      </c>
      <c r="I2447" s="46" t="s">
        <v>201</v>
      </c>
      <c r="J2447" s="46" t="str">
        <f>IF(I2447="","",_xlfn.LET(_xlpm.x,VLOOKUP(I2447,'2026-01-09_taxon-match'!$A$2:$N$81,4,FALSE),IF(_xlpm.x=0,"",_xlpm.x)))</f>
        <v>Nacella</v>
      </c>
      <c r="L2447" s="46" t="str">
        <f>IF(I2447="","",_xlfn.LET(_xlpm.x,VLOOKUP(I2447,'2026-01-09_taxon-match'!$A$2:$N$81,3,FALSE),IF(_xlpm.x=0,"",_xlpm.x)))</f>
        <v/>
      </c>
      <c r="M2447" s="46" t="str">
        <f>IF($I2447="","",_xlfn.LET(_xlpm.x,VLOOKUP($I2447,'2026-01-09_taxon-match'!$A$2:$N$81,5,FALSE),IF(_xlpm.x=0,"",_xlpm.x)))</f>
        <v/>
      </c>
      <c r="N2447" s="46" t="str">
        <f>IF($I2447="","",_xlfn.LET(_xlpm.x,VLOOKUP($I2447,'2026-01-09_taxon-match'!$A$2:$N$81,6,FALSE),IF(_xlpm.x=0,"",_xlpm.x)))</f>
        <v/>
      </c>
      <c r="O2447" s="46" t="str">
        <f>IF($I2447="","",_xlfn.LET(_xlpm.x,VLOOKUP($I2447,'2026-01-09_taxon-match'!$A$2:$N$81,7,FALSE),IF(_xlpm.x=0,"",_xlpm.x)))</f>
        <v/>
      </c>
      <c r="P2447" s="46" t="str">
        <f>IF($I2447="","",_xlfn.LET(_xlpm.x,VLOOKUP($I2447,'2026-01-09_taxon-match'!$A$2:$N$81,8,FALSE),IF(_xlpm.x=0,"",_xlpm.x)))</f>
        <v/>
      </c>
      <c r="Q2447" s="46" t="str">
        <f>IF($I2447="","",_xlfn.LET(_xlpm.x,VLOOKUP($I2447,'2026-01-09_taxon-match'!$A$2:$N$81,9,FALSE),IF(_xlpm.x=0,"",_xlpm.x)))</f>
        <v/>
      </c>
      <c r="R2447" s="46" t="str">
        <f>IF($I2447="","",_xlfn.LET(_xlpm.x,VLOOKUP($I2447,'2026-01-09_taxon-match'!$A$2:$N$81,10,FALSE),IF(_xlpm.x=0,"",_xlpm.x)))</f>
        <v/>
      </c>
      <c r="S2447" s="46" t="str">
        <f>IF($I2447="","",_xlfn.LET(_xlpm.x,VLOOKUP($I2447,'2026-01-09_taxon-match'!$A$2:$N$81,11,FALSE),IF(_xlpm.x=0,"",_xlpm.x)))</f>
        <v/>
      </c>
      <c r="T2447" s="46" t="str">
        <f>IF($I2447="","",_xlfn.LET(_xlpm.x,VLOOKUP($I2447,'2026-01-09_taxon-match'!$A$2:$N$81,13,FALSE),IF(_xlpm.x=0,"",_xlpm.x)))</f>
        <v/>
      </c>
      <c r="U2447" s="46">
        <v>5</v>
      </c>
      <c r="Y2447" s="46" t="str">
        <f>IF(V2447="","",_xlfn.LET(_xlpm.x,VLOOKUP(V2447,'Drop-down_menus'!$D$2:$E$13,2,FALSE),IF(_xlpm.x=0,"",_xlpm.x)))</f>
        <v/>
      </c>
      <c r="Z2447" s="46" t="str">
        <f>IF(W2447="","",_xlfn.LET(_xlpm.x,VLOOKUP(W2447,'Drop-down_menus'!$D$2:$E$13,2,FALSE),IF(_xlpm.x=0,"",_xlpm.x)))</f>
        <v/>
      </c>
      <c r="AA2447" s="46" t="str">
        <f>IF(X2447="","",_xlfn.LET(_xlpm.x,VLOOKUP(X2447,'Drop-down_menus'!$D$2:$E$13,2,FALSE),IF(_xlpm.x=0,"",_xlpm.x)))</f>
        <v/>
      </c>
      <c r="AB2447" s="46" t="s">
        <v>942</v>
      </c>
      <c r="AC2447" s="46" t="s">
        <v>1039</v>
      </c>
      <c r="AD2447" s="46" t="s">
        <v>1040</v>
      </c>
      <c r="AE2447" s="46" t="s">
        <v>43</v>
      </c>
      <c r="AG2447" s="46" t="str">
        <f>IF(AE2447="","",_xlfn.LET(_xlpm.x,VLOOKUP(AE2447,'Drop-down_menus'!$D$2:$E$13,2,FALSE),IF(_xlpm.x=0,"",_xlpm.x)))</f>
        <v>https://orcid.org/0000-0002-0981-7442</v>
      </c>
      <c r="AH2447" s="46" t="str">
        <f>IF(AF2447="","",_xlfn.LET(_xlpm.x,VLOOKUP(AF2447,'Drop-down_menus'!$D$2:$E$13,2,FALSE),IF(_xlpm.x=0,"",_xlpm.x)))</f>
        <v/>
      </c>
    </row>
    <row r="2448" spans="2:34" ht="15" customHeight="1">
      <c r="B2448" s="46">
        <v>2537</v>
      </c>
      <c r="C2448" s="46" t="s">
        <v>892</v>
      </c>
      <c r="D2448" s="46" t="b">
        <f>COUNTIF(Events!$B$2:$B$171, C2448) &gt; 0</f>
        <v>1</v>
      </c>
      <c r="E2448" s="46" t="s">
        <v>940</v>
      </c>
      <c r="G2448" s="46" t="s">
        <v>183</v>
      </c>
      <c r="I2448" s="46" t="s">
        <v>183</v>
      </c>
      <c r="J2448" s="46" t="str">
        <f>IF(I2448="","",_xlfn.LET(_xlpm.x,VLOOKUP(I2448,'2026-01-09_taxon-match'!$A$2:$N$81,4,FALSE),IF(_xlpm.x=0,"",_xlpm.x)))</f>
        <v>Amphipoda</v>
      </c>
      <c r="L2448" s="46" t="str">
        <f>IF(I2448="","",_xlfn.LET(_xlpm.x,VLOOKUP(I2448,'2026-01-09_taxon-match'!$A$2:$N$81,3,FALSE),IF(_xlpm.x=0,"",_xlpm.x)))</f>
        <v>urn:lsid:marinespecies.org:taxname:1135</v>
      </c>
      <c r="M2448" s="46" t="str">
        <f>IF($I2448="","",_xlfn.LET(_xlpm.x,VLOOKUP($I2448,'2026-01-09_taxon-match'!$A$2:$N$81,5,FALSE),IF(_xlpm.x=0,"",_xlpm.x)))</f>
        <v>Latreille, 1816</v>
      </c>
      <c r="N2448" s="46" t="str">
        <f>IF($I2448="","",_xlfn.LET(_xlpm.x,VLOOKUP($I2448,'2026-01-09_taxon-match'!$A$2:$N$81,6,FALSE),IF(_xlpm.x=0,"",_xlpm.x)))</f>
        <v>Animalia</v>
      </c>
      <c r="O2448" s="46" t="str">
        <f>IF($I2448="","",_xlfn.LET(_xlpm.x,VLOOKUP($I2448,'2026-01-09_taxon-match'!$A$2:$N$81,7,FALSE),IF(_xlpm.x=0,"",_xlpm.x)))</f>
        <v>Arthropoda</v>
      </c>
      <c r="P2448" s="46" t="str">
        <f>IF($I2448="","",_xlfn.LET(_xlpm.x,VLOOKUP($I2448,'2026-01-09_taxon-match'!$A$2:$N$81,8,FALSE),IF(_xlpm.x=0,"",_xlpm.x)))</f>
        <v>Malacostraca</v>
      </c>
      <c r="Q2448" s="46" t="str">
        <f>IF($I2448="","",_xlfn.LET(_xlpm.x,VLOOKUP($I2448,'2026-01-09_taxon-match'!$A$2:$N$81,9,FALSE),IF(_xlpm.x=0,"",_xlpm.x)))</f>
        <v>Amphipoda</v>
      </c>
      <c r="R2448" s="46" t="str">
        <f>IF($I2448="","",_xlfn.LET(_xlpm.x,VLOOKUP($I2448,'2026-01-09_taxon-match'!$A$2:$N$81,10,FALSE),IF(_xlpm.x=0,"",_xlpm.x)))</f>
        <v/>
      </c>
      <c r="S2448" s="46" t="str">
        <f>IF($I2448="","",_xlfn.LET(_xlpm.x,VLOOKUP($I2448,'2026-01-09_taxon-match'!$A$2:$N$81,11,FALSE),IF(_xlpm.x=0,"",_xlpm.x)))</f>
        <v/>
      </c>
      <c r="T2448" s="46" t="str">
        <f>IF($I2448="","",_xlfn.LET(_xlpm.x,VLOOKUP($I2448,'2026-01-09_taxon-match'!$A$2:$N$81,13,FALSE),IF(_xlpm.x=0,"",_xlpm.x)))</f>
        <v/>
      </c>
      <c r="U2448" s="46">
        <v>30</v>
      </c>
      <c r="Y2448" s="46" t="str">
        <f>IF(V2448="","",_xlfn.LET(_xlpm.x,VLOOKUP(V2448,'Drop-down_menus'!$D$2:$E$13,2,FALSE),IF(_xlpm.x=0,"",_xlpm.x)))</f>
        <v/>
      </c>
      <c r="Z2448" s="46" t="str">
        <f>IF(W2448="","",_xlfn.LET(_xlpm.x,VLOOKUP(W2448,'Drop-down_menus'!$D$2:$E$13,2,FALSE),IF(_xlpm.x=0,"",_xlpm.x)))</f>
        <v/>
      </c>
      <c r="AA2448" s="46" t="str">
        <f>IF(X2448="","",_xlfn.LET(_xlpm.x,VLOOKUP(X2448,'Drop-down_menus'!$D$2:$E$13,2,FALSE),IF(_xlpm.x=0,"",_xlpm.x)))</f>
        <v/>
      </c>
      <c r="AB2448" s="46" t="s">
        <v>942</v>
      </c>
      <c r="AC2448" s="46" t="s">
        <v>1029</v>
      </c>
      <c r="AD2448" s="46" t="s">
        <v>1041</v>
      </c>
      <c r="AE2448" s="46" t="s">
        <v>43</v>
      </c>
      <c r="AG2448" s="46" t="str">
        <f>IF(AE2448="","",_xlfn.LET(_xlpm.x,VLOOKUP(AE2448,'Drop-down_menus'!$D$2:$E$13,2,FALSE),IF(_xlpm.x=0,"",_xlpm.x)))</f>
        <v>https://orcid.org/0000-0002-0981-7442</v>
      </c>
      <c r="AH2448" s="46" t="str">
        <f>IF(AF2448="","",_xlfn.LET(_xlpm.x,VLOOKUP(AF2448,'Drop-down_menus'!$D$2:$E$13,2,FALSE),IF(_xlpm.x=0,"",_xlpm.x)))</f>
        <v/>
      </c>
    </row>
    <row r="2449" spans="2:35" ht="15" customHeight="1">
      <c r="B2449" s="46">
        <v>2539</v>
      </c>
      <c r="C2449" s="46" t="s">
        <v>863</v>
      </c>
      <c r="D2449" s="46" t="b">
        <f>COUNTIF(Events!$B$2:$B$171, C2449) &gt; 0</f>
        <v>1</v>
      </c>
      <c r="E2449" s="46" t="s">
        <v>940</v>
      </c>
      <c r="G2449" s="46" t="s">
        <v>1018</v>
      </c>
      <c r="I2449" s="46" t="s">
        <v>177</v>
      </c>
      <c r="J2449" s="46" t="str">
        <f>IF(I2449="","",_xlfn.LET(_xlpm.x,VLOOKUP(I2449,'2026-01-09_taxon-match'!$A$2:$N$81,4,FALSE),IF(_xlpm.x=0,"",_xlpm.x)))</f>
        <v>Sterechinus neumayeri</v>
      </c>
      <c r="L2449" s="46" t="str">
        <f>IF(I2449="","",_xlfn.LET(_xlpm.x,VLOOKUP(I2449,'2026-01-09_taxon-match'!$A$2:$N$81,3,FALSE),IF(_xlpm.x=0,"",_xlpm.x)))</f>
        <v>urn:lsid:marinespecies.org:taxname:160831</v>
      </c>
      <c r="M2449" s="46" t="str">
        <f>IF($I2449="","",_xlfn.LET(_xlpm.x,VLOOKUP($I2449,'2026-01-09_taxon-match'!$A$2:$N$81,5,FALSE),IF(_xlpm.x=0,"",_xlpm.x)))</f>
        <v>(Meissner, 1900)</v>
      </c>
      <c r="N2449" s="46" t="str">
        <f>IF($I2449="","",_xlfn.LET(_xlpm.x,VLOOKUP($I2449,'2026-01-09_taxon-match'!$A$2:$N$81,6,FALSE),IF(_xlpm.x=0,"",_xlpm.x)))</f>
        <v>Animalia</v>
      </c>
      <c r="O2449" s="46" t="str">
        <f>IF($I2449="","",_xlfn.LET(_xlpm.x,VLOOKUP($I2449,'2026-01-09_taxon-match'!$A$2:$N$81,7,FALSE),IF(_xlpm.x=0,"",_xlpm.x)))</f>
        <v>Echinodermata</v>
      </c>
      <c r="P2449" s="46" t="str">
        <f>IF($I2449="","",_xlfn.LET(_xlpm.x,VLOOKUP($I2449,'2026-01-09_taxon-match'!$A$2:$N$81,8,FALSE),IF(_xlpm.x=0,"",_xlpm.x)))</f>
        <v>Echinoidea</v>
      </c>
      <c r="Q2449" s="46" t="str">
        <f>IF($I2449="","",_xlfn.LET(_xlpm.x,VLOOKUP($I2449,'2026-01-09_taxon-match'!$A$2:$N$81,9,FALSE),IF(_xlpm.x=0,"",_xlpm.x)))</f>
        <v>Camarodonta</v>
      </c>
      <c r="R2449" s="46" t="str">
        <f>IF($I2449="","",_xlfn.LET(_xlpm.x,VLOOKUP($I2449,'2026-01-09_taxon-match'!$A$2:$N$81,10,FALSE),IF(_xlpm.x=0,"",_xlpm.x)))</f>
        <v>Echinidae</v>
      </c>
      <c r="S2449" s="46" t="str">
        <f>IF($I2449="","",_xlfn.LET(_xlpm.x,VLOOKUP($I2449,'2026-01-09_taxon-match'!$A$2:$N$81,11,FALSE),IF(_xlpm.x=0,"",_xlpm.x)))</f>
        <v>Sterechinus</v>
      </c>
      <c r="T2449" s="46" t="str">
        <f>IF($I2449="","",_xlfn.LET(_xlpm.x,VLOOKUP($I2449,'2026-01-09_taxon-match'!$A$2:$N$81,13,FALSE),IF(_xlpm.x=0,"",_xlpm.x)))</f>
        <v>neumayeri</v>
      </c>
      <c r="U2449" s="46">
        <v>4</v>
      </c>
      <c r="Y2449" s="46" t="str">
        <f>IF(V2449="","",_xlfn.LET(_xlpm.x,VLOOKUP(V2449,'Drop-down_menus'!$D$2:$E$13,2,FALSE),IF(_xlpm.x=0,"",_xlpm.x)))</f>
        <v/>
      </c>
      <c r="Z2449" s="46" t="str">
        <f>IF(W2449="","",_xlfn.LET(_xlpm.x,VLOOKUP(W2449,'Drop-down_menus'!$D$2:$E$13,2,FALSE),IF(_xlpm.x=0,"",_xlpm.x)))</f>
        <v/>
      </c>
      <c r="AA2449" s="46" t="str">
        <f>IF(X2449="","",_xlfn.LET(_xlpm.x,VLOOKUP(X2449,'Drop-down_menus'!$D$2:$E$13,2,FALSE),IF(_xlpm.x=0,"",_xlpm.x)))</f>
        <v/>
      </c>
      <c r="AB2449" s="46" t="s">
        <v>942</v>
      </c>
      <c r="AC2449" s="46" t="s">
        <v>967</v>
      </c>
      <c r="AD2449" s="46" t="s">
        <v>1034</v>
      </c>
      <c r="AE2449" s="46" t="s">
        <v>42</v>
      </c>
      <c r="AG2449" s="46" t="str">
        <f>IF(AE2449="","",_xlfn.LET(_xlpm.x,VLOOKUP(AE2449,'Drop-down_menus'!$D$2:$E$13,2,FALSE),IF(_xlpm.x=0,"",_xlpm.x)))</f>
        <v/>
      </c>
      <c r="AH2449" s="46" t="str">
        <f>IF(AF2449="","",_xlfn.LET(_xlpm.x,VLOOKUP(AF2449,'Drop-down_menus'!$D$2:$E$13,2,FALSE),IF(_xlpm.x=0,"",_xlpm.x)))</f>
        <v/>
      </c>
    </row>
    <row r="2450" spans="2:35" ht="15" customHeight="1">
      <c r="B2450" s="46">
        <v>2550</v>
      </c>
      <c r="C2450" s="46" t="s">
        <v>863</v>
      </c>
      <c r="D2450" s="46" t="b">
        <f>COUNTIF(Events!$B$2:$B$171, C2450) &gt; 0</f>
        <v>1</v>
      </c>
      <c r="E2450" s="46" t="s">
        <v>940</v>
      </c>
      <c r="G2450" s="46" t="s">
        <v>1035</v>
      </c>
      <c r="I2450" s="46" t="s">
        <v>1334</v>
      </c>
      <c r="J2450" s="46" t="str">
        <f>IF(I2450="","",_xlfn.LET(_xlpm.x,VLOOKUP(I2450,'2026-01-09_taxon-match'!$A$2:$N$81,4,FALSE),IF(_xlpm.x=0,"",_xlpm.x)))</f>
        <v>Ophiuridae</v>
      </c>
      <c r="K2450" s="46" t="s">
        <v>1318</v>
      </c>
      <c r="L2450" s="46" t="str">
        <f>IF(I2450="","",_xlfn.LET(_xlpm.x,VLOOKUP(I2450,'2026-01-09_taxon-match'!$A$2:$N$81,3,FALSE),IF(_xlpm.x=0,"",_xlpm.x)))</f>
        <v>urn:lsid:marinespecies.org:taxname:123200</v>
      </c>
      <c r="M2450" s="46" t="str">
        <f>IF($I2450="","",_xlfn.LET(_xlpm.x,VLOOKUP($I2450,'2026-01-09_taxon-match'!$A$2:$N$81,5,FALSE),IF(_xlpm.x=0,"",_xlpm.x)))</f>
        <v>Müller &amp; Troschel, 1840</v>
      </c>
      <c r="N2450" s="46" t="str">
        <f>IF($I2450="","",_xlfn.LET(_xlpm.x,VLOOKUP($I2450,'2026-01-09_taxon-match'!$A$2:$N$81,6,FALSE),IF(_xlpm.x=0,"",_xlpm.x)))</f>
        <v>Animalia</v>
      </c>
      <c r="O2450" s="46" t="str">
        <f>IF($I2450="","",_xlfn.LET(_xlpm.x,VLOOKUP($I2450,'2026-01-09_taxon-match'!$A$2:$N$81,7,FALSE),IF(_xlpm.x=0,"",_xlpm.x)))</f>
        <v>Echinodermata</v>
      </c>
      <c r="P2450" s="46" t="str">
        <f>IF($I2450="","",_xlfn.LET(_xlpm.x,VLOOKUP($I2450,'2026-01-09_taxon-match'!$A$2:$N$81,8,FALSE),IF(_xlpm.x=0,"",_xlpm.x)))</f>
        <v>Ophiuroidea</v>
      </c>
      <c r="Q2450" s="46" t="str">
        <f>IF($I2450="","",_xlfn.LET(_xlpm.x,VLOOKUP($I2450,'2026-01-09_taxon-match'!$A$2:$N$81,9,FALSE),IF(_xlpm.x=0,"",_xlpm.x)))</f>
        <v>Ophiurida</v>
      </c>
      <c r="R2450" s="46" t="str">
        <f>IF($I2450="","",_xlfn.LET(_xlpm.x,VLOOKUP($I2450,'2026-01-09_taxon-match'!$A$2:$N$81,10,FALSE),IF(_xlpm.x=0,"",_xlpm.x)))</f>
        <v>Ophiuridae</v>
      </c>
      <c r="S2450" s="46" t="str">
        <f>IF($I2450="","",_xlfn.LET(_xlpm.x,VLOOKUP($I2450,'2026-01-09_taxon-match'!$A$2:$N$81,11,FALSE),IF(_xlpm.x=0,"",_xlpm.x)))</f>
        <v/>
      </c>
      <c r="T2450" s="46" t="str">
        <f>IF($I2450="","",_xlfn.LET(_xlpm.x,VLOOKUP($I2450,'2026-01-09_taxon-match'!$A$2:$N$81,13,FALSE),IF(_xlpm.x=0,"",_xlpm.x)))</f>
        <v/>
      </c>
      <c r="U2450" s="46">
        <v>3</v>
      </c>
      <c r="Y2450" s="46" t="str">
        <f>IF(V2450="","",_xlfn.LET(_xlpm.x,VLOOKUP(V2450,'Drop-down_menus'!$D$2:$E$13,2,FALSE),IF(_xlpm.x=0,"",_xlpm.x)))</f>
        <v/>
      </c>
      <c r="Z2450" s="46" t="str">
        <f>IF(W2450="","",_xlfn.LET(_xlpm.x,VLOOKUP(W2450,'Drop-down_menus'!$D$2:$E$13,2,FALSE),IF(_xlpm.x=0,"",_xlpm.x)))</f>
        <v/>
      </c>
      <c r="AA2450" s="46" t="str">
        <f>IF(X2450="","",_xlfn.LET(_xlpm.x,VLOOKUP(X2450,'Drop-down_menus'!$D$2:$E$13,2,FALSE),IF(_xlpm.x=0,"",_xlpm.x)))</f>
        <v/>
      </c>
      <c r="AB2450" s="46" t="s">
        <v>942</v>
      </c>
      <c r="AC2450" s="46" t="s">
        <v>1020</v>
      </c>
      <c r="AD2450" s="46" t="s">
        <v>1335</v>
      </c>
      <c r="AE2450" s="46" t="s">
        <v>42</v>
      </c>
      <c r="AG2450" s="46" t="str">
        <f>IF(AE2450="","",_xlfn.LET(_xlpm.x,VLOOKUP(AE2450,'Drop-down_menus'!$D$2:$E$13,2,FALSE),IF(_xlpm.x=0,"",_xlpm.x)))</f>
        <v/>
      </c>
      <c r="AH2450" s="46" t="str">
        <f>IF(AF2450="","",_xlfn.LET(_xlpm.x,VLOOKUP(AF2450,'Drop-down_menus'!$D$2:$E$13,2,FALSE),IF(_xlpm.x=0,"",_xlpm.x)))</f>
        <v/>
      </c>
    </row>
    <row r="2451" spans="2:35" ht="15" customHeight="1">
      <c r="B2451" s="46">
        <v>2551</v>
      </c>
      <c r="C2451" s="46" t="s">
        <v>863</v>
      </c>
      <c r="D2451" s="46" t="b">
        <f>COUNTIF(Events!$B$2:$B$171, C2451) &gt; 0</f>
        <v>1</v>
      </c>
      <c r="E2451" s="46" t="s">
        <v>940</v>
      </c>
      <c r="G2451" s="46" t="s">
        <v>183</v>
      </c>
      <c r="I2451" s="46" t="s">
        <v>183</v>
      </c>
      <c r="J2451" s="46" t="str">
        <f>IF(I2451="","",_xlfn.LET(_xlpm.x,VLOOKUP(I2451,'2026-01-09_taxon-match'!$A$2:$N$81,4,FALSE),IF(_xlpm.x=0,"",_xlpm.x)))</f>
        <v>Amphipoda</v>
      </c>
      <c r="L2451" s="46" t="str">
        <f>IF(I2451="","",_xlfn.LET(_xlpm.x,VLOOKUP(I2451,'2026-01-09_taxon-match'!$A$2:$N$81,3,FALSE),IF(_xlpm.x=0,"",_xlpm.x)))</f>
        <v>urn:lsid:marinespecies.org:taxname:1135</v>
      </c>
      <c r="M2451" s="46" t="str">
        <f>IF($I2451="","",_xlfn.LET(_xlpm.x,VLOOKUP($I2451,'2026-01-09_taxon-match'!$A$2:$N$81,5,FALSE),IF(_xlpm.x=0,"",_xlpm.x)))</f>
        <v>Latreille, 1816</v>
      </c>
      <c r="N2451" s="46" t="str">
        <f>IF($I2451="","",_xlfn.LET(_xlpm.x,VLOOKUP($I2451,'2026-01-09_taxon-match'!$A$2:$N$81,6,FALSE),IF(_xlpm.x=0,"",_xlpm.x)))</f>
        <v>Animalia</v>
      </c>
      <c r="O2451" s="46" t="str">
        <f>IF($I2451="","",_xlfn.LET(_xlpm.x,VLOOKUP($I2451,'2026-01-09_taxon-match'!$A$2:$N$81,7,FALSE),IF(_xlpm.x=0,"",_xlpm.x)))</f>
        <v>Arthropoda</v>
      </c>
      <c r="P2451" s="46" t="str">
        <f>IF($I2451="","",_xlfn.LET(_xlpm.x,VLOOKUP($I2451,'2026-01-09_taxon-match'!$A$2:$N$81,8,FALSE),IF(_xlpm.x=0,"",_xlpm.x)))</f>
        <v>Malacostraca</v>
      </c>
      <c r="Q2451" s="46" t="str">
        <f>IF($I2451="","",_xlfn.LET(_xlpm.x,VLOOKUP($I2451,'2026-01-09_taxon-match'!$A$2:$N$81,9,FALSE),IF(_xlpm.x=0,"",_xlpm.x)))</f>
        <v>Amphipoda</v>
      </c>
      <c r="R2451" s="46" t="str">
        <f>IF($I2451="","",_xlfn.LET(_xlpm.x,VLOOKUP($I2451,'2026-01-09_taxon-match'!$A$2:$N$81,10,FALSE),IF(_xlpm.x=0,"",_xlpm.x)))</f>
        <v/>
      </c>
      <c r="S2451" s="46" t="str">
        <f>IF($I2451="","",_xlfn.LET(_xlpm.x,VLOOKUP($I2451,'2026-01-09_taxon-match'!$A$2:$N$81,11,FALSE),IF(_xlpm.x=0,"",_xlpm.x)))</f>
        <v/>
      </c>
      <c r="T2451" s="46" t="str">
        <f>IF($I2451="","",_xlfn.LET(_xlpm.x,VLOOKUP($I2451,'2026-01-09_taxon-match'!$A$2:$N$81,13,FALSE),IF(_xlpm.x=0,"",_xlpm.x)))</f>
        <v/>
      </c>
      <c r="U2451" s="46">
        <v>33</v>
      </c>
      <c r="Y2451" s="46" t="str">
        <f>IF(V2451="","",_xlfn.LET(_xlpm.x,VLOOKUP(V2451,'Drop-down_menus'!$D$2:$E$13,2,FALSE),IF(_xlpm.x=0,"",_xlpm.x)))</f>
        <v/>
      </c>
      <c r="Z2451" s="46" t="str">
        <f>IF(W2451="","",_xlfn.LET(_xlpm.x,VLOOKUP(W2451,'Drop-down_menus'!$D$2:$E$13,2,FALSE),IF(_xlpm.x=0,"",_xlpm.x)))</f>
        <v/>
      </c>
      <c r="AA2451" s="46" t="str">
        <f>IF(X2451="","",_xlfn.LET(_xlpm.x,VLOOKUP(X2451,'Drop-down_menus'!$D$2:$E$13,2,FALSE),IF(_xlpm.x=0,"",_xlpm.x)))</f>
        <v/>
      </c>
      <c r="AB2451" s="46" t="s">
        <v>942</v>
      </c>
      <c r="AC2451" s="46" t="s">
        <v>976</v>
      </c>
      <c r="AE2451" s="46" t="s">
        <v>42</v>
      </c>
      <c r="AG2451" s="46" t="str">
        <f>IF(AE2451="","",_xlfn.LET(_xlpm.x,VLOOKUP(AE2451,'Drop-down_menus'!$D$2:$E$13,2,FALSE),IF(_xlpm.x=0,"",_xlpm.x)))</f>
        <v/>
      </c>
      <c r="AH2451" s="46" t="str">
        <f>IF(AF2451="","",_xlfn.LET(_xlpm.x,VLOOKUP(AF2451,'Drop-down_menus'!$D$2:$E$13,2,FALSE),IF(_xlpm.x=0,"",_xlpm.x)))</f>
        <v/>
      </c>
    </row>
    <row r="2452" spans="2:35" ht="15" customHeight="1">
      <c r="B2452" s="46">
        <v>2552</v>
      </c>
      <c r="C2452" s="46" t="s">
        <v>863</v>
      </c>
      <c r="D2452" s="46" t="b">
        <f>COUNTIF(Events!$B$2:$B$171, C2452) &gt; 0</f>
        <v>1</v>
      </c>
      <c r="E2452" s="46" t="s">
        <v>940</v>
      </c>
      <c r="G2452" s="46" t="s">
        <v>1031</v>
      </c>
      <c r="I2452" s="46" t="s">
        <v>311</v>
      </c>
      <c r="J2452" s="46" t="str">
        <f>IF(I2452="","",_xlfn.LET(_xlpm.x,VLOOKUP(I2452,'2026-01-09_taxon-match'!$A$2:$N$81,4,FALSE),IF(_xlpm.x=0,"",_xlpm.x)))</f>
        <v>Isopoda</v>
      </c>
      <c r="L2452" s="46" t="str">
        <f>IF(I2452="","",_xlfn.LET(_xlpm.x,VLOOKUP(I2452,'2026-01-09_taxon-match'!$A$2:$N$81,3,FALSE),IF(_xlpm.x=0,"",_xlpm.x)))</f>
        <v>urn:lsid:marinespecies.org:taxname:1131</v>
      </c>
      <c r="M2452" s="46" t="str">
        <f>IF($I2452="","",_xlfn.LET(_xlpm.x,VLOOKUP($I2452,'2026-01-09_taxon-match'!$A$2:$N$81,5,FALSE),IF(_xlpm.x=0,"",_xlpm.x)))</f>
        <v>Latreille, 1816</v>
      </c>
      <c r="N2452" s="46" t="str">
        <f>IF($I2452="","",_xlfn.LET(_xlpm.x,VLOOKUP($I2452,'2026-01-09_taxon-match'!$A$2:$N$81,6,FALSE),IF(_xlpm.x=0,"",_xlpm.x)))</f>
        <v>Animalia</v>
      </c>
      <c r="O2452" s="46" t="str">
        <f>IF($I2452="","",_xlfn.LET(_xlpm.x,VLOOKUP($I2452,'2026-01-09_taxon-match'!$A$2:$N$81,7,FALSE),IF(_xlpm.x=0,"",_xlpm.x)))</f>
        <v>Arthropoda</v>
      </c>
      <c r="P2452" s="46" t="str">
        <f>IF($I2452="","",_xlfn.LET(_xlpm.x,VLOOKUP($I2452,'2026-01-09_taxon-match'!$A$2:$N$81,8,FALSE),IF(_xlpm.x=0,"",_xlpm.x)))</f>
        <v>Malacostraca</v>
      </c>
      <c r="Q2452" s="46" t="str">
        <f>IF($I2452="","",_xlfn.LET(_xlpm.x,VLOOKUP($I2452,'2026-01-09_taxon-match'!$A$2:$N$81,9,FALSE),IF(_xlpm.x=0,"",_xlpm.x)))</f>
        <v>Isopoda</v>
      </c>
      <c r="R2452" s="46" t="str">
        <f>IF($I2452="","",_xlfn.LET(_xlpm.x,VLOOKUP($I2452,'2026-01-09_taxon-match'!$A$2:$N$81,10,FALSE),IF(_xlpm.x=0,"",_xlpm.x)))</f>
        <v/>
      </c>
      <c r="S2452" s="46" t="str">
        <f>IF($I2452="","",_xlfn.LET(_xlpm.x,VLOOKUP($I2452,'2026-01-09_taxon-match'!$A$2:$N$81,11,FALSE),IF(_xlpm.x=0,"",_xlpm.x)))</f>
        <v/>
      </c>
      <c r="T2452" s="46" t="str">
        <f>IF($I2452="","",_xlfn.LET(_xlpm.x,VLOOKUP($I2452,'2026-01-09_taxon-match'!$A$2:$N$81,13,FALSE),IF(_xlpm.x=0,"",_xlpm.x)))</f>
        <v/>
      </c>
      <c r="U2452" s="46">
        <v>18</v>
      </c>
      <c r="Y2452" s="46" t="str">
        <f>IF(V2452="","",_xlfn.LET(_xlpm.x,VLOOKUP(V2452,'Drop-down_menus'!$D$2:$E$13,2,FALSE),IF(_xlpm.x=0,"",_xlpm.x)))</f>
        <v/>
      </c>
      <c r="Z2452" s="46" t="str">
        <f>IF(W2452="","",_xlfn.LET(_xlpm.x,VLOOKUP(W2452,'Drop-down_menus'!$D$2:$E$13,2,FALSE),IF(_xlpm.x=0,"",_xlpm.x)))</f>
        <v/>
      </c>
      <c r="AA2452" s="46" t="str">
        <f>IF(X2452="","",_xlfn.LET(_xlpm.x,VLOOKUP(X2452,'Drop-down_menus'!$D$2:$E$13,2,FALSE),IF(_xlpm.x=0,"",_xlpm.x)))</f>
        <v/>
      </c>
      <c r="AB2452" s="46" t="s">
        <v>942</v>
      </c>
      <c r="AC2452" s="46" t="s">
        <v>968</v>
      </c>
      <c r="AE2452" s="46" t="s">
        <v>42</v>
      </c>
      <c r="AG2452" s="46" t="str">
        <f>IF(AE2452="","",_xlfn.LET(_xlpm.x,VLOOKUP(AE2452,'Drop-down_menus'!$D$2:$E$13,2,FALSE),IF(_xlpm.x=0,"",_xlpm.x)))</f>
        <v/>
      </c>
      <c r="AH2452" s="46" t="str">
        <f>IF(AF2452="","",_xlfn.LET(_xlpm.x,VLOOKUP(AF2452,'Drop-down_menus'!$D$2:$E$13,2,FALSE),IF(_xlpm.x=0,"",_xlpm.x)))</f>
        <v/>
      </c>
    </row>
    <row r="2453" spans="2:35" ht="15" customHeight="1">
      <c r="B2453" s="46">
        <v>2553</v>
      </c>
      <c r="C2453" s="46" t="s">
        <v>863</v>
      </c>
      <c r="D2453" s="46" t="b">
        <f>COUNTIF(Events!$B$2:$B$171, C2453) &gt; 0</f>
        <v>1</v>
      </c>
      <c r="E2453" s="46" t="s">
        <v>940</v>
      </c>
      <c r="G2453" s="46" t="s">
        <v>1036</v>
      </c>
      <c r="I2453" s="46" t="s">
        <v>243</v>
      </c>
      <c r="J2453" s="46" t="str">
        <f>IF(I2453="","",_xlfn.LET(_xlpm.x,VLOOKUP(I2453,'2026-01-09_taxon-match'!$A$2:$N$81,4,FALSE),IF(_xlpm.x=0,"",_xlpm.x)))</f>
        <v>Gastropoda</v>
      </c>
      <c r="L2453" s="46" t="str">
        <f>IF(I2453="","",_xlfn.LET(_xlpm.x,VLOOKUP(I2453,'2026-01-09_taxon-match'!$A$2:$N$81,3,FALSE),IF(_xlpm.x=0,"",_xlpm.x)))</f>
        <v>urn:lsid:marinespecies.org:taxname:101</v>
      </c>
      <c r="M2453" s="46" t="str">
        <f>IF($I2453="","",_xlfn.LET(_xlpm.x,VLOOKUP($I2453,'2026-01-09_taxon-match'!$A$2:$N$81,5,FALSE),IF(_xlpm.x=0,"",_xlpm.x)))</f>
        <v>Cuvier, 1795</v>
      </c>
      <c r="N2453" s="46" t="str">
        <f>IF($I2453="","",_xlfn.LET(_xlpm.x,VLOOKUP($I2453,'2026-01-09_taxon-match'!$A$2:$N$81,6,FALSE),IF(_xlpm.x=0,"",_xlpm.x)))</f>
        <v>Animalia</v>
      </c>
      <c r="O2453" s="46" t="str">
        <f>IF($I2453="","",_xlfn.LET(_xlpm.x,VLOOKUP($I2453,'2026-01-09_taxon-match'!$A$2:$N$81,7,FALSE),IF(_xlpm.x=0,"",_xlpm.x)))</f>
        <v>Mollusca</v>
      </c>
      <c r="P2453" s="46" t="str">
        <f>IF($I2453="","",_xlfn.LET(_xlpm.x,VLOOKUP($I2453,'2026-01-09_taxon-match'!$A$2:$N$81,8,FALSE),IF(_xlpm.x=0,"",_xlpm.x)))</f>
        <v>Gastropoda</v>
      </c>
      <c r="Q2453" s="46" t="str">
        <f>IF($I2453="","",_xlfn.LET(_xlpm.x,VLOOKUP($I2453,'2026-01-09_taxon-match'!$A$2:$N$81,9,FALSE),IF(_xlpm.x=0,"",_xlpm.x)))</f>
        <v/>
      </c>
      <c r="R2453" s="46" t="str">
        <f>IF($I2453="","",_xlfn.LET(_xlpm.x,VLOOKUP($I2453,'2026-01-09_taxon-match'!$A$2:$N$81,10,FALSE),IF(_xlpm.x=0,"",_xlpm.x)))</f>
        <v/>
      </c>
      <c r="S2453" s="46" t="str">
        <f>IF($I2453="","",_xlfn.LET(_xlpm.x,VLOOKUP($I2453,'2026-01-09_taxon-match'!$A$2:$N$81,11,FALSE),IF(_xlpm.x=0,"",_xlpm.x)))</f>
        <v/>
      </c>
      <c r="T2453" s="46" t="str">
        <f>IF($I2453="","",_xlfn.LET(_xlpm.x,VLOOKUP($I2453,'2026-01-09_taxon-match'!$A$2:$N$81,13,FALSE),IF(_xlpm.x=0,"",_xlpm.x)))</f>
        <v/>
      </c>
      <c r="U2453" s="46">
        <v>3</v>
      </c>
      <c r="Y2453" s="46" t="str">
        <f>IF(V2453="","",_xlfn.LET(_xlpm.x,VLOOKUP(V2453,'Drop-down_menus'!$D$2:$E$13,2,FALSE),IF(_xlpm.x=0,"",_xlpm.x)))</f>
        <v/>
      </c>
      <c r="Z2453" s="46" t="str">
        <f>IF(W2453="","",_xlfn.LET(_xlpm.x,VLOOKUP(W2453,'Drop-down_menus'!$D$2:$E$13,2,FALSE),IF(_xlpm.x=0,"",_xlpm.x)))</f>
        <v/>
      </c>
      <c r="AA2453" s="46" t="str">
        <f>IF(X2453="","",_xlfn.LET(_xlpm.x,VLOOKUP(X2453,'Drop-down_menus'!$D$2:$E$13,2,FALSE),IF(_xlpm.x=0,"",_xlpm.x)))</f>
        <v/>
      </c>
      <c r="AB2453" s="46" t="s">
        <v>942</v>
      </c>
      <c r="AC2453" s="46" t="s">
        <v>968</v>
      </c>
      <c r="AE2453" s="46" t="s">
        <v>42</v>
      </c>
      <c r="AG2453" s="46" t="str">
        <f>IF(AE2453="","",_xlfn.LET(_xlpm.x,VLOOKUP(AE2453,'Drop-down_menus'!$D$2:$E$13,2,FALSE),IF(_xlpm.x=0,"",_xlpm.x)))</f>
        <v/>
      </c>
      <c r="AH2453" s="46" t="str">
        <f>IF(AF2453="","",_xlfn.LET(_xlpm.x,VLOOKUP(AF2453,'Drop-down_menus'!$D$2:$E$13,2,FALSE),IF(_xlpm.x=0,"",_xlpm.x)))</f>
        <v/>
      </c>
    </row>
    <row r="2454" spans="2:35" ht="15" customHeight="1">
      <c r="B2454" s="46">
        <v>2554</v>
      </c>
      <c r="C2454" s="46" t="s">
        <v>863</v>
      </c>
      <c r="D2454" s="46" t="b">
        <f>COUNTIF(Events!$B$2:$B$171, C2454) &gt; 0</f>
        <v>1</v>
      </c>
      <c r="E2454" s="46" t="s">
        <v>940</v>
      </c>
      <c r="G2454" s="46" t="s">
        <v>1021</v>
      </c>
      <c r="I2454" s="46" t="s">
        <v>181</v>
      </c>
      <c r="J2454" s="46" t="str">
        <f>IF(I2454="","",_xlfn.LET(_xlpm.x,VLOOKUP(I2454,'2026-01-09_taxon-match'!$A$2:$N$81,4,FALSE),IF(_xlpm.x=0,"",_xlpm.x)))</f>
        <v>Polychaeta</v>
      </c>
      <c r="K2454" s="46" t="s">
        <v>1318</v>
      </c>
      <c r="L2454" s="46" t="str">
        <f>IF(I2454="","",_xlfn.LET(_xlpm.x,VLOOKUP(I2454,'2026-01-09_taxon-match'!$A$2:$N$81,3,FALSE),IF(_xlpm.x=0,"",_xlpm.x)))</f>
        <v>urn:lsid:marinespecies.org:taxname:883</v>
      </c>
      <c r="M2454" s="46" t="str">
        <f>IF($I2454="","",_xlfn.LET(_xlpm.x,VLOOKUP($I2454,'2026-01-09_taxon-match'!$A$2:$N$81,5,FALSE),IF(_xlpm.x=0,"",_xlpm.x)))</f>
        <v>Grube, 1850</v>
      </c>
      <c r="N2454" s="46" t="str">
        <f>IF($I2454="","",_xlfn.LET(_xlpm.x,VLOOKUP($I2454,'2026-01-09_taxon-match'!$A$2:$N$81,6,FALSE),IF(_xlpm.x=0,"",_xlpm.x)))</f>
        <v>Animalia</v>
      </c>
      <c r="O2454" s="46" t="str">
        <f>IF($I2454="","",_xlfn.LET(_xlpm.x,VLOOKUP($I2454,'2026-01-09_taxon-match'!$A$2:$N$81,7,FALSE),IF(_xlpm.x=0,"",_xlpm.x)))</f>
        <v>Annelida</v>
      </c>
      <c r="P2454" s="46" t="str">
        <f>IF($I2454="","",_xlfn.LET(_xlpm.x,VLOOKUP($I2454,'2026-01-09_taxon-match'!$A$2:$N$81,8,FALSE),IF(_xlpm.x=0,"",_xlpm.x)))</f>
        <v>Polychaeta</v>
      </c>
      <c r="Q2454" s="46" t="str">
        <f>IF($I2454="","",_xlfn.LET(_xlpm.x,VLOOKUP($I2454,'2026-01-09_taxon-match'!$A$2:$N$81,9,FALSE),IF(_xlpm.x=0,"",_xlpm.x)))</f>
        <v/>
      </c>
      <c r="R2454" s="46" t="str">
        <f>IF($I2454="","",_xlfn.LET(_xlpm.x,VLOOKUP($I2454,'2026-01-09_taxon-match'!$A$2:$N$81,10,FALSE),IF(_xlpm.x=0,"",_xlpm.x)))</f>
        <v/>
      </c>
      <c r="S2454" s="46" t="str">
        <f>IF($I2454="","",_xlfn.LET(_xlpm.x,VLOOKUP($I2454,'2026-01-09_taxon-match'!$A$2:$N$81,11,FALSE),IF(_xlpm.x=0,"",_xlpm.x)))</f>
        <v/>
      </c>
      <c r="T2454" s="46" t="str">
        <f>IF($I2454="","",_xlfn.LET(_xlpm.x,VLOOKUP($I2454,'2026-01-09_taxon-match'!$A$2:$N$81,13,FALSE),IF(_xlpm.x=0,"",_xlpm.x)))</f>
        <v/>
      </c>
      <c r="U2454" s="46">
        <v>1</v>
      </c>
      <c r="Y2454" s="46" t="str">
        <f>IF(V2454="","",_xlfn.LET(_xlpm.x,VLOOKUP(V2454,'Drop-down_menus'!$D$2:$E$13,2,FALSE),IF(_xlpm.x=0,"",_xlpm.x)))</f>
        <v/>
      </c>
      <c r="Z2454" s="46" t="str">
        <f>IF(W2454="","",_xlfn.LET(_xlpm.x,VLOOKUP(W2454,'Drop-down_menus'!$D$2:$E$13,2,FALSE),IF(_xlpm.x=0,"",_xlpm.x)))</f>
        <v/>
      </c>
      <c r="AA2454" s="46" t="str">
        <f>IF(X2454="","",_xlfn.LET(_xlpm.x,VLOOKUP(X2454,'Drop-down_menus'!$D$2:$E$13,2,FALSE),IF(_xlpm.x=0,"",_xlpm.x)))</f>
        <v/>
      </c>
      <c r="AB2454" s="46" t="s">
        <v>942</v>
      </c>
      <c r="AC2454" s="46" t="s">
        <v>968</v>
      </c>
      <c r="AE2454" s="46" t="s">
        <v>42</v>
      </c>
      <c r="AG2454" s="46" t="str">
        <f>IF(AE2454="","",_xlfn.LET(_xlpm.x,VLOOKUP(AE2454,'Drop-down_menus'!$D$2:$E$13,2,FALSE),IF(_xlpm.x=0,"",_xlpm.x)))</f>
        <v/>
      </c>
      <c r="AH2454" s="46" t="str">
        <f>IF(AF2454="","",_xlfn.LET(_xlpm.x,VLOOKUP(AF2454,'Drop-down_menus'!$D$2:$E$13,2,FALSE),IF(_xlpm.x=0,"",_xlpm.x)))</f>
        <v/>
      </c>
    </row>
    <row r="2455" spans="2:35" ht="15" customHeight="1">
      <c r="B2455" s="46">
        <v>2555</v>
      </c>
      <c r="C2455" s="46" t="s">
        <v>884</v>
      </c>
      <c r="D2455" s="46" t="b">
        <f>COUNTIF(Events!$B$2:$B$171, C2455) &gt; 0</f>
        <v>1</v>
      </c>
      <c r="E2455" s="46" t="s">
        <v>940</v>
      </c>
      <c r="G2455" s="46" t="s">
        <v>1025</v>
      </c>
      <c r="I2455" s="46" t="s">
        <v>1323</v>
      </c>
      <c r="J2455" s="46" t="str">
        <f>IF(I2455="","",_xlfn.LET(_xlpm.x,VLOOKUP(I2455,'2026-01-09_taxon-match'!$A$2:$N$81,4,FALSE),IF(_xlpm.x=0,"",_xlpm.x)))</f>
        <v>Animalia</v>
      </c>
      <c r="L2455" s="46" t="str">
        <f>IF(I2455="","",_xlfn.LET(_xlpm.x,VLOOKUP(I2455,'2026-01-09_taxon-match'!$A$2:$N$81,3,FALSE),IF(_xlpm.x=0,"",_xlpm.x)))</f>
        <v>urn:lsid:marinespecies.org:taxname:2</v>
      </c>
      <c r="M2455" s="46" t="str">
        <f>IF($I2455="","",_xlfn.LET(_xlpm.x,VLOOKUP($I2455,'2026-01-09_taxon-match'!$A$2:$N$81,5,FALSE),IF(_xlpm.x=0,"",_xlpm.x)))</f>
        <v/>
      </c>
      <c r="N2455" s="46" t="str">
        <f>IF($I2455="","",_xlfn.LET(_xlpm.x,VLOOKUP($I2455,'2026-01-09_taxon-match'!$A$2:$N$81,6,FALSE),IF(_xlpm.x=0,"",_xlpm.x)))</f>
        <v>Animalia</v>
      </c>
      <c r="O2455" s="46" t="str">
        <f>IF($I2455="","",_xlfn.LET(_xlpm.x,VLOOKUP($I2455,'2026-01-09_taxon-match'!$A$2:$N$81,7,FALSE),IF(_xlpm.x=0,"",_xlpm.x)))</f>
        <v/>
      </c>
      <c r="P2455" s="46" t="str">
        <f>IF($I2455="","",_xlfn.LET(_xlpm.x,VLOOKUP($I2455,'2026-01-09_taxon-match'!$A$2:$N$81,8,FALSE),IF(_xlpm.x=0,"",_xlpm.x)))</f>
        <v/>
      </c>
      <c r="Q2455" s="46" t="str">
        <f>IF($I2455="","",_xlfn.LET(_xlpm.x,VLOOKUP($I2455,'2026-01-09_taxon-match'!$A$2:$N$81,9,FALSE),IF(_xlpm.x=0,"",_xlpm.x)))</f>
        <v/>
      </c>
      <c r="R2455" s="46" t="str">
        <f>IF($I2455="","",_xlfn.LET(_xlpm.x,VLOOKUP($I2455,'2026-01-09_taxon-match'!$A$2:$N$81,10,FALSE),IF(_xlpm.x=0,"",_xlpm.x)))</f>
        <v/>
      </c>
      <c r="S2455" s="46" t="str">
        <f>IF($I2455="","",_xlfn.LET(_xlpm.x,VLOOKUP($I2455,'2026-01-09_taxon-match'!$A$2:$N$81,11,FALSE),IF(_xlpm.x=0,"",_xlpm.x)))</f>
        <v/>
      </c>
      <c r="T2455" s="46" t="str">
        <f>IF($I2455="","",_xlfn.LET(_xlpm.x,VLOOKUP($I2455,'2026-01-09_taxon-match'!$A$2:$N$81,13,FALSE),IF(_xlpm.x=0,"",_xlpm.x)))</f>
        <v/>
      </c>
      <c r="U2455" s="53" t="s">
        <v>1037</v>
      </c>
      <c r="Y2455" s="46" t="str">
        <f>IF(V2455="","",_xlfn.LET(_xlpm.x,VLOOKUP(V2455,'Drop-down_menus'!$D$2:$E$13,2,FALSE),IF(_xlpm.x=0,"",_xlpm.x)))</f>
        <v/>
      </c>
      <c r="Z2455" s="46" t="str">
        <f>IF(W2455="","",_xlfn.LET(_xlpm.x,VLOOKUP(W2455,'Drop-down_menus'!$D$2:$E$13,2,FALSE),IF(_xlpm.x=0,"",_xlpm.x)))</f>
        <v/>
      </c>
      <c r="AA2455" s="46" t="str">
        <f>IF(X2455="","",_xlfn.LET(_xlpm.x,VLOOKUP(X2455,'Drop-down_menus'!$D$2:$E$13,2,FALSE),IF(_xlpm.x=0,"",_xlpm.x)))</f>
        <v/>
      </c>
      <c r="AB2455" s="46" t="s">
        <v>942</v>
      </c>
      <c r="AC2455" s="46" t="s">
        <v>1020</v>
      </c>
      <c r="AD2455" s="46" t="s">
        <v>1038</v>
      </c>
      <c r="AE2455" s="46" t="s">
        <v>42</v>
      </c>
      <c r="AG2455" s="46" t="str">
        <f>IF(AE2455="","",_xlfn.LET(_xlpm.x,VLOOKUP(AE2455,'Drop-down_menus'!$D$2:$E$13,2,FALSE),IF(_xlpm.x=0,"",_xlpm.x)))</f>
        <v/>
      </c>
      <c r="AH2455" s="46" t="str">
        <f>IF(AF2455="","",_xlfn.LET(_xlpm.x,VLOOKUP(AF2455,'Drop-down_menus'!$D$2:$E$13,2,FALSE),IF(_xlpm.x=0,"",_xlpm.x)))</f>
        <v/>
      </c>
    </row>
    <row r="2456" spans="2:35" ht="15" customHeight="1">
      <c r="B2456" s="46">
        <v>2627</v>
      </c>
      <c r="C2456" t="s">
        <v>894</v>
      </c>
      <c r="D2456" s="46" t="b">
        <f>COUNTIF(Events!$B$2:$B$171, C2456) &gt; 0</f>
        <v>1</v>
      </c>
      <c r="E2456" s="2" t="s">
        <v>1117</v>
      </c>
      <c r="F2456"/>
      <c r="G2456" t="s">
        <v>1096</v>
      </c>
      <c r="H2456"/>
      <c r="I2456"/>
      <c r="J2456" s="46" t="str">
        <f>IF(I2456="","",_xlfn.LET(_xlpm.x,VLOOKUP(I2456,'2026-01-09_taxon-match'!$A$2:$N$81,4,FALSE),IF(_xlpm.x=0,"",_xlpm.x)))</f>
        <v/>
      </c>
      <c r="K2456"/>
      <c r="L2456" s="46" t="str">
        <f>IF(I2456="","",_xlfn.LET(_xlpm.x,VLOOKUP(I2456,'2026-01-09_taxon-match'!$A$2:$N$81,3,FALSE),IF(_xlpm.x=0,"",_xlpm.x)))</f>
        <v/>
      </c>
      <c r="M2456" s="46" t="str">
        <f>IF($I2456="","",_xlfn.LET(_xlpm.x,VLOOKUP($I2456,'2026-01-09_taxon-match'!$A$2:$N$81,5,FALSE),IF(_xlpm.x=0,"",_xlpm.x)))</f>
        <v/>
      </c>
      <c r="N2456" s="46" t="str">
        <f>IF($I2456="","",_xlfn.LET(_xlpm.x,VLOOKUP($I2456,'2026-01-09_taxon-match'!$A$2:$N$81,6,FALSE),IF(_xlpm.x=0,"",_xlpm.x)))</f>
        <v/>
      </c>
      <c r="O2456" s="46" t="str">
        <f>IF($I2456="","",_xlfn.LET(_xlpm.x,VLOOKUP($I2456,'2026-01-09_taxon-match'!$A$2:$N$81,7,FALSE),IF(_xlpm.x=0,"",_xlpm.x)))</f>
        <v/>
      </c>
      <c r="P2456" s="46" t="str">
        <f>IF($I2456="","",_xlfn.LET(_xlpm.x,VLOOKUP($I2456,'2026-01-09_taxon-match'!$A$2:$N$81,8,FALSE),IF(_xlpm.x=0,"",_xlpm.x)))</f>
        <v/>
      </c>
      <c r="Q2456" s="46" t="str">
        <f>IF($I2456="","",_xlfn.LET(_xlpm.x,VLOOKUP($I2456,'2026-01-09_taxon-match'!$A$2:$N$81,9,FALSE),IF(_xlpm.x=0,"",_xlpm.x)))</f>
        <v/>
      </c>
      <c r="R2456" s="46" t="str">
        <f>IF($I2456="","",_xlfn.LET(_xlpm.x,VLOOKUP($I2456,'2026-01-09_taxon-match'!$A$2:$N$81,10,FALSE),IF(_xlpm.x=0,"",_xlpm.x)))</f>
        <v/>
      </c>
      <c r="S2456" s="46" t="str">
        <f>IF($I2456="","",_xlfn.LET(_xlpm.x,VLOOKUP($I2456,'2026-01-09_taxon-match'!$A$2:$N$81,11,FALSE),IF(_xlpm.x=0,"",_xlpm.x)))</f>
        <v/>
      </c>
      <c r="T2456" s="46" t="str">
        <f>IF($I2456="","",_xlfn.LET(_xlpm.x,VLOOKUP($I2456,'2026-01-09_taxon-match'!$A$2:$N$81,13,FALSE),IF(_xlpm.x=0,"",_xlpm.x)))</f>
        <v/>
      </c>
      <c r="V2456" s="46" t="s">
        <v>43</v>
      </c>
      <c r="W2456" s="46" t="s">
        <v>28</v>
      </c>
      <c r="Y2456" s="46" t="str">
        <f>IF(V2456="","",_xlfn.LET(_xlpm.x,VLOOKUP(V2456,'Drop-down_menus'!$D$2:$E$13,2,FALSE),IF(_xlpm.x=0,"",_xlpm.x)))</f>
        <v>https://orcid.org/0000-0002-0981-7442</v>
      </c>
      <c r="Z2456" s="46" t="str">
        <f>IF(W2456="","",_xlfn.LET(_xlpm.x,VLOOKUP(W2456,'Drop-down_menus'!$D$2:$E$13,2,FALSE),IF(_xlpm.x=0,"",_xlpm.x)))</f>
        <v>https://orcid.org/0000-0002-9037-7623</v>
      </c>
      <c r="AA2456" s="46" t="str">
        <f>IF(X2456="","",_xlfn.LET(_xlpm.x,VLOOKUP(X2456,'Drop-down_menus'!$D$2:$E$13,2,FALSE),IF(_xlpm.x=0,"",_xlpm.x)))</f>
        <v/>
      </c>
    </row>
    <row r="2457" spans="2:35" ht="15" customHeight="1">
      <c r="B2457" s="46">
        <v>2636</v>
      </c>
      <c r="C2457" s="46" t="s">
        <v>900</v>
      </c>
      <c r="D2457" s="46" t="b">
        <f>COUNTIF(Events!$B$2:$B$171, C2457) &gt; 0</f>
        <v>1</v>
      </c>
      <c r="E2457" s="46" t="s">
        <v>163</v>
      </c>
      <c r="F2457" s="46" t="s">
        <v>1077</v>
      </c>
      <c r="J2457" s="46" t="str">
        <f>IF(I2457="","",_xlfn.LET(_xlpm.x,VLOOKUP(I2457,'2026-01-09_taxon-match'!$A$2:$N$81,4,FALSE),IF(_xlpm.x=0,"",_xlpm.x)))</f>
        <v/>
      </c>
      <c r="L2457" s="46" t="str">
        <f>IF(I2457="","",_xlfn.LET(_xlpm.x,VLOOKUP(I2457,'2026-01-09_taxon-match'!$A$2:$N$81,3,FALSE),IF(_xlpm.x=0,"",_xlpm.x)))</f>
        <v/>
      </c>
      <c r="M2457" s="46" t="str">
        <f>IF($I2457="","",_xlfn.LET(_xlpm.x,VLOOKUP($I2457,'2026-01-09_taxon-match'!$A$2:$N$81,5,FALSE),IF(_xlpm.x=0,"",_xlpm.x)))</f>
        <v/>
      </c>
      <c r="N2457" s="46" t="str">
        <f>IF($I2457="","",_xlfn.LET(_xlpm.x,VLOOKUP($I2457,'2026-01-09_taxon-match'!$A$2:$N$81,6,FALSE),IF(_xlpm.x=0,"",_xlpm.x)))</f>
        <v/>
      </c>
      <c r="O2457" s="46" t="str">
        <f>IF($I2457="","",_xlfn.LET(_xlpm.x,VLOOKUP($I2457,'2026-01-09_taxon-match'!$A$2:$N$81,7,FALSE),IF(_xlpm.x=0,"",_xlpm.x)))</f>
        <v/>
      </c>
      <c r="P2457" s="46" t="str">
        <f>IF($I2457="","",_xlfn.LET(_xlpm.x,VLOOKUP($I2457,'2026-01-09_taxon-match'!$A$2:$N$81,8,FALSE),IF(_xlpm.x=0,"",_xlpm.x)))</f>
        <v/>
      </c>
      <c r="Q2457" s="46" t="str">
        <f>IF($I2457="","",_xlfn.LET(_xlpm.x,VLOOKUP($I2457,'2026-01-09_taxon-match'!$A$2:$N$81,9,FALSE),IF(_xlpm.x=0,"",_xlpm.x)))</f>
        <v/>
      </c>
      <c r="R2457" s="46" t="str">
        <f>IF($I2457="","",_xlfn.LET(_xlpm.x,VLOOKUP($I2457,'2026-01-09_taxon-match'!$A$2:$N$81,10,FALSE),IF(_xlpm.x=0,"",_xlpm.x)))</f>
        <v/>
      </c>
      <c r="S2457" s="46" t="str">
        <f>IF($I2457="","",_xlfn.LET(_xlpm.x,VLOOKUP($I2457,'2026-01-09_taxon-match'!$A$2:$N$81,11,FALSE),IF(_xlpm.x=0,"",_xlpm.x)))</f>
        <v/>
      </c>
      <c r="T2457" s="46" t="str">
        <f>IF($I2457="","",_xlfn.LET(_xlpm.x,VLOOKUP($I2457,'2026-01-09_taxon-match'!$A$2:$N$81,13,FALSE),IF(_xlpm.x=0,"",_xlpm.x)))</f>
        <v/>
      </c>
      <c r="V2457" s="46" t="s">
        <v>28</v>
      </c>
      <c r="Y2457" s="46" t="str">
        <f>IF(V2457="","",_xlfn.LET(_xlpm.x,VLOOKUP(V2457,'Drop-down_menus'!$D$2:$E$13,2,FALSE),IF(_xlpm.x=0,"",_xlpm.x)))</f>
        <v>https://orcid.org/0000-0002-9037-7623</v>
      </c>
      <c r="Z2457" s="46" t="str">
        <f>IF(W2457="","",_xlfn.LET(_xlpm.x,VLOOKUP(W2457,'Drop-down_menus'!$D$2:$E$13,2,FALSE),IF(_xlpm.x=0,"",_xlpm.x)))</f>
        <v/>
      </c>
      <c r="AA2457" s="46" t="str">
        <f>IF(X2457="","",_xlfn.LET(_xlpm.x,VLOOKUP(X2457,'Drop-down_menus'!$D$2:$E$13,2,FALSE),IF(_xlpm.x=0,"",_xlpm.x)))</f>
        <v/>
      </c>
      <c r="AC2457" s="14" t="s">
        <v>1094</v>
      </c>
      <c r="AD2457" s="46" t="s">
        <v>1095</v>
      </c>
      <c r="AE2457" s="46" t="s">
        <v>28</v>
      </c>
      <c r="AG2457" s="46" t="str">
        <f>IF(AE2457="","",_xlfn.LET(_xlpm.x,VLOOKUP(AE2457,'Drop-down_menus'!$D$2:$E$13,2,FALSE),IF(_xlpm.x=0,"",_xlpm.x)))</f>
        <v>https://orcid.org/0000-0002-9037-7623</v>
      </c>
      <c r="AH2457" s="46" t="str">
        <f>IF(AF2457="","",_xlfn.LET(_xlpm.x,VLOOKUP(AF2457,'Drop-down_menus'!$D$2:$E$13,2,FALSE),IF(_xlpm.x=0,"",_xlpm.x)))</f>
        <v/>
      </c>
    </row>
    <row r="2458" spans="2:35" ht="15" customHeight="1">
      <c r="B2458" s="46">
        <v>2643</v>
      </c>
      <c r="C2458" s="46" t="s">
        <v>898</v>
      </c>
      <c r="D2458" s="46" t="b">
        <f>COUNTIF(Events!$B$2:$B$171, C2458) &gt; 0</f>
        <v>1</v>
      </c>
      <c r="E2458" s="46" t="s">
        <v>169</v>
      </c>
      <c r="F2458" s="46" t="s">
        <v>170</v>
      </c>
      <c r="G2458" s="46" t="s">
        <v>184</v>
      </c>
      <c r="I2458" s="46" t="s">
        <v>184</v>
      </c>
      <c r="J2458" s="46" t="str">
        <f>IF(I2458="","",_xlfn.LET(_xlpm.x,VLOOKUP(I2458,'2026-01-09_taxon-match'!$A$2:$N$81,4,FALSE),IF(_xlpm.x=0,"",_xlpm.x)))</f>
        <v>Tunicata</v>
      </c>
      <c r="L2458" s="46" t="str">
        <f>IF(I2458="","",_xlfn.LET(_xlpm.x,VLOOKUP(I2458,'2026-01-09_taxon-match'!$A$2:$N$81,3,FALSE),IF(_xlpm.x=0,"",_xlpm.x)))</f>
        <v>urn:lsid:marinespecies.org:taxname:146420</v>
      </c>
      <c r="M2458" s="46" t="str">
        <f>IF($I2458="","",_xlfn.LET(_xlpm.x,VLOOKUP($I2458,'2026-01-09_taxon-match'!$A$2:$N$81,5,FALSE),IF(_xlpm.x=0,"",_xlpm.x)))</f>
        <v>Lamarck, 1816</v>
      </c>
      <c r="N2458" s="46" t="str">
        <f>IF($I2458="","",_xlfn.LET(_xlpm.x,VLOOKUP($I2458,'2026-01-09_taxon-match'!$A$2:$N$81,6,FALSE),IF(_xlpm.x=0,"",_xlpm.x)))</f>
        <v>Animalia</v>
      </c>
      <c r="O2458" s="46" t="str">
        <f>IF($I2458="","",_xlfn.LET(_xlpm.x,VLOOKUP($I2458,'2026-01-09_taxon-match'!$A$2:$N$81,7,FALSE),IF(_xlpm.x=0,"",_xlpm.x)))</f>
        <v>Chordata</v>
      </c>
      <c r="P2458" s="46" t="str">
        <f>IF($I2458="","",_xlfn.LET(_xlpm.x,VLOOKUP($I2458,'2026-01-09_taxon-match'!$A$2:$N$81,8,FALSE),IF(_xlpm.x=0,"",_xlpm.x)))</f>
        <v/>
      </c>
      <c r="Q2458" s="46" t="str">
        <f>IF($I2458="","",_xlfn.LET(_xlpm.x,VLOOKUP($I2458,'2026-01-09_taxon-match'!$A$2:$N$81,9,FALSE),IF(_xlpm.x=0,"",_xlpm.x)))</f>
        <v/>
      </c>
      <c r="R2458" s="46" t="str">
        <f>IF($I2458="","",_xlfn.LET(_xlpm.x,VLOOKUP($I2458,'2026-01-09_taxon-match'!$A$2:$N$81,10,FALSE),IF(_xlpm.x=0,"",_xlpm.x)))</f>
        <v/>
      </c>
      <c r="S2458" s="46" t="str">
        <f>IF($I2458="","",_xlfn.LET(_xlpm.x,VLOOKUP($I2458,'2026-01-09_taxon-match'!$A$2:$N$81,11,FALSE),IF(_xlpm.x=0,"",_xlpm.x)))</f>
        <v/>
      </c>
      <c r="T2458" s="46" t="str">
        <f>IF($I2458="","",_xlfn.LET(_xlpm.x,VLOOKUP($I2458,'2026-01-09_taxon-match'!$A$2:$N$81,13,FALSE),IF(_xlpm.x=0,"",_xlpm.x)))</f>
        <v/>
      </c>
      <c r="U2458" s="46">
        <v>1</v>
      </c>
      <c r="V2458" s="46" t="s">
        <v>43</v>
      </c>
      <c r="Y2458" s="46" t="str">
        <f>IF(V2458="","",_xlfn.LET(_xlpm.x,VLOOKUP(V2458,'Drop-down_menus'!$D$2:$E$13,2,FALSE),IF(_xlpm.x=0,"",_xlpm.x)))</f>
        <v>https://orcid.org/0000-0002-0981-7442</v>
      </c>
      <c r="Z2458" s="46" t="str">
        <f>IF(W2458="","",_xlfn.LET(_xlpm.x,VLOOKUP(W2458,'Drop-down_menus'!$D$2:$E$13,2,FALSE),IF(_xlpm.x=0,"",_xlpm.x)))</f>
        <v/>
      </c>
      <c r="AA2458" s="46" t="str">
        <f>IF(X2458="","",_xlfn.LET(_xlpm.x,VLOOKUP(X2458,'Drop-down_menus'!$D$2:$E$13,2,FALSE),IF(_xlpm.x=0,"",_xlpm.x)))</f>
        <v/>
      </c>
      <c r="AB2458" s="46" t="s">
        <v>1126</v>
      </c>
      <c r="AC2458" s="46" t="s">
        <v>241</v>
      </c>
      <c r="AD2458" s="46" t="s">
        <v>1127</v>
      </c>
    </row>
    <row r="2459" spans="2:35" ht="15" customHeight="1">
      <c r="B2459" s="46">
        <v>2676</v>
      </c>
      <c r="C2459" s="46" t="s">
        <v>885</v>
      </c>
      <c r="D2459" s="46" t="b">
        <f>COUNTIF(Events!$B$2:$B$171, C2459) &gt; 0</f>
        <v>1</v>
      </c>
      <c r="E2459" s="46" t="s">
        <v>940</v>
      </c>
      <c r="F2459" s="46" t="s">
        <v>170</v>
      </c>
      <c r="G2459" s="46" t="s">
        <v>1122</v>
      </c>
      <c r="I2459" s="46" t="s">
        <v>1323</v>
      </c>
      <c r="J2459" s="46" t="str">
        <f>IF(I2459="","",_xlfn.LET(_xlpm.x,VLOOKUP(I2459,'2026-01-09_taxon-match'!$A$2:$N$81,4,FALSE),IF(_xlpm.x=0,"",_xlpm.x)))</f>
        <v>Animalia</v>
      </c>
      <c r="L2459" s="46" t="str">
        <f>IF(I2459="","",_xlfn.LET(_xlpm.x,VLOOKUP(I2459,'2026-01-09_taxon-match'!$A$2:$N$81,3,FALSE),IF(_xlpm.x=0,"",_xlpm.x)))</f>
        <v>urn:lsid:marinespecies.org:taxname:2</v>
      </c>
      <c r="M2459" s="46" t="str">
        <f>IF($I2459="","",_xlfn.LET(_xlpm.x,VLOOKUP($I2459,'2026-01-09_taxon-match'!$A$2:$N$81,5,FALSE),IF(_xlpm.x=0,"",_xlpm.x)))</f>
        <v/>
      </c>
      <c r="N2459" s="46" t="str">
        <f>IF($I2459="","",_xlfn.LET(_xlpm.x,VLOOKUP($I2459,'2026-01-09_taxon-match'!$A$2:$N$81,6,FALSE),IF(_xlpm.x=0,"",_xlpm.x)))</f>
        <v>Animalia</v>
      </c>
      <c r="O2459" s="46" t="str">
        <f>IF($I2459="","",_xlfn.LET(_xlpm.x,VLOOKUP($I2459,'2026-01-09_taxon-match'!$A$2:$N$81,7,FALSE),IF(_xlpm.x=0,"",_xlpm.x)))</f>
        <v/>
      </c>
      <c r="P2459" s="46" t="str">
        <f>IF($I2459="","",_xlfn.LET(_xlpm.x,VLOOKUP($I2459,'2026-01-09_taxon-match'!$A$2:$N$81,8,FALSE),IF(_xlpm.x=0,"",_xlpm.x)))</f>
        <v/>
      </c>
      <c r="Q2459" s="46" t="str">
        <f>IF($I2459="","",_xlfn.LET(_xlpm.x,VLOOKUP($I2459,'2026-01-09_taxon-match'!$A$2:$N$81,9,FALSE),IF(_xlpm.x=0,"",_xlpm.x)))</f>
        <v/>
      </c>
      <c r="R2459" s="46" t="str">
        <f>IF($I2459="","",_xlfn.LET(_xlpm.x,VLOOKUP($I2459,'2026-01-09_taxon-match'!$A$2:$N$81,10,FALSE),IF(_xlpm.x=0,"",_xlpm.x)))</f>
        <v/>
      </c>
      <c r="S2459" s="46" t="str">
        <f>IF($I2459="","",_xlfn.LET(_xlpm.x,VLOOKUP($I2459,'2026-01-09_taxon-match'!$A$2:$N$81,11,FALSE),IF(_xlpm.x=0,"",_xlpm.x)))</f>
        <v/>
      </c>
      <c r="T2459" s="46" t="str">
        <f>IF($I2459="","",_xlfn.LET(_xlpm.x,VLOOKUP($I2459,'2026-01-09_taxon-match'!$A$2:$N$81,13,FALSE),IF(_xlpm.x=0,"",_xlpm.x)))</f>
        <v/>
      </c>
      <c r="U2459" s="46">
        <v>20</v>
      </c>
      <c r="V2459" s="46" t="s">
        <v>42</v>
      </c>
      <c r="Y2459" s="46" t="str">
        <f>IF(V2459="","",_xlfn.LET(_xlpm.x,VLOOKUP(V2459,'Drop-down_menus'!$D$2:$E$13,2,FALSE),IF(_xlpm.x=0,"",_xlpm.x)))</f>
        <v/>
      </c>
      <c r="Z2459" s="46" t="str">
        <f>IF(W2459="","",_xlfn.LET(_xlpm.x,VLOOKUP(W2459,'Drop-down_menus'!$D$2:$E$13,2,FALSE),IF(_xlpm.x=0,"",_xlpm.x)))</f>
        <v/>
      </c>
      <c r="AA2459" s="46" t="str">
        <f>IF(X2459="","",_xlfn.LET(_xlpm.x,VLOOKUP(X2459,'Drop-down_menus'!$D$2:$E$13,2,FALSE),IF(_xlpm.x=0,"",_xlpm.x)))</f>
        <v/>
      </c>
      <c r="AB2459" s="46" t="s">
        <v>172</v>
      </c>
      <c r="AC2459" s="46" t="s">
        <v>173</v>
      </c>
      <c r="AI2459" s="46" t="s">
        <v>1125</v>
      </c>
    </row>
    <row r="2460" spans="2:35" ht="15" customHeight="1">
      <c r="B2460" s="46">
        <v>2677</v>
      </c>
      <c r="C2460" s="46" t="s">
        <v>885</v>
      </c>
      <c r="D2460" s="46" t="b">
        <f>COUNTIF(Events!$B$2:$B$171, C2460) &gt; 0</f>
        <v>1</v>
      </c>
      <c r="E2460" s="46" t="s">
        <v>940</v>
      </c>
      <c r="F2460" s="46" t="s">
        <v>170</v>
      </c>
      <c r="G2460" s="46" t="s">
        <v>1123</v>
      </c>
      <c r="I2460" s="46" t="s">
        <v>1123</v>
      </c>
      <c r="J2460" s="46" t="str">
        <f>IF(I2460="","",_xlfn.LET(_xlpm.x,VLOOKUP(I2460,'2026-01-09_taxon-match'!$A$2:$N$81,4,FALSE),IF(_xlpm.x=0,"",_xlpm.x)))</f>
        <v>Ascidia</v>
      </c>
      <c r="L2460" s="46" t="str">
        <f>IF(I2460="","",_xlfn.LET(_xlpm.x,VLOOKUP(I2460,'2026-01-09_taxon-match'!$A$2:$N$81,3,FALSE),IF(_xlpm.x=0,"",_xlpm.x)))</f>
        <v>urn:lsid:marinespecies.org:taxname:103483</v>
      </c>
      <c r="M2460" s="46" t="str">
        <f>IF($I2460="","",_xlfn.LET(_xlpm.x,VLOOKUP($I2460,'2026-01-09_taxon-match'!$A$2:$N$81,5,FALSE),IF(_xlpm.x=0,"",_xlpm.x)))</f>
        <v>Linnaeus, 1767</v>
      </c>
      <c r="N2460" s="46" t="str">
        <f>IF($I2460="","",_xlfn.LET(_xlpm.x,VLOOKUP($I2460,'2026-01-09_taxon-match'!$A$2:$N$81,6,FALSE),IF(_xlpm.x=0,"",_xlpm.x)))</f>
        <v>Animalia</v>
      </c>
      <c r="O2460" s="46" t="str">
        <f>IF($I2460="","",_xlfn.LET(_xlpm.x,VLOOKUP($I2460,'2026-01-09_taxon-match'!$A$2:$N$81,7,FALSE),IF(_xlpm.x=0,"",_xlpm.x)))</f>
        <v>Chordata</v>
      </c>
      <c r="P2460" s="46" t="str">
        <f>IF($I2460="","",_xlfn.LET(_xlpm.x,VLOOKUP($I2460,'2026-01-09_taxon-match'!$A$2:$N$81,8,FALSE),IF(_xlpm.x=0,"",_xlpm.x)))</f>
        <v>Ascidiacea</v>
      </c>
      <c r="Q2460" s="46" t="str">
        <f>IF($I2460="","",_xlfn.LET(_xlpm.x,VLOOKUP($I2460,'2026-01-09_taxon-match'!$A$2:$N$81,9,FALSE),IF(_xlpm.x=0,"",_xlpm.x)))</f>
        <v>Phlebobranchia</v>
      </c>
      <c r="R2460" s="46" t="str">
        <f>IF($I2460="","",_xlfn.LET(_xlpm.x,VLOOKUP($I2460,'2026-01-09_taxon-match'!$A$2:$N$81,10,FALSE),IF(_xlpm.x=0,"",_xlpm.x)))</f>
        <v>Ascidiidae</v>
      </c>
      <c r="S2460" s="46" t="str">
        <f>IF($I2460="","",_xlfn.LET(_xlpm.x,VLOOKUP($I2460,'2026-01-09_taxon-match'!$A$2:$N$81,11,FALSE),IF(_xlpm.x=0,"",_xlpm.x)))</f>
        <v>Ascidia</v>
      </c>
      <c r="T2460" s="46" t="str">
        <f>IF($I2460="","",_xlfn.LET(_xlpm.x,VLOOKUP($I2460,'2026-01-09_taxon-match'!$A$2:$N$81,13,FALSE),IF(_xlpm.x=0,"",_xlpm.x)))</f>
        <v/>
      </c>
      <c r="U2460" s="46">
        <v>2</v>
      </c>
      <c r="V2460" s="46" t="s">
        <v>42</v>
      </c>
      <c r="Y2460" s="46" t="str">
        <f>IF(V2460="","",_xlfn.LET(_xlpm.x,VLOOKUP(V2460,'Drop-down_menus'!$D$2:$E$13,2,FALSE),IF(_xlpm.x=0,"",_xlpm.x)))</f>
        <v/>
      </c>
      <c r="Z2460" s="46" t="str">
        <f>IF(W2460="","",_xlfn.LET(_xlpm.x,VLOOKUP(W2460,'Drop-down_menus'!$D$2:$E$13,2,FALSE),IF(_xlpm.x=0,"",_xlpm.x)))</f>
        <v/>
      </c>
      <c r="AA2460" s="46" t="str">
        <f>IF(X2460="","",_xlfn.LET(_xlpm.x,VLOOKUP(X2460,'Drop-down_menus'!$D$2:$E$13,2,FALSE),IF(_xlpm.x=0,"",_xlpm.x)))</f>
        <v/>
      </c>
      <c r="AB2460" s="46" t="s">
        <v>172</v>
      </c>
      <c r="AC2460" s="46" t="s">
        <v>173</v>
      </c>
    </row>
    <row r="2461" spans="2:35" ht="15" customHeight="1">
      <c r="B2461" s="46">
        <v>2678</v>
      </c>
      <c r="C2461" s="46" t="s">
        <v>885</v>
      </c>
      <c r="D2461" s="46" t="b">
        <f>COUNTIF(Events!$B$2:$B$171, C2461) &gt; 0</f>
        <v>1</v>
      </c>
      <c r="E2461" s="46" t="s">
        <v>940</v>
      </c>
      <c r="F2461" s="46" t="s">
        <v>170</v>
      </c>
      <c r="G2461" s="46" t="s">
        <v>1018</v>
      </c>
      <c r="I2461" s="46" t="s">
        <v>177</v>
      </c>
      <c r="J2461" s="46" t="str">
        <f>IF(I2461="","",_xlfn.LET(_xlpm.x,VLOOKUP(I2461,'2026-01-09_taxon-match'!$A$2:$N$81,4,FALSE),IF(_xlpm.x=0,"",_xlpm.x)))</f>
        <v>Sterechinus neumayeri</v>
      </c>
      <c r="L2461" s="46" t="str">
        <f>IF(I2461="","",_xlfn.LET(_xlpm.x,VLOOKUP(I2461,'2026-01-09_taxon-match'!$A$2:$N$81,3,FALSE),IF(_xlpm.x=0,"",_xlpm.x)))</f>
        <v>urn:lsid:marinespecies.org:taxname:160831</v>
      </c>
      <c r="M2461" s="46" t="str">
        <f>IF($I2461="","",_xlfn.LET(_xlpm.x,VLOOKUP($I2461,'2026-01-09_taxon-match'!$A$2:$N$81,5,FALSE),IF(_xlpm.x=0,"",_xlpm.x)))</f>
        <v>(Meissner, 1900)</v>
      </c>
      <c r="N2461" s="46" t="str">
        <f>IF($I2461="","",_xlfn.LET(_xlpm.x,VLOOKUP($I2461,'2026-01-09_taxon-match'!$A$2:$N$81,6,FALSE),IF(_xlpm.x=0,"",_xlpm.x)))</f>
        <v>Animalia</v>
      </c>
      <c r="O2461" s="46" t="str">
        <f>IF($I2461="","",_xlfn.LET(_xlpm.x,VLOOKUP($I2461,'2026-01-09_taxon-match'!$A$2:$N$81,7,FALSE),IF(_xlpm.x=0,"",_xlpm.x)))</f>
        <v>Echinodermata</v>
      </c>
      <c r="P2461" s="46" t="str">
        <f>IF($I2461="","",_xlfn.LET(_xlpm.x,VLOOKUP($I2461,'2026-01-09_taxon-match'!$A$2:$N$81,8,FALSE),IF(_xlpm.x=0,"",_xlpm.x)))</f>
        <v>Echinoidea</v>
      </c>
      <c r="Q2461" s="46" t="str">
        <f>IF($I2461="","",_xlfn.LET(_xlpm.x,VLOOKUP($I2461,'2026-01-09_taxon-match'!$A$2:$N$81,9,FALSE),IF(_xlpm.x=0,"",_xlpm.x)))</f>
        <v>Camarodonta</v>
      </c>
      <c r="R2461" s="46" t="str">
        <f>IF($I2461="","",_xlfn.LET(_xlpm.x,VLOOKUP($I2461,'2026-01-09_taxon-match'!$A$2:$N$81,10,FALSE),IF(_xlpm.x=0,"",_xlpm.x)))</f>
        <v>Echinidae</v>
      </c>
      <c r="S2461" s="46" t="str">
        <f>IF($I2461="","",_xlfn.LET(_xlpm.x,VLOOKUP($I2461,'2026-01-09_taxon-match'!$A$2:$N$81,11,FALSE),IF(_xlpm.x=0,"",_xlpm.x)))</f>
        <v>Sterechinus</v>
      </c>
      <c r="T2461" s="46" t="str">
        <f>IF($I2461="","",_xlfn.LET(_xlpm.x,VLOOKUP($I2461,'2026-01-09_taxon-match'!$A$2:$N$81,13,FALSE),IF(_xlpm.x=0,"",_xlpm.x)))</f>
        <v>neumayeri</v>
      </c>
      <c r="U2461" s="46">
        <v>7</v>
      </c>
      <c r="V2461" s="46" t="s">
        <v>42</v>
      </c>
      <c r="Y2461" s="46" t="str">
        <f>IF(V2461="","",_xlfn.LET(_xlpm.x,VLOOKUP(V2461,'Drop-down_menus'!$D$2:$E$13,2,FALSE),IF(_xlpm.x=0,"",_xlpm.x)))</f>
        <v/>
      </c>
      <c r="Z2461" s="46" t="str">
        <f>IF(W2461="","",_xlfn.LET(_xlpm.x,VLOOKUP(W2461,'Drop-down_menus'!$D$2:$E$13,2,FALSE),IF(_xlpm.x=0,"",_xlpm.x)))</f>
        <v/>
      </c>
      <c r="AA2461" s="46" t="str">
        <f>IF(X2461="","",_xlfn.LET(_xlpm.x,VLOOKUP(X2461,'Drop-down_menus'!$D$2:$E$13,2,FALSE),IF(_xlpm.x=0,"",_xlpm.x)))</f>
        <v/>
      </c>
      <c r="AB2461" s="46" t="s">
        <v>172</v>
      </c>
      <c r="AC2461" s="46" t="s">
        <v>175</v>
      </c>
    </row>
    <row r="2462" spans="2:35" ht="15" customHeight="1">
      <c r="B2462" s="46">
        <v>2679</v>
      </c>
      <c r="C2462" s="46" t="s">
        <v>885</v>
      </c>
      <c r="D2462" s="46" t="b">
        <f>COUNTIF(Events!$B$2:$B$171, C2462) &gt; 0</f>
        <v>1</v>
      </c>
      <c r="E2462" s="46" t="s">
        <v>940</v>
      </c>
      <c r="F2462" s="46" t="s">
        <v>170</v>
      </c>
      <c r="G2462" s="46" t="s">
        <v>183</v>
      </c>
      <c r="I2462" s="46" t="s">
        <v>183</v>
      </c>
      <c r="J2462" s="46" t="str">
        <f>IF(I2462="","",_xlfn.LET(_xlpm.x,VLOOKUP(I2462,'2026-01-09_taxon-match'!$A$2:$N$81,4,FALSE),IF(_xlpm.x=0,"",_xlpm.x)))</f>
        <v>Amphipoda</v>
      </c>
      <c r="L2462" s="46" t="str">
        <f>IF(I2462="","",_xlfn.LET(_xlpm.x,VLOOKUP(I2462,'2026-01-09_taxon-match'!$A$2:$N$81,3,FALSE),IF(_xlpm.x=0,"",_xlpm.x)))</f>
        <v>urn:lsid:marinespecies.org:taxname:1135</v>
      </c>
      <c r="M2462" s="46" t="str">
        <f>IF($I2462="","",_xlfn.LET(_xlpm.x,VLOOKUP($I2462,'2026-01-09_taxon-match'!$A$2:$N$81,5,FALSE),IF(_xlpm.x=0,"",_xlpm.x)))</f>
        <v>Latreille, 1816</v>
      </c>
      <c r="N2462" s="46" t="str">
        <f>IF($I2462="","",_xlfn.LET(_xlpm.x,VLOOKUP($I2462,'2026-01-09_taxon-match'!$A$2:$N$81,6,FALSE),IF(_xlpm.x=0,"",_xlpm.x)))</f>
        <v>Animalia</v>
      </c>
      <c r="O2462" s="46" t="str">
        <f>IF($I2462="","",_xlfn.LET(_xlpm.x,VLOOKUP($I2462,'2026-01-09_taxon-match'!$A$2:$N$81,7,FALSE),IF(_xlpm.x=0,"",_xlpm.x)))</f>
        <v>Arthropoda</v>
      </c>
      <c r="P2462" s="46" t="str">
        <f>IF($I2462="","",_xlfn.LET(_xlpm.x,VLOOKUP($I2462,'2026-01-09_taxon-match'!$A$2:$N$81,8,FALSE),IF(_xlpm.x=0,"",_xlpm.x)))</f>
        <v>Malacostraca</v>
      </c>
      <c r="Q2462" s="46" t="str">
        <f>IF($I2462="","",_xlfn.LET(_xlpm.x,VLOOKUP($I2462,'2026-01-09_taxon-match'!$A$2:$N$81,9,FALSE),IF(_xlpm.x=0,"",_xlpm.x)))</f>
        <v>Amphipoda</v>
      </c>
      <c r="R2462" s="46" t="str">
        <f>IF($I2462="","",_xlfn.LET(_xlpm.x,VLOOKUP($I2462,'2026-01-09_taxon-match'!$A$2:$N$81,10,FALSE),IF(_xlpm.x=0,"",_xlpm.x)))</f>
        <v/>
      </c>
      <c r="S2462" s="46" t="str">
        <f>IF($I2462="","",_xlfn.LET(_xlpm.x,VLOOKUP($I2462,'2026-01-09_taxon-match'!$A$2:$N$81,11,FALSE),IF(_xlpm.x=0,"",_xlpm.x)))</f>
        <v/>
      </c>
      <c r="T2462" s="46" t="str">
        <f>IF($I2462="","",_xlfn.LET(_xlpm.x,VLOOKUP($I2462,'2026-01-09_taxon-match'!$A$2:$N$81,13,FALSE),IF(_xlpm.x=0,"",_xlpm.x)))</f>
        <v/>
      </c>
      <c r="U2462" s="46">
        <v>4</v>
      </c>
      <c r="V2462" s="46" t="s">
        <v>42</v>
      </c>
      <c r="Y2462" s="46" t="str">
        <f>IF(V2462="","",_xlfn.LET(_xlpm.x,VLOOKUP(V2462,'Drop-down_menus'!$D$2:$E$13,2,FALSE),IF(_xlpm.x=0,"",_xlpm.x)))</f>
        <v/>
      </c>
      <c r="Z2462" s="46" t="str">
        <f>IF(W2462="","",_xlfn.LET(_xlpm.x,VLOOKUP(W2462,'Drop-down_menus'!$D$2:$E$13,2,FALSE),IF(_xlpm.x=0,"",_xlpm.x)))</f>
        <v/>
      </c>
      <c r="AA2462" s="46" t="str">
        <f>IF(X2462="","",_xlfn.LET(_xlpm.x,VLOOKUP(X2462,'Drop-down_menus'!$D$2:$E$13,2,FALSE),IF(_xlpm.x=0,"",_xlpm.x)))</f>
        <v/>
      </c>
      <c r="AB2462" s="46" t="s">
        <v>172</v>
      </c>
      <c r="AC2462" s="46" t="s">
        <v>1124</v>
      </c>
    </row>
    <row r="2463" spans="2:35" ht="15" customHeight="1">
      <c r="B2463" s="46">
        <v>2680</v>
      </c>
      <c r="C2463" s="46" t="s">
        <v>885</v>
      </c>
      <c r="D2463" s="46" t="b">
        <f>COUNTIF(Events!$B$2:$B$171, C2463) &gt; 0</f>
        <v>1</v>
      </c>
      <c r="E2463" s="46" t="s">
        <v>940</v>
      </c>
      <c r="F2463" s="46" t="s">
        <v>170</v>
      </c>
      <c r="G2463" s="46" t="s">
        <v>181</v>
      </c>
      <c r="I2463" s="46" t="s">
        <v>181</v>
      </c>
      <c r="J2463" s="46" t="str">
        <f>IF(I2463="","",_xlfn.LET(_xlpm.x,VLOOKUP(I2463,'2026-01-09_taxon-match'!$A$2:$N$81,4,FALSE),IF(_xlpm.x=0,"",_xlpm.x)))</f>
        <v>Polychaeta</v>
      </c>
      <c r="L2463" s="46" t="str">
        <f>IF(I2463="","",_xlfn.LET(_xlpm.x,VLOOKUP(I2463,'2026-01-09_taxon-match'!$A$2:$N$81,3,FALSE),IF(_xlpm.x=0,"",_xlpm.x)))</f>
        <v>urn:lsid:marinespecies.org:taxname:883</v>
      </c>
      <c r="M2463" s="46" t="str">
        <f>IF($I2463="","",_xlfn.LET(_xlpm.x,VLOOKUP($I2463,'2026-01-09_taxon-match'!$A$2:$N$81,5,FALSE),IF(_xlpm.x=0,"",_xlpm.x)))</f>
        <v>Grube, 1850</v>
      </c>
      <c r="N2463" s="46" t="str">
        <f>IF($I2463="","",_xlfn.LET(_xlpm.x,VLOOKUP($I2463,'2026-01-09_taxon-match'!$A$2:$N$81,6,FALSE),IF(_xlpm.x=0,"",_xlpm.x)))</f>
        <v>Animalia</v>
      </c>
      <c r="O2463" s="46" t="str">
        <f>IF($I2463="","",_xlfn.LET(_xlpm.x,VLOOKUP($I2463,'2026-01-09_taxon-match'!$A$2:$N$81,7,FALSE),IF(_xlpm.x=0,"",_xlpm.x)))</f>
        <v>Annelida</v>
      </c>
      <c r="P2463" s="46" t="str">
        <f>IF($I2463="","",_xlfn.LET(_xlpm.x,VLOOKUP($I2463,'2026-01-09_taxon-match'!$A$2:$N$81,8,FALSE),IF(_xlpm.x=0,"",_xlpm.x)))</f>
        <v>Polychaeta</v>
      </c>
      <c r="Q2463" s="46" t="str">
        <f>IF($I2463="","",_xlfn.LET(_xlpm.x,VLOOKUP($I2463,'2026-01-09_taxon-match'!$A$2:$N$81,9,FALSE),IF(_xlpm.x=0,"",_xlpm.x)))</f>
        <v/>
      </c>
      <c r="R2463" s="46" t="str">
        <f>IF($I2463="","",_xlfn.LET(_xlpm.x,VLOOKUP($I2463,'2026-01-09_taxon-match'!$A$2:$N$81,10,FALSE),IF(_xlpm.x=0,"",_xlpm.x)))</f>
        <v/>
      </c>
      <c r="S2463" s="46" t="str">
        <f>IF($I2463="","",_xlfn.LET(_xlpm.x,VLOOKUP($I2463,'2026-01-09_taxon-match'!$A$2:$N$81,11,FALSE),IF(_xlpm.x=0,"",_xlpm.x)))</f>
        <v/>
      </c>
      <c r="T2463" s="46" t="str">
        <f>IF($I2463="","",_xlfn.LET(_xlpm.x,VLOOKUP($I2463,'2026-01-09_taxon-match'!$A$2:$N$81,13,FALSE),IF(_xlpm.x=0,"",_xlpm.x)))</f>
        <v/>
      </c>
      <c r="U2463" s="46">
        <v>4</v>
      </c>
      <c r="V2463" s="46" t="s">
        <v>42</v>
      </c>
      <c r="Y2463" s="46" t="str">
        <f>IF(V2463="","",_xlfn.LET(_xlpm.x,VLOOKUP(V2463,'Drop-down_menus'!$D$2:$E$13,2,FALSE),IF(_xlpm.x=0,"",_xlpm.x)))</f>
        <v/>
      </c>
      <c r="Z2463" s="46" t="str">
        <f>IF(W2463="","",_xlfn.LET(_xlpm.x,VLOOKUP(W2463,'Drop-down_menus'!$D$2:$E$13,2,FALSE),IF(_xlpm.x=0,"",_xlpm.x)))</f>
        <v/>
      </c>
      <c r="AA2463" s="46" t="str">
        <f>IF(X2463="","",_xlfn.LET(_xlpm.x,VLOOKUP(X2463,'Drop-down_menus'!$D$2:$E$13,2,FALSE),IF(_xlpm.x=0,"",_xlpm.x)))</f>
        <v/>
      </c>
      <c r="AB2463" s="46" t="s">
        <v>172</v>
      </c>
      <c r="AC2463" s="46" t="s">
        <v>1124</v>
      </c>
    </row>
    <row r="2464" spans="2:35" ht="15" customHeight="1">
      <c r="B2464" s="46">
        <v>2686</v>
      </c>
      <c r="C2464" s="46" t="s">
        <v>896</v>
      </c>
      <c r="D2464" s="46" t="b">
        <f>COUNTIF(Events!$B$2:$B$171, C2464) &gt; 0</f>
        <v>1</v>
      </c>
      <c r="E2464" s="46" t="s">
        <v>215</v>
      </c>
      <c r="F2464" s="46" t="s">
        <v>213</v>
      </c>
      <c r="J2464" s="46" t="str">
        <f>IF(I2464="","",_xlfn.LET(_xlpm.x,VLOOKUP(I2464,'2026-01-09_taxon-match'!$A$2:$N$81,4,FALSE),IF(_xlpm.x=0,"",_xlpm.x)))</f>
        <v/>
      </c>
      <c r="L2464" s="46" t="str">
        <f>IF(I2464="","",_xlfn.LET(_xlpm.x,VLOOKUP(I2464,'2026-01-09_taxon-match'!$A$2:$N$81,3,FALSE),IF(_xlpm.x=0,"",_xlpm.x)))</f>
        <v/>
      </c>
      <c r="M2464" s="46" t="str">
        <f>IF($I2464="","",_xlfn.LET(_xlpm.x,VLOOKUP($I2464,'2026-01-09_taxon-match'!$A$2:$N$81,5,FALSE),IF(_xlpm.x=0,"",_xlpm.x)))</f>
        <v/>
      </c>
      <c r="N2464" s="46" t="str">
        <f>IF($I2464="","",_xlfn.LET(_xlpm.x,VLOOKUP($I2464,'2026-01-09_taxon-match'!$A$2:$N$81,6,FALSE),IF(_xlpm.x=0,"",_xlpm.x)))</f>
        <v/>
      </c>
      <c r="O2464" s="46" t="str">
        <f>IF($I2464="","",_xlfn.LET(_xlpm.x,VLOOKUP($I2464,'2026-01-09_taxon-match'!$A$2:$N$81,7,FALSE),IF(_xlpm.x=0,"",_xlpm.x)))</f>
        <v/>
      </c>
      <c r="P2464" s="46" t="str">
        <f>IF($I2464="","",_xlfn.LET(_xlpm.x,VLOOKUP($I2464,'2026-01-09_taxon-match'!$A$2:$N$81,8,FALSE),IF(_xlpm.x=0,"",_xlpm.x)))</f>
        <v/>
      </c>
      <c r="Q2464" s="46" t="str">
        <f>IF($I2464="","",_xlfn.LET(_xlpm.x,VLOOKUP($I2464,'2026-01-09_taxon-match'!$A$2:$N$81,9,FALSE),IF(_xlpm.x=0,"",_xlpm.x)))</f>
        <v/>
      </c>
      <c r="R2464" s="46" t="str">
        <f>IF($I2464="","",_xlfn.LET(_xlpm.x,VLOOKUP($I2464,'2026-01-09_taxon-match'!$A$2:$N$81,10,FALSE),IF(_xlpm.x=0,"",_xlpm.x)))</f>
        <v/>
      </c>
      <c r="S2464" s="46" t="str">
        <f>IF($I2464="","",_xlfn.LET(_xlpm.x,VLOOKUP($I2464,'2026-01-09_taxon-match'!$A$2:$N$81,11,FALSE),IF(_xlpm.x=0,"",_xlpm.x)))</f>
        <v/>
      </c>
      <c r="T2464" s="46" t="str">
        <f>IF($I2464="","",_xlfn.LET(_xlpm.x,VLOOKUP($I2464,'2026-01-09_taxon-match'!$A$2:$N$81,13,FALSE),IF(_xlpm.x=0,"",_xlpm.x)))</f>
        <v/>
      </c>
      <c r="V2464" s="46" t="s">
        <v>39</v>
      </c>
      <c r="W2464" s="46" t="s">
        <v>46</v>
      </c>
      <c r="Y2464" s="46" t="str">
        <f>IF(V2464="","",_xlfn.LET(_xlpm.x,VLOOKUP(V2464,'Drop-down_menus'!$D$2:$E$13,2,FALSE),IF(_xlpm.x=0,"",_xlpm.x)))</f>
        <v>https://orcid.org/0009-0002-6669-2911</v>
      </c>
      <c r="Z2464" s="46" t="str">
        <f>IF(W2464="","",_xlfn.LET(_xlpm.x,VLOOKUP(W2464,'Drop-down_menus'!$D$2:$E$13,2,FALSE),IF(_xlpm.x=0,"",_xlpm.x)))</f>
        <v>https://orcid.org/0000-0003-0502-8101</v>
      </c>
      <c r="AA2464" s="46" t="str">
        <f>IF(X2464="","",_xlfn.LET(_xlpm.x,VLOOKUP(X2464,'Drop-down_menus'!$D$2:$E$13,2,FALSE),IF(_xlpm.x=0,"",_xlpm.x)))</f>
        <v/>
      </c>
      <c r="AC2464" s="46" t="s">
        <v>197</v>
      </c>
      <c r="AE2464" s="46" t="s">
        <v>28</v>
      </c>
      <c r="AF2464" s="46" t="s">
        <v>39</v>
      </c>
      <c r="AG2464" s="46" t="str">
        <f>IF(AE2464="","",_xlfn.LET(_xlpm.x,VLOOKUP(AE2464,'Drop-down_menus'!$D$2:$E$13,2,FALSE),IF(_xlpm.x=0,"",_xlpm.x)))</f>
        <v>https://orcid.org/0000-0002-9037-7623</v>
      </c>
      <c r="AH2464" s="46" t="str">
        <f>IF(AF2464="","",_xlfn.LET(_xlpm.x,VLOOKUP(AF2464,'Drop-down_menus'!$D$2:$E$13,2,FALSE),IF(_xlpm.x=0,"",_xlpm.x)))</f>
        <v>https://orcid.org/0009-0002-6669-2911</v>
      </c>
    </row>
    <row r="2465" spans="2:34" ht="15" customHeight="1">
      <c r="B2465" s="46">
        <v>2687</v>
      </c>
      <c r="C2465" s="46" t="s">
        <v>897</v>
      </c>
      <c r="D2465" s="46" t="b">
        <f>COUNTIF(Events!$B$2:$B$171, C2465) &gt; 0</f>
        <v>1</v>
      </c>
      <c r="E2465" s="46" t="s">
        <v>215</v>
      </c>
      <c r="F2465" s="46" t="s">
        <v>216</v>
      </c>
      <c r="J2465" s="46" t="str">
        <f>IF(I2465="","",_xlfn.LET(_xlpm.x,VLOOKUP(I2465,'2026-01-09_taxon-match'!$A$2:$N$81,4,FALSE),IF(_xlpm.x=0,"",_xlpm.x)))</f>
        <v/>
      </c>
      <c r="L2465" s="46" t="str">
        <f>IF(I2465="","",_xlfn.LET(_xlpm.x,VLOOKUP(I2465,'2026-01-09_taxon-match'!$A$2:$N$81,3,FALSE),IF(_xlpm.x=0,"",_xlpm.x)))</f>
        <v/>
      </c>
      <c r="M2465" s="46" t="str">
        <f>IF($I2465="","",_xlfn.LET(_xlpm.x,VLOOKUP($I2465,'2026-01-09_taxon-match'!$A$2:$N$81,5,FALSE),IF(_xlpm.x=0,"",_xlpm.x)))</f>
        <v/>
      </c>
      <c r="N2465" s="46" t="str">
        <f>IF($I2465="","",_xlfn.LET(_xlpm.x,VLOOKUP($I2465,'2026-01-09_taxon-match'!$A$2:$N$81,6,FALSE),IF(_xlpm.x=0,"",_xlpm.x)))</f>
        <v/>
      </c>
      <c r="O2465" s="46" t="str">
        <f>IF($I2465="","",_xlfn.LET(_xlpm.x,VLOOKUP($I2465,'2026-01-09_taxon-match'!$A$2:$N$81,7,FALSE),IF(_xlpm.x=0,"",_xlpm.x)))</f>
        <v/>
      </c>
      <c r="P2465" s="46" t="str">
        <f>IF($I2465="","",_xlfn.LET(_xlpm.x,VLOOKUP($I2465,'2026-01-09_taxon-match'!$A$2:$N$81,8,FALSE),IF(_xlpm.x=0,"",_xlpm.x)))</f>
        <v/>
      </c>
      <c r="Q2465" s="46" t="str">
        <f>IF($I2465="","",_xlfn.LET(_xlpm.x,VLOOKUP($I2465,'2026-01-09_taxon-match'!$A$2:$N$81,9,FALSE),IF(_xlpm.x=0,"",_xlpm.x)))</f>
        <v/>
      </c>
      <c r="R2465" s="46" t="str">
        <f>IF($I2465="","",_xlfn.LET(_xlpm.x,VLOOKUP($I2465,'2026-01-09_taxon-match'!$A$2:$N$81,10,FALSE),IF(_xlpm.x=0,"",_xlpm.x)))</f>
        <v/>
      </c>
      <c r="S2465" s="46" t="str">
        <f>IF($I2465="","",_xlfn.LET(_xlpm.x,VLOOKUP($I2465,'2026-01-09_taxon-match'!$A$2:$N$81,11,FALSE),IF(_xlpm.x=0,"",_xlpm.x)))</f>
        <v/>
      </c>
      <c r="T2465" s="46" t="str">
        <f>IF($I2465="","",_xlfn.LET(_xlpm.x,VLOOKUP($I2465,'2026-01-09_taxon-match'!$A$2:$N$81,13,FALSE),IF(_xlpm.x=0,"",_xlpm.x)))</f>
        <v/>
      </c>
      <c r="V2465" s="46" t="s">
        <v>39</v>
      </c>
      <c r="W2465" s="46" t="s">
        <v>46</v>
      </c>
      <c r="Y2465" s="46" t="str">
        <f>IF(V2465="","",_xlfn.LET(_xlpm.x,VLOOKUP(V2465,'Drop-down_menus'!$D$2:$E$13,2,FALSE),IF(_xlpm.x=0,"",_xlpm.x)))</f>
        <v>https://orcid.org/0009-0002-6669-2911</v>
      </c>
      <c r="Z2465" s="46" t="str">
        <f>IF(W2465="","",_xlfn.LET(_xlpm.x,VLOOKUP(W2465,'Drop-down_menus'!$D$2:$E$13,2,FALSE),IF(_xlpm.x=0,"",_xlpm.x)))</f>
        <v>https://orcid.org/0000-0003-0502-8101</v>
      </c>
      <c r="AA2465" s="46" t="str">
        <f>IF(X2465="","",_xlfn.LET(_xlpm.x,VLOOKUP(X2465,'Drop-down_menus'!$D$2:$E$13,2,FALSE),IF(_xlpm.x=0,"",_xlpm.x)))</f>
        <v/>
      </c>
      <c r="AB2465" s="46" t="s">
        <v>519</v>
      </c>
      <c r="AC2465" s="46" t="s">
        <v>402</v>
      </c>
      <c r="AD2465" s="46" t="s">
        <v>506</v>
      </c>
      <c r="AE2465" s="46" t="s">
        <v>28</v>
      </c>
      <c r="AF2465" s="46" t="s">
        <v>39</v>
      </c>
      <c r="AG2465" s="46" t="str">
        <f>IF(AE2465="","",_xlfn.LET(_xlpm.x,VLOOKUP(AE2465,'Drop-down_menus'!$D$2:$E$13,2,FALSE),IF(_xlpm.x=0,"",_xlpm.x)))</f>
        <v>https://orcid.org/0000-0002-9037-7623</v>
      </c>
      <c r="AH2465" s="46" t="str">
        <f>IF(AF2465="","",_xlfn.LET(_xlpm.x,VLOOKUP(AF2465,'Drop-down_menus'!$D$2:$E$13,2,FALSE),IF(_xlpm.x=0,"",_xlpm.x)))</f>
        <v>https://orcid.org/0009-0002-6669-2911</v>
      </c>
    </row>
    <row r="2466" spans="2:34" ht="15" customHeight="1">
      <c r="B2466" s="46">
        <v>2688</v>
      </c>
      <c r="C2466" s="46" t="s">
        <v>897</v>
      </c>
      <c r="D2466" s="46" t="b">
        <f>COUNTIF(Events!$B$2:$B$171, C2466) &gt; 0</f>
        <v>1</v>
      </c>
      <c r="E2466" s="46" t="s">
        <v>215</v>
      </c>
      <c r="F2466" s="46" t="s">
        <v>216</v>
      </c>
      <c r="J2466" s="46" t="str">
        <f>IF(I2466="","",_xlfn.LET(_xlpm.x,VLOOKUP(I2466,'2026-01-09_taxon-match'!$A$2:$N$81,4,FALSE),IF(_xlpm.x=0,"",_xlpm.x)))</f>
        <v/>
      </c>
      <c r="L2466" s="46" t="str">
        <f>IF(I2466="","",_xlfn.LET(_xlpm.x,VLOOKUP(I2466,'2026-01-09_taxon-match'!$A$2:$N$81,3,FALSE),IF(_xlpm.x=0,"",_xlpm.x)))</f>
        <v/>
      </c>
      <c r="M2466" s="46" t="str">
        <f>IF($I2466="","",_xlfn.LET(_xlpm.x,VLOOKUP($I2466,'2026-01-09_taxon-match'!$A$2:$N$81,5,FALSE),IF(_xlpm.x=0,"",_xlpm.x)))</f>
        <v/>
      </c>
      <c r="N2466" s="46" t="str">
        <f>IF($I2466="","",_xlfn.LET(_xlpm.x,VLOOKUP($I2466,'2026-01-09_taxon-match'!$A$2:$N$81,6,FALSE),IF(_xlpm.x=0,"",_xlpm.x)))</f>
        <v/>
      </c>
      <c r="O2466" s="46" t="str">
        <f>IF($I2466="","",_xlfn.LET(_xlpm.x,VLOOKUP($I2466,'2026-01-09_taxon-match'!$A$2:$N$81,7,FALSE),IF(_xlpm.x=0,"",_xlpm.x)))</f>
        <v/>
      </c>
      <c r="P2466" s="46" t="str">
        <f>IF($I2466="","",_xlfn.LET(_xlpm.x,VLOOKUP($I2466,'2026-01-09_taxon-match'!$A$2:$N$81,8,FALSE),IF(_xlpm.x=0,"",_xlpm.x)))</f>
        <v/>
      </c>
      <c r="Q2466" s="46" t="str">
        <f>IF($I2466="","",_xlfn.LET(_xlpm.x,VLOOKUP($I2466,'2026-01-09_taxon-match'!$A$2:$N$81,9,FALSE),IF(_xlpm.x=0,"",_xlpm.x)))</f>
        <v/>
      </c>
      <c r="R2466" s="46" t="str">
        <f>IF($I2466="","",_xlfn.LET(_xlpm.x,VLOOKUP($I2466,'2026-01-09_taxon-match'!$A$2:$N$81,10,FALSE),IF(_xlpm.x=0,"",_xlpm.x)))</f>
        <v/>
      </c>
      <c r="S2466" s="46" t="str">
        <f>IF($I2466="","",_xlfn.LET(_xlpm.x,VLOOKUP($I2466,'2026-01-09_taxon-match'!$A$2:$N$81,11,FALSE),IF(_xlpm.x=0,"",_xlpm.x)))</f>
        <v/>
      </c>
      <c r="T2466" s="46" t="str">
        <f>IF($I2466="","",_xlfn.LET(_xlpm.x,VLOOKUP($I2466,'2026-01-09_taxon-match'!$A$2:$N$81,13,FALSE),IF(_xlpm.x=0,"",_xlpm.x)))</f>
        <v/>
      </c>
      <c r="V2466" s="46" t="s">
        <v>39</v>
      </c>
      <c r="W2466" s="46" t="s">
        <v>46</v>
      </c>
      <c r="Y2466" s="46" t="str">
        <f>IF(V2466="","",_xlfn.LET(_xlpm.x,VLOOKUP(V2466,'Drop-down_menus'!$D$2:$E$13,2,FALSE),IF(_xlpm.x=0,"",_xlpm.x)))</f>
        <v>https://orcid.org/0009-0002-6669-2911</v>
      </c>
      <c r="Z2466" s="46" t="str">
        <f>IF(W2466="","",_xlfn.LET(_xlpm.x,VLOOKUP(W2466,'Drop-down_menus'!$D$2:$E$13,2,FALSE),IF(_xlpm.x=0,"",_xlpm.x)))</f>
        <v>https://orcid.org/0000-0003-0502-8101</v>
      </c>
      <c r="AA2466" s="46" t="str">
        <f>IF(X2466="","",_xlfn.LET(_xlpm.x,VLOOKUP(X2466,'Drop-down_menus'!$D$2:$E$13,2,FALSE),IF(_xlpm.x=0,"",_xlpm.x)))</f>
        <v/>
      </c>
      <c r="AB2466" s="46" t="s">
        <v>519</v>
      </c>
      <c r="AC2466" s="46" t="s">
        <v>402</v>
      </c>
      <c r="AD2466" s="46" t="s">
        <v>506</v>
      </c>
      <c r="AE2466" s="46" t="s">
        <v>28</v>
      </c>
      <c r="AF2466" s="46" t="s">
        <v>39</v>
      </c>
      <c r="AG2466" s="46" t="str">
        <f>IF(AE2466="","",_xlfn.LET(_xlpm.x,VLOOKUP(AE2466,'Drop-down_menus'!$D$2:$E$13,2,FALSE),IF(_xlpm.x=0,"",_xlpm.x)))</f>
        <v>https://orcid.org/0000-0002-9037-7623</v>
      </c>
      <c r="AH2466" s="46" t="str">
        <f>IF(AF2466="","",_xlfn.LET(_xlpm.x,VLOOKUP(AF2466,'Drop-down_menus'!$D$2:$E$13,2,FALSE),IF(_xlpm.x=0,"",_xlpm.x)))</f>
        <v>https://orcid.org/0009-0002-6669-2911</v>
      </c>
    </row>
    <row r="2467" spans="2:34" ht="15" customHeight="1">
      <c r="B2467" s="46">
        <v>2689</v>
      </c>
      <c r="C2467" s="46" t="s">
        <v>897</v>
      </c>
      <c r="D2467" s="46" t="b">
        <f>COUNTIF(Events!$B$2:$B$171, C2467) &gt; 0</f>
        <v>1</v>
      </c>
      <c r="E2467" s="46" t="s">
        <v>215</v>
      </c>
      <c r="F2467" s="46" t="s">
        <v>218</v>
      </c>
      <c r="J2467" s="46" t="str">
        <f>IF(I2467="","",_xlfn.LET(_xlpm.x,VLOOKUP(I2467,'2026-01-09_taxon-match'!$A$2:$N$81,4,FALSE),IF(_xlpm.x=0,"",_xlpm.x)))</f>
        <v/>
      </c>
      <c r="L2467" s="46" t="str">
        <f>IF(I2467="","",_xlfn.LET(_xlpm.x,VLOOKUP(I2467,'2026-01-09_taxon-match'!$A$2:$N$81,3,FALSE),IF(_xlpm.x=0,"",_xlpm.x)))</f>
        <v/>
      </c>
      <c r="M2467" s="46" t="str">
        <f>IF($I2467="","",_xlfn.LET(_xlpm.x,VLOOKUP($I2467,'2026-01-09_taxon-match'!$A$2:$N$81,5,FALSE),IF(_xlpm.x=0,"",_xlpm.x)))</f>
        <v/>
      </c>
      <c r="N2467" s="46" t="str">
        <f>IF($I2467="","",_xlfn.LET(_xlpm.x,VLOOKUP($I2467,'2026-01-09_taxon-match'!$A$2:$N$81,6,FALSE),IF(_xlpm.x=0,"",_xlpm.x)))</f>
        <v/>
      </c>
      <c r="O2467" s="46" t="str">
        <f>IF($I2467="","",_xlfn.LET(_xlpm.x,VLOOKUP($I2467,'2026-01-09_taxon-match'!$A$2:$N$81,7,FALSE),IF(_xlpm.x=0,"",_xlpm.x)))</f>
        <v/>
      </c>
      <c r="P2467" s="46" t="str">
        <f>IF($I2467="","",_xlfn.LET(_xlpm.x,VLOOKUP($I2467,'2026-01-09_taxon-match'!$A$2:$N$81,8,FALSE),IF(_xlpm.x=0,"",_xlpm.x)))</f>
        <v/>
      </c>
      <c r="Q2467" s="46" t="str">
        <f>IF($I2467="","",_xlfn.LET(_xlpm.x,VLOOKUP($I2467,'2026-01-09_taxon-match'!$A$2:$N$81,9,FALSE),IF(_xlpm.x=0,"",_xlpm.x)))</f>
        <v/>
      </c>
      <c r="R2467" s="46" t="str">
        <f>IF($I2467="","",_xlfn.LET(_xlpm.x,VLOOKUP($I2467,'2026-01-09_taxon-match'!$A$2:$N$81,10,FALSE),IF(_xlpm.x=0,"",_xlpm.x)))</f>
        <v/>
      </c>
      <c r="S2467" s="46" t="str">
        <f>IF($I2467="","",_xlfn.LET(_xlpm.x,VLOOKUP($I2467,'2026-01-09_taxon-match'!$A$2:$N$81,11,FALSE),IF(_xlpm.x=0,"",_xlpm.x)))</f>
        <v/>
      </c>
      <c r="T2467" s="46" t="str">
        <f>IF($I2467="","",_xlfn.LET(_xlpm.x,VLOOKUP($I2467,'2026-01-09_taxon-match'!$A$2:$N$81,13,FALSE),IF(_xlpm.x=0,"",_xlpm.x)))</f>
        <v/>
      </c>
      <c r="V2467" s="46" t="s">
        <v>39</v>
      </c>
      <c r="W2467" s="46" t="s">
        <v>46</v>
      </c>
      <c r="Y2467" s="46" t="str">
        <f>IF(V2467="","",_xlfn.LET(_xlpm.x,VLOOKUP(V2467,'Drop-down_menus'!$D$2:$E$13,2,FALSE),IF(_xlpm.x=0,"",_xlpm.x)))</f>
        <v>https://orcid.org/0009-0002-6669-2911</v>
      </c>
      <c r="Z2467" s="46" t="str">
        <f>IF(W2467="","",_xlfn.LET(_xlpm.x,VLOOKUP(W2467,'Drop-down_menus'!$D$2:$E$13,2,FALSE),IF(_xlpm.x=0,"",_xlpm.x)))</f>
        <v>https://orcid.org/0000-0003-0502-8101</v>
      </c>
      <c r="AA2467" s="46" t="str">
        <f>IF(X2467="","",_xlfn.LET(_xlpm.x,VLOOKUP(X2467,'Drop-down_menus'!$D$2:$E$13,2,FALSE),IF(_xlpm.x=0,"",_xlpm.x)))</f>
        <v/>
      </c>
      <c r="AB2467" s="46" t="s">
        <v>519</v>
      </c>
      <c r="AC2467" s="46" t="s">
        <v>402</v>
      </c>
      <c r="AD2467" s="46" t="s">
        <v>506</v>
      </c>
      <c r="AE2467" s="46" t="s">
        <v>28</v>
      </c>
      <c r="AF2467" s="46" t="s">
        <v>39</v>
      </c>
      <c r="AG2467" s="46" t="str">
        <f>IF(AE2467="","",_xlfn.LET(_xlpm.x,VLOOKUP(AE2467,'Drop-down_menus'!$D$2:$E$13,2,FALSE),IF(_xlpm.x=0,"",_xlpm.x)))</f>
        <v>https://orcid.org/0000-0002-9037-7623</v>
      </c>
      <c r="AH2467" s="46" t="str">
        <f>IF(AF2467="","",_xlfn.LET(_xlpm.x,VLOOKUP(AF2467,'Drop-down_menus'!$D$2:$E$13,2,FALSE),IF(_xlpm.x=0,"",_xlpm.x)))</f>
        <v>https://orcid.org/0009-0002-6669-2911</v>
      </c>
    </row>
    <row r="2468" spans="2:34" ht="15" customHeight="1">
      <c r="B2468" s="46">
        <v>2690</v>
      </c>
      <c r="C2468" s="46" t="s">
        <v>897</v>
      </c>
      <c r="D2468" s="46" t="b">
        <f>COUNTIF(Events!$B$2:$B$171, C2468) &gt; 0</f>
        <v>1</v>
      </c>
      <c r="E2468" s="46" t="s">
        <v>215</v>
      </c>
      <c r="F2468" s="46" t="s">
        <v>218</v>
      </c>
      <c r="J2468" s="46" t="str">
        <f>IF(I2468="","",_xlfn.LET(_xlpm.x,VLOOKUP(I2468,'2026-01-09_taxon-match'!$A$2:$N$81,4,FALSE),IF(_xlpm.x=0,"",_xlpm.x)))</f>
        <v/>
      </c>
      <c r="L2468" s="46" t="str">
        <f>IF(I2468="","",_xlfn.LET(_xlpm.x,VLOOKUP(I2468,'2026-01-09_taxon-match'!$A$2:$N$81,3,FALSE),IF(_xlpm.x=0,"",_xlpm.x)))</f>
        <v/>
      </c>
      <c r="M2468" s="46" t="str">
        <f>IF($I2468="","",_xlfn.LET(_xlpm.x,VLOOKUP($I2468,'2026-01-09_taxon-match'!$A$2:$N$81,5,FALSE),IF(_xlpm.x=0,"",_xlpm.x)))</f>
        <v/>
      </c>
      <c r="N2468" s="46" t="str">
        <f>IF($I2468="","",_xlfn.LET(_xlpm.x,VLOOKUP($I2468,'2026-01-09_taxon-match'!$A$2:$N$81,6,FALSE),IF(_xlpm.x=0,"",_xlpm.x)))</f>
        <v/>
      </c>
      <c r="O2468" s="46" t="str">
        <f>IF($I2468="","",_xlfn.LET(_xlpm.x,VLOOKUP($I2468,'2026-01-09_taxon-match'!$A$2:$N$81,7,FALSE),IF(_xlpm.x=0,"",_xlpm.x)))</f>
        <v/>
      </c>
      <c r="P2468" s="46" t="str">
        <f>IF($I2468="","",_xlfn.LET(_xlpm.x,VLOOKUP($I2468,'2026-01-09_taxon-match'!$A$2:$N$81,8,FALSE),IF(_xlpm.x=0,"",_xlpm.x)))</f>
        <v/>
      </c>
      <c r="Q2468" s="46" t="str">
        <f>IF($I2468="","",_xlfn.LET(_xlpm.x,VLOOKUP($I2468,'2026-01-09_taxon-match'!$A$2:$N$81,9,FALSE),IF(_xlpm.x=0,"",_xlpm.x)))</f>
        <v/>
      </c>
      <c r="R2468" s="46" t="str">
        <f>IF($I2468="","",_xlfn.LET(_xlpm.x,VLOOKUP($I2468,'2026-01-09_taxon-match'!$A$2:$N$81,10,FALSE),IF(_xlpm.x=0,"",_xlpm.x)))</f>
        <v/>
      </c>
      <c r="S2468" s="46" t="str">
        <f>IF($I2468="","",_xlfn.LET(_xlpm.x,VLOOKUP($I2468,'2026-01-09_taxon-match'!$A$2:$N$81,11,FALSE),IF(_xlpm.x=0,"",_xlpm.x)))</f>
        <v/>
      </c>
      <c r="T2468" s="46" t="str">
        <f>IF($I2468="","",_xlfn.LET(_xlpm.x,VLOOKUP($I2468,'2026-01-09_taxon-match'!$A$2:$N$81,13,FALSE),IF(_xlpm.x=0,"",_xlpm.x)))</f>
        <v/>
      </c>
      <c r="V2468" s="46" t="s">
        <v>39</v>
      </c>
      <c r="W2468" s="46" t="s">
        <v>46</v>
      </c>
      <c r="Y2468" s="46" t="str">
        <f>IF(V2468="","",_xlfn.LET(_xlpm.x,VLOOKUP(V2468,'Drop-down_menus'!$D$2:$E$13,2,FALSE),IF(_xlpm.x=0,"",_xlpm.x)))</f>
        <v>https://orcid.org/0009-0002-6669-2911</v>
      </c>
      <c r="Z2468" s="46" t="str">
        <f>IF(W2468="","",_xlfn.LET(_xlpm.x,VLOOKUP(W2468,'Drop-down_menus'!$D$2:$E$13,2,FALSE),IF(_xlpm.x=0,"",_xlpm.x)))</f>
        <v>https://orcid.org/0000-0003-0502-8101</v>
      </c>
      <c r="AA2468" s="46" t="str">
        <f>IF(X2468="","",_xlfn.LET(_xlpm.x,VLOOKUP(X2468,'Drop-down_menus'!$D$2:$E$13,2,FALSE),IF(_xlpm.x=0,"",_xlpm.x)))</f>
        <v/>
      </c>
      <c r="AB2468" s="46" t="s">
        <v>519</v>
      </c>
      <c r="AC2468" s="46" t="s">
        <v>402</v>
      </c>
      <c r="AD2468" s="46" t="s">
        <v>506</v>
      </c>
      <c r="AE2468" s="46" t="s">
        <v>28</v>
      </c>
      <c r="AF2468" s="46" t="s">
        <v>39</v>
      </c>
      <c r="AG2468" s="46" t="str">
        <f>IF(AE2468="","",_xlfn.LET(_xlpm.x,VLOOKUP(AE2468,'Drop-down_menus'!$D$2:$E$13,2,FALSE),IF(_xlpm.x=0,"",_xlpm.x)))</f>
        <v>https://orcid.org/0000-0002-9037-7623</v>
      </c>
      <c r="AH2468" s="46" t="str">
        <f>IF(AF2468="","",_xlfn.LET(_xlpm.x,VLOOKUP(AF2468,'Drop-down_menus'!$D$2:$E$13,2,FALSE),IF(_xlpm.x=0,"",_xlpm.x)))</f>
        <v>https://orcid.org/0009-0002-6669-2911</v>
      </c>
    </row>
    <row r="2469" spans="2:34" ht="15" customHeight="1">
      <c r="B2469" s="46">
        <v>2691</v>
      </c>
      <c r="C2469" s="46" t="s">
        <v>897</v>
      </c>
      <c r="D2469" s="46" t="b">
        <f>COUNTIF(Events!$B$2:$B$171, C2469) &gt; 0</f>
        <v>1</v>
      </c>
      <c r="E2469" s="46" t="s">
        <v>215</v>
      </c>
      <c r="F2469" s="46" t="s">
        <v>255</v>
      </c>
      <c r="J2469" s="46" t="str">
        <f>IF(I2469="","",_xlfn.LET(_xlpm.x,VLOOKUP(I2469,'2026-01-09_taxon-match'!$A$2:$N$81,4,FALSE),IF(_xlpm.x=0,"",_xlpm.x)))</f>
        <v/>
      </c>
      <c r="L2469" s="46" t="str">
        <f>IF(I2469="","",_xlfn.LET(_xlpm.x,VLOOKUP(I2469,'2026-01-09_taxon-match'!$A$2:$N$81,3,FALSE),IF(_xlpm.x=0,"",_xlpm.x)))</f>
        <v/>
      </c>
      <c r="M2469" s="46" t="str">
        <f>IF($I2469="","",_xlfn.LET(_xlpm.x,VLOOKUP($I2469,'2026-01-09_taxon-match'!$A$2:$N$81,5,FALSE),IF(_xlpm.x=0,"",_xlpm.x)))</f>
        <v/>
      </c>
      <c r="N2469" s="46" t="str">
        <f>IF($I2469="","",_xlfn.LET(_xlpm.x,VLOOKUP($I2469,'2026-01-09_taxon-match'!$A$2:$N$81,6,FALSE),IF(_xlpm.x=0,"",_xlpm.x)))</f>
        <v/>
      </c>
      <c r="O2469" s="46" t="str">
        <f>IF($I2469="","",_xlfn.LET(_xlpm.x,VLOOKUP($I2469,'2026-01-09_taxon-match'!$A$2:$N$81,7,FALSE),IF(_xlpm.x=0,"",_xlpm.x)))</f>
        <v/>
      </c>
      <c r="P2469" s="46" t="str">
        <f>IF($I2469="","",_xlfn.LET(_xlpm.x,VLOOKUP($I2469,'2026-01-09_taxon-match'!$A$2:$N$81,8,FALSE),IF(_xlpm.x=0,"",_xlpm.x)))</f>
        <v/>
      </c>
      <c r="Q2469" s="46" t="str">
        <f>IF($I2469="","",_xlfn.LET(_xlpm.x,VLOOKUP($I2469,'2026-01-09_taxon-match'!$A$2:$N$81,9,FALSE),IF(_xlpm.x=0,"",_xlpm.x)))</f>
        <v/>
      </c>
      <c r="R2469" s="46" t="str">
        <f>IF($I2469="","",_xlfn.LET(_xlpm.x,VLOOKUP($I2469,'2026-01-09_taxon-match'!$A$2:$N$81,10,FALSE),IF(_xlpm.x=0,"",_xlpm.x)))</f>
        <v/>
      </c>
      <c r="S2469" s="46" t="str">
        <f>IF($I2469="","",_xlfn.LET(_xlpm.x,VLOOKUP($I2469,'2026-01-09_taxon-match'!$A$2:$N$81,11,FALSE),IF(_xlpm.x=0,"",_xlpm.x)))</f>
        <v/>
      </c>
      <c r="T2469" s="46" t="str">
        <f>IF($I2469="","",_xlfn.LET(_xlpm.x,VLOOKUP($I2469,'2026-01-09_taxon-match'!$A$2:$N$81,13,FALSE),IF(_xlpm.x=0,"",_xlpm.x)))</f>
        <v/>
      </c>
      <c r="V2469" s="46" t="s">
        <v>39</v>
      </c>
      <c r="W2469" s="46" t="s">
        <v>46</v>
      </c>
      <c r="Y2469" s="46" t="str">
        <f>IF(V2469="","",_xlfn.LET(_xlpm.x,VLOOKUP(V2469,'Drop-down_menus'!$D$2:$E$13,2,FALSE),IF(_xlpm.x=0,"",_xlpm.x)))</f>
        <v>https://orcid.org/0009-0002-6669-2911</v>
      </c>
      <c r="Z2469" s="46" t="str">
        <f>IF(W2469="","",_xlfn.LET(_xlpm.x,VLOOKUP(W2469,'Drop-down_menus'!$D$2:$E$13,2,FALSE),IF(_xlpm.x=0,"",_xlpm.x)))</f>
        <v>https://orcid.org/0000-0003-0502-8101</v>
      </c>
      <c r="AA2469" s="46" t="str">
        <f>IF(X2469="","",_xlfn.LET(_xlpm.x,VLOOKUP(X2469,'Drop-down_menus'!$D$2:$E$13,2,FALSE),IF(_xlpm.x=0,"",_xlpm.x)))</f>
        <v/>
      </c>
      <c r="AB2469" s="46" t="s">
        <v>519</v>
      </c>
      <c r="AC2469" s="46" t="s">
        <v>356</v>
      </c>
      <c r="AD2469" s="46" t="s">
        <v>506</v>
      </c>
      <c r="AE2469" s="46" t="s">
        <v>28</v>
      </c>
      <c r="AF2469" s="46" t="s">
        <v>39</v>
      </c>
      <c r="AG2469" s="46" t="str">
        <f>IF(AE2469="","",_xlfn.LET(_xlpm.x,VLOOKUP(AE2469,'Drop-down_menus'!$D$2:$E$13,2,FALSE),IF(_xlpm.x=0,"",_xlpm.x)))</f>
        <v>https://orcid.org/0000-0002-9037-7623</v>
      </c>
      <c r="AH2469" s="46" t="str">
        <f>IF(AF2469="","",_xlfn.LET(_xlpm.x,VLOOKUP(AF2469,'Drop-down_menus'!$D$2:$E$13,2,FALSE),IF(_xlpm.x=0,"",_xlpm.x)))</f>
        <v>https://orcid.org/0009-0002-6669-2911</v>
      </c>
    </row>
    <row r="2470" spans="2:34" ht="15" customHeight="1">
      <c r="B2470" s="46">
        <v>2692</v>
      </c>
      <c r="C2470" s="46" t="s">
        <v>897</v>
      </c>
      <c r="D2470" s="46" t="b">
        <f>COUNTIF(Events!$B$2:$B$171, C2470) &gt; 0</f>
        <v>1</v>
      </c>
      <c r="E2470" s="46" t="s">
        <v>215</v>
      </c>
      <c r="F2470" s="15" t="s">
        <v>1082</v>
      </c>
      <c r="J2470" s="46" t="str">
        <f>IF(I2470="","",_xlfn.LET(_xlpm.x,VLOOKUP(I2470,'2026-01-09_taxon-match'!$A$2:$N$81,4,FALSE),IF(_xlpm.x=0,"",_xlpm.x)))</f>
        <v/>
      </c>
      <c r="L2470" s="46" t="str">
        <f>IF(I2470="","",_xlfn.LET(_xlpm.x,VLOOKUP(I2470,'2026-01-09_taxon-match'!$A$2:$N$81,3,FALSE),IF(_xlpm.x=0,"",_xlpm.x)))</f>
        <v/>
      </c>
      <c r="M2470" s="46" t="str">
        <f>IF($I2470="","",_xlfn.LET(_xlpm.x,VLOOKUP($I2470,'2026-01-09_taxon-match'!$A$2:$N$81,5,FALSE),IF(_xlpm.x=0,"",_xlpm.x)))</f>
        <v/>
      </c>
      <c r="N2470" s="46" t="str">
        <f>IF($I2470="","",_xlfn.LET(_xlpm.x,VLOOKUP($I2470,'2026-01-09_taxon-match'!$A$2:$N$81,6,FALSE),IF(_xlpm.x=0,"",_xlpm.x)))</f>
        <v/>
      </c>
      <c r="O2470" s="46" t="str">
        <f>IF($I2470="","",_xlfn.LET(_xlpm.x,VLOOKUP($I2470,'2026-01-09_taxon-match'!$A$2:$N$81,7,FALSE),IF(_xlpm.x=0,"",_xlpm.x)))</f>
        <v/>
      </c>
      <c r="P2470" s="46" t="str">
        <f>IF($I2470="","",_xlfn.LET(_xlpm.x,VLOOKUP($I2470,'2026-01-09_taxon-match'!$A$2:$N$81,8,FALSE),IF(_xlpm.x=0,"",_xlpm.x)))</f>
        <v/>
      </c>
      <c r="Q2470" s="46" t="str">
        <f>IF($I2470="","",_xlfn.LET(_xlpm.x,VLOOKUP($I2470,'2026-01-09_taxon-match'!$A$2:$N$81,9,FALSE),IF(_xlpm.x=0,"",_xlpm.x)))</f>
        <v/>
      </c>
      <c r="R2470" s="46" t="str">
        <f>IF($I2470="","",_xlfn.LET(_xlpm.x,VLOOKUP($I2470,'2026-01-09_taxon-match'!$A$2:$N$81,10,FALSE),IF(_xlpm.x=0,"",_xlpm.x)))</f>
        <v/>
      </c>
      <c r="S2470" s="46" t="str">
        <f>IF($I2470="","",_xlfn.LET(_xlpm.x,VLOOKUP($I2470,'2026-01-09_taxon-match'!$A$2:$N$81,11,FALSE),IF(_xlpm.x=0,"",_xlpm.x)))</f>
        <v/>
      </c>
      <c r="T2470" s="46" t="str">
        <f>IF($I2470="","",_xlfn.LET(_xlpm.x,VLOOKUP($I2470,'2026-01-09_taxon-match'!$A$2:$N$81,13,FALSE),IF(_xlpm.x=0,"",_xlpm.x)))</f>
        <v/>
      </c>
      <c r="V2470" s="46" t="s">
        <v>39</v>
      </c>
      <c r="W2470" s="46" t="s">
        <v>46</v>
      </c>
      <c r="Y2470" s="46" t="str">
        <f>IF(V2470="","",_xlfn.LET(_xlpm.x,VLOOKUP(V2470,'Drop-down_menus'!$D$2:$E$13,2,FALSE),IF(_xlpm.x=0,"",_xlpm.x)))</f>
        <v>https://orcid.org/0009-0002-6669-2911</v>
      </c>
      <c r="Z2470" s="46" t="str">
        <f>IF(W2470="","",_xlfn.LET(_xlpm.x,VLOOKUP(W2470,'Drop-down_menus'!$D$2:$E$13,2,FALSE),IF(_xlpm.x=0,"",_xlpm.x)))</f>
        <v>https://orcid.org/0000-0003-0502-8101</v>
      </c>
      <c r="AA2470" s="46" t="str">
        <f>IF(X2470="","",_xlfn.LET(_xlpm.x,VLOOKUP(X2470,'Drop-down_menus'!$D$2:$E$13,2,FALSE),IF(_xlpm.x=0,"",_xlpm.x)))</f>
        <v/>
      </c>
      <c r="AB2470" s="46" t="s">
        <v>519</v>
      </c>
      <c r="AC2470" s="46" t="s">
        <v>356</v>
      </c>
      <c r="AD2470" s="46" t="s">
        <v>506</v>
      </c>
      <c r="AE2470" s="46" t="s">
        <v>28</v>
      </c>
      <c r="AF2470" s="46" t="s">
        <v>39</v>
      </c>
      <c r="AG2470" s="46" t="str">
        <f>IF(AE2470="","",_xlfn.LET(_xlpm.x,VLOOKUP(AE2470,'Drop-down_menus'!$D$2:$E$13,2,FALSE),IF(_xlpm.x=0,"",_xlpm.x)))</f>
        <v>https://orcid.org/0000-0002-9037-7623</v>
      </c>
      <c r="AH2470" s="46" t="str">
        <f>IF(AF2470="","",_xlfn.LET(_xlpm.x,VLOOKUP(AF2470,'Drop-down_menus'!$D$2:$E$13,2,FALSE),IF(_xlpm.x=0,"",_xlpm.x)))</f>
        <v>https://orcid.org/0009-0002-6669-2911</v>
      </c>
    </row>
    <row r="2471" spans="2:34" ht="15" customHeight="1">
      <c r="B2471" s="46">
        <v>2693</v>
      </c>
      <c r="C2471" s="46" t="s">
        <v>897</v>
      </c>
      <c r="D2471" s="46" t="b">
        <f>COUNTIF(Events!$B$2:$B$171, C2471) &gt; 0</f>
        <v>1</v>
      </c>
      <c r="E2471" s="46" t="s">
        <v>215</v>
      </c>
      <c r="F2471" s="46" t="s">
        <v>219</v>
      </c>
      <c r="J2471" s="46" t="str">
        <f>IF(I2471="","",_xlfn.LET(_xlpm.x,VLOOKUP(I2471,'2026-01-09_taxon-match'!$A$2:$N$81,4,FALSE),IF(_xlpm.x=0,"",_xlpm.x)))</f>
        <v/>
      </c>
      <c r="L2471" s="46" t="str">
        <f>IF(I2471="","",_xlfn.LET(_xlpm.x,VLOOKUP(I2471,'2026-01-09_taxon-match'!$A$2:$N$81,3,FALSE),IF(_xlpm.x=0,"",_xlpm.x)))</f>
        <v/>
      </c>
      <c r="M2471" s="46" t="str">
        <f>IF($I2471="","",_xlfn.LET(_xlpm.x,VLOOKUP($I2471,'2026-01-09_taxon-match'!$A$2:$N$81,5,FALSE),IF(_xlpm.x=0,"",_xlpm.x)))</f>
        <v/>
      </c>
      <c r="N2471" s="46" t="str">
        <f>IF($I2471="","",_xlfn.LET(_xlpm.x,VLOOKUP($I2471,'2026-01-09_taxon-match'!$A$2:$N$81,6,FALSE),IF(_xlpm.x=0,"",_xlpm.x)))</f>
        <v/>
      </c>
      <c r="O2471" s="46" t="str">
        <f>IF($I2471="","",_xlfn.LET(_xlpm.x,VLOOKUP($I2471,'2026-01-09_taxon-match'!$A$2:$N$81,7,FALSE),IF(_xlpm.x=0,"",_xlpm.x)))</f>
        <v/>
      </c>
      <c r="P2471" s="46" t="str">
        <f>IF($I2471="","",_xlfn.LET(_xlpm.x,VLOOKUP($I2471,'2026-01-09_taxon-match'!$A$2:$N$81,8,FALSE),IF(_xlpm.x=0,"",_xlpm.x)))</f>
        <v/>
      </c>
      <c r="Q2471" s="46" t="str">
        <f>IF($I2471="","",_xlfn.LET(_xlpm.x,VLOOKUP($I2471,'2026-01-09_taxon-match'!$A$2:$N$81,9,FALSE),IF(_xlpm.x=0,"",_xlpm.x)))</f>
        <v/>
      </c>
      <c r="R2471" s="46" t="str">
        <f>IF($I2471="","",_xlfn.LET(_xlpm.x,VLOOKUP($I2471,'2026-01-09_taxon-match'!$A$2:$N$81,10,FALSE),IF(_xlpm.x=0,"",_xlpm.x)))</f>
        <v/>
      </c>
      <c r="S2471" s="46" t="str">
        <f>IF($I2471="","",_xlfn.LET(_xlpm.x,VLOOKUP($I2471,'2026-01-09_taxon-match'!$A$2:$N$81,11,FALSE),IF(_xlpm.x=0,"",_xlpm.x)))</f>
        <v/>
      </c>
      <c r="T2471" s="46" t="str">
        <f>IF($I2471="","",_xlfn.LET(_xlpm.x,VLOOKUP($I2471,'2026-01-09_taxon-match'!$A$2:$N$81,13,FALSE),IF(_xlpm.x=0,"",_xlpm.x)))</f>
        <v/>
      </c>
      <c r="V2471" s="46" t="s">
        <v>39</v>
      </c>
      <c r="W2471" s="46" t="s">
        <v>46</v>
      </c>
      <c r="Y2471" s="46" t="str">
        <f>IF(V2471="","",_xlfn.LET(_xlpm.x,VLOOKUP(V2471,'Drop-down_menus'!$D$2:$E$13,2,FALSE),IF(_xlpm.x=0,"",_xlpm.x)))</f>
        <v>https://orcid.org/0009-0002-6669-2911</v>
      </c>
      <c r="Z2471" s="46" t="str">
        <f>IF(W2471="","",_xlfn.LET(_xlpm.x,VLOOKUP(W2471,'Drop-down_menus'!$D$2:$E$13,2,FALSE),IF(_xlpm.x=0,"",_xlpm.x)))</f>
        <v>https://orcid.org/0000-0003-0502-8101</v>
      </c>
      <c r="AA2471" s="46" t="str">
        <f>IF(X2471="","",_xlfn.LET(_xlpm.x,VLOOKUP(X2471,'Drop-down_menus'!$D$2:$E$13,2,FALSE),IF(_xlpm.x=0,"",_xlpm.x)))</f>
        <v/>
      </c>
      <c r="AC2471" s="46" t="s">
        <v>356</v>
      </c>
      <c r="AD2471" s="46" t="s">
        <v>506</v>
      </c>
      <c r="AE2471" s="46" t="s">
        <v>28</v>
      </c>
      <c r="AF2471" s="46" t="s">
        <v>39</v>
      </c>
      <c r="AG2471" s="46" t="str">
        <f>IF(AE2471="","",_xlfn.LET(_xlpm.x,VLOOKUP(AE2471,'Drop-down_menus'!$D$2:$E$13,2,FALSE),IF(_xlpm.x=0,"",_xlpm.x)))</f>
        <v>https://orcid.org/0000-0002-9037-7623</v>
      </c>
      <c r="AH2471" s="46" t="str">
        <f>IF(AF2471="","",_xlfn.LET(_xlpm.x,VLOOKUP(AF2471,'Drop-down_menus'!$D$2:$E$13,2,FALSE),IF(_xlpm.x=0,"",_xlpm.x)))</f>
        <v>https://orcid.org/0009-0002-6669-2911</v>
      </c>
    </row>
    <row r="2472" spans="2:34" ht="15" customHeight="1">
      <c r="B2472" s="46">
        <v>2694</v>
      </c>
      <c r="C2472" s="46" t="s">
        <v>897</v>
      </c>
      <c r="D2472" s="46" t="b">
        <f>COUNTIF(Events!$B$2:$B$171, C2472) &gt; 0</f>
        <v>1</v>
      </c>
      <c r="E2472" s="46" t="s">
        <v>215</v>
      </c>
      <c r="F2472" s="46" t="s">
        <v>504</v>
      </c>
      <c r="J2472" s="46" t="str">
        <f>IF(I2472="","",_xlfn.LET(_xlpm.x,VLOOKUP(I2472,'2026-01-09_taxon-match'!$A$2:$N$81,4,FALSE),IF(_xlpm.x=0,"",_xlpm.x)))</f>
        <v/>
      </c>
      <c r="L2472" s="46" t="str">
        <f>IF(I2472="","",_xlfn.LET(_xlpm.x,VLOOKUP(I2472,'2026-01-09_taxon-match'!$A$2:$N$81,3,FALSE),IF(_xlpm.x=0,"",_xlpm.x)))</f>
        <v/>
      </c>
      <c r="M2472" s="46" t="str">
        <f>IF($I2472="","",_xlfn.LET(_xlpm.x,VLOOKUP($I2472,'2026-01-09_taxon-match'!$A$2:$N$81,5,FALSE),IF(_xlpm.x=0,"",_xlpm.x)))</f>
        <v/>
      </c>
      <c r="N2472" s="46" t="str">
        <f>IF($I2472="","",_xlfn.LET(_xlpm.x,VLOOKUP($I2472,'2026-01-09_taxon-match'!$A$2:$N$81,6,FALSE),IF(_xlpm.x=0,"",_xlpm.x)))</f>
        <v/>
      </c>
      <c r="O2472" s="46" t="str">
        <f>IF($I2472="","",_xlfn.LET(_xlpm.x,VLOOKUP($I2472,'2026-01-09_taxon-match'!$A$2:$N$81,7,FALSE),IF(_xlpm.x=0,"",_xlpm.x)))</f>
        <v/>
      </c>
      <c r="P2472" s="46" t="str">
        <f>IF($I2472="","",_xlfn.LET(_xlpm.x,VLOOKUP($I2472,'2026-01-09_taxon-match'!$A$2:$N$81,8,FALSE),IF(_xlpm.x=0,"",_xlpm.x)))</f>
        <v/>
      </c>
      <c r="Q2472" s="46" t="str">
        <f>IF($I2472="","",_xlfn.LET(_xlpm.x,VLOOKUP($I2472,'2026-01-09_taxon-match'!$A$2:$N$81,9,FALSE),IF(_xlpm.x=0,"",_xlpm.x)))</f>
        <v/>
      </c>
      <c r="R2472" s="46" t="str">
        <f>IF($I2472="","",_xlfn.LET(_xlpm.x,VLOOKUP($I2472,'2026-01-09_taxon-match'!$A$2:$N$81,10,FALSE),IF(_xlpm.x=0,"",_xlpm.x)))</f>
        <v/>
      </c>
      <c r="S2472" s="46" t="str">
        <f>IF($I2472="","",_xlfn.LET(_xlpm.x,VLOOKUP($I2472,'2026-01-09_taxon-match'!$A$2:$N$81,11,FALSE),IF(_xlpm.x=0,"",_xlpm.x)))</f>
        <v/>
      </c>
      <c r="T2472" s="46" t="str">
        <f>IF($I2472="","",_xlfn.LET(_xlpm.x,VLOOKUP($I2472,'2026-01-09_taxon-match'!$A$2:$N$81,13,FALSE),IF(_xlpm.x=0,"",_xlpm.x)))</f>
        <v/>
      </c>
      <c r="V2472" s="46" t="s">
        <v>39</v>
      </c>
      <c r="W2472" s="46" t="s">
        <v>46</v>
      </c>
      <c r="Y2472" s="46" t="str">
        <f>IF(V2472="","",_xlfn.LET(_xlpm.x,VLOOKUP(V2472,'Drop-down_menus'!$D$2:$E$13,2,FALSE),IF(_xlpm.x=0,"",_xlpm.x)))</f>
        <v>https://orcid.org/0009-0002-6669-2911</v>
      </c>
      <c r="Z2472" s="46" t="str">
        <f>IF(W2472="","",_xlfn.LET(_xlpm.x,VLOOKUP(W2472,'Drop-down_menus'!$D$2:$E$13,2,FALSE),IF(_xlpm.x=0,"",_xlpm.x)))</f>
        <v>https://orcid.org/0000-0003-0502-8101</v>
      </c>
      <c r="AA2472" s="46" t="str">
        <f>IF(X2472="","",_xlfn.LET(_xlpm.x,VLOOKUP(X2472,'Drop-down_menus'!$D$2:$E$13,2,FALSE),IF(_xlpm.x=0,"",_xlpm.x)))</f>
        <v/>
      </c>
      <c r="AB2472" s="46" t="s">
        <v>1126</v>
      </c>
      <c r="AC2472" s="46" t="s">
        <v>389</v>
      </c>
      <c r="AD2472" s="46" t="s">
        <v>506</v>
      </c>
      <c r="AE2472" s="46" t="s">
        <v>28</v>
      </c>
      <c r="AF2472" s="46" t="s">
        <v>39</v>
      </c>
      <c r="AG2472" s="46" t="str">
        <f>IF(AE2472="","",_xlfn.LET(_xlpm.x,VLOOKUP(AE2472,'Drop-down_menus'!$D$2:$E$13,2,FALSE),IF(_xlpm.x=0,"",_xlpm.x)))</f>
        <v>https://orcid.org/0000-0002-9037-7623</v>
      </c>
      <c r="AH2472" s="46" t="str">
        <f>IF(AF2472="","",_xlfn.LET(_xlpm.x,VLOOKUP(AF2472,'Drop-down_menus'!$D$2:$E$13,2,FALSE),IF(_xlpm.x=0,"",_xlpm.x)))</f>
        <v>https://orcid.org/0009-0002-6669-2911</v>
      </c>
    </row>
    <row r="2473" spans="2:34" ht="15" customHeight="1">
      <c r="B2473" s="46">
        <v>2695</v>
      </c>
      <c r="C2473" s="46" t="s">
        <v>897</v>
      </c>
      <c r="D2473" s="46" t="b">
        <f>COUNTIF(Events!$B$2:$B$171, C2473) &gt; 0</f>
        <v>1</v>
      </c>
      <c r="E2473" s="46" t="s">
        <v>215</v>
      </c>
      <c r="F2473" s="46" t="s">
        <v>507</v>
      </c>
      <c r="J2473" s="46" t="str">
        <f>IF(I2473="","",_xlfn.LET(_xlpm.x,VLOOKUP(I2473,'2026-01-09_taxon-match'!$A$2:$N$81,4,FALSE),IF(_xlpm.x=0,"",_xlpm.x)))</f>
        <v/>
      </c>
      <c r="L2473" s="46" t="str">
        <f>IF(I2473="","",_xlfn.LET(_xlpm.x,VLOOKUP(I2473,'2026-01-09_taxon-match'!$A$2:$N$81,3,FALSE),IF(_xlpm.x=0,"",_xlpm.x)))</f>
        <v/>
      </c>
      <c r="M2473" s="46" t="str">
        <f>IF($I2473="","",_xlfn.LET(_xlpm.x,VLOOKUP($I2473,'2026-01-09_taxon-match'!$A$2:$N$81,5,FALSE),IF(_xlpm.x=0,"",_xlpm.x)))</f>
        <v/>
      </c>
      <c r="N2473" s="46" t="str">
        <f>IF($I2473="","",_xlfn.LET(_xlpm.x,VLOOKUP($I2473,'2026-01-09_taxon-match'!$A$2:$N$81,6,FALSE),IF(_xlpm.x=0,"",_xlpm.x)))</f>
        <v/>
      </c>
      <c r="O2473" s="46" t="str">
        <f>IF($I2473="","",_xlfn.LET(_xlpm.x,VLOOKUP($I2473,'2026-01-09_taxon-match'!$A$2:$N$81,7,FALSE),IF(_xlpm.x=0,"",_xlpm.x)))</f>
        <v/>
      </c>
      <c r="P2473" s="46" t="str">
        <f>IF($I2473="","",_xlfn.LET(_xlpm.x,VLOOKUP($I2473,'2026-01-09_taxon-match'!$A$2:$N$81,8,FALSE),IF(_xlpm.x=0,"",_xlpm.x)))</f>
        <v/>
      </c>
      <c r="Q2473" s="46" t="str">
        <f>IF($I2473="","",_xlfn.LET(_xlpm.x,VLOOKUP($I2473,'2026-01-09_taxon-match'!$A$2:$N$81,9,FALSE),IF(_xlpm.x=0,"",_xlpm.x)))</f>
        <v/>
      </c>
      <c r="R2473" s="46" t="str">
        <f>IF($I2473="","",_xlfn.LET(_xlpm.x,VLOOKUP($I2473,'2026-01-09_taxon-match'!$A$2:$N$81,10,FALSE),IF(_xlpm.x=0,"",_xlpm.x)))</f>
        <v/>
      </c>
      <c r="S2473" s="46" t="str">
        <f>IF($I2473="","",_xlfn.LET(_xlpm.x,VLOOKUP($I2473,'2026-01-09_taxon-match'!$A$2:$N$81,11,FALSE),IF(_xlpm.x=0,"",_xlpm.x)))</f>
        <v/>
      </c>
      <c r="T2473" s="46" t="str">
        <f>IF($I2473="","",_xlfn.LET(_xlpm.x,VLOOKUP($I2473,'2026-01-09_taxon-match'!$A$2:$N$81,13,FALSE),IF(_xlpm.x=0,"",_xlpm.x)))</f>
        <v/>
      </c>
      <c r="V2473" s="46" t="s">
        <v>39</v>
      </c>
      <c r="W2473" s="46" t="s">
        <v>46</v>
      </c>
      <c r="Y2473" s="46" t="str">
        <f>IF(V2473="","",_xlfn.LET(_xlpm.x,VLOOKUP(V2473,'Drop-down_menus'!$D$2:$E$13,2,FALSE),IF(_xlpm.x=0,"",_xlpm.x)))</f>
        <v>https://orcid.org/0009-0002-6669-2911</v>
      </c>
      <c r="Z2473" s="46" t="str">
        <f>IF(W2473="","",_xlfn.LET(_xlpm.x,VLOOKUP(W2473,'Drop-down_menus'!$D$2:$E$13,2,FALSE),IF(_xlpm.x=0,"",_xlpm.x)))</f>
        <v>https://orcid.org/0000-0003-0502-8101</v>
      </c>
      <c r="AA2473" s="46" t="str">
        <f>IF(X2473="","",_xlfn.LET(_xlpm.x,VLOOKUP(X2473,'Drop-down_menus'!$D$2:$E$13,2,FALSE),IF(_xlpm.x=0,"",_xlpm.x)))</f>
        <v/>
      </c>
      <c r="AB2473" s="46" t="s">
        <v>1128</v>
      </c>
      <c r="AC2473" s="46" t="s">
        <v>278</v>
      </c>
      <c r="AD2473" s="46" t="s">
        <v>506</v>
      </c>
      <c r="AE2473" s="46" t="s">
        <v>28</v>
      </c>
      <c r="AF2473" s="46" t="s">
        <v>39</v>
      </c>
      <c r="AG2473" s="46" t="str">
        <f>IF(AE2473="","",_xlfn.LET(_xlpm.x,VLOOKUP(AE2473,'Drop-down_menus'!$D$2:$E$13,2,FALSE),IF(_xlpm.x=0,"",_xlpm.x)))</f>
        <v>https://orcid.org/0000-0002-9037-7623</v>
      </c>
      <c r="AH2473" s="46" t="str">
        <f>IF(AF2473="","",_xlfn.LET(_xlpm.x,VLOOKUP(AF2473,'Drop-down_menus'!$D$2:$E$13,2,FALSE),IF(_xlpm.x=0,"",_xlpm.x)))</f>
        <v>https://orcid.org/0009-0002-6669-2911</v>
      </c>
    </row>
    <row r="2474" spans="2:34" ht="15" customHeight="1">
      <c r="B2474" s="46">
        <v>2696</v>
      </c>
      <c r="C2474" s="46" t="s">
        <v>897</v>
      </c>
      <c r="D2474" s="46" t="b">
        <f>COUNTIF(Events!$B$2:$B$171, C2474) &gt; 0</f>
        <v>1</v>
      </c>
      <c r="E2474" s="46" t="s">
        <v>215</v>
      </c>
      <c r="F2474" s="46" t="s">
        <v>1076</v>
      </c>
      <c r="J2474" s="46" t="str">
        <f>IF(I2474="","",_xlfn.LET(_xlpm.x,VLOOKUP(I2474,'2026-01-09_taxon-match'!$A$2:$N$81,4,FALSE),IF(_xlpm.x=0,"",_xlpm.x)))</f>
        <v/>
      </c>
      <c r="L2474" s="46" t="str">
        <f>IF(I2474="","",_xlfn.LET(_xlpm.x,VLOOKUP(I2474,'2026-01-09_taxon-match'!$A$2:$N$81,3,FALSE),IF(_xlpm.x=0,"",_xlpm.x)))</f>
        <v/>
      </c>
      <c r="M2474" s="46" t="str">
        <f>IF($I2474="","",_xlfn.LET(_xlpm.x,VLOOKUP($I2474,'2026-01-09_taxon-match'!$A$2:$N$81,5,FALSE),IF(_xlpm.x=0,"",_xlpm.x)))</f>
        <v/>
      </c>
      <c r="N2474" s="46" t="str">
        <f>IF($I2474="","",_xlfn.LET(_xlpm.x,VLOOKUP($I2474,'2026-01-09_taxon-match'!$A$2:$N$81,6,FALSE),IF(_xlpm.x=0,"",_xlpm.x)))</f>
        <v/>
      </c>
      <c r="O2474" s="46" t="str">
        <f>IF($I2474="","",_xlfn.LET(_xlpm.x,VLOOKUP($I2474,'2026-01-09_taxon-match'!$A$2:$N$81,7,FALSE),IF(_xlpm.x=0,"",_xlpm.x)))</f>
        <v/>
      </c>
      <c r="P2474" s="46" t="str">
        <f>IF($I2474="","",_xlfn.LET(_xlpm.x,VLOOKUP($I2474,'2026-01-09_taxon-match'!$A$2:$N$81,8,FALSE),IF(_xlpm.x=0,"",_xlpm.x)))</f>
        <v/>
      </c>
      <c r="Q2474" s="46" t="str">
        <f>IF($I2474="","",_xlfn.LET(_xlpm.x,VLOOKUP($I2474,'2026-01-09_taxon-match'!$A$2:$N$81,9,FALSE),IF(_xlpm.x=0,"",_xlpm.x)))</f>
        <v/>
      </c>
      <c r="R2474" s="46" t="str">
        <f>IF($I2474="","",_xlfn.LET(_xlpm.x,VLOOKUP($I2474,'2026-01-09_taxon-match'!$A$2:$N$81,10,FALSE),IF(_xlpm.x=0,"",_xlpm.x)))</f>
        <v/>
      </c>
      <c r="S2474" s="46" t="str">
        <f>IF($I2474="","",_xlfn.LET(_xlpm.x,VLOOKUP($I2474,'2026-01-09_taxon-match'!$A$2:$N$81,11,FALSE),IF(_xlpm.x=0,"",_xlpm.x)))</f>
        <v/>
      </c>
      <c r="T2474" s="46" t="str">
        <f>IF($I2474="","",_xlfn.LET(_xlpm.x,VLOOKUP($I2474,'2026-01-09_taxon-match'!$A$2:$N$81,13,FALSE),IF(_xlpm.x=0,"",_xlpm.x)))</f>
        <v/>
      </c>
      <c r="V2474" s="46" t="s">
        <v>39</v>
      </c>
      <c r="W2474" s="46" t="s">
        <v>46</v>
      </c>
      <c r="Y2474" s="46" t="str">
        <f>IF(V2474="","",_xlfn.LET(_xlpm.x,VLOOKUP(V2474,'Drop-down_menus'!$D$2:$E$13,2,FALSE),IF(_xlpm.x=0,"",_xlpm.x)))</f>
        <v>https://orcid.org/0009-0002-6669-2911</v>
      </c>
      <c r="Z2474" s="46" t="str">
        <f>IF(W2474="","",_xlfn.LET(_xlpm.x,VLOOKUP(W2474,'Drop-down_menus'!$D$2:$E$13,2,FALSE),IF(_xlpm.x=0,"",_xlpm.x)))</f>
        <v>https://orcid.org/0000-0003-0502-8101</v>
      </c>
      <c r="AA2474" s="46" t="str">
        <f>IF(X2474="","",_xlfn.LET(_xlpm.x,VLOOKUP(X2474,'Drop-down_menus'!$D$2:$E$13,2,FALSE),IF(_xlpm.x=0,"",_xlpm.x)))</f>
        <v/>
      </c>
      <c r="AB2474" s="46" t="s">
        <v>514</v>
      </c>
      <c r="AC2474" s="46" t="s">
        <v>278</v>
      </c>
      <c r="AD2474" s="46" t="s">
        <v>506</v>
      </c>
      <c r="AE2474" s="46" t="s">
        <v>28</v>
      </c>
      <c r="AF2474" s="46" t="s">
        <v>39</v>
      </c>
      <c r="AG2474" s="46" t="str">
        <f>IF(AE2474="","",_xlfn.LET(_xlpm.x,VLOOKUP(AE2474,'Drop-down_menus'!$D$2:$E$13,2,FALSE),IF(_xlpm.x=0,"",_xlpm.x)))</f>
        <v>https://orcid.org/0000-0002-9037-7623</v>
      </c>
      <c r="AH2474" s="46" t="str">
        <f>IF(AF2474="","",_xlfn.LET(_xlpm.x,VLOOKUP(AF2474,'Drop-down_menus'!$D$2:$E$13,2,FALSE),IF(_xlpm.x=0,"",_xlpm.x)))</f>
        <v>https://orcid.org/0009-0002-6669-2911</v>
      </c>
    </row>
    <row r="2475" spans="2:34" ht="15" customHeight="1">
      <c r="B2475" s="46">
        <v>2697</v>
      </c>
      <c r="C2475" s="46" t="s">
        <v>897</v>
      </c>
      <c r="D2475" s="46" t="b">
        <f>COUNTIF(Events!$B$2:$B$171, C2475) &gt; 0</f>
        <v>1</v>
      </c>
      <c r="E2475" s="46" t="s">
        <v>215</v>
      </c>
      <c r="F2475" s="46" t="s">
        <v>216</v>
      </c>
      <c r="J2475" s="46" t="str">
        <f>IF(I2475="","",_xlfn.LET(_xlpm.x,VLOOKUP(I2475,'2026-01-09_taxon-match'!$A$2:$N$81,4,FALSE),IF(_xlpm.x=0,"",_xlpm.x)))</f>
        <v/>
      </c>
      <c r="L2475" s="46" t="str">
        <f>IF(I2475="","",_xlfn.LET(_xlpm.x,VLOOKUP(I2475,'2026-01-09_taxon-match'!$A$2:$N$81,3,FALSE),IF(_xlpm.x=0,"",_xlpm.x)))</f>
        <v/>
      </c>
      <c r="M2475" s="46" t="str">
        <f>IF($I2475="","",_xlfn.LET(_xlpm.x,VLOOKUP($I2475,'2026-01-09_taxon-match'!$A$2:$N$81,5,FALSE),IF(_xlpm.x=0,"",_xlpm.x)))</f>
        <v/>
      </c>
      <c r="N2475" s="46" t="str">
        <f>IF($I2475="","",_xlfn.LET(_xlpm.x,VLOOKUP($I2475,'2026-01-09_taxon-match'!$A$2:$N$81,6,FALSE),IF(_xlpm.x=0,"",_xlpm.x)))</f>
        <v/>
      </c>
      <c r="O2475" s="46" t="str">
        <f>IF($I2475="","",_xlfn.LET(_xlpm.x,VLOOKUP($I2475,'2026-01-09_taxon-match'!$A$2:$N$81,7,FALSE),IF(_xlpm.x=0,"",_xlpm.x)))</f>
        <v/>
      </c>
      <c r="P2475" s="46" t="str">
        <f>IF($I2475="","",_xlfn.LET(_xlpm.x,VLOOKUP($I2475,'2026-01-09_taxon-match'!$A$2:$N$81,8,FALSE),IF(_xlpm.x=0,"",_xlpm.x)))</f>
        <v/>
      </c>
      <c r="Q2475" s="46" t="str">
        <f>IF($I2475="","",_xlfn.LET(_xlpm.x,VLOOKUP($I2475,'2026-01-09_taxon-match'!$A$2:$N$81,9,FALSE),IF(_xlpm.x=0,"",_xlpm.x)))</f>
        <v/>
      </c>
      <c r="R2475" s="46" t="str">
        <f>IF($I2475="","",_xlfn.LET(_xlpm.x,VLOOKUP($I2475,'2026-01-09_taxon-match'!$A$2:$N$81,10,FALSE),IF(_xlpm.x=0,"",_xlpm.x)))</f>
        <v/>
      </c>
      <c r="S2475" s="46" t="str">
        <f>IF($I2475="","",_xlfn.LET(_xlpm.x,VLOOKUP($I2475,'2026-01-09_taxon-match'!$A$2:$N$81,11,FALSE),IF(_xlpm.x=0,"",_xlpm.x)))</f>
        <v/>
      </c>
      <c r="T2475" s="46" t="str">
        <f>IF($I2475="","",_xlfn.LET(_xlpm.x,VLOOKUP($I2475,'2026-01-09_taxon-match'!$A$2:$N$81,13,FALSE),IF(_xlpm.x=0,"",_xlpm.x)))</f>
        <v/>
      </c>
      <c r="V2475" s="46" t="s">
        <v>39</v>
      </c>
      <c r="W2475" s="46" t="s">
        <v>46</v>
      </c>
      <c r="Y2475" s="46" t="str">
        <f>IF(V2475="","",_xlfn.LET(_xlpm.x,VLOOKUP(V2475,'Drop-down_menus'!$D$2:$E$13,2,FALSE),IF(_xlpm.x=0,"",_xlpm.x)))</f>
        <v>https://orcid.org/0009-0002-6669-2911</v>
      </c>
      <c r="Z2475" s="46" t="str">
        <f>IF(W2475="","",_xlfn.LET(_xlpm.x,VLOOKUP(W2475,'Drop-down_menus'!$D$2:$E$13,2,FALSE),IF(_xlpm.x=0,"",_xlpm.x)))</f>
        <v>https://orcid.org/0000-0003-0502-8101</v>
      </c>
      <c r="AA2475" s="46" t="str">
        <f>IF(X2475="","",_xlfn.LET(_xlpm.x,VLOOKUP(X2475,'Drop-down_menus'!$D$2:$E$13,2,FALSE),IF(_xlpm.x=0,"",_xlpm.x)))</f>
        <v/>
      </c>
      <c r="AB2475" s="46" t="s">
        <v>519</v>
      </c>
      <c r="AC2475" s="46" t="s">
        <v>402</v>
      </c>
      <c r="AD2475" s="46" t="s">
        <v>1129</v>
      </c>
      <c r="AE2475" s="46" t="s">
        <v>28</v>
      </c>
      <c r="AF2475" s="46" t="s">
        <v>39</v>
      </c>
      <c r="AG2475" s="46" t="str">
        <f>IF(AE2475="","",_xlfn.LET(_xlpm.x,VLOOKUP(AE2475,'Drop-down_menus'!$D$2:$E$13,2,FALSE),IF(_xlpm.x=0,"",_xlpm.x)))</f>
        <v>https://orcid.org/0000-0002-9037-7623</v>
      </c>
      <c r="AH2475" s="46" t="str">
        <f>IF(AF2475="","",_xlfn.LET(_xlpm.x,VLOOKUP(AF2475,'Drop-down_menus'!$D$2:$E$13,2,FALSE),IF(_xlpm.x=0,"",_xlpm.x)))</f>
        <v>https://orcid.org/0009-0002-6669-2911</v>
      </c>
    </row>
    <row r="2476" spans="2:34" ht="15" customHeight="1">
      <c r="B2476" s="46">
        <v>2698</v>
      </c>
      <c r="C2476" s="46" t="s">
        <v>897</v>
      </c>
      <c r="D2476" s="46" t="b">
        <f>COUNTIF(Events!$B$2:$B$171, C2476) &gt; 0</f>
        <v>1</v>
      </c>
      <c r="E2476" s="46" t="s">
        <v>215</v>
      </c>
      <c r="F2476" s="46" t="s">
        <v>216</v>
      </c>
      <c r="J2476" s="46" t="str">
        <f>IF(I2476="","",_xlfn.LET(_xlpm.x,VLOOKUP(I2476,'2026-01-09_taxon-match'!$A$2:$N$81,4,FALSE),IF(_xlpm.x=0,"",_xlpm.x)))</f>
        <v/>
      </c>
      <c r="L2476" s="46" t="str">
        <f>IF(I2476="","",_xlfn.LET(_xlpm.x,VLOOKUP(I2476,'2026-01-09_taxon-match'!$A$2:$N$81,3,FALSE),IF(_xlpm.x=0,"",_xlpm.x)))</f>
        <v/>
      </c>
      <c r="M2476" s="46" t="str">
        <f>IF($I2476="","",_xlfn.LET(_xlpm.x,VLOOKUP($I2476,'2026-01-09_taxon-match'!$A$2:$N$81,5,FALSE),IF(_xlpm.x=0,"",_xlpm.x)))</f>
        <v/>
      </c>
      <c r="N2476" s="46" t="str">
        <f>IF($I2476="","",_xlfn.LET(_xlpm.x,VLOOKUP($I2476,'2026-01-09_taxon-match'!$A$2:$N$81,6,FALSE),IF(_xlpm.x=0,"",_xlpm.x)))</f>
        <v/>
      </c>
      <c r="O2476" s="46" t="str">
        <f>IF($I2476="","",_xlfn.LET(_xlpm.x,VLOOKUP($I2476,'2026-01-09_taxon-match'!$A$2:$N$81,7,FALSE),IF(_xlpm.x=0,"",_xlpm.x)))</f>
        <v/>
      </c>
      <c r="P2476" s="46" t="str">
        <f>IF($I2476="","",_xlfn.LET(_xlpm.x,VLOOKUP($I2476,'2026-01-09_taxon-match'!$A$2:$N$81,8,FALSE),IF(_xlpm.x=0,"",_xlpm.x)))</f>
        <v/>
      </c>
      <c r="Q2476" s="46" t="str">
        <f>IF($I2476="","",_xlfn.LET(_xlpm.x,VLOOKUP($I2476,'2026-01-09_taxon-match'!$A$2:$N$81,9,FALSE),IF(_xlpm.x=0,"",_xlpm.x)))</f>
        <v/>
      </c>
      <c r="R2476" s="46" t="str">
        <f>IF($I2476="","",_xlfn.LET(_xlpm.x,VLOOKUP($I2476,'2026-01-09_taxon-match'!$A$2:$N$81,10,FALSE),IF(_xlpm.x=0,"",_xlpm.x)))</f>
        <v/>
      </c>
      <c r="S2476" s="46" t="str">
        <f>IF($I2476="","",_xlfn.LET(_xlpm.x,VLOOKUP($I2476,'2026-01-09_taxon-match'!$A$2:$N$81,11,FALSE),IF(_xlpm.x=0,"",_xlpm.x)))</f>
        <v/>
      </c>
      <c r="T2476" s="46" t="str">
        <f>IF($I2476="","",_xlfn.LET(_xlpm.x,VLOOKUP($I2476,'2026-01-09_taxon-match'!$A$2:$N$81,13,FALSE),IF(_xlpm.x=0,"",_xlpm.x)))</f>
        <v/>
      </c>
      <c r="V2476" s="46" t="s">
        <v>39</v>
      </c>
      <c r="W2476" s="46" t="s">
        <v>46</v>
      </c>
      <c r="Y2476" s="46" t="str">
        <f>IF(V2476="","",_xlfn.LET(_xlpm.x,VLOOKUP(V2476,'Drop-down_menus'!$D$2:$E$13,2,FALSE),IF(_xlpm.x=0,"",_xlpm.x)))</f>
        <v>https://orcid.org/0009-0002-6669-2911</v>
      </c>
      <c r="Z2476" s="46" t="str">
        <f>IF(W2476="","",_xlfn.LET(_xlpm.x,VLOOKUP(W2476,'Drop-down_menus'!$D$2:$E$13,2,FALSE),IF(_xlpm.x=0,"",_xlpm.x)))</f>
        <v>https://orcid.org/0000-0003-0502-8101</v>
      </c>
      <c r="AA2476" s="46" t="str">
        <f>IF(X2476="","",_xlfn.LET(_xlpm.x,VLOOKUP(X2476,'Drop-down_menus'!$D$2:$E$13,2,FALSE),IF(_xlpm.x=0,"",_xlpm.x)))</f>
        <v/>
      </c>
      <c r="AB2476" s="46" t="s">
        <v>519</v>
      </c>
      <c r="AC2476" s="46" t="s">
        <v>402</v>
      </c>
      <c r="AD2476" s="46" t="s">
        <v>1129</v>
      </c>
      <c r="AE2476" s="46" t="s">
        <v>28</v>
      </c>
      <c r="AF2476" s="46" t="s">
        <v>39</v>
      </c>
      <c r="AG2476" s="46" t="str">
        <f>IF(AE2476="","",_xlfn.LET(_xlpm.x,VLOOKUP(AE2476,'Drop-down_menus'!$D$2:$E$13,2,FALSE),IF(_xlpm.x=0,"",_xlpm.x)))</f>
        <v>https://orcid.org/0000-0002-9037-7623</v>
      </c>
      <c r="AH2476" s="46" t="str">
        <f>IF(AF2476="","",_xlfn.LET(_xlpm.x,VLOOKUP(AF2476,'Drop-down_menus'!$D$2:$E$13,2,FALSE),IF(_xlpm.x=0,"",_xlpm.x)))</f>
        <v>https://orcid.org/0009-0002-6669-2911</v>
      </c>
    </row>
    <row r="2477" spans="2:34" ht="15" customHeight="1">
      <c r="B2477" s="46">
        <v>2699</v>
      </c>
      <c r="C2477" s="46" t="s">
        <v>897</v>
      </c>
      <c r="D2477" s="46" t="b">
        <f>COUNTIF(Events!$B$2:$B$171, C2477) &gt; 0</f>
        <v>1</v>
      </c>
      <c r="E2477" s="46" t="s">
        <v>215</v>
      </c>
      <c r="F2477" s="46" t="s">
        <v>218</v>
      </c>
      <c r="J2477" s="46" t="str">
        <f>IF(I2477="","",_xlfn.LET(_xlpm.x,VLOOKUP(I2477,'2026-01-09_taxon-match'!$A$2:$N$81,4,FALSE),IF(_xlpm.x=0,"",_xlpm.x)))</f>
        <v/>
      </c>
      <c r="L2477" s="46" t="str">
        <f>IF(I2477="","",_xlfn.LET(_xlpm.x,VLOOKUP(I2477,'2026-01-09_taxon-match'!$A$2:$N$81,3,FALSE),IF(_xlpm.x=0,"",_xlpm.x)))</f>
        <v/>
      </c>
      <c r="M2477" s="46" t="str">
        <f>IF($I2477="","",_xlfn.LET(_xlpm.x,VLOOKUP($I2477,'2026-01-09_taxon-match'!$A$2:$N$81,5,FALSE),IF(_xlpm.x=0,"",_xlpm.x)))</f>
        <v/>
      </c>
      <c r="N2477" s="46" t="str">
        <f>IF($I2477="","",_xlfn.LET(_xlpm.x,VLOOKUP($I2477,'2026-01-09_taxon-match'!$A$2:$N$81,6,FALSE),IF(_xlpm.x=0,"",_xlpm.x)))</f>
        <v/>
      </c>
      <c r="O2477" s="46" t="str">
        <f>IF($I2477="","",_xlfn.LET(_xlpm.x,VLOOKUP($I2477,'2026-01-09_taxon-match'!$A$2:$N$81,7,FALSE),IF(_xlpm.x=0,"",_xlpm.x)))</f>
        <v/>
      </c>
      <c r="P2477" s="46" t="str">
        <f>IF($I2477="","",_xlfn.LET(_xlpm.x,VLOOKUP($I2477,'2026-01-09_taxon-match'!$A$2:$N$81,8,FALSE),IF(_xlpm.x=0,"",_xlpm.x)))</f>
        <v/>
      </c>
      <c r="Q2477" s="46" t="str">
        <f>IF($I2477="","",_xlfn.LET(_xlpm.x,VLOOKUP($I2477,'2026-01-09_taxon-match'!$A$2:$N$81,9,FALSE),IF(_xlpm.x=0,"",_xlpm.x)))</f>
        <v/>
      </c>
      <c r="R2477" s="46" t="str">
        <f>IF($I2477="","",_xlfn.LET(_xlpm.x,VLOOKUP($I2477,'2026-01-09_taxon-match'!$A$2:$N$81,10,FALSE),IF(_xlpm.x=0,"",_xlpm.x)))</f>
        <v/>
      </c>
      <c r="S2477" s="46" t="str">
        <f>IF($I2477="","",_xlfn.LET(_xlpm.x,VLOOKUP($I2477,'2026-01-09_taxon-match'!$A$2:$N$81,11,FALSE),IF(_xlpm.x=0,"",_xlpm.x)))</f>
        <v/>
      </c>
      <c r="T2477" s="46" t="str">
        <f>IF($I2477="","",_xlfn.LET(_xlpm.x,VLOOKUP($I2477,'2026-01-09_taxon-match'!$A$2:$N$81,13,FALSE),IF(_xlpm.x=0,"",_xlpm.x)))</f>
        <v/>
      </c>
      <c r="V2477" s="46" t="s">
        <v>39</v>
      </c>
      <c r="W2477" s="46" t="s">
        <v>46</v>
      </c>
      <c r="Y2477" s="46" t="str">
        <f>IF(V2477="","",_xlfn.LET(_xlpm.x,VLOOKUP(V2477,'Drop-down_menus'!$D$2:$E$13,2,FALSE),IF(_xlpm.x=0,"",_xlpm.x)))</f>
        <v>https://orcid.org/0009-0002-6669-2911</v>
      </c>
      <c r="Z2477" s="46" t="str">
        <f>IF(W2477="","",_xlfn.LET(_xlpm.x,VLOOKUP(W2477,'Drop-down_menus'!$D$2:$E$13,2,FALSE),IF(_xlpm.x=0,"",_xlpm.x)))</f>
        <v>https://orcid.org/0000-0003-0502-8101</v>
      </c>
      <c r="AA2477" s="46" t="str">
        <f>IF(X2477="","",_xlfn.LET(_xlpm.x,VLOOKUP(X2477,'Drop-down_menus'!$D$2:$E$13,2,FALSE),IF(_xlpm.x=0,"",_xlpm.x)))</f>
        <v/>
      </c>
      <c r="AB2477" s="46" t="s">
        <v>519</v>
      </c>
      <c r="AC2477" s="46" t="s">
        <v>402</v>
      </c>
      <c r="AD2477" s="46" t="s">
        <v>1129</v>
      </c>
      <c r="AE2477" s="46" t="s">
        <v>28</v>
      </c>
      <c r="AF2477" s="46" t="s">
        <v>39</v>
      </c>
      <c r="AG2477" s="46" t="str">
        <f>IF(AE2477="","",_xlfn.LET(_xlpm.x,VLOOKUP(AE2477,'Drop-down_menus'!$D$2:$E$13,2,FALSE),IF(_xlpm.x=0,"",_xlpm.x)))</f>
        <v>https://orcid.org/0000-0002-9037-7623</v>
      </c>
      <c r="AH2477" s="46" t="str">
        <f>IF(AF2477="","",_xlfn.LET(_xlpm.x,VLOOKUP(AF2477,'Drop-down_menus'!$D$2:$E$13,2,FALSE),IF(_xlpm.x=0,"",_xlpm.x)))</f>
        <v>https://orcid.org/0009-0002-6669-2911</v>
      </c>
    </row>
    <row r="2478" spans="2:34" ht="15" customHeight="1">
      <c r="B2478" s="46">
        <v>2700</v>
      </c>
      <c r="C2478" s="46" t="s">
        <v>897</v>
      </c>
      <c r="D2478" s="46" t="b">
        <f>COUNTIF(Events!$B$2:$B$171, C2478) &gt; 0</f>
        <v>1</v>
      </c>
      <c r="E2478" s="46" t="s">
        <v>215</v>
      </c>
      <c r="F2478" s="46" t="s">
        <v>218</v>
      </c>
      <c r="J2478" s="46" t="str">
        <f>IF(I2478="","",_xlfn.LET(_xlpm.x,VLOOKUP(I2478,'2026-01-09_taxon-match'!$A$2:$N$81,4,FALSE),IF(_xlpm.x=0,"",_xlpm.x)))</f>
        <v/>
      </c>
      <c r="L2478" s="46" t="str">
        <f>IF(I2478="","",_xlfn.LET(_xlpm.x,VLOOKUP(I2478,'2026-01-09_taxon-match'!$A$2:$N$81,3,FALSE),IF(_xlpm.x=0,"",_xlpm.x)))</f>
        <v/>
      </c>
      <c r="M2478" s="46" t="str">
        <f>IF($I2478="","",_xlfn.LET(_xlpm.x,VLOOKUP($I2478,'2026-01-09_taxon-match'!$A$2:$N$81,5,FALSE),IF(_xlpm.x=0,"",_xlpm.x)))</f>
        <v/>
      </c>
      <c r="N2478" s="46" t="str">
        <f>IF($I2478="","",_xlfn.LET(_xlpm.x,VLOOKUP($I2478,'2026-01-09_taxon-match'!$A$2:$N$81,6,FALSE),IF(_xlpm.x=0,"",_xlpm.x)))</f>
        <v/>
      </c>
      <c r="O2478" s="46" t="str">
        <f>IF($I2478="","",_xlfn.LET(_xlpm.x,VLOOKUP($I2478,'2026-01-09_taxon-match'!$A$2:$N$81,7,FALSE),IF(_xlpm.x=0,"",_xlpm.x)))</f>
        <v/>
      </c>
      <c r="P2478" s="46" t="str">
        <f>IF($I2478="","",_xlfn.LET(_xlpm.x,VLOOKUP($I2478,'2026-01-09_taxon-match'!$A$2:$N$81,8,FALSE),IF(_xlpm.x=0,"",_xlpm.x)))</f>
        <v/>
      </c>
      <c r="Q2478" s="46" t="str">
        <f>IF($I2478="","",_xlfn.LET(_xlpm.x,VLOOKUP($I2478,'2026-01-09_taxon-match'!$A$2:$N$81,9,FALSE),IF(_xlpm.x=0,"",_xlpm.x)))</f>
        <v/>
      </c>
      <c r="R2478" s="46" t="str">
        <f>IF($I2478="","",_xlfn.LET(_xlpm.x,VLOOKUP($I2478,'2026-01-09_taxon-match'!$A$2:$N$81,10,FALSE),IF(_xlpm.x=0,"",_xlpm.x)))</f>
        <v/>
      </c>
      <c r="S2478" s="46" t="str">
        <f>IF($I2478="","",_xlfn.LET(_xlpm.x,VLOOKUP($I2478,'2026-01-09_taxon-match'!$A$2:$N$81,11,FALSE),IF(_xlpm.x=0,"",_xlpm.x)))</f>
        <v/>
      </c>
      <c r="T2478" s="46" t="str">
        <f>IF($I2478="","",_xlfn.LET(_xlpm.x,VLOOKUP($I2478,'2026-01-09_taxon-match'!$A$2:$N$81,13,FALSE),IF(_xlpm.x=0,"",_xlpm.x)))</f>
        <v/>
      </c>
      <c r="V2478" s="46" t="s">
        <v>39</v>
      </c>
      <c r="W2478" s="46" t="s">
        <v>46</v>
      </c>
      <c r="Y2478" s="46" t="str">
        <f>IF(V2478="","",_xlfn.LET(_xlpm.x,VLOOKUP(V2478,'Drop-down_menus'!$D$2:$E$13,2,FALSE),IF(_xlpm.x=0,"",_xlpm.x)))</f>
        <v>https://orcid.org/0009-0002-6669-2911</v>
      </c>
      <c r="Z2478" s="46" t="str">
        <f>IF(W2478="","",_xlfn.LET(_xlpm.x,VLOOKUP(W2478,'Drop-down_menus'!$D$2:$E$13,2,FALSE),IF(_xlpm.x=0,"",_xlpm.x)))</f>
        <v>https://orcid.org/0000-0003-0502-8101</v>
      </c>
      <c r="AA2478" s="46" t="str">
        <f>IF(X2478="","",_xlfn.LET(_xlpm.x,VLOOKUP(X2478,'Drop-down_menus'!$D$2:$E$13,2,FALSE),IF(_xlpm.x=0,"",_xlpm.x)))</f>
        <v/>
      </c>
      <c r="AB2478" s="46" t="s">
        <v>519</v>
      </c>
      <c r="AC2478" s="46" t="s">
        <v>402</v>
      </c>
      <c r="AD2478" s="46" t="s">
        <v>1129</v>
      </c>
      <c r="AE2478" s="46" t="s">
        <v>28</v>
      </c>
      <c r="AF2478" s="46" t="s">
        <v>39</v>
      </c>
      <c r="AG2478" s="46" t="str">
        <f>IF(AE2478="","",_xlfn.LET(_xlpm.x,VLOOKUP(AE2478,'Drop-down_menus'!$D$2:$E$13,2,FALSE),IF(_xlpm.x=0,"",_xlpm.x)))</f>
        <v>https://orcid.org/0000-0002-9037-7623</v>
      </c>
      <c r="AH2478" s="46" t="str">
        <f>IF(AF2478="","",_xlfn.LET(_xlpm.x,VLOOKUP(AF2478,'Drop-down_menus'!$D$2:$E$13,2,FALSE),IF(_xlpm.x=0,"",_xlpm.x)))</f>
        <v>https://orcid.org/0009-0002-6669-2911</v>
      </c>
    </row>
    <row r="2479" spans="2:34" ht="15" customHeight="1">
      <c r="B2479" s="46">
        <v>2701</v>
      </c>
      <c r="C2479" s="46" t="s">
        <v>897</v>
      </c>
      <c r="D2479" s="46" t="b">
        <f>COUNTIF(Events!$B$2:$B$171, C2479) &gt; 0</f>
        <v>1</v>
      </c>
      <c r="E2479" s="46" t="s">
        <v>215</v>
      </c>
      <c r="F2479" s="46" t="s">
        <v>255</v>
      </c>
      <c r="J2479" s="46" t="str">
        <f>IF(I2479="","",_xlfn.LET(_xlpm.x,VLOOKUP(I2479,'2026-01-09_taxon-match'!$A$2:$N$81,4,FALSE),IF(_xlpm.x=0,"",_xlpm.x)))</f>
        <v/>
      </c>
      <c r="L2479" s="46" t="str">
        <f>IF(I2479="","",_xlfn.LET(_xlpm.x,VLOOKUP(I2479,'2026-01-09_taxon-match'!$A$2:$N$81,3,FALSE),IF(_xlpm.x=0,"",_xlpm.x)))</f>
        <v/>
      </c>
      <c r="M2479" s="46" t="str">
        <f>IF($I2479="","",_xlfn.LET(_xlpm.x,VLOOKUP($I2479,'2026-01-09_taxon-match'!$A$2:$N$81,5,FALSE),IF(_xlpm.x=0,"",_xlpm.x)))</f>
        <v/>
      </c>
      <c r="N2479" s="46" t="str">
        <f>IF($I2479="","",_xlfn.LET(_xlpm.x,VLOOKUP($I2479,'2026-01-09_taxon-match'!$A$2:$N$81,6,FALSE),IF(_xlpm.x=0,"",_xlpm.x)))</f>
        <v/>
      </c>
      <c r="O2479" s="46" t="str">
        <f>IF($I2479="","",_xlfn.LET(_xlpm.x,VLOOKUP($I2479,'2026-01-09_taxon-match'!$A$2:$N$81,7,FALSE),IF(_xlpm.x=0,"",_xlpm.x)))</f>
        <v/>
      </c>
      <c r="P2479" s="46" t="str">
        <f>IF($I2479="","",_xlfn.LET(_xlpm.x,VLOOKUP($I2479,'2026-01-09_taxon-match'!$A$2:$N$81,8,FALSE),IF(_xlpm.x=0,"",_xlpm.x)))</f>
        <v/>
      </c>
      <c r="Q2479" s="46" t="str">
        <f>IF($I2479="","",_xlfn.LET(_xlpm.x,VLOOKUP($I2479,'2026-01-09_taxon-match'!$A$2:$N$81,9,FALSE),IF(_xlpm.x=0,"",_xlpm.x)))</f>
        <v/>
      </c>
      <c r="R2479" s="46" t="str">
        <f>IF($I2479="","",_xlfn.LET(_xlpm.x,VLOOKUP($I2479,'2026-01-09_taxon-match'!$A$2:$N$81,10,FALSE),IF(_xlpm.x=0,"",_xlpm.x)))</f>
        <v/>
      </c>
      <c r="S2479" s="46" t="str">
        <f>IF($I2479="","",_xlfn.LET(_xlpm.x,VLOOKUP($I2479,'2026-01-09_taxon-match'!$A$2:$N$81,11,FALSE),IF(_xlpm.x=0,"",_xlpm.x)))</f>
        <v/>
      </c>
      <c r="T2479" s="46" t="str">
        <f>IF($I2479="","",_xlfn.LET(_xlpm.x,VLOOKUP($I2479,'2026-01-09_taxon-match'!$A$2:$N$81,13,FALSE),IF(_xlpm.x=0,"",_xlpm.x)))</f>
        <v/>
      </c>
      <c r="V2479" s="46" t="s">
        <v>39</v>
      </c>
      <c r="W2479" s="46" t="s">
        <v>46</v>
      </c>
      <c r="Y2479" s="46" t="str">
        <f>IF(V2479="","",_xlfn.LET(_xlpm.x,VLOOKUP(V2479,'Drop-down_menus'!$D$2:$E$13,2,FALSE),IF(_xlpm.x=0,"",_xlpm.x)))</f>
        <v>https://orcid.org/0009-0002-6669-2911</v>
      </c>
      <c r="Z2479" s="46" t="str">
        <f>IF(W2479="","",_xlfn.LET(_xlpm.x,VLOOKUP(W2479,'Drop-down_menus'!$D$2:$E$13,2,FALSE),IF(_xlpm.x=0,"",_xlpm.x)))</f>
        <v>https://orcid.org/0000-0003-0502-8101</v>
      </c>
      <c r="AA2479" s="46" t="str">
        <f>IF(X2479="","",_xlfn.LET(_xlpm.x,VLOOKUP(X2479,'Drop-down_menus'!$D$2:$E$13,2,FALSE),IF(_xlpm.x=0,"",_xlpm.x)))</f>
        <v/>
      </c>
      <c r="AB2479" s="46" t="s">
        <v>519</v>
      </c>
      <c r="AC2479" s="46" t="s">
        <v>356</v>
      </c>
      <c r="AD2479" s="46" t="s">
        <v>1129</v>
      </c>
      <c r="AE2479" s="46" t="s">
        <v>28</v>
      </c>
      <c r="AF2479" s="46" t="s">
        <v>39</v>
      </c>
      <c r="AG2479" s="46" t="str">
        <f>IF(AE2479="","",_xlfn.LET(_xlpm.x,VLOOKUP(AE2479,'Drop-down_menus'!$D$2:$E$13,2,FALSE),IF(_xlpm.x=0,"",_xlpm.x)))</f>
        <v>https://orcid.org/0000-0002-9037-7623</v>
      </c>
      <c r="AH2479" s="46" t="str">
        <f>IF(AF2479="","",_xlfn.LET(_xlpm.x,VLOOKUP(AF2479,'Drop-down_menus'!$D$2:$E$13,2,FALSE),IF(_xlpm.x=0,"",_xlpm.x)))</f>
        <v>https://orcid.org/0009-0002-6669-2911</v>
      </c>
    </row>
    <row r="2480" spans="2:34" ht="15" customHeight="1">
      <c r="B2480" s="46">
        <v>2702</v>
      </c>
      <c r="C2480" s="46" t="s">
        <v>897</v>
      </c>
      <c r="D2480" s="46" t="b">
        <f>COUNTIF(Events!$B$2:$B$171, C2480) &gt; 0</f>
        <v>1</v>
      </c>
      <c r="E2480" s="46" t="s">
        <v>215</v>
      </c>
      <c r="F2480" s="15" t="s">
        <v>1082</v>
      </c>
      <c r="J2480" s="46" t="str">
        <f>IF(I2480="","",_xlfn.LET(_xlpm.x,VLOOKUP(I2480,'2026-01-09_taxon-match'!$A$2:$N$81,4,FALSE),IF(_xlpm.x=0,"",_xlpm.x)))</f>
        <v/>
      </c>
      <c r="L2480" s="46" t="str">
        <f>IF(I2480="","",_xlfn.LET(_xlpm.x,VLOOKUP(I2480,'2026-01-09_taxon-match'!$A$2:$N$81,3,FALSE),IF(_xlpm.x=0,"",_xlpm.x)))</f>
        <v/>
      </c>
      <c r="M2480" s="46" t="str">
        <f>IF($I2480="","",_xlfn.LET(_xlpm.x,VLOOKUP($I2480,'2026-01-09_taxon-match'!$A$2:$N$81,5,FALSE),IF(_xlpm.x=0,"",_xlpm.x)))</f>
        <v/>
      </c>
      <c r="N2480" s="46" t="str">
        <f>IF($I2480="","",_xlfn.LET(_xlpm.x,VLOOKUP($I2480,'2026-01-09_taxon-match'!$A$2:$N$81,6,FALSE),IF(_xlpm.x=0,"",_xlpm.x)))</f>
        <v/>
      </c>
      <c r="O2480" s="46" t="str">
        <f>IF($I2480="","",_xlfn.LET(_xlpm.x,VLOOKUP($I2480,'2026-01-09_taxon-match'!$A$2:$N$81,7,FALSE),IF(_xlpm.x=0,"",_xlpm.x)))</f>
        <v/>
      </c>
      <c r="P2480" s="46" t="str">
        <f>IF($I2480="","",_xlfn.LET(_xlpm.x,VLOOKUP($I2480,'2026-01-09_taxon-match'!$A$2:$N$81,8,FALSE),IF(_xlpm.x=0,"",_xlpm.x)))</f>
        <v/>
      </c>
      <c r="Q2480" s="46" t="str">
        <f>IF($I2480="","",_xlfn.LET(_xlpm.x,VLOOKUP($I2480,'2026-01-09_taxon-match'!$A$2:$N$81,9,FALSE),IF(_xlpm.x=0,"",_xlpm.x)))</f>
        <v/>
      </c>
      <c r="R2480" s="46" t="str">
        <f>IF($I2480="","",_xlfn.LET(_xlpm.x,VLOOKUP($I2480,'2026-01-09_taxon-match'!$A$2:$N$81,10,FALSE),IF(_xlpm.x=0,"",_xlpm.x)))</f>
        <v/>
      </c>
      <c r="S2480" s="46" t="str">
        <f>IF($I2480="","",_xlfn.LET(_xlpm.x,VLOOKUP($I2480,'2026-01-09_taxon-match'!$A$2:$N$81,11,FALSE),IF(_xlpm.x=0,"",_xlpm.x)))</f>
        <v/>
      </c>
      <c r="T2480" s="46" t="str">
        <f>IF($I2480="","",_xlfn.LET(_xlpm.x,VLOOKUP($I2480,'2026-01-09_taxon-match'!$A$2:$N$81,13,FALSE),IF(_xlpm.x=0,"",_xlpm.x)))</f>
        <v/>
      </c>
      <c r="V2480" s="46" t="s">
        <v>39</v>
      </c>
      <c r="W2480" s="46" t="s">
        <v>46</v>
      </c>
      <c r="Y2480" s="46" t="str">
        <f>IF(V2480="","",_xlfn.LET(_xlpm.x,VLOOKUP(V2480,'Drop-down_menus'!$D$2:$E$13,2,FALSE),IF(_xlpm.x=0,"",_xlpm.x)))</f>
        <v>https://orcid.org/0009-0002-6669-2911</v>
      </c>
      <c r="Z2480" s="46" t="str">
        <f>IF(W2480="","",_xlfn.LET(_xlpm.x,VLOOKUP(W2480,'Drop-down_menus'!$D$2:$E$13,2,FALSE),IF(_xlpm.x=0,"",_xlpm.x)))</f>
        <v>https://orcid.org/0000-0003-0502-8101</v>
      </c>
      <c r="AA2480" s="46" t="str">
        <f>IF(X2480="","",_xlfn.LET(_xlpm.x,VLOOKUP(X2480,'Drop-down_menus'!$D$2:$E$13,2,FALSE),IF(_xlpm.x=0,"",_xlpm.x)))</f>
        <v/>
      </c>
      <c r="AB2480" s="46" t="s">
        <v>519</v>
      </c>
      <c r="AC2480" s="46" t="s">
        <v>356</v>
      </c>
      <c r="AD2480" s="46" t="s">
        <v>1129</v>
      </c>
      <c r="AE2480" s="46" t="s">
        <v>28</v>
      </c>
      <c r="AF2480" s="46" t="s">
        <v>39</v>
      </c>
      <c r="AG2480" s="46" t="str">
        <f>IF(AE2480="","",_xlfn.LET(_xlpm.x,VLOOKUP(AE2480,'Drop-down_menus'!$D$2:$E$13,2,FALSE),IF(_xlpm.x=0,"",_xlpm.x)))</f>
        <v>https://orcid.org/0000-0002-9037-7623</v>
      </c>
      <c r="AH2480" s="46" t="str">
        <f>IF(AF2480="","",_xlfn.LET(_xlpm.x,VLOOKUP(AF2480,'Drop-down_menus'!$D$2:$E$13,2,FALSE),IF(_xlpm.x=0,"",_xlpm.x)))</f>
        <v>https://orcid.org/0009-0002-6669-2911</v>
      </c>
    </row>
    <row r="2481" spans="2:34" ht="15" customHeight="1">
      <c r="B2481" s="46">
        <v>2703</v>
      </c>
      <c r="C2481" s="46" t="s">
        <v>897</v>
      </c>
      <c r="D2481" s="46" t="b">
        <f>COUNTIF(Events!$B$2:$B$171, C2481) &gt; 0</f>
        <v>1</v>
      </c>
      <c r="E2481" s="46" t="s">
        <v>215</v>
      </c>
      <c r="F2481" s="46" t="s">
        <v>219</v>
      </c>
      <c r="J2481" s="46" t="str">
        <f>IF(I2481="","",_xlfn.LET(_xlpm.x,VLOOKUP(I2481,'2026-01-09_taxon-match'!$A$2:$N$81,4,FALSE),IF(_xlpm.x=0,"",_xlpm.x)))</f>
        <v/>
      </c>
      <c r="L2481" s="46" t="str">
        <f>IF(I2481="","",_xlfn.LET(_xlpm.x,VLOOKUP(I2481,'2026-01-09_taxon-match'!$A$2:$N$81,3,FALSE),IF(_xlpm.x=0,"",_xlpm.x)))</f>
        <v/>
      </c>
      <c r="M2481" s="46" t="str">
        <f>IF($I2481="","",_xlfn.LET(_xlpm.x,VLOOKUP($I2481,'2026-01-09_taxon-match'!$A$2:$N$81,5,FALSE),IF(_xlpm.x=0,"",_xlpm.x)))</f>
        <v/>
      </c>
      <c r="N2481" s="46" t="str">
        <f>IF($I2481="","",_xlfn.LET(_xlpm.x,VLOOKUP($I2481,'2026-01-09_taxon-match'!$A$2:$N$81,6,FALSE),IF(_xlpm.x=0,"",_xlpm.x)))</f>
        <v/>
      </c>
      <c r="O2481" s="46" t="str">
        <f>IF($I2481="","",_xlfn.LET(_xlpm.x,VLOOKUP($I2481,'2026-01-09_taxon-match'!$A$2:$N$81,7,FALSE),IF(_xlpm.x=0,"",_xlpm.x)))</f>
        <v/>
      </c>
      <c r="P2481" s="46" t="str">
        <f>IF($I2481="","",_xlfn.LET(_xlpm.x,VLOOKUP($I2481,'2026-01-09_taxon-match'!$A$2:$N$81,8,FALSE),IF(_xlpm.x=0,"",_xlpm.x)))</f>
        <v/>
      </c>
      <c r="Q2481" s="46" t="str">
        <f>IF($I2481="","",_xlfn.LET(_xlpm.x,VLOOKUP($I2481,'2026-01-09_taxon-match'!$A$2:$N$81,9,FALSE),IF(_xlpm.x=0,"",_xlpm.x)))</f>
        <v/>
      </c>
      <c r="R2481" s="46" t="str">
        <f>IF($I2481="","",_xlfn.LET(_xlpm.x,VLOOKUP($I2481,'2026-01-09_taxon-match'!$A$2:$N$81,10,FALSE),IF(_xlpm.x=0,"",_xlpm.x)))</f>
        <v/>
      </c>
      <c r="S2481" s="46" t="str">
        <f>IF($I2481="","",_xlfn.LET(_xlpm.x,VLOOKUP($I2481,'2026-01-09_taxon-match'!$A$2:$N$81,11,FALSE),IF(_xlpm.x=0,"",_xlpm.x)))</f>
        <v/>
      </c>
      <c r="T2481" s="46" t="str">
        <f>IF($I2481="","",_xlfn.LET(_xlpm.x,VLOOKUP($I2481,'2026-01-09_taxon-match'!$A$2:$N$81,13,FALSE),IF(_xlpm.x=0,"",_xlpm.x)))</f>
        <v/>
      </c>
      <c r="V2481" s="46" t="s">
        <v>39</v>
      </c>
      <c r="W2481" s="46" t="s">
        <v>46</v>
      </c>
      <c r="Y2481" s="46" t="str">
        <f>IF(V2481="","",_xlfn.LET(_xlpm.x,VLOOKUP(V2481,'Drop-down_menus'!$D$2:$E$13,2,FALSE),IF(_xlpm.x=0,"",_xlpm.x)))</f>
        <v>https://orcid.org/0009-0002-6669-2911</v>
      </c>
      <c r="Z2481" s="46" t="str">
        <f>IF(W2481="","",_xlfn.LET(_xlpm.x,VLOOKUP(W2481,'Drop-down_menus'!$D$2:$E$13,2,FALSE),IF(_xlpm.x=0,"",_xlpm.x)))</f>
        <v>https://orcid.org/0000-0003-0502-8101</v>
      </c>
      <c r="AA2481" s="46" t="str">
        <f>IF(X2481="","",_xlfn.LET(_xlpm.x,VLOOKUP(X2481,'Drop-down_menus'!$D$2:$E$13,2,FALSE),IF(_xlpm.x=0,"",_xlpm.x)))</f>
        <v/>
      </c>
      <c r="AC2481" s="46" t="s">
        <v>356</v>
      </c>
      <c r="AD2481" s="46" t="s">
        <v>1129</v>
      </c>
      <c r="AE2481" s="46" t="s">
        <v>28</v>
      </c>
      <c r="AF2481" s="46" t="s">
        <v>39</v>
      </c>
      <c r="AG2481" s="46" t="str">
        <f>IF(AE2481="","",_xlfn.LET(_xlpm.x,VLOOKUP(AE2481,'Drop-down_menus'!$D$2:$E$13,2,FALSE),IF(_xlpm.x=0,"",_xlpm.x)))</f>
        <v>https://orcid.org/0000-0002-9037-7623</v>
      </c>
      <c r="AH2481" s="46" t="str">
        <f>IF(AF2481="","",_xlfn.LET(_xlpm.x,VLOOKUP(AF2481,'Drop-down_menus'!$D$2:$E$13,2,FALSE),IF(_xlpm.x=0,"",_xlpm.x)))</f>
        <v>https://orcid.org/0009-0002-6669-2911</v>
      </c>
    </row>
    <row r="2482" spans="2:34" ht="15" customHeight="1">
      <c r="B2482" s="46">
        <v>2704</v>
      </c>
      <c r="C2482" s="46" t="s">
        <v>897</v>
      </c>
      <c r="D2482" s="46" t="b">
        <f>COUNTIF(Events!$B$2:$B$171, C2482) &gt; 0</f>
        <v>1</v>
      </c>
      <c r="E2482" s="46" t="s">
        <v>215</v>
      </c>
      <c r="F2482" s="46" t="s">
        <v>504</v>
      </c>
      <c r="J2482" s="46" t="str">
        <f>IF(I2482="","",_xlfn.LET(_xlpm.x,VLOOKUP(I2482,'2026-01-09_taxon-match'!$A$2:$N$81,4,FALSE),IF(_xlpm.x=0,"",_xlpm.x)))</f>
        <v/>
      </c>
      <c r="L2482" s="46" t="str">
        <f>IF(I2482="","",_xlfn.LET(_xlpm.x,VLOOKUP(I2482,'2026-01-09_taxon-match'!$A$2:$N$81,3,FALSE),IF(_xlpm.x=0,"",_xlpm.x)))</f>
        <v/>
      </c>
      <c r="M2482" s="46" t="str">
        <f>IF($I2482="","",_xlfn.LET(_xlpm.x,VLOOKUP($I2482,'2026-01-09_taxon-match'!$A$2:$N$81,5,FALSE),IF(_xlpm.x=0,"",_xlpm.x)))</f>
        <v/>
      </c>
      <c r="N2482" s="46" t="str">
        <f>IF($I2482="","",_xlfn.LET(_xlpm.x,VLOOKUP($I2482,'2026-01-09_taxon-match'!$A$2:$N$81,6,FALSE),IF(_xlpm.x=0,"",_xlpm.x)))</f>
        <v/>
      </c>
      <c r="O2482" s="46" t="str">
        <f>IF($I2482="","",_xlfn.LET(_xlpm.x,VLOOKUP($I2482,'2026-01-09_taxon-match'!$A$2:$N$81,7,FALSE),IF(_xlpm.x=0,"",_xlpm.x)))</f>
        <v/>
      </c>
      <c r="P2482" s="46" t="str">
        <f>IF($I2482="","",_xlfn.LET(_xlpm.x,VLOOKUP($I2482,'2026-01-09_taxon-match'!$A$2:$N$81,8,FALSE),IF(_xlpm.x=0,"",_xlpm.x)))</f>
        <v/>
      </c>
      <c r="Q2482" s="46" t="str">
        <f>IF($I2482="","",_xlfn.LET(_xlpm.x,VLOOKUP($I2482,'2026-01-09_taxon-match'!$A$2:$N$81,9,FALSE),IF(_xlpm.x=0,"",_xlpm.x)))</f>
        <v/>
      </c>
      <c r="R2482" s="46" t="str">
        <f>IF($I2482="","",_xlfn.LET(_xlpm.x,VLOOKUP($I2482,'2026-01-09_taxon-match'!$A$2:$N$81,10,FALSE),IF(_xlpm.x=0,"",_xlpm.x)))</f>
        <v/>
      </c>
      <c r="S2482" s="46" t="str">
        <f>IF($I2482="","",_xlfn.LET(_xlpm.x,VLOOKUP($I2482,'2026-01-09_taxon-match'!$A$2:$N$81,11,FALSE),IF(_xlpm.x=0,"",_xlpm.x)))</f>
        <v/>
      </c>
      <c r="T2482" s="46" t="str">
        <f>IF($I2482="","",_xlfn.LET(_xlpm.x,VLOOKUP($I2482,'2026-01-09_taxon-match'!$A$2:$N$81,13,FALSE),IF(_xlpm.x=0,"",_xlpm.x)))</f>
        <v/>
      </c>
      <c r="V2482" s="46" t="s">
        <v>39</v>
      </c>
      <c r="W2482" s="46" t="s">
        <v>46</v>
      </c>
      <c r="Y2482" s="46" t="str">
        <f>IF(V2482="","",_xlfn.LET(_xlpm.x,VLOOKUP(V2482,'Drop-down_menus'!$D$2:$E$13,2,FALSE),IF(_xlpm.x=0,"",_xlpm.x)))</f>
        <v>https://orcid.org/0009-0002-6669-2911</v>
      </c>
      <c r="Z2482" s="46" t="str">
        <f>IF(W2482="","",_xlfn.LET(_xlpm.x,VLOOKUP(W2482,'Drop-down_menus'!$D$2:$E$13,2,FALSE),IF(_xlpm.x=0,"",_xlpm.x)))</f>
        <v>https://orcid.org/0000-0003-0502-8101</v>
      </c>
      <c r="AA2482" s="46" t="str">
        <f>IF(X2482="","",_xlfn.LET(_xlpm.x,VLOOKUP(X2482,'Drop-down_menus'!$D$2:$E$13,2,FALSE),IF(_xlpm.x=0,"",_xlpm.x)))</f>
        <v/>
      </c>
      <c r="AB2482" s="46" t="s">
        <v>1126</v>
      </c>
      <c r="AC2482" s="46" t="s">
        <v>389</v>
      </c>
      <c r="AD2482" s="46" t="s">
        <v>1129</v>
      </c>
      <c r="AE2482" s="46" t="s">
        <v>28</v>
      </c>
      <c r="AF2482" s="46" t="s">
        <v>39</v>
      </c>
      <c r="AG2482" s="46" t="str">
        <f>IF(AE2482="","",_xlfn.LET(_xlpm.x,VLOOKUP(AE2482,'Drop-down_menus'!$D$2:$E$13,2,FALSE),IF(_xlpm.x=0,"",_xlpm.x)))</f>
        <v>https://orcid.org/0000-0002-9037-7623</v>
      </c>
      <c r="AH2482" s="46" t="str">
        <f>IF(AF2482="","",_xlfn.LET(_xlpm.x,VLOOKUP(AF2482,'Drop-down_menus'!$D$2:$E$13,2,FALSE),IF(_xlpm.x=0,"",_xlpm.x)))</f>
        <v>https://orcid.org/0009-0002-6669-2911</v>
      </c>
    </row>
    <row r="2483" spans="2:34" ht="15" customHeight="1">
      <c r="B2483" s="46">
        <v>2705</v>
      </c>
      <c r="C2483" s="46" t="s">
        <v>897</v>
      </c>
      <c r="D2483" s="46" t="b">
        <f>COUNTIF(Events!$B$2:$B$171, C2483) &gt; 0</f>
        <v>1</v>
      </c>
      <c r="E2483" s="46" t="s">
        <v>215</v>
      </c>
      <c r="F2483" s="46" t="s">
        <v>507</v>
      </c>
      <c r="J2483" s="46" t="str">
        <f>IF(I2483="","",_xlfn.LET(_xlpm.x,VLOOKUP(I2483,'2026-01-09_taxon-match'!$A$2:$N$81,4,FALSE),IF(_xlpm.x=0,"",_xlpm.x)))</f>
        <v/>
      </c>
      <c r="L2483" s="46" t="str">
        <f>IF(I2483="","",_xlfn.LET(_xlpm.x,VLOOKUP(I2483,'2026-01-09_taxon-match'!$A$2:$N$81,3,FALSE),IF(_xlpm.x=0,"",_xlpm.x)))</f>
        <v/>
      </c>
      <c r="M2483" s="46" t="str">
        <f>IF($I2483="","",_xlfn.LET(_xlpm.x,VLOOKUP($I2483,'2026-01-09_taxon-match'!$A$2:$N$81,5,FALSE),IF(_xlpm.x=0,"",_xlpm.x)))</f>
        <v/>
      </c>
      <c r="N2483" s="46" t="str">
        <f>IF($I2483="","",_xlfn.LET(_xlpm.x,VLOOKUP($I2483,'2026-01-09_taxon-match'!$A$2:$N$81,6,FALSE),IF(_xlpm.x=0,"",_xlpm.x)))</f>
        <v/>
      </c>
      <c r="O2483" s="46" t="str">
        <f>IF($I2483="","",_xlfn.LET(_xlpm.x,VLOOKUP($I2483,'2026-01-09_taxon-match'!$A$2:$N$81,7,FALSE),IF(_xlpm.x=0,"",_xlpm.x)))</f>
        <v/>
      </c>
      <c r="P2483" s="46" t="str">
        <f>IF($I2483="","",_xlfn.LET(_xlpm.x,VLOOKUP($I2483,'2026-01-09_taxon-match'!$A$2:$N$81,8,FALSE),IF(_xlpm.x=0,"",_xlpm.x)))</f>
        <v/>
      </c>
      <c r="Q2483" s="46" t="str">
        <f>IF($I2483="","",_xlfn.LET(_xlpm.x,VLOOKUP($I2483,'2026-01-09_taxon-match'!$A$2:$N$81,9,FALSE),IF(_xlpm.x=0,"",_xlpm.x)))</f>
        <v/>
      </c>
      <c r="R2483" s="46" t="str">
        <f>IF($I2483="","",_xlfn.LET(_xlpm.x,VLOOKUP($I2483,'2026-01-09_taxon-match'!$A$2:$N$81,10,FALSE),IF(_xlpm.x=0,"",_xlpm.x)))</f>
        <v/>
      </c>
      <c r="S2483" s="46" t="str">
        <f>IF($I2483="","",_xlfn.LET(_xlpm.x,VLOOKUP($I2483,'2026-01-09_taxon-match'!$A$2:$N$81,11,FALSE),IF(_xlpm.x=0,"",_xlpm.x)))</f>
        <v/>
      </c>
      <c r="T2483" s="46" t="str">
        <f>IF($I2483="","",_xlfn.LET(_xlpm.x,VLOOKUP($I2483,'2026-01-09_taxon-match'!$A$2:$N$81,13,FALSE),IF(_xlpm.x=0,"",_xlpm.x)))</f>
        <v/>
      </c>
      <c r="V2483" s="46" t="s">
        <v>39</v>
      </c>
      <c r="W2483" s="46" t="s">
        <v>46</v>
      </c>
      <c r="Y2483" s="46" t="str">
        <f>IF(V2483="","",_xlfn.LET(_xlpm.x,VLOOKUP(V2483,'Drop-down_menus'!$D$2:$E$13,2,FALSE),IF(_xlpm.x=0,"",_xlpm.x)))</f>
        <v>https://orcid.org/0009-0002-6669-2911</v>
      </c>
      <c r="Z2483" s="46" t="str">
        <f>IF(W2483="","",_xlfn.LET(_xlpm.x,VLOOKUP(W2483,'Drop-down_menus'!$D$2:$E$13,2,FALSE),IF(_xlpm.x=0,"",_xlpm.x)))</f>
        <v>https://orcid.org/0000-0003-0502-8101</v>
      </c>
      <c r="AA2483" s="46" t="str">
        <f>IF(X2483="","",_xlfn.LET(_xlpm.x,VLOOKUP(X2483,'Drop-down_menus'!$D$2:$E$13,2,FALSE),IF(_xlpm.x=0,"",_xlpm.x)))</f>
        <v/>
      </c>
      <c r="AB2483" s="46" t="s">
        <v>1128</v>
      </c>
      <c r="AC2483" s="46" t="s">
        <v>278</v>
      </c>
      <c r="AD2483" s="46" t="s">
        <v>1129</v>
      </c>
      <c r="AE2483" s="46" t="s">
        <v>28</v>
      </c>
      <c r="AF2483" s="46" t="s">
        <v>39</v>
      </c>
      <c r="AG2483" s="46" t="str">
        <f>IF(AE2483="","",_xlfn.LET(_xlpm.x,VLOOKUP(AE2483,'Drop-down_menus'!$D$2:$E$13,2,FALSE),IF(_xlpm.x=0,"",_xlpm.x)))</f>
        <v>https://orcid.org/0000-0002-9037-7623</v>
      </c>
      <c r="AH2483" s="46" t="str">
        <f>IF(AF2483="","",_xlfn.LET(_xlpm.x,VLOOKUP(AF2483,'Drop-down_menus'!$D$2:$E$13,2,FALSE),IF(_xlpm.x=0,"",_xlpm.x)))</f>
        <v>https://orcid.org/0009-0002-6669-2911</v>
      </c>
    </row>
    <row r="2484" spans="2:34" ht="15" customHeight="1">
      <c r="B2484" s="46">
        <v>2706</v>
      </c>
      <c r="C2484" s="46" t="s">
        <v>897</v>
      </c>
      <c r="D2484" s="46" t="b">
        <f>COUNTIF(Events!$B$2:$B$171, C2484) &gt; 0</f>
        <v>1</v>
      </c>
      <c r="E2484" s="46" t="s">
        <v>215</v>
      </c>
      <c r="F2484" s="46" t="s">
        <v>1076</v>
      </c>
      <c r="J2484" s="46" t="str">
        <f>IF(I2484="","",_xlfn.LET(_xlpm.x,VLOOKUP(I2484,'2026-01-09_taxon-match'!$A$2:$N$81,4,FALSE),IF(_xlpm.x=0,"",_xlpm.x)))</f>
        <v/>
      </c>
      <c r="L2484" s="46" t="str">
        <f>IF(I2484="","",_xlfn.LET(_xlpm.x,VLOOKUP(I2484,'2026-01-09_taxon-match'!$A$2:$N$81,3,FALSE),IF(_xlpm.x=0,"",_xlpm.x)))</f>
        <v/>
      </c>
      <c r="M2484" s="46" t="str">
        <f>IF($I2484="","",_xlfn.LET(_xlpm.x,VLOOKUP($I2484,'2026-01-09_taxon-match'!$A$2:$N$81,5,FALSE),IF(_xlpm.x=0,"",_xlpm.x)))</f>
        <v/>
      </c>
      <c r="N2484" s="46" t="str">
        <f>IF($I2484="","",_xlfn.LET(_xlpm.x,VLOOKUP($I2484,'2026-01-09_taxon-match'!$A$2:$N$81,6,FALSE),IF(_xlpm.x=0,"",_xlpm.x)))</f>
        <v/>
      </c>
      <c r="O2484" s="46" t="str">
        <f>IF($I2484="","",_xlfn.LET(_xlpm.x,VLOOKUP($I2484,'2026-01-09_taxon-match'!$A$2:$N$81,7,FALSE),IF(_xlpm.x=0,"",_xlpm.x)))</f>
        <v/>
      </c>
      <c r="P2484" s="46" t="str">
        <f>IF($I2484="","",_xlfn.LET(_xlpm.x,VLOOKUP($I2484,'2026-01-09_taxon-match'!$A$2:$N$81,8,FALSE),IF(_xlpm.x=0,"",_xlpm.x)))</f>
        <v/>
      </c>
      <c r="Q2484" s="46" t="str">
        <f>IF($I2484="","",_xlfn.LET(_xlpm.x,VLOOKUP($I2484,'2026-01-09_taxon-match'!$A$2:$N$81,9,FALSE),IF(_xlpm.x=0,"",_xlpm.x)))</f>
        <v/>
      </c>
      <c r="R2484" s="46" t="str">
        <f>IF($I2484="","",_xlfn.LET(_xlpm.x,VLOOKUP($I2484,'2026-01-09_taxon-match'!$A$2:$N$81,10,FALSE),IF(_xlpm.x=0,"",_xlpm.x)))</f>
        <v/>
      </c>
      <c r="S2484" s="46" t="str">
        <f>IF($I2484="","",_xlfn.LET(_xlpm.x,VLOOKUP($I2484,'2026-01-09_taxon-match'!$A$2:$N$81,11,FALSE),IF(_xlpm.x=0,"",_xlpm.x)))</f>
        <v/>
      </c>
      <c r="T2484" s="46" t="str">
        <f>IF($I2484="","",_xlfn.LET(_xlpm.x,VLOOKUP($I2484,'2026-01-09_taxon-match'!$A$2:$N$81,13,FALSE),IF(_xlpm.x=0,"",_xlpm.x)))</f>
        <v/>
      </c>
      <c r="V2484" s="46" t="s">
        <v>39</v>
      </c>
      <c r="W2484" s="46" t="s">
        <v>46</v>
      </c>
      <c r="Y2484" s="46" t="str">
        <f>IF(V2484="","",_xlfn.LET(_xlpm.x,VLOOKUP(V2484,'Drop-down_menus'!$D$2:$E$13,2,FALSE),IF(_xlpm.x=0,"",_xlpm.x)))</f>
        <v>https://orcid.org/0009-0002-6669-2911</v>
      </c>
      <c r="Z2484" s="46" t="str">
        <f>IF(W2484="","",_xlfn.LET(_xlpm.x,VLOOKUP(W2484,'Drop-down_menus'!$D$2:$E$13,2,FALSE),IF(_xlpm.x=0,"",_xlpm.x)))</f>
        <v>https://orcid.org/0000-0003-0502-8101</v>
      </c>
      <c r="AA2484" s="46" t="str">
        <f>IF(X2484="","",_xlfn.LET(_xlpm.x,VLOOKUP(X2484,'Drop-down_menus'!$D$2:$E$13,2,FALSE),IF(_xlpm.x=0,"",_xlpm.x)))</f>
        <v/>
      </c>
      <c r="AB2484" s="46" t="s">
        <v>514</v>
      </c>
      <c r="AC2484" s="46" t="s">
        <v>278</v>
      </c>
      <c r="AD2484" s="46" t="s">
        <v>1129</v>
      </c>
      <c r="AE2484" s="46" t="s">
        <v>28</v>
      </c>
      <c r="AF2484" s="46" t="s">
        <v>39</v>
      </c>
      <c r="AG2484" s="46" t="str">
        <f>IF(AE2484="","",_xlfn.LET(_xlpm.x,VLOOKUP(AE2484,'Drop-down_menus'!$D$2:$E$13,2,FALSE),IF(_xlpm.x=0,"",_xlpm.x)))</f>
        <v>https://orcid.org/0000-0002-9037-7623</v>
      </c>
      <c r="AH2484" s="46" t="str">
        <f>IF(AF2484="","",_xlfn.LET(_xlpm.x,VLOOKUP(AF2484,'Drop-down_menus'!$D$2:$E$13,2,FALSE),IF(_xlpm.x=0,"",_xlpm.x)))</f>
        <v>https://orcid.org/0009-0002-6669-2911</v>
      </c>
    </row>
    <row r="2485" spans="2:34" ht="15" customHeight="1">
      <c r="B2485" s="46">
        <v>2707</v>
      </c>
      <c r="C2485" s="46" t="s">
        <v>897</v>
      </c>
      <c r="D2485" s="46" t="b">
        <f>COUNTIF(Events!$B$2:$B$171, C2485) &gt; 0</f>
        <v>1</v>
      </c>
      <c r="E2485" s="46" t="s">
        <v>215</v>
      </c>
      <c r="F2485" s="46" t="s">
        <v>216</v>
      </c>
      <c r="J2485" s="46" t="str">
        <f>IF(I2485="","",_xlfn.LET(_xlpm.x,VLOOKUP(I2485,'2026-01-09_taxon-match'!$A$2:$N$81,4,FALSE),IF(_xlpm.x=0,"",_xlpm.x)))</f>
        <v/>
      </c>
      <c r="L2485" s="46" t="str">
        <f>IF(I2485="","",_xlfn.LET(_xlpm.x,VLOOKUP(I2485,'2026-01-09_taxon-match'!$A$2:$N$81,3,FALSE),IF(_xlpm.x=0,"",_xlpm.x)))</f>
        <v/>
      </c>
      <c r="M2485" s="46" t="str">
        <f>IF($I2485="","",_xlfn.LET(_xlpm.x,VLOOKUP($I2485,'2026-01-09_taxon-match'!$A$2:$N$81,5,FALSE),IF(_xlpm.x=0,"",_xlpm.x)))</f>
        <v/>
      </c>
      <c r="N2485" s="46" t="str">
        <f>IF($I2485="","",_xlfn.LET(_xlpm.x,VLOOKUP($I2485,'2026-01-09_taxon-match'!$A$2:$N$81,6,FALSE),IF(_xlpm.x=0,"",_xlpm.x)))</f>
        <v/>
      </c>
      <c r="O2485" s="46" t="str">
        <f>IF($I2485="","",_xlfn.LET(_xlpm.x,VLOOKUP($I2485,'2026-01-09_taxon-match'!$A$2:$N$81,7,FALSE),IF(_xlpm.x=0,"",_xlpm.x)))</f>
        <v/>
      </c>
      <c r="P2485" s="46" t="str">
        <f>IF($I2485="","",_xlfn.LET(_xlpm.x,VLOOKUP($I2485,'2026-01-09_taxon-match'!$A$2:$N$81,8,FALSE),IF(_xlpm.x=0,"",_xlpm.x)))</f>
        <v/>
      </c>
      <c r="Q2485" s="46" t="str">
        <f>IF($I2485="","",_xlfn.LET(_xlpm.x,VLOOKUP($I2485,'2026-01-09_taxon-match'!$A$2:$N$81,9,FALSE),IF(_xlpm.x=0,"",_xlpm.x)))</f>
        <v/>
      </c>
      <c r="R2485" s="46" t="str">
        <f>IF($I2485="","",_xlfn.LET(_xlpm.x,VLOOKUP($I2485,'2026-01-09_taxon-match'!$A$2:$N$81,10,FALSE),IF(_xlpm.x=0,"",_xlpm.x)))</f>
        <v/>
      </c>
      <c r="S2485" s="46" t="str">
        <f>IF($I2485="","",_xlfn.LET(_xlpm.x,VLOOKUP($I2485,'2026-01-09_taxon-match'!$A$2:$N$81,11,FALSE),IF(_xlpm.x=0,"",_xlpm.x)))</f>
        <v/>
      </c>
      <c r="T2485" s="46" t="str">
        <f>IF($I2485="","",_xlfn.LET(_xlpm.x,VLOOKUP($I2485,'2026-01-09_taxon-match'!$A$2:$N$81,13,FALSE),IF(_xlpm.x=0,"",_xlpm.x)))</f>
        <v/>
      </c>
      <c r="V2485" s="46" t="s">
        <v>39</v>
      </c>
      <c r="W2485" s="46" t="s">
        <v>46</v>
      </c>
      <c r="Y2485" s="46" t="str">
        <f>IF(V2485="","",_xlfn.LET(_xlpm.x,VLOOKUP(V2485,'Drop-down_menus'!$D$2:$E$13,2,FALSE),IF(_xlpm.x=0,"",_xlpm.x)))</f>
        <v>https://orcid.org/0009-0002-6669-2911</v>
      </c>
      <c r="Z2485" s="46" t="str">
        <f>IF(W2485="","",_xlfn.LET(_xlpm.x,VLOOKUP(W2485,'Drop-down_menus'!$D$2:$E$13,2,FALSE),IF(_xlpm.x=0,"",_xlpm.x)))</f>
        <v>https://orcid.org/0000-0003-0502-8101</v>
      </c>
      <c r="AA2485" s="46" t="str">
        <f>IF(X2485="","",_xlfn.LET(_xlpm.x,VLOOKUP(X2485,'Drop-down_menus'!$D$2:$E$13,2,FALSE),IF(_xlpm.x=0,"",_xlpm.x)))</f>
        <v/>
      </c>
      <c r="AB2485" s="46" t="s">
        <v>519</v>
      </c>
      <c r="AC2485" s="46" t="s">
        <v>402</v>
      </c>
      <c r="AD2485" s="46" t="s">
        <v>1130</v>
      </c>
      <c r="AE2485" s="46" t="s">
        <v>28</v>
      </c>
      <c r="AF2485" s="46" t="s">
        <v>39</v>
      </c>
      <c r="AG2485" s="46" t="str">
        <f>IF(AE2485="","",_xlfn.LET(_xlpm.x,VLOOKUP(AE2485,'Drop-down_menus'!$D$2:$E$13,2,FALSE),IF(_xlpm.x=0,"",_xlpm.x)))</f>
        <v>https://orcid.org/0000-0002-9037-7623</v>
      </c>
      <c r="AH2485" s="46" t="str">
        <f>IF(AF2485="","",_xlfn.LET(_xlpm.x,VLOOKUP(AF2485,'Drop-down_menus'!$D$2:$E$13,2,FALSE),IF(_xlpm.x=0,"",_xlpm.x)))</f>
        <v>https://orcid.org/0009-0002-6669-2911</v>
      </c>
    </row>
    <row r="2486" spans="2:34" ht="15" customHeight="1">
      <c r="B2486" s="46">
        <v>2708</v>
      </c>
      <c r="C2486" s="46" t="s">
        <v>897</v>
      </c>
      <c r="D2486" s="46" t="b">
        <f>COUNTIF(Events!$B$2:$B$171, C2486) &gt; 0</f>
        <v>1</v>
      </c>
      <c r="E2486" s="46" t="s">
        <v>215</v>
      </c>
      <c r="F2486" s="46" t="s">
        <v>216</v>
      </c>
      <c r="J2486" s="46" t="str">
        <f>IF(I2486="","",_xlfn.LET(_xlpm.x,VLOOKUP(I2486,'2026-01-09_taxon-match'!$A$2:$N$81,4,FALSE),IF(_xlpm.x=0,"",_xlpm.x)))</f>
        <v/>
      </c>
      <c r="L2486" s="46" t="str">
        <f>IF(I2486="","",_xlfn.LET(_xlpm.x,VLOOKUP(I2486,'2026-01-09_taxon-match'!$A$2:$N$81,3,FALSE),IF(_xlpm.x=0,"",_xlpm.x)))</f>
        <v/>
      </c>
      <c r="M2486" s="46" t="str">
        <f>IF($I2486="","",_xlfn.LET(_xlpm.x,VLOOKUP($I2486,'2026-01-09_taxon-match'!$A$2:$N$81,5,FALSE),IF(_xlpm.x=0,"",_xlpm.x)))</f>
        <v/>
      </c>
      <c r="N2486" s="46" t="str">
        <f>IF($I2486="","",_xlfn.LET(_xlpm.x,VLOOKUP($I2486,'2026-01-09_taxon-match'!$A$2:$N$81,6,FALSE),IF(_xlpm.x=0,"",_xlpm.x)))</f>
        <v/>
      </c>
      <c r="O2486" s="46" t="str">
        <f>IF($I2486="","",_xlfn.LET(_xlpm.x,VLOOKUP($I2486,'2026-01-09_taxon-match'!$A$2:$N$81,7,FALSE),IF(_xlpm.x=0,"",_xlpm.x)))</f>
        <v/>
      </c>
      <c r="P2486" s="46" t="str">
        <f>IF($I2486="","",_xlfn.LET(_xlpm.x,VLOOKUP($I2486,'2026-01-09_taxon-match'!$A$2:$N$81,8,FALSE),IF(_xlpm.x=0,"",_xlpm.x)))</f>
        <v/>
      </c>
      <c r="Q2486" s="46" t="str">
        <f>IF($I2486="","",_xlfn.LET(_xlpm.x,VLOOKUP($I2486,'2026-01-09_taxon-match'!$A$2:$N$81,9,FALSE),IF(_xlpm.x=0,"",_xlpm.x)))</f>
        <v/>
      </c>
      <c r="R2486" s="46" t="str">
        <f>IF($I2486="","",_xlfn.LET(_xlpm.x,VLOOKUP($I2486,'2026-01-09_taxon-match'!$A$2:$N$81,10,FALSE),IF(_xlpm.x=0,"",_xlpm.x)))</f>
        <v/>
      </c>
      <c r="S2486" s="46" t="str">
        <f>IF($I2486="","",_xlfn.LET(_xlpm.x,VLOOKUP($I2486,'2026-01-09_taxon-match'!$A$2:$N$81,11,FALSE),IF(_xlpm.x=0,"",_xlpm.x)))</f>
        <v/>
      </c>
      <c r="T2486" s="46" t="str">
        <f>IF($I2486="","",_xlfn.LET(_xlpm.x,VLOOKUP($I2486,'2026-01-09_taxon-match'!$A$2:$N$81,13,FALSE),IF(_xlpm.x=0,"",_xlpm.x)))</f>
        <v/>
      </c>
      <c r="V2486" s="46" t="s">
        <v>39</v>
      </c>
      <c r="W2486" s="46" t="s">
        <v>46</v>
      </c>
      <c r="Y2486" s="46" t="str">
        <f>IF(V2486="","",_xlfn.LET(_xlpm.x,VLOOKUP(V2486,'Drop-down_menus'!$D$2:$E$13,2,FALSE),IF(_xlpm.x=0,"",_xlpm.x)))</f>
        <v>https://orcid.org/0009-0002-6669-2911</v>
      </c>
      <c r="Z2486" s="46" t="str">
        <f>IF(W2486="","",_xlfn.LET(_xlpm.x,VLOOKUP(W2486,'Drop-down_menus'!$D$2:$E$13,2,FALSE),IF(_xlpm.x=0,"",_xlpm.x)))</f>
        <v>https://orcid.org/0000-0003-0502-8101</v>
      </c>
      <c r="AA2486" s="46" t="str">
        <f>IF(X2486="","",_xlfn.LET(_xlpm.x,VLOOKUP(X2486,'Drop-down_menus'!$D$2:$E$13,2,FALSE),IF(_xlpm.x=0,"",_xlpm.x)))</f>
        <v/>
      </c>
      <c r="AB2486" s="46" t="s">
        <v>519</v>
      </c>
      <c r="AC2486" s="46" t="s">
        <v>402</v>
      </c>
      <c r="AD2486" s="46" t="s">
        <v>1130</v>
      </c>
      <c r="AE2486" s="46" t="s">
        <v>28</v>
      </c>
      <c r="AF2486" s="46" t="s">
        <v>39</v>
      </c>
      <c r="AG2486" s="46" t="str">
        <f>IF(AE2486="","",_xlfn.LET(_xlpm.x,VLOOKUP(AE2486,'Drop-down_menus'!$D$2:$E$13,2,FALSE),IF(_xlpm.x=0,"",_xlpm.x)))</f>
        <v>https://orcid.org/0000-0002-9037-7623</v>
      </c>
      <c r="AH2486" s="46" t="str">
        <f>IF(AF2486="","",_xlfn.LET(_xlpm.x,VLOOKUP(AF2486,'Drop-down_menus'!$D$2:$E$13,2,FALSE),IF(_xlpm.x=0,"",_xlpm.x)))</f>
        <v>https://orcid.org/0009-0002-6669-2911</v>
      </c>
    </row>
    <row r="2487" spans="2:34" ht="15" customHeight="1">
      <c r="B2487" s="46">
        <v>2709</v>
      </c>
      <c r="C2487" s="46" t="s">
        <v>897</v>
      </c>
      <c r="D2487" s="46" t="b">
        <f>COUNTIF(Events!$B$2:$B$171, C2487) &gt; 0</f>
        <v>1</v>
      </c>
      <c r="E2487" s="46" t="s">
        <v>215</v>
      </c>
      <c r="F2487" s="46" t="s">
        <v>218</v>
      </c>
      <c r="J2487" s="46" t="str">
        <f>IF(I2487="","",_xlfn.LET(_xlpm.x,VLOOKUP(I2487,'2026-01-09_taxon-match'!$A$2:$N$81,4,FALSE),IF(_xlpm.x=0,"",_xlpm.x)))</f>
        <v/>
      </c>
      <c r="L2487" s="46" t="str">
        <f>IF(I2487="","",_xlfn.LET(_xlpm.x,VLOOKUP(I2487,'2026-01-09_taxon-match'!$A$2:$N$81,3,FALSE),IF(_xlpm.x=0,"",_xlpm.x)))</f>
        <v/>
      </c>
      <c r="M2487" s="46" t="str">
        <f>IF($I2487="","",_xlfn.LET(_xlpm.x,VLOOKUP($I2487,'2026-01-09_taxon-match'!$A$2:$N$81,5,FALSE),IF(_xlpm.x=0,"",_xlpm.x)))</f>
        <v/>
      </c>
      <c r="N2487" s="46" t="str">
        <f>IF($I2487="","",_xlfn.LET(_xlpm.x,VLOOKUP($I2487,'2026-01-09_taxon-match'!$A$2:$N$81,6,FALSE),IF(_xlpm.x=0,"",_xlpm.x)))</f>
        <v/>
      </c>
      <c r="O2487" s="46" t="str">
        <f>IF($I2487="","",_xlfn.LET(_xlpm.x,VLOOKUP($I2487,'2026-01-09_taxon-match'!$A$2:$N$81,7,FALSE),IF(_xlpm.x=0,"",_xlpm.x)))</f>
        <v/>
      </c>
      <c r="P2487" s="46" t="str">
        <f>IF($I2487="","",_xlfn.LET(_xlpm.x,VLOOKUP($I2487,'2026-01-09_taxon-match'!$A$2:$N$81,8,FALSE),IF(_xlpm.x=0,"",_xlpm.x)))</f>
        <v/>
      </c>
      <c r="Q2487" s="46" t="str">
        <f>IF($I2487="","",_xlfn.LET(_xlpm.x,VLOOKUP($I2487,'2026-01-09_taxon-match'!$A$2:$N$81,9,FALSE),IF(_xlpm.x=0,"",_xlpm.x)))</f>
        <v/>
      </c>
      <c r="R2487" s="46" t="str">
        <f>IF($I2487="","",_xlfn.LET(_xlpm.x,VLOOKUP($I2487,'2026-01-09_taxon-match'!$A$2:$N$81,10,FALSE),IF(_xlpm.x=0,"",_xlpm.x)))</f>
        <v/>
      </c>
      <c r="S2487" s="46" t="str">
        <f>IF($I2487="","",_xlfn.LET(_xlpm.x,VLOOKUP($I2487,'2026-01-09_taxon-match'!$A$2:$N$81,11,FALSE),IF(_xlpm.x=0,"",_xlpm.x)))</f>
        <v/>
      </c>
      <c r="T2487" s="46" t="str">
        <f>IF($I2487="","",_xlfn.LET(_xlpm.x,VLOOKUP($I2487,'2026-01-09_taxon-match'!$A$2:$N$81,13,FALSE),IF(_xlpm.x=0,"",_xlpm.x)))</f>
        <v/>
      </c>
      <c r="V2487" s="46" t="s">
        <v>39</v>
      </c>
      <c r="W2487" s="46" t="s">
        <v>46</v>
      </c>
      <c r="Y2487" s="46" t="str">
        <f>IF(V2487="","",_xlfn.LET(_xlpm.x,VLOOKUP(V2487,'Drop-down_menus'!$D$2:$E$13,2,FALSE),IF(_xlpm.x=0,"",_xlpm.x)))</f>
        <v>https://orcid.org/0009-0002-6669-2911</v>
      </c>
      <c r="Z2487" s="46" t="str">
        <f>IF(W2487="","",_xlfn.LET(_xlpm.x,VLOOKUP(W2487,'Drop-down_menus'!$D$2:$E$13,2,FALSE),IF(_xlpm.x=0,"",_xlpm.x)))</f>
        <v>https://orcid.org/0000-0003-0502-8101</v>
      </c>
      <c r="AA2487" s="46" t="str">
        <f>IF(X2487="","",_xlfn.LET(_xlpm.x,VLOOKUP(X2487,'Drop-down_menus'!$D$2:$E$13,2,FALSE),IF(_xlpm.x=0,"",_xlpm.x)))</f>
        <v/>
      </c>
      <c r="AB2487" s="46" t="s">
        <v>519</v>
      </c>
      <c r="AC2487" s="46" t="s">
        <v>402</v>
      </c>
      <c r="AD2487" s="46" t="s">
        <v>1130</v>
      </c>
      <c r="AE2487" s="46" t="s">
        <v>28</v>
      </c>
      <c r="AF2487" s="46" t="s">
        <v>39</v>
      </c>
      <c r="AG2487" s="46" t="str">
        <f>IF(AE2487="","",_xlfn.LET(_xlpm.x,VLOOKUP(AE2487,'Drop-down_menus'!$D$2:$E$13,2,FALSE),IF(_xlpm.x=0,"",_xlpm.x)))</f>
        <v>https://orcid.org/0000-0002-9037-7623</v>
      </c>
      <c r="AH2487" s="46" t="str">
        <f>IF(AF2487="","",_xlfn.LET(_xlpm.x,VLOOKUP(AF2487,'Drop-down_menus'!$D$2:$E$13,2,FALSE),IF(_xlpm.x=0,"",_xlpm.x)))</f>
        <v>https://orcid.org/0009-0002-6669-2911</v>
      </c>
    </row>
    <row r="2488" spans="2:34" ht="15" customHeight="1">
      <c r="B2488" s="46">
        <v>2710</v>
      </c>
      <c r="C2488" s="46" t="s">
        <v>897</v>
      </c>
      <c r="D2488" s="46" t="b">
        <f>COUNTIF(Events!$B$2:$B$171, C2488) &gt; 0</f>
        <v>1</v>
      </c>
      <c r="E2488" s="46" t="s">
        <v>215</v>
      </c>
      <c r="F2488" s="46" t="s">
        <v>218</v>
      </c>
      <c r="J2488" s="46" t="str">
        <f>IF(I2488="","",_xlfn.LET(_xlpm.x,VLOOKUP(I2488,'2026-01-09_taxon-match'!$A$2:$N$81,4,FALSE),IF(_xlpm.x=0,"",_xlpm.x)))</f>
        <v/>
      </c>
      <c r="L2488" s="46" t="str">
        <f>IF(I2488="","",_xlfn.LET(_xlpm.x,VLOOKUP(I2488,'2026-01-09_taxon-match'!$A$2:$N$81,3,FALSE),IF(_xlpm.x=0,"",_xlpm.x)))</f>
        <v/>
      </c>
      <c r="M2488" s="46" t="str">
        <f>IF($I2488="","",_xlfn.LET(_xlpm.x,VLOOKUP($I2488,'2026-01-09_taxon-match'!$A$2:$N$81,5,FALSE),IF(_xlpm.x=0,"",_xlpm.x)))</f>
        <v/>
      </c>
      <c r="N2488" s="46" t="str">
        <f>IF($I2488="","",_xlfn.LET(_xlpm.x,VLOOKUP($I2488,'2026-01-09_taxon-match'!$A$2:$N$81,6,FALSE),IF(_xlpm.x=0,"",_xlpm.x)))</f>
        <v/>
      </c>
      <c r="O2488" s="46" t="str">
        <f>IF($I2488="","",_xlfn.LET(_xlpm.x,VLOOKUP($I2488,'2026-01-09_taxon-match'!$A$2:$N$81,7,FALSE),IF(_xlpm.x=0,"",_xlpm.x)))</f>
        <v/>
      </c>
      <c r="P2488" s="46" t="str">
        <f>IF($I2488="","",_xlfn.LET(_xlpm.x,VLOOKUP($I2488,'2026-01-09_taxon-match'!$A$2:$N$81,8,FALSE),IF(_xlpm.x=0,"",_xlpm.x)))</f>
        <v/>
      </c>
      <c r="Q2488" s="46" t="str">
        <f>IF($I2488="","",_xlfn.LET(_xlpm.x,VLOOKUP($I2488,'2026-01-09_taxon-match'!$A$2:$N$81,9,FALSE),IF(_xlpm.x=0,"",_xlpm.x)))</f>
        <v/>
      </c>
      <c r="R2488" s="46" t="str">
        <f>IF($I2488="","",_xlfn.LET(_xlpm.x,VLOOKUP($I2488,'2026-01-09_taxon-match'!$A$2:$N$81,10,FALSE),IF(_xlpm.x=0,"",_xlpm.x)))</f>
        <v/>
      </c>
      <c r="S2488" s="46" t="str">
        <f>IF($I2488="","",_xlfn.LET(_xlpm.x,VLOOKUP($I2488,'2026-01-09_taxon-match'!$A$2:$N$81,11,FALSE),IF(_xlpm.x=0,"",_xlpm.x)))</f>
        <v/>
      </c>
      <c r="T2488" s="46" t="str">
        <f>IF($I2488="","",_xlfn.LET(_xlpm.x,VLOOKUP($I2488,'2026-01-09_taxon-match'!$A$2:$N$81,13,FALSE),IF(_xlpm.x=0,"",_xlpm.x)))</f>
        <v/>
      </c>
      <c r="V2488" s="46" t="s">
        <v>39</v>
      </c>
      <c r="W2488" s="46" t="s">
        <v>46</v>
      </c>
      <c r="Y2488" s="46" t="str">
        <f>IF(V2488="","",_xlfn.LET(_xlpm.x,VLOOKUP(V2488,'Drop-down_menus'!$D$2:$E$13,2,FALSE),IF(_xlpm.x=0,"",_xlpm.x)))</f>
        <v>https://orcid.org/0009-0002-6669-2911</v>
      </c>
      <c r="Z2488" s="46" t="str">
        <f>IF(W2488="","",_xlfn.LET(_xlpm.x,VLOOKUP(W2488,'Drop-down_menus'!$D$2:$E$13,2,FALSE),IF(_xlpm.x=0,"",_xlpm.x)))</f>
        <v>https://orcid.org/0000-0003-0502-8101</v>
      </c>
      <c r="AA2488" s="46" t="str">
        <f>IF(X2488="","",_xlfn.LET(_xlpm.x,VLOOKUP(X2488,'Drop-down_menus'!$D$2:$E$13,2,FALSE),IF(_xlpm.x=0,"",_xlpm.x)))</f>
        <v/>
      </c>
      <c r="AB2488" s="46" t="s">
        <v>519</v>
      </c>
      <c r="AC2488" s="46" t="s">
        <v>402</v>
      </c>
      <c r="AD2488" s="46" t="s">
        <v>1130</v>
      </c>
      <c r="AE2488" s="46" t="s">
        <v>28</v>
      </c>
      <c r="AF2488" s="46" t="s">
        <v>39</v>
      </c>
      <c r="AG2488" s="46" t="str">
        <f>IF(AE2488="","",_xlfn.LET(_xlpm.x,VLOOKUP(AE2488,'Drop-down_menus'!$D$2:$E$13,2,FALSE),IF(_xlpm.x=0,"",_xlpm.x)))</f>
        <v>https://orcid.org/0000-0002-9037-7623</v>
      </c>
      <c r="AH2488" s="46" t="str">
        <f>IF(AF2488="","",_xlfn.LET(_xlpm.x,VLOOKUP(AF2488,'Drop-down_menus'!$D$2:$E$13,2,FALSE),IF(_xlpm.x=0,"",_xlpm.x)))</f>
        <v>https://orcid.org/0009-0002-6669-2911</v>
      </c>
    </row>
    <row r="2489" spans="2:34" ht="15" customHeight="1">
      <c r="B2489" s="46">
        <v>2711</v>
      </c>
      <c r="C2489" s="46" t="s">
        <v>897</v>
      </c>
      <c r="D2489" s="46" t="b">
        <f>COUNTIF(Events!$B$2:$B$171, C2489) &gt; 0</f>
        <v>1</v>
      </c>
      <c r="E2489" s="46" t="s">
        <v>215</v>
      </c>
      <c r="F2489" s="46" t="s">
        <v>255</v>
      </c>
      <c r="J2489" s="46" t="str">
        <f>IF(I2489="","",_xlfn.LET(_xlpm.x,VLOOKUP(I2489,'2026-01-09_taxon-match'!$A$2:$N$81,4,FALSE),IF(_xlpm.x=0,"",_xlpm.x)))</f>
        <v/>
      </c>
      <c r="L2489" s="46" t="str">
        <f>IF(I2489="","",_xlfn.LET(_xlpm.x,VLOOKUP(I2489,'2026-01-09_taxon-match'!$A$2:$N$81,3,FALSE),IF(_xlpm.x=0,"",_xlpm.x)))</f>
        <v/>
      </c>
      <c r="M2489" s="46" t="str">
        <f>IF($I2489="","",_xlfn.LET(_xlpm.x,VLOOKUP($I2489,'2026-01-09_taxon-match'!$A$2:$N$81,5,FALSE),IF(_xlpm.x=0,"",_xlpm.x)))</f>
        <v/>
      </c>
      <c r="N2489" s="46" t="str">
        <f>IF($I2489="","",_xlfn.LET(_xlpm.x,VLOOKUP($I2489,'2026-01-09_taxon-match'!$A$2:$N$81,6,FALSE),IF(_xlpm.x=0,"",_xlpm.x)))</f>
        <v/>
      </c>
      <c r="O2489" s="46" t="str">
        <f>IF($I2489="","",_xlfn.LET(_xlpm.x,VLOOKUP($I2489,'2026-01-09_taxon-match'!$A$2:$N$81,7,FALSE),IF(_xlpm.x=0,"",_xlpm.x)))</f>
        <v/>
      </c>
      <c r="P2489" s="46" t="str">
        <f>IF($I2489="","",_xlfn.LET(_xlpm.x,VLOOKUP($I2489,'2026-01-09_taxon-match'!$A$2:$N$81,8,FALSE),IF(_xlpm.x=0,"",_xlpm.x)))</f>
        <v/>
      </c>
      <c r="Q2489" s="46" t="str">
        <f>IF($I2489="","",_xlfn.LET(_xlpm.x,VLOOKUP($I2489,'2026-01-09_taxon-match'!$A$2:$N$81,9,FALSE),IF(_xlpm.x=0,"",_xlpm.x)))</f>
        <v/>
      </c>
      <c r="R2489" s="46" t="str">
        <f>IF($I2489="","",_xlfn.LET(_xlpm.x,VLOOKUP($I2489,'2026-01-09_taxon-match'!$A$2:$N$81,10,FALSE),IF(_xlpm.x=0,"",_xlpm.x)))</f>
        <v/>
      </c>
      <c r="S2489" s="46" t="str">
        <f>IF($I2489="","",_xlfn.LET(_xlpm.x,VLOOKUP($I2489,'2026-01-09_taxon-match'!$A$2:$N$81,11,FALSE),IF(_xlpm.x=0,"",_xlpm.x)))</f>
        <v/>
      </c>
      <c r="T2489" s="46" t="str">
        <f>IF($I2489="","",_xlfn.LET(_xlpm.x,VLOOKUP($I2489,'2026-01-09_taxon-match'!$A$2:$N$81,13,FALSE),IF(_xlpm.x=0,"",_xlpm.x)))</f>
        <v/>
      </c>
      <c r="V2489" s="46" t="s">
        <v>39</v>
      </c>
      <c r="W2489" s="46" t="s">
        <v>46</v>
      </c>
      <c r="Y2489" s="46" t="str">
        <f>IF(V2489="","",_xlfn.LET(_xlpm.x,VLOOKUP(V2489,'Drop-down_menus'!$D$2:$E$13,2,FALSE),IF(_xlpm.x=0,"",_xlpm.x)))</f>
        <v>https://orcid.org/0009-0002-6669-2911</v>
      </c>
      <c r="Z2489" s="46" t="str">
        <f>IF(W2489="","",_xlfn.LET(_xlpm.x,VLOOKUP(W2489,'Drop-down_menus'!$D$2:$E$13,2,FALSE),IF(_xlpm.x=0,"",_xlpm.x)))</f>
        <v>https://orcid.org/0000-0003-0502-8101</v>
      </c>
      <c r="AA2489" s="46" t="str">
        <f>IF(X2489="","",_xlfn.LET(_xlpm.x,VLOOKUP(X2489,'Drop-down_menus'!$D$2:$E$13,2,FALSE),IF(_xlpm.x=0,"",_xlpm.x)))</f>
        <v/>
      </c>
      <c r="AB2489" s="46" t="s">
        <v>519</v>
      </c>
      <c r="AC2489" s="46" t="s">
        <v>356</v>
      </c>
      <c r="AD2489" s="46" t="s">
        <v>1130</v>
      </c>
      <c r="AE2489" s="46" t="s">
        <v>28</v>
      </c>
      <c r="AF2489" s="46" t="s">
        <v>39</v>
      </c>
      <c r="AG2489" s="46" t="str">
        <f>IF(AE2489="","",_xlfn.LET(_xlpm.x,VLOOKUP(AE2489,'Drop-down_menus'!$D$2:$E$13,2,FALSE),IF(_xlpm.x=0,"",_xlpm.x)))</f>
        <v>https://orcid.org/0000-0002-9037-7623</v>
      </c>
      <c r="AH2489" s="46" t="str">
        <f>IF(AF2489="","",_xlfn.LET(_xlpm.x,VLOOKUP(AF2489,'Drop-down_menus'!$D$2:$E$13,2,FALSE),IF(_xlpm.x=0,"",_xlpm.x)))</f>
        <v>https://orcid.org/0009-0002-6669-2911</v>
      </c>
    </row>
    <row r="2490" spans="2:34" ht="15" customHeight="1">
      <c r="B2490" s="46">
        <v>2712</v>
      </c>
      <c r="C2490" s="46" t="s">
        <v>897</v>
      </c>
      <c r="D2490" s="46" t="b">
        <f>COUNTIF(Events!$B$2:$B$171, C2490) &gt; 0</f>
        <v>1</v>
      </c>
      <c r="E2490" s="46" t="s">
        <v>215</v>
      </c>
      <c r="F2490" s="15" t="s">
        <v>1082</v>
      </c>
      <c r="J2490" s="46" t="str">
        <f>IF(I2490="","",_xlfn.LET(_xlpm.x,VLOOKUP(I2490,'2026-01-09_taxon-match'!$A$2:$N$81,4,FALSE),IF(_xlpm.x=0,"",_xlpm.x)))</f>
        <v/>
      </c>
      <c r="L2490" s="46" t="str">
        <f>IF(I2490="","",_xlfn.LET(_xlpm.x,VLOOKUP(I2490,'2026-01-09_taxon-match'!$A$2:$N$81,3,FALSE),IF(_xlpm.x=0,"",_xlpm.x)))</f>
        <v/>
      </c>
      <c r="M2490" s="46" t="str">
        <f>IF($I2490="","",_xlfn.LET(_xlpm.x,VLOOKUP($I2490,'2026-01-09_taxon-match'!$A$2:$N$81,5,FALSE),IF(_xlpm.x=0,"",_xlpm.x)))</f>
        <v/>
      </c>
      <c r="N2490" s="46" t="str">
        <f>IF($I2490="","",_xlfn.LET(_xlpm.x,VLOOKUP($I2490,'2026-01-09_taxon-match'!$A$2:$N$81,6,FALSE),IF(_xlpm.x=0,"",_xlpm.x)))</f>
        <v/>
      </c>
      <c r="O2490" s="46" t="str">
        <f>IF($I2490="","",_xlfn.LET(_xlpm.x,VLOOKUP($I2490,'2026-01-09_taxon-match'!$A$2:$N$81,7,FALSE),IF(_xlpm.x=0,"",_xlpm.x)))</f>
        <v/>
      </c>
      <c r="P2490" s="46" t="str">
        <f>IF($I2490="","",_xlfn.LET(_xlpm.x,VLOOKUP($I2490,'2026-01-09_taxon-match'!$A$2:$N$81,8,FALSE),IF(_xlpm.x=0,"",_xlpm.x)))</f>
        <v/>
      </c>
      <c r="Q2490" s="46" t="str">
        <f>IF($I2490="","",_xlfn.LET(_xlpm.x,VLOOKUP($I2490,'2026-01-09_taxon-match'!$A$2:$N$81,9,FALSE),IF(_xlpm.x=0,"",_xlpm.x)))</f>
        <v/>
      </c>
      <c r="R2490" s="46" t="str">
        <f>IF($I2490="","",_xlfn.LET(_xlpm.x,VLOOKUP($I2490,'2026-01-09_taxon-match'!$A$2:$N$81,10,FALSE),IF(_xlpm.x=0,"",_xlpm.x)))</f>
        <v/>
      </c>
      <c r="S2490" s="46" t="str">
        <f>IF($I2490="","",_xlfn.LET(_xlpm.x,VLOOKUP($I2490,'2026-01-09_taxon-match'!$A$2:$N$81,11,FALSE),IF(_xlpm.x=0,"",_xlpm.x)))</f>
        <v/>
      </c>
      <c r="T2490" s="46" t="str">
        <f>IF($I2490="","",_xlfn.LET(_xlpm.x,VLOOKUP($I2490,'2026-01-09_taxon-match'!$A$2:$N$81,13,FALSE),IF(_xlpm.x=0,"",_xlpm.x)))</f>
        <v/>
      </c>
      <c r="V2490" s="46" t="s">
        <v>39</v>
      </c>
      <c r="W2490" s="46" t="s">
        <v>46</v>
      </c>
      <c r="Y2490" s="46" t="str">
        <f>IF(V2490="","",_xlfn.LET(_xlpm.x,VLOOKUP(V2490,'Drop-down_menus'!$D$2:$E$13,2,FALSE),IF(_xlpm.x=0,"",_xlpm.x)))</f>
        <v>https://orcid.org/0009-0002-6669-2911</v>
      </c>
      <c r="Z2490" s="46" t="str">
        <f>IF(W2490="","",_xlfn.LET(_xlpm.x,VLOOKUP(W2490,'Drop-down_menus'!$D$2:$E$13,2,FALSE),IF(_xlpm.x=0,"",_xlpm.x)))</f>
        <v>https://orcid.org/0000-0003-0502-8101</v>
      </c>
      <c r="AA2490" s="46" t="str">
        <f>IF(X2490="","",_xlfn.LET(_xlpm.x,VLOOKUP(X2490,'Drop-down_menus'!$D$2:$E$13,2,FALSE),IF(_xlpm.x=0,"",_xlpm.x)))</f>
        <v/>
      </c>
      <c r="AB2490" s="46" t="s">
        <v>519</v>
      </c>
      <c r="AC2490" s="46" t="s">
        <v>356</v>
      </c>
      <c r="AD2490" s="46" t="s">
        <v>1130</v>
      </c>
      <c r="AE2490" s="46" t="s">
        <v>28</v>
      </c>
      <c r="AF2490" s="46" t="s">
        <v>39</v>
      </c>
      <c r="AG2490" s="46" t="str">
        <f>IF(AE2490="","",_xlfn.LET(_xlpm.x,VLOOKUP(AE2490,'Drop-down_menus'!$D$2:$E$13,2,FALSE),IF(_xlpm.x=0,"",_xlpm.x)))</f>
        <v>https://orcid.org/0000-0002-9037-7623</v>
      </c>
      <c r="AH2490" s="46" t="str">
        <f>IF(AF2490="","",_xlfn.LET(_xlpm.x,VLOOKUP(AF2490,'Drop-down_menus'!$D$2:$E$13,2,FALSE),IF(_xlpm.x=0,"",_xlpm.x)))</f>
        <v>https://orcid.org/0009-0002-6669-2911</v>
      </c>
    </row>
    <row r="2491" spans="2:34" ht="15" customHeight="1">
      <c r="B2491" s="46">
        <v>2713</v>
      </c>
      <c r="C2491" s="46" t="s">
        <v>897</v>
      </c>
      <c r="D2491" s="46" t="b">
        <f>COUNTIF(Events!$B$2:$B$171, C2491) &gt; 0</f>
        <v>1</v>
      </c>
      <c r="E2491" s="46" t="s">
        <v>215</v>
      </c>
      <c r="F2491" s="46" t="s">
        <v>219</v>
      </c>
      <c r="J2491" s="46" t="str">
        <f>IF(I2491="","",_xlfn.LET(_xlpm.x,VLOOKUP(I2491,'2026-01-09_taxon-match'!$A$2:$N$81,4,FALSE),IF(_xlpm.x=0,"",_xlpm.x)))</f>
        <v/>
      </c>
      <c r="L2491" s="46" t="str">
        <f>IF(I2491="","",_xlfn.LET(_xlpm.x,VLOOKUP(I2491,'2026-01-09_taxon-match'!$A$2:$N$81,3,FALSE),IF(_xlpm.x=0,"",_xlpm.x)))</f>
        <v/>
      </c>
      <c r="M2491" s="46" t="str">
        <f>IF($I2491="","",_xlfn.LET(_xlpm.x,VLOOKUP($I2491,'2026-01-09_taxon-match'!$A$2:$N$81,5,FALSE),IF(_xlpm.x=0,"",_xlpm.x)))</f>
        <v/>
      </c>
      <c r="N2491" s="46" t="str">
        <f>IF($I2491="","",_xlfn.LET(_xlpm.x,VLOOKUP($I2491,'2026-01-09_taxon-match'!$A$2:$N$81,6,FALSE),IF(_xlpm.x=0,"",_xlpm.x)))</f>
        <v/>
      </c>
      <c r="O2491" s="46" t="str">
        <f>IF($I2491="","",_xlfn.LET(_xlpm.x,VLOOKUP($I2491,'2026-01-09_taxon-match'!$A$2:$N$81,7,FALSE),IF(_xlpm.x=0,"",_xlpm.x)))</f>
        <v/>
      </c>
      <c r="P2491" s="46" t="str">
        <f>IF($I2491="","",_xlfn.LET(_xlpm.x,VLOOKUP($I2491,'2026-01-09_taxon-match'!$A$2:$N$81,8,FALSE),IF(_xlpm.x=0,"",_xlpm.x)))</f>
        <v/>
      </c>
      <c r="Q2491" s="46" t="str">
        <f>IF($I2491="","",_xlfn.LET(_xlpm.x,VLOOKUP($I2491,'2026-01-09_taxon-match'!$A$2:$N$81,9,FALSE),IF(_xlpm.x=0,"",_xlpm.x)))</f>
        <v/>
      </c>
      <c r="R2491" s="46" t="str">
        <f>IF($I2491="","",_xlfn.LET(_xlpm.x,VLOOKUP($I2491,'2026-01-09_taxon-match'!$A$2:$N$81,10,FALSE),IF(_xlpm.x=0,"",_xlpm.x)))</f>
        <v/>
      </c>
      <c r="S2491" s="46" t="str">
        <f>IF($I2491="","",_xlfn.LET(_xlpm.x,VLOOKUP($I2491,'2026-01-09_taxon-match'!$A$2:$N$81,11,FALSE),IF(_xlpm.x=0,"",_xlpm.x)))</f>
        <v/>
      </c>
      <c r="T2491" s="46" t="str">
        <f>IF($I2491="","",_xlfn.LET(_xlpm.x,VLOOKUP($I2491,'2026-01-09_taxon-match'!$A$2:$N$81,13,FALSE),IF(_xlpm.x=0,"",_xlpm.x)))</f>
        <v/>
      </c>
      <c r="V2491" s="46" t="s">
        <v>39</v>
      </c>
      <c r="W2491" s="46" t="s">
        <v>46</v>
      </c>
      <c r="Y2491" s="46" t="str">
        <f>IF(V2491="","",_xlfn.LET(_xlpm.x,VLOOKUP(V2491,'Drop-down_menus'!$D$2:$E$13,2,FALSE),IF(_xlpm.x=0,"",_xlpm.x)))</f>
        <v>https://orcid.org/0009-0002-6669-2911</v>
      </c>
      <c r="Z2491" s="46" t="str">
        <f>IF(W2491="","",_xlfn.LET(_xlpm.x,VLOOKUP(W2491,'Drop-down_menus'!$D$2:$E$13,2,FALSE),IF(_xlpm.x=0,"",_xlpm.x)))</f>
        <v>https://orcid.org/0000-0003-0502-8101</v>
      </c>
      <c r="AA2491" s="46" t="str">
        <f>IF(X2491="","",_xlfn.LET(_xlpm.x,VLOOKUP(X2491,'Drop-down_menus'!$D$2:$E$13,2,FALSE),IF(_xlpm.x=0,"",_xlpm.x)))</f>
        <v/>
      </c>
      <c r="AC2491" s="46" t="s">
        <v>356</v>
      </c>
      <c r="AD2491" s="46" t="s">
        <v>1130</v>
      </c>
      <c r="AE2491" s="46" t="s">
        <v>28</v>
      </c>
      <c r="AF2491" s="46" t="s">
        <v>39</v>
      </c>
      <c r="AG2491" s="46" t="str">
        <f>IF(AE2491="","",_xlfn.LET(_xlpm.x,VLOOKUP(AE2491,'Drop-down_menus'!$D$2:$E$13,2,FALSE),IF(_xlpm.x=0,"",_xlpm.x)))</f>
        <v>https://orcid.org/0000-0002-9037-7623</v>
      </c>
      <c r="AH2491" s="46" t="str">
        <f>IF(AF2491="","",_xlfn.LET(_xlpm.x,VLOOKUP(AF2491,'Drop-down_menus'!$D$2:$E$13,2,FALSE),IF(_xlpm.x=0,"",_xlpm.x)))</f>
        <v>https://orcid.org/0009-0002-6669-2911</v>
      </c>
    </row>
    <row r="2492" spans="2:34" ht="15" customHeight="1">
      <c r="B2492" s="46">
        <v>2714</v>
      </c>
      <c r="C2492" s="46" t="s">
        <v>897</v>
      </c>
      <c r="D2492" s="46" t="b">
        <f>COUNTIF(Events!$B$2:$B$171, C2492) &gt; 0</f>
        <v>1</v>
      </c>
      <c r="E2492" s="46" t="s">
        <v>215</v>
      </c>
      <c r="F2492" s="46" t="s">
        <v>504</v>
      </c>
      <c r="J2492" s="46" t="str">
        <f>IF(I2492="","",_xlfn.LET(_xlpm.x,VLOOKUP(I2492,'2026-01-09_taxon-match'!$A$2:$N$81,4,FALSE),IF(_xlpm.x=0,"",_xlpm.x)))</f>
        <v/>
      </c>
      <c r="L2492" s="46" t="str">
        <f>IF(I2492="","",_xlfn.LET(_xlpm.x,VLOOKUP(I2492,'2026-01-09_taxon-match'!$A$2:$N$81,3,FALSE),IF(_xlpm.x=0,"",_xlpm.x)))</f>
        <v/>
      </c>
      <c r="M2492" s="46" t="str">
        <f>IF($I2492="","",_xlfn.LET(_xlpm.x,VLOOKUP($I2492,'2026-01-09_taxon-match'!$A$2:$N$81,5,FALSE),IF(_xlpm.x=0,"",_xlpm.x)))</f>
        <v/>
      </c>
      <c r="N2492" s="46" t="str">
        <f>IF($I2492="","",_xlfn.LET(_xlpm.x,VLOOKUP($I2492,'2026-01-09_taxon-match'!$A$2:$N$81,6,FALSE),IF(_xlpm.x=0,"",_xlpm.x)))</f>
        <v/>
      </c>
      <c r="O2492" s="46" t="str">
        <f>IF($I2492="","",_xlfn.LET(_xlpm.x,VLOOKUP($I2492,'2026-01-09_taxon-match'!$A$2:$N$81,7,FALSE),IF(_xlpm.x=0,"",_xlpm.x)))</f>
        <v/>
      </c>
      <c r="P2492" s="46" t="str">
        <f>IF($I2492="","",_xlfn.LET(_xlpm.x,VLOOKUP($I2492,'2026-01-09_taxon-match'!$A$2:$N$81,8,FALSE),IF(_xlpm.x=0,"",_xlpm.x)))</f>
        <v/>
      </c>
      <c r="Q2492" s="46" t="str">
        <f>IF($I2492="","",_xlfn.LET(_xlpm.x,VLOOKUP($I2492,'2026-01-09_taxon-match'!$A$2:$N$81,9,FALSE),IF(_xlpm.x=0,"",_xlpm.x)))</f>
        <v/>
      </c>
      <c r="R2492" s="46" t="str">
        <f>IF($I2492="","",_xlfn.LET(_xlpm.x,VLOOKUP($I2492,'2026-01-09_taxon-match'!$A$2:$N$81,10,FALSE),IF(_xlpm.x=0,"",_xlpm.x)))</f>
        <v/>
      </c>
      <c r="S2492" s="46" t="str">
        <f>IF($I2492="","",_xlfn.LET(_xlpm.x,VLOOKUP($I2492,'2026-01-09_taxon-match'!$A$2:$N$81,11,FALSE),IF(_xlpm.x=0,"",_xlpm.x)))</f>
        <v/>
      </c>
      <c r="T2492" s="46" t="str">
        <f>IF($I2492="","",_xlfn.LET(_xlpm.x,VLOOKUP($I2492,'2026-01-09_taxon-match'!$A$2:$N$81,13,FALSE),IF(_xlpm.x=0,"",_xlpm.x)))</f>
        <v/>
      </c>
      <c r="V2492" s="46" t="s">
        <v>39</v>
      </c>
      <c r="W2492" s="46" t="s">
        <v>46</v>
      </c>
      <c r="Y2492" s="46" t="str">
        <f>IF(V2492="","",_xlfn.LET(_xlpm.x,VLOOKUP(V2492,'Drop-down_menus'!$D$2:$E$13,2,FALSE),IF(_xlpm.x=0,"",_xlpm.x)))</f>
        <v>https://orcid.org/0009-0002-6669-2911</v>
      </c>
      <c r="Z2492" s="46" t="str">
        <f>IF(W2492="","",_xlfn.LET(_xlpm.x,VLOOKUP(W2492,'Drop-down_menus'!$D$2:$E$13,2,FALSE),IF(_xlpm.x=0,"",_xlpm.x)))</f>
        <v>https://orcid.org/0000-0003-0502-8101</v>
      </c>
      <c r="AA2492" s="46" t="str">
        <f>IF(X2492="","",_xlfn.LET(_xlpm.x,VLOOKUP(X2492,'Drop-down_menus'!$D$2:$E$13,2,FALSE),IF(_xlpm.x=0,"",_xlpm.x)))</f>
        <v/>
      </c>
      <c r="AB2492" s="46" t="s">
        <v>1126</v>
      </c>
      <c r="AC2492" s="46" t="s">
        <v>389</v>
      </c>
      <c r="AD2492" s="46" t="s">
        <v>1130</v>
      </c>
      <c r="AE2492" s="46" t="s">
        <v>28</v>
      </c>
      <c r="AF2492" s="46" t="s">
        <v>39</v>
      </c>
      <c r="AG2492" s="46" t="str">
        <f>IF(AE2492="","",_xlfn.LET(_xlpm.x,VLOOKUP(AE2492,'Drop-down_menus'!$D$2:$E$13,2,FALSE),IF(_xlpm.x=0,"",_xlpm.x)))</f>
        <v>https://orcid.org/0000-0002-9037-7623</v>
      </c>
      <c r="AH2492" s="46" t="str">
        <f>IF(AF2492="","",_xlfn.LET(_xlpm.x,VLOOKUP(AF2492,'Drop-down_menus'!$D$2:$E$13,2,FALSE),IF(_xlpm.x=0,"",_xlpm.x)))</f>
        <v>https://orcid.org/0009-0002-6669-2911</v>
      </c>
    </row>
    <row r="2493" spans="2:34" ht="15" customHeight="1">
      <c r="B2493" s="46">
        <v>2715</v>
      </c>
      <c r="C2493" s="46" t="s">
        <v>897</v>
      </c>
      <c r="D2493" s="46" t="b">
        <f>COUNTIF(Events!$B$2:$B$171, C2493) &gt; 0</f>
        <v>1</v>
      </c>
      <c r="E2493" s="46" t="s">
        <v>215</v>
      </c>
      <c r="F2493" s="46" t="s">
        <v>507</v>
      </c>
      <c r="J2493" s="46" t="str">
        <f>IF(I2493="","",_xlfn.LET(_xlpm.x,VLOOKUP(I2493,'2026-01-09_taxon-match'!$A$2:$N$81,4,FALSE),IF(_xlpm.x=0,"",_xlpm.x)))</f>
        <v/>
      </c>
      <c r="L2493" s="46" t="str">
        <f>IF(I2493="","",_xlfn.LET(_xlpm.x,VLOOKUP(I2493,'2026-01-09_taxon-match'!$A$2:$N$81,3,FALSE),IF(_xlpm.x=0,"",_xlpm.x)))</f>
        <v/>
      </c>
      <c r="M2493" s="46" t="str">
        <f>IF($I2493="","",_xlfn.LET(_xlpm.x,VLOOKUP($I2493,'2026-01-09_taxon-match'!$A$2:$N$81,5,FALSE),IF(_xlpm.x=0,"",_xlpm.x)))</f>
        <v/>
      </c>
      <c r="N2493" s="46" t="str">
        <f>IF($I2493="","",_xlfn.LET(_xlpm.x,VLOOKUP($I2493,'2026-01-09_taxon-match'!$A$2:$N$81,6,FALSE),IF(_xlpm.x=0,"",_xlpm.x)))</f>
        <v/>
      </c>
      <c r="O2493" s="46" t="str">
        <f>IF($I2493="","",_xlfn.LET(_xlpm.x,VLOOKUP($I2493,'2026-01-09_taxon-match'!$A$2:$N$81,7,FALSE),IF(_xlpm.x=0,"",_xlpm.x)))</f>
        <v/>
      </c>
      <c r="P2493" s="46" t="str">
        <f>IF($I2493="","",_xlfn.LET(_xlpm.x,VLOOKUP($I2493,'2026-01-09_taxon-match'!$A$2:$N$81,8,FALSE),IF(_xlpm.x=0,"",_xlpm.x)))</f>
        <v/>
      </c>
      <c r="Q2493" s="46" t="str">
        <f>IF($I2493="","",_xlfn.LET(_xlpm.x,VLOOKUP($I2493,'2026-01-09_taxon-match'!$A$2:$N$81,9,FALSE),IF(_xlpm.x=0,"",_xlpm.x)))</f>
        <v/>
      </c>
      <c r="R2493" s="46" t="str">
        <f>IF($I2493="","",_xlfn.LET(_xlpm.x,VLOOKUP($I2493,'2026-01-09_taxon-match'!$A$2:$N$81,10,FALSE),IF(_xlpm.x=0,"",_xlpm.x)))</f>
        <v/>
      </c>
      <c r="S2493" s="46" t="str">
        <f>IF($I2493="","",_xlfn.LET(_xlpm.x,VLOOKUP($I2493,'2026-01-09_taxon-match'!$A$2:$N$81,11,FALSE),IF(_xlpm.x=0,"",_xlpm.x)))</f>
        <v/>
      </c>
      <c r="T2493" s="46" t="str">
        <f>IF($I2493="","",_xlfn.LET(_xlpm.x,VLOOKUP($I2493,'2026-01-09_taxon-match'!$A$2:$N$81,13,FALSE),IF(_xlpm.x=0,"",_xlpm.x)))</f>
        <v/>
      </c>
      <c r="V2493" s="46" t="s">
        <v>39</v>
      </c>
      <c r="W2493" s="46" t="s">
        <v>46</v>
      </c>
      <c r="Y2493" s="46" t="str">
        <f>IF(V2493="","",_xlfn.LET(_xlpm.x,VLOOKUP(V2493,'Drop-down_menus'!$D$2:$E$13,2,FALSE),IF(_xlpm.x=0,"",_xlpm.x)))</f>
        <v>https://orcid.org/0009-0002-6669-2911</v>
      </c>
      <c r="Z2493" s="46" t="str">
        <f>IF(W2493="","",_xlfn.LET(_xlpm.x,VLOOKUP(W2493,'Drop-down_menus'!$D$2:$E$13,2,FALSE),IF(_xlpm.x=0,"",_xlpm.x)))</f>
        <v>https://orcid.org/0000-0003-0502-8101</v>
      </c>
      <c r="AA2493" s="46" t="str">
        <f>IF(X2493="","",_xlfn.LET(_xlpm.x,VLOOKUP(X2493,'Drop-down_menus'!$D$2:$E$13,2,FALSE),IF(_xlpm.x=0,"",_xlpm.x)))</f>
        <v/>
      </c>
      <c r="AB2493" s="46" t="s">
        <v>1128</v>
      </c>
      <c r="AC2493" s="46" t="s">
        <v>278</v>
      </c>
      <c r="AD2493" s="46" t="s">
        <v>1130</v>
      </c>
      <c r="AE2493" s="46" t="s">
        <v>28</v>
      </c>
      <c r="AF2493" s="46" t="s">
        <v>39</v>
      </c>
      <c r="AG2493" s="46" t="str">
        <f>IF(AE2493="","",_xlfn.LET(_xlpm.x,VLOOKUP(AE2493,'Drop-down_menus'!$D$2:$E$13,2,FALSE),IF(_xlpm.x=0,"",_xlpm.x)))</f>
        <v>https://orcid.org/0000-0002-9037-7623</v>
      </c>
      <c r="AH2493" s="46" t="str">
        <f>IF(AF2493="","",_xlfn.LET(_xlpm.x,VLOOKUP(AF2493,'Drop-down_menus'!$D$2:$E$13,2,FALSE),IF(_xlpm.x=0,"",_xlpm.x)))</f>
        <v>https://orcid.org/0009-0002-6669-2911</v>
      </c>
    </row>
    <row r="2494" spans="2:34" ht="15" customHeight="1">
      <c r="B2494" s="46">
        <v>2716</v>
      </c>
      <c r="C2494" s="46" t="s">
        <v>897</v>
      </c>
      <c r="D2494" s="46" t="b">
        <f>COUNTIF(Events!$B$2:$B$171, C2494) &gt; 0</f>
        <v>1</v>
      </c>
      <c r="E2494" s="46" t="s">
        <v>215</v>
      </c>
      <c r="F2494" s="46" t="s">
        <v>1076</v>
      </c>
      <c r="J2494" s="46" t="str">
        <f>IF(I2494="","",_xlfn.LET(_xlpm.x,VLOOKUP(I2494,'2026-01-09_taxon-match'!$A$2:$N$81,4,FALSE),IF(_xlpm.x=0,"",_xlpm.x)))</f>
        <v/>
      </c>
      <c r="L2494" s="46" t="str">
        <f>IF(I2494="","",_xlfn.LET(_xlpm.x,VLOOKUP(I2494,'2026-01-09_taxon-match'!$A$2:$N$81,3,FALSE),IF(_xlpm.x=0,"",_xlpm.x)))</f>
        <v/>
      </c>
      <c r="M2494" s="46" t="str">
        <f>IF($I2494="","",_xlfn.LET(_xlpm.x,VLOOKUP($I2494,'2026-01-09_taxon-match'!$A$2:$N$81,5,FALSE),IF(_xlpm.x=0,"",_xlpm.x)))</f>
        <v/>
      </c>
      <c r="N2494" s="46" t="str">
        <f>IF($I2494="","",_xlfn.LET(_xlpm.x,VLOOKUP($I2494,'2026-01-09_taxon-match'!$A$2:$N$81,6,FALSE),IF(_xlpm.x=0,"",_xlpm.x)))</f>
        <v/>
      </c>
      <c r="O2494" s="46" t="str">
        <f>IF($I2494="","",_xlfn.LET(_xlpm.x,VLOOKUP($I2494,'2026-01-09_taxon-match'!$A$2:$N$81,7,FALSE),IF(_xlpm.x=0,"",_xlpm.x)))</f>
        <v/>
      </c>
      <c r="P2494" s="46" t="str">
        <f>IF($I2494="","",_xlfn.LET(_xlpm.x,VLOOKUP($I2494,'2026-01-09_taxon-match'!$A$2:$N$81,8,FALSE),IF(_xlpm.x=0,"",_xlpm.x)))</f>
        <v/>
      </c>
      <c r="Q2494" s="46" t="str">
        <f>IF($I2494="","",_xlfn.LET(_xlpm.x,VLOOKUP($I2494,'2026-01-09_taxon-match'!$A$2:$N$81,9,FALSE),IF(_xlpm.x=0,"",_xlpm.x)))</f>
        <v/>
      </c>
      <c r="R2494" s="46" t="str">
        <f>IF($I2494="","",_xlfn.LET(_xlpm.x,VLOOKUP($I2494,'2026-01-09_taxon-match'!$A$2:$N$81,10,FALSE),IF(_xlpm.x=0,"",_xlpm.x)))</f>
        <v/>
      </c>
      <c r="S2494" s="46" t="str">
        <f>IF($I2494="","",_xlfn.LET(_xlpm.x,VLOOKUP($I2494,'2026-01-09_taxon-match'!$A$2:$N$81,11,FALSE),IF(_xlpm.x=0,"",_xlpm.x)))</f>
        <v/>
      </c>
      <c r="T2494" s="46" t="str">
        <f>IF($I2494="","",_xlfn.LET(_xlpm.x,VLOOKUP($I2494,'2026-01-09_taxon-match'!$A$2:$N$81,13,FALSE),IF(_xlpm.x=0,"",_xlpm.x)))</f>
        <v/>
      </c>
      <c r="V2494" s="46" t="s">
        <v>39</v>
      </c>
      <c r="W2494" s="46" t="s">
        <v>46</v>
      </c>
      <c r="Y2494" s="46" t="str">
        <f>IF(V2494="","",_xlfn.LET(_xlpm.x,VLOOKUP(V2494,'Drop-down_menus'!$D$2:$E$13,2,FALSE),IF(_xlpm.x=0,"",_xlpm.x)))</f>
        <v>https://orcid.org/0009-0002-6669-2911</v>
      </c>
      <c r="Z2494" s="46" t="str">
        <f>IF(W2494="","",_xlfn.LET(_xlpm.x,VLOOKUP(W2494,'Drop-down_menus'!$D$2:$E$13,2,FALSE),IF(_xlpm.x=0,"",_xlpm.x)))</f>
        <v>https://orcid.org/0000-0003-0502-8101</v>
      </c>
      <c r="AA2494" s="46" t="str">
        <f>IF(X2494="","",_xlfn.LET(_xlpm.x,VLOOKUP(X2494,'Drop-down_menus'!$D$2:$E$13,2,FALSE),IF(_xlpm.x=0,"",_xlpm.x)))</f>
        <v/>
      </c>
      <c r="AB2494" s="46" t="s">
        <v>514</v>
      </c>
      <c r="AC2494" s="46" t="s">
        <v>278</v>
      </c>
      <c r="AD2494" s="46" t="s">
        <v>1130</v>
      </c>
      <c r="AE2494" s="46" t="s">
        <v>28</v>
      </c>
      <c r="AF2494" s="46" t="s">
        <v>39</v>
      </c>
      <c r="AG2494" s="46" t="str">
        <f>IF(AE2494="","",_xlfn.LET(_xlpm.x,VLOOKUP(AE2494,'Drop-down_menus'!$D$2:$E$13,2,FALSE),IF(_xlpm.x=0,"",_xlpm.x)))</f>
        <v>https://orcid.org/0000-0002-9037-7623</v>
      </c>
      <c r="AH2494" s="46" t="str">
        <f>IF(AF2494="","",_xlfn.LET(_xlpm.x,VLOOKUP(AF2494,'Drop-down_menus'!$D$2:$E$13,2,FALSE),IF(_xlpm.x=0,"",_xlpm.x)))</f>
        <v>https://orcid.org/0009-0002-6669-2911</v>
      </c>
    </row>
    <row r="2495" spans="2:34" ht="15" customHeight="1">
      <c r="B2495" s="46">
        <v>2717</v>
      </c>
      <c r="C2495" s="46" t="s">
        <v>1131</v>
      </c>
      <c r="D2495" s="46" t="b">
        <f>COUNTIF(Events!$B$2:$B$171, C2495) &gt; 0</f>
        <v>0</v>
      </c>
      <c r="E2495" s="46" t="s">
        <v>322</v>
      </c>
      <c r="F2495" s="46" t="s">
        <v>323</v>
      </c>
      <c r="J2495" s="46" t="str">
        <f>IF(I2495="","",_xlfn.LET(_xlpm.x,VLOOKUP(I2495,'2026-01-09_taxon-match'!$A$2:$N$81,4,FALSE),IF(_xlpm.x=0,"",_xlpm.x)))</f>
        <v/>
      </c>
      <c r="L2495" s="46" t="str">
        <f>IF(I2495="","",_xlfn.LET(_xlpm.x,VLOOKUP(I2495,'2026-01-09_taxon-match'!$A$2:$N$81,3,FALSE),IF(_xlpm.x=0,"",_xlpm.x)))</f>
        <v/>
      </c>
      <c r="M2495" s="46" t="str">
        <f>IF($I2495="","",_xlfn.LET(_xlpm.x,VLOOKUP($I2495,'2026-01-09_taxon-match'!$A$2:$N$81,5,FALSE),IF(_xlpm.x=0,"",_xlpm.x)))</f>
        <v/>
      </c>
      <c r="N2495" s="46" t="str">
        <f>IF($I2495="","",_xlfn.LET(_xlpm.x,VLOOKUP($I2495,'2026-01-09_taxon-match'!$A$2:$N$81,6,FALSE),IF(_xlpm.x=0,"",_xlpm.x)))</f>
        <v/>
      </c>
      <c r="O2495" s="46" t="str">
        <f>IF($I2495="","",_xlfn.LET(_xlpm.x,VLOOKUP($I2495,'2026-01-09_taxon-match'!$A$2:$N$81,7,FALSE),IF(_xlpm.x=0,"",_xlpm.x)))</f>
        <v/>
      </c>
      <c r="P2495" s="46" t="str">
        <f>IF($I2495="","",_xlfn.LET(_xlpm.x,VLOOKUP($I2495,'2026-01-09_taxon-match'!$A$2:$N$81,8,FALSE),IF(_xlpm.x=0,"",_xlpm.x)))</f>
        <v/>
      </c>
      <c r="Q2495" s="46" t="str">
        <f>IF($I2495="","",_xlfn.LET(_xlpm.x,VLOOKUP($I2495,'2026-01-09_taxon-match'!$A$2:$N$81,9,FALSE),IF(_xlpm.x=0,"",_xlpm.x)))</f>
        <v/>
      </c>
      <c r="R2495" s="46" t="str">
        <f>IF($I2495="","",_xlfn.LET(_xlpm.x,VLOOKUP($I2495,'2026-01-09_taxon-match'!$A$2:$N$81,10,FALSE),IF(_xlpm.x=0,"",_xlpm.x)))</f>
        <v/>
      </c>
      <c r="S2495" s="46" t="str">
        <f>IF($I2495="","",_xlfn.LET(_xlpm.x,VLOOKUP($I2495,'2026-01-09_taxon-match'!$A$2:$N$81,11,FALSE),IF(_xlpm.x=0,"",_xlpm.x)))</f>
        <v/>
      </c>
      <c r="T2495" s="46" t="str">
        <f>IF($I2495="","",_xlfn.LET(_xlpm.x,VLOOKUP($I2495,'2026-01-09_taxon-match'!$A$2:$N$81,13,FALSE),IF(_xlpm.x=0,"",_xlpm.x)))</f>
        <v/>
      </c>
      <c r="V2495" s="46" t="s">
        <v>39</v>
      </c>
      <c r="W2495" s="46" t="s">
        <v>46</v>
      </c>
      <c r="Y2495" s="46" t="str">
        <f>IF(V2495="","",_xlfn.LET(_xlpm.x,VLOOKUP(V2495,'Drop-down_menus'!$D$2:$E$13,2,FALSE),IF(_xlpm.x=0,"",_xlpm.x)))</f>
        <v>https://orcid.org/0009-0002-6669-2911</v>
      </c>
      <c r="Z2495" s="46" t="str">
        <f>IF(W2495="","",_xlfn.LET(_xlpm.x,VLOOKUP(W2495,'Drop-down_menus'!$D$2:$E$13,2,FALSE),IF(_xlpm.x=0,"",_xlpm.x)))</f>
        <v>https://orcid.org/0000-0003-0502-8101</v>
      </c>
      <c r="AA2495" s="46" t="str">
        <f>IF(X2495="","",_xlfn.LET(_xlpm.x,VLOOKUP(X2495,'Drop-down_menus'!$D$2:$E$13,2,FALSE),IF(_xlpm.x=0,"",_xlpm.x)))</f>
        <v/>
      </c>
      <c r="AB2495" s="14"/>
      <c r="AC2495" s="14"/>
      <c r="AD2495" s="46" t="s">
        <v>324</v>
      </c>
      <c r="AE2495" s="46" t="s">
        <v>28</v>
      </c>
      <c r="AF2495" s="46" t="s">
        <v>39</v>
      </c>
      <c r="AG2495" s="46" t="str">
        <f>IF(AE2495="","",_xlfn.LET(_xlpm.x,VLOOKUP(AE2495,'Drop-down_menus'!$D$2:$E$13,2,FALSE),IF(_xlpm.x=0,"",_xlpm.x)))</f>
        <v>https://orcid.org/0000-0002-9037-7623</v>
      </c>
      <c r="AH2495" s="46" t="str">
        <f>IF(AF2495="","",_xlfn.LET(_xlpm.x,VLOOKUP(AF2495,'Drop-down_menus'!$D$2:$E$13,2,FALSE),IF(_xlpm.x=0,"",_xlpm.x)))</f>
        <v>https://orcid.org/0009-0002-6669-2911</v>
      </c>
    </row>
    <row r="2496" spans="2:34" ht="15" customHeight="1">
      <c r="B2496" s="46">
        <v>2718</v>
      </c>
      <c r="C2496" s="46" t="s">
        <v>1131</v>
      </c>
      <c r="D2496" s="46" t="b">
        <f>COUNTIF(Events!$B$2:$B$171, C2496) &gt; 0</f>
        <v>0</v>
      </c>
      <c r="E2496" s="46" t="s">
        <v>322</v>
      </c>
      <c r="F2496" s="46" t="s">
        <v>325</v>
      </c>
      <c r="J2496" s="46" t="str">
        <f>IF(I2496="","",_xlfn.LET(_xlpm.x,VLOOKUP(I2496,'2026-01-09_taxon-match'!$A$2:$N$81,4,FALSE),IF(_xlpm.x=0,"",_xlpm.x)))</f>
        <v/>
      </c>
      <c r="L2496" s="46" t="str">
        <f>IF(I2496="","",_xlfn.LET(_xlpm.x,VLOOKUP(I2496,'2026-01-09_taxon-match'!$A$2:$N$81,3,FALSE),IF(_xlpm.x=0,"",_xlpm.x)))</f>
        <v/>
      </c>
      <c r="M2496" s="46" t="str">
        <f>IF($I2496="","",_xlfn.LET(_xlpm.x,VLOOKUP($I2496,'2026-01-09_taxon-match'!$A$2:$N$81,5,FALSE),IF(_xlpm.x=0,"",_xlpm.x)))</f>
        <v/>
      </c>
      <c r="N2496" s="46" t="str">
        <f>IF($I2496="","",_xlfn.LET(_xlpm.x,VLOOKUP($I2496,'2026-01-09_taxon-match'!$A$2:$N$81,6,FALSE),IF(_xlpm.x=0,"",_xlpm.x)))</f>
        <v/>
      </c>
      <c r="O2496" s="46" t="str">
        <f>IF($I2496="","",_xlfn.LET(_xlpm.x,VLOOKUP($I2496,'2026-01-09_taxon-match'!$A$2:$N$81,7,FALSE),IF(_xlpm.x=0,"",_xlpm.x)))</f>
        <v/>
      </c>
      <c r="P2496" s="46" t="str">
        <f>IF($I2496="","",_xlfn.LET(_xlpm.x,VLOOKUP($I2496,'2026-01-09_taxon-match'!$A$2:$N$81,8,FALSE),IF(_xlpm.x=0,"",_xlpm.x)))</f>
        <v/>
      </c>
      <c r="Q2496" s="46" t="str">
        <f>IF($I2496="","",_xlfn.LET(_xlpm.x,VLOOKUP($I2496,'2026-01-09_taxon-match'!$A$2:$N$81,9,FALSE),IF(_xlpm.x=0,"",_xlpm.x)))</f>
        <v/>
      </c>
      <c r="R2496" s="46" t="str">
        <f>IF($I2496="","",_xlfn.LET(_xlpm.x,VLOOKUP($I2496,'2026-01-09_taxon-match'!$A$2:$N$81,10,FALSE),IF(_xlpm.x=0,"",_xlpm.x)))</f>
        <v/>
      </c>
      <c r="S2496" s="46" t="str">
        <f>IF($I2496="","",_xlfn.LET(_xlpm.x,VLOOKUP($I2496,'2026-01-09_taxon-match'!$A$2:$N$81,11,FALSE),IF(_xlpm.x=0,"",_xlpm.x)))</f>
        <v/>
      </c>
      <c r="T2496" s="46" t="str">
        <f>IF($I2496="","",_xlfn.LET(_xlpm.x,VLOOKUP($I2496,'2026-01-09_taxon-match'!$A$2:$N$81,13,FALSE),IF(_xlpm.x=0,"",_xlpm.x)))</f>
        <v/>
      </c>
      <c r="V2496" s="46" t="s">
        <v>39</v>
      </c>
      <c r="W2496" s="46" t="s">
        <v>46</v>
      </c>
      <c r="Y2496" s="46" t="str">
        <f>IF(V2496="","",_xlfn.LET(_xlpm.x,VLOOKUP(V2496,'Drop-down_menus'!$D$2:$E$13,2,FALSE),IF(_xlpm.x=0,"",_xlpm.x)))</f>
        <v>https://orcid.org/0009-0002-6669-2911</v>
      </c>
      <c r="Z2496" s="46" t="str">
        <f>IF(W2496="","",_xlfn.LET(_xlpm.x,VLOOKUP(W2496,'Drop-down_menus'!$D$2:$E$13,2,FALSE),IF(_xlpm.x=0,"",_xlpm.x)))</f>
        <v>https://orcid.org/0000-0003-0502-8101</v>
      </c>
      <c r="AA2496" s="46" t="str">
        <f>IF(X2496="","",_xlfn.LET(_xlpm.x,VLOOKUP(X2496,'Drop-down_menus'!$D$2:$E$13,2,FALSE),IF(_xlpm.x=0,"",_xlpm.x)))</f>
        <v/>
      </c>
      <c r="AB2496" s="14"/>
      <c r="AC2496" s="14"/>
      <c r="AE2496" s="46" t="s">
        <v>28</v>
      </c>
      <c r="AF2496" s="46" t="s">
        <v>39</v>
      </c>
      <c r="AG2496" s="46" t="str">
        <f>IF(AE2496="","",_xlfn.LET(_xlpm.x,VLOOKUP(AE2496,'Drop-down_menus'!$D$2:$E$13,2,FALSE),IF(_xlpm.x=0,"",_xlpm.x)))</f>
        <v>https://orcid.org/0000-0002-9037-7623</v>
      </c>
      <c r="AH2496" s="46" t="str">
        <f>IF(AF2496="","",_xlfn.LET(_xlpm.x,VLOOKUP(AF2496,'Drop-down_menus'!$D$2:$E$13,2,FALSE),IF(_xlpm.x=0,"",_xlpm.x)))</f>
        <v>https://orcid.org/0009-0002-6669-2911</v>
      </c>
    </row>
    <row r="2497" spans="2:34" ht="15" customHeight="1">
      <c r="B2497" s="46">
        <v>2719</v>
      </c>
      <c r="C2497" s="46" t="s">
        <v>1131</v>
      </c>
      <c r="D2497" s="46" t="b">
        <f>COUNTIF(Events!$B$2:$B$171, C2497) &gt; 0</f>
        <v>0</v>
      </c>
      <c r="E2497" s="46" t="s">
        <v>322</v>
      </c>
      <c r="F2497" s="46" t="s">
        <v>326</v>
      </c>
      <c r="J2497" s="46" t="str">
        <f>IF(I2497="","",_xlfn.LET(_xlpm.x,VLOOKUP(I2497,'2026-01-09_taxon-match'!$A$2:$N$81,4,FALSE),IF(_xlpm.x=0,"",_xlpm.x)))</f>
        <v/>
      </c>
      <c r="L2497" s="46" t="str">
        <f>IF(I2497="","",_xlfn.LET(_xlpm.x,VLOOKUP(I2497,'2026-01-09_taxon-match'!$A$2:$N$81,3,FALSE),IF(_xlpm.x=0,"",_xlpm.x)))</f>
        <v/>
      </c>
      <c r="M2497" s="46" t="str">
        <f>IF($I2497="","",_xlfn.LET(_xlpm.x,VLOOKUP($I2497,'2026-01-09_taxon-match'!$A$2:$N$81,5,FALSE),IF(_xlpm.x=0,"",_xlpm.x)))</f>
        <v/>
      </c>
      <c r="N2497" s="46" t="str">
        <f>IF($I2497="","",_xlfn.LET(_xlpm.x,VLOOKUP($I2497,'2026-01-09_taxon-match'!$A$2:$N$81,6,FALSE),IF(_xlpm.x=0,"",_xlpm.x)))</f>
        <v/>
      </c>
      <c r="O2497" s="46" t="str">
        <f>IF($I2497="","",_xlfn.LET(_xlpm.x,VLOOKUP($I2497,'2026-01-09_taxon-match'!$A$2:$N$81,7,FALSE),IF(_xlpm.x=0,"",_xlpm.x)))</f>
        <v/>
      </c>
      <c r="P2497" s="46" t="str">
        <f>IF($I2497="","",_xlfn.LET(_xlpm.x,VLOOKUP($I2497,'2026-01-09_taxon-match'!$A$2:$N$81,8,FALSE),IF(_xlpm.x=0,"",_xlpm.x)))</f>
        <v/>
      </c>
      <c r="Q2497" s="46" t="str">
        <f>IF($I2497="","",_xlfn.LET(_xlpm.x,VLOOKUP($I2497,'2026-01-09_taxon-match'!$A$2:$N$81,9,FALSE),IF(_xlpm.x=0,"",_xlpm.x)))</f>
        <v/>
      </c>
      <c r="R2497" s="46" t="str">
        <f>IF($I2497="","",_xlfn.LET(_xlpm.x,VLOOKUP($I2497,'2026-01-09_taxon-match'!$A$2:$N$81,10,FALSE),IF(_xlpm.x=0,"",_xlpm.x)))</f>
        <v/>
      </c>
      <c r="S2497" s="46" t="str">
        <f>IF($I2497="","",_xlfn.LET(_xlpm.x,VLOOKUP($I2497,'2026-01-09_taxon-match'!$A$2:$N$81,11,FALSE),IF(_xlpm.x=0,"",_xlpm.x)))</f>
        <v/>
      </c>
      <c r="T2497" s="46" t="str">
        <f>IF($I2497="","",_xlfn.LET(_xlpm.x,VLOOKUP($I2497,'2026-01-09_taxon-match'!$A$2:$N$81,13,FALSE),IF(_xlpm.x=0,"",_xlpm.x)))</f>
        <v/>
      </c>
      <c r="V2497" s="46" t="s">
        <v>39</v>
      </c>
      <c r="W2497" s="46" t="s">
        <v>46</v>
      </c>
      <c r="Y2497" s="46" t="str">
        <f>IF(V2497="","",_xlfn.LET(_xlpm.x,VLOOKUP(V2497,'Drop-down_menus'!$D$2:$E$13,2,FALSE),IF(_xlpm.x=0,"",_xlpm.x)))</f>
        <v>https://orcid.org/0009-0002-6669-2911</v>
      </c>
      <c r="Z2497" s="46" t="str">
        <f>IF(W2497="","",_xlfn.LET(_xlpm.x,VLOOKUP(W2497,'Drop-down_menus'!$D$2:$E$13,2,FALSE),IF(_xlpm.x=0,"",_xlpm.x)))</f>
        <v>https://orcid.org/0000-0003-0502-8101</v>
      </c>
      <c r="AA2497" s="46" t="str">
        <f>IF(X2497="","",_xlfn.LET(_xlpm.x,VLOOKUP(X2497,'Drop-down_menus'!$D$2:$E$13,2,FALSE),IF(_xlpm.x=0,"",_xlpm.x)))</f>
        <v/>
      </c>
      <c r="AB2497" s="14"/>
      <c r="AC2497" s="14"/>
      <c r="AE2497" s="46" t="s">
        <v>28</v>
      </c>
      <c r="AF2497" s="46" t="s">
        <v>39</v>
      </c>
      <c r="AG2497" s="46" t="str">
        <f>IF(AE2497="","",_xlfn.LET(_xlpm.x,VLOOKUP(AE2497,'Drop-down_menus'!$D$2:$E$13,2,FALSE),IF(_xlpm.x=0,"",_xlpm.x)))</f>
        <v>https://orcid.org/0000-0002-9037-7623</v>
      </c>
      <c r="AH2497" s="46" t="str">
        <f>IF(AF2497="","",_xlfn.LET(_xlpm.x,VLOOKUP(AF2497,'Drop-down_menus'!$D$2:$E$13,2,FALSE),IF(_xlpm.x=0,"",_xlpm.x)))</f>
        <v>https://orcid.org/0009-0002-6669-2911</v>
      </c>
    </row>
    <row r="2498" spans="2:34" ht="15" customHeight="1">
      <c r="B2498" s="46">
        <v>2720</v>
      </c>
      <c r="C2498" s="46" t="s">
        <v>1131</v>
      </c>
      <c r="D2498" s="46" t="b">
        <f>COUNTIF(Events!$B$2:$B$171, C2498) &gt; 0</f>
        <v>0</v>
      </c>
      <c r="E2498" s="46" t="s">
        <v>322</v>
      </c>
      <c r="F2498" s="46" t="s">
        <v>1073</v>
      </c>
      <c r="J2498" s="46" t="str">
        <f>IF(I2498="","",_xlfn.LET(_xlpm.x,VLOOKUP(I2498,'2026-01-09_taxon-match'!$A$2:$N$81,4,FALSE),IF(_xlpm.x=0,"",_xlpm.x)))</f>
        <v/>
      </c>
      <c r="L2498" s="46" t="str">
        <f>IF(I2498="","",_xlfn.LET(_xlpm.x,VLOOKUP(I2498,'2026-01-09_taxon-match'!$A$2:$N$81,3,FALSE),IF(_xlpm.x=0,"",_xlpm.x)))</f>
        <v/>
      </c>
      <c r="M2498" s="46" t="str">
        <f>IF($I2498="","",_xlfn.LET(_xlpm.x,VLOOKUP($I2498,'2026-01-09_taxon-match'!$A$2:$N$81,5,FALSE),IF(_xlpm.x=0,"",_xlpm.x)))</f>
        <v/>
      </c>
      <c r="N2498" s="46" t="str">
        <f>IF($I2498="","",_xlfn.LET(_xlpm.x,VLOOKUP($I2498,'2026-01-09_taxon-match'!$A$2:$N$81,6,FALSE),IF(_xlpm.x=0,"",_xlpm.x)))</f>
        <v/>
      </c>
      <c r="O2498" s="46" t="str">
        <f>IF($I2498="","",_xlfn.LET(_xlpm.x,VLOOKUP($I2498,'2026-01-09_taxon-match'!$A$2:$N$81,7,FALSE),IF(_xlpm.x=0,"",_xlpm.x)))</f>
        <v/>
      </c>
      <c r="P2498" s="46" t="str">
        <f>IF($I2498="","",_xlfn.LET(_xlpm.x,VLOOKUP($I2498,'2026-01-09_taxon-match'!$A$2:$N$81,8,FALSE),IF(_xlpm.x=0,"",_xlpm.x)))</f>
        <v/>
      </c>
      <c r="Q2498" s="46" t="str">
        <f>IF($I2498="","",_xlfn.LET(_xlpm.x,VLOOKUP($I2498,'2026-01-09_taxon-match'!$A$2:$N$81,9,FALSE),IF(_xlpm.x=0,"",_xlpm.x)))</f>
        <v/>
      </c>
      <c r="R2498" s="46" t="str">
        <f>IF($I2498="","",_xlfn.LET(_xlpm.x,VLOOKUP($I2498,'2026-01-09_taxon-match'!$A$2:$N$81,10,FALSE),IF(_xlpm.x=0,"",_xlpm.x)))</f>
        <v/>
      </c>
      <c r="S2498" s="46" t="str">
        <f>IF($I2498="","",_xlfn.LET(_xlpm.x,VLOOKUP($I2498,'2026-01-09_taxon-match'!$A$2:$N$81,11,FALSE),IF(_xlpm.x=0,"",_xlpm.x)))</f>
        <v/>
      </c>
      <c r="T2498" s="46" t="str">
        <f>IF($I2498="","",_xlfn.LET(_xlpm.x,VLOOKUP($I2498,'2026-01-09_taxon-match'!$A$2:$N$81,13,FALSE),IF(_xlpm.x=0,"",_xlpm.x)))</f>
        <v/>
      </c>
      <c r="V2498" s="46" t="s">
        <v>39</v>
      </c>
      <c r="W2498" s="46" t="s">
        <v>46</v>
      </c>
      <c r="Y2498" s="46" t="str">
        <f>IF(V2498="","",_xlfn.LET(_xlpm.x,VLOOKUP(V2498,'Drop-down_menus'!$D$2:$E$13,2,FALSE),IF(_xlpm.x=0,"",_xlpm.x)))</f>
        <v>https://orcid.org/0009-0002-6669-2911</v>
      </c>
      <c r="Z2498" s="46" t="str">
        <f>IF(W2498="","",_xlfn.LET(_xlpm.x,VLOOKUP(W2498,'Drop-down_menus'!$D$2:$E$13,2,FALSE),IF(_xlpm.x=0,"",_xlpm.x)))</f>
        <v>https://orcid.org/0000-0003-0502-8101</v>
      </c>
      <c r="AA2498" s="46" t="str">
        <f>IF(X2498="","",_xlfn.LET(_xlpm.x,VLOOKUP(X2498,'Drop-down_menus'!$D$2:$E$13,2,FALSE),IF(_xlpm.x=0,"",_xlpm.x)))</f>
        <v/>
      </c>
      <c r="AB2498" s="14"/>
      <c r="AC2498" s="14"/>
      <c r="AE2498" s="46" t="s">
        <v>28</v>
      </c>
      <c r="AF2498" s="46" t="s">
        <v>39</v>
      </c>
      <c r="AG2498" s="46" t="str">
        <f>IF(AE2498="","",_xlfn.LET(_xlpm.x,VLOOKUP(AE2498,'Drop-down_menus'!$D$2:$E$13,2,FALSE),IF(_xlpm.x=0,"",_xlpm.x)))</f>
        <v>https://orcid.org/0000-0002-9037-7623</v>
      </c>
      <c r="AH2498" s="46" t="str">
        <f>IF(AF2498="","",_xlfn.LET(_xlpm.x,VLOOKUP(AF2498,'Drop-down_menus'!$D$2:$E$13,2,FALSE),IF(_xlpm.x=0,"",_xlpm.x)))</f>
        <v>https://orcid.org/0009-0002-6669-2911</v>
      </c>
    </row>
    <row r="2499" spans="2:34" ht="15" customHeight="1">
      <c r="B2499" s="46">
        <v>2721</v>
      </c>
      <c r="C2499" s="46" t="s">
        <v>1131</v>
      </c>
      <c r="D2499" s="46" t="b">
        <f>COUNTIF(Events!$B$2:$B$171, C2499) &gt; 0</f>
        <v>0</v>
      </c>
      <c r="E2499" s="46" t="s">
        <v>322</v>
      </c>
      <c r="F2499" s="46" t="s">
        <v>1080</v>
      </c>
      <c r="J2499" s="46" t="str">
        <f>IF(I2499="","",_xlfn.LET(_xlpm.x,VLOOKUP(I2499,'2026-01-09_taxon-match'!$A$2:$N$81,4,FALSE),IF(_xlpm.x=0,"",_xlpm.x)))</f>
        <v/>
      </c>
      <c r="L2499" s="46" t="str">
        <f>IF(I2499="","",_xlfn.LET(_xlpm.x,VLOOKUP(I2499,'2026-01-09_taxon-match'!$A$2:$N$81,3,FALSE),IF(_xlpm.x=0,"",_xlpm.x)))</f>
        <v/>
      </c>
      <c r="M2499" s="46" t="str">
        <f>IF($I2499="","",_xlfn.LET(_xlpm.x,VLOOKUP($I2499,'2026-01-09_taxon-match'!$A$2:$N$81,5,FALSE),IF(_xlpm.x=0,"",_xlpm.x)))</f>
        <v/>
      </c>
      <c r="N2499" s="46" t="str">
        <f>IF($I2499="","",_xlfn.LET(_xlpm.x,VLOOKUP($I2499,'2026-01-09_taxon-match'!$A$2:$N$81,6,FALSE),IF(_xlpm.x=0,"",_xlpm.x)))</f>
        <v/>
      </c>
      <c r="O2499" s="46" t="str">
        <f>IF($I2499="","",_xlfn.LET(_xlpm.x,VLOOKUP($I2499,'2026-01-09_taxon-match'!$A$2:$N$81,7,FALSE),IF(_xlpm.x=0,"",_xlpm.x)))</f>
        <v/>
      </c>
      <c r="P2499" s="46" t="str">
        <f>IF($I2499="","",_xlfn.LET(_xlpm.x,VLOOKUP($I2499,'2026-01-09_taxon-match'!$A$2:$N$81,8,FALSE),IF(_xlpm.x=0,"",_xlpm.x)))</f>
        <v/>
      </c>
      <c r="Q2499" s="46" t="str">
        <f>IF($I2499="","",_xlfn.LET(_xlpm.x,VLOOKUP($I2499,'2026-01-09_taxon-match'!$A$2:$N$81,9,FALSE),IF(_xlpm.x=0,"",_xlpm.x)))</f>
        <v/>
      </c>
      <c r="R2499" s="46" t="str">
        <f>IF($I2499="","",_xlfn.LET(_xlpm.x,VLOOKUP($I2499,'2026-01-09_taxon-match'!$A$2:$N$81,10,FALSE),IF(_xlpm.x=0,"",_xlpm.x)))</f>
        <v/>
      </c>
      <c r="S2499" s="46" t="str">
        <f>IF($I2499="","",_xlfn.LET(_xlpm.x,VLOOKUP($I2499,'2026-01-09_taxon-match'!$A$2:$N$81,11,FALSE),IF(_xlpm.x=0,"",_xlpm.x)))</f>
        <v/>
      </c>
      <c r="T2499" s="46" t="str">
        <f>IF($I2499="","",_xlfn.LET(_xlpm.x,VLOOKUP($I2499,'2026-01-09_taxon-match'!$A$2:$N$81,13,FALSE),IF(_xlpm.x=0,"",_xlpm.x)))</f>
        <v/>
      </c>
      <c r="V2499" s="46" t="s">
        <v>39</v>
      </c>
      <c r="W2499" s="46" t="s">
        <v>46</v>
      </c>
      <c r="Y2499" s="46" t="str">
        <f>IF(V2499="","",_xlfn.LET(_xlpm.x,VLOOKUP(V2499,'Drop-down_menus'!$D$2:$E$13,2,FALSE),IF(_xlpm.x=0,"",_xlpm.x)))</f>
        <v>https://orcid.org/0009-0002-6669-2911</v>
      </c>
      <c r="Z2499" s="46" t="str">
        <f>IF(W2499="","",_xlfn.LET(_xlpm.x,VLOOKUP(W2499,'Drop-down_menus'!$D$2:$E$13,2,FALSE),IF(_xlpm.x=0,"",_xlpm.x)))</f>
        <v>https://orcid.org/0000-0003-0502-8101</v>
      </c>
      <c r="AA2499" s="46" t="str">
        <f>IF(X2499="","",_xlfn.LET(_xlpm.x,VLOOKUP(X2499,'Drop-down_menus'!$D$2:$E$13,2,FALSE),IF(_xlpm.x=0,"",_xlpm.x)))</f>
        <v/>
      </c>
      <c r="AB2499" s="14"/>
      <c r="AC2499" s="14"/>
      <c r="AE2499" s="46" t="s">
        <v>28</v>
      </c>
      <c r="AF2499" s="46" t="s">
        <v>39</v>
      </c>
      <c r="AG2499" s="46" t="str">
        <f>IF(AE2499="","",_xlfn.LET(_xlpm.x,VLOOKUP(AE2499,'Drop-down_menus'!$D$2:$E$13,2,FALSE),IF(_xlpm.x=0,"",_xlpm.x)))</f>
        <v>https://orcid.org/0000-0002-9037-7623</v>
      </c>
      <c r="AH2499" s="46" t="str">
        <f>IF(AF2499="","",_xlfn.LET(_xlpm.x,VLOOKUP(AF2499,'Drop-down_menus'!$D$2:$E$13,2,FALSE),IF(_xlpm.x=0,"",_xlpm.x)))</f>
        <v>https://orcid.org/0009-0002-6669-2911</v>
      </c>
    </row>
    <row r="2500" spans="2:34" ht="15" customHeight="1">
      <c r="B2500" s="46">
        <v>2722</v>
      </c>
      <c r="C2500" s="46" t="s">
        <v>1131</v>
      </c>
      <c r="D2500" s="46" t="b">
        <f>COUNTIF(Events!$B$2:$B$171, C2500) &gt; 0</f>
        <v>0</v>
      </c>
      <c r="E2500" s="46" t="s">
        <v>322</v>
      </c>
      <c r="F2500" s="46" t="s">
        <v>327</v>
      </c>
      <c r="J2500" s="46" t="str">
        <f>IF(I2500="","",_xlfn.LET(_xlpm.x,VLOOKUP(I2500,'2026-01-09_taxon-match'!$A$2:$N$81,4,FALSE),IF(_xlpm.x=0,"",_xlpm.x)))</f>
        <v/>
      </c>
      <c r="L2500" s="46" t="str">
        <f>IF(I2500="","",_xlfn.LET(_xlpm.x,VLOOKUP(I2500,'2026-01-09_taxon-match'!$A$2:$N$81,3,FALSE),IF(_xlpm.x=0,"",_xlpm.x)))</f>
        <v/>
      </c>
      <c r="M2500" s="46" t="str">
        <f>IF($I2500="","",_xlfn.LET(_xlpm.x,VLOOKUP($I2500,'2026-01-09_taxon-match'!$A$2:$N$81,5,FALSE),IF(_xlpm.x=0,"",_xlpm.x)))</f>
        <v/>
      </c>
      <c r="N2500" s="46" t="str">
        <f>IF($I2500="","",_xlfn.LET(_xlpm.x,VLOOKUP($I2500,'2026-01-09_taxon-match'!$A$2:$N$81,6,FALSE),IF(_xlpm.x=0,"",_xlpm.x)))</f>
        <v/>
      </c>
      <c r="O2500" s="46" t="str">
        <f>IF($I2500="","",_xlfn.LET(_xlpm.x,VLOOKUP($I2500,'2026-01-09_taxon-match'!$A$2:$N$81,7,FALSE),IF(_xlpm.x=0,"",_xlpm.x)))</f>
        <v/>
      </c>
      <c r="P2500" s="46" t="str">
        <f>IF($I2500="","",_xlfn.LET(_xlpm.x,VLOOKUP($I2500,'2026-01-09_taxon-match'!$A$2:$N$81,8,FALSE),IF(_xlpm.x=0,"",_xlpm.x)))</f>
        <v/>
      </c>
      <c r="Q2500" s="46" t="str">
        <f>IF($I2500="","",_xlfn.LET(_xlpm.x,VLOOKUP($I2500,'2026-01-09_taxon-match'!$A$2:$N$81,9,FALSE),IF(_xlpm.x=0,"",_xlpm.x)))</f>
        <v/>
      </c>
      <c r="R2500" s="46" t="str">
        <f>IF($I2500="","",_xlfn.LET(_xlpm.x,VLOOKUP($I2500,'2026-01-09_taxon-match'!$A$2:$N$81,10,FALSE),IF(_xlpm.x=0,"",_xlpm.x)))</f>
        <v/>
      </c>
      <c r="S2500" s="46" t="str">
        <f>IF($I2500="","",_xlfn.LET(_xlpm.x,VLOOKUP($I2500,'2026-01-09_taxon-match'!$A$2:$N$81,11,FALSE),IF(_xlpm.x=0,"",_xlpm.x)))</f>
        <v/>
      </c>
      <c r="T2500" s="46" t="str">
        <f>IF($I2500="","",_xlfn.LET(_xlpm.x,VLOOKUP($I2500,'2026-01-09_taxon-match'!$A$2:$N$81,13,FALSE),IF(_xlpm.x=0,"",_xlpm.x)))</f>
        <v/>
      </c>
      <c r="V2500" s="46" t="s">
        <v>39</v>
      </c>
      <c r="W2500" s="46" t="s">
        <v>46</v>
      </c>
      <c r="Y2500" s="46" t="str">
        <f>IF(V2500="","",_xlfn.LET(_xlpm.x,VLOOKUP(V2500,'Drop-down_menus'!$D$2:$E$13,2,FALSE),IF(_xlpm.x=0,"",_xlpm.x)))</f>
        <v>https://orcid.org/0009-0002-6669-2911</v>
      </c>
      <c r="Z2500" s="46" t="str">
        <f>IF(W2500="","",_xlfn.LET(_xlpm.x,VLOOKUP(W2500,'Drop-down_menus'!$D$2:$E$13,2,FALSE),IF(_xlpm.x=0,"",_xlpm.x)))</f>
        <v>https://orcid.org/0000-0003-0502-8101</v>
      </c>
      <c r="AA2500" s="46" t="str">
        <f>IF(X2500="","",_xlfn.LET(_xlpm.x,VLOOKUP(X2500,'Drop-down_menus'!$D$2:$E$13,2,FALSE),IF(_xlpm.x=0,"",_xlpm.x)))</f>
        <v/>
      </c>
      <c r="AB2500" s="14"/>
      <c r="AC2500" s="14"/>
      <c r="AE2500" s="46" t="s">
        <v>28</v>
      </c>
      <c r="AF2500" s="46" t="s">
        <v>39</v>
      </c>
      <c r="AG2500" s="46" t="str">
        <f>IF(AE2500="","",_xlfn.LET(_xlpm.x,VLOOKUP(AE2500,'Drop-down_menus'!$D$2:$E$13,2,FALSE),IF(_xlpm.x=0,"",_xlpm.x)))</f>
        <v>https://orcid.org/0000-0002-9037-7623</v>
      </c>
      <c r="AH2500" s="46" t="str">
        <f>IF(AF2500="","",_xlfn.LET(_xlpm.x,VLOOKUP(AF2500,'Drop-down_menus'!$D$2:$E$13,2,FALSE),IF(_xlpm.x=0,"",_xlpm.x)))</f>
        <v>https://orcid.org/0009-0002-6669-2911</v>
      </c>
    </row>
    <row r="2501" spans="2:34" ht="15" customHeight="1">
      <c r="B2501" s="46">
        <v>2723</v>
      </c>
      <c r="C2501" s="46" t="s">
        <v>1131</v>
      </c>
      <c r="D2501" s="46" t="b">
        <f>COUNTIF(Events!$B$2:$B$171, C2501) &gt; 0</f>
        <v>0</v>
      </c>
      <c r="E2501" s="46" t="s">
        <v>322</v>
      </c>
      <c r="F2501" s="46" t="s">
        <v>340</v>
      </c>
      <c r="J2501" s="46" t="str">
        <f>IF(I2501="","",_xlfn.LET(_xlpm.x,VLOOKUP(I2501,'2026-01-09_taxon-match'!$A$2:$N$81,4,FALSE),IF(_xlpm.x=0,"",_xlpm.x)))</f>
        <v/>
      </c>
      <c r="L2501" s="46" t="str">
        <f>IF(I2501="","",_xlfn.LET(_xlpm.x,VLOOKUP(I2501,'2026-01-09_taxon-match'!$A$2:$N$81,3,FALSE),IF(_xlpm.x=0,"",_xlpm.x)))</f>
        <v/>
      </c>
      <c r="M2501" s="46" t="str">
        <f>IF($I2501="","",_xlfn.LET(_xlpm.x,VLOOKUP($I2501,'2026-01-09_taxon-match'!$A$2:$N$81,5,FALSE),IF(_xlpm.x=0,"",_xlpm.x)))</f>
        <v/>
      </c>
      <c r="N2501" s="46" t="str">
        <f>IF($I2501="","",_xlfn.LET(_xlpm.x,VLOOKUP($I2501,'2026-01-09_taxon-match'!$A$2:$N$81,6,FALSE),IF(_xlpm.x=0,"",_xlpm.x)))</f>
        <v/>
      </c>
      <c r="O2501" s="46" t="str">
        <f>IF($I2501="","",_xlfn.LET(_xlpm.x,VLOOKUP($I2501,'2026-01-09_taxon-match'!$A$2:$N$81,7,FALSE),IF(_xlpm.x=0,"",_xlpm.x)))</f>
        <v/>
      </c>
      <c r="P2501" s="46" t="str">
        <f>IF($I2501="","",_xlfn.LET(_xlpm.x,VLOOKUP($I2501,'2026-01-09_taxon-match'!$A$2:$N$81,8,FALSE),IF(_xlpm.x=0,"",_xlpm.x)))</f>
        <v/>
      </c>
      <c r="Q2501" s="46" t="str">
        <f>IF($I2501="","",_xlfn.LET(_xlpm.x,VLOOKUP($I2501,'2026-01-09_taxon-match'!$A$2:$N$81,9,FALSE),IF(_xlpm.x=0,"",_xlpm.x)))</f>
        <v/>
      </c>
      <c r="R2501" s="46" t="str">
        <f>IF($I2501="","",_xlfn.LET(_xlpm.x,VLOOKUP($I2501,'2026-01-09_taxon-match'!$A$2:$N$81,10,FALSE),IF(_xlpm.x=0,"",_xlpm.x)))</f>
        <v/>
      </c>
      <c r="S2501" s="46" t="str">
        <f>IF($I2501="","",_xlfn.LET(_xlpm.x,VLOOKUP($I2501,'2026-01-09_taxon-match'!$A$2:$N$81,11,FALSE),IF(_xlpm.x=0,"",_xlpm.x)))</f>
        <v/>
      </c>
      <c r="T2501" s="46" t="str">
        <f>IF($I2501="","",_xlfn.LET(_xlpm.x,VLOOKUP($I2501,'2026-01-09_taxon-match'!$A$2:$N$81,13,FALSE),IF(_xlpm.x=0,"",_xlpm.x)))</f>
        <v/>
      </c>
      <c r="V2501" s="46" t="s">
        <v>39</v>
      </c>
      <c r="W2501" s="46" t="s">
        <v>46</v>
      </c>
      <c r="Y2501" s="46" t="str">
        <f>IF(V2501="","",_xlfn.LET(_xlpm.x,VLOOKUP(V2501,'Drop-down_menus'!$D$2:$E$13,2,FALSE),IF(_xlpm.x=0,"",_xlpm.x)))</f>
        <v>https://orcid.org/0009-0002-6669-2911</v>
      </c>
      <c r="Z2501" s="46" t="str">
        <f>IF(W2501="","",_xlfn.LET(_xlpm.x,VLOOKUP(W2501,'Drop-down_menus'!$D$2:$E$13,2,FALSE),IF(_xlpm.x=0,"",_xlpm.x)))</f>
        <v>https://orcid.org/0000-0003-0502-8101</v>
      </c>
      <c r="AA2501" s="46" t="str">
        <f>IF(X2501="","",_xlfn.LET(_xlpm.x,VLOOKUP(X2501,'Drop-down_menus'!$D$2:$E$13,2,FALSE),IF(_xlpm.x=0,"",_xlpm.x)))</f>
        <v/>
      </c>
      <c r="AB2501" s="14" t="s">
        <v>1128</v>
      </c>
      <c r="AC2501" s="14" t="s">
        <v>278</v>
      </c>
      <c r="AE2501" s="46" t="s">
        <v>28</v>
      </c>
      <c r="AF2501" s="46" t="s">
        <v>39</v>
      </c>
      <c r="AG2501" s="46" t="str">
        <f>IF(AE2501="","",_xlfn.LET(_xlpm.x,VLOOKUP(AE2501,'Drop-down_menus'!$D$2:$E$13,2,FALSE),IF(_xlpm.x=0,"",_xlpm.x)))</f>
        <v>https://orcid.org/0000-0002-9037-7623</v>
      </c>
      <c r="AH2501" s="46" t="str">
        <f>IF(AF2501="","",_xlfn.LET(_xlpm.x,VLOOKUP(AF2501,'Drop-down_menus'!$D$2:$E$13,2,FALSE),IF(_xlpm.x=0,"",_xlpm.x)))</f>
        <v>https://orcid.org/0009-0002-6669-2911</v>
      </c>
    </row>
    <row r="2502" spans="2:34" ht="15" customHeight="1">
      <c r="B2502" s="46">
        <v>2724</v>
      </c>
      <c r="C2502" s="46" t="s">
        <v>1131</v>
      </c>
      <c r="D2502" s="46" t="b">
        <f>COUNTIF(Events!$B$2:$B$171, C2502) &gt; 0</f>
        <v>0</v>
      </c>
      <c r="E2502" s="46" t="s">
        <v>322</v>
      </c>
      <c r="F2502" s="46" t="s">
        <v>1132</v>
      </c>
      <c r="J2502" s="46" t="str">
        <f>IF(I2502="","",_xlfn.LET(_xlpm.x,VLOOKUP(I2502,'2026-01-09_taxon-match'!$A$2:$N$81,4,FALSE),IF(_xlpm.x=0,"",_xlpm.x)))</f>
        <v/>
      </c>
      <c r="L2502" s="46" t="str">
        <f>IF(I2502="","",_xlfn.LET(_xlpm.x,VLOOKUP(I2502,'2026-01-09_taxon-match'!$A$2:$N$81,3,FALSE),IF(_xlpm.x=0,"",_xlpm.x)))</f>
        <v/>
      </c>
      <c r="M2502" s="46" t="str">
        <f>IF($I2502="","",_xlfn.LET(_xlpm.x,VLOOKUP($I2502,'2026-01-09_taxon-match'!$A$2:$N$81,5,FALSE),IF(_xlpm.x=0,"",_xlpm.x)))</f>
        <v/>
      </c>
      <c r="N2502" s="46" t="str">
        <f>IF($I2502="","",_xlfn.LET(_xlpm.x,VLOOKUP($I2502,'2026-01-09_taxon-match'!$A$2:$N$81,6,FALSE),IF(_xlpm.x=0,"",_xlpm.x)))</f>
        <v/>
      </c>
      <c r="O2502" s="46" t="str">
        <f>IF($I2502="","",_xlfn.LET(_xlpm.x,VLOOKUP($I2502,'2026-01-09_taxon-match'!$A$2:$N$81,7,FALSE),IF(_xlpm.x=0,"",_xlpm.x)))</f>
        <v/>
      </c>
      <c r="P2502" s="46" t="str">
        <f>IF($I2502="","",_xlfn.LET(_xlpm.x,VLOOKUP($I2502,'2026-01-09_taxon-match'!$A$2:$N$81,8,FALSE),IF(_xlpm.x=0,"",_xlpm.x)))</f>
        <v/>
      </c>
      <c r="Q2502" s="46" t="str">
        <f>IF($I2502="","",_xlfn.LET(_xlpm.x,VLOOKUP($I2502,'2026-01-09_taxon-match'!$A$2:$N$81,9,FALSE),IF(_xlpm.x=0,"",_xlpm.x)))</f>
        <v/>
      </c>
      <c r="R2502" s="46" t="str">
        <f>IF($I2502="","",_xlfn.LET(_xlpm.x,VLOOKUP($I2502,'2026-01-09_taxon-match'!$A$2:$N$81,10,FALSE),IF(_xlpm.x=0,"",_xlpm.x)))</f>
        <v/>
      </c>
      <c r="S2502" s="46" t="str">
        <f>IF($I2502="","",_xlfn.LET(_xlpm.x,VLOOKUP($I2502,'2026-01-09_taxon-match'!$A$2:$N$81,11,FALSE),IF(_xlpm.x=0,"",_xlpm.x)))</f>
        <v/>
      </c>
      <c r="T2502" s="46" t="str">
        <f>IF($I2502="","",_xlfn.LET(_xlpm.x,VLOOKUP($I2502,'2026-01-09_taxon-match'!$A$2:$N$81,13,FALSE),IF(_xlpm.x=0,"",_xlpm.x)))</f>
        <v/>
      </c>
      <c r="V2502" s="46" t="s">
        <v>39</v>
      </c>
      <c r="W2502" s="46" t="s">
        <v>46</v>
      </c>
      <c r="Y2502" s="46" t="str">
        <f>IF(V2502="","",_xlfn.LET(_xlpm.x,VLOOKUP(V2502,'Drop-down_menus'!$D$2:$E$13,2,FALSE),IF(_xlpm.x=0,"",_xlpm.x)))</f>
        <v>https://orcid.org/0009-0002-6669-2911</v>
      </c>
      <c r="Z2502" s="46" t="str">
        <f>IF(W2502="","",_xlfn.LET(_xlpm.x,VLOOKUP(W2502,'Drop-down_menus'!$D$2:$E$13,2,FALSE),IF(_xlpm.x=0,"",_xlpm.x)))</f>
        <v>https://orcid.org/0000-0003-0502-8101</v>
      </c>
      <c r="AA2502" s="46" t="str">
        <f>IF(X2502="","",_xlfn.LET(_xlpm.x,VLOOKUP(X2502,'Drop-down_menus'!$D$2:$E$13,2,FALSE),IF(_xlpm.x=0,"",_xlpm.x)))</f>
        <v/>
      </c>
      <c r="AB2502" s="14" t="s">
        <v>1128</v>
      </c>
      <c r="AC2502" s="14" t="s">
        <v>278</v>
      </c>
      <c r="AE2502" s="46" t="s">
        <v>28</v>
      </c>
      <c r="AF2502" s="46" t="s">
        <v>39</v>
      </c>
      <c r="AG2502" s="46" t="str">
        <f>IF(AE2502="","",_xlfn.LET(_xlpm.x,VLOOKUP(AE2502,'Drop-down_menus'!$D$2:$E$13,2,FALSE),IF(_xlpm.x=0,"",_xlpm.x)))</f>
        <v>https://orcid.org/0000-0002-9037-7623</v>
      </c>
      <c r="AH2502" s="46" t="str">
        <f>IF(AF2502="","",_xlfn.LET(_xlpm.x,VLOOKUP(AF2502,'Drop-down_menus'!$D$2:$E$13,2,FALSE),IF(_xlpm.x=0,"",_xlpm.x)))</f>
        <v>https://orcid.org/0009-0002-6669-2911</v>
      </c>
    </row>
    <row r="2503" spans="2:34" ht="15" customHeight="1">
      <c r="B2503" s="46">
        <v>2725</v>
      </c>
      <c r="C2503" s="46" t="s">
        <v>1131</v>
      </c>
      <c r="D2503" s="46" t="b">
        <f>COUNTIF(Events!$B$2:$B$171, C2503) &gt; 0</f>
        <v>0</v>
      </c>
      <c r="E2503" s="46" t="s">
        <v>322</v>
      </c>
      <c r="F2503" s="46" t="s">
        <v>1133</v>
      </c>
      <c r="J2503" s="46" t="str">
        <f>IF(I2503="","",_xlfn.LET(_xlpm.x,VLOOKUP(I2503,'2026-01-09_taxon-match'!$A$2:$N$81,4,FALSE),IF(_xlpm.x=0,"",_xlpm.x)))</f>
        <v/>
      </c>
      <c r="L2503" s="46" t="str">
        <f>IF(I2503="","",_xlfn.LET(_xlpm.x,VLOOKUP(I2503,'2026-01-09_taxon-match'!$A$2:$N$81,3,FALSE),IF(_xlpm.x=0,"",_xlpm.x)))</f>
        <v/>
      </c>
      <c r="M2503" s="46" t="str">
        <f>IF($I2503="","",_xlfn.LET(_xlpm.x,VLOOKUP($I2503,'2026-01-09_taxon-match'!$A$2:$N$81,5,FALSE),IF(_xlpm.x=0,"",_xlpm.x)))</f>
        <v/>
      </c>
      <c r="N2503" s="46" t="str">
        <f>IF($I2503="","",_xlfn.LET(_xlpm.x,VLOOKUP($I2503,'2026-01-09_taxon-match'!$A$2:$N$81,6,FALSE),IF(_xlpm.x=0,"",_xlpm.x)))</f>
        <v/>
      </c>
      <c r="O2503" s="46" t="str">
        <f>IF($I2503="","",_xlfn.LET(_xlpm.x,VLOOKUP($I2503,'2026-01-09_taxon-match'!$A$2:$N$81,7,FALSE),IF(_xlpm.x=0,"",_xlpm.x)))</f>
        <v/>
      </c>
      <c r="P2503" s="46" t="str">
        <f>IF($I2503="","",_xlfn.LET(_xlpm.x,VLOOKUP($I2503,'2026-01-09_taxon-match'!$A$2:$N$81,8,FALSE),IF(_xlpm.x=0,"",_xlpm.x)))</f>
        <v/>
      </c>
      <c r="Q2503" s="46" t="str">
        <f>IF($I2503="","",_xlfn.LET(_xlpm.x,VLOOKUP($I2503,'2026-01-09_taxon-match'!$A$2:$N$81,9,FALSE),IF(_xlpm.x=0,"",_xlpm.x)))</f>
        <v/>
      </c>
      <c r="R2503" s="46" t="str">
        <f>IF($I2503="","",_xlfn.LET(_xlpm.x,VLOOKUP($I2503,'2026-01-09_taxon-match'!$A$2:$N$81,10,FALSE),IF(_xlpm.x=0,"",_xlpm.x)))</f>
        <v/>
      </c>
      <c r="S2503" s="46" t="str">
        <f>IF($I2503="","",_xlfn.LET(_xlpm.x,VLOOKUP($I2503,'2026-01-09_taxon-match'!$A$2:$N$81,11,FALSE),IF(_xlpm.x=0,"",_xlpm.x)))</f>
        <v/>
      </c>
      <c r="T2503" s="46" t="str">
        <f>IF($I2503="","",_xlfn.LET(_xlpm.x,VLOOKUP($I2503,'2026-01-09_taxon-match'!$A$2:$N$81,13,FALSE),IF(_xlpm.x=0,"",_xlpm.x)))</f>
        <v/>
      </c>
      <c r="V2503" s="46" t="s">
        <v>39</v>
      </c>
      <c r="W2503" s="46" t="s">
        <v>46</v>
      </c>
      <c r="Y2503" s="46" t="str">
        <f>IF(V2503="","",_xlfn.LET(_xlpm.x,VLOOKUP(V2503,'Drop-down_menus'!$D$2:$E$13,2,FALSE),IF(_xlpm.x=0,"",_xlpm.x)))</f>
        <v>https://orcid.org/0009-0002-6669-2911</v>
      </c>
      <c r="Z2503" s="46" t="str">
        <f>IF(W2503="","",_xlfn.LET(_xlpm.x,VLOOKUP(W2503,'Drop-down_menus'!$D$2:$E$13,2,FALSE),IF(_xlpm.x=0,"",_xlpm.x)))</f>
        <v>https://orcid.org/0000-0003-0502-8101</v>
      </c>
      <c r="AA2503" s="46" t="str">
        <f>IF(X2503="","",_xlfn.LET(_xlpm.x,VLOOKUP(X2503,'Drop-down_menus'!$D$2:$E$13,2,FALSE),IF(_xlpm.x=0,"",_xlpm.x)))</f>
        <v/>
      </c>
      <c r="AB2503" s="14" t="s">
        <v>1128</v>
      </c>
      <c r="AC2503" s="14" t="s">
        <v>278</v>
      </c>
      <c r="AE2503" s="46" t="s">
        <v>28</v>
      </c>
      <c r="AF2503" s="46" t="s">
        <v>39</v>
      </c>
      <c r="AG2503" s="46" t="str">
        <f>IF(AE2503="","",_xlfn.LET(_xlpm.x,VLOOKUP(AE2503,'Drop-down_menus'!$D$2:$E$13,2,FALSE),IF(_xlpm.x=0,"",_xlpm.x)))</f>
        <v>https://orcid.org/0000-0002-9037-7623</v>
      </c>
      <c r="AH2503" s="46" t="str">
        <f>IF(AF2503="","",_xlfn.LET(_xlpm.x,VLOOKUP(AF2503,'Drop-down_menus'!$D$2:$E$13,2,FALSE),IF(_xlpm.x=0,"",_xlpm.x)))</f>
        <v>https://orcid.org/0009-0002-6669-2911</v>
      </c>
    </row>
    <row r="2504" spans="2:34" ht="15" customHeight="1">
      <c r="B2504" s="46">
        <v>2726</v>
      </c>
      <c r="C2504" s="46" t="s">
        <v>1131</v>
      </c>
      <c r="D2504" s="46" t="b">
        <f>COUNTIF(Events!$B$2:$B$171, C2504) &gt; 0</f>
        <v>0</v>
      </c>
      <c r="E2504" s="46" t="s">
        <v>322</v>
      </c>
      <c r="F2504" s="46" t="s">
        <v>1134</v>
      </c>
      <c r="J2504" s="46" t="str">
        <f>IF(I2504="","",_xlfn.LET(_xlpm.x,VLOOKUP(I2504,'2026-01-09_taxon-match'!$A$2:$N$81,4,FALSE),IF(_xlpm.x=0,"",_xlpm.x)))</f>
        <v/>
      </c>
      <c r="L2504" s="46" t="str">
        <f>IF(I2504="","",_xlfn.LET(_xlpm.x,VLOOKUP(I2504,'2026-01-09_taxon-match'!$A$2:$N$81,3,FALSE),IF(_xlpm.x=0,"",_xlpm.x)))</f>
        <v/>
      </c>
      <c r="M2504" s="46" t="str">
        <f>IF($I2504="","",_xlfn.LET(_xlpm.x,VLOOKUP($I2504,'2026-01-09_taxon-match'!$A$2:$N$81,5,FALSE),IF(_xlpm.x=0,"",_xlpm.x)))</f>
        <v/>
      </c>
      <c r="N2504" s="46" t="str">
        <f>IF($I2504="","",_xlfn.LET(_xlpm.x,VLOOKUP($I2504,'2026-01-09_taxon-match'!$A$2:$N$81,6,FALSE),IF(_xlpm.x=0,"",_xlpm.x)))</f>
        <v/>
      </c>
      <c r="O2504" s="46" t="str">
        <f>IF($I2504="","",_xlfn.LET(_xlpm.x,VLOOKUP($I2504,'2026-01-09_taxon-match'!$A$2:$N$81,7,FALSE),IF(_xlpm.x=0,"",_xlpm.x)))</f>
        <v/>
      </c>
      <c r="P2504" s="46" t="str">
        <f>IF($I2504="","",_xlfn.LET(_xlpm.x,VLOOKUP($I2504,'2026-01-09_taxon-match'!$A$2:$N$81,8,FALSE),IF(_xlpm.x=0,"",_xlpm.x)))</f>
        <v/>
      </c>
      <c r="Q2504" s="46" t="str">
        <f>IF($I2504="","",_xlfn.LET(_xlpm.x,VLOOKUP($I2504,'2026-01-09_taxon-match'!$A$2:$N$81,9,FALSE),IF(_xlpm.x=0,"",_xlpm.x)))</f>
        <v/>
      </c>
      <c r="R2504" s="46" t="str">
        <f>IF($I2504="","",_xlfn.LET(_xlpm.x,VLOOKUP($I2504,'2026-01-09_taxon-match'!$A$2:$N$81,10,FALSE),IF(_xlpm.x=0,"",_xlpm.x)))</f>
        <v/>
      </c>
      <c r="S2504" s="46" t="str">
        <f>IF($I2504="","",_xlfn.LET(_xlpm.x,VLOOKUP($I2504,'2026-01-09_taxon-match'!$A$2:$N$81,11,FALSE),IF(_xlpm.x=0,"",_xlpm.x)))</f>
        <v/>
      </c>
      <c r="T2504" s="46" t="str">
        <f>IF($I2504="","",_xlfn.LET(_xlpm.x,VLOOKUP($I2504,'2026-01-09_taxon-match'!$A$2:$N$81,13,FALSE),IF(_xlpm.x=0,"",_xlpm.x)))</f>
        <v/>
      </c>
      <c r="V2504" s="46" t="s">
        <v>39</v>
      </c>
      <c r="W2504" s="46" t="s">
        <v>46</v>
      </c>
      <c r="Y2504" s="46" t="str">
        <f>IF(V2504="","",_xlfn.LET(_xlpm.x,VLOOKUP(V2504,'Drop-down_menus'!$D$2:$E$13,2,FALSE),IF(_xlpm.x=0,"",_xlpm.x)))</f>
        <v>https://orcid.org/0009-0002-6669-2911</v>
      </c>
      <c r="Z2504" s="46" t="str">
        <f>IF(W2504="","",_xlfn.LET(_xlpm.x,VLOOKUP(W2504,'Drop-down_menus'!$D$2:$E$13,2,FALSE),IF(_xlpm.x=0,"",_xlpm.x)))</f>
        <v>https://orcid.org/0000-0003-0502-8101</v>
      </c>
      <c r="AA2504" s="46" t="str">
        <f>IF(X2504="","",_xlfn.LET(_xlpm.x,VLOOKUP(X2504,'Drop-down_menus'!$D$2:$E$13,2,FALSE),IF(_xlpm.x=0,"",_xlpm.x)))</f>
        <v/>
      </c>
      <c r="AB2504" s="14" t="s">
        <v>1128</v>
      </c>
      <c r="AC2504" s="14" t="s">
        <v>278</v>
      </c>
      <c r="AE2504" s="46" t="s">
        <v>28</v>
      </c>
      <c r="AF2504" s="46" t="s">
        <v>39</v>
      </c>
      <c r="AG2504" s="46" t="str">
        <f>IF(AE2504="","",_xlfn.LET(_xlpm.x,VLOOKUP(AE2504,'Drop-down_menus'!$D$2:$E$13,2,FALSE),IF(_xlpm.x=0,"",_xlpm.x)))</f>
        <v>https://orcid.org/0000-0002-9037-7623</v>
      </c>
      <c r="AH2504" s="46" t="str">
        <f>IF(AF2504="","",_xlfn.LET(_xlpm.x,VLOOKUP(AF2504,'Drop-down_menus'!$D$2:$E$13,2,FALSE),IF(_xlpm.x=0,"",_xlpm.x)))</f>
        <v>https://orcid.org/0009-0002-6669-2911</v>
      </c>
    </row>
    <row r="2505" spans="2:34" ht="15" customHeight="1">
      <c r="B2505" s="46">
        <v>2727</v>
      </c>
      <c r="C2505" s="46" t="s">
        <v>1131</v>
      </c>
      <c r="D2505" s="46" t="b">
        <f>COUNTIF(Events!$B$2:$B$171, C2505) &gt; 0</f>
        <v>0</v>
      </c>
      <c r="E2505" s="46" t="s">
        <v>322</v>
      </c>
      <c r="F2505" s="46" t="s">
        <v>1135</v>
      </c>
      <c r="J2505" s="46" t="str">
        <f>IF(I2505="","",_xlfn.LET(_xlpm.x,VLOOKUP(I2505,'2026-01-09_taxon-match'!$A$2:$N$81,4,FALSE),IF(_xlpm.x=0,"",_xlpm.x)))</f>
        <v/>
      </c>
      <c r="L2505" s="46" t="str">
        <f>IF(I2505="","",_xlfn.LET(_xlpm.x,VLOOKUP(I2505,'2026-01-09_taxon-match'!$A$2:$N$81,3,FALSE),IF(_xlpm.x=0,"",_xlpm.x)))</f>
        <v/>
      </c>
      <c r="M2505" s="46" t="str">
        <f>IF($I2505="","",_xlfn.LET(_xlpm.x,VLOOKUP($I2505,'2026-01-09_taxon-match'!$A$2:$N$81,5,FALSE),IF(_xlpm.x=0,"",_xlpm.x)))</f>
        <v/>
      </c>
      <c r="N2505" s="46" t="str">
        <f>IF($I2505="","",_xlfn.LET(_xlpm.x,VLOOKUP($I2505,'2026-01-09_taxon-match'!$A$2:$N$81,6,FALSE),IF(_xlpm.x=0,"",_xlpm.x)))</f>
        <v/>
      </c>
      <c r="O2505" s="46" t="str">
        <f>IF($I2505="","",_xlfn.LET(_xlpm.x,VLOOKUP($I2505,'2026-01-09_taxon-match'!$A$2:$N$81,7,FALSE),IF(_xlpm.x=0,"",_xlpm.x)))</f>
        <v/>
      </c>
      <c r="P2505" s="46" t="str">
        <f>IF($I2505="","",_xlfn.LET(_xlpm.x,VLOOKUP($I2505,'2026-01-09_taxon-match'!$A$2:$N$81,8,FALSE),IF(_xlpm.x=0,"",_xlpm.x)))</f>
        <v/>
      </c>
      <c r="Q2505" s="46" t="str">
        <f>IF($I2505="","",_xlfn.LET(_xlpm.x,VLOOKUP($I2505,'2026-01-09_taxon-match'!$A$2:$N$81,9,FALSE),IF(_xlpm.x=0,"",_xlpm.x)))</f>
        <v/>
      </c>
      <c r="R2505" s="46" t="str">
        <f>IF($I2505="","",_xlfn.LET(_xlpm.x,VLOOKUP($I2505,'2026-01-09_taxon-match'!$A$2:$N$81,10,FALSE),IF(_xlpm.x=0,"",_xlpm.x)))</f>
        <v/>
      </c>
      <c r="S2505" s="46" t="str">
        <f>IF($I2505="","",_xlfn.LET(_xlpm.x,VLOOKUP($I2505,'2026-01-09_taxon-match'!$A$2:$N$81,11,FALSE),IF(_xlpm.x=0,"",_xlpm.x)))</f>
        <v/>
      </c>
      <c r="T2505" s="46" t="str">
        <f>IF($I2505="","",_xlfn.LET(_xlpm.x,VLOOKUP($I2505,'2026-01-09_taxon-match'!$A$2:$N$81,13,FALSE),IF(_xlpm.x=0,"",_xlpm.x)))</f>
        <v/>
      </c>
      <c r="V2505" s="46" t="s">
        <v>39</v>
      </c>
      <c r="W2505" s="46" t="s">
        <v>46</v>
      </c>
      <c r="Y2505" s="46" t="str">
        <f>IF(V2505="","",_xlfn.LET(_xlpm.x,VLOOKUP(V2505,'Drop-down_menus'!$D$2:$E$13,2,FALSE),IF(_xlpm.x=0,"",_xlpm.x)))</f>
        <v>https://orcid.org/0009-0002-6669-2911</v>
      </c>
      <c r="Z2505" s="46" t="str">
        <f>IF(W2505="","",_xlfn.LET(_xlpm.x,VLOOKUP(W2505,'Drop-down_menus'!$D$2:$E$13,2,FALSE),IF(_xlpm.x=0,"",_xlpm.x)))</f>
        <v>https://orcid.org/0000-0003-0502-8101</v>
      </c>
      <c r="AA2505" s="46" t="str">
        <f>IF(X2505="","",_xlfn.LET(_xlpm.x,VLOOKUP(X2505,'Drop-down_menus'!$D$2:$E$13,2,FALSE),IF(_xlpm.x=0,"",_xlpm.x)))</f>
        <v/>
      </c>
      <c r="AB2505" s="14" t="s">
        <v>1128</v>
      </c>
      <c r="AC2505" s="14" t="s">
        <v>278</v>
      </c>
      <c r="AE2505" s="46" t="s">
        <v>28</v>
      </c>
      <c r="AF2505" s="46" t="s">
        <v>39</v>
      </c>
      <c r="AG2505" s="46" t="str">
        <f>IF(AE2505="","",_xlfn.LET(_xlpm.x,VLOOKUP(AE2505,'Drop-down_menus'!$D$2:$E$13,2,FALSE),IF(_xlpm.x=0,"",_xlpm.x)))</f>
        <v>https://orcid.org/0000-0002-9037-7623</v>
      </c>
      <c r="AH2505" s="46" t="str">
        <f>IF(AF2505="","",_xlfn.LET(_xlpm.x,VLOOKUP(AF2505,'Drop-down_menus'!$D$2:$E$13,2,FALSE),IF(_xlpm.x=0,"",_xlpm.x)))</f>
        <v>https://orcid.org/0009-0002-6669-2911</v>
      </c>
    </row>
    <row r="2506" spans="2:34" ht="15" customHeight="1">
      <c r="B2506" s="46">
        <v>2728</v>
      </c>
      <c r="C2506" s="46" t="s">
        <v>1131</v>
      </c>
      <c r="D2506" s="46" t="b">
        <f>COUNTIF(Events!$B$2:$B$171, C2506) &gt; 0</f>
        <v>0</v>
      </c>
      <c r="E2506" s="46" t="s">
        <v>322</v>
      </c>
      <c r="F2506" s="46" t="s">
        <v>1136</v>
      </c>
      <c r="J2506" s="46" t="str">
        <f>IF(I2506="","",_xlfn.LET(_xlpm.x,VLOOKUP(I2506,'2026-01-09_taxon-match'!$A$2:$N$81,4,FALSE),IF(_xlpm.x=0,"",_xlpm.x)))</f>
        <v/>
      </c>
      <c r="L2506" s="46" t="str">
        <f>IF(I2506="","",_xlfn.LET(_xlpm.x,VLOOKUP(I2506,'2026-01-09_taxon-match'!$A$2:$N$81,3,FALSE),IF(_xlpm.x=0,"",_xlpm.x)))</f>
        <v/>
      </c>
      <c r="M2506" s="46" t="str">
        <f>IF($I2506="","",_xlfn.LET(_xlpm.x,VLOOKUP($I2506,'2026-01-09_taxon-match'!$A$2:$N$81,5,FALSE),IF(_xlpm.x=0,"",_xlpm.x)))</f>
        <v/>
      </c>
      <c r="N2506" s="46" t="str">
        <f>IF($I2506="","",_xlfn.LET(_xlpm.x,VLOOKUP($I2506,'2026-01-09_taxon-match'!$A$2:$N$81,6,FALSE),IF(_xlpm.x=0,"",_xlpm.x)))</f>
        <v/>
      </c>
      <c r="O2506" s="46" t="str">
        <f>IF($I2506="","",_xlfn.LET(_xlpm.x,VLOOKUP($I2506,'2026-01-09_taxon-match'!$A$2:$N$81,7,FALSE),IF(_xlpm.x=0,"",_xlpm.x)))</f>
        <v/>
      </c>
      <c r="P2506" s="46" t="str">
        <f>IF($I2506="","",_xlfn.LET(_xlpm.x,VLOOKUP($I2506,'2026-01-09_taxon-match'!$A$2:$N$81,8,FALSE),IF(_xlpm.x=0,"",_xlpm.x)))</f>
        <v/>
      </c>
      <c r="Q2506" s="46" t="str">
        <f>IF($I2506="","",_xlfn.LET(_xlpm.x,VLOOKUP($I2506,'2026-01-09_taxon-match'!$A$2:$N$81,9,FALSE),IF(_xlpm.x=0,"",_xlpm.x)))</f>
        <v/>
      </c>
      <c r="R2506" s="46" t="str">
        <f>IF($I2506="","",_xlfn.LET(_xlpm.x,VLOOKUP($I2506,'2026-01-09_taxon-match'!$A$2:$N$81,10,FALSE),IF(_xlpm.x=0,"",_xlpm.x)))</f>
        <v/>
      </c>
      <c r="S2506" s="46" t="str">
        <f>IF($I2506="","",_xlfn.LET(_xlpm.x,VLOOKUP($I2506,'2026-01-09_taxon-match'!$A$2:$N$81,11,FALSE),IF(_xlpm.x=0,"",_xlpm.x)))</f>
        <v/>
      </c>
      <c r="T2506" s="46" t="str">
        <f>IF($I2506="","",_xlfn.LET(_xlpm.x,VLOOKUP($I2506,'2026-01-09_taxon-match'!$A$2:$N$81,13,FALSE),IF(_xlpm.x=0,"",_xlpm.x)))</f>
        <v/>
      </c>
      <c r="V2506" s="46" t="s">
        <v>39</v>
      </c>
      <c r="W2506" s="46" t="s">
        <v>46</v>
      </c>
      <c r="Y2506" s="46" t="str">
        <f>IF(V2506="","",_xlfn.LET(_xlpm.x,VLOOKUP(V2506,'Drop-down_menus'!$D$2:$E$13,2,FALSE),IF(_xlpm.x=0,"",_xlpm.x)))</f>
        <v>https://orcid.org/0009-0002-6669-2911</v>
      </c>
      <c r="Z2506" s="46" t="str">
        <f>IF(W2506="","",_xlfn.LET(_xlpm.x,VLOOKUP(W2506,'Drop-down_menus'!$D$2:$E$13,2,FALSE),IF(_xlpm.x=0,"",_xlpm.x)))</f>
        <v>https://orcid.org/0000-0003-0502-8101</v>
      </c>
      <c r="AA2506" s="46" t="str">
        <f>IF(X2506="","",_xlfn.LET(_xlpm.x,VLOOKUP(X2506,'Drop-down_menus'!$D$2:$E$13,2,FALSE),IF(_xlpm.x=0,"",_xlpm.x)))</f>
        <v/>
      </c>
      <c r="AB2506" s="14" t="s">
        <v>1128</v>
      </c>
      <c r="AC2506" s="14" t="s">
        <v>278</v>
      </c>
      <c r="AE2506" s="46" t="s">
        <v>28</v>
      </c>
      <c r="AF2506" s="46" t="s">
        <v>39</v>
      </c>
      <c r="AG2506" s="46" t="str">
        <f>IF(AE2506="","",_xlfn.LET(_xlpm.x,VLOOKUP(AE2506,'Drop-down_menus'!$D$2:$E$13,2,FALSE),IF(_xlpm.x=0,"",_xlpm.x)))</f>
        <v>https://orcid.org/0000-0002-9037-7623</v>
      </c>
      <c r="AH2506" s="46" t="str">
        <f>IF(AF2506="","",_xlfn.LET(_xlpm.x,VLOOKUP(AF2506,'Drop-down_menus'!$D$2:$E$13,2,FALSE),IF(_xlpm.x=0,"",_xlpm.x)))</f>
        <v>https://orcid.org/0009-0002-6669-2911</v>
      </c>
    </row>
    <row r="2507" spans="2:34" ht="15" customHeight="1">
      <c r="B2507" s="46">
        <v>2729</v>
      </c>
      <c r="C2507" s="46" t="s">
        <v>1131</v>
      </c>
      <c r="D2507" s="46" t="b">
        <f>COUNTIF(Events!$B$2:$B$171, C2507) &gt; 0</f>
        <v>0</v>
      </c>
      <c r="E2507" s="46" t="s">
        <v>322</v>
      </c>
      <c r="F2507" s="46" t="s">
        <v>1137</v>
      </c>
      <c r="J2507" s="46" t="str">
        <f>IF(I2507="","",_xlfn.LET(_xlpm.x,VLOOKUP(I2507,'2026-01-09_taxon-match'!$A$2:$N$81,4,FALSE),IF(_xlpm.x=0,"",_xlpm.x)))</f>
        <v/>
      </c>
      <c r="L2507" s="46" t="str">
        <f>IF(I2507="","",_xlfn.LET(_xlpm.x,VLOOKUP(I2507,'2026-01-09_taxon-match'!$A$2:$N$81,3,FALSE),IF(_xlpm.x=0,"",_xlpm.x)))</f>
        <v/>
      </c>
      <c r="M2507" s="46" t="str">
        <f>IF($I2507="","",_xlfn.LET(_xlpm.x,VLOOKUP($I2507,'2026-01-09_taxon-match'!$A$2:$N$81,5,FALSE),IF(_xlpm.x=0,"",_xlpm.x)))</f>
        <v/>
      </c>
      <c r="N2507" s="46" t="str">
        <f>IF($I2507="","",_xlfn.LET(_xlpm.x,VLOOKUP($I2507,'2026-01-09_taxon-match'!$A$2:$N$81,6,FALSE),IF(_xlpm.x=0,"",_xlpm.x)))</f>
        <v/>
      </c>
      <c r="O2507" s="46" t="str">
        <f>IF($I2507="","",_xlfn.LET(_xlpm.x,VLOOKUP($I2507,'2026-01-09_taxon-match'!$A$2:$N$81,7,FALSE),IF(_xlpm.x=0,"",_xlpm.x)))</f>
        <v/>
      </c>
      <c r="P2507" s="46" t="str">
        <f>IF($I2507="","",_xlfn.LET(_xlpm.x,VLOOKUP($I2507,'2026-01-09_taxon-match'!$A$2:$N$81,8,FALSE),IF(_xlpm.x=0,"",_xlpm.x)))</f>
        <v/>
      </c>
      <c r="Q2507" s="46" t="str">
        <f>IF($I2507="","",_xlfn.LET(_xlpm.x,VLOOKUP($I2507,'2026-01-09_taxon-match'!$A$2:$N$81,9,FALSE),IF(_xlpm.x=0,"",_xlpm.x)))</f>
        <v/>
      </c>
      <c r="R2507" s="46" t="str">
        <f>IF($I2507="","",_xlfn.LET(_xlpm.x,VLOOKUP($I2507,'2026-01-09_taxon-match'!$A$2:$N$81,10,FALSE),IF(_xlpm.x=0,"",_xlpm.x)))</f>
        <v/>
      </c>
      <c r="S2507" s="46" t="str">
        <f>IF($I2507="","",_xlfn.LET(_xlpm.x,VLOOKUP($I2507,'2026-01-09_taxon-match'!$A$2:$N$81,11,FALSE),IF(_xlpm.x=0,"",_xlpm.x)))</f>
        <v/>
      </c>
      <c r="T2507" s="46" t="str">
        <f>IF($I2507="","",_xlfn.LET(_xlpm.x,VLOOKUP($I2507,'2026-01-09_taxon-match'!$A$2:$N$81,13,FALSE),IF(_xlpm.x=0,"",_xlpm.x)))</f>
        <v/>
      </c>
      <c r="V2507" s="46" t="s">
        <v>39</v>
      </c>
      <c r="W2507" s="46" t="s">
        <v>46</v>
      </c>
      <c r="Y2507" s="46" t="str">
        <f>IF(V2507="","",_xlfn.LET(_xlpm.x,VLOOKUP(V2507,'Drop-down_menus'!$D$2:$E$13,2,FALSE),IF(_xlpm.x=0,"",_xlpm.x)))</f>
        <v>https://orcid.org/0009-0002-6669-2911</v>
      </c>
      <c r="Z2507" s="46" t="str">
        <f>IF(W2507="","",_xlfn.LET(_xlpm.x,VLOOKUP(W2507,'Drop-down_menus'!$D$2:$E$13,2,FALSE),IF(_xlpm.x=0,"",_xlpm.x)))</f>
        <v>https://orcid.org/0000-0003-0502-8101</v>
      </c>
      <c r="AA2507" s="46" t="str">
        <f>IF(X2507="","",_xlfn.LET(_xlpm.x,VLOOKUP(X2507,'Drop-down_menus'!$D$2:$E$13,2,FALSE),IF(_xlpm.x=0,"",_xlpm.x)))</f>
        <v/>
      </c>
      <c r="AB2507" s="14" t="s">
        <v>1128</v>
      </c>
      <c r="AC2507" s="14" t="s">
        <v>278</v>
      </c>
      <c r="AE2507" s="46" t="s">
        <v>28</v>
      </c>
      <c r="AF2507" s="46" t="s">
        <v>39</v>
      </c>
      <c r="AG2507" s="46" t="str">
        <f>IF(AE2507="","",_xlfn.LET(_xlpm.x,VLOOKUP(AE2507,'Drop-down_menus'!$D$2:$E$13,2,FALSE),IF(_xlpm.x=0,"",_xlpm.x)))</f>
        <v>https://orcid.org/0000-0002-9037-7623</v>
      </c>
      <c r="AH2507" s="46" t="str">
        <f>IF(AF2507="","",_xlfn.LET(_xlpm.x,VLOOKUP(AF2507,'Drop-down_menus'!$D$2:$E$13,2,FALSE),IF(_xlpm.x=0,"",_xlpm.x)))</f>
        <v>https://orcid.org/0009-0002-6669-2911</v>
      </c>
    </row>
    <row r="2508" spans="2:34" ht="15" customHeight="1">
      <c r="B2508" s="46">
        <v>2730</v>
      </c>
      <c r="C2508" s="46" t="s">
        <v>1131</v>
      </c>
      <c r="D2508" s="46" t="b">
        <f>COUNTIF(Events!$B$2:$B$171, C2508) &gt; 0</f>
        <v>0</v>
      </c>
      <c r="E2508" s="46" t="s">
        <v>322</v>
      </c>
      <c r="F2508" s="46" t="s">
        <v>343</v>
      </c>
      <c r="J2508" s="46" t="str">
        <f>IF(I2508="","",_xlfn.LET(_xlpm.x,VLOOKUP(I2508,'2026-01-09_taxon-match'!$A$2:$N$81,4,FALSE),IF(_xlpm.x=0,"",_xlpm.x)))</f>
        <v/>
      </c>
      <c r="L2508" s="46" t="str">
        <f>IF(I2508="","",_xlfn.LET(_xlpm.x,VLOOKUP(I2508,'2026-01-09_taxon-match'!$A$2:$N$81,3,FALSE),IF(_xlpm.x=0,"",_xlpm.x)))</f>
        <v/>
      </c>
      <c r="M2508" s="46" t="str">
        <f>IF($I2508="","",_xlfn.LET(_xlpm.x,VLOOKUP($I2508,'2026-01-09_taxon-match'!$A$2:$N$81,5,FALSE),IF(_xlpm.x=0,"",_xlpm.x)))</f>
        <v/>
      </c>
      <c r="N2508" s="46" t="str">
        <f>IF($I2508="","",_xlfn.LET(_xlpm.x,VLOOKUP($I2508,'2026-01-09_taxon-match'!$A$2:$N$81,6,FALSE),IF(_xlpm.x=0,"",_xlpm.x)))</f>
        <v/>
      </c>
      <c r="O2508" s="46" t="str">
        <f>IF($I2508="","",_xlfn.LET(_xlpm.x,VLOOKUP($I2508,'2026-01-09_taxon-match'!$A$2:$N$81,7,FALSE),IF(_xlpm.x=0,"",_xlpm.x)))</f>
        <v/>
      </c>
      <c r="P2508" s="46" t="str">
        <f>IF($I2508="","",_xlfn.LET(_xlpm.x,VLOOKUP($I2508,'2026-01-09_taxon-match'!$A$2:$N$81,8,FALSE),IF(_xlpm.x=0,"",_xlpm.x)))</f>
        <v/>
      </c>
      <c r="Q2508" s="46" t="str">
        <f>IF($I2508="","",_xlfn.LET(_xlpm.x,VLOOKUP($I2508,'2026-01-09_taxon-match'!$A$2:$N$81,9,FALSE),IF(_xlpm.x=0,"",_xlpm.x)))</f>
        <v/>
      </c>
      <c r="R2508" s="46" t="str">
        <f>IF($I2508="","",_xlfn.LET(_xlpm.x,VLOOKUP($I2508,'2026-01-09_taxon-match'!$A$2:$N$81,10,FALSE),IF(_xlpm.x=0,"",_xlpm.x)))</f>
        <v/>
      </c>
      <c r="S2508" s="46" t="str">
        <f>IF($I2508="","",_xlfn.LET(_xlpm.x,VLOOKUP($I2508,'2026-01-09_taxon-match'!$A$2:$N$81,11,FALSE),IF(_xlpm.x=0,"",_xlpm.x)))</f>
        <v/>
      </c>
      <c r="T2508" s="46" t="str">
        <f>IF($I2508="","",_xlfn.LET(_xlpm.x,VLOOKUP($I2508,'2026-01-09_taxon-match'!$A$2:$N$81,13,FALSE),IF(_xlpm.x=0,"",_xlpm.x)))</f>
        <v/>
      </c>
      <c r="V2508" s="46" t="s">
        <v>39</v>
      </c>
      <c r="W2508" s="46" t="s">
        <v>46</v>
      </c>
      <c r="Y2508" s="46" t="str">
        <f>IF(V2508="","",_xlfn.LET(_xlpm.x,VLOOKUP(V2508,'Drop-down_menus'!$D$2:$E$13,2,FALSE),IF(_xlpm.x=0,"",_xlpm.x)))</f>
        <v>https://orcid.org/0009-0002-6669-2911</v>
      </c>
      <c r="Z2508" s="46" t="str">
        <f>IF(W2508="","",_xlfn.LET(_xlpm.x,VLOOKUP(W2508,'Drop-down_menus'!$D$2:$E$13,2,FALSE),IF(_xlpm.x=0,"",_xlpm.x)))</f>
        <v>https://orcid.org/0000-0003-0502-8101</v>
      </c>
      <c r="AA2508" s="46" t="str">
        <f>IF(X2508="","",_xlfn.LET(_xlpm.x,VLOOKUP(X2508,'Drop-down_menus'!$D$2:$E$13,2,FALSE),IF(_xlpm.x=0,"",_xlpm.x)))</f>
        <v/>
      </c>
      <c r="AB2508" s="14" t="s">
        <v>514</v>
      </c>
      <c r="AC2508" s="14" t="s">
        <v>278</v>
      </c>
      <c r="AE2508" s="46" t="s">
        <v>28</v>
      </c>
      <c r="AF2508" s="46" t="s">
        <v>39</v>
      </c>
      <c r="AG2508" s="46" t="str">
        <f>IF(AE2508="","",_xlfn.LET(_xlpm.x,VLOOKUP(AE2508,'Drop-down_menus'!$D$2:$E$13,2,FALSE),IF(_xlpm.x=0,"",_xlpm.x)))</f>
        <v>https://orcid.org/0000-0002-9037-7623</v>
      </c>
      <c r="AH2508" s="46" t="str">
        <f>IF(AF2508="","",_xlfn.LET(_xlpm.x,VLOOKUP(AF2508,'Drop-down_menus'!$D$2:$E$13,2,FALSE),IF(_xlpm.x=0,"",_xlpm.x)))</f>
        <v>https://orcid.org/0009-0002-6669-2911</v>
      </c>
    </row>
    <row r="2509" spans="2:34" ht="15" customHeight="1">
      <c r="B2509" s="46">
        <v>2731</v>
      </c>
      <c r="C2509" s="46" t="s">
        <v>1131</v>
      </c>
      <c r="D2509" s="46" t="b">
        <f>COUNTIF(Events!$B$2:$B$171, C2509) &gt; 0</f>
        <v>0</v>
      </c>
      <c r="E2509" s="46" t="s">
        <v>322</v>
      </c>
      <c r="F2509" s="46" t="s">
        <v>1138</v>
      </c>
      <c r="J2509" s="46" t="str">
        <f>IF(I2509="","",_xlfn.LET(_xlpm.x,VLOOKUP(I2509,'2026-01-09_taxon-match'!$A$2:$N$81,4,FALSE),IF(_xlpm.x=0,"",_xlpm.x)))</f>
        <v/>
      </c>
      <c r="L2509" s="46" t="str">
        <f>IF(I2509="","",_xlfn.LET(_xlpm.x,VLOOKUP(I2509,'2026-01-09_taxon-match'!$A$2:$N$81,3,FALSE),IF(_xlpm.x=0,"",_xlpm.x)))</f>
        <v/>
      </c>
      <c r="M2509" s="46" t="str">
        <f>IF($I2509="","",_xlfn.LET(_xlpm.x,VLOOKUP($I2509,'2026-01-09_taxon-match'!$A$2:$N$81,5,FALSE),IF(_xlpm.x=0,"",_xlpm.x)))</f>
        <v/>
      </c>
      <c r="N2509" s="46" t="str">
        <f>IF($I2509="","",_xlfn.LET(_xlpm.x,VLOOKUP($I2509,'2026-01-09_taxon-match'!$A$2:$N$81,6,FALSE),IF(_xlpm.x=0,"",_xlpm.x)))</f>
        <v/>
      </c>
      <c r="O2509" s="46" t="str">
        <f>IF($I2509="","",_xlfn.LET(_xlpm.x,VLOOKUP($I2509,'2026-01-09_taxon-match'!$A$2:$N$81,7,FALSE),IF(_xlpm.x=0,"",_xlpm.x)))</f>
        <v/>
      </c>
      <c r="P2509" s="46" t="str">
        <f>IF($I2509="","",_xlfn.LET(_xlpm.x,VLOOKUP($I2509,'2026-01-09_taxon-match'!$A$2:$N$81,8,FALSE),IF(_xlpm.x=0,"",_xlpm.x)))</f>
        <v/>
      </c>
      <c r="Q2509" s="46" t="str">
        <f>IF($I2509="","",_xlfn.LET(_xlpm.x,VLOOKUP($I2509,'2026-01-09_taxon-match'!$A$2:$N$81,9,FALSE),IF(_xlpm.x=0,"",_xlpm.x)))</f>
        <v/>
      </c>
      <c r="R2509" s="46" t="str">
        <f>IF($I2509="","",_xlfn.LET(_xlpm.x,VLOOKUP($I2509,'2026-01-09_taxon-match'!$A$2:$N$81,10,FALSE),IF(_xlpm.x=0,"",_xlpm.x)))</f>
        <v/>
      </c>
      <c r="S2509" s="46" t="str">
        <f>IF($I2509="","",_xlfn.LET(_xlpm.x,VLOOKUP($I2509,'2026-01-09_taxon-match'!$A$2:$N$81,11,FALSE),IF(_xlpm.x=0,"",_xlpm.x)))</f>
        <v/>
      </c>
      <c r="T2509" s="46" t="str">
        <f>IF($I2509="","",_xlfn.LET(_xlpm.x,VLOOKUP($I2509,'2026-01-09_taxon-match'!$A$2:$N$81,13,FALSE),IF(_xlpm.x=0,"",_xlpm.x)))</f>
        <v/>
      </c>
      <c r="V2509" s="46" t="s">
        <v>39</v>
      </c>
      <c r="W2509" s="46" t="s">
        <v>46</v>
      </c>
      <c r="Y2509" s="46" t="str">
        <f>IF(V2509="","",_xlfn.LET(_xlpm.x,VLOOKUP(V2509,'Drop-down_menus'!$D$2:$E$13,2,FALSE),IF(_xlpm.x=0,"",_xlpm.x)))</f>
        <v>https://orcid.org/0009-0002-6669-2911</v>
      </c>
      <c r="Z2509" s="46" t="str">
        <f>IF(W2509="","",_xlfn.LET(_xlpm.x,VLOOKUP(W2509,'Drop-down_menus'!$D$2:$E$13,2,FALSE),IF(_xlpm.x=0,"",_xlpm.x)))</f>
        <v>https://orcid.org/0000-0003-0502-8101</v>
      </c>
      <c r="AA2509" s="46" t="str">
        <f>IF(X2509="","",_xlfn.LET(_xlpm.x,VLOOKUP(X2509,'Drop-down_menus'!$D$2:$E$13,2,FALSE),IF(_xlpm.x=0,"",_xlpm.x)))</f>
        <v/>
      </c>
      <c r="AB2509" s="14" t="s">
        <v>514</v>
      </c>
      <c r="AC2509" s="14" t="s">
        <v>278</v>
      </c>
      <c r="AE2509" s="46" t="s">
        <v>28</v>
      </c>
      <c r="AF2509" s="46" t="s">
        <v>39</v>
      </c>
      <c r="AG2509" s="46" t="str">
        <f>IF(AE2509="","",_xlfn.LET(_xlpm.x,VLOOKUP(AE2509,'Drop-down_menus'!$D$2:$E$13,2,FALSE),IF(_xlpm.x=0,"",_xlpm.x)))</f>
        <v>https://orcid.org/0000-0002-9037-7623</v>
      </c>
      <c r="AH2509" s="46" t="str">
        <f>IF(AF2509="","",_xlfn.LET(_xlpm.x,VLOOKUP(AF2509,'Drop-down_menus'!$D$2:$E$13,2,FALSE),IF(_xlpm.x=0,"",_xlpm.x)))</f>
        <v>https://orcid.org/0009-0002-6669-2911</v>
      </c>
    </row>
    <row r="2510" spans="2:34" ht="15" customHeight="1">
      <c r="B2510" s="46">
        <v>2732</v>
      </c>
      <c r="C2510" s="46" t="s">
        <v>1131</v>
      </c>
      <c r="D2510" s="46" t="b">
        <f>COUNTIF(Events!$B$2:$B$171, C2510) &gt; 0</f>
        <v>0</v>
      </c>
      <c r="E2510" s="46" t="s">
        <v>322</v>
      </c>
      <c r="F2510" s="46" t="s">
        <v>1139</v>
      </c>
      <c r="J2510" s="46" t="str">
        <f>IF(I2510="","",_xlfn.LET(_xlpm.x,VLOOKUP(I2510,'2026-01-09_taxon-match'!$A$2:$N$81,4,FALSE),IF(_xlpm.x=0,"",_xlpm.x)))</f>
        <v/>
      </c>
      <c r="L2510" s="46" t="str">
        <f>IF(I2510="","",_xlfn.LET(_xlpm.x,VLOOKUP(I2510,'2026-01-09_taxon-match'!$A$2:$N$81,3,FALSE),IF(_xlpm.x=0,"",_xlpm.x)))</f>
        <v/>
      </c>
      <c r="M2510" s="46" t="str">
        <f>IF($I2510="","",_xlfn.LET(_xlpm.x,VLOOKUP($I2510,'2026-01-09_taxon-match'!$A$2:$N$81,5,FALSE),IF(_xlpm.x=0,"",_xlpm.x)))</f>
        <v/>
      </c>
      <c r="N2510" s="46" t="str">
        <f>IF($I2510="","",_xlfn.LET(_xlpm.x,VLOOKUP($I2510,'2026-01-09_taxon-match'!$A$2:$N$81,6,FALSE),IF(_xlpm.x=0,"",_xlpm.x)))</f>
        <v/>
      </c>
      <c r="O2510" s="46" t="str">
        <f>IF($I2510="","",_xlfn.LET(_xlpm.x,VLOOKUP($I2510,'2026-01-09_taxon-match'!$A$2:$N$81,7,FALSE),IF(_xlpm.x=0,"",_xlpm.x)))</f>
        <v/>
      </c>
      <c r="P2510" s="46" t="str">
        <f>IF($I2510="","",_xlfn.LET(_xlpm.x,VLOOKUP($I2510,'2026-01-09_taxon-match'!$A$2:$N$81,8,FALSE),IF(_xlpm.x=0,"",_xlpm.x)))</f>
        <v/>
      </c>
      <c r="Q2510" s="46" t="str">
        <f>IF($I2510="","",_xlfn.LET(_xlpm.x,VLOOKUP($I2510,'2026-01-09_taxon-match'!$A$2:$N$81,9,FALSE),IF(_xlpm.x=0,"",_xlpm.x)))</f>
        <v/>
      </c>
      <c r="R2510" s="46" t="str">
        <f>IF($I2510="","",_xlfn.LET(_xlpm.x,VLOOKUP($I2510,'2026-01-09_taxon-match'!$A$2:$N$81,10,FALSE),IF(_xlpm.x=0,"",_xlpm.x)))</f>
        <v/>
      </c>
      <c r="S2510" s="46" t="str">
        <f>IF($I2510="","",_xlfn.LET(_xlpm.x,VLOOKUP($I2510,'2026-01-09_taxon-match'!$A$2:$N$81,11,FALSE),IF(_xlpm.x=0,"",_xlpm.x)))</f>
        <v/>
      </c>
      <c r="T2510" s="46" t="str">
        <f>IF($I2510="","",_xlfn.LET(_xlpm.x,VLOOKUP($I2510,'2026-01-09_taxon-match'!$A$2:$N$81,13,FALSE),IF(_xlpm.x=0,"",_xlpm.x)))</f>
        <v/>
      </c>
      <c r="V2510" s="46" t="s">
        <v>39</v>
      </c>
      <c r="W2510" s="46" t="s">
        <v>46</v>
      </c>
      <c r="Y2510" s="46" t="str">
        <f>IF(V2510="","",_xlfn.LET(_xlpm.x,VLOOKUP(V2510,'Drop-down_menus'!$D$2:$E$13,2,FALSE),IF(_xlpm.x=0,"",_xlpm.x)))</f>
        <v>https://orcid.org/0009-0002-6669-2911</v>
      </c>
      <c r="Z2510" s="46" t="str">
        <f>IF(W2510="","",_xlfn.LET(_xlpm.x,VLOOKUP(W2510,'Drop-down_menus'!$D$2:$E$13,2,FALSE),IF(_xlpm.x=0,"",_xlpm.x)))</f>
        <v>https://orcid.org/0000-0003-0502-8101</v>
      </c>
      <c r="AA2510" s="46" t="str">
        <f>IF(X2510="","",_xlfn.LET(_xlpm.x,VLOOKUP(X2510,'Drop-down_menus'!$D$2:$E$13,2,FALSE),IF(_xlpm.x=0,"",_xlpm.x)))</f>
        <v/>
      </c>
      <c r="AB2510" s="14" t="s">
        <v>514</v>
      </c>
      <c r="AC2510" s="14" t="s">
        <v>278</v>
      </c>
      <c r="AE2510" s="46" t="s">
        <v>28</v>
      </c>
      <c r="AF2510" s="46" t="s">
        <v>39</v>
      </c>
      <c r="AG2510" s="46" t="str">
        <f>IF(AE2510="","",_xlfn.LET(_xlpm.x,VLOOKUP(AE2510,'Drop-down_menus'!$D$2:$E$13,2,FALSE),IF(_xlpm.x=0,"",_xlpm.x)))</f>
        <v>https://orcid.org/0000-0002-9037-7623</v>
      </c>
      <c r="AH2510" s="46" t="str">
        <f>IF(AF2510="","",_xlfn.LET(_xlpm.x,VLOOKUP(AF2510,'Drop-down_menus'!$D$2:$E$13,2,FALSE),IF(_xlpm.x=0,"",_xlpm.x)))</f>
        <v>https://orcid.org/0009-0002-6669-2911</v>
      </c>
    </row>
    <row r="2511" spans="2:34" ht="15" customHeight="1">
      <c r="B2511" s="46">
        <v>2733</v>
      </c>
      <c r="C2511" s="46" t="s">
        <v>1131</v>
      </c>
      <c r="D2511" s="46" t="b">
        <f>COUNTIF(Events!$B$2:$B$171, C2511) &gt; 0</f>
        <v>0</v>
      </c>
      <c r="E2511" s="46" t="s">
        <v>322</v>
      </c>
      <c r="F2511" s="46" t="s">
        <v>1140</v>
      </c>
      <c r="J2511" s="46" t="str">
        <f>IF(I2511="","",_xlfn.LET(_xlpm.x,VLOOKUP(I2511,'2026-01-09_taxon-match'!$A$2:$N$81,4,FALSE),IF(_xlpm.x=0,"",_xlpm.x)))</f>
        <v/>
      </c>
      <c r="L2511" s="46" t="str">
        <f>IF(I2511="","",_xlfn.LET(_xlpm.x,VLOOKUP(I2511,'2026-01-09_taxon-match'!$A$2:$N$81,3,FALSE),IF(_xlpm.x=0,"",_xlpm.x)))</f>
        <v/>
      </c>
      <c r="M2511" s="46" t="str">
        <f>IF($I2511="","",_xlfn.LET(_xlpm.x,VLOOKUP($I2511,'2026-01-09_taxon-match'!$A$2:$N$81,5,FALSE),IF(_xlpm.x=0,"",_xlpm.x)))</f>
        <v/>
      </c>
      <c r="N2511" s="46" t="str">
        <f>IF($I2511="","",_xlfn.LET(_xlpm.x,VLOOKUP($I2511,'2026-01-09_taxon-match'!$A$2:$N$81,6,FALSE),IF(_xlpm.x=0,"",_xlpm.x)))</f>
        <v/>
      </c>
      <c r="O2511" s="46" t="str">
        <f>IF($I2511="","",_xlfn.LET(_xlpm.x,VLOOKUP($I2511,'2026-01-09_taxon-match'!$A$2:$N$81,7,FALSE),IF(_xlpm.x=0,"",_xlpm.x)))</f>
        <v/>
      </c>
      <c r="P2511" s="46" t="str">
        <f>IF($I2511="","",_xlfn.LET(_xlpm.x,VLOOKUP($I2511,'2026-01-09_taxon-match'!$A$2:$N$81,8,FALSE),IF(_xlpm.x=0,"",_xlpm.x)))</f>
        <v/>
      </c>
      <c r="Q2511" s="46" t="str">
        <f>IF($I2511="","",_xlfn.LET(_xlpm.x,VLOOKUP($I2511,'2026-01-09_taxon-match'!$A$2:$N$81,9,FALSE),IF(_xlpm.x=0,"",_xlpm.x)))</f>
        <v/>
      </c>
      <c r="R2511" s="46" t="str">
        <f>IF($I2511="","",_xlfn.LET(_xlpm.x,VLOOKUP($I2511,'2026-01-09_taxon-match'!$A$2:$N$81,10,FALSE),IF(_xlpm.x=0,"",_xlpm.x)))</f>
        <v/>
      </c>
      <c r="S2511" s="46" t="str">
        <f>IF($I2511="","",_xlfn.LET(_xlpm.x,VLOOKUP($I2511,'2026-01-09_taxon-match'!$A$2:$N$81,11,FALSE),IF(_xlpm.x=0,"",_xlpm.x)))</f>
        <v/>
      </c>
      <c r="T2511" s="46" t="str">
        <f>IF($I2511="","",_xlfn.LET(_xlpm.x,VLOOKUP($I2511,'2026-01-09_taxon-match'!$A$2:$N$81,13,FALSE),IF(_xlpm.x=0,"",_xlpm.x)))</f>
        <v/>
      </c>
      <c r="V2511" s="46" t="s">
        <v>39</v>
      </c>
      <c r="W2511" s="46" t="s">
        <v>46</v>
      </c>
      <c r="Y2511" s="46" t="str">
        <f>IF(V2511="","",_xlfn.LET(_xlpm.x,VLOOKUP(V2511,'Drop-down_menus'!$D$2:$E$13,2,FALSE),IF(_xlpm.x=0,"",_xlpm.x)))</f>
        <v>https://orcid.org/0009-0002-6669-2911</v>
      </c>
      <c r="Z2511" s="46" t="str">
        <f>IF(W2511="","",_xlfn.LET(_xlpm.x,VLOOKUP(W2511,'Drop-down_menus'!$D$2:$E$13,2,FALSE),IF(_xlpm.x=0,"",_xlpm.x)))</f>
        <v>https://orcid.org/0000-0003-0502-8101</v>
      </c>
      <c r="AA2511" s="46" t="str">
        <f>IF(X2511="","",_xlfn.LET(_xlpm.x,VLOOKUP(X2511,'Drop-down_menus'!$D$2:$E$13,2,FALSE),IF(_xlpm.x=0,"",_xlpm.x)))</f>
        <v/>
      </c>
      <c r="AB2511" s="14" t="s">
        <v>514</v>
      </c>
      <c r="AC2511" s="14" t="s">
        <v>278</v>
      </c>
      <c r="AE2511" s="46" t="s">
        <v>28</v>
      </c>
      <c r="AF2511" s="46" t="s">
        <v>39</v>
      </c>
      <c r="AG2511" s="46" t="str">
        <f>IF(AE2511="","",_xlfn.LET(_xlpm.x,VLOOKUP(AE2511,'Drop-down_menus'!$D$2:$E$13,2,FALSE),IF(_xlpm.x=0,"",_xlpm.x)))</f>
        <v>https://orcid.org/0000-0002-9037-7623</v>
      </c>
      <c r="AH2511" s="46" t="str">
        <f>IF(AF2511="","",_xlfn.LET(_xlpm.x,VLOOKUP(AF2511,'Drop-down_menus'!$D$2:$E$13,2,FALSE),IF(_xlpm.x=0,"",_xlpm.x)))</f>
        <v>https://orcid.org/0009-0002-6669-2911</v>
      </c>
    </row>
    <row r="2512" spans="2:34" ht="15" customHeight="1">
      <c r="B2512" s="46">
        <v>2734</v>
      </c>
      <c r="C2512" s="46" t="s">
        <v>1131</v>
      </c>
      <c r="D2512" s="46" t="b">
        <f>COUNTIF(Events!$B$2:$B$171, C2512) &gt; 0</f>
        <v>0</v>
      </c>
      <c r="E2512" s="46" t="s">
        <v>322</v>
      </c>
      <c r="F2512" s="46" t="s">
        <v>1141</v>
      </c>
      <c r="J2512" s="46" t="str">
        <f>IF(I2512="","",_xlfn.LET(_xlpm.x,VLOOKUP(I2512,'2026-01-09_taxon-match'!$A$2:$N$81,4,FALSE),IF(_xlpm.x=0,"",_xlpm.x)))</f>
        <v/>
      </c>
      <c r="L2512" s="46" t="str">
        <f>IF(I2512="","",_xlfn.LET(_xlpm.x,VLOOKUP(I2512,'2026-01-09_taxon-match'!$A$2:$N$81,3,FALSE),IF(_xlpm.x=0,"",_xlpm.x)))</f>
        <v/>
      </c>
      <c r="M2512" s="46" t="str">
        <f>IF($I2512="","",_xlfn.LET(_xlpm.x,VLOOKUP($I2512,'2026-01-09_taxon-match'!$A$2:$N$81,5,FALSE),IF(_xlpm.x=0,"",_xlpm.x)))</f>
        <v/>
      </c>
      <c r="N2512" s="46" t="str">
        <f>IF($I2512="","",_xlfn.LET(_xlpm.x,VLOOKUP($I2512,'2026-01-09_taxon-match'!$A$2:$N$81,6,FALSE),IF(_xlpm.x=0,"",_xlpm.x)))</f>
        <v/>
      </c>
      <c r="O2512" s="46" t="str">
        <f>IF($I2512="","",_xlfn.LET(_xlpm.x,VLOOKUP($I2512,'2026-01-09_taxon-match'!$A$2:$N$81,7,FALSE),IF(_xlpm.x=0,"",_xlpm.x)))</f>
        <v/>
      </c>
      <c r="P2512" s="46" t="str">
        <f>IF($I2512="","",_xlfn.LET(_xlpm.x,VLOOKUP($I2512,'2026-01-09_taxon-match'!$A$2:$N$81,8,FALSE),IF(_xlpm.x=0,"",_xlpm.x)))</f>
        <v/>
      </c>
      <c r="Q2512" s="46" t="str">
        <f>IF($I2512="","",_xlfn.LET(_xlpm.x,VLOOKUP($I2512,'2026-01-09_taxon-match'!$A$2:$N$81,9,FALSE),IF(_xlpm.x=0,"",_xlpm.x)))</f>
        <v/>
      </c>
      <c r="R2512" s="46" t="str">
        <f>IF($I2512="","",_xlfn.LET(_xlpm.x,VLOOKUP($I2512,'2026-01-09_taxon-match'!$A$2:$N$81,10,FALSE),IF(_xlpm.x=0,"",_xlpm.x)))</f>
        <v/>
      </c>
      <c r="S2512" s="46" t="str">
        <f>IF($I2512="","",_xlfn.LET(_xlpm.x,VLOOKUP($I2512,'2026-01-09_taxon-match'!$A$2:$N$81,11,FALSE),IF(_xlpm.x=0,"",_xlpm.x)))</f>
        <v/>
      </c>
      <c r="T2512" s="46" t="str">
        <f>IF($I2512="","",_xlfn.LET(_xlpm.x,VLOOKUP($I2512,'2026-01-09_taxon-match'!$A$2:$N$81,13,FALSE),IF(_xlpm.x=0,"",_xlpm.x)))</f>
        <v/>
      </c>
      <c r="V2512" s="46" t="s">
        <v>39</v>
      </c>
      <c r="W2512" s="46" t="s">
        <v>46</v>
      </c>
      <c r="Y2512" s="46" t="str">
        <f>IF(V2512="","",_xlfn.LET(_xlpm.x,VLOOKUP(V2512,'Drop-down_menus'!$D$2:$E$13,2,FALSE),IF(_xlpm.x=0,"",_xlpm.x)))</f>
        <v>https://orcid.org/0009-0002-6669-2911</v>
      </c>
      <c r="Z2512" s="46" t="str">
        <f>IF(W2512="","",_xlfn.LET(_xlpm.x,VLOOKUP(W2512,'Drop-down_menus'!$D$2:$E$13,2,FALSE),IF(_xlpm.x=0,"",_xlpm.x)))</f>
        <v>https://orcid.org/0000-0003-0502-8101</v>
      </c>
      <c r="AA2512" s="46" t="str">
        <f>IF(X2512="","",_xlfn.LET(_xlpm.x,VLOOKUP(X2512,'Drop-down_menus'!$D$2:$E$13,2,FALSE),IF(_xlpm.x=0,"",_xlpm.x)))</f>
        <v/>
      </c>
      <c r="AB2512" s="14" t="s">
        <v>514</v>
      </c>
      <c r="AC2512" s="14" t="s">
        <v>278</v>
      </c>
      <c r="AD2512" s="46" t="s">
        <v>339</v>
      </c>
      <c r="AE2512" s="46" t="s">
        <v>28</v>
      </c>
      <c r="AF2512" s="46" t="s">
        <v>39</v>
      </c>
      <c r="AG2512" s="46" t="str">
        <f>IF(AE2512="","",_xlfn.LET(_xlpm.x,VLOOKUP(AE2512,'Drop-down_menus'!$D$2:$E$13,2,FALSE),IF(_xlpm.x=0,"",_xlpm.x)))</f>
        <v>https://orcid.org/0000-0002-9037-7623</v>
      </c>
      <c r="AH2512" s="46" t="str">
        <f>IF(AF2512="","",_xlfn.LET(_xlpm.x,VLOOKUP(AF2512,'Drop-down_menus'!$D$2:$E$13,2,FALSE),IF(_xlpm.x=0,"",_xlpm.x)))</f>
        <v>https://orcid.org/0009-0002-6669-2911</v>
      </c>
    </row>
    <row r="2513" spans="2:34" ht="15" customHeight="1">
      <c r="B2513" s="46">
        <v>2735</v>
      </c>
      <c r="C2513" s="46" t="s">
        <v>1131</v>
      </c>
      <c r="D2513" s="46" t="b">
        <f>COUNTIF(Events!$B$2:$B$171, C2513) &gt; 0</f>
        <v>0</v>
      </c>
      <c r="E2513" s="46" t="s">
        <v>322</v>
      </c>
      <c r="F2513" s="46" t="s">
        <v>1142</v>
      </c>
      <c r="J2513" s="46" t="str">
        <f>IF(I2513="","",_xlfn.LET(_xlpm.x,VLOOKUP(I2513,'2026-01-09_taxon-match'!$A$2:$N$81,4,FALSE),IF(_xlpm.x=0,"",_xlpm.x)))</f>
        <v/>
      </c>
      <c r="L2513" s="46" t="str">
        <f>IF(I2513="","",_xlfn.LET(_xlpm.x,VLOOKUP(I2513,'2026-01-09_taxon-match'!$A$2:$N$81,3,FALSE),IF(_xlpm.x=0,"",_xlpm.x)))</f>
        <v/>
      </c>
      <c r="M2513" s="46" t="str">
        <f>IF($I2513="","",_xlfn.LET(_xlpm.x,VLOOKUP($I2513,'2026-01-09_taxon-match'!$A$2:$N$81,5,FALSE),IF(_xlpm.x=0,"",_xlpm.x)))</f>
        <v/>
      </c>
      <c r="N2513" s="46" t="str">
        <f>IF($I2513="","",_xlfn.LET(_xlpm.x,VLOOKUP($I2513,'2026-01-09_taxon-match'!$A$2:$N$81,6,FALSE),IF(_xlpm.x=0,"",_xlpm.x)))</f>
        <v/>
      </c>
      <c r="O2513" s="46" t="str">
        <f>IF($I2513="","",_xlfn.LET(_xlpm.x,VLOOKUP($I2513,'2026-01-09_taxon-match'!$A$2:$N$81,7,FALSE),IF(_xlpm.x=0,"",_xlpm.x)))</f>
        <v/>
      </c>
      <c r="P2513" s="46" t="str">
        <f>IF($I2513="","",_xlfn.LET(_xlpm.x,VLOOKUP($I2513,'2026-01-09_taxon-match'!$A$2:$N$81,8,FALSE),IF(_xlpm.x=0,"",_xlpm.x)))</f>
        <v/>
      </c>
      <c r="Q2513" s="46" t="str">
        <f>IF($I2513="","",_xlfn.LET(_xlpm.x,VLOOKUP($I2513,'2026-01-09_taxon-match'!$A$2:$N$81,9,FALSE),IF(_xlpm.x=0,"",_xlpm.x)))</f>
        <v/>
      </c>
      <c r="R2513" s="46" t="str">
        <f>IF($I2513="","",_xlfn.LET(_xlpm.x,VLOOKUP($I2513,'2026-01-09_taxon-match'!$A$2:$N$81,10,FALSE),IF(_xlpm.x=0,"",_xlpm.x)))</f>
        <v/>
      </c>
      <c r="S2513" s="46" t="str">
        <f>IF($I2513="","",_xlfn.LET(_xlpm.x,VLOOKUP($I2513,'2026-01-09_taxon-match'!$A$2:$N$81,11,FALSE),IF(_xlpm.x=0,"",_xlpm.x)))</f>
        <v/>
      </c>
      <c r="T2513" s="46" t="str">
        <f>IF($I2513="","",_xlfn.LET(_xlpm.x,VLOOKUP($I2513,'2026-01-09_taxon-match'!$A$2:$N$81,13,FALSE),IF(_xlpm.x=0,"",_xlpm.x)))</f>
        <v/>
      </c>
      <c r="V2513" s="46" t="s">
        <v>39</v>
      </c>
      <c r="W2513" s="46" t="s">
        <v>46</v>
      </c>
      <c r="Y2513" s="46" t="str">
        <f>IF(V2513="","",_xlfn.LET(_xlpm.x,VLOOKUP(V2513,'Drop-down_menus'!$D$2:$E$13,2,FALSE),IF(_xlpm.x=0,"",_xlpm.x)))</f>
        <v>https://orcid.org/0009-0002-6669-2911</v>
      </c>
      <c r="Z2513" s="46" t="str">
        <f>IF(W2513="","",_xlfn.LET(_xlpm.x,VLOOKUP(W2513,'Drop-down_menus'!$D$2:$E$13,2,FALSE),IF(_xlpm.x=0,"",_xlpm.x)))</f>
        <v>https://orcid.org/0000-0003-0502-8101</v>
      </c>
      <c r="AA2513" s="46" t="str">
        <f>IF(X2513="","",_xlfn.LET(_xlpm.x,VLOOKUP(X2513,'Drop-down_menus'!$D$2:$E$13,2,FALSE),IF(_xlpm.x=0,"",_xlpm.x)))</f>
        <v/>
      </c>
      <c r="AB2513" s="14" t="s">
        <v>514</v>
      </c>
      <c r="AC2513" s="14" t="s">
        <v>278</v>
      </c>
      <c r="AD2513" s="46" t="s">
        <v>339</v>
      </c>
      <c r="AE2513" s="46" t="s">
        <v>28</v>
      </c>
      <c r="AF2513" s="46" t="s">
        <v>39</v>
      </c>
      <c r="AG2513" s="46" t="str">
        <f>IF(AE2513="","",_xlfn.LET(_xlpm.x,VLOOKUP(AE2513,'Drop-down_menus'!$D$2:$E$13,2,FALSE),IF(_xlpm.x=0,"",_xlpm.x)))</f>
        <v>https://orcid.org/0000-0002-9037-7623</v>
      </c>
      <c r="AH2513" s="46" t="str">
        <f>IF(AF2513="","",_xlfn.LET(_xlpm.x,VLOOKUP(AF2513,'Drop-down_menus'!$D$2:$E$13,2,FALSE),IF(_xlpm.x=0,"",_xlpm.x)))</f>
        <v>https://orcid.org/0009-0002-6669-2911</v>
      </c>
    </row>
    <row r="2514" spans="2:34" ht="15" customHeight="1">
      <c r="B2514" s="46">
        <v>2736</v>
      </c>
      <c r="C2514" s="46" t="s">
        <v>1131</v>
      </c>
      <c r="D2514" s="46" t="b">
        <f>COUNTIF(Events!$B$2:$B$171, C2514) &gt; 0</f>
        <v>0</v>
      </c>
      <c r="E2514" s="46" t="s">
        <v>322</v>
      </c>
      <c r="F2514" s="46" t="s">
        <v>353</v>
      </c>
      <c r="J2514" s="46" t="str">
        <f>IF(I2514="","",_xlfn.LET(_xlpm.x,VLOOKUP(I2514,'2026-01-09_taxon-match'!$A$2:$N$81,4,FALSE),IF(_xlpm.x=0,"",_xlpm.x)))</f>
        <v/>
      </c>
      <c r="L2514" s="46" t="str">
        <f>IF(I2514="","",_xlfn.LET(_xlpm.x,VLOOKUP(I2514,'2026-01-09_taxon-match'!$A$2:$N$81,3,FALSE),IF(_xlpm.x=0,"",_xlpm.x)))</f>
        <v/>
      </c>
      <c r="M2514" s="46" t="str">
        <f>IF($I2514="","",_xlfn.LET(_xlpm.x,VLOOKUP($I2514,'2026-01-09_taxon-match'!$A$2:$N$81,5,FALSE),IF(_xlpm.x=0,"",_xlpm.x)))</f>
        <v/>
      </c>
      <c r="N2514" s="46" t="str">
        <f>IF($I2514="","",_xlfn.LET(_xlpm.x,VLOOKUP($I2514,'2026-01-09_taxon-match'!$A$2:$N$81,6,FALSE),IF(_xlpm.x=0,"",_xlpm.x)))</f>
        <v/>
      </c>
      <c r="O2514" s="46" t="str">
        <f>IF($I2514="","",_xlfn.LET(_xlpm.x,VLOOKUP($I2514,'2026-01-09_taxon-match'!$A$2:$N$81,7,FALSE),IF(_xlpm.x=0,"",_xlpm.x)))</f>
        <v/>
      </c>
      <c r="P2514" s="46" t="str">
        <f>IF($I2514="","",_xlfn.LET(_xlpm.x,VLOOKUP($I2514,'2026-01-09_taxon-match'!$A$2:$N$81,8,FALSE),IF(_xlpm.x=0,"",_xlpm.x)))</f>
        <v/>
      </c>
      <c r="Q2514" s="46" t="str">
        <f>IF($I2514="","",_xlfn.LET(_xlpm.x,VLOOKUP($I2514,'2026-01-09_taxon-match'!$A$2:$N$81,9,FALSE),IF(_xlpm.x=0,"",_xlpm.x)))</f>
        <v/>
      </c>
      <c r="R2514" s="46" t="str">
        <f>IF($I2514="","",_xlfn.LET(_xlpm.x,VLOOKUP($I2514,'2026-01-09_taxon-match'!$A$2:$N$81,10,FALSE),IF(_xlpm.x=0,"",_xlpm.x)))</f>
        <v/>
      </c>
      <c r="S2514" s="46" t="str">
        <f>IF($I2514="","",_xlfn.LET(_xlpm.x,VLOOKUP($I2514,'2026-01-09_taxon-match'!$A$2:$N$81,11,FALSE),IF(_xlpm.x=0,"",_xlpm.x)))</f>
        <v/>
      </c>
      <c r="T2514" s="46" t="str">
        <f>IF($I2514="","",_xlfn.LET(_xlpm.x,VLOOKUP($I2514,'2026-01-09_taxon-match'!$A$2:$N$81,13,FALSE),IF(_xlpm.x=0,"",_xlpm.x)))</f>
        <v/>
      </c>
      <c r="V2514" s="46" t="s">
        <v>39</v>
      </c>
      <c r="W2514" s="46" t="s">
        <v>46</v>
      </c>
      <c r="Y2514" s="46" t="str">
        <f>IF(V2514="","",_xlfn.LET(_xlpm.x,VLOOKUP(V2514,'Drop-down_menus'!$D$2:$E$13,2,FALSE),IF(_xlpm.x=0,"",_xlpm.x)))</f>
        <v>https://orcid.org/0009-0002-6669-2911</v>
      </c>
      <c r="Z2514" s="46" t="str">
        <f>IF(W2514="","",_xlfn.LET(_xlpm.x,VLOOKUP(W2514,'Drop-down_menus'!$D$2:$E$13,2,FALSE),IF(_xlpm.x=0,"",_xlpm.x)))</f>
        <v>https://orcid.org/0000-0003-0502-8101</v>
      </c>
      <c r="AA2514" s="46" t="str">
        <f>IF(X2514="","",_xlfn.LET(_xlpm.x,VLOOKUP(X2514,'Drop-down_menus'!$D$2:$E$13,2,FALSE),IF(_xlpm.x=0,"",_xlpm.x)))</f>
        <v/>
      </c>
      <c r="AB2514" s="14" t="s">
        <v>514</v>
      </c>
      <c r="AC2514" s="14" t="s">
        <v>278</v>
      </c>
      <c r="AD2514" s="46" t="s">
        <v>339</v>
      </c>
      <c r="AE2514" s="46" t="s">
        <v>28</v>
      </c>
      <c r="AF2514" s="46" t="s">
        <v>39</v>
      </c>
      <c r="AG2514" s="46" t="str">
        <f>IF(AE2514="","",_xlfn.LET(_xlpm.x,VLOOKUP(AE2514,'Drop-down_menus'!$D$2:$E$13,2,FALSE),IF(_xlpm.x=0,"",_xlpm.x)))</f>
        <v>https://orcid.org/0000-0002-9037-7623</v>
      </c>
      <c r="AH2514" s="46" t="str">
        <f>IF(AF2514="","",_xlfn.LET(_xlpm.x,VLOOKUP(AF2514,'Drop-down_menus'!$D$2:$E$13,2,FALSE),IF(_xlpm.x=0,"",_xlpm.x)))</f>
        <v>https://orcid.org/0009-0002-6669-2911</v>
      </c>
    </row>
    <row r="2515" spans="2:34" ht="15" customHeight="1">
      <c r="B2515" s="46">
        <v>2737</v>
      </c>
      <c r="C2515" s="46" t="s">
        <v>1131</v>
      </c>
      <c r="D2515" s="46" t="b">
        <f>COUNTIF(Events!$B$2:$B$171, C2515) &gt; 0</f>
        <v>0</v>
      </c>
      <c r="E2515" s="46" t="s">
        <v>322</v>
      </c>
      <c r="F2515" s="46" t="s">
        <v>1075</v>
      </c>
      <c r="J2515" s="46" t="str">
        <f>IF(I2515="","",_xlfn.LET(_xlpm.x,VLOOKUP(I2515,'2026-01-09_taxon-match'!$A$2:$N$81,4,FALSE),IF(_xlpm.x=0,"",_xlpm.x)))</f>
        <v/>
      </c>
      <c r="L2515" s="46" t="str">
        <f>IF(I2515="","",_xlfn.LET(_xlpm.x,VLOOKUP(I2515,'2026-01-09_taxon-match'!$A$2:$N$81,3,FALSE),IF(_xlpm.x=0,"",_xlpm.x)))</f>
        <v/>
      </c>
      <c r="M2515" s="46" t="str">
        <f>IF($I2515="","",_xlfn.LET(_xlpm.x,VLOOKUP($I2515,'2026-01-09_taxon-match'!$A$2:$N$81,5,FALSE),IF(_xlpm.x=0,"",_xlpm.x)))</f>
        <v/>
      </c>
      <c r="N2515" s="46" t="str">
        <f>IF($I2515="","",_xlfn.LET(_xlpm.x,VLOOKUP($I2515,'2026-01-09_taxon-match'!$A$2:$N$81,6,FALSE),IF(_xlpm.x=0,"",_xlpm.x)))</f>
        <v/>
      </c>
      <c r="O2515" s="46" t="str">
        <f>IF($I2515="","",_xlfn.LET(_xlpm.x,VLOOKUP($I2515,'2026-01-09_taxon-match'!$A$2:$N$81,7,FALSE),IF(_xlpm.x=0,"",_xlpm.x)))</f>
        <v/>
      </c>
      <c r="P2515" s="46" t="str">
        <f>IF($I2515="","",_xlfn.LET(_xlpm.x,VLOOKUP($I2515,'2026-01-09_taxon-match'!$A$2:$N$81,8,FALSE),IF(_xlpm.x=0,"",_xlpm.x)))</f>
        <v/>
      </c>
      <c r="Q2515" s="46" t="str">
        <f>IF($I2515="","",_xlfn.LET(_xlpm.x,VLOOKUP($I2515,'2026-01-09_taxon-match'!$A$2:$N$81,9,FALSE),IF(_xlpm.x=0,"",_xlpm.x)))</f>
        <v/>
      </c>
      <c r="R2515" s="46" t="str">
        <f>IF($I2515="","",_xlfn.LET(_xlpm.x,VLOOKUP($I2515,'2026-01-09_taxon-match'!$A$2:$N$81,10,FALSE),IF(_xlpm.x=0,"",_xlpm.x)))</f>
        <v/>
      </c>
      <c r="S2515" s="46" t="str">
        <f>IF($I2515="","",_xlfn.LET(_xlpm.x,VLOOKUP($I2515,'2026-01-09_taxon-match'!$A$2:$N$81,11,FALSE),IF(_xlpm.x=0,"",_xlpm.x)))</f>
        <v/>
      </c>
      <c r="T2515" s="46" t="str">
        <f>IF($I2515="","",_xlfn.LET(_xlpm.x,VLOOKUP($I2515,'2026-01-09_taxon-match'!$A$2:$N$81,13,FALSE),IF(_xlpm.x=0,"",_xlpm.x)))</f>
        <v/>
      </c>
      <c r="V2515" s="46" t="s">
        <v>39</v>
      </c>
      <c r="W2515" s="46" t="s">
        <v>46</v>
      </c>
      <c r="Y2515" s="46" t="str">
        <f>IF(V2515="","",_xlfn.LET(_xlpm.x,VLOOKUP(V2515,'Drop-down_menus'!$D$2:$E$13,2,FALSE),IF(_xlpm.x=0,"",_xlpm.x)))</f>
        <v>https://orcid.org/0009-0002-6669-2911</v>
      </c>
      <c r="Z2515" s="46" t="str">
        <f>IF(W2515="","",_xlfn.LET(_xlpm.x,VLOOKUP(W2515,'Drop-down_menus'!$D$2:$E$13,2,FALSE),IF(_xlpm.x=0,"",_xlpm.x)))</f>
        <v>https://orcid.org/0000-0003-0502-8101</v>
      </c>
      <c r="AA2515" s="46" t="str">
        <f>IF(X2515="","",_xlfn.LET(_xlpm.x,VLOOKUP(X2515,'Drop-down_menus'!$D$2:$E$13,2,FALSE),IF(_xlpm.x=0,"",_xlpm.x)))</f>
        <v/>
      </c>
      <c r="AB2515" s="14"/>
      <c r="AC2515" s="14" t="s">
        <v>354</v>
      </c>
      <c r="AE2515" s="46" t="s">
        <v>28</v>
      </c>
      <c r="AF2515" s="46" t="s">
        <v>39</v>
      </c>
      <c r="AG2515" s="46" t="str">
        <f>IF(AE2515="","",_xlfn.LET(_xlpm.x,VLOOKUP(AE2515,'Drop-down_menus'!$D$2:$E$13,2,FALSE),IF(_xlpm.x=0,"",_xlpm.x)))</f>
        <v>https://orcid.org/0000-0002-9037-7623</v>
      </c>
      <c r="AH2515" s="46" t="str">
        <f>IF(AF2515="","",_xlfn.LET(_xlpm.x,VLOOKUP(AF2515,'Drop-down_menus'!$D$2:$E$13,2,FALSE),IF(_xlpm.x=0,"",_xlpm.x)))</f>
        <v>https://orcid.org/0009-0002-6669-2911</v>
      </c>
    </row>
    <row r="2516" spans="2:34" ht="15" customHeight="1">
      <c r="B2516" s="46">
        <v>2738</v>
      </c>
      <c r="C2516" s="46" t="s">
        <v>1131</v>
      </c>
      <c r="D2516" s="46" t="b">
        <f>COUNTIF(Events!$B$2:$B$171, C2516) &gt; 0</f>
        <v>0</v>
      </c>
      <c r="E2516" s="46" t="s">
        <v>322</v>
      </c>
      <c r="F2516" s="46" t="s">
        <v>355</v>
      </c>
      <c r="J2516" s="46" t="str">
        <f>IF(I2516="","",_xlfn.LET(_xlpm.x,VLOOKUP(I2516,'2026-01-09_taxon-match'!$A$2:$N$81,4,FALSE),IF(_xlpm.x=0,"",_xlpm.x)))</f>
        <v/>
      </c>
      <c r="L2516" s="46" t="str">
        <f>IF(I2516="","",_xlfn.LET(_xlpm.x,VLOOKUP(I2516,'2026-01-09_taxon-match'!$A$2:$N$81,3,FALSE),IF(_xlpm.x=0,"",_xlpm.x)))</f>
        <v/>
      </c>
      <c r="M2516" s="46" t="str">
        <f>IF($I2516="","",_xlfn.LET(_xlpm.x,VLOOKUP($I2516,'2026-01-09_taxon-match'!$A$2:$N$81,5,FALSE),IF(_xlpm.x=0,"",_xlpm.x)))</f>
        <v/>
      </c>
      <c r="N2516" s="46" t="str">
        <f>IF($I2516="","",_xlfn.LET(_xlpm.x,VLOOKUP($I2516,'2026-01-09_taxon-match'!$A$2:$N$81,6,FALSE),IF(_xlpm.x=0,"",_xlpm.x)))</f>
        <v/>
      </c>
      <c r="O2516" s="46" t="str">
        <f>IF($I2516="","",_xlfn.LET(_xlpm.x,VLOOKUP($I2516,'2026-01-09_taxon-match'!$A$2:$N$81,7,FALSE),IF(_xlpm.x=0,"",_xlpm.x)))</f>
        <v/>
      </c>
      <c r="P2516" s="46" t="str">
        <f>IF($I2516="","",_xlfn.LET(_xlpm.x,VLOOKUP($I2516,'2026-01-09_taxon-match'!$A$2:$N$81,8,FALSE),IF(_xlpm.x=0,"",_xlpm.x)))</f>
        <v/>
      </c>
      <c r="Q2516" s="46" t="str">
        <f>IF($I2516="","",_xlfn.LET(_xlpm.x,VLOOKUP($I2516,'2026-01-09_taxon-match'!$A$2:$N$81,9,FALSE),IF(_xlpm.x=0,"",_xlpm.x)))</f>
        <v/>
      </c>
      <c r="R2516" s="46" t="str">
        <f>IF($I2516="","",_xlfn.LET(_xlpm.x,VLOOKUP($I2516,'2026-01-09_taxon-match'!$A$2:$N$81,10,FALSE),IF(_xlpm.x=0,"",_xlpm.x)))</f>
        <v/>
      </c>
      <c r="S2516" s="46" t="str">
        <f>IF($I2516="","",_xlfn.LET(_xlpm.x,VLOOKUP($I2516,'2026-01-09_taxon-match'!$A$2:$N$81,11,FALSE),IF(_xlpm.x=0,"",_xlpm.x)))</f>
        <v/>
      </c>
      <c r="T2516" s="46" t="str">
        <f>IF($I2516="","",_xlfn.LET(_xlpm.x,VLOOKUP($I2516,'2026-01-09_taxon-match'!$A$2:$N$81,13,FALSE),IF(_xlpm.x=0,"",_xlpm.x)))</f>
        <v/>
      </c>
      <c r="V2516" s="46" t="s">
        <v>39</v>
      </c>
      <c r="W2516" s="46" t="s">
        <v>46</v>
      </c>
      <c r="Y2516" s="46" t="str">
        <f>IF(V2516="","",_xlfn.LET(_xlpm.x,VLOOKUP(V2516,'Drop-down_menus'!$D$2:$E$13,2,FALSE),IF(_xlpm.x=0,"",_xlpm.x)))</f>
        <v>https://orcid.org/0009-0002-6669-2911</v>
      </c>
      <c r="Z2516" s="46" t="str">
        <f>IF(W2516="","",_xlfn.LET(_xlpm.x,VLOOKUP(W2516,'Drop-down_menus'!$D$2:$E$13,2,FALSE),IF(_xlpm.x=0,"",_xlpm.x)))</f>
        <v>https://orcid.org/0000-0003-0502-8101</v>
      </c>
      <c r="AA2516" s="46" t="str">
        <f>IF(X2516="","",_xlfn.LET(_xlpm.x,VLOOKUP(X2516,'Drop-down_menus'!$D$2:$E$13,2,FALSE),IF(_xlpm.x=0,"",_xlpm.x)))</f>
        <v/>
      </c>
      <c r="AB2516" s="14"/>
      <c r="AC2516" s="14" t="s">
        <v>356</v>
      </c>
      <c r="AE2516" s="46" t="s">
        <v>28</v>
      </c>
      <c r="AF2516" s="46" t="s">
        <v>39</v>
      </c>
      <c r="AG2516" s="46" t="str">
        <f>IF(AE2516="","",_xlfn.LET(_xlpm.x,VLOOKUP(AE2516,'Drop-down_menus'!$D$2:$E$13,2,FALSE),IF(_xlpm.x=0,"",_xlpm.x)))</f>
        <v>https://orcid.org/0000-0002-9037-7623</v>
      </c>
      <c r="AH2516" s="46" t="str">
        <f>IF(AF2516="","",_xlfn.LET(_xlpm.x,VLOOKUP(AF2516,'Drop-down_menus'!$D$2:$E$13,2,FALSE),IF(_xlpm.x=0,"",_xlpm.x)))</f>
        <v>https://orcid.org/0009-0002-6669-2911</v>
      </c>
    </row>
    <row r="2517" spans="2:34" ht="15" customHeight="1">
      <c r="B2517" s="46">
        <v>2739</v>
      </c>
      <c r="C2517" s="46" t="s">
        <v>1131</v>
      </c>
      <c r="D2517" s="46" t="b">
        <f>COUNTIF(Events!$B$2:$B$171, C2517) &gt; 0</f>
        <v>0</v>
      </c>
      <c r="E2517" s="46" t="s">
        <v>322</v>
      </c>
      <c r="F2517" s="46" t="s">
        <v>1143</v>
      </c>
      <c r="J2517" s="46" t="str">
        <f>IF(I2517="","",_xlfn.LET(_xlpm.x,VLOOKUP(I2517,'2026-01-09_taxon-match'!$A$2:$N$81,4,FALSE),IF(_xlpm.x=0,"",_xlpm.x)))</f>
        <v/>
      </c>
      <c r="L2517" s="46" t="str">
        <f>IF(I2517="","",_xlfn.LET(_xlpm.x,VLOOKUP(I2517,'2026-01-09_taxon-match'!$A$2:$N$81,3,FALSE),IF(_xlpm.x=0,"",_xlpm.x)))</f>
        <v/>
      </c>
      <c r="M2517" s="46" t="str">
        <f>IF($I2517="","",_xlfn.LET(_xlpm.x,VLOOKUP($I2517,'2026-01-09_taxon-match'!$A$2:$N$81,5,FALSE),IF(_xlpm.x=0,"",_xlpm.x)))</f>
        <v/>
      </c>
      <c r="N2517" s="46" t="str">
        <f>IF($I2517="","",_xlfn.LET(_xlpm.x,VLOOKUP($I2517,'2026-01-09_taxon-match'!$A$2:$N$81,6,FALSE),IF(_xlpm.x=0,"",_xlpm.x)))</f>
        <v/>
      </c>
      <c r="O2517" s="46" t="str">
        <f>IF($I2517="","",_xlfn.LET(_xlpm.x,VLOOKUP($I2517,'2026-01-09_taxon-match'!$A$2:$N$81,7,FALSE),IF(_xlpm.x=0,"",_xlpm.x)))</f>
        <v/>
      </c>
      <c r="P2517" s="46" t="str">
        <f>IF($I2517="","",_xlfn.LET(_xlpm.x,VLOOKUP($I2517,'2026-01-09_taxon-match'!$A$2:$N$81,8,FALSE),IF(_xlpm.x=0,"",_xlpm.x)))</f>
        <v/>
      </c>
      <c r="Q2517" s="46" t="str">
        <f>IF($I2517="","",_xlfn.LET(_xlpm.x,VLOOKUP($I2517,'2026-01-09_taxon-match'!$A$2:$N$81,9,FALSE),IF(_xlpm.x=0,"",_xlpm.x)))</f>
        <v/>
      </c>
      <c r="R2517" s="46" t="str">
        <f>IF($I2517="","",_xlfn.LET(_xlpm.x,VLOOKUP($I2517,'2026-01-09_taxon-match'!$A$2:$N$81,10,FALSE),IF(_xlpm.x=0,"",_xlpm.x)))</f>
        <v/>
      </c>
      <c r="S2517" s="46" t="str">
        <f>IF($I2517="","",_xlfn.LET(_xlpm.x,VLOOKUP($I2517,'2026-01-09_taxon-match'!$A$2:$N$81,11,FALSE),IF(_xlpm.x=0,"",_xlpm.x)))</f>
        <v/>
      </c>
      <c r="T2517" s="46" t="str">
        <f>IF($I2517="","",_xlfn.LET(_xlpm.x,VLOOKUP($I2517,'2026-01-09_taxon-match'!$A$2:$N$81,13,FALSE),IF(_xlpm.x=0,"",_xlpm.x)))</f>
        <v/>
      </c>
      <c r="V2517" s="46" t="s">
        <v>39</v>
      </c>
      <c r="W2517" s="46" t="s">
        <v>46</v>
      </c>
      <c r="Y2517" s="46" t="str">
        <f>IF(V2517="","",_xlfn.LET(_xlpm.x,VLOOKUP(V2517,'Drop-down_menus'!$D$2:$E$13,2,FALSE),IF(_xlpm.x=0,"",_xlpm.x)))</f>
        <v>https://orcid.org/0009-0002-6669-2911</v>
      </c>
      <c r="Z2517" s="46" t="str">
        <f>IF(W2517="","",_xlfn.LET(_xlpm.x,VLOOKUP(W2517,'Drop-down_menus'!$D$2:$E$13,2,FALSE),IF(_xlpm.x=0,"",_xlpm.x)))</f>
        <v>https://orcid.org/0000-0003-0502-8101</v>
      </c>
      <c r="AA2517" s="46" t="str">
        <f>IF(X2517="","",_xlfn.LET(_xlpm.x,VLOOKUP(X2517,'Drop-down_menus'!$D$2:$E$13,2,FALSE),IF(_xlpm.x=0,"",_xlpm.x)))</f>
        <v/>
      </c>
      <c r="AB2517" s="14"/>
      <c r="AC2517" s="14" t="s">
        <v>356</v>
      </c>
      <c r="AE2517" s="46" t="s">
        <v>28</v>
      </c>
      <c r="AF2517" s="46" t="s">
        <v>39</v>
      </c>
      <c r="AG2517" s="46" t="str">
        <f>IF(AE2517="","",_xlfn.LET(_xlpm.x,VLOOKUP(AE2517,'Drop-down_menus'!$D$2:$E$13,2,FALSE),IF(_xlpm.x=0,"",_xlpm.x)))</f>
        <v>https://orcid.org/0000-0002-9037-7623</v>
      </c>
      <c r="AH2517" s="46" t="str">
        <f>IF(AF2517="","",_xlfn.LET(_xlpm.x,VLOOKUP(AF2517,'Drop-down_menus'!$D$2:$E$13,2,FALSE),IF(_xlpm.x=0,"",_xlpm.x)))</f>
        <v>https://orcid.org/0009-0002-6669-2911</v>
      </c>
    </row>
    <row r="2518" spans="2:34" ht="15" customHeight="1">
      <c r="B2518" s="46">
        <v>2740</v>
      </c>
      <c r="C2518" s="46" t="s">
        <v>1131</v>
      </c>
      <c r="D2518" s="46" t="b">
        <f>COUNTIF(Events!$B$2:$B$171, C2518) &gt; 0</f>
        <v>0</v>
      </c>
      <c r="E2518" s="46" t="s">
        <v>322</v>
      </c>
      <c r="F2518" s="46" t="s">
        <v>1144</v>
      </c>
      <c r="J2518" s="46" t="str">
        <f>IF(I2518="","",_xlfn.LET(_xlpm.x,VLOOKUP(I2518,'2026-01-09_taxon-match'!$A$2:$N$81,4,FALSE),IF(_xlpm.x=0,"",_xlpm.x)))</f>
        <v/>
      </c>
      <c r="L2518" s="46" t="str">
        <f>IF(I2518="","",_xlfn.LET(_xlpm.x,VLOOKUP(I2518,'2026-01-09_taxon-match'!$A$2:$N$81,3,FALSE),IF(_xlpm.x=0,"",_xlpm.x)))</f>
        <v/>
      </c>
      <c r="M2518" s="46" t="str">
        <f>IF($I2518="","",_xlfn.LET(_xlpm.x,VLOOKUP($I2518,'2026-01-09_taxon-match'!$A$2:$N$81,5,FALSE),IF(_xlpm.x=0,"",_xlpm.x)))</f>
        <v/>
      </c>
      <c r="N2518" s="46" t="str">
        <f>IF($I2518="","",_xlfn.LET(_xlpm.x,VLOOKUP($I2518,'2026-01-09_taxon-match'!$A$2:$N$81,6,FALSE),IF(_xlpm.x=0,"",_xlpm.x)))</f>
        <v/>
      </c>
      <c r="O2518" s="46" t="str">
        <f>IF($I2518="","",_xlfn.LET(_xlpm.x,VLOOKUP($I2518,'2026-01-09_taxon-match'!$A$2:$N$81,7,FALSE),IF(_xlpm.x=0,"",_xlpm.x)))</f>
        <v/>
      </c>
      <c r="P2518" s="46" t="str">
        <f>IF($I2518="","",_xlfn.LET(_xlpm.x,VLOOKUP($I2518,'2026-01-09_taxon-match'!$A$2:$N$81,8,FALSE),IF(_xlpm.x=0,"",_xlpm.x)))</f>
        <v/>
      </c>
      <c r="Q2518" s="46" t="str">
        <f>IF($I2518="","",_xlfn.LET(_xlpm.x,VLOOKUP($I2518,'2026-01-09_taxon-match'!$A$2:$N$81,9,FALSE),IF(_xlpm.x=0,"",_xlpm.x)))</f>
        <v/>
      </c>
      <c r="R2518" s="46" t="str">
        <f>IF($I2518="","",_xlfn.LET(_xlpm.x,VLOOKUP($I2518,'2026-01-09_taxon-match'!$A$2:$N$81,10,FALSE),IF(_xlpm.x=0,"",_xlpm.x)))</f>
        <v/>
      </c>
      <c r="S2518" s="46" t="str">
        <f>IF($I2518="","",_xlfn.LET(_xlpm.x,VLOOKUP($I2518,'2026-01-09_taxon-match'!$A$2:$N$81,11,FALSE),IF(_xlpm.x=0,"",_xlpm.x)))</f>
        <v/>
      </c>
      <c r="T2518" s="46" t="str">
        <f>IF($I2518="","",_xlfn.LET(_xlpm.x,VLOOKUP($I2518,'2026-01-09_taxon-match'!$A$2:$N$81,13,FALSE),IF(_xlpm.x=0,"",_xlpm.x)))</f>
        <v/>
      </c>
      <c r="V2518" s="46" t="s">
        <v>39</v>
      </c>
      <c r="W2518" s="46" t="s">
        <v>46</v>
      </c>
      <c r="Y2518" s="46" t="str">
        <f>IF(V2518="","",_xlfn.LET(_xlpm.x,VLOOKUP(V2518,'Drop-down_menus'!$D$2:$E$13,2,FALSE),IF(_xlpm.x=0,"",_xlpm.x)))</f>
        <v>https://orcid.org/0009-0002-6669-2911</v>
      </c>
      <c r="Z2518" s="46" t="str">
        <f>IF(W2518="","",_xlfn.LET(_xlpm.x,VLOOKUP(W2518,'Drop-down_menus'!$D$2:$E$13,2,FALSE),IF(_xlpm.x=0,"",_xlpm.x)))</f>
        <v>https://orcid.org/0000-0003-0502-8101</v>
      </c>
      <c r="AA2518" s="46" t="str">
        <f>IF(X2518="","",_xlfn.LET(_xlpm.x,VLOOKUP(X2518,'Drop-down_menus'!$D$2:$E$13,2,FALSE),IF(_xlpm.x=0,"",_xlpm.x)))</f>
        <v/>
      </c>
      <c r="AB2518" s="14"/>
      <c r="AC2518" s="14" t="s">
        <v>356</v>
      </c>
      <c r="AE2518" s="46" t="s">
        <v>28</v>
      </c>
      <c r="AF2518" s="46" t="s">
        <v>39</v>
      </c>
      <c r="AG2518" s="46" t="str">
        <f>IF(AE2518="","",_xlfn.LET(_xlpm.x,VLOOKUP(AE2518,'Drop-down_menus'!$D$2:$E$13,2,FALSE),IF(_xlpm.x=0,"",_xlpm.x)))</f>
        <v>https://orcid.org/0000-0002-9037-7623</v>
      </c>
      <c r="AH2518" s="46" t="str">
        <f>IF(AF2518="","",_xlfn.LET(_xlpm.x,VLOOKUP(AF2518,'Drop-down_menus'!$D$2:$E$13,2,FALSE),IF(_xlpm.x=0,"",_xlpm.x)))</f>
        <v>https://orcid.org/0009-0002-6669-2911</v>
      </c>
    </row>
    <row r="2519" spans="2:34" ht="15" customHeight="1">
      <c r="B2519" s="46">
        <v>2741</v>
      </c>
      <c r="C2519" s="46" t="s">
        <v>1131</v>
      </c>
      <c r="D2519" s="46" t="b">
        <f>COUNTIF(Events!$B$2:$B$171, C2519) &gt; 0</f>
        <v>0</v>
      </c>
      <c r="E2519" s="46" t="s">
        <v>322</v>
      </c>
      <c r="F2519" s="46" t="s">
        <v>369</v>
      </c>
      <c r="J2519" s="46" t="str">
        <f>IF(I2519="","",_xlfn.LET(_xlpm.x,VLOOKUP(I2519,'2026-01-09_taxon-match'!$A$2:$N$81,4,FALSE),IF(_xlpm.x=0,"",_xlpm.x)))</f>
        <v/>
      </c>
      <c r="L2519" s="46" t="str">
        <f>IF(I2519="","",_xlfn.LET(_xlpm.x,VLOOKUP(I2519,'2026-01-09_taxon-match'!$A$2:$N$81,3,FALSE),IF(_xlpm.x=0,"",_xlpm.x)))</f>
        <v/>
      </c>
      <c r="M2519" s="46" t="str">
        <f>IF($I2519="","",_xlfn.LET(_xlpm.x,VLOOKUP($I2519,'2026-01-09_taxon-match'!$A$2:$N$81,5,FALSE),IF(_xlpm.x=0,"",_xlpm.x)))</f>
        <v/>
      </c>
      <c r="N2519" s="46" t="str">
        <f>IF($I2519="","",_xlfn.LET(_xlpm.x,VLOOKUP($I2519,'2026-01-09_taxon-match'!$A$2:$N$81,6,FALSE),IF(_xlpm.x=0,"",_xlpm.x)))</f>
        <v/>
      </c>
      <c r="O2519" s="46" t="str">
        <f>IF($I2519="","",_xlfn.LET(_xlpm.x,VLOOKUP($I2519,'2026-01-09_taxon-match'!$A$2:$N$81,7,FALSE),IF(_xlpm.x=0,"",_xlpm.x)))</f>
        <v/>
      </c>
      <c r="P2519" s="46" t="str">
        <f>IF($I2519="","",_xlfn.LET(_xlpm.x,VLOOKUP($I2519,'2026-01-09_taxon-match'!$A$2:$N$81,8,FALSE),IF(_xlpm.x=0,"",_xlpm.x)))</f>
        <v/>
      </c>
      <c r="Q2519" s="46" t="str">
        <f>IF($I2519="","",_xlfn.LET(_xlpm.x,VLOOKUP($I2519,'2026-01-09_taxon-match'!$A$2:$N$81,9,FALSE),IF(_xlpm.x=0,"",_xlpm.x)))</f>
        <v/>
      </c>
      <c r="R2519" s="46" t="str">
        <f>IF($I2519="","",_xlfn.LET(_xlpm.x,VLOOKUP($I2519,'2026-01-09_taxon-match'!$A$2:$N$81,10,FALSE),IF(_xlpm.x=0,"",_xlpm.x)))</f>
        <v/>
      </c>
      <c r="S2519" s="46" t="str">
        <f>IF($I2519="","",_xlfn.LET(_xlpm.x,VLOOKUP($I2519,'2026-01-09_taxon-match'!$A$2:$N$81,11,FALSE),IF(_xlpm.x=0,"",_xlpm.x)))</f>
        <v/>
      </c>
      <c r="T2519" s="46" t="str">
        <f>IF($I2519="","",_xlfn.LET(_xlpm.x,VLOOKUP($I2519,'2026-01-09_taxon-match'!$A$2:$N$81,13,FALSE),IF(_xlpm.x=0,"",_xlpm.x)))</f>
        <v/>
      </c>
      <c r="V2519" s="46" t="s">
        <v>39</v>
      </c>
      <c r="W2519" s="46" t="s">
        <v>46</v>
      </c>
      <c r="Y2519" s="46" t="str">
        <f>IF(V2519="","",_xlfn.LET(_xlpm.x,VLOOKUP(V2519,'Drop-down_menus'!$D$2:$E$13,2,FALSE),IF(_xlpm.x=0,"",_xlpm.x)))</f>
        <v>https://orcid.org/0009-0002-6669-2911</v>
      </c>
      <c r="Z2519" s="46" t="str">
        <f>IF(W2519="","",_xlfn.LET(_xlpm.x,VLOOKUP(W2519,'Drop-down_menus'!$D$2:$E$13,2,FALSE),IF(_xlpm.x=0,"",_xlpm.x)))</f>
        <v>https://orcid.org/0000-0003-0502-8101</v>
      </c>
      <c r="AA2519" s="46" t="str">
        <f>IF(X2519="","",_xlfn.LET(_xlpm.x,VLOOKUP(X2519,'Drop-down_menus'!$D$2:$E$13,2,FALSE),IF(_xlpm.x=0,"",_xlpm.x)))</f>
        <v/>
      </c>
      <c r="AB2519" s="14"/>
      <c r="AC2519" s="14" t="s">
        <v>356</v>
      </c>
      <c r="AE2519" s="46" t="s">
        <v>28</v>
      </c>
      <c r="AF2519" s="46" t="s">
        <v>39</v>
      </c>
      <c r="AG2519" s="46" t="str">
        <f>IF(AE2519="","",_xlfn.LET(_xlpm.x,VLOOKUP(AE2519,'Drop-down_menus'!$D$2:$E$13,2,FALSE),IF(_xlpm.x=0,"",_xlpm.x)))</f>
        <v>https://orcid.org/0000-0002-9037-7623</v>
      </c>
      <c r="AH2519" s="46" t="str">
        <f>IF(AF2519="","",_xlfn.LET(_xlpm.x,VLOOKUP(AF2519,'Drop-down_menus'!$D$2:$E$13,2,FALSE),IF(_xlpm.x=0,"",_xlpm.x)))</f>
        <v>https://orcid.org/0009-0002-6669-2911</v>
      </c>
    </row>
    <row r="2520" spans="2:34" ht="15" customHeight="1">
      <c r="B2520" s="46">
        <v>2742</v>
      </c>
      <c r="C2520" s="46" t="s">
        <v>1131</v>
      </c>
      <c r="D2520" s="46" t="b">
        <f>COUNTIF(Events!$B$2:$B$171, C2520) &gt; 0</f>
        <v>0</v>
      </c>
      <c r="E2520" s="46" t="s">
        <v>322</v>
      </c>
      <c r="F2520" s="46" t="s">
        <v>1145</v>
      </c>
      <c r="J2520" s="46" t="str">
        <f>IF(I2520="","",_xlfn.LET(_xlpm.x,VLOOKUP(I2520,'2026-01-09_taxon-match'!$A$2:$N$81,4,FALSE),IF(_xlpm.x=0,"",_xlpm.x)))</f>
        <v/>
      </c>
      <c r="L2520" s="46" t="str">
        <f>IF(I2520="","",_xlfn.LET(_xlpm.x,VLOOKUP(I2520,'2026-01-09_taxon-match'!$A$2:$N$81,3,FALSE),IF(_xlpm.x=0,"",_xlpm.x)))</f>
        <v/>
      </c>
      <c r="M2520" s="46" t="str">
        <f>IF($I2520="","",_xlfn.LET(_xlpm.x,VLOOKUP($I2520,'2026-01-09_taxon-match'!$A$2:$N$81,5,FALSE),IF(_xlpm.x=0,"",_xlpm.x)))</f>
        <v/>
      </c>
      <c r="N2520" s="46" t="str">
        <f>IF($I2520="","",_xlfn.LET(_xlpm.x,VLOOKUP($I2520,'2026-01-09_taxon-match'!$A$2:$N$81,6,FALSE),IF(_xlpm.x=0,"",_xlpm.x)))</f>
        <v/>
      </c>
      <c r="O2520" s="46" t="str">
        <f>IF($I2520="","",_xlfn.LET(_xlpm.x,VLOOKUP($I2520,'2026-01-09_taxon-match'!$A$2:$N$81,7,FALSE),IF(_xlpm.x=0,"",_xlpm.x)))</f>
        <v/>
      </c>
      <c r="P2520" s="46" t="str">
        <f>IF($I2520="","",_xlfn.LET(_xlpm.x,VLOOKUP($I2520,'2026-01-09_taxon-match'!$A$2:$N$81,8,FALSE),IF(_xlpm.x=0,"",_xlpm.x)))</f>
        <v/>
      </c>
      <c r="Q2520" s="46" t="str">
        <f>IF($I2520="","",_xlfn.LET(_xlpm.x,VLOOKUP($I2520,'2026-01-09_taxon-match'!$A$2:$N$81,9,FALSE),IF(_xlpm.x=0,"",_xlpm.x)))</f>
        <v/>
      </c>
      <c r="R2520" s="46" t="str">
        <f>IF($I2520="","",_xlfn.LET(_xlpm.x,VLOOKUP($I2520,'2026-01-09_taxon-match'!$A$2:$N$81,10,FALSE),IF(_xlpm.x=0,"",_xlpm.x)))</f>
        <v/>
      </c>
      <c r="S2520" s="46" t="str">
        <f>IF($I2520="","",_xlfn.LET(_xlpm.x,VLOOKUP($I2520,'2026-01-09_taxon-match'!$A$2:$N$81,11,FALSE),IF(_xlpm.x=0,"",_xlpm.x)))</f>
        <v/>
      </c>
      <c r="T2520" s="46" t="str">
        <f>IF($I2520="","",_xlfn.LET(_xlpm.x,VLOOKUP($I2520,'2026-01-09_taxon-match'!$A$2:$N$81,13,FALSE),IF(_xlpm.x=0,"",_xlpm.x)))</f>
        <v/>
      </c>
      <c r="V2520" s="46" t="s">
        <v>39</v>
      </c>
      <c r="W2520" s="46" t="s">
        <v>46</v>
      </c>
      <c r="Y2520" s="46" t="str">
        <f>IF(V2520="","",_xlfn.LET(_xlpm.x,VLOOKUP(V2520,'Drop-down_menus'!$D$2:$E$13,2,FALSE),IF(_xlpm.x=0,"",_xlpm.x)))</f>
        <v>https://orcid.org/0009-0002-6669-2911</v>
      </c>
      <c r="Z2520" s="46" t="str">
        <f>IF(W2520="","",_xlfn.LET(_xlpm.x,VLOOKUP(W2520,'Drop-down_menus'!$D$2:$E$13,2,FALSE),IF(_xlpm.x=0,"",_xlpm.x)))</f>
        <v>https://orcid.org/0000-0003-0502-8101</v>
      </c>
      <c r="AA2520" s="46" t="str">
        <f>IF(X2520="","",_xlfn.LET(_xlpm.x,VLOOKUP(X2520,'Drop-down_menus'!$D$2:$E$13,2,FALSE),IF(_xlpm.x=0,"",_xlpm.x)))</f>
        <v/>
      </c>
      <c r="AB2520" s="14"/>
      <c r="AC2520" s="14" t="s">
        <v>356</v>
      </c>
      <c r="AE2520" s="46" t="s">
        <v>28</v>
      </c>
      <c r="AF2520" s="46" t="s">
        <v>39</v>
      </c>
      <c r="AG2520" s="46" t="str">
        <f>IF(AE2520="","",_xlfn.LET(_xlpm.x,VLOOKUP(AE2520,'Drop-down_menus'!$D$2:$E$13,2,FALSE),IF(_xlpm.x=0,"",_xlpm.x)))</f>
        <v>https://orcid.org/0000-0002-9037-7623</v>
      </c>
      <c r="AH2520" s="46" t="str">
        <f>IF(AF2520="","",_xlfn.LET(_xlpm.x,VLOOKUP(AF2520,'Drop-down_menus'!$D$2:$E$13,2,FALSE),IF(_xlpm.x=0,"",_xlpm.x)))</f>
        <v>https://orcid.org/0009-0002-6669-2911</v>
      </c>
    </row>
    <row r="2521" spans="2:34" ht="15" customHeight="1">
      <c r="B2521" s="46">
        <v>2743</v>
      </c>
      <c r="C2521" s="46" t="s">
        <v>1131</v>
      </c>
      <c r="D2521" s="46" t="b">
        <f>COUNTIF(Events!$B$2:$B$171, C2521) &gt; 0</f>
        <v>0</v>
      </c>
      <c r="E2521" s="46" t="s">
        <v>322</v>
      </c>
      <c r="F2521" s="46" t="s">
        <v>1146</v>
      </c>
      <c r="J2521" s="46" t="str">
        <f>IF(I2521="","",_xlfn.LET(_xlpm.x,VLOOKUP(I2521,'2026-01-09_taxon-match'!$A$2:$N$81,4,FALSE),IF(_xlpm.x=0,"",_xlpm.x)))</f>
        <v/>
      </c>
      <c r="L2521" s="46" t="str">
        <f>IF(I2521="","",_xlfn.LET(_xlpm.x,VLOOKUP(I2521,'2026-01-09_taxon-match'!$A$2:$N$81,3,FALSE),IF(_xlpm.x=0,"",_xlpm.x)))</f>
        <v/>
      </c>
      <c r="M2521" s="46" t="str">
        <f>IF($I2521="","",_xlfn.LET(_xlpm.x,VLOOKUP($I2521,'2026-01-09_taxon-match'!$A$2:$N$81,5,FALSE),IF(_xlpm.x=0,"",_xlpm.x)))</f>
        <v/>
      </c>
      <c r="N2521" s="46" t="str">
        <f>IF($I2521="","",_xlfn.LET(_xlpm.x,VLOOKUP($I2521,'2026-01-09_taxon-match'!$A$2:$N$81,6,FALSE),IF(_xlpm.x=0,"",_xlpm.x)))</f>
        <v/>
      </c>
      <c r="O2521" s="46" t="str">
        <f>IF($I2521="","",_xlfn.LET(_xlpm.x,VLOOKUP($I2521,'2026-01-09_taxon-match'!$A$2:$N$81,7,FALSE),IF(_xlpm.x=0,"",_xlpm.x)))</f>
        <v/>
      </c>
      <c r="P2521" s="46" t="str">
        <f>IF($I2521="","",_xlfn.LET(_xlpm.x,VLOOKUP($I2521,'2026-01-09_taxon-match'!$A$2:$N$81,8,FALSE),IF(_xlpm.x=0,"",_xlpm.x)))</f>
        <v/>
      </c>
      <c r="Q2521" s="46" t="str">
        <f>IF($I2521="","",_xlfn.LET(_xlpm.x,VLOOKUP($I2521,'2026-01-09_taxon-match'!$A$2:$N$81,9,FALSE),IF(_xlpm.x=0,"",_xlpm.x)))</f>
        <v/>
      </c>
      <c r="R2521" s="46" t="str">
        <f>IF($I2521="","",_xlfn.LET(_xlpm.x,VLOOKUP($I2521,'2026-01-09_taxon-match'!$A$2:$N$81,10,FALSE),IF(_xlpm.x=0,"",_xlpm.x)))</f>
        <v/>
      </c>
      <c r="S2521" s="46" t="str">
        <f>IF($I2521="","",_xlfn.LET(_xlpm.x,VLOOKUP($I2521,'2026-01-09_taxon-match'!$A$2:$N$81,11,FALSE),IF(_xlpm.x=0,"",_xlpm.x)))</f>
        <v/>
      </c>
      <c r="T2521" s="46" t="str">
        <f>IF($I2521="","",_xlfn.LET(_xlpm.x,VLOOKUP($I2521,'2026-01-09_taxon-match'!$A$2:$N$81,13,FALSE),IF(_xlpm.x=0,"",_xlpm.x)))</f>
        <v/>
      </c>
      <c r="V2521" s="46" t="s">
        <v>39</v>
      </c>
      <c r="W2521" s="46" t="s">
        <v>46</v>
      </c>
      <c r="Y2521" s="46" t="str">
        <f>IF(V2521="","",_xlfn.LET(_xlpm.x,VLOOKUP(V2521,'Drop-down_menus'!$D$2:$E$13,2,FALSE),IF(_xlpm.x=0,"",_xlpm.x)))</f>
        <v>https://orcid.org/0009-0002-6669-2911</v>
      </c>
      <c r="Z2521" s="46" t="str">
        <f>IF(W2521="","",_xlfn.LET(_xlpm.x,VLOOKUP(W2521,'Drop-down_menus'!$D$2:$E$13,2,FALSE),IF(_xlpm.x=0,"",_xlpm.x)))</f>
        <v>https://orcid.org/0000-0003-0502-8101</v>
      </c>
      <c r="AA2521" s="46" t="str">
        <f>IF(X2521="","",_xlfn.LET(_xlpm.x,VLOOKUP(X2521,'Drop-down_menus'!$D$2:$E$13,2,FALSE),IF(_xlpm.x=0,"",_xlpm.x)))</f>
        <v/>
      </c>
      <c r="AB2521" s="14"/>
      <c r="AC2521" s="14" t="s">
        <v>356</v>
      </c>
      <c r="AE2521" s="46" t="s">
        <v>28</v>
      </c>
      <c r="AF2521" s="46" t="s">
        <v>39</v>
      </c>
      <c r="AG2521" s="46" t="str">
        <f>IF(AE2521="","",_xlfn.LET(_xlpm.x,VLOOKUP(AE2521,'Drop-down_menus'!$D$2:$E$13,2,FALSE),IF(_xlpm.x=0,"",_xlpm.x)))</f>
        <v>https://orcid.org/0000-0002-9037-7623</v>
      </c>
      <c r="AH2521" s="46" t="str">
        <f>IF(AF2521="","",_xlfn.LET(_xlpm.x,VLOOKUP(AF2521,'Drop-down_menus'!$D$2:$E$13,2,FALSE),IF(_xlpm.x=0,"",_xlpm.x)))</f>
        <v>https://orcid.org/0009-0002-6669-2911</v>
      </c>
    </row>
    <row r="2522" spans="2:34" ht="15" customHeight="1">
      <c r="B2522" s="46">
        <v>2744</v>
      </c>
      <c r="C2522" s="46" t="s">
        <v>1131</v>
      </c>
      <c r="D2522" s="46" t="b">
        <f>COUNTIF(Events!$B$2:$B$171, C2522) &gt; 0</f>
        <v>0</v>
      </c>
      <c r="E2522" s="46" t="s">
        <v>322</v>
      </c>
      <c r="F2522" s="46" t="s">
        <v>1147</v>
      </c>
      <c r="J2522" s="46" t="str">
        <f>IF(I2522="","",_xlfn.LET(_xlpm.x,VLOOKUP(I2522,'2026-01-09_taxon-match'!$A$2:$N$81,4,FALSE),IF(_xlpm.x=0,"",_xlpm.x)))</f>
        <v/>
      </c>
      <c r="L2522" s="46" t="str">
        <f>IF(I2522="","",_xlfn.LET(_xlpm.x,VLOOKUP(I2522,'2026-01-09_taxon-match'!$A$2:$N$81,3,FALSE),IF(_xlpm.x=0,"",_xlpm.x)))</f>
        <v/>
      </c>
      <c r="M2522" s="46" t="str">
        <f>IF($I2522="","",_xlfn.LET(_xlpm.x,VLOOKUP($I2522,'2026-01-09_taxon-match'!$A$2:$N$81,5,FALSE),IF(_xlpm.x=0,"",_xlpm.x)))</f>
        <v/>
      </c>
      <c r="N2522" s="46" t="str">
        <f>IF($I2522="","",_xlfn.LET(_xlpm.x,VLOOKUP($I2522,'2026-01-09_taxon-match'!$A$2:$N$81,6,FALSE),IF(_xlpm.x=0,"",_xlpm.x)))</f>
        <v/>
      </c>
      <c r="O2522" s="46" t="str">
        <f>IF($I2522="","",_xlfn.LET(_xlpm.x,VLOOKUP($I2522,'2026-01-09_taxon-match'!$A$2:$N$81,7,FALSE),IF(_xlpm.x=0,"",_xlpm.x)))</f>
        <v/>
      </c>
      <c r="P2522" s="46" t="str">
        <f>IF($I2522="","",_xlfn.LET(_xlpm.x,VLOOKUP($I2522,'2026-01-09_taxon-match'!$A$2:$N$81,8,FALSE),IF(_xlpm.x=0,"",_xlpm.x)))</f>
        <v/>
      </c>
      <c r="Q2522" s="46" t="str">
        <f>IF($I2522="","",_xlfn.LET(_xlpm.x,VLOOKUP($I2522,'2026-01-09_taxon-match'!$A$2:$N$81,9,FALSE),IF(_xlpm.x=0,"",_xlpm.x)))</f>
        <v/>
      </c>
      <c r="R2522" s="46" t="str">
        <f>IF($I2522="","",_xlfn.LET(_xlpm.x,VLOOKUP($I2522,'2026-01-09_taxon-match'!$A$2:$N$81,10,FALSE),IF(_xlpm.x=0,"",_xlpm.x)))</f>
        <v/>
      </c>
      <c r="S2522" s="46" t="str">
        <f>IF($I2522="","",_xlfn.LET(_xlpm.x,VLOOKUP($I2522,'2026-01-09_taxon-match'!$A$2:$N$81,11,FALSE),IF(_xlpm.x=0,"",_xlpm.x)))</f>
        <v/>
      </c>
      <c r="T2522" s="46" t="str">
        <f>IF($I2522="","",_xlfn.LET(_xlpm.x,VLOOKUP($I2522,'2026-01-09_taxon-match'!$A$2:$N$81,13,FALSE),IF(_xlpm.x=0,"",_xlpm.x)))</f>
        <v/>
      </c>
      <c r="V2522" s="46" t="s">
        <v>39</v>
      </c>
      <c r="W2522" s="46" t="s">
        <v>46</v>
      </c>
      <c r="Y2522" s="46" t="str">
        <f>IF(V2522="","",_xlfn.LET(_xlpm.x,VLOOKUP(V2522,'Drop-down_menus'!$D$2:$E$13,2,FALSE),IF(_xlpm.x=0,"",_xlpm.x)))</f>
        <v>https://orcid.org/0009-0002-6669-2911</v>
      </c>
      <c r="Z2522" s="46" t="str">
        <f>IF(W2522="","",_xlfn.LET(_xlpm.x,VLOOKUP(W2522,'Drop-down_menus'!$D$2:$E$13,2,FALSE),IF(_xlpm.x=0,"",_xlpm.x)))</f>
        <v>https://orcid.org/0000-0003-0502-8101</v>
      </c>
      <c r="AA2522" s="46" t="str">
        <f>IF(X2522="","",_xlfn.LET(_xlpm.x,VLOOKUP(X2522,'Drop-down_menus'!$D$2:$E$13,2,FALSE),IF(_xlpm.x=0,"",_xlpm.x)))</f>
        <v/>
      </c>
      <c r="AB2522" s="14"/>
      <c r="AC2522" s="14" t="s">
        <v>356</v>
      </c>
      <c r="AE2522" s="46" t="s">
        <v>28</v>
      </c>
      <c r="AF2522" s="46" t="s">
        <v>39</v>
      </c>
      <c r="AG2522" s="46" t="str">
        <f>IF(AE2522="","",_xlfn.LET(_xlpm.x,VLOOKUP(AE2522,'Drop-down_menus'!$D$2:$E$13,2,FALSE),IF(_xlpm.x=0,"",_xlpm.x)))</f>
        <v>https://orcid.org/0000-0002-9037-7623</v>
      </c>
      <c r="AH2522" s="46" t="str">
        <f>IF(AF2522="","",_xlfn.LET(_xlpm.x,VLOOKUP(AF2522,'Drop-down_menus'!$D$2:$E$13,2,FALSE),IF(_xlpm.x=0,"",_xlpm.x)))</f>
        <v>https://orcid.org/0009-0002-6669-2911</v>
      </c>
    </row>
    <row r="2523" spans="2:34" ht="15" customHeight="1">
      <c r="B2523" s="46">
        <v>2745</v>
      </c>
      <c r="C2523" s="46" t="s">
        <v>1131</v>
      </c>
      <c r="D2523" s="46" t="b">
        <f>COUNTIF(Events!$B$2:$B$171, C2523) &gt; 0</f>
        <v>0</v>
      </c>
      <c r="E2523" s="46" t="s">
        <v>322</v>
      </c>
      <c r="F2523" s="46" t="s">
        <v>1148</v>
      </c>
      <c r="J2523" s="46" t="str">
        <f>IF(I2523="","",_xlfn.LET(_xlpm.x,VLOOKUP(I2523,'2026-01-09_taxon-match'!$A$2:$N$81,4,FALSE),IF(_xlpm.x=0,"",_xlpm.x)))</f>
        <v/>
      </c>
      <c r="L2523" s="46" t="str">
        <f>IF(I2523="","",_xlfn.LET(_xlpm.x,VLOOKUP(I2523,'2026-01-09_taxon-match'!$A$2:$N$81,3,FALSE),IF(_xlpm.x=0,"",_xlpm.x)))</f>
        <v/>
      </c>
      <c r="M2523" s="46" t="str">
        <f>IF($I2523="","",_xlfn.LET(_xlpm.x,VLOOKUP($I2523,'2026-01-09_taxon-match'!$A$2:$N$81,5,FALSE),IF(_xlpm.x=0,"",_xlpm.x)))</f>
        <v/>
      </c>
      <c r="N2523" s="46" t="str">
        <f>IF($I2523="","",_xlfn.LET(_xlpm.x,VLOOKUP($I2523,'2026-01-09_taxon-match'!$A$2:$N$81,6,FALSE),IF(_xlpm.x=0,"",_xlpm.x)))</f>
        <v/>
      </c>
      <c r="O2523" s="46" t="str">
        <f>IF($I2523="","",_xlfn.LET(_xlpm.x,VLOOKUP($I2523,'2026-01-09_taxon-match'!$A$2:$N$81,7,FALSE),IF(_xlpm.x=0,"",_xlpm.x)))</f>
        <v/>
      </c>
      <c r="P2523" s="46" t="str">
        <f>IF($I2523="","",_xlfn.LET(_xlpm.x,VLOOKUP($I2523,'2026-01-09_taxon-match'!$A$2:$N$81,8,FALSE),IF(_xlpm.x=0,"",_xlpm.x)))</f>
        <v/>
      </c>
      <c r="Q2523" s="46" t="str">
        <f>IF($I2523="","",_xlfn.LET(_xlpm.x,VLOOKUP($I2523,'2026-01-09_taxon-match'!$A$2:$N$81,9,FALSE),IF(_xlpm.x=0,"",_xlpm.x)))</f>
        <v/>
      </c>
      <c r="R2523" s="46" t="str">
        <f>IF($I2523="","",_xlfn.LET(_xlpm.x,VLOOKUP($I2523,'2026-01-09_taxon-match'!$A$2:$N$81,10,FALSE),IF(_xlpm.x=0,"",_xlpm.x)))</f>
        <v/>
      </c>
      <c r="S2523" s="46" t="str">
        <f>IF($I2523="","",_xlfn.LET(_xlpm.x,VLOOKUP($I2523,'2026-01-09_taxon-match'!$A$2:$N$81,11,FALSE),IF(_xlpm.x=0,"",_xlpm.x)))</f>
        <v/>
      </c>
      <c r="T2523" s="46" t="str">
        <f>IF($I2523="","",_xlfn.LET(_xlpm.x,VLOOKUP($I2523,'2026-01-09_taxon-match'!$A$2:$N$81,13,FALSE),IF(_xlpm.x=0,"",_xlpm.x)))</f>
        <v/>
      </c>
      <c r="V2523" s="46" t="s">
        <v>39</v>
      </c>
      <c r="W2523" s="46" t="s">
        <v>46</v>
      </c>
      <c r="Y2523" s="46" t="str">
        <f>IF(V2523="","",_xlfn.LET(_xlpm.x,VLOOKUP(V2523,'Drop-down_menus'!$D$2:$E$13,2,FALSE),IF(_xlpm.x=0,"",_xlpm.x)))</f>
        <v>https://orcid.org/0009-0002-6669-2911</v>
      </c>
      <c r="Z2523" s="46" t="str">
        <f>IF(W2523="","",_xlfn.LET(_xlpm.x,VLOOKUP(W2523,'Drop-down_menus'!$D$2:$E$13,2,FALSE),IF(_xlpm.x=0,"",_xlpm.x)))</f>
        <v>https://orcid.org/0000-0003-0502-8101</v>
      </c>
      <c r="AA2523" s="46" t="str">
        <f>IF(X2523="","",_xlfn.LET(_xlpm.x,VLOOKUP(X2523,'Drop-down_menus'!$D$2:$E$13,2,FALSE),IF(_xlpm.x=0,"",_xlpm.x)))</f>
        <v/>
      </c>
      <c r="AB2523" s="14"/>
      <c r="AC2523" s="14" t="s">
        <v>356</v>
      </c>
      <c r="AE2523" s="46" t="s">
        <v>28</v>
      </c>
      <c r="AF2523" s="46" t="s">
        <v>39</v>
      </c>
      <c r="AG2523" s="46" t="str">
        <f>IF(AE2523="","",_xlfn.LET(_xlpm.x,VLOOKUP(AE2523,'Drop-down_menus'!$D$2:$E$13,2,FALSE),IF(_xlpm.x=0,"",_xlpm.x)))</f>
        <v>https://orcid.org/0000-0002-9037-7623</v>
      </c>
      <c r="AH2523" s="46" t="str">
        <f>IF(AF2523="","",_xlfn.LET(_xlpm.x,VLOOKUP(AF2523,'Drop-down_menus'!$D$2:$E$13,2,FALSE),IF(_xlpm.x=0,"",_xlpm.x)))</f>
        <v>https://orcid.org/0009-0002-6669-2911</v>
      </c>
    </row>
    <row r="2524" spans="2:34" ht="15" customHeight="1">
      <c r="B2524" s="46">
        <v>2746</v>
      </c>
      <c r="C2524" s="46" t="s">
        <v>1131</v>
      </c>
      <c r="D2524" s="46" t="b">
        <f>COUNTIF(Events!$B$2:$B$171, C2524) &gt; 0</f>
        <v>0</v>
      </c>
      <c r="E2524" s="46" t="s">
        <v>322</v>
      </c>
      <c r="F2524" s="46" t="s">
        <v>364</v>
      </c>
      <c r="J2524" s="46" t="str">
        <f>IF(I2524="","",_xlfn.LET(_xlpm.x,VLOOKUP(I2524,'2026-01-09_taxon-match'!$A$2:$N$81,4,FALSE),IF(_xlpm.x=0,"",_xlpm.x)))</f>
        <v/>
      </c>
      <c r="L2524" s="46" t="str">
        <f>IF(I2524="","",_xlfn.LET(_xlpm.x,VLOOKUP(I2524,'2026-01-09_taxon-match'!$A$2:$N$81,3,FALSE),IF(_xlpm.x=0,"",_xlpm.x)))</f>
        <v/>
      </c>
      <c r="M2524" s="46" t="str">
        <f>IF($I2524="","",_xlfn.LET(_xlpm.x,VLOOKUP($I2524,'2026-01-09_taxon-match'!$A$2:$N$81,5,FALSE),IF(_xlpm.x=0,"",_xlpm.x)))</f>
        <v/>
      </c>
      <c r="N2524" s="46" t="str">
        <f>IF($I2524="","",_xlfn.LET(_xlpm.x,VLOOKUP($I2524,'2026-01-09_taxon-match'!$A$2:$N$81,6,FALSE),IF(_xlpm.x=0,"",_xlpm.x)))</f>
        <v/>
      </c>
      <c r="O2524" s="46" t="str">
        <f>IF($I2524="","",_xlfn.LET(_xlpm.x,VLOOKUP($I2524,'2026-01-09_taxon-match'!$A$2:$N$81,7,FALSE),IF(_xlpm.x=0,"",_xlpm.x)))</f>
        <v/>
      </c>
      <c r="P2524" s="46" t="str">
        <f>IF($I2524="","",_xlfn.LET(_xlpm.x,VLOOKUP($I2524,'2026-01-09_taxon-match'!$A$2:$N$81,8,FALSE),IF(_xlpm.x=0,"",_xlpm.x)))</f>
        <v/>
      </c>
      <c r="Q2524" s="46" t="str">
        <f>IF($I2524="","",_xlfn.LET(_xlpm.x,VLOOKUP($I2524,'2026-01-09_taxon-match'!$A$2:$N$81,9,FALSE),IF(_xlpm.x=0,"",_xlpm.x)))</f>
        <v/>
      </c>
      <c r="R2524" s="46" t="str">
        <f>IF($I2524="","",_xlfn.LET(_xlpm.x,VLOOKUP($I2524,'2026-01-09_taxon-match'!$A$2:$N$81,10,FALSE),IF(_xlpm.x=0,"",_xlpm.x)))</f>
        <v/>
      </c>
      <c r="S2524" s="46" t="str">
        <f>IF($I2524="","",_xlfn.LET(_xlpm.x,VLOOKUP($I2524,'2026-01-09_taxon-match'!$A$2:$N$81,11,FALSE),IF(_xlpm.x=0,"",_xlpm.x)))</f>
        <v/>
      </c>
      <c r="T2524" s="46" t="str">
        <f>IF($I2524="","",_xlfn.LET(_xlpm.x,VLOOKUP($I2524,'2026-01-09_taxon-match'!$A$2:$N$81,13,FALSE),IF(_xlpm.x=0,"",_xlpm.x)))</f>
        <v/>
      </c>
      <c r="V2524" s="46" t="s">
        <v>39</v>
      </c>
      <c r="W2524" s="46" t="s">
        <v>46</v>
      </c>
      <c r="Y2524" s="46" t="str">
        <f>IF(V2524="","",_xlfn.LET(_xlpm.x,VLOOKUP(V2524,'Drop-down_menus'!$D$2:$E$13,2,FALSE),IF(_xlpm.x=0,"",_xlpm.x)))</f>
        <v>https://orcid.org/0009-0002-6669-2911</v>
      </c>
      <c r="Z2524" s="46" t="str">
        <f>IF(W2524="","",_xlfn.LET(_xlpm.x,VLOOKUP(W2524,'Drop-down_menus'!$D$2:$E$13,2,FALSE),IF(_xlpm.x=0,"",_xlpm.x)))</f>
        <v>https://orcid.org/0000-0003-0502-8101</v>
      </c>
      <c r="AA2524" s="46" t="str">
        <f>IF(X2524="","",_xlfn.LET(_xlpm.x,VLOOKUP(X2524,'Drop-down_menus'!$D$2:$E$13,2,FALSE),IF(_xlpm.x=0,"",_xlpm.x)))</f>
        <v/>
      </c>
      <c r="AB2524" s="14"/>
      <c r="AC2524" s="14" t="s">
        <v>356</v>
      </c>
      <c r="AE2524" s="46" t="s">
        <v>28</v>
      </c>
      <c r="AF2524" s="46" t="s">
        <v>39</v>
      </c>
      <c r="AG2524" s="46" t="str">
        <f>IF(AE2524="","",_xlfn.LET(_xlpm.x,VLOOKUP(AE2524,'Drop-down_menus'!$D$2:$E$13,2,FALSE),IF(_xlpm.x=0,"",_xlpm.x)))</f>
        <v>https://orcid.org/0000-0002-9037-7623</v>
      </c>
      <c r="AH2524" s="46" t="str">
        <f>IF(AF2524="","",_xlfn.LET(_xlpm.x,VLOOKUP(AF2524,'Drop-down_menus'!$D$2:$E$13,2,FALSE),IF(_xlpm.x=0,"",_xlpm.x)))</f>
        <v>https://orcid.org/0009-0002-6669-2911</v>
      </c>
    </row>
    <row r="2525" spans="2:34" ht="15" customHeight="1">
      <c r="B2525" s="46">
        <v>2747</v>
      </c>
      <c r="C2525" s="46" t="s">
        <v>1131</v>
      </c>
      <c r="D2525" s="46" t="b">
        <f>COUNTIF(Events!$B$2:$B$171, C2525) &gt; 0</f>
        <v>0</v>
      </c>
      <c r="E2525" s="46" t="s">
        <v>322</v>
      </c>
      <c r="F2525" s="46" t="s">
        <v>365</v>
      </c>
      <c r="J2525" s="46" t="str">
        <f>IF(I2525="","",_xlfn.LET(_xlpm.x,VLOOKUP(I2525,'2026-01-09_taxon-match'!$A$2:$N$81,4,FALSE),IF(_xlpm.x=0,"",_xlpm.x)))</f>
        <v/>
      </c>
      <c r="L2525" s="46" t="str">
        <f>IF(I2525="","",_xlfn.LET(_xlpm.x,VLOOKUP(I2525,'2026-01-09_taxon-match'!$A$2:$N$81,3,FALSE),IF(_xlpm.x=0,"",_xlpm.x)))</f>
        <v/>
      </c>
      <c r="M2525" s="46" t="str">
        <f>IF($I2525="","",_xlfn.LET(_xlpm.x,VLOOKUP($I2525,'2026-01-09_taxon-match'!$A$2:$N$81,5,FALSE),IF(_xlpm.x=0,"",_xlpm.x)))</f>
        <v/>
      </c>
      <c r="N2525" s="46" t="str">
        <f>IF($I2525="","",_xlfn.LET(_xlpm.x,VLOOKUP($I2525,'2026-01-09_taxon-match'!$A$2:$N$81,6,FALSE),IF(_xlpm.x=0,"",_xlpm.x)))</f>
        <v/>
      </c>
      <c r="O2525" s="46" t="str">
        <f>IF($I2525="","",_xlfn.LET(_xlpm.x,VLOOKUP($I2525,'2026-01-09_taxon-match'!$A$2:$N$81,7,FALSE),IF(_xlpm.x=0,"",_xlpm.x)))</f>
        <v/>
      </c>
      <c r="P2525" s="46" t="str">
        <f>IF($I2525="","",_xlfn.LET(_xlpm.x,VLOOKUP($I2525,'2026-01-09_taxon-match'!$A$2:$N$81,8,FALSE),IF(_xlpm.x=0,"",_xlpm.x)))</f>
        <v/>
      </c>
      <c r="Q2525" s="46" t="str">
        <f>IF($I2525="","",_xlfn.LET(_xlpm.x,VLOOKUP($I2525,'2026-01-09_taxon-match'!$A$2:$N$81,9,FALSE),IF(_xlpm.x=0,"",_xlpm.x)))</f>
        <v/>
      </c>
      <c r="R2525" s="46" t="str">
        <f>IF($I2525="","",_xlfn.LET(_xlpm.x,VLOOKUP($I2525,'2026-01-09_taxon-match'!$A$2:$N$81,10,FALSE),IF(_xlpm.x=0,"",_xlpm.x)))</f>
        <v/>
      </c>
      <c r="S2525" s="46" t="str">
        <f>IF($I2525="","",_xlfn.LET(_xlpm.x,VLOOKUP($I2525,'2026-01-09_taxon-match'!$A$2:$N$81,11,FALSE),IF(_xlpm.x=0,"",_xlpm.x)))</f>
        <v/>
      </c>
      <c r="T2525" s="46" t="str">
        <f>IF($I2525="","",_xlfn.LET(_xlpm.x,VLOOKUP($I2525,'2026-01-09_taxon-match'!$A$2:$N$81,13,FALSE),IF(_xlpm.x=0,"",_xlpm.x)))</f>
        <v/>
      </c>
      <c r="V2525" s="46" t="s">
        <v>39</v>
      </c>
      <c r="W2525" s="46" t="s">
        <v>46</v>
      </c>
      <c r="Y2525" s="46" t="str">
        <f>IF(V2525="","",_xlfn.LET(_xlpm.x,VLOOKUP(V2525,'Drop-down_menus'!$D$2:$E$13,2,FALSE),IF(_xlpm.x=0,"",_xlpm.x)))</f>
        <v>https://orcid.org/0009-0002-6669-2911</v>
      </c>
      <c r="Z2525" s="46" t="str">
        <f>IF(W2525="","",_xlfn.LET(_xlpm.x,VLOOKUP(W2525,'Drop-down_menus'!$D$2:$E$13,2,FALSE),IF(_xlpm.x=0,"",_xlpm.x)))</f>
        <v>https://orcid.org/0000-0003-0502-8101</v>
      </c>
      <c r="AA2525" s="46" t="str">
        <f>IF(X2525="","",_xlfn.LET(_xlpm.x,VLOOKUP(X2525,'Drop-down_menus'!$D$2:$E$13,2,FALSE),IF(_xlpm.x=0,"",_xlpm.x)))</f>
        <v/>
      </c>
      <c r="AB2525" s="14"/>
      <c r="AC2525" s="14" t="s">
        <v>356</v>
      </c>
      <c r="AE2525" s="46" t="s">
        <v>28</v>
      </c>
      <c r="AF2525" s="46" t="s">
        <v>39</v>
      </c>
      <c r="AG2525" s="46" t="str">
        <f>IF(AE2525="","",_xlfn.LET(_xlpm.x,VLOOKUP(AE2525,'Drop-down_menus'!$D$2:$E$13,2,FALSE),IF(_xlpm.x=0,"",_xlpm.x)))</f>
        <v>https://orcid.org/0000-0002-9037-7623</v>
      </c>
      <c r="AH2525" s="46" t="str">
        <f>IF(AF2525="","",_xlfn.LET(_xlpm.x,VLOOKUP(AF2525,'Drop-down_menus'!$D$2:$E$13,2,FALSE),IF(_xlpm.x=0,"",_xlpm.x)))</f>
        <v>https://orcid.org/0009-0002-6669-2911</v>
      </c>
    </row>
    <row r="2526" spans="2:34" ht="15" customHeight="1">
      <c r="B2526" s="46">
        <v>2748</v>
      </c>
      <c r="C2526" s="46" t="s">
        <v>1131</v>
      </c>
      <c r="D2526" s="46" t="b">
        <f>COUNTIF(Events!$B$2:$B$171, C2526) &gt; 0</f>
        <v>0</v>
      </c>
      <c r="E2526" s="46" t="s">
        <v>322</v>
      </c>
      <c r="F2526" s="46" t="s">
        <v>1149</v>
      </c>
      <c r="J2526" s="46" t="str">
        <f>IF(I2526="","",_xlfn.LET(_xlpm.x,VLOOKUP(I2526,'2026-01-09_taxon-match'!$A$2:$N$81,4,FALSE),IF(_xlpm.x=0,"",_xlpm.x)))</f>
        <v/>
      </c>
      <c r="L2526" s="46" t="str">
        <f>IF(I2526="","",_xlfn.LET(_xlpm.x,VLOOKUP(I2526,'2026-01-09_taxon-match'!$A$2:$N$81,3,FALSE),IF(_xlpm.x=0,"",_xlpm.x)))</f>
        <v/>
      </c>
      <c r="M2526" s="46" t="str">
        <f>IF($I2526="","",_xlfn.LET(_xlpm.x,VLOOKUP($I2526,'2026-01-09_taxon-match'!$A$2:$N$81,5,FALSE),IF(_xlpm.x=0,"",_xlpm.x)))</f>
        <v/>
      </c>
      <c r="N2526" s="46" t="str">
        <f>IF($I2526="","",_xlfn.LET(_xlpm.x,VLOOKUP($I2526,'2026-01-09_taxon-match'!$A$2:$N$81,6,FALSE),IF(_xlpm.x=0,"",_xlpm.x)))</f>
        <v/>
      </c>
      <c r="O2526" s="46" t="str">
        <f>IF($I2526="","",_xlfn.LET(_xlpm.x,VLOOKUP($I2526,'2026-01-09_taxon-match'!$A$2:$N$81,7,FALSE),IF(_xlpm.x=0,"",_xlpm.x)))</f>
        <v/>
      </c>
      <c r="P2526" s="46" t="str">
        <f>IF($I2526="","",_xlfn.LET(_xlpm.x,VLOOKUP($I2526,'2026-01-09_taxon-match'!$A$2:$N$81,8,FALSE),IF(_xlpm.x=0,"",_xlpm.x)))</f>
        <v/>
      </c>
      <c r="Q2526" s="46" t="str">
        <f>IF($I2526="","",_xlfn.LET(_xlpm.x,VLOOKUP($I2526,'2026-01-09_taxon-match'!$A$2:$N$81,9,FALSE),IF(_xlpm.x=0,"",_xlpm.x)))</f>
        <v/>
      </c>
      <c r="R2526" s="46" t="str">
        <f>IF($I2526="","",_xlfn.LET(_xlpm.x,VLOOKUP($I2526,'2026-01-09_taxon-match'!$A$2:$N$81,10,FALSE),IF(_xlpm.x=0,"",_xlpm.x)))</f>
        <v/>
      </c>
      <c r="S2526" s="46" t="str">
        <f>IF($I2526="","",_xlfn.LET(_xlpm.x,VLOOKUP($I2526,'2026-01-09_taxon-match'!$A$2:$N$81,11,FALSE),IF(_xlpm.x=0,"",_xlpm.x)))</f>
        <v/>
      </c>
      <c r="T2526" s="46" t="str">
        <f>IF($I2526="","",_xlfn.LET(_xlpm.x,VLOOKUP($I2526,'2026-01-09_taxon-match'!$A$2:$N$81,13,FALSE),IF(_xlpm.x=0,"",_xlpm.x)))</f>
        <v/>
      </c>
      <c r="V2526" s="46" t="s">
        <v>39</v>
      </c>
      <c r="W2526" s="46" t="s">
        <v>46</v>
      </c>
      <c r="Y2526" s="46" t="str">
        <f>IF(V2526="","",_xlfn.LET(_xlpm.x,VLOOKUP(V2526,'Drop-down_menus'!$D$2:$E$13,2,FALSE),IF(_xlpm.x=0,"",_xlpm.x)))</f>
        <v>https://orcid.org/0009-0002-6669-2911</v>
      </c>
      <c r="Z2526" s="46" t="str">
        <f>IF(W2526="","",_xlfn.LET(_xlpm.x,VLOOKUP(W2526,'Drop-down_menus'!$D$2:$E$13,2,FALSE),IF(_xlpm.x=0,"",_xlpm.x)))</f>
        <v>https://orcid.org/0000-0003-0502-8101</v>
      </c>
      <c r="AA2526" s="46" t="str">
        <f>IF(X2526="","",_xlfn.LET(_xlpm.x,VLOOKUP(X2526,'Drop-down_menus'!$D$2:$E$13,2,FALSE),IF(_xlpm.x=0,"",_xlpm.x)))</f>
        <v/>
      </c>
      <c r="AB2526" s="14"/>
      <c r="AC2526" s="14" t="s">
        <v>356</v>
      </c>
      <c r="AE2526" s="46" t="s">
        <v>28</v>
      </c>
      <c r="AF2526" s="46" t="s">
        <v>39</v>
      </c>
      <c r="AG2526" s="46" t="str">
        <f>IF(AE2526="","",_xlfn.LET(_xlpm.x,VLOOKUP(AE2526,'Drop-down_menus'!$D$2:$E$13,2,FALSE),IF(_xlpm.x=0,"",_xlpm.x)))</f>
        <v>https://orcid.org/0000-0002-9037-7623</v>
      </c>
      <c r="AH2526" s="46" t="str">
        <f>IF(AF2526="","",_xlfn.LET(_xlpm.x,VLOOKUP(AF2526,'Drop-down_menus'!$D$2:$E$13,2,FALSE),IF(_xlpm.x=0,"",_xlpm.x)))</f>
        <v>https://orcid.org/0009-0002-6669-2911</v>
      </c>
    </row>
    <row r="2527" spans="2:34" ht="15" customHeight="1">
      <c r="B2527" s="46">
        <v>2749</v>
      </c>
      <c r="C2527" s="46" t="s">
        <v>1131</v>
      </c>
      <c r="D2527" s="46" t="b">
        <f>COUNTIF(Events!$B$2:$B$171, C2527) &gt; 0</f>
        <v>0</v>
      </c>
      <c r="E2527" s="46" t="s">
        <v>322</v>
      </c>
      <c r="F2527" s="46" t="s">
        <v>371</v>
      </c>
      <c r="J2527" s="46" t="str">
        <f>IF(I2527="","",_xlfn.LET(_xlpm.x,VLOOKUP(I2527,'2026-01-09_taxon-match'!$A$2:$N$81,4,FALSE),IF(_xlpm.x=0,"",_xlpm.x)))</f>
        <v/>
      </c>
      <c r="L2527" s="46" t="str">
        <f>IF(I2527="","",_xlfn.LET(_xlpm.x,VLOOKUP(I2527,'2026-01-09_taxon-match'!$A$2:$N$81,3,FALSE),IF(_xlpm.x=0,"",_xlpm.x)))</f>
        <v/>
      </c>
      <c r="M2527" s="46" t="str">
        <f>IF($I2527="","",_xlfn.LET(_xlpm.x,VLOOKUP($I2527,'2026-01-09_taxon-match'!$A$2:$N$81,5,FALSE),IF(_xlpm.x=0,"",_xlpm.x)))</f>
        <v/>
      </c>
      <c r="N2527" s="46" t="str">
        <f>IF($I2527="","",_xlfn.LET(_xlpm.x,VLOOKUP($I2527,'2026-01-09_taxon-match'!$A$2:$N$81,6,FALSE),IF(_xlpm.x=0,"",_xlpm.x)))</f>
        <v/>
      </c>
      <c r="O2527" s="46" t="str">
        <f>IF($I2527="","",_xlfn.LET(_xlpm.x,VLOOKUP($I2527,'2026-01-09_taxon-match'!$A$2:$N$81,7,FALSE),IF(_xlpm.x=0,"",_xlpm.x)))</f>
        <v/>
      </c>
      <c r="P2527" s="46" t="str">
        <f>IF($I2527="","",_xlfn.LET(_xlpm.x,VLOOKUP($I2527,'2026-01-09_taxon-match'!$A$2:$N$81,8,FALSE),IF(_xlpm.x=0,"",_xlpm.x)))</f>
        <v/>
      </c>
      <c r="Q2527" s="46" t="str">
        <f>IF($I2527="","",_xlfn.LET(_xlpm.x,VLOOKUP($I2527,'2026-01-09_taxon-match'!$A$2:$N$81,9,FALSE),IF(_xlpm.x=0,"",_xlpm.x)))</f>
        <v/>
      </c>
      <c r="R2527" s="46" t="str">
        <f>IF($I2527="","",_xlfn.LET(_xlpm.x,VLOOKUP($I2527,'2026-01-09_taxon-match'!$A$2:$N$81,10,FALSE),IF(_xlpm.x=0,"",_xlpm.x)))</f>
        <v/>
      </c>
      <c r="S2527" s="46" t="str">
        <f>IF($I2527="","",_xlfn.LET(_xlpm.x,VLOOKUP($I2527,'2026-01-09_taxon-match'!$A$2:$N$81,11,FALSE),IF(_xlpm.x=0,"",_xlpm.x)))</f>
        <v/>
      </c>
      <c r="T2527" s="46" t="str">
        <f>IF($I2527="","",_xlfn.LET(_xlpm.x,VLOOKUP($I2527,'2026-01-09_taxon-match'!$A$2:$N$81,13,FALSE),IF(_xlpm.x=0,"",_xlpm.x)))</f>
        <v/>
      </c>
      <c r="V2527" s="46" t="s">
        <v>39</v>
      </c>
      <c r="W2527" s="46" t="s">
        <v>46</v>
      </c>
      <c r="Y2527" s="46" t="str">
        <f>IF(V2527="","",_xlfn.LET(_xlpm.x,VLOOKUP(V2527,'Drop-down_menus'!$D$2:$E$13,2,FALSE),IF(_xlpm.x=0,"",_xlpm.x)))</f>
        <v>https://orcid.org/0009-0002-6669-2911</v>
      </c>
      <c r="Z2527" s="46" t="str">
        <f>IF(W2527="","",_xlfn.LET(_xlpm.x,VLOOKUP(W2527,'Drop-down_menus'!$D$2:$E$13,2,FALSE),IF(_xlpm.x=0,"",_xlpm.x)))</f>
        <v>https://orcid.org/0000-0003-0502-8101</v>
      </c>
      <c r="AA2527" s="46" t="str">
        <f>IF(X2527="","",_xlfn.LET(_xlpm.x,VLOOKUP(X2527,'Drop-down_menus'!$D$2:$E$13,2,FALSE),IF(_xlpm.x=0,"",_xlpm.x)))</f>
        <v/>
      </c>
      <c r="AB2527" s="14"/>
      <c r="AC2527" s="14" t="s">
        <v>372</v>
      </c>
      <c r="AE2527" s="46" t="s">
        <v>28</v>
      </c>
      <c r="AF2527" s="46" t="s">
        <v>39</v>
      </c>
      <c r="AG2527" s="46" t="str">
        <f>IF(AE2527="","",_xlfn.LET(_xlpm.x,VLOOKUP(AE2527,'Drop-down_menus'!$D$2:$E$13,2,FALSE),IF(_xlpm.x=0,"",_xlpm.x)))</f>
        <v>https://orcid.org/0000-0002-9037-7623</v>
      </c>
      <c r="AH2527" s="46" t="str">
        <f>IF(AF2527="","",_xlfn.LET(_xlpm.x,VLOOKUP(AF2527,'Drop-down_menus'!$D$2:$E$13,2,FALSE),IF(_xlpm.x=0,"",_xlpm.x)))</f>
        <v>https://orcid.org/0009-0002-6669-2911</v>
      </c>
    </row>
    <row r="2528" spans="2:34" ht="15" customHeight="1">
      <c r="B2528" s="46">
        <v>2750</v>
      </c>
      <c r="C2528" s="46" t="s">
        <v>1131</v>
      </c>
      <c r="D2528" s="46" t="b">
        <f>COUNTIF(Events!$B$2:$B$171, C2528) &gt; 0</f>
        <v>0</v>
      </c>
      <c r="E2528" s="46" t="s">
        <v>322</v>
      </c>
      <c r="F2528" s="46" t="s">
        <v>1150</v>
      </c>
      <c r="J2528" s="46" t="str">
        <f>IF(I2528="","",_xlfn.LET(_xlpm.x,VLOOKUP(I2528,'2026-01-09_taxon-match'!$A$2:$N$81,4,FALSE),IF(_xlpm.x=0,"",_xlpm.x)))</f>
        <v/>
      </c>
      <c r="L2528" s="46" t="str">
        <f>IF(I2528="","",_xlfn.LET(_xlpm.x,VLOOKUP(I2528,'2026-01-09_taxon-match'!$A$2:$N$81,3,FALSE),IF(_xlpm.x=0,"",_xlpm.x)))</f>
        <v/>
      </c>
      <c r="M2528" s="46" t="str">
        <f>IF($I2528="","",_xlfn.LET(_xlpm.x,VLOOKUP($I2528,'2026-01-09_taxon-match'!$A$2:$N$81,5,FALSE),IF(_xlpm.x=0,"",_xlpm.x)))</f>
        <v/>
      </c>
      <c r="N2528" s="46" t="str">
        <f>IF($I2528="","",_xlfn.LET(_xlpm.x,VLOOKUP($I2528,'2026-01-09_taxon-match'!$A$2:$N$81,6,FALSE),IF(_xlpm.x=0,"",_xlpm.x)))</f>
        <v/>
      </c>
      <c r="O2528" s="46" t="str">
        <f>IF($I2528="","",_xlfn.LET(_xlpm.x,VLOOKUP($I2528,'2026-01-09_taxon-match'!$A$2:$N$81,7,FALSE),IF(_xlpm.x=0,"",_xlpm.x)))</f>
        <v/>
      </c>
      <c r="P2528" s="46" t="str">
        <f>IF($I2528="","",_xlfn.LET(_xlpm.x,VLOOKUP($I2528,'2026-01-09_taxon-match'!$A$2:$N$81,8,FALSE),IF(_xlpm.x=0,"",_xlpm.x)))</f>
        <v/>
      </c>
      <c r="Q2528" s="46" t="str">
        <f>IF($I2528="","",_xlfn.LET(_xlpm.x,VLOOKUP($I2528,'2026-01-09_taxon-match'!$A$2:$N$81,9,FALSE),IF(_xlpm.x=0,"",_xlpm.x)))</f>
        <v/>
      </c>
      <c r="R2528" s="46" t="str">
        <f>IF($I2528="","",_xlfn.LET(_xlpm.x,VLOOKUP($I2528,'2026-01-09_taxon-match'!$A$2:$N$81,10,FALSE),IF(_xlpm.x=0,"",_xlpm.x)))</f>
        <v/>
      </c>
      <c r="S2528" s="46" t="str">
        <f>IF($I2528="","",_xlfn.LET(_xlpm.x,VLOOKUP($I2528,'2026-01-09_taxon-match'!$A$2:$N$81,11,FALSE),IF(_xlpm.x=0,"",_xlpm.x)))</f>
        <v/>
      </c>
      <c r="T2528" s="46" t="str">
        <f>IF($I2528="","",_xlfn.LET(_xlpm.x,VLOOKUP($I2528,'2026-01-09_taxon-match'!$A$2:$N$81,13,FALSE),IF(_xlpm.x=0,"",_xlpm.x)))</f>
        <v/>
      </c>
      <c r="V2528" s="46" t="s">
        <v>39</v>
      </c>
      <c r="W2528" s="46" t="s">
        <v>46</v>
      </c>
      <c r="Y2528" s="46" t="str">
        <f>IF(V2528="","",_xlfn.LET(_xlpm.x,VLOOKUP(V2528,'Drop-down_menus'!$D$2:$E$13,2,FALSE),IF(_xlpm.x=0,"",_xlpm.x)))</f>
        <v>https://orcid.org/0009-0002-6669-2911</v>
      </c>
      <c r="Z2528" s="46" t="str">
        <f>IF(W2528="","",_xlfn.LET(_xlpm.x,VLOOKUP(W2528,'Drop-down_menus'!$D$2:$E$13,2,FALSE),IF(_xlpm.x=0,"",_xlpm.x)))</f>
        <v>https://orcid.org/0000-0003-0502-8101</v>
      </c>
      <c r="AA2528" s="46" t="str">
        <f>IF(X2528="","",_xlfn.LET(_xlpm.x,VLOOKUP(X2528,'Drop-down_menus'!$D$2:$E$13,2,FALSE),IF(_xlpm.x=0,"",_xlpm.x)))</f>
        <v/>
      </c>
      <c r="AB2528" s="14"/>
      <c r="AC2528" s="14" t="s">
        <v>372</v>
      </c>
      <c r="AE2528" s="46" t="s">
        <v>28</v>
      </c>
      <c r="AF2528" s="46" t="s">
        <v>39</v>
      </c>
      <c r="AG2528" s="46" t="str">
        <f>IF(AE2528="","",_xlfn.LET(_xlpm.x,VLOOKUP(AE2528,'Drop-down_menus'!$D$2:$E$13,2,FALSE),IF(_xlpm.x=0,"",_xlpm.x)))</f>
        <v>https://orcid.org/0000-0002-9037-7623</v>
      </c>
      <c r="AH2528" s="46" t="str">
        <f>IF(AF2528="","",_xlfn.LET(_xlpm.x,VLOOKUP(AF2528,'Drop-down_menus'!$D$2:$E$13,2,FALSE),IF(_xlpm.x=0,"",_xlpm.x)))</f>
        <v>https://orcid.org/0009-0002-6669-2911</v>
      </c>
    </row>
    <row r="2529" spans="2:34" ht="15" customHeight="1">
      <c r="B2529" s="46">
        <v>2751</v>
      </c>
      <c r="C2529" s="46" t="s">
        <v>1131</v>
      </c>
      <c r="D2529" s="46" t="b">
        <f>COUNTIF(Events!$B$2:$B$171, C2529) &gt; 0</f>
        <v>0</v>
      </c>
      <c r="E2529" s="46" t="s">
        <v>322</v>
      </c>
      <c r="F2529" s="46" t="s">
        <v>1151</v>
      </c>
      <c r="J2529" s="46" t="str">
        <f>IF(I2529="","",_xlfn.LET(_xlpm.x,VLOOKUP(I2529,'2026-01-09_taxon-match'!$A$2:$N$81,4,FALSE),IF(_xlpm.x=0,"",_xlpm.x)))</f>
        <v/>
      </c>
      <c r="L2529" s="46" t="str">
        <f>IF(I2529="","",_xlfn.LET(_xlpm.x,VLOOKUP(I2529,'2026-01-09_taxon-match'!$A$2:$N$81,3,FALSE),IF(_xlpm.x=0,"",_xlpm.x)))</f>
        <v/>
      </c>
      <c r="M2529" s="46" t="str">
        <f>IF($I2529="","",_xlfn.LET(_xlpm.x,VLOOKUP($I2529,'2026-01-09_taxon-match'!$A$2:$N$81,5,FALSE),IF(_xlpm.x=0,"",_xlpm.x)))</f>
        <v/>
      </c>
      <c r="N2529" s="46" t="str">
        <f>IF($I2529="","",_xlfn.LET(_xlpm.x,VLOOKUP($I2529,'2026-01-09_taxon-match'!$A$2:$N$81,6,FALSE),IF(_xlpm.x=0,"",_xlpm.x)))</f>
        <v/>
      </c>
      <c r="O2529" s="46" t="str">
        <f>IF($I2529="","",_xlfn.LET(_xlpm.x,VLOOKUP($I2529,'2026-01-09_taxon-match'!$A$2:$N$81,7,FALSE),IF(_xlpm.x=0,"",_xlpm.x)))</f>
        <v/>
      </c>
      <c r="P2529" s="46" t="str">
        <f>IF($I2529="","",_xlfn.LET(_xlpm.x,VLOOKUP($I2529,'2026-01-09_taxon-match'!$A$2:$N$81,8,FALSE),IF(_xlpm.x=0,"",_xlpm.x)))</f>
        <v/>
      </c>
      <c r="Q2529" s="46" t="str">
        <f>IF($I2529="","",_xlfn.LET(_xlpm.x,VLOOKUP($I2529,'2026-01-09_taxon-match'!$A$2:$N$81,9,FALSE),IF(_xlpm.x=0,"",_xlpm.x)))</f>
        <v/>
      </c>
      <c r="R2529" s="46" t="str">
        <f>IF($I2529="","",_xlfn.LET(_xlpm.x,VLOOKUP($I2529,'2026-01-09_taxon-match'!$A$2:$N$81,10,FALSE),IF(_xlpm.x=0,"",_xlpm.x)))</f>
        <v/>
      </c>
      <c r="S2529" s="46" t="str">
        <f>IF($I2529="","",_xlfn.LET(_xlpm.x,VLOOKUP($I2529,'2026-01-09_taxon-match'!$A$2:$N$81,11,FALSE),IF(_xlpm.x=0,"",_xlpm.x)))</f>
        <v/>
      </c>
      <c r="T2529" s="46" t="str">
        <f>IF($I2529="","",_xlfn.LET(_xlpm.x,VLOOKUP($I2529,'2026-01-09_taxon-match'!$A$2:$N$81,13,FALSE),IF(_xlpm.x=0,"",_xlpm.x)))</f>
        <v/>
      </c>
      <c r="V2529" s="46" t="s">
        <v>39</v>
      </c>
      <c r="W2529" s="46" t="s">
        <v>46</v>
      </c>
      <c r="Y2529" s="46" t="str">
        <f>IF(V2529="","",_xlfn.LET(_xlpm.x,VLOOKUP(V2529,'Drop-down_menus'!$D$2:$E$13,2,FALSE),IF(_xlpm.x=0,"",_xlpm.x)))</f>
        <v>https://orcid.org/0009-0002-6669-2911</v>
      </c>
      <c r="Z2529" s="46" t="str">
        <f>IF(W2529="","",_xlfn.LET(_xlpm.x,VLOOKUP(W2529,'Drop-down_menus'!$D$2:$E$13,2,FALSE),IF(_xlpm.x=0,"",_xlpm.x)))</f>
        <v>https://orcid.org/0000-0003-0502-8101</v>
      </c>
      <c r="AA2529" s="46" t="str">
        <f>IF(X2529="","",_xlfn.LET(_xlpm.x,VLOOKUP(X2529,'Drop-down_menus'!$D$2:$E$13,2,FALSE),IF(_xlpm.x=0,"",_xlpm.x)))</f>
        <v/>
      </c>
      <c r="AB2529" s="14"/>
      <c r="AC2529" s="14" t="s">
        <v>372</v>
      </c>
      <c r="AE2529" s="46" t="s">
        <v>28</v>
      </c>
      <c r="AF2529" s="46" t="s">
        <v>39</v>
      </c>
      <c r="AG2529" s="46" t="str">
        <f>IF(AE2529="","",_xlfn.LET(_xlpm.x,VLOOKUP(AE2529,'Drop-down_menus'!$D$2:$E$13,2,FALSE),IF(_xlpm.x=0,"",_xlpm.x)))</f>
        <v>https://orcid.org/0000-0002-9037-7623</v>
      </c>
      <c r="AH2529" s="46" t="str">
        <f>IF(AF2529="","",_xlfn.LET(_xlpm.x,VLOOKUP(AF2529,'Drop-down_menus'!$D$2:$E$13,2,FALSE),IF(_xlpm.x=0,"",_xlpm.x)))</f>
        <v>https://orcid.org/0009-0002-6669-2911</v>
      </c>
    </row>
    <row r="2530" spans="2:34" ht="15" customHeight="1">
      <c r="B2530" s="46">
        <v>2752</v>
      </c>
      <c r="C2530" s="46" t="s">
        <v>1131</v>
      </c>
      <c r="D2530" s="46" t="b">
        <f>COUNTIF(Events!$B$2:$B$171, C2530) &gt; 0</f>
        <v>0</v>
      </c>
      <c r="E2530" s="46" t="s">
        <v>322</v>
      </c>
      <c r="F2530" s="46" t="s">
        <v>385</v>
      </c>
      <c r="J2530" s="46" t="str">
        <f>IF(I2530="","",_xlfn.LET(_xlpm.x,VLOOKUP(I2530,'2026-01-09_taxon-match'!$A$2:$N$81,4,FALSE),IF(_xlpm.x=0,"",_xlpm.x)))</f>
        <v/>
      </c>
      <c r="L2530" s="46" t="str">
        <f>IF(I2530="","",_xlfn.LET(_xlpm.x,VLOOKUP(I2530,'2026-01-09_taxon-match'!$A$2:$N$81,3,FALSE),IF(_xlpm.x=0,"",_xlpm.x)))</f>
        <v/>
      </c>
      <c r="M2530" s="46" t="str">
        <f>IF($I2530="","",_xlfn.LET(_xlpm.x,VLOOKUP($I2530,'2026-01-09_taxon-match'!$A$2:$N$81,5,FALSE),IF(_xlpm.x=0,"",_xlpm.x)))</f>
        <v/>
      </c>
      <c r="N2530" s="46" t="str">
        <f>IF($I2530="","",_xlfn.LET(_xlpm.x,VLOOKUP($I2530,'2026-01-09_taxon-match'!$A$2:$N$81,6,FALSE),IF(_xlpm.x=0,"",_xlpm.x)))</f>
        <v/>
      </c>
      <c r="O2530" s="46" t="str">
        <f>IF($I2530="","",_xlfn.LET(_xlpm.x,VLOOKUP($I2530,'2026-01-09_taxon-match'!$A$2:$N$81,7,FALSE),IF(_xlpm.x=0,"",_xlpm.x)))</f>
        <v/>
      </c>
      <c r="P2530" s="46" t="str">
        <f>IF($I2530="","",_xlfn.LET(_xlpm.x,VLOOKUP($I2530,'2026-01-09_taxon-match'!$A$2:$N$81,8,FALSE),IF(_xlpm.x=0,"",_xlpm.x)))</f>
        <v/>
      </c>
      <c r="Q2530" s="46" t="str">
        <f>IF($I2530="","",_xlfn.LET(_xlpm.x,VLOOKUP($I2530,'2026-01-09_taxon-match'!$A$2:$N$81,9,FALSE),IF(_xlpm.x=0,"",_xlpm.x)))</f>
        <v/>
      </c>
      <c r="R2530" s="46" t="str">
        <f>IF($I2530="","",_xlfn.LET(_xlpm.x,VLOOKUP($I2530,'2026-01-09_taxon-match'!$A$2:$N$81,10,FALSE),IF(_xlpm.x=0,"",_xlpm.x)))</f>
        <v/>
      </c>
      <c r="S2530" s="46" t="str">
        <f>IF($I2530="","",_xlfn.LET(_xlpm.x,VLOOKUP($I2530,'2026-01-09_taxon-match'!$A$2:$N$81,11,FALSE),IF(_xlpm.x=0,"",_xlpm.x)))</f>
        <v/>
      </c>
      <c r="T2530" s="46" t="str">
        <f>IF($I2530="","",_xlfn.LET(_xlpm.x,VLOOKUP($I2530,'2026-01-09_taxon-match'!$A$2:$N$81,13,FALSE),IF(_xlpm.x=0,"",_xlpm.x)))</f>
        <v/>
      </c>
      <c r="V2530" s="46" t="s">
        <v>39</v>
      </c>
      <c r="W2530" s="46" t="s">
        <v>46</v>
      </c>
      <c r="Y2530" s="46" t="str">
        <f>IF(V2530="","",_xlfn.LET(_xlpm.x,VLOOKUP(V2530,'Drop-down_menus'!$D$2:$E$13,2,FALSE),IF(_xlpm.x=0,"",_xlpm.x)))</f>
        <v>https://orcid.org/0009-0002-6669-2911</v>
      </c>
      <c r="Z2530" s="46" t="str">
        <f>IF(W2530="","",_xlfn.LET(_xlpm.x,VLOOKUP(W2530,'Drop-down_menus'!$D$2:$E$13,2,FALSE),IF(_xlpm.x=0,"",_xlpm.x)))</f>
        <v>https://orcid.org/0000-0003-0502-8101</v>
      </c>
      <c r="AA2530" s="46" t="str">
        <f>IF(X2530="","",_xlfn.LET(_xlpm.x,VLOOKUP(X2530,'Drop-down_menus'!$D$2:$E$13,2,FALSE),IF(_xlpm.x=0,"",_xlpm.x)))</f>
        <v/>
      </c>
      <c r="AB2530" s="14"/>
      <c r="AC2530" s="14" t="s">
        <v>372</v>
      </c>
      <c r="AE2530" s="46" t="s">
        <v>28</v>
      </c>
      <c r="AF2530" s="46" t="s">
        <v>39</v>
      </c>
      <c r="AG2530" s="46" t="str">
        <f>IF(AE2530="","",_xlfn.LET(_xlpm.x,VLOOKUP(AE2530,'Drop-down_menus'!$D$2:$E$13,2,FALSE),IF(_xlpm.x=0,"",_xlpm.x)))</f>
        <v>https://orcid.org/0000-0002-9037-7623</v>
      </c>
      <c r="AH2530" s="46" t="str">
        <f>IF(AF2530="","",_xlfn.LET(_xlpm.x,VLOOKUP(AF2530,'Drop-down_menus'!$D$2:$E$13,2,FALSE),IF(_xlpm.x=0,"",_xlpm.x)))</f>
        <v>https://orcid.org/0009-0002-6669-2911</v>
      </c>
    </row>
    <row r="2531" spans="2:34" ht="15" customHeight="1">
      <c r="B2531" s="46">
        <v>2753</v>
      </c>
      <c r="C2531" s="46" t="s">
        <v>1131</v>
      </c>
      <c r="D2531" s="46" t="b">
        <f>COUNTIF(Events!$B$2:$B$171, C2531) &gt; 0</f>
        <v>0</v>
      </c>
      <c r="E2531" s="46" t="s">
        <v>322</v>
      </c>
      <c r="F2531" s="46" t="s">
        <v>1152</v>
      </c>
      <c r="J2531" s="46" t="str">
        <f>IF(I2531="","",_xlfn.LET(_xlpm.x,VLOOKUP(I2531,'2026-01-09_taxon-match'!$A$2:$N$81,4,FALSE),IF(_xlpm.x=0,"",_xlpm.x)))</f>
        <v/>
      </c>
      <c r="L2531" s="46" t="str">
        <f>IF(I2531="","",_xlfn.LET(_xlpm.x,VLOOKUP(I2531,'2026-01-09_taxon-match'!$A$2:$N$81,3,FALSE),IF(_xlpm.x=0,"",_xlpm.x)))</f>
        <v/>
      </c>
      <c r="M2531" s="46" t="str">
        <f>IF($I2531="","",_xlfn.LET(_xlpm.x,VLOOKUP($I2531,'2026-01-09_taxon-match'!$A$2:$N$81,5,FALSE),IF(_xlpm.x=0,"",_xlpm.x)))</f>
        <v/>
      </c>
      <c r="N2531" s="46" t="str">
        <f>IF($I2531="","",_xlfn.LET(_xlpm.x,VLOOKUP($I2531,'2026-01-09_taxon-match'!$A$2:$N$81,6,FALSE),IF(_xlpm.x=0,"",_xlpm.x)))</f>
        <v/>
      </c>
      <c r="O2531" s="46" t="str">
        <f>IF($I2531="","",_xlfn.LET(_xlpm.x,VLOOKUP($I2531,'2026-01-09_taxon-match'!$A$2:$N$81,7,FALSE),IF(_xlpm.x=0,"",_xlpm.x)))</f>
        <v/>
      </c>
      <c r="P2531" s="46" t="str">
        <f>IF($I2531="","",_xlfn.LET(_xlpm.x,VLOOKUP($I2531,'2026-01-09_taxon-match'!$A$2:$N$81,8,FALSE),IF(_xlpm.x=0,"",_xlpm.x)))</f>
        <v/>
      </c>
      <c r="Q2531" s="46" t="str">
        <f>IF($I2531="","",_xlfn.LET(_xlpm.x,VLOOKUP($I2531,'2026-01-09_taxon-match'!$A$2:$N$81,9,FALSE),IF(_xlpm.x=0,"",_xlpm.x)))</f>
        <v/>
      </c>
      <c r="R2531" s="46" t="str">
        <f>IF($I2531="","",_xlfn.LET(_xlpm.x,VLOOKUP($I2531,'2026-01-09_taxon-match'!$A$2:$N$81,10,FALSE),IF(_xlpm.x=0,"",_xlpm.x)))</f>
        <v/>
      </c>
      <c r="S2531" s="46" t="str">
        <f>IF($I2531="","",_xlfn.LET(_xlpm.x,VLOOKUP($I2531,'2026-01-09_taxon-match'!$A$2:$N$81,11,FALSE),IF(_xlpm.x=0,"",_xlpm.x)))</f>
        <v/>
      </c>
      <c r="T2531" s="46" t="str">
        <f>IF($I2531="","",_xlfn.LET(_xlpm.x,VLOOKUP($I2531,'2026-01-09_taxon-match'!$A$2:$N$81,13,FALSE),IF(_xlpm.x=0,"",_xlpm.x)))</f>
        <v/>
      </c>
      <c r="V2531" s="46" t="s">
        <v>39</v>
      </c>
      <c r="W2531" s="46" t="s">
        <v>46</v>
      </c>
      <c r="Y2531" s="46" t="str">
        <f>IF(V2531="","",_xlfn.LET(_xlpm.x,VLOOKUP(V2531,'Drop-down_menus'!$D$2:$E$13,2,FALSE),IF(_xlpm.x=0,"",_xlpm.x)))</f>
        <v>https://orcid.org/0009-0002-6669-2911</v>
      </c>
      <c r="Z2531" s="46" t="str">
        <f>IF(W2531="","",_xlfn.LET(_xlpm.x,VLOOKUP(W2531,'Drop-down_menus'!$D$2:$E$13,2,FALSE),IF(_xlpm.x=0,"",_xlpm.x)))</f>
        <v>https://orcid.org/0000-0003-0502-8101</v>
      </c>
      <c r="AA2531" s="46" t="str">
        <f>IF(X2531="","",_xlfn.LET(_xlpm.x,VLOOKUP(X2531,'Drop-down_menus'!$D$2:$E$13,2,FALSE),IF(_xlpm.x=0,"",_xlpm.x)))</f>
        <v/>
      </c>
      <c r="AB2531" s="14"/>
      <c r="AC2531" s="14" t="s">
        <v>372</v>
      </c>
      <c r="AE2531" s="46" t="s">
        <v>28</v>
      </c>
      <c r="AF2531" s="46" t="s">
        <v>39</v>
      </c>
      <c r="AG2531" s="46" t="str">
        <f>IF(AE2531="","",_xlfn.LET(_xlpm.x,VLOOKUP(AE2531,'Drop-down_menus'!$D$2:$E$13,2,FALSE),IF(_xlpm.x=0,"",_xlpm.x)))</f>
        <v>https://orcid.org/0000-0002-9037-7623</v>
      </c>
      <c r="AH2531" s="46" t="str">
        <f>IF(AF2531="","",_xlfn.LET(_xlpm.x,VLOOKUP(AF2531,'Drop-down_menus'!$D$2:$E$13,2,FALSE),IF(_xlpm.x=0,"",_xlpm.x)))</f>
        <v>https://orcid.org/0009-0002-6669-2911</v>
      </c>
    </row>
    <row r="2532" spans="2:34" ht="15" customHeight="1">
      <c r="B2532" s="46">
        <v>2754</v>
      </c>
      <c r="C2532" s="46" t="s">
        <v>1131</v>
      </c>
      <c r="D2532" s="46" t="b">
        <f>COUNTIF(Events!$B$2:$B$171, C2532) &gt; 0</f>
        <v>0</v>
      </c>
      <c r="E2532" s="46" t="s">
        <v>322</v>
      </c>
      <c r="F2532" s="46" t="s">
        <v>1153</v>
      </c>
      <c r="J2532" s="46" t="str">
        <f>IF(I2532="","",_xlfn.LET(_xlpm.x,VLOOKUP(I2532,'2026-01-09_taxon-match'!$A$2:$N$81,4,FALSE),IF(_xlpm.x=0,"",_xlpm.x)))</f>
        <v/>
      </c>
      <c r="L2532" s="46" t="str">
        <f>IF(I2532="","",_xlfn.LET(_xlpm.x,VLOOKUP(I2532,'2026-01-09_taxon-match'!$A$2:$N$81,3,FALSE),IF(_xlpm.x=0,"",_xlpm.x)))</f>
        <v/>
      </c>
      <c r="M2532" s="46" t="str">
        <f>IF($I2532="","",_xlfn.LET(_xlpm.x,VLOOKUP($I2532,'2026-01-09_taxon-match'!$A$2:$N$81,5,FALSE),IF(_xlpm.x=0,"",_xlpm.x)))</f>
        <v/>
      </c>
      <c r="N2532" s="46" t="str">
        <f>IF($I2532="","",_xlfn.LET(_xlpm.x,VLOOKUP($I2532,'2026-01-09_taxon-match'!$A$2:$N$81,6,FALSE),IF(_xlpm.x=0,"",_xlpm.x)))</f>
        <v/>
      </c>
      <c r="O2532" s="46" t="str">
        <f>IF($I2532="","",_xlfn.LET(_xlpm.x,VLOOKUP($I2532,'2026-01-09_taxon-match'!$A$2:$N$81,7,FALSE),IF(_xlpm.x=0,"",_xlpm.x)))</f>
        <v/>
      </c>
      <c r="P2532" s="46" t="str">
        <f>IF($I2532="","",_xlfn.LET(_xlpm.x,VLOOKUP($I2532,'2026-01-09_taxon-match'!$A$2:$N$81,8,FALSE),IF(_xlpm.x=0,"",_xlpm.x)))</f>
        <v/>
      </c>
      <c r="Q2532" s="46" t="str">
        <f>IF($I2532="","",_xlfn.LET(_xlpm.x,VLOOKUP($I2532,'2026-01-09_taxon-match'!$A$2:$N$81,9,FALSE),IF(_xlpm.x=0,"",_xlpm.x)))</f>
        <v/>
      </c>
      <c r="R2532" s="46" t="str">
        <f>IF($I2532="","",_xlfn.LET(_xlpm.x,VLOOKUP($I2532,'2026-01-09_taxon-match'!$A$2:$N$81,10,FALSE),IF(_xlpm.x=0,"",_xlpm.x)))</f>
        <v/>
      </c>
      <c r="S2532" s="46" t="str">
        <f>IF($I2532="","",_xlfn.LET(_xlpm.x,VLOOKUP($I2532,'2026-01-09_taxon-match'!$A$2:$N$81,11,FALSE),IF(_xlpm.x=0,"",_xlpm.x)))</f>
        <v/>
      </c>
      <c r="T2532" s="46" t="str">
        <f>IF($I2532="","",_xlfn.LET(_xlpm.x,VLOOKUP($I2532,'2026-01-09_taxon-match'!$A$2:$N$81,13,FALSE),IF(_xlpm.x=0,"",_xlpm.x)))</f>
        <v/>
      </c>
      <c r="V2532" s="46" t="s">
        <v>39</v>
      </c>
      <c r="W2532" s="46" t="s">
        <v>46</v>
      </c>
      <c r="Y2532" s="46" t="str">
        <f>IF(V2532="","",_xlfn.LET(_xlpm.x,VLOOKUP(V2532,'Drop-down_menus'!$D$2:$E$13,2,FALSE),IF(_xlpm.x=0,"",_xlpm.x)))</f>
        <v>https://orcid.org/0009-0002-6669-2911</v>
      </c>
      <c r="Z2532" s="46" t="str">
        <f>IF(W2532="","",_xlfn.LET(_xlpm.x,VLOOKUP(W2532,'Drop-down_menus'!$D$2:$E$13,2,FALSE),IF(_xlpm.x=0,"",_xlpm.x)))</f>
        <v>https://orcid.org/0000-0003-0502-8101</v>
      </c>
      <c r="AA2532" s="46" t="str">
        <f>IF(X2532="","",_xlfn.LET(_xlpm.x,VLOOKUP(X2532,'Drop-down_menus'!$D$2:$E$13,2,FALSE),IF(_xlpm.x=0,"",_xlpm.x)))</f>
        <v/>
      </c>
      <c r="AB2532" s="14"/>
      <c r="AC2532" s="14" t="s">
        <v>372</v>
      </c>
      <c r="AE2532" s="46" t="s">
        <v>28</v>
      </c>
      <c r="AF2532" s="46" t="s">
        <v>39</v>
      </c>
      <c r="AG2532" s="46" t="str">
        <f>IF(AE2532="","",_xlfn.LET(_xlpm.x,VLOOKUP(AE2532,'Drop-down_menus'!$D$2:$E$13,2,FALSE),IF(_xlpm.x=0,"",_xlpm.x)))</f>
        <v>https://orcid.org/0000-0002-9037-7623</v>
      </c>
      <c r="AH2532" s="46" t="str">
        <f>IF(AF2532="","",_xlfn.LET(_xlpm.x,VLOOKUP(AF2532,'Drop-down_menus'!$D$2:$E$13,2,FALSE),IF(_xlpm.x=0,"",_xlpm.x)))</f>
        <v>https://orcid.org/0009-0002-6669-2911</v>
      </c>
    </row>
    <row r="2533" spans="2:34" ht="15" customHeight="1">
      <c r="B2533" s="46">
        <v>2755</v>
      </c>
      <c r="C2533" s="46" t="s">
        <v>1131</v>
      </c>
      <c r="D2533" s="46" t="b">
        <f>COUNTIF(Events!$B$2:$B$171, C2533) &gt; 0</f>
        <v>0</v>
      </c>
      <c r="E2533" s="46" t="s">
        <v>322</v>
      </c>
      <c r="F2533" s="46" t="s">
        <v>1154</v>
      </c>
      <c r="J2533" s="46" t="str">
        <f>IF(I2533="","",_xlfn.LET(_xlpm.x,VLOOKUP(I2533,'2026-01-09_taxon-match'!$A$2:$N$81,4,FALSE),IF(_xlpm.x=0,"",_xlpm.x)))</f>
        <v/>
      </c>
      <c r="L2533" s="46" t="str">
        <f>IF(I2533="","",_xlfn.LET(_xlpm.x,VLOOKUP(I2533,'2026-01-09_taxon-match'!$A$2:$N$81,3,FALSE),IF(_xlpm.x=0,"",_xlpm.x)))</f>
        <v/>
      </c>
      <c r="M2533" s="46" t="str">
        <f>IF($I2533="","",_xlfn.LET(_xlpm.x,VLOOKUP($I2533,'2026-01-09_taxon-match'!$A$2:$N$81,5,FALSE),IF(_xlpm.x=0,"",_xlpm.x)))</f>
        <v/>
      </c>
      <c r="N2533" s="46" t="str">
        <f>IF($I2533="","",_xlfn.LET(_xlpm.x,VLOOKUP($I2533,'2026-01-09_taxon-match'!$A$2:$N$81,6,FALSE),IF(_xlpm.x=0,"",_xlpm.x)))</f>
        <v/>
      </c>
      <c r="O2533" s="46" t="str">
        <f>IF($I2533="","",_xlfn.LET(_xlpm.x,VLOOKUP($I2533,'2026-01-09_taxon-match'!$A$2:$N$81,7,FALSE),IF(_xlpm.x=0,"",_xlpm.x)))</f>
        <v/>
      </c>
      <c r="P2533" s="46" t="str">
        <f>IF($I2533="","",_xlfn.LET(_xlpm.x,VLOOKUP($I2533,'2026-01-09_taxon-match'!$A$2:$N$81,8,FALSE),IF(_xlpm.x=0,"",_xlpm.x)))</f>
        <v/>
      </c>
      <c r="Q2533" s="46" t="str">
        <f>IF($I2533="","",_xlfn.LET(_xlpm.x,VLOOKUP($I2533,'2026-01-09_taxon-match'!$A$2:$N$81,9,FALSE),IF(_xlpm.x=0,"",_xlpm.x)))</f>
        <v/>
      </c>
      <c r="R2533" s="46" t="str">
        <f>IF($I2533="","",_xlfn.LET(_xlpm.x,VLOOKUP($I2533,'2026-01-09_taxon-match'!$A$2:$N$81,10,FALSE),IF(_xlpm.x=0,"",_xlpm.x)))</f>
        <v/>
      </c>
      <c r="S2533" s="46" t="str">
        <f>IF($I2533="","",_xlfn.LET(_xlpm.x,VLOOKUP($I2533,'2026-01-09_taxon-match'!$A$2:$N$81,11,FALSE),IF(_xlpm.x=0,"",_xlpm.x)))</f>
        <v/>
      </c>
      <c r="T2533" s="46" t="str">
        <f>IF($I2533="","",_xlfn.LET(_xlpm.x,VLOOKUP($I2533,'2026-01-09_taxon-match'!$A$2:$N$81,13,FALSE),IF(_xlpm.x=0,"",_xlpm.x)))</f>
        <v/>
      </c>
      <c r="V2533" s="46" t="s">
        <v>39</v>
      </c>
      <c r="W2533" s="46" t="s">
        <v>46</v>
      </c>
      <c r="Y2533" s="46" t="str">
        <f>IF(V2533="","",_xlfn.LET(_xlpm.x,VLOOKUP(V2533,'Drop-down_menus'!$D$2:$E$13,2,FALSE),IF(_xlpm.x=0,"",_xlpm.x)))</f>
        <v>https://orcid.org/0009-0002-6669-2911</v>
      </c>
      <c r="Z2533" s="46" t="str">
        <f>IF(W2533="","",_xlfn.LET(_xlpm.x,VLOOKUP(W2533,'Drop-down_menus'!$D$2:$E$13,2,FALSE),IF(_xlpm.x=0,"",_xlpm.x)))</f>
        <v>https://orcid.org/0000-0003-0502-8101</v>
      </c>
      <c r="AA2533" s="46" t="str">
        <f>IF(X2533="","",_xlfn.LET(_xlpm.x,VLOOKUP(X2533,'Drop-down_menus'!$D$2:$E$13,2,FALSE),IF(_xlpm.x=0,"",_xlpm.x)))</f>
        <v/>
      </c>
      <c r="AB2533" s="14"/>
      <c r="AC2533" s="14" t="s">
        <v>372</v>
      </c>
      <c r="AE2533" s="46" t="s">
        <v>28</v>
      </c>
      <c r="AF2533" s="46" t="s">
        <v>39</v>
      </c>
      <c r="AG2533" s="46" t="str">
        <f>IF(AE2533="","",_xlfn.LET(_xlpm.x,VLOOKUP(AE2533,'Drop-down_menus'!$D$2:$E$13,2,FALSE),IF(_xlpm.x=0,"",_xlpm.x)))</f>
        <v>https://orcid.org/0000-0002-9037-7623</v>
      </c>
      <c r="AH2533" s="46" t="str">
        <f>IF(AF2533="","",_xlfn.LET(_xlpm.x,VLOOKUP(AF2533,'Drop-down_menus'!$D$2:$E$13,2,FALSE),IF(_xlpm.x=0,"",_xlpm.x)))</f>
        <v>https://orcid.org/0009-0002-6669-2911</v>
      </c>
    </row>
    <row r="2534" spans="2:34" ht="15" customHeight="1">
      <c r="B2534" s="46">
        <v>2756</v>
      </c>
      <c r="C2534" s="46" t="s">
        <v>1131</v>
      </c>
      <c r="D2534" s="46" t="b">
        <f>COUNTIF(Events!$B$2:$B$171, C2534) &gt; 0</f>
        <v>0</v>
      </c>
      <c r="E2534" s="46" t="s">
        <v>322</v>
      </c>
      <c r="F2534" s="46" t="s">
        <v>1155</v>
      </c>
      <c r="J2534" s="46" t="str">
        <f>IF(I2534="","",_xlfn.LET(_xlpm.x,VLOOKUP(I2534,'2026-01-09_taxon-match'!$A$2:$N$81,4,FALSE),IF(_xlpm.x=0,"",_xlpm.x)))</f>
        <v/>
      </c>
      <c r="L2534" s="46" t="str">
        <f>IF(I2534="","",_xlfn.LET(_xlpm.x,VLOOKUP(I2534,'2026-01-09_taxon-match'!$A$2:$N$81,3,FALSE),IF(_xlpm.x=0,"",_xlpm.x)))</f>
        <v/>
      </c>
      <c r="M2534" s="46" t="str">
        <f>IF($I2534="","",_xlfn.LET(_xlpm.x,VLOOKUP($I2534,'2026-01-09_taxon-match'!$A$2:$N$81,5,FALSE),IF(_xlpm.x=0,"",_xlpm.x)))</f>
        <v/>
      </c>
      <c r="N2534" s="46" t="str">
        <f>IF($I2534="","",_xlfn.LET(_xlpm.x,VLOOKUP($I2534,'2026-01-09_taxon-match'!$A$2:$N$81,6,FALSE),IF(_xlpm.x=0,"",_xlpm.x)))</f>
        <v/>
      </c>
      <c r="O2534" s="46" t="str">
        <f>IF($I2534="","",_xlfn.LET(_xlpm.x,VLOOKUP($I2534,'2026-01-09_taxon-match'!$A$2:$N$81,7,FALSE),IF(_xlpm.x=0,"",_xlpm.x)))</f>
        <v/>
      </c>
      <c r="P2534" s="46" t="str">
        <f>IF($I2534="","",_xlfn.LET(_xlpm.x,VLOOKUP($I2534,'2026-01-09_taxon-match'!$A$2:$N$81,8,FALSE),IF(_xlpm.x=0,"",_xlpm.x)))</f>
        <v/>
      </c>
      <c r="Q2534" s="46" t="str">
        <f>IF($I2534="","",_xlfn.LET(_xlpm.x,VLOOKUP($I2534,'2026-01-09_taxon-match'!$A$2:$N$81,9,FALSE),IF(_xlpm.x=0,"",_xlpm.x)))</f>
        <v/>
      </c>
      <c r="R2534" s="46" t="str">
        <f>IF($I2534="","",_xlfn.LET(_xlpm.x,VLOOKUP($I2534,'2026-01-09_taxon-match'!$A$2:$N$81,10,FALSE),IF(_xlpm.x=0,"",_xlpm.x)))</f>
        <v/>
      </c>
      <c r="S2534" s="46" t="str">
        <f>IF($I2534="","",_xlfn.LET(_xlpm.x,VLOOKUP($I2534,'2026-01-09_taxon-match'!$A$2:$N$81,11,FALSE),IF(_xlpm.x=0,"",_xlpm.x)))</f>
        <v/>
      </c>
      <c r="T2534" s="46" t="str">
        <f>IF($I2534="","",_xlfn.LET(_xlpm.x,VLOOKUP($I2534,'2026-01-09_taxon-match'!$A$2:$N$81,13,FALSE),IF(_xlpm.x=0,"",_xlpm.x)))</f>
        <v/>
      </c>
      <c r="V2534" s="46" t="s">
        <v>39</v>
      </c>
      <c r="W2534" s="46" t="s">
        <v>46</v>
      </c>
      <c r="Y2534" s="46" t="str">
        <f>IF(V2534="","",_xlfn.LET(_xlpm.x,VLOOKUP(V2534,'Drop-down_menus'!$D$2:$E$13,2,FALSE),IF(_xlpm.x=0,"",_xlpm.x)))</f>
        <v>https://orcid.org/0009-0002-6669-2911</v>
      </c>
      <c r="Z2534" s="46" t="str">
        <f>IF(W2534="","",_xlfn.LET(_xlpm.x,VLOOKUP(W2534,'Drop-down_menus'!$D$2:$E$13,2,FALSE),IF(_xlpm.x=0,"",_xlpm.x)))</f>
        <v>https://orcid.org/0000-0003-0502-8101</v>
      </c>
      <c r="AA2534" s="46" t="str">
        <f>IF(X2534="","",_xlfn.LET(_xlpm.x,VLOOKUP(X2534,'Drop-down_menus'!$D$2:$E$13,2,FALSE),IF(_xlpm.x=0,"",_xlpm.x)))</f>
        <v/>
      </c>
      <c r="AB2534" s="14"/>
      <c r="AC2534" s="14" t="s">
        <v>372</v>
      </c>
      <c r="AE2534" s="46" t="s">
        <v>28</v>
      </c>
      <c r="AF2534" s="46" t="s">
        <v>39</v>
      </c>
      <c r="AG2534" s="46" t="str">
        <f>IF(AE2534="","",_xlfn.LET(_xlpm.x,VLOOKUP(AE2534,'Drop-down_menus'!$D$2:$E$13,2,FALSE),IF(_xlpm.x=0,"",_xlpm.x)))</f>
        <v>https://orcid.org/0000-0002-9037-7623</v>
      </c>
      <c r="AH2534" s="46" t="str">
        <f>IF(AF2534="","",_xlfn.LET(_xlpm.x,VLOOKUP(AF2534,'Drop-down_menus'!$D$2:$E$13,2,FALSE),IF(_xlpm.x=0,"",_xlpm.x)))</f>
        <v>https://orcid.org/0009-0002-6669-2911</v>
      </c>
    </row>
    <row r="2535" spans="2:34" ht="15" customHeight="1">
      <c r="B2535" s="46">
        <v>2757</v>
      </c>
      <c r="C2535" s="46" t="s">
        <v>1131</v>
      </c>
      <c r="D2535" s="46" t="b">
        <f>COUNTIF(Events!$B$2:$B$171, C2535) &gt; 0</f>
        <v>0</v>
      </c>
      <c r="E2535" s="46" t="s">
        <v>322</v>
      </c>
      <c r="F2535" s="46" t="s">
        <v>380</v>
      </c>
      <c r="J2535" s="46" t="str">
        <f>IF(I2535="","",_xlfn.LET(_xlpm.x,VLOOKUP(I2535,'2026-01-09_taxon-match'!$A$2:$N$81,4,FALSE),IF(_xlpm.x=0,"",_xlpm.x)))</f>
        <v/>
      </c>
      <c r="L2535" s="46" t="str">
        <f>IF(I2535="","",_xlfn.LET(_xlpm.x,VLOOKUP(I2535,'2026-01-09_taxon-match'!$A$2:$N$81,3,FALSE),IF(_xlpm.x=0,"",_xlpm.x)))</f>
        <v/>
      </c>
      <c r="M2535" s="46" t="str">
        <f>IF($I2535="","",_xlfn.LET(_xlpm.x,VLOOKUP($I2535,'2026-01-09_taxon-match'!$A$2:$N$81,5,FALSE),IF(_xlpm.x=0,"",_xlpm.x)))</f>
        <v/>
      </c>
      <c r="N2535" s="46" t="str">
        <f>IF($I2535="","",_xlfn.LET(_xlpm.x,VLOOKUP($I2535,'2026-01-09_taxon-match'!$A$2:$N$81,6,FALSE),IF(_xlpm.x=0,"",_xlpm.x)))</f>
        <v/>
      </c>
      <c r="O2535" s="46" t="str">
        <f>IF($I2535="","",_xlfn.LET(_xlpm.x,VLOOKUP($I2535,'2026-01-09_taxon-match'!$A$2:$N$81,7,FALSE),IF(_xlpm.x=0,"",_xlpm.x)))</f>
        <v/>
      </c>
      <c r="P2535" s="46" t="str">
        <f>IF($I2535="","",_xlfn.LET(_xlpm.x,VLOOKUP($I2535,'2026-01-09_taxon-match'!$A$2:$N$81,8,FALSE),IF(_xlpm.x=0,"",_xlpm.x)))</f>
        <v/>
      </c>
      <c r="Q2535" s="46" t="str">
        <f>IF($I2535="","",_xlfn.LET(_xlpm.x,VLOOKUP($I2535,'2026-01-09_taxon-match'!$A$2:$N$81,9,FALSE),IF(_xlpm.x=0,"",_xlpm.x)))</f>
        <v/>
      </c>
      <c r="R2535" s="46" t="str">
        <f>IF($I2535="","",_xlfn.LET(_xlpm.x,VLOOKUP($I2535,'2026-01-09_taxon-match'!$A$2:$N$81,10,FALSE),IF(_xlpm.x=0,"",_xlpm.x)))</f>
        <v/>
      </c>
      <c r="S2535" s="46" t="str">
        <f>IF($I2535="","",_xlfn.LET(_xlpm.x,VLOOKUP($I2535,'2026-01-09_taxon-match'!$A$2:$N$81,11,FALSE),IF(_xlpm.x=0,"",_xlpm.x)))</f>
        <v/>
      </c>
      <c r="T2535" s="46" t="str">
        <f>IF($I2535="","",_xlfn.LET(_xlpm.x,VLOOKUP($I2535,'2026-01-09_taxon-match'!$A$2:$N$81,13,FALSE),IF(_xlpm.x=0,"",_xlpm.x)))</f>
        <v/>
      </c>
      <c r="V2535" s="46" t="s">
        <v>39</v>
      </c>
      <c r="W2535" s="46" t="s">
        <v>46</v>
      </c>
      <c r="Y2535" s="46" t="str">
        <f>IF(V2535="","",_xlfn.LET(_xlpm.x,VLOOKUP(V2535,'Drop-down_menus'!$D$2:$E$13,2,FALSE),IF(_xlpm.x=0,"",_xlpm.x)))</f>
        <v>https://orcid.org/0009-0002-6669-2911</v>
      </c>
      <c r="Z2535" s="46" t="str">
        <f>IF(W2535="","",_xlfn.LET(_xlpm.x,VLOOKUP(W2535,'Drop-down_menus'!$D$2:$E$13,2,FALSE),IF(_xlpm.x=0,"",_xlpm.x)))</f>
        <v>https://orcid.org/0000-0003-0502-8101</v>
      </c>
      <c r="AA2535" s="46" t="str">
        <f>IF(X2535="","",_xlfn.LET(_xlpm.x,VLOOKUP(X2535,'Drop-down_menus'!$D$2:$E$13,2,FALSE),IF(_xlpm.x=0,"",_xlpm.x)))</f>
        <v/>
      </c>
      <c r="AB2535" s="14"/>
      <c r="AC2535" s="14" t="s">
        <v>372</v>
      </c>
      <c r="AE2535" s="46" t="s">
        <v>28</v>
      </c>
      <c r="AF2535" s="46" t="s">
        <v>39</v>
      </c>
      <c r="AG2535" s="46" t="str">
        <f>IF(AE2535="","",_xlfn.LET(_xlpm.x,VLOOKUP(AE2535,'Drop-down_menus'!$D$2:$E$13,2,FALSE),IF(_xlpm.x=0,"",_xlpm.x)))</f>
        <v>https://orcid.org/0000-0002-9037-7623</v>
      </c>
      <c r="AH2535" s="46" t="str">
        <f>IF(AF2535="","",_xlfn.LET(_xlpm.x,VLOOKUP(AF2535,'Drop-down_menus'!$D$2:$E$13,2,FALSE),IF(_xlpm.x=0,"",_xlpm.x)))</f>
        <v>https://orcid.org/0009-0002-6669-2911</v>
      </c>
    </row>
    <row r="2536" spans="2:34" ht="15" customHeight="1">
      <c r="B2536" s="46">
        <v>2758</v>
      </c>
      <c r="C2536" s="46" t="s">
        <v>1131</v>
      </c>
      <c r="D2536" s="46" t="b">
        <f>COUNTIF(Events!$B$2:$B$171, C2536) &gt; 0</f>
        <v>0</v>
      </c>
      <c r="E2536" s="46" t="s">
        <v>322</v>
      </c>
      <c r="F2536" s="46" t="s">
        <v>381</v>
      </c>
      <c r="J2536" s="46" t="str">
        <f>IF(I2536="","",_xlfn.LET(_xlpm.x,VLOOKUP(I2536,'2026-01-09_taxon-match'!$A$2:$N$81,4,FALSE),IF(_xlpm.x=0,"",_xlpm.x)))</f>
        <v/>
      </c>
      <c r="L2536" s="46" t="str">
        <f>IF(I2536="","",_xlfn.LET(_xlpm.x,VLOOKUP(I2536,'2026-01-09_taxon-match'!$A$2:$N$81,3,FALSE),IF(_xlpm.x=0,"",_xlpm.x)))</f>
        <v/>
      </c>
      <c r="M2536" s="46" t="str">
        <f>IF($I2536="","",_xlfn.LET(_xlpm.x,VLOOKUP($I2536,'2026-01-09_taxon-match'!$A$2:$N$81,5,FALSE),IF(_xlpm.x=0,"",_xlpm.x)))</f>
        <v/>
      </c>
      <c r="N2536" s="46" t="str">
        <f>IF($I2536="","",_xlfn.LET(_xlpm.x,VLOOKUP($I2536,'2026-01-09_taxon-match'!$A$2:$N$81,6,FALSE),IF(_xlpm.x=0,"",_xlpm.x)))</f>
        <v/>
      </c>
      <c r="O2536" s="46" t="str">
        <f>IF($I2536="","",_xlfn.LET(_xlpm.x,VLOOKUP($I2536,'2026-01-09_taxon-match'!$A$2:$N$81,7,FALSE),IF(_xlpm.x=0,"",_xlpm.x)))</f>
        <v/>
      </c>
      <c r="P2536" s="46" t="str">
        <f>IF($I2536="","",_xlfn.LET(_xlpm.x,VLOOKUP($I2536,'2026-01-09_taxon-match'!$A$2:$N$81,8,FALSE),IF(_xlpm.x=0,"",_xlpm.x)))</f>
        <v/>
      </c>
      <c r="Q2536" s="46" t="str">
        <f>IF($I2536="","",_xlfn.LET(_xlpm.x,VLOOKUP($I2536,'2026-01-09_taxon-match'!$A$2:$N$81,9,FALSE),IF(_xlpm.x=0,"",_xlpm.x)))</f>
        <v/>
      </c>
      <c r="R2536" s="46" t="str">
        <f>IF($I2536="","",_xlfn.LET(_xlpm.x,VLOOKUP($I2536,'2026-01-09_taxon-match'!$A$2:$N$81,10,FALSE),IF(_xlpm.x=0,"",_xlpm.x)))</f>
        <v/>
      </c>
      <c r="S2536" s="46" t="str">
        <f>IF($I2536="","",_xlfn.LET(_xlpm.x,VLOOKUP($I2536,'2026-01-09_taxon-match'!$A$2:$N$81,11,FALSE),IF(_xlpm.x=0,"",_xlpm.x)))</f>
        <v/>
      </c>
      <c r="T2536" s="46" t="str">
        <f>IF($I2536="","",_xlfn.LET(_xlpm.x,VLOOKUP($I2536,'2026-01-09_taxon-match'!$A$2:$N$81,13,FALSE),IF(_xlpm.x=0,"",_xlpm.x)))</f>
        <v/>
      </c>
      <c r="V2536" s="46" t="s">
        <v>39</v>
      </c>
      <c r="W2536" s="46" t="s">
        <v>46</v>
      </c>
      <c r="Y2536" s="46" t="str">
        <f>IF(V2536="","",_xlfn.LET(_xlpm.x,VLOOKUP(V2536,'Drop-down_menus'!$D$2:$E$13,2,FALSE),IF(_xlpm.x=0,"",_xlpm.x)))</f>
        <v>https://orcid.org/0009-0002-6669-2911</v>
      </c>
      <c r="Z2536" s="46" t="str">
        <f>IF(W2536="","",_xlfn.LET(_xlpm.x,VLOOKUP(W2536,'Drop-down_menus'!$D$2:$E$13,2,FALSE),IF(_xlpm.x=0,"",_xlpm.x)))</f>
        <v>https://orcid.org/0000-0003-0502-8101</v>
      </c>
      <c r="AA2536" s="46" t="str">
        <f>IF(X2536="","",_xlfn.LET(_xlpm.x,VLOOKUP(X2536,'Drop-down_menus'!$D$2:$E$13,2,FALSE),IF(_xlpm.x=0,"",_xlpm.x)))</f>
        <v/>
      </c>
      <c r="AB2536" s="14"/>
      <c r="AC2536" s="14" t="s">
        <v>372</v>
      </c>
      <c r="AE2536" s="46" t="s">
        <v>28</v>
      </c>
      <c r="AF2536" s="46" t="s">
        <v>39</v>
      </c>
      <c r="AG2536" s="46" t="str">
        <f>IF(AE2536="","",_xlfn.LET(_xlpm.x,VLOOKUP(AE2536,'Drop-down_menus'!$D$2:$E$13,2,FALSE),IF(_xlpm.x=0,"",_xlpm.x)))</f>
        <v>https://orcid.org/0000-0002-9037-7623</v>
      </c>
      <c r="AH2536" s="46" t="str">
        <f>IF(AF2536="","",_xlfn.LET(_xlpm.x,VLOOKUP(AF2536,'Drop-down_menus'!$D$2:$E$13,2,FALSE),IF(_xlpm.x=0,"",_xlpm.x)))</f>
        <v>https://orcid.org/0009-0002-6669-2911</v>
      </c>
    </row>
    <row r="2537" spans="2:34" ht="15" customHeight="1">
      <c r="B2537" s="46">
        <v>2759</v>
      </c>
      <c r="C2537" s="46" t="s">
        <v>1131</v>
      </c>
      <c r="D2537" s="46" t="b">
        <f>COUNTIF(Events!$B$2:$B$171, C2537) &gt; 0</f>
        <v>0</v>
      </c>
      <c r="E2537" s="46" t="s">
        <v>322</v>
      </c>
      <c r="F2537" s="46" t="s">
        <v>1156</v>
      </c>
      <c r="J2537" s="46" t="str">
        <f>IF(I2537="","",_xlfn.LET(_xlpm.x,VLOOKUP(I2537,'2026-01-09_taxon-match'!$A$2:$N$81,4,FALSE),IF(_xlpm.x=0,"",_xlpm.x)))</f>
        <v/>
      </c>
      <c r="L2537" s="46" t="str">
        <f>IF(I2537="","",_xlfn.LET(_xlpm.x,VLOOKUP(I2537,'2026-01-09_taxon-match'!$A$2:$N$81,3,FALSE),IF(_xlpm.x=0,"",_xlpm.x)))</f>
        <v/>
      </c>
      <c r="M2537" s="46" t="str">
        <f>IF($I2537="","",_xlfn.LET(_xlpm.x,VLOOKUP($I2537,'2026-01-09_taxon-match'!$A$2:$N$81,5,FALSE),IF(_xlpm.x=0,"",_xlpm.x)))</f>
        <v/>
      </c>
      <c r="N2537" s="46" t="str">
        <f>IF($I2537="","",_xlfn.LET(_xlpm.x,VLOOKUP($I2537,'2026-01-09_taxon-match'!$A$2:$N$81,6,FALSE),IF(_xlpm.x=0,"",_xlpm.x)))</f>
        <v/>
      </c>
      <c r="O2537" s="46" t="str">
        <f>IF($I2537="","",_xlfn.LET(_xlpm.x,VLOOKUP($I2537,'2026-01-09_taxon-match'!$A$2:$N$81,7,FALSE),IF(_xlpm.x=0,"",_xlpm.x)))</f>
        <v/>
      </c>
      <c r="P2537" s="46" t="str">
        <f>IF($I2537="","",_xlfn.LET(_xlpm.x,VLOOKUP($I2537,'2026-01-09_taxon-match'!$A$2:$N$81,8,FALSE),IF(_xlpm.x=0,"",_xlpm.x)))</f>
        <v/>
      </c>
      <c r="Q2537" s="46" t="str">
        <f>IF($I2537="","",_xlfn.LET(_xlpm.x,VLOOKUP($I2537,'2026-01-09_taxon-match'!$A$2:$N$81,9,FALSE),IF(_xlpm.x=0,"",_xlpm.x)))</f>
        <v/>
      </c>
      <c r="R2537" s="46" t="str">
        <f>IF($I2537="","",_xlfn.LET(_xlpm.x,VLOOKUP($I2537,'2026-01-09_taxon-match'!$A$2:$N$81,10,FALSE),IF(_xlpm.x=0,"",_xlpm.x)))</f>
        <v/>
      </c>
      <c r="S2537" s="46" t="str">
        <f>IF($I2537="","",_xlfn.LET(_xlpm.x,VLOOKUP($I2537,'2026-01-09_taxon-match'!$A$2:$N$81,11,FALSE),IF(_xlpm.x=0,"",_xlpm.x)))</f>
        <v/>
      </c>
      <c r="T2537" s="46" t="str">
        <f>IF($I2537="","",_xlfn.LET(_xlpm.x,VLOOKUP($I2537,'2026-01-09_taxon-match'!$A$2:$N$81,13,FALSE),IF(_xlpm.x=0,"",_xlpm.x)))</f>
        <v/>
      </c>
      <c r="V2537" s="46" t="s">
        <v>39</v>
      </c>
      <c r="W2537" s="46" t="s">
        <v>46</v>
      </c>
      <c r="Y2537" s="46" t="str">
        <f>IF(V2537="","",_xlfn.LET(_xlpm.x,VLOOKUP(V2537,'Drop-down_menus'!$D$2:$E$13,2,FALSE),IF(_xlpm.x=0,"",_xlpm.x)))</f>
        <v>https://orcid.org/0009-0002-6669-2911</v>
      </c>
      <c r="Z2537" s="46" t="str">
        <f>IF(W2537="","",_xlfn.LET(_xlpm.x,VLOOKUP(W2537,'Drop-down_menus'!$D$2:$E$13,2,FALSE),IF(_xlpm.x=0,"",_xlpm.x)))</f>
        <v>https://orcid.org/0000-0003-0502-8101</v>
      </c>
      <c r="AA2537" s="46" t="str">
        <f>IF(X2537="","",_xlfn.LET(_xlpm.x,VLOOKUP(X2537,'Drop-down_menus'!$D$2:$E$13,2,FALSE),IF(_xlpm.x=0,"",_xlpm.x)))</f>
        <v/>
      </c>
      <c r="AB2537" s="14"/>
      <c r="AC2537" s="14" t="s">
        <v>372</v>
      </c>
      <c r="AE2537" s="46" t="s">
        <v>28</v>
      </c>
      <c r="AF2537" s="46" t="s">
        <v>39</v>
      </c>
      <c r="AG2537" s="46" t="str">
        <f>IF(AE2537="","",_xlfn.LET(_xlpm.x,VLOOKUP(AE2537,'Drop-down_menus'!$D$2:$E$13,2,FALSE),IF(_xlpm.x=0,"",_xlpm.x)))</f>
        <v>https://orcid.org/0000-0002-9037-7623</v>
      </c>
      <c r="AH2537" s="46" t="str">
        <f>IF(AF2537="","",_xlfn.LET(_xlpm.x,VLOOKUP(AF2537,'Drop-down_menus'!$D$2:$E$13,2,FALSE),IF(_xlpm.x=0,"",_xlpm.x)))</f>
        <v>https://orcid.org/0009-0002-6669-2911</v>
      </c>
    </row>
    <row r="2538" spans="2:34" ht="15" customHeight="1">
      <c r="B2538" s="46">
        <v>2760</v>
      </c>
      <c r="C2538" s="46" t="s">
        <v>1131</v>
      </c>
      <c r="D2538" s="46" t="b">
        <f>COUNTIF(Events!$B$2:$B$171, C2538) &gt; 0</f>
        <v>0</v>
      </c>
      <c r="E2538" s="46" t="s">
        <v>322</v>
      </c>
      <c r="F2538" s="46" t="s">
        <v>1074</v>
      </c>
      <c r="J2538" s="46" t="str">
        <f>IF(I2538="","",_xlfn.LET(_xlpm.x,VLOOKUP(I2538,'2026-01-09_taxon-match'!$A$2:$N$81,4,FALSE),IF(_xlpm.x=0,"",_xlpm.x)))</f>
        <v/>
      </c>
      <c r="L2538" s="46" t="str">
        <f>IF(I2538="","",_xlfn.LET(_xlpm.x,VLOOKUP(I2538,'2026-01-09_taxon-match'!$A$2:$N$81,3,FALSE),IF(_xlpm.x=0,"",_xlpm.x)))</f>
        <v/>
      </c>
      <c r="M2538" s="46" t="str">
        <f>IF($I2538="","",_xlfn.LET(_xlpm.x,VLOOKUP($I2538,'2026-01-09_taxon-match'!$A$2:$N$81,5,FALSE),IF(_xlpm.x=0,"",_xlpm.x)))</f>
        <v/>
      </c>
      <c r="N2538" s="46" t="str">
        <f>IF($I2538="","",_xlfn.LET(_xlpm.x,VLOOKUP($I2538,'2026-01-09_taxon-match'!$A$2:$N$81,6,FALSE),IF(_xlpm.x=0,"",_xlpm.x)))</f>
        <v/>
      </c>
      <c r="O2538" s="46" t="str">
        <f>IF($I2538="","",_xlfn.LET(_xlpm.x,VLOOKUP($I2538,'2026-01-09_taxon-match'!$A$2:$N$81,7,FALSE),IF(_xlpm.x=0,"",_xlpm.x)))</f>
        <v/>
      </c>
      <c r="P2538" s="46" t="str">
        <f>IF($I2538="","",_xlfn.LET(_xlpm.x,VLOOKUP($I2538,'2026-01-09_taxon-match'!$A$2:$N$81,8,FALSE),IF(_xlpm.x=0,"",_xlpm.x)))</f>
        <v/>
      </c>
      <c r="Q2538" s="46" t="str">
        <f>IF($I2538="","",_xlfn.LET(_xlpm.x,VLOOKUP($I2538,'2026-01-09_taxon-match'!$A$2:$N$81,9,FALSE),IF(_xlpm.x=0,"",_xlpm.x)))</f>
        <v/>
      </c>
      <c r="R2538" s="46" t="str">
        <f>IF($I2538="","",_xlfn.LET(_xlpm.x,VLOOKUP($I2538,'2026-01-09_taxon-match'!$A$2:$N$81,10,FALSE),IF(_xlpm.x=0,"",_xlpm.x)))</f>
        <v/>
      </c>
      <c r="S2538" s="46" t="str">
        <f>IF($I2538="","",_xlfn.LET(_xlpm.x,VLOOKUP($I2538,'2026-01-09_taxon-match'!$A$2:$N$81,11,FALSE),IF(_xlpm.x=0,"",_xlpm.x)))</f>
        <v/>
      </c>
      <c r="T2538" s="46" t="str">
        <f>IF($I2538="","",_xlfn.LET(_xlpm.x,VLOOKUP($I2538,'2026-01-09_taxon-match'!$A$2:$N$81,13,FALSE),IF(_xlpm.x=0,"",_xlpm.x)))</f>
        <v/>
      </c>
      <c r="V2538" s="46" t="s">
        <v>39</v>
      </c>
      <c r="W2538" s="46" t="s">
        <v>46</v>
      </c>
      <c r="Y2538" s="46" t="str">
        <f>IF(V2538="","",_xlfn.LET(_xlpm.x,VLOOKUP(V2538,'Drop-down_menus'!$D$2:$E$13,2,FALSE),IF(_xlpm.x=0,"",_xlpm.x)))</f>
        <v>https://orcid.org/0009-0002-6669-2911</v>
      </c>
      <c r="Z2538" s="46" t="str">
        <f>IF(W2538="","",_xlfn.LET(_xlpm.x,VLOOKUP(W2538,'Drop-down_menus'!$D$2:$E$13,2,FALSE),IF(_xlpm.x=0,"",_xlpm.x)))</f>
        <v>https://orcid.org/0000-0003-0502-8101</v>
      </c>
      <c r="AA2538" s="46" t="str">
        <f>IF(X2538="","",_xlfn.LET(_xlpm.x,VLOOKUP(X2538,'Drop-down_menus'!$D$2:$E$13,2,FALSE),IF(_xlpm.x=0,"",_xlpm.x)))</f>
        <v/>
      </c>
      <c r="AB2538" s="14"/>
      <c r="AC2538" s="14" t="s">
        <v>354</v>
      </c>
      <c r="AD2538" s="46" t="s">
        <v>386</v>
      </c>
      <c r="AE2538" s="46" t="s">
        <v>28</v>
      </c>
      <c r="AF2538" s="46" t="s">
        <v>39</v>
      </c>
      <c r="AG2538" s="46" t="str">
        <f>IF(AE2538="","",_xlfn.LET(_xlpm.x,VLOOKUP(AE2538,'Drop-down_menus'!$D$2:$E$13,2,FALSE),IF(_xlpm.x=0,"",_xlpm.x)))</f>
        <v>https://orcid.org/0000-0002-9037-7623</v>
      </c>
      <c r="AH2538" s="46" t="str">
        <f>IF(AF2538="","",_xlfn.LET(_xlpm.x,VLOOKUP(AF2538,'Drop-down_menus'!$D$2:$E$13,2,FALSE),IF(_xlpm.x=0,"",_xlpm.x)))</f>
        <v>https://orcid.org/0009-0002-6669-2911</v>
      </c>
    </row>
    <row r="2539" spans="2:34" ht="15" customHeight="1">
      <c r="B2539" s="46">
        <v>2761</v>
      </c>
      <c r="C2539" s="46" t="s">
        <v>1131</v>
      </c>
      <c r="D2539" s="46" t="b">
        <f>COUNTIF(Events!$B$2:$B$171, C2539) &gt; 0</f>
        <v>0</v>
      </c>
      <c r="E2539" s="46" t="s">
        <v>322</v>
      </c>
      <c r="F2539" s="46" t="s">
        <v>387</v>
      </c>
      <c r="J2539" s="46" t="str">
        <f>IF(I2539="","",_xlfn.LET(_xlpm.x,VLOOKUP(I2539,'2026-01-09_taxon-match'!$A$2:$N$81,4,FALSE),IF(_xlpm.x=0,"",_xlpm.x)))</f>
        <v/>
      </c>
      <c r="L2539" s="46" t="str">
        <f>IF(I2539="","",_xlfn.LET(_xlpm.x,VLOOKUP(I2539,'2026-01-09_taxon-match'!$A$2:$N$81,3,FALSE),IF(_xlpm.x=0,"",_xlpm.x)))</f>
        <v/>
      </c>
      <c r="M2539" s="46" t="str">
        <f>IF($I2539="","",_xlfn.LET(_xlpm.x,VLOOKUP($I2539,'2026-01-09_taxon-match'!$A$2:$N$81,5,FALSE),IF(_xlpm.x=0,"",_xlpm.x)))</f>
        <v/>
      </c>
      <c r="N2539" s="46" t="str">
        <f>IF($I2539="","",_xlfn.LET(_xlpm.x,VLOOKUP($I2539,'2026-01-09_taxon-match'!$A$2:$N$81,6,FALSE),IF(_xlpm.x=0,"",_xlpm.x)))</f>
        <v/>
      </c>
      <c r="O2539" s="46" t="str">
        <f>IF($I2539="","",_xlfn.LET(_xlpm.x,VLOOKUP($I2539,'2026-01-09_taxon-match'!$A$2:$N$81,7,FALSE),IF(_xlpm.x=0,"",_xlpm.x)))</f>
        <v/>
      </c>
      <c r="P2539" s="46" t="str">
        <f>IF($I2539="","",_xlfn.LET(_xlpm.x,VLOOKUP($I2539,'2026-01-09_taxon-match'!$A$2:$N$81,8,FALSE),IF(_xlpm.x=0,"",_xlpm.x)))</f>
        <v/>
      </c>
      <c r="Q2539" s="46" t="str">
        <f>IF($I2539="","",_xlfn.LET(_xlpm.x,VLOOKUP($I2539,'2026-01-09_taxon-match'!$A$2:$N$81,9,FALSE),IF(_xlpm.x=0,"",_xlpm.x)))</f>
        <v/>
      </c>
      <c r="R2539" s="46" t="str">
        <f>IF($I2539="","",_xlfn.LET(_xlpm.x,VLOOKUP($I2539,'2026-01-09_taxon-match'!$A$2:$N$81,10,FALSE),IF(_xlpm.x=0,"",_xlpm.x)))</f>
        <v/>
      </c>
      <c r="S2539" s="46" t="str">
        <f>IF($I2539="","",_xlfn.LET(_xlpm.x,VLOOKUP($I2539,'2026-01-09_taxon-match'!$A$2:$N$81,11,FALSE),IF(_xlpm.x=0,"",_xlpm.x)))</f>
        <v/>
      </c>
      <c r="T2539" s="46" t="str">
        <f>IF($I2539="","",_xlfn.LET(_xlpm.x,VLOOKUP($I2539,'2026-01-09_taxon-match'!$A$2:$N$81,13,FALSE),IF(_xlpm.x=0,"",_xlpm.x)))</f>
        <v/>
      </c>
      <c r="V2539" s="46" t="s">
        <v>39</v>
      </c>
      <c r="W2539" s="46" t="s">
        <v>46</v>
      </c>
      <c r="Y2539" s="46" t="str">
        <f>IF(V2539="","",_xlfn.LET(_xlpm.x,VLOOKUP(V2539,'Drop-down_menus'!$D$2:$E$13,2,FALSE),IF(_xlpm.x=0,"",_xlpm.x)))</f>
        <v>https://orcid.org/0009-0002-6669-2911</v>
      </c>
      <c r="Z2539" s="46" t="str">
        <f>IF(W2539="","",_xlfn.LET(_xlpm.x,VLOOKUP(W2539,'Drop-down_menus'!$D$2:$E$13,2,FALSE),IF(_xlpm.x=0,"",_xlpm.x)))</f>
        <v>https://orcid.org/0000-0003-0502-8101</v>
      </c>
      <c r="AA2539" s="46" t="str">
        <f>IF(X2539="","",_xlfn.LET(_xlpm.x,VLOOKUP(X2539,'Drop-down_menus'!$D$2:$E$13,2,FALSE),IF(_xlpm.x=0,"",_xlpm.x)))</f>
        <v/>
      </c>
      <c r="AB2539" s="14" t="s">
        <v>388</v>
      </c>
      <c r="AC2539" s="14" t="s">
        <v>389</v>
      </c>
      <c r="AE2539" s="46" t="s">
        <v>28</v>
      </c>
      <c r="AF2539" s="46" t="s">
        <v>39</v>
      </c>
      <c r="AG2539" s="46" t="str">
        <f>IF(AE2539="","",_xlfn.LET(_xlpm.x,VLOOKUP(AE2539,'Drop-down_menus'!$D$2:$E$13,2,FALSE),IF(_xlpm.x=0,"",_xlpm.x)))</f>
        <v>https://orcid.org/0000-0002-9037-7623</v>
      </c>
      <c r="AH2539" s="46" t="str">
        <f>IF(AF2539="","",_xlfn.LET(_xlpm.x,VLOOKUP(AF2539,'Drop-down_menus'!$D$2:$E$13,2,FALSE),IF(_xlpm.x=0,"",_xlpm.x)))</f>
        <v>https://orcid.org/0009-0002-6669-2911</v>
      </c>
    </row>
    <row r="2540" spans="2:34" ht="15" customHeight="1">
      <c r="B2540" s="46">
        <v>2762</v>
      </c>
      <c r="C2540" s="46" t="s">
        <v>1131</v>
      </c>
      <c r="D2540" s="46" t="b">
        <f>COUNTIF(Events!$B$2:$B$171, C2540) &gt; 0</f>
        <v>0</v>
      </c>
      <c r="E2540" s="46" t="s">
        <v>322</v>
      </c>
      <c r="F2540" s="46" t="s">
        <v>1157</v>
      </c>
      <c r="J2540" s="46" t="str">
        <f>IF(I2540="","",_xlfn.LET(_xlpm.x,VLOOKUP(I2540,'2026-01-09_taxon-match'!$A$2:$N$81,4,FALSE),IF(_xlpm.x=0,"",_xlpm.x)))</f>
        <v/>
      </c>
      <c r="L2540" s="46" t="str">
        <f>IF(I2540="","",_xlfn.LET(_xlpm.x,VLOOKUP(I2540,'2026-01-09_taxon-match'!$A$2:$N$81,3,FALSE),IF(_xlpm.x=0,"",_xlpm.x)))</f>
        <v/>
      </c>
      <c r="M2540" s="46" t="str">
        <f>IF($I2540="","",_xlfn.LET(_xlpm.x,VLOOKUP($I2540,'2026-01-09_taxon-match'!$A$2:$N$81,5,FALSE),IF(_xlpm.x=0,"",_xlpm.x)))</f>
        <v/>
      </c>
      <c r="N2540" s="46" t="str">
        <f>IF($I2540="","",_xlfn.LET(_xlpm.x,VLOOKUP($I2540,'2026-01-09_taxon-match'!$A$2:$N$81,6,FALSE),IF(_xlpm.x=0,"",_xlpm.x)))</f>
        <v/>
      </c>
      <c r="O2540" s="46" t="str">
        <f>IF($I2540="","",_xlfn.LET(_xlpm.x,VLOOKUP($I2540,'2026-01-09_taxon-match'!$A$2:$N$81,7,FALSE),IF(_xlpm.x=0,"",_xlpm.x)))</f>
        <v/>
      </c>
      <c r="P2540" s="46" t="str">
        <f>IF($I2540="","",_xlfn.LET(_xlpm.x,VLOOKUP($I2540,'2026-01-09_taxon-match'!$A$2:$N$81,8,FALSE),IF(_xlpm.x=0,"",_xlpm.x)))</f>
        <v/>
      </c>
      <c r="Q2540" s="46" t="str">
        <f>IF($I2540="","",_xlfn.LET(_xlpm.x,VLOOKUP($I2540,'2026-01-09_taxon-match'!$A$2:$N$81,9,FALSE),IF(_xlpm.x=0,"",_xlpm.x)))</f>
        <v/>
      </c>
      <c r="R2540" s="46" t="str">
        <f>IF($I2540="","",_xlfn.LET(_xlpm.x,VLOOKUP($I2540,'2026-01-09_taxon-match'!$A$2:$N$81,10,FALSE),IF(_xlpm.x=0,"",_xlpm.x)))</f>
        <v/>
      </c>
      <c r="S2540" s="46" t="str">
        <f>IF($I2540="","",_xlfn.LET(_xlpm.x,VLOOKUP($I2540,'2026-01-09_taxon-match'!$A$2:$N$81,11,FALSE),IF(_xlpm.x=0,"",_xlpm.x)))</f>
        <v/>
      </c>
      <c r="T2540" s="46" t="str">
        <f>IF($I2540="","",_xlfn.LET(_xlpm.x,VLOOKUP($I2540,'2026-01-09_taxon-match'!$A$2:$N$81,13,FALSE),IF(_xlpm.x=0,"",_xlpm.x)))</f>
        <v/>
      </c>
      <c r="V2540" s="46" t="s">
        <v>39</v>
      </c>
      <c r="W2540" s="46" t="s">
        <v>46</v>
      </c>
      <c r="Y2540" s="46" t="str">
        <f>IF(V2540="","",_xlfn.LET(_xlpm.x,VLOOKUP(V2540,'Drop-down_menus'!$D$2:$E$13,2,FALSE),IF(_xlpm.x=0,"",_xlpm.x)))</f>
        <v>https://orcid.org/0009-0002-6669-2911</v>
      </c>
      <c r="Z2540" s="46" t="str">
        <f>IF(W2540="","",_xlfn.LET(_xlpm.x,VLOOKUP(W2540,'Drop-down_menus'!$D$2:$E$13,2,FALSE),IF(_xlpm.x=0,"",_xlpm.x)))</f>
        <v>https://orcid.org/0000-0003-0502-8101</v>
      </c>
      <c r="AA2540" s="46" t="str">
        <f>IF(X2540="","",_xlfn.LET(_xlpm.x,VLOOKUP(X2540,'Drop-down_menus'!$D$2:$E$13,2,FALSE),IF(_xlpm.x=0,"",_xlpm.x)))</f>
        <v/>
      </c>
      <c r="AB2540" s="14" t="s">
        <v>388</v>
      </c>
      <c r="AC2540" s="14" t="s">
        <v>389</v>
      </c>
      <c r="AE2540" s="46" t="s">
        <v>28</v>
      </c>
      <c r="AF2540" s="46" t="s">
        <v>39</v>
      </c>
      <c r="AG2540" s="46" t="str">
        <f>IF(AE2540="","",_xlfn.LET(_xlpm.x,VLOOKUP(AE2540,'Drop-down_menus'!$D$2:$E$13,2,FALSE),IF(_xlpm.x=0,"",_xlpm.x)))</f>
        <v>https://orcid.org/0000-0002-9037-7623</v>
      </c>
      <c r="AH2540" s="46" t="str">
        <f>IF(AF2540="","",_xlfn.LET(_xlpm.x,VLOOKUP(AF2540,'Drop-down_menus'!$D$2:$E$13,2,FALSE),IF(_xlpm.x=0,"",_xlpm.x)))</f>
        <v>https://orcid.org/0009-0002-6669-2911</v>
      </c>
    </row>
    <row r="2541" spans="2:34" ht="15" customHeight="1">
      <c r="B2541" s="46">
        <v>2763</v>
      </c>
      <c r="C2541" s="46" t="s">
        <v>1131</v>
      </c>
      <c r="D2541" s="46" t="b">
        <f>COUNTIF(Events!$B$2:$B$171, C2541) &gt; 0</f>
        <v>0</v>
      </c>
      <c r="E2541" s="46" t="s">
        <v>322</v>
      </c>
      <c r="F2541" s="46" t="s">
        <v>1158</v>
      </c>
      <c r="J2541" s="46" t="str">
        <f>IF(I2541="","",_xlfn.LET(_xlpm.x,VLOOKUP(I2541,'2026-01-09_taxon-match'!$A$2:$N$81,4,FALSE),IF(_xlpm.x=0,"",_xlpm.x)))</f>
        <v/>
      </c>
      <c r="L2541" s="46" t="str">
        <f>IF(I2541="","",_xlfn.LET(_xlpm.x,VLOOKUP(I2541,'2026-01-09_taxon-match'!$A$2:$N$81,3,FALSE),IF(_xlpm.x=0,"",_xlpm.x)))</f>
        <v/>
      </c>
      <c r="M2541" s="46" t="str">
        <f>IF($I2541="","",_xlfn.LET(_xlpm.x,VLOOKUP($I2541,'2026-01-09_taxon-match'!$A$2:$N$81,5,FALSE),IF(_xlpm.x=0,"",_xlpm.x)))</f>
        <v/>
      </c>
      <c r="N2541" s="46" t="str">
        <f>IF($I2541="","",_xlfn.LET(_xlpm.x,VLOOKUP($I2541,'2026-01-09_taxon-match'!$A$2:$N$81,6,FALSE),IF(_xlpm.x=0,"",_xlpm.x)))</f>
        <v/>
      </c>
      <c r="O2541" s="46" t="str">
        <f>IF($I2541="","",_xlfn.LET(_xlpm.x,VLOOKUP($I2541,'2026-01-09_taxon-match'!$A$2:$N$81,7,FALSE),IF(_xlpm.x=0,"",_xlpm.x)))</f>
        <v/>
      </c>
      <c r="P2541" s="46" t="str">
        <f>IF($I2541="","",_xlfn.LET(_xlpm.x,VLOOKUP($I2541,'2026-01-09_taxon-match'!$A$2:$N$81,8,FALSE),IF(_xlpm.x=0,"",_xlpm.x)))</f>
        <v/>
      </c>
      <c r="Q2541" s="46" t="str">
        <f>IF($I2541="","",_xlfn.LET(_xlpm.x,VLOOKUP($I2541,'2026-01-09_taxon-match'!$A$2:$N$81,9,FALSE),IF(_xlpm.x=0,"",_xlpm.x)))</f>
        <v/>
      </c>
      <c r="R2541" s="46" t="str">
        <f>IF($I2541="","",_xlfn.LET(_xlpm.x,VLOOKUP($I2541,'2026-01-09_taxon-match'!$A$2:$N$81,10,FALSE),IF(_xlpm.x=0,"",_xlpm.x)))</f>
        <v/>
      </c>
      <c r="S2541" s="46" t="str">
        <f>IF($I2541="","",_xlfn.LET(_xlpm.x,VLOOKUP($I2541,'2026-01-09_taxon-match'!$A$2:$N$81,11,FALSE),IF(_xlpm.x=0,"",_xlpm.x)))</f>
        <v/>
      </c>
      <c r="T2541" s="46" t="str">
        <f>IF($I2541="","",_xlfn.LET(_xlpm.x,VLOOKUP($I2541,'2026-01-09_taxon-match'!$A$2:$N$81,13,FALSE),IF(_xlpm.x=0,"",_xlpm.x)))</f>
        <v/>
      </c>
      <c r="V2541" s="46" t="s">
        <v>39</v>
      </c>
      <c r="W2541" s="46" t="s">
        <v>46</v>
      </c>
      <c r="Y2541" s="46" t="str">
        <f>IF(V2541="","",_xlfn.LET(_xlpm.x,VLOOKUP(V2541,'Drop-down_menus'!$D$2:$E$13,2,FALSE),IF(_xlpm.x=0,"",_xlpm.x)))</f>
        <v>https://orcid.org/0009-0002-6669-2911</v>
      </c>
      <c r="Z2541" s="46" t="str">
        <f>IF(W2541="","",_xlfn.LET(_xlpm.x,VLOOKUP(W2541,'Drop-down_menus'!$D$2:$E$13,2,FALSE),IF(_xlpm.x=0,"",_xlpm.x)))</f>
        <v>https://orcid.org/0000-0003-0502-8101</v>
      </c>
      <c r="AA2541" s="46" t="str">
        <f>IF(X2541="","",_xlfn.LET(_xlpm.x,VLOOKUP(X2541,'Drop-down_menus'!$D$2:$E$13,2,FALSE),IF(_xlpm.x=0,"",_xlpm.x)))</f>
        <v/>
      </c>
      <c r="AB2541" s="14" t="s">
        <v>388</v>
      </c>
      <c r="AC2541" s="14" t="s">
        <v>389</v>
      </c>
      <c r="AE2541" s="46" t="s">
        <v>28</v>
      </c>
      <c r="AF2541" s="46" t="s">
        <v>39</v>
      </c>
      <c r="AG2541" s="46" t="str">
        <f>IF(AE2541="","",_xlfn.LET(_xlpm.x,VLOOKUP(AE2541,'Drop-down_menus'!$D$2:$E$13,2,FALSE),IF(_xlpm.x=0,"",_xlpm.x)))</f>
        <v>https://orcid.org/0000-0002-9037-7623</v>
      </c>
      <c r="AH2541" s="46" t="str">
        <f>IF(AF2541="","",_xlfn.LET(_xlpm.x,VLOOKUP(AF2541,'Drop-down_menus'!$D$2:$E$13,2,FALSE),IF(_xlpm.x=0,"",_xlpm.x)))</f>
        <v>https://orcid.org/0009-0002-6669-2911</v>
      </c>
    </row>
    <row r="2542" spans="2:34" ht="15" customHeight="1">
      <c r="B2542" s="46">
        <v>2764</v>
      </c>
      <c r="C2542" s="46" t="s">
        <v>1131</v>
      </c>
      <c r="D2542" s="46" t="b">
        <f>COUNTIF(Events!$B$2:$B$171, C2542) &gt; 0</f>
        <v>0</v>
      </c>
      <c r="E2542" s="46" t="s">
        <v>322</v>
      </c>
      <c r="F2542" s="46" t="s">
        <v>1159</v>
      </c>
      <c r="J2542" s="46" t="str">
        <f>IF(I2542="","",_xlfn.LET(_xlpm.x,VLOOKUP(I2542,'2026-01-09_taxon-match'!$A$2:$N$81,4,FALSE),IF(_xlpm.x=0,"",_xlpm.x)))</f>
        <v/>
      </c>
      <c r="L2542" s="46" t="str">
        <f>IF(I2542="","",_xlfn.LET(_xlpm.x,VLOOKUP(I2542,'2026-01-09_taxon-match'!$A$2:$N$81,3,FALSE),IF(_xlpm.x=0,"",_xlpm.x)))</f>
        <v/>
      </c>
      <c r="M2542" s="46" t="str">
        <f>IF($I2542="","",_xlfn.LET(_xlpm.x,VLOOKUP($I2542,'2026-01-09_taxon-match'!$A$2:$N$81,5,FALSE),IF(_xlpm.x=0,"",_xlpm.x)))</f>
        <v/>
      </c>
      <c r="N2542" s="46" t="str">
        <f>IF($I2542="","",_xlfn.LET(_xlpm.x,VLOOKUP($I2542,'2026-01-09_taxon-match'!$A$2:$N$81,6,FALSE),IF(_xlpm.x=0,"",_xlpm.x)))</f>
        <v/>
      </c>
      <c r="O2542" s="46" t="str">
        <f>IF($I2542="","",_xlfn.LET(_xlpm.x,VLOOKUP($I2542,'2026-01-09_taxon-match'!$A$2:$N$81,7,FALSE),IF(_xlpm.x=0,"",_xlpm.x)))</f>
        <v/>
      </c>
      <c r="P2542" s="46" t="str">
        <f>IF($I2542="","",_xlfn.LET(_xlpm.x,VLOOKUP($I2542,'2026-01-09_taxon-match'!$A$2:$N$81,8,FALSE),IF(_xlpm.x=0,"",_xlpm.x)))</f>
        <v/>
      </c>
      <c r="Q2542" s="46" t="str">
        <f>IF($I2542="","",_xlfn.LET(_xlpm.x,VLOOKUP($I2542,'2026-01-09_taxon-match'!$A$2:$N$81,9,FALSE),IF(_xlpm.x=0,"",_xlpm.x)))</f>
        <v/>
      </c>
      <c r="R2542" s="46" t="str">
        <f>IF($I2542="","",_xlfn.LET(_xlpm.x,VLOOKUP($I2542,'2026-01-09_taxon-match'!$A$2:$N$81,10,FALSE),IF(_xlpm.x=0,"",_xlpm.x)))</f>
        <v/>
      </c>
      <c r="S2542" s="46" t="str">
        <f>IF($I2542="","",_xlfn.LET(_xlpm.x,VLOOKUP($I2542,'2026-01-09_taxon-match'!$A$2:$N$81,11,FALSE),IF(_xlpm.x=0,"",_xlpm.x)))</f>
        <v/>
      </c>
      <c r="T2542" s="46" t="str">
        <f>IF($I2542="","",_xlfn.LET(_xlpm.x,VLOOKUP($I2542,'2026-01-09_taxon-match'!$A$2:$N$81,13,FALSE),IF(_xlpm.x=0,"",_xlpm.x)))</f>
        <v/>
      </c>
      <c r="V2542" s="46" t="s">
        <v>39</v>
      </c>
      <c r="W2542" s="46" t="s">
        <v>46</v>
      </c>
      <c r="Y2542" s="46" t="str">
        <f>IF(V2542="","",_xlfn.LET(_xlpm.x,VLOOKUP(V2542,'Drop-down_menus'!$D$2:$E$13,2,FALSE),IF(_xlpm.x=0,"",_xlpm.x)))</f>
        <v>https://orcid.org/0009-0002-6669-2911</v>
      </c>
      <c r="Z2542" s="46" t="str">
        <f>IF(W2542="","",_xlfn.LET(_xlpm.x,VLOOKUP(W2542,'Drop-down_menus'!$D$2:$E$13,2,FALSE),IF(_xlpm.x=0,"",_xlpm.x)))</f>
        <v>https://orcid.org/0000-0003-0502-8101</v>
      </c>
      <c r="AA2542" s="46" t="str">
        <f>IF(X2542="","",_xlfn.LET(_xlpm.x,VLOOKUP(X2542,'Drop-down_menus'!$D$2:$E$13,2,FALSE),IF(_xlpm.x=0,"",_xlpm.x)))</f>
        <v/>
      </c>
      <c r="AB2542" s="14" t="s">
        <v>388</v>
      </c>
      <c r="AC2542" s="14" t="s">
        <v>389</v>
      </c>
      <c r="AD2542" s="46" t="s">
        <v>393</v>
      </c>
      <c r="AE2542" s="46" t="s">
        <v>28</v>
      </c>
      <c r="AF2542" s="46" t="s">
        <v>39</v>
      </c>
      <c r="AG2542" s="46" t="str">
        <f>IF(AE2542="","",_xlfn.LET(_xlpm.x,VLOOKUP(AE2542,'Drop-down_menus'!$D$2:$E$13,2,FALSE),IF(_xlpm.x=0,"",_xlpm.x)))</f>
        <v>https://orcid.org/0000-0002-9037-7623</v>
      </c>
      <c r="AH2542" s="46" t="str">
        <f>IF(AF2542="","",_xlfn.LET(_xlpm.x,VLOOKUP(AF2542,'Drop-down_menus'!$D$2:$E$13,2,FALSE),IF(_xlpm.x=0,"",_xlpm.x)))</f>
        <v>https://orcid.org/0009-0002-6669-2911</v>
      </c>
    </row>
    <row r="2543" spans="2:34" ht="15" customHeight="1">
      <c r="B2543" s="46">
        <v>2765</v>
      </c>
      <c r="C2543" s="46" t="s">
        <v>1131</v>
      </c>
      <c r="D2543" s="46" t="b">
        <f>COUNTIF(Events!$B$2:$B$171, C2543) &gt; 0</f>
        <v>0</v>
      </c>
      <c r="E2543" s="46" t="s">
        <v>322</v>
      </c>
      <c r="F2543" s="46" t="s">
        <v>1160</v>
      </c>
      <c r="J2543" s="46" t="str">
        <f>IF(I2543="","",_xlfn.LET(_xlpm.x,VLOOKUP(I2543,'2026-01-09_taxon-match'!$A$2:$N$81,4,FALSE),IF(_xlpm.x=0,"",_xlpm.x)))</f>
        <v/>
      </c>
      <c r="L2543" s="46" t="str">
        <f>IF(I2543="","",_xlfn.LET(_xlpm.x,VLOOKUP(I2543,'2026-01-09_taxon-match'!$A$2:$N$81,3,FALSE),IF(_xlpm.x=0,"",_xlpm.x)))</f>
        <v/>
      </c>
      <c r="M2543" s="46" t="str">
        <f>IF($I2543="","",_xlfn.LET(_xlpm.x,VLOOKUP($I2543,'2026-01-09_taxon-match'!$A$2:$N$81,5,FALSE),IF(_xlpm.x=0,"",_xlpm.x)))</f>
        <v/>
      </c>
      <c r="N2543" s="46" t="str">
        <f>IF($I2543="","",_xlfn.LET(_xlpm.x,VLOOKUP($I2543,'2026-01-09_taxon-match'!$A$2:$N$81,6,FALSE),IF(_xlpm.x=0,"",_xlpm.x)))</f>
        <v/>
      </c>
      <c r="O2543" s="46" t="str">
        <f>IF($I2543="","",_xlfn.LET(_xlpm.x,VLOOKUP($I2543,'2026-01-09_taxon-match'!$A$2:$N$81,7,FALSE),IF(_xlpm.x=0,"",_xlpm.x)))</f>
        <v/>
      </c>
      <c r="P2543" s="46" t="str">
        <f>IF($I2543="","",_xlfn.LET(_xlpm.x,VLOOKUP($I2543,'2026-01-09_taxon-match'!$A$2:$N$81,8,FALSE),IF(_xlpm.x=0,"",_xlpm.x)))</f>
        <v/>
      </c>
      <c r="Q2543" s="46" t="str">
        <f>IF($I2543="","",_xlfn.LET(_xlpm.x,VLOOKUP($I2543,'2026-01-09_taxon-match'!$A$2:$N$81,9,FALSE),IF(_xlpm.x=0,"",_xlpm.x)))</f>
        <v/>
      </c>
      <c r="R2543" s="46" t="str">
        <f>IF($I2543="","",_xlfn.LET(_xlpm.x,VLOOKUP($I2543,'2026-01-09_taxon-match'!$A$2:$N$81,10,FALSE),IF(_xlpm.x=0,"",_xlpm.x)))</f>
        <v/>
      </c>
      <c r="S2543" s="46" t="str">
        <f>IF($I2543="","",_xlfn.LET(_xlpm.x,VLOOKUP($I2543,'2026-01-09_taxon-match'!$A$2:$N$81,11,FALSE),IF(_xlpm.x=0,"",_xlpm.x)))</f>
        <v/>
      </c>
      <c r="T2543" s="46" t="str">
        <f>IF($I2543="","",_xlfn.LET(_xlpm.x,VLOOKUP($I2543,'2026-01-09_taxon-match'!$A$2:$N$81,13,FALSE),IF(_xlpm.x=0,"",_xlpm.x)))</f>
        <v/>
      </c>
      <c r="V2543" s="46" t="s">
        <v>39</v>
      </c>
      <c r="W2543" s="46" t="s">
        <v>46</v>
      </c>
      <c r="Y2543" s="46" t="str">
        <f>IF(V2543="","",_xlfn.LET(_xlpm.x,VLOOKUP(V2543,'Drop-down_menus'!$D$2:$E$13,2,FALSE),IF(_xlpm.x=0,"",_xlpm.x)))</f>
        <v>https://orcid.org/0009-0002-6669-2911</v>
      </c>
      <c r="Z2543" s="46" t="str">
        <f>IF(W2543="","",_xlfn.LET(_xlpm.x,VLOOKUP(W2543,'Drop-down_menus'!$D$2:$E$13,2,FALSE),IF(_xlpm.x=0,"",_xlpm.x)))</f>
        <v>https://orcid.org/0000-0003-0502-8101</v>
      </c>
      <c r="AA2543" s="46" t="str">
        <f>IF(X2543="","",_xlfn.LET(_xlpm.x,VLOOKUP(X2543,'Drop-down_menus'!$D$2:$E$13,2,FALSE),IF(_xlpm.x=0,"",_xlpm.x)))</f>
        <v/>
      </c>
      <c r="AB2543" s="14" t="s">
        <v>388</v>
      </c>
      <c r="AC2543" s="14" t="s">
        <v>389</v>
      </c>
      <c r="AD2543" s="46" t="s">
        <v>339</v>
      </c>
      <c r="AE2543" s="46" t="s">
        <v>28</v>
      </c>
      <c r="AF2543" s="46" t="s">
        <v>39</v>
      </c>
      <c r="AG2543" s="46" t="str">
        <f>IF(AE2543="","",_xlfn.LET(_xlpm.x,VLOOKUP(AE2543,'Drop-down_menus'!$D$2:$E$13,2,FALSE),IF(_xlpm.x=0,"",_xlpm.x)))</f>
        <v>https://orcid.org/0000-0002-9037-7623</v>
      </c>
      <c r="AH2543" s="46" t="str">
        <f>IF(AF2543="","",_xlfn.LET(_xlpm.x,VLOOKUP(AF2543,'Drop-down_menus'!$D$2:$E$13,2,FALSE),IF(_xlpm.x=0,"",_xlpm.x)))</f>
        <v>https://orcid.org/0009-0002-6669-2911</v>
      </c>
    </row>
    <row r="2544" spans="2:34" ht="15" customHeight="1">
      <c r="B2544" s="46">
        <v>2766</v>
      </c>
      <c r="C2544" s="46" t="s">
        <v>1131</v>
      </c>
      <c r="D2544" s="46" t="b">
        <f>COUNTIF(Events!$B$2:$B$171, C2544) &gt; 0</f>
        <v>0</v>
      </c>
      <c r="E2544" s="46" t="s">
        <v>322</v>
      </c>
      <c r="F2544" s="46" t="s">
        <v>1161</v>
      </c>
      <c r="J2544" s="46" t="str">
        <f>IF(I2544="","",_xlfn.LET(_xlpm.x,VLOOKUP(I2544,'2026-01-09_taxon-match'!$A$2:$N$81,4,FALSE),IF(_xlpm.x=0,"",_xlpm.x)))</f>
        <v/>
      </c>
      <c r="L2544" s="46" t="str">
        <f>IF(I2544="","",_xlfn.LET(_xlpm.x,VLOOKUP(I2544,'2026-01-09_taxon-match'!$A$2:$N$81,3,FALSE),IF(_xlpm.x=0,"",_xlpm.x)))</f>
        <v/>
      </c>
      <c r="M2544" s="46" t="str">
        <f>IF($I2544="","",_xlfn.LET(_xlpm.x,VLOOKUP($I2544,'2026-01-09_taxon-match'!$A$2:$N$81,5,FALSE),IF(_xlpm.x=0,"",_xlpm.x)))</f>
        <v/>
      </c>
      <c r="N2544" s="46" t="str">
        <f>IF($I2544="","",_xlfn.LET(_xlpm.x,VLOOKUP($I2544,'2026-01-09_taxon-match'!$A$2:$N$81,6,FALSE),IF(_xlpm.x=0,"",_xlpm.x)))</f>
        <v/>
      </c>
      <c r="O2544" s="46" t="str">
        <f>IF($I2544="","",_xlfn.LET(_xlpm.x,VLOOKUP($I2544,'2026-01-09_taxon-match'!$A$2:$N$81,7,FALSE),IF(_xlpm.x=0,"",_xlpm.x)))</f>
        <v/>
      </c>
      <c r="P2544" s="46" t="str">
        <f>IF($I2544="","",_xlfn.LET(_xlpm.x,VLOOKUP($I2544,'2026-01-09_taxon-match'!$A$2:$N$81,8,FALSE),IF(_xlpm.x=0,"",_xlpm.x)))</f>
        <v/>
      </c>
      <c r="Q2544" s="46" t="str">
        <f>IF($I2544="","",_xlfn.LET(_xlpm.x,VLOOKUP($I2544,'2026-01-09_taxon-match'!$A$2:$N$81,9,FALSE),IF(_xlpm.x=0,"",_xlpm.x)))</f>
        <v/>
      </c>
      <c r="R2544" s="46" t="str">
        <f>IF($I2544="","",_xlfn.LET(_xlpm.x,VLOOKUP($I2544,'2026-01-09_taxon-match'!$A$2:$N$81,10,FALSE),IF(_xlpm.x=0,"",_xlpm.x)))</f>
        <v/>
      </c>
      <c r="S2544" s="46" t="str">
        <f>IF($I2544="","",_xlfn.LET(_xlpm.x,VLOOKUP($I2544,'2026-01-09_taxon-match'!$A$2:$N$81,11,FALSE),IF(_xlpm.x=0,"",_xlpm.x)))</f>
        <v/>
      </c>
      <c r="T2544" s="46" t="str">
        <f>IF($I2544="","",_xlfn.LET(_xlpm.x,VLOOKUP($I2544,'2026-01-09_taxon-match'!$A$2:$N$81,13,FALSE),IF(_xlpm.x=0,"",_xlpm.x)))</f>
        <v/>
      </c>
      <c r="V2544" s="46" t="s">
        <v>39</v>
      </c>
      <c r="W2544" s="46" t="s">
        <v>46</v>
      </c>
      <c r="Y2544" s="46" t="str">
        <f>IF(V2544="","",_xlfn.LET(_xlpm.x,VLOOKUP(V2544,'Drop-down_menus'!$D$2:$E$13,2,FALSE),IF(_xlpm.x=0,"",_xlpm.x)))</f>
        <v>https://orcid.org/0009-0002-6669-2911</v>
      </c>
      <c r="Z2544" s="46" t="str">
        <f>IF(W2544="","",_xlfn.LET(_xlpm.x,VLOOKUP(W2544,'Drop-down_menus'!$D$2:$E$13,2,FALSE),IF(_xlpm.x=0,"",_xlpm.x)))</f>
        <v>https://orcid.org/0000-0003-0502-8101</v>
      </c>
      <c r="AA2544" s="46" t="str">
        <f>IF(X2544="","",_xlfn.LET(_xlpm.x,VLOOKUP(X2544,'Drop-down_menus'!$D$2:$E$13,2,FALSE),IF(_xlpm.x=0,"",_xlpm.x)))</f>
        <v/>
      </c>
      <c r="AB2544" s="14" t="s">
        <v>388</v>
      </c>
      <c r="AC2544" s="14" t="s">
        <v>389</v>
      </c>
      <c r="AD2544" s="46" t="s">
        <v>339</v>
      </c>
      <c r="AE2544" s="46" t="s">
        <v>28</v>
      </c>
      <c r="AF2544" s="46" t="s">
        <v>39</v>
      </c>
      <c r="AG2544" s="46" t="str">
        <f>IF(AE2544="","",_xlfn.LET(_xlpm.x,VLOOKUP(AE2544,'Drop-down_menus'!$D$2:$E$13,2,FALSE),IF(_xlpm.x=0,"",_xlpm.x)))</f>
        <v>https://orcid.org/0000-0002-9037-7623</v>
      </c>
      <c r="AH2544" s="46" t="str">
        <f>IF(AF2544="","",_xlfn.LET(_xlpm.x,VLOOKUP(AF2544,'Drop-down_menus'!$D$2:$E$13,2,FALSE),IF(_xlpm.x=0,"",_xlpm.x)))</f>
        <v>https://orcid.org/0009-0002-6669-2911</v>
      </c>
    </row>
    <row r="2545" spans="2:34" ht="15" customHeight="1">
      <c r="B2545" s="46">
        <v>2767</v>
      </c>
      <c r="C2545" s="46" t="s">
        <v>1131</v>
      </c>
      <c r="D2545" s="46" t="b">
        <f>COUNTIF(Events!$B$2:$B$171, C2545) &gt; 0</f>
        <v>0</v>
      </c>
      <c r="E2545" s="46" t="s">
        <v>322</v>
      </c>
      <c r="F2545" s="46" t="s">
        <v>400</v>
      </c>
      <c r="J2545" s="46" t="str">
        <f>IF(I2545="","",_xlfn.LET(_xlpm.x,VLOOKUP(I2545,'2026-01-09_taxon-match'!$A$2:$N$81,4,FALSE),IF(_xlpm.x=0,"",_xlpm.x)))</f>
        <v/>
      </c>
      <c r="L2545" s="46" t="str">
        <f>IF(I2545="","",_xlfn.LET(_xlpm.x,VLOOKUP(I2545,'2026-01-09_taxon-match'!$A$2:$N$81,3,FALSE),IF(_xlpm.x=0,"",_xlpm.x)))</f>
        <v/>
      </c>
      <c r="M2545" s="46" t="str">
        <f>IF($I2545="","",_xlfn.LET(_xlpm.x,VLOOKUP($I2545,'2026-01-09_taxon-match'!$A$2:$N$81,5,FALSE),IF(_xlpm.x=0,"",_xlpm.x)))</f>
        <v/>
      </c>
      <c r="N2545" s="46" t="str">
        <f>IF($I2545="","",_xlfn.LET(_xlpm.x,VLOOKUP($I2545,'2026-01-09_taxon-match'!$A$2:$N$81,6,FALSE),IF(_xlpm.x=0,"",_xlpm.x)))</f>
        <v/>
      </c>
      <c r="O2545" s="46" t="str">
        <f>IF($I2545="","",_xlfn.LET(_xlpm.x,VLOOKUP($I2545,'2026-01-09_taxon-match'!$A$2:$N$81,7,FALSE),IF(_xlpm.x=0,"",_xlpm.x)))</f>
        <v/>
      </c>
      <c r="P2545" s="46" t="str">
        <f>IF($I2545="","",_xlfn.LET(_xlpm.x,VLOOKUP($I2545,'2026-01-09_taxon-match'!$A$2:$N$81,8,FALSE),IF(_xlpm.x=0,"",_xlpm.x)))</f>
        <v/>
      </c>
      <c r="Q2545" s="46" t="str">
        <f>IF($I2545="","",_xlfn.LET(_xlpm.x,VLOOKUP($I2545,'2026-01-09_taxon-match'!$A$2:$N$81,9,FALSE),IF(_xlpm.x=0,"",_xlpm.x)))</f>
        <v/>
      </c>
      <c r="R2545" s="46" t="str">
        <f>IF($I2545="","",_xlfn.LET(_xlpm.x,VLOOKUP($I2545,'2026-01-09_taxon-match'!$A$2:$N$81,10,FALSE),IF(_xlpm.x=0,"",_xlpm.x)))</f>
        <v/>
      </c>
      <c r="S2545" s="46" t="str">
        <f>IF($I2545="","",_xlfn.LET(_xlpm.x,VLOOKUP($I2545,'2026-01-09_taxon-match'!$A$2:$N$81,11,FALSE),IF(_xlpm.x=0,"",_xlpm.x)))</f>
        <v/>
      </c>
      <c r="T2545" s="46" t="str">
        <f>IF($I2545="","",_xlfn.LET(_xlpm.x,VLOOKUP($I2545,'2026-01-09_taxon-match'!$A$2:$N$81,13,FALSE),IF(_xlpm.x=0,"",_xlpm.x)))</f>
        <v/>
      </c>
      <c r="V2545" s="46" t="s">
        <v>39</v>
      </c>
      <c r="W2545" s="46" t="s">
        <v>46</v>
      </c>
      <c r="Y2545" s="46" t="str">
        <f>IF(V2545="","",_xlfn.LET(_xlpm.x,VLOOKUP(V2545,'Drop-down_menus'!$D$2:$E$13,2,FALSE),IF(_xlpm.x=0,"",_xlpm.x)))</f>
        <v>https://orcid.org/0009-0002-6669-2911</v>
      </c>
      <c r="Z2545" s="46" t="str">
        <f>IF(W2545="","",_xlfn.LET(_xlpm.x,VLOOKUP(W2545,'Drop-down_menus'!$D$2:$E$13,2,FALSE),IF(_xlpm.x=0,"",_xlpm.x)))</f>
        <v>https://orcid.org/0000-0003-0502-8101</v>
      </c>
      <c r="AA2545" s="46" t="str">
        <f>IF(X2545="","",_xlfn.LET(_xlpm.x,VLOOKUP(X2545,'Drop-down_menus'!$D$2:$E$13,2,FALSE),IF(_xlpm.x=0,"",_xlpm.x)))</f>
        <v/>
      </c>
      <c r="AB2545" s="14" t="s">
        <v>388</v>
      </c>
      <c r="AC2545" s="14" t="s">
        <v>389</v>
      </c>
      <c r="AD2545" s="46" t="s">
        <v>339</v>
      </c>
      <c r="AE2545" s="46" t="s">
        <v>28</v>
      </c>
      <c r="AF2545" s="46" t="s">
        <v>39</v>
      </c>
      <c r="AG2545" s="46" t="str">
        <f>IF(AE2545="","",_xlfn.LET(_xlpm.x,VLOOKUP(AE2545,'Drop-down_menus'!$D$2:$E$13,2,FALSE),IF(_xlpm.x=0,"",_xlpm.x)))</f>
        <v>https://orcid.org/0000-0002-9037-7623</v>
      </c>
      <c r="AH2545" s="46" t="str">
        <f>IF(AF2545="","",_xlfn.LET(_xlpm.x,VLOOKUP(AF2545,'Drop-down_menus'!$D$2:$E$13,2,FALSE),IF(_xlpm.x=0,"",_xlpm.x)))</f>
        <v>https://orcid.org/0009-0002-6669-2911</v>
      </c>
    </row>
    <row r="2546" spans="2:34" ht="15" customHeight="1">
      <c r="B2546" s="46">
        <v>2768</v>
      </c>
      <c r="C2546" s="46" t="s">
        <v>1131</v>
      </c>
      <c r="D2546" s="46" t="b">
        <f>COUNTIF(Events!$B$2:$B$171, C2546) &gt; 0</f>
        <v>0</v>
      </c>
      <c r="E2546" s="46" t="s">
        <v>322</v>
      </c>
      <c r="F2546" s="46" t="s">
        <v>401</v>
      </c>
      <c r="J2546" s="46" t="str">
        <f>IF(I2546="","",_xlfn.LET(_xlpm.x,VLOOKUP(I2546,'2026-01-09_taxon-match'!$A$2:$N$81,4,FALSE),IF(_xlpm.x=0,"",_xlpm.x)))</f>
        <v/>
      </c>
      <c r="L2546" s="46" t="str">
        <f>IF(I2546="","",_xlfn.LET(_xlpm.x,VLOOKUP(I2546,'2026-01-09_taxon-match'!$A$2:$N$81,3,FALSE),IF(_xlpm.x=0,"",_xlpm.x)))</f>
        <v/>
      </c>
      <c r="M2546" s="46" t="str">
        <f>IF($I2546="","",_xlfn.LET(_xlpm.x,VLOOKUP($I2546,'2026-01-09_taxon-match'!$A$2:$N$81,5,FALSE),IF(_xlpm.x=0,"",_xlpm.x)))</f>
        <v/>
      </c>
      <c r="N2546" s="46" t="str">
        <f>IF($I2546="","",_xlfn.LET(_xlpm.x,VLOOKUP($I2546,'2026-01-09_taxon-match'!$A$2:$N$81,6,FALSE),IF(_xlpm.x=0,"",_xlpm.x)))</f>
        <v/>
      </c>
      <c r="O2546" s="46" t="str">
        <f>IF($I2546="","",_xlfn.LET(_xlpm.x,VLOOKUP($I2546,'2026-01-09_taxon-match'!$A$2:$N$81,7,FALSE),IF(_xlpm.x=0,"",_xlpm.x)))</f>
        <v/>
      </c>
      <c r="P2546" s="46" t="str">
        <f>IF($I2546="","",_xlfn.LET(_xlpm.x,VLOOKUP($I2546,'2026-01-09_taxon-match'!$A$2:$N$81,8,FALSE),IF(_xlpm.x=0,"",_xlpm.x)))</f>
        <v/>
      </c>
      <c r="Q2546" s="46" t="str">
        <f>IF($I2546="","",_xlfn.LET(_xlpm.x,VLOOKUP($I2546,'2026-01-09_taxon-match'!$A$2:$N$81,9,FALSE),IF(_xlpm.x=0,"",_xlpm.x)))</f>
        <v/>
      </c>
      <c r="R2546" s="46" t="str">
        <f>IF($I2546="","",_xlfn.LET(_xlpm.x,VLOOKUP($I2546,'2026-01-09_taxon-match'!$A$2:$N$81,10,FALSE),IF(_xlpm.x=0,"",_xlpm.x)))</f>
        <v/>
      </c>
      <c r="S2546" s="46" t="str">
        <f>IF($I2546="","",_xlfn.LET(_xlpm.x,VLOOKUP($I2546,'2026-01-09_taxon-match'!$A$2:$N$81,11,FALSE),IF(_xlpm.x=0,"",_xlpm.x)))</f>
        <v/>
      </c>
      <c r="T2546" s="46" t="str">
        <f>IF($I2546="","",_xlfn.LET(_xlpm.x,VLOOKUP($I2546,'2026-01-09_taxon-match'!$A$2:$N$81,13,FALSE),IF(_xlpm.x=0,"",_xlpm.x)))</f>
        <v/>
      </c>
      <c r="V2546" s="46" t="s">
        <v>39</v>
      </c>
      <c r="W2546" s="46" t="s">
        <v>46</v>
      </c>
      <c r="Y2546" s="46" t="str">
        <f>IF(V2546="","",_xlfn.LET(_xlpm.x,VLOOKUP(V2546,'Drop-down_menus'!$D$2:$E$13,2,FALSE),IF(_xlpm.x=0,"",_xlpm.x)))</f>
        <v>https://orcid.org/0009-0002-6669-2911</v>
      </c>
      <c r="Z2546" s="46" t="str">
        <f>IF(W2546="","",_xlfn.LET(_xlpm.x,VLOOKUP(W2546,'Drop-down_menus'!$D$2:$E$13,2,FALSE),IF(_xlpm.x=0,"",_xlpm.x)))</f>
        <v>https://orcid.org/0000-0003-0502-8101</v>
      </c>
      <c r="AA2546" s="46" t="str">
        <f>IF(X2546="","",_xlfn.LET(_xlpm.x,VLOOKUP(X2546,'Drop-down_menus'!$D$2:$E$13,2,FALSE),IF(_xlpm.x=0,"",_xlpm.x)))</f>
        <v/>
      </c>
      <c r="AB2546" s="14" t="s">
        <v>519</v>
      </c>
      <c r="AC2546" s="14" t="s">
        <v>402</v>
      </c>
      <c r="AE2546" s="46" t="s">
        <v>28</v>
      </c>
      <c r="AF2546" s="46" t="s">
        <v>39</v>
      </c>
      <c r="AG2546" s="46" t="str">
        <f>IF(AE2546="","",_xlfn.LET(_xlpm.x,VLOOKUP(AE2546,'Drop-down_menus'!$D$2:$E$13,2,FALSE),IF(_xlpm.x=0,"",_xlpm.x)))</f>
        <v>https://orcid.org/0000-0002-9037-7623</v>
      </c>
      <c r="AH2546" s="46" t="str">
        <f>IF(AF2546="","",_xlfn.LET(_xlpm.x,VLOOKUP(AF2546,'Drop-down_menus'!$D$2:$E$13,2,FALSE),IF(_xlpm.x=0,"",_xlpm.x)))</f>
        <v>https://orcid.org/0009-0002-6669-2911</v>
      </c>
    </row>
    <row r="2547" spans="2:34" ht="15" customHeight="1">
      <c r="B2547" s="46">
        <v>2769</v>
      </c>
      <c r="C2547" s="46" t="s">
        <v>1131</v>
      </c>
      <c r="D2547" s="46" t="b">
        <f>COUNTIF(Events!$B$2:$B$171, C2547) &gt; 0</f>
        <v>0</v>
      </c>
      <c r="E2547" s="46" t="s">
        <v>322</v>
      </c>
      <c r="F2547" s="46" t="s">
        <v>403</v>
      </c>
      <c r="J2547" s="46" t="str">
        <f>IF(I2547="","",_xlfn.LET(_xlpm.x,VLOOKUP(I2547,'2026-01-09_taxon-match'!$A$2:$N$81,4,FALSE),IF(_xlpm.x=0,"",_xlpm.x)))</f>
        <v/>
      </c>
      <c r="L2547" s="46" t="str">
        <f>IF(I2547="","",_xlfn.LET(_xlpm.x,VLOOKUP(I2547,'2026-01-09_taxon-match'!$A$2:$N$81,3,FALSE),IF(_xlpm.x=0,"",_xlpm.x)))</f>
        <v/>
      </c>
      <c r="M2547" s="46" t="str">
        <f>IF($I2547="","",_xlfn.LET(_xlpm.x,VLOOKUP($I2547,'2026-01-09_taxon-match'!$A$2:$N$81,5,FALSE),IF(_xlpm.x=0,"",_xlpm.x)))</f>
        <v/>
      </c>
      <c r="N2547" s="46" t="str">
        <f>IF($I2547="","",_xlfn.LET(_xlpm.x,VLOOKUP($I2547,'2026-01-09_taxon-match'!$A$2:$N$81,6,FALSE),IF(_xlpm.x=0,"",_xlpm.x)))</f>
        <v/>
      </c>
      <c r="O2547" s="46" t="str">
        <f>IF($I2547="","",_xlfn.LET(_xlpm.x,VLOOKUP($I2547,'2026-01-09_taxon-match'!$A$2:$N$81,7,FALSE),IF(_xlpm.x=0,"",_xlpm.x)))</f>
        <v/>
      </c>
      <c r="P2547" s="46" t="str">
        <f>IF($I2547="","",_xlfn.LET(_xlpm.x,VLOOKUP($I2547,'2026-01-09_taxon-match'!$A$2:$N$81,8,FALSE),IF(_xlpm.x=0,"",_xlpm.x)))</f>
        <v/>
      </c>
      <c r="Q2547" s="46" t="str">
        <f>IF($I2547="","",_xlfn.LET(_xlpm.x,VLOOKUP($I2547,'2026-01-09_taxon-match'!$A$2:$N$81,9,FALSE),IF(_xlpm.x=0,"",_xlpm.x)))</f>
        <v/>
      </c>
      <c r="R2547" s="46" t="str">
        <f>IF($I2547="","",_xlfn.LET(_xlpm.x,VLOOKUP($I2547,'2026-01-09_taxon-match'!$A$2:$N$81,10,FALSE),IF(_xlpm.x=0,"",_xlpm.x)))</f>
        <v/>
      </c>
      <c r="S2547" s="46" t="str">
        <f>IF($I2547="","",_xlfn.LET(_xlpm.x,VLOOKUP($I2547,'2026-01-09_taxon-match'!$A$2:$N$81,11,FALSE),IF(_xlpm.x=0,"",_xlpm.x)))</f>
        <v/>
      </c>
      <c r="T2547" s="46" t="str">
        <f>IF($I2547="","",_xlfn.LET(_xlpm.x,VLOOKUP($I2547,'2026-01-09_taxon-match'!$A$2:$N$81,13,FALSE),IF(_xlpm.x=0,"",_xlpm.x)))</f>
        <v/>
      </c>
      <c r="V2547" s="46" t="s">
        <v>39</v>
      </c>
      <c r="W2547" s="46" t="s">
        <v>46</v>
      </c>
      <c r="Y2547" s="46" t="str">
        <f>IF(V2547="","",_xlfn.LET(_xlpm.x,VLOOKUP(V2547,'Drop-down_menus'!$D$2:$E$13,2,FALSE),IF(_xlpm.x=0,"",_xlpm.x)))</f>
        <v>https://orcid.org/0009-0002-6669-2911</v>
      </c>
      <c r="Z2547" s="46" t="str">
        <f>IF(W2547="","",_xlfn.LET(_xlpm.x,VLOOKUP(W2547,'Drop-down_menus'!$D$2:$E$13,2,FALSE),IF(_xlpm.x=0,"",_xlpm.x)))</f>
        <v>https://orcid.org/0000-0003-0502-8101</v>
      </c>
      <c r="AA2547" s="46" t="str">
        <f>IF(X2547="","",_xlfn.LET(_xlpm.x,VLOOKUP(X2547,'Drop-down_menus'!$D$2:$E$13,2,FALSE),IF(_xlpm.x=0,"",_xlpm.x)))</f>
        <v/>
      </c>
      <c r="AB2547" s="14" t="s">
        <v>519</v>
      </c>
      <c r="AC2547" s="14" t="s">
        <v>402</v>
      </c>
      <c r="AE2547" s="46" t="s">
        <v>28</v>
      </c>
      <c r="AF2547" s="46" t="s">
        <v>39</v>
      </c>
      <c r="AG2547" s="46" t="str">
        <f>IF(AE2547="","",_xlfn.LET(_xlpm.x,VLOOKUP(AE2547,'Drop-down_menus'!$D$2:$E$13,2,FALSE),IF(_xlpm.x=0,"",_xlpm.x)))</f>
        <v>https://orcid.org/0000-0002-9037-7623</v>
      </c>
      <c r="AH2547" s="46" t="str">
        <f>IF(AF2547="","",_xlfn.LET(_xlpm.x,VLOOKUP(AF2547,'Drop-down_menus'!$D$2:$E$13,2,FALSE),IF(_xlpm.x=0,"",_xlpm.x)))</f>
        <v>https://orcid.org/0009-0002-6669-2911</v>
      </c>
    </row>
    <row r="2548" spans="2:34" ht="15" customHeight="1">
      <c r="B2548" s="46">
        <v>2770</v>
      </c>
      <c r="C2548" s="46" t="s">
        <v>1131</v>
      </c>
      <c r="D2548" s="46" t="b">
        <f>COUNTIF(Events!$B$2:$B$171, C2548) &gt; 0</f>
        <v>0</v>
      </c>
      <c r="E2548" s="46" t="s">
        <v>322</v>
      </c>
      <c r="F2548" s="46" t="s">
        <v>404</v>
      </c>
      <c r="J2548" s="46" t="str">
        <f>IF(I2548="","",_xlfn.LET(_xlpm.x,VLOOKUP(I2548,'2026-01-09_taxon-match'!$A$2:$N$81,4,FALSE),IF(_xlpm.x=0,"",_xlpm.x)))</f>
        <v/>
      </c>
      <c r="L2548" s="46" t="str">
        <f>IF(I2548="","",_xlfn.LET(_xlpm.x,VLOOKUP(I2548,'2026-01-09_taxon-match'!$A$2:$N$81,3,FALSE),IF(_xlpm.x=0,"",_xlpm.x)))</f>
        <v/>
      </c>
      <c r="M2548" s="46" t="str">
        <f>IF($I2548="","",_xlfn.LET(_xlpm.x,VLOOKUP($I2548,'2026-01-09_taxon-match'!$A$2:$N$81,5,FALSE),IF(_xlpm.x=0,"",_xlpm.x)))</f>
        <v/>
      </c>
      <c r="N2548" s="46" t="str">
        <f>IF($I2548="","",_xlfn.LET(_xlpm.x,VLOOKUP($I2548,'2026-01-09_taxon-match'!$A$2:$N$81,6,FALSE),IF(_xlpm.x=0,"",_xlpm.x)))</f>
        <v/>
      </c>
      <c r="O2548" s="46" t="str">
        <f>IF($I2548="","",_xlfn.LET(_xlpm.x,VLOOKUP($I2548,'2026-01-09_taxon-match'!$A$2:$N$81,7,FALSE),IF(_xlpm.x=0,"",_xlpm.x)))</f>
        <v/>
      </c>
      <c r="P2548" s="46" t="str">
        <f>IF($I2548="","",_xlfn.LET(_xlpm.x,VLOOKUP($I2548,'2026-01-09_taxon-match'!$A$2:$N$81,8,FALSE),IF(_xlpm.x=0,"",_xlpm.x)))</f>
        <v/>
      </c>
      <c r="Q2548" s="46" t="str">
        <f>IF($I2548="","",_xlfn.LET(_xlpm.x,VLOOKUP($I2548,'2026-01-09_taxon-match'!$A$2:$N$81,9,FALSE),IF(_xlpm.x=0,"",_xlpm.x)))</f>
        <v/>
      </c>
      <c r="R2548" s="46" t="str">
        <f>IF($I2548="","",_xlfn.LET(_xlpm.x,VLOOKUP($I2548,'2026-01-09_taxon-match'!$A$2:$N$81,10,FALSE),IF(_xlpm.x=0,"",_xlpm.x)))</f>
        <v/>
      </c>
      <c r="S2548" s="46" t="str">
        <f>IF($I2548="","",_xlfn.LET(_xlpm.x,VLOOKUP($I2548,'2026-01-09_taxon-match'!$A$2:$N$81,11,FALSE),IF(_xlpm.x=0,"",_xlpm.x)))</f>
        <v/>
      </c>
      <c r="T2548" s="46" t="str">
        <f>IF($I2548="","",_xlfn.LET(_xlpm.x,VLOOKUP($I2548,'2026-01-09_taxon-match'!$A$2:$N$81,13,FALSE),IF(_xlpm.x=0,"",_xlpm.x)))</f>
        <v/>
      </c>
      <c r="V2548" s="46" t="s">
        <v>39</v>
      </c>
      <c r="W2548" s="46" t="s">
        <v>46</v>
      </c>
      <c r="Y2548" s="46" t="str">
        <f>IF(V2548="","",_xlfn.LET(_xlpm.x,VLOOKUP(V2548,'Drop-down_menus'!$D$2:$E$13,2,FALSE),IF(_xlpm.x=0,"",_xlpm.x)))</f>
        <v>https://orcid.org/0009-0002-6669-2911</v>
      </c>
      <c r="Z2548" s="46" t="str">
        <f>IF(W2548="","",_xlfn.LET(_xlpm.x,VLOOKUP(W2548,'Drop-down_menus'!$D$2:$E$13,2,FALSE),IF(_xlpm.x=0,"",_xlpm.x)))</f>
        <v>https://orcid.org/0000-0003-0502-8101</v>
      </c>
      <c r="AA2548" s="46" t="str">
        <f>IF(X2548="","",_xlfn.LET(_xlpm.x,VLOOKUP(X2548,'Drop-down_menus'!$D$2:$E$13,2,FALSE),IF(_xlpm.x=0,"",_xlpm.x)))</f>
        <v/>
      </c>
      <c r="AB2548" s="14" t="s">
        <v>519</v>
      </c>
      <c r="AC2548" s="14" t="s">
        <v>402</v>
      </c>
      <c r="AE2548" s="46" t="s">
        <v>28</v>
      </c>
      <c r="AF2548" s="46" t="s">
        <v>39</v>
      </c>
      <c r="AG2548" s="46" t="str">
        <f>IF(AE2548="","",_xlfn.LET(_xlpm.x,VLOOKUP(AE2548,'Drop-down_menus'!$D$2:$E$13,2,FALSE),IF(_xlpm.x=0,"",_xlpm.x)))</f>
        <v>https://orcid.org/0000-0002-9037-7623</v>
      </c>
      <c r="AH2548" s="46" t="str">
        <f>IF(AF2548="","",_xlfn.LET(_xlpm.x,VLOOKUP(AF2548,'Drop-down_menus'!$D$2:$E$13,2,FALSE),IF(_xlpm.x=0,"",_xlpm.x)))</f>
        <v>https://orcid.org/0009-0002-6669-2911</v>
      </c>
    </row>
    <row r="2549" spans="2:34" ht="15" customHeight="1">
      <c r="B2549" s="46">
        <v>2771</v>
      </c>
      <c r="C2549" s="46" t="s">
        <v>1131</v>
      </c>
      <c r="D2549" s="46" t="b">
        <f>COUNTIF(Events!$B$2:$B$171, C2549) &gt; 0</f>
        <v>0</v>
      </c>
      <c r="E2549" s="46" t="s">
        <v>322</v>
      </c>
      <c r="F2549" s="46" t="s">
        <v>1162</v>
      </c>
      <c r="J2549" s="46" t="str">
        <f>IF(I2549="","",_xlfn.LET(_xlpm.x,VLOOKUP(I2549,'2026-01-09_taxon-match'!$A$2:$N$81,4,FALSE),IF(_xlpm.x=0,"",_xlpm.x)))</f>
        <v/>
      </c>
      <c r="L2549" s="46" t="str">
        <f>IF(I2549="","",_xlfn.LET(_xlpm.x,VLOOKUP(I2549,'2026-01-09_taxon-match'!$A$2:$N$81,3,FALSE),IF(_xlpm.x=0,"",_xlpm.x)))</f>
        <v/>
      </c>
      <c r="M2549" s="46" t="str">
        <f>IF($I2549="","",_xlfn.LET(_xlpm.x,VLOOKUP($I2549,'2026-01-09_taxon-match'!$A$2:$N$81,5,FALSE),IF(_xlpm.x=0,"",_xlpm.x)))</f>
        <v/>
      </c>
      <c r="N2549" s="46" t="str">
        <f>IF($I2549="","",_xlfn.LET(_xlpm.x,VLOOKUP($I2549,'2026-01-09_taxon-match'!$A$2:$N$81,6,FALSE),IF(_xlpm.x=0,"",_xlpm.x)))</f>
        <v/>
      </c>
      <c r="O2549" s="46" t="str">
        <f>IF($I2549="","",_xlfn.LET(_xlpm.x,VLOOKUP($I2549,'2026-01-09_taxon-match'!$A$2:$N$81,7,FALSE),IF(_xlpm.x=0,"",_xlpm.x)))</f>
        <v/>
      </c>
      <c r="P2549" s="46" t="str">
        <f>IF($I2549="","",_xlfn.LET(_xlpm.x,VLOOKUP($I2549,'2026-01-09_taxon-match'!$A$2:$N$81,8,FALSE),IF(_xlpm.x=0,"",_xlpm.x)))</f>
        <v/>
      </c>
      <c r="Q2549" s="46" t="str">
        <f>IF($I2549="","",_xlfn.LET(_xlpm.x,VLOOKUP($I2549,'2026-01-09_taxon-match'!$A$2:$N$81,9,FALSE),IF(_xlpm.x=0,"",_xlpm.x)))</f>
        <v/>
      </c>
      <c r="R2549" s="46" t="str">
        <f>IF($I2549="","",_xlfn.LET(_xlpm.x,VLOOKUP($I2549,'2026-01-09_taxon-match'!$A$2:$N$81,10,FALSE),IF(_xlpm.x=0,"",_xlpm.x)))</f>
        <v/>
      </c>
      <c r="S2549" s="46" t="str">
        <f>IF($I2549="","",_xlfn.LET(_xlpm.x,VLOOKUP($I2549,'2026-01-09_taxon-match'!$A$2:$N$81,11,FALSE),IF(_xlpm.x=0,"",_xlpm.x)))</f>
        <v/>
      </c>
      <c r="T2549" s="46" t="str">
        <f>IF($I2549="","",_xlfn.LET(_xlpm.x,VLOOKUP($I2549,'2026-01-09_taxon-match'!$A$2:$N$81,13,FALSE),IF(_xlpm.x=0,"",_xlpm.x)))</f>
        <v/>
      </c>
      <c r="V2549" s="46" t="s">
        <v>39</v>
      </c>
      <c r="W2549" s="46" t="s">
        <v>46</v>
      </c>
      <c r="Y2549" s="46" t="str">
        <f>IF(V2549="","",_xlfn.LET(_xlpm.x,VLOOKUP(V2549,'Drop-down_menus'!$D$2:$E$13,2,FALSE),IF(_xlpm.x=0,"",_xlpm.x)))</f>
        <v>https://orcid.org/0009-0002-6669-2911</v>
      </c>
      <c r="Z2549" s="46" t="str">
        <f>IF(W2549="","",_xlfn.LET(_xlpm.x,VLOOKUP(W2549,'Drop-down_menus'!$D$2:$E$13,2,FALSE),IF(_xlpm.x=0,"",_xlpm.x)))</f>
        <v>https://orcid.org/0000-0003-0502-8101</v>
      </c>
      <c r="AA2549" s="46" t="str">
        <f>IF(X2549="","",_xlfn.LET(_xlpm.x,VLOOKUP(X2549,'Drop-down_menus'!$D$2:$E$13,2,FALSE),IF(_xlpm.x=0,"",_xlpm.x)))</f>
        <v/>
      </c>
      <c r="AB2549" s="14" t="s">
        <v>519</v>
      </c>
      <c r="AC2549" s="14" t="s">
        <v>402</v>
      </c>
      <c r="AE2549" s="46" t="s">
        <v>28</v>
      </c>
      <c r="AF2549" s="46" t="s">
        <v>39</v>
      </c>
      <c r="AG2549" s="46" t="str">
        <f>IF(AE2549="","",_xlfn.LET(_xlpm.x,VLOOKUP(AE2549,'Drop-down_menus'!$D$2:$E$13,2,FALSE),IF(_xlpm.x=0,"",_xlpm.x)))</f>
        <v>https://orcid.org/0000-0002-9037-7623</v>
      </c>
      <c r="AH2549" s="46" t="str">
        <f>IF(AF2549="","",_xlfn.LET(_xlpm.x,VLOOKUP(AF2549,'Drop-down_menus'!$D$2:$E$13,2,FALSE),IF(_xlpm.x=0,"",_xlpm.x)))</f>
        <v>https://orcid.org/0009-0002-6669-2911</v>
      </c>
    </row>
    <row r="2550" spans="2:34" ht="15" customHeight="1">
      <c r="B2550" s="46">
        <v>2772</v>
      </c>
      <c r="C2550" s="46" t="s">
        <v>1131</v>
      </c>
      <c r="D2550" s="46" t="b">
        <f>COUNTIF(Events!$B$2:$B$171, C2550) &gt; 0</f>
        <v>0</v>
      </c>
      <c r="E2550" s="46" t="s">
        <v>322</v>
      </c>
      <c r="F2550" s="46" t="s">
        <v>1163</v>
      </c>
      <c r="J2550" s="46" t="str">
        <f>IF(I2550="","",_xlfn.LET(_xlpm.x,VLOOKUP(I2550,'2026-01-09_taxon-match'!$A$2:$N$81,4,FALSE),IF(_xlpm.x=0,"",_xlpm.x)))</f>
        <v/>
      </c>
      <c r="L2550" s="46" t="str">
        <f>IF(I2550="","",_xlfn.LET(_xlpm.x,VLOOKUP(I2550,'2026-01-09_taxon-match'!$A$2:$N$81,3,FALSE),IF(_xlpm.x=0,"",_xlpm.x)))</f>
        <v/>
      </c>
      <c r="M2550" s="46" t="str">
        <f>IF($I2550="","",_xlfn.LET(_xlpm.x,VLOOKUP($I2550,'2026-01-09_taxon-match'!$A$2:$N$81,5,FALSE),IF(_xlpm.x=0,"",_xlpm.x)))</f>
        <v/>
      </c>
      <c r="N2550" s="46" t="str">
        <f>IF($I2550="","",_xlfn.LET(_xlpm.x,VLOOKUP($I2550,'2026-01-09_taxon-match'!$A$2:$N$81,6,FALSE),IF(_xlpm.x=0,"",_xlpm.x)))</f>
        <v/>
      </c>
      <c r="O2550" s="46" t="str">
        <f>IF($I2550="","",_xlfn.LET(_xlpm.x,VLOOKUP($I2550,'2026-01-09_taxon-match'!$A$2:$N$81,7,FALSE),IF(_xlpm.x=0,"",_xlpm.x)))</f>
        <v/>
      </c>
      <c r="P2550" s="46" t="str">
        <f>IF($I2550="","",_xlfn.LET(_xlpm.x,VLOOKUP($I2550,'2026-01-09_taxon-match'!$A$2:$N$81,8,FALSE),IF(_xlpm.x=0,"",_xlpm.x)))</f>
        <v/>
      </c>
      <c r="Q2550" s="46" t="str">
        <f>IF($I2550="","",_xlfn.LET(_xlpm.x,VLOOKUP($I2550,'2026-01-09_taxon-match'!$A$2:$N$81,9,FALSE),IF(_xlpm.x=0,"",_xlpm.x)))</f>
        <v/>
      </c>
      <c r="R2550" s="46" t="str">
        <f>IF($I2550="","",_xlfn.LET(_xlpm.x,VLOOKUP($I2550,'2026-01-09_taxon-match'!$A$2:$N$81,10,FALSE),IF(_xlpm.x=0,"",_xlpm.x)))</f>
        <v/>
      </c>
      <c r="S2550" s="46" t="str">
        <f>IF($I2550="","",_xlfn.LET(_xlpm.x,VLOOKUP($I2550,'2026-01-09_taxon-match'!$A$2:$N$81,11,FALSE),IF(_xlpm.x=0,"",_xlpm.x)))</f>
        <v/>
      </c>
      <c r="T2550" s="46" t="str">
        <f>IF($I2550="","",_xlfn.LET(_xlpm.x,VLOOKUP($I2550,'2026-01-09_taxon-match'!$A$2:$N$81,13,FALSE),IF(_xlpm.x=0,"",_xlpm.x)))</f>
        <v/>
      </c>
      <c r="V2550" s="46" t="s">
        <v>39</v>
      </c>
      <c r="W2550" s="46" t="s">
        <v>46</v>
      </c>
      <c r="Y2550" s="46" t="str">
        <f>IF(V2550="","",_xlfn.LET(_xlpm.x,VLOOKUP(V2550,'Drop-down_menus'!$D$2:$E$13,2,FALSE),IF(_xlpm.x=0,"",_xlpm.x)))</f>
        <v>https://orcid.org/0009-0002-6669-2911</v>
      </c>
      <c r="Z2550" s="46" t="str">
        <f>IF(W2550="","",_xlfn.LET(_xlpm.x,VLOOKUP(W2550,'Drop-down_menus'!$D$2:$E$13,2,FALSE),IF(_xlpm.x=0,"",_xlpm.x)))</f>
        <v>https://orcid.org/0000-0003-0502-8101</v>
      </c>
      <c r="AA2550" s="46" t="str">
        <f>IF(X2550="","",_xlfn.LET(_xlpm.x,VLOOKUP(X2550,'Drop-down_menus'!$D$2:$E$13,2,FALSE),IF(_xlpm.x=0,"",_xlpm.x)))</f>
        <v/>
      </c>
      <c r="AB2550" s="14" t="s">
        <v>519</v>
      </c>
      <c r="AC2550" s="14" t="s">
        <v>402</v>
      </c>
      <c r="AE2550" s="46" t="s">
        <v>28</v>
      </c>
      <c r="AF2550" s="46" t="s">
        <v>39</v>
      </c>
      <c r="AG2550" s="46" t="str">
        <f>IF(AE2550="","",_xlfn.LET(_xlpm.x,VLOOKUP(AE2550,'Drop-down_menus'!$D$2:$E$13,2,FALSE),IF(_xlpm.x=0,"",_xlpm.x)))</f>
        <v>https://orcid.org/0000-0002-9037-7623</v>
      </c>
      <c r="AH2550" s="46" t="str">
        <f>IF(AF2550="","",_xlfn.LET(_xlpm.x,VLOOKUP(AF2550,'Drop-down_menus'!$D$2:$E$13,2,FALSE),IF(_xlpm.x=0,"",_xlpm.x)))</f>
        <v>https://orcid.org/0009-0002-6669-2911</v>
      </c>
    </row>
    <row r="2551" spans="2:34" ht="15" customHeight="1">
      <c r="B2551" s="46">
        <v>2773</v>
      </c>
      <c r="C2551" s="46" t="s">
        <v>1131</v>
      </c>
      <c r="D2551" s="46" t="b">
        <f>COUNTIF(Events!$B$2:$B$171, C2551) &gt; 0</f>
        <v>0</v>
      </c>
      <c r="E2551" s="46" t="s">
        <v>322</v>
      </c>
      <c r="F2551" s="46" t="s">
        <v>407</v>
      </c>
      <c r="J2551" s="46" t="str">
        <f>IF(I2551="","",_xlfn.LET(_xlpm.x,VLOOKUP(I2551,'2026-01-09_taxon-match'!$A$2:$N$81,4,FALSE),IF(_xlpm.x=0,"",_xlpm.x)))</f>
        <v/>
      </c>
      <c r="L2551" s="46" t="str">
        <f>IF(I2551="","",_xlfn.LET(_xlpm.x,VLOOKUP(I2551,'2026-01-09_taxon-match'!$A$2:$N$81,3,FALSE),IF(_xlpm.x=0,"",_xlpm.x)))</f>
        <v/>
      </c>
      <c r="M2551" s="46" t="str">
        <f>IF($I2551="","",_xlfn.LET(_xlpm.x,VLOOKUP($I2551,'2026-01-09_taxon-match'!$A$2:$N$81,5,FALSE),IF(_xlpm.x=0,"",_xlpm.x)))</f>
        <v/>
      </c>
      <c r="N2551" s="46" t="str">
        <f>IF($I2551="","",_xlfn.LET(_xlpm.x,VLOOKUP($I2551,'2026-01-09_taxon-match'!$A$2:$N$81,6,FALSE),IF(_xlpm.x=0,"",_xlpm.x)))</f>
        <v/>
      </c>
      <c r="O2551" s="46" t="str">
        <f>IF($I2551="","",_xlfn.LET(_xlpm.x,VLOOKUP($I2551,'2026-01-09_taxon-match'!$A$2:$N$81,7,FALSE),IF(_xlpm.x=0,"",_xlpm.x)))</f>
        <v/>
      </c>
      <c r="P2551" s="46" t="str">
        <f>IF($I2551="","",_xlfn.LET(_xlpm.x,VLOOKUP($I2551,'2026-01-09_taxon-match'!$A$2:$N$81,8,FALSE),IF(_xlpm.x=0,"",_xlpm.x)))</f>
        <v/>
      </c>
      <c r="Q2551" s="46" t="str">
        <f>IF($I2551="","",_xlfn.LET(_xlpm.x,VLOOKUP($I2551,'2026-01-09_taxon-match'!$A$2:$N$81,9,FALSE),IF(_xlpm.x=0,"",_xlpm.x)))</f>
        <v/>
      </c>
      <c r="R2551" s="46" t="str">
        <f>IF($I2551="","",_xlfn.LET(_xlpm.x,VLOOKUP($I2551,'2026-01-09_taxon-match'!$A$2:$N$81,10,FALSE),IF(_xlpm.x=0,"",_xlpm.x)))</f>
        <v/>
      </c>
      <c r="S2551" s="46" t="str">
        <f>IF($I2551="","",_xlfn.LET(_xlpm.x,VLOOKUP($I2551,'2026-01-09_taxon-match'!$A$2:$N$81,11,FALSE),IF(_xlpm.x=0,"",_xlpm.x)))</f>
        <v/>
      </c>
      <c r="T2551" s="46" t="str">
        <f>IF($I2551="","",_xlfn.LET(_xlpm.x,VLOOKUP($I2551,'2026-01-09_taxon-match'!$A$2:$N$81,13,FALSE),IF(_xlpm.x=0,"",_xlpm.x)))</f>
        <v/>
      </c>
      <c r="V2551" s="46" t="s">
        <v>39</v>
      </c>
      <c r="W2551" s="46" t="s">
        <v>46</v>
      </c>
      <c r="Y2551" s="46" t="str">
        <f>IF(V2551="","",_xlfn.LET(_xlpm.x,VLOOKUP(V2551,'Drop-down_menus'!$D$2:$E$13,2,FALSE),IF(_xlpm.x=0,"",_xlpm.x)))</f>
        <v>https://orcid.org/0009-0002-6669-2911</v>
      </c>
      <c r="Z2551" s="46" t="str">
        <f>IF(W2551="","",_xlfn.LET(_xlpm.x,VLOOKUP(W2551,'Drop-down_menus'!$D$2:$E$13,2,FALSE),IF(_xlpm.x=0,"",_xlpm.x)))</f>
        <v>https://orcid.org/0000-0003-0502-8101</v>
      </c>
      <c r="AA2551" s="46" t="str">
        <f>IF(X2551="","",_xlfn.LET(_xlpm.x,VLOOKUP(X2551,'Drop-down_menus'!$D$2:$E$13,2,FALSE),IF(_xlpm.x=0,"",_xlpm.x)))</f>
        <v/>
      </c>
      <c r="AB2551" s="14" t="s">
        <v>519</v>
      </c>
      <c r="AC2551" s="14" t="s">
        <v>402</v>
      </c>
      <c r="AE2551" s="46" t="s">
        <v>28</v>
      </c>
      <c r="AF2551" s="46" t="s">
        <v>39</v>
      </c>
      <c r="AG2551" s="46" t="str">
        <f>IF(AE2551="","",_xlfn.LET(_xlpm.x,VLOOKUP(AE2551,'Drop-down_menus'!$D$2:$E$13,2,FALSE),IF(_xlpm.x=0,"",_xlpm.x)))</f>
        <v>https://orcid.org/0000-0002-9037-7623</v>
      </c>
      <c r="AH2551" s="46" t="str">
        <f>IF(AF2551="","",_xlfn.LET(_xlpm.x,VLOOKUP(AF2551,'Drop-down_menus'!$D$2:$E$13,2,FALSE),IF(_xlpm.x=0,"",_xlpm.x)))</f>
        <v>https://orcid.org/0009-0002-6669-2911</v>
      </c>
    </row>
    <row r="2552" spans="2:34" ht="15" customHeight="1">
      <c r="B2552" s="46">
        <v>2774</v>
      </c>
      <c r="C2552" s="46" t="s">
        <v>1131</v>
      </c>
      <c r="D2552" s="46" t="b">
        <f>COUNTIF(Events!$B$2:$B$171, C2552) &gt; 0</f>
        <v>0</v>
      </c>
      <c r="E2552" s="46" t="s">
        <v>322</v>
      </c>
      <c r="F2552" s="46" t="s">
        <v>1164</v>
      </c>
      <c r="J2552" s="46" t="str">
        <f>IF(I2552="","",_xlfn.LET(_xlpm.x,VLOOKUP(I2552,'2026-01-09_taxon-match'!$A$2:$N$81,4,FALSE),IF(_xlpm.x=0,"",_xlpm.x)))</f>
        <v/>
      </c>
      <c r="L2552" s="46" t="str">
        <f>IF(I2552="","",_xlfn.LET(_xlpm.x,VLOOKUP(I2552,'2026-01-09_taxon-match'!$A$2:$N$81,3,FALSE),IF(_xlpm.x=0,"",_xlpm.x)))</f>
        <v/>
      </c>
      <c r="M2552" s="46" t="str">
        <f>IF($I2552="","",_xlfn.LET(_xlpm.x,VLOOKUP($I2552,'2026-01-09_taxon-match'!$A$2:$N$81,5,FALSE),IF(_xlpm.x=0,"",_xlpm.x)))</f>
        <v/>
      </c>
      <c r="N2552" s="46" t="str">
        <f>IF($I2552="","",_xlfn.LET(_xlpm.x,VLOOKUP($I2552,'2026-01-09_taxon-match'!$A$2:$N$81,6,FALSE),IF(_xlpm.x=0,"",_xlpm.x)))</f>
        <v/>
      </c>
      <c r="O2552" s="46" t="str">
        <f>IF($I2552="","",_xlfn.LET(_xlpm.x,VLOOKUP($I2552,'2026-01-09_taxon-match'!$A$2:$N$81,7,FALSE),IF(_xlpm.x=0,"",_xlpm.x)))</f>
        <v/>
      </c>
      <c r="P2552" s="46" t="str">
        <f>IF($I2552="","",_xlfn.LET(_xlpm.x,VLOOKUP($I2552,'2026-01-09_taxon-match'!$A$2:$N$81,8,FALSE),IF(_xlpm.x=0,"",_xlpm.x)))</f>
        <v/>
      </c>
      <c r="Q2552" s="46" t="str">
        <f>IF($I2552="","",_xlfn.LET(_xlpm.x,VLOOKUP($I2552,'2026-01-09_taxon-match'!$A$2:$N$81,9,FALSE),IF(_xlpm.x=0,"",_xlpm.x)))</f>
        <v/>
      </c>
      <c r="R2552" s="46" t="str">
        <f>IF($I2552="","",_xlfn.LET(_xlpm.x,VLOOKUP($I2552,'2026-01-09_taxon-match'!$A$2:$N$81,10,FALSE),IF(_xlpm.x=0,"",_xlpm.x)))</f>
        <v/>
      </c>
      <c r="S2552" s="46" t="str">
        <f>IF($I2552="","",_xlfn.LET(_xlpm.x,VLOOKUP($I2552,'2026-01-09_taxon-match'!$A$2:$N$81,11,FALSE),IF(_xlpm.x=0,"",_xlpm.x)))</f>
        <v/>
      </c>
      <c r="T2552" s="46" t="str">
        <f>IF($I2552="","",_xlfn.LET(_xlpm.x,VLOOKUP($I2552,'2026-01-09_taxon-match'!$A$2:$N$81,13,FALSE),IF(_xlpm.x=0,"",_xlpm.x)))</f>
        <v/>
      </c>
      <c r="V2552" s="46" t="s">
        <v>39</v>
      </c>
      <c r="W2552" s="46" t="s">
        <v>46</v>
      </c>
      <c r="Y2552" s="46" t="str">
        <f>IF(V2552="","",_xlfn.LET(_xlpm.x,VLOOKUP(V2552,'Drop-down_menus'!$D$2:$E$13,2,FALSE),IF(_xlpm.x=0,"",_xlpm.x)))</f>
        <v>https://orcid.org/0009-0002-6669-2911</v>
      </c>
      <c r="Z2552" s="46" t="str">
        <f>IF(W2552="","",_xlfn.LET(_xlpm.x,VLOOKUP(W2552,'Drop-down_menus'!$D$2:$E$13,2,FALSE),IF(_xlpm.x=0,"",_xlpm.x)))</f>
        <v>https://orcid.org/0000-0003-0502-8101</v>
      </c>
      <c r="AA2552" s="46" t="str">
        <f>IF(X2552="","",_xlfn.LET(_xlpm.x,VLOOKUP(X2552,'Drop-down_menus'!$D$2:$E$13,2,FALSE),IF(_xlpm.x=0,"",_xlpm.x)))</f>
        <v/>
      </c>
      <c r="AB2552" s="14" t="s">
        <v>519</v>
      </c>
      <c r="AC2552" s="14" t="s">
        <v>402</v>
      </c>
      <c r="AE2552" s="46" t="s">
        <v>28</v>
      </c>
      <c r="AF2552" s="46" t="s">
        <v>39</v>
      </c>
      <c r="AG2552" s="46" t="str">
        <f>IF(AE2552="","",_xlfn.LET(_xlpm.x,VLOOKUP(AE2552,'Drop-down_menus'!$D$2:$E$13,2,FALSE),IF(_xlpm.x=0,"",_xlpm.x)))</f>
        <v>https://orcid.org/0000-0002-9037-7623</v>
      </c>
      <c r="AH2552" s="46" t="str">
        <f>IF(AF2552="","",_xlfn.LET(_xlpm.x,VLOOKUP(AF2552,'Drop-down_menus'!$D$2:$E$13,2,FALSE),IF(_xlpm.x=0,"",_xlpm.x)))</f>
        <v>https://orcid.org/0009-0002-6669-2911</v>
      </c>
    </row>
    <row r="2553" spans="2:34" ht="15" customHeight="1">
      <c r="B2553" s="46">
        <v>2775</v>
      </c>
      <c r="C2553" s="46" t="s">
        <v>1131</v>
      </c>
      <c r="D2553" s="46" t="b">
        <f>COUNTIF(Events!$B$2:$B$171, C2553) &gt; 0</f>
        <v>0</v>
      </c>
      <c r="E2553" s="46" t="s">
        <v>322</v>
      </c>
      <c r="F2553" s="46" t="s">
        <v>1165</v>
      </c>
      <c r="J2553" s="46" t="str">
        <f>IF(I2553="","",_xlfn.LET(_xlpm.x,VLOOKUP(I2553,'2026-01-09_taxon-match'!$A$2:$N$81,4,FALSE),IF(_xlpm.x=0,"",_xlpm.x)))</f>
        <v/>
      </c>
      <c r="L2553" s="46" t="str">
        <f>IF(I2553="","",_xlfn.LET(_xlpm.x,VLOOKUP(I2553,'2026-01-09_taxon-match'!$A$2:$N$81,3,FALSE),IF(_xlpm.x=0,"",_xlpm.x)))</f>
        <v/>
      </c>
      <c r="M2553" s="46" t="str">
        <f>IF($I2553="","",_xlfn.LET(_xlpm.x,VLOOKUP($I2553,'2026-01-09_taxon-match'!$A$2:$N$81,5,FALSE),IF(_xlpm.x=0,"",_xlpm.x)))</f>
        <v/>
      </c>
      <c r="N2553" s="46" t="str">
        <f>IF($I2553="","",_xlfn.LET(_xlpm.x,VLOOKUP($I2553,'2026-01-09_taxon-match'!$A$2:$N$81,6,FALSE),IF(_xlpm.x=0,"",_xlpm.x)))</f>
        <v/>
      </c>
      <c r="O2553" s="46" t="str">
        <f>IF($I2553="","",_xlfn.LET(_xlpm.x,VLOOKUP($I2553,'2026-01-09_taxon-match'!$A$2:$N$81,7,FALSE),IF(_xlpm.x=0,"",_xlpm.x)))</f>
        <v/>
      </c>
      <c r="P2553" s="46" t="str">
        <f>IF($I2553="","",_xlfn.LET(_xlpm.x,VLOOKUP($I2553,'2026-01-09_taxon-match'!$A$2:$N$81,8,FALSE),IF(_xlpm.x=0,"",_xlpm.x)))</f>
        <v/>
      </c>
      <c r="Q2553" s="46" t="str">
        <f>IF($I2553="","",_xlfn.LET(_xlpm.x,VLOOKUP($I2553,'2026-01-09_taxon-match'!$A$2:$N$81,9,FALSE),IF(_xlpm.x=0,"",_xlpm.x)))</f>
        <v/>
      </c>
      <c r="R2553" s="46" t="str">
        <f>IF($I2553="","",_xlfn.LET(_xlpm.x,VLOOKUP($I2553,'2026-01-09_taxon-match'!$A$2:$N$81,10,FALSE),IF(_xlpm.x=0,"",_xlpm.x)))</f>
        <v/>
      </c>
      <c r="S2553" s="46" t="str">
        <f>IF($I2553="","",_xlfn.LET(_xlpm.x,VLOOKUP($I2553,'2026-01-09_taxon-match'!$A$2:$N$81,11,FALSE),IF(_xlpm.x=0,"",_xlpm.x)))</f>
        <v/>
      </c>
      <c r="T2553" s="46" t="str">
        <f>IF($I2553="","",_xlfn.LET(_xlpm.x,VLOOKUP($I2553,'2026-01-09_taxon-match'!$A$2:$N$81,13,FALSE),IF(_xlpm.x=0,"",_xlpm.x)))</f>
        <v/>
      </c>
      <c r="V2553" s="46" t="s">
        <v>39</v>
      </c>
      <c r="W2553" s="46" t="s">
        <v>46</v>
      </c>
      <c r="Y2553" s="46" t="str">
        <f>IF(V2553="","",_xlfn.LET(_xlpm.x,VLOOKUP(V2553,'Drop-down_menus'!$D$2:$E$13,2,FALSE),IF(_xlpm.x=0,"",_xlpm.x)))</f>
        <v>https://orcid.org/0009-0002-6669-2911</v>
      </c>
      <c r="Z2553" s="46" t="str">
        <f>IF(W2553="","",_xlfn.LET(_xlpm.x,VLOOKUP(W2553,'Drop-down_menus'!$D$2:$E$13,2,FALSE),IF(_xlpm.x=0,"",_xlpm.x)))</f>
        <v>https://orcid.org/0000-0003-0502-8101</v>
      </c>
      <c r="AA2553" s="46" t="str">
        <f>IF(X2553="","",_xlfn.LET(_xlpm.x,VLOOKUP(X2553,'Drop-down_menus'!$D$2:$E$13,2,FALSE),IF(_xlpm.x=0,"",_xlpm.x)))</f>
        <v/>
      </c>
      <c r="AB2553" s="14" t="s">
        <v>519</v>
      </c>
      <c r="AC2553" s="14" t="s">
        <v>402</v>
      </c>
      <c r="AD2553" s="46" t="s">
        <v>339</v>
      </c>
      <c r="AE2553" s="46" t="s">
        <v>28</v>
      </c>
      <c r="AF2553" s="46" t="s">
        <v>39</v>
      </c>
      <c r="AG2553" s="46" t="str">
        <f>IF(AE2553="","",_xlfn.LET(_xlpm.x,VLOOKUP(AE2553,'Drop-down_menus'!$D$2:$E$13,2,FALSE),IF(_xlpm.x=0,"",_xlpm.x)))</f>
        <v>https://orcid.org/0000-0002-9037-7623</v>
      </c>
      <c r="AH2553" s="46" t="str">
        <f>IF(AF2553="","",_xlfn.LET(_xlpm.x,VLOOKUP(AF2553,'Drop-down_menus'!$D$2:$E$13,2,FALSE),IF(_xlpm.x=0,"",_xlpm.x)))</f>
        <v>https://orcid.org/0009-0002-6669-2911</v>
      </c>
    </row>
    <row r="2554" spans="2:34" ht="15" customHeight="1">
      <c r="B2554" s="46">
        <v>2776</v>
      </c>
      <c r="C2554" s="46" t="s">
        <v>1131</v>
      </c>
      <c r="D2554" s="46" t="b">
        <f>COUNTIF(Events!$B$2:$B$171, C2554) &gt; 0</f>
        <v>0</v>
      </c>
      <c r="E2554" s="46" t="s">
        <v>322</v>
      </c>
      <c r="F2554" s="46" t="s">
        <v>406</v>
      </c>
      <c r="J2554" s="46" t="str">
        <f>IF(I2554="","",_xlfn.LET(_xlpm.x,VLOOKUP(I2554,'2026-01-09_taxon-match'!$A$2:$N$81,4,FALSE),IF(_xlpm.x=0,"",_xlpm.x)))</f>
        <v/>
      </c>
      <c r="L2554" s="46" t="str">
        <f>IF(I2554="","",_xlfn.LET(_xlpm.x,VLOOKUP(I2554,'2026-01-09_taxon-match'!$A$2:$N$81,3,FALSE),IF(_xlpm.x=0,"",_xlpm.x)))</f>
        <v/>
      </c>
      <c r="M2554" s="46" t="str">
        <f>IF($I2554="","",_xlfn.LET(_xlpm.x,VLOOKUP($I2554,'2026-01-09_taxon-match'!$A$2:$N$81,5,FALSE),IF(_xlpm.x=0,"",_xlpm.x)))</f>
        <v/>
      </c>
      <c r="N2554" s="46" t="str">
        <f>IF($I2554="","",_xlfn.LET(_xlpm.x,VLOOKUP($I2554,'2026-01-09_taxon-match'!$A$2:$N$81,6,FALSE),IF(_xlpm.x=0,"",_xlpm.x)))</f>
        <v/>
      </c>
      <c r="O2554" s="46" t="str">
        <f>IF($I2554="","",_xlfn.LET(_xlpm.x,VLOOKUP($I2554,'2026-01-09_taxon-match'!$A$2:$N$81,7,FALSE),IF(_xlpm.x=0,"",_xlpm.x)))</f>
        <v/>
      </c>
      <c r="P2554" s="46" t="str">
        <f>IF($I2554="","",_xlfn.LET(_xlpm.x,VLOOKUP($I2554,'2026-01-09_taxon-match'!$A$2:$N$81,8,FALSE),IF(_xlpm.x=0,"",_xlpm.x)))</f>
        <v/>
      </c>
      <c r="Q2554" s="46" t="str">
        <f>IF($I2554="","",_xlfn.LET(_xlpm.x,VLOOKUP($I2554,'2026-01-09_taxon-match'!$A$2:$N$81,9,FALSE),IF(_xlpm.x=0,"",_xlpm.x)))</f>
        <v/>
      </c>
      <c r="R2554" s="46" t="str">
        <f>IF($I2554="","",_xlfn.LET(_xlpm.x,VLOOKUP($I2554,'2026-01-09_taxon-match'!$A$2:$N$81,10,FALSE),IF(_xlpm.x=0,"",_xlpm.x)))</f>
        <v/>
      </c>
      <c r="S2554" s="46" t="str">
        <f>IF($I2554="","",_xlfn.LET(_xlpm.x,VLOOKUP($I2554,'2026-01-09_taxon-match'!$A$2:$N$81,11,FALSE),IF(_xlpm.x=0,"",_xlpm.x)))</f>
        <v/>
      </c>
      <c r="T2554" s="46" t="str">
        <f>IF($I2554="","",_xlfn.LET(_xlpm.x,VLOOKUP($I2554,'2026-01-09_taxon-match'!$A$2:$N$81,13,FALSE),IF(_xlpm.x=0,"",_xlpm.x)))</f>
        <v/>
      </c>
      <c r="V2554" s="46" t="s">
        <v>39</v>
      </c>
      <c r="W2554" s="46" t="s">
        <v>46</v>
      </c>
      <c r="Y2554" s="46" t="str">
        <f>IF(V2554="","",_xlfn.LET(_xlpm.x,VLOOKUP(V2554,'Drop-down_menus'!$D$2:$E$13,2,FALSE),IF(_xlpm.x=0,"",_xlpm.x)))</f>
        <v>https://orcid.org/0009-0002-6669-2911</v>
      </c>
      <c r="Z2554" s="46" t="str">
        <f>IF(W2554="","",_xlfn.LET(_xlpm.x,VLOOKUP(W2554,'Drop-down_menus'!$D$2:$E$13,2,FALSE),IF(_xlpm.x=0,"",_xlpm.x)))</f>
        <v>https://orcid.org/0000-0003-0502-8101</v>
      </c>
      <c r="AA2554" s="46" t="str">
        <f>IF(X2554="","",_xlfn.LET(_xlpm.x,VLOOKUP(X2554,'Drop-down_menus'!$D$2:$E$13,2,FALSE),IF(_xlpm.x=0,"",_xlpm.x)))</f>
        <v/>
      </c>
      <c r="AB2554" s="14" t="s">
        <v>519</v>
      </c>
      <c r="AC2554" s="14" t="s">
        <v>402</v>
      </c>
      <c r="AD2554" s="46" t="s">
        <v>339</v>
      </c>
      <c r="AE2554" s="46" t="s">
        <v>28</v>
      </c>
      <c r="AF2554" s="46" t="s">
        <v>39</v>
      </c>
      <c r="AG2554" s="46" t="str">
        <f>IF(AE2554="","",_xlfn.LET(_xlpm.x,VLOOKUP(AE2554,'Drop-down_menus'!$D$2:$E$13,2,FALSE),IF(_xlpm.x=0,"",_xlpm.x)))</f>
        <v>https://orcid.org/0000-0002-9037-7623</v>
      </c>
      <c r="AH2554" s="46" t="str">
        <f>IF(AF2554="","",_xlfn.LET(_xlpm.x,VLOOKUP(AF2554,'Drop-down_menus'!$D$2:$E$13,2,FALSE),IF(_xlpm.x=0,"",_xlpm.x)))</f>
        <v>https://orcid.org/0009-0002-6669-2911</v>
      </c>
    </row>
    <row r="2555" spans="2:34" ht="15" customHeight="1">
      <c r="B2555" s="46">
        <v>2777</v>
      </c>
      <c r="C2555" s="46" t="s">
        <v>1131</v>
      </c>
      <c r="D2555" s="46" t="b">
        <f>COUNTIF(Events!$B$2:$B$171, C2555) &gt; 0</f>
        <v>0</v>
      </c>
      <c r="E2555" s="46" t="s">
        <v>322</v>
      </c>
      <c r="F2555" s="46" t="s">
        <v>405</v>
      </c>
      <c r="J2555" s="46" t="str">
        <f>IF(I2555="","",_xlfn.LET(_xlpm.x,VLOOKUP(I2555,'2026-01-09_taxon-match'!$A$2:$N$81,4,FALSE),IF(_xlpm.x=0,"",_xlpm.x)))</f>
        <v/>
      </c>
      <c r="L2555" s="46" t="str">
        <f>IF(I2555="","",_xlfn.LET(_xlpm.x,VLOOKUP(I2555,'2026-01-09_taxon-match'!$A$2:$N$81,3,FALSE),IF(_xlpm.x=0,"",_xlpm.x)))</f>
        <v/>
      </c>
      <c r="M2555" s="46" t="str">
        <f>IF($I2555="","",_xlfn.LET(_xlpm.x,VLOOKUP($I2555,'2026-01-09_taxon-match'!$A$2:$N$81,5,FALSE),IF(_xlpm.x=0,"",_xlpm.x)))</f>
        <v/>
      </c>
      <c r="N2555" s="46" t="str">
        <f>IF($I2555="","",_xlfn.LET(_xlpm.x,VLOOKUP($I2555,'2026-01-09_taxon-match'!$A$2:$N$81,6,FALSE),IF(_xlpm.x=0,"",_xlpm.x)))</f>
        <v/>
      </c>
      <c r="O2555" s="46" t="str">
        <f>IF($I2555="","",_xlfn.LET(_xlpm.x,VLOOKUP($I2555,'2026-01-09_taxon-match'!$A$2:$N$81,7,FALSE),IF(_xlpm.x=0,"",_xlpm.x)))</f>
        <v/>
      </c>
      <c r="P2555" s="46" t="str">
        <f>IF($I2555="","",_xlfn.LET(_xlpm.x,VLOOKUP($I2555,'2026-01-09_taxon-match'!$A$2:$N$81,8,FALSE),IF(_xlpm.x=0,"",_xlpm.x)))</f>
        <v/>
      </c>
      <c r="Q2555" s="46" t="str">
        <f>IF($I2555="","",_xlfn.LET(_xlpm.x,VLOOKUP($I2555,'2026-01-09_taxon-match'!$A$2:$N$81,9,FALSE),IF(_xlpm.x=0,"",_xlpm.x)))</f>
        <v/>
      </c>
      <c r="R2555" s="46" t="str">
        <f>IF($I2555="","",_xlfn.LET(_xlpm.x,VLOOKUP($I2555,'2026-01-09_taxon-match'!$A$2:$N$81,10,FALSE),IF(_xlpm.x=0,"",_xlpm.x)))</f>
        <v/>
      </c>
      <c r="S2555" s="46" t="str">
        <f>IF($I2555="","",_xlfn.LET(_xlpm.x,VLOOKUP($I2555,'2026-01-09_taxon-match'!$A$2:$N$81,11,FALSE),IF(_xlpm.x=0,"",_xlpm.x)))</f>
        <v/>
      </c>
      <c r="T2555" s="46" t="str">
        <f>IF($I2555="","",_xlfn.LET(_xlpm.x,VLOOKUP($I2555,'2026-01-09_taxon-match'!$A$2:$N$81,13,FALSE),IF(_xlpm.x=0,"",_xlpm.x)))</f>
        <v/>
      </c>
      <c r="V2555" s="46" t="s">
        <v>39</v>
      </c>
      <c r="W2555" s="46" t="s">
        <v>46</v>
      </c>
      <c r="Y2555" s="46" t="str">
        <f>IF(V2555="","",_xlfn.LET(_xlpm.x,VLOOKUP(V2555,'Drop-down_menus'!$D$2:$E$13,2,FALSE),IF(_xlpm.x=0,"",_xlpm.x)))</f>
        <v>https://orcid.org/0009-0002-6669-2911</v>
      </c>
      <c r="Z2555" s="46" t="str">
        <f>IF(W2555="","",_xlfn.LET(_xlpm.x,VLOOKUP(W2555,'Drop-down_menus'!$D$2:$E$13,2,FALSE),IF(_xlpm.x=0,"",_xlpm.x)))</f>
        <v>https://orcid.org/0000-0003-0502-8101</v>
      </c>
      <c r="AA2555" s="46" t="str">
        <f>IF(X2555="","",_xlfn.LET(_xlpm.x,VLOOKUP(X2555,'Drop-down_menus'!$D$2:$E$13,2,FALSE),IF(_xlpm.x=0,"",_xlpm.x)))</f>
        <v/>
      </c>
      <c r="AB2555" s="14" t="s">
        <v>519</v>
      </c>
      <c r="AC2555" s="14" t="s">
        <v>402</v>
      </c>
      <c r="AD2555" s="46" t="s">
        <v>339</v>
      </c>
      <c r="AE2555" s="46" t="s">
        <v>28</v>
      </c>
      <c r="AF2555" s="46" t="s">
        <v>39</v>
      </c>
      <c r="AG2555" s="46" t="str">
        <f>IF(AE2555="","",_xlfn.LET(_xlpm.x,VLOOKUP(AE2555,'Drop-down_menus'!$D$2:$E$13,2,FALSE),IF(_xlpm.x=0,"",_xlpm.x)))</f>
        <v>https://orcid.org/0000-0002-9037-7623</v>
      </c>
      <c r="AH2555" s="46" t="str">
        <f>IF(AF2555="","",_xlfn.LET(_xlpm.x,VLOOKUP(AF2555,'Drop-down_menus'!$D$2:$E$13,2,FALSE),IF(_xlpm.x=0,"",_xlpm.x)))</f>
        <v>https://orcid.org/0009-0002-6669-2911</v>
      </c>
    </row>
    <row r="2556" spans="2:34" ht="15" customHeight="1">
      <c r="B2556" s="46">
        <v>2778</v>
      </c>
      <c r="C2556" s="46" t="s">
        <v>1131</v>
      </c>
      <c r="D2556" s="46" t="b">
        <f>COUNTIF(Events!$B$2:$B$171, C2556) &gt; 0</f>
        <v>0</v>
      </c>
      <c r="E2556" s="46" t="s">
        <v>322</v>
      </c>
      <c r="F2556" s="46" t="s">
        <v>404</v>
      </c>
      <c r="J2556" s="46" t="str">
        <f>IF(I2556="","",_xlfn.LET(_xlpm.x,VLOOKUP(I2556,'2026-01-09_taxon-match'!$A$2:$N$81,4,FALSE),IF(_xlpm.x=0,"",_xlpm.x)))</f>
        <v/>
      </c>
      <c r="L2556" s="46" t="str">
        <f>IF(I2556="","",_xlfn.LET(_xlpm.x,VLOOKUP(I2556,'2026-01-09_taxon-match'!$A$2:$N$81,3,FALSE),IF(_xlpm.x=0,"",_xlpm.x)))</f>
        <v/>
      </c>
      <c r="M2556" s="46" t="str">
        <f>IF($I2556="","",_xlfn.LET(_xlpm.x,VLOOKUP($I2556,'2026-01-09_taxon-match'!$A$2:$N$81,5,FALSE),IF(_xlpm.x=0,"",_xlpm.x)))</f>
        <v/>
      </c>
      <c r="N2556" s="46" t="str">
        <f>IF($I2556="","",_xlfn.LET(_xlpm.x,VLOOKUP($I2556,'2026-01-09_taxon-match'!$A$2:$N$81,6,FALSE),IF(_xlpm.x=0,"",_xlpm.x)))</f>
        <v/>
      </c>
      <c r="O2556" s="46" t="str">
        <f>IF($I2556="","",_xlfn.LET(_xlpm.x,VLOOKUP($I2556,'2026-01-09_taxon-match'!$A$2:$N$81,7,FALSE),IF(_xlpm.x=0,"",_xlpm.x)))</f>
        <v/>
      </c>
      <c r="P2556" s="46" t="str">
        <f>IF($I2556="","",_xlfn.LET(_xlpm.x,VLOOKUP($I2556,'2026-01-09_taxon-match'!$A$2:$N$81,8,FALSE),IF(_xlpm.x=0,"",_xlpm.x)))</f>
        <v/>
      </c>
      <c r="Q2556" s="46" t="str">
        <f>IF($I2556="","",_xlfn.LET(_xlpm.x,VLOOKUP($I2556,'2026-01-09_taxon-match'!$A$2:$N$81,9,FALSE),IF(_xlpm.x=0,"",_xlpm.x)))</f>
        <v/>
      </c>
      <c r="R2556" s="46" t="str">
        <f>IF($I2556="","",_xlfn.LET(_xlpm.x,VLOOKUP($I2556,'2026-01-09_taxon-match'!$A$2:$N$81,10,FALSE),IF(_xlpm.x=0,"",_xlpm.x)))</f>
        <v/>
      </c>
      <c r="S2556" s="46" t="str">
        <f>IF($I2556="","",_xlfn.LET(_xlpm.x,VLOOKUP($I2556,'2026-01-09_taxon-match'!$A$2:$N$81,11,FALSE),IF(_xlpm.x=0,"",_xlpm.x)))</f>
        <v/>
      </c>
      <c r="T2556" s="46" t="str">
        <f>IF($I2556="","",_xlfn.LET(_xlpm.x,VLOOKUP($I2556,'2026-01-09_taxon-match'!$A$2:$N$81,13,FALSE),IF(_xlpm.x=0,"",_xlpm.x)))</f>
        <v/>
      </c>
      <c r="V2556" s="46" t="s">
        <v>39</v>
      </c>
      <c r="W2556" s="46" t="s">
        <v>46</v>
      </c>
      <c r="Y2556" s="46" t="str">
        <f>IF(V2556="","",_xlfn.LET(_xlpm.x,VLOOKUP(V2556,'Drop-down_menus'!$D$2:$E$13,2,FALSE),IF(_xlpm.x=0,"",_xlpm.x)))</f>
        <v>https://orcid.org/0009-0002-6669-2911</v>
      </c>
      <c r="Z2556" s="46" t="str">
        <f>IF(W2556="","",_xlfn.LET(_xlpm.x,VLOOKUP(W2556,'Drop-down_menus'!$D$2:$E$13,2,FALSE),IF(_xlpm.x=0,"",_xlpm.x)))</f>
        <v>https://orcid.org/0000-0003-0502-8101</v>
      </c>
      <c r="AA2556" s="46" t="str">
        <f>IF(X2556="","",_xlfn.LET(_xlpm.x,VLOOKUP(X2556,'Drop-down_menus'!$D$2:$E$13,2,FALSE),IF(_xlpm.x=0,"",_xlpm.x)))</f>
        <v/>
      </c>
      <c r="AB2556" s="14" t="s">
        <v>519</v>
      </c>
      <c r="AC2556" s="14" t="s">
        <v>402</v>
      </c>
      <c r="AD2556" s="46" t="s">
        <v>339</v>
      </c>
      <c r="AE2556" s="46" t="s">
        <v>28</v>
      </c>
      <c r="AF2556" s="46" t="s">
        <v>39</v>
      </c>
      <c r="AG2556" s="46" t="str">
        <f>IF(AE2556="","",_xlfn.LET(_xlpm.x,VLOOKUP(AE2556,'Drop-down_menus'!$D$2:$E$13,2,FALSE),IF(_xlpm.x=0,"",_xlpm.x)))</f>
        <v>https://orcid.org/0000-0002-9037-7623</v>
      </c>
      <c r="AH2556" s="46" t="str">
        <f>IF(AF2556="","",_xlfn.LET(_xlpm.x,VLOOKUP(AF2556,'Drop-down_menus'!$D$2:$E$13,2,FALSE),IF(_xlpm.x=0,"",_xlpm.x)))</f>
        <v>https://orcid.org/0009-0002-6669-2911</v>
      </c>
    </row>
    <row r="2557" spans="2:34" ht="15" customHeight="1">
      <c r="B2557" s="46">
        <v>2779</v>
      </c>
      <c r="C2557" s="46" t="s">
        <v>1131</v>
      </c>
      <c r="D2557" s="46" t="b">
        <f>COUNTIF(Events!$B$2:$B$171, C2557) &gt; 0</f>
        <v>0</v>
      </c>
      <c r="E2557" s="46" t="s">
        <v>322</v>
      </c>
      <c r="F2557" s="46" t="s">
        <v>403</v>
      </c>
      <c r="J2557" s="46" t="str">
        <f>IF(I2557="","",_xlfn.LET(_xlpm.x,VLOOKUP(I2557,'2026-01-09_taxon-match'!$A$2:$N$81,4,FALSE),IF(_xlpm.x=0,"",_xlpm.x)))</f>
        <v/>
      </c>
      <c r="L2557" s="46" t="str">
        <f>IF(I2557="","",_xlfn.LET(_xlpm.x,VLOOKUP(I2557,'2026-01-09_taxon-match'!$A$2:$N$81,3,FALSE),IF(_xlpm.x=0,"",_xlpm.x)))</f>
        <v/>
      </c>
      <c r="M2557" s="46" t="str">
        <f>IF($I2557="","",_xlfn.LET(_xlpm.x,VLOOKUP($I2557,'2026-01-09_taxon-match'!$A$2:$N$81,5,FALSE),IF(_xlpm.x=0,"",_xlpm.x)))</f>
        <v/>
      </c>
      <c r="N2557" s="46" t="str">
        <f>IF($I2557="","",_xlfn.LET(_xlpm.x,VLOOKUP($I2557,'2026-01-09_taxon-match'!$A$2:$N$81,6,FALSE),IF(_xlpm.x=0,"",_xlpm.x)))</f>
        <v/>
      </c>
      <c r="O2557" s="46" t="str">
        <f>IF($I2557="","",_xlfn.LET(_xlpm.x,VLOOKUP($I2557,'2026-01-09_taxon-match'!$A$2:$N$81,7,FALSE),IF(_xlpm.x=0,"",_xlpm.x)))</f>
        <v/>
      </c>
      <c r="P2557" s="46" t="str">
        <f>IF($I2557="","",_xlfn.LET(_xlpm.x,VLOOKUP($I2557,'2026-01-09_taxon-match'!$A$2:$N$81,8,FALSE),IF(_xlpm.x=0,"",_xlpm.x)))</f>
        <v/>
      </c>
      <c r="Q2557" s="46" t="str">
        <f>IF($I2557="","",_xlfn.LET(_xlpm.x,VLOOKUP($I2557,'2026-01-09_taxon-match'!$A$2:$N$81,9,FALSE),IF(_xlpm.x=0,"",_xlpm.x)))</f>
        <v/>
      </c>
      <c r="R2557" s="46" t="str">
        <f>IF($I2557="","",_xlfn.LET(_xlpm.x,VLOOKUP($I2557,'2026-01-09_taxon-match'!$A$2:$N$81,10,FALSE),IF(_xlpm.x=0,"",_xlpm.x)))</f>
        <v/>
      </c>
      <c r="S2557" s="46" t="str">
        <f>IF($I2557="","",_xlfn.LET(_xlpm.x,VLOOKUP($I2557,'2026-01-09_taxon-match'!$A$2:$N$81,11,FALSE),IF(_xlpm.x=0,"",_xlpm.x)))</f>
        <v/>
      </c>
      <c r="T2557" s="46" t="str">
        <f>IF($I2557="","",_xlfn.LET(_xlpm.x,VLOOKUP($I2557,'2026-01-09_taxon-match'!$A$2:$N$81,13,FALSE),IF(_xlpm.x=0,"",_xlpm.x)))</f>
        <v/>
      </c>
      <c r="V2557" s="46" t="s">
        <v>39</v>
      </c>
      <c r="W2557" s="46" t="s">
        <v>46</v>
      </c>
      <c r="Y2557" s="46" t="str">
        <f>IF(V2557="","",_xlfn.LET(_xlpm.x,VLOOKUP(V2557,'Drop-down_menus'!$D$2:$E$13,2,FALSE),IF(_xlpm.x=0,"",_xlpm.x)))</f>
        <v>https://orcid.org/0009-0002-6669-2911</v>
      </c>
      <c r="Z2557" s="46" t="str">
        <f>IF(W2557="","",_xlfn.LET(_xlpm.x,VLOOKUP(W2557,'Drop-down_menus'!$D$2:$E$13,2,FALSE),IF(_xlpm.x=0,"",_xlpm.x)))</f>
        <v>https://orcid.org/0000-0003-0502-8101</v>
      </c>
      <c r="AA2557" s="46" t="str">
        <f>IF(X2557="","",_xlfn.LET(_xlpm.x,VLOOKUP(X2557,'Drop-down_menus'!$D$2:$E$13,2,FALSE),IF(_xlpm.x=0,"",_xlpm.x)))</f>
        <v/>
      </c>
      <c r="AB2557" s="14" t="s">
        <v>519</v>
      </c>
      <c r="AC2557" s="14" t="s">
        <v>402</v>
      </c>
      <c r="AD2557" s="46" t="s">
        <v>339</v>
      </c>
      <c r="AE2557" s="46" t="s">
        <v>28</v>
      </c>
      <c r="AF2557" s="46" t="s">
        <v>39</v>
      </c>
      <c r="AG2557" s="46" t="str">
        <f>IF(AE2557="","",_xlfn.LET(_xlpm.x,VLOOKUP(AE2557,'Drop-down_menus'!$D$2:$E$13,2,FALSE),IF(_xlpm.x=0,"",_xlpm.x)))</f>
        <v>https://orcid.org/0000-0002-9037-7623</v>
      </c>
      <c r="AH2557" s="46" t="str">
        <f>IF(AF2557="","",_xlfn.LET(_xlpm.x,VLOOKUP(AF2557,'Drop-down_menus'!$D$2:$E$13,2,FALSE),IF(_xlpm.x=0,"",_xlpm.x)))</f>
        <v>https://orcid.org/0009-0002-6669-2911</v>
      </c>
    </row>
    <row r="2558" spans="2:34" ht="15" customHeight="1">
      <c r="B2558" s="46">
        <v>2780</v>
      </c>
      <c r="C2558" s="46" t="s">
        <v>1131</v>
      </c>
      <c r="D2558" s="46" t="b">
        <f>COUNTIF(Events!$B$2:$B$171, C2558) &gt; 0</f>
        <v>0</v>
      </c>
      <c r="E2558" s="46" t="s">
        <v>322</v>
      </c>
      <c r="F2558" s="46" t="s">
        <v>401</v>
      </c>
      <c r="J2558" s="46" t="str">
        <f>IF(I2558="","",_xlfn.LET(_xlpm.x,VLOOKUP(I2558,'2026-01-09_taxon-match'!$A$2:$N$81,4,FALSE),IF(_xlpm.x=0,"",_xlpm.x)))</f>
        <v/>
      </c>
      <c r="L2558" s="46" t="str">
        <f>IF(I2558="","",_xlfn.LET(_xlpm.x,VLOOKUP(I2558,'2026-01-09_taxon-match'!$A$2:$N$81,3,FALSE),IF(_xlpm.x=0,"",_xlpm.x)))</f>
        <v/>
      </c>
      <c r="M2558" s="46" t="str">
        <f>IF($I2558="","",_xlfn.LET(_xlpm.x,VLOOKUP($I2558,'2026-01-09_taxon-match'!$A$2:$N$81,5,FALSE),IF(_xlpm.x=0,"",_xlpm.x)))</f>
        <v/>
      </c>
      <c r="N2558" s="46" t="str">
        <f>IF($I2558="","",_xlfn.LET(_xlpm.x,VLOOKUP($I2558,'2026-01-09_taxon-match'!$A$2:$N$81,6,FALSE),IF(_xlpm.x=0,"",_xlpm.x)))</f>
        <v/>
      </c>
      <c r="O2558" s="46" t="str">
        <f>IF($I2558="","",_xlfn.LET(_xlpm.x,VLOOKUP($I2558,'2026-01-09_taxon-match'!$A$2:$N$81,7,FALSE),IF(_xlpm.x=0,"",_xlpm.x)))</f>
        <v/>
      </c>
      <c r="P2558" s="46" t="str">
        <f>IF($I2558="","",_xlfn.LET(_xlpm.x,VLOOKUP($I2558,'2026-01-09_taxon-match'!$A$2:$N$81,8,FALSE),IF(_xlpm.x=0,"",_xlpm.x)))</f>
        <v/>
      </c>
      <c r="Q2558" s="46" t="str">
        <f>IF($I2558="","",_xlfn.LET(_xlpm.x,VLOOKUP($I2558,'2026-01-09_taxon-match'!$A$2:$N$81,9,FALSE),IF(_xlpm.x=0,"",_xlpm.x)))</f>
        <v/>
      </c>
      <c r="R2558" s="46" t="str">
        <f>IF($I2558="","",_xlfn.LET(_xlpm.x,VLOOKUP($I2558,'2026-01-09_taxon-match'!$A$2:$N$81,10,FALSE),IF(_xlpm.x=0,"",_xlpm.x)))</f>
        <v/>
      </c>
      <c r="S2558" s="46" t="str">
        <f>IF($I2558="","",_xlfn.LET(_xlpm.x,VLOOKUP($I2558,'2026-01-09_taxon-match'!$A$2:$N$81,11,FALSE),IF(_xlpm.x=0,"",_xlpm.x)))</f>
        <v/>
      </c>
      <c r="T2558" s="46" t="str">
        <f>IF($I2558="","",_xlfn.LET(_xlpm.x,VLOOKUP($I2558,'2026-01-09_taxon-match'!$A$2:$N$81,13,FALSE),IF(_xlpm.x=0,"",_xlpm.x)))</f>
        <v/>
      </c>
      <c r="V2558" s="46" t="s">
        <v>39</v>
      </c>
      <c r="W2558" s="46" t="s">
        <v>46</v>
      </c>
      <c r="Y2558" s="46" t="str">
        <f>IF(V2558="","",_xlfn.LET(_xlpm.x,VLOOKUP(V2558,'Drop-down_menus'!$D$2:$E$13,2,FALSE),IF(_xlpm.x=0,"",_xlpm.x)))</f>
        <v>https://orcid.org/0009-0002-6669-2911</v>
      </c>
      <c r="Z2558" s="46" t="str">
        <f>IF(W2558="","",_xlfn.LET(_xlpm.x,VLOOKUP(W2558,'Drop-down_menus'!$D$2:$E$13,2,FALSE),IF(_xlpm.x=0,"",_xlpm.x)))</f>
        <v>https://orcid.org/0000-0003-0502-8101</v>
      </c>
      <c r="AA2558" s="46" t="str">
        <f>IF(X2558="","",_xlfn.LET(_xlpm.x,VLOOKUP(X2558,'Drop-down_menus'!$D$2:$E$13,2,FALSE),IF(_xlpm.x=0,"",_xlpm.x)))</f>
        <v/>
      </c>
      <c r="AB2558" s="14" t="s">
        <v>519</v>
      </c>
      <c r="AC2558" s="14" t="s">
        <v>402</v>
      </c>
      <c r="AD2558" s="46" t="s">
        <v>339</v>
      </c>
      <c r="AE2558" s="46" t="s">
        <v>28</v>
      </c>
      <c r="AF2558" s="46" t="s">
        <v>39</v>
      </c>
      <c r="AG2558" s="46" t="str">
        <f>IF(AE2558="","",_xlfn.LET(_xlpm.x,VLOOKUP(AE2558,'Drop-down_menus'!$D$2:$E$13,2,FALSE),IF(_xlpm.x=0,"",_xlpm.x)))</f>
        <v>https://orcid.org/0000-0002-9037-7623</v>
      </c>
      <c r="AH2558" s="46" t="str">
        <f>IF(AF2558="","",_xlfn.LET(_xlpm.x,VLOOKUP(AF2558,'Drop-down_menus'!$D$2:$E$13,2,FALSE),IF(_xlpm.x=0,"",_xlpm.x)))</f>
        <v>https://orcid.org/0009-0002-6669-2911</v>
      </c>
    </row>
    <row r="2559" spans="2:34" ht="15" customHeight="1">
      <c r="B2559" s="46">
        <v>2781</v>
      </c>
      <c r="C2559" s="46" t="s">
        <v>1131</v>
      </c>
      <c r="D2559" s="46" t="b">
        <f>COUNTIF(Events!$B$2:$B$171, C2559) &gt; 0</f>
        <v>0</v>
      </c>
      <c r="E2559" s="46" t="s">
        <v>322</v>
      </c>
      <c r="F2559" s="46" t="s">
        <v>420</v>
      </c>
      <c r="J2559" s="46" t="str">
        <f>IF(I2559="","",_xlfn.LET(_xlpm.x,VLOOKUP(I2559,'2026-01-09_taxon-match'!$A$2:$N$81,4,FALSE),IF(_xlpm.x=0,"",_xlpm.x)))</f>
        <v/>
      </c>
      <c r="L2559" s="46" t="str">
        <f>IF(I2559="","",_xlfn.LET(_xlpm.x,VLOOKUP(I2559,'2026-01-09_taxon-match'!$A$2:$N$81,3,FALSE),IF(_xlpm.x=0,"",_xlpm.x)))</f>
        <v/>
      </c>
      <c r="M2559" s="46" t="str">
        <f>IF($I2559="","",_xlfn.LET(_xlpm.x,VLOOKUP($I2559,'2026-01-09_taxon-match'!$A$2:$N$81,5,FALSE),IF(_xlpm.x=0,"",_xlpm.x)))</f>
        <v/>
      </c>
      <c r="N2559" s="46" t="str">
        <f>IF($I2559="","",_xlfn.LET(_xlpm.x,VLOOKUP($I2559,'2026-01-09_taxon-match'!$A$2:$N$81,6,FALSE),IF(_xlpm.x=0,"",_xlpm.x)))</f>
        <v/>
      </c>
      <c r="O2559" s="46" t="str">
        <f>IF($I2559="","",_xlfn.LET(_xlpm.x,VLOOKUP($I2559,'2026-01-09_taxon-match'!$A$2:$N$81,7,FALSE),IF(_xlpm.x=0,"",_xlpm.x)))</f>
        <v/>
      </c>
      <c r="P2559" s="46" t="str">
        <f>IF($I2559="","",_xlfn.LET(_xlpm.x,VLOOKUP($I2559,'2026-01-09_taxon-match'!$A$2:$N$81,8,FALSE),IF(_xlpm.x=0,"",_xlpm.x)))</f>
        <v/>
      </c>
      <c r="Q2559" s="46" t="str">
        <f>IF($I2559="","",_xlfn.LET(_xlpm.x,VLOOKUP($I2559,'2026-01-09_taxon-match'!$A$2:$N$81,9,FALSE),IF(_xlpm.x=0,"",_xlpm.x)))</f>
        <v/>
      </c>
      <c r="R2559" s="46" t="str">
        <f>IF($I2559="","",_xlfn.LET(_xlpm.x,VLOOKUP($I2559,'2026-01-09_taxon-match'!$A$2:$N$81,10,FALSE),IF(_xlpm.x=0,"",_xlpm.x)))</f>
        <v/>
      </c>
      <c r="S2559" s="46" t="str">
        <f>IF($I2559="","",_xlfn.LET(_xlpm.x,VLOOKUP($I2559,'2026-01-09_taxon-match'!$A$2:$N$81,11,FALSE),IF(_xlpm.x=0,"",_xlpm.x)))</f>
        <v/>
      </c>
      <c r="T2559" s="46" t="str">
        <f>IF($I2559="","",_xlfn.LET(_xlpm.x,VLOOKUP($I2559,'2026-01-09_taxon-match'!$A$2:$N$81,13,FALSE),IF(_xlpm.x=0,"",_xlpm.x)))</f>
        <v/>
      </c>
      <c r="V2559" s="46" t="s">
        <v>39</v>
      </c>
      <c r="W2559" s="46" t="s">
        <v>46</v>
      </c>
      <c r="Y2559" s="46" t="str">
        <f>IF(V2559="","",_xlfn.LET(_xlpm.x,VLOOKUP(V2559,'Drop-down_menus'!$D$2:$E$13,2,FALSE),IF(_xlpm.x=0,"",_xlpm.x)))</f>
        <v>https://orcid.org/0009-0002-6669-2911</v>
      </c>
      <c r="Z2559" s="46" t="str">
        <f>IF(W2559="","",_xlfn.LET(_xlpm.x,VLOOKUP(W2559,'Drop-down_menus'!$D$2:$E$13,2,FALSE),IF(_xlpm.x=0,"",_xlpm.x)))</f>
        <v>https://orcid.org/0000-0003-0502-8101</v>
      </c>
      <c r="AA2559" s="46" t="str">
        <f>IF(X2559="","",_xlfn.LET(_xlpm.x,VLOOKUP(X2559,'Drop-down_menus'!$D$2:$E$13,2,FALSE),IF(_xlpm.x=0,"",_xlpm.x)))</f>
        <v/>
      </c>
      <c r="AB2559" s="14" t="s">
        <v>388</v>
      </c>
      <c r="AC2559" s="14" t="s">
        <v>1180</v>
      </c>
      <c r="AE2559" s="46" t="s">
        <v>28</v>
      </c>
      <c r="AF2559" s="46" t="s">
        <v>39</v>
      </c>
      <c r="AG2559" s="46" t="str">
        <f>IF(AE2559="","",_xlfn.LET(_xlpm.x,VLOOKUP(AE2559,'Drop-down_menus'!$D$2:$E$13,2,FALSE),IF(_xlpm.x=0,"",_xlpm.x)))</f>
        <v>https://orcid.org/0000-0002-9037-7623</v>
      </c>
      <c r="AH2559" s="46" t="str">
        <f>IF(AF2559="","",_xlfn.LET(_xlpm.x,VLOOKUP(AF2559,'Drop-down_menus'!$D$2:$E$13,2,FALSE),IF(_xlpm.x=0,"",_xlpm.x)))</f>
        <v>https://orcid.org/0009-0002-6669-2911</v>
      </c>
    </row>
    <row r="2560" spans="2:34" ht="15" customHeight="1">
      <c r="B2560" s="46">
        <v>2782</v>
      </c>
      <c r="C2560" s="46" t="s">
        <v>1131</v>
      </c>
      <c r="D2560" s="46" t="b">
        <f>COUNTIF(Events!$B$2:$B$171, C2560) &gt; 0</f>
        <v>0</v>
      </c>
      <c r="E2560" s="46" t="s">
        <v>322</v>
      </c>
      <c r="F2560" s="46" t="s">
        <v>421</v>
      </c>
      <c r="J2560" s="46" t="str">
        <f>IF(I2560="","",_xlfn.LET(_xlpm.x,VLOOKUP(I2560,'2026-01-09_taxon-match'!$A$2:$N$81,4,FALSE),IF(_xlpm.x=0,"",_xlpm.x)))</f>
        <v/>
      </c>
      <c r="L2560" s="46" t="str">
        <f>IF(I2560="","",_xlfn.LET(_xlpm.x,VLOOKUP(I2560,'2026-01-09_taxon-match'!$A$2:$N$81,3,FALSE),IF(_xlpm.x=0,"",_xlpm.x)))</f>
        <v/>
      </c>
      <c r="M2560" s="46" t="str">
        <f>IF($I2560="","",_xlfn.LET(_xlpm.x,VLOOKUP($I2560,'2026-01-09_taxon-match'!$A$2:$N$81,5,FALSE),IF(_xlpm.x=0,"",_xlpm.x)))</f>
        <v/>
      </c>
      <c r="N2560" s="46" t="str">
        <f>IF($I2560="","",_xlfn.LET(_xlpm.x,VLOOKUP($I2560,'2026-01-09_taxon-match'!$A$2:$N$81,6,FALSE),IF(_xlpm.x=0,"",_xlpm.x)))</f>
        <v/>
      </c>
      <c r="O2560" s="46" t="str">
        <f>IF($I2560="","",_xlfn.LET(_xlpm.x,VLOOKUP($I2560,'2026-01-09_taxon-match'!$A$2:$N$81,7,FALSE),IF(_xlpm.x=0,"",_xlpm.x)))</f>
        <v/>
      </c>
      <c r="P2560" s="46" t="str">
        <f>IF($I2560="","",_xlfn.LET(_xlpm.x,VLOOKUP($I2560,'2026-01-09_taxon-match'!$A$2:$N$81,8,FALSE),IF(_xlpm.x=0,"",_xlpm.x)))</f>
        <v/>
      </c>
      <c r="Q2560" s="46" t="str">
        <f>IF($I2560="","",_xlfn.LET(_xlpm.x,VLOOKUP($I2560,'2026-01-09_taxon-match'!$A$2:$N$81,9,FALSE),IF(_xlpm.x=0,"",_xlpm.x)))</f>
        <v/>
      </c>
      <c r="R2560" s="46" t="str">
        <f>IF($I2560="","",_xlfn.LET(_xlpm.x,VLOOKUP($I2560,'2026-01-09_taxon-match'!$A$2:$N$81,10,FALSE),IF(_xlpm.x=0,"",_xlpm.x)))</f>
        <v/>
      </c>
      <c r="S2560" s="46" t="str">
        <f>IF($I2560="","",_xlfn.LET(_xlpm.x,VLOOKUP($I2560,'2026-01-09_taxon-match'!$A$2:$N$81,11,FALSE),IF(_xlpm.x=0,"",_xlpm.x)))</f>
        <v/>
      </c>
      <c r="T2560" s="46" t="str">
        <f>IF($I2560="","",_xlfn.LET(_xlpm.x,VLOOKUP($I2560,'2026-01-09_taxon-match'!$A$2:$N$81,13,FALSE),IF(_xlpm.x=0,"",_xlpm.x)))</f>
        <v/>
      </c>
      <c r="V2560" s="46" t="s">
        <v>39</v>
      </c>
      <c r="W2560" s="46" t="s">
        <v>46</v>
      </c>
      <c r="Y2560" s="46" t="str">
        <f>IF(V2560="","",_xlfn.LET(_xlpm.x,VLOOKUP(V2560,'Drop-down_menus'!$D$2:$E$13,2,FALSE),IF(_xlpm.x=0,"",_xlpm.x)))</f>
        <v>https://orcid.org/0009-0002-6669-2911</v>
      </c>
      <c r="Z2560" s="46" t="str">
        <f>IF(W2560="","",_xlfn.LET(_xlpm.x,VLOOKUP(W2560,'Drop-down_menus'!$D$2:$E$13,2,FALSE),IF(_xlpm.x=0,"",_xlpm.x)))</f>
        <v>https://orcid.org/0000-0003-0502-8101</v>
      </c>
      <c r="AA2560" s="46" t="str">
        <f>IF(X2560="","",_xlfn.LET(_xlpm.x,VLOOKUP(X2560,'Drop-down_menus'!$D$2:$E$13,2,FALSE),IF(_xlpm.x=0,"",_xlpm.x)))</f>
        <v/>
      </c>
      <c r="AB2560" s="14" t="s">
        <v>388</v>
      </c>
      <c r="AC2560" s="14" t="s">
        <v>1180</v>
      </c>
      <c r="AE2560" s="46" t="s">
        <v>28</v>
      </c>
      <c r="AF2560" s="46" t="s">
        <v>39</v>
      </c>
      <c r="AG2560" s="46" t="str">
        <f>IF(AE2560="","",_xlfn.LET(_xlpm.x,VLOOKUP(AE2560,'Drop-down_menus'!$D$2:$E$13,2,FALSE),IF(_xlpm.x=0,"",_xlpm.x)))</f>
        <v>https://orcid.org/0000-0002-9037-7623</v>
      </c>
      <c r="AH2560" s="46" t="str">
        <f>IF(AF2560="","",_xlfn.LET(_xlpm.x,VLOOKUP(AF2560,'Drop-down_menus'!$D$2:$E$13,2,FALSE),IF(_xlpm.x=0,"",_xlpm.x)))</f>
        <v>https://orcid.org/0009-0002-6669-2911</v>
      </c>
    </row>
    <row r="2561" spans="2:34" ht="15" customHeight="1">
      <c r="B2561" s="46">
        <v>2783</v>
      </c>
      <c r="C2561" s="46" t="s">
        <v>1131</v>
      </c>
      <c r="D2561" s="46" t="b">
        <f>COUNTIF(Events!$B$2:$B$171, C2561) &gt; 0</f>
        <v>0</v>
      </c>
      <c r="E2561" s="46" t="s">
        <v>322</v>
      </c>
      <c r="F2561" s="46" t="s">
        <v>422</v>
      </c>
      <c r="J2561" s="46" t="str">
        <f>IF(I2561="","",_xlfn.LET(_xlpm.x,VLOOKUP(I2561,'2026-01-09_taxon-match'!$A$2:$N$81,4,FALSE),IF(_xlpm.x=0,"",_xlpm.x)))</f>
        <v/>
      </c>
      <c r="L2561" s="46" t="str">
        <f>IF(I2561="","",_xlfn.LET(_xlpm.x,VLOOKUP(I2561,'2026-01-09_taxon-match'!$A$2:$N$81,3,FALSE),IF(_xlpm.x=0,"",_xlpm.x)))</f>
        <v/>
      </c>
      <c r="M2561" s="46" t="str">
        <f>IF($I2561="","",_xlfn.LET(_xlpm.x,VLOOKUP($I2561,'2026-01-09_taxon-match'!$A$2:$N$81,5,FALSE),IF(_xlpm.x=0,"",_xlpm.x)))</f>
        <v/>
      </c>
      <c r="N2561" s="46" t="str">
        <f>IF($I2561="","",_xlfn.LET(_xlpm.x,VLOOKUP($I2561,'2026-01-09_taxon-match'!$A$2:$N$81,6,FALSE),IF(_xlpm.x=0,"",_xlpm.x)))</f>
        <v/>
      </c>
      <c r="O2561" s="46" t="str">
        <f>IF($I2561="","",_xlfn.LET(_xlpm.x,VLOOKUP($I2561,'2026-01-09_taxon-match'!$A$2:$N$81,7,FALSE),IF(_xlpm.x=0,"",_xlpm.x)))</f>
        <v/>
      </c>
      <c r="P2561" s="46" t="str">
        <f>IF($I2561="","",_xlfn.LET(_xlpm.x,VLOOKUP($I2561,'2026-01-09_taxon-match'!$A$2:$N$81,8,FALSE),IF(_xlpm.x=0,"",_xlpm.x)))</f>
        <v/>
      </c>
      <c r="Q2561" s="46" t="str">
        <f>IF($I2561="","",_xlfn.LET(_xlpm.x,VLOOKUP($I2561,'2026-01-09_taxon-match'!$A$2:$N$81,9,FALSE),IF(_xlpm.x=0,"",_xlpm.x)))</f>
        <v/>
      </c>
      <c r="R2561" s="46" t="str">
        <f>IF($I2561="","",_xlfn.LET(_xlpm.x,VLOOKUP($I2561,'2026-01-09_taxon-match'!$A$2:$N$81,10,FALSE),IF(_xlpm.x=0,"",_xlpm.x)))</f>
        <v/>
      </c>
      <c r="S2561" s="46" t="str">
        <f>IF($I2561="","",_xlfn.LET(_xlpm.x,VLOOKUP($I2561,'2026-01-09_taxon-match'!$A$2:$N$81,11,FALSE),IF(_xlpm.x=0,"",_xlpm.x)))</f>
        <v/>
      </c>
      <c r="T2561" s="46" t="str">
        <f>IF($I2561="","",_xlfn.LET(_xlpm.x,VLOOKUP($I2561,'2026-01-09_taxon-match'!$A$2:$N$81,13,FALSE),IF(_xlpm.x=0,"",_xlpm.x)))</f>
        <v/>
      </c>
      <c r="V2561" s="46" t="s">
        <v>39</v>
      </c>
      <c r="W2561" s="46" t="s">
        <v>46</v>
      </c>
      <c r="Y2561" s="46" t="str">
        <f>IF(V2561="","",_xlfn.LET(_xlpm.x,VLOOKUP(V2561,'Drop-down_menus'!$D$2:$E$13,2,FALSE),IF(_xlpm.x=0,"",_xlpm.x)))</f>
        <v>https://orcid.org/0009-0002-6669-2911</v>
      </c>
      <c r="Z2561" s="46" t="str">
        <f>IF(W2561="","",_xlfn.LET(_xlpm.x,VLOOKUP(W2561,'Drop-down_menus'!$D$2:$E$13,2,FALSE),IF(_xlpm.x=0,"",_xlpm.x)))</f>
        <v>https://orcid.org/0000-0003-0502-8101</v>
      </c>
      <c r="AA2561" s="46" t="str">
        <f>IF(X2561="","",_xlfn.LET(_xlpm.x,VLOOKUP(X2561,'Drop-down_menus'!$D$2:$E$13,2,FALSE),IF(_xlpm.x=0,"",_xlpm.x)))</f>
        <v/>
      </c>
      <c r="AB2561" s="14" t="s">
        <v>388</v>
      </c>
      <c r="AC2561" s="14" t="s">
        <v>1180</v>
      </c>
      <c r="AE2561" s="46" t="s">
        <v>28</v>
      </c>
      <c r="AF2561" s="46" t="s">
        <v>39</v>
      </c>
      <c r="AG2561" s="46" t="str">
        <f>IF(AE2561="","",_xlfn.LET(_xlpm.x,VLOOKUP(AE2561,'Drop-down_menus'!$D$2:$E$13,2,FALSE),IF(_xlpm.x=0,"",_xlpm.x)))</f>
        <v>https://orcid.org/0000-0002-9037-7623</v>
      </c>
      <c r="AH2561" s="46" t="str">
        <f>IF(AF2561="","",_xlfn.LET(_xlpm.x,VLOOKUP(AF2561,'Drop-down_menus'!$D$2:$E$13,2,FALSE),IF(_xlpm.x=0,"",_xlpm.x)))</f>
        <v>https://orcid.org/0009-0002-6669-2911</v>
      </c>
    </row>
    <row r="2562" spans="2:34" ht="15" customHeight="1">
      <c r="B2562" s="46">
        <v>2784</v>
      </c>
      <c r="C2562" s="46" t="s">
        <v>1131</v>
      </c>
      <c r="D2562" s="46" t="b">
        <f>COUNTIF(Events!$B$2:$B$171, C2562) &gt; 0</f>
        <v>0</v>
      </c>
      <c r="E2562" s="46" t="s">
        <v>322</v>
      </c>
      <c r="F2562" s="46" t="s">
        <v>423</v>
      </c>
      <c r="J2562" s="46" t="str">
        <f>IF(I2562="","",_xlfn.LET(_xlpm.x,VLOOKUP(I2562,'2026-01-09_taxon-match'!$A$2:$N$81,4,FALSE),IF(_xlpm.x=0,"",_xlpm.x)))</f>
        <v/>
      </c>
      <c r="L2562" s="46" t="str">
        <f>IF(I2562="","",_xlfn.LET(_xlpm.x,VLOOKUP(I2562,'2026-01-09_taxon-match'!$A$2:$N$81,3,FALSE),IF(_xlpm.x=0,"",_xlpm.x)))</f>
        <v/>
      </c>
      <c r="M2562" s="46" t="str">
        <f>IF($I2562="","",_xlfn.LET(_xlpm.x,VLOOKUP($I2562,'2026-01-09_taxon-match'!$A$2:$N$81,5,FALSE),IF(_xlpm.x=0,"",_xlpm.x)))</f>
        <v/>
      </c>
      <c r="N2562" s="46" t="str">
        <f>IF($I2562="","",_xlfn.LET(_xlpm.x,VLOOKUP($I2562,'2026-01-09_taxon-match'!$A$2:$N$81,6,FALSE),IF(_xlpm.x=0,"",_xlpm.x)))</f>
        <v/>
      </c>
      <c r="O2562" s="46" t="str">
        <f>IF($I2562="","",_xlfn.LET(_xlpm.x,VLOOKUP($I2562,'2026-01-09_taxon-match'!$A$2:$N$81,7,FALSE),IF(_xlpm.x=0,"",_xlpm.x)))</f>
        <v/>
      </c>
      <c r="P2562" s="46" t="str">
        <f>IF($I2562="","",_xlfn.LET(_xlpm.x,VLOOKUP($I2562,'2026-01-09_taxon-match'!$A$2:$N$81,8,FALSE),IF(_xlpm.x=0,"",_xlpm.x)))</f>
        <v/>
      </c>
      <c r="Q2562" s="46" t="str">
        <f>IF($I2562="","",_xlfn.LET(_xlpm.x,VLOOKUP($I2562,'2026-01-09_taxon-match'!$A$2:$N$81,9,FALSE),IF(_xlpm.x=0,"",_xlpm.x)))</f>
        <v/>
      </c>
      <c r="R2562" s="46" t="str">
        <f>IF($I2562="","",_xlfn.LET(_xlpm.x,VLOOKUP($I2562,'2026-01-09_taxon-match'!$A$2:$N$81,10,FALSE),IF(_xlpm.x=0,"",_xlpm.x)))</f>
        <v/>
      </c>
      <c r="S2562" s="46" t="str">
        <f>IF($I2562="","",_xlfn.LET(_xlpm.x,VLOOKUP($I2562,'2026-01-09_taxon-match'!$A$2:$N$81,11,FALSE),IF(_xlpm.x=0,"",_xlpm.x)))</f>
        <v/>
      </c>
      <c r="T2562" s="46" t="str">
        <f>IF($I2562="","",_xlfn.LET(_xlpm.x,VLOOKUP($I2562,'2026-01-09_taxon-match'!$A$2:$N$81,13,FALSE),IF(_xlpm.x=0,"",_xlpm.x)))</f>
        <v/>
      </c>
      <c r="V2562" s="46" t="s">
        <v>39</v>
      </c>
      <c r="W2562" s="46" t="s">
        <v>46</v>
      </c>
      <c r="Y2562" s="46" t="str">
        <f>IF(V2562="","",_xlfn.LET(_xlpm.x,VLOOKUP(V2562,'Drop-down_menus'!$D$2:$E$13,2,FALSE),IF(_xlpm.x=0,"",_xlpm.x)))</f>
        <v>https://orcid.org/0009-0002-6669-2911</v>
      </c>
      <c r="Z2562" s="46" t="str">
        <f>IF(W2562="","",_xlfn.LET(_xlpm.x,VLOOKUP(W2562,'Drop-down_menus'!$D$2:$E$13,2,FALSE),IF(_xlpm.x=0,"",_xlpm.x)))</f>
        <v>https://orcid.org/0000-0003-0502-8101</v>
      </c>
      <c r="AA2562" s="46" t="str">
        <f>IF(X2562="","",_xlfn.LET(_xlpm.x,VLOOKUP(X2562,'Drop-down_menus'!$D$2:$E$13,2,FALSE),IF(_xlpm.x=0,"",_xlpm.x)))</f>
        <v/>
      </c>
      <c r="AB2562" s="14" t="s">
        <v>388</v>
      </c>
      <c r="AC2562" s="14" t="s">
        <v>1180</v>
      </c>
      <c r="AE2562" s="46" t="s">
        <v>28</v>
      </c>
      <c r="AF2562" s="46" t="s">
        <v>39</v>
      </c>
      <c r="AG2562" s="46" t="str">
        <f>IF(AE2562="","",_xlfn.LET(_xlpm.x,VLOOKUP(AE2562,'Drop-down_menus'!$D$2:$E$13,2,FALSE),IF(_xlpm.x=0,"",_xlpm.x)))</f>
        <v>https://orcid.org/0000-0002-9037-7623</v>
      </c>
      <c r="AH2562" s="46" t="str">
        <f>IF(AF2562="","",_xlfn.LET(_xlpm.x,VLOOKUP(AF2562,'Drop-down_menus'!$D$2:$E$13,2,FALSE),IF(_xlpm.x=0,"",_xlpm.x)))</f>
        <v>https://orcid.org/0009-0002-6669-2911</v>
      </c>
    </row>
    <row r="2563" spans="2:34" ht="15" customHeight="1">
      <c r="B2563" s="46">
        <v>2785</v>
      </c>
      <c r="C2563" s="46" t="s">
        <v>1131</v>
      </c>
      <c r="D2563" s="46" t="b">
        <f>COUNTIF(Events!$B$2:$B$171, C2563) &gt; 0</f>
        <v>0</v>
      </c>
      <c r="E2563" s="46" t="s">
        <v>322</v>
      </c>
      <c r="F2563" s="46" t="s">
        <v>424</v>
      </c>
      <c r="J2563" s="46" t="str">
        <f>IF(I2563="","",_xlfn.LET(_xlpm.x,VLOOKUP(I2563,'2026-01-09_taxon-match'!$A$2:$N$81,4,FALSE),IF(_xlpm.x=0,"",_xlpm.x)))</f>
        <v/>
      </c>
      <c r="L2563" s="46" t="str">
        <f>IF(I2563="","",_xlfn.LET(_xlpm.x,VLOOKUP(I2563,'2026-01-09_taxon-match'!$A$2:$N$81,3,FALSE),IF(_xlpm.x=0,"",_xlpm.x)))</f>
        <v/>
      </c>
      <c r="M2563" s="46" t="str">
        <f>IF($I2563="","",_xlfn.LET(_xlpm.x,VLOOKUP($I2563,'2026-01-09_taxon-match'!$A$2:$N$81,5,FALSE),IF(_xlpm.x=0,"",_xlpm.x)))</f>
        <v/>
      </c>
      <c r="N2563" s="46" t="str">
        <f>IF($I2563="","",_xlfn.LET(_xlpm.x,VLOOKUP($I2563,'2026-01-09_taxon-match'!$A$2:$N$81,6,FALSE),IF(_xlpm.x=0,"",_xlpm.x)))</f>
        <v/>
      </c>
      <c r="O2563" s="46" t="str">
        <f>IF($I2563="","",_xlfn.LET(_xlpm.x,VLOOKUP($I2563,'2026-01-09_taxon-match'!$A$2:$N$81,7,FALSE),IF(_xlpm.x=0,"",_xlpm.x)))</f>
        <v/>
      </c>
      <c r="P2563" s="46" t="str">
        <f>IF($I2563="","",_xlfn.LET(_xlpm.x,VLOOKUP($I2563,'2026-01-09_taxon-match'!$A$2:$N$81,8,FALSE),IF(_xlpm.x=0,"",_xlpm.x)))</f>
        <v/>
      </c>
      <c r="Q2563" s="46" t="str">
        <f>IF($I2563="","",_xlfn.LET(_xlpm.x,VLOOKUP($I2563,'2026-01-09_taxon-match'!$A$2:$N$81,9,FALSE),IF(_xlpm.x=0,"",_xlpm.x)))</f>
        <v/>
      </c>
      <c r="R2563" s="46" t="str">
        <f>IF($I2563="","",_xlfn.LET(_xlpm.x,VLOOKUP($I2563,'2026-01-09_taxon-match'!$A$2:$N$81,10,FALSE),IF(_xlpm.x=0,"",_xlpm.x)))</f>
        <v/>
      </c>
      <c r="S2563" s="46" t="str">
        <f>IF($I2563="","",_xlfn.LET(_xlpm.x,VLOOKUP($I2563,'2026-01-09_taxon-match'!$A$2:$N$81,11,FALSE),IF(_xlpm.x=0,"",_xlpm.x)))</f>
        <v/>
      </c>
      <c r="T2563" s="46" t="str">
        <f>IF($I2563="","",_xlfn.LET(_xlpm.x,VLOOKUP($I2563,'2026-01-09_taxon-match'!$A$2:$N$81,13,FALSE),IF(_xlpm.x=0,"",_xlpm.x)))</f>
        <v/>
      </c>
      <c r="V2563" s="46" t="s">
        <v>39</v>
      </c>
      <c r="W2563" s="46" t="s">
        <v>46</v>
      </c>
      <c r="Y2563" s="46" t="str">
        <f>IF(V2563="","",_xlfn.LET(_xlpm.x,VLOOKUP(V2563,'Drop-down_menus'!$D$2:$E$13,2,FALSE),IF(_xlpm.x=0,"",_xlpm.x)))</f>
        <v>https://orcid.org/0009-0002-6669-2911</v>
      </c>
      <c r="Z2563" s="46" t="str">
        <f>IF(W2563="","",_xlfn.LET(_xlpm.x,VLOOKUP(W2563,'Drop-down_menus'!$D$2:$E$13,2,FALSE),IF(_xlpm.x=0,"",_xlpm.x)))</f>
        <v>https://orcid.org/0000-0003-0502-8101</v>
      </c>
      <c r="AA2563" s="46" t="str">
        <f>IF(X2563="","",_xlfn.LET(_xlpm.x,VLOOKUP(X2563,'Drop-down_menus'!$D$2:$E$13,2,FALSE),IF(_xlpm.x=0,"",_xlpm.x)))</f>
        <v/>
      </c>
      <c r="AB2563" s="14" t="s">
        <v>388</v>
      </c>
      <c r="AC2563" s="14" t="s">
        <v>1180</v>
      </c>
      <c r="AE2563" s="46" t="s">
        <v>28</v>
      </c>
      <c r="AF2563" s="46" t="s">
        <v>39</v>
      </c>
      <c r="AG2563" s="46" t="str">
        <f>IF(AE2563="","",_xlfn.LET(_xlpm.x,VLOOKUP(AE2563,'Drop-down_menus'!$D$2:$E$13,2,FALSE),IF(_xlpm.x=0,"",_xlpm.x)))</f>
        <v>https://orcid.org/0000-0002-9037-7623</v>
      </c>
      <c r="AH2563" s="46" t="str">
        <f>IF(AF2563="","",_xlfn.LET(_xlpm.x,VLOOKUP(AF2563,'Drop-down_menus'!$D$2:$E$13,2,FALSE),IF(_xlpm.x=0,"",_xlpm.x)))</f>
        <v>https://orcid.org/0009-0002-6669-2911</v>
      </c>
    </row>
    <row r="2564" spans="2:34" ht="15" customHeight="1">
      <c r="B2564" s="46">
        <v>2786</v>
      </c>
      <c r="C2564" s="46" t="s">
        <v>1131</v>
      </c>
      <c r="D2564" s="46" t="b">
        <f>COUNTIF(Events!$B$2:$B$171, C2564) &gt; 0</f>
        <v>0</v>
      </c>
      <c r="E2564" s="46" t="s">
        <v>322</v>
      </c>
      <c r="F2564" s="46" t="s">
        <v>425</v>
      </c>
      <c r="J2564" s="46" t="str">
        <f>IF(I2564="","",_xlfn.LET(_xlpm.x,VLOOKUP(I2564,'2026-01-09_taxon-match'!$A$2:$N$81,4,FALSE),IF(_xlpm.x=0,"",_xlpm.x)))</f>
        <v/>
      </c>
      <c r="L2564" s="46" t="str">
        <f>IF(I2564="","",_xlfn.LET(_xlpm.x,VLOOKUP(I2564,'2026-01-09_taxon-match'!$A$2:$N$81,3,FALSE),IF(_xlpm.x=0,"",_xlpm.x)))</f>
        <v/>
      </c>
      <c r="M2564" s="46" t="str">
        <f>IF($I2564="","",_xlfn.LET(_xlpm.x,VLOOKUP($I2564,'2026-01-09_taxon-match'!$A$2:$N$81,5,FALSE),IF(_xlpm.x=0,"",_xlpm.x)))</f>
        <v/>
      </c>
      <c r="N2564" s="46" t="str">
        <f>IF($I2564="","",_xlfn.LET(_xlpm.x,VLOOKUP($I2564,'2026-01-09_taxon-match'!$A$2:$N$81,6,FALSE),IF(_xlpm.x=0,"",_xlpm.x)))</f>
        <v/>
      </c>
      <c r="O2564" s="46" t="str">
        <f>IF($I2564="","",_xlfn.LET(_xlpm.x,VLOOKUP($I2564,'2026-01-09_taxon-match'!$A$2:$N$81,7,FALSE),IF(_xlpm.x=0,"",_xlpm.x)))</f>
        <v/>
      </c>
      <c r="P2564" s="46" t="str">
        <f>IF($I2564="","",_xlfn.LET(_xlpm.x,VLOOKUP($I2564,'2026-01-09_taxon-match'!$A$2:$N$81,8,FALSE),IF(_xlpm.x=0,"",_xlpm.x)))</f>
        <v/>
      </c>
      <c r="Q2564" s="46" t="str">
        <f>IF($I2564="","",_xlfn.LET(_xlpm.x,VLOOKUP($I2564,'2026-01-09_taxon-match'!$A$2:$N$81,9,FALSE),IF(_xlpm.x=0,"",_xlpm.x)))</f>
        <v/>
      </c>
      <c r="R2564" s="46" t="str">
        <f>IF($I2564="","",_xlfn.LET(_xlpm.x,VLOOKUP($I2564,'2026-01-09_taxon-match'!$A$2:$N$81,10,FALSE),IF(_xlpm.x=0,"",_xlpm.x)))</f>
        <v/>
      </c>
      <c r="S2564" s="46" t="str">
        <f>IF($I2564="","",_xlfn.LET(_xlpm.x,VLOOKUP($I2564,'2026-01-09_taxon-match'!$A$2:$N$81,11,FALSE),IF(_xlpm.x=0,"",_xlpm.x)))</f>
        <v/>
      </c>
      <c r="T2564" s="46" t="str">
        <f>IF($I2564="","",_xlfn.LET(_xlpm.x,VLOOKUP($I2564,'2026-01-09_taxon-match'!$A$2:$N$81,13,FALSE),IF(_xlpm.x=0,"",_xlpm.x)))</f>
        <v/>
      </c>
      <c r="V2564" s="46" t="s">
        <v>39</v>
      </c>
      <c r="W2564" s="46" t="s">
        <v>46</v>
      </c>
      <c r="Y2564" s="46" t="str">
        <f>IF(V2564="","",_xlfn.LET(_xlpm.x,VLOOKUP(V2564,'Drop-down_menus'!$D$2:$E$13,2,FALSE),IF(_xlpm.x=0,"",_xlpm.x)))</f>
        <v>https://orcid.org/0009-0002-6669-2911</v>
      </c>
      <c r="Z2564" s="46" t="str">
        <f>IF(W2564="","",_xlfn.LET(_xlpm.x,VLOOKUP(W2564,'Drop-down_menus'!$D$2:$E$13,2,FALSE),IF(_xlpm.x=0,"",_xlpm.x)))</f>
        <v>https://orcid.org/0000-0003-0502-8101</v>
      </c>
      <c r="AA2564" s="46" t="str">
        <f>IF(X2564="","",_xlfn.LET(_xlpm.x,VLOOKUP(X2564,'Drop-down_menus'!$D$2:$E$13,2,FALSE),IF(_xlpm.x=0,"",_xlpm.x)))</f>
        <v/>
      </c>
      <c r="AB2564" s="14" t="s">
        <v>388</v>
      </c>
      <c r="AC2564" s="14" t="s">
        <v>1180</v>
      </c>
      <c r="AE2564" s="46" t="s">
        <v>28</v>
      </c>
      <c r="AF2564" s="46" t="s">
        <v>39</v>
      </c>
      <c r="AG2564" s="46" t="str">
        <f>IF(AE2564="","",_xlfn.LET(_xlpm.x,VLOOKUP(AE2564,'Drop-down_menus'!$D$2:$E$13,2,FALSE),IF(_xlpm.x=0,"",_xlpm.x)))</f>
        <v>https://orcid.org/0000-0002-9037-7623</v>
      </c>
      <c r="AH2564" s="46" t="str">
        <f>IF(AF2564="","",_xlfn.LET(_xlpm.x,VLOOKUP(AF2564,'Drop-down_menus'!$D$2:$E$13,2,FALSE),IF(_xlpm.x=0,"",_xlpm.x)))</f>
        <v>https://orcid.org/0009-0002-6669-2911</v>
      </c>
    </row>
    <row r="2565" spans="2:34" ht="15" customHeight="1">
      <c r="B2565" s="46">
        <v>2787</v>
      </c>
      <c r="C2565" s="46" t="s">
        <v>1131</v>
      </c>
      <c r="D2565" s="46" t="b">
        <f>COUNTIF(Events!$B$2:$B$171, C2565) &gt; 0</f>
        <v>0</v>
      </c>
      <c r="E2565" s="46" t="s">
        <v>322</v>
      </c>
      <c r="F2565" s="46" t="s">
        <v>426</v>
      </c>
      <c r="J2565" s="46" t="str">
        <f>IF(I2565="","",_xlfn.LET(_xlpm.x,VLOOKUP(I2565,'2026-01-09_taxon-match'!$A$2:$N$81,4,FALSE),IF(_xlpm.x=0,"",_xlpm.x)))</f>
        <v/>
      </c>
      <c r="L2565" s="46" t="str">
        <f>IF(I2565="","",_xlfn.LET(_xlpm.x,VLOOKUP(I2565,'2026-01-09_taxon-match'!$A$2:$N$81,3,FALSE),IF(_xlpm.x=0,"",_xlpm.x)))</f>
        <v/>
      </c>
      <c r="M2565" s="46" t="str">
        <f>IF($I2565="","",_xlfn.LET(_xlpm.x,VLOOKUP($I2565,'2026-01-09_taxon-match'!$A$2:$N$81,5,FALSE),IF(_xlpm.x=0,"",_xlpm.x)))</f>
        <v/>
      </c>
      <c r="N2565" s="46" t="str">
        <f>IF($I2565="","",_xlfn.LET(_xlpm.x,VLOOKUP($I2565,'2026-01-09_taxon-match'!$A$2:$N$81,6,FALSE),IF(_xlpm.x=0,"",_xlpm.x)))</f>
        <v/>
      </c>
      <c r="O2565" s="46" t="str">
        <f>IF($I2565="","",_xlfn.LET(_xlpm.x,VLOOKUP($I2565,'2026-01-09_taxon-match'!$A$2:$N$81,7,FALSE),IF(_xlpm.x=0,"",_xlpm.x)))</f>
        <v/>
      </c>
      <c r="P2565" s="46" t="str">
        <f>IF($I2565="","",_xlfn.LET(_xlpm.x,VLOOKUP($I2565,'2026-01-09_taxon-match'!$A$2:$N$81,8,FALSE),IF(_xlpm.x=0,"",_xlpm.x)))</f>
        <v/>
      </c>
      <c r="Q2565" s="46" t="str">
        <f>IF($I2565="","",_xlfn.LET(_xlpm.x,VLOOKUP($I2565,'2026-01-09_taxon-match'!$A$2:$N$81,9,FALSE),IF(_xlpm.x=0,"",_xlpm.x)))</f>
        <v/>
      </c>
      <c r="R2565" s="46" t="str">
        <f>IF($I2565="","",_xlfn.LET(_xlpm.x,VLOOKUP($I2565,'2026-01-09_taxon-match'!$A$2:$N$81,10,FALSE),IF(_xlpm.x=0,"",_xlpm.x)))</f>
        <v/>
      </c>
      <c r="S2565" s="46" t="str">
        <f>IF($I2565="","",_xlfn.LET(_xlpm.x,VLOOKUP($I2565,'2026-01-09_taxon-match'!$A$2:$N$81,11,FALSE),IF(_xlpm.x=0,"",_xlpm.x)))</f>
        <v/>
      </c>
      <c r="T2565" s="46" t="str">
        <f>IF($I2565="","",_xlfn.LET(_xlpm.x,VLOOKUP($I2565,'2026-01-09_taxon-match'!$A$2:$N$81,13,FALSE),IF(_xlpm.x=0,"",_xlpm.x)))</f>
        <v/>
      </c>
      <c r="V2565" s="46" t="s">
        <v>39</v>
      </c>
      <c r="W2565" s="46" t="s">
        <v>46</v>
      </c>
      <c r="Y2565" s="46" t="str">
        <f>IF(V2565="","",_xlfn.LET(_xlpm.x,VLOOKUP(V2565,'Drop-down_menus'!$D$2:$E$13,2,FALSE),IF(_xlpm.x=0,"",_xlpm.x)))</f>
        <v>https://orcid.org/0009-0002-6669-2911</v>
      </c>
      <c r="Z2565" s="46" t="str">
        <f>IF(W2565="","",_xlfn.LET(_xlpm.x,VLOOKUP(W2565,'Drop-down_menus'!$D$2:$E$13,2,FALSE),IF(_xlpm.x=0,"",_xlpm.x)))</f>
        <v>https://orcid.org/0000-0003-0502-8101</v>
      </c>
      <c r="AA2565" s="46" t="str">
        <f>IF(X2565="","",_xlfn.LET(_xlpm.x,VLOOKUP(X2565,'Drop-down_menus'!$D$2:$E$13,2,FALSE),IF(_xlpm.x=0,"",_xlpm.x)))</f>
        <v/>
      </c>
      <c r="AB2565" s="14" t="s">
        <v>388</v>
      </c>
      <c r="AC2565" s="14" t="s">
        <v>1180</v>
      </c>
      <c r="AE2565" s="46" t="s">
        <v>28</v>
      </c>
      <c r="AF2565" s="46" t="s">
        <v>39</v>
      </c>
      <c r="AG2565" s="46" t="str">
        <f>IF(AE2565="","",_xlfn.LET(_xlpm.x,VLOOKUP(AE2565,'Drop-down_menus'!$D$2:$E$13,2,FALSE),IF(_xlpm.x=0,"",_xlpm.x)))</f>
        <v>https://orcid.org/0000-0002-9037-7623</v>
      </c>
      <c r="AH2565" s="46" t="str">
        <f>IF(AF2565="","",_xlfn.LET(_xlpm.x,VLOOKUP(AF2565,'Drop-down_menus'!$D$2:$E$13,2,FALSE),IF(_xlpm.x=0,"",_xlpm.x)))</f>
        <v>https://orcid.org/0009-0002-6669-2911</v>
      </c>
    </row>
    <row r="2566" spans="2:34" ht="15" customHeight="1">
      <c r="B2566" s="46">
        <v>2788</v>
      </c>
      <c r="C2566" s="46" t="s">
        <v>1131</v>
      </c>
      <c r="D2566" s="46" t="b">
        <f>COUNTIF(Events!$B$2:$B$171, C2566) &gt; 0</f>
        <v>0</v>
      </c>
      <c r="E2566" s="46" t="s">
        <v>322</v>
      </c>
      <c r="F2566" s="46" t="s">
        <v>427</v>
      </c>
      <c r="J2566" s="46" t="str">
        <f>IF(I2566="","",_xlfn.LET(_xlpm.x,VLOOKUP(I2566,'2026-01-09_taxon-match'!$A$2:$N$81,4,FALSE),IF(_xlpm.x=0,"",_xlpm.x)))</f>
        <v/>
      </c>
      <c r="L2566" s="46" t="str">
        <f>IF(I2566="","",_xlfn.LET(_xlpm.x,VLOOKUP(I2566,'2026-01-09_taxon-match'!$A$2:$N$81,3,FALSE),IF(_xlpm.x=0,"",_xlpm.x)))</f>
        <v/>
      </c>
      <c r="M2566" s="46" t="str">
        <f>IF($I2566="","",_xlfn.LET(_xlpm.x,VLOOKUP($I2566,'2026-01-09_taxon-match'!$A$2:$N$81,5,FALSE),IF(_xlpm.x=0,"",_xlpm.x)))</f>
        <v/>
      </c>
      <c r="N2566" s="46" t="str">
        <f>IF($I2566="","",_xlfn.LET(_xlpm.x,VLOOKUP($I2566,'2026-01-09_taxon-match'!$A$2:$N$81,6,FALSE),IF(_xlpm.x=0,"",_xlpm.x)))</f>
        <v/>
      </c>
      <c r="O2566" s="46" t="str">
        <f>IF($I2566="","",_xlfn.LET(_xlpm.x,VLOOKUP($I2566,'2026-01-09_taxon-match'!$A$2:$N$81,7,FALSE),IF(_xlpm.x=0,"",_xlpm.x)))</f>
        <v/>
      </c>
      <c r="P2566" s="46" t="str">
        <f>IF($I2566="","",_xlfn.LET(_xlpm.x,VLOOKUP($I2566,'2026-01-09_taxon-match'!$A$2:$N$81,8,FALSE),IF(_xlpm.x=0,"",_xlpm.x)))</f>
        <v/>
      </c>
      <c r="Q2566" s="46" t="str">
        <f>IF($I2566="","",_xlfn.LET(_xlpm.x,VLOOKUP($I2566,'2026-01-09_taxon-match'!$A$2:$N$81,9,FALSE),IF(_xlpm.x=0,"",_xlpm.x)))</f>
        <v/>
      </c>
      <c r="R2566" s="46" t="str">
        <f>IF($I2566="","",_xlfn.LET(_xlpm.x,VLOOKUP($I2566,'2026-01-09_taxon-match'!$A$2:$N$81,10,FALSE),IF(_xlpm.x=0,"",_xlpm.x)))</f>
        <v/>
      </c>
      <c r="S2566" s="46" t="str">
        <f>IF($I2566="","",_xlfn.LET(_xlpm.x,VLOOKUP($I2566,'2026-01-09_taxon-match'!$A$2:$N$81,11,FALSE),IF(_xlpm.x=0,"",_xlpm.x)))</f>
        <v/>
      </c>
      <c r="T2566" s="46" t="str">
        <f>IF($I2566="","",_xlfn.LET(_xlpm.x,VLOOKUP($I2566,'2026-01-09_taxon-match'!$A$2:$N$81,13,FALSE),IF(_xlpm.x=0,"",_xlpm.x)))</f>
        <v/>
      </c>
      <c r="V2566" s="46" t="s">
        <v>39</v>
      </c>
      <c r="W2566" s="46" t="s">
        <v>46</v>
      </c>
      <c r="Y2566" s="46" t="str">
        <f>IF(V2566="","",_xlfn.LET(_xlpm.x,VLOOKUP(V2566,'Drop-down_menus'!$D$2:$E$13,2,FALSE),IF(_xlpm.x=0,"",_xlpm.x)))</f>
        <v>https://orcid.org/0009-0002-6669-2911</v>
      </c>
      <c r="Z2566" s="46" t="str">
        <f>IF(W2566="","",_xlfn.LET(_xlpm.x,VLOOKUP(W2566,'Drop-down_menus'!$D$2:$E$13,2,FALSE),IF(_xlpm.x=0,"",_xlpm.x)))</f>
        <v>https://orcid.org/0000-0003-0502-8101</v>
      </c>
      <c r="AA2566" s="46" t="str">
        <f>IF(X2566="","",_xlfn.LET(_xlpm.x,VLOOKUP(X2566,'Drop-down_menus'!$D$2:$E$13,2,FALSE),IF(_xlpm.x=0,"",_xlpm.x)))</f>
        <v/>
      </c>
      <c r="AB2566" s="14" t="s">
        <v>388</v>
      </c>
      <c r="AC2566" s="14" t="s">
        <v>1180</v>
      </c>
      <c r="AE2566" s="46" t="s">
        <v>28</v>
      </c>
      <c r="AF2566" s="46" t="s">
        <v>39</v>
      </c>
      <c r="AG2566" s="46" t="str">
        <f>IF(AE2566="","",_xlfn.LET(_xlpm.x,VLOOKUP(AE2566,'Drop-down_menus'!$D$2:$E$13,2,FALSE),IF(_xlpm.x=0,"",_xlpm.x)))</f>
        <v>https://orcid.org/0000-0002-9037-7623</v>
      </c>
      <c r="AH2566" s="46" t="str">
        <f>IF(AF2566="","",_xlfn.LET(_xlpm.x,VLOOKUP(AF2566,'Drop-down_menus'!$D$2:$E$13,2,FALSE),IF(_xlpm.x=0,"",_xlpm.x)))</f>
        <v>https://orcid.org/0009-0002-6669-2911</v>
      </c>
    </row>
    <row r="2567" spans="2:34" ht="15" customHeight="1">
      <c r="B2567" s="46">
        <v>2789</v>
      </c>
      <c r="C2567" s="46" t="s">
        <v>1131</v>
      </c>
      <c r="D2567" s="46" t="b">
        <f>COUNTIF(Events!$B$2:$B$171, C2567) &gt; 0</f>
        <v>0</v>
      </c>
      <c r="E2567" s="46" t="s">
        <v>322</v>
      </c>
      <c r="F2567" s="46" t="s">
        <v>428</v>
      </c>
      <c r="J2567" s="46" t="str">
        <f>IF(I2567="","",_xlfn.LET(_xlpm.x,VLOOKUP(I2567,'2026-01-09_taxon-match'!$A$2:$N$81,4,FALSE),IF(_xlpm.x=0,"",_xlpm.x)))</f>
        <v/>
      </c>
      <c r="L2567" s="46" t="str">
        <f>IF(I2567="","",_xlfn.LET(_xlpm.x,VLOOKUP(I2567,'2026-01-09_taxon-match'!$A$2:$N$81,3,FALSE),IF(_xlpm.x=0,"",_xlpm.x)))</f>
        <v/>
      </c>
      <c r="M2567" s="46" t="str">
        <f>IF($I2567="","",_xlfn.LET(_xlpm.x,VLOOKUP($I2567,'2026-01-09_taxon-match'!$A$2:$N$81,5,FALSE),IF(_xlpm.x=0,"",_xlpm.x)))</f>
        <v/>
      </c>
      <c r="N2567" s="46" t="str">
        <f>IF($I2567="","",_xlfn.LET(_xlpm.x,VLOOKUP($I2567,'2026-01-09_taxon-match'!$A$2:$N$81,6,FALSE),IF(_xlpm.x=0,"",_xlpm.x)))</f>
        <v/>
      </c>
      <c r="O2567" s="46" t="str">
        <f>IF($I2567="","",_xlfn.LET(_xlpm.x,VLOOKUP($I2567,'2026-01-09_taxon-match'!$A$2:$N$81,7,FALSE),IF(_xlpm.x=0,"",_xlpm.x)))</f>
        <v/>
      </c>
      <c r="P2567" s="46" t="str">
        <f>IF($I2567="","",_xlfn.LET(_xlpm.x,VLOOKUP($I2567,'2026-01-09_taxon-match'!$A$2:$N$81,8,FALSE),IF(_xlpm.x=0,"",_xlpm.x)))</f>
        <v/>
      </c>
      <c r="Q2567" s="46" t="str">
        <f>IF($I2567="","",_xlfn.LET(_xlpm.x,VLOOKUP($I2567,'2026-01-09_taxon-match'!$A$2:$N$81,9,FALSE),IF(_xlpm.x=0,"",_xlpm.x)))</f>
        <v/>
      </c>
      <c r="R2567" s="46" t="str">
        <f>IF($I2567="","",_xlfn.LET(_xlpm.x,VLOOKUP($I2567,'2026-01-09_taxon-match'!$A$2:$N$81,10,FALSE),IF(_xlpm.x=0,"",_xlpm.x)))</f>
        <v/>
      </c>
      <c r="S2567" s="46" t="str">
        <f>IF($I2567="","",_xlfn.LET(_xlpm.x,VLOOKUP($I2567,'2026-01-09_taxon-match'!$A$2:$N$81,11,FALSE),IF(_xlpm.x=0,"",_xlpm.x)))</f>
        <v/>
      </c>
      <c r="T2567" s="46" t="str">
        <f>IF($I2567="","",_xlfn.LET(_xlpm.x,VLOOKUP($I2567,'2026-01-09_taxon-match'!$A$2:$N$81,13,FALSE),IF(_xlpm.x=0,"",_xlpm.x)))</f>
        <v/>
      </c>
      <c r="V2567" s="46" t="s">
        <v>39</v>
      </c>
      <c r="W2567" s="46" t="s">
        <v>46</v>
      </c>
      <c r="Y2567" s="46" t="str">
        <f>IF(V2567="","",_xlfn.LET(_xlpm.x,VLOOKUP(V2567,'Drop-down_menus'!$D$2:$E$13,2,FALSE),IF(_xlpm.x=0,"",_xlpm.x)))</f>
        <v>https://orcid.org/0009-0002-6669-2911</v>
      </c>
      <c r="Z2567" s="46" t="str">
        <f>IF(W2567="","",_xlfn.LET(_xlpm.x,VLOOKUP(W2567,'Drop-down_menus'!$D$2:$E$13,2,FALSE),IF(_xlpm.x=0,"",_xlpm.x)))</f>
        <v>https://orcid.org/0000-0003-0502-8101</v>
      </c>
      <c r="AA2567" s="46" t="str">
        <f>IF(X2567="","",_xlfn.LET(_xlpm.x,VLOOKUP(X2567,'Drop-down_menus'!$D$2:$E$13,2,FALSE),IF(_xlpm.x=0,"",_xlpm.x)))</f>
        <v/>
      </c>
      <c r="AB2567" s="14" t="s">
        <v>388</v>
      </c>
      <c r="AC2567" s="14" t="s">
        <v>1180</v>
      </c>
      <c r="AE2567" s="46" t="s">
        <v>28</v>
      </c>
      <c r="AF2567" s="46" t="s">
        <v>39</v>
      </c>
      <c r="AG2567" s="46" t="str">
        <f>IF(AE2567="","",_xlfn.LET(_xlpm.x,VLOOKUP(AE2567,'Drop-down_menus'!$D$2:$E$13,2,FALSE),IF(_xlpm.x=0,"",_xlpm.x)))</f>
        <v>https://orcid.org/0000-0002-9037-7623</v>
      </c>
      <c r="AH2567" s="46" t="str">
        <f>IF(AF2567="","",_xlfn.LET(_xlpm.x,VLOOKUP(AF2567,'Drop-down_menus'!$D$2:$E$13,2,FALSE),IF(_xlpm.x=0,"",_xlpm.x)))</f>
        <v>https://orcid.org/0009-0002-6669-2911</v>
      </c>
    </row>
    <row r="2568" spans="2:34" ht="15" customHeight="1">
      <c r="B2568" s="46">
        <v>2790</v>
      </c>
      <c r="C2568" s="46" t="s">
        <v>1131</v>
      </c>
      <c r="D2568" s="46" t="b">
        <f>COUNTIF(Events!$B$2:$B$171, C2568) &gt; 0</f>
        <v>0</v>
      </c>
      <c r="E2568" s="46" t="s">
        <v>322</v>
      </c>
      <c r="F2568" s="46" t="s">
        <v>429</v>
      </c>
      <c r="J2568" s="46" t="str">
        <f>IF(I2568="","",_xlfn.LET(_xlpm.x,VLOOKUP(I2568,'2026-01-09_taxon-match'!$A$2:$N$81,4,FALSE),IF(_xlpm.x=0,"",_xlpm.x)))</f>
        <v/>
      </c>
      <c r="L2568" s="46" t="str">
        <f>IF(I2568="","",_xlfn.LET(_xlpm.x,VLOOKUP(I2568,'2026-01-09_taxon-match'!$A$2:$N$81,3,FALSE),IF(_xlpm.x=0,"",_xlpm.x)))</f>
        <v/>
      </c>
      <c r="M2568" s="46" t="str">
        <f>IF($I2568="","",_xlfn.LET(_xlpm.x,VLOOKUP($I2568,'2026-01-09_taxon-match'!$A$2:$N$81,5,FALSE),IF(_xlpm.x=0,"",_xlpm.x)))</f>
        <v/>
      </c>
      <c r="N2568" s="46" t="str">
        <f>IF($I2568="","",_xlfn.LET(_xlpm.x,VLOOKUP($I2568,'2026-01-09_taxon-match'!$A$2:$N$81,6,FALSE),IF(_xlpm.x=0,"",_xlpm.x)))</f>
        <v/>
      </c>
      <c r="O2568" s="46" t="str">
        <f>IF($I2568="","",_xlfn.LET(_xlpm.x,VLOOKUP($I2568,'2026-01-09_taxon-match'!$A$2:$N$81,7,FALSE),IF(_xlpm.x=0,"",_xlpm.x)))</f>
        <v/>
      </c>
      <c r="P2568" s="46" t="str">
        <f>IF($I2568="","",_xlfn.LET(_xlpm.x,VLOOKUP($I2568,'2026-01-09_taxon-match'!$A$2:$N$81,8,FALSE),IF(_xlpm.x=0,"",_xlpm.x)))</f>
        <v/>
      </c>
      <c r="Q2568" s="46" t="str">
        <f>IF($I2568="","",_xlfn.LET(_xlpm.x,VLOOKUP($I2568,'2026-01-09_taxon-match'!$A$2:$N$81,9,FALSE),IF(_xlpm.x=0,"",_xlpm.x)))</f>
        <v/>
      </c>
      <c r="R2568" s="46" t="str">
        <f>IF($I2568="","",_xlfn.LET(_xlpm.x,VLOOKUP($I2568,'2026-01-09_taxon-match'!$A$2:$N$81,10,FALSE),IF(_xlpm.x=0,"",_xlpm.x)))</f>
        <v/>
      </c>
      <c r="S2568" s="46" t="str">
        <f>IF($I2568="","",_xlfn.LET(_xlpm.x,VLOOKUP($I2568,'2026-01-09_taxon-match'!$A$2:$N$81,11,FALSE),IF(_xlpm.x=0,"",_xlpm.x)))</f>
        <v/>
      </c>
      <c r="T2568" s="46" t="str">
        <f>IF($I2568="","",_xlfn.LET(_xlpm.x,VLOOKUP($I2568,'2026-01-09_taxon-match'!$A$2:$N$81,13,FALSE),IF(_xlpm.x=0,"",_xlpm.x)))</f>
        <v/>
      </c>
      <c r="V2568" s="46" t="s">
        <v>39</v>
      </c>
      <c r="W2568" s="46" t="s">
        <v>46</v>
      </c>
      <c r="Y2568" s="46" t="str">
        <f>IF(V2568="","",_xlfn.LET(_xlpm.x,VLOOKUP(V2568,'Drop-down_menus'!$D$2:$E$13,2,FALSE),IF(_xlpm.x=0,"",_xlpm.x)))</f>
        <v>https://orcid.org/0009-0002-6669-2911</v>
      </c>
      <c r="Z2568" s="46" t="str">
        <f>IF(W2568="","",_xlfn.LET(_xlpm.x,VLOOKUP(W2568,'Drop-down_menus'!$D$2:$E$13,2,FALSE),IF(_xlpm.x=0,"",_xlpm.x)))</f>
        <v>https://orcid.org/0000-0003-0502-8101</v>
      </c>
      <c r="AA2568" s="46" t="str">
        <f>IF(X2568="","",_xlfn.LET(_xlpm.x,VLOOKUP(X2568,'Drop-down_menus'!$D$2:$E$13,2,FALSE),IF(_xlpm.x=0,"",_xlpm.x)))</f>
        <v/>
      </c>
      <c r="AB2568" s="14" t="s">
        <v>388</v>
      </c>
      <c r="AC2568" s="14" t="s">
        <v>1180</v>
      </c>
      <c r="AE2568" s="46" t="s">
        <v>28</v>
      </c>
      <c r="AF2568" s="46" t="s">
        <v>39</v>
      </c>
      <c r="AG2568" s="46" t="str">
        <f>IF(AE2568="","",_xlfn.LET(_xlpm.x,VLOOKUP(AE2568,'Drop-down_menus'!$D$2:$E$13,2,FALSE),IF(_xlpm.x=0,"",_xlpm.x)))</f>
        <v>https://orcid.org/0000-0002-9037-7623</v>
      </c>
      <c r="AH2568" s="46" t="str">
        <f>IF(AF2568="","",_xlfn.LET(_xlpm.x,VLOOKUP(AF2568,'Drop-down_menus'!$D$2:$E$13,2,FALSE),IF(_xlpm.x=0,"",_xlpm.x)))</f>
        <v>https://orcid.org/0009-0002-6669-2911</v>
      </c>
    </row>
    <row r="2569" spans="2:34" ht="15" customHeight="1">
      <c r="B2569" s="46">
        <v>2791</v>
      </c>
      <c r="C2569" s="46" t="s">
        <v>1131</v>
      </c>
      <c r="D2569" s="46" t="b">
        <f>COUNTIF(Events!$B$2:$B$171, C2569) &gt; 0</f>
        <v>0</v>
      </c>
      <c r="E2569" s="46" t="s">
        <v>322</v>
      </c>
      <c r="F2569" s="46" t="s">
        <v>430</v>
      </c>
      <c r="J2569" s="46" t="str">
        <f>IF(I2569="","",_xlfn.LET(_xlpm.x,VLOOKUP(I2569,'2026-01-09_taxon-match'!$A$2:$N$81,4,FALSE),IF(_xlpm.x=0,"",_xlpm.x)))</f>
        <v/>
      </c>
      <c r="L2569" s="46" t="str">
        <f>IF(I2569="","",_xlfn.LET(_xlpm.x,VLOOKUP(I2569,'2026-01-09_taxon-match'!$A$2:$N$81,3,FALSE),IF(_xlpm.x=0,"",_xlpm.x)))</f>
        <v/>
      </c>
      <c r="M2569" s="46" t="str">
        <f>IF($I2569="","",_xlfn.LET(_xlpm.x,VLOOKUP($I2569,'2026-01-09_taxon-match'!$A$2:$N$81,5,FALSE),IF(_xlpm.x=0,"",_xlpm.x)))</f>
        <v/>
      </c>
      <c r="N2569" s="46" t="str">
        <f>IF($I2569="","",_xlfn.LET(_xlpm.x,VLOOKUP($I2569,'2026-01-09_taxon-match'!$A$2:$N$81,6,FALSE),IF(_xlpm.x=0,"",_xlpm.x)))</f>
        <v/>
      </c>
      <c r="O2569" s="46" t="str">
        <f>IF($I2569="","",_xlfn.LET(_xlpm.x,VLOOKUP($I2569,'2026-01-09_taxon-match'!$A$2:$N$81,7,FALSE),IF(_xlpm.x=0,"",_xlpm.x)))</f>
        <v/>
      </c>
      <c r="P2569" s="46" t="str">
        <f>IF($I2569="","",_xlfn.LET(_xlpm.x,VLOOKUP($I2569,'2026-01-09_taxon-match'!$A$2:$N$81,8,FALSE),IF(_xlpm.x=0,"",_xlpm.x)))</f>
        <v/>
      </c>
      <c r="Q2569" s="46" t="str">
        <f>IF($I2569="","",_xlfn.LET(_xlpm.x,VLOOKUP($I2569,'2026-01-09_taxon-match'!$A$2:$N$81,9,FALSE),IF(_xlpm.x=0,"",_xlpm.x)))</f>
        <v/>
      </c>
      <c r="R2569" s="46" t="str">
        <f>IF($I2569="","",_xlfn.LET(_xlpm.x,VLOOKUP($I2569,'2026-01-09_taxon-match'!$A$2:$N$81,10,FALSE),IF(_xlpm.x=0,"",_xlpm.x)))</f>
        <v/>
      </c>
      <c r="S2569" s="46" t="str">
        <f>IF($I2569="","",_xlfn.LET(_xlpm.x,VLOOKUP($I2569,'2026-01-09_taxon-match'!$A$2:$N$81,11,FALSE),IF(_xlpm.x=0,"",_xlpm.x)))</f>
        <v/>
      </c>
      <c r="T2569" s="46" t="str">
        <f>IF($I2569="","",_xlfn.LET(_xlpm.x,VLOOKUP($I2569,'2026-01-09_taxon-match'!$A$2:$N$81,13,FALSE),IF(_xlpm.x=0,"",_xlpm.x)))</f>
        <v/>
      </c>
      <c r="V2569" s="46" t="s">
        <v>39</v>
      </c>
      <c r="W2569" s="46" t="s">
        <v>46</v>
      </c>
      <c r="Y2569" s="46" t="str">
        <f>IF(V2569="","",_xlfn.LET(_xlpm.x,VLOOKUP(V2569,'Drop-down_menus'!$D$2:$E$13,2,FALSE),IF(_xlpm.x=0,"",_xlpm.x)))</f>
        <v>https://orcid.org/0009-0002-6669-2911</v>
      </c>
      <c r="Z2569" s="46" t="str">
        <f>IF(W2569="","",_xlfn.LET(_xlpm.x,VLOOKUP(W2569,'Drop-down_menus'!$D$2:$E$13,2,FALSE),IF(_xlpm.x=0,"",_xlpm.x)))</f>
        <v>https://orcid.org/0000-0003-0502-8101</v>
      </c>
      <c r="AA2569" s="46" t="str">
        <f>IF(X2569="","",_xlfn.LET(_xlpm.x,VLOOKUP(X2569,'Drop-down_menus'!$D$2:$E$13,2,FALSE),IF(_xlpm.x=0,"",_xlpm.x)))</f>
        <v/>
      </c>
      <c r="AB2569" s="14" t="s">
        <v>388</v>
      </c>
      <c r="AC2569" s="14" t="s">
        <v>1180</v>
      </c>
      <c r="AE2569" s="46" t="s">
        <v>28</v>
      </c>
      <c r="AF2569" s="46" t="s">
        <v>39</v>
      </c>
      <c r="AG2569" s="46" t="str">
        <f>IF(AE2569="","",_xlfn.LET(_xlpm.x,VLOOKUP(AE2569,'Drop-down_menus'!$D$2:$E$13,2,FALSE),IF(_xlpm.x=0,"",_xlpm.x)))</f>
        <v>https://orcid.org/0000-0002-9037-7623</v>
      </c>
      <c r="AH2569" s="46" t="str">
        <f>IF(AF2569="","",_xlfn.LET(_xlpm.x,VLOOKUP(AF2569,'Drop-down_menus'!$D$2:$E$13,2,FALSE),IF(_xlpm.x=0,"",_xlpm.x)))</f>
        <v>https://orcid.org/0009-0002-6669-2911</v>
      </c>
    </row>
    <row r="2570" spans="2:34" ht="15" customHeight="1">
      <c r="B2570" s="46">
        <v>2792</v>
      </c>
      <c r="C2570" s="46" t="s">
        <v>1131</v>
      </c>
      <c r="D2570" s="46" t="b">
        <f>COUNTIF(Events!$B$2:$B$171, C2570) &gt; 0</f>
        <v>0</v>
      </c>
      <c r="E2570" s="46" t="s">
        <v>322</v>
      </c>
      <c r="F2570" s="46" t="s">
        <v>431</v>
      </c>
      <c r="J2570" s="46" t="str">
        <f>IF(I2570="","",_xlfn.LET(_xlpm.x,VLOOKUP(I2570,'2026-01-09_taxon-match'!$A$2:$N$81,4,FALSE),IF(_xlpm.x=0,"",_xlpm.x)))</f>
        <v/>
      </c>
      <c r="L2570" s="46" t="str">
        <f>IF(I2570="","",_xlfn.LET(_xlpm.x,VLOOKUP(I2570,'2026-01-09_taxon-match'!$A$2:$N$81,3,FALSE),IF(_xlpm.x=0,"",_xlpm.x)))</f>
        <v/>
      </c>
      <c r="M2570" s="46" t="str">
        <f>IF($I2570="","",_xlfn.LET(_xlpm.x,VLOOKUP($I2570,'2026-01-09_taxon-match'!$A$2:$N$81,5,FALSE),IF(_xlpm.x=0,"",_xlpm.x)))</f>
        <v/>
      </c>
      <c r="N2570" s="46" t="str">
        <f>IF($I2570="","",_xlfn.LET(_xlpm.x,VLOOKUP($I2570,'2026-01-09_taxon-match'!$A$2:$N$81,6,FALSE),IF(_xlpm.x=0,"",_xlpm.x)))</f>
        <v/>
      </c>
      <c r="O2570" s="46" t="str">
        <f>IF($I2570="","",_xlfn.LET(_xlpm.x,VLOOKUP($I2570,'2026-01-09_taxon-match'!$A$2:$N$81,7,FALSE),IF(_xlpm.x=0,"",_xlpm.x)))</f>
        <v/>
      </c>
      <c r="P2570" s="46" t="str">
        <f>IF($I2570="","",_xlfn.LET(_xlpm.x,VLOOKUP($I2570,'2026-01-09_taxon-match'!$A$2:$N$81,8,FALSE),IF(_xlpm.x=0,"",_xlpm.x)))</f>
        <v/>
      </c>
      <c r="Q2570" s="46" t="str">
        <f>IF($I2570="","",_xlfn.LET(_xlpm.x,VLOOKUP($I2570,'2026-01-09_taxon-match'!$A$2:$N$81,9,FALSE),IF(_xlpm.x=0,"",_xlpm.x)))</f>
        <v/>
      </c>
      <c r="R2570" s="46" t="str">
        <f>IF($I2570="","",_xlfn.LET(_xlpm.x,VLOOKUP($I2570,'2026-01-09_taxon-match'!$A$2:$N$81,10,FALSE),IF(_xlpm.x=0,"",_xlpm.x)))</f>
        <v/>
      </c>
      <c r="S2570" s="46" t="str">
        <f>IF($I2570="","",_xlfn.LET(_xlpm.x,VLOOKUP($I2570,'2026-01-09_taxon-match'!$A$2:$N$81,11,FALSE),IF(_xlpm.x=0,"",_xlpm.x)))</f>
        <v/>
      </c>
      <c r="T2570" s="46" t="str">
        <f>IF($I2570="","",_xlfn.LET(_xlpm.x,VLOOKUP($I2570,'2026-01-09_taxon-match'!$A$2:$N$81,13,FALSE),IF(_xlpm.x=0,"",_xlpm.x)))</f>
        <v/>
      </c>
      <c r="V2570" s="46" t="s">
        <v>39</v>
      </c>
      <c r="W2570" s="46" t="s">
        <v>46</v>
      </c>
      <c r="Y2570" s="46" t="str">
        <f>IF(V2570="","",_xlfn.LET(_xlpm.x,VLOOKUP(V2570,'Drop-down_menus'!$D$2:$E$13,2,FALSE),IF(_xlpm.x=0,"",_xlpm.x)))</f>
        <v>https://orcid.org/0009-0002-6669-2911</v>
      </c>
      <c r="Z2570" s="46" t="str">
        <f>IF(W2570="","",_xlfn.LET(_xlpm.x,VLOOKUP(W2570,'Drop-down_menus'!$D$2:$E$13,2,FALSE),IF(_xlpm.x=0,"",_xlpm.x)))</f>
        <v>https://orcid.org/0000-0003-0502-8101</v>
      </c>
      <c r="AA2570" s="46" t="str">
        <f>IF(X2570="","",_xlfn.LET(_xlpm.x,VLOOKUP(X2570,'Drop-down_menus'!$D$2:$E$13,2,FALSE),IF(_xlpm.x=0,"",_xlpm.x)))</f>
        <v/>
      </c>
      <c r="AB2570" s="14" t="s">
        <v>388</v>
      </c>
      <c r="AC2570" s="14" t="s">
        <v>1180</v>
      </c>
      <c r="AE2570" s="46" t="s">
        <v>28</v>
      </c>
      <c r="AF2570" s="46" t="s">
        <v>39</v>
      </c>
      <c r="AG2570" s="46" t="str">
        <f>IF(AE2570="","",_xlfn.LET(_xlpm.x,VLOOKUP(AE2570,'Drop-down_menus'!$D$2:$E$13,2,FALSE),IF(_xlpm.x=0,"",_xlpm.x)))</f>
        <v>https://orcid.org/0000-0002-9037-7623</v>
      </c>
      <c r="AH2570" s="46" t="str">
        <f>IF(AF2570="","",_xlfn.LET(_xlpm.x,VLOOKUP(AF2570,'Drop-down_menus'!$D$2:$E$13,2,FALSE),IF(_xlpm.x=0,"",_xlpm.x)))</f>
        <v>https://orcid.org/0009-0002-6669-2911</v>
      </c>
    </row>
    <row r="2571" spans="2:34" ht="15" customHeight="1">
      <c r="B2571" s="46">
        <v>2793</v>
      </c>
      <c r="C2571" s="46" t="s">
        <v>1131</v>
      </c>
      <c r="D2571" s="46" t="b">
        <f>COUNTIF(Events!$B$2:$B$171, C2571) &gt; 0</f>
        <v>0</v>
      </c>
      <c r="E2571" s="46" t="s">
        <v>322</v>
      </c>
      <c r="F2571" s="46" t="s">
        <v>432</v>
      </c>
      <c r="J2571" s="46" t="str">
        <f>IF(I2571="","",_xlfn.LET(_xlpm.x,VLOOKUP(I2571,'2026-01-09_taxon-match'!$A$2:$N$81,4,FALSE),IF(_xlpm.x=0,"",_xlpm.x)))</f>
        <v/>
      </c>
      <c r="L2571" s="46" t="str">
        <f>IF(I2571="","",_xlfn.LET(_xlpm.x,VLOOKUP(I2571,'2026-01-09_taxon-match'!$A$2:$N$81,3,FALSE),IF(_xlpm.x=0,"",_xlpm.x)))</f>
        <v/>
      </c>
      <c r="M2571" s="46" t="str">
        <f>IF($I2571="","",_xlfn.LET(_xlpm.x,VLOOKUP($I2571,'2026-01-09_taxon-match'!$A$2:$N$81,5,FALSE),IF(_xlpm.x=0,"",_xlpm.x)))</f>
        <v/>
      </c>
      <c r="N2571" s="46" t="str">
        <f>IF($I2571="","",_xlfn.LET(_xlpm.x,VLOOKUP($I2571,'2026-01-09_taxon-match'!$A$2:$N$81,6,FALSE),IF(_xlpm.x=0,"",_xlpm.x)))</f>
        <v/>
      </c>
      <c r="O2571" s="46" t="str">
        <f>IF($I2571="","",_xlfn.LET(_xlpm.x,VLOOKUP($I2571,'2026-01-09_taxon-match'!$A$2:$N$81,7,FALSE),IF(_xlpm.x=0,"",_xlpm.x)))</f>
        <v/>
      </c>
      <c r="P2571" s="46" t="str">
        <f>IF($I2571="","",_xlfn.LET(_xlpm.x,VLOOKUP($I2571,'2026-01-09_taxon-match'!$A$2:$N$81,8,FALSE),IF(_xlpm.x=0,"",_xlpm.x)))</f>
        <v/>
      </c>
      <c r="Q2571" s="46" t="str">
        <f>IF($I2571="","",_xlfn.LET(_xlpm.x,VLOOKUP($I2571,'2026-01-09_taxon-match'!$A$2:$N$81,9,FALSE),IF(_xlpm.x=0,"",_xlpm.x)))</f>
        <v/>
      </c>
      <c r="R2571" s="46" t="str">
        <f>IF($I2571="","",_xlfn.LET(_xlpm.x,VLOOKUP($I2571,'2026-01-09_taxon-match'!$A$2:$N$81,10,FALSE),IF(_xlpm.x=0,"",_xlpm.x)))</f>
        <v/>
      </c>
      <c r="S2571" s="46" t="str">
        <f>IF($I2571="","",_xlfn.LET(_xlpm.x,VLOOKUP($I2571,'2026-01-09_taxon-match'!$A$2:$N$81,11,FALSE),IF(_xlpm.x=0,"",_xlpm.x)))</f>
        <v/>
      </c>
      <c r="T2571" s="46" t="str">
        <f>IF($I2571="","",_xlfn.LET(_xlpm.x,VLOOKUP($I2571,'2026-01-09_taxon-match'!$A$2:$N$81,13,FALSE),IF(_xlpm.x=0,"",_xlpm.x)))</f>
        <v/>
      </c>
      <c r="V2571" s="46" t="s">
        <v>39</v>
      </c>
      <c r="W2571" s="46" t="s">
        <v>46</v>
      </c>
      <c r="Y2571" s="46" t="str">
        <f>IF(V2571="","",_xlfn.LET(_xlpm.x,VLOOKUP(V2571,'Drop-down_menus'!$D$2:$E$13,2,FALSE),IF(_xlpm.x=0,"",_xlpm.x)))</f>
        <v>https://orcid.org/0009-0002-6669-2911</v>
      </c>
      <c r="Z2571" s="46" t="str">
        <f>IF(W2571="","",_xlfn.LET(_xlpm.x,VLOOKUP(W2571,'Drop-down_menus'!$D$2:$E$13,2,FALSE),IF(_xlpm.x=0,"",_xlpm.x)))</f>
        <v>https://orcid.org/0000-0003-0502-8101</v>
      </c>
      <c r="AA2571" s="46" t="str">
        <f>IF(X2571="","",_xlfn.LET(_xlpm.x,VLOOKUP(X2571,'Drop-down_menus'!$D$2:$E$13,2,FALSE),IF(_xlpm.x=0,"",_xlpm.x)))</f>
        <v/>
      </c>
      <c r="AB2571" s="14" t="s">
        <v>388</v>
      </c>
      <c r="AC2571" s="14" t="s">
        <v>1180</v>
      </c>
      <c r="AE2571" s="46" t="s">
        <v>28</v>
      </c>
      <c r="AF2571" s="46" t="s">
        <v>39</v>
      </c>
      <c r="AG2571" s="46" t="str">
        <f>IF(AE2571="","",_xlfn.LET(_xlpm.x,VLOOKUP(AE2571,'Drop-down_menus'!$D$2:$E$13,2,FALSE),IF(_xlpm.x=0,"",_xlpm.x)))</f>
        <v>https://orcid.org/0000-0002-9037-7623</v>
      </c>
      <c r="AH2571" s="46" t="str">
        <f>IF(AF2571="","",_xlfn.LET(_xlpm.x,VLOOKUP(AF2571,'Drop-down_menus'!$D$2:$E$13,2,FALSE),IF(_xlpm.x=0,"",_xlpm.x)))</f>
        <v>https://orcid.org/0009-0002-6669-2911</v>
      </c>
    </row>
    <row r="2572" spans="2:34" ht="15" customHeight="1">
      <c r="B2572" s="46">
        <v>2794</v>
      </c>
      <c r="C2572" s="46" t="s">
        <v>1131</v>
      </c>
      <c r="D2572" s="46" t="b">
        <f>COUNTIF(Events!$B$2:$B$171, C2572) &gt; 0</f>
        <v>0</v>
      </c>
      <c r="E2572" s="46" t="s">
        <v>322</v>
      </c>
      <c r="F2572" s="46" t="s">
        <v>433</v>
      </c>
      <c r="J2572" s="46" t="str">
        <f>IF(I2572="","",_xlfn.LET(_xlpm.x,VLOOKUP(I2572,'2026-01-09_taxon-match'!$A$2:$N$81,4,FALSE),IF(_xlpm.x=0,"",_xlpm.x)))</f>
        <v/>
      </c>
      <c r="L2572" s="46" t="str">
        <f>IF(I2572="","",_xlfn.LET(_xlpm.x,VLOOKUP(I2572,'2026-01-09_taxon-match'!$A$2:$N$81,3,FALSE),IF(_xlpm.x=0,"",_xlpm.x)))</f>
        <v/>
      </c>
      <c r="M2572" s="46" t="str">
        <f>IF($I2572="","",_xlfn.LET(_xlpm.x,VLOOKUP($I2572,'2026-01-09_taxon-match'!$A$2:$N$81,5,FALSE),IF(_xlpm.x=0,"",_xlpm.x)))</f>
        <v/>
      </c>
      <c r="N2572" s="46" t="str">
        <f>IF($I2572="","",_xlfn.LET(_xlpm.x,VLOOKUP($I2572,'2026-01-09_taxon-match'!$A$2:$N$81,6,FALSE),IF(_xlpm.x=0,"",_xlpm.x)))</f>
        <v/>
      </c>
      <c r="O2572" s="46" t="str">
        <f>IF($I2572="","",_xlfn.LET(_xlpm.x,VLOOKUP($I2572,'2026-01-09_taxon-match'!$A$2:$N$81,7,FALSE),IF(_xlpm.x=0,"",_xlpm.x)))</f>
        <v/>
      </c>
      <c r="P2572" s="46" t="str">
        <f>IF($I2572="","",_xlfn.LET(_xlpm.x,VLOOKUP($I2572,'2026-01-09_taxon-match'!$A$2:$N$81,8,FALSE),IF(_xlpm.x=0,"",_xlpm.x)))</f>
        <v/>
      </c>
      <c r="Q2572" s="46" t="str">
        <f>IF($I2572="","",_xlfn.LET(_xlpm.x,VLOOKUP($I2572,'2026-01-09_taxon-match'!$A$2:$N$81,9,FALSE),IF(_xlpm.x=0,"",_xlpm.x)))</f>
        <v/>
      </c>
      <c r="R2572" s="46" t="str">
        <f>IF($I2572="","",_xlfn.LET(_xlpm.x,VLOOKUP($I2572,'2026-01-09_taxon-match'!$A$2:$N$81,10,FALSE),IF(_xlpm.x=0,"",_xlpm.x)))</f>
        <v/>
      </c>
      <c r="S2572" s="46" t="str">
        <f>IF($I2572="","",_xlfn.LET(_xlpm.x,VLOOKUP($I2572,'2026-01-09_taxon-match'!$A$2:$N$81,11,FALSE),IF(_xlpm.x=0,"",_xlpm.x)))</f>
        <v/>
      </c>
      <c r="T2572" s="46" t="str">
        <f>IF($I2572="","",_xlfn.LET(_xlpm.x,VLOOKUP($I2572,'2026-01-09_taxon-match'!$A$2:$N$81,13,FALSE),IF(_xlpm.x=0,"",_xlpm.x)))</f>
        <v/>
      </c>
      <c r="V2572" s="46" t="s">
        <v>39</v>
      </c>
      <c r="W2572" s="46" t="s">
        <v>46</v>
      </c>
      <c r="Y2572" s="46" t="str">
        <f>IF(V2572="","",_xlfn.LET(_xlpm.x,VLOOKUP(V2572,'Drop-down_menus'!$D$2:$E$13,2,FALSE),IF(_xlpm.x=0,"",_xlpm.x)))</f>
        <v>https://orcid.org/0009-0002-6669-2911</v>
      </c>
      <c r="Z2572" s="46" t="str">
        <f>IF(W2572="","",_xlfn.LET(_xlpm.x,VLOOKUP(W2572,'Drop-down_menus'!$D$2:$E$13,2,FALSE),IF(_xlpm.x=0,"",_xlpm.x)))</f>
        <v>https://orcid.org/0000-0003-0502-8101</v>
      </c>
      <c r="AA2572" s="46" t="str">
        <f>IF(X2572="","",_xlfn.LET(_xlpm.x,VLOOKUP(X2572,'Drop-down_menus'!$D$2:$E$13,2,FALSE),IF(_xlpm.x=0,"",_xlpm.x)))</f>
        <v/>
      </c>
      <c r="AB2572" s="14" t="s">
        <v>388</v>
      </c>
      <c r="AC2572" s="14" t="s">
        <v>1180</v>
      </c>
      <c r="AE2572" s="46" t="s">
        <v>28</v>
      </c>
      <c r="AF2572" s="46" t="s">
        <v>39</v>
      </c>
      <c r="AG2572" s="46" t="str">
        <f>IF(AE2572="","",_xlfn.LET(_xlpm.x,VLOOKUP(AE2572,'Drop-down_menus'!$D$2:$E$13,2,FALSE),IF(_xlpm.x=0,"",_xlpm.x)))</f>
        <v>https://orcid.org/0000-0002-9037-7623</v>
      </c>
      <c r="AH2572" s="46" t="str">
        <f>IF(AF2572="","",_xlfn.LET(_xlpm.x,VLOOKUP(AF2572,'Drop-down_menus'!$D$2:$E$13,2,FALSE),IF(_xlpm.x=0,"",_xlpm.x)))</f>
        <v>https://orcid.org/0009-0002-6669-2911</v>
      </c>
    </row>
    <row r="2573" spans="2:34" ht="15" customHeight="1">
      <c r="B2573" s="46">
        <v>2795</v>
      </c>
      <c r="C2573" s="46" t="s">
        <v>1131</v>
      </c>
      <c r="D2573" s="46" t="b">
        <f>COUNTIF(Events!$B$2:$B$171, C2573) &gt; 0</f>
        <v>0</v>
      </c>
      <c r="E2573" s="46" t="s">
        <v>322</v>
      </c>
      <c r="F2573" s="46" t="s">
        <v>434</v>
      </c>
      <c r="J2573" s="46" t="str">
        <f>IF(I2573="","",_xlfn.LET(_xlpm.x,VLOOKUP(I2573,'2026-01-09_taxon-match'!$A$2:$N$81,4,FALSE),IF(_xlpm.x=0,"",_xlpm.x)))</f>
        <v/>
      </c>
      <c r="L2573" s="46" t="str">
        <f>IF(I2573="","",_xlfn.LET(_xlpm.x,VLOOKUP(I2573,'2026-01-09_taxon-match'!$A$2:$N$81,3,FALSE),IF(_xlpm.x=0,"",_xlpm.x)))</f>
        <v/>
      </c>
      <c r="M2573" s="46" t="str">
        <f>IF($I2573="","",_xlfn.LET(_xlpm.x,VLOOKUP($I2573,'2026-01-09_taxon-match'!$A$2:$N$81,5,FALSE),IF(_xlpm.x=0,"",_xlpm.x)))</f>
        <v/>
      </c>
      <c r="N2573" s="46" t="str">
        <f>IF($I2573="","",_xlfn.LET(_xlpm.x,VLOOKUP($I2573,'2026-01-09_taxon-match'!$A$2:$N$81,6,FALSE),IF(_xlpm.x=0,"",_xlpm.x)))</f>
        <v/>
      </c>
      <c r="O2573" s="46" t="str">
        <f>IF($I2573="","",_xlfn.LET(_xlpm.x,VLOOKUP($I2573,'2026-01-09_taxon-match'!$A$2:$N$81,7,FALSE),IF(_xlpm.x=0,"",_xlpm.x)))</f>
        <v/>
      </c>
      <c r="P2573" s="46" t="str">
        <f>IF($I2573="","",_xlfn.LET(_xlpm.x,VLOOKUP($I2573,'2026-01-09_taxon-match'!$A$2:$N$81,8,FALSE),IF(_xlpm.x=0,"",_xlpm.x)))</f>
        <v/>
      </c>
      <c r="Q2573" s="46" t="str">
        <f>IF($I2573="","",_xlfn.LET(_xlpm.x,VLOOKUP($I2573,'2026-01-09_taxon-match'!$A$2:$N$81,9,FALSE),IF(_xlpm.x=0,"",_xlpm.x)))</f>
        <v/>
      </c>
      <c r="R2573" s="46" t="str">
        <f>IF($I2573="","",_xlfn.LET(_xlpm.x,VLOOKUP($I2573,'2026-01-09_taxon-match'!$A$2:$N$81,10,FALSE),IF(_xlpm.x=0,"",_xlpm.x)))</f>
        <v/>
      </c>
      <c r="S2573" s="46" t="str">
        <f>IF($I2573="","",_xlfn.LET(_xlpm.x,VLOOKUP($I2573,'2026-01-09_taxon-match'!$A$2:$N$81,11,FALSE),IF(_xlpm.x=0,"",_xlpm.x)))</f>
        <v/>
      </c>
      <c r="T2573" s="46" t="str">
        <f>IF($I2573="","",_xlfn.LET(_xlpm.x,VLOOKUP($I2573,'2026-01-09_taxon-match'!$A$2:$N$81,13,FALSE),IF(_xlpm.x=0,"",_xlpm.x)))</f>
        <v/>
      </c>
      <c r="V2573" s="46" t="s">
        <v>39</v>
      </c>
      <c r="W2573" s="46" t="s">
        <v>46</v>
      </c>
      <c r="Y2573" s="46" t="str">
        <f>IF(V2573="","",_xlfn.LET(_xlpm.x,VLOOKUP(V2573,'Drop-down_menus'!$D$2:$E$13,2,FALSE),IF(_xlpm.x=0,"",_xlpm.x)))</f>
        <v>https://orcid.org/0009-0002-6669-2911</v>
      </c>
      <c r="Z2573" s="46" t="str">
        <f>IF(W2573="","",_xlfn.LET(_xlpm.x,VLOOKUP(W2573,'Drop-down_menus'!$D$2:$E$13,2,FALSE),IF(_xlpm.x=0,"",_xlpm.x)))</f>
        <v>https://orcid.org/0000-0003-0502-8101</v>
      </c>
      <c r="AA2573" s="46" t="str">
        <f>IF(X2573="","",_xlfn.LET(_xlpm.x,VLOOKUP(X2573,'Drop-down_menus'!$D$2:$E$13,2,FALSE),IF(_xlpm.x=0,"",_xlpm.x)))</f>
        <v/>
      </c>
      <c r="AB2573" s="14" t="s">
        <v>388</v>
      </c>
      <c r="AC2573" s="14" t="s">
        <v>1180</v>
      </c>
      <c r="AE2573" s="46" t="s">
        <v>28</v>
      </c>
      <c r="AF2573" s="46" t="s">
        <v>39</v>
      </c>
      <c r="AG2573" s="46" t="str">
        <f>IF(AE2573="","",_xlfn.LET(_xlpm.x,VLOOKUP(AE2573,'Drop-down_menus'!$D$2:$E$13,2,FALSE),IF(_xlpm.x=0,"",_xlpm.x)))</f>
        <v>https://orcid.org/0000-0002-9037-7623</v>
      </c>
      <c r="AH2573" s="46" t="str">
        <f>IF(AF2573="","",_xlfn.LET(_xlpm.x,VLOOKUP(AF2573,'Drop-down_menus'!$D$2:$E$13,2,FALSE),IF(_xlpm.x=0,"",_xlpm.x)))</f>
        <v>https://orcid.org/0009-0002-6669-2911</v>
      </c>
    </row>
    <row r="2574" spans="2:34" ht="15" customHeight="1">
      <c r="B2574" s="46">
        <v>2796</v>
      </c>
      <c r="C2574" s="46" t="s">
        <v>1131</v>
      </c>
      <c r="D2574" s="46" t="b">
        <f>COUNTIF(Events!$B$2:$B$171, C2574) &gt; 0</f>
        <v>0</v>
      </c>
      <c r="E2574" s="46" t="s">
        <v>322</v>
      </c>
      <c r="F2574" s="46" t="s">
        <v>435</v>
      </c>
      <c r="J2574" s="46" t="str">
        <f>IF(I2574="","",_xlfn.LET(_xlpm.x,VLOOKUP(I2574,'2026-01-09_taxon-match'!$A$2:$N$81,4,FALSE),IF(_xlpm.x=0,"",_xlpm.x)))</f>
        <v/>
      </c>
      <c r="L2574" s="46" t="str">
        <f>IF(I2574="","",_xlfn.LET(_xlpm.x,VLOOKUP(I2574,'2026-01-09_taxon-match'!$A$2:$N$81,3,FALSE),IF(_xlpm.x=0,"",_xlpm.x)))</f>
        <v/>
      </c>
      <c r="M2574" s="46" t="str">
        <f>IF($I2574="","",_xlfn.LET(_xlpm.x,VLOOKUP($I2574,'2026-01-09_taxon-match'!$A$2:$N$81,5,FALSE),IF(_xlpm.x=0,"",_xlpm.x)))</f>
        <v/>
      </c>
      <c r="N2574" s="46" t="str">
        <f>IF($I2574="","",_xlfn.LET(_xlpm.x,VLOOKUP($I2574,'2026-01-09_taxon-match'!$A$2:$N$81,6,FALSE),IF(_xlpm.x=0,"",_xlpm.x)))</f>
        <v/>
      </c>
      <c r="O2574" s="46" t="str">
        <f>IF($I2574="","",_xlfn.LET(_xlpm.x,VLOOKUP($I2574,'2026-01-09_taxon-match'!$A$2:$N$81,7,FALSE),IF(_xlpm.x=0,"",_xlpm.x)))</f>
        <v/>
      </c>
      <c r="P2574" s="46" t="str">
        <f>IF($I2574="","",_xlfn.LET(_xlpm.x,VLOOKUP($I2574,'2026-01-09_taxon-match'!$A$2:$N$81,8,FALSE),IF(_xlpm.x=0,"",_xlpm.x)))</f>
        <v/>
      </c>
      <c r="Q2574" s="46" t="str">
        <f>IF($I2574="","",_xlfn.LET(_xlpm.x,VLOOKUP($I2574,'2026-01-09_taxon-match'!$A$2:$N$81,9,FALSE),IF(_xlpm.x=0,"",_xlpm.x)))</f>
        <v/>
      </c>
      <c r="R2574" s="46" t="str">
        <f>IF($I2574="","",_xlfn.LET(_xlpm.x,VLOOKUP($I2574,'2026-01-09_taxon-match'!$A$2:$N$81,10,FALSE),IF(_xlpm.x=0,"",_xlpm.x)))</f>
        <v/>
      </c>
      <c r="S2574" s="46" t="str">
        <f>IF($I2574="","",_xlfn.LET(_xlpm.x,VLOOKUP($I2574,'2026-01-09_taxon-match'!$A$2:$N$81,11,FALSE),IF(_xlpm.x=0,"",_xlpm.x)))</f>
        <v/>
      </c>
      <c r="T2574" s="46" t="str">
        <f>IF($I2574="","",_xlfn.LET(_xlpm.x,VLOOKUP($I2574,'2026-01-09_taxon-match'!$A$2:$N$81,13,FALSE),IF(_xlpm.x=0,"",_xlpm.x)))</f>
        <v/>
      </c>
      <c r="V2574" s="46" t="s">
        <v>39</v>
      </c>
      <c r="W2574" s="46" t="s">
        <v>46</v>
      </c>
      <c r="Y2574" s="46" t="str">
        <f>IF(V2574="","",_xlfn.LET(_xlpm.x,VLOOKUP(V2574,'Drop-down_menus'!$D$2:$E$13,2,FALSE),IF(_xlpm.x=0,"",_xlpm.x)))</f>
        <v>https://orcid.org/0009-0002-6669-2911</v>
      </c>
      <c r="Z2574" s="46" t="str">
        <f>IF(W2574="","",_xlfn.LET(_xlpm.x,VLOOKUP(W2574,'Drop-down_menus'!$D$2:$E$13,2,FALSE),IF(_xlpm.x=0,"",_xlpm.x)))</f>
        <v>https://orcid.org/0000-0003-0502-8101</v>
      </c>
      <c r="AA2574" s="46" t="str">
        <f>IF(X2574="","",_xlfn.LET(_xlpm.x,VLOOKUP(X2574,'Drop-down_menus'!$D$2:$E$13,2,FALSE),IF(_xlpm.x=0,"",_xlpm.x)))</f>
        <v/>
      </c>
      <c r="AB2574" s="14" t="s">
        <v>388</v>
      </c>
      <c r="AC2574" s="14" t="s">
        <v>1180</v>
      </c>
      <c r="AE2574" s="46" t="s">
        <v>28</v>
      </c>
      <c r="AF2574" s="46" t="s">
        <v>39</v>
      </c>
      <c r="AG2574" s="46" t="str">
        <f>IF(AE2574="","",_xlfn.LET(_xlpm.x,VLOOKUP(AE2574,'Drop-down_menus'!$D$2:$E$13,2,FALSE),IF(_xlpm.x=0,"",_xlpm.x)))</f>
        <v>https://orcid.org/0000-0002-9037-7623</v>
      </c>
      <c r="AH2574" s="46" t="str">
        <f>IF(AF2574="","",_xlfn.LET(_xlpm.x,VLOOKUP(AF2574,'Drop-down_menus'!$D$2:$E$13,2,FALSE),IF(_xlpm.x=0,"",_xlpm.x)))</f>
        <v>https://orcid.org/0009-0002-6669-2911</v>
      </c>
    </row>
    <row r="2575" spans="2:34" ht="15" customHeight="1">
      <c r="B2575" s="46">
        <v>2797</v>
      </c>
      <c r="C2575" s="46" t="s">
        <v>1131</v>
      </c>
      <c r="D2575" s="46" t="b">
        <f>COUNTIF(Events!$B$2:$B$171, C2575) &gt; 0</f>
        <v>0</v>
      </c>
      <c r="E2575" s="46" t="s">
        <v>322</v>
      </c>
      <c r="F2575" s="46" t="s">
        <v>436</v>
      </c>
      <c r="J2575" s="46" t="str">
        <f>IF(I2575="","",_xlfn.LET(_xlpm.x,VLOOKUP(I2575,'2026-01-09_taxon-match'!$A$2:$N$81,4,FALSE),IF(_xlpm.x=0,"",_xlpm.x)))</f>
        <v/>
      </c>
      <c r="L2575" s="46" t="str">
        <f>IF(I2575="","",_xlfn.LET(_xlpm.x,VLOOKUP(I2575,'2026-01-09_taxon-match'!$A$2:$N$81,3,FALSE),IF(_xlpm.x=0,"",_xlpm.x)))</f>
        <v/>
      </c>
      <c r="M2575" s="46" t="str">
        <f>IF($I2575="","",_xlfn.LET(_xlpm.x,VLOOKUP($I2575,'2026-01-09_taxon-match'!$A$2:$N$81,5,FALSE),IF(_xlpm.x=0,"",_xlpm.x)))</f>
        <v/>
      </c>
      <c r="N2575" s="46" t="str">
        <f>IF($I2575="","",_xlfn.LET(_xlpm.x,VLOOKUP($I2575,'2026-01-09_taxon-match'!$A$2:$N$81,6,FALSE),IF(_xlpm.x=0,"",_xlpm.x)))</f>
        <v/>
      </c>
      <c r="O2575" s="46" t="str">
        <f>IF($I2575="","",_xlfn.LET(_xlpm.x,VLOOKUP($I2575,'2026-01-09_taxon-match'!$A$2:$N$81,7,FALSE),IF(_xlpm.x=0,"",_xlpm.x)))</f>
        <v/>
      </c>
      <c r="P2575" s="46" t="str">
        <f>IF($I2575="","",_xlfn.LET(_xlpm.x,VLOOKUP($I2575,'2026-01-09_taxon-match'!$A$2:$N$81,8,FALSE),IF(_xlpm.x=0,"",_xlpm.x)))</f>
        <v/>
      </c>
      <c r="Q2575" s="46" t="str">
        <f>IF($I2575="","",_xlfn.LET(_xlpm.x,VLOOKUP($I2575,'2026-01-09_taxon-match'!$A$2:$N$81,9,FALSE),IF(_xlpm.x=0,"",_xlpm.x)))</f>
        <v/>
      </c>
      <c r="R2575" s="46" t="str">
        <f>IF($I2575="","",_xlfn.LET(_xlpm.x,VLOOKUP($I2575,'2026-01-09_taxon-match'!$A$2:$N$81,10,FALSE),IF(_xlpm.x=0,"",_xlpm.x)))</f>
        <v/>
      </c>
      <c r="S2575" s="46" t="str">
        <f>IF($I2575="","",_xlfn.LET(_xlpm.x,VLOOKUP($I2575,'2026-01-09_taxon-match'!$A$2:$N$81,11,FALSE),IF(_xlpm.x=0,"",_xlpm.x)))</f>
        <v/>
      </c>
      <c r="T2575" s="46" t="str">
        <f>IF($I2575="","",_xlfn.LET(_xlpm.x,VLOOKUP($I2575,'2026-01-09_taxon-match'!$A$2:$N$81,13,FALSE),IF(_xlpm.x=0,"",_xlpm.x)))</f>
        <v/>
      </c>
      <c r="V2575" s="46" t="s">
        <v>39</v>
      </c>
      <c r="W2575" s="46" t="s">
        <v>46</v>
      </c>
      <c r="Y2575" s="46" t="str">
        <f>IF(V2575="","",_xlfn.LET(_xlpm.x,VLOOKUP(V2575,'Drop-down_menus'!$D$2:$E$13,2,FALSE),IF(_xlpm.x=0,"",_xlpm.x)))</f>
        <v>https://orcid.org/0009-0002-6669-2911</v>
      </c>
      <c r="Z2575" s="46" t="str">
        <f>IF(W2575="","",_xlfn.LET(_xlpm.x,VLOOKUP(W2575,'Drop-down_menus'!$D$2:$E$13,2,FALSE),IF(_xlpm.x=0,"",_xlpm.x)))</f>
        <v>https://orcid.org/0000-0003-0502-8101</v>
      </c>
      <c r="AA2575" s="46" t="str">
        <f>IF(X2575="","",_xlfn.LET(_xlpm.x,VLOOKUP(X2575,'Drop-down_menus'!$D$2:$E$13,2,FALSE),IF(_xlpm.x=0,"",_xlpm.x)))</f>
        <v/>
      </c>
      <c r="AB2575" s="14" t="s">
        <v>388</v>
      </c>
      <c r="AC2575" s="14" t="s">
        <v>1180</v>
      </c>
      <c r="AE2575" s="46" t="s">
        <v>28</v>
      </c>
      <c r="AF2575" s="46" t="s">
        <v>39</v>
      </c>
      <c r="AG2575" s="46" t="str">
        <f>IF(AE2575="","",_xlfn.LET(_xlpm.x,VLOOKUP(AE2575,'Drop-down_menus'!$D$2:$E$13,2,FALSE),IF(_xlpm.x=0,"",_xlpm.x)))</f>
        <v>https://orcid.org/0000-0002-9037-7623</v>
      </c>
      <c r="AH2575" s="46" t="str">
        <f>IF(AF2575="","",_xlfn.LET(_xlpm.x,VLOOKUP(AF2575,'Drop-down_menus'!$D$2:$E$13,2,FALSE),IF(_xlpm.x=0,"",_xlpm.x)))</f>
        <v>https://orcid.org/0009-0002-6669-2911</v>
      </c>
    </row>
    <row r="2576" spans="2:34" ht="15" customHeight="1">
      <c r="B2576" s="46">
        <v>2798</v>
      </c>
      <c r="C2576" s="46" t="s">
        <v>1131</v>
      </c>
      <c r="D2576" s="46" t="b">
        <f>COUNTIF(Events!$B$2:$B$171, C2576) &gt; 0</f>
        <v>0</v>
      </c>
      <c r="E2576" s="46" t="s">
        <v>322</v>
      </c>
      <c r="F2576" s="46" t="s">
        <v>437</v>
      </c>
      <c r="J2576" s="46" t="str">
        <f>IF(I2576="","",_xlfn.LET(_xlpm.x,VLOOKUP(I2576,'2026-01-09_taxon-match'!$A$2:$N$81,4,FALSE),IF(_xlpm.x=0,"",_xlpm.x)))</f>
        <v/>
      </c>
      <c r="L2576" s="46" t="str">
        <f>IF(I2576="","",_xlfn.LET(_xlpm.x,VLOOKUP(I2576,'2026-01-09_taxon-match'!$A$2:$N$81,3,FALSE),IF(_xlpm.x=0,"",_xlpm.x)))</f>
        <v/>
      </c>
      <c r="M2576" s="46" t="str">
        <f>IF($I2576="","",_xlfn.LET(_xlpm.x,VLOOKUP($I2576,'2026-01-09_taxon-match'!$A$2:$N$81,5,FALSE),IF(_xlpm.x=0,"",_xlpm.x)))</f>
        <v/>
      </c>
      <c r="N2576" s="46" t="str">
        <f>IF($I2576="","",_xlfn.LET(_xlpm.x,VLOOKUP($I2576,'2026-01-09_taxon-match'!$A$2:$N$81,6,FALSE),IF(_xlpm.x=0,"",_xlpm.x)))</f>
        <v/>
      </c>
      <c r="O2576" s="46" t="str">
        <f>IF($I2576="","",_xlfn.LET(_xlpm.x,VLOOKUP($I2576,'2026-01-09_taxon-match'!$A$2:$N$81,7,FALSE),IF(_xlpm.x=0,"",_xlpm.x)))</f>
        <v/>
      </c>
      <c r="P2576" s="46" t="str">
        <f>IF($I2576="","",_xlfn.LET(_xlpm.x,VLOOKUP($I2576,'2026-01-09_taxon-match'!$A$2:$N$81,8,FALSE),IF(_xlpm.x=0,"",_xlpm.x)))</f>
        <v/>
      </c>
      <c r="Q2576" s="46" t="str">
        <f>IF($I2576="","",_xlfn.LET(_xlpm.x,VLOOKUP($I2576,'2026-01-09_taxon-match'!$A$2:$N$81,9,FALSE),IF(_xlpm.x=0,"",_xlpm.x)))</f>
        <v/>
      </c>
      <c r="R2576" s="46" t="str">
        <f>IF($I2576="","",_xlfn.LET(_xlpm.x,VLOOKUP($I2576,'2026-01-09_taxon-match'!$A$2:$N$81,10,FALSE),IF(_xlpm.x=0,"",_xlpm.x)))</f>
        <v/>
      </c>
      <c r="S2576" s="46" t="str">
        <f>IF($I2576="","",_xlfn.LET(_xlpm.x,VLOOKUP($I2576,'2026-01-09_taxon-match'!$A$2:$N$81,11,FALSE),IF(_xlpm.x=0,"",_xlpm.x)))</f>
        <v/>
      </c>
      <c r="T2576" s="46" t="str">
        <f>IF($I2576="","",_xlfn.LET(_xlpm.x,VLOOKUP($I2576,'2026-01-09_taxon-match'!$A$2:$N$81,13,FALSE),IF(_xlpm.x=0,"",_xlpm.x)))</f>
        <v/>
      </c>
      <c r="V2576" s="46" t="s">
        <v>39</v>
      </c>
      <c r="W2576" s="46" t="s">
        <v>46</v>
      </c>
      <c r="Y2576" s="46" t="str">
        <f>IF(V2576="","",_xlfn.LET(_xlpm.x,VLOOKUP(V2576,'Drop-down_menus'!$D$2:$E$13,2,FALSE),IF(_xlpm.x=0,"",_xlpm.x)))</f>
        <v>https://orcid.org/0009-0002-6669-2911</v>
      </c>
      <c r="Z2576" s="46" t="str">
        <f>IF(W2576="","",_xlfn.LET(_xlpm.x,VLOOKUP(W2576,'Drop-down_menus'!$D$2:$E$13,2,FALSE),IF(_xlpm.x=0,"",_xlpm.x)))</f>
        <v>https://orcid.org/0000-0003-0502-8101</v>
      </c>
      <c r="AA2576" s="46" t="str">
        <f>IF(X2576="","",_xlfn.LET(_xlpm.x,VLOOKUP(X2576,'Drop-down_menus'!$D$2:$E$13,2,FALSE),IF(_xlpm.x=0,"",_xlpm.x)))</f>
        <v/>
      </c>
      <c r="AB2576" s="14" t="s">
        <v>388</v>
      </c>
      <c r="AC2576" s="14" t="s">
        <v>1180</v>
      </c>
      <c r="AE2576" s="46" t="s">
        <v>28</v>
      </c>
      <c r="AF2576" s="46" t="s">
        <v>39</v>
      </c>
      <c r="AG2576" s="46" t="str">
        <f>IF(AE2576="","",_xlfn.LET(_xlpm.x,VLOOKUP(AE2576,'Drop-down_menus'!$D$2:$E$13,2,FALSE),IF(_xlpm.x=0,"",_xlpm.x)))</f>
        <v>https://orcid.org/0000-0002-9037-7623</v>
      </c>
      <c r="AH2576" s="46" t="str">
        <f>IF(AF2576="","",_xlfn.LET(_xlpm.x,VLOOKUP(AF2576,'Drop-down_menus'!$D$2:$E$13,2,FALSE),IF(_xlpm.x=0,"",_xlpm.x)))</f>
        <v>https://orcid.org/0009-0002-6669-2911</v>
      </c>
    </row>
    <row r="2577" spans="2:34" ht="15" customHeight="1">
      <c r="B2577" s="46">
        <v>2799</v>
      </c>
      <c r="C2577" s="46" t="s">
        <v>1131</v>
      </c>
      <c r="D2577" s="46" t="b">
        <f>COUNTIF(Events!$B$2:$B$171, C2577) &gt; 0</f>
        <v>0</v>
      </c>
      <c r="E2577" s="46" t="s">
        <v>322</v>
      </c>
      <c r="F2577" s="46" t="s">
        <v>438</v>
      </c>
      <c r="J2577" s="46" t="str">
        <f>IF(I2577="","",_xlfn.LET(_xlpm.x,VLOOKUP(I2577,'2026-01-09_taxon-match'!$A$2:$N$81,4,FALSE),IF(_xlpm.x=0,"",_xlpm.x)))</f>
        <v/>
      </c>
      <c r="L2577" s="46" t="str">
        <f>IF(I2577="","",_xlfn.LET(_xlpm.x,VLOOKUP(I2577,'2026-01-09_taxon-match'!$A$2:$N$81,3,FALSE),IF(_xlpm.x=0,"",_xlpm.x)))</f>
        <v/>
      </c>
      <c r="M2577" s="46" t="str">
        <f>IF($I2577="","",_xlfn.LET(_xlpm.x,VLOOKUP($I2577,'2026-01-09_taxon-match'!$A$2:$N$81,5,FALSE),IF(_xlpm.x=0,"",_xlpm.x)))</f>
        <v/>
      </c>
      <c r="N2577" s="46" t="str">
        <f>IF($I2577="","",_xlfn.LET(_xlpm.x,VLOOKUP($I2577,'2026-01-09_taxon-match'!$A$2:$N$81,6,FALSE),IF(_xlpm.x=0,"",_xlpm.x)))</f>
        <v/>
      </c>
      <c r="O2577" s="46" t="str">
        <f>IF($I2577="","",_xlfn.LET(_xlpm.x,VLOOKUP($I2577,'2026-01-09_taxon-match'!$A$2:$N$81,7,FALSE),IF(_xlpm.x=0,"",_xlpm.x)))</f>
        <v/>
      </c>
      <c r="P2577" s="46" t="str">
        <f>IF($I2577="","",_xlfn.LET(_xlpm.x,VLOOKUP($I2577,'2026-01-09_taxon-match'!$A$2:$N$81,8,FALSE),IF(_xlpm.x=0,"",_xlpm.x)))</f>
        <v/>
      </c>
      <c r="Q2577" s="46" t="str">
        <f>IF($I2577="","",_xlfn.LET(_xlpm.x,VLOOKUP($I2577,'2026-01-09_taxon-match'!$A$2:$N$81,9,FALSE),IF(_xlpm.x=0,"",_xlpm.x)))</f>
        <v/>
      </c>
      <c r="R2577" s="46" t="str">
        <f>IF($I2577="","",_xlfn.LET(_xlpm.x,VLOOKUP($I2577,'2026-01-09_taxon-match'!$A$2:$N$81,10,FALSE),IF(_xlpm.x=0,"",_xlpm.x)))</f>
        <v/>
      </c>
      <c r="S2577" s="46" t="str">
        <f>IF($I2577="","",_xlfn.LET(_xlpm.x,VLOOKUP($I2577,'2026-01-09_taxon-match'!$A$2:$N$81,11,FALSE),IF(_xlpm.x=0,"",_xlpm.x)))</f>
        <v/>
      </c>
      <c r="T2577" s="46" t="str">
        <f>IF($I2577="","",_xlfn.LET(_xlpm.x,VLOOKUP($I2577,'2026-01-09_taxon-match'!$A$2:$N$81,13,FALSE),IF(_xlpm.x=0,"",_xlpm.x)))</f>
        <v/>
      </c>
      <c r="V2577" s="46" t="s">
        <v>39</v>
      </c>
      <c r="W2577" s="46" t="s">
        <v>46</v>
      </c>
      <c r="Y2577" s="46" t="str">
        <f>IF(V2577="","",_xlfn.LET(_xlpm.x,VLOOKUP(V2577,'Drop-down_menus'!$D$2:$E$13,2,FALSE),IF(_xlpm.x=0,"",_xlpm.x)))</f>
        <v>https://orcid.org/0009-0002-6669-2911</v>
      </c>
      <c r="Z2577" s="46" t="str">
        <f>IF(W2577="","",_xlfn.LET(_xlpm.x,VLOOKUP(W2577,'Drop-down_menus'!$D$2:$E$13,2,FALSE),IF(_xlpm.x=0,"",_xlpm.x)))</f>
        <v>https://orcid.org/0000-0003-0502-8101</v>
      </c>
      <c r="AA2577" s="46" t="str">
        <f>IF(X2577="","",_xlfn.LET(_xlpm.x,VLOOKUP(X2577,'Drop-down_menus'!$D$2:$E$13,2,FALSE),IF(_xlpm.x=0,"",_xlpm.x)))</f>
        <v/>
      </c>
      <c r="AB2577" s="14" t="s">
        <v>388</v>
      </c>
      <c r="AC2577" s="14" t="s">
        <v>1180</v>
      </c>
      <c r="AE2577" s="46" t="s">
        <v>28</v>
      </c>
      <c r="AF2577" s="46" t="s">
        <v>39</v>
      </c>
      <c r="AG2577" s="46" t="str">
        <f>IF(AE2577="","",_xlfn.LET(_xlpm.x,VLOOKUP(AE2577,'Drop-down_menus'!$D$2:$E$13,2,FALSE),IF(_xlpm.x=0,"",_xlpm.x)))</f>
        <v>https://orcid.org/0000-0002-9037-7623</v>
      </c>
      <c r="AH2577" s="46" t="str">
        <f>IF(AF2577="","",_xlfn.LET(_xlpm.x,VLOOKUP(AF2577,'Drop-down_menus'!$D$2:$E$13,2,FALSE),IF(_xlpm.x=0,"",_xlpm.x)))</f>
        <v>https://orcid.org/0009-0002-6669-2911</v>
      </c>
    </row>
    <row r="2578" spans="2:34" ht="15" customHeight="1">
      <c r="B2578" s="46">
        <v>2800</v>
      </c>
      <c r="C2578" s="46" t="s">
        <v>1131</v>
      </c>
      <c r="D2578" s="46" t="b">
        <f>COUNTIF(Events!$B$2:$B$171, C2578) &gt; 0</f>
        <v>0</v>
      </c>
      <c r="E2578" s="46" t="s">
        <v>322</v>
      </c>
      <c r="F2578" s="46" t="s">
        <v>439</v>
      </c>
      <c r="J2578" s="46" t="str">
        <f>IF(I2578="","",_xlfn.LET(_xlpm.x,VLOOKUP(I2578,'2026-01-09_taxon-match'!$A$2:$N$81,4,FALSE),IF(_xlpm.x=0,"",_xlpm.x)))</f>
        <v/>
      </c>
      <c r="L2578" s="46" t="str">
        <f>IF(I2578="","",_xlfn.LET(_xlpm.x,VLOOKUP(I2578,'2026-01-09_taxon-match'!$A$2:$N$81,3,FALSE),IF(_xlpm.x=0,"",_xlpm.x)))</f>
        <v/>
      </c>
      <c r="M2578" s="46" t="str">
        <f>IF($I2578="","",_xlfn.LET(_xlpm.x,VLOOKUP($I2578,'2026-01-09_taxon-match'!$A$2:$N$81,5,FALSE),IF(_xlpm.x=0,"",_xlpm.x)))</f>
        <v/>
      </c>
      <c r="N2578" s="46" t="str">
        <f>IF($I2578="","",_xlfn.LET(_xlpm.x,VLOOKUP($I2578,'2026-01-09_taxon-match'!$A$2:$N$81,6,FALSE),IF(_xlpm.x=0,"",_xlpm.x)))</f>
        <v/>
      </c>
      <c r="O2578" s="46" t="str">
        <f>IF($I2578="","",_xlfn.LET(_xlpm.x,VLOOKUP($I2578,'2026-01-09_taxon-match'!$A$2:$N$81,7,FALSE),IF(_xlpm.x=0,"",_xlpm.x)))</f>
        <v/>
      </c>
      <c r="P2578" s="46" t="str">
        <f>IF($I2578="","",_xlfn.LET(_xlpm.x,VLOOKUP($I2578,'2026-01-09_taxon-match'!$A$2:$N$81,8,FALSE),IF(_xlpm.x=0,"",_xlpm.x)))</f>
        <v/>
      </c>
      <c r="Q2578" s="46" t="str">
        <f>IF($I2578="","",_xlfn.LET(_xlpm.x,VLOOKUP($I2578,'2026-01-09_taxon-match'!$A$2:$N$81,9,FALSE),IF(_xlpm.x=0,"",_xlpm.x)))</f>
        <v/>
      </c>
      <c r="R2578" s="46" t="str">
        <f>IF($I2578="","",_xlfn.LET(_xlpm.x,VLOOKUP($I2578,'2026-01-09_taxon-match'!$A$2:$N$81,10,FALSE),IF(_xlpm.x=0,"",_xlpm.x)))</f>
        <v/>
      </c>
      <c r="S2578" s="46" t="str">
        <f>IF($I2578="","",_xlfn.LET(_xlpm.x,VLOOKUP($I2578,'2026-01-09_taxon-match'!$A$2:$N$81,11,FALSE),IF(_xlpm.x=0,"",_xlpm.x)))</f>
        <v/>
      </c>
      <c r="T2578" s="46" t="str">
        <f>IF($I2578="","",_xlfn.LET(_xlpm.x,VLOOKUP($I2578,'2026-01-09_taxon-match'!$A$2:$N$81,13,FALSE),IF(_xlpm.x=0,"",_xlpm.x)))</f>
        <v/>
      </c>
      <c r="V2578" s="46" t="s">
        <v>39</v>
      </c>
      <c r="W2578" s="46" t="s">
        <v>46</v>
      </c>
      <c r="Y2578" s="46" t="str">
        <f>IF(V2578="","",_xlfn.LET(_xlpm.x,VLOOKUP(V2578,'Drop-down_menus'!$D$2:$E$13,2,FALSE),IF(_xlpm.x=0,"",_xlpm.x)))</f>
        <v>https://orcid.org/0009-0002-6669-2911</v>
      </c>
      <c r="Z2578" s="46" t="str">
        <f>IF(W2578="","",_xlfn.LET(_xlpm.x,VLOOKUP(W2578,'Drop-down_menus'!$D$2:$E$13,2,FALSE),IF(_xlpm.x=0,"",_xlpm.x)))</f>
        <v>https://orcid.org/0000-0003-0502-8101</v>
      </c>
      <c r="AA2578" s="46" t="str">
        <f>IF(X2578="","",_xlfn.LET(_xlpm.x,VLOOKUP(X2578,'Drop-down_menus'!$D$2:$E$13,2,FALSE),IF(_xlpm.x=0,"",_xlpm.x)))</f>
        <v/>
      </c>
      <c r="AB2578" s="14" t="s">
        <v>388</v>
      </c>
      <c r="AC2578" s="14" t="s">
        <v>1180</v>
      </c>
      <c r="AE2578" s="46" t="s">
        <v>28</v>
      </c>
      <c r="AF2578" s="46" t="s">
        <v>39</v>
      </c>
      <c r="AG2578" s="46" t="str">
        <f>IF(AE2578="","",_xlfn.LET(_xlpm.x,VLOOKUP(AE2578,'Drop-down_menus'!$D$2:$E$13,2,FALSE),IF(_xlpm.x=0,"",_xlpm.x)))</f>
        <v>https://orcid.org/0000-0002-9037-7623</v>
      </c>
      <c r="AH2578" s="46" t="str">
        <f>IF(AF2578="","",_xlfn.LET(_xlpm.x,VLOOKUP(AF2578,'Drop-down_menus'!$D$2:$E$13,2,FALSE),IF(_xlpm.x=0,"",_xlpm.x)))</f>
        <v>https://orcid.org/0009-0002-6669-2911</v>
      </c>
    </row>
    <row r="2579" spans="2:34" ht="15" customHeight="1">
      <c r="B2579" s="46">
        <v>2801</v>
      </c>
      <c r="C2579" s="46" t="s">
        <v>1131</v>
      </c>
      <c r="D2579" s="46" t="b">
        <f>COUNTIF(Events!$B$2:$B$171, C2579) &gt; 0</f>
        <v>0</v>
      </c>
      <c r="E2579" s="46" t="s">
        <v>322</v>
      </c>
      <c r="F2579" s="46" t="s">
        <v>440</v>
      </c>
      <c r="J2579" s="46" t="str">
        <f>IF(I2579="","",_xlfn.LET(_xlpm.x,VLOOKUP(I2579,'2026-01-09_taxon-match'!$A$2:$N$81,4,FALSE),IF(_xlpm.x=0,"",_xlpm.x)))</f>
        <v/>
      </c>
      <c r="L2579" s="46" t="str">
        <f>IF(I2579="","",_xlfn.LET(_xlpm.x,VLOOKUP(I2579,'2026-01-09_taxon-match'!$A$2:$N$81,3,FALSE),IF(_xlpm.x=0,"",_xlpm.x)))</f>
        <v/>
      </c>
      <c r="M2579" s="46" t="str">
        <f>IF($I2579="","",_xlfn.LET(_xlpm.x,VLOOKUP($I2579,'2026-01-09_taxon-match'!$A$2:$N$81,5,FALSE),IF(_xlpm.x=0,"",_xlpm.x)))</f>
        <v/>
      </c>
      <c r="N2579" s="46" t="str">
        <f>IF($I2579="","",_xlfn.LET(_xlpm.x,VLOOKUP($I2579,'2026-01-09_taxon-match'!$A$2:$N$81,6,FALSE),IF(_xlpm.x=0,"",_xlpm.x)))</f>
        <v/>
      </c>
      <c r="O2579" s="46" t="str">
        <f>IF($I2579="","",_xlfn.LET(_xlpm.x,VLOOKUP($I2579,'2026-01-09_taxon-match'!$A$2:$N$81,7,FALSE),IF(_xlpm.x=0,"",_xlpm.x)))</f>
        <v/>
      </c>
      <c r="P2579" s="46" t="str">
        <f>IF($I2579="","",_xlfn.LET(_xlpm.x,VLOOKUP($I2579,'2026-01-09_taxon-match'!$A$2:$N$81,8,FALSE),IF(_xlpm.x=0,"",_xlpm.x)))</f>
        <v/>
      </c>
      <c r="Q2579" s="46" t="str">
        <f>IF($I2579="","",_xlfn.LET(_xlpm.x,VLOOKUP($I2579,'2026-01-09_taxon-match'!$A$2:$N$81,9,FALSE),IF(_xlpm.x=0,"",_xlpm.x)))</f>
        <v/>
      </c>
      <c r="R2579" s="46" t="str">
        <f>IF($I2579="","",_xlfn.LET(_xlpm.x,VLOOKUP($I2579,'2026-01-09_taxon-match'!$A$2:$N$81,10,FALSE),IF(_xlpm.x=0,"",_xlpm.x)))</f>
        <v/>
      </c>
      <c r="S2579" s="46" t="str">
        <f>IF($I2579="","",_xlfn.LET(_xlpm.x,VLOOKUP($I2579,'2026-01-09_taxon-match'!$A$2:$N$81,11,FALSE),IF(_xlpm.x=0,"",_xlpm.x)))</f>
        <v/>
      </c>
      <c r="T2579" s="46" t="str">
        <f>IF($I2579="","",_xlfn.LET(_xlpm.x,VLOOKUP($I2579,'2026-01-09_taxon-match'!$A$2:$N$81,13,FALSE),IF(_xlpm.x=0,"",_xlpm.x)))</f>
        <v/>
      </c>
      <c r="V2579" s="46" t="s">
        <v>39</v>
      </c>
      <c r="W2579" s="46" t="s">
        <v>46</v>
      </c>
      <c r="Y2579" s="46" t="str">
        <f>IF(V2579="","",_xlfn.LET(_xlpm.x,VLOOKUP(V2579,'Drop-down_menus'!$D$2:$E$13,2,FALSE),IF(_xlpm.x=0,"",_xlpm.x)))</f>
        <v>https://orcid.org/0009-0002-6669-2911</v>
      </c>
      <c r="Z2579" s="46" t="str">
        <f>IF(W2579="","",_xlfn.LET(_xlpm.x,VLOOKUP(W2579,'Drop-down_menus'!$D$2:$E$13,2,FALSE),IF(_xlpm.x=0,"",_xlpm.x)))</f>
        <v>https://orcid.org/0000-0003-0502-8101</v>
      </c>
      <c r="AA2579" s="46" t="str">
        <f>IF(X2579="","",_xlfn.LET(_xlpm.x,VLOOKUP(X2579,'Drop-down_menus'!$D$2:$E$13,2,FALSE),IF(_xlpm.x=0,"",_xlpm.x)))</f>
        <v/>
      </c>
      <c r="AB2579" s="14" t="s">
        <v>388</v>
      </c>
      <c r="AC2579" s="14" t="s">
        <v>1180</v>
      </c>
      <c r="AE2579" s="46" t="s">
        <v>28</v>
      </c>
      <c r="AF2579" s="46" t="s">
        <v>39</v>
      </c>
      <c r="AG2579" s="46" t="str">
        <f>IF(AE2579="","",_xlfn.LET(_xlpm.x,VLOOKUP(AE2579,'Drop-down_menus'!$D$2:$E$13,2,FALSE),IF(_xlpm.x=0,"",_xlpm.x)))</f>
        <v>https://orcid.org/0000-0002-9037-7623</v>
      </c>
      <c r="AH2579" s="46" t="str">
        <f>IF(AF2579="","",_xlfn.LET(_xlpm.x,VLOOKUP(AF2579,'Drop-down_menus'!$D$2:$E$13,2,FALSE),IF(_xlpm.x=0,"",_xlpm.x)))</f>
        <v>https://orcid.org/0009-0002-6669-2911</v>
      </c>
    </row>
    <row r="2580" spans="2:34" ht="15" customHeight="1">
      <c r="B2580" s="46">
        <v>2802</v>
      </c>
      <c r="C2580" s="46" t="s">
        <v>1131</v>
      </c>
      <c r="D2580" s="46" t="b">
        <f>COUNTIF(Events!$B$2:$B$171, C2580) &gt; 0</f>
        <v>0</v>
      </c>
      <c r="E2580" s="46" t="s">
        <v>322</v>
      </c>
      <c r="F2580" s="46" t="s">
        <v>441</v>
      </c>
      <c r="J2580" s="46" t="str">
        <f>IF(I2580="","",_xlfn.LET(_xlpm.x,VLOOKUP(I2580,'2026-01-09_taxon-match'!$A$2:$N$81,4,FALSE),IF(_xlpm.x=0,"",_xlpm.x)))</f>
        <v/>
      </c>
      <c r="L2580" s="46" t="str">
        <f>IF(I2580="","",_xlfn.LET(_xlpm.x,VLOOKUP(I2580,'2026-01-09_taxon-match'!$A$2:$N$81,3,FALSE),IF(_xlpm.x=0,"",_xlpm.x)))</f>
        <v/>
      </c>
      <c r="M2580" s="46" t="str">
        <f>IF($I2580="","",_xlfn.LET(_xlpm.x,VLOOKUP($I2580,'2026-01-09_taxon-match'!$A$2:$N$81,5,FALSE),IF(_xlpm.x=0,"",_xlpm.x)))</f>
        <v/>
      </c>
      <c r="N2580" s="46" t="str">
        <f>IF($I2580="","",_xlfn.LET(_xlpm.x,VLOOKUP($I2580,'2026-01-09_taxon-match'!$A$2:$N$81,6,FALSE),IF(_xlpm.x=0,"",_xlpm.x)))</f>
        <v/>
      </c>
      <c r="O2580" s="46" t="str">
        <f>IF($I2580="","",_xlfn.LET(_xlpm.x,VLOOKUP($I2580,'2026-01-09_taxon-match'!$A$2:$N$81,7,FALSE),IF(_xlpm.x=0,"",_xlpm.x)))</f>
        <v/>
      </c>
      <c r="P2580" s="46" t="str">
        <f>IF($I2580="","",_xlfn.LET(_xlpm.x,VLOOKUP($I2580,'2026-01-09_taxon-match'!$A$2:$N$81,8,FALSE),IF(_xlpm.x=0,"",_xlpm.x)))</f>
        <v/>
      </c>
      <c r="Q2580" s="46" t="str">
        <f>IF($I2580="","",_xlfn.LET(_xlpm.x,VLOOKUP($I2580,'2026-01-09_taxon-match'!$A$2:$N$81,9,FALSE),IF(_xlpm.x=0,"",_xlpm.x)))</f>
        <v/>
      </c>
      <c r="R2580" s="46" t="str">
        <f>IF($I2580="","",_xlfn.LET(_xlpm.x,VLOOKUP($I2580,'2026-01-09_taxon-match'!$A$2:$N$81,10,FALSE),IF(_xlpm.x=0,"",_xlpm.x)))</f>
        <v/>
      </c>
      <c r="S2580" s="46" t="str">
        <f>IF($I2580="","",_xlfn.LET(_xlpm.x,VLOOKUP($I2580,'2026-01-09_taxon-match'!$A$2:$N$81,11,FALSE),IF(_xlpm.x=0,"",_xlpm.x)))</f>
        <v/>
      </c>
      <c r="T2580" s="46" t="str">
        <f>IF($I2580="","",_xlfn.LET(_xlpm.x,VLOOKUP($I2580,'2026-01-09_taxon-match'!$A$2:$N$81,13,FALSE),IF(_xlpm.x=0,"",_xlpm.x)))</f>
        <v/>
      </c>
      <c r="V2580" s="46" t="s">
        <v>39</v>
      </c>
      <c r="W2580" s="46" t="s">
        <v>46</v>
      </c>
      <c r="Y2580" s="46" t="str">
        <f>IF(V2580="","",_xlfn.LET(_xlpm.x,VLOOKUP(V2580,'Drop-down_menus'!$D$2:$E$13,2,FALSE),IF(_xlpm.x=0,"",_xlpm.x)))</f>
        <v>https://orcid.org/0009-0002-6669-2911</v>
      </c>
      <c r="Z2580" s="46" t="str">
        <f>IF(W2580="","",_xlfn.LET(_xlpm.x,VLOOKUP(W2580,'Drop-down_menus'!$D$2:$E$13,2,FALSE),IF(_xlpm.x=0,"",_xlpm.x)))</f>
        <v>https://orcid.org/0000-0003-0502-8101</v>
      </c>
      <c r="AA2580" s="46" t="str">
        <f>IF(X2580="","",_xlfn.LET(_xlpm.x,VLOOKUP(X2580,'Drop-down_menus'!$D$2:$E$13,2,FALSE),IF(_xlpm.x=0,"",_xlpm.x)))</f>
        <v/>
      </c>
      <c r="AB2580" s="14" t="s">
        <v>388</v>
      </c>
      <c r="AC2580" s="14" t="s">
        <v>1180</v>
      </c>
      <c r="AE2580" s="46" t="s">
        <v>28</v>
      </c>
      <c r="AF2580" s="46" t="s">
        <v>39</v>
      </c>
      <c r="AG2580" s="46" t="str">
        <f>IF(AE2580="","",_xlfn.LET(_xlpm.x,VLOOKUP(AE2580,'Drop-down_menus'!$D$2:$E$13,2,FALSE),IF(_xlpm.x=0,"",_xlpm.x)))</f>
        <v>https://orcid.org/0000-0002-9037-7623</v>
      </c>
      <c r="AH2580" s="46" t="str">
        <f>IF(AF2580="","",_xlfn.LET(_xlpm.x,VLOOKUP(AF2580,'Drop-down_menus'!$D$2:$E$13,2,FALSE),IF(_xlpm.x=0,"",_xlpm.x)))</f>
        <v>https://orcid.org/0009-0002-6669-2911</v>
      </c>
    </row>
    <row r="2581" spans="2:34" ht="15" customHeight="1">
      <c r="B2581" s="46">
        <v>2803</v>
      </c>
      <c r="C2581" s="46" t="s">
        <v>1131</v>
      </c>
      <c r="D2581" s="46" t="b">
        <f>COUNTIF(Events!$B$2:$B$171, C2581) &gt; 0</f>
        <v>0</v>
      </c>
      <c r="E2581" s="46" t="s">
        <v>322</v>
      </c>
      <c r="F2581" s="46" t="s">
        <v>442</v>
      </c>
      <c r="J2581" s="46" t="str">
        <f>IF(I2581="","",_xlfn.LET(_xlpm.x,VLOOKUP(I2581,'2026-01-09_taxon-match'!$A$2:$N$81,4,FALSE),IF(_xlpm.x=0,"",_xlpm.x)))</f>
        <v/>
      </c>
      <c r="L2581" s="46" t="str">
        <f>IF(I2581="","",_xlfn.LET(_xlpm.x,VLOOKUP(I2581,'2026-01-09_taxon-match'!$A$2:$N$81,3,FALSE),IF(_xlpm.x=0,"",_xlpm.x)))</f>
        <v/>
      </c>
      <c r="M2581" s="46" t="str">
        <f>IF($I2581="","",_xlfn.LET(_xlpm.x,VLOOKUP($I2581,'2026-01-09_taxon-match'!$A$2:$N$81,5,FALSE),IF(_xlpm.x=0,"",_xlpm.x)))</f>
        <v/>
      </c>
      <c r="N2581" s="46" t="str">
        <f>IF($I2581="","",_xlfn.LET(_xlpm.x,VLOOKUP($I2581,'2026-01-09_taxon-match'!$A$2:$N$81,6,FALSE),IF(_xlpm.x=0,"",_xlpm.x)))</f>
        <v/>
      </c>
      <c r="O2581" s="46" t="str">
        <f>IF($I2581="","",_xlfn.LET(_xlpm.x,VLOOKUP($I2581,'2026-01-09_taxon-match'!$A$2:$N$81,7,FALSE),IF(_xlpm.x=0,"",_xlpm.x)))</f>
        <v/>
      </c>
      <c r="P2581" s="46" t="str">
        <f>IF($I2581="","",_xlfn.LET(_xlpm.x,VLOOKUP($I2581,'2026-01-09_taxon-match'!$A$2:$N$81,8,FALSE),IF(_xlpm.x=0,"",_xlpm.x)))</f>
        <v/>
      </c>
      <c r="Q2581" s="46" t="str">
        <f>IF($I2581="","",_xlfn.LET(_xlpm.x,VLOOKUP($I2581,'2026-01-09_taxon-match'!$A$2:$N$81,9,FALSE),IF(_xlpm.x=0,"",_xlpm.x)))</f>
        <v/>
      </c>
      <c r="R2581" s="46" t="str">
        <f>IF($I2581="","",_xlfn.LET(_xlpm.x,VLOOKUP($I2581,'2026-01-09_taxon-match'!$A$2:$N$81,10,FALSE),IF(_xlpm.x=0,"",_xlpm.x)))</f>
        <v/>
      </c>
      <c r="S2581" s="46" t="str">
        <f>IF($I2581="","",_xlfn.LET(_xlpm.x,VLOOKUP($I2581,'2026-01-09_taxon-match'!$A$2:$N$81,11,FALSE),IF(_xlpm.x=0,"",_xlpm.x)))</f>
        <v/>
      </c>
      <c r="T2581" s="46" t="str">
        <f>IF($I2581="","",_xlfn.LET(_xlpm.x,VLOOKUP($I2581,'2026-01-09_taxon-match'!$A$2:$N$81,13,FALSE),IF(_xlpm.x=0,"",_xlpm.x)))</f>
        <v/>
      </c>
      <c r="V2581" s="46" t="s">
        <v>39</v>
      </c>
      <c r="W2581" s="46" t="s">
        <v>46</v>
      </c>
      <c r="Y2581" s="46" t="str">
        <f>IF(V2581="","",_xlfn.LET(_xlpm.x,VLOOKUP(V2581,'Drop-down_menus'!$D$2:$E$13,2,FALSE),IF(_xlpm.x=0,"",_xlpm.x)))</f>
        <v>https://orcid.org/0009-0002-6669-2911</v>
      </c>
      <c r="Z2581" s="46" t="str">
        <f>IF(W2581="","",_xlfn.LET(_xlpm.x,VLOOKUP(W2581,'Drop-down_menus'!$D$2:$E$13,2,FALSE),IF(_xlpm.x=0,"",_xlpm.x)))</f>
        <v>https://orcid.org/0000-0003-0502-8101</v>
      </c>
      <c r="AA2581" s="46" t="str">
        <f>IF(X2581="","",_xlfn.LET(_xlpm.x,VLOOKUP(X2581,'Drop-down_menus'!$D$2:$E$13,2,FALSE),IF(_xlpm.x=0,"",_xlpm.x)))</f>
        <v/>
      </c>
      <c r="AB2581" s="14" t="s">
        <v>388</v>
      </c>
      <c r="AC2581" s="14" t="s">
        <v>1180</v>
      </c>
      <c r="AE2581" s="46" t="s">
        <v>28</v>
      </c>
      <c r="AF2581" s="46" t="s">
        <v>39</v>
      </c>
      <c r="AG2581" s="46" t="str">
        <f>IF(AE2581="","",_xlfn.LET(_xlpm.x,VLOOKUP(AE2581,'Drop-down_menus'!$D$2:$E$13,2,FALSE),IF(_xlpm.x=0,"",_xlpm.x)))</f>
        <v>https://orcid.org/0000-0002-9037-7623</v>
      </c>
      <c r="AH2581" s="46" t="str">
        <f>IF(AF2581="","",_xlfn.LET(_xlpm.x,VLOOKUP(AF2581,'Drop-down_menus'!$D$2:$E$13,2,FALSE),IF(_xlpm.x=0,"",_xlpm.x)))</f>
        <v>https://orcid.org/0009-0002-6669-2911</v>
      </c>
    </row>
    <row r="2582" spans="2:34" ht="15" customHeight="1">
      <c r="B2582" s="46">
        <v>2804</v>
      </c>
      <c r="C2582" s="46" t="s">
        <v>1131</v>
      </c>
      <c r="D2582" s="46" t="b">
        <f>COUNTIF(Events!$B$2:$B$171, C2582) &gt; 0</f>
        <v>0</v>
      </c>
      <c r="E2582" s="46" t="s">
        <v>322</v>
      </c>
      <c r="F2582" s="46" t="s">
        <v>443</v>
      </c>
      <c r="J2582" s="46" t="str">
        <f>IF(I2582="","",_xlfn.LET(_xlpm.x,VLOOKUP(I2582,'2026-01-09_taxon-match'!$A$2:$N$81,4,FALSE),IF(_xlpm.x=0,"",_xlpm.x)))</f>
        <v/>
      </c>
      <c r="L2582" s="46" t="str">
        <f>IF(I2582="","",_xlfn.LET(_xlpm.x,VLOOKUP(I2582,'2026-01-09_taxon-match'!$A$2:$N$81,3,FALSE),IF(_xlpm.x=0,"",_xlpm.x)))</f>
        <v/>
      </c>
      <c r="M2582" s="46" t="str">
        <f>IF($I2582="","",_xlfn.LET(_xlpm.x,VLOOKUP($I2582,'2026-01-09_taxon-match'!$A$2:$N$81,5,FALSE),IF(_xlpm.x=0,"",_xlpm.x)))</f>
        <v/>
      </c>
      <c r="N2582" s="46" t="str">
        <f>IF($I2582="","",_xlfn.LET(_xlpm.x,VLOOKUP($I2582,'2026-01-09_taxon-match'!$A$2:$N$81,6,FALSE),IF(_xlpm.x=0,"",_xlpm.x)))</f>
        <v/>
      </c>
      <c r="O2582" s="46" t="str">
        <f>IF($I2582="","",_xlfn.LET(_xlpm.x,VLOOKUP($I2582,'2026-01-09_taxon-match'!$A$2:$N$81,7,FALSE),IF(_xlpm.x=0,"",_xlpm.x)))</f>
        <v/>
      </c>
      <c r="P2582" s="46" t="str">
        <f>IF($I2582="","",_xlfn.LET(_xlpm.x,VLOOKUP($I2582,'2026-01-09_taxon-match'!$A$2:$N$81,8,FALSE),IF(_xlpm.x=0,"",_xlpm.x)))</f>
        <v/>
      </c>
      <c r="Q2582" s="46" t="str">
        <f>IF($I2582="","",_xlfn.LET(_xlpm.x,VLOOKUP($I2582,'2026-01-09_taxon-match'!$A$2:$N$81,9,FALSE),IF(_xlpm.x=0,"",_xlpm.x)))</f>
        <v/>
      </c>
      <c r="R2582" s="46" t="str">
        <f>IF($I2582="","",_xlfn.LET(_xlpm.x,VLOOKUP($I2582,'2026-01-09_taxon-match'!$A$2:$N$81,10,FALSE),IF(_xlpm.x=0,"",_xlpm.x)))</f>
        <v/>
      </c>
      <c r="S2582" s="46" t="str">
        <f>IF($I2582="","",_xlfn.LET(_xlpm.x,VLOOKUP($I2582,'2026-01-09_taxon-match'!$A$2:$N$81,11,FALSE),IF(_xlpm.x=0,"",_xlpm.x)))</f>
        <v/>
      </c>
      <c r="T2582" s="46" t="str">
        <f>IF($I2582="","",_xlfn.LET(_xlpm.x,VLOOKUP($I2582,'2026-01-09_taxon-match'!$A$2:$N$81,13,FALSE),IF(_xlpm.x=0,"",_xlpm.x)))</f>
        <v/>
      </c>
      <c r="V2582" s="46" t="s">
        <v>39</v>
      </c>
      <c r="W2582" s="46" t="s">
        <v>46</v>
      </c>
      <c r="Y2582" s="46" t="str">
        <f>IF(V2582="","",_xlfn.LET(_xlpm.x,VLOOKUP(V2582,'Drop-down_menus'!$D$2:$E$13,2,FALSE),IF(_xlpm.x=0,"",_xlpm.x)))</f>
        <v>https://orcid.org/0009-0002-6669-2911</v>
      </c>
      <c r="Z2582" s="46" t="str">
        <f>IF(W2582="","",_xlfn.LET(_xlpm.x,VLOOKUP(W2582,'Drop-down_menus'!$D$2:$E$13,2,FALSE),IF(_xlpm.x=0,"",_xlpm.x)))</f>
        <v>https://orcid.org/0000-0003-0502-8101</v>
      </c>
      <c r="AA2582" s="46" t="str">
        <f>IF(X2582="","",_xlfn.LET(_xlpm.x,VLOOKUP(X2582,'Drop-down_menus'!$D$2:$E$13,2,FALSE),IF(_xlpm.x=0,"",_xlpm.x)))</f>
        <v/>
      </c>
      <c r="AB2582" s="14" t="s">
        <v>388</v>
      </c>
      <c r="AC2582" s="14" t="s">
        <v>1180</v>
      </c>
      <c r="AE2582" s="46" t="s">
        <v>28</v>
      </c>
      <c r="AF2582" s="46" t="s">
        <v>39</v>
      </c>
      <c r="AG2582" s="46" t="str">
        <f>IF(AE2582="","",_xlfn.LET(_xlpm.x,VLOOKUP(AE2582,'Drop-down_menus'!$D$2:$E$13,2,FALSE),IF(_xlpm.x=0,"",_xlpm.x)))</f>
        <v>https://orcid.org/0000-0002-9037-7623</v>
      </c>
      <c r="AH2582" s="46" t="str">
        <f>IF(AF2582="","",_xlfn.LET(_xlpm.x,VLOOKUP(AF2582,'Drop-down_menus'!$D$2:$E$13,2,FALSE),IF(_xlpm.x=0,"",_xlpm.x)))</f>
        <v>https://orcid.org/0009-0002-6669-2911</v>
      </c>
    </row>
    <row r="2583" spans="2:34" ht="15" customHeight="1">
      <c r="B2583" s="46">
        <v>2805</v>
      </c>
      <c r="C2583" s="46" t="s">
        <v>1131</v>
      </c>
      <c r="D2583" s="46" t="b">
        <f>COUNTIF(Events!$B$2:$B$171, C2583) &gt; 0</f>
        <v>0</v>
      </c>
      <c r="E2583" s="46" t="s">
        <v>322</v>
      </c>
      <c r="F2583" s="46" t="s">
        <v>444</v>
      </c>
      <c r="J2583" s="46" t="str">
        <f>IF(I2583="","",_xlfn.LET(_xlpm.x,VLOOKUP(I2583,'2026-01-09_taxon-match'!$A$2:$N$81,4,FALSE),IF(_xlpm.x=0,"",_xlpm.x)))</f>
        <v/>
      </c>
      <c r="L2583" s="46" t="str">
        <f>IF(I2583="","",_xlfn.LET(_xlpm.x,VLOOKUP(I2583,'2026-01-09_taxon-match'!$A$2:$N$81,3,FALSE),IF(_xlpm.x=0,"",_xlpm.x)))</f>
        <v/>
      </c>
      <c r="M2583" s="46" t="str">
        <f>IF($I2583="","",_xlfn.LET(_xlpm.x,VLOOKUP($I2583,'2026-01-09_taxon-match'!$A$2:$N$81,5,FALSE),IF(_xlpm.x=0,"",_xlpm.x)))</f>
        <v/>
      </c>
      <c r="N2583" s="46" t="str">
        <f>IF($I2583="","",_xlfn.LET(_xlpm.x,VLOOKUP($I2583,'2026-01-09_taxon-match'!$A$2:$N$81,6,FALSE),IF(_xlpm.x=0,"",_xlpm.x)))</f>
        <v/>
      </c>
      <c r="O2583" s="46" t="str">
        <f>IF($I2583="","",_xlfn.LET(_xlpm.x,VLOOKUP($I2583,'2026-01-09_taxon-match'!$A$2:$N$81,7,FALSE),IF(_xlpm.x=0,"",_xlpm.x)))</f>
        <v/>
      </c>
      <c r="P2583" s="46" t="str">
        <f>IF($I2583="","",_xlfn.LET(_xlpm.x,VLOOKUP($I2583,'2026-01-09_taxon-match'!$A$2:$N$81,8,FALSE),IF(_xlpm.x=0,"",_xlpm.x)))</f>
        <v/>
      </c>
      <c r="Q2583" s="46" t="str">
        <f>IF($I2583="","",_xlfn.LET(_xlpm.x,VLOOKUP($I2583,'2026-01-09_taxon-match'!$A$2:$N$81,9,FALSE),IF(_xlpm.x=0,"",_xlpm.x)))</f>
        <v/>
      </c>
      <c r="R2583" s="46" t="str">
        <f>IF($I2583="","",_xlfn.LET(_xlpm.x,VLOOKUP($I2583,'2026-01-09_taxon-match'!$A$2:$N$81,10,FALSE),IF(_xlpm.x=0,"",_xlpm.x)))</f>
        <v/>
      </c>
      <c r="S2583" s="46" t="str">
        <f>IF($I2583="","",_xlfn.LET(_xlpm.x,VLOOKUP($I2583,'2026-01-09_taxon-match'!$A$2:$N$81,11,FALSE),IF(_xlpm.x=0,"",_xlpm.x)))</f>
        <v/>
      </c>
      <c r="T2583" s="46" t="str">
        <f>IF($I2583="","",_xlfn.LET(_xlpm.x,VLOOKUP($I2583,'2026-01-09_taxon-match'!$A$2:$N$81,13,FALSE),IF(_xlpm.x=0,"",_xlpm.x)))</f>
        <v/>
      </c>
      <c r="V2583" s="46" t="s">
        <v>39</v>
      </c>
      <c r="W2583" s="46" t="s">
        <v>46</v>
      </c>
      <c r="Y2583" s="46" t="str">
        <f>IF(V2583="","",_xlfn.LET(_xlpm.x,VLOOKUP(V2583,'Drop-down_menus'!$D$2:$E$13,2,FALSE),IF(_xlpm.x=0,"",_xlpm.x)))</f>
        <v>https://orcid.org/0009-0002-6669-2911</v>
      </c>
      <c r="Z2583" s="46" t="str">
        <f>IF(W2583="","",_xlfn.LET(_xlpm.x,VLOOKUP(W2583,'Drop-down_menus'!$D$2:$E$13,2,FALSE),IF(_xlpm.x=0,"",_xlpm.x)))</f>
        <v>https://orcid.org/0000-0003-0502-8101</v>
      </c>
      <c r="AA2583" s="46" t="str">
        <f>IF(X2583="","",_xlfn.LET(_xlpm.x,VLOOKUP(X2583,'Drop-down_menus'!$D$2:$E$13,2,FALSE),IF(_xlpm.x=0,"",_xlpm.x)))</f>
        <v/>
      </c>
      <c r="AB2583" s="14" t="s">
        <v>388</v>
      </c>
      <c r="AC2583" s="14" t="s">
        <v>1180</v>
      </c>
      <c r="AE2583" s="46" t="s">
        <v>28</v>
      </c>
      <c r="AF2583" s="46" t="s">
        <v>39</v>
      </c>
      <c r="AG2583" s="46" t="str">
        <f>IF(AE2583="","",_xlfn.LET(_xlpm.x,VLOOKUP(AE2583,'Drop-down_menus'!$D$2:$E$13,2,FALSE),IF(_xlpm.x=0,"",_xlpm.x)))</f>
        <v>https://orcid.org/0000-0002-9037-7623</v>
      </c>
      <c r="AH2583" s="46" t="str">
        <f>IF(AF2583="","",_xlfn.LET(_xlpm.x,VLOOKUP(AF2583,'Drop-down_menus'!$D$2:$E$13,2,FALSE),IF(_xlpm.x=0,"",_xlpm.x)))</f>
        <v>https://orcid.org/0009-0002-6669-2911</v>
      </c>
    </row>
    <row r="2584" spans="2:34" ht="15" customHeight="1">
      <c r="B2584" s="46">
        <v>2806</v>
      </c>
      <c r="C2584" s="46" t="s">
        <v>1131</v>
      </c>
      <c r="D2584" s="46" t="b">
        <f>COUNTIF(Events!$B$2:$B$171, C2584) &gt; 0</f>
        <v>0</v>
      </c>
      <c r="E2584" s="46" t="s">
        <v>322</v>
      </c>
      <c r="F2584" s="46" t="s">
        <v>445</v>
      </c>
      <c r="J2584" s="46" t="str">
        <f>IF(I2584="","",_xlfn.LET(_xlpm.x,VLOOKUP(I2584,'2026-01-09_taxon-match'!$A$2:$N$81,4,FALSE),IF(_xlpm.x=0,"",_xlpm.x)))</f>
        <v/>
      </c>
      <c r="L2584" s="46" t="str">
        <f>IF(I2584="","",_xlfn.LET(_xlpm.x,VLOOKUP(I2584,'2026-01-09_taxon-match'!$A$2:$N$81,3,FALSE),IF(_xlpm.x=0,"",_xlpm.x)))</f>
        <v/>
      </c>
      <c r="M2584" s="46" t="str">
        <f>IF($I2584="","",_xlfn.LET(_xlpm.x,VLOOKUP($I2584,'2026-01-09_taxon-match'!$A$2:$N$81,5,FALSE),IF(_xlpm.x=0,"",_xlpm.x)))</f>
        <v/>
      </c>
      <c r="N2584" s="46" t="str">
        <f>IF($I2584="","",_xlfn.LET(_xlpm.x,VLOOKUP($I2584,'2026-01-09_taxon-match'!$A$2:$N$81,6,FALSE),IF(_xlpm.x=0,"",_xlpm.x)))</f>
        <v/>
      </c>
      <c r="O2584" s="46" t="str">
        <f>IF($I2584="","",_xlfn.LET(_xlpm.x,VLOOKUP($I2584,'2026-01-09_taxon-match'!$A$2:$N$81,7,FALSE),IF(_xlpm.x=0,"",_xlpm.x)))</f>
        <v/>
      </c>
      <c r="P2584" s="46" t="str">
        <f>IF($I2584="","",_xlfn.LET(_xlpm.x,VLOOKUP($I2584,'2026-01-09_taxon-match'!$A$2:$N$81,8,FALSE),IF(_xlpm.x=0,"",_xlpm.x)))</f>
        <v/>
      </c>
      <c r="Q2584" s="46" t="str">
        <f>IF($I2584="","",_xlfn.LET(_xlpm.x,VLOOKUP($I2584,'2026-01-09_taxon-match'!$A$2:$N$81,9,FALSE),IF(_xlpm.x=0,"",_xlpm.x)))</f>
        <v/>
      </c>
      <c r="R2584" s="46" t="str">
        <f>IF($I2584="","",_xlfn.LET(_xlpm.x,VLOOKUP($I2584,'2026-01-09_taxon-match'!$A$2:$N$81,10,FALSE),IF(_xlpm.x=0,"",_xlpm.x)))</f>
        <v/>
      </c>
      <c r="S2584" s="46" t="str">
        <f>IF($I2584="","",_xlfn.LET(_xlpm.x,VLOOKUP($I2584,'2026-01-09_taxon-match'!$A$2:$N$81,11,FALSE),IF(_xlpm.x=0,"",_xlpm.x)))</f>
        <v/>
      </c>
      <c r="T2584" s="46" t="str">
        <f>IF($I2584="","",_xlfn.LET(_xlpm.x,VLOOKUP($I2584,'2026-01-09_taxon-match'!$A$2:$N$81,13,FALSE),IF(_xlpm.x=0,"",_xlpm.x)))</f>
        <v/>
      </c>
      <c r="V2584" s="46" t="s">
        <v>39</v>
      </c>
      <c r="W2584" s="46" t="s">
        <v>46</v>
      </c>
      <c r="Y2584" s="46" t="str">
        <f>IF(V2584="","",_xlfn.LET(_xlpm.x,VLOOKUP(V2584,'Drop-down_menus'!$D$2:$E$13,2,FALSE),IF(_xlpm.x=0,"",_xlpm.x)))</f>
        <v>https://orcid.org/0009-0002-6669-2911</v>
      </c>
      <c r="Z2584" s="46" t="str">
        <f>IF(W2584="","",_xlfn.LET(_xlpm.x,VLOOKUP(W2584,'Drop-down_menus'!$D$2:$E$13,2,FALSE),IF(_xlpm.x=0,"",_xlpm.x)))</f>
        <v>https://orcid.org/0000-0003-0502-8101</v>
      </c>
      <c r="AA2584" s="46" t="str">
        <f>IF(X2584="","",_xlfn.LET(_xlpm.x,VLOOKUP(X2584,'Drop-down_menus'!$D$2:$E$13,2,FALSE),IF(_xlpm.x=0,"",_xlpm.x)))</f>
        <v/>
      </c>
      <c r="AB2584" s="14" t="s">
        <v>388</v>
      </c>
      <c r="AC2584" s="14" t="s">
        <v>1180</v>
      </c>
      <c r="AE2584" s="46" t="s">
        <v>28</v>
      </c>
      <c r="AF2584" s="46" t="s">
        <v>39</v>
      </c>
      <c r="AG2584" s="46" t="str">
        <f>IF(AE2584="","",_xlfn.LET(_xlpm.x,VLOOKUP(AE2584,'Drop-down_menus'!$D$2:$E$13,2,FALSE),IF(_xlpm.x=0,"",_xlpm.x)))</f>
        <v>https://orcid.org/0000-0002-9037-7623</v>
      </c>
      <c r="AH2584" s="46" t="str">
        <f>IF(AF2584="","",_xlfn.LET(_xlpm.x,VLOOKUP(AF2584,'Drop-down_menus'!$D$2:$E$13,2,FALSE),IF(_xlpm.x=0,"",_xlpm.x)))</f>
        <v>https://orcid.org/0009-0002-6669-2911</v>
      </c>
    </row>
    <row r="2585" spans="2:34" ht="15" customHeight="1">
      <c r="B2585" s="46">
        <v>2807</v>
      </c>
      <c r="C2585" s="46" t="s">
        <v>1131</v>
      </c>
      <c r="D2585" s="46" t="b">
        <f>COUNTIF(Events!$B$2:$B$171, C2585) &gt; 0</f>
        <v>0</v>
      </c>
      <c r="E2585" s="46" t="s">
        <v>322</v>
      </c>
      <c r="F2585" s="46" t="s">
        <v>446</v>
      </c>
      <c r="J2585" s="46" t="str">
        <f>IF(I2585="","",_xlfn.LET(_xlpm.x,VLOOKUP(I2585,'2026-01-09_taxon-match'!$A$2:$N$81,4,FALSE),IF(_xlpm.x=0,"",_xlpm.x)))</f>
        <v/>
      </c>
      <c r="L2585" s="46" t="str">
        <f>IF(I2585="","",_xlfn.LET(_xlpm.x,VLOOKUP(I2585,'2026-01-09_taxon-match'!$A$2:$N$81,3,FALSE),IF(_xlpm.x=0,"",_xlpm.x)))</f>
        <v/>
      </c>
      <c r="M2585" s="46" t="str">
        <f>IF($I2585="","",_xlfn.LET(_xlpm.x,VLOOKUP($I2585,'2026-01-09_taxon-match'!$A$2:$N$81,5,FALSE),IF(_xlpm.x=0,"",_xlpm.x)))</f>
        <v/>
      </c>
      <c r="N2585" s="46" t="str">
        <f>IF($I2585="","",_xlfn.LET(_xlpm.x,VLOOKUP($I2585,'2026-01-09_taxon-match'!$A$2:$N$81,6,FALSE),IF(_xlpm.x=0,"",_xlpm.x)))</f>
        <v/>
      </c>
      <c r="O2585" s="46" t="str">
        <f>IF($I2585="","",_xlfn.LET(_xlpm.x,VLOOKUP($I2585,'2026-01-09_taxon-match'!$A$2:$N$81,7,FALSE),IF(_xlpm.x=0,"",_xlpm.x)))</f>
        <v/>
      </c>
      <c r="P2585" s="46" t="str">
        <f>IF($I2585="","",_xlfn.LET(_xlpm.x,VLOOKUP($I2585,'2026-01-09_taxon-match'!$A$2:$N$81,8,FALSE),IF(_xlpm.x=0,"",_xlpm.x)))</f>
        <v/>
      </c>
      <c r="Q2585" s="46" t="str">
        <f>IF($I2585="","",_xlfn.LET(_xlpm.x,VLOOKUP($I2585,'2026-01-09_taxon-match'!$A$2:$N$81,9,FALSE),IF(_xlpm.x=0,"",_xlpm.x)))</f>
        <v/>
      </c>
      <c r="R2585" s="46" t="str">
        <f>IF($I2585="","",_xlfn.LET(_xlpm.x,VLOOKUP($I2585,'2026-01-09_taxon-match'!$A$2:$N$81,10,FALSE),IF(_xlpm.x=0,"",_xlpm.x)))</f>
        <v/>
      </c>
      <c r="S2585" s="46" t="str">
        <f>IF($I2585="","",_xlfn.LET(_xlpm.x,VLOOKUP($I2585,'2026-01-09_taxon-match'!$A$2:$N$81,11,FALSE),IF(_xlpm.x=0,"",_xlpm.x)))</f>
        <v/>
      </c>
      <c r="T2585" s="46" t="str">
        <f>IF($I2585="","",_xlfn.LET(_xlpm.x,VLOOKUP($I2585,'2026-01-09_taxon-match'!$A$2:$N$81,13,FALSE),IF(_xlpm.x=0,"",_xlpm.x)))</f>
        <v/>
      </c>
      <c r="V2585" s="46" t="s">
        <v>39</v>
      </c>
      <c r="W2585" s="46" t="s">
        <v>46</v>
      </c>
      <c r="Y2585" s="46" t="str">
        <f>IF(V2585="","",_xlfn.LET(_xlpm.x,VLOOKUP(V2585,'Drop-down_menus'!$D$2:$E$13,2,FALSE),IF(_xlpm.x=0,"",_xlpm.x)))</f>
        <v>https://orcid.org/0009-0002-6669-2911</v>
      </c>
      <c r="Z2585" s="46" t="str">
        <f>IF(W2585="","",_xlfn.LET(_xlpm.x,VLOOKUP(W2585,'Drop-down_menus'!$D$2:$E$13,2,FALSE),IF(_xlpm.x=0,"",_xlpm.x)))</f>
        <v>https://orcid.org/0000-0003-0502-8101</v>
      </c>
      <c r="AA2585" s="46" t="str">
        <f>IF(X2585="","",_xlfn.LET(_xlpm.x,VLOOKUP(X2585,'Drop-down_menus'!$D$2:$E$13,2,FALSE),IF(_xlpm.x=0,"",_xlpm.x)))</f>
        <v/>
      </c>
      <c r="AB2585" s="14" t="s">
        <v>388</v>
      </c>
      <c r="AC2585" s="14" t="s">
        <v>1180</v>
      </c>
      <c r="AE2585" s="46" t="s">
        <v>28</v>
      </c>
      <c r="AF2585" s="46" t="s">
        <v>39</v>
      </c>
      <c r="AG2585" s="46" t="str">
        <f>IF(AE2585="","",_xlfn.LET(_xlpm.x,VLOOKUP(AE2585,'Drop-down_menus'!$D$2:$E$13,2,FALSE),IF(_xlpm.x=0,"",_xlpm.x)))</f>
        <v>https://orcid.org/0000-0002-9037-7623</v>
      </c>
      <c r="AH2585" s="46" t="str">
        <f>IF(AF2585="","",_xlfn.LET(_xlpm.x,VLOOKUP(AF2585,'Drop-down_menus'!$D$2:$E$13,2,FALSE),IF(_xlpm.x=0,"",_xlpm.x)))</f>
        <v>https://orcid.org/0009-0002-6669-2911</v>
      </c>
    </row>
    <row r="2586" spans="2:34" ht="15" customHeight="1">
      <c r="B2586" s="46">
        <v>2808</v>
      </c>
      <c r="C2586" s="46" t="s">
        <v>1131</v>
      </c>
      <c r="D2586" s="46" t="b">
        <f>COUNTIF(Events!$B$2:$B$171, C2586) &gt; 0</f>
        <v>0</v>
      </c>
      <c r="E2586" s="46" t="s">
        <v>322</v>
      </c>
      <c r="F2586" s="46" t="s">
        <v>447</v>
      </c>
      <c r="J2586" s="46" t="str">
        <f>IF(I2586="","",_xlfn.LET(_xlpm.x,VLOOKUP(I2586,'2026-01-09_taxon-match'!$A$2:$N$81,4,FALSE),IF(_xlpm.x=0,"",_xlpm.x)))</f>
        <v/>
      </c>
      <c r="L2586" s="46" t="str">
        <f>IF(I2586="","",_xlfn.LET(_xlpm.x,VLOOKUP(I2586,'2026-01-09_taxon-match'!$A$2:$N$81,3,FALSE),IF(_xlpm.x=0,"",_xlpm.x)))</f>
        <v/>
      </c>
      <c r="M2586" s="46" t="str">
        <f>IF($I2586="","",_xlfn.LET(_xlpm.x,VLOOKUP($I2586,'2026-01-09_taxon-match'!$A$2:$N$81,5,FALSE),IF(_xlpm.x=0,"",_xlpm.x)))</f>
        <v/>
      </c>
      <c r="N2586" s="46" t="str">
        <f>IF($I2586="","",_xlfn.LET(_xlpm.x,VLOOKUP($I2586,'2026-01-09_taxon-match'!$A$2:$N$81,6,FALSE),IF(_xlpm.x=0,"",_xlpm.x)))</f>
        <v/>
      </c>
      <c r="O2586" s="46" t="str">
        <f>IF($I2586="","",_xlfn.LET(_xlpm.x,VLOOKUP($I2586,'2026-01-09_taxon-match'!$A$2:$N$81,7,FALSE),IF(_xlpm.x=0,"",_xlpm.x)))</f>
        <v/>
      </c>
      <c r="P2586" s="46" t="str">
        <f>IF($I2586="","",_xlfn.LET(_xlpm.x,VLOOKUP($I2586,'2026-01-09_taxon-match'!$A$2:$N$81,8,FALSE),IF(_xlpm.x=0,"",_xlpm.x)))</f>
        <v/>
      </c>
      <c r="Q2586" s="46" t="str">
        <f>IF($I2586="","",_xlfn.LET(_xlpm.x,VLOOKUP($I2586,'2026-01-09_taxon-match'!$A$2:$N$81,9,FALSE),IF(_xlpm.x=0,"",_xlpm.x)))</f>
        <v/>
      </c>
      <c r="R2586" s="46" t="str">
        <f>IF($I2586="","",_xlfn.LET(_xlpm.x,VLOOKUP($I2586,'2026-01-09_taxon-match'!$A$2:$N$81,10,FALSE),IF(_xlpm.x=0,"",_xlpm.x)))</f>
        <v/>
      </c>
      <c r="S2586" s="46" t="str">
        <f>IF($I2586="","",_xlfn.LET(_xlpm.x,VLOOKUP($I2586,'2026-01-09_taxon-match'!$A$2:$N$81,11,FALSE),IF(_xlpm.x=0,"",_xlpm.x)))</f>
        <v/>
      </c>
      <c r="T2586" s="46" t="str">
        <f>IF($I2586="","",_xlfn.LET(_xlpm.x,VLOOKUP($I2586,'2026-01-09_taxon-match'!$A$2:$N$81,13,FALSE),IF(_xlpm.x=0,"",_xlpm.x)))</f>
        <v/>
      </c>
      <c r="V2586" s="46" t="s">
        <v>39</v>
      </c>
      <c r="W2586" s="46" t="s">
        <v>46</v>
      </c>
      <c r="Y2586" s="46" t="str">
        <f>IF(V2586="","",_xlfn.LET(_xlpm.x,VLOOKUP(V2586,'Drop-down_menus'!$D$2:$E$13,2,FALSE),IF(_xlpm.x=0,"",_xlpm.x)))</f>
        <v>https://orcid.org/0009-0002-6669-2911</v>
      </c>
      <c r="Z2586" s="46" t="str">
        <f>IF(W2586="","",_xlfn.LET(_xlpm.x,VLOOKUP(W2586,'Drop-down_menus'!$D$2:$E$13,2,FALSE),IF(_xlpm.x=0,"",_xlpm.x)))</f>
        <v>https://orcid.org/0000-0003-0502-8101</v>
      </c>
      <c r="AA2586" s="46" t="str">
        <f>IF(X2586="","",_xlfn.LET(_xlpm.x,VLOOKUP(X2586,'Drop-down_menus'!$D$2:$E$13,2,FALSE),IF(_xlpm.x=0,"",_xlpm.x)))</f>
        <v/>
      </c>
      <c r="AB2586" s="14" t="s">
        <v>388</v>
      </c>
      <c r="AC2586" s="14" t="s">
        <v>1180</v>
      </c>
      <c r="AE2586" s="46" t="s">
        <v>28</v>
      </c>
      <c r="AF2586" s="46" t="s">
        <v>39</v>
      </c>
      <c r="AG2586" s="46" t="str">
        <f>IF(AE2586="","",_xlfn.LET(_xlpm.x,VLOOKUP(AE2586,'Drop-down_menus'!$D$2:$E$13,2,FALSE),IF(_xlpm.x=0,"",_xlpm.x)))</f>
        <v>https://orcid.org/0000-0002-9037-7623</v>
      </c>
      <c r="AH2586" s="46" t="str">
        <f>IF(AF2586="","",_xlfn.LET(_xlpm.x,VLOOKUP(AF2586,'Drop-down_menus'!$D$2:$E$13,2,FALSE),IF(_xlpm.x=0,"",_xlpm.x)))</f>
        <v>https://orcid.org/0009-0002-6669-2911</v>
      </c>
    </row>
    <row r="2587" spans="2:34" ht="15" customHeight="1">
      <c r="B2587" s="46">
        <v>2809</v>
      </c>
      <c r="C2587" s="46" t="s">
        <v>1131</v>
      </c>
      <c r="D2587" s="46" t="b">
        <f>COUNTIF(Events!$B$2:$B$171, C2587) &gt; 0</f>
        <v>0</v>
      </c>
      <c r="E2587" s="46" t="s">
        <v>322</v>
      </c>
      <c r="F2587" s="46" t="s">
        <v>448</v>
      </c>
      <c r="J2587" s="46" t="str">
        <f>IF(I2587="","",_xlfn.LET(_xlpm.x,VLOOKUP(I2587,'2026-01-09_taxon-match'!$A$2:$N$81,4,FALSE),IF(_xlpm.x=0,"",_xlpm.x)))</f>
        <v/>
      </c>
      <c r="L2587" s="46" t="str">
        <f>IF(I2587="","",_xlfn.LET(_xlpm.x,VLOOKUP(I2587,'2026-01-09_taxon-match'!$A$2:$N$81,3,FALSE),IF(_xlpm.x=0,"",_xlpm.x)))</f>
        <v/>
      </c>
      <c r="M2587" s="46" t="str">
        <f>IF($I2587="","",_xlfn.LET(_xlpm.x,VLOOKUP($I2587,'2026-01-09_taxon-match'!$A$2:$N$81,5,FALSE),IF(_xlpm.x=0,"",_xlpm.x)))</f>
        <v/>
      </c>
      <c r="N2587" s="46" t="str">
        <f>IF($I2587="","",_xlfn.LET(_xlpm.x,VLOOKUP($I2587,'2026-01-09_taxon-match'!$A$2:$N$81,6,FALSE),IF(_xlpm.x=0,"",_xlpm.x)))</f>
        <v/>
      </c>
      <c r="O2587" s="46" t="str">
        <f>IF($I2587="","",_xlfn.LET(_xlpm.x,VLOOKUP($I2587,'2026-01-09_taxon-match'!$A$2:$N$81,7,FALSE),IF(_xlpm.x=0,"",_xlpm.x)))</f>
        <v/>
      </c>
      <c r="P2587" s="46" t="str">
        <f>IF($I2587="","",_xlfn.LET(_xlpm.x,VLOOKUP($I2587,'2026-01-09_taxon-match'!$A$2:$N$81,8,FALSE),IF(_xlpm.x=0,"",_xlpm.x)))</f>
        <v/>
      </c>
      <c r="Q2587" s="46" t="str">
        <f>IF($I2587="","",_xlfn.LET(_xlpm.x,VLOOKUP($I2587,'2026-01-09_taxon-match'!$A$2:$N$81,9,FALSE),IF(_xlpm.x=0,"",_xlpm.x)))</f>
        <v/>
      </c>
      <c r="R2587" s="46" t="str">
        <f>IF($I2587="","",_xlfn.LET(_xlpm.x,VLOOKUP($I2587,'2026-01-09_taxon-match'!$A$2:$N$81,10,FALSE),IF(_xlpm.x=0,"",_xlpm.x)))</f>
        <v/>
      </c>
      <c r="S2587" s="46" t="str">
        <f>IF($I2587="","",_xlfn.LET(_xlpm.x,VLOOKUP($I2587,'2026-01-09_taxon-match'!$A$2:$N$81,11,FALSE),IF(_xlpm.x=0,"",_xlpm.x)))</f>
        <v/>
      </c>
      <c r="T2587" s="46" t="str">
        <f>IF($I2587="","",_xlfn.LET(_xlpm.x,VLOOKUP($I2587,'2026-01-09_taxon-match'!$A$2:$N$81,13,FALSE),IF(_xlpm.x=0,"",_xlpm.x)))</f>
        <v/>
      </c>
      <c r="V2587" s="46" t="s">
        <v>39</v>
      </c>
      <c r="W2587" s="46" t="s">
        <v>46</v>
      </c>
      <c r="Y2587" s="46" t="str">
        <f>IF(V2587="","",_xlfn.LET(_xlpm.x,VLOOKUP(V2587,'Drop-down_menus'!$D$2:$E$13,2,FALSE),IF(_xlpm.x=0,"",_xlpm.x)))</f>
        <v>https://orcid.org/0009-0002-6669-2911</v>
      </c>
      <c r="Z2587" s="46" t="str">
        <f>IF(W2587="","",_xlfn.LET(_xlpm.x,VLOOKUP(W2587,'Drop-down_menus'!$D$2:$E$13,2,FALSE),IF(_xlpm.x=0,"",_xlpm.x)))</f>
        <v>https://orcid.org/0000-0003-0502-8101</v>
      </c>
      <c r="AA2587" s="46" t="str">
        <f>IF(X2587="","",_xlfn.LET(_xlpm.x,VLOOKUP(X2587,'Drop-down_menus'!$D$2:$E$13,2,FALSE),IF(_xlpm.x=0,"",_xlpm.x)))</f>
        <v/>
      </c>
      <c r="AB2587" s="14" t="s">
        <v>388</v>
      </c>
      <c r="AC2587" s="14" t="s">
        <v>1180</v>
      </c>
      <c r="AE2587" s="46" t="s">
        <v>28</v>
      </c>
      <c r="AF2587" s="46" t="s">
        <v>39</v>
      </c>
      <c r="AG2587" s="46" t="str">
        <f>IF(AE2587="","",_xlfn.LET(_xlpm.x,VLOOKUP(AE2587,'Drop-down_menus'!$D$2:$E$13,2,FALSE),IF(_xlpm.x=0,"",_xlpm.x)))</f>
        <v>https://orcid.org/0000-0002-9037-7623</v>
      </c>
      <c r="AH2587" s="46" t="str">
        <f>IF(AF2587="","",_xlfn.LET(_xlpm.x,VLOOKUP(AF2587,'Drop-down_menus'!$D$2:$E$13,2,FALSE),IF(_xlpm.x=0,"",_xlpm.x)))</f>
        <v>https://orcid.org/0009-0002-6669-2911</v>
      </c>
    </row>
    <row r="2588" spans="2:34" ht="15" customHeight="1">
      <c r="B2588" s="46">
        <v>2810</v>
      </c>
      <c r="C2588" s="46" t="s">
        <v>1131</v>
      </c>
      <c r="D2588" s="46" t="b">
        <f>COUNTIF(Events!$B$2:$B$171, C2588) &gt; 0</f>
        <v>0</v>
      </c>
      <c r="E2588" s="46" t="s">
        <v>322</v>
      </c>
      <c r="F2588" s="46" t="s">
        <v>449</v>
      </c>
      <c r="J2588" s="46" t="str">
        <f>IF(I2588="","",_xlfn.LET(_xlpm.x,VLOOKUP(I2588,'2026-01-09_taxon-match'!$A$2:$N$81,4,FALSE),IF(_xlpm.x=0,"",_xlpm.x)))</f>
        <v/>
      </c>
      <c r="L2588" s="46" t="str">
        <f>IF(I2588="","",_xlfn.LET(_xlpm.x,VLOOKUP(I2588,'2026-01-09_taxon-match'!$A$2:$N$81,3,FALSE),IF(_xlpm.x=0,"",_xlpm.x)))</f>
        <v/>
      </c>
      <c r="M2588" s="46" t="str">
        <f>IF($I2588="","",_xlfn.LET(_xlpm.x,VLOOKUP($I2588,'2026-01-09_taxon-match'!$A$2:$N$81,5,FALSE),IF(_xlpm.x=0,"",_xlpm.x)))</f>
        <v/>
      </c>
      <c r="N2588" s="46" t="str">
        <f>IF($I2588="","",_xlfn.LET(_xlpm.x,VLOOKUP($I2588,'2026-01-09_taxon-match'!$A$2:$N$81,6,FALSE),IF(_xlpm.x=0,"",_xlpm.x)))</f>
        <v/>
      </c>
      <c r="O2588" s="46" t="str">
        <f>IF($I2588="","",_xlfn.LET(_xlpm.x,VLOOKUP($I2588,'2026-01-09_taxon-match'!$A$2:$N$81,7,FALSE),IF(_xlpm.x=0,"",_xlpm.x)))</f>
        <v/>
      </c>
      <c r="P2588" s="46" t="str">
        <f>IF($I2588="","",_xlfn.LET(_xlpm.x,VLOOKUP($I2588,'2026-01-09_taxon-match'!$A$2:$N$81,8,FALSE),IF(_xlpm.x=0,"",_xlpm.x)))</f>
        <v/>
      </c>
      <c r="Q2588" s="46" t="str">
        <f>IF($I2588="","",_xlfn.LET(_xlpm.x,VLOOKUP($I2588,'2026-01-09_taxon-match'!$A$2:$N$81,9,FALSE),IF(_xlpm.x=0,"",_xlpm.x)))</f>
        <v/>
      </c>
      <c r="R2588" s="46" t="str">
        <f>IF($I2588="","",_xlfn.LET(_xlpm.x,VLOOKUP($I2588,'2026-01-09_taxon-match'!$A$2:$N$81,10,FALSE),IF(_xlpm.x=0,"",_xlpm.x)))</f>
        <v/>
      </c>
      <c r="S2588" s="46" t="str">
        <f>IF($I2588="","",_xlfn.LET(_xlpm.x,VLOOKUP($I2588,'2026-01-09_taxon-match'!$A$2:$N$81,11,FALSE),IF(_xlpm.x=0,"",_xlpm.x)))</f>
        <v/>
      </c>
      <c r="T2588" s="46" t="str">
        <f>IF($I2588="","",_xlfn.LET(_xlpm.x,VLOOKUP($I2588,'2026-01-09_taxon-match'!$A$2:$N$81,13,FALSE),IF(_xlpm.x=0,"",_xlpm.x)))</f>
        <v/>
      </c>
      <c r="V2588" s="46" t="s">
        <v>39</v>
      </c>
      <c r="W2588" s="46" t="s">
        <v>46</v>
      </c>
      <c r="Y2588" s="46" t="str">
        <f>IF(V2588="","",_xlfn.LET(_xlpm.x,VLOOKUP(V2588,'Drop-down_menus'!$D$2:$E$13,2,FALSE),IF(_xlpm.x=0,"",_xlpm.x)))</f>
        <v>https://orcid.org/0009-0002-6669-2911</v>
      </c>
      <c r="Z2588" s="46" t="str">
        <f>IF(W2588="","",_xlfn.LET(_xlpm.x,VLOOKUP(W2588,'Drop-down_menus'!$D$2:$E$13,2,FALSE),IF(_xlpm.x=0,"",_xlpm.x)))</f>
        <v>https://orcid.org/0000-0003-0502-8101</v>
      </c>
      <c r="AA2588" s="46" t="str">
        <f>IF(X2588="","",_xlfn.LET(_xlpm.x,VLOOKUP(X2588,'Drop-down_menus'!$D$2:$E$13,2,FALSE),IF(_xlpm.x=0,"",_xlpm.x)))</f>
        <v/>
      </c>
      <c r="AB2588" s="14" t="s">
        <v>388</v>
      </c>
      <c r="AC2588" s="14" t="s">
        <v>1180</v>
      </c>
      <c r="AE2588" s="46" t="s">
        <v>28</v>
      </c>
      <c r="AF2588" s="46" t="s">
        <v>39</v>
      </c>
      <c r="AG2588" s="46" t="str">
        <f>IF(AE2588="","",_xlfn.LET(_xlpm.x,VLOOKUP(AE2588,'Drop-down_menus'!$D$2:$E$13,2,FALSE),IF(_xlpm.x=0,"",_xlpm.x)))</f>
        <v>https://orcid.org/0000-0002-9037-7623</v>
      </c>
      <c r="AH2588" s="46" t="str">
        <f>IF(AF2588="","",_xlfn.LET(_xlpm.x,VLOOKUP(AF2588,'Drop-down_menus'!$D$2:$E$13,2,FALSE),IF(_xlpm.x=0,"",_xlpm.x)))</f>
        <v>https://orcid.org/0009-0002-6669-2911</v>
      </c>
    </row>
    <row r="2589" spans="2:34" ht="15" customHeight="1">
      <c r="B2589" s="46">
        <v>2811</v>
      </c>
      <c r="C2589" s="46" t="s">
        <v>1131</v>
      </c>
      <c r="D2589" s="46" t="b">
        <f>COUNTIF(Events!$B$2:$B$171, C2589) &gt; 0</f>
        <v>0</v>
      </c>
      <c r="E2589" s="46" t="s">
        <v>322</v>
      </c>
      <c r="F2589" s="46" t="s">
        <v>450</v>
      </c>
      <c r="J2589" s="46" t="str">
        <f>IF(I2589="","",_xlfn.LET(_xlpm.x,VLOOKUP(I2589,'2026-01-09_taxon-match'!$A$2:$N$81,4,FALSE),IF(_xlpm.x=0,"",_xlpm.x)))</f>
        <v/>
      </c>
      <c r="L2589" s="46" t="str">
        <f>IF(I2589="","",_xlfn.LET(_xlpm.x,VLOOKUP(I2589,'2026-01-09_taxon-match'!$A$2:$N$81,3,FALSE),IF(_xlpm.x=0,"",_xlpm.x)))</f>
        <v/>
      </c>
      <c r="M2589" s="46" t="str">
        <f>IF($I2589="","",_xlfn.LET(_xlpm.x,VLOOKUP($I2589,'2026-01-09_taxon-match'!$A$2:$N$81,5,FALSE),IF(_xlpm.x=0,"",_xlpm.x)))</f>
        <v/>
      </c>
      <c r="N2589" s="46" t="str">
        <f>IF($I2589="","",_xlfn.LET(_xlpm.x,VLOOKUP($I2589,'2026-01-09_taxon-match'!$A$2:$N$81,6,FALSE),IF(_xlpm.x=0,"",_xlpm.x)))</f>
        <v/>
      </c>
      <c r="O2589" s="46" t="str">
        <f>IF($I2589="","",_xlfn.LET(_xlpm.x,VLOOKUP($I2589,'2026-01-09_taxon-match'!$A$2:$N$81,7,FALSE),IF(_xlpm.x=0,"",_xlpm.x)))</f>
        <v/>
      </c>
      <c r="P2589" s="46" t="str">
        <f>IF($I2589="","",_xlfn.LET(_xlpm.x,VLOOKUP($I2589,'2026-01-09_taxon-match'!$A$2:$N$81,8,FALSE),IF(_xlpm.x=0,"",_xlpm.x)))</f>
        <v/>
      </c>
      <c r="Q2589" s="46" t="str">
        <f>IF($I2589="","",_xlfn.LET(_xlpm.x,VLOOKUP($I2589,'2026-01-09_taxon-match'!$A$2:$N$81,9,FALSE),IF(_xlpm.x=0,"",_xlpm.x)))</f>
        <v/>
      </c>
      <c r="R2589" s="46" t="str">
        <f>IF($I2589="","",_xlfn.LET(_xlpm.x,VLOOKUP($I2589,'2026-01-09_taxon-match'!$A$2:$N$81,10,FALSE),IF(_xlpm.x=0,"",_xlpm.x)))</f>
        <v/>
      </c>
      <c r="S2589" s="46" t="str">
        <f>IF($I2589="","",_xlfn.LET(_xlpm.x,VLOOKUP($I2589,'2026-01-09_taxon-match'!$A$2:$N$81,11,FALSE),IF(_xlpm.x=0,"",_xlpm.x)))</f>
        <v/>
      </c>
      <c r="T2589" s="46" t="str">
        <f>IF($I2589="","",_xlfn.LET(_xlpm.x,VLOOKUP($I2589,'2026-01-09_taxon-match'!$A$2:$N$81,13,FALSE),IF(_xlpm.x=0,"",_xlpm.x)))</f>
        <v/>
      </c>
      <c r="V2589" s="46" t="s">
        <v>39</v>
      </c>
      <c r="W2589" s="46" t="s">
        <v>46</v>
      </c>
      <c r="Y2589" s="46" t="str">
        <f>IF(V2589="","",_xlfn.LET(_xlpm.x,VLOOKUP(V2589,'Drop-down_menus'!$D$2:$E$13,2,FALSE),IF(_xlpm.x=0,"",_xlpm.x)))</f>
        <v>https://orcid.org/0009-0002-6669-2911</v>
      </c>
      <c r="Z2589" s="46" t="str">
        <f>IF(W2589="","",_xlfn.LET(_xlpm.x,VLOOKUP(W2589,'Drop-down_menus'!$D$2:$E$13,2,FALSE),IF(_xlpm.x=0,"",_xlpm.x)))</f>
        <v>https://orcid.org/0000-0003-0502-8101</v>
      </c>
      <c r="AA2589" s="46" t="str">
        <f>IF(X2589="","",_xlfn.LET(_xlpm.x,VLOOKUP(X2589,'Drop-down_menus'!$D$2:$E$13,2,FALSE),IF(_xlpm.x=0,"",_xlpm.x)))</f>
        <v/>
      </c>
      <c r="AB2589" s="14" t="s">
        <v>388</v>
      </c>
      <c r="AC2589" s="14" t="s">
        <v>1180</v>
      </c>
      <c r="AE2589" s="46" t="s">
        <v>28</v>
      </c>
      <c r="AF2589" s="46" t="s">
        <v>39</v>
      </c>
      <c r="AG2589" s="46" t="str">
        <f>IF(AE2589="","",_xlfn.LET(_xlpm.x,VLOOKUP(AE2589,'Drop-down_menus'!$D$2:$E$13,2,FALSE),IF(_xlpm.x=0,"",_xlpm.x)))</f>
        <v>https://orcid.org/0000-0002-9037-7623</v>
      </c>
      <c r="AH2589" s="46" t="str">
        <f>IF(AF2589="","",_xlfn.LET(_xlpm.x,VLOOKUP(AF2589,'Drop-down_menus'!$D$2:$E$13,2,FALSE),IF(_xlpm.x=0,"",_xlpm.x)))</f>
        <v>https://orcid.org/0009-0002-6669-2911</v>
      </c>
    </row>
    <row r="2590" spans="2:34" ht="15" customHeight="1">
      <c r="B2590" s="46">
        <v>2812</v>
      </c>
      <c r="C2590" s="46" t="s">
        <v>1131</v>
      </c>
      <c r="D2590" s="46" t="b">
        <f>COUNTIF(Events!$B$2:$B$171, C2590) &gt; 0</f>
        <v>0</v>
      </c>
      <c r="E2590" s="46" t="s">
        <v>322</v>
      </c>
      <c r="F2590" s="46" t="s">
        <v>451</v>
      </c>
      <c r="J2590" s="46" t="str">
        <f>IF(I2590="","",_xlfn.LET(_xlpm.x,VLOOKUP(I2590,'2026-01-09_taxon-match'!$A$2:$N$81,4,FALSE),IF(_xlpm.x=0,"",_xlpm.x)))</f>
        <v/>
      </c>
      <c r="L2590" s="46" t="str">
        <f>IF(I2590="","",_xlfn.LET(_xlpm.x,VLOOKUP(I2590,'2026-01-09_taxon-match'!$A$2:$N$81,3,FALSE),IF(_xlpm.x=0,"",_xlpm.x)))</f>
        <v/>
      </c>
      <c r="M2590" s="46" t="str">
        <f>IF($I2590="","",_xlfn.LET(_xlpm.x,VLOOKUP($I2590,'2026-01-09_taxon-match'!$A$2:$N$81,5,FALSE),IF(_xlpm.x=0,"",_xlpm.x)))</f>
        <v/>
      </c>
      <c r="N2590" s="46" t="str">
        <f>IF($I2590="","",_xlfn.LET(_xlpm.x,VLOOKUP($I2590,'2026-01-09_taxon-match'!$A$2:$N$81,6,FALSE),IF(_xlpm.x=0,"",_xlpm.x)))</f>
        <v/>
      </c>
      <c r="O2590" s="46" t="str">
        <f>IF($I2590="","",_xlfn.LET(_xlpm.x,VLOOKUP($I2590,'2026-01-09_taxon-match'!$A$2:$N$81,7,FALSE),IF(_xlpm.x=0,"",_xlpm.x)))</f>
        <v/>
      </c>
      <c r="P2590" s="46" t="str">
        <f>IF($I2590="","",_xlfn.LET(_xlpm.x,VLOOKUP($I2590,'2026-01-09_taxon-match'!$A$2:$N$81,8,FALSE),IF(_xlpm.x=0,"",_xlpm.x)))</f>
        <v/>
      </c>
      <c r="Q2590" s="46" t="str">
        <f>IF($I2590="","",_xlfn.LET(_xlpm.x,VLOOKUP($I2590,'2026-01-09_taxon-match'!$A$2:$N$81,9,FALSE),IF(_xlpm.x=0,"",_xlpm.x)))</f>
        <v/>
      </c>
      <c r="R2590" s="46" t="str">
        <f>IF($I2590="","",_xlfn.LET(_xlpm.x,VLOOKUP($I2590,'2026-01-09_taxon-match'!$A$2:$N$81,10,FALSE),IF(_xlpm.x=0,"",_xlpm.x)))</f>
        <v/>
      </c>
      <c r="S2590" s="46" t="str">
        <f>IF($I2590="","",_xlfn.LET(_xlpm.x,VLOOKUP($I2590,'2026-01-09_taxon-match'!$A$2:$N$81,11,FALSE),IF(_xlpm.x=0,"",_xlpm.x)))</f>
        <v/>
      </c>
      <c r="T2590" s="46" t="str">
        <f>IF($I2590="","",_xlfn.LET(_xlpm.x,VLOOKUP($I2590,'2026-01-09_taxon-match'!$A$2:$N$81,13,FALSE),IF(_xlpm.x=0,"",_xlpm.x)))</f>
        <v/>
      </c>
      <c r="V2590" s="46" t="s">
        <v>39</v>
      </c>
      <c r="W2590" s="46" t="s">
        <v>46</v>
      </c>
      <c r="Y2590" s="46" t="str">
        <f>IF(V2590="","",_xlfn.LET(_xlpm.x,VLOOKUP(V2590,'Drop-down_menus'!$D$2:$E$13,2,FALSE),IF(_xlpm.x=0,"",_xlpm.x)))</f>
        <v>https://orcid.org/0009-0002-6669-2911</v>
      </c>
      <c r="Z2590" s="46" t="str">
        <f>IF(W2590="","",_xlfn.LET(_xlpm.x,VLOOKUP(W2590,'Drop-down_menus'!$D$2:$E$13,2,FALSE),IF(_xlpm.x=0,"",_xlpm.x)))</f>
        <v>https://orcid.org/0000-0003-0502-8101</v>
      </c>
      <c r="AA2590" s="46" t="str">
        <f>IF(X2590="","",_xlfn.LET(_xlpm.x,VLOOKUP(X2590,'Drop-down_menus'!$D$2:$E$13,2,FALSE),IF(_xlpm.x=0,"",_xlpm.x)))</f>
        <v/>
      </c>
      <c r="AB2590" s="14" t="s">
        <v>388</v>
      </c>
      <c r="AC2590" s="14" t="s">
        <v>1180</v>
      </c>
      <c r="AE2590" s="46" t="s">
        <v>28</v>
      </c>
      <c r="AF2590" s="46" t="s">
        <v>39</v>
      </c>
      <c r="AG2590" s="46" t="str">
        <f>IF(AE2590="","",_xlfn.LET(_xlpm.x,VLOOKUP(AE2590,'Drop-down_menus'!$D$2:$E$13,2,FALSE),IF(_xlpm.x=0,"",_xlpm.x)))</f>
        <v>https://orcid.org/0000-0002-9037-7623</v>
      </c>
      <c r="AH2590" s="46" t="str">
        <f>IF(AF2590="","",_xlfn.LET(_xlpm.x,VLOOKUP(AF2590,'Drop-down_menus'!$D$2:$E$13,2,FALSE),IF(_xlpm.x=0,"",_xlpm.x)))</f>
        <v>https://orcid.org/0009-0002-6669-2911</v>
      </c>
    </row>
    <row r="2591" spans="2:34" ht="15" customHeight="1">
      <c r="B2591" s="46">
        <v>2813</v>
      </c>
      <c r="C2591" s="46" t="s">
        <v>1131</v>
      </c>
      <c r="D2591" s="46" t="b">
        <f>COUNTIF(Events!$B$2:$B$171, C2591) &gt; 0</f>
        <v>0</v>
      </c>
      <c r="E2591" s="46" t="s">
        <v>322</v>
      </c>
      <c r="F2591" s="46" t="s">
        <v>452</v>
      </c>
      <c r="J2591" s="46" t="str">
        <f>IF(I2591="","",_xlfn.LET(_xlpm.x,VLOOKUP(I2591,'2026-01-09_taxon-match'!$A$2:$N$81,4,FALSE),IF(_xlpm.x=0,"",_xlpm.x)))</f>
        <v/>
      </c>
      <c r="L2591" s="46" t="str">
        <f>IF(I2591="","",_xlfn.LET(_xlpm.x,VLOOKUP(I2591,'2026-01-09_taxon-match'!$A$2:$N$81,3,FALSE),IF(_xlpm.x=0,"",_xlpm.x)))</f>
        <v/>
      </c>
      <c r="M2591" s="46" t="str">
        <f>IF($I2591="","",_xlfn.LET(_xlpm.x,VLOOKUP($I2591,'2026-01-09_taxon-match'!$A$2:$N$81,5,FALSE),IF(_xlpm.x=0,"",_xlpm.x)))</f>
        <v/>
      </c>
      <c r="N2591" s="46" t="str">
        <f>IF($I2591="","",_xlfn.LET(_xlpm.x,VLOOKUP($I2591,'2026-01-09_taxon-match'!$A$2:$N$81,6,FALSE),IF(_xlpm.x=0,"",_xlpm.x)))</f>
        <v/>
      </c>
      <c r="O2591" s="46" t="str">
        <f>IF($I2591="","",_xlfn.LET(_xlpm.x,VLOOKUP($I2591,'2026-01-09_taxon-match'!$A$2:$N$81,7,FALSE),IF(_xlpm.x=0,"",_xlpm.x)))</f>
        <v/>
      </c>
      <c r="P2591" s="46" t="str">
        <f>IF($I2591="","",_xlfn.LET(_xlpm.x,VLOOKUP($I2591,'2026-01-09_taxon-match'!$A$2:$N$81,8,FALSE),IF(_xlpm.x=0,"",_xlpm.x)))</f>
        <v/>
      </c>
      <c r="Q2591" s="46" t="str">
        <f>IF($I2591="","",_xlfn.LET(_xlpm.x,VLOOKUP($I2591,'2026-01-09_taxon-match'!$A$2:$N$81,9,FALSE),IF(_xlpm.x=0,"",_xlpm.x)))</f>
        <v/>
      </c>
      <c r="R2591" s="46" t="str">
        <f>IF($I2591="","",_xlfn.LET(_xlpm.x,VLOOKUP($I2591,'2026-01-09_taxon-match'!$A$2:$N$81,10,FALSE),IF(_xlpm.x=0,"",_xlpm.x)))</f>
        <v/>
      </c>
      <c r="S2591" s="46" t="str">
        <f>IF($I2591="","",_xlfn.LET(_xlpm.x,VLOOKUP($I2591,'2026-01-09_taxon-match'!$A$2:$N$81,11,FALSE),IF(_xlpm.x=0,"",_xlpm.x)))</f>
        <v/>
      </c>
      <c r="T2591" s="46" t="str">
        <f>IF($I2591="","",_xlfn.LET(_xlpm.x,VLOOKUP($I2591,'2026-01-09_taxon-match'!$A$2:$N$81,13,FALSE),IF(_xlpm.x=0,"",_xlpm.x)))</f>
        <v/>
      </c>
      <c r="V2591" s="46" t="s">
        <v>39</v>
      </c>
      <c r="W2591" s="46" t="s">
        <v>46</v>
      </c>
      <c r="Y2591" s="46" t="str">
        <f>IF(V2591="","",_xlfn.LET(_xlpm.x,VLOOKUP(V2591,'Drop-down_menus'!$D$2:$E$13,2,FALSE),IF(_xlpm.x=0,"",_xlpm.x)))</f>
        <v>https://orcid.org/0009-0002-6669-2911</v>
      </c>
      <c r="Z2591" s="46" t="str">
        <f>IF(W2591="","",_xlfn.LET(_xlpm.x,VLOOKUP(W2591,'Drop-down_menus'!$D$2:$E$13,2,FALSE),IF(_xlpm.x=0,"",_xlpm.x)))</f>
        <v>https://orcid.org/0000-0003-0502-8101</v>
      </c>
      <c r="AA2591" s="46" t="str">
        <f>IF(X2591="","",_xlfn.LET(_xlpm.x,VLOOKUP(X2591,'Drop-down_menus'!$D$2:$E$13,2,FALSE),IF(_xlpm.x=0,"",_xlpm.x)))</f>
        <v/>
      </c>
      <c r="AB2591" s="14" t="s">
        <v>388</v>
      </c>
      <c r="AC2591" s="14" t="s">
        <v>1180</v>
      </c>
      <c r="AE2591" s="46" t="s">
        <v>28</v>
      </c>
      <c r="AF2591" s="46" t="s">
        <v>39</v>
      </c>
      <c r="AG2591" s="46" t="str">
        <f>IF(AE2591="","",_xlfn.LET(_xlpm.x,VLOOKUP(AE2591,'Drop-down_menus'!$D$2:$E$13,2,FALSE),IF(_xlpm.x=0,"",_xlpm.x)))</f>
        <v>https://orcid.org/0000-0002-9037-7623</v>
      </c>
      <c r="AH2591" s="46" t="str">
        <f>IF(AF2591="","",_xlfn.LET(_xlpm.x,VLOOKUP(AF2591,'Drop-down_menus'!$D$2:$E$13,2,FALSE),IF(_xlpm.x=0,"",_xlpm.x)))</f>
        <v>https://orcid.org/0009-0002-6669-2911</v>
      </c>
    </row>
    <row r="2592" spans="2:34" ht="15" customHeight="1">
      <c r="B2592" s="46">
        <v>2814</v>
      </c>
      <c r="C2592" s="46" t="s">
        <v>1131</v>
      </c>
      <c r="D2592" s="46" t="b">
        <f>COUNTIF(Events!$B$2:$B$171, C2592) &gt; 0</f>
        <v>0</v>
      </c>
      <c r="E2592" s="46" t="s">
        <v>322</v>
      </c>
      <c r="F2592" s="46" t="s">
        <v>453</v>
      </c>
      <c r="J2592" s="46" t="str">
        <f>IF(I2592="","",_xlfn.LET(_xlpm.x,VLOOKUP(I2592,'2026-01-09_taxon-match'!$A$2:$N$81,4,FALSE),IF(_xlpm.x=0,"",_xlpm.x)))</f>
        <v/>
      </c>
      <c r="L2592" s="46" t="str">
        <f>IF(I2592="","",_xlfn.LET(_xlpm.x,VLOOKUP(I2592,'2026-01-09_taxon-match'!$A$2:$N$81,3,FALSE),IF(_xlpm.x=0,"",_xlpm.x)))</f>
        <v/>
      </c>
      <c r="M2592" s="46" t="str">
        <f>IF($I2592="","",_xlfn.LET(_xlpm.x,VLOOKUP($I2592,'2026-01-09_taxon-match'!$A$2:$N$81,5,FALSE),IF(_xlpm.x=0,"",_xlpm.x)))</f>
        <v/>
      </c>
      <c r="N2592" s="46" t="str">
        <f>IF($I2592="","",_xlfn.LET(_xlpm.x,VLOOKUP($I2592,'2026-01-09_taxon-match'!$A$2:$N$81,6,FALSE),IF(_xlpm.x=0,"",_xlpm.x)))</f>
        <v/>
      </c>
      <c r="O2592" s="46" t="str">
        <f>IF($I2592="","",_xlfn.LET(_xlpm.x,VLOOKUP($I2592,'2026-01-09_taxon-match'!$A$2:$N$81,7,FALSE),IF(_xlpm.x=0,"",_xlpm.x)))</f>
        <v/>
      </c>
      <c r="P2592" s="46" t="str">
        <f>IF($I2592="","",_xlfn.LET(_xlpm.x,VLOOKUP($I2592,'2026-01-09_taxon-match'!$A$2:$N$81,8,FALSE),IF(_xlpm.x=0,"",_xlpm.x)))</f>
        <v/>
      </c>
      <c r="Q2592" s="46" t="str">
        <f>IF($I2592="","",_xlfn.LET(_xlpm.x,VLOOKUP($I2592,'2026-01-09_taxon-match'!$A$2:$N$81,9,FALSE),IF(_xlpm.x=0,"",_xlpm.x)))</f>
        <v/>
      </c>
      <c r="R2592" s="46" t="str">
        <f>IF($I2592="","",_xlfn.LET(_xlpm.x,VLOOKUP($I2592,'2026-01-09_taxon-match'!$A$2:$N$81,10,FALSE),IF(_xlpm.x=0,"",_xlpm.x)))</f>
        <v/>
      </c>
      <c r="S2592" s="46" t="str">
        <f>IF($I2592="","",_xlfn.LET(_xlpm.x,VLOOKUP($I2592,'2026-01-09_taxon-match'!$A$2:$N$81,11,FALSE),IF(_xlpm.x=0,"",_xlpm.x)))</f>
        <v/>
      </c>
      <c r="T2592" s="46" t="str">
        <f>IF($I2592="","",_xlfn.LET(_xlpm.x,VLOOKUP($I2592,'2026-01-09_taxon-match'!$A$2:$N$81,13,FALSE),IF(_xlpm.x=0,"",_xlpm.x)))</f>
        <v/>
      </c>
      <c r="V2592" s="46" t="s">
        <v>39</v>
      </c>
      <c r="W2592" s="46" t="s">
        <v>46</v>
      </c>
      <c r="Y2592" s="46" t="str">
        <f>IF(V2592="","",_xlfn.LET(_xlpm.x,VLOOKUP(V2592,'Drop-down_menus'!$D$2:$E$13,2,FALSE),IF(_xlpm.x=0,"",_xlpm.x)))</f>
        <v>https://orcid.org/0009-0002-6669-2911</v>
      </c>
      <c r="Z2592" s="46" t="str">
        <f>IF(W2592="","",_xlfn.LET(_xlpm.x,VLOOKUP(W2592,'Drop-down_menus'!$D$2:$E$13,2,FALSE),IF(_xlpm.x=0,"",_xlpm.x)))</f>
        <v>https://orcid.org/0000-0003-0502-8101</v>
      </c>
      <c r="AA2592" s="46" t="str">
        <f>IF(X2592="","",_xlfn.LET(_xlpm.x,VLOOKUP(X2592,'Drop-down_menus'!$D$2:$E$13,2,FALSE),IF(_xlpm.x=0,"",_xlpm.x)))</f>
        <v/>
      </c>
      <c r="AB2592" s="14" t="s">
        <v>388</v>
      </c>
      <c r="AC2592" s="14" t="s">
        <v>1180</v>
      </c>
      <c r="AE2592" s="46" t="s">
        <v>28</v>
      </c>
      <c r="AF2592" s="46" t="s">
        <v>39</v>
      </c>
      <c r="AG2592" s="46" t="str">
        <f>IF(AE2592="","",_xlfn.LET(_xlpm.x,VLOOKUP(AE2592,'Drop-down_menus'!$D$2:$E$13,2,FALSE),IF(_xlpm.x=0,"",_xlpm.x)))</f>
        <v>https://orcid.org/0000-0002-9037-7623</v>
      </c>
      <c r="AH2592" s="46" t="str">
        <f>IF(AF2592="","",_xlfn.LET(_xlpm.x,VLOOKUP(AF2592,'Drop-down_menus'!$D$2:$E$13,2,FALSE),IF(_xlpm.x=0,"",_xlpm.x)))</f>
        <v>https://orcid.org/0009-0002-6669-2911</v>
      </c>
    </row>
    <row r="2593" spans="2:34" ht="15" customHeight="1">
      <c r="B2593" s="46">
        <v>2815</v>
      </c>
      <c r="C2593" s="46" t="s">
        <v>1131</v>
      </c>
      <c r="D2593" s="46" t="b">
        <f>COUNTIF(Events!$B$2:$B$171, C2593) &gt; 0</f>
        <v>0</v>
      </c>
      <c r="E2593" s="46" t="s">
        <v>322</v>
      </c>
      <c r="F2593" s="46" t="s">
        <v>454</v>
      </c>
      <c r="J2593" s="46" t="str">
        <f>IF(I2593="","",_xlfn.LET(_xlpm.x,VLOOKUP(I2593,'2026-01-09_taxon-match'!$A$2:$N$81,4,FALSE),IF(_xlpm.x=0,"",_xlpm.x)))</f>
        <v/>
      </c>
      <c r="L2593" s="46" t="str">
        <f>IF(I2593="","",_xlfn.LET(_xlpm.x,VLOOKUP(I2593,'2026-01-09_taxon-match'!$A$2:$N$81,3,FALSE),IF(_xlpm.x=0,"",_xlpm.x)))</f>
        <v/>
      </c>
      <c r="M2593" s="46" t="str">
        <f>IF($I2593="","",_xlfn.LET(_xlpm.x,VLOOKUP($I2593,'2026-01-09_taxon-match'!$A$2:$N$81,5,FALSE),IF(_xlpm.x=0,"",_xlpm.x)))</f>
        <v/>
      </c>
      <c r="N2593" s="46" t="str">
        <f>IF($I2593="","",_xlfn.LET(_xlpm.x,VLOOKUP($I2593,'2026-01-09_taxon-match'!$A$2:$N$81,6,FALSE),IF(_xlpm.x=0,"",_xlpm.x)))</f>
        <v/>
      </c>
      <c r="O2593" s="46" t="str">
        <f>IF($I2593="","",_xlfn.LET(_xlpm.x,VLOOKUP($I2593,'2026-01-09_taxon-match'!$A$2:$N$81,7,FALSE),IF(_xlpm.x=0,"",_xlpm.x)))</f>
        <v/>
      </c>
      <c r="P2593" s="46" t="str">
        <f>IF($I2593="","",_xlfn.LET(_xlpm.x,VLOOKUP($I2593,'2026-01-09_taxon-match'!$A$2:$N$81,8,FALSE),IF(_xlpm.x=0,"",_xlpm.x)))</f>
        <v/>
      </c>
      <c r="Q2593" s="46" t="str">
        <f>IF($I2593="","",_xlfn.LET(_xlpm.x,VLOOKUP($I2593,'2026-01-09_taxon-match'!$A$2:$N$81,9,FALSE),IF(_xlpm.x=0,"",_xlpm.x)))</f>
        <v/>
      </c>
      <c r="R2593" s="46" t="str">
        <f>IF($I2593="","",_xlfn.LET(_xlpm.x,VLOOKUP($I2593,'2026-01-09_taxon-match'!$A$2:$N$81,10,FALSE),IF(_xlpm.x=0,"",_xlpm.x)))</f>
        <v/>
      </c>
      <c r="S2593" s="46" t="str">
        <f>IF($I2593="","",_xlfn.LET(_xlpm.x,VLOOKUP($I2593,'2026-01-09_taxon-match'!$A$2:$N$81,11,FALSE),IF(_xlpm.x=0,"",_xlpm.x)))</f>
        <v/>
      </c>
      <c r="T2593" s="46" t="str">
        <f>IF($I2593="","",_xlfn.LET(_xlpm.x,VLOOKUP($I2593,'2026-01-09_taxon-match'!$A$2:$N$81,13,FALSE),IF(_xlpm.x=0,"",_xlpm.x)))</f>
        <v/>
      </c>
      <c r="V2593" s="46" t="s">
        <v>39</v>
      </c>
      <c r="W2593" s="46" t="s">
        <v>46</v>
      </c>
      <c r="Y2593" s="46" t="str">
        <f>IF(V2593="","",_xlfn.LET(_xlpm.x,VLOOKUP(V2593,'Drop-down_menus'!$D$2:$E$13,2,FALSE),IF(_xlpm.x=0,"",_xlpm.x)))</f>
        <v>https://orcid.org/0009-0002-6669-2911</v>
      </c>
      <c r="Z2593" s="46" t="str">
        <f>IF(W2593="","",_xlfn.LET(_xlpm.x,VLOOKUP(W2593,'Drop-down_menus'!$D$2:$E$13,2,FALSE),IF(_xlpm.x=0,"",_xlpm.x)))</f>
        <v>https://orcid.org/0000-0003-0502-8101</v>
      </c>
      <c r="AA2593" s="46" t="str">
        <f>IF(X2593="","",_xlfn.LET(_xlpm.x,VLOOKUP(X2593,'Drop-down_menus'!$D$2:$E$13,2,FALSE),IF(_xlpm.x=0,"",_xlpm.x)))</f>
        <v/>
      </c>
      <c r="AB2593" s="14" t="s">
        <v>388</v>
      </c>
      <c r="AC2593" s="14" t="s">
        <v>1180</v>
      </c>
      <c r="AE2593" s="46" t="s">
        <v>28</v>
      </c>
      <c r="AF2593" s="46" t="s">
        <v>39</v>
      </c>
      <c r="AG2593" s="46" t="str">
        <f>IF(AE2593="","",_xlfn.LET(_xlpm.x,VLOOKUP(AE2593,'Drop-down_menus'!$D$2:$E$13,2,FALSE),IF(_xlpm.x=0,"",_xlpm.x)))</f>
        <v>https://orcid.org/0000-0002-9037-7623</v>
      </c>
      <c r="AH2593" s="46" t="str">
        <f>IF(AF2593="","",_xlfn.LET(_xlpm.x,VLOOKUP(AF2593,'Drop-down_menus'!$D$2:$E$13,2,FALSE),IF(_xlpm.x=0,"",_xlpm.x)))</f>
        <v>https://orcid.org/0009-0002-6669-2911</v>
      </c>
    </row>
    <row r="2594" spans="2:34" ht="15" customHeight="1">
      <c r="B2594" s="46">
        <v>2816</v>
      </c>
      <c r="C2594" s="46" t="s">
        <v>1131</v>
      </c>
      <c r="D2594" s="46" t="b">
        <f>COUNTIF(Events!$B$2:$B$171, C2594) &gt; 0</f>
        <v>0</v>
      </c>
      <c r="E2594" s="46" t="s">
        <v>322</v>
      </c>
      <c r="F2594" s="46" t="s">
        <v>455</v>
      </c>
      <c r="J2594" s="46" t="str">
        <f>IF(I2594="","",_xlfn.LET(_xlpm.x,VLOOKUP(I2594,'2026-01-09_taxon-match'!$A$2:$N$81,4,FALSE),IF(_xlpm.x=0,"",_xlpm.x)))</f>
        <v/>
      </c>
      <c r="L2594" s="46" t="str">
        <f>IF(I2594="","",_xlfn.LET(_xlpm.x,VLOOKUP(I2594,'2026-01-09_taxon-match'!$A$2:$N$81,3,FALSE),IF(_xlpm.x=0,"",_xlpm.x)))</f>
        <v/>
      </c>
      <c r="M2594" s="46" t="str">
        <f>IF($I2594="","",_xlfn.LET(_xlpm.x,VLOOKUP($I2594,'2026-01-09_taxon-match'!$A$2:$N$81,5,FALSE),IF(_xlpm.x=0,"",_xlpm.x)))</f>
        <v/>
      </c>
      <c r="N2594" s="46" t="str">
        <f>IF($I2594="","",_xlfn.LET(_xlpm.x,VLOOKUP($I2594,'2026-01-09_taxon-match'!$A$2:$N$81,6,FALSE),IF(_xlpm.x=0,"",_xlpm.x)))</f>
        <v/>
      </c>
      <c r="O2594" s="46" t="str">
        <f>IF($I2594="","",_xlfn.LET(_xlpm.x,VLOOKUP($I2594,'2026-01-09_taxon-match'!$A$2:$N$81,7,FALSE),IF(_xlpm.x=0,"",_xlpm.x)))</f>
        <v/>
      </c>
      <c r="P2594" s="46" t="str">
        <f>IF($I2594="","",_xlfn.LET(_xlpm.x,VLOOKUP($I2594,'2026-01-09_taxon-match'!$A$2:$N$81,8,FALSE),IF(_xlpm.x=0,"",_xlpm.x)))</f>
        <v/>
      </c>
      <c r="Q2594" s="46" t="str">
        <f>IF($I2594="","",_xlfn.LET(_xlpm.x,VLOOKUP($I2594,'2026-01-09_taxon-match'!$A$2:$N$81,9,FALSE),IF(_xlpm.x=0,"",_xlpm.x)))</f>
        <v/>
      </c>
      <c r="R2594" s="46" t="str">
        <f>IF($I2594="","",_xlfn.LET(_xlpm.x,VLOOKUP($I2594,'2026-01-09_taxon-match'!$A$2:$N$81,10,FALSE),IF(_xlpm.x=0,"",_xlpm.x)))</f>
        <v/>
      </c>
      <c r="S2594" s="46" t="str">
        <f>IF($I2594="","",_xlfn.LET(_xlpm.x,VLOOKUP($I2594,'2026-01-09_taxon-match'!$A$2:$N$81,11,FALSE),IF(_xlpm.x=0,"",_xlpm.x)))</f>
        <v/>
      </c>
      <c r="T2594" s="46" t="str">
        <f>IF($I2594="","",_xlfn.LET(_xlpm.x,VLOOKUP($I2594,'2026-01-09_taxon-match'!$A$2:$N$81,13,FALSE),IF(_xlpm.x=0,"",_xlpm.x)))</f>
        <v/>
      </c>
      <c r="V2594" s="46" t="s">
        <v>39</v>
      </c>
      <c r="W2594" s="46" t="s">
        <v>46</v>
      </c>
      <c r="Y2594" s="46" t="str">
        <f>IF(V2594="","",_xlfn.LET(_xlpm.x,VLOOKUP(V2594,'Drop-down_menus'!$D$2:$E$13,2,FALSE),IF(_xlpm.x=0,"",_xlpm.x)))</f>
        <v>https://orcid.org/0009-0002-6669-2911</v>
      </c>
      <c r="Z2594" s="46" t="str">
        <f>IF(W2594="","",_xlfn.LET(_xlpm.x,VLOOKUP(W2594,'Drop-down_menus'!$D$2:$E$13,2,FALSE),IF(_xlpm.x=0,"",_xlpm.x)))</f>
        <v>https://orcid.org/0000-0003-0502-8101</v>
      </c>
      <c r="AA2594" s="46" t="str">
        <f>IF(X2594="","",_xlfn.LET(_xlpm.x,VLOOKUP(X2594,'Drop-down_menus'!$D$2:$E$13,2,FALSE),IF(_xlpm.x=0,"",_xlpm.x)))</f>
        <v/>
      </c>
      <c r="AB2594" s="14" t="s">
        <v>388</v>
      </c>
      <c r="AC2594" s="14" t="s">
        <v>1180</v>
      </c>
      <c r="AE2594" s="46" t="s">
        <v>28</v>
      </c>
      <c r="AF2594" s="46" t="s">
        <v>39</v>
      </c>
      <c r="AG2594" s="46" t="str">
        <f>IF(AE2594="","",_xlfn.LET(_xlpm.x,VLOOKUP(AE2594,'Drop-down_menus'!$D$2:$E$13,2,FALSE),IF(_xlpm.x=0,"",_xlpm.x)))</f>
        <v>https://orcid.org/0000-0002-9037-7623</v>
      </c>
      <c r="AH2594" s="46" t="str">
        <f>IF(AF2594="","",_xlfn.LET(_xlpm.x,VLOOKUP(AF2594,'Drop-down_menus'!$D$2:$E$13,2,FALSE),IF(_xlpm.x=0,"",_xlpm.x)))</f>
        <v>https://orcid.org/0009-0002-6669-2911</v>
      </c>
    </row>
    <row r="2595" spans="2:34" ht="15" customHeight="1">
      <c r="B2595" s="46">
        <v>2817</v>
      </c>
      <c r="C2595" s="46" t="s">
        <v>1131</v>
      </c>
      <c r="D2595" s="46" t="b">
        <f>COUNTIF(Events!$B$2:$B$171, C2595) &gt; 0</f>
        <v>0</v>
      </c>
      <c r="E2595" s="46" t="s">
        <v>322</v>
      </c>
      <c r="F2595" s="46" t="s">
        <v>456</v>
      </c>
      <c r="J2595" s="46" t="str">
        <f>IF(I2595="","",_xlfn.LET(_xlpm.x,VLOOKUP(I2595,'2026-01-09_taxon-match'!$A$2:$N$81,4,FALSE),IF(_xlpm.x=0,"",_xlpm.x)))</f>
        <v/>
      </c>
      <c r="L2595" s="46" t="str">
        <f>IF(I2595="","",_xlfn.LET(_xlpm.x,VLOOKUP(I2595,'2026-01-09_taxon-match'!$A$2:$N$81,3,FALSE),IF(_xlpm.x=0,"",_xlpm.x)))</f>
        <v/>
      </c>
      <c r="M2595" s="46" t="str">
        <f>IF($I2595="","",_xlfn.LET(_xlpm.x,VLOOKUP($I2595,'2026-01-09_taxon-match'!$A$2:$N$81,5,FALSE),IF(_xlpm.x=0,"",_xlpm.x)))</f>
        <v/>
      </c>
      <c r="N2595" s="46" t="str">
        <f>IF($I2595="","",_xlfn.LET(_xlpm.x,VLOOKUP($I2595,'2026-01-09_taxon-match'!$A$2:$N$81,6,FALSE),IF(_xlpm.x=0,"",_xlpm.x)))</f>
        <v/>
      </c>
      <c r="O2595" s="46" t="str">
        <f>IF($I2595="","",_xlfn.LET(_xlpm.x,VLOOKUP($I2595,'2026-01-09_taxon-match'!$A$2:$N$81,7,FALSE),IF(_xlpm.x=0,"",_xlpm.x)))</f>
        <v/>
      </c>
      <c r="P2595" s="46" t="str">
        <f>IF($I2595="","",_xlfn.LET(_xlpm.x,VLOOKUP($I2595,'2026-01-09_taxon-match'!$A$2:$N$81,8,FALSE),IF(_xlpm.x=0,"",_xlpm.x)))</f>
        <v/>
      </c>
      <c r="Q2595" s="46" t="str">
        <f>IF($I2595="","",_xlfn.LET(_xlpm.x,VLOOKUP($I2595,'2026-01-09_taxon-match'!$A$2:$N$81,9,FALSE),IF(_xlpm.x=0,"",_xlpm.x)))</f>
        <v/>
      </c>
      <c r="R2595" s="46" t="str">
        <f>IF($I2595="","",_xlfn.LET(_xlpm.x,VLOOKUP($I2595,'2026-01-09_taxon-match'!$A$2:$N$81,10,FALSE),IF(_xlpm.x=0,"",_xlpm.x)))</f>
        <v/>
      </c>
      <c r="S2595" s="46" t="str">
        <f>IF($I2595="","",_xlfn.LET(_xlpm.x,VLOOKUP($I2595,'2026-01-09_taxon-match'!$A$2:$N$81,11,FALSE),IF(_xlpm.x=0,"",_xlpm.x)))</f>
        <v/>
      </c>
      <c r="T2595" s="46" t="str">
        <f>IF($I2595="","",_xlfn.LET(_xlpm.x,VLOOKUP($I2595,'2026-01-09_taxon-match'!$A$2:$N$81,13,FALSE),IF(_xlpm.x=0,"",_xlpm.x)))</f>
        <v/>
      </c>
      <c r="V2595" s="46" t="s">
        <v>39</v>
      </c>
      <c r="W2595" s="46" t="s">
        <v>46</v>
      </c>
      <c r="Y2595" s="46" t="str">
        <f>IF(V2595="","",_xlfn.LET(_xlpm.x,VLOOKUP(V2595,'Drop-down_menus'!$D$2:$E$13,2,FALSE),IF(_xlpm.x=0,"",_xlpm.x)))</f>
        <v>https://orcid.org/0009-0002-6669-2911</v>
      </c>
      <c r="Z2595" s="46" t="str">
        <f>IF(W2595="","",_xlfn.LET(_xlpm.x,VLOOKUP(W2595,'Drop-down_menus'!$D$2:$E$13,2,FALSE),IF(_xlpm.x=0,"",_xlpm.x)))</f>
        <v>https://orcid.org/0000-0003-0502-8101</v>
      </c>
      <c r="AA2595" s="46" t="str">
        <f>IF(X2595="","",_xlfn.LET(_xlpm.x,VLOOKUP(X2595,'Drop-down_menus'!$D$2:$E$13,2,FALSE),IF(_xlpm.x=0,"",_xlpm.x)))</f>
        <v/>
      </c>
      <c r="AB2595" s="14" t="s">
        <v>388</v>
      </c>
      <c r="AC2595" s="14" t="s">
        <v>1180</v>
      </c>
      <c r="AE2595" s="46" t="s">
        <v>28</v>
      </c>
      <c r="AF2595" s="46" t="s">
        <v>39</v>
      </c>
      <c r="AG2595" s="46" t="str">
        <f>IF(AE2595="","",_xlfn.LET(_xlpm.x,VLOOKUP(AE2595,'Drop-down_menus'!$D$2:$E$13,2,FALSE),IF(_xlpm.x=0,"",_xlpm.x)))</f>
        <v>https://orcid.org/0000-0002-9037-7623</v>
      </c>
      <c r="AH2595" s="46" t="str">
        <f>IF(AF2595="","",_xlfn.LET(_xlpm.x,VLOOKUP(AF2595,'Drop-down_menus'!$D$2:$E$13,2,FALSE),IF(_xlpm.x=0,"",_xlpm.x)))</f>
        <v>https://orcid.org/0009-0002-6669-2911</v>
      </c>
    </row>
    <row r="2596" spans="2:34" ht="15" customHeight="1">
      <c r="B2596" s="46">
        <v>2818</v>
      </c>
      <c r="C2596" s="46" t="s">
        <v>1131</v>
      </c>
      <c r="D2596" s="46" t="b">
        <f>COUNTIF(Events!$B$2:$B$171, C2596) &gt; 0</f>
        <v>0</v>
      </c>
      <c r="E2596" s="46" t="s">
        <v>322</v>
      </c>
      <c r="F2596" s="46" t="s">
        <v>457</v>
      </c>
      <c r="J2596" s="46" t="str">
        <f>IF(I2596="","",_xlfn.LET(_xlpm.x,VLOOKUP(I2596,'2026-01-09_taxon-match'!$A$2:$N$81,4,FALSE),IF(_xlpm.x=0,"",_xlpm.x)))</f>
        <v/>
      </c>
      <c r="L2596" s="46" t="str">
        <f>IF(I2596="","",_xlfn.LET(_xlpm.x,VLOOKUP(I2596,'2026-01-09_taxon-match'!$A$2:$N$81,3,FALSE),IF(_xlpm.x=0,"",_xlpm.x)))</f>
        <v/>
      </c>
      <c r="M2596" s="46" t="str">
        <f>IF($I2596="","",_xlfn.LET(_xlpm.x,VLOOKUP($I2596,'2026-01-09_taxon-match'!$A$2:$N$81,5,FALSE),IF(_xlpm.x=0,"",_xlpm.x)))</f>
        <v/>
      </c>
      <c r="N2596" s="46" t="str">
        <f>IF($I2596="","",_xlfn.LET(_xlpm.x,VLOOKUP($I2596,'2026-01-09_taxon-match'!$A$2:$N$81,6,FALSE),IF(_xlpm.x=0,"",_xlpm.x)))</f>
        <v/>
      </c>
      <c r="O2596" s="46" t="str">
        <f>IF($I2596="","",_xlfn.LET(_xlpm.x,VLOOKUP($I2596,'2026-01-09_taxon-match'!$A$2:$N$81,7,FALSE),IF(_xlpm.x=0,"",_xlpm.x)))</f>
        <v/>
      </c>
      <c r="P2596" s="46" t="str">
        <f>IF($I2596="","",_xlfn.LET(_xlpm.x,VLOOKUP($I2596,'2026-01-09_taxon-match'!$A$2:$N$81,8,FALSE),IF(_xlpm.x=0,"",_xlpm.x)))</f>
        <v/>
      </c>
      <c r="Q2596" s="46" t="str">
        <f>IF($I2596="","",_xlfn.LET(_xlpm.x,VLOOKUP($I2596,'2026-01-09_taxon-match'!$A$2:$N$81,9,FALSE),IF(_xlpm.x=0,"",_xlpm.x)))</f>
        <v/>
      </c>
      <c r="R2596" s="46" t="str">
        <f>IF($I2596="","",_xlfn.LET(_xlpm.x,VLOOKUP($I2596,'2026-01-09_taxon-match'!$A$2:$N$81,10,FALSE),IF(_xlpm.x=0,"",_xlpm.x)))</f>
        <v/>
      </c>
      <c r="S2596" s="46" t="str">
        <f>IF($I2596="","",_xlfn.LET(_xlpm.x,VLOOKUP($I2596,'2026-01-09_taxon-match'!$A$2:$N$81,11,FALSE),IF(_xlpm.x=0,"",_xlpm.x)))</f>
        <v/>
      </c>
      <c r="T2596" s="46" t="str">
        <f>IF($I2596="","",_xlfn.LET(_xlpm.x,VLOOKUP($I2596,'2026-01-09_taxon-match'!$A$2:$N$81,13,FALSE),IF(_xlpm.x=0,"",_xlpm.x)))</f>
        <v/>
      </c>
      <c r="V2596" s="46" t="s">
        <v>39</v>
      </c>
      <c r="W2596" s="46" t="s">
        <v>46</v>
      </c>
      <c r="Y2596" s="46" t="str">
        <f>IF(V2596="","",_xlfn.LET(_xlpm.x,VLOOKUP(V2596,'Drop-down_menus'!$D$2:$E$13,2,FALSE),IF(_xlpm.x=0,"",_xlpm.x)))</f>
        <v>https://orcid.org/0009-0002-6669-2911</v>
      </c>
      <c r="Z2596" s="46" t="str">
        <f>IF(W2596="","",_xlfn.LET(_xlpm.x,VLOOKUP(W2596,'Drop-down_menus'!$D$2:$E$13,2,FALSE),IF(_xlpm.x=0,"",_xlpm.x)))</f>
        <v>https://orcid.org/0000-0003-0502-8101</v>
      </c>
      <c r="AA2596" s="46" t="str">
        <f>IF(X2596="","",_xlfn.LET(_xlpm.x,VLOOKUP(X2596,'Drop-down_menus'!$D$2:$E$13,2,FALSE),IF(_xlpm.x=0,"",_xlpm.x)))</f>
        <v/>
      </c>
      <c r="AB2596" s="14" t="s">
        <v>388</v>
      </c>
      <c r="AC2596" s="14" t="s">
        <v>1180</v>
      </c>
      <c r="AE2596" s="46" t="s">
        <v>28</v>
      </c>
      <c r="AF2596" s="46" t="s">
        <v>39</v>
      </c>
      <c r="AG2596" s="46" t="str">
        <f>IF(AE2596="","",_xlfn.LET(_xlpm.x,VLOOKUP(AE2596,'Drop-down_menus'!$D$2:$E$13,2,FALSE),IF(_xlpm.x=0,"",_xlpm.x)))</f>
        <v>https://orcid.org/0000-0002-9037-7623</v>
      </c>
      <c r="AH2596" s="46" t="str">
        <f>IF(AF2596="","",_xlfn.LET(_xlpm.x,VLOOKUP(AF2596,'Drop-down_menus'!$D$2:$E$13,2,FALSE),IF(_xlpm.x=0,"",_xlpm.x)))</f>
        <v>https://orcid.org/0009-0002-6669-2911</v>
      </c>
    </row>
    <row r="2597" spans="2:34" ht="15" customHeight="1">
      <c r="B2597" s="46">
        <v>2819</v>
      </c>
      <c r="C2597" s="46" t="s">
        <v>1131</v>
      </c>
      <c r="D2597" s="46" t="b">
        <f>COUNTIF(Events!$B$2:$B$171, C2597) &gt; 0</f>
        <v>0</v>
      </c>
      <c r="E2597" s="46" t="s">
        <v>322</v>
      </c>
      <c r="F2597" s="46" t="s">
        <v>458</v>
      </c>
      <c r="J2597" s="46" t="str">
        <f>IF(I2597="","",_xlfn.LET(_xlpm.x,VLOOKUP(I2597,'2026-01-09_taxon-match'!$A$2:$N$81,4,FALSE),IF(_xlpm.x=0,"",_xlpm.x)))</f>
        <v/>
      </c>
      <c r="L2597" s="46" t="str">
        <f>IF(I2597="","",_xlfn.LET(_xlpm.x,VLOOKUP(I2597,'2026-01-09_taxon-match'!$A$2:$N$81,3,FALSE),IF(_xlpm.x=0,"",_xlpm.x)))</f>
        <v/>
      </c>
      <c r="M2597" s="46" t="str">
        <f>IF($I2597="","",_xlfn.LET(_xlpm.x,VLOOKUP($I2597,'2026-01-09_taxon-match'!$A$2:$N$81,5,FALSE),IF(_xlpm.x=0,"",_xlpm.x)))</f>
        <v/>
      </c>
      <c r="N2597" s="46" t="str">
        <f>IF($I2597="","",_xlfn.LET(_xlpm.x,VLOOKUP($I2597,'2026-01-09_taxon-match'!$A$2:$N$81,6,FALSE),IF(_xlpm.x=0,"",_xlpm.x)))</f>
        <v/>
      </c>
      <c r="O2597" s="46" t="str">
        <f>IF($I2597="","",_xlfn.LET(_xlpm.x,VLOOKUP($I2597,'2026-01-09_taxon-match'!$A$2:$N$81,7,FALSE),IF(_xlpm.x=0,"",_xlpm.x)))</f>
        <v/>
      </c>
      <c r="P2597" s="46" t="str">
        <f>IF($I2597="","",_xlfn.LET(_xlpm.x,VLOOKUP($I2597,'2026-01-09_taxon-match'!$A$2:$N$81,8,FALSE),IF(_xlpm.x=0,"",_xlpm.x)))</f>
        <v/>
      </c>
      <c r="Q2597" s="46" t="str">
        <f>IF($I2597="","",_xlfn.LET(_xlpm.x,VLOOKUP($I2597,'2026-01-09_taxon-match'!$A$2:$N$81,9,FALSE),IF(_xlpm.x=0,"",_xlpm.x)))</f>
        <v/>
      </c>
      <c r="R2597" s="46" t="str">
        <f>IF($I2597="","",_xlfn.LET(_xlpm.x,VLOOKUP($I2597,'2026-01-09_taxon-match'!$A$2:$N$81,10,FALSE),IF(_xlpm.x=0,"",_xlpm.x)))</f>
        <v/>
      </c>
      <c r="S2597" s="46" t="str">
        <f>IF($I2597="","",_xlfn.LET(_xlpm.x,VLOOKUP($I2597,'2026-01-09_taxon-match'!$A$2:$N$81,11,FALSE),IF(_xlpm.x=0,"",_xlpm.x)))</f>
        <v/>
      </c>
      <c r="T2597" s="46" t="str">
        <f>IF($I2597="","",_xlfn.LET(_xlpm.x,VLOOKUP($I2597,'2026-01-09_taxon-match'!$A$2:$N$81,13,FALSE),IF(_xlpm.x=0,"",_xlpm.x)))</f>
        <v/>
      </c>
      <c r="V2597" s="46" t="s">
        <v>39</v>
      </c>
      <c r="W2597" s="46" t="s">
        <v>46</v>
      </c>
      <c r="Y2597" s="46" t="str">
        <f>IF(V2597="","",_xlfn.LET(_xlpm.x,VLOOKUP(V2597,'Drop-down_menus'!$D$2:$E$13,2,FALSE),IF(_xlpm.x=0,"",_xlpm.x)))</f>
        <v>https://orcid.org/0009-0002-6669-2911</v>
      </c>
      <c r="Z2597" s="46" t="str">
        <f>IF(W2597="","",_xlfn.LET(_xlpm.x,VLOOKUP(W2597,'Drop-down_menus'!$D$2:$E$13,2,FALSE),IF(_xlpm.x=0,"",_xlpm.x)))</f>
        <v>https://orcid.org/0000-0003-0502-8101</v>
      </c>
      <c r="AA2597" s="46" t="str">
        <f>IF(X2597="","",_xlfn.LET(_xlpm.x,VLOOKUP(X2597,'Drop-down_menus'!$D$2:$E$13,2,FALSE),IF(_xlpm.x=0,"",_xlpm.x)))</f>
        <v/>
      </c>
      <c r="AB2597" s="14" t="s">
        <v>388</v>
      </c>
      <c r="AC2597" s="14" t="s">
        <v>1180</v>
      </c>
      <c r="AE2597" s="46" t="s">
        <v>28</v>
      </c>
      <c r="AF2597" s="46" t="s">
        <v>39</v>
      </c>
      <c r="AG2597" s="46" t="str">
        <f>IF(AE2597="","",_xlfn.LET(_xlpm.x,VLOOKUP(AE2597,'Drop-down_menus'!$D$2:$E$13,2,FALSE),IF(_xlpm.x=0,"",_xlpm.x)))</f>
        <v>https://orcid.org/0000-0002-9037-7623</v>
      </c>
      <c r="AH2597" s="46" t="str">
        <f>IF(AF2597="","",_xlfn.LET(_xlpm.x,VLOOKUP(AF2597,'Drop-down_menus'!$D$2:$E$13,2,FALSE),IF(_xlpm.x=0,"",_xlpm.x)))</f>
        <v>https://orcid.org/0009-0002-6669-2911</v>
      </c>
    </row>
    <row r="2598" spans="2:34" ht="15" customHeight="1">
      <c r="B2598" s="46">
        <v>2820</v>
      </c>
      <c r="C2598" s="46" t="s">
        <v>1131</v>
      </c>
      <c r="D2598" s="46" t="b">
        <f>COUNTIF(Events!$B$2:$B$171, C2598) &gt; 0</f>
        <v>0</v>
      </c>
      <c r="E2598" s="46" t="s">
        <v>322</v>
      </c>
      <c r="F2598" s="46" t="s">
        <v>459</v>
      </c>
      <c r="J2598" s="46" t="str">
        <f>IF(I2598="","",_xlfn.LET(_xlpm.x,VLOOKUP(I2598,'2026-01-09_taxon-match'!$A$2:$N$81,4,FALSE),IF(_xlpm.x=0,"",_xlpm.x)))</f>
        <v/>
      </c>
      <c r="L2598" s="46" t="str">
        <f>IF(I2598="","",_xlfn.LET(_xlpm.x,VLOOKUP(I2598,'2026-01-09_taxon-match'!$A$2:$N$81,3,FALSE),IF(_xlpm.x=0,"",_xlpm.x)))</f>
        <v/>
      </c>
      <c r="M2598" s="46" t="str">
        <f>IF($I2598="","",_xlfn.LET(_xlpm.x,VLOOKUP($I2598,'2026-01-09_taxon-match'!$A$2:$N$81,5,FALSE),IF(_xlpm.x=0,"",_xlpm.x)))</f>
        <v/>
      </c>
      <c r="N2598" s="46" t="str">
        <f>IF($I2598="","",_xlfn.LET(_xlpm.x,VLOOKUP($I2598,'2026-01-09_taxon-match'!$A$2:$N$81,6,FALSE),IF(_xlpm.x=0,"",_xlpm.x)))</f>
        <v/>
      </c>
      <c r="O2598" s="46" t="str">
        <f>IF($I2598="","",_xlfn.LET(_xlpm.x,VLOOKUP($I2598,'2026-01-09_taxon-match'!$A$2:$N$81,7,FALSE),IF(_xlpm.x=0,"",_xlpm.x)))</f>
        <v/>
      </c>
      <c r="P2598" s="46" t="str">
        <f>IF($I2598="","",_xlfn.LET(_xlpm.x,VLOOKUP($I2598,'2026-01-09_taxon-match'!$A$2:$N$81,8,FALSE),IF(_xlpm.x=0,"",_xlpm.x)))</f>
        <v/>
      </c>
      <c r="Q2598" s="46" t="str">
        <f>IF($I2598="","",_xlfn.LET(_xlpm.x,VLOOKUP($I2598,'2026-01-09_taxon-match'!$A$2:$N$81,9,FALSE),IF(_xlpm.x=0,"",_xlpm.x)))</f>
        <v/>
      </c>
      <c r="R2598" s="46" t="str">
        <f>IF($I2598="","",_xlfn.LET(_xlpm.x,VLOOKUP($I2598,'2026-01-09_taxon-match'!$A$2:$N$81,10,FALSE),IF(_xlpm.x=0,"",_xlpm.x)))</f>
        <v/>
      </c>
      <c r="S2598" s="46" t="str">
        <f>IF($I2598="","",_xlfn.LET(_xlpm.x,VLOOKUP($I2598,'2026-01-09_taxon-match'!$A$2:$N$81,11,FALSE),IF(_xlpm.x=0,"",_xlpm.x)))</f>
        <v/>
      </c>
      <c r="T2598" s="46" t="str">
        <f>IF($I2598="","",_xlfn.LET(_xlpm.x,VLOOKUP($I2598,'2026-01-09_taxon-match'!$A$2:$N$81,13,FALSE),IF(_xlpm.x=0,"",_xlpm.x)))</f>
        <v/>
      </c>
      <c r="V2598" s="46" t="s">
        <v>39</v>
      </c>
      <c r="W2598" s="46" t="s">
        <v>46</v>
      </c>
      <c r="Y2598" s="46" t="str">
        <f>IF(V2598="","",_xlfn.LET(_xlpm.x,VLOOKUP(V2598,'Drop-down_menus'!$D$2:$E$13,2,FALSE),IF(_xlpm.x=0,"",_xlpm.x)))</f>
        <v>https://orcid.org/0009-0002-6669-2911</v>
      </c>
      <c r="Z2598" s="46" t="str">
        <f>IF(W2598="","",_xlfn.LET(_xlpm.x,VLOOKUP(W2598,'Drop-down_menus'!$D$2:$E$13,2,FALSE),IF(_xlpm.x=0,"",_xlpm.x)))</f>
        <v>https://orcid.org/0000-0003-0502-8101</v>
      </c>
      <c r="AA2598" s="46" t="str">
        <f>IF(X2598="","",_xlfn.LET(_xlpm.x,VLOOKUP(X2598,'Drop-down_menus'!$D$2:$E$13,2,FALSE),IF(_xlpm.x=0,"",_xlpm.x)))</f>
        <v/>
      </c>
      <c r="AB2598" s="14" t="s">
        <v>388</v>
      </c>
      <c r="AC2598" s="14" t="s">
        <v>1180</v>
      </c>
      <c r="AE2598" s="46" t="s">
        <v>28</v>
      </c>
      <c r="AF2598" s="46" t="s">
        <v>39</v>
      </c>
      <c r="AG2598" s="46" t="str">
        <f>IF(AE2598="","",_xlfn.LET(_xlpm.x,VLOOKUP(AE2598,'Drop-down_menus'!$D$2:$E$13,2,FALSE),IF(_xlpm.x=0,"",_xlpm.x)))</f>
        <v>https://orcid.org/0000-0002-9037-7623</v>
      </c>
      <c r="AH2598" s="46" t="str">
        <f>IF(AF2598="","",_xlfn.LET(_xlpm.x,VLOOKUP(AF2598,'Drop-down_menus'!$D$2:$E$13,2,FALSE),IF(_xlpm.x=0,"",_xlpm.x)))</f>
        <v>https://orcid.org/0009-0002-6669-2911</v>
      </c>
    </row>
    <row r="2599" spans="2:34" ht="15" customHeight="1">
      <c r="B2599" s="46">
        <v>2821</v>
      </c>
      <c r="C2599" s="46" t="s">
        <v>1131</v>
      </c>
      <c r="D2599" s="46" t="b">
        <f>COUNTIF(Events!$B$2:$B$171, C2599) &gt; 0</f>
        <v>0</v>
      </c>
      <c r="E2599" s="46" t="s">
        <v>322</v>
      </c>
      <c r="F2599" s="46" t="s">
        <v>460</v>
      </c>
      <c r="J2599" s="46" t="str">
        <f>IF(I2599="","",_xlfn.LET(_xlpm.x,VLOOKUP(I2599,'2026-01-09_taxon-match'!$A$2:$N$81,4,FALSE),IF(_xlpm.x=0,"",_xlpm.x)))</f>
        <v/>
      </c>
      <c r="L2599" s="46" t="str">
        <f>IF(I2599="","",_xlfn.LET(_xlpm.x,VLOOKUP(I2599,'2026-01-09_taxon-match'!$A$2:$N$81,3,FALSE),IF(_xlpm.x=0,"",_xlpm.x)))</f>
        <v/>
      </c>
      <c r="M2599" s="46" t="str">
        <f>IF($I2599="","",_xlfn.LET(_xlpm.x,VLOOKUP($I2599,'2026-01-09_taxon-match'!$A$2:$N$81,5,FALSE),IF(_xlpm.x=0,"",_xlpm.x)))</f>
        <v/>
      </c>
      <c r="N2599" s="46" t="str">
        <f>IF($I2599="","",_xlfn.LET(_xlpm.x,VLOOKUP($I2599,'2026-01-09_taxon-match'!$A$2:$N$81,6,FALSE),IF(_xlpm.x=0,"",_xlpm.x)))</f>
        <v/>
      </c>
      <c r="O2599" s="46" t="str">
        <f>IF($I2599="","",_xlfn.LET(_xlpm.x,VLOOKUP($I2599,'2026-01-09_taxon-match'!$A$2:$N$81,7,FALSE),IF(_xlpm.x=0,"",_xlpm.x)))</f>
        <v/>
      </c>
      <c r="P2599" s="46" t="str">
        <f>IF($I2599="","",_xlfn.LET(_xlpm.x,VLOOKUP($I2599,'2026-01-09_taxon-match'!$A$2:$N$81,8,FALSE),IF(_xlpm.x=0,"",_xlpm.x)))</f>
        <v/>
      </c>
      <c r="Q2599" s="46" t="str">
        <f>IF($I2599="","",_xlfn.LET(_xlpm.x,VLOOKUP($I2599,'2026-01-09_taxon-match'!$A$2:$N$81,9,FALSE),IF(_xlpm.x=0,"",_xlpm.x)))</f>
        <v/>
      </c>
      <c r="R2599" s="46" t="str">
        <f>IF($I2599="","",_xlfn.LET(_xlpm.x,VLOOKUP($I2599,'2026-01-09_taxon-match'!$A$2:$N$81,10,FALSE),IF(_xlpm.x=0,"",_xlpm.x)))</f>
        <v/>
      </c>
      <c r="S2599" s="46" t="str">
        <f>IF($I2599="","",_xlfn.LET(_xlpm.x,VLOOKUP($I2599,'2026-01-09_taxon-match'!$A$2:$N$81,11,FALSE),IF(_xlpm.x=0,"",_xlpm.x)))</f>
        <v/>
      </c>
      <c r="T2599" s="46" t="str">
        <f>IF($I2599="","",_xlfn.LET(_xlpm.x,VLOOKUP($I2599,'2026-01-09_taxon-match'!$A$2:$N$81,13,FALSE),IF(_xlpm.x=0,"",_xlpm.x)))</f>
        <v/>
      </c>
      <c r="V2599" s="46" t="s">
        <v>39</v>
      </c>
      <c r="W2599" s="46" t="s">
        <v>46</v>
      </c>
      <c r="Y2599" s="46" t="str">
        <f>IF(V2599="","",_xlfn.LET(_xlpm.x,VLOOKUP(V2599,'Drop-down_menus'!$D$2:$E$13,2,FALSE),IF(_xlpm.x=0,"",_xlpm.x)))</f>
        <v>https://orcid.org/0009-0002-6669-2911</v>
      </c>
      <c r="Z2599" s="46" t="str">
        <f>IF(W2599="","",_xlfn.LET(_xlpm.x,VLOOKUP(W2599,'Drop-down_menus'!$D$2:$E$13,2,FALSE),IF(_xlpm.x=0,"",_xlpm.x)))</f>
        <v>https://orcid.org/0000-0003-0502-8101</v>
      </c>
      <c r="AA2599" s="46" t="str">
        <f>IF(X2599="","",_xlfn.LET(_xlpm.x,VLOOKUP(X2599,'Drop-down_menus'!$D$2:$E$13,2,FALSE),IF(_xlpm.x=0,"",_xlpm.x)))</f>
        <v/>
      </c>
      <c r="AB2599" s="14" t="s">
        <v>388</v>
      </c>
      <c r="AC2599" s="14" t="s">
        <v>1180</v>
      </c>
      <c r="AE2599" s="46" t="s">
        <v>28</v>
      </c>
      <c r="AF2599" s="46" t="s">
        <v>39</v>
      </c>
      <c r="AG2599" s="46" t="str">
        <f>IF(AE2599="","",_xlfn.LET(_xlpm.x,VLOOKUP(AE2599,'Drop-down_menus'!$D$2:$E$13,2,FALSE),IF(_xlpm.x=0,"",_xlpm.x)))</f>
        <v>https://orcid.org/0000-0002-9037-7623</v>
      </c>
      <c r="AH2599" s="46" t="str">
        <f>IF(AF2599="","",_xlfn.LET(_xlpm.x,VLOOKUP(AF2599,'Drop-down_menus'!$D$2:$E$13,2,FALSE),IF(_xlpm.x=0,"",_xlpm.x)))</f>
        <v>https://orcid.org/0009-0002-6669-2911</v>
      </c>
    </row>
    <row r="2600" spans="2:34" ht="15" customHeight="1">
      <c r="B2600" s="46">
        <v>2822</v>
      </c>
      <c r="C2600" s="46" t="s">
        <v>1131</v>
      </c>
      <c r="D2600" s="46" t="b">
        <f>COUNTIF(Events!$B$2:$B$171, C2600) &gt; 0</f>
        <v>0</v>
      </c>
      <c r="E2600" s="46" t="s">
        <v>322</v>
      </c>
      <c r="F2600" s="46" t="s">
        <v>461</v>
      </c>
      <c r="J2600" s="46" t="str">
        <f>IF(I2600="","",_xlfn.LET(_xlpm.x,VLOOKUP(I2600,'2026-01-09_taxon-match'!$A$2:$N$81,4,FALSE),IF(_xlpm.x=0,"",_xlpm.x)))</f>
        <v/>
      </c>
      <c r="L2600" s="46" t="str">
        <f>IF(I2600="","",_xlfn.LET(_xlpm.x,VLOOKUP(I2600,'2026-01-09_taxon-match'!$A$2:$N$81,3,FALSE),IF(_xlpm.x=0,"",_xlpm.x)))</f>
        <v/>
      </c>
      <c r="M2600" s="46" t="str">
        <f>IF($I2600="","",_xlfn.LET(_xlpm.x,VLOOKUP($I2600,'2026-01-09_taxon-match'!$A$2:$N$81,5,FALSE),IF(_xlpm.x=0,"",_xlpm.x)))</f>
        <v/>
      </c>
      <c r="N2600" s="46" t="str">
        <f>IF($I2600="","",_xlfn.LET(_xlpm.x,VLOOKUP($I2600,'2026-01-09_taxon-match'!$A$2:$N$81,6,FALSE),IF(_xlpm.x=0,"",_xlpm.x)))</f>
        <v/>
      </c>
      <c r="O2600" s="46" t="str">
        <f>IF($I2600="","",_xlfn.LET(_xlpm.x,VLOOKUP($I2600,'2026-01-09_taxon-match'!$A$2:$N$81,7,FALSE),IF(_xlpm.x=0,"",_xlpm.x)))</f>
        <v/>
      </c>
      <c r="P2600" s="46" t="str">
        <f>IF($I2600="","",_xlfn.LET(_xlpm.x,VLOOKUP($I2600,'2026-01-09_taxon-match'!$A$2:$N$81,8,FALSE),IF(_xlpm.x=0,"",_xlpm.x)))</f>
        <v/>
      </c>
      <c r="Q2600" s="46" t="str">
        <f>IF($I2600="","",_xlfn.LET(_xlpm.x,VLOOKUP($I2600,'2026-01-09_taxon-match'!$A$2:$N$81,9,FALSE),IF(_xlpm.x=0,"",_xlpm.x)))</f>
        <v/>
      </c>
      <c r="R2600" s="46" t="str">
        <f>IF($I2600="","",_xlfn.LET(_xlpm.x,VLOOKUP($I2600,'2026-01-09_taxon-match'!$A$2:$N$81,10,FALSE),IF(_xlpm.x=0,"",_xlpm.x)))</f>
        <v/>
      </c>
      <c r="S2600" s="46" t="str">
        <f>IF($I2600="","",_xlfn.LET(_xlpm.x,VLOOKUP($I2600,'2026-01-09_taxon-match'!$A$2:$N$81,11,FALSE),IF(_xlpm.x=0,"",_xlpm.x)))</f>
        <v/>
      </c>
      <c r="T2600" s="46" t="str">
        <f>IF($I2600="","",_xlfn.LET(_xlpm.x,VLOOKUP($I2600,'2026-01-09_taxon-match'!$A$2:$N$81,13,FALSE),IF(_xlpm.x=0,"",_xlpm.x)))</f>
        <v/>
      </c>
      <c r="V2600" s="46" t="s">
        <v>39</v>
      </c>
      <c r="W2600" s="46" t="s">
        <v>46</v>
      </c>
      <c r="Y2600" s="46" t="str">
        <f>IF(V2600="","",_xlfn.LET(_xlpm.x,VLOOKUP(V2600,'Drop-down_menus'!$D$2:$E$13,2,FALSE),IF(_xlpm.x=0,"",_xlpm.x)))</f>
        <v>https://orcid.org/0009-0002-6669-2911</v>
      </c>
      <c r="Z2600" s="46" t="str">
        <f>IF(W2600="","",_xlfn.LET(_xlpm.x,VLOOKUP(W2600,'Drop-down_menus'!$D$2:$E$13,2,FALSE),IF(_xlpm.x=0,"",_xlpm.x)))</f>
        <v>https://orcid.org/0000-0003-0502-8101</v>
      </c>
      <c r="AA2600" s="46" t="str">
        <f>IF(X2600="","",_xlfn.LET(_xlpm.x,VLOOKUP(X2600,'Drop-down_menus'!$D$2:$E$13,2,FALSE),IF(_xlpm.x=0,"",_xlpm.x)))</f>
        <v/>
      </c>
      <c r="AB2600" s="14" t="s">
        <v>388</v>
      </c>
      <c r="AC2600" s="14" t="s">
        <v>1180</v>
      </c>
      <c r="AE2600" s="46" t="s">
        <v>28</v>
      </c>
      <c r="AF2600" s="46" t="s">
        <v>39</v>
      </c>
      <c r="AG2600" s="46" t="str">
        <f>IF(AE2600="","",_xlfn.LET(_xlpm.x,VLOOKUP(AE2600,'Drop-down_menus'!$D$2:$E$13,2,FALSE),IF(_xlpm.x=0,"",_xlpm.x)))</f>
        <v>https://orcid.org/0000-0002-9037-7623</v>
      </c>
      <c r="AH2600" s="46" t="str">
        <f>IF(AF2600="","",_xlfn.LET(_xlpm.x,VLOOKUP(AF2600,'Drop-down_menus'!$D$2:$E$13,2,FALSE),IF(_xlpm.x=0,"",_xlpm.x)))</f>
        <v>https://orcid.org/0009-0002-6669-2911</v>
      </c>
    </row>
    <row r="2601" spans="2:34" ht="15" customHeight="1">
      <c r="B2601" s="46">
        <v>2823</v>
      </c>
      <c r="C2601" s="46" t="s">
        <v>1131</v>
      </c>
      <c r="D2601" s="46" t="b">
        <f>COUNTIF(Events!$B$2:$B$171, C2601) &gt; 0</f>
        <v>0</v>
      </c>
      <c r="E2601" s="46" t="s">
        <v>322</v>
      </c>
      <c r="F2601" s="46" t="s">
        <v>1166</v>
      </c>
      <c r="J2601" s="46" t="str">
        <f>IF(I2601="","",_xlfn.LET(_xlpm.x,VLOOKUP(I2601,'2026-01-09_taxon-match'!$A$2:$N$81,4,FALSE),IF(_xlpm.x=0,"",_xlpm.x)))</f>
        <v/>
      </c>
      <c r="L2601" s="46" t="str">
        <f>IF(I2601="","",_xlfn.LET(_xlpm.x,VLOOKUP(I2601,'2026-01-09_taxon-match'!$A$2:$N$81,3,FALSE),IF(_xlpm.x=0,"",_xlpm.x)))</f>
        <v/>
      </c>
      <c r="M2601" s="46" t="str">
        <f>IF($I2601="","",_xlfn.LET(_xlpm.x,VLOOKUP($I2601,'2026-01-09_taxon-match'!$A$2:$N$81,5,FALSE),IF(_xlpm.x=0,"",_xlpm.x)))</f>
        <v/>
      </c>
      <c r="N2601" s="46" t="str">
        <f>IF($I2601="","",_xlfn.LET(_xlpm.x,VLOOKUP($I2601,'2026-01-09_taxon-match'!$A$2:$N$81,6,FALSE),IF(_xlpm.x=0,"",_xlpm.x)))</f>
        <v/>
      </c>
      <c r="O2601" s="46" t="str">
        <f>IF($I2601="","",_xlfn.LET(_xlpm.x,VLOOKUP($I2601,'2026-01-09_taxon-match'!$A$2:$N$81,7,FALSE),IF(_xlpm.x=0,"",_xlpm.x)))</f>
        <v/>
      </c>
      <c r="P2601" s="46" t="str">
        <f>IF($I2601="","",_xlfn.LET(_xlpm.x,VLOOKUP($I2601,'2026-01-09_taxon-match'!$A$2:$N$81,8,FALSE),IF(_xlpm.x=0,"",_xlpm.x)))</f>
        <v/>
      </c>
      <c r="Q2601" s="46" t="str">
        <f>IF($I2601="","",_xlfn.LET(_xlpm.x,VLOOKUP($I2601,'2026-01-09_taxon-match'!$A$2:$N$81,9,FALSE),IF(_xlpm.x=0,"",_xlpm.x)))</f>
        <v/>
      </c>
      <c r="R2601" s="46" t="str">
        <f>IF($I2601="","",_xlfn.LET(_xlpm.x,VLOOKUP($I2601,'2026-01-09_taxon-match'!$A$2:$N$81,10,FALSE),IF(_xlpm.x=0,"",_xlpm.x)))</f>
        <v/>
      </c>
      <c r="S2601" s="46" t="str">
        <f>IF($I2601="","",_xlfn.LET(_xlpm.x,VLOOKUP($I2601,'2026-01-09_taxon-match'!$A$2:$N$81,11,FALSE),IF(_xlpm.x=0,"",_xlpm.x)))</f>
        <v/>
      </c>
      <c r="T2601" s="46" t="str">
        <f>IF($I2601="","",_xlfn.LET(_xlpm.x,VLOOKUP($I2601,'2026-01-09_taxon-match'!$A$2:$N$81,13,FALSE),IF(_xlpm.x=0,"",_xlpm.x)))</f>
        <v/>
      </c>
      <c r="V2601" s="46" t="s">
        <v>39</v>
      </c>
      <c r="W2601" s="46" t="s">
        <v>46</v>
      </c>
      <c r="Y2601" s="46" t="str">
        <f>IF(V2601="","",_xlfn.LET(_xlpm.x,VLOOKUP(V2601,'Drop-down_menus'!$D$2:$E$13,2,FALSE),IF(_xlpm.x=0,"",_xlpm.x)))</f>
        <v>https://orcid.org/0009-0002-6669-2911</v>
      </c>
      <c r="Z2601" s="46" t="str">
        <f>IF(W2601="","",_xlfn.LET(_xlpm.x,VLOOKUP(W2601,'Drop-down_menus'!$D$2:$E$13,2,FALSE),IF(_xlpm.x=0,"",_xlpm.x)))</f>
        <v>https://orcid.org/0000-0003-0502-8101</v>
      </c>
      <c r="AA2601" s="46" t="str">
        <f>IF(X2601="","",_xlfn.LET(_xlpm.x,VLOOKUP(X2601,'Drop-down_menus'!$D$2:$E$13,2,FALSE),IF(_xlpm.x=0,"",_xlpm.x)))</f>
        <v/>
      </c>
      <c r="AB2601" s="46" t="s">
        <v>1181</v>
      </c>
      <c r="AC2601" s="46" t="s">
        <v>1182</v>
      </c>
      <c r="AE2601" s="46" t="s">
        <v>28</v>
      </c>
      <c r="AF2601" s="46" t="s">
        <v>39</v>
      </c>
      <c r="AG2601" s="46" t="str">
        <f>IF(AE2601="","",_xlfn.LET(_xlpm.x,VLOOKUP(AE2601,'Drop-down_menus'!$D$2:$E$13,2,FALSE),IF(_xlpm.x=0,"",_xlpm.x)))</f>
        <v>https://orcid.org/0000-0002-9037-7623</v>
      </c>
      <c r="AH2601" s="46" t="str">
        <f>IF(AF2601="","",_xlfn.LET(_xlpm.x,VLOOKUP(AF2601,'Drop-down_menus'!$D$2:$E$13,2,FALSE),IF(_xlpm.x=0,"",_xlpm.x)))</f>
        <v>https://orcid.org/0009-0002-6669-2911</v>
      </c>
    </row>
    <row r="2602" spans="2:34" ht="15" customHeight="1">
      <c r="B2602" s="46">
        <v>2824</v>
      </c>
      <c r="C2602" s="46" t="s">
        <v>1131</v>
      </c>
      <c r="D2602" s="46" t="b">
        <f>COUNTIF(Events!$B$2:$B$171, C2602) &gt; 0</f>
        <v>0</v>
      </c>
      <c r="E2602" s="46" t="s">
        <v>322</v>
      </c>
      <c r="F2602" s="46" t="s">
        <v>1167</v>
      </c>
      <c r="J2602" s="46" t="str">
        <f>IF(I2602="","",_xlfn.LET(_xlpm.x,VLOOKUP(I2602,'2026-01-09_taxon-match'!$A$2:$N$81,4,FALSE),IF(_xlpm.x=0,"",_xlpm.x)))</f>
        <v/>
      </c>
      <c r="L2602" s="46" t="str">
        <f>IF(I2602="","",_xlfn.LET(_xlpm.x,VLOOKUP(I2602,'2026-01-09_taxon-match'!$A$2:$N$81,3,FALSE),IF(_xlpm.x=0,"",_xlpm.x)))</f>
        <v/>
      </c>
      <c r="M2602" s="46" t="str">
        <f>IF($I2602="","",_xlfn.LET(_xlpm.x,VLOOKUP($I2602,'2026-01-09_taxon-match'!$A$2:$N$81,5,FALSE),IF(_xlpm.x=0,"",_xlpm.x)))</f>
        <v/>
      </c>
      <c r="N2602" s="46" t="str">
        <f>IF($I2602="","",_xlfn.LET(_xlpm.x,VLOOKUP($I2602,'2026-01-09_taxon-match'!$A$2:$N$81,6,FALSE),IF(_xlpm.x=0,"",_xlpm.x)))</f>
        <v/>
      </c>
      <c r="O2602" s="46" t="str">
        <f>IF($I2602="","",_xlfn.LET(_xlpm.x,VLOOKUP($I2602,'2026-01-09_taxon-match'!$A$2:$N$81,7,FALSE),IF(_xlpm.x=0,"",_xlpm.x)))</f>
        <v/>
      </c>
      <c r="P2602" s="46" t="str">
        <f>IF($I2602="","",_xlfn.LET(_xlpm.x,VLOOKUP($I2602,'2026-01-09_taxon-match'!$A$2:$N$81,8,FALSE),IF(_xlpm.x=0,"",_xlpm.x)))</f>
        <v/>
      </c>
      <c r="Q2602" s="46" t="str">
        <f>IF($I2602="","",_xlfn.LET(_xlpm.x,VLOOKUP($I2602,'2026-01-09_taxon-match'!$A$2:$N$81,9,FALSE),IF(_xlpm.x=0,"",_xlpm.x)))</f>
        <v/>
      </c>
      <c r="R2602" s="46" t="str">
        <f>IF($I2602="","",_xlfn.LET(_xlpm.x,VLOOKUP($I2602,'2026-01-09_taxon-match'!$A$2:$N$81,10,FALSE),IF(_xlpm.x=0,"",_xlpm.x)))</f>
        <v/>
      </c>
      <c r="S2602" s="46" t="str">
        <f>IF($I2602="","",_xlfn.LET(_xlpm.x,VLOOKUP($I2602,'2026-01-09_taxon-match'!$A$2:$N$81,11,FALSE),IF(_xlpm.x=0,"",_xlpm.x)))</f>
        <v/>
      </c>
      <c r="T2602" s="46" t="str">
        <f>IF($I2602="","",_xlfn.LET(_xlpm.x,VLOOKUP($I2602,'2026-01-09_taxon-match'!$A$2:$N$81,13,FALSE),IF(_xlpm.x=0,"",_xlpm.x)))</f>
        <v/>
      </c>
      <c r="V2602" s="46" t="s">
        <v>39</v>
      </c>
      <c r="W2602" s="46" t="s">
        <v>46</v>
      </c>
      <c r="Y2602" s="46" t="str">
        <f>IF(V2602="","",_xlfn.LET(_xlpm.x,VLOOKUP(V2602,'Drop-down_menus'!$D$2:$E$13,2,FALSE),IF(_xlpm.x=0,"",_xlpm.x)))</f>
        <v>https://orcid.org/0009-0002-6669-2911</v>
      </c>
      <c r="Z2602" s="46" t="str">
        <f>IF(W2602="","",_xlfn.LET(_xlpm.x,VLOOKUP(W2602,'Drop-down_menus'!$D$2:$E$13,2,FALSE),IF(_xlpm.x=0,"",_xlpm.x)))</f>
        <v>https://orcid.org/0000-0003-0502-8101</v>
      </c>
      <c r="AA2602" s="46" t="str">
        <f>IF(X2602="","",_xlfn.LET(_xlpm.x,VLOOKUP(X2602,'Drop-down_menus'!$D$2:$E$13,2,FALSE),IF(_xlpm.x=0,"",_xlpm.x)))</f>
        <v/>
      </c>
      <c r="AB2602" s="46" t="s">
        <v>316</v>
      </c>
      <c r="AC2602" s="46" t="s">
        <v>1015</v>
      </c>
      <c r="AD2602" s="46" t="s">
        <v>1183</v>
      </c>
      <c r="AE2602" s="46" t="s">
        <v>28</v>
      </c>
      <c r="AF2602" s="46" t="s">
        <v>39</v>
      </c>
      <c r="AG2602" s="46" t="str">
        <f>IF(AE2602="","",_xlfn.LET(_xlpm.x,VLOOKUP(AE2602,'Drop-down_menus'!$D$2:$E$13,2,FALSE),IF(_xlpm.x=0,"",_xlpm.x)))</f>
        <v>https://orcid.org/0000-0002-9037-7623</v>
      </c>
      <c r="AH2602" s="46" t="str">
        <f>IF(AF2602="","",_xlfn.LET(_xlpm.x,VLOOKUP(AF2602,'Drop-down_menus'!$D$2:$E$13,2,FALSE),IF(_xlpm.x=0,"",_xlpm.x)))</f>
        <v>https://orcid.org/0009-0002-6669-2911</v>
      </c>
    </row>
    <row r="2603" spans="2:34" ht="15" customHeight="1">
      <c r="B2603" s="46">
        <v>2825</v>
      </c>
      <c r="C2603" s="46" t="s">
        <v>1131</v>
      </c>
      <c r="D2603" s="46" t="b">
        <f>COUNTIF(Events!$B$2:$B$171, C2603) &gt; 0</f>
        <v>0</v>
      </c>
      <c r="E2603" s="46" t="s">
        <v>322</v>
      </c>
      <c r="F2603" s="46" t="s">
        <v>1168</v>
      </c>
      <c r="J2603" s="46" t="str">
        <f>IF(I2603="","",_xlfn.LET(_xlpm.x,VLOOKUP(I2603,'2026-01-09_taxon-match'!$A$2:$N$81,4,FALSE),IF(_xlpm.x=0,"",_xlpm.x)))</f>
        <v/>
      </c>
      <c r="L2603" s="46" t="str">
        <f>IF(I2603="","",_xlfn.LET(_xlpm.x,VLOOKUP(I2603,'2026-01-09_taxon-match'!$A$2:$N$81,3,FALSE),IF(_xlpm.x=0,"",_xlpm.x)))</f>
        <v/>
      </c>
      <c r="M2603" s="46" t="str">
        <f>IF($I2603="","",_xlfn.LET(_xlpm.x,VLOOKUP($I2603,'2026-01-09_taxon-match'!$A$2:$N$81,5,FALSE),IF(_xlpm.x=0,"",_xlpm.x)))</f>
        <v/>
      </c>
      <c r="N2603" s="46" t="str">
        <f>IF($I2603="","",_xlfn.LET(_xlpm.x,VLOOKUP($I2603,'2026-01-09_taxon-match'!$A$2:$N$81,6,FALSE),IF(_xlpm.x=0,"",_xlpm.x)))</f>
        <v/>
      </c>
      <c r="O2603" s="46" t="str">
        <f>IF($I2603="","",_xlfn.LET(_xlpm.x,VLOOKUP($I2603,'2026-01-09_taxon-match'!$A$2:$N$81,7,FALSE),IF(_xlpm.x=0,"",_xlpm.x)))</f>
        <v/>
      </c>
      <c r="P2603" s="46" t="str">
        <f>IF($I2603="","",_xlfn.LET(_xlpm.x,VLOOKUP($I2603,'2026-01-09_taxon-match'!$A$2:$N$81,8,FALSE),IF(_xlpm.x=0,"",_xlpm.x)))</f>
        <v/>
      </c>
      <c r="Q2603" s="46" t="str">
        <f>IF($I2603="","",_xlfn.LET(_xlpm.x,VLOOKUP($I2603,'2026-01-09_taxon-match'!$A$2:$N$81,9,FALSE),IF(_xlpm.x=0,"",_xlpm.x)))</f>
        <v/>
      </c>
      <c r="R2603" s="46" t="str">
        <f>IF($I2603="","",_xlfn.LET(_xlpm.x,VLOOKUP($I2603,'2026-01-09_taxon-match'!$A$2:$N$81,10,FALSE),IF(_xlpm.x=0,"",_xlpm.x)))</f>
        <v/>
      </c>
      <c r="S2603" s="46" t="str">
        <f>IF($I2603="","",_xlfn.LET(_xlpm.x,VLOOKUP($I2603,'2026-01-09_taxon-match'!$A$2:$N$81,11,FALSE),IF(_xlpm.x=0,"",_xlpm.x)))</f>
        <v/>
      </c>
      <c r="T2603" s="46" t="str">
        <f>IF($I2603="","",_xlfn.LET(_xlpm.x,VLOOKUP($I2603,'2026-01-09_taxon-match'!$A$2:$N$81,13,FALSE),IF(_xlpm.x=0,"",_xlpm.x)))</f>
        <v/>
      </c>
      <c r="V2603" s="46" t="s">
        <v>39</v>
      </c>
      <c r="W2603" s="46" t="s">
        <v>46</v>
      </c>
      <c r="Y2603" s="46" t="str">
        <f>IF(V2603="","",_xlfn.LET(_xlpm.x,VLOOKUP(V2603,'Drop-down_menus'!$D$2:$E$13,2,FALSE),IF(_xlpm.x=0,"",_xlpm.x)))</f>
        <v>https://orcid.org/0009-0002-6669-2911</v>
      </c>
      <c r="Z2603" s="46" t="str">
        <f>IF(W2603="","",_xlfn.LET(_xlpm.x,VLOOKUP(W2603,'Drop-down_menus'!$D$2:$E$13,2,FALSE),IF(_xlpm.x=0,"",_xlpm.x)))</f>
        <v>https://orcid.org/0000-0003-0502-8101</v>
      </c>
      <c r="AA2603" s="46" t="str">
        <f>IF(X2603="","",_xlfn.LET(_xlpm.x,VLOOKUP(X2603,'Drop-down_menus'!$D$2:$E$13,2,FALSE),IF(_xlpm.x=0,"",_xlpm.x)))</f>
        <v/>
      </c>
      <c r="AB2603" s="46" t="s">
        <v>316</v>
      </c>
      <c r="AC2603" s="46" t="s">
        <v>1015</v>
      </c>
      <c r="AD2603" s="46" t="s">
        <v>1184</v>
      </c>
      <c r="AE2603" s="46" t="s">
        <v>28</v>
      </c>
      <c r="AF2603" s="46" t="s">
        <v>39</v>
      </c>
      <c r="AG2603" s="46" t="str">
        <f>IF(AE2603="","",_xlfn.LET(_xlpm.x,VLOOKUP(AE2603,'Drop-down_menus'!$D$2:$E$13,2,FALSE),IF(_xlpm.x=0,"",_xlpm.x)))</f>
        <v>https://orcid.org/0000-0002-9037-7623</v>
      </c>
      <c r="AH2603" s="46" t="str">
        <f>IF(AF2603="","",_xlfn.LET(_xlpm.x,VLOOKUP(AF2603,'Drop-down_menus'!$D$2:$E$13,2,FALSE),IF(_xlpm.x=0,"",_xlpm.x)))</f>
        <v>https://orcid.org/0009-0002-6669-2911</v>
      </c>
    </row>
    <row r="2604" spans="2:34" ht="15" customHeight="1">
      <c r="B2604" s="46">
        <v>2826</v>
      </c>
      <c r="C2604" s="46" t="s">
        <v>1131</v>
      </c>
      <c r="D2604" s="46" t="b">
        <f>COUNTIF(Events!$B$2:$B$171, C2604) &gt; 0</f>
        <v>0</v>
      </c>
      <c r="E2604" s="46" t="s">
        <v>322</v>
      </c>
      <c r="F2604" s="46" t="s">
        <v>1169</v>
      </c>
      <c r="J2604" s="46" t="str">
        <f>IF(I2604="","",_xlfn.LET(_xlpm.x,VLOOKUP(I2604,'2026-01-09_taxon-match'!$A$2:$N$81,4,FALSE),IF(_xlpm.x=0,"",_xlpm.x)))</f>
        <v/>
      </c>
      <c r="L2604" s="46" t="str">
        <f>IF(I2604="","",_xlfn.LET(_xlpm.x,VLOOKUP(I2604,'2026-01-09_taxon-match'!$A$2:$N$81,3,FALSE),IF(_xlpm.x=0,"",_xlpm.x)))</f>
        <v/>
      </c>
      <c r="M2604" s="46" t="str">
        <f>IF($I2604="","",_xlfn.LET(_xlpm.x,VLOOKUP($I2604,'2026-01-09_taxon-match'!$A$2:$N$81,5,FALSE),IF(_xlpm.x=0,"",_xlpm.x)))</f>
        <v/>
      </c>
      <c r="N2604" s="46" t="str">
        <f>IF($I2604="","",_xlfn.LET(_xlpm.x,VLOOKUP($I2604,'2026-01-09_taxon-match'!$A$2:$N$81,6,FALSE),IF(_xlpm.x=0,"",_xlpm.x)))</f>
        <v/>
      </c>
      <c r="O2604" s="46" t="str">
        <f>IF($I2604="","",_xlfn.LET(_xlpm.x,VLOOKUP($I2604,'2026-01-09_taxon-match'!$A$2:$N$81,7,FALSE),IF(_xlpm.x=0,"",_xlpm.x)))</f>
        <v/>
      </c>
      <c r="P2604" s="46" t="str">
        <f>IF($I2604="","",_xlfn.LET(_xlpm.x,VLOOKUP($I2604,'2026-01-09_taxon-match'!$A$2:$N$81,8,FALSE),IF(_xlpm.x=0,"",_xlpm.x)))</f>
        <v/>
      </c>
      <c r="Q2604" s="46" t="str">
        <f>IF($I2604="","",_xlfn.LET(_xlpm.x,VLOOKUP($I2604,'2026-01-09_taxon-match'!$A$2:$N$81,9,FALSE),IF(_xlpm.x=0,"",_xlpm.x)))</f>
        <v/>
      </c>
      <c r="R2604" s="46" t="str">
        <f>IF($I2604="","",_xlfn.LET(_xlpm.x,VLOOKUP($I2604,'2026-01-09_taxon-match'!$A$2:$N$81,10,FALSE),IF(_xlpm.x=0,"",_xlpm.x)))</f>
        <v/>
      </c>
      <c r="S2604" s="46" t="str">
        <f>IF($I2604="","",_xlfn.LET(_xlpm.x,VLOOKUP($I2604,'2026-01-09_taxon-match'!$A$2:$N$81,11,FALSE),IF(_xlpm.x=0,"",_xlpm.x)))</f>
        <v/>
      </c>
      <c r="T2604" s="46" t="str">
        <f>IF($I2604="","",_xlfn.LET(_xlpm.x,VLOOKUP($I2604,'2026-01-09_taxon-match'!$A$2:$N$81,13,FALSE),IF(_xlpm.x=0,"",_xlpm.x)))</f>
        <v/>
      </c>
      <c r="V2604" s="46" t="s">
        <v>39</v>
      </c>
      <c r="W2604" s="46" t="s">
        <v>46</v>
      </c>
      <c r="Y2604" s="46" t="str">
        <f>IF(V2604="","",_xlfn.LET(_xlpm.x,VLOOKUP(V2604,'Drop-down_menus'!$D$2:$E$13,2,FALSE),IF(_xlpm.x=0,"",_xlpm.x)))</f>
        <v>https://orcid.org/0009-0002-6669-2911</v>
      </c>
      <c r="Z2604" s="46" t="str">
        <f>IF(W2604="","",_xlfn.LET(_xlpm.x,VLOOKUP(W2604,'Drop-down_menus'!$D$2:$E$13,2,FALSE),IF(_xlpm.x=0,"",_xlpm.x)))</f>
        <v>https://orcid.org/0000-0003-0502-8101</v>
      </c>
      <c r="AA2604" s="46" t="str">
        <f>IF(X2604="","",_xlfn.LET(_xlpm.x,VLOOKUP(X2604,'Drop-down_menus'!$D$2:$E$13,2,FALSE),IF(_xlpm.x=0,"",_xlpm.x)))</f>
        <v/>
      </c>
      <c r="AC2604" s="46" t="s">
        <v>220</v>
      </c>
      <c r="AE2604" s="46" t="s">
        <v>28</v>
      </c>
      <c r="AF2604" s="46" t="s">
        <v>39</v>
      </c>
      <c r="AG2604" s="46" t="str">
        <f>IF(AE2604="","",_xlfn.LET(_xlpm.x,VLOOKUP(AE2604,'Drop-down_menus'!$D$2:$E$13,2,FALSE),IF(_xlpm.x=0,"",_xlpm.x)))</f>
        <v>https://orcid.org/0000-0002-9037-7623</v>
      </c>
      <c r="AH2604" s="46" t="str">
        <f>IF(AF2604="","",_xlfn.LET(_xlpm.x,VLOOKUP(AF2604,'Drop-down_menus'!$D$2:$E$13,2,FALSE),IF(_xlpm.x=0,"",_xlpm.x)))</f>
        <v>https://orcid.org/0009-0002-6669-2911</v>
      </c>
    </row>
    <row r="2605" spans="2:34" ht="15" customHeight="1">
      <c r="B2605" s="46">
        <v>2827</v>
      </c>
      <c r="C2605" s="46" t="s">
        <v>1131</v>
      </c>
      <c r="D2605" s="46" t="b">
        <f>COUNTIF(Events!$B$2:$B$171, C2605) &gt; 0</f>
        <v>0</v>
      </c>
      <c r="E2605" s="46" t="s">
        <v>322</v>
      </c>
      <c r="F2605" s="46" t="s">
        <v>1170</v>
      </c>
      <c r="J2605" s="46" t="str">
        <f>IF(I2605="","",_xlfn.LET(_xlpm.x,VLOOKUP(I2605,'2026-01-09_taxon-match'!$A$2:$N$81,4,FALSE),IF(_xlpm.x=0,"",_xlpm.x)))</f>
        <v/>
      </c>
      <c r="L2605" s="46" t="str">
        <f>IF(I2605="","",_xlfn.LET(_xlpm.x,VLOOKUP(I2605,'2026-01-09_taxon-match'!$A$2:$N$81,3,FALSE),IF(_xlpm.x=0,"",_xlpm.x)))</f>
        <v/>
      </c>
      <c r="M2605" s="46" t="str">
        <f>IF($I2605="","",_xlfn.LET(_xlpm.x,VLOOKUP($I2605,'2026-01-09_taxon-match'!$A$2:$N$81,5,FALSE),IF(_xlpm.x=0,"",_xlpm.x)))</f>
        <v/>
      </c>
      <c r="N2605" s="46" t="str">
        <f>IF($I2605="","",_xlfn.LET(_xlpm.x,VLOOKUP($I2605,'2026-01-09_taxon-match'!$A$2:$N$81,6,FALSE),IF(_xlpm.x=0,"",_xlpm.x)))</f>
        <v/>
      </c>
      <c r="O2605" s="46" t="str">
        <f>IF($I2605="","",_xlfn.LET(_xlpm.x,VLOOKUP($I2605,'2026-01-09_taxon-match'!$A$2:$N$81,7,FALSE),IF(_xlpm.x=0,"",_xlpm.x)))</f>
        <v/>
      </c>
      <c r="P2605" s="46" t="str">
        <f>IF($I2605="","",_xlfn.LET(_xlpm.x,VLOOKUP($I2605,'2026-01-09_taxon-match'!$A$2:$N$81,8,FALSE),IF(_xlpm.x=0,"",_xlpm.x)))</f>
        <v/>
      </c>
      <c r="Q2605" s="46" t="str">
        <f>IF($I2605="","",_xlfn.LET(_xlpm.x,VLOOKUP($I2605,'2026-01-09_taxon-match'!$A$2:$N$81,9,FALSE),IF(_xlpm.x=0,"",_xlpm.x)))</f>
        <v/>
      </c>
      <c r="R2605" s="46" t="str">
        <f>IF($I2605="","",_xlfn.LET(_xlpm.x,VLOOKUP($I2605,'2026-01-09_taxon-match'!$A$2:$N$81,10,FALSE),IF(_xlpm.x=0,"",_xlpm.x)))</f>
        <v/>
      </c>
      <c r="S2605" s="46" t="str">
        <f>IF($I2605="","",_xlfn.LET(_xlpm.x,VLOOKUP($I2605,'2026-01-09_taxon-match'!$A$2:$N$81,11,FALSE),IF(_xlpm.x=0,"",_xlpm.x)))</f>
        <v/>
      </c>
      <c r="T2605" s="46" t="str">
        <f>IF($I2605="","",_xlfn.LET(_xlpm.x,VLOOKUP($I2605,'2026-01-09_taxon-match'!$A$2:$N$81,13,FALSE),IF(_xlpm.x=0,"",_xlpm.x)))</f>
        <v/>
      </c>
      <c r="V2605" s="46" t="s">
        <v>39</v>
      </c>
      <c r="W2605" s="46" t="s">
        <v>46</v>
      </c>
      <c r="Y2605" s="46" t="str">
        <f>IF(V2605="","",_xlfn.LET(_xlpm.x,VLOOKUP(V2605,'Drop-down_menus'!$D$2:$E$13,2,FALSE),IF(_xlpm.x=0,"",_xlpm.x)))</f>
        <v>https://orcid.org/0009-0002-6669-2911</v>
      </c>
      <c r="Z2605" s="46" t="str">
        <f>IF(W2605="","",_xlfn.LET(_xlpm.x,VLOOKUP(W2605,'Drop-down_menus'!$D$2:$E$13,2,FALSE),IF(_xlpm.x=0,"",_xlpm.x)))</f>
        <v>https://orcid.org/0000-0003-0502-8101</v>
      </c>
      <c r="AA2605" s="46" t="str">
        <f>IF(X2605="","",_xlfn.LET(_xlpm.x,VLOOKUP(X2605,'Drop-down_menus'!$D$2:$E$13,2,FALSE),IF(_xlpm.x=0,"",_xlpm.x)))</f>
        <v/>
      </c>
      <c r="AC2605" s="46" t="s">
        <v>220</v>
      </c>
      <c r="AE2605" s="46" t="s">
        <v>28</v>
      </c>
      <c r="AF2605" s="46" t="s">
        <v>39</v>
      </c>
      <c r="AG2605" s="46" t="str">
        <f>IF(AE2605="","",_xlfn.LET(_xlpm.x,VLOOKUP(AE2605,'Drop-down_menus'!$D$2:$E$13,2,FALSE),IF(_xlpm.x=0,"",_xlpm.x)))</f>
        <v>https://orcid.org/0000-0002-9037-7623</v>
      </c>
      <c r="AH2605" s="46" t="str">
        <f>IF(AF2605="","",_xlfn.LET(_xlpm.x,VLOOKUP(AF2605,'Drop-down_menus'!$D$2:$E$13,2,FALSE),IF(_xlpm.x=0,"",_xlpm.x)))</f>
        <v>https://orcid.org/0009-0002-6669-2911</v>
      </c>
    </row>
    <row r="2606" spans="2:34" ht="15" customHeight="1">
      <c r="B2606" s="46">
        <v>2828</v>
      </c>
      <c r="C2606" s="46" t="s">
        <v>1131</v>
      </c>
      <c r="D2606" s="46" t="b">
        <f>COUNTIF(Events!$B$2:$B$171, C2606) &gt; 0</f>
        <v>0</v>
      </c>
      <c r="E2606" s="46" t="s">
        <v>322</v>
      </c>
      <c r="F2606" s="46" t="s">
        <v>1171</v>
      </c>
      <c r="J2606" s="46" t="str">
        <f>IF(I2606="","",_xlfn.LET(_xlpm.x,VLOOKUP(I2606,'2026-01-09_taxon-match'!$A$2:$N$81,4,FALSE),IF(_xlpm.x=0,"",_xlpm.x)))</f>
        <v/>
      </c>
      <c r="L2606" s="46" t="str">
        <f>IF(I2606="","",_xlfn.LET(_xlpm.x,VLOOKUP(I2606,'2026-01-09_taxon-match'!$A$2:$N$81,3,FALSE),IF(_xlpm.x=0,"",_xlpm.x)))</f>
        <v/>
      </c>
      <c r="M2606" s="46" t="str">
        <f>IF($I2606="","",_xlfn.LET(_xlpm.x,VLOOKUP($I2606,'2026-01-09_taxon-match'!$A$2:$N$81,5,FALSE),IF(_xlpm.x=0,"",_xlpm.x)))</f>
        <v/>
      </c>
      <c r="N2606" s="46" t="str">
        <f>IF($I2606="","",_xlfn.LET(_xlpm.x,VLOOKUP($I2606,'2026-01-09_taxon-match'!$A$2:$N$81,6,FALSE),IF(_xlpm.x=0,"",_xlpm.x)))</f>
        <v/>
      </c>
      <c r="O2606" s="46" t="str">
        <f>IF($I2606="","",_xlfn.LET(_xlpm.x,VLOOKUP($I2606,'2026-01-09_taxon-match'!$A$2:$N$81,7,FALSE),IF(_xlpm.x=0,"",_xlpm.x)))</f>
        <v/>
      </c>
      <c r="P2606" s="46" t="str">
        <f>IF($I2606="","",_xlfn.LET(_xlpm.x,VLOOKUP($I2606,'2026-01-09_taxon-match'!$A$2:$N$81,8,FALSE),IF(_xlpm.x=0,"",_xlpm.x)))</f>
        <v/>
      </c>
      <c r="Q2606" s="46" t="str">
        <f>IF($I2606="","",_xlfn.LET(_xlpm.x,VLOOKUP($I2606,'2026-01-09_taxon-match'!$A$2:$N$81,9,FALSE),IF(_xlpm.x=0,"",_xlpm.x)))</f>
        <v/>
      </c>
      <c r="R2606" s="46" t="str">
        <f>IF($I2606="","",_xlfn.LET(_xlpm.x,VLOOKUP($I2606,'2026-01-09_taxon-match'!$A$2:$N$81,10,FALSE),IF(_xlpm.x=0,"",_xlpm.x)))</f>
        <v/>
      </c>
      <c r="S2606" s="46" t="str">
        <f>IF($I2606="","",_xlfn.LET(_xlpm.x,VLOOKUP($I2606,'2026-01-09_taxon-match'!$A$2:$N$81,11,FALSE),IF(_xlpm.x=0,"",_xlpm.x)))</f>
        <v/>
      </c>
      <c r="T2606" s="46" t="str">
        <f>IF($I2606="","",_xlfn.LET(_xlpm.x,VLOOKUP($I2606,'2026-01-09_taxon-match'!$A$2:$N$81,13,FALSE),IF(_xlpm.x=0,"",_xlpm.x)))</f>
        <v/>
      </c>
      <c r="V2606" s="46" t="s">
        <v>39</v>
      </c>
      <c r="W2606" s="46" t="s">
        <v>46</v>
      </c>
      <c r="Y2606" s="46" t="str">
        <f>IF(V2606="","",_xlfn.LET(_xlpm.x,VLOOKUP(V2606,'Drop-down_menus'!$D$2:$E$13,2,FALSE),IF(_xlpm.x=0,"",_xlpm.x)))</f>
        <v>https://orcid.org/0009-0002-6669-2911</v>
      </c>
      <c r="Z2606" s="46" t="str">
        <f>IF(W2606="","",_xlfn.LET(_xlpm.x,VLOOKUP(W2606,'Drop-down_menus'!$D$2:$E$13,2,FALSE),IF(_xlpm.x=0,"",_xlpm.x)))</f>
        <v>https://orcid.org/0000-0003-0502-8101</v>
      </c>
      <c r="AA2606" s="46" t="str">
        <f>IF(X2606="","",_xlfn.LET(_xlpm.x,VLOOKUP(X2606,'Drop-down_menus'!$D$2:$E$13,2,FALSE),IF(_xlpm.x=0,"",_xlpm.x)))</f>
        <v/>
      </c>
      <c r="AC2606" s="46" t="s">
        <v>220</v>
      </c>
      <c r="AE2606" s="46" t="s">
        <v>28</v>
      </c>
      <c r="AF2606" s="46" t="s">
        <v>39</v>
      </c>
      <c r="AG2606" s="46" t="str">
        <f>IF(AE2606="","",_xlfn.LET(_xlpm.x,VLOOKUP(AE2606,'Drop-down_menus'!$D$2:$E$13,2,FALSE),IF(_xlpm.x=0,"",_xlpm.x)))</f>
        <v>https://orcid.org/0000-0002-9037-7623</v>
      </c>
      <c r="AH2606" s="46" t="str">
        <f>IF(AF2606="","",_xlfn.LET(_xlpm.x,VLOOKUP(AF2606,'Drop-down_menus'!$D$2:$E$13,2,FALSE),IF(_xlpm.x=0,"",_xlpm.x)))</f>
        <v>https://orcid.org/0009-0002-6669-2911</v>
      </c>
    </row>
    <row r="2607" spans="2:34" ht="15" customHeight="1">
      <c r="B2607" s="46">
        <v>2829</v>
      </c>
      <c r="C2607" s="46" t="s">
        <v>1131</v>
      </c>
      <c r="D2607" s="46" t="b">
        <f>COUNTIF(Events!$B$2:$B$171, C2607) &gt; 0</f>
        <v>0</v>
      </c>
      <c r="E2607" s="46" t="s">
        <v>322</v>
      </c>
      <c r="F2607" s="46" t="s">
        <v>1172</v>
      </c>
      <c r="J2607" s="46" t="str">
        <f>IF(I2607="","",_xlfn.LET(_xlpm.x,VLOOKUP(I2607,'2026-01-09_taxon-match'!$A$2:$N$81,4,FALSE),IF(_xlpm.x=0,"",_xlpm.x)))</f>
        <v/>
      </c>
      <c r="L2607" s="46" t="str">
        <f>IF(I2607="","",_xlfn.LET(_xlpm.x,VLOOKUP(I2607,'2026-01-09_taxon-match'!$A$2:$N$81,3,FALSE),IF(_xlpm.x=0,"",_xlpm.x)))</f>
        <v/>
      </c>
      <c r="M2607" s="46" t="str">
        <f>IF($I2607="","",_xlfn.LET(_xlpm.x,VLOOKUP($I2607,'2026-01-09_taxon-match'!$A$2:$N$81,5,FALSE),IF(_xlpm.x=0,"",_xlpm.x)))</f>
        <v/>
      </c>
      <c r="N2607" s="46" t="str">
        <f>IF($I2607="","",_xlfn.LET(_xlpm.x,VLOOKUP($I2607,'2026-01-09_taxon-match'!$A$2:$N$81,6,FALSE),IF(_xlpm.x=0,"",_xlpm.x)))</f>
        <v/>
      </c>
      <c r="O2607" s="46" t="str">
        <f>IF($I2607="","",_xlfn.LET(_xlpm.x,VLOOKUP($I2607,'2026-01-09_taxon-match'!$A$2:$N$81,7,FALSE),IF(_xlpm.x=0,"",_xlpm.x)))</f>
        <v/>
      </c>
      <c r="P2607" s="46" t="str">
        <f>IF($I2607="","",_xlfn.LET(_xlpm.x,VLOOKUP($I2607,'2026-01-09_taxon-match'!$A$2:$N$81,8,FALSE),IF(_xlpm.x=0,"",_xlpm.x)))</f>
        <v/>
      </c>
      <c r="Q2607" s="46" t="str">
        <f>IF($I2607="","",_xlfn.LET(_xlpm.x,VLOOKUP($I2607,'2026-01-09_taxon-match'!$A$2:$N$81,9,FALSE),IF(_xlpm.x=0,"",_xlpm.x)))</f>
        <v/>
      </c>
      <c r="R2607" s="46" t="str">
        <f>IF($I2607="","",_xlfn.LET(_xlpm.x,VLOOKUP($I2607,'2026-01-09_taxon-match'!$A$2:$N$81,10,FALSE),IF(_xlpm.x=0,"",_xlpm.x)))</f>
        <v/>
      </c>
      <c r="S2607" s="46" t="str">
        <f>IF($I2607="","",_xlfn.LET(_xlpm.x,VLOOKUP($I2607,'2026-01-09_taxon-match'!$A$2:$N$81,11,FALSE),IF(_xlpm.x=0,"",_xlpm.x)))</f>
        <v/>
      </c>
      <c r="T2607" s="46" t="str">
        <f>IF($I2607="","",_xlfn.LET(_xlpm.x,VLOOKUP($I2607,'2026-01-09_taxon-match'!$A$2:$N$81,13,FALSE),IF(_xlpm.x=0,"",_xlpm.x)))</f>
        <v/>
      </c>
      <c r="V2607" s="46" t="s">
        <v>39</v>
      </c>
      <c r="W2607" s="46" t="s">
        <v>46</v>
      </c>
      <c r="Y2607" s="46" t="str">
        <f>IF(V2607="","",_xlfn.LET(_xlpm.x,VLOOKUP(V2607,'Drop-down_menus'!$D$2:$E$13,2,FALSE),IF(_xlpm.x=0,"",_xlpm.x)))</f>
        <v>https://orcid.org/0009-0002-6669-2911</v>
      </c>
      <c r="Z2607" s="46" t="str">
        <f>IF(W2607="","",_xlfn.LET(_xlpm.x,VLOOKUP(W2607,'Drop-down_menus'!$D$2:$E$13,2,FALSE),IF(_xlpm.x=0,"",_xlpm.x)))</f>
        <v>https://orcid.org/0000-0003-0502-8101</v>
      </c>
      <c r="AA2607" s="46" t="str">
        <f>IF(X2607="","",_xlfn.LET(_xlpm.x,VLOOKUP(X2607,'Drop-down_menus'!$D$2:$E$13,2,FALSE),IF(_xlpm.x=0,"",_xlpm.x)))</f>
        <v/>
      </c>
      <c r="AC2607" s="46" t="s">
        <v>220</v>
      </c>
      <c r="AE2607" s="46" t="s">
        <v>28</v>
      </c>
      <c r="AF2607" s="46" t="s">
        <v>39</v>
      </c>
      <c r="AG2607" s="46" t="str">
        <f>IF(AE2607="","",_xlfn.LET(_xlpm.x,VLOOKUP(AE2607,'Drop-down_menus'!$D$2:$E$13,2,FALSE),IF(_xlpm.x=0,"",_xlpm.x)))</f>
        <v>https://orcid.org/0000-0002-9037-7623</v>
      </c>
      <c r="AH2607" s="46" t="str">
        <f>IF(AF2607="","",_xlfn.LET(_xlpm.x,VLOOKUP(AF2607,'Drop-down_menus'!$D$2:$E$13,2,FALSE),IF(_xlpm.x=0,"",_xlpm.x)))</f>
        <v>https://orcid.org/0009-0002-6669-2911</v>
      </c>
    </row>
    <row r="2608" spans="2:34" ht="15" customHeight="1">
      <c r="B2608" s="46">
        <v>2830</v>
      </c>
      <c r="C2608" s="46" t="s">
        <v>1131</v>
      </c>
      <c r="D2608" s="46" t="b">
        <f>COUNTIF(Events!$B$2:$B$171, C2608) &gt; 0</f>
        <v>0</v>
      </c>
      <c r="E2608" s="46" t="s">
        <v>322</v>
      </c>
      <c r="F2608" s="46" t="s">
        <v>1173</v>
      </c>
      <c r="J2608" s="46" t="str">
        <f>IF(I2608="","",_xlfn.LET(_xlpm.x,VLOOKUP(I2608,'2026-01-09_taxon-match'!$A$2:$N$81,4,FALSE),IF(_xlpm.x=0,"",_xlpm.x)))</f>
        <v/>
      </c>
      <c r="L2608" s="46" t="str">
        <f>IF(I2608="","",_xlfn.LET(_xlpm.x,VLOOKUP(I2608,'2026-01-09_taxon-match'!$A$2:$N$81,3,FALSE),IF(_xlpm.x=0,"",_xlpm.x)))</f>
        <v/>
      </c>
      <c r="M2608" s="46" t="str">
        <f>IF($I2608="","",_xlfn.LET(_xlpm.x,VLOOKUP($I2608,'2026-01-09_taxon-match'!$A$2:$N$81,5,FALSE),IF(_xlpm.x=0,"",_xlpm.x)))</f>
        <v/>
      </c>
      <c r="N2608" s="46" t="str">
        <f>IF($I2608="","",_xlfn.LET(_xlpm.x,VLOOKUP($I2608,'2026-01-09_taxon-match'!$A$2:$N$81,6,FALSE),IF(_xlpm.x=0,"",_xlpm.x)))</f>
        <v/>
      </c>
      <c r="O2608" s="46" t="str">
        <f>IF($I2608="","",_xlfn.LET(_xlpm.x,VLOOKUP($I2608,'2026-01-09_taxon-match'!$A$2:$N$81,7,FALSE),IF(_xlpm.x=0,"",_xlpm.x)))</f>
        <v/>
      </c>
      <c r="P2608" s="46" t="str">
        <f>IF($I2608="","",_xlfn.LET(_xlpm.x,VLOOKUP($I2608,'2026-01-09_taxon-match'!$A$2:$N$81,8,FALSE),IF(_xlpm.x=0,"",_xlpm.x)))</f>
        <v/>
      </c>
      <c r="Q2608" s="46" t="str">
        <f>IF($I2608="","",_xlfn.LET(_xlpm.x,VLOOKUP($I2608,'2026-01-09_taxon-match'!$A$2:$N$81,9,FALSE),IF(_xlpm.x=0,"",_xlpm.x)))</f>
        <v/>
      </c>
      <c r="R2608" s="46" t="str">
        <f>IF($I2608="","",_xlfn.LET(_xlpm.x,VLOOKUP($I2608,'2026-01-09_taxon-match'!$A$2:$N$81,10,FALSE),IF(_xlpm.x=0,"",_xlpm.x)))</f>
        <v/>
      </c>
      <c r="S2608" s="46" t="str">
        <f>IF($I2608="","",_xlfn.LET(_xlpm.x,VLOOKUP($I2608,'2026-01-09_taxon-match'!$A$2:$N$81,11,FALSE),IF(_xlpm.x=0,"",_xlpm.x)))</f>
        <v/>
      </c>
      <c r="T2608" s="46" t="str">
        <f>IF($I2608="","",_xlfn.LET(_xlpm.x,VLOOKUP($I2608,'2026-01-09_taxon-match'!$A$2:$N$81,13,FALSE),IF(_xlpm.x=0,"",_xlpm.x)))</f>
        <v/>
      </c>
      <c r="V2608" s="46" t="s">
        <v>39</v>
      </c>
      <c r="W2608" s="46" t="s">
        <v>46</v>
      </c>
      <c r="Y2608" s="46" t="str">
        <f>IF(V2608="","",_xlfn.LET(_xlpm.x,VLOOKUP(V2608,'Drop-down_menus'!$D$2:$E$13,2,FALSE),IF(_xlpm.x=0,"",_xlpm.x)))</f>
        <v>https://orcid.org/0009-0002-6669-2911</v>
      </c>
      <c r="Z2608" s="46" t="str">
        <f>IF(W2608="","",_xlfn.LET(_xlpm.x,VLOOKUP(W2608,'Drop-down_menus'!$D$2:$E$13,2,FALSE),IF(_xlpm.x=0,"",_xlpm.x)))</f>
        <v>https://orcid.org/0000-0003-0502-8101</v>
      </c>
      <c r="AA2608" s="46" t="str">
        <f>IF(X2608="","",_xlfn.LET(_xlpm.x,VLOOKUP(X2608,'Drop-down_menus'!$D$2:$E$13,2,FALSE),IF(_xlpm.x=0,"",_xlpm.x)))</f>
        <v/>
      </c>
      <c r="AC2608" s="46" t="s">
        <v>220</v>
      </c>
      <c r="AE2608" s="46" t="s">
        <v>28</v>
      </c>
      <c r="AF2608" s="46" t="s">
        <v>39</v>
      </c>
      <c r="AG2608" s="46" t="str">
        <f>IF(AE2608="","",_xlfn.LET(_xlpm.x,VLOOKUP(AE2608,'Drop-down_menus'!$D$2:$E$13,2,FALSE),IF(_xlpm.x=0,"",_xlpm.x)))</f>
        <v>https://orcid.org/0000-0002-9037-7623</v>
      </c>
      <c r="AH2608" s="46" t="str">
        <f>IF(AF2608="","",_xlfn.LET(_xlpm.x,VLOOKUP(AF2608,'Drop-down_menus'!$D$2:$E$13,2,FALSE),IF(_xlpm.x=0,"",_xlpm.x)))</f>
        <v>https://orcid.org/0009-0002-6669-2911</v>
      </c>
    </row>
    <row r="2609" spans="2:34" ht="15" customHeight="1">
      <c r="B2609" s="46">
        <v>2831</v>
      </c>
      <c r="C2609" s="46" t="s">
        <v>1131</v>
      </c>
      <c r="D2609" s="46" t="b">
        <f>COUNTIF(Events!$B$2:$B$171, C2609) &gt; 0</f>
        <v>0</v>
      </c>
      <c r="E2609" s="46" t="s">
        <v>322</v>
      </c>
      <c r="F2609" s="46" t="s">
        <v>1174</v>
      </c>
      <c r="J2609" s="46" t="str">
        <f>IF(I2609="","",_xlfn.LET(_xlpm.x,VLOOKUP(I2609,'2026-01-09_taxon-match'!$A$2:$N$81,4,FALSE),IF(_xlpm.x=0,"",_xlpm.x)))</f>
        <v/>
      </c>
      <c r="L2609" s="46" t="str">
        <f>IF(I2609="","",_xlfn.LET(_xlpm.x,VLOOKUP(I2609,'2026-01-09_taxon-match'!$A$2:$N$81,3,FALSE),IF(_xlpm.x=0,"",_xlpm.x)))</f>
        <v/>
      </c>
      <c r="M2609" s="46" t="str">
        <f>IF($I2609="","",_xlfn.LET(_xlpm.x,VLOOKUP($I2609,'2026-01-09_taxon-match'!$A$2:$N$81,5,FALSE),IF(_xlpm.x=0,"",_xlpm.x)))</f>
        <v/>
      </c>
      <c r="N2609" s="46" t="str">
        <f>IF($I2609="","",_xlfn.LET(_xlpm.x,VLOOKUP($I2609,'2026-01-09_taxon-match'!$A$2:$N$81,6,FALSE),IF(_xlpm.x=0,"",_xlpm.x)))</f>
        <v/>
      </c>
      <c r="O2609" s="46" t="str">
        <f>IF($I2609="","",_xlfn.LET(_xlpm.x,VLOOKUP($I2609,'2026-01-09_taxon-match'!$A$2:$N$81,7,FALSE),IF(_xlpm.x=0,"",_xlpm.x)))</f>
        <v/>
      </c>
      <c r="P2609" s="46" t="str">
        <f>IF($I2609="","",_xlfn.LET(_xlpm.x,VLOOKUP($I2609,'2026-01-09_taxon-match'!$A$2:$N$81,8,FALSE),IF(_xlpm.x=0,"",_xlpm.x)))</f>
        <v/>
      </c>
      <c r="Q2609" s="46" t="str">
        <f>IF($I2609="","",_xlfn.LET(_xlpm.x,VLOOKUP($I2609,'2026-01-09_taxon-match'!$A$2:$N$81,9,FALSE),IF(_xlpm.x=0,"",_xlpm.x)))</f>
        <v/>
      </c>
      <c r="R2609" s="46" t="str">
        <f>IF($I2609="","",_xlfn.LET(_xlpm.x,VLOOKUP($I2609,'2026-01-09_taxon-match'!$A$2:$N$81,10,FALSE),IF(_xlpm.x=0,"",_xlpm.x)))</f>
        <v/>
      </c>
      <c r="S2609" s="46" t="str">
        <f>IF($I2609="","",_xlfn.LET(_xlpm.x,VLOOKUP($I2609,'2026-01-09_taxon-match'!$A$2:$N$81,11,FALSE),IF(_xlpm.x=0,"",_xlpm.x)))</f>
        <v/>
      </c>
      <c r="T2609" s="46" t="str">
        <f>IF($I2609="","",_xlfn.LET(_xlpm.x,VLOOKUP($I2609,'2026-01-09_taxon-match'!$A$2:$N$81,13,FALSE),IF(_xlpm.x=0,"",_xlpm.x)))</f>
        <v/>
      </c>
      <c r="V2609" s="46" t="s">
        <v>39</v>
      </c>
      <c r="W2609" s="46" t="s">
        <v>46</v>
      </c>
      <c r="Y2609" s="46" t="str">
        <f>IF(V2609="","",_xlfn.LET(_xlpm.x,VLOOKUP(V2609,'Drop-down_menus'!$D$2:$E$13,2,FALSE),IF(_xlpm.x=0,"",_xlpm.x)))</f>
        <v>https://orcid.org/0009-0002-6669-2911</v>
      </c>
      <c r="Z2609" s="46" t="str">
        <f>IF(W2609="","",_xlfn.LET(_xlpm.x,VLOOKUP(W2609,'Drop-down_menus'!$D$2:$E$13,2,FALSE),IF(_xlpm.x=0,"",_xlpm.x)))</f>
        <v>https://orcid.org/0000-0003-0502-8101</v>
      </c>
      <c r="AA2609" s="46" t="str">
        <f>IF(X2609="","",_xlfn.LET(_xlpm.x,VLOOKUP(X2609,'Drop-down_menus'!$D$2:$E$13,2,FALSE),IF(_xlpm.x=0,"",_xlpm.x)))</f>
        <v/>
      </c>
      <c r="AC2609" s="46" t="s">
        <v>220</v>
      </c>
      <c r="AE2609" s="46" t="s">
        <v>28</v>
      </c>
      <c r="AF2609" s="46" t="s">
        <v>39</v>
      </c>
      <c r="AG2609" s="46" t="str">
        <f>IF(AE2609="","",_xlfn.LET(_xlpm.x,VLOOKUP(AE2609,'Drop-down_menus'!$D$2:$E$13,2,FALSE),IF(_xlpm.x=0,"",_xlpm.x)))</f>
        <v>https://orcid.org/0000-0002-9037-7623</v>
      </c>
      <c r="AH2609" s="46" t="str">
        <f>IF(AF2609="","",_xlfn.LET(_xlpm.x,VLOOKUP(AF2609,'Drop-down_menus'!$D$2:$E$13,2,FALSE),IF(_xlpm.x=0,"",_xlpm.x)))</f>
        <v>https://orcid.org/0009-0002-6669-2911</v>
      </c>
    </row>
    <row r="2610" spans="2:34" ht="15" customHeight="1">
      <c r="B2610" s="46">
        <v>2832</v>
      </c>
      <c r="C2610" s="46" t="s">
        <v>1131</v>
      </c>
      <c r="D2610" s="46" t="b">
        <f>COUNTIF(Events!$B$2:$B$171, C2610) &gt; 0</f>
        <v>0</v>
      </c>
      <c r="E2610" s="46" t="s">
        <v>322</v>
      </c>
      <c r="F2610" s="46" t="s">
        <v>1175</v>
      </c>
      <c r="J2610" s="46" t="str">
        <f>IF(I2610="","",_xlfn.LET(_xlpm.x,VLOOKUP(I2610,'2026-01-09_taxon-match'!$A$2:$N$81,4,FALSE),IF(_xlpm.x=0,"",_xlpm.x)))</f>
        <v/>
      </c>
      <c r="L2610" s="46" t="str">
        <f>IF(I2610="","",_xlfn.LET(_xlpm.x,VLOOKUP(I2610,'2026-01-09_taxon-match'!$A$2:$N$81,3,FALSE),IF(_xlpm.x=0,"",_xlpm.x)))</f>
        <v/>
      </c>
      <c r="M2610" s="46" t="str">
        <f>IF($I2610="","",_xlfn.LET(_xlpm.x,VLOOKUP($I2610,'2026-01-09_taxon-match'!$A$2:$N$81,5,FALSE),IF(_xlpm.x=0,"",_xlpm.x)))</f>
        <v/>
      </c>
      <c r="N2610" s="46" t="str">
        <f>IF($I2610="","",_xlfn.LET(_xlpm.x,VLOOKUP($I2610,'2026-01-09_taxon-match'!$A$2:$N$81,6,FALSE),IF(_xlpm.x=0,"",_xlpm.x)))</f>
        <v/>
      </c>
      <c r="O2610" s="46" t="str">
        <f>IF($I2610="","",_xlfn.LET(_xlpm.x,VLOOKUP($I2610,'2026-01-09_taxon-match'!$A$2:$N$81,7,FALSE),IF(_xlpm.x=0,"",_xlpm.x)))</f>
        <v/>
      </c>
      <c r="P2610" s="46" t="str">
        <f>IF($I2610="","",_xlfn.LET(_xlpm.x,VLOOKUP($I2610,'2026-01-09_taxon-match'!$A$2:$N$81,8,FALSE),IF(_xlpm.x=0,"",_xlpm.x)))</f>
        <v/>
      </c>
      <c r="Q2610" s="46" t="str">
        <f>IF($I2610="","",_xlfn.LET(_xlpm.x,VLOOKUP($I2610,'2026-01-09_taxon-match'!$A$2:$N$81,9,FALSE),IF(_xlpm.x=0,"",_xlpm.x)))</f>
        <v/>
      </c>
      <c r="R2610" s="46" t="str">
        <f>IF($I2610="","",_xlfn.LET(_xlpm.x,VLOOKUP($I2610,'2026-01-09_taxon-match'!$A$2:$N$81,10,FALSE),IF(_xlpm.x=0,"",_xlpm.x)))</f>
        <v/>
      </c>
      <c r="S2610" s="46" t="str">
        <f>IF($I2610="","",_xlfn.LET(_xlpm.x,VLOOKUP($I2610,'2026-01-09_taxon-match'!$A$2:$N$81,11,FALSE),IF(_xlpm.x=0,"",_xlpm.x)))</f>
        <v/>
      </c>
      <c r="T2610" s="46" t="str">
        <f>IF($I2610="","",_xlfn.LET(_xlpm.x,VLOOKUP($I2610,'2026-01-09_taxon-match'!$A$2:$N$81,13,FALSE),IF(_xlpm.x=0,"",_xlpm.x)))</f>
        <v/>
      </c>
      <c r="V2610" s="46" t="s">
        <v>39</v>
      </c>
      <c r="W2610" s="46" t="s">
        <v>46</v>
      </c>
      <c r="Y2610" s="46" t="str">
        <f>IF(V2610="","",_xlfn.LET(_xlpm.x,VLOOKUP(V2610,'Drop-down_menus'!$D$2:$E$13,2,FALSE),IF(_xlpm.x=0,"",_xlpm.x)))</f>
        <v>https://orcid.org/0009-0002-6669-2911</v>
      </c>
      <c r="Z2610" s="46" t="str">
        <f>IF(W2610="","",_xlfn.LET(_xlpm.x,VLOOKUP(W2610,'Drop-down_menus'!$D$2:$E$13,2,FALSE),IF(_xlpm.x=0,"",_xlpm.x)))</f>
        <v>https://orcid.org/0000-0003-0502-8101</v>
      </c>
      <c r="AA2610" s="46" t="str">
        <f>IF(X2610="","",_xlfn.LET(_xlpm.x,VLOOKUP(X2610,'Drop-down_menus'!$D$2:$E$13,2,FALSE),IF(_xlpm.x=0,"",_xlpm.x)))</f>
        <v/>
      </c>
      <c r="AC2610" s="46" t="s">
        <v>220</v>
      </c>
      <c r="AE2610" s="46" t="s">
        <v>28</v>
      </c>
      <c r="AF2610" s="46" t="s">
        <v>39</v>
      </c>
      <c r="AG2610" s="46" t="str">
        <f>IF(AE2610="","",_xlfn.LET(_xlpm.x,VLOOKUP(AE2610,'Drop-down_menus'!$D$2:$E$13,2,FALSE),IF(_xlpm.x=0,"",_xlpm.x)))</f>
        <v>https://orcid.org/0000-0002-9037-7623</v>
      </c>
      <c r="AH2610" s="46" t="str">
        <f>IF(AF2610="","",_xlfn.LET(_xlpm.x,VLOOKUP(AF2610,'Drop-down_menus'!$D$2:$E$13,2,FALSE),IF(_xlpm.x=0,"",_xlpm.x)))</f>
        <v>https://orcid.org/0009-0002-6669-2911</v>
      </c>
    </row>
    <row r="2611" spans="2:34" ht="15" customHeight="1">
      <c r="B2611" s="46">
        <v>2833</v>
      </c>
      <c r="C2611" s="46" t="s">
        <v>1131</v>
      </c>
      <c r="D2611" s="46" t="b">
        <f>COUNTIF(Events!$B$2:$B$171, C2611) &gt; 0</f>
        <v>0</v>
      </c>
      <c r="E2611" s="46" t="s">
        <v>322</v>
      </c>
      <c r="F2611" s="46" t="s">
        <v>1176</v>
      </c>
      <c r="J2611" s="46" t="str">
        <f>IF(I2611="","",_xlfn.LET(_xlpm.x,VLOOKUP(I2611,'2026-01-09_taxon-match'!$A$2:$N$81,4,FALSE),IF(_xlpm.x=0,"",_xlpm.x)))</f>
        <v/>
      </c>
      <c r="L2611" s="46" t="str">
        <f>IF(I2611="","",_xlfn.LET(_xlpm.x,VLOOKUP(I2611,'2026-01-09_taxon-match'!$A$2:$N$81,3,FALSE),IF(_xlpm.x=0,"",_xlpm.x)))</f>
        <v/>
      </c>
      <c r="M2611" s="46" t="str">
        <f>IF($I2611="","",_xlfn.LET(_xlpm.x,VLOOKUP($I2611,'2026-01-09_taxon-match'!$A$2:$N$81,5,FALSE),IF(_xlpm.x=0,"",_xlpm.x)))</f>
        <v/>
      </c>
      <c r="N2611" s="46" t="str">
        <f>IF($I2611="","",_xlfn.LET(_xlpm.x,VLOOKUP($I2611,'2026-01-09_taxon-match'!$A$2:$N$81,6,FALSE),IF(_xlpm.x=0,"",_xlpm.x)))</f>
        <v/>
      </c>
      <c r="O2611" s="46" t="str">
        <f>IF($I2611="","",_xlfn.LET(_xlpm.x,VLOOKUP($I2611,'2026-01-09_taxon-match'!$A$2:$N$81,7,FALSE),IF(_xlpm.x=0,"",_xlpm.x)))</f>
        <v/>
      </c>
      <c r="P2611" s="46" t="str">
        <f>IF($I2611="","",_xlfn.LET(_xlpm.x,VLOOKUP($I2611,'2026-01-09_taxon-match'!$A$2:$N$81,8,FALSE),IF(_xlpm.x=0,"",_xlpm.x)))</f>
        <v/>
      </c>
      <c r="Q2611" s="46" t="str">
        <f>IF($I2611="","",_xlfn.LET(_xlpm.x,VLOOKUP($I2611,'2026-01-09_taxon-match'!$A$2:$N$81,9,FALSE),IF(_xlpm.x=0,"",_xlpm.x)))</f>
        <v/>
      </c>
      <c r="R2611" s="46" t="str">
        <f>IF($I2611="","",_xlfn.LET(_xlpm.x,VLOOKUP($I2611,'2026-01-09_taxon-match'!$A$2:$N$81,10,FALSE),IF(_xlpm.x=0,"",_xlpm.x)))</f>
        <v/>
      </c>
      <c r="S2611" s="46" t="str">
        <f>IF($I2611="","",_xlfn.LET(_xlpm.x,VLOOKUP($I2611,'2026-01-09_taxon-match'!$A$2:$N$81,11,FALSE),IF(_xlpm.x=0,"",_xlpm.x)))</f>
        <v/>
      </c>
      <c r="T2611" s="46" t="str">
        <f>IF($I2611="","",_xlfn.LET(_xlpm.x,VLOOKUP($I2611,'2026-01-09_taxon-match'!$A$2:$N$81,13,FALSE),IF(_xlpm.x=0,"",_xlpm.x)))</f>
        <v/>
      </c>
      <c r="V2611" s="46" t="s">
        <v>39</v>
      </c>
      <c r="W2611" s="46" t="s">
        <v>46</v>
      </c>
      <c r="Y2611" s="46" t="str">
        <f>IF(V2611="","",_xlfn.LET(_xlpm.x,VLOOKUP(V2611,'Drop-down_menus'!$D$2:$E$13,2,FALSE),IF(_xlpm.x=0,"",_xlpm.x)))</f>
        <v>https://orcid.org/0009-0002-6669-2911</v>
      </c>
      <c r="Z2611" s="46" t="str">
        <f>IF(W2611="","",_xlfn.LET(_xlpm.x,VLOOKUP(W2611,'Drop-down_menus'!$D$2:$E$13,2,FALSE),IF(_xlpm.x=0,"",_xlpm.x)))</f>
        <v>https://orcid.org/0000-0003-0502-8101</v>
      </c>
      <c r="AA2611" s="46" t="str">
        <f>IF(X2611="","",_xlfn.LET(_xlpm.x,VLOOKUP(X2611,'Drop-down_menus'!$D$2:$E$13,2,FALSE),IF(_xlpm.x=0,"",_xlpm.x)))</f>
        <v/>
      </c>
      <c r="AC2611" s="46" t="s">
        <v>220</v>
      </c>
      <c r="AD2611" s="46" t="s">
        <v>339</v>
      </c>
      <c r="AE2611" s="46" t="s">
        <v>28</v>
      </c>
      <c r="AF2611" s="46" t="s">
        <v>39</v>
      </c>
      <c r="AG2611" s="46" t="str">
        <f>IF(AE2611="","",_xlfn.LET(_xlpm.x,VLOOKUP(AE2611,'Drop-down_menus'!$D$2:$E$13,2,FALSE),IF(_xlpm.x=0,"",_xlpm.x)))</f>
        <v>https://orcid.org/0000-0002-9037-7623</v>
      </c>
      <c r="AH2611" s="46" t="str">
        <f>IF(AF2611="","",_xlfn.LET(_xlpm.x,VLOOKUP(AF2611,'Drop-down_menus'!$D$2:$E$13,2,FALSE),IF(_xlpm.x=0,"",_xlpm.x)))</f>
        <v>https://orcid.org/0009-0002-6669-2911</v>
      </c>
    </row>
    <row r="2612" spans="2:34" ht="15" customHeight="1">
      <c r="B2612" s="46">
        <v>2834</v>
      </c>
      <c r="C2612" s="46" t="s">
        <v>1131</v>
      </c>
      <c r="D2612" s="46" t="b">
        <f>COUNTIF(Events!$B$2:$B$171, C2612) &gt; 0</f>
        <v>0</v>
      </c>
      <c r="E2612" s="46" t="s">
        <v>322</v>
      </c>
      <c r="F2612" s="46" t="s">
        <v>1177</v>
      </c>
      <c r="J2612" s="46" t="str">
        <f>IF(I2612="","",_xlfn.LET(_xlpm.x,VLOOKUP(I2612,'2026-01-09_taxon-match'!$A$2:$N$81,4,FALSE),IF(_xlpm.x=0,"",_xlpm.x)))</f>
        <v/>
      </c>
      <c r="L2612" s="46" t="str">
        <f>IF(I2612="","",_xlfn.LET(_xlpm.x,VLOOKUP(I2612,'2026-01-09_taxon-match'!$A$2:$N$81,3,FALSE),IF(_xlpm.x=0,"",_xlpm.x)))</f>
        <v/>
      </c>
      <c r="M2612" s="46" t="str">
        <f>IF($I2612="","",_xlfn.LET(_xlpm.x,VLOOKUP($I2612,'2026-01-09_taxon-match'!$A$2:$N$81,5,FALSE),IF(_xlpm.x=0,"",_xlpm.x)))</f>
        <v/>
      </c>
      <c r="N2612" s="46" t="str">
        <f>IF($I2612="","",_xlfn.LET(_xlpm.x,VLOOKUP($I2612,'2026-01-09_taxon-match'!$A$2:$N$81,6,FALSE),IF(_xlpm.x=0,"",_xlpm.x)))</f>
        <v/>
      </c>
      <c r="O2612" s="46" t="str">
        <f>IF($I2612="","",_xlfn.LET(_xlpm.x,VLOOKUP($I2612,'2026-01-09_taxon-match'!$A$2:$N$81,7,FALSE),IF(_xlpm.x=0,"",_xlpm.x)))</f>
        <v/>
      </c>
      <c r="P2612" s="46" t="str">
        <f>IF($I2612="","",_xlfn.LET(_xlpm.x,VLOOKUP($I2612,'2026-01-09_taxon-match'!$A$2:$N$81,8,FALSE),IF(_xlpm.x=0,"",_xlpm.x)))</f>
        <v/>
      </c>
      <c r="Q2612" s="46" t="str">
        <f>IF($I2612="","",_xlfn.LET(_xlpm.x,VLOOKUP($I2612,'2026-01-09_taxon-match'!$A$2:$N$81,9,FALSE),IF(_xlpm.x=0,"",_xlpm.x)))</f>
        <v/>
      </c>
      <c r="R2612" s="46" t="str">
        <f>IF($I2612="","",_xlfn.LET(_xlpm.x,VLOOKUP($I2612,'2026-01-09_taxon-match'!$A$2:$N$81,10,FALSE),IF(_xlpm.x=0,"",_xlpm.x)))</f>
        <v/>
      </c>
      <c r="S2612" s="46" t="str">
        <f>IF($I2612="","",_xlfn.LET(_xlpm.x,VLOOKUP($I2612,'2026-01-09_taxon-match'!$A$2:$N$81,11,FALSE),IF(_xlpm.x=0,"",_xlpm.x)))</f>
        <v/>
      </c>
      <c r="T2612" s="46" t="str">
        <f>IF($I2612="","",_xlfn.LET(_xlpm.x,VLOOKUP($I2612,'2026-01-09_taxon-match'!$A$2:$N$81,13,FALSE),IF(_xlpm.x=0,"",_xlpm.x)))</f>
        <v/>
      </c>
      <c r="V2612" s="46" t="s">
        <v>39</v>
      </c>
      <c r="W2612" s="46" t="s">
        <v>46</v>
      </c>
      <c r="Y2612" s="46" t="str">
        <f>IF(V2612="","",_xlfn.LET(_xlpm.x,VLOOKUP(V2612,'Drop-down_menus'!$D$2:$E$13,2,FALSE),IF(_xlpm.x=0,"",_xlpm.x)))</f>
        <v>https://orcid.org/0009-0002-6669-2911</v>
      </c>
      <c r="Z2612" s="46" t="str">
        <f>IF(W2612="","",_xlfn.LET(_xlpm.x,VLOOKUP(W2612,'Drop-down_menus'!$D$2:$E$13,2,FALSE),IF(_xlpm.x=0,"",_xlpm.x)))</f>
        <v>https://orcid.org/0000-0003-0502-8101</v>
      </c>
      <c r="AA2612" s="46" t="str">
        <f>IF(X2612="","",_xlfn.LET(_xlpm.x,VLOOKUP(X2612,'Drop-down_menus'!$D$2:$E$13,2,FALSE),IF(_xlpm.x=0,"",_xlpm.x)))</f>
        <v/>
      </c>
      <c r="AC2612" s="46" t="s">
        <v>220</v>
      </c>
      <c r="AD2612" s="46" t="s">
        <v>339</v>
      </c>
      <c r="AE2612" s="46" t="s">
        <v>28</v>
      </c>
      <c r="AF2612" s="46" t="s">
        <v>39</v>
      </c>
      <c r="AG2612" s="46" t="str">
        <f>IF(AE2612="","",_xlfn.LET(_xlpm.x,VLOOKUP(AE2612,'Drop-down_menus'!$D$2:$E$13,2,FALSE),IF(_xlpm.x=0,"",_xlpm.x)))</f>
        <v>https://orcid.org/0000-0002-9037-7623</v>
      </c>
      <c r="AH2612" s="46" t="str">
        <f>IF(AF2612="","",_xlfn.LET(_xlpm.x,VLOOKUP(AF2612,'Drop-down_menus'!$D$2:$E$13,2,FALSE),IF(_xlpm.x=0,"",_xlpm.x)))</f>
        <v>https://orcid.org/0009-0002-6669-2911</v>
      </c>
    </row>
    <row r="2613" spans="2:34" ht="15" customHeight="1">
      <c r="B2613" s="46">
        <v>2835</v>
      </c>
      <c r="C2613" s="46" t="s">
        <v>1131</v>
      </c>
      <c r="D2613" s="46" t="b">
        <f>COUNTIF(Events!$B$2:$B$171, C2613) &gt; 0</f>
        <v>0</v>
      </c>
      <c r="E2613" s="46" t="s">
        <v>322</v>
      </c>
      <c r="F2613" s="46" t="s">
        <v>1178</v>
      </c>
      <c r="J2613" s="46" t="str">
        <f>IF(I2613="","",_xlfn.LET(_xlpm.x,VLOOKUP(I2613,'2026-01-09_taxon-match'!$A$2:$N$81,4,FALSE),IF(_xlpm.x=0,"",_xlpm.x)))</f>
        <v/>
      </c>
      <c r="L2613" s="46" t="str">
        <f>IF(I2613="","",_xlfn.LET(_xlpm.x,VLOOKUP(I2613,'2026-01-09_taxon-match'!$A$2:$N$81,3,FALSE),IF(_xlpm.x=0,"",_xlpm.x)))</f>
        <v/>
      </c>
      <c r="M2613" s="46" t="str">
        <f>IF($I2613="","",_xlfn.LET(_xlpm.x,VLOOKUP($I2613,'2026-01-09_taxon-match'!$A$2:$N$81,5,FALSE),IF(_xlpm.x=0,"",_xlpm.x)))</f>
        <v/>
      </c>
      <c r="N2613" s="46" t="str">
        <f>IF($I2613="","",_xlfn.LET(_xlpm.x,VLOOKUP($I2613,'2026-01-09_taxon-match'!$A$2:$N$81,6,FALSE),IF(_xlpm.x=0,"",_xlpm.x)))</f>
        <v/>
      </c>
      <c r="O2613" s="46" t="str">
        <f>IF($I2613="","",_xlfn.LET(_xlpm.x,VLOOKUP($I2613,'2026-01-09_taxon-match'!$A$2:$N$81,7,FALSE),IF(_xlpm.x=0,"",_xlpm.x)))</f>
        <v/>
      </c>
      <c r="P2613" s="46" t="str">
        <f>IF($I2613="","",_xlfn.LET(_xlpm.x,VLOOKUP($I2613,'2026-01-09_taxon-match'!$A$2:$N$81,8,FALSE),IF(_xlpm.x=0,"",_xlpm.x)))</f>
        <v/>
      </c>
      <c r="Q2613" s="46" t="str">
        <f>IF($I2613="","",_xlfn.LET(_xlpm.x,VLOOKUP($I2613,'2026-01-09_taxon-match'!$A$2:$N$81,9,FALSE),IF(_xlpm.x=0,"",_xlpm.x)))</f>
        <v/>
      </c>
      <c r="R2613" s="46" t="str">
        <f>IF($I2613="","",_xlfn.LET(_xlpm.x,VLOOKUP($I2613,'2026-01-09_taxon-match'!$A$2:$N$81,10,FALSE),IF(_xlpm.x=0,"",_xlpm.x)))</f>
        <v/>
      </c>
      <c r="S2613" s="46" t="str">
        <f>IF($I2613="","",_xlfn.LET(_xlpm.x,VLOOKUP($I2613,'2026-01-09_taxon-match'!$A$2:$N$81,11,FALSE),IF(_xlpm.x=0,"",_xlpm.x)))</f>
        <v/>
      </c>
      <c r="T2613" s="46" t="str">
        <f>IF($I2613="","",_xlfn.LET(_xlpm.x,VLOOKUP($I2613,'2026-01-09_taxon-match'!$A$2:$N$81,13,FALSE),IF(_xlpm.x=0,"",_xlpm.x)))</f>
        <v/>
      </c>
      <c r="V2613" s="46" t="s">
        <v>39</v>
      </c>
      <c r="W2613" s="46" t="s">
        <v>46</v>
      </c>
      <c r="Y2613" s="46" t="str">
        <f>IF(V2613="","",_xlfn.LET(_xlpm.x,VLOOKUP(V2613,'Drop-down_menus'!$D$2:$E$13,2,FALSE),IF(_xlpm.x=0,"",_xlpm.x)))</f>
        <v>https://orcid.org/0009-0002-6669-2911</v>
      </c>
      <c r="Z2613" s="46" t="str">
        <f>IF(W2613="","",_xlfn.LET(_xlpm.x,VLOOKUP(W2613,'Drop-down_menus'!$D$2:$E$13,2,FALSE),IF(_xlpm.x=0,"",_xlpm.x)))</f>
        <v>https://orcid.org/0000-0003-0502-8101</v>
      </c>
      <c r="AA2613" s="46" t="str">
        <f>IF(X2613="","",_xlfn.LET(_xlpm.x,VLOOKUP(X2613,'Drop-down_menus'!$D$2:$E$13,2,FALSE),IF(_xlpm.x=0,"",_xlpm.x)))</f>
        <v/>
      </c>
      <c r="AC2613" s="46" t="s">
        <v>220</v>
      </c>
      <c r="AD2613" s="46" t="s">
        <v>339</v>
      </c>
      <c r="AE2613" s="46" t="s">
        <v>28</v>
      </c>
      <c r="AF2613" s="46" t="s">
        <v>39</v>
      </c>
      <c r="AG2613" s="46" t="str">
        <f>IF(AE2613="","",_xlfn.LET(_xlpm.x,VLOOKUP(AE2613,'Drop-down_menus'!$D$2:$E$13,2,FALSE),IF(_xlpm.x=0,"",_xlpm.x)))</f>
        <v>https://orcid.org/0000-0002-9037-7623</v>
      </c>
      <c r="AH2613" s="46" t="str">
        <f>IF(AF2613="","",_xlfn.LET(_xlpm.x,VLOOKUP(AF2613,'Drop-down_menus'!$D$2:$E$13,2,FALSE),IF(_xlpm.x=0,"",_xlpm.x)))</f>
        <v>https://orcid.org/0009-0002-6669-2911</v>
      </c>
    </row>
    <row r="2614" spans="2:34" ht="15" customHeight="1">
      <c r="B2614" s="46">
        <v>2836</v>
      </c>
      <c r="C2614" s="46" t="s">
        <v>1131</v>
      </c>
      <c r="D2614" s="46" t="b">
        <f>COUNTIF(Events!$B$2:$B$171, C2614) &gt; 0</f>
        <v>0</v>
      </c>
      <c r="E2614" s="46" t="s">
        <v>322</v>
      </c>
      <c r="F2614" s="46" t="s">
        <v>1171</v>
      </c>
      <c r="J2614" s="46" t="str">
        <f>IF(I2614="","",_xlfn.LET(_xlpm.x,VLOOKUP(I2614,'2026-01-09_taxon-match'!$A$2:$N$81,4,FALSE),IF(_xlpm.x=0,"",_xlpm.x)))</f>
        <v/>
      </c>
      <c r="L2614" s="46" t="str">
        <f>IF(I2614="","",_xlfn.LET(_xlpm.x,VLOOKUP(I2614,'2026-01-09_taxon-match'!$A$2:$N$81,3,FALSE),IF(_xlpm.x=0,"",_xlpm.x)))</f>
        <v/>
      </c>
      <c r="M2614" s="46" t="str">
        <f>IF($I2614="","",_xlfn.LET(_xlpm.x,VLOOKUP($I2614,'2026-01-09_taxon-match'!$A$2:$N$81,5,FALSE),IF(_xlpm.x=0,"",_xlpm.x)))</f>
        <v/>
      </c>
      <c r="N2614" s="46" t="str">
        <f>IF($I2614="","",_xlfn.LET(_xlpm.x,VLOOKUP($I2614,'2026-01-09_taxon-match'!$A$2:$N$81,6,FALSE),IF(_xlpm.x=0,"",_xlpm.x)))</f>
        <v/>
      </c>
      <c r="O2614" s="46" t="str">
        <f>IF($I2614="","",_xlfn.LET(_xlpm.x,VLOOKUP($I2614,'2026-01-09_taxon-match'!$A$2:$N$81,7,FALSE),IF(_xlpm.x=0,"",_xlpm.x)))</f>
        <v/>
      </c>
      <c r="P2614" s="46" t="str">
        <f>IF($I2614="","",_xlfn.LET(_xlpm.x,VLOOKUP($I2614,'2026-01-09_taxon-match'!$A$2:$N$81,8,FALSE),IF(_xlpm.x=0,"",_xlpm.x)))</f>
        <v/>
      </c>
      <c r="Q2614" s="46" t="str">
        <f>IF($I2614="","",_xlfn.LET(_xlpm.x,VLOOKUP($I2614,'2026-01-09_taxon-match'!$A$2:$N$81,9,FALSE),IF(_xlpm.x=0,"",_xlpm.x)))</f>
        <v/>
      </c>
      <c r="R2614" s="46" t="str">
        <f>IF($I2614="","",_xlfn.LET(_xlpm.x,VLOOKUP($I2614,'2026-01-09_taxon-match'!$A$2:$N$81,10,FALSE),IF(_xlpm.x=0,"",_xlpm.x)))</f>
        <v/>
      </c>
      <c r="S2614" s="46" t="str">
        <f>IF($I2614="","",_xlfn.LET(_xlpm.x,VLOOKUP($I2614,'2026-01-09_taxon-match'!$A$2:$N$81,11,FALSE),IF(_xlpm.x=0,"",_xlpm.x)))</f>
        <v/>
      </c>
      <c r="T2614" s="46" t="str">
        <f>IF($I2614="","",_xlfn.LET(_xlpm.x,VLOOKUP($I2614,'2026-01-09_taxon-match'!$A$2:$N$81,13,FALSE),IF(_xlpm.x=0,"",_xlpm.x)))</f>
        <v/>
      </c>
      <c r="V2614" s="46" t="s">
        <v>39</v>
      </c>
      <c r="W2614" s="46" t="s">
        <v>46</v>
      </c>
      <c r="Y2614" s="46" t="str">
        <f>IF(V2614="","",_xlfn.LET(_xlpm.x,VLOOKUP(V2614,'Drop-down_menus'!$D$2:$E$13,2,FALSE),IF(_xlpm.x=0,"",_xlpm.x)))</f>
        <v>https://orcid.org/0009-0002-6669-2911</v>
      </c>
      <c r="Z2614" s="46" t="str">
        <f>IF(W2614="","",_xlfn.LET(_xlpm.x,VLOOKUP(W2614,'Drop-down_menus'!$D$2:$E$13,2,FALSE),IF(_xlpm.x=0,"",_xlpm.x)))</f>
        <v>https://orcid.org/0000-0003-0502-8101</v>
      </c>
      <c r="AA2614" s="46" t="str">
        <f>IF(X2614="","",_xlfn.LET(_xlpm.x,VLOOKUP(X2614,'Drop-down_menus'!$D$2:$E$13,2,FALSE),IF(_xlpm.x=0,"",_xlpm.x)))</f>
        <v/>
      </c>
      <c r="AC2614" s="46" t="s">
        <v>220</v>
      </c>
      <c r="AD2614" s="46" t="s">
        <v>339</v>
      </c>
      <c r="AE2614" s="46" t="s">
        <v>28</v>
      </c>
      <c r="AF2614" s="46" t="s">
        <v>39</v>
      </c>
      <c r="AG2614" s="46" t="str">
        <f>IF(AE2614="","",_xlfn.LET(_xlpm.x,VLOOKUP(AE2614,'Drop-down_menus'!$D$2:$E$13,2,FALSE),IF(_xlpm.x=0,"",_xlpm.x)))</f>
        <v>https://orcid.org/0000-0002-9037-7623</v>
      </c>
      <c r="AH2614" s="46" t="str">
        <f>IF(AF2614="","",_xlfn.LET(_xlpm.x,VLOOKUP(AF2614,'Drop-down_menus'!$D$2:$E$13,2,FALSE),IF(_xlpm.x=0,"",_xlpm.x)))</f>
        <v>https://orcid.org/0009-0002-6669-2911</v>
      </c>
    </row>
    <row r="2615" spans="2:34" ht="15" customHeight="1">
      <c r="B2615" s="46">
        <v>2837</v>
      </c>
      <c r="C2615" s="46" t="s">
        <v>1131</v>
      </c>
      <c r="D2615" s="46" t="b">
        <f>COUNTIF(Events!$B$2:$B$171, C2615) &gt; 0</f>
        <v>0</v>
      </c>
      <c r="E2615" s="46" t="s">
        <v>322</v>
      </c>
      <c r="F2615" s="46" t="s">
        <v>1170</v>
      </c>
      <c r="J2615" s="46" t="str">
        <f>IF(I2615="","",_xlfn.LET(_xlpm.x,VLOOKUP(I2615,'2026-01-09_taxon-match'!$A$2:$N$81,4,FALSE),IF(_xlpm.x=0,"",_xlpm.x)))</f>
        <v/>
      </c>
      <c r="L2615" s="46" t="str">
        <f>IF(I2615="","",_xlfn.LET(_xlpm.x,VLOOKUP(I2615,'2026-01-09_taxon-match'!$A$2:$N$81,3,FALSE),IF(_xlpm.x=0,"",_xlpm.x)))</f>
        <v/>
      </c>
      <c r="M2615" s="46" t="str">
        <f>IF($I2615="","",_xlfn.LET(_xlpm.x,VLOOKUP($I2615,'2026-01-09_taxon-match'!$A$2:$N$81,5,FALSE),IF(_xlpm.x=0,"",_xlpm.x)))</f>
        <v/>
      </c>
      <c r="N2615" s="46" t="str">
        <f>IF($I2615="","",_xlfn.LET(_xlpm.x,VLOOKUP($I2615,'2026-01-09_taxon-match'!$A$2:$N$81,6,FALSE),IF(_xlpm.x=0,"",_xlpm.x)))</f>
        <v/>
      </c>
      <c r="O2615" s="46" t="str">
        <f>IF($I2615="","",_xlfn.LET(_xlpm.x,VLOOKUP($I2615,'2026-01-09_taxon-match'!$A$2:$N$81,7,FALSE),IF(_xlpm.x=0,"",_xlpm.x)))</f>
        <v/>
      </c>
      <c r="P2615" s="46" t="str">
        <f>IF($I2615="","",_xlfn.LET(_xlpm.x,VLOOKUP($I2615,'2026-01-09_taxon-match'!$A$2:$N$81,8,FALSE),IF(_xlpm.x=0,"",_xlpm.x)))</f>
        <v/>
      </c>
      <c r="Q2615" s="46" t="str">
        <f>IF($I2615="","",_xlfn.LET(_xlpm.x,VLOOKUP($I2615,'2026-01-09_taxon-match'!$A$2:$N$81,9,FALSE),IF(_xlpm.x=0,"",_xlpm.x)))</f>
        <v/>
      </c>
      <c r="R2615" s="46" t="str">
        <f>IF($I2615="","",_xlfn.LET(_xlpm.x,VLOOKUP($I2615,'2026-01-09_taxon-match'!$A$2:$N$81,10,FALSE),IF(_xlpm.x=0,"",_xlpm.x)))</f>
        <v/>
      </c>
      <c r="S2615" s="46" t="str">
        <f>IF($I2615="","",_xlfn.LET(_xlpm.x,VLOOKUP($I2615,'2026-01-09_taxon-match'!$A$2:$N$81,11,FALSE),IF(_xlpm.x=0,"",_xlpm.x)))</f>
        <v/>
      </c>
      <c r="T2615" s="46" t="str">
        <f>IF($I2615="","",_xlfn.LET(_xlpm.x,VLOOKUP($I2615,'2026-01-09_taxon-match'!$A$2:$N$81,13,FALSE),IF(_xlpm.x=0,"",_xlpm.x)))</f>
        <v/>
      </c>
      <c r="V2615" s="46" t="s">
        <v>39</v>
      </c>
      <c r="W2615" s="46" t="s">
        <v>46</v>
      </c>
      <c r="Y2615" s="46" t="str">
        <f>IF(V2615="","",_xlfn.LET(_xlpm.x,VLOOKUP(V2615,'Drop-down_menus'!$D$2:$E$13,2,FALSE),IF(_xlpm.x=0,"",_xlpm.x)))</f>
        <v>https://orcid.org/0009-0002-6669-2911</v>
      </c>
      <c r="Z2615" s="46" t="str">
        <f>IF(W2615="","",_xlfn.LET(_xlpm.x,VLOOKUP(W2615,'Drop-down_menus'!$D$2:$E$13,2,FALSE),IF(_xlpm.x=0,"",_xlpm.x)))</f>
        <v>https://orcid.org/0000-0003-0502-8101</v>
      </c>
      <c r="AA2615" s="46" t="str">
        <f>IF(X2615="","",_xlfn.LET(_xlpm.x,VLOOKUP(X2615,'Drop-down_menus'!$D$2:$E$13,2,FALSE),IF(_xlpm.x=0,"",_xlpm.x)))</f>
        <v/>
      </c>
      <c r="AC2615" s="46" t="s">
        <v>220</v>
      </c>
      <c r="AD2615" s="46" t="s">
        <v>339</v>
      </c>
      <c r="AE2615" s="46" t="s">
        <v>28</v>
      </c>
      <c r="AF2615" s="46" t="s">
        <v>39</v>
      </c>
      <c r="AG2615" s="46" t="str">
        <f>IF(AE2615="","",_xlfn.LET(_xlpm.x,VLOOKUP(AE2615,'Drop-down_menus'!$D$2:$E$13,2,FALSE),IF(_xlpm.x=0,"",_xlpm.x)))</f>
        <v>https://orcid.org/0000-0002-9037-7623</v>
      </c>
      <c r="AH2615" s="46" t="str">
        <f>IF(AF2615="","",_xlfn.LET(_xlpm.x,VLOOKUP(AF2615,'Drop-down_menus'!$D$2:$E$13,2,FALSE),IF(_xlpm.x=0,"",_xlpm.x)))</f>
        <v>https://orcid.org/0009-0002-6669-2911</v>
      </c>
    </row>
    <row r="2616" spans="2:34" ht="15" customHeight="1">
      <c r="B2616" s="46">
        <v>2838</v>
      </c>
      <c r="C2616" s="46" t="s">
        <v>1131</v>
      </c>
      <c r="D2616" s="46" t="b">
        <f>COUNTIF(Events!$B$2:$B$171, C2616) &gt; 0</f>
        <v>0</v>
      </c>
      <c r="E2616" s="46" t="s">
        <v>322</v>
      </c>
      <c r="F2616" s="46" t="s">
        <v>1169</v>
      </c>
      <c r="J2616" s="46" t="str">
        <f>IF(I2616="","",_xlfn.LET(_xlpm.x,VLOOKUP(I2616,'2026-01-09_taxon-match'!$A$2:$N$81,4,FALSE),IF(_xlpm.x=0,"",_xlpm.x)))</f>
        <v/>
      </c>
      <c r="L2616" s="46" t="str">
        <f>IF(I2616="","",_xlfn.LET(_xlpm.x,VLOOKUP(I2616,'2026-01-09_taxon-match'!$A$2:$N$81,3,FALSE),IF(_xlpm.x=0,"",_xlpm.x)))</f>
        <v/>
      </c>
      <c r="M2616" s="46" t="str">
        <f>IF($I2616="","",_xlfn.LET(_xlpm.x,VLOOKUP($I2616,'2026-01-09_taxon-match'!$A$2:$N$81,5,FALSE),IF(_xlpm.x=0,"",_xlpm.x)))</f>
        <v/>
      </c>
      <c r="N2616" s="46" t="str">
        <f>IF($I2616="","",_xlfn.LET(_xlpm.x,VLOOKUP($I2616,'2026-01-09_taxon-match'!$A$2:$N$81,6,FALSE),IF(_xlpm.x=0,"",_xlpm.x)))</f>
        <v/>
      </c>
      <c r="O2616" s="46" t="str">
        <f>IF($I2616="","",_xlfn.LET(_xlpm.x,VLOOKUP($I2616,'2026-01-09_taxon-match'!$A$2:$N$81,7,FALSE),IF(_xlpm.x=0,"",_xlpm.x)))</f>
        <v/>
      </c>
      <c r="P2616" s="46" t="str">
        <f>IF($I2616="","",_xlfn.LET(_xlpm.x,VLOOKUP($I2616,'2026-01-09_taxon-match'!$A$2:$N$81,8,FALSE),IF(_xlpm.x=0,"",_xlpm.x)))</f>
        <v/>
      </c>
      <c r="Q2616" s="46" t="str">
        <f>IF($I2616="","",_xlfn.LET(_xlpm.x,VLOOKUP($I2616,'2026-01-09_taxon-match'!$A$2:$N$81,9,FALSE),IF(_xlpm.x=0,"",_xlpm.x)))</f>
        <v/>
      </c>
      <c r="R2616" s="46" t="str">
        <f>IF($I2616="","",_xlfn.LET(_xlpm.x,VLOOKUP($I2616,'2026-01-09_taxon-match'!$A$2:$N$81,10,FALSE),IF(_xlpm.x=0,"",_xlpm.x)))</f>
        <v/>
      </c>
      <c r="S2616" s="46" t="str">
        <f>IF($I2616="","",_xlfn.LET(_xlpm.x,VLOOKUP($I2616,'2026-01-09_taxon-match'!$A$2:$N$81,11,FALSE),IF(_xlpm.x=0,"",_xlpm.x)))</f>
        <v/>
      </c>
      <c r="T2616" s="46" t="str">
        <f>IF($I2616="","",_xlfn.LET(_xlpm.x,VLOOKUP($I2616,'2026-01-09_taxon-match'!$A$2:$N$81,13,FALSE),IF(_xlpm.x=0,"",_xlpm.x)))</f>
        <v/>
      </c>
      <c r="V2616" s="46" t="s">
        <v>39</v>
      </c>
      <c r="W2616" s="46" t="s">
        <v>46</v>
      </c>
      <c r="Y2616" s="46" t="str">
        <f>IF(V2616="","",_xlfn.LET(_xlpm.x,VLOOKUP(V2616,'Drop-down_menus'!$D$2:$E$13,2,FALSE),IF(_xlpm.x=0,"",_xlpm.x)))</f>
        <v>https://orcid.org/0009-0002-6669-2911</v>
      </c>
      <c r="Z2616" s="46" t="str">
        <f>IF(W2616="","",_xlfn.LET(_xlpm.x,VLOOKUP(W2616,'Drop-down_menus'!$D$2:$E$13,2,FALSE),IF(_xlpm.x=0,"",_xlpm.x)))</f>
        <v>https://orcid.org/0000-0003-0502-8101</v>
      </c>
      <c r="AA2616" s="46" t="str">
        <f>IF(X2616="","",_xlfn.LET(_xlpm.x,VLOOKUP(X2616,'Drop-down_menus'!$D$2:$E$13,2,FALSE),IF(_xlpm.x=0,"",_xlpm.x)))</f>
        <v/>
      </c>
      <c r="AC2616" s="46" t="s">
        <v>220</v>
      </c>
      <c r="AD2616" s="46" t="s">
        <v>339</v>
      </c>
      <c r="AE2616" s="46" t="s">
        <v>28</v>
      </c>
      <c r="AF2616" s="46" t="s">
        <v>39</v>
      </c>
      <c r="AG2616" s="46" t="str">
        <f>IF(AE2616="","",_xlfn.LET(_xlpm.x,VLOOKUP(AE2616,'Drop-down_menus'!$D$2:$E$13,2,FALSE),IF(_xlpm.x=0,"",_xlpm.x)))</f>
        <v>https://orcid.org/0000-0002-9037-7623</v>
      </c>
      <c r="AH2616" s="46" t="str">
        <f>IF(AF2616="","",_xlfn.LET(_xlpm.x,VLOOKUP(AF2616,'Drop-down_menus'!$D$2:$E$13,2,FALSE),IF(_xlpm.x=0,"",_xlpm.x)))</f>
        <v>https://orcid.org/0009-0002-6669-2911</v>
      </c>
    </row>
    <row r="2617" spans="2:34" ht="15" customHeight="1">
      <c r="B2617" s="46">
        <v>2839</v>
      </c>
      <c r="C2617" s="46" t="s">
        <v>1131</v>
      </c>
      <c r="D2617" s="46" t="b">
        <f>COUNTIF(Events!$B$2:$B$171, C2617) &gt; 0</f>
        <v>0</v>
      </c>
      <c r="E2617" s="46" t="s">
        <v>322</v>
      </c>
      <c r="F2617" s="46" t="s">
        <v>401</v>
      </c>
      <c r="J2617" s="46" t="str">
        <f>IF(I2617="","",_xlfn.LET(_xlpm.x,VLOOKUP(I2617,'2026-01-09_taxon-match'!$A$2:$N$81,4,FALSE),IF(_xlpm.x=0,"",_xlpm.x)))</f>
        <v/>
      </c>
      <c r="L2617" s="46" t="str">
        <f>IF(I2617="","",_xlfn.LET(_xlpm.x,VLOOKUP(I2617,'2026-01-09_taxon-match'!$A$2:$N$81,3,FALSE),IF(_xlpm.x=0,"",_xlpm.x)))</f>
        <v/>
      </c>
      <c r="M2617" s="46" t="str">
        <f>IF($I2617="","",_xlfn.LET(_xlpm.x,VLOOKUP($I2617,'2026-01-09_taxon-match'!$A$2:$N$81,5,FALSE),IF(_xlpm.x=0,"",_xlpm.x)))</f>
        <v/>
      </c>
      <c r="N2617" s="46" t="str">
        <f>IF($I2617="","",_xlfn.LET(_xlpm.x,VLOOKUP($I2617,'2026-01-09_taxon-match'!$A$2:$N$81,6,FALSE),IF(_xlpm.x=0,"",_xlpm.x)))</f>
        <v/>
      </c>
      <c r="O2617" s="46" t="str">
        <f>IF($I2617="","",_xlfn.LET(_xlpm.x,VLOOKUP($I2617,'2026-01-09_taxon-match'!$A$2:$N$81,7,FALSE),IF(_xlpm.x=0,"",_xlpm.x)))</f>
        <v/>
      </c>
      <c r="P2617" s="46" t="str">
        <f>IF($I2617="","",_xlfn.LET(_xlpm.x,VLOOKUP($I2617,'2026-01-09_taxon-match'!$A$2:$N$81,8,FALSE),IF(_xlpm.x=0,"",_xlpm.x)))</f>
        <v/>
      </c>
      <c r="Q2617" s="46" t="str">
        <f>IF($I2617="","",_xlfn.LET(_xlpm.x,VLOOKUP($I2617,'2026-01-09_taxon-match'!$A$2:$N$81,9,FALSE),IF(_xlpm.x=0,"",_xlpm.x)))</f>
        <v/>
      </c>
      <c r="R2617" s="46" t="str">
        <f>IF($I2617="","",_xlfn.LET(_xlpm.x,VLOOKUP($I2617,'2026-01-09_taxon-match'!$A$2:$N$81,10,FALSE),IF(_xlpm.x=0,"",_xlpm.x)))</f>
        <v/>
      </c>
      <c r="S2617" s="46" t="str">
        <f>IF($I2617="","",_xlfn.LET(_xlpm.x,VLOOKUP($I2617,'2026-01-09_taxon-match'!$A$2:$N$81,11,FALSE),IF(_xlpm.x=0,"",_xlpm.x)))</f>
        <v/>
      </c>
      <c r="T2617" s="46" t="str">
        <f>IF($I2617="","",_xlfn.LET(_xlpm.x,VLOOKUP($I2617,'2026-01-09_taxon-match'!$A$2:$N$81,13,FALSE),IF(_xlpm.x=0,"",_xlpm.x)))</f>
        <v/>
      </c>
      <c r="V2617" s="46" t="s">
        <v>39</v>
      </c>
      <c r="W2617" s="46" t="s">
        <v>46</v>
      </c>
      <c r="Y2617" s="46" t="str">
        <f>IF(V2617="","",_xlfn.LET(_xlpm.x,VLOOKUP(V2617,'Drop-down_menus'!$D$2:$E$13,2,FALSE),IF(_xlpm.x=0,"",_xlpm.x)))</f>
        <v>https://orcid.org/0009-0002-6669-2911</v>
      </c>
      <c r="Z2617" s="46" t="str">
        <f>IF(W2617="","",_xlfn.LET(_xlpm.x,VLOOKUP(W2617,'Drop-down_menus'!$D$2:$E$13,2,FALSE),IF(_xlpm.x=0,"",_xlpm.x)))</f>
        <v>https://orcid.org/0000-0003-0502-8101</v>
      </c>
      <c r="AA2617" s="46" t="str">
        <f>IF(X2617="","",_xlfn.LET(_xlpm.x,VLOOKUP(X2617,'Drop-down_menus'!$D$2:$E$13,2,FALSE),IF(_xlpm.x=0,"",_xlpm.x)))</f>
        <v/>
      </c>
      <c r="AB2617" s="46" t="s">
        <v>519</v>
      </c>
      <c r="AC2617" s="46" t="s">
        <v>402</v>
      </c>
      <c r="AE2617" s="46" t="s">
        <v>28</v>
      </c>
      <c r="AF2617" s="46" t="s">
        <v>39</v>
      </c>
      <c r="AG2617" s="46" t="str">
        <f>IF(AE2617="","",_xlfn.LET(_xlpm.x,VLOOKUP(AE2617,'Drop-down_menus'!$D$2:$E$13,2,FALSE),IF(_xlpm.x=0,"",_xlpm.x)))</f>
        <v>https://orcid.org/0000-0002-9037-7623</v>
      </c>
      <c r="AH2617" s="46" t="str">
        <f>IF(AF2617="","",_xlfn.LET(_xlpm.x,VLOOKUP(AF2617,'Drop-down_menus'!$D$2:$E$13,2,FALSE),IF(_xlpm.x=0,"",_xlpm.x)))</f>
        <v>https://orcid.org/0009-0002-6669-2911</v>
      </c>
    </row>
    <row r="2618" spans="2:34" ht="15" customHeight="1">
      <c r="B2618" s="46">
        <v>2840</v>
      </c>
      <c r="C2618" s="46" t="s">
        <v>1131</v>
      </c>
      <c r="D2618" s="46" t="b">
        <f>COUNTIF(Events!$B$2:$B$171, C2618) &gt; 0</f>
        <v>0</v>
      </c>
      <c r="E2618" s="46" t="s">
        <v>322</v>
      </c>
      <c r="F2618" s="46" t="s">
        <v>403</v>
      </c>
      <c r="J2618" s="46" t="str">
        <f>IF(I2618="","",_xlfn.LET(_xlpm.x,VLOOKUP(I2618,'2026-01-09_taxon-match'!$A$2:$N$81,4,FALSE),IF(_xlpm.x=0,"",_xlpm.x)))</f>
        <v/>
      </c>
      <c r="L2618" s="46" t="str">
        <f>IF(I2618="","",_xlfn.LET(_xlpm.x,VLOOKUP(I2618,'2026-01-09_taxon-match'!$A$2:$N$81,3,FALSE),IF(_xlpm.x=0,"",_xlpm.x)))</f>
        <v/>
      </c>
      <c r="M2618" s="46" t="str">
        <f>IF($I2618="","",_xlfn.LET(_xlpm.x,VLOOKUP($I2618,'2026-01-09_taxon-match'!$A$2:$N$81,5,FALSE),IF(_xlpm.x=0,"",_xlpm.x)))</f>
        <v/>
      </c>
      <c r="N2618" s="46" t="str">
        <f>IF($I2618="","",_xlfn.LET(_xlpm.x,VLOOKUP($I2618,'2026-01-09_taxon-match'!$A$2:$N$81,6,FALSE),IF(_xlpm.x=0,"",_xlpm.x)))</f>
        <v/>
      </c>
      <c r="O2618" s="46" t="str">
        <f>IF($I2618="","",_xlfn.LET(_xlpm.x,VLOOKUP($I2618,'2026-01-09_taxon-match'!$A$2:$N$81,7,FALSE),IF(_xlpm.x=0,"",_xlpm.x)))</f>
        <v/>
      </c>
      <c r="P2618" s="46" t="str">
        <f>IF($I2618="","",_xlfn.LET(_xlpm.x,VLOOKUP($I2618,'2026-01-09_taxon-match'!$A$2:$N$81,8,FALSE),IF(_xlpm.x=0,"",_xlpm.x)))</f>
        <v/>
      </c>
      <c r="Q2618" s="46" t="str">
        <f>IF($I2618="","",_xlfn.LET(_xlpm.x,VLOOKUP($I2618,'2026-01-09_taxon-match'!$A$2:$N$81,9,FALSE),IF(_xlpm.x=0,"",_xlpm.x)))</f>
        <v/>
      </c>
      <c r="R2618" s="46" t="str">
        <f>IF($I2618="","",_xlfn.LET(_xlpm.x,VLOOKUP($I2618,'2026-01-09_taxon-match'!$A$2:$N$81,10,FALSE),IF(_xlpm.x=0,"",_xlpm.x)))</f>
        <v/>
      </c>
      <c r="S2618" s="46" t="str">
        <f>IF($I2618="","",_xlfn.LET(_xlpm.x,VLOOKUP($I2618,'2026-01-09_taxon-match'!$A$2:$N$81,11,FALSE),IF(_xlpm.x=0,"",_xlpm.x)))</f>
        <v/>
      </c>
      <c r="T2618" s="46" t="str">
        <f>IF($I2618="","",_xlfn.LET(_xlpm.x,VLOOKUP($I2618,'2026-01-09_taxon-match'!$A$2:$N$81,13,FALSE),IF(_xlpm.x=0,"",_xlpm.x)))</f>
        <v/>
      </c>
      <c r="V2618" s="46" t="s">
        <v>39</v>
      </c>
      <c r="W2618" s="46" t="s">
        <v>46</v>
      </c>
      <c r="Y2618" s="46" t="str">
        <f>IF(V2618="","",_xlfn.LET(_xlpm.x,VLOOKUP(V2618,'Drop-down_menus'!$D$2:$E$13,2,FALSE),IF(_xlpm.x=0,"",_xlpm.x)))</f>
        <v>https://orcid.org/0009-0002-6669-2911</v>
      </c>
      <c r="Z2618" s="46" t="str">
        <f>IF(W2618="","",_xlfn.LET(_xlpm.x,VLOOKUP(W2618,'Drop-down_menus'!$D$2:$E$13,2,FALSE),IF(_xlpm.x=0,"",_xlpm.x)))</f>
        <v>https://orcid.org/0000-0003-0502-8101</v>
      </c>
      <c r="AA2618" s="46" t="str">
        <f>IF(X2618="","",_xlfn.LET(_xlpm.x,VLOOKUP(X2618,'Drop-down_menus'!$D$2:$E$13,2,FALSE),IF(_xlpm.x=0,"",_xlpm.x)))</f>
        <v/>
      </c>
      <c r="AB2618" s="46" t="s">
        <v>519</v>
      </c>
      <c r="AC2618" s="46" t="s">
        <v>402</v>
      </c>
      <c r="AE2618" s="46" t="s">
        <v>28</v>
      </c>
      <c r="AF2618" s="46" t="s">
        <v>39</v>
      </c>
      <c r="AG2618" s="46" t="str">
        <f>IF(AE2618="","",_xlfn.LET(_xlpm.x,VLOOKUP(AE2618,'Drop-down_menus'!$D$2:$E$13,2,FALSE),IF(_xlpm.x=0,"",_xlpm.x)))</f>
        <v>https://orcid.org/0000-0002-9037-7623</v>
      </c>
      <c r="AH2618" s="46" t="str">
        <f>IF(AF2618="","",_xlfn.LET(_xlpm.x,VLOOKUP(AF2618,'Drop-down_menus'!$D$2:$E$13,2,FALSE),IF(_xlpm.x=0,"",_xlpm.x)))</f>
        <v>https://orcid.org/0009-0002-6669-2911</v>
      </c>
    </row>
    <row r="2619" spans="2:34" ht="15" customHeight="1">
      <c r="B2619" s="46">
        <v>2841</v>
      </c>
      <c r="C2619" s="46" t="s">
        <v>1131</v>
      </c>
      <c r="D2619" s="46" t="b">
        <f>COUNTIF(Events!$B$2:$B$171, C2619) &gt; 0</f>
        <v>0</v>
      </c>
      <c r="E2619" s="46" t="s">
        <v>322</v>
      </c>
      <c r="F2619" s="46" t="s">
        <v>404</v>
      </c>
      <c r="J2619" s="46" t="str">
        <f>IF(I2619="","",_xlfn.LET(_xlpm.x,VLOOKUP(I2619,'2026-01-09_taxon-match'!$A$2:$N$81,4,FALSE),IF(_xlpm.x=0,"",_xlpm.x)))</f>
        <v/>
      </c>
      <c r="L2619" s="46" t="str">
        <f>IF(I2619="","",_xlfn.LET(_xlpm.x,VLOOKUP(I2619,'2026-01-09_taxon-match'!$A$2:$N$81,3,FALSE),IF(_xlpm.x=0,"",_xlpm.x)))</f>
        <v/>
      </c>
      <c r="M2619" s="46" t="str">
        <f>IF($I2619="","",_xlfn.LET(_xlpm.x,VLOOKUP($I2619,'2026-01-09_taxon-match'!$A$2:$N$81,5,FALSE),IF(_xlpm.x=0,"",_xlpm.x)))</f>
        <v/>
      </c>
      <c r="N2619" s="46" t="str">
        <f>IF($I2619="","",_xlfn.LET(_xlpm.x,VLOOKUP($I2619,'2026-01-09_taxon-match'!$A$2:$N$81,6,FALSE),IF(_xlpm.x=0,"",_xlpm.x)))</f>
        <v/>
      </c>
      <c r="O2619" s="46" t="str">
        <f>IF($I2619="","",_xlfn.LET(_xlpm.x,VLOOKUP($I2619,'2026-01-09_taxon-match'!$A$2:$N$81,7,FALSE),IF(_xlpm.x=0,"",_xlpm.x)))</f>
        <v/>
      </c>
      <c r="P2619" s="46" t="str">
        <f>IF($I2619="","",_xlfn.LET(_xlpm.x,VLOOKUP($I2619,'2026-01-09_taxon-match'!$A$2:$N$81,8,FALSE),IF(_xlpm.x=0,"",_xlpm.x)))</f>
        <v/>
      </c>
      <c r="Q2619" s="46" t="str">
        <f>IF($I2619="","",_xlfn.LET(_xlpm.x,VLOOKUP($I2619,'2026-01-09_taxon-match'!$A$2:$N$81,9,FALSE),IF(_xlpm.x=0,"",_xlpm.x)))</f>
        <v/>
      </c>
      <c r="R2619" s="46" t="str">
        <f>IF($I2619="","",_xlfn.LET(_xlpm.x,VLOOKUP($I2619,'2026-01-09_taxon-match'!$A$2:$N$81,10,FALSE),IF(_xlpm.x=0,"",_xlpm.x)))</f>
        <v/>
      </c>
      <c r="S2619" s="46" t="str">
        <f>IF($I2619="","",_xlfn.LET(_xlpm.x,VLOOKUP($I2619,'2026-01-09_taxon-match'!$A$2:$N$81,11,FALSE),IF(_xlpm.x=0,"",_xlpm.x)))</f>
        <v/>
      </c>
      <c r="T2619" s="46" t="str">
        <f>IF($I2619="","",_xlfn.LET(_xlpm.x,VLOOKUP($I2619,'2026-01-09_taxon-match'!$A$2:$N$81,13,FALSE),IF(_xlpm.x=0,"",_xlpm.x)))</f>
        <v/>
      </c>
      <c r="V2619" s="46" t="s">
        <v>39</v>
      </c>
      <c r="W2619" s="46" t="s">
        <v>46</v>
      </c>
      <c r="Y2619" s="46" t="str">
        <f>IF(V2619="","",_xlfn.LET(_xlpm.x,VLOOKUP(V2619,'Drop-down_menus'!$D$2:$E$13,2,FALSE),IF(_xlpm.x=0,"",_xlpm.x)))</f>
        <v>https://orcid.org/0009-0002-6669-2911</v>
      </c>
      <c r="Z2619" s="46" t="str">
        <f>IF(W2619="","",_xlfn.LET(_xlpm.x,VLOOKUP(W2619,'Drop-down_menus'!$D$2:$E$13,2,FALSE),IF(_xlpm.x=0,"",_xlpm.x)))</f>
        <v>https://orcid.org/0000-0003-0502-8101</v>
      </c>
      <c r="AA2619" s="46" t="str">
        <f>IF(X2619="","",_xlfn.LET(_xlpm.x,VLOOKUP(X2619,'Drop-down_menus'!$D$2:$E$13,2,FALSE),IF(_xlpm.x=0,"",_xlpm.x)))</f>
        <v/>
      </c>
      <c r="AB2619" s="46" t="s">
        <v>519</v>
      </c>
      <c r="AC2619" s="46" t="s">
        <v>402</v>
      </c>
      <c r="AE2619" s="46" t="s">
        <v>28</v>
      </c>
      <c r="AF2619" s="46" t="s">
        <v>39</v>
      </c>
      <c r="AG2619" s="46" t="str">
        <f>IF(AE2619="","",_xlfn.LET(_xlpm.x,VLOOKUP(AE2619,'Drop-down_menus'!$D$2:$E$13,2,FALSE),IF(_xlpm.x=0,"",_xlpm.x)))</f>
        <v>https://orcid.org/0000-0002-9037-7623</v>
      </c>
      <c r="AH2619" s="46" t="str">
        <f>IF(AF2619="","",_xlfn.LET(_xlpm.x,VLOOKUP(AF2619,'Drop-down_menus'!$D$2:$E$13,2,FALSE),IF(_xlpm.x=0,"",_xlpm.x)))</f>
        <v>https://orcid.org/0009-0002-6669-2911</v>
      </c>
    </row>
    <row r="2620" spans="2:34" ht="15" customHeight="1">
      <c r="B2620" s="46">
        <v>2842</v>
      </c>
      <c r="C2620" s="46" t="s">
        <v>1131</v>
      </c>
      <c r="D2620" s="46" t="b">
        <f>COUNTIF(Events!$B$2:$B$171, C2620) &gt; 0</f>
        <v>0</v>
      </c>
      <c r="E2620" s="46" t="s">
        <v>322</v>
      </c>
      <c r="F2620" s="46" t="s">
        <v>1162</v>
      </c>
      <c r="J2620" s="46" t="str">
        <f>IF(I2620="","",_xlfn.LET(_xlpm.x,VLOOKUP(I2620,'2026-01-09_taxon-match'!$A$2:$N$81,4,FALSE),IF(_xlpm.x=0,"",_xlpm.x)))</f>
        <v/>
      </c>
      <c r="L2620" s="46" t="str">
        <f>IF(I2620="","",_xlfn.LET(_xlpm.x,VLOOKUP(I2620,'2026-01-09_taxon-match'!$A$2:$N$81,3,FALSE),IF(_xlpm.x=0,"",_xlpm.x)))</f>
        <v/>
      </c>
      <c r="M2620" s="46" t="str">
        <f>IF($I2620="","",_xlfn.LET(_xlpm.x,VLOOKUP($I2620,'2026-01-09_taxon-match'!$A$2:$N$81,5,FALSE),IF(_xlpm.x=0,"",_xlpm.x)))</f>
        <v/>
      </c>
      <c r="N2620" s="46" t="str">
        <f>IF($I2620="","",_xlfn.LET(_xlpm.x,VLOOKUP($I2620,'2026-01-09_taxon-match'!$A$2:$N$81,6,FALSE),IF(_xlpm.x=0,"",_xlpm.x)))</f>
        <v/>
      </c>
      <c r="O2620" s="46" t="str">
        <f>IF($I2620="","",_xlfn.LET(_xlpm.x,VLOOKUP($I2620,'2026-01-09_taxon-match'!$A$2:$N$81,7,FALSE),IF(_xlpm.x=0,"",_xlpm.x)))</f>
        <v/>
      </c>
      <c r="P2620" s="46" t="str">
        <f>IF($I2620="","",_xlfn.LET(_xlpm.x,VLOOKUP($I2620,'2026-01-09_taxon-match'!$A$2:$N$81,8,FALSE),IF(_xlpm.x=0,"",_xlpm.x)))</f>
        <v/>
      </c>
      <c r="Q2620" s="46" t="str">
        <f>IF($I2620="","",_xlfn.LET(_xlpm.x,VLOOKUP($I2620,'2026-01-09_taxon-match'!$A$2:$N$81,9,FALSE),IF(_xlpm.x=0,"",_xlpm.x)))</f>
        <v/>
      </c>
      <c r="R2620" s="46" t="str">
        <f>IF($I2620="","",_xlfn.LET(_xlpm.x,VLOOKUP($I2620,'2026-01-09_taxon-match'!$A$2:$N$81,10,FALSE),IF(_xlpm.x=0,"",_xlpm.x)))</f>
        <v/>
      </c>
      <c r="S2620" s="46" t="str">
        <f>IF($I2620="","",_xlfn.LET(_xlpm.x,VLOOKUP($I2620,'2026-01-09_taxon-match'!$A$2:$N$81,11,FALSE),IF(_xlpm.x=0,"",_xlpm.x)))</f>
        <v/>
      </c>
      <c r="T2620" s="46" t="str">
        <f>IF($I2620="","",_xlfn.LET(_xlpm.x,VLOOKUP($I2620,'2026-01-09_taxon-match'!$A$2:$N$81,13,FALSE),IF(_xlpm.x=0,"",_xlpm.x)))</f>
        <v/>
      </c>
      <c r="V2620" s="46" t="s">
        <v>39</v>
      </c>
      <c r="W2620" s="46" t="s">
        <v>46</v>
      </c>
      <c r="Y2620" s="46" t="str">
        <f>IF(V2620="","",_xlfn.LET(_xlpm.x,VLOOKUP(V2620,'Drop-down_menus'!$D$2:$E$13,2,FALSE),IF(_xlpm.x=0,"",_xlpm.x)))</f>
        <v>https://orcid.org/0009-0002-6669-2911</v>
      </c>
      <c r="Z2620" s="46" t="str">
        <f>IF(W2620="","",_xlfn.LET(_xlpm.x,VLOOKUP(W2620,'Drop-down_menus'!$D$2:$E$13,2,FALSE),IF(_xlpm.x=0,"",_xlpm.x)))</f>
        <v>https://orcid.org/0000-0003-0502-8101</v>
      </c>
      <c r="AA2620" s="46" t="str">
        <f>IF(X2620="","",_xlfn.LET(_xlpm.x,VLOOKUP(X2620,'Drop-down_menus'!$D$2:$E$13,2,FALSE),IF(_xlpm.x=0,"",_xlpm.x)))</f>
        <v/>
      </c>
      <c r="AB2620" s="46" t="s">
        <v>519</v>
      </c>
      <c r="AC2620" s="46" t="s">
        <v>402</v>
      </c>
      <c r="AE2620" s="46" t="s">
        <v>28</v>
      </c>
      <c r="AF2620" s="46" t="s">
        <v>39</v>
      </c>
      <c r="AG2620" s="46" t="str">
        <f>IF(AE2620="","",_xlfn.LET(_xlpm.x,VLOOKUP(AE2620,'Drop-down_menus'!$D$2:$E$13,2,FALSE),IF(_xlpm.x=0,"",_xlpm.x)))</f>
        <v>https://orcid.org/0000-0002-9037-7623</v>
      </c>
      <c r="AH2620" s="46" t="str">
        <f>IF(AF2620="","",_xlfn.LET(_xlpm.x,VLOOKUP(AF2620,'Drop-down_menus'!$D$2:$E$13,2,FALSE),IF(_xlpm.x=0,"",_xlpm.x)))</f>
        <v>https://orcid.org/0009-0002-6669-2911</v>
      </c>
    </row>
    <row r="2621" spans="2:34" ht="15" customHeight="1">
      <c r="B2621" s="46">
        <v>2843</v>
      </c>
      <c r="C2621" s="46" t="s">
        <v>1131</v>
      </c>
      <c r="D2621" s="46" t="b">
        <f>COUNTIF(Events!$B$2:$B$171, C2621) &gt; 0</f>
        <v>0</v>
      </c>
      <c r="E2621" s="46" t="s">
        <v>322</v>
      </c>
      <c r="F2621" s="46" t="s">
        <v>1163</v>
      </c>
      <c r="J2621" s="46" t="str">
        <f>IF(I2621="","",_xlfn.LET(_xlpm.x,VLOOKUP(I2621,'2026-01-09_taxon-match'!$A$2:$N$81,4,FALSE),IF(_xlpm.x=0,"",_xlpm.x)))</f>
        <v/>
      </c>
      <c r="L2621" s="46" t="str">
        <f>IF(I2621="","",_xlfn.LET(_xlpm.x,VLOOKUP(I2621,'2026-01-09_taxon-match'!$A$2:$N$81,3,FALSE),IF(_xlpm.x=0,"",_xlpm.x)))</f>
        <v/>
      </c>
      <c r="M2621" s="46" t="str">
        <f>IF($I2621="","",_xlfn.LET(_xlpm.x,VLOOKUP($I2621,'2026-01-09_taxon-match'!$A$2:$N$81,5,FALSE),IF(_xlpm.x=0,"",_xlpm.x)))</f>
        <v/>
      </c>
      <c r="N2621" s="46" t="str">
        <f>IF($I2621="","",_xlfn.LET(_xlpm.x,VLOOKUP($I2621,'2026-01-09_taxon-match'!$A$2:$N$81,6,FALSE),IF(_xlpm.x=0,"",_xlpm.x)))</f>
        <v/>
      </c>
      <c r="O2621" s="46" t="str">
        <f>IF($I2621="","",_xlfn.LET(_xlpm.x,VLOOKUP($I2621,'2026-01-09_taxon-match'!$A$2:$N$81,7,FALSE),IF(_xlpm.x=0,"",_xlpm.x)))</f>
        <v/>
      </c>
      <c r="P2621" s="46" t="str">
        <f>IF($I2621="","",_xlfn.LET(_xlpm.x,VLOOKUP($I2621,'2026-01-09_taxon-match'!$A$2:$N$81,8,FALSE),IF(_xlpm.x=0,"",_xlpm.x)))</f>
        <v/>
      </c>
      <c r="Q2621" s="46" t="str">
        <f>IF($I2621="","",_xlfn.LET(_xlpm.x,VLOOKUP($I2621,'2026-01-09_taxon-match'!$A$2:$N$81,9,FALSE),IF(_xlpm.x=0,"",_xlpm.x)))</f>
        <v/>
      </c>
      <c r="R2621" s="46" t="str">
        <f>IF($I2621="","",_xlfn.LET(_xlpm.x,VLOOKUP($I2621,'2026-01-09_taxon-match'!$A$2:$N$81,10,FALSE),IF(_xlpm.x=0,"",_xlpm.x)))</f>
        <v/>
      </c>
      <c r="S2621" s="46" t="str">
        <f>IF($I2621="","",_xlfn.LET(_xlpm.x,VLOOKUP($I2621,'2026-01-09_taxon-match'!$A$2:$N$81,11,FALSE),IF(_xlpm.x=0,"",_xlpm.x)))</f>
        <v/>
      </c>
      <c r="T2621" s="46" t="str">
        <f>IF($I2621="","",_xlfn.LET(_xlpm.x,VLOOKUP($I2621,'2026-01-09_taxon-match'!$A$2:$N$81,13,FALSE),IF(_xlpm.x=0,"",_xlpm.x)))</f>
        <v/>
      </c>
      <c r="V2621" s="46" t="s">
        <v>39</v>
      </c>
      <c r="W2621" s="46" t="s">
        <v>46</v>
      </c>
      <c r="Y2621" s="46" t="str">
        <f>IF(V2621="","",_xlfn.LET(_xlpm.x,VLOOKUP(V2621,'Drop-down_menus'!$D$2:$E$13,2,FALSE),IF(_xlpm.x=0,"",_xlpm.x)))</f>
        <v>https://orcid.org/0009-0002-6669-2911</v>
      </c>
      <c r="Z2621" s="46" t="str">
        <f>IF(W2621="","",_xlfn.LET(_xlpm.x,VLOOKUP(W2621,'Drop-down_menus'!$D$2:$E$13,2,FALSE),IF(_xlpm.x=0,"",_xlpm.x)))</f>
        <v>https://orcid.org/0000-0003-0502-8101</v>
      </c>
      <c r="AA2621" s="46" t="str">
        <f>IF(X2621="","",_xlfn.LET(_xlpm.x,VLOOKUP(X2621,'Drop-down_menus'!$D$2:$E$13,2,FALSE),IF(_xlpm.x=0,"",_xlpm.x)))</f>
        <v/>
      </c>
      <c r="AB2621" s="46" t="s">
        <v>519</v>
      </c>
      <c r="AC2621" s="46" t="s">
        <v>402</v>
      </c>
      <c r="AE2621" s="46" t="s">
        <v>28</v>
      </c>
      <c r="AF2621" s="46" t="s">
        <v>39</v>
      </c>
      <c r="AG2621" s="46" t="str">
        <f>IF(AE2621="","",_xlfn.LET(_xlpm.x,VLOOKUP(AE2621,'Drop-down_menus'!$D$2:$E$13,2,FALSE),IF(_xlpm.x=0,"",_xlpm.x)))</f>
        <v>https://orcid.org/0000-0002-9037-7623</v>
      </c>
      <c r="AH2621" s="46" t="str">
        <f>IF(AF2621="","",_xlfn.LET(_xlpm.x,VLOOKUP(AF2621,'Drop-down_menus'!$D$2:$E$13,2,FALSE),IF(_xlpm.x=0,"",_xlpm.x)))</f>
        <v>https://orcid.org/0009-0002-6669-2911</v>
      </c>
    </row>
    <row r="2622" spans="2:34" ht="15" customHeight="1">
      <c r="B2622" s="46">
        <v>2844</v>
      </c>
      <c r="C2622" s="46" t="s">
        <v>1131</v>
      </c>
      <c r="D2622" s="46" t="b">
        <f>COUNTIF(Events!$B$2:$B$171, C2622) &gt; 0</f>
        <v>0</v>
      </c>
      <c r="E2622" s="46" t="s">
        <v>322</v>
      </c>
      <c r="F2622" s="46" t="s">
        <v>407</v>
      </c>
      <c r="J2622" s="46" t="str">
        <f>IF(I2622="","",_xlfn.LET(_xlpm.x,VLOOKUP(I2622,'2026-01-09_taxon-match'!$A$2:$N$81,4,FALSE),IF(_xlpm.x=0,"",_xlpm.x)))</f>
        <v/>
      </c>
      <c r="L2622" s="46" t="str">
        <f>IF(I2622="","",_xlfn.LET(_xlpm.x,VLOOKUP(I2622,'2026-01-09_taxon-match'!$A$2:$N$81,3,FALSE),IF(_xlpm.x=0,"",_xlpm.x)))</f>
        <v/>
      </c>
      <c r="M2622" s="46" t="str">
        <f>IF($I2622="","",_xlfn.LET(_xlpm.x,VLOOKUP($I2622,'2026-01-09_taxon-match'!$A$2:$N$81,5,FALSE),IF(_xlpm.x=0,"",_xlpm.x)))</f>
        <v/>
      </c>
      <c r="N2622" s="46" t="str">
        <f>IF($I2622="","",_xlfn.LET(_xlpm.x,VLOOKUP($I2622,'2026-01-09_taxon-match'!$A$2:$N$81,6,FALSE),IF(_xlpm.x=0,"",_xlpm.x)))</f>
        <v/>
      </c>
      <c r="O2622" s="46" t="str">
        <f>IF($I2622="","",_xlfn.LET(_xlpm.x,VLOOKUP($I2622,'2026-01-09_taxon-match'!$A$2:$N$81,7,FALSE),IF(_xlpm.x=0,"",_xlpm.x)))</f>
        <v/>
      </c>
      <c r="P2622" s="46" t="str">
        <f>IF($I2622="","",_xlfn.LET(_xlpm.x,VLOOKUP($I2622,'2026-01-09_taxon-match'!$A$2:$N$81,8,FALSE),IF(_xlpm.x=0,"",_xlpm.x)))</f>
        <v/>
      </c>
      <c r="Q2622" s="46" t="str">
        <f>IF($I2622="","",_xlfn.LET(_xlpm.x,VLOOKUP($I2622,'2026-01-09_taxon-match'!$A$2:$N$81,9,FALSE),IF(_xlpm.x=0,"",_xlpm.x)))</f>
        <v/>
      </c>
      <c r="R2622" s="46" t="str">
        <f>IF($I2622="","",_xlfn.LET(_xlpm.x,VLOOKUP($I2622,'2026-01-09_taxon-match'!$A$2:$N$81,10,FALSE),IF(_xlpm.x=0,"",_xlpm.x)))</f>
        <v/>
      </c>
      <c r="S2622" s="46" t="str">
        <f>IF($I2622="","",_xlfn.LET(_xlpm.x,VLOOKUP($I2622,'2026-01-09_taxon-match'!$A$2:$N$81,11,FALSE),IF(_xlpm.x=0,"",_xlpm.x)))</f>
        <v/>
      </c>
      <c r="T2622" s="46" t="str">
        <f>IF($I2622="","",_xlfn.LET(_xlpm.x,VLOOKUP($I2622,'2026-01-09_taxon-match'!$A$2:$N$81,13,FALSE),IF(_xlpm.x=0,"",_xlpm.x)))</f>
        <v/>
      </c>
      <c r="V2622" s="46" t="s">
        <v>39</v>
      </c>
      <c r="W2622" s="46" t="s">
        <v>46</v>
      </c>
      <c r="Y2622" s="46" t="str">
        <f>IF(V2622="","",_xlfn.LET(_xlpm.x,VLOOKUP(V2622,'Drop-down_menus'!$D$2:$E$13,2,FALSE),IF(_xlpm.x=0,"",_xlpm.x)))</f>
        <v>https://orcid.org/0009-0002-6669-2911</v>
      </c>
      <c r="Z2622" s="46" t="str">
        <f>IF(W2622="","",_xlfn.LET(_xlpm.x,VLOOKUP(W2622,'Drop-down_menus'!$D$2:$E$13,2,FALSE),IF(_xlpm.x=0,"",_xlpm.x)))</f>
        <v>https://orcid.org/0000-0003-0502-8101</v>
      </c>
      <c r="AA2622" s="46" t="str">
        <f>IF(X2622="","",_xlfn.LET(_xlpm.x,VLOOKUP(X2622,'Drop-down_menus'!$D$2:$E$13,2,FALSE),IF(_xlpm.x=0,"",_xlpm.x)))</f>
        <v/>
      </c>
      <c r="AB2622" s="46" t="s">
        <v>519</v>
      </c>
      <c r="AC2622" s="46" t="s">
        <v>402</v>
      </c>
      <c r="AE2622" s="46" t="s">
        <v>28</v>
      </c>
      <c r="AF2622" s="46" t="s">
        <v>39</v>
      </c>
      <c r="AG2622" s="46" t="str">
        <f>IF(AE2622="","",_xlfn.LET(_xlpm.x,VLOOKUP(AE2622,'Drop-down_menus'!$D$2:$E$13,2,FALSE),IF(_xlpm.x=0,"",_xlpm.x)))</f>
        <v>https://orcid.org/0000-0002-9037-7623</v>
      </c>
      <c r="AH2622" s="46" t="str">
        <f>IF(AF2622="","",_xlfn.LET(_xlpm.x,VLOOKUP(AF2622,'Drop-down_menus'!$D$2:$E$13,2,FALSE),IF(_xlpm.x=0,"",_xlpm.x)))</f>
        <v>https://orcid.org/0009-0002-6669-2911</v>
      </c>
    </row>
    <row r="2623" spans="2:34" ht="15" customHeight="1">
      <c r="B2623" s="46">
        <v>2845</v>
      </c>
      <c r="C2623" s="46" t="s">
        <v>1131</v>
      </c>
      <c r="D2623" s="46" t="b">
        <f>COUNTIF(Events!$B$2:$B$171, C2623) &gt; 0</f>
        <v>0</v>
      </c>
      <c r="E2623" s="46" t="s">
        <v>322</v>
      </c>
      <c r="F2623" s="46" t="s">
        <v>1164</v>
      </c>
      <c r="J2623" s="46" t="str">
        <f>IF(I2623="","",_xlfn.LET(_xlpm.x,VLOOKUP(I2623,'2026-01-09_taxon-match'!$A$2:$N$81,4,FALSE),IF(_xlpm.x=0,"",_xlpm.x)))</f>
        <v/>
      </c>
      <c r="L2623" s="46" t="str">
        <f>IF(I2623="","",_xlfn.LET(_xlpm.x,VLOOKUP(I2623,'2026-01-09_taxon-match'!$A$2:$N$81,3,FALSE),IF(_xlpm.x=0,"",_xlpm.x)))</f>
        <v/>
      </c>
      <c r="M2623" s="46" t="str">
        <f>IF($I2623="","",_xlfn.LET(_xlpm.x,VLOOKUP($I2623,'2026-01-09_taxon-match'!$A$2:$N$81,5,FALSE),IF(_xlpm.x=0,"",_xlpm.x)))</f>
        <v/>
      </c>
      <c r="N2623" s="46" t="str">
        <f>IF($I2623="","",_xlfn.LET(_xlpm.x,VLOOKUP($I2623,'2026-01-09_taxon-match'!$A$2:$N$81,6,FALSE),IF(_xlpm.x=0,"",_xlpm.x)))</f>
        <v/>
      </c>
      <c r="O2623" s="46" t="str">
        <f>IF($I2623="","",_xlfn.LET(_xlpm.x,VLOOKUP($I2623,'2026-01-09_taxon-match'!$A$2:$N$81,7,FALSE),IF(_xlpm.x=0,"",_xlpm.x)))</f>
        <v/>
      </c>
      <c r="P2623" s="46" t="str">
        <f>IF($I2623="","",_xlfn.LET(_xlpm.x,VLOOKUP($I2623,'2026-01-09_taxon-match'!$A$2:$N$81,8,FALSE),IF(_xlpm.x=0,"",_xlpm.x)))</f>
        <v/>
      </c>
      <c r="Q2623" s="46" t="str">
        <f>IF($I2623="","",_xlfn.LET(_xlpm.x,VLOOKUP($I2623,'2026-01-09_taxon-match'!$A$2:$N$81,9,FALSE),IF(_xlpm.x=0,"",_xlpm.x)))</f>
        <v/>
      </c>
      <c r="R2623" s="46" t="str">
        <f>IF($I2623="","",_xlfn.LET(_xlpm.x,VLOOKUP($I2623,'2026-01-09_taxon-match'!$A$2:$N$81,10,FALSE),IF(_xlpm.x=0,"",_xlpm.x)))</f>
        <v/>
      </c>
      <c r="S2623" s="46" t="str">
        <f>IF($I2623="","",_xlfn.LET(_xlpm.x,VLOOKUP($I2623,'2026-01-09_taxon-match'!$A$2:$N$81,11,FALSE),IF(_xlpm.x=0,"",_xlpm.x)))</f>
        <v/>
      </c>
      <c r="T2623" s="46" t="str">
        <f>IF($I2623="","",_xlfn.LET(_xlpm.x,VLOOKUP($I2623,'2026-01-09_taxon-match'!$A$2:$N$81,13,FALSE),IF(_xlpm.x=0,"",_xlpm.x)))</f>
        <v/>
      </c>
      <c r="V2623" s="46" t="s">
        <v>39</v>
      </c>
      <c r="W2623" s="46" t="s">
        <v>46</v>
      </c>
      <c r="Y2623" s="46" t="str">
        <f>IF(V2623="","",_xlfn.LET(_xlpm.x,VLOOKUP(V2623,'Drop-down_menus'!$D$2:$E$13,2,FALSE),IF(_xlpm.x=0,"",_xlpm.x)))</f>
        <v>https://orcid.org/0009-0002-6669-2911</v>
      </c>
      <c r="Z2623" s="46" t="str">
        <f>IF(W2623="","",_xlfn.LET(_xlpm.x,VLOOKUP(W2623,'Drop-down_menus'!$D$2:$E$13,2,FALSE),IF(_xlpm.x=0,"",_xlpm.x)))</f>
        <v>https://orcid.org/0000-0003-0502-8101</v>
      </c>
      <c r="AA2623" s="46" t="str">
        <f>IF(X2623="","",_xlfn.LET(_xlpm.x,VLOOKUP(X2623,'Drop-down_menus'!$D$2:$E$13,2,FALSE),IF(_xlpm.x=0,"",_xlpm.x)))</f>
        <v/>
      </c>
      <c r="AB2623" s="46" t="s">
        <v>519</v>
      </c>
      <c r="AC2623" s="46" t="s">
        <v>402</v>
      </c>
      <c r="AD2623" s="46" t="s">
        <v>339</v>
      </c>
      <c r="AE2623" s="46" t="s">
        <v>28</v>
      </c>
      <c r="AF2623" s="46" t="s">
        <v>39</v>
      </c>
      <c r="AG2623" s="46" t="str">
        <f>IF(AE2623="","",_xlfn.LET(_xlpm.x,VLOOKUP(AE2623,'Drop-down_menus'!$D$2:$E$13,2,FALSE),IF(_xlpm.x=0,"",_xlpm.x)))</f>
        <v>https://orcid.org/0000-0002-9037-7623</v>
      </c>
      <c r="AH2623" s="46" t="str">
        <f>IF(AF2623="","",_xlfn.LET(_xlpm.x,VLOOKUP(AF2623,'Drop-down_menus'!$D$2:$E$13,2,FALSE),IF(_xlpm.x=0,"",_xlpm.x)))</f>
        <v>https://orcid.org/0009-0002-6669-2911</v>
      </c>
    </row>
    <row r="2624" spans="2:34" ht="15" customHeight="1">
      <c r="B2624" s="46">
        <v>2846</v>
      </c>
      <c r="C2624" s="46" t="s">
        <v>1131</v>
      </c>
      <c r="D2624" s="46" t="b">
        <f>COUNTIF(Events!$B$2:$B$171, C2624) &gt; 0</f>
        <v>0</v>
      </c>
      <c r="E2624" s="46" t="s">
        <v>322</v>
      </c>
      <c r="F2624" s="46" t="s">
        <v>1165</v>
      </c>
      <c r="J2624" s="46" t="str">
        <f>IF(I2624="","",_xlfn.LET(_xlpm.x,VLOOKUP(I2624,'2026-01-09_taxon-match'!$A$2:$N$81,4,FALSE),IF(_xlpm.x=0,"",_xlpm.x)))</f>
        <v/>
      </c>
      <c r="L2624" s="46" t="str">
        <f>IF(I2624="","",_xlfn.LET(_xlpm.x,VLOOKUP(I2624,'2026-01-09_taxon-match'!$A$2:$N$81,3,FALSE),IF(_xlpm.x=0,"",_xlpm.x)))</f>
        <v/>
      </c>
      <c r="M2624" s="46" t="str">
        <f>IF($I2624="","",_xlfn.LET(_xlpm.x,VLOOKUP($I2624,'2026-01-09_taxon-match'!$A$2:$N$81,5,FALSE),IF(_xlpm.x=0,"",_xlpm.x)))</f>
        <v/>
      </c>
      <c r="N2624" s="46" t="str">
        <f>IF($I2624="","",_xlfn.LET(_xlpm.x,VLOOKUP($I2624,'2026-01-09_taxon-match'!$A$2:$N$81,6,FALSE),IF(_xlpm.x=0,"",_xlpm.x)))</f>
        <v/>
      </c>
      <c r="O2624" s="46" t="str">
        <f>IF($I2624="","",_xlfn.LET(_xlpm.x,VLOOKUP($I2624,'2026-01-09_taxon-match'!$A$2:$N$81,7,FALSE),IF(_xlpm.x=0,"",_xlpm.x)))</f>
        <v/>
      </c>
      <c r="P2624" s="46" t="str">
        <f>IF($I2624="","",_xlfn.LET(_xlpm.x,VLOOKUP($I2624,'2026-01-09_taxon-match'!$A$2:$N$81,8,FALSE),IF(_xlpm.x=0,"",_xlpm.x)))</f>
        <v/>
      </c>
      <c r="Q2624" s="46" t="str">
        <f>IF($I2624="","",_xlfn.LET(_xlpm.x,VLOOKUP($I2624,'2026-01-09_taxon-match'!$A$2:$N$81,9,FALSE),IF(_xlpm.x=0,"",_xlpm.x)))</f>
        <v/>
      </c>
      <c r="R2624" s="46" t="str">
        <f>IF($I2624="","",_xlfn.LET(_xlpm.x,VLOOKUP($I2624,'2026-01-09_taxon-match'!$A$2:$N$81,10,FALSE),IF(_xlpm.x=0,"",_xlpm.x)))</f>
        <v/>
      </c>
      <c r="S2624" s="46" t="str">
        <f>IF($I2624="","",_xlfn.LET(_xlpm.x,VLOOKUP($I2624,'2026-01-09_taxon-match'!$A$2:$N$81,11,FALSE),IF(_xlpm.x=0,"",_xlpm.x)))</f>
        <v/>
      </c>
      <c r="T2624" s="46" t="str">
        <f>IF($I2624="","",_xlfn.LET(_xlpm.x,VLOOKUP($I2624,'2026-01-09_taxon-match'!$A$2:$N$81,13,FALSE),IF(_xlpm.x=0,"",_xlpm.x)))</f>
        <v/>
      </c>
      <c r="V2624" s="46" t="s">
        <v>39</v>
      </c>
      <c r="W2624" s="46" t="s">
        <v>46</v>
      </c>
      <c r="Y2624" s="46" t="str">
        <f>IF(V2624="","",_xlfn.LET(_xlpm.x,VLOOKUP(V2624,'Drop-down_menus'!$D$2:$E$13,2,FALSE),IF(_xlpm.x=0,"",_xlpm.x)))</f>
        <v>https://orcid.org/0009-0002-6669-2911</v>
      </c>
      <c r="Z2624" s="46" t="str">
        <f>IF(W2624="","",_xlfn.LET(_xlpm.x,VLOOKUP(W2624,'Drop-down_menus'!$D$2:$E$13,2,FALSE),IF(_xlpm.x=0,"",_xlpm.x)))</f>
        <v>https://orcid.org/0000-0003-0502-8101</v>
      </c>
      <c r="AA2624" s="46" t="str">
        <f>IF(X2624="","",_xlfn.LET(_xlpm.x,VLOOKUP(X2624,'Drop-down_menus'!$D$2:$E$13,2,FALSE),IF(_xlpm.x=0,"",_xlpm.x)))</f>
        <v/>
      </c>
      <c r="AB2624" s="46" t="s">
        <v>519</v>
      </c>
      <c r="AC2624" s="46" t="s">
        <v>402</v>
      </c>
      <c r="AD2624" s="46" t="s">
        <v>339</v>
      </c>
      <c r="AE2624" s="46" t="s">
        <v>28</v>
      </c>
      <c r="AF2624" s="46" t="s">
        <v>39</v>
      </c>
      <c r="AG2624" s="46" t="str">
        <f>IF(AE2624="","",_xlfn.LET(_xlpm.x,VLOOKUP(AE2624,'Drop-down_menus'!$D$2:$E$13,2,FALSE),IF(_xlpm.x=0,"",_xlpm.x)))</f>
        <v>https://orcid.org/0000-0002-9037-7623</v>
      </c>
      <c r="AH2624" s="46" t="str">
        <f>IF(AF2624="","",_xlfn.LET(_xlpm.x,VLOOKUP(AF2624,'Drop-down_menus'!$D$2:$E$13,2,FALSE),IF(_xlpm.x=0,"",_xlpm.x)))</f>
        <v>https://orcid.org/0009-0002-6669-2911</v>
      </c>
    </row>
    <row r="2625" spans="2:34" ht="15" customHeight="1">
      <c r="B2625" s="46">
        <v>2847</v>
      </c>
      <c r="C2625" s="46" t="s">
        <v>1131</v>
      </c>
      <c r="D2625" s="46" t="b">
        <f>COUNTIF(Events!$B$2:$B$171, C2625) &gt; 0</f>
        <v>0</v>
      </c>
      <c r="E2625" s="46" t="s">
        <v>322</v>
      </c>
      <c r="F2625" s="46" t="s">
        <v>406</v>
      </c>
      <c r="J2625" s="46" t="str">
        <f>IF(I2625="","",_xlfn.LET(_xlpm.x,VLOOKUP(I2625,'2026-01-09_taxon-match'!$A$2:$N$81,4,FALSE),IF(_xlpm.x=0,"",_xlpm.x)))</f>
        <v/>
      </c>
      <c r="L2625" s="46" t="str">
        <f>IF(I2625="","",_xlfn.LET(_xlpm.x,VLOOKUP(I2625,'2026-01-09_taxon-match'!$A$2:$N$81,3,FALSE),IF(_xlpm.x=0,"",_xlpm.x)))</f>
        <v/>
      </c>
      <c r="M2625" s="46" t="str">
        <f>IF($I2625="","",_xlfn.LET(_xlpm.x,VLOOKUP($I2625,'2026-01-09_taxon-match'!$A$2:$N$81,5,FALSE),IF(_xlpm.x=0,"",_xlpm.x)))</f>
        <v/>
      </c>
      <c r="N2625" s="46" t="str">
        <f>IF($I2625="","",_xlfn.LET(_xlpm.x,VLOOKUP($I2625,'2026-01-09_taxon-match'!$A$2:$N$81,6,FALSE),IF(_xlpm.x=0,"",_xlpm.x)))</f>
        <v/>
      </c>
      <c r="O2625" s="46" t="str">
        <f>IF($I2625="","",_xlfn.LET(_xlpm.x,VLOOKUP($I2625,'2026-01-09_taxon-match'!$A$2:$N$81,7,FALSE),IF(_xlpm.x=0,"",_xlpm.x)))</f>
        <v/>
      </c>
      <c r="P2625" s="46" t="str">
        <f>IF($I2625="","",_xlfn.LET(_xlpm.x,VLOOKUP($I2625,'2026-01-09_taxon-match'!$A$2:$N$81,8,FALSE),IF(_xlpm.x=0,"",_xlpm.x)))</f>
        <v/>
      </c>
      <c r="Q2625" s="46" t="str">
        <f>IF($I2625="","",_xlfn.LET(_xlpm.x,VLOOKUP($I2625,'2026-01-09_taxon-match'!$A$2:$N$81,9,FALSE),IF(_xlpm.x=0,"",_xlpm.x)))</f>
        <v/>
      </c>
      <c r="R2625" s="46" t="str">
        <f>IF($I2625="","",_xlfn.LET(_xlpm.x,VLOOKUP($I2625,'2026-01-09_taxon-match'!$A$2:$N$81,10,FALSE),IF(_xlpm.x=0,"",_xlpm.x)))</f>
        <v/>
      </c>
      <c r="S2625" s="46" t="str">
        <f>IF($I2625="","",_xlfn.LET(_xlpm.x,VLOOKUP($I2625,'2026-01-09_taxon-match'!$A$2:$N$81,11,FALSE),IF(_xlpm.x=0,"",_xlpm.x)))</f>
        <v/>
      </c>
      <c r="T2625" s="46" t="str">
        <f>IF($I2625="","",_xlfn.LET(_xlpm.x,VLOOKUP($I2625,'2026-01-09_taxon-match'!$A$2:$N$81,13,FALSE),IF(_xlpm.x=0,"",_xlpm.x)))</f>
        <v/>
      </c>
      <c r="V2625" s="46" t="s">
        <v>39</v>
      </c>
      <c r="W2625" s="46" t="s">
        <v>46</v>
      </c>
      <c r="Y2625" s="46" t="str">
        <f>IF(V2625="","",_xlfn.LET(_xlpm.x,VLOOKUP(V2625,'Drop-down_menus'!$D$2:$E$13,2,FALSE),IF(_xlpm.x=0,"",_xlpm.x)))</f>
        <v>https://orcid.org/0009-0002-6669-2911</v>
      </c>
      <c r="Z2625" s="46" t="str">
        <f>IF(W2625="","",_xlfn.LET(_xlpm.x,VLOOKUP(W2625,'Drop-down_menus'!$D$2:$E$13,2,FALSE),IF(_xlpm.x=0,"",_xlpm.x)))</f>
        <v>https://orcid.org/0000-0003-0502-8101</v>
      </c>
      <c r="AA2625" s="46" t="str">
        <f>IF(X2625="","",_xlfn.LET(_xlpm.x,VLOOKUP(X2625,'Drop-down_menus'!$D$2:$E$13,2,FALSE),IF(_xlpm.x=0,"",_xlpm.x)))</f>
        <v/>
      </c>
      <c r="AB2625" s="46" t="s">
        <v>519</v>
      </c>
      <c r="AC2625" s="46" t="s">
        <v>402</v>
      </c>
      <c r="AD2625" s="46" t="s">
        <v>339</v>
      </c>
      <c r="AE2625" s="46" t="s">
        <v>28</v>
      </c>
      <c r="AF2625" s="46" t="s">
        <v>39</v>
      </c>
      <c r="AG2625" s="46" t="str">
        <f>IF(AE2625="","",_xlfn.LET(_xlpm.x,VLOOKUP(AE2625,'Drop-down_menus'!$D$2:$E$13,2,FALSE),IF(_xlpm.x=0,"",_xlpm.x)))</f>
        <v>https://orcid.org/0000-0002-9037-7623</v>
      </c>
      <c r="AH2625" s="46" t="str">
        <f>IF(AF2625="","",_xlfn.LET(_xlpm.x,VLOOKUP(AF2625,'Drop-down_menus'!$D$2:$E$13,2,FALSE),IF(_xlpm.x=0,"",_xlpm.x)))</f>
        <v>https://orcid.org/0009-0002-6669-2911</v>
      </c>
    </row>
    <row r="2626" spans="2:34" ht="15" customHeight="1">
      <c r="B2626" s="46">
        <v>2848</v>
      </c>
      <c r="C2626" s="46" t="s">
        <v>1131</v>
      </c>
      <c r="D2626" s="46" t="b">
        <f>COUNTIF(Events!$B$2:$B$171, C2626) &gt; 0</f>
        <v>0</v>
      </c>
      <c r="E2626" s="46" t="s">
        <v>322</v>
      </c>
      <c r="F2626" s="46" t="s">
        <v>405</v>
      </c>
      <c r="J2626" s="46" t="str">
        <f>IF(I2626="","",_xlfn.LET(_xlpm.x,VLOOKUP(I2626,'2026-01-09_taxon-match'!$A$2:$N$81,4,FALSE),IF(_xlpm.x=0,"",_xlpm.x)))</f>
        <v/>
      </c>
      <c r="L2626" s="46" t="str">
        <f>IF(I2626="","",_xlfn.LET(_xlpm.x,VLOOKUP(I2626,'2026-01-09_taxon-match'!$A$2:$N$81,3,FALSE),IF(_xlpm.x=0,"",_xlpm.x)))</f>
        <v/>
      </c>
      <c r="M2626" s="46" t="str">
        <f>IF($I2626="","",_xlfn.LET(_xlpm.x,VLOOKUP($I2626,'2026-01-09_taxon-match'!$A$2:$N$81,5,FALSE),IF(_xlpm.x=0,"",_xlpm.x)))</f>
        <v/>
      </c>
      <c r="N2626" s="46" t="str">
        <f>IF($I2626="","",_xlfn.LET(_xlpm.x,VLOOKUP($I2626,'2026-01-09_taxon-match'!$A$2:$N$81,6,FALSE),IF(_xlpm.x=0,"",_xlpm.x)))</f>
        <v/>
      </c>
      <c r="O2626" s="46" t="str">
        <f>IF($I2626="","",_xlfn.LET(_xlpm.x,VLOOKUP($I2626,'2026-01-09_taxon-match'!$A$2:$N$81,7,FALSE),IF(_xlpm.x=0,"",_xlpm.x)))</f>
        <v/>
      </c>
      <c r="P2626" s="46" t="str">
        <f>IF($I2626="","",_xlfn.LET(_xlpm.x,VLOOKUP($I2626,'2026-01-09_taxon-match'!$A$2:$N$81,8,FALSE),IF(_xlpm.x=0,"",_xlpm.x)))</f>
        <v/>
      </c>
      <c r="Q2626" s="46" t="str">
        <f>IF($I2626="","",_xlfn.LET(_xlpm.x,VLOOKUP($I2626,'2026-01-09_taxon-match'!$A$2:$N$81,9,FALSE),IF(_xlpm.x=0,"",_xlpm.x)))</f>
        <v/>
      </c>
      <c r="R2626" s="46" t="str">
        <f>IF($I2626="","",_xlfn.LET(_xlpm.x,VLOOKUP($I2626,'2026-01-09_taxon-match'!$A$2:$N$81,10,FALSE),IF(_xlpm.x=0,"",_xlpm.x)))</f>
        <v/>
      </c>
      <c r="S2626" s="46" t="str">
        <f>IF($I2626="","",_xlfn.LET(_xlpm.x,VLOOKUP($I2626,'2026-01-09_taxon-match'!$A$2:$N$81,11,FALSE),IF(_xlpm.x=0,"",_xlpm.x)))</f>
        <v/>
      </c>
      <c r="T2626" s="46" t="str">
        <f>IF($I2626="","",_xlfn.LET(_xlpm.x,VLOOKUP($I2626,'2026-01-09_taxon-match'!$A$2:$N$81,13,FALSE),IF(_xlpm.x=0,"",_xlpm.x)))</f>
        <v/>
      </c>
      <c r="V2626" s="46" t="s">
        <v>39</v>
      </c>
      <c r="W2626" s="46" t="s">
        <v>46</v>
      </c>
      <c r="Y2626" s="46" t="str">
        <f>IF(V2626="","",_xlfn.LET(_xlpm.x,VLOOKUP(V2626,'Drop-down_menus'!$D$2:$E$13,2,FALSE),IF(_xlpm.x=0,"",_xlpm.x)))</f>
        <v>https://orcid.org/0009-0002-6669-2911</v>
      </c>
      <c r="Z2626" s="46" t="str">
        <f>IF(W2626="","",_xlfn.LET(_xlpm.x,VLOOKUP(W2626,'Drop-down_menus'!$D$2:$E$13,2,FALSE),IF(_xlpm.x=0,"",_xlpm.x)))</f>
        <v>https://orcid.org/0000-0003-0502-8101</v>
      </c>
      <c r="AA2626" s="46" t="str">
        <f>IF(X2626="","",_xlfn.LET(_xlpm.x,VLOOKUP(X2626,'Drop-down_menus'!$D$2:$E$13,2,FALSE),IF(_xlpm.x=0,"",_xlpm.x)))</f>
        <v/>
      </c>
      <c r="AB2626" s="46" t="s">
        <v>519</v>
      </c>
      <c r="AC2626" s="46" t="s">
        <v>402</v>
      </c>
      <c r="AD2626" s="46" t="s">
        <v>339</v>
      </c>
      <c r="AE2626" s="46" t="s">
        <v>28</v>
      </c>
      <c r="AF2626" s="46" t="s">
        <v>39</v>
      </c>
      <c r="AG2626" s="46" t="str">
        <f>IF(AE2626="","",_xlfn.LET(_xlpm.x,VLOOKUP(AE2626,'Drop-down_menus'!$D$2:$E$13,2,FALSE),IF(_xlpm.x=0,"",_xlpm.x)))</f>
        <v>https://orcid.org/0000-0002-9037-7623</v>
      </c>
      <c r="AH2626" s="46" t="str">
        <f>IF(AF2626="","",_xlfn.LET(_xlpm.x,VLOOKUP(AF2626,'Drop-down_menus'!$D$2:$E$13,2,FALSE),IF(_xlpm.x=0,"",_xlpm.x)))</f>
        <v>https://orcid.org/0009-0002-6669-2911</v>
      </c>
    </row>
    <row r="2627" spans="2:34" ht="15" customHeight="1">
      <c r="B2627" s="46">
        <v>2849</v>
      </c>
      <c r="C2627" s="46" t="s">
        <v>1131</v>
      </c>
      <c r="D2627" s="46" t="b">
        <f>COUNTIF(Events!$B$2:$B$171, C2627) &gt; 0</f>
        <v>0</v>
      </c>
      <c r="E2627" s="46" t="s">
        <v>322</v>
      </c>
      <c r="F2627" s="46" t="s">
        <v>404</v>
      </c>
      <c r="J2627" s="46" t="str">
        <f>IF(I2627="","",_xlfn.LET(_xlpm.x,VLOOKUP(I2627,'2026-01-09_taxon-match'!$A$2:$N$81,4,FALSE),IF(_xlpm.x=0,"",_xlpm.x)))</f>
        <v/>
      </c>
      <c r="L2627" s="46" t="str">
        <f>IF(I2627="","",_xlfn.LET(_xlpm.x,VLOOKUP(I2627,'2026-01-09_taxon-match'!$A$2:$N$81,3,FALSE),IF(_xlpm.x=0,"",_xlpm.x)))</f>
        <v/>
      </c>
      <c r="M2627" s="46" t="str">
        <f>IF($I2627="","",_xlfn.LET(_xlpm.x,VLOOKUP($I2627,'2026-01-09_taxon-match'!$A$2:$N$81,5,FALSE),IF(_xlpm.x=0,"",_xlpm.x)))</f>
        <v/>
      </c>
      <c r="N2627" s="46" t="str">
        <f>IF($I2627="","",_xlfn.LET(_xlpm.x,VLOOKUP($I2627,'2026-01-09_taxon-match'!$A$2:$N$81,6,FALSE),IF(_xlpm.x=0,"",_xlpm.x)))</f>
        <v/>
      </c>
      <c r="O2627" s="46" t="str">
        <f>IF($I2627="","",_xlfn.LET(_xlpm.x,VLOOKUP($I2627,'2026-01-09_taxon-match'!$A$2:$N$81,7,FALSE),IF(_xlpm.x=0,"",_xlpm.x)))</f>
        <v/>
      </c>
      <c r="P2627" s="46" t="str">
        <f>IF($I2627="","",_xlfn.LET(_xlpm.x,VLOOKUP($I2627,'2026-01-09_taxon-match'!$A$2:$N$81,8,FALSE),IF(_xlpm.x=0,"",_xlpm.x)))</f>
        <v/>
      </c>
      <c r="Q2627" s="46" t="str">
        <f>IF($I2627="","",_xlfn.LET(_xlpm.x,VLOOKUP($I2627,'2026-01-09_taxon-match'!$A$2:$N$81,9,FALSE),IF(_xlpm.x=0,"",_xlpm.x)))</f>
        <v/>
      </c>
      <c r="R2627" s="46" t="str">
        <f>IF($I2627="","",_xlfn.LET(_xlpm.x,VLOOKUP($I2627,'2026-01-09_taxon-match'!$A$2:$N$81,10,FALSE),IF(_xlpm.x=0,"",_xlpm.x)))</f>
        <v/>
      </c>
      <c r="S2627" s="46" t="str">
        <f>IF($I2627="","",_xlfn.LET(_xlpm.x,VLOOKUP($I2627,'2026-01-09_taxon-match'!$A$2:$N$81,11,FALSE),IF(_xlpm.x=0,"",_xlpm.x)))</f>
        <v/>
      </c>
      <c r="T2627" s="46" t="str">
        <f>IF($I2627="","",_xlfn.LET(_xlpm.x,VLOOKUP($I2627,'2026-01-09_taxon-match'!$A$2:$N$81,13,FALSE),IF(_xlpm.x=0,"",_xlpm.x)))</f>
        <v/>
      </c>
      <c r="V2627" s="46" t="s">
        <v>39</v>
      </c>
      <c r="W2627" s="46" t="s">
        <v>46</v>
      </c>
      <c r="Y2627" s="46" t="str">
        <f>IF(V2627="","",_xlfn.LET(_xlpm.x,VLOOKUP(V2627,'Drop-down_menus'!$D$2:$E$13,2,FALSE),IF(_xlpm.x=0,"",_xlpm.x)))</f>
        <v>https://orcid.org/0009-0002-6669-2911</v>
      </c>
      <c r="Z2627" s="46" t="str">
        <f>IF(W2627="","",_xlfn.LET(_xlpm.x,VLOOKUP(W2627,'Drop-down_menus'!$D$2:$E$13,2,FALSE),IF(_xlpm.x=0,"",_xlpm.x)))</f>
        <v>https://orcid.org/0000-0003-0502-8101</v>
      </c>
      <c r="AA2627" s="46" t="str">
        <f>IF(X2627="","",_xlfn.LET(_xlpm.x,VLOOKUP(X2627,'Drop-down_menus'!$D$2:$E$13,2,FALSE),IF(_xlpm.x=0,"",_xlpm.x)))</f>
        <v/>
      </c>
      <c r="AB2627" s="46" t="s">
        <v>519</v>
      </c>
      <c r="AC2627" s="46" t="s">
        <v>402</v>
      </c>
      <c r="AD2627" s="46" t="s">
        <v>339</v>
      </c>
      <c r="AE2627" s="46" t="s">
        <v>28</v>
      </c>
      <c r="AF2627" s="46" t="s">
        <v>39</v>
      </c>
      <c r="AG2627" s="46" t="str">
        <f>IF(AE2627="","",_xlfn.LET(_xlpm.x,VLOOKUP(AE2627,'Drop-down_menus'!$D$2:$E$13,2,FALSE),IF(_xlpm.x=0,"",_xlpm.x)))</f>
        <v>https://orcid.org/0000-0002-9037-7623</v>
      </c>
      <c r="AH2627" s="46" t="str">
        <f>IF(AF2627="","",_xlfn.LET(_xlpm.x,VLOOKUP(AF2627,'Drop-down_menus'!$D$2:$E$13,2,FALSE),IF(_xlpm.x=0,"",_xlpm.x)))</f>
        <v>https://orcid.org/0009-0002-6669-2911</v>
      </c>
    </row>
    <row r="2628" spans="2:34" ht="15" customHeight="1">
      <c r="B2628" s="46">
        <v>2850</v>
      </c>
      <c r="C2628" s="46" t="s">
        <v>1131</v>
      </c>
      <c r="D2628" s="46" t="b">
        <f>COUNTIF(Events!$B$2:$B$171, C2628) &gt; 0</f>
        <v>0</v>
      </c>
      <c r="E2628" s="46" t="s">
        <v>322</v>
      </c>
      <c r="F2628" s="46" t="s">
        <v>403</v>
      </c>
      <c r="J2628" s="46" t="str">
        <f>IF(I2628="","",_xlfn.LET(_xlpm.x,VLOOKUP(I2628,'2026-01-09_taxon-match'!$A$2:$N$81,4,FALSE),IF(_xlpm.x=0,"",_xlpm.x)))</f>
        <v/>
      </c>
      <c r="L2628" s="46" t="str">
        <f>IF(I2628="","",_xlfn.LET(_xlpm.x,VLOOKUP(I2628,'2026-01-09_taxon-match'!$A$2:$N$81,3,FALSE),IF(_xlpm.x=0,"",_xlpm.x)))</f>
        <v/>
      </c>
      <c r="M2628" s="46" t="str">
        <f>IF($I2628="","",_xlfn.LET(_xlpm.x,VLOOKUP($I2628,'2026-01-09_taxon-match'!$A$2:$N$81,5,FALSE),IF(_xlpm.x=0,"",_xlpm.x)))</f>
        <v/>
      </c>
      <c r="N2628" s="46" t="str">
        <f>IF($I2628="","",_xlfn.LET(_xlpm.x,VLOOKUP($I2628,'2026-01-09_taxon-match'!$A$2:$N$81,6,FALSE),IF(_xlpm.x=0,"",_xlpm.x)))</f>
        <v/>
      </c>
      <c r="O2628" s="46" t="str">
        <f>IF($I2628="","",_xlfn.LET(_xlpm.x,VLOOKUP($I2628,'2026-01-09_taxon-match'!$A$2:$N$81,7,FALSE),IF(_xlpm.x=0,"",_xlpm.x)))</f>
        <v/>
      </c>
      <c r="P2628" s="46" t="str">
        <f>IF($I2628="","",_xlfn.LET(_xlpm.x,VLOOKUP($I2628,'2026-01-09_taxon-match'!$A$2:$N$81,8,FALSE),IF(_xlpm.x=0,"",_xlpm.x)))</f>
        <v/>
      </c>
      <c r="Q2628" s="46" t="str">
        <f>IF($I2628="","",_xlfn.LET(_xlpm.x,VLOOKUP($I2628,'2026-01-09_taxon-match'!$A$2:$N$81,9,FALSE),IF(_xlpm.x=0,"",_xlpm.x)))</f>
        <v/>
      </c>
      <c r="R2628" s="46" t="str">
        <f>IF($I2628="","",_xlfn.LET(_xlpm.x,VLOOKUP($I2628,'2026-01-09_taxon-match'!$A$2:$N$81,10,FALSE),IF(_xlpm.x=0,"",_xlpm.x)))</f>
        <v/>
      </c>
      <c r="S2628" s="46" t="str">
        <f>IF($I2628="","",_xlfn.LET(_xlpm.x,VLOOKUP($I2628,'2026-01-09_taxon-match'!$A$2:$N$81,11,FALSE),IF(_xlpm.x=0,"",_xlpm.x)))</f>
        <v/>
      </c>
      <c r="T2628" s="46" t="str">
        <f>IF($I2628="","",_xlfn.LET(_xlpm.x,VLOOKUP($I2628,'2026-01-09_taxon-match'!$A$2:$N$81,13,FALSE),IF(_xlpm.x=0,"",_xlpm.x)))</f>
        <v/>
      </c>
      <c r="V2628" s="46" t="s">
        <v>39</v>
      </c>
      <c r="W2628" s="46" t="s">
        <v>46</v>
      </c>
      <c r="Y2628" s="46" t="str">
        <f>IF(V2628="","",_xlfn.LET(_xlpm.x,VLOOKUP(V2628,'Drop-down_menus'!$D$2:$E$13,2,FALSE),IF(_xlpm.x=0,"",_xlpm.x)))</f>
        <v>https://orcid.org/0009-0002-6669-2911</v>
      </c>
      <c r="Z2628" s="46" t="str">
        <f>IF(W2628="","",_xlfn.LET(_xlpm.x,VLOOKUP(W2628,'Drop-down_menus'!$D$2:$E$13,2,FALSE),IF(_xlpm.x=0,"",_xlpm.x)))</f>
        <v>https://orcid.org/0000-0003-0502-8101</v>
      </c>
      <c r="AA2628" s="46" t="str">
        <f>IF(X2628="","",_xlfn.LET(_xlpm.x,VLOOKUP(X2628,'Drop-down_menus'!$D$2:$E$13,2,FALSE),IF(_xlpm.x=0,"",_xlpm.x)))</f>
        <v/>
      </c>
      <c r="AB2628" s="46" t="s">
        <v>519</v>
      </c>
      <c r="AC2628" s="46" t="s">
        <v>402</v>
      </c>
      <c r="AD2628" s="46" t="s">
        <v>339</v>
      </c>
      <c r="AE2628" s="46" t="s">
        <v>28</v>
      </c>
      <c r="AF2628" s="46" t="s">
        <v>39</v>
      </c>
      <c r="AG2628" s="46" t="str">
        <f>IF(AE2628="","",_xlfn.LET(_xlpm.x,VLOOKUP(AE2628,'Drop-down_menus'!$D$2:$E$13,2,FALSE),IF(_xlpm.x=0,"",_xlpm.x)))</f>
        <v>https://orcid.org/0000-0002-9037-7623</v>
      </c>
      <c r="AH2628" s="46" t="str">
        <f>IF(AF2628="","",_xlfn.LET(_xlpm.x,VLOOKUP(AF2628,'Drop-down_menus'!$D$2:$E$13,2,FALSE),IF(_xlpm.x=0,"",_xlpm.x)))</f>
        <v>https://orcid.org/0009-0002-6669-2911</v>
      </c>
    </row>
    <row r="2629" spans="2:34" ht="15" customHeight="1">
      <c r="B2629" s="46">
        <v>2851</v>
      </c>
      <c r="C2629" s="46" t="s">
        <v>1179</v>
      </c>
      <c r="D2629" s="46" t="b">
        <f>COUNTIF(Events!$B$2:$B$171, C2629) &gt; 0</f>
        <v>0</v>
      </c>
      <c r="E2629" s="46" t="s">
        <v>322</v>
      </c>
      <c r="F2629" s="46" t="s">
        <v>401</v>
      </c>
      <c r="J2629" s="46" t="str">
        <f>IF(I2629="","",_xlfn.LET(_xlpm.x,VLOOKUP(I2629,'2026-01-09_taxon-match'!$A$2:$N$81,4,FALSE),IF(_xlpm.x=0,"",_xlpm.x)))</f>
        <v/>
      </c>
      <c r="L2629" s="46" t="str">
        <f>IF(I2629="","",_xlfn.LET(_xlpm.x,VLOOKUP(I2629,'2026-01-09_taxon-match'!$A$2:$N$81,3,FALSE),IF(_xlpm.x=0,"",_xlpm.x)))</f>
        <v/>
      </c>
      <c r="M2629" s="46" t="str">
        <f>IF($I2629="","",_xlfn.LET(_xlpm.x,VLOOKUP($I2629,'2026-01-09_taxon-match'!$A$2:$N$81,5,FALSE),IF(_xlpm.x=0,"",_xlpm.x)))</f>
        <v/>
      </c>
      <c r="N2629" s="46" t="str">
        <f>IF($I2629="","",_xlfn.LET(_xlpm.x,VLOOKUP($I2629,'2026-01-09_taxon-match'!$A$2:$N$81,6,FALSE),IF(_xlpm.x=0,"",_xlpm.x)))</f>
        <v/>
      </c>
      <c r="O2629" s="46" t="str">
        <f>IF($I2629="","",_xlfn.LET(_xlpm.x,VLOOKUP($I2629,'2026-01-09_taxon-match'!$A$2:$N$81,7,FALSE),IF(_xlpm.x=0,"",_xlpm.x)))</f>
        <v/>
      </c>
      <c r="P2629" s="46" t="str">
        <f>IF($I2629="","",_xlfn.LET(_xlpm.x,VLOOKUP($I2629,'2026-01-09_taxon-match'!$A$2:$N$81,8,FALSE),IF(_xlpm.x=0,"",_xlpm.x)))</f>
        <v/>
      </c>
      <c r="Q2629" s="46" t="str">
        <f>IF($I2629="","",_xlfn.LET(_xlpm.x,VLOOKUP($I2629,'2026-01-09_taxon-match'!$A$2:$N$81,9,FALSE),IF(_xlpm.x=0,"",_xlpm.x)))</f>
        <v/>
      </c>
      <c r="R2629" s="46" t="str">
        <f>IF($I2629="","",_xlfn.LET(_xlpm.x,VLOOKUP($I2629,'2026-01-09_taxon-match'!$A$2:$N$81,10,FALSE),IF(_xlpm.x=0,"",_xlpm.x)))</f>
        <v/>
      </c>
      <c r="S2629" s="46" t="str">
        <f>IF($I2629="","",_xlfn.LET(_xlpm.x,VLOOKUP($I2629,'2026-01-09_taxon-match'!$A$2:$N$81,11,FALSE),IF(_xlpm.x=0,"",_xlpm.x)))</f>
        <v/>
      </c>
      <c r="T2629" s="46" t="str">
        <f>IF($I2629="","",_xlfn.LET(_xlpm.x,VLOOKUP($I2629,'2026-01-09_taxon-match'!$A$2:$N$81,13,FALSE),IF(_xlpm.x=0,"",_xlpm.x)))</f>
        <v/>
      </c>
      <c r="V2629" s="46" t="s">
        <v>39</v>
      </c>
      <c r="W2629" s="46" t="s">
        <v>46</v>
      </c>
      <c r="Y2629" s="46" t="str">
        <f>IF(V2629="","",_xlfn.LET(_xlpm.x,VLOOKUP(V2629,'Drop-down_menus'!$D$2:$E$13,2,FALSE),IF(_xlpm.x=0,"",_xlpm.x)))</f>
        <v>https://orcid.org/0009-0002-6669-2911</v>
      </c>
      <c r="Z2629" s="46" t="str">
        <f>IF(W2629="","",_xlfn.LET(_xlpm.x,VLOOKUP(W2629,'Drop-down_menus'!$D$2:$E$13,2,FALSE),IF(_xlpm.x=0,"",_xlpm.x)))</f>
        <v>https://orcid.org/0000-0003-0502-8101</v>
      </c>
      <c r="AA2629" s="46" t="str">
        <f>IF(X2629="","",_xlfn.LET(_xlpm.x,VLOOKUP(X2629,'Drop-down_menus'!$D$2:$E$13,2,FALSE),IF(_xlpm.x=0,"",_xlpm.x)))</f>
        <v/>
      </c>
    </row>
    <row r="2630" spans="2:34" ht="15" customHeight="1">
      <c r="B2630" s="46">
        <v>2915</v>
      </c>
      <c r="C2630" s="46" t="s">
        <v>929</v>
      </c>
      <c r="D2630" s="46" t="b">
        <f>COUNTIF(Events!$B$2:$B$171, C2630) &gt; 0</f>
        <v>1</v>
      </c>
      <c r="E2630" s="46" t="s">
        <v>163</v>
      </c>
      <c r="F2630" s="46" t="s">
        <v>1077</v>
      </c>
      <c r="J2630" s="46" t="str">
        <f>IF(I2630="","",_xlfn.LET(_xlpm.x,VLOOKUP(I2630,'2026-01-09_taxon-match'!$A$2:$N$81,4,FALSE),IF(_xlpm.x=0,"",_xlpm.x)))</f>
        <v/>
      </c>
      <c r="L2630" s="46" t="str">
        <f>IF(I2630="","",_xlfn.LET(_xlpm.x,VLOOKUP(I2630,'2026-01-09_taxon-match'!$A$2:$N$81,3,FALSE),IF(_xlpm.x=0,"",_xlpm.x)))</f>
        <v/>
      </c>
      <c r="M2630" s="46" t="str">
        <f>IF($I2630="","",_xlfn.LET(_xlpm.x,VLOOKUP($I2630,'2026-01-09_taxon-match'!$A$2:$N$81,5,FALSE),IF(_xlpm.x=0,"",_xlpm.x)))</f>
        <v/>
      </c>
      <c r="N2630" s="46" t="str">
        <f>IF($I2630="","",_xlfn.LET(_xlpm.x,VLOOKUP($I2630,'2026-01-09_taxon-match'!$A$2:$N$81,6,FALSE),IF(_xlpm.x=0,"",_xlpm.x)))</f>
        <v/>
      </c>
      <c r="O2630" s="46" t="str">
        <f>IF($I2630="","",_xlfn.LET(_xlpm.x,VLOOKUP($I2630,'2026-01-09_taxon-match'!$A$2:$N$81,7,FALSE),IF(_xlpm.x=0,"",_xlpm.x)))</f>
        <v/>
      </c>
      <c r="P2630" s="46" t="str">
        <f>IF($I2630="","",_xlfn.LET(_xlpm.x,VLOOKUP($I2630,'2026-01-09_taxon-match'!$A$2:$N$81,8,FALSE),IF(_xlpm.x=0,"",_xlpm.x)))</f>
        <v/>
      </c>
      <c r="Q2630" s="46" t="str">
        <f>IF($I2630="","",_xlfn.LET(_xlpm.x,VLOOKUP($I2630,'2026-01-09_taxon-match'!$A$2:$N$81,9,FALSE),IF(_xlpm.x=0,"",_xlpm.x)))</f>
        <v/>
      </c>
      <c r="R2630" s="46" t="str">
        <f>IF($I2630="","",_xlfn.LET(_xlpm.x,VLOOKUP($I2630,'2026-01-09_taxon-match'!$A$2:$N$81,10,FALSE),IF(_xlpm.x=0,"",_xlpm.x)))</f>
        <v/>
      </c>
      <c r="S2630" s="46" t="str">
        <f>IF($I2630="","",_xlfn.LET(_xlpm.x,VLOOKUP($I2630,'2026-01-09_taxon-match'!$A$2:$N$81,11,FALSE),IF(_xlpm.x=0,"",_xlpm.x)))</f>
        <v/>
      </c>
      <c r="T2630" s="46" t="str">
        <f>IF($I2630="","",_xlfn.LET(_xlpm.x,VLOOKUP($I2630,'2026-01-09_taxon-match'!$A$2:$N$81,13,FALSE),IF(_xlpm.x=0,"",_xlpm.x)))</f>
        <v/>
      </c>
      <c r="V2630" s="46" t="s">
        <v>28</v>
      </c>
      <c r="Y2630" s="46" t="str">
        <f>IF(V2630="","",_xlfn.LET(_xlpm.x,VLOOKUP(V2630,'Drop-down_menus'!$D$2:$E$13,2,FALSE),IF(_xlpm.x=0,"",_xlpm.x)))</f>
        <v>https://orcid.org/0000-0002-9037-7623</v>
      </c>
      <c r="Z2630" s="46" t="str">
        <f>IF(W2630="","",_xlfn.LET(_xlpm.x,VLOOKUP(W2630,'Drop-down_menus'!$D$2:$E$13,2,FALSE),IF(_xlpm.x=0,"",_xlpm.x)))</f>
        <v/>
      </c>
      <c r="AA2630" s="46" t="str">
        <f>IF(X2630="","",_xlfn.LET(_xlpm.x,VLOOKUP(X2630,'Drop-down_menus'!$D$2:$E$13,2,FALSE),IF(_xlpm.x=0,"",_xlpm.x)))</f>
        <v/>
      </c>
      <c r="AC2630" s="14" t="s">
        <v>1094</v>
      </c>
      <c r="AD2630" s="46" t="s">
        <v>1095</v>
      </c>
      <c r="AE2630" s="46" t="s">
        <v>28</v>
      </c>
      <c r="AG2630" s="46" t="str">
        <f>IF(AE2630="","",_xlfn.LET(_xlpm.x,VLOOKUP(AE2630,'Drop-down_menus'!$D$2:$E$13,2,FALSE),IF(_xlpm.x=0,"",_xlpm.x)))</f>
        <v>https://orcid.org/0000-0002-9037-7623</v>
      </c>
      <c r="AH2630" s="46" t="str">
        <f>IF(AF2630="","",_xlfn.LET(_xlpm.x,VLOOKUP(AF2630,'Drop-down_menus'!$D$2:$E$13,2,FALSE),IF(_xlpm.x=0,"",_xlpm.x)))</f>
        <v/>
      </c>
    </row>
    <row r="2631" spans="2:34" ht="15" customHeight="1">
      <c r="B2631" s="46">
        <v>2926</v>
      </c>
      <c r="C2631" s="46" t="s">
        <v>1185</v>
      </c>
      <c r="D2631" s="46" t="b">
        <f>COUNTIF(Events!$B$2:$B$171, C2631) &gt; 0</f>
        <v>0</v>
      </c>
      <c r="E2631" s="46" t="s">
        <v>215</v>
      </c>
      <c r="F2631" s="46" t="s">
        <v>213</v>
      </c>
      <c r="J2631" s="46" t="str">
        <f>IF(I2631="","",_xlfn.LET(_xlpm.x,VLOOKUP(I2631,'2026-01-09_taxon-match'!$A$2:$N$81,4,FALSE),IF(_xlpm.x=0,"",_xlpm.x)))</f>
        <v/>
      </c>
      <c r="L2631" s="46" t="str">
        <f>IF(I2631="","",_xlfn.LET(_xlpm.x,VLOOKUP(I2631,'2026-01-09_taxon-match'!$A$2:$N$81,3,FALSE),IF(_xlpm.x=0,"",_xlpm.x)))</f>
        <v/>
      </c>
      <c r="M2631" s="46" t="str">
        <f>IF($I2631="","",_xlfn.LET(_xlpm.x,VLOOKUP($I2631,'2026-01-09_taxon-match'!$A$2:$N$81,5,FALSE),IF(_xlpm.x=0,"",_xlpm.x)))</f>
        <v/>
      </c>
      <c r="N2631" s="46" t="str">
        <f>IF($I2631="","",_xlfn.LET(_xlpm.x,VLOOKUP($I2631,'2026-01-09_taxon-match'!$A$2:$N$81,6,FALSE),IF(_xlpm.x=0,"",_xlpm.x)))</f>
        <v/>
      </c>
      <c r="O2631" s="46" t="str">
        <f>IF($I2631="","",_xlfn.LET(_xlpm.x,VLOOKUP($I2631,'2026-01-09_taxon-match'!$A$2:$N$81,7,FALSE),IF(_xlpm.x=0,"",_xlpm.x)))</f>
        <v/>
      </c>
      <c r="P2631" s="46" t="str">
        <f>IF($I2631="","",_xlfn.LET(_xlpm.x,VLOOKUP($I2631,'2026-01-09_taxon-match'!$A$2:$N$81,8,FALSE),IF(_xlpm.x=0,"",_xlpm.x)))</f>
        <v/>
      </c>
      <c r="Q2631" s="46" t="str">
        <f>IF($I2631="","",_xlfn.LET(_xlpm.x,VLOOKUP($I2631,'2026-01-09_taxon-match'!$A$2:$N$81,9,FALSE),IF(_xlpm.x=0,"",_xlpm.x)))</f>
        <v/>
      </c>
      <c r="R2631" s="46" t="str">
        <f>IF($I2631="","",_xlfn.LET(_xlpm.x,VLOOKUP($I2631,'2026-01-09_taxon-match'!$A$2:$N$81,10,FALSE),IF(_xlpm.x=0,"",_xlpm.x)))</f>
        <v/>
      </c>
      <c r="S2631" s="46" t="str">
        <f>IF($I2631="","",_xlfn.LET(_xlpm.x,VLOOKUP($I2631,'2026-01-09_taxon-match'!$A$2:$N$81,11,FALSE),IF(_xlpm.x=0,"",_xlpm.x)))</f>
        <v/>
      </c>
      <c r="T2631" s="46" t="str">
        <f>IF($I2631="","",_xlfn.LET(_xlpm.x,VLOOKUP($I2631,'2026-01-09_taxon-match'!$A$2:$N$81,13,FALSE),IF(_xlpm.x=0,"",_xlpm.x)))</f>
        <v/>
      </c>
      <c r="V2631" s="46" t="s">
        <v>39</v>
      </c>
      <c r="W2631" s="46" t="s">
        <v>46</v>
      </c>
      <c r="Y2631" s="46" t="str">
        <f>IF(V2631="","",_xlfn.LET(_xlpm.x,VLOOKUP(V2631,'Drop-down_menus'!$D$2:$E$13,2,FALSE),IF(_xlpm.x=0,"",_xlpm.x)))</f>
        <v>https://orcid.org/0009-0002-6669-2911</v>
      </c>
      <c r="Z2631" s="46" t="str">
        <f>IF(W2631="","",_xlfn.LET(_xlpm.x,VLOOKUP(W2631,'Drop-down_menus'!$D$2:$E$13,2,FALSE),IF(_xlpm.x=0,"",_xlpm.x)))</f>
        <v>https://orcid.org/0000-0003-0502-8101</v>
      </c>
      <c r="AA2631" s="46" t="str">
        <f>IF(X2631="","",_xlfn.LET(_xlpm.x,VLOOKUP(X2631,'Drop-down_menus'!$D$2:$E$13,2,FALSE),IF(_xlpm.x=0,"",_xlpm.x)))</f>
        <v/>
      </c>
      <c r="AC2631" s="46" t="s">
        <v>214</v>
      </c>
    </row>
    <row r="2632" spans="2:34" ht="15" customHeight="1">
      <c r="B2632" s="46">
        <v>2927</v>
      </c>
      <c r="C2632" s="46" t="s">
        <v>1186</v>
      </c>
      <c r="D2632" s="46" t="b">
        <f>COUNTIF(Events!$B$2:$B$171, C2632) &gt; 0</f>
        <v>0</v>
      </c>
      <c r="E2632" s="46" t="s">
        <v>215</v>
      </c>
      <c r="F2632" s="46" t="s">
        <v>216</v>
      </c>
      <c r="J2632" s="46" t="str">
        <f>IF(I2632="","",_xlfn.LET(_xlpm.x,VLOOKUP(I2632,'2026-01-09_taxon-match'!$A$2:$N$81,4,FALSE),IF(_xlpm.x=0,"",_xlpm.x)))</f>
        <v/>
      </c>
      <c r="L2632" s="46" t="str">
        <f>IF(I2632="","",_xlfn.LET(_xlpm.x,VLOOKUP(I2632,'2026-01-09_taxon-match'!$A$2:$N$81,3,FALSE),IF(_xlpm.x=0,"",_xlpm.x)))</f>
        <v/>
      </c>
      <c r="M2632" s="46" t="str">
        <f>IF($I2632="","",_xlfn.LET(_xlpm.x,VLOOKUP($I2632,'2026-01-09_taxon-match'!$A$2:$N$81,5,FALSE),IF(_xlpm.x=0,"",_xlpm.x)))</f>
        <v/>
      </c>
      <c r="N2632" s="46" t="str">
        <f>IF($I2632="","",_xlfn.LET(_xlpm.x,VLOOKUP($I2632,'2026-01-09_taxon-match'!$A$2:$N$81,6,FALSE),IF(_xlpm.x=0,"",_xlpm.x)))</f>
        <v/>
      </c>
      <c r="O2632" s="46" t="str">
        <f>IF($I2632="","",_xlfn.LET(_xlpm.x,VLOOKUP($I2632,'2026-01-09_taxon-match'!$A$2:$N$81,7,FALSE),IF(_xlpm.x=0,"",_xlpm.x)))</f>
        <v/>
      </c>
      <c r="P2632" s="46" t="str">
        <f>IF($I2632="","",_xlfn.LET(_xlpm.x,VLOOKUP($I2632,'2026-01-09_taxon-match'!$A$2:$N$81,8,FALSE),IF(_xlpm.x=0,"",_xlpm.x)))</f>
        <v/>
      </c>
      <c r="Q2632" s="46" t="str">
        <f>IF($I2632="","",_xlfn.LET(_xlpm.x,VLOOKUP($I2632,'2026-01-09_taxon-match'!$A$2:$N$81,9,FALSE),IF(_xlpm.x=0,"",_xlpm.x)))</f>
        <v/>
      </c>
      <c r="R2632" s="46" t="str">
        <f>IF($I2632="","",_xlfn.LET(_xlpm.x,VLOOKUP($I2632,'2026-01-09_taxon-match'!$A$2:$N$81,10,FALSE),IF(_xlpm.x=0,"",_xlpm.x)))</f>
        <v/>
      </c>
      <c r="S2632" s="46" t="str">
        <f>IF($I2632="","",_xlfn.LET(_xlpm.x,VLOOKUP($I2632,'2026-01-09_taxon-match'!$A$2:$N$81,11,FALSE),IF(_xlpm.x=0,"",_xlpm.x)))</f>
        <v/>
      </c>
      <c r="T2632" s="46" t="str">
        <f>IF($I2632="","",_xlfn.LET(_xlpm.x,VLOOKUP($I2632,'2026-01-09_taxon-match'!$A$2:$N$81,13,FALSE),IF(_xlpm.x=0,"",_xlpm.x)))</f>
        <v/>
      </c>
      <c r="V2632" s="46" t="s">
        <v>39</v>
      </c>
      <c r="W2632" s="46" t="s">
        <v>46</v>
      </c>
      <c r="Y2632" s="46" t="str">
        <f>IF(V2632="","",_xlfn.LET(_xlpm.x,VLOOKUP(V2632,'Drop-down_menus'!$D$2:$E$13,2,FALSE),IF(_xlpm.x=0,"",_xlpm.x)))</f>
        <v>https://orcid.org/0009-0002-6669-2911</v>
      </c>
      <c r="Z2632" s="46" t="str">
        <f>IF(W2632="","",_xlfn.LET(_xlpm.x,VLOOKUP(W2632,'Drop-down_menus'!$D$2:$E$13,2,FALSE),IF(_xlpm.x=0,"",_xlpm.x)))</f>
        <v>https://orcid.org/0000-0003-0502-8101</v>
      </c>
      <c r="AA2632" s="46" t="str">
        <f>IF(X2632="","",_xlfn.LET(_xlpm.x,VLOOKUP(X2632,'Drop-down_menus'!$D$2:$E$13,2,FALSE),IF(_xlpm.x=0,"",_xlpm.x)))</f>
        <v/>
      </c>
      <c r="AB2632" s="46" t="s">
        <v>519</v>
      </c>
      <c r="AC2632" s="46" t="s">
        <v>402</v>
      </c>
      <c r="AD2632" s="46" t="s">
        <v>1187</v>
      </c>
      <c r="AE2632" s="46" t="s">
        <v>28</v>
      </c>
      <c r="AF2632" s="46" t="s">
        <v>39</v>
      </c>
      <c r="AG2632" s="46" t="str">
        <f>IF(AE2632="","",_xlfn.LET(_xlpm.x,VLOOKUP(AE2632,'Drop-down_menus'!$D$2:$E$13,2,FALSE),IF(_xlpm.x=0,"",_xlpm.x)))</f>
        <v>https://orcid.org/0000-0002-9037-7623</v>
      </c>
      <c r="AH2632" s="46" t="str">
        <f>IF(AF2632="","",_xlfn.LET(_xlpm.x,VLOOKUP(AF2632,'Drop-down_menus'!$D$2:$E$13,2,FALSE),IF(_xlpm.x=0,"",_xlpm.x)))</f>
        <v>https://orcid.org/0009-0002-6669-2911</v>
      </c>
    </row>
    <row r="2633" spans="2:34" ht="15" customHeight="1">
      <c r="B2633" s="46">
        <v>2928</v>
      </c>
      <c r="C2633" s="46" t="s">
        <v>1186</v>
      </c>
      <c r="D2633" s="46" t="b">
        <f>COUNTIF(Events!$B$2:$B$171, C2633) &gt; 0</f>
        <v>0</v>
      </c>
      <c r="E2633" s="46" t="s">
        <v>215</v>
      </c>
      <c r="F2633" s="46" t="s">
        <v>216</v>
      </c>
      <c r="J2633" s="46" t="str">
        <f>IF(I2633="","",_xlfn.LET(_xlpm.x,VLOOKUP(I2633,'2026-01-09_taxon-match'!$A$2:$N$81,4,FALSE),IF(_xlpm.x=0,"",_xlpm.x)))</f>
        <v/>
      </c>
      <c r="L2633" s="46" t="str">
        <f>IF(I2633="","",_xlfn.LET(_xlpm.x,VLOOKUP(I2633,'2026-01-09_taxon-match'!$A$2:$N$81,3,FALSE),IF(_xlpm.x=0,"",_xlpm.x)))</f>
        <v/>
      </c>
      <c r="M2633" s="46" t="str">
        <f>IF($I2633="","",_xlfn.LET(_xlpm.x,VLOOKUP($I2633,'2026-01-09_taxon-match'!$A$2:$N$81,5,FALSE),IF(_xlpm.x=0,"",_xlpm.x)))</f>
        <v/>
      </c>
      <c r="N2633" s="46" t="str">
        <f>IF($I2633="","",_xlfn.LET(_xlpm.x,VLOOKUP($I2633,'2026-01-09_taxon-match'!$A$2:$N$81,6,FALSE),IF(_xlpm.x=0,"",_xlpm.x)))</f>
        <v/>
      </c>
      <c r="O2633" s="46" t="str">
        <f>IF($I2633="","",_xlfn.LET(_xlpm.x,VLOOKUP($I2633,'2026-01-09_taxon-match'!$A$2:$N$81,7,FALSE),IF(_xlpm.x=0,"",_xlpm.x)))</f>
        <v/>
      </c>
      <c r="P2633" s="46" t="str">
        <f>IF($I2633="","",_xlfn.LET(_xlpm.x,VLOOKUP($I2633,'2026-01-09_taxon-match'!$A$2:$N$81,8,FALSE),IF(_xlpm.x=0,"",_xlpm.x)))</f>
        <v/>
      </c>
      <c r="Q2633" s="46" t="str">
        <f>IF($I2633="","",_xlfn.LET(_xlpm.x,VLOOKUP($I2633,'2026-01-09_taxon-match'!$A$2:$N$81,9,FALSE),IF(_xlpm.x=0,"",_xlpm.x)))</f>
        <v/>
      </c>
      <c r="R2633" s="46" t="str">
        <f>IF($I2633="","",_xlfn.LET(_xlpm.x,VLOOKUP($I2633,'2026-01-09_taxon-match'!$A$2:$N$81,10,FALSE),IF(_xlpm.x=0,"",_xlpm.x)))</f>
        <v/>
      </c>
      <c r="S2633" s="46" t="str">
        <f>IF($I2633="","",_xlfn.LET(_xlpm.x,VLOOKUP($I2633,'2026-01-09_taxon-match'!$A$2:$N$81,11,FALSE),IF(_xlpm.x=0,"",_xlpm.x)))</f>
        <v/>
      </c>
      <c r="T2633" s="46" t="str">
        <f>IF($I2633="","",_xlfn.LET(_xlpm.x,VLOOKUP($I2633,'2026-01-09_taxon-match'!$A$2:$N$81,13,FALSE),IF(_xlpm.x=0,"",_xlpm.x)))</f>
        <v/>
      </c>
      <c r="V2633" s="46" t="s">
        <v>39</v>
      </c>
      <c r="W2633" s="46" t="s">
        <v>46</v>
      </c>
      <c r="Y2633" s="46" t="str">
        <f>IF(V2633="","",_xlfn.LET(_xlpm.x,VLOOKUP(V2633,'Drop-down_menus'!$D$2:$E$13,2,FALSE),IF(_xlpm.x=0,"",_xlpm.x)))</f>
        <v>https://orcid.org/0009-0002-6669-2911</v>
      </c>
      <c r="Z2633" s="46" t="str">
        <f>IF(W2633="","",_xlfn.LET(_xlpm.x,VLOOKUP(W2633,'Drop-down_menus'!$D$2:$E$13,2,FALSE),IF(_xlpm.x=0,"",_xlpm.x)))</f>
        <v>https://orcid.org/0000-0003-0502-8101</v>
      </c>
      <c r="AA2633" s="46" t="str">
        <f>IF(X2633="","",_xlfn.LET(_xlpm.x,VLOOKUP(X2633,'Drop-down_menus'!$D$2:$E$13,2,FALSE),IF(_xlpm.x=0,"",_xlpm.x)))</f>
        <v/>
      </c>
      <c r="AB2633" s="46" t="s">
        <v>519</v>
      </c>
      <c r="AC2633" s="46" t="s">
        <v>402</v>
      </c>
      <c r="AD2633" s="46" t="s">
        <v>1187</v>
      </c>
      <c r="AE2633" s="46" t="s">
        <v>28</v>
      </c>
      <c r="AF2633" s="46" t="s">
        <v>39</v>
      </c>
      <c r="AG2633" s="46" t="str">
        <f>IF(AE2633="","",_xlfn.LET(_xlpm.x,VLOOKUP(AE2633,'Drop-down_menus'!$D$2:$E$13,2,FALSE),IF(_xlpm.x=0,"",_xlpm.x)))</f>
        <v>https://orcid.org/0000-0002-9037-7623</v>
      </c>
      <c r="AH2633" s="46" t="str">
        <f>IF(AF2633="","",_xlfn.LET(_xlpm.x,VLOOKUP(AF2633,'Drop-down_menus'!$D$2:$E$13,2,FALSE),IF(_xlpm.x=0,"",_xlpm.x)))</f>
        <v>https://orcid.org/0009-0002-6669-2911</v>
      </c>
    </row>
    <row r="2634" spans="2:34" ht="15" customHeight="1">
      <c r="B2634" s="46">
        <v>2929</v>
      </c>
      <c r="C2634" s="46" t="s">
        <v>1186</v>
      </c>
      <c r="D2634" s="46" t="b">
        <f>COUNTIF(Events!$B$2:$B$171, C2634) &gt; 0</f>
        <v>0</v>
      </c>
      <c r="E2634" s="46" t="s">
        <v>215</v>
      </c>
      <c r="F2634" s="46" t="s">
        <v>218</v>
      </c>
      <c r="J2634" s="46" t="str">
        <f>IF(I2634="","",_xlfn.LET(_xlpm.x,VLOOKUP(I2634,'2026-01-09_taxon-match'!$A$2:$N$81,4,FALSE),IF(_xlpm.x=0,"",_xlpm.x)))</f>
        <v/>
      </c>
      <c r="L2634" s="46" t="str">
        <f>IF(I2634="","",_xlfn.LET(_xlpm.x,VLOOKUP(I2634,'2026-01-09_taxon-match'!$A$2:$N$81,3,FALSE),IF(_xlpm.x=0,"",_xlpm.x)))</f>
        <v/>
      </c>
      <c r="M2634" s="46" t="str">
        <f>IF($I2634="","",_xlfn.LET(_xlpm.x,VLOOKUP($I2634,'2026-01-09_taxon-match'!$A$2:$N$81,5,FALSE),IF(_xlpm.x=0,"",_xlpm.x)))</f>
        <v/>
      </c>
      <c r="N2634" s="46" t="str">
        <f>IF($I2634="","",_xlfn.LET(_xlpm.x,VLOOKUP($I2634,'2026-01-09_taxon-match'!$A$2:$N$81,6,FALSE),IF(_xlpm.x=0,"",_xlpm.x)))</f>
        <v/>
      </c>
      <c r="O2634" s="46" t="str">
        <f>IF($I2634="","",_xlfn.LET(_xlpm.x,VLOOKUP($I2634,'2026-01-09_taxon-match'!$A$2:$N$81,7,FALSE),IF(_xlpm.x=0,"",_xlpm.x)))</f>
        <v/>
      </c>
      <c r="P2634" s="46" t="str">
        <f>IF($I2634="","",_xlfn.LET(_xlpm.x,VLOOKUP($I2634,'2026-01-09_taxon-match'!$A$2:$N$81,8,FALSE),IF(_xlpm.x=0,"",_xlpm.x)))</f>
        <v/>
      </c>
      <c r="Q2634" s="46" t="str">
        <f>IF($I2634="","",_xlfn.LET(_xlpm.x,VLOOKUP($I2634,'2026-01-09_taxon-match'!$A$2:$N$81,9,FALSE),IF(_xlpm.x=0,"",_xlpm.x)))</f>
        <v/>
      </c>
      <c r="R2634" s="46" t="str">
        <f>IF($I2634="","",_xlfn.LET(_xlpm.x,VLOOKUP($I2634,'2026-01-09_taxon-match'!$A$2:$N$81,10,FALSE),IF(_xlpm.x=0,"",_xlpm.x)))</f>
        <v/>
      </c>
      <c r="S2634" s="46" t="str">
        <f>IF($I2634="","",_xlfn.LET(_xlpm.x,VLOOKUP($I2634,'2026-01-09_taxon-match'!$A$2:$N$81,11,FALSE),IF(_xlpm.x=0,"",_xlpm.x)))</f>
        <v/>
      </c>
      <c r="T2634" s="46" t="str">
        <f>IF($I2634="","",_xlfn.LET(_xlpm.x,VLOOKUP($I2634,'2026-01-09_taxon-match'!$A$2:$N$81,13,FALSE),IF(_xlpm.x=0,"",_xlpm.x)))</f>
        <v/>
      </c>
      <c r="V2634" s="46" t="s">
        <v>39</v>
      </c>
      <c r="W2634" s="46" t="s">
        <v>46</v>
      </c>
      <c r="Y2634" s="46" t="str">
        <f>IF(V2634="","",_xlfn.LET(_xlpm.x,VLOOKUP(V2634,'Drop-down_menus'!$D$2:$E$13,2,FALSE),IF(_xlpm.x=0,"",_xlpm.x)))</f>
        <v>https://orcid.org/0009-0002-6669-2911</v>
      </c>
      <c r="Z2634" s="46" t="str">
        <f>IF(W2634="","",_xlfn.LET(_xlpm.x,VLOOKUP(W2634,'Drop-down_menus'!$D$2:$E$13,2,FALSE),IF(_xlpm.x=0,"",_xlpm.x)))</f>
        <v>https://orcid.org/0000-0003-0502-8101</v>
      </c>
      <c r="AA2634" s="46" t="str">
        <f>IF(X2634="","",_xlfn.LET(_xlpm.x,VLOOKUP(X2634,'Drop-down_menus'!$D$2:$E$13,2,FALSE),IF(_xlpm.x=0,"",_xlpm.x)))</f>
        <v/>
      </c>
      <c r="AB2634" s="46" t="s">
        <v>519</v>
      </c>
      <c r="AC2634" s="46" t="s">
        <v>402</v>
      </c>
      <c r="AD2634" s="46" t="s">
        <v>1187</v>
      </c>
      <c r="AE2634" s="46" t="s">
        <v>28</v>
      </c>
      <c r="AF2634" s="46" t="s">
        <v>39</v>
      </c>
      <c r="AG2634" s="46" t="str">
        <f>IF(AE2634="","",_xlfn.LET(_xlpm.x,VLOOKUP(AE2634,'Drop-down_menus'!$D$2:$E$13,2,FALSE),IF(_xlpm.x=0,"",_xlpm.x)))</f>
        <v>https://orcid.org/0000-0002-9037-7623</v>
      </c>
      <c r="AH2634" s="46" t="str">
        <f>IF(AF2634="","",_xlfn.LET(_xlpm.x,VLOOKUP(AF2634,'Drop-down_menus'!$D$2:$E$13,2,FALSE),IF(_xlpm.x=0,"",_xlpm.x)))</f>
        <v>https://orcid.org/0009-0002-6669-2911</v>
      </c>
    </row>
    <row r="2635" spans="2:34" ht="15" customHeight="1">
      <c r="B2635" s="46">
        <v>2930</v>
      </c>
      <c r="C2635" s="46" t="s">
        <v>1186</v>
      </c>
      <c r="D2635" s="46" t="b">
        <f>COUNTIF(Events!$B$2:$B$171, C2635) &gt; 0</f>
        <v>0</v>
      </c>
      <c r="E2635" s="46" t="s">
        <v>215</v>
      </c>
      <c r="F2635" s="46" t="s">
        <v>218</v>
      </c>
      <c r="J2635" s="46" t="str">
        <f>IF(I2635="","",_xlfn.LET(_xlpm.x,VLOOKUP(I2635,'2026-01-09_taxon-match'!$A$2:$N$81,4,FALSE),IF(_xlpm.x=0,"",_xlpm.x)))</f>
        <v/>
      </c>
      <c r="L2635" s="46" t="str">
        <f>IF(I2635="","",_xlfn.LET(_xlpm.x,VLOOKUP(I2635,'2026-01-09_taxon-match'!$A$2:$N$81,3,FALSE),IF(_xlpm.x=0,"",_xlpm.x)))</f>
        <v/>
      </c>
      <c r="M2635" s="46" t="str">
        <f>IF($I2635="","",_xlfn.LET(_xlpm.x,VLOOKUP($I2635,'2026-01-09_taxon-match'!$A$2:$N$81,5,FALSE),IF(_xlpm.x=0,"",_xlpm.x)))</f>
        <v/>
      </c>
      <c r="N2635" s="46" t="str">
        <f>IF($I2635="","",_xlfn.LET(_xlpm.x,VLOOKUP($I2635,'2026-01-09_taxon-match'!$A$2:$N$81,6,FALSE),IF(_xlpm.x=0,"",_xlpm.x)))</f>
        <v/>
      </c>
      <c r="O2635" s="46" t="str">
        <f>IF($I2635="","",_xlfn.LET(_xlpm.x,VLOOKUP($I2635,'2026-01-09_taxon-match'!$A$2:$N$81,7,FALSE),IF(_xlpm.x=0,"",_xlpm.x)))</f>
        <v/>
      </c>
      <c r="P2635" s="46" t="str">
        <f>IF($I2635="","",_xlfn.LET(_xlpm.x,VLOOKUP($I2635,'2026-01-09_taxon-match'!$A$2:$N$81,8,FALSE),IF(_xlpm.x=0,"",_xlpm.x)))</f>
        <v/>
      </c>
      <c r="Q2635" s="46" t="str">
        <f>IF($I2635="","",_xlfn.LET(_xlpm.x,VLOOKUP($I2635,'2026-01-09_taxon-match'!$A$2:$N$81,9,FALSE),IF(_xlpm.x=0,"",_xlpm.x)))</f>
        <v/>
      </c>
      <c r="R2635" s="46" t="str">
        <f>IF($I2635="","",_xlfn.LET(_xlpm.x,VLOOKUP($I2635,'2026-01-09_taxon-match'!$A$2:$N$81,10,FALSE),IF(_xlpm.x=0,"",_xlpm.x)))</f>
        <v/>
      </c>
      <c r="S2635" s="46" t="str">
        <f>IF($I2635="","",_xlfn.LET(_xlpm.x,VLOOKUP($I2635,'2026-01-09_taxon-match'!$A$2:$N$81,11,FALSE),IF(_xlpm.x=0,"",_xlpm.x)))</f>
        <v/>
      </c>
      <c r="T2635" s="46" t="str">
        <f>IF($I2635="","",_xlfn.LET(_xlpm.x,VLOOKUP($I2635,'2026-01-09_taxon-match'!$A$2:$N$81,13,FALSE),IF(_xlpm.x=0,"",_xlpm.x)))</f>
        <v/>
      </c>
      <c r="V2635" s="46" t="s">
        <v>39</v>
      </c>
      <c r="W2635" s="46" t="s">
        <v>46</v>
      </c>
      <c r="Y2635" s="46" t="str">
        <f>IF(V2635="","",_xlfn.LET(_xlpm.x,VLOOKUP(V2635,'Drop-down_menus'!$D$2:$E$13,2,FALSE),IF(_xlpm.x=0,"",_xlpm.x)))</f>
        <v>https://orcid.org/0009-0002-6669-2911</v>
      </c>
      <c r="Z2635" s="46" t="str">
        <f>IF(W2635="","",_xlfn.LET(_xlpm.x,VLOOKUP(W2635,'Drop-down_menus'!$D$2:$E$13,2,FALSE),IF(_xlpm.x=0,"",_xlpm.x)))</f>
        <v>https://orcid.org/0000-0003-0502-8101</v>
      </c>
      <c r="AA2635" s="46" t="str">
        <f>IF(X2635="","",_xlfn.LET(_xlpm.x,VLOOKUP(X2635,'Drop-down_menus'!$D$2:$E$13,2,FALSE),IF(_xlpm.x=0,"",_xlpm.x)))</f>
        <v/>
      </c>
      <c r="AB2635" s="46" t="s">
        <v>519</v>
      </c>
      <c r="AC2635" s="46" t="s">
        <v>402</v>
      </c>
      <c r="AD2635" s="46" t="s">
        <v>1187</v>
      </c>
      <c r="AE2635" s="46" t="s">
        <v>28</v>
      </c>
      <c r="AF2635" s="46" t="s">
        <v>39</v>
      </c>
      <c r="AG2635" s="46" t="str">
        <f>IF(AE2635="","",_xlfn.LET(_xlpm.x,VLOOKUP(AE2635,'Drop-down_menus'!$D$2:$E$13,2,FALSE),IF(_xlpm.x=0,"",_xlpm.x)))</f>
        <v>https://orcid.org/0000-0002-9037-7623</v>
      </c>
      <c r="AH2635" s="46" t="str">
        <f>IF(AF2635="","",_xlfn.LET(_xlpm.x,VLOOKUP(AF2635,'Drop-down_menus'!$D$2:$E$13,2,FALSE),IF(_xlpm.x=0,"",_xlpm.x)))</f>
        <v>https://orcid.org/0009-0002-6669-2911</v>
      </c>
    </row>
    <row r="2636" spans="2:34" ht="15" customHeight="1">
      <c r="B2636" s="46">
        <v>2931</v>
      </c>
      <c r="C2636" s="46" t="s">
        <v>1186</v>
      </c>
      <c r="D2636" s="46" t="b">
        <f>COUNTIF(Events!$B$2:$B$171, C2636) &gt; 0</f>
        <v>0</v>
      </c>
      <c r="E2636" s="46" t="s">
        <v>215</v>
      </c>
      <c r="F2636" s="46" t="s">
        <v>255</v>
      </c>
      <c r="J2636" s="46" t="str">
        <f>IF(I2636="","",_xlfn.LET(_xlpm.x,VLOOKUP(I2636,'2026-01-09_taxon-match'!$A$2:$N$81,4,FALSE),IF(_xlpm.x=0,"",_xlpm.x)))</f>
        <v/>
      </c>
      <c r="L2636" s="46" t="str">
        <f>IF(I2636="","",_xlfn.LET(_xlpm.x,VLOOKUP(I2636,'2026-01-09_taxon-match'!$A$2:$N$81,3,FALSE),IF(_xlpm.x=0,"",_xlpm.x)))</f>
        <v/>
      </c>
      <c r="M2636" s="46" t="str">
        <f>IF($I2636="","",_xlfn.LET(_xlpm.x,VLOOKUP($I2636,'2026-01-09_taxon-match'!$A$2:$N$81,5,FALSE),IF(_xlpm.x=0,"",_xlpm.x)))</f>
        <v/>
      </c>
      <c r="N2636" s="46" t="str">
        <f>IF($I2636="","",_xlfn.LET(_xlpm.x,VLOOKUP($I2636,'2026-01-09_taxon-match'!$A$2:$N$81,6,FALSE),IF(_xlpm.x=0,"",_xlpm.x)))</f>
        <v/>
      </c>
      <c r="O2636" s="46" t="str">
        <f>IF($I2636="","",_xlfn.LET(_xlpm.x,VLOOKUP($I2636,'2026-01-09_taxon-match'!$A$2:$N$81,7,FALSE),IF(_xlpm.x=0,"",_xlpm.x)))</f>
        <v/>
      </c>
      <c r="P2636" s="46" t="str">
        <f>IF($I2636="","",_xlfn.LET(_xlpm.x,VLOOKUP($I2636,'2026-01-09_taxon-match'!$A$2:$N$81,8,FALSE),IF(_xlpm.x=0,"",_xlpm.x)))</f>
        <v/>
      </c>
      <c r="Q2636" s="46" t="str">
        <f>IF($I2636="","",_xlfn.LET(_xlpm.x,VLOOKUP($I2636,'2026-01-09_taxon-match'!$A$2:$N$81,9,FALSE),IF(_xlpm.x=0,"",_xlpm.x)))</f>
        <v/>
      </c>
      <c r="R2636" s="46" t="str">
        <f>IF($I2636="","",_xlfn.LET(_xlpm.x,VLOOKUP($I2636,'2026-01-09_taxon-match'!$A$2:$N$81,10,FALSE),IF(_xlpm.x=0,"",_xlpm.x)))</f>
        <v/>
      </c>
      <c r="S2636" s="46" t="str">
        <f>IF($I2636="","",_xlfn.LET(_xlpm.x,VLOOKUP($I2636,'2026-01-09_taxon-match'!$A$2:$N$81,11,FALSE),IF(_xlpm.x=0,"",_xlpm.x)))</f>
        <v/>
      </c>
      <c r="T2636" s="46" t="str">
        <f>IF($I2636="","",_xlfn.LET(_xlpm.x,VLOOKUP($I2636,'2026-01-09_taxon-match'!$A$2:$N$81,13,FALSE),IF(_xlpm.x=0,"",_xlpm.x)))</f>
        <v/>
      </c>
      <c r="V2636" s="46" t="s">
        <v>39</v>
      </c>
      <c r="W2636" s="46" t="s">
        <v>46</v>
      </c>
      <c r="Y2636" s="46" t="str">
        <f>IF(V2636="","",_xlfn.LET(_xlpm.x,VLOOKUP(V2636,'Drop-down_menus'!$D$2:$E$13,2,FALSE),IF(_xlpm.x=0,"",_xlpm.x)))</f>
        <v>https://orcid.org/0009-0002-6669-2911</v>
      </c>
      <c r="Z2636" s="46" t="str">
        <f>IF(W2636="","",_xlfn.LET(_xlpm.x,VLOOKUP(W2636,'Drop-down_menus'!$D$2:$E$13,2,FALSE),IF(_xlpm.x=0,"",_xlpm.x)))</f>
        <v>https://orcid.org/0000-0003-0502-8101</v>
      </c>
      <c r="AA2636" s="46" t="str">
        <f>IF(X2636="","",_xlfn.LET(_xlpm.x,VLOOKUP(X2636,'Drop-down_menus'!$D$2:$E$13,2,FALSE),IF(_xlpm.x=0,"",_xlpm.x)))</f>
        <v/>
      </c>
      <c r="AB2636" s="46" t="s">
        <v>519</v>
      </c>
      <c r="AC2636" s="46" t="s">
        <v>356</v>
      </c>
      <c r="AD2636" s="46" t="s">
        <v>1187</v>
      </c>
      <c r="AE2636" s="46" t="s">
        <v>28</v>
      </c>
      <c r="AF2636" s="46" t="s">
        <v>39</v>
      </c>
      <c r="AG2636" s="46" t="str">
        <f>IF(AE2636="","",_xlfn.LET(_xlpm.x,VLOOKUP(AE2636,'Drop-down_menus'!$D$2:$E$13,2,FALSE),IF(_xlpm.x=0,"",_xlpm.x)))</f>
        <v>https://orcid.org/0000-0002-9037-7623</v>
      </c>
      <c r="AH2636" s="46" t="str">
        <f>IF(AF2636="","",_xlfn.LET(_xlpm.x,VLOOKUP(AF2636,'Drop-down_menus'!$D$2:$E$13,2,FALSE),IF(_xlpm.x=0,"",_xlpm.x)))</f>
        <v>https://orcid.org/0009-0002-6669-2911</v>
      </c>
    </row>
    <row r="2637" spans="2:34" ht="15" customHeight="1">
      <c r="B2637" s="46">
        <v>2932</v>
      </c>
      <c r="C2637" s="46" t="s">
        <v>1186</v>
      </c>
      <c r="D2637" s="46" t="b">
        <f>COUNTIF(Events!$B$2:$B$171, C2637) &gt; 0</f>
        <v>0</v>
      </c>
      <c r="E2637" s="46" t="s">
        <v>215</v>
      </c>
      <c r="F2637" s="15" t="s">
        <v>1082</v>
      </c>
      <c r="J2637" s="46" t="str">
        <f>IF(I2637="","",_xlfn.LET(_xlpm.x,VLOOKUP(I2637,'2026-01-09_taxon-match'!$A$2:$N$81,4,FALSE),IF(_xlpm.x=0,"",_xlpm.x)))</f>
        <v/>
      </c>
      <c r="L2637" s="46" t="str">
        <f>IF(I2637="","",_xlfn.LET(_xlpm.x,VLOOKUP(I2637,'2026-01-09_taxon-match'!$A$2:$N$81,3,FALSE),IF(_xlpm.x=0,"",_xlpm.x)))</f>
        <v/>
      </c>
      <c r="M2637" s="46" t="str">
        <f>IF($I2637="","",_xlfn.LET(_xlpm.x,VLOOKUP($I2637,'2026-01-09_taxon-match'!$A$2:$N$81,5,FALSE),IF(_xlpm.x=0,"",_xlpm.x)))</f>
        <v/>
      </c>
      <c r="N2637" s="46" t="str">
        <f>IF($I2637="","",_xlfn.LET(_xlpm.x,VLOOKUP($I2637,'2026-01-09_taxon-match'!$A$2:$N$81,6,FALSE),IF(_xlpm.x=0,"",_xlpm.x)))</f>
        <v/>
      </c>
      <c r="O2637" s="46" t="str">
        <f>IF($I2637="","",_xlfn.LET(_xlpm.x,VLOOKUP($I2637,'2026-01-09_taxon-match'!$A$2:$N$81,7,FALSE),IF(_xlpm.x=0,"",_xlpm.x)))</f>
        <v/>
      </c>
      <c r="P2637" s="46" t="str">
        <f>IF($I2637="","",_xlfn.LET(_xlpm.x,VLOOKUP($I2637,'2026-01-09_taxon-match'!$A$2:$N$81,8,FALSE),IF(_xlpm.x=0,"",_xlpm.x)))</f>
        <v/>
      </c>
      <c r="Q2637" s="46" t="str">
        <f>IF($I2637="","",_xlfn.LET(_xlpm.x,VLOOKUP($I2637,'2026-01-09_taxon-match'!$A$2:$N$81,9,FALSE),IF(_xlpm.x=0,"",_xlpm.x)))</f>
        <v/>
      </c>
      <c r="R2637" s="46" t="str">
        <f>IF($I2637="","",_xlfn.LET(_xlpm.x,VLOOKUP($I2637,'2026-01-09_taxon-match'!$A$2:$N$81,10,FALSE),IF(_xlpm.x=0,"",_xlpm.x)))</f>
        <v/>
      </c>
      <c r="S2637" s="46" t="str">
        <f>IF($I2637="","",_xlfn.LET(_xlpm.x,VLOOKUP($I2637,'2026-01-09_taxon-match'!$A$2:$N$81,11,FALSE),IF(_xlpm.x=0,"",_xlpm.x)))</f>
        <v/>
      </c>
      <c r="T2637" s="46" t="str">
        <f>IF($I2637="","",_xlfn.LET(_xlpm.x,VLOOKUP($I2637,'2026-01-09_taxon-match'!$A$2:$N$81,13,FALSE),IF(_xlpm.x=0,"",_xlpm.x)))</f>
        <v/>
      </c>
      <c r="V2637" s="46" t="s">
        <v>39</v>
      </c>
      <c r="W2637" s="46" t="s">
        <v>46</v>
      </c>
      <c r="Y2637" s="46" t="str">
        <f>IF(V2637="","",_xlfn.LET(_xlpm.x,VLOOKUP(V2637,'Drop-down_menus'!$D$2:$E$13,2,FALSE),IF(_xlpm.x=0,"",_xlpm.x)))</f>
        <v>https://orcid.org/0009-0002-6669-2911</v>
      </c>
      <c r="Z2637" s="46" t="str">
        <f>IF(W2637="","",_xlfn.LET(_xlpm.x,VLOOKUP(W2637,'Drop-down_menus'!$D$2:$E$13,2,FALSE),IF(_xlpm.x=0,"",_xlpm.x)))</f>
        <v>https://orcid.org/0000-0003-0502-8101</v>
      </c>
      <c r="AA2637" s="46" t="str">
        <f>IF(X2637="","",_xlfn.LET(_xlpm.x,VLOOKUP(X2637,'Drop-down_menus'!$D$2:$E$13,2,FALSE),IF(_xlpm.x=0,"",_xlpm.x)))</f>
        <v/>
      </c>
      <c r="AB2637" s="46" t="s">
        <v>519</v>
      </c>
      <c r="AC2637" s="46" t="s">
        <v>356</v>
      </c>
      <c r="AD2637" s="46" t="s">
        <v>1187</v>
      </c>
      <c r="AE2637" s="46" t="s">
        <v>28</v>
      </c>
      <c r="AF2637" s="46" t="s">
        <v>39</v>
      </c>
      <c r="AG2637" s="46" t="str">
        <f>IF(AE2637="","",_xlfn.LET(_xlpm.x,VLOOKUP(AE2637,'Drop-down_menus'!$D$2:$E$13,2,FALSE),IF(_xlpm.x=0,"",_xlpm.x)))</f>
        <v>https://orcid.org/0000-0002-9037-7623</v>
      </c>
      <c r="AH2637" s="46" t="str">
        <f>IF(AF2637="","",_xlfn.LET(_xlpm.x,VLOOKUP(AF2637,'Drop-down_menus'!$D$2:$E$13,2,FALSE),IF(_xlpm.x=0,"",_xlpm.x)))</f>
        <v>https://orcid.org/0009-0002-6669-2911</v>
      </c>
    </row>
    <row r="2638" spans="2:34" ht="15" customHeight="1">
      <c r="B2638" s="46">
        <v>2933</v>
      </c>
      <c r="C2638" s="46" t="s">
        <v>1186</v>
      </c>
      <c r="D2638" s="46" t="b">
        <f>COUNTIF(Events!$B$2:$B$171, C2638) &gt; 0</f>
        <v>0</v>
      </c>
      <c r="E2638" s="46" t="s">
        <v>215</v>
      </c>
      <c r="F2638" s="46" t="s">
        <v>219</v>
      </c>
      <c r="J2638" s="46" t="str">
        <f>IF(I2638="","",_xlfn.LET(_xlpm.x,VLOOKUP(I2638,'2026-01-09_taxon-match'!$A$2:$N$81,4,FALSE),IF(_xlpm.x=0,"",_xlpm.x)))</f>
        <v/>
      </c>
      <c r="L2638" s="46" t="str">
        <f>IF(I2638="","",_xlfn.LET(_xlpm.x,VLOOKUP(I2638,'2026-01-09_taxon-match'!$A$2:$N$81,3,FALSE),IF(_xlpm.x=0,"",_xlpm.x)))</f>
        <v/>
      </c>
      <c r="M2638" s="46" t="str">
        <f>IF($I2638="","",_xlfn.LET(_xlpm.x,VLOOKUP($I2638,'2026-01-09_taxon-match'!$A$2:$N$81,5,FALSE),IF(_xlpm.x=0,"",_xlpm.x)))</f>
        <v/>
      </c>
      <c r="N2638" s="46" t="str">
        <f>IF($I2638="","",_xlfn.LET(_xlpm.x,VLOOKUP($I2638,'2026-01-09_taxon-match'!$A$2:$N$81,6,FALSE),IF(_xlpm.x=0,"",_xlpm.x)))</f>
        <v/>
      </c>
      <c r="O2638" s="46" t="str">
        <f>IF($I2638="","",_xlfn.LET(_xlpm.x,VLOOKUP($I2638,'2026-01-09_taxon-match'!$A$2:$N$81,7,FALSE),IF(_xlpm.x=0,"",_xlpm.x)))</f>
        <v/>
      </c>
      <c r="P2638" s="46" t="str">
        <f>IF($I2638="","",_xlfn.LET(_xlpm.x,VLOOKUP($I2638,'2026-01-09_taxon-match'!$A$2:$N$81,8,FALSE),IF(_xlpm.x=0,"",_xlpm.x)))</f>
        <v/>
      </c>
      <c r="Q2638" s="46" t="str">
        <f>IF($I2638="","",_xlfn.LET(_xlpm.x,VLOOKUP($I2638,'2026-01-09_taxon-match'!$A$2:$N$81,9,FALSE),IF(_xlpm.x=0,"",_xlpm.x)))</f>
        <v/>
      </c>
      <c r="R2638" s="46" t="str">
        <f>IF($I2638="","",_xlfn.LET(_xlpm.x,VLOOKUP($I2638,'2026-01-09_taxon-match'!$A$2:$N$81,10,FALSE),IF(_xlpm.x=0,"",_xlpm.x)))</f>
        <v/>
      </c>
      <c r="S2638" s="46" t="str">
        <f>IF($I2638="","",_xlfn.LET(_xlpm.x,VLOOKUP($I2638,'2026-01-09_taxon-match'!$A$2:$N$81,11,FALSE),IF(_xlpm.x=0,"",_xlpm.x)))</f>
        <v/>
      </c>
      <c r="T2638" s="46" t="str">
        <f>IF($I2638="","",_xlfn.LET(_xlpm.x,VLOOKUP($I2638,'2026-01-09_taxon-match'!$A$2:$N$81,13,FALSE),IF(_xlpm.x=0,"",_xlpm.x)))</f>
        <v/>
      </c>
      <c r="V2638" s="46" t="s">
        <v>39</v>
      </c>
      <c r="W2638" s="46" t="s">
        <v>46</v>
      </c>
      <c r="Y2638" s="46" t="str">
        <f>IF(V2638="","",_xlfn.LET(_xlpm.x,VLOOKUP(V2638,'Drop-down_menus'!$D$2:$E$13,2,FALSE),IF(_xlpm.x=0,"",_xlpm.x)))</f>
        <v>https://orcid.org/0009-0002-6669-2911</v>
      </c>
      <c r="Z2638" s="46" t="str">
        <f>IF(W2638="","",_xlfn.LET(_xlpm.x,VLOOKUP(W2638,'Drop-down_menus'!$D$2:$E$13,2,FALSE),IF(_xlpm.x=0,"",_xlpm.x)))</f>
        <v>https://orcid.org/0000-0003-0502-8101</v>
      </c>
      <c r="AA2638" s="46" t="str">
        <f>IF(X2638="","",_xlfn.LET(_xlpm.x,VLOOKUP(X2638,'Drop-down_menus'!$D$2:$E$13,2,FALSE),IF(_xlpm.x=0,"",_xlpm.x)))</f>
        <v/>
      </c>
      <c r="AC2638" s="46" t="s">
        <v>356</v>
      </c>
      <c r="AD2638" s="46" t="s">
        <v>1187</v>
      </c>
      <c r="AE2638" s="46" t="s">
        <v>28</v>
      </c>
      <c r="AF2638" s="46" t="s">
        <v>39</v>
      </c>
      <c r="AG2638" s="46" t="str">
        <f>IF(AE2638="","",_xlfn.LET(_xlpm.x,VLOOKUP(AE2638,'Drop-down_menus'!$D$2:$E$13,2,FALSE),IF(_xlpm.x=0,"",_xlpm.x)))</f>
        <v>https://orcid.org/0000-0002-9037-7623</v>
      </c>
      <c r="AH2638" s="46" t="str">
        <f>IF(AF2638="","",_xlfn.LET(_xlpm.x,VLOOKUP(AF2638,'Drop-down_menus'!$D$2:$E$13,2,FALSE),IF(_xlpm.x=0,"",_xlpm.x)))</f>
        <v>https://orcid.org/0009-0002-6669-2911</v>
      </c>
    </row>
    <row r="2639" spans="2:34" ht="15" customHeight="1">
      <c r="B2639" s="46">
        <v>2934</v>
      </c>
      <c r="C2639" s="46" t="s">
        <v>1186</v>
      </c>
      <c r="D2639" s="46" t="b">
        <f>COUNTIF(Events!$B$2:$B$171, C2639) &gt; 0</f>
        <v>0</v>
      </c>
      <c r="E2639" s="46" t="s">
        <v>215</v>
      </c>
      <c r="F2639" s="46" t="s">
        <v>504</v>
      </c>
      <c r="J2639" s="46" t="str">
        <f>IF(I2639="","",_xlfn.LET(_xlpm.x,VLOOKUP(I2639,'2026-01-09_taxon-match'!$A$2:$N$81,4,FALSE),IF(_xlpm.x=0,"",_xlpm.x)))</f>
        <v/>
      </c>
      <c r="L2639" s="46" t="str">
        <f>IF(I2639="","",_xlfn.LET(_xlpm.x,VLOOKUP(I2639,'2026-01-09_taxon-match'!$A$2:$N$81,3,FALSE),IF(_xlpm.x=0,"",_xlpm.x)))</f>
        <v/>
      </c>
      <c r="M2639" s="46" t="str">
        <f>IF($I2639="","",_xlfn.LET(_xlpm.x,VLOOKUP($I2639,'2026-01-09_taxon-match'!$A$2:$N$81,5,FALSE),IF(_xlpm.x=0,"",_xlpm.x)))</f>
        <v/>
      </c>
      <c r="N2639" s="46" t="str">
        <f>IF($I2639="","",_xlfn.LET(_xlpm.x,VLOOKUP($I2639,'2026-01-09_taxon-match'!$A$2:$N$81,6,FALSE),IF(_xlpm.x=0,"",_xlpm.x)))</f>
        <v/>
      </c>
      <c r="O2639" s="46" t="str">
        <f>IF($I2639="","",_xlfn.LET(_xlpm.x,VLOOKUP($I2639,'2026-01-09_taxon-match'!$A$2:$N$81,7,FALSE),IF(_xlpm.x=0,"",_xlpm.x)))</f>
        <v/>
      </c>
      <c r="P2639" s="46" t="str">
        <f>IF($I2639="","",_xlfn.LET(_xlpm.x,VLOOKUP($I2639,'2026-01-09_taxon-match'!$A$2:$N$81,8,FALSE),IF(_xlpm.x=0,"",_xlpm.x)))</f>
        <v/>
      </c>
      <c r="Q2639" s="46" t="str">
        <f>IF($I2639="","",_xlfn.LET(_xlpm.x,VLOOKUP($I2639,'2026-01-09_taxon-match'!$A$2:$N$81,9,FALSE),IF(_xlpm.x=0,"",_xlpm.x)))</f>
        <v/>
      </c>
      <c r="R2639" s="46" t="str">
        <f>IF($I2639="","",_xlfn.LET(_xlpm.x,VLOOKUP($I2639,'2026-01-09_taxon-match'!$A$2:$N$81,10,FALSE),IF(_xlpm.x=0,"",_xlpm.x)))</f>
        <v/>
      </c>
      <c r="S2639" s="46" t="str">
        <f>IF($I2639="","",_xlfn.LET(_xlpm.x,VLOOKUP($I2639,'2026-01-09_taxon-match'!$A$2:$N$81,11,FALSE),IF(_xlpm.x=0,"",_xlpm.x)))</f>
        <v/>
      </c>
      <c r="T2639" s="46" t="str">
        <f>IF($I2639="","",_xlfn.LET(_xlpm.x,VLOOKUP($I2639,'2026-01-09_taxon-match'!$A$2:$N$81,13,FALSE),IF(_xlpm.x=0,"",_xlpm.x)))</f>
        <v/>
      </c>
      <c r="V2639" s="46" t="s">
        <v>39</v>
      </c>
      <c r="W2639" s="46" t="s">
        <v>46</v>
      </c>
      <c r="Y2639" s="46" t="str">
        <f>IF(V2639="","",_xlfn.LET(_xlpm.x,VLOOKUP(V2639,'Drop-down_menus'!$D$2:$E$13,2,FALSE),IF(_xlpm.x=0,"",_xlpm.x)))</f>
        <v>https://orcid.org/0009-0002-6669-2911</v>
      </c>
      <c r="Z2639" s="46" t="str">
        <f>IF(W2639="","",_xlfn.LET(_xlpm.x,VLOOKUP(W2639,'Drop-down_menus'!$D$2:$E$13,2,FALSE),IF(_xlpm.x=0,"",_xlpm.x)))</f>
        <v>https://orcid.org/0000-0003-0502-8101</v>
      </c>
      <c r="AA2639" s="46" t="str">
        <f>IF(X2639="","",_xlfn.LET(_xlpm.x,VLOOKUP(X2639,'Drop-down_menus'!$D$2:$E$13,2,FALSE),IF(_xlpm.x=0,"",_xlpm.x)))</f>
        <v/>
      </c>
      <c r="AB2639" s="46" t="s">
        <v>1126</v>
      </c>
      <c r="AC2639" s="46" t="s">
        <v>389</v>
      </c>
      <c r="AD2639" s="46" t="s">
        <v>1187</v>
      </c>
      <c r="AE2639" s="46" t="s">
        <v>28</v>
      </c>
      <c r="AF2639" s="46" t="s">
        <v>39</v>
      </c>
      <c r="AG2639" s="46" t="str">
        <f>IF(AE2639="","",_xlfn.LET(_xlpm.x,VLOOKUP(AE2639,'Drop-down_menus'!$D$2:$E$13,2,FALSE),IF(_xlpm.x=0,"",_xlpm.x)))</f>
        <v>https://orcid.org/0000-0002-9037-7623</v>
      </c>
      <c r="AH2639" s="46" t="str">
        <f>IF(AF2639="","",_xlfn.LET(_xlpm.x,VLOOKUP(AF2639,'Drop-down_menus'!$D$2:$E$13,2,FALSE),IF(_xlpm.x=0,"",_xlpm.x)))</f>
        <v>https://orcid.org/0009-0002-6669-2911</v>
      </c>
    </row>
    <row r="2640" spans="2:34" ht="15" customHeight="1">
      <c r="B2640" s="46">
        <v>2935</v>
      </c>
      <c r="C2640" s="46" t="s">
        <v>1186</v>
      </c>
      <c r="D2640" s="46" t="b">
        <f>COUNTIF(Events!$B$2:$B$171, C2640) &gt; 0</f>
        <v>0</v>
      </c>
      <c r="E2640" s="46" t="s">
        <v>215</v>
      </c>
      <c r="F2640" s="46" t="s">
        <v>507</v>
      </c>
      <c r="J2640" s="46" t="str">
        <f>IF(I2640="","",_xlfn.LET(_xlpm.x,VLOOKUP(I2640,'2026-01-09_taxon-match'!$A$2:$N$81,4,FALSE),IF(_xlpm.x=0,"",_xlpm.x)))</f>
        <v/>
      </c>
      <c r="L2640" s="46" t="str">
        <f>IF(I2640="","",_xlfn.LET(_xlpm.x,VLOOKUP(I2640,'2026-01-09_taxon-match'!$A$2:$N$81,3,FALSE),IF(_xlpm.x=0,"",_xlpm.x)))</f>
        <v/>
      </c>
      <c r="M2640" s="46" t="str">
        <f>IF($I2640="","",_xlfn.LET(_xlpm.x,VLOOKUP($I2640,'2026-01-09_taxon-match'!$A$2:$N$81,5,FALSE),IF(_xlpm.x=0,"",_xlpm.x)))</f>
        <v/>
      </c>
      <c r="N2640" s="46" t="str">
        <f>IF($I2640="","",_xlfn.LET(_xlpm.x,VLOOKUP($I2640,'2026-01-09_taxon-match'!$A$2:$N$81,6,FALSE),IF(_xlpm.x=0,"",_xlpm.x)))</f>
        <v/>
      </c>
      <c r="O2640" s="46" t="str">
        <f>IF($I2640="","",_xlfn.LET(_xlpm.x,VLOOKUP($I2640,'2026-01-09_taxon-match'!$A$2:$N$81,7,FALSE),IF(_xlpm.x=0,"",_xlpm.x)))</f>
        <v/>
      </c>
      <c r="P2640" s="46" t="str">
        <f>IF($I2640="","",_xlfn.LET(_xlpm.x,VLOOKUP($I2640,'2026-01-09_taxon-match'!$A$2:$N$81,8,FALSE),IF(_xlpm.x=0,"",_xlpm.x)))</f>
        <v/>
      </c>
      <c r="Q2640" s="46" t="str">
        <f>IF($I2640="","",_xlfn.LET(_xlpm.x,VLOOKUP($I2640,'2026-01-09_taxon-match'!$A$2:$N$81,9,FALSE),IF(_xlpm.x=0,"",_xlpm.x)))</f>
        <v/>
      </c>
      <c r="R2640" s="46" t="str">
        <f>IF($I2640="","",_xlfn.LET(_xlpm.x,VLOOKUP($I2640,'2026-01-09_taxon-match'!$A$2:$N$81,10,FALSE),IF(_xlpm.x=0,"",_xlpm.x)))</f>
        <v/>
      </c>
      <c r="S2640" s="46" t="str">
        <f>IF($I2640="","",_xlfn.LET(_xlpm.x,VLOOKUP($I2640,'2026-01-09_taxon-match'!$A$2:$N$81,11,FALSE),IF(_xlpm.x=0,"",_xlpm.x)))</f>
        <v/>
      </c>
      <c r="T2640" s="46" t="str">
        <f>IF($I2640="","",_xlfn.LET(_xlpm.x,VLOOKUP($I2640,'2026-01-09_taxon-match'!$A$2:$N$81,13,FALSE),IF(_xlpm.x=0,"",_xlpm.x)))</f>
        <v/>
      </c>
      <c r="V2640" s="46" t="s">
        <v>39</v>
      </c>
      <c r="W2640" s="46" t="s">
        <v>46</v>
      </c>
      <c r="Y2640" s="46" t="str">
        <f>IF(V2640="","",_xlfn.LET(_xlpm.x,VLOOKUP(V2640,'Drop-down_menus'!$D$2:$E$13,2,FALSE),IF(_xlpm.x=0,"",_xlpm.x)))</f>
        <v>https://orcid.org/0009-0002-6669-2911</v>
      </c>
      <c r="Z2640" s="46" t="str">
        <f>IF(W2640="","",_xlfn.LET(_xlpm.x,VLOOKUP(W2640,'Drop-down_menus'!$D$2:$E$13,2,FALSE),IF(_xlpm.x=0,"",_xlpm.x)))</f>
        <v>https://orcid.org/0000-0003-0502-8101</v>
      </c>
      <c r="AA2640" s="46" t="str">
        <f>IF(X2640="","",_xlfn.LET(_xlpm.x,VLOOKUP(X2640,'Drop-down_menus'!$D$2:$E$13,2,FALSE),IF(_xlpm.x=0,"",_xlpm.x)))</f>
        <v/>
      </c>
      <c r="AB2640" s="46" t="s">
        <v>1128</v>
      </c>
      <c r="AC2640" s="46" t="s">
        <v>278</v>
      </c>
      <c r="AD2640" s="46" t="s">
        <v>1187</v>
      </c>
      <c r="AE2640" s="46" t="s">
        <v>28</v>
      </c>
      <c r="AF2640" s="46" t="s">
        <v>39</v>
      </c>
      <c r="AG2640" s="46" t="str">
        <f>IF(AE2640="","",_xlfn.LET(_xlpm.x,VLOOKUP(AE2640,'Drop-down_menus'!$D$2:$E$13,2,FALSE),IF(_xlpm.x=0,"",_xlpm.x)))</f>
        <v>https://orcid.org/0000-0002-9037-7623</v>
      </c>
      <c r="AH2640" s="46" t="str">
        <f>IF(AF2640="","",_xlfn.LET(_xlpm.x,VLOOKUP(AF2640,'Drop-down_menus'!$D$2:$E$13,2,FALSE),IF(_xlpm.x=0,"",_xlpm.x)))</f>
        <v>https://orcid.org/0009-0002-6669-2911</v>
      </c>
    </row>
    <row r="2641" spans="2:34" ht="15" customHeight="1">
      <c r="B2641" s="46">
        <v>2936</v>
      </c>
      <c r="C2641" s="46" t="s">
        <v>1186</v>
      </c>
      <c r="D2641" s="46" t="b">
        <f>COUNTIF(Events!$B$2:$B$171, C2641) &gt; 0</f>
        <v>0</v>
      </c>
      <c r="E2641" s="46" t="s">
        <v>215</v>
      </c>
      <c r="F2641" s="46" t="s">
        <v>1076</v>
      </c>
      <c r="J2641" s="46" t="str">
        <f>IF(I2641="","",_xlfn.LET(_xlpm.x,VLOOKUP(I2641,'2026-01-09_taxon-match'!$A$2:$N$81,4,FALSE),IF(_xlpm.x=0,"",_xlpm.x)))</f>
        <v/>
      </c>
      <c r="L2641" s="46" t="str">
        <f>IF(I2641="","",_xlfn.LET(_xlpm.x,VLOOKUP(I2641,'2026-01-09_taxon-match'!$A$2:$N$81,3,FALSE),IF(_xlpm.x=0,"",_xlpm.x)))</f>
        <v/>
      </c>
      <c r="M2641" s="46" t="str">
        <f>IF($I2641="","",_xlfn.LET(_xlpm.x,VLOOKUP($I2641,'2026-01-09_taxon-match'!$A$2:$N$81,5,FALSE),IF(_xlpm.x=0,"",_xlpm.x)))</f>
        <v/>
      </c>
      <c r="N2641" s="46" t="str">
        <f>IF($I2641="","",_xlfn.LET(_xlpm.x,VLOOKUP($I2641,'2026-01-09_taxon-match'!$A$2:$N$81,6,FALSE),IF(_xlpm.x=0,"",_xlpm.x)))</f>
        <v/>
      </c>
      <c r="O2641" s="46" t="str">
        <f>IF($I2641="","",_xlfn.LET(_xlpm.x,VLOOKUP($I2641,'2026-01-09_taxon-match'!$A$2:$N$81,7,FALSE),IF(_xlpm.x=0,"",_xlpm.x)))</f>
        <v/>
      </c>
      <c r="P2641" s="46" t="str">
        <f>IF($I2641="","",_xlfn.LET(_xlpm.x,VLOOKUP($I2641,'2026-01-09_taxon-match'!$A$2:$N$81,8,FALSE),IF(_xlpm.x=0,"",_xlpm.x)))</f>
        <v/>
      </c>
      <c r="Q2641" s="46" t="str">
        <f>IF($I2641="","",_xlfn.LET(_xlpm.x,VLOOKUP($I2641,'2026-01-09_taxon-match'!$A$2:$N$81,9,FALSE),IF(_xlpm.x=0,"",_xlpm.x)))</f>
        <v/>
      </c>
      <c r="R2641" s="46" t="str">
        <f>IF($I2641="","",_xlfn.LET(_xlpm.x,VLOOKUP($I2641,'2026-01-09_taxon-match'!$A$2:$N$81,10,FALSE),IF(_xlpm.x=0,"",_xlpm.x)))</f>
        <v/>
      </c>
      <c r="S2641" s="46" t="str">
        <f>IF($I2641="","",_xlfn.LET(_xlpm.x,VLOOKUP($I2641,'2026-01-09_taxon-match'!$A$2:$N$81,11,FALSE),IF(_xlpm.x=0,"",_xlpm.x)))</f>
        <v/>
      </c>
      <c r="T2641" s="46" t="str">
        <f>IF($I2641="","",_xlfn.LET(_xlpm.x,VLOOKUP($I2641,'2026-01-09_taxon-match'!$A$2:$N$81,13,FALSE),IF(_xlpm.x=0,"",_xlpm.x)))</f>
        <v/>
      </c>
      <c r="V2641" s="46" t="s">
        <v>39</v>
      </c>
      <c r="W2641" s="46" t="s">
        <v>46</v>
      </c>
      <c r="Y2641" s="46" t="str">
        <f>IF(V2641="","",_xlfn.LET(_xlpm.x,VLOOKUP(V2641,'Drop-down_menus'!$D$2:$E$13,2,FALSE),IF(_xlpm.x=0,"",_xlpm.x)))</f>
        <v>https://orcid.org/0009-0002-6669-2911</v>
      </c>
      <c r="Z2641" s="46" t="str">
        <f>IF(W2641="","",_xlfn.LET(_xlpm.x,VLOOKUP(W2641,'Drop-down_menus'!$D$2:$E$13,2,FALSE),IF(_xlpm.x=0,"",_xlpm.x)))</f>
        <v>https://orcid.org/0000-0003-0502-8101</v>
      </c>
      <c r="AA2641" s="46" t="str">
        <f>IF(X2641="","",_xlfn.LET(_xlpm.x,VLOOKUP(X2641,'Drop-down_menus'!$D$2:$E$13,2,FALSE),IF(_xlpm.x=0,"",_xlpm.x)))</f>
        <v/>
      </c>
      <c r="AB2641" s="46" t="s">
        <v>514</v>
      </c>
      <c r="AC2641" s="46" t="s">
        <v>278</v>
      </c>
      <c r="AD2641" s="46" t="s">
        <v>1187</v>
      </c>
      <c r="AE2641" s="46" t="s">
        <v>28</v>
      </c>
      <c r="AF2641" s="46" t="s">
        <v>39</v>
      </c>
      <c r="AG2641" s="46" t="str">
        <f>IF(AE2641="","",_xlfn.LET(_xlpm.x,VLOOKUP(AE2641,'Drop-down_menus'!$D$2:$E$13,2,FALSE),IF(_xlpm.x=0,"",_xlpm.x)))</f>
        <v>https://orcid.org/0000-0002-9037-7623</v>
      </c>
      <c r="AH2641" s="46" t="str">
        <f>IF(AF2641="","",_xlfn.LET(_xlpm.x,VLOOKUP(AF2641,'Drop-down_menus'!$D$2:$E$13,2,FALSE),IF(_xlpm.x=0,"",_xlpm.x)))</f>
        <v>https://orcid.org/0009-0002-6669-2911</v>
      </c>
    </row>
    <row r="2642" spans="2:34" ht="15" customHeight="1">
      <c r="B2642" s="46">
        <v>2937</v>
      </c>
      <c r="C2642" s="46" t="s">
        <v>1186</v>
      </c>
      <c r="D2642" s="46" t="b">
        <f>COUNTIF(Events!$B$2:$B$171, C2642) &gt; 0</f>
        <v>0</v>
      </c>
      <c r="E2642" s="46" t="s">
        <v>215</v>
      </c>
      <c r="F2642" s="46" t="s">
        <v>216</v>
      </c>
      <c r="J2642" s="46" t="str">
        <f>IF(I2642="","",_xlfn.LET(_xlpm.x,VLOOKUP(I2642,'2026-01-09_taxon-match'!$A$2:$N$81,4,FALSE),IF(_xlpm.x=0,"",_xlpm.x)))</f>
        <v/>
      </c>
      <c r="L2642" s="46" t="str">
        <f>IF(I2642="","",_xlfn.LET(_xlpm.x,VLOOKUP(I2642,'2026-01-09_taxon-match'!$A$2:$N$81,3,FALSE),IF(_xlpm.x=0,"",_xlpm.x)))</f>
        <v/>
      </c>
      <c r="M2642" s="46" t="str">
        <f>IF($I2642="","",_xlfn.LET(_xlpm.x,VLOOKUP($I2642,'2026-01-09_taxon-match'!$A$2:$N$81,5,FALSE),IF(_xlpm.x=0,"",_xlpm.x)))</f>
        <v/>
      </c>
      <c r="N2642" s="46" t="str">
        <f>IF($I2642="","",_xlfn.LET(_xlpm.x,VLOOKUP($I2642,'2026-01-09_taxon-match'!$A$2:$N$81,6,FALSE),IF(_xlpm.x=0,"",_xlpm.x)))</f>
        <v/>
      </c>
      <c r="O2642" s="46" t="str">
        <f>IF($I2642="","",_xlfn.LET(_xlpm.x,VLOOKUP($I2642,'2026-01-09_taxon-match'!$A$2:$N$81,7,FALSE),IF(_xlpm.x=0,"",_xlpm.x)))</f>
        <v/>
      </c>
      <c r="P2642" s="46" t="str">
        <f>IF($I2642="","",_xlfn.LET(_xlpm.x,VLOOKUP($I2642,'2026-01-09_taxon-match'!$A$2:$N$81,8,FALSE),IF(_xlpm.x=0,"",_xlpm.x)))</f>
        <v/>
      </c>
      <c r="Q2642" s="46" t="str">
        <f>IF($I2642="","",_xlfn.LET(_xlpm.x,VLOOKUP($I2642,'2026-01-09_taxon-match'!$A$2:$N$81,9,FALSE),IF(_xlpm.x=0,"",_xlpm.x)))</f>
        <v/>
      </c>
      <c r="R2642" s="46" t="str">
        <f>IF($I2642="","",_xlfn.LET(_xlpm.x,VLOOKUP($I2642,'2026-01-09_taxon-match'!$A$2:$N$81,10,FALSE),IF(_xlpm.x=0,"",_xlpm.x)))</f>
        <v/>
      </c>
      <c r="S2642" s="46" t="str">
        <f>IF($I2642="","",_xlfn.LET(_xlpm.x,VLOOKUP($I2642,'2026-01-09_taxon-match'!$A$2:$N$81,11,FALSE),IF(_xlpm.x=0,"",_xlpm.x)))</f>
        <v/>
      </c>
      <c r="T2642" s="46" t="str">
        <f>IF($I2642="","",_xlfn.LET(_xlpm.x,VLOOKUP($I2642,'2026-01-09_taxon-match'!$A$2:$N$81,13,FALSE),IF(_xlpm.x=0,"",_xlpm.x)))</f>
        <v/>
      </c>
      <c r="V2642" s="46" t="s">
        <v>39</v>
      </c>
      <c r="W2642" s="46" t="s">
        <v>46</v>
      </c>
      <c r="Y2642" s="46" t="str">
        <f>IF(V2642="","",_xlfn.LET(_xlpm.x,VLOOKUP(V2642,'Drop-down_menus'!$D$2:$E$13,2,FALSE),IF(_xlpm.x=0,"",_xlpm.x)))</f>
        <v>https://orcid.org/0009-0002-6669-2911</v>
      </c>
      <c r="Z2642" s="46" t="str">
        <f>IF(W2642="","",_xlfn.LET(_xlpm.x,VLOOKUP(W2642,'Drop-down_menus'!$D$2:$E$13,2,FALSE),IF(_xlpm.x=0,"",_xlpm.x)))</f>
        <v>https://orcid.org/0000-0003-0502-8101</v>
      </c>
      <c r="AA2642" s="46" t="str">
        <f>IF(X2642="","",_xlfn.LET(_xlpm.x,VLOOKUP(X2642,'Drop-down_menus'!$D$2:$E$13,2,FALSE),IF(_xlpm.x=0,"",_xlpm.x)))</f>
        <v/>
      </c>
      <c r="AB2642" s="46" t="s">
        <v>519</v>
      </c>
      <c r="AC2642" s="46" t="s">
        <v>402</v>
      </c>
      <c r="AD2642" s="46" t="s">
        <v>1129</v>
      </c>
      <c r="AE2642" s="46" t="s">
        <v>28</v>
      </c>
      <c r="AF2642" s="46" t="s">
        <v>39</v>
      </c>
      <c r="AG2642" s="46" t="str">
        <f>IF(AE2642="","",_xlfn.LET(_xlpm.x,VLOOKUP(AE2642,'Drop-down_menus'!$D$2:$E$13,2,FALSE),IF(_xlpm.x=0,"",_xlpm.x)))</f>
        <v>https://orcid.org/0000-0002-9037-7623</v>
      </c>
      <c r="AH2642" s="46" t="str">
        <f>IF(AF2642="","",_xlfn.LET(_xlpm.x,VLOOKUP(AF2642,'Drop-down_menus'!$D$2:$E$13,2,FALSE),IF(_xlpm.x=0,"",_xlpm.x)))</f>
        <v>https://orcid.org/0009-0002-6669-2911</v>
      </c>
    </row>
    <row r="2643" spans="2:34" ht="15" customHeight="1">
      <c r="B2643" s="46">
        <v>2938</v>
      </c>
      <c r="C2643" s="46" t="s">
        <v>1186</v>
      </c>
      <c r="D2643" s="46" t="b">
        <f>COUNTIF(Events!$B$2:$B$171, C2643) &gt; 0</f>
        <v>0</v>
      </c>
      <c r="E2643" s="46" t="s">
        <v>215</v>
      </c>
      <c r="F2643" s="46" t="s">
        <v>216</v>
      </c>
      <c r="J2643" s="46" t="str">
        <f>IF(I2643="","",_xlfn.LET(_xlpm.x,VLOOKUP(I2643,'2026-01-09_taxon-match'!$A$2:$N$81,4,FALSE),IF(_xlpm.x=0,"",_xlpm.x)))</f>
        <v/>
      </c>
      <c r="L2643" s="46" t="str">
        <f>IF(I2643="","",_xlfn.LET(_xlpm.x,VLOOKUP(I2643,'2026-01-09_taxon-match'!$A$2:$N$81,3,FALSE),IF(_xlpm.x=0,"",_xlpm.x)))</f>
        <v/>
      </c>
      <c r="M2643" s="46" t="str">
        <f>IF($I2643="","",_xlfn.LET(_xlpm.x,VLOOKUP($I2643,'2026-01-09_taxon-match'!$A$2:$N$81,5,FALSE),IF(_xlpm.x=0,"",_xlpm.x)))</f>
        <v/>
      </c>
      <c r="N2643" s="46" t="str">
        <f>IF($I2643="","",_xlfn.LET(_xlpm.x,VLOOKUP($I2643,'2026-01-09_taxon-match'!$A$2:$N$81,6,FALSE),IF(_xlpm.x=0,"",_xlpm.x)))</f>
        <v/>
      </c>
      <c r="O2643" s="46" t="str">
        <f>IF($I2643="","",_xlfn.LET(_xlpm.x,VLOOKUP($I2643,'2026-01-09_taxon-match'!$A$2:$N$81,7,FALSE),IF(_xlpm.x=0,"",_xlpm.x)))</f>
        <v/>
      </c>
      <c r="P2643" s="46" t="str">
        <f>IF($I2643="","",_xlfn.LET(_xlpm.x,VLOOKUP($I2643,'2026-01-09_taxon-match'!$A$2:$N$81,8,FALSE),IF(_xlpm.x=0,"",_xlpm.x)))</f>
        <v/>
      </c>
      <c r="Q2643" s="46" t="str">
        <f>IF($I2643="","",_xlfn.LET(_xlpm.x,VLOOKUP($I2643,'2026-01-09_taxon-match'!$A$2:$N$81,9,FALSE),IF(_xlpm.x=0,"",_xlpm.x)))</f>
        <v/>
      </c>
      <c r="R2643" s="46" t="str">
        <f>IF($I2643="","",_xlfn.LET(_xlpm.x,VLOOKUP($I2643,'2026-01-09_taxon-match'!$A$2:$N$81,10,FALSE),IF(_xlpm.x=0,"",_xlpm.x)))</f>
        <v/>
      </c>
      <c r="S2643" s="46" t="str">
        <f>IF($I2643="","",_xlfn.LET(_xlpm.x,VLOOKUP($I2643,'2026-01-09_taxon-match'!$A$2:$N$81,11,FALSE),IF(_xlpm.x=0,"",_xlpm.x)))</f>
        <v/>
      </c>
      <c r="T2643" s="46" t="str">
        <f>IF($I2643="","",_xlfn.LET(_xlpm.x,VLOOKUP($I2643,'2026-01-09_taxon-match'!$A$2:$N$81,13,FALSE),IF(_xlpm.x=0,"",_xlpm.x)))</f>
        <v/>
      </c>
      <c r="V2643" s="46" t="s">
        <v>39</v>
      </c>
      <c r="W2643" s="46" t="s">
        <v>46</v>
      </c>
      <c r="Y2643" s="46" t="str">
        <f>IF(V2643="","",_xlfn.LET(_xlpm.x,VLOOKUP(V2643,'Drop-down_menus'!$D$2:$E$13,2,FALSE),IF(_xlpm.x=0,"",_xlpm.x)))</f>
        <v>https://orcid.org/0009-0002-6669-2911</v>
      </c>
      <c r="Z2643" s="46" t="str">
        <f>IF(W2643="","",_xlfn.LET(_xlpm.x,VLOOKUP(W2643,'Drop-down_menus'!$D$2:$E$13,2,FALSE),IF(_xlpm.x=0,"",_xlpm.x)))</f>
        <v>https://orcid.org/0000-0003-0502-8101</v>
      </c>
      <c r="AA2643" s="46" t="str">
        <f>IF(X2643="","",_xlfn.LET(_xlpm.x,VLOOKUP(X2643,'Drop-down_menus'!$D$2:$E$13,2,FALSE),IF(_xlpm.x=0,"",_xlpm.x)))</f>
        <v/>
      </c>
      <c r="AB2643" s="46" t="s">
        <v>519</v>
      </c>
      <c r="AC2643" s="46" t="s">
        <v>402</v>
      </c>
      <c r="AD2643" s="46" t="s">
        <v>1129</v>
      </c>
      <c r="AE2643" s="46" t="s">
        <v>28</v>
      </c>
      <c r="AF2643" s="46" t="s">
        <v>39</v>
      </c>
      <c r="AG2643" s="46" t="str">
        <f>IF(AE2643="","",_xlfn.LET(_xlpm.x,VLOOKUP(AE2643,'Drop-down_menus'!$D$2:$E$13,2,FALSE),IF(_xlpm.x=0,"",_xlpm.x)))</f>
        <v>https://orcid.org/0000-0002-9037-7623</v>
      </c>
      <c r="AH2643" s="46" t="str">
        <f>IF(AF2643="","",_xlfn.LET(_xlpm.x,VLOOKUP(AF2643,'Drop-down_menus'!$D$2:$E$13,2,FALSE),IF(_xlpm.x=0,"",_xlpm.x)))</f>
        <v>https://orcid.org/0009-0002-6669-2911</v>
      </c>
    </row>
    <row r="2644" spans="2:34" ht="15" customHeight="1">
      <c r="B2644" s="46">
        <v>2939</v>
      </c>
      <c r="C2644" s="46" t="s">
        <v>1186</v>
      </c>
      <c r="D2644" s="46" t="b">
        <f>COUNTIF(Events!$B$2:$B$171, C2644) &gt; 0</f>
        <v>0</v>
      </c>
      <c r="E2644" s="46" t="s">
        <v>215</v>
      </c>
      <c r="F2644" s="46" t="s">
        <v>218</v>
      </c>
      <c r="J2644" s="46" t="str">
        <f>IF(I2644="","",_xlfn.LET(_xlpm.x,VLOOKUP(I2644,'2026-01-09_taxon-match'!$A$2:$N$81,4,FALSE),IF(_xlpm.x=0,"",_xlpm.x)))</f>
        <v/>
      </c>
      <c r="L2644" s="46" t="str">
        <f>IF(I2644="","",_xlfn.LET(_xlpm.x,VLOOKUP(I2644,'2026-01-09_taxon-match'!$A$2:$N$81,3,FALSE),IF(_xlpm.x=0,"",_xlpm.x)))</f>
        <v/>
      </c>
      <c r="M2644" s="46" t="str">
        <f>IF($I2644="","",_xlfn.LET(_xlpm.x,VLOOKUP($I2644,'2026-01-09_taxon-match'!$A$2:$N$81,5,FALSE),IF(_xlpm.x=0,"",_xlpm.x)))</f>
        <v/>
      </c>
      <c r="N2644" s="46" t="str">
        <f>IF($I2644="","",_xlfn.LET(_xlpm.x,VLOOKUP($I2644,'2026-01-09_taxon-match'!$A$2:$N$81,6,FALSE),IF(_xlpm.x=0,"",_xlpm.x)))</f>
        <v/>
      </c>
      <c r="O2644" s="46" t="str">
        <f>IF($I2644="","",_xlfn.LET(_xlpm.x,VLOOKUP($I2644,'2026-01-09_taxon-match'!$A$2:$N$81,7,FALSE),IF(_xlpm.x=0,"",_xlpm.x)))</f>
        <v/>
      </c>
      <c r="P2644" s="46" t="str">
        <f>IF($I2644="","",_xlfn.LET(_xlpm.x,VLOOKUP($I2644,'2026-01-09_taxon-match'!$A$2:$N$81,8,FALSE),IF(_xlpm.x=0,"",_xlpm.x)))</f>
        <v/>
      </c>
      <c r="Q2644" s="46" t="str">
        <f>IF($I2644="","",_xlfn.LET(_xlpm.x,VLOOKUP($I2644,'2026-01-09_taxon-match'!$A$2:$N$81,9,FALSE),IF(_xlpm.x=0,"",_xlpm.x)))</f>
        <v/>
      </c>
      <c r="R2644" s="46" t="str">
        <f>IF($I2644="","",_xlfn.LET(_xlpm.x,VLOOKUP($I2644,'2026-01-09_taxon-match'!$A$2:$N$81,10,FALSE),IF(_xlpm.x=0,"",_xlpm.x)))</f>
        <v/>
      </c>
      <c r="S2644" s="46" t="str">
        <f>IF($I2644="","",_xlfn.LET(_xlpm.x,VLOOKUP($I2644,'2026-01-09_taxon-match'!$A$2:$N$81,11,FALSE),IF(_xlpm.x=0,"",_xlpm.x)))</f>
        <v/>
      </c>
      <c r="T2644" s="46" t="str">
        <f>IF($I2644="","",_xlfn.LET(_xlpm.x,VLOOKUP($I2644,'2026-01-09_taxon-match'!$A$2:$N$81,13,FALSE),IF(_xlpm.x=0,"",_xlpm.x)))</f>
        <v/>
      </c>
      <c r="V2644" s="46" t="s">
        <v>39</v>
      </c>
      <c r="W2644" s="46" t="s">
        <v>46</v>
      </c>
      <c r="Y2644" s="46" t="str">
        <f>IF(V2644="","",_xlfn.LET(_xlpm.x,VLOOKUP(V2644,'Drop-down_menus'!$D$2:$E$13,2,FALSE),IF(_xlpm.x=0,"",_xlpm.x)))</f>
        <v>https://orcid.org/0009-0002-6669-2911</v>
      </c>
      <c r="Z2644" s="46" t="str">
        <f>IF(W2644="","",_xlfn.LET(_xlpm.x,VLOOKUP(W2644,'Drop-down_menus'!$D$2:$E$13,2,FALSE),IF(_xlpm.x=0,"",_xlpm.x)))</f>
        <v>https://orcid.org/0000-0003-0502-8101</v>
      </c>
      <c r="AA2644" s="46" t="str">
        <f>IF(X2644="","",_xlfn.LET(_xlpm.x,VLOOKUP(X2644,'Drop-down_menus'!$D$2:$E$13,2,FALSE),IF(_xlpm.x=0,"",_xlpm.x)))</f>
        <v/>
      </c>
      <c r="AB2644" s="46" t="s">
        <v>519</v>
      </c>
      <c r="AC2644" s="46" t="s">
        <v>402</v>
      </c>
      <c r="AD2644" s="46" t="s">
        <v>1129</v>
      </c>
      <c r="AE2644" s="46" t="s">
        <v>28</v>
      </c>
      <c r="AF2644" s="46" t="s">
        <v>39</v>
      </c>
      <c r="AG2644" s="46" t="str">
        <f>IF(AE2644="","",_xlfn.LET(_xlpm.x,VLOOKUP(AE2644,'Drop-down_menus'!$D$2:$E$13,2,FALSE),IF(_xlpm.x=0,"",_xlpm.x)))</f>
        <v>https://orcid.org/0000-0002-9037-7623</v>
      </c>
      <c r="AH2644" s="46" t="str">
        <f>IF(AF2644="","",_xlfn.LET(_xlpm.x,VLOOKUP(AF2644,'Drop-down_menus'!$D$2:$E$13,2,FALSE),IF(_xlpm.x=0,"",_xlpm.x)))</f>
        <v>https://orcid.org/0009-0002-6669-2911</v>
      </c>
    </row>
    <row r="2645" spans="2:34" ht="15" customHeight="1">
      <c r="B2645" s="46">
        <v>2940</v>
      </c>
      <c r="C2645" s="46" t="s">
        <v>1186</v>
      </c>
      <c r="D2645" s="46" t="b">
        <f>COUNTIF(Events!$B$2:$B$171, C2645) &gt; 0</f>
        <v>0</v>
      </c>
      <c r="E2645" s="46" t="s">
        <v>215</v>
      </c>
      <c r="F2645" s="46" t="s">
        <v>218</v>
      </c>
      <c r="J2645" s="46" t="str">
        <f>IF(I2645="","",_xlfn.LET(_xlpm.x,VLOOKUP(I2645,'2026-01-09_taxon-match'!$A$2:$N$81,4,FALSE),IF(_xlpm.x=0,"",_xlpm.x)))</f>
        <v/>
      </c>
      <c r="L2645" s="46" t="str">
        <f>IF(I2645="","",_xlfn.LET(_xlpm.x,VLOOKUP(I2645,'2026-01-09_taxon-match'!$A$2:$N$81,3,FALSE),IF(_xlpm.x=0,"",_xlpm.x)))</f>
        <v/>
      </c>
      <c r="M2645" s="46" t="str">
        <f>IF($I2645="","",_xlfn.LET(_xlpm.x,VLOOKUP($I2645,'2026-01-09_taxon-match'!$A$2:$N$81,5,FALSE),IF(_xlpm.x=0,"",_xlpm.x)))</f>
        <v/>
      </c>
      <c r="N2645" s="46" t="str">
        <f>IF($I2645="","",_xlfn.LET(_xlpm.x,VLOOKUP($I2645,'2026-01-09_taxon-match'!$A$2:$N$81,6,FALSE),IF(_xlpm.x=0,"",_xlpm.x)))</f>
        <v/>
      </c>
      <c r="O2645" s="46" t="str">
        <f>IF($I2645="","",_xlfn.LET(_xlpm.x,VLOOKUP($I2645,'2026-01-09_taxon-match'!$A$2:$N$81,7,FALSE),IF(_xlpm.x=0,"",_xlpm.x)))</f>
        <v/>
      </c>
      <c r="P2645" s="46" t="str">
        <f>IF($I2645="","",_xlfn.LET(_xlpm.x,VLOOKUP($I2645,'2026-01-09_taxon-match'!$A$2:$N$81,8,FALSE),IF(_xlpm.x=0,"",_xlpm.x)))</f>
        <v/>
      </c>
      <c r="Q2645" s="46" t="str">
        <f>IF($I2645="","",_xlfn.LET(_xlpm.x,VLOOKUP($I2645,'2026-01-09_taxon-match'!$A$2:$N$81,9,FALSE),IF(_xlpm.x=0,"",_xlpm.x)))</f>
        <v/>
      </c>
      <c r="R2645" s="46" t="str">
        <f>IF($I2645="","",_xlfn.LET(_xlpm.x,VLOOKUP($I2645,'2026-01-09_taxon-match'!$A$2:$N$81,10,FALSE),IF(_xlpm.x=0,"",_xlpm.x)))</f>
        <v/>
      </c>
      <c r="S2645" s="46" t="str">
        <f>IF($I2645="","",_xlfn.LET(_xlpm.x,VLOOKUP($I2645,'2026-01-09_taxon-match'!$A$2:$N$81,11,FALSE),IF(_xlpm.x=0,"",_xlpm.x)))</f>
        <v/>
      </c>
      <c r="T2645" s="46" t="str">
        <f>IF($I2645="","",_xlfn.LET(_xlpm.x,VLOOKUP($I2645,'2026-01-09_taxon-match'!$A$2:$N$81,13,FALSE),IF(_xlpm.x=0,"",_xlpm.x)))</f>
        <v/>
      </c>
      <c r="V2645" s="46" t="s">
        <v>39</v>
      </c>
      <c r="W2645" s="46" t="s">
        <v>46</v>
      </c>
      <c r="Y2645" s="46" t="str">
        <f>IF(V2645="","",_xlfn.LET(_xlpm.x,VLOOKUP(V2645,'Drop-down_menus'!$D$2:$E$13,2,FALSE),IF(_xlpm.x=0,"",_xlpm.x)))</f>
        <v>https://orcid.org/0009-0002-6669-2911</v>
      </c>
      <c r="Z2645" s="46" t="str">
        <f>IF(W2645="","",_xlfn.LET(_xlpm.x,VLOOKUP(W2645,'Drop-down_menus'!$D$2:$E$13,2,FALSE),IF(_xlpm.x=0,"",_xlpm.x)))</f>
        <v>https://orcid.org/0000-0003-0502-8101</v>
      </c>
      <c r="AA2645" s="46" t="str">
        <f>IF(X2645="","",_xlfn.LET(_xlpm.x,VLOOKUP(X2645,'Drop-down_menus'!$D$2:$E$13,2,FALSE),IF(_xlpm.x=0,"",_xlpm.x)))</f>
        <v/>
      </c>
      <c r="AB2645" s="46" t="s">
        <v>519</v>
      </c>
      <c r="AC2645" s="46" t="s">
        <v>402</v>
      </c>
      <c r="AD2645" s="46" t="s">
        <v>1129</v>
      </c>
      <c r="AE2645" s="46" t="s">
        <v>28</v>
      </c>
      <c r="AF2645" s="46" t="s">
        <v>39</v>
      </c>
      <c r="AG2645" s="46" t="str">
        <f>IF(AE2645="","",_xlfn.LET(_xlpm.x,VLOOKUP(AE2645,'Drop-down_menus'!$D$2:$E$13,2,FALSE),IF(_xlpm.x=0,"",_xlpm.x)))</f>
        <v>https://orcid.org/0000-0002-9037-7623</v>
      </c>
      <c r="AH2645" s="46" t="str">
        <f>IF(AF2645="","",_xlfn.LET(_xlpm.x,VLOOKUP(AF2645,'Drop-down_menus'!$D$2:$E$13,2,FALSE),IF(_xlpm.x=0,"",_xlpm.x)))</f>
        <v>https://orcid.org/0009-0002-6669-2911</v>
      </c>
    </row>
    <row r="2646" spans="2:34" ht="15" customHeight="1">
      <c r="B2646" s="46">
        <v>2941</v>
      </c>
      <c r="C2646" s="46" t="s">
        <v>1186</v>
      </c>
      <c r="D2646" s="46" t="b">
        <f>COUNTIF(Events!$B$2:$B$171, C2646) &gt; 0</f>
        <v>0</v>
      </c>
      <c r="E2646" s="46" t="s">
        <v>215</v>
      </c>
      <c r="F2646" s="46" t="s">
        <v>255</v>
      </c>
      <c r="J2646" s="46" t="str">
        <f>IF(I2646="","",_xlfn.LET(_xlpm.x,VLOOKUP(I2646,'2026-01-09_taxon-match'!$A$2:$N$81,4,FALSE),IF(_xlpm.x=0,"",_xlpm.x)))</f>
        <v/>
      </c>
      <c r="L2646" s="46" t="str">
        <f>IF(I2646="","",_xlfn.LET(_xlpm.x,VLOOKUP(I2646,'2026-01-09_taxon-match'!$A$2:$N$81,3,FALSE),IF(_xlpm.x=0,"",_xlpm.x)))</f>
        <v/>
      </c>
      <c r="M2646" s="46" t="str">
        <f>IF($I2646="","",_xlfn.LET(_xlpm.x,VLOOKUP($I2646,'2026-01-09_taxon-match'!$A$2:$N$81,5,FALSE),IF(_xlpm.x=0,"",_xlpm.x)))</f>
        <v/>
      </c>
      <c r="N2646" s="46" t="str">
        <f>IF($I2646="","",_xlfn.LET(_xlpm.x,VLOOKUP($I2646,'2026-01-09_taxon-match'!$A$2:$N$81,6,FALSE),IF(_xlpm.x=0,"",_xlpm.x)))</f>
        <v/>
      </c>
      <c r="O2646" s="46" t="str">
        <f>IF($I2646="","",_xlfn.LET(_xlpm.x,VLOOKUP($I2646,'2026-01-09_taxon-match'!$A$2:$N$81,7,FALSE),IF(_xlpm.x=0,"",_xlpm.x)))</f>
        <v/>
      </c>
      <c r="P2646" s="46" t="str">
        <f>IF($I2646="","",_xlfn.LET(_xlpm.x,VLOOKUP($I2646,'2026-01-09_taxon-match'!$A$2:$N$81,8,FALSE),IF(_xlpm.x=0,"",_xlpm.x)))</f>
        <v/>
      </c>
      <c r="Q2646" s="46" t="str">
        <f>IF($I2646="","",_xlfn.LET(_xlpm.x,VLOOKUP($I2646,'2026-01-09_taxon-match'!$A$2:$N$81,9,FALSE),IF(_xlpm.x=0,"",_xlpm.x)))</f>
        <v/>
      </c>
      <c r="R2646" s="46" t="str">
        <f>IF($I2646="","",_xlfn.LET(_xlpm.x,VLOOKUP($I2646,'2026-01-09_taxon-match'!$A$2:$N$81,10,FALSE),IF(_xlpm.x=0,"",_xlpm.x)))</f>
        <v/>
      </c>
      <c r="S2646" s="46" t="str">
        <f>IF($I2646="","",_xlfn.LET(_xlpm.x,VLOOKUP($I2646,'2026-01-09_taxon-match'!$A$2:$N$81,11,FALSE),IF(_xlpm.x=0,"",_xlpm.x)))</f>
        <v/>
      </c>
      <c r="T2646" s="46" t="str">
        <f>IF($I2646="","",_xlfn.LET(_xlpm.x,VLOOKUP($I2646,'2026-01-09_taxon-match'!$A$2:$N$81,13,FALSE),IF(_xlpm.x=0,"",_xlpm.x)))</f>
        <v/>
      </c>
      <c r="V2646" s="46" t="s">
        <v>39</v>
      </c>
      <c r="W2646" s="46" t="s">
        <v>46</v>
      </c>
      <c r="Y2646" s="46" t="str">
        <f>IF(V2646="","",_xlfn.LET(_xlpm.x,VLOOKUP(V2646,'Drop-down_menus'!$D$2:$E$13,2,FALSE),IF(_xlpm.x=0,"",_xlpm.x)))</f>
        <v>https://orcid.org/0009-0002-6669-2911</v>
      </c>
      <c r="Z2646" s="46" t="str">
        <f>IF(W2646="","",_xlfn.LET(_xlpm.x,VLOOKUP(W2646,'Drop-down_menus'!$D$2:$E$13,2,FALSE),IF(_xlpm.x=0,"",_xlpm.x)))</f>
        <v>https://orcid.org/0000-0003-0502-8101</v>
      </c>
      <c r="AA2646" s="46" t="str">
        <f>IF(X2646="","",_xlfn.LET(_xlpm.x,VLOOKUP(X2646,'Drop-down_menus'!$D$2:$E$13,2,FALSE),IF(_xlpm.x=0,"",_xlpm.x)))</f>
        <v/>
      </c>
      <c r="AB2646" s="46" t="s">
        <v>519</v>
      </c>
      <c r="AC2646" s="46" t="s">
        <v>356</v>
      </c>
      <c r="AD2646" s="46" t="s">
        <v>1129</v>
      </c>
      <c r="AE2646" s="46" t="s">
        <v>28</v>
      </c>
      <c r="AF2646" s="46" t="s">
        <v>39</v>
      </c>
      <c r="AG2646" s="46" t="str">
        <f>IF(AE2646="","",_xlfn.LET(_xlpm.x,VLOOKUP(AE2646,'Drop-down_menus'!$D$2:$E$13,2,FALSE),IF(_xlpm.x=0,"",_xlpm.x)))</f>
        <v>https://orcid.org/0000-0002-9037-7623</v>
      </c>
      <c r="AH2646" s="46" t="str">
        <f>IF(AF2646="","",_xlfn.LET(_xlpm.x,VLOOKUP(AF2646,'Drop-down_menus'!$D$2:$E$13,2,FALSE),IF(_xlpm.x=0,"",_xlpm.x)))</f>
        <v>https://orcid.org/0009-0002-6669-2911</v>
      </c>
    </row>
    <row r="2647" spans="2:34" ht="15" customHeight="1">
      <c r="B2647" s="46">
        <v>2942</v>
      </c>
      <c r="C2647" s="46" t="s">
        <v>1186</v>
      </c>
      <c r="D2647" s="46" t="b">
        <f>COUNTIF(Events!$B$2:$B$171, C2647) &gt; 0</f>
        <v>0</v>
      </c>
      <c r="E2647" s="46" t="s">
        <v>215</v>
      </c>
      <c r="F2647" s="15" t="s">
        <v>1082</v>
      </c>
      <c r="J2647" s="46" t="str">
        <f>IF(I2647="","",_xlfn.LET(_xlpm.x,VLOOKUP(I2647,'2026-01-09_taxon-match'!$A$2:$N$81,4,FALSE),IF(_xlpm.x=0,"",_xlpm.x)))</f>
        <v/>
      </c>
      <c r="L2647" s="46" t="str">
        <f>IF(I2647="","",_xlfn.LET(_xlpm.x,VLOOKUP(I2647,'2026-01-09_taxon-match'!$A$2:$N$81,3,FALSE),IF(_xlpm.x=0,"",_xlpm.x)))</f>
        <v/>
      </c>
      <c r="M2647" s="46" t="str">
        <f>IF($I2647="","",_xlfn.LET(_xlpm.x,VLOOKUP($I2647,'2026-01-09_taxon-match'!$A$2:$N$81,5,FALSE),IF(_xlpm.x=0,"",_xlpm.x)))</f>
        <v/>
      </c>
      <c r="N2647" s="46" t="str">
        <f>IF($I2647="","",_xlfn.LET(_xlpm.x,VLOOKUP($I2647,'2026-01-09_taxon-match'!$A$2:$N$81,6,FALSE),IF(_xlpm.x=0,"",_xlpm.x)))</f>
        <v/>
      </c>
      <c r="O2647" s="46" t="str">
        <f>IF($I2647="","",_xlfn.LET(_xlpm.x,VLOOKUP($I2647,'2026-01-09_taxon-match'!$A$2:$N$81,7,FALSE),IF(_xlpm.x=0,"",_xlpm.x)))</f>
        <v/>
      </c>
      <c r="P2647" s="46" t="str">
        <f>IF($I2647="","",_xlfn.LET(_xlpm.x,VLOOKUP($I2647,'2026-01-09_taxon-match'!$A$2:$N$81,8,FALSE),IF(_xlpm.x=0,"",_xlpm.x)))</f>
        <v/>
      </c>
      <c r="Q2647" s="46" t="str">
        <f>IF($I2647="","",_xlfn.LET(_xlpm.x,VLOOKUP($I2647,'2026-01-09_taxon-match'!$A$2:$N$81,9,FALSE),IF(_xlpm.x=0,"",_xlpm.x)))</f>
        <v/>
      </c>
      <c r="R2647" s="46" t="str">
        <f>IF($I2647="","",_xlfn.LET(_xlpm.x,VLOOKUP($I2647,'2026-01-09_taxon-match'!$A$2:$N$81,10,FALSE),IF(_xlpm.x=0,"",_xlpm.x)))</f>
        <v/>
      </c>
      <c r="S2647" s="46" t="str">
        <f>IF($I2647="","",_xlfn.LET(_xlpm.x,VLOOKUP($I2647,'2026-01-09_taxon-match'!$A$2:$N$81,11,FALSE),IF(_xlpm.x=0,"",_xlpm.x)))</f>
        <v/>
      </c>
      <c r="T2647" s="46" t="str">
        <f>IF($I2647="","",_xlfn.LET(_xlpm.x,VLOOKUP($I2647,'2026-01-09_taxon-match'!$A$2:$N$81,13,FALSE),IF(_xlpm.x=0,"",_xlpm.x)))</f>
        <v/>
      </c>
      <c r="V2647" s="46" t="s">
        <v>39</v>
      </c>
      <c r="W2647" s="46" t="s">
        <v>46</v>
      </c>
      <c r="Y2647" s="46" t="str">
        <f>IF(V2647="","",_xlfn.LET(_xlpm.x,VLOOKUP(V2647,'Drop-down_menus'!$D$2:$E$13,2,FALSE),IF(_xlpm.x=0,"",_xlpm.x)))</f>
        <v>https://orcid.org/0009-0002-6669-2911</v>
      </c>
      <c r="Z2647" s="46" t="str">
        <f>IF(W2647="","",_xlfn.LET(_xlpm.x,VLOOKUP(W2647,'Drop-down_menus'!$D$2:$E$13,2,FALSE),IF(_xlpm.x=0,"",_xlpm.x)))</f>
        <v>https://orcid.org/0000-0003-0502-8101</v>
      </c>
      <c r="AA2647" s="46" t="str">
        <f>IF(X2647="","",_xlfn.LET(_xlpm.x,VLOOKUP(X2647,'Drop-down_menus'!$D$2:$E$13,2,FALSE),IF(_xlpm.x=0,"",_xlpm.x)))</f>
        <v/>
      </c>
      <c r="AB2647" s="46" t="s">
        <v>519</v>
      </c>
      <c r="AC2647" s="46" t="s">
        <v>356</v>
      </c>
      <c r="AD2647" s="46" t="s">
        <v>1129</v>
      </c>
      <c r="AE2647" s="46" t="s">
        <v>28</v>
      </c>
      <c r="AF2647" s="46" t="s">
        <v>39</v>
      </c>
      <c r="AG2647" s="46" t="str">
        <f>IF(AE2647="","",_xlfn.LET(_xlpm.x,VLOOKUP(AE2647,'Drop-down_menus'!$D$2:$E$13,2,FALSE),IF(_xlpm.x=0,"",_xlpm.x)))</f>
        <v>https://orcid.org/0000-0002-9037-7623</v>
      </c>
      <c r="AH2647" s="46" t="str">
        <f>IF(AF2647="","",_xlfn.LET(_xlpm.x,VLOOKUP(AF2647,'Drop-down_menus'!$D$2:$E$13,2,FALSE),IF(_xlpm.x=0,"",_xlpm.x)))</f>
        <v>https://orcid.org/0009-0002-6669-2911</v>
      </c>
    </row>
    <row r="2648" spans="2:34" ht="15" customHeight="1">
      <c r="B2648" s="46">
        <v>2943</v>
      </c>
      <c r="C2648" s="46" t="s">
        <v>1186</v>
      </c>
      <c r="D2648" s="46" t="b">
        <f>COUNTIF(Events!$B$2:$B$171, C2648) &gt; 0</f>
        <v>0</v>
      </c>
      <c r="E2648" s="46" t="s">
        <v>215</v>
      </c>
      <c r="F2648" s="46" t="s">
        <v>219</v>
      </c>
      <c r="J2648" s="46" t="str">
        <f>IF(I2648="","",_xlfn.LET(_xlpm.x,VLOOKUP(I2648,'2026-01-09_taxon-match'!$A$2:$N$81,4,FALSE),IF(_xlpm.x=0,"",_xlpm.x)))</f>
        <v/>
      </c>
      <c r="L2648" s="46" t="str">
        <f>IF(I2648="","",_xlfn.LET(_xlpm.x,VLOOKUP(I2648,'2026-01-09_taxon-match'!$A$2:$N$81,3,FALSE),IF(_xlpm.x=0,"",_xlpm.x)))</f>
        <v/>
      </c>
      <c r="M2648" s="46" t="str">
        <f>IF($I2648="","",_xlfn.LET(_xlpm.x,VLOOKUP($I2648,'2026-01-09_taxon-match'!$A$2:$N$81,5,FALSE),IF(_xlpm.x=0,"",_xlpm.x)))</f>
        <v/>
      </c>
      <c r="N2648" s="46" t="str">
        <f>IF($I2648="","",_xlfn.LET(_xlpm.x,VLOOKUP($I2648,'2026-01-09_taxon-match'!$A$2:$N$81,6,FALSE),IF(_xlpm.x=0,"",_xlpm.x)))</f>
        <v/>
      </c>
      <c r="O2648" s="46" t="str">
        <f>IF($I2648="","",_xlfn.LET(_xlpm.x,VLOOKUP($I2648,'2026-01-09_taxon-match'!$A$2:$N$81,7,FALSE),IF(_xlpm.x=0,"",_xlpm.x)))</f>
        <v/>
      </c>
      <c r="P2648" s="46" t="str">
        <f>IF($I2648="","",_xlfn.LET(_xlpm.x,VLOOKUP($I2648,'2026-01-09_taxon-match'!$A$2:$N$81,8,FALSE),IF(_xlpm.x=0,"",_xlpm.x)))</f>
        <v/>
      </c>
      <c r="Q2648" s="46" t="str">
        <f>IF($I2648="","",_xlfn.LET(_xlpm.x,VLOOKUP($I2648,'2026-01-09_taxon-match'!$A$2:$N$81,9,FALSE),IF(_xlpm.x=0,"",_xlpm.x)))</f>
        <v/>
      </c>
      <c r="R2648" s="46" t="str">
        <f>IF($I2648="","",_xlfn.LET(_xlpm.x,VLOOKUP($I2648,'2026-01-09_taxon-match'!$A$2:$N$81,10,FALSE),IF(_xlpm.x=0,"",_xlpm.x)))</f>
        <v/>
      </c>
      <c r="S2648" s="46" t="str">
        <f>IF($I2648="","",_xlfn.LET(_xlpm.x,VLOOKUP($I2648,'2026-01-09_taxon-match'!$A$2:$N$81,11,FALSE),IF(_xlpm.x=0,"",_xlpm.x)))</f>
        <v/>
      </c>
      <c r="T2648" s="46" t="str">
        <f>IF($I2648="","",_xlfn.LET(_xlpm.x,VLOOKUP($I2648,'2026-01-09_taxon-match'!$A$2:$N$81,13,FALSE),IF(_xlpm.x=0,"",_xlpm.x)))</f>
        <v/>
      </c>
      <c r="V2648" s="46" t="s">
        <v>39</v>
      </c>
      <c r="W2648" s="46" t="s">
        <v>46</v>
      </c>
      <c r="Y2648" s="46" t="str">
        <f>IF(V2648="","",_xlfn.LET(_xlpm.x,VLOOKUP(V2648,'Drop-down_menus'!$D$2:$E$13,2,FALSE),IF(_xlpm.x=0,"",_xlpm.x)))</f>
        <v>https://orcid.org/0009-0002-6669-2911</v>
      </c>
      <c r="Z2648" s="46" t="str">
        <f>IF(W2648="","",_xlfn.LET(_xlpm.x,VLOOKUP(W2648,'Drop-down_menus'!$D$2:$E$13,2,FALSE),IF(_xlpm.x=0,"",_xlpm.x)))</f>
        <v>https://orcid.org/0000-0003-0502-8101</v>
      </c>
      <c r="AA2648" s="46" t="str">
        <f>IF(X2648="","",_xlfn.LET(_xlpm.x,VLOOKUP(X2648,'Drop-down_menus'!$D$2:$E$13,2,FALSE),IF(_xlpm.x=0,"",_xlpm.x)))</f>
        <v/>
      </c>
      <c r="AC2648" s="46" t="s">
        <v>356</v>
      </c>
      <c r="AD2648" s="46" t="s">
        <v>1129</v>
      </c>
      <c r="AE2648" s="46" t="s">
        <v>28</v>
      </c>
      <c r="AF2648" s="46" t="s">
        <v>39</v>
      </c>
      <c r="AG2648" s="46" t="str">
        <f>IF(AE2648="","",_xlfn.LET(_xlpm.x,VLOOKUP(AE2648,'Drop-down_menus'!$D$2:$E$13,2,FALSE),IF(_xlpm.x=0,"",_xlpm.x)))</f>
        <v>https://orcid.org/0000-0002-9037-7623</v>
      </c>
      <c r="AH2648" s="46" t="str">
        <f>IF(AF2648="","",_xlfn.LET(_xlpm.x,VLOOKUP(AF2648,'Drop-down_menus'!$D$2:$E$13,2,FALSE),IF(_xlpm.x=0,"",_xlpm.x)))</f>
        <v>https://orcid.org/0009-0002-6669-2911</v>
      </c>
    </row>
    <row r="2649" spans="2:34" ht="15" customHeight="1">
      <c r="B2649" s="46">
        <v>2944</v>
      </c>
      <c r="C2649" s="46" t="s">
        <v>1186</v>
      </c>
      <c r="D2649" s="46" t="b">
        <f>COUNTIF(Events!$B$2:$B$171, C2649) &gt; 0</f>
        <v>0</v>
      </c>
      <c r="E2649" s="46" t="s">
        <v>215</v>
      </c>
      <c r="F2649" s="46" t="s">
        <v>504</v>
      </c>
      <c r="J2649" s="46" t="str">
        <f>IF(I2649="","",_xlfn.LET(_xlpm.x,VLOOKUP(I2649,'2026-01-09_taxon-match'!$A$2:$N$81,4,FALSE),IF(_xlpm.x=0,"",_xlpm.x)))</f>
        <v/>
      </c>
      <c r="L2649" s="46" t="str">
        <f>IF(I2649="","",_xlfn.LET(_xlpm.x,VLOOKUP(I2649,'2026-01-09_taxon-match'!$A$2:$N$81,3,FALSE),IF(_xlpm.x=0,"",_xlpm.x)))</f>
        <v/>
      </c>
      <c r="M2649" s="46" t="str">
        <f>IF($I2649="","",_xlfn.LET(_xlpm.x,VLOOKUP($I2649,'2026-01-09_taxon-match'!$A$2:$N$81,5,FALSE),IF(_xlpm.x=0,"",_xlpm.x)))</f>
        <v/>
      </c>
      <c r="N2649" s="46" t="str">
        <f>IF($I2649="","",_xlfn.LET(_xlpm.x,VLOOKUP($I2649,'2026-01-09_taxon-match'!$A$2:$N$81,6,FALSE),IF(_xlpm.x=0,"",_xlpm.x)))</f>
        <v/>
      </c>
      <c r="O2649" s="46" t="str">
        <f>IF($I2649="","",_xlfn.LET(_xlpm.x,VLOOKUP($I2649,'2026-01-09_taxon-match'!$A$2:$N$81,7,FALSE),IF(_xlpm.x=0,"",_xlpm.x)))</f>
        <v/>
      </c>
      <c r="P2649" s="46" t="str">
        <f>IF($I2649="","",_xlfn.LET(_xlpm.x,VLOOKUP($I2649,'2026-01-09_taxon-match'!$A$2:$N$81,8,FALSE),IF(_xlpm.x=0,"",_xlpm.x)))</f>
        <v/>
      </c>
      <c r="Q2649" s="46" t="str">
        <f>IF($I2649="","",_xlfn.LET(_xlpm.x,VLOOKUP($I2649,'2026-01-09_taxon-match'!$A$2:$N$81,9,FALSE),IF(_xlpm.x=0,"",_xlpm.x)))</f>
        <v/>
      </c>
      <c r="R2649" s="46" t="str">
        <f>IF($I2649="","",_xlfn.LET(_xlpm.x,VLOOKUP($I2649,'2026-01-09_taxon-match'!$A$2:$N$81,10,FALSE),IF(_xlpm.x=0,"",_xlpm.x)))</f>
        <v/>
      </c>
      <c r="S2649" s="46" t="str">
        <f>IF($I2649="","",_xlfn.LET(_xlpm.x,VLOOKUP($I2649,'2026-01-09_taxon-match'!$A$2:$N$81,11,FALSE),IF(_xlpm.x=0,"",_xlpm.x)))</f>
        <v/>
      </c>
      <c r="T2649" s="46" t="str">
        <f>IF($I2649="","",_xlfn.LET(_xlpm.x,VLOOKUP($I2649,'2026-01-09_taxon-match'!$A$2:$N$81,13,FALSE),IF(_xlpm.x=0,"",_xlpm.x)))</f>
        <v/>
      </c>
      <c r="V2649" s="46" t="s">
        <v>39</v>
      </c>
      <c r="W2649" s="46" t="s">
        <v>46</v>
      </c>
      <c r="Y2649" s="46" t="str">
        <f>IF(V2649="","",_xlfn.LET(_xlpm.x,VLOOKUP(V2649,'Drop-down_menus'!$D$2:$E$13,2,FALSE),IF(_xlpm.x=0,"",_xlpm.x)))</f>
        <v>https://orcid.org/0009-0002-6669-2911</v>
      </c>
      <c r="Z2649" s="46" t="str">
        <f>IF(W2649="","",_xlfn.LET(_xlpm.x,VLOOKUP(W2649,'Drop-down_menus'!$D$2:$E$13,2,FALSE),IF(_xlpm.x=0,"",_xlpm.x)))</f>
        <v>https://orcid.org/0000-0003-0502-8101</v>
      </c>
      <c r="AA2649" s="46" t="str">
        <f>IF(X2649="","",_xlfn.LET(_xlpm.x,VLOOKUP(X2649,'Drop-down_menus'!$D$2:$E$13,2,FALSE),IF(_xlpm.x=0,"",_xlpm.x)))</f>
        <v/>
      </c>
      <c r="AB2649" s="46" t="s">
        <v>1126</v>
      </c>
      <c r="AC2649" s="46" t="s">
        <v>389</v>
      </c>
      <c r="AD2649" s="46" t="s">
        <v>1129</v>
      </c>
      <c r="AE2649" s="46" t="s">
        <v>28</v>
      </c>
      <c r="AF2649" s="46" t="s">
        <v>39</v>
      </c>
      <c r="AG2649" s="46" t="str">
        <f>IF(AE2649="","",_xlfn.LET(_xlpm.x,VLOOKUP(AE2649,'Drop-down_menus'!$D$2:$E$13,2,FALSE),IF(_xlpm.x=0,"",_xlpm.x)))</f>
        <v>https://orcid.org/0000-0002-9037-7623</v>
      </c>
      <c r="AH2649" s="46" t="str">
        <f>IF(AF2649="","",_xlfn.LET(_xlpm.x,VLOOKUP(AF2649,'Drop-down_menus'!$D$2:$E$13,2,FALSE),IF(_xlpm.x=0,"",_xlpm.x)))</f>
        <v>https://orcid.org/0009-0002-6669-2911</v>
      </c>
    </row>
    <row r="2650" spans="2:34" ht="15" customHeight="1">
      <c r="B2650" s="46">
        <v>2945</v>
      </c>
      <c r="C2650" s="46" t="s">
        <v>1186</v>
      </c>
      <c r="D2650" s="46" t="b">
        <f>COUNTIF(Events!$B$2:$B$171, C2650) &gt; 0</f>
        <v>0</v>
      </c>
      <c r="E2650" s="46" t="s">
        <v>215</v>
      </c>
      <c r="F2650" s="46" t="s">
        <v>507</v>
      </c>
      <c r="J2650" s="46" t="str">
        <f>IF(I2650="","",_xlfn.LET(_xlpm.x,VLOOKUP(I2650,'2026-01-09_taxon-match'!$A$2:$N$81,4,FALSE),IF(_xlpm.x=0,"",_xlpm.x)))</f>
        <v/>
      </c>
      <c r="L2650" s="46" t="str">
        <f>IF(I2650="","",_xlfn.LET(_xlpm.x,VLOOKUP(I2650,'2026-01-09_taxon-match'!$A$2:$N$81,3,FALSE),IF(_xlpm.x=0,"",_xlpm.x)))</f>
        <v/>
      </c>
      <c r="M2650" s="46" t="str">
        <f>IF($I2650="","",_xlfn.LET(_xlpm.x,VLOOKUP($I2650,'2026-01-09_taxon-match'!$A$2:$N$81,5,FALSE),IF(_xlpm.x=0,"",_xlpm.x)))</f>
        <v/>
      </c>
      <c r="N2650" s="46" t="str">
        <f>IF($I2650="","",_xlfn.LET(_xlpm.x,VLOOKUP($I2650,'2026-01-09_taxon-match'!$A$2:$N$81,6,FALSE),IF(_xlpm.x=0,"",_xlpm.x)))</f>
        <v/>
      </c>
      <c r="O2650" s="46" t="str">
        <f>IF($I2650="","",_xlfn.LET(_xlpm.x,VLOOKUP($I2650,'2026-01-09_taxon-match'!$A$2:$N$81,7,FALSE),IF(_xlpm.x=0,"",_xlpm.x)))</f>
        <v/>
      </c>
      <c r="P2650" s="46" t="str">
        <f>IF($I2650="","",_xlfn.LET(_xlpm.x,VLOOKUP($I2650,'2026-01-09_taxon-match'!$A$2:$N$81,8,FALSE),IF(_xlpm.x=0,"",_xlpm.x)))</f>
        <v/>
      </c>
      <c r="Q2650" s="46" t="str">
        <f>IF($I2650="","",_xlfn.LET(_xlpm.x,VLOOKUP($I2650,'2026-01-09_taxon-match'!$A$2:$N$81,9,FALSE),IF(_xlpm.x=0,"",_xlpm.x)))</f>
        <v/>
      </c>
      <c r="R2650" s="46" t="str">
        <f>IF($I2650="","",_xlfn.LET(_xlpm.x,VLOOKUP($I2650,'2026-01-09_taxon-match'!$A$2:$N$81,10,FALSE),IF(_xlpm.x=0,"",_xlpm.x)))</f>
        <v/>
      </c>
      <c r="S2650" s="46" t="str">
        <f>IF($I2650="","",_xlfn.LET(_xlpm.x,VLOOKUP($I2650,'2026-01-09_taxon-match'!$A$2:$N$81,11,FALSE),IF(_xlpm.x=0,"",_xlpm.x)))</f>
        <v/>
      </c>
      <c r="T2650" s="46" t="str">
        <f>IF($I2650="","",_xlfn.LET(_xlpm.x,VLOOKUP($I2650,'2026-01-09_taxon-match'!$A$2:$N$81,13,FALSE),IF(_xlpm.x=0,"",_xlpm.x)))</f>
        <v/>
      </c>
      <c r="V2650" s="46" t="s">
        <v>39</v>
      </c>
      <c r="W2650" s="46" t="s">
        <v>46</v>
      </c>
      <c r="Y2650" s="46" t="str">
        <f>IF(V2650="","",_xlfn.LET(_xlpm.x,VLOOKUP(V2650,'Drop-down_menus'!$D$2:$E$13,2,FALSE),IF(_xlpm.x=0,"",_xlpm.x)))</f>
        <v>https://orcid.org/0009-0002-6669-2911</v>
      </c>
      <c r="Z2650" s="46" t="str">
        <f>IF(W2650="","",_xlfn.LET(_xlpm.x,VLOOKUP(W2650,'Drop-down_menus'!$D$2:$E$13,2,FALSE),IF(_xlpm.x=0,"",_xlpm.x)))</f>
        <v>https://orcid.org/0000-0003-0502-8101</v>
      </c>
      <c r="AA2650" s="46" t="str">
        <f>IF(X2650="","",_xlfn.LET(_xlpm.x,VLOOKUP(X2650,'Drop-down_menus'!$D$2:$E$13,2,FALSE),IF(_xlpm.x=0,"",_xlpm.x)))</f>
        <v/>
      </c>
      <c r="AB2650" s="46" t="s">
        <v>1128</v>
      </c>
      <c r="AC2650" s="46" t="s">
        <v>278</v>
      </c>
      <c r="AD2650" s="46" t="s">
        <v>1129</v>
      </c>
      <c r="AE2650" s="46" t="s">
        <v>28</v>
      </c>
      <c r="AF2650" s="46" t="s">
        <v>39</v>
      </c>
      <c r="AG2650" s="46" t="str">
        <f>IF(AE2650="","",_xlfn.LET(_xlpm.x,VLOOKUP(AE2650,'Drop-down_menus'!$D$2:$E$13,2,FALSE),IF(_xlpm.x=0,"",_xlpm.x)))</f>
        <v>https://orcid.org/0000-0002-9037-7623</v>
      </c>
      <c r="AH2650" s="46" t="str">
        <f>IF(AF2650="","",_xlfn.LET(_xlpm.x,VLOOKUP(AF2650,'Drop-down_menus'!$D$2:$E$13,2,FALSE),IF(_xlpm.x=0,"",_xlpm.x)))</f>
        <v>https://orcid.org/0009-0002-6669-2911</v>
      </c>
    </row>
    <row r="2651" spans="2:34" ht="15" customHeight="1">
      <c r="B2651" s="46">
        <v>2946</v>
      </c>
      <c r="C2651" s="46" t="s">
        <v>1186</v>
      </c>
      <c r="D2651" s="46" t="b">
        <f>COUNTIF(Events!$B$2:$B$171, C2651) &gt; 0</f>
        <v>0</v>
      </c>
      <c r="E2651" s="46" t="s">
        <v>215</v>
      </c>
      <c r="F2651" s="46" t="s">
        <v>1076</v>
      </c>
      <c r="J2651" s="46" t="str">
        <f>IF(I2651="","",_xlfn.LET(_xlpm.x,VLOOKUP(I2651,'2026-01-09_taxon-match'!$A$2:$N$81,4,FALSE),IF(_xlpm.x=0,"",_xlpm.x)))</f>
        <v/>
      </c>
      <c r="L2651" s="46" t="str">
        <f>IF(I2651="","",_xlfn.LET(_xlpm.x,VLOOKUP(I2651,'2026-01-09_taxon-match'!$A$2:$N$81,3,FALSE),IF(_xlpm.x=0,"",_xlpm.x)))</f>
        <v/>
      </c>
      <c r="M2651" s="46" t="str">
        <f>IF($I2651="","",_xlfn.LET(_xlpm.x,VLOOKUP($I2651,'2026-01-09_taxon-match'!$A$2:$N$81,5,FALSE),IF(_xlpm.x=0,"",_xlpm.x)))</f>
        <v/>
      </c>
      <c r="N2651" s="46" t="str">
        <f>IF($I2651="","",_xlfn.LET(_xlpm.x,VLOOKUP($I2651,'2026-01-09_taxon-match'!$A$2:$N$81,6,FALSE),IF(_xlpm.x=0,"",_xlpm.x)))</f>
        <v/>
      </c>
      <c r="O2651" s="46" t="str">
        <f>IF($I2651="","",_xlfn.LET(_xlpm.x,VLOOKUP($I2651,'2026-01-09_taxon-match'!$A$2:$N$81,7,FALSE),IF(_xlpm.x=0,"",_xlpm.x)))</f>
        <v/>
      </c>
      <c r="P2651" s="46" t="str">
        <f>IF($I2651="","",_xlfn.LET(_xlpm.x,VLOOKUP($I2651,'2026-01-09_taxon-match'!$A$2:$N$81,8,FALSE),IF(_xlpm.x=0,"",_xlpm.x)))</f>
        <v/>
      </c>
      <c r="Q2651" s="46" t="str">
        <f>IF($I2651="","",_xlfn.LET(_xlpm.x,VLOOKUP($I2651,'2026-01-09_taxon-match'!$A$2:$N$81,9,FALSE),IF(_xlpm.x=0,"",_xlpm.x)))</f>
        <v/>
      </c>
      <c r="R2651" s="46" t="str">
        <f>IF($I2651="","",_xlfn.LET(_xlpm.x,VLOOKUP($I2651,'2026-01-09_taxon-match'!$A$2:$N$81,10,FALSE),IF(_xlpm.x=0,"",_xlpm.x)))</f>
        <v/>
      </c>
      <c r="S2651" s="46" t="str">
        <f>IF($I2651="","",_xlfn.LET(_xlpm.x,VLOOKUP($I2651,'2026-01-09_taxon-match'!$A$2:$N$81,11,FALSE),IF(_xlpm.x=0,"",_xlpm.x)))</f>
        <v/>
      </c>
      <c r="T2651" s="46" t="str">
        <f>IF($I2651="","",_xlfn.LET(_xlpm.x,VLOOKUP($I2651,'2026-01-09_taxon-match'!$A$2:$N$81,13,FALSE),IF(_xlpm.x=0,"",_xlpm.x)))</f>
        <v/>
      </c>
      <c r="V2651" s="46" t="s">
        <v>39</v>
      </c>
      <c r="W2651" s="46" t="s">
        <v>46</v>
      </c>
      <c r="Y2651" s="46" t="str">
        <f>IF(V2651="","",_xlfn.LET(_xlpm.x,VLOOKUP(V2651,'Drop-down_menus'!$D$2:$E$13,2,FALSE),IF(_xlpm.x=0,"",_xlpm.x)))</f>
        <v>https://orcid.org/0009-0002-6669-2911</v>
      </c>
      <c r="Z2651" s="46" t="str">
        <f>IF(W2651="","",_xlfn.LET(_xlpm.x,VLOOKUP(W2651,'Drop-down_menus'!$D$2:$E$13,2,FALSE),IF(_xlpm.x=0,"",_xlpm.x)))</f>
        <v>https://orcid.org/0000-0003-0502-8101</v>
      </c>
      <c r="AA2651" s="46" t="str">
        <f>IF(X2651="","",_xlfn.LET(_xlpm.x,VLOOKUP(X2651,'Drop-down_menus'!$D$2:$E$13,2,FALSE),IF(_xlpm.x=0,"",_xlpm.x)))</f>
        <v/>
      </c>
      <c r="AB2651" s="46" t="s">
        <v>514</v>
      </c>
      <c r="AC2651" s="46" t="s">
        <v>278</v>
      </c>
      <c r="AD2651" s="46" t="s">
        <v>1129</v>
      </c>
      <c r="AE2651" s="46" t="s">
        <v>28</v>
      </c>
      <c r="AF2651" s="46" t="s">
        <v>39</v>
      </c>
      <c r="AG2651" s="46" t="str">
        <f>IF(AE2651="","",_xlfn.LET(_xlpm.x,VLOOKUP(AE2651,'Drop-down_menus'!$D$2:$E$13,2,FALSE),IF(_xlpm.x=0,"",_xlpm.x)))</f>
        <v>https://orcid.org/0000-0002-9037-7623</v>
      </c>
      <c r="AH2651" s="46" t="str">
        <f>IF(AF2651="","",_xlfn.LET(_xlpm.x,VLOOKUP(AF2651,'Drop-down_menus'!$D$2:$E$13,2,FALSE),IF(_xlpm.x=0,"",_xlpm.x)))</f>
        <v>https://orcid.org/0009-0002-6669-2911</v>
      </c>
    </row>
    <row r="2652" spans="2:34" ht="15" customHeight="1">
      <c r="B2652" s="46">
        <v>2947</v>
      </c>
      <c r="C2652" s="46" t="s">
        <v>1186</v>
      </c>
      <c r="D2652" s="46" t="b">
        <f>COUNTIF(Events!$B$2:$B$171, C2652) &gt; 0</f>
        <v>0</v>
      </c>
      <c r="E2652" s="46" t="s">
        <v>215</v>
      </c>
      <c r="F2652" s="46" t="s">
        <v>216</v>
      </c>
      <c r="J2652" s="46" t="str">
        <f>IF(I2652="","",_xlfn.LET(_xlpm.x,VLOOKUP(I2652,'2026-01-09_taxon-match'!$A$2:$N$81,4,FALSE),IF(_xlpm.x=0,"",_xlpm.x)))</f>
        <v/>
      </c>
      <c r="L2652" s="46" t="str">
        <f>IF(I2652="","",_xlfn.LET(_xlpm.x,VLOOKUP(I2652,'2026-01-09_taxon-match'!$A$2:$N$81,3,FALSE),IF(_xlpm.x=0,"",_xlpm.x)))</f>
        <v/>
      </c>
      <c r="M2652" s="46" t="str">
        <f>IF($I2652="","",_xlfn.LET(_xlpm.x,VLOOKUP($I2652,'2026-01-09_taxon-match'!$A$2:$N$81,5,FALSE),IF(_xlpm.x=0,"",_xlpm.x)))</f>
        <v/>
      </c>
      <c r="N2652" s="46" t="str">
        <f>IF($I2652="","",_xlfn.LET(_xlpm.x,VLOOKUP($I2652,'2026-01-09_taxon-match'!$A$2:$N$81,6,FALSE),IF(_xlpm.x=0,"",_xlpm.x)))</f>
        <v/>
      </c>
      <c r="O2652" s="46" t="str">
        <f>IF($I2652="","",_xlfn.LET(_xlpm.x,VLOOKUP($I2652,'2026-01-09_taxon-match'!$A$2:$N$81,7,FALSE),IF(_xlpm.x=0,"",_xlpm.x)))</f>
        <v/>
      </c>
      <c r="P2652" s="46" t="str">
        <f>IF($I2652="","",_xlfn.LET(_xlpm.x,VLOOKUP($I2652,'2026-01-09_taxon-match'!$A$2:$N$81,8,FALSE),IF(_xlpm.x=0,"",_xlpm.x)))</f>
        <v/>
      </c>
      <c r="Q2652" s="46" t="str">
        <f>IF($I2652="","",_xlfn.LET(_xlpm.x,VLOOKUP($I2652,'2026-01-09_taxon-match'!$A$2:$N$81,9,FALSE),IF(_xlpm.x=0,"",_xlpm.x)))</f>
        <v/>
      </c>
      <c r="R2652" s="46" t="str">
        <f>IF($I2652="","",_xlfn.LET(_xlpm.x,VLOOKUP($I2652,'2026-01-09_taxon-match'!$A$2:$N$81,10,FALSE),IF(_xlpm.x=0,"",_xlpm.x)))</f>
        <v/>
      </c>
      <c r="S2652" s="46" t="str">
        <f>IF($I2652="","",_xlfn.LET(_xlpm.x,VLOOKUP($I2652,'2026-01-09_taxon-match'!$A$2:$N$81,11,FALSE),IF(_xlpm.x=0,"",_xlpm.x)))</f>
        <v/>
      </c>
      <c r="T2652" s="46" t="str">
        <f>IF($I2652="","",_xlfn.LET(_xlpm.x,VLOOKUP($I2652,'2026-01-09_taxon-match'!$A$2:$N$81,13,FALSE),IF(_xlpm.x=0,"",_xlpm.x)))</f>
        <v/>
      </c>
      <c r="V2652" s="46" t="s">
        <v>39</v>
      </c>
      <c r="W2652" s="46" t="s">
        <v>46</v>
      </c>
      <c r="Y2652" s="46" t="str">
        <f>IF(V2652="","",_xlfn.LET(_xlpm.x,VLOOKUP(V2652,'Drop-down_menus'!$D$2:$E$13,2,FALSE),IF(_xlpm.x=0,"",_xlpm.x)))</f>
        <v>https://orcid.org/0009-0002-6669-2911</v>
      </c>
      <c r="Z2652" s="46" t="str">
        <f>IF(W2652="","",_xlfn.LET(_xlpm.x,VLOOKUP(W2652,'Drop-down_menus'!$D$2:$E$13,2,FALSE),IF(_xlpm.x=0,"",_xlpm.x)))</f>
        <v>https://orcid.org/0000-0003-0502-8101</v>
      </c>
      <c r="AA2652" s="46" t="str">
        <f>IF(X2652="","",_xlfn.LET(_xlpm.x,VLOOKUP(X2652,'Drop-down_menus'!$D$2:$E$13,2,FALSE),IF(_xlpm.x=0,"",_xlpm.x)))</f>
        <v/>
      </c>
      <c r="AB2652" s="46" t="s">
        <v>519</v>
      </c>
      <c r="AC2652" s="46" t="s">
        <v>402</v>
      </c>
      <c r="AD2652" s="46" t="s">
        <v>1188</v>
      </c>
      <c r="AE2652" s="46" t="s">
        <v>28</v>
      </c>
      <c r="AF2652" s="46" t="s">
        <v>39</v>
      </c>
      <c r="AG2652" s="46" t="str">
        <f>IF(AE2652="","",_xlfn.LET(_xlpm.x,VLOOKUP(AE2652,'Drop-down_menus'!$D$2:$E$13,2,FALSE),IF(_xlpm.x=0,"",_xlpm.x)))</f>
        <v>https://orcid.org/0000-0002-9037-7623</v>
      </c>
      <c r="AH2652" s="46" t="str">
        <f>IF(AF2652="","",_xlfn.LET(_xlpm.x,VLOOKUP(AF2652,'Drop-down_menus'!$D$2:$E$13,2,FALSE),IF(_xlpm.x=0,"",_xlpm.x)))</f>
        <v>https://orcid.org/0009-0002-6669-2911</v>
      </c>
    </row>
    <row r="2653" spans="2:34" ht="15" customHeight="1">
      <c r="B2653" s="46">
        <v>2948</v>
      </c>
      <c r="C2653" s="46" t="s">
        <v>1186</v>
      </c>
      <c r="D2653" s="46" t="b">
        <f>COUNTIF(Events!$B$2:$B$171, C2653) &gt; 0</f>
        <v>0</v>
      </c>
      <c r="E2653" s="46" t="s">
        <v>215</v>
      </c>
      <c r="F2653" s="46" t="s">
        <v>216</v>
      </c>
      <c r="J2653" s="46" t="str">
        <f>IF(I2653="","",_xlfn.LET(_xlpm.x,VLOOKUP(I2653,'2026-01-09_taxon-match'!$A$2:$N$81,4,FALSE),IF(_xlpm.x=0,"",_xlpm.x)))</f>
        <v/>
      </c>
      <c r="L2653" s="46" t="str">
        <f>IF(I2653="","",_xlfn.LET(_xlpm.x,VLOOKUP(I2653,'2026-01-09_taxon-match'!$A$2:$N$81,3,FALSE),IF(_xlpm.x=0,"",_xlpm.x)))</f>
        <v/>
      </c>
      <c r="M2653" s="46" t="str">
        <f>IF($I2653="","",_xlfn.LET(_xlpm.x,VLOOKUP($I2653,'2026-01-09_taxon-match'!$A$2:$N$81,5,FALSE),IF(_xlpm.x=0,"",_xlpm.x)))</f>
        <v/>
      </c>
      <c r="N2653" s="46" t="str">
        <f>IF($I2653="","",_xlfn.LET(_xlpm.x,VLOOKUP($I2653,'2026-01-09_taxon-match'!$A$2:$N$81,6,FALSE),IF(_xlpm.x=0,"",_xlpm.x)))</f>
        <v/>
      </c>
      <c r="O2653" s="46" t="str">
        <f>IF($I2653="","",_xlfn.LET(_xlpm.x,VLOOKUP($I2653,'2026-01-09_taxon-match'!$A$2:$N$81,7,FALSE),IF(_xlpm.x=0,"",_xlpm.x)))</f>
        <v/>
      </c>
      <c r="P2653" s="46" t="str">
        <f>IF($I2653="","",_xlfn.LET(_xlpm.x,VLOOKUP($I2653,'2026-01-09_taxon-match'!$A$2:$N$81,8,FALSE),IF(_xlpm.x=0,"",_xlpm.x)))</f>
        <v/>
      </c>
      <c r="Q2653" s="46" t="str">
        <f>IF($I2653="","",_xlfn.LET(_xlpm.x,VLOOKUP($I2653,'2026-01-09_taxon-match'!$A$2:$N$81,9,FALSE),IF(_xlpm.x=0,"",_xlpm.x)))</f>
        <v/>
      </c>
      <c r="R2653" s="46" t="str">
        <f>IF($I2653="","",_xlfn.LET(_xlpm.x,VLOOKUP($I2653,'2026-01-09_taxon-match'!$A$2:$N$81,10,FALSE),IF(_xlpm.x=0,"",_xlpm.x)))</f>
        <v/>
      </c>
      <c r="S2653" s="46" t="str">
        <f>IF($I2653="","",_xlfn.LET(_xlpm.x,VLOOKUP($I2653,'2026-01-09_taxon-match'!$A$2:$N$81,11,FALSE),IF(_xlpm.x=0,"",_xlpm.x)))</f>
        <v/>
      </c>
      <c r="T2653" s="46" t="str">
        <f>IF($I2653="","",_xlfn.LET(_xlpm.x,VLOOKUP($I2653,'2026-01-09_taxon-match'!$A$2:$N$81,13,FALSE),IF(_xlpm.x=0,"",_xlpm.x)))</f>
        <v/>
      </c>
      <c r="V2653" s="46" t="s">
        <v>39</v>
      </c>
      <c r="W2653" s="46" t="s">
        <v>46</v>
      </c>
      <c r="Y2653" s="46" t="str">
        <f>IF(V2653="","",_xlfn.LET(_xlpm.x,VLOOKUP(V2653,'Drop-down_menus'!$D$2:$E$13,2,FALSE),IF(_xlpm.x=0,"",_xlpm.x)))</f>
        <v>https://orcid.org/0009-0002-6669-2911</v>
      </c>
      <c r="Z2653" s="46" t="str">
        <f>IF(W2653="","",_xlfn.LET(_xlpm.x,VLOOKUP(W2653,'Drop-down_menus'!$D$2:$E$13,2,FALSE),IF(_xlpm.x=0,"",_xlpm.x)))</f>
        <v>https://orcid.org/0000-0003-0502-8101</v>
      </c>
      <c r="AA2653" s="46" t="str">
        <f>IF(X2653="","",_xlfn.LET(_xlpm.x,VLOOKUP(X2653,'Drop-down_menus'!$D$2:$E$13,2,FALSE),IF(_xlpm.x=0,"",_xlpm.x)))</f>
        <v/>
      </c>
      <c r="AB2653" s="46" t="s">
        <v>519</v>
      </c>
      <c r="AC2653" s="46" t="s">
        <v>402</v>
      </c>
      <c r="AD2653" s="46" t="s">
        <v>1188</v>
      </c>
      <c r="AE2653" s="46" t="s">
        <v>28</v>
      </c>
      <c r="AF2653" s="46" t="s">
        <v>39</v>
      </c>
      <c r="AG2653" s="46" t="str">
        <f>IF(AE2653="","",_xlfn.LET(_xlpm.x,VLOOKUP(AE2653,'Drop-down_menus'!$D$2:$E$13,2,FALSE),IF(_xlpm.x=0,"",_xlpm.x)))</f>
        <v>https://orcid.org/0000-0002-9037-7623</v>
      </c>
      <c r="AH2653" s="46" t="str">
        <f>IF(AF2653="","",_xlfn.LET(_xlpm.x,VLOOKUP(AF2653,'Drop-down_menus'!$D$2:$E$13,2,FALSE),IF(_xlpm.x=0,"",_xlpm.x)))</f>
        <v>https://orcid.org/0009-0002-6669-2911</v>
      </c>
    </row>
    <row r="2654" spans="2:34" ht="15" customHeight="1">
      <c r="B2654" s="46">
        <v>2949</v>
      </c>
      <c r="C2654" s="46" t="s">
        <v>1186</v>
      </c>
      <c r="D2654" s="46" t="b">
        <f>COUNTIF(Events!$B$2:$B$171, C2654) &gt; 0</f>
        <v>0</v>
      </c>
      <c r="E2654" s="46" t="s">
        <v>215</v>
      </c>
      <c r="F2654" s="46" t="s">
        <v>218</v>
      </c>
      <c r="J2654" s="46" t="str">
        <f>IF(I2654="","",_xlfn.LET(_xlpm.x,VLOOKUP(I2654,'2026-01-09_taxon-match'!$A$2:$N$81,4,FALSE),IF(_xlpm.x=0,"",_xlpm.x)))</f>
        <v/>
      </c>
      <c r="L2654" s="46" t="str">
        <f>IF(I2654="","",_xlfn.LET(_xlpm.x,VLOOKUP(I2654,'2026-01-09_taxon-match'!$A$2:$N$81,3,FALSE),IF(_xlpm.x=0,"",_xlpm.x)))</f>
        <v/>
      </c>
      <c r="M2654" s="46" t="str">
        <f>IF($I2654="","",_xlfn.LET(_xlpm.x,VLOOKUP($I2654,'2026-01-09_taxon-match'!$A$2:$N$81,5,FALSE),IF(_xlpm.x=0,"",_xlpm.x)))</f>
        <v/>
      </c>
      <c r="N2654" s="46" t="str">
        <f>IF($I2654="","",_xlfn.LET(_xlpm.x,VLOOKUP($I2654,'2026-01-09_taxon-match'!$A$2:$N$81,6,FALSE),IF(_xlpm.x=0,"",_xlpm.x)))</f>
        <v/>
      </c>
      <c r="O2654" s="46" t="str">
        <f>IF($I2654="","",_xlfn.LET(_xlpm.x,VLOOKUP($I2654,'2026-01-09_taxon-match'!$A$2:$N$81,7,FALSE),IF(_xlpm.x=0,"",_xlpm.x)))</f>
        <v/>
      </c>
      <c r="P2654" s="46" t="str">
        <f>IF($I2654="","",_xlfn.LET(_xlpm.x,VLOOKUP($I2654,'2026-01-09_taxon-match'!$A$2:$N$81,8,FALSE),IF(_xlpm.x=0,"",_xlpm.x)))</f>
        <v/>
      </c>
      <c r="Q2654" s="46" t="str">
        <f>IF($I2654="","",_xlfn.LET(_xlpm.x,VLOOKUP($I2654,'2026-01-09_taxon-match'!$A$2:$N$81,9,FALSE),IF(_xlpm.x=0,"",_xlpm.x)))</f>
        <v/>
      </c>
      <c r="R2654" s="46" t="str">
        <f>IF($I2654="","",_xlfn.LET(_xlpm.x,VLOOKUP($I2654,'2026-01-09_taxon-match'!$A$2:$N$81,10,FALSE),IF(_xlpm.x=0,"",_xlpm.x)))</f>
        <v/>
      </c>
      <c r="S2654" s="46" t="str">
        <f>IF($I2654="","",_xlfn.LET(_xlpm.x,VLOOKUP($I2654,'2026-01-09_taxon-match'!$A$2:$N$81,11,FALSE),IF(_xlpm.x=0,"",_xlpm.x)))</f>
        <v/>
      </c>
      <c r="T2654" s="46" t="str">
        <f>IF($I2654="","",_xlfn.LET(_xlpm.x,VLOOKUP($I2654,'2026-01-09_taxon-match'!$A$2:$N$81,13,FALSE),IF(_xlpm.x=0,"",_xlpm.x)))</f>
        <v/>
      </c>
      <c r="V2654" s="46" t="s">
        <v>39</v>
      </c>
      <c r="W2654" s="46" t="s">
        <v>46</v>
      </c>
      <c r="Y2654" s="46" t="str">
        <f>IF(V2654="","",_xlfn.LET(_xlpm.x,VLOOKUP(V2654,'Drop-down_menus'!$D$2:$E$13,2,FALSE),IF(_xlpm.x=0,"",_xlpm.x)))</f>
        <v>https://orcid.org/0009-0002-6669-2911</v>
      </c>
      <c r="Z2654" s="46" t="str">
        <f>IF(W2654="","",_xlfn.LET(_xlpm.x,VLOOKUP(W2654,'Drop-down_menus'!$D$2:$E$13,2,FALSE),IF(_xlpm.x=0,"",_xlpm.x)))</f>
        <v>https://orcid.org/0000-0003-0502-8101</v>
      </c>
      <c r="AA2654" s="46" t="str">
        <f>IF(X2654="","",_xlfn.LET(_xlpm.x,VLOOKUP(X2654,'Drop-down_menus'!$D$2:$E$13,2,FALSE),IF(_xlpm.x=0,"",_xlpm.x)))</f>
        <v/>
      </c>
      <c r="AB2654" s="46" t="s">
        <v>519</v>
      </c>
      <c r="AC2654" s="46" t="s">
        <v>402</v>
      </c>
      <c r="AD2654" s="46" t="s">
        <v>1188</v>
      </c>
      <c r="AE2654" s="46" t="s">
        <v>28</v>
      </c>
      <c r="AF2654" s="46" t="s">
        <v>39</v>
      </c>
      <c r="AG2654" s="46" t="str">
        <f>IF(AE2654="","",_xlfn.LET(_xlpm.x,VLOOKUP(AE2654,'Drop-down_menus'!$D$2:$E$13,2,FALSE),IF(_xlpm.x=0,"",_xlpm.x)))</f>
        <v>https://orcid.org/0000-0002-9037-7623</v>
      </c>
      <c r="AH2654" s="46" t="str">
        <f>IF(AF2654="","",_xlfn.LET(_xlpm.x,VLOOKUP(AF2654,'Drop-down_menus'!$D$2:$E$13,2,FALSE),IF(_xlpm.x=0,"",_xlpm.x)))</f>
        <v>https://orcid.org/0009-0002-6669-2911</v>
      </c>
    </row>
    <row r="2655" spans="2:34" ht="15" customHeight="1">
      <c r="B2655" s="46">
        <v>2950</v>
      </c>
      <c r="C2655" s="46" t="s">
        <v>1186</v>
      </c>
      <c r="D2655" s="46" t="b">
        <f>COUNTIF(Events!$B$2:$B$171, C2655) &gt; 0</f>
        <v>0</v>
      </c>
      <c r="E2655" s="46" t="s">
        <v>215</v>
      </c>
      <c r="F2655" s="46" t="s">
        <v>218</v>
      </c>
      <c r="J2655" s="46" t="str">
        <f>IF(I2655="","",_xlfn.LET(_xlpm.x,VLOOKUP(I2655,'2026-01-09_taxon-match'!$A$2:$N$81,4,FALSE),IF(_xlpm.x=0,"",_xlpm.x)))</f>
        <v/>
      </c>
      <c r="L2655" s="46" t="str">
        <f>IF(I2655="","",_xlfn.LET(_xlpm.x,VLOOKUP(I2655,'2026-01-09_taxon-match'!$A$2:$N$81,3,FALSE),IF(_xlpm.x=0,"",_xlpm.x)))</f>
        <v/>
      </c>
      <c r="M2655" s="46" t="str">
        <f>IF($I2655="","",_xlfn.LET(_xlpm.x,VLOOKUP($I2655,'2026-01-09_taxon-match'!$A$2:$N$81,5,FALSE),IF(_xlpm.x=0,"",_xlpm.x)))</f>
        <v/>
      </c>
      <c r="N2655" s="46" t="str">
        <f>IF($I2655="","",_xlfn.LET(_xlpm.x,VLOOKUP($I2655,'2026-01-09_taxon-match'!$A$2:$N$81,6,FALSE),IF(_xlpm.x=0,"",_xlpm.x)))</f>
        <v/>
      </c>
      <c r="O2655" s="46" t="str">
        <f>IF($I2655="","",_xlfn.LET(_xlpm.x,VLOOKUP($I2655,'2026-01-09_taxon-match'!$A$2:$N$81,7,FALSE),IF(_xlpm.x=0,"",_xlpm.x)))</f>
        <v/>
      </c>
      <c r="P2655" s="46" t="str">
        <f>IF($I2655="","",_xlfn.LET(_xlpm.x,VLOOKUP($I2655,'2026-01-09_taxon-match'!$A$2:$N$81,8,FALSE),IF(_xlpm.x=0,"",_xlpm.x)))</f>
        <v/>
      </c>
      <c r="Q2655" s="46" t="str">
        <f>IF($I2655="","",_xlfn.LET(_xlpm.x,VLOOKUP($I2655,'2026-01-09_taxon-match'!$A$2:$N$81,9,FALSE),IF(_xlpm.x=0,"",_xlpm.x)))</f>
        <v/>
      </c>
      <c r="R2655" s="46" t="str">
        <f>IF($I2655="","",_xlfn.LET(_xlpm.x,VLOOKUP($I2655,'2026-01-09_taxon-match'!$A$2:$N$81,10,FALSE),IF(_xlpm.x=0,"",_xlpm.x)))</f>
        <v/>
      </c>
      <c r="S2655" s="46" t="str">
        <f>IF($I2655="","",_xlfn.LET(_xlpm.x,VLOOKUP($I2655,'2026-01-09_taxon-match'!$A$2:$N$81,11,FALSE),IF(_xlpm.x=0,"",_xlpm.x)))</f>
        <v/>
      </c>
      <c r="T2655" s="46" t="str">
        <f>IF($I2655="","",_xlfn.LET(_xlpm.x,VLOOKUP($I2655,'2026-01-09_taxon-match'!$A$2:$N$81,13,FALSE),IF(_xlpm.x=0,"",_xlpm.x)))</f>
        <v/>
      </c>
      <c r="V2655" s="46" t="s">
        <v>39</v>
      </c>
      <c r="W2655" s="46" t="s">
        <v>46</v>
      </c>
      <c r="Y2655" s="46" t="str">
        <f>IF(V2655="","",_xlfn.LET(_xlpm.x,VLOOKUP(V2655,'Drop-down_menus'!$D$2:$E$13,2,FALSE),IF(_xlpm.x=0,"",_xlpm.x)))</f>
        <v>https://orcid.org/0009-0002-6669-2911</v>
      </c>
      <c r="Z2655" s="46" t="str">
        <f>IF(W2655="","",_xlfn.LET(_xlpm.x,VLOOKUP(W2655,'Drop-down_menus'!$D$2:$E$13,2,FALSE),IF(_xlpm.x=0,"",_xlpm.x)))</f>
        <v>https://orcid.org/0000-0003-0502-8101</v>
      </c>
      <c r="AA2655" s="46" t="str">
        <f>IF(X2655="","",_xlfn.LET(_xlpm.x,VLOOKUP(X2655,'Drop-down_menus'!$D$2:$E$13,2,FALSE),IF(_xlpm.x=0,"",_xlpm.x)))</f>
        <v/>
      </c>
      <c r="AB2655" s="46" t="s">
        <v>519</v>
      </c>
      <c r="AC2655" s="46" t="s">
        <v>402</v>
      </c>
      <c r="AD2655" s="46" t="s">
        <v>1188</v>
      </c>
      <c r="AE2655" s="46" t="s">
        <v>28</v>
      </c>
      <c r="AF2655" s="46" t="s">
        <v>39</v>
      </c>
      <c r="AG2655" s="46" t="str">
        <f>IF(AE2655="","",_xlfn.LET(_xlpm.x,VLOOKUP(AE2655,'Drop-down_menus'!$D$2:$E$13,2,FALSE),IF(_xlpm.x=0,"",_xlpm.x)))</f>
        <v>https://orcid.org/0000-0002-9037-7623</v>
      </c>
      <c r="AH2655" s="46" t="str">
        <f>IF(AF2655="","",_xlfn.LET(_xlpm.x,VLOOKUP(AF2655,'Drop-down_menus'!$D$2:$E$13,2,FALSE),IF(_xlpm.x=0,"",_xlpm.x)))</f>
        <v>https://orcid.org/0009-0002-6669-2911</v>
      </c>
    </row>
    <row r="2656" spans="2:34" ht="15" customHeight="1">
      <c r="B2656" s="46">
        <v>2951</v>
      </c>
      <c r="C2656" s="46" t="s">
        <v>1186</v>
      </c>
      <c r="D2656" s="46" t="b">
        <f>COUNTIF(Events!$B$2:$B$171, C2656) &gt; 0</f>
        <v>0</v>
      </c>
      <c r="E2656" s="46" t="s">
        <v>215</v>
      </c>
      <c r="F2656" s="46" t="s">
        <v>255</v>
      </c>
      <c r="J2656" s="46" t="str">
        <f>IF(I2656="","",_xlfn.LET(_xlpm.x,VLOOKUP(I2656,'2026-01-09_taxon-match'!$A$2:$N$81,4,FALSE),IF(_xlpm.x=0,"",_xlpm.x)))</f>
        <v/>
      </c>
      <c r="L2656" s="46" t="str">
        <f>IF(I2656="","",_xlfn.LET(_xlpm.x,VLOOKUP(I2656,'2026-01-09_taxon-match'!$A$2:$N$81,3,FALSE),IF(_xlpm.x=0,"",_xlpm.x)))</f>
        <v/>
      </c>
      <c r="M2656" s="46" t="str">
        <f>IF($I2656="","",_xlfn.LET(_xlpm.x,VLOOKUP($I2656,'2026-01-09_taxon-match'!$A$2:$N$81,5,FALSE),IF(_xlpm.x=0,"",_xlpm.x)))</f>
        <v/>
      </c>
      <c r="N2656" s="46" t="str">
        <f>IF($I2656="","",_xlfn.LET(_xlpm.x,VLOOKUP($I2656,'2026-01-09_taxon-match'!$A$2:$N$81,6,FALSE),IF(_xlpm.x=0,"",_xlpm.x)))</f>
        <v/>
      </c>
      <c r="O2656" s="46" t="str">
        <f>IF($I2656="","",_xlfn.LET(_xlpm.x,VLOOKUP($I2656,'2026-01-09_taxon-match'!$A$2:$N$81,7,FALSE),IF(_xlpm.x=0,"",_xlpm.x)))</f>
        <v/>
      </c>
      <c r="P2656" s="46" t="str">
        <f>IF($I2656="","",_xlfn.LET(_xlpm.x,VLOOKUP($I2656,'2026-01-09_taxon-match'!$A$2:$N$81,8,FALSE),IF(_xlpm.x=0,"",_xlpm.x)))</f>
        <v/>
      </c>
      <c r="Q2656" s="46" t="str">
        <f>IF($I2656="","",_xlfn.LET(_xlpm.x,VLOOKUP($I2656,'2026-01-09_taxon-match'!$A$2:$N$81,9,FALSE),IF(_xlpm.x=0,"",_xlpm.x)))</f>
        <v/>
      </c>
      <c r="R2656" s="46" t="str">
        <f>IF($I2656="","",_xlfn.LET(_xlpm.x,VLOOKUP($I2656,'2026-01-09_taxon-match'!$A$2:$N$81,10,FALSE),IF(_xlpm.x=0,"",_xlpm.x)))</f>
        <v/>
      </c>
      <c r="S2656" s="46" t="str">
        <f>IF($I2656="","",_xlfn.LET(_xlpm.x,VLOOKUP($I2656,'2026-01-09_taxon-match'!$A$2:$N$81,11,FALSE),IF(_xlpm.x=0,"",_xlpm.x)))</f>
        <v/>
      </c>
      <c r="T2656" s="46" t="str">
        <f>IF($I2656="","",_xlfn.LET(_xlpm.x,VLOOKUP($I2656,'2026-01-09_taxon-match'!$A$2:$N$81,13,FALSE),IF(_xlpm.x=0,"",_xlpm.x)))</f>
        <v/>
      </c>
      <c r="V2656" s="46" t="s">
        <v>39</v>
      </c>
      <c r="W2656" s="46" t="s">
        <v>46</v>
      </c>
      <c r="Y2656" s="46" t="str">
        <f>IF(V2656="","",_xlfn.LET(_xlpm.x,VLOOKUP(V2656,'Drop-down_menus'!$D$2:$E$13,2,FALSE),IF(_xlpm.x=0,"",_xlpm.x)))</f>
        <v>https://orcid.org/0009-0002-6669-2911</v>
      </c>
      <c r="Z2656" s="46" t="str">
        <f>IF(W2656="","",_xlfn.LET(_xlpm.x,VLOOKUP(W2656,'Drop-down_menus'!$D$2:$E$13,2,FALSE),IF(_xlpm.x=0,"",_xlpm.x)))</f>
        <v>https://orcid.org/0000-0003-0502-8101</v>
      </c>
      <c r="AA2656" s="46" t="str">
        <f>IF(X2656="","",_xlfn.LET(_xlpm.x,VLOOKUP(X2656,'Drop-down_menus'!$D$2:$E$13,2,FALSE),IF(_xlpm.x=0,"",_xlpm.x)))</f>
        <v/>
      </c>
      <c r="AB2656" s="46" t="s">
        <v>519</v>
      </c>
      <c r="AC2656" s="46" t="s">
        <v>356</v>
      </c>
      <c r="AD2656" s="46" t="s">
        <v>1188</v>
      </c>
      <c r="AE2656" s="46" t="s">
        <v>28</v>
      </c>
      <c r="AF2656" s="46" t="s">
        <v>39</v>
      </c>
      <c r="AG2656" s="46" t="str">
        <f>IF(AE2656="","",_xlfn.LET(_xlpm.x,VLOOKUP(AE2656,'Drop-down_menus'!$D$2:$E$13,2,FALSE),IF(_xlpm.x=0,"",_xlpm.x)))</f>
        <v>https://orcid.org/0000-0002-9037-7623</v>
      </c>
      <c r="AH2656" s="46" t="str">
        <f>IF(AF2656="","",_xlfn.LET(_xlpm.x,VLOOKUP(AF2656,'Drop-down_menus'!$D$2:$E$13,2,FALSE),IF(_xlpm.x=0,"",_xlpm.x)))</f>
        <v>https://orcid.org/0009-0002-6669-2911</v>
      </c>
    </row>
    <row r="2657" spans="1:34" ht="15" customHeight="1">
      <c r="B2657" s="46">
        <v>2952</v>
      </c>
      <c r="C2657" s="46" t="s">
        <v>1186</v>
      </c>
      <c r="D2657" s="46" t="b">
        <f>COUNTIF(Events!$B$2:$B$171, C2657) &gt; 0</f>
        <v>0</v>
      </c>
      <c r="E2657" s="46" t="s">
        <v>215</v>
      </c>
      <c r="F2657" s="15" t="s">
        <v>1082</v>
      </c>
      <c r="J2657" s="46" t="str">
        <f>IF(I2657="","",_xlfn.LET(_xlpm.x,VLOOKUP(I2657,'2026-01-09_taxon-match'!$A$2:$N$81,4,FALSE),IF(_xlpm.x=0,"",_xlpm.x)))</f>
        <v/>
      </c>
      <c r="L2657" s="46" t="str">
        <f>IF(I2657="","",_xlfn.LET(_xlpm.x,VLOOKUP(I2657,'2026-01-09_taxon-match'!$A$2:$N$81,3,FALSE),IF(_xlpm.x=0,"",_xlpm.x)))</f>
        <v/>
      </c>
      <c r="M2657" s="46" t="str">
        <f>IF($I2657="","",_xlfn.LET(_xlpm.x,VLOOKUP($I2657,'2026-01-09_taxon-match'!$A$2:$N$81,5,FALSE),IF(_xlpm.x=0,"",_xlpm.x)))</f>
        <v/>
      </c>
      <c r="N2657" s="46" t="str">
        <f>IF($I2657="","",_xlfn.LET(_xlpm.x,VLOOKUP($I2657,'2026-01-09_taxon-match'!$A$2:$N$81,6,FALSE),IF(_xlpm.x=0,"",_xlpm.x)))</f>
        <v/>
      </c>
      <c r="O2657" s="46" t="str">
        <f>IF($I2657="","",_xlfn.LET(_xlpm.x,VLOOKUP($I2657,'2026-01-09_taxon-match'!$A$2:$N$81,7,FALSE),IF(_xlpm.x=0,"",_xlpm.x)))</f>
        <v/>
      </c>
      <c r="P2657" s="46" t="str">
        <f>IF($I2657="","",_xlfn.LET(_xlpm.x,VLOOKUP($I2657,'2026-01-09_taxon-match'!$A$2:$N$81,8,FALSE),IF(_xlpm.x=0,"",_xlpm.x)))</f>
        <v/>
      </c>
      <c r="Q2657" s="46" t="str">
        <f>IF($I2657="","",_xlfn.LET(_xlpm.x,VLOOKUP($I2657,'2026-01-09_taxon-match'!$A$2:$N$81,9,FALSE),IF(_xlpm.x=0,"",_xlpm.x)))</f>
        <v/>
      </c>
      <c r="R2657" s="46" t="str">
        <f>IF($I2657="","",_xlfn.LET(_xlpm.x,VLOOKUP($I2657,'2026-01-09_taxon-match'!$A$2:$N$81,10,FALSE),IF(_xlpm.x=0,"",_xlpm.x)))</f>
        <v/>
      </c>
      <c r="S2657" s="46" t="str">
        <f>IF($I2657="","",_xlfn.LET(_xlpm.x,VLOOKUP($I2657,'2026-01-09_taxon-match'!$A$2:$N$81,11,FALSE),IF(_xlpm.x=0,"",_xlpm.x)))</f>
        <v/>
      </c>
      <c r="T2657" s="46" t="str">
        <f>IF($I2657="","",_xlfn.LET(_xlpm.x,VLOOKUP($I2657,'2026-01-09_taxon-match'!$A$2:$N$81,13,FALSE),IF(_xlpm.x=0,"",_xlpm.x)))</f>
        <v/>
      </c>
      <c r="V2657" s="46" t="s">
        <v>39</v>
      </c>
      <c r="W2657" s="46" t="s">
        <v>46</v>
      </c>
      <c r="Y2657" s="46" t="str">
        <f>IF(V2657="","",_xlfn.LET(_xlpm.x,VLOOKUP(V2657,'Drop-down_menus'!$D$2:$E$13,2,FALSE),IF(_xlpm.x=0,"",_xlpm.x)))</f>
        <v>https://orcid.org/0009-0002-6669-2911</v>
      </c>
      <c r="Z2657" s="46" t="str">
        <f>IF(W2657="","",_xlfn.LET(_xlpm.x,VLOOKUP(W2657,'Drop-down_menus'!$D$2:$E$13,2,FALSE),IF(_xlpm.x=0,"",_xlpm.x)))</f>
        <v>https://orcid.org/0000-0003-0502-8101</v>
      </c>
      <c r="AA2657" s="46" t="str">
        <f>IF(X2657="","",_xlfn.LET(_xlpm.x,VLOOKUP(X2657,'Drop-down_menus'!$D$2:$E$13,2,FALSE),IF(_xlpm.x=0,"",_xlpm.x)))</f>
        <v/>
      </c>
      <c r="AB2657" s="46" t="s">
        <v>519</v>
      </c>
      <c r="AC2657" s="46" t="s">
        <v>356</v>
      </c>
      <c r="AD2657" s="46" t="s">
        <v>1188</v>
      </c>
      <c r="AE2657" s="46" t="s">
        <v>28</v>
      </c>
      <c r="AF2657" s="46" t="s">
        <v>39</v>
      </c>
      <c r="AG2657" s="46" t="str">
        <f>IF(AE2657="","",_xlfn.LET(_xlpm.x,VLOOKUP(AE2657,'Drop-down_menus'!$D$2:$E$13,2,FALSE),IF(_xlpm.x=0,"",_xlpm.x)))</f>
        <v>https://orcid.org/0000-0002-9037-7623</v>
      </c>
      <c r="AH2657" s="46" t="str">
        <f>IF(AF2657="","",_xlfn.LET(_xlpm.x,VLOOKUP(AF2657,'Drop-down_menus'!$D$2:$E$13,2,FALSE),IF(_xlpm.x=0,"",_xlpm.x)))</f>
        <v>https://orcid.org/0009-0002-6669-2911</v>
      </c>
    </row>
    <row r="2658" spans="1:34" ht="15" customHeight="1">
      <c r="B2658" s="46">
        <v>2953</v>
      </c>
      <c r="C2658" s="46" t="s">
        <v>1186</v>
      </c>
      <c r="D2658" s="46" t="b">
        <f>COUNTIF(Events!$B$2:$B$171, C2658) &gt; 0</f>
        <v>0</v>
      </c>
      <c r="E2658" s="46" t="s">
        <v>215</v>
      </c>
      <c r="F2658" s="46" t="s">
        <v>219</v>
      </c>
      <c r="J2658" s="46" t="str">
        <f>IF(I2658="","",_xlfn.LET(_xlpm.x,VLOOKUP(I2658,'2026-01-09_taxon-match'!$A$2:$N$81,4,FALSE),IF(_xlpm.x=0,"",_xlpm.x)))</f>
        <v/>
      </c>
      <c r="L2658" s="46" t="str">
        <f>IF(I2658="","",_xlfn.LET(_xlpm.x,VLOOKUP(I2658,'2026-01-09_taxon-match'!$A$2:$N$81,3,FALSE),IF(_xlpm.x=0,"",_xlpm.x)))</f>
        <v/>
      </c>
      <c r="M2658" s="46" t="str">
        <f>IF($I2658="","",_xlfn.LET(_xlpm.x,VLOOKUP($I2658,'2026-01-09_taxon-match'!$A$2:$N$81,5,FALSE),IF(_xlpm.x=0,"",_xlpm.x)))</f>
        <v/>
      </c>
      <c r="N2658" s="46" t="str">
        <f>IF($I2658="","",_xlfn.LET(_xlpm.x,VLOOKUP($I2658,'2026-01-09_taxon-match'!$A$2:$N$81,6,FALSE),IF(_xlpm.x=0,"",_xlpm.x)))</f>
        <v/>
      </c>
      <c r="O2658" s="46" t="str">
        <f>IF($I2658="","",_xlfn.LET(_xlpm.x,VLOOKUP($I2658,'2026-01-09_taxon-match'!$A$2:$N$81,7,FALSE),IF(_xlpm.x=0,"",_xlpm.x)))</f>
        <v/>
      </c>
      <c r="P2658" s="46" t="str">
        <f>IF($I2658="","",_xlfn.LET(_xlpm.x,VLOOKUP($I2658,'2026-01-09_taxon-match'!$A$2:$N$81,8,FALSE),IF(_xlpm.x=0,"",_xlpm.x)))</f>
        <v/>
      </c>
      <c r="Q2658" s="46" t="str">
        <f>IF($I2658="","",_xlfn.LET(_xlpm.x,VLOOKUP($I2658,'2026-01-09_taxon-match'!$A$2:$N$81,9,FALSE),IF(_xlpm.x=0,"",_xlpm.x)))</f>
        <v/>
      </c>
      <c r="R2658" s="46" t="str">
        <f>IF($I2658="","",_xlfn.LET(_xlpm.x,VLOOKUP($I2658,'2026-01-09_taxon-match'!$A$2:$N$81,10,FALSE),IF(_xlpm.x=0,"",_xlpm.x)))</f>
        <v/>
      </c>
      <c r="S2658" s="46" t="str">
        <f>IF($I2658="","",_xlfn.LET(_xlpm.x,VLOOKUP($I2658,'2026-01-09_taxon-match'!$A$2:$N$81,11,FALSE),IF(_xlpm.x=0,"",_xlpm.x)))</f>
        <v/>
      </c>
      <c r="T2658" s="46" t="str">
        <f>IF($I2658="","",_xlfn.LET(_xlpm.x,VLOOKUP($I2658,'2026-01-09_taxon-match'!$A$2:$N$81,13,FALSE),IF(_xlpm.x=0,"",_xlpm.x)))</f>
        <v/>
      </c>
      <c r="V2658" s="46" t="s">
        <v>39</v>
      </c>
      <c r="W2658" s="46" t="s">
        <v>46</v>
      </c>
      <c r="Y2658" s="46" t="str">
        <f>IF(V2658="","",_xlfn.LET(_xlpm.x,VLOOKUP(V2658,'Drop-down_menus'!$D$2:$E$13,2,FALSE),IF(_xlpm.x=0,"",_xlpm.x)))</f>
        <v>https://orcid.org/0009-0002-6669-2911</v>
      </c>
      <c r="Z2658" s="46" t="str">
        <f>IF(W2658="","",_xlfn.LET(_xlpm.x,VLOOKUP(W2658,'Drop-down_menus'!$D$2:$E$13,2,FALSE),IF(_xlpm.x=0,"",_xlpm.x)))</f>
        <v>https://orcid.org/0000-0003-0502-8101</v>
      </c>
      <c r="AA2658" s="46" t="str">
        <f>IF(X2658="","",_xlfn.LET(_xlpm.x,VLOOKUP(X2658,'Drop-down_menus'!$D$2:$E$13,2,FALSE),IF(_xlpm.x=0,"",_xlpm.x)))</f>
        <v/>
      </c>
      <c r="AC2658" s="46" t="s">
        <v>356</v>
      </c>
      <c r="AD2658" s="46" t="s">
        <v>1188</v>
      </c>
      <c r="AE2658" s="46" t="s">
        <v>28</v>
      </c>
      <c r="AF2658" s="46" t="s">
        <v>39</v>
      </c>
      <c r="AG2658" s="46" t="str">
        <f>IF(AE2658="","",_xlfn.LET(_xlpm.x,VLOOKUP(AE2658,'Drop-down_menus'!$D$2:$E$13,2,FALSE),IF(_xlpm.x=0,"",_xlpm.x)))</f>
        <v>https://orcid.org/0000-0002-9037-7623</v>
      </c>
      <c r="AH2658" s="46" t="str">
        <f>IF(AF2658="","",_xlfn.LET(_xlpm.x,VLOOKUP(AF2658,'Drop-down_menus'!$D$2:$E$13,2,FALSE),IF(_xlpm.x=0,"",_xlpm.x)))</f>
        <v>https://orcid.org/0009-0002-6669-2911</v>
      </c>
    </row>
    <row r="2659" spans="1:34" ht="15" customHeight="1">
      <c r="B2659" s="46">
        <v>2954</v>
      </c>
      <c r="C2659" s="46" t="s">
        <v>1186</v>
      </c>
      <c r="D2659" s="46" t="b">
        <f>COUNTIF(Events!$B$2:$B$171, C2659) &gt; 0</f>
        <v>0</v>
      </c>
      <c r="E2659" s="46" t="s">
        <v>215</v>
      </c>
      <c r="F2659" s="46" t="s">
        <v>504</v>
      </c>
      <c r="J2659" s="46" t="str">
        <f>IF(I2659="","",_xlfn.LET(_xlpm.x,VLOOKUP(I2659,'2026-01-09_taxon-match'!$A$2:$N$81,4,FALSE),IF(_xlpm.x=0,"",_xlpm.x)))</f>
        <v/>
      </c>
      <c r="L2659" s="46" t="str">
        <f>IF(I2659="","",_xlfn.LET(_xlpm.x,VLOOKUP(I2659,'2026-01-09_taxon-match'!$A$2:$N$81,3,FALSE),IF(_xlpm.x=0,"",_xlpm.x)))</f>
        <v/>
      </c>
      <c r="M2659" s="46" t="str">
        <f>IF($I2659="","",_xlfn.LET(_xlpm.x,VLOOKUP($I2659,'2026-01-09_taxon-match'!$A$2:$N$81,5,FALSE),IF(_xlpm.x=0,"",_xlpm.x)))</f>
        <v/>
      </c>
      <c r="N2659" s="46" t="str">
        <f>IF($I2659="","",_xlfn.LET(_xlpm.x,VLOOKUP($I2659,'2026-01-09_taxon-match'!$A$2:$N$81,6,FALSE),IF(_xlpm.x=0,"",_xlpm.x)))</f>
        <v/>
      </c>
      <c r="O2659" s="46" t="str">
        <f>IF($I2659="","",_xlfn.LET(_xlpm.x,VLOOKUP($I2659,'2026-01-09_taxon-match'!$A$2:$N$81,7,FALSE),IF(_xlpm.x=0,"",_xlpm.x)))</f>
        <v/>
      </c>
      <c r="P2659" s="46" t="str">
        <f>IF($I2659="","",_xlfn.LET(_xlpm.x,VLOOKUP($I2659,'2026-01-09_taxon-match'!$A$2:$N$81,8,FALSE),IF(_xlpm.x=0,"",_xlpm.x)))</f>
        <v/>
      </c>
      <c r="Q2659" s="46" t="str">
        <f>IF($I2659="","",_xlfn.LET(_xlpm.x,VLOOKUP($I2659,'2026-01-09_taxon-match'!$A$2:$N$81,9,FALSE),IF(_xlpm.x=0,"",_xlpm.x)))</f>
        <v/>
      </c>
      <c r="R2659" s="46" t="str">
        <f>IF($I2659="","",_xlfn.LET(_xlpm.x,VLOOKUP($I2659,'2026-01-09_taxon-match'!$A$2:$N$81,10,FALSE),IF(_xlpm.x=0,"",_xlpm.x)))</f>
        <v/>
      </c>
      <c r="S2659" s="46" t="str">
        <f>IF($I2659="","",_xlfn.LET(_xlpm.x,VLOOKUP($I2659,'2026-01-09_taxon-match'!$A$2:$N$81,11,FALSE),IF(_xlpm.x=0,"",_xlpm.x)))</f>
        <v/>
      </c>
      <c r="T2659" s="46" t="str">
        <f>IF($I2659="","",_xlfn.LET(_xlpm.x,VLOOKUP($I2659,'2026-01-09_taxon-match'!$A$2:$N$81,13,FALSE),IF(_xlpm.x=0,"",_xlpm.x)))</f>
        <v/>
      </c>
      <c r="V2659" s="46" t="s">
        <v>39</v>
      </c>
      <c r="W2659" s="46" t="s">
        <v>46</v>
      </c>
      <c r="Y2659" s="46" t="str">
        <f>IF(V2659="","",_xlfn.LET(_xlpm.x,VLOOKUP(V2659,'Drop-down_menus'!$D$2:$E$13,2,FALSE),IF(_xlpm.x=0,"",_xlpm.x)))</f>
        <v>https://orcid.org/0009-0002-6669-2911</v>
      </c>
      <c r="Z2659" s="46" t="str">
        <f>IF(W2659="","",_xlfn.LET(_xlpm.x,VLOOKUP(W2659,'Drop-down_menus'!$D$2:$E$13,2,FALSE),IF(_xlpm.x=0,"",_xlpm.x)))</f>
        <v>https://orcid.org/0000-0003-0502-8101</v>
      </c>
      <c r="AA2659" s="46" t="str">
        <f>IF(X2659="","",_xlfn.LET(_xlpm.x,VLOOKUP(X2659,'Drop-down_menus'!$D$2:$E$13,2,FALSE),IF(_xlpm.x=0,"",_xlpm.x)))</f>
        <v/>
      </c>
      <c r="AB2659" s="46" t="s">
        <v>1126</v>
      </c>
      <c r="AC2659" s="46" t="s">
        <v>389</v>
      </c>
      <c r="AD2659" s="46" t="s">
        <v>1188</v>
      </c>
      <c r="AE2659" s="46" t="s">
        <v>28</v>
      </c>
      <c r="AF2659" s="46" t="s">
        <v>39</v>
      </c>
      <c r="AG2659" s="46" t="str">
        <f>IF(AE2659="","",_xlfn.LET(_xlpm.x,VLOOKUP(AE2659,'Drop-down_menus'!$D$2:$E$13,2,FALSE),IF(_xlpm.x=0,"",_xlpm.x)))</f>
        <v>https://orcid.org/0000-0002-9037-7623</v>
      </c>
      <c r="AH2659" s="46" t="str">
        <f>IF(AF2659="","",_xlfn.LET(_xlpm.x,VLOOKUP(AF2659,'Drop-down_menus'!$D$2:$E$13,2,FALSE),IF(_xlpm.x=0,"",_xlpm.x)))</f>
        <v>https://orcid.org/0009-0002-6669-2911</v>
      </c>
    </row>
    <row r="2660" spans="1:34" ht="15" customHeight="1">
      <c r="B2660" s="46">
        <v>2955</v>
      </c>
      <c r="C2660" s="46" t="s">
        <v>1186</v>
      </c>
      <c r="D2660" s="46" t="b">
        <f>COUNTIF(Events!$B$2:$B$171, C2660) &gt; 0</f>
        <v>0</v>
      </c>
      <c r="E2660" s="46" t="s">
        <v>215</v>
      </c>
      <c r="F2660" s="46" t="s">
        <v>507</v>
      </c>
      <c r="J2660" s="46" t="str">
        <f>IF(I2660="","",_xlfn.LET(_xlpm.x,VLOOKUP(I2660,'2026-01-09_taxon-match'!$A$2:$N$81,4,FALSE),IF(_xlpm.x=0,"",_xlpm.x)))</f>
        <v/>
      </c>
      <c r="L2660" s="46" t="str">
        <f>IF(I2660="","",_xlfn.LET(_xlpm.x,VLOOKUP(I2660,'2026-01-09_taxon-match'!$A$2:$N$81,3,FALSE),IF(_xlpm.x=0,"",_xlpm.x)))</f>
        <v/>
      </c>
      <c r="M2660" s="46" t="str">
        <f>IF($I2660="","",_xlfn.LET(_xlpm.x,VLOOKUP($I2660,'2026-01-09_taxon-match'!$A$2:$N$81,5,FALSE),IF(_xlpm.x=0,"",_xlpm.x)))</f>
        <v/>
      </c>
      <c r="N2660" s="46" t="str">
        <f>IF($I2660="","",_xlfn.LET(_xlpm.x,VLOOKUP($I2660,'2026-01-09_taxon-match'!$A$2:$N$81,6,FALSE),IF(_xlpm.x=0,"",_xlpm.x)))</f>
        <v/>
      </c>
      <c r="O2660" s="46" t="str">
        <f>IF($I2660="","",_xlfn.LET(_xlpm.x,VLOOKUP($I2660,'2026-01-09_taxon-match'!$A$2:$N$81,7,FALSE),IF(_xlpm.x=0,"",_xlpm.x)))</f>
        <v/>
      </c>
      <c r="P2660" s="46" t="str">
        <f>IF($I2660="","",_xlfn.LET(_xlpm.x,VLOOKUP($I2660,'2026-01-09_taxon-match'!$A$2:$N$81,8,FALSE),IF(_xlpm.x=0,"",_xlpm.x)))</f>
        <v/>
      </c>
      <c r="Q2660" s="46" t="str">
        <f>IF($I2660="","",_xlfn.LET(_xlpm.x,VLOOKUP($I2660,'2026-01-09_taxon-match'!$A$2:$N$81,9,FALSE),IF(_xlpm.x=0,"",_xlpm.x)))</f>
        <v/>
      </c>
      <c r="R2660" s="46" t="str">
        <f>IF($I2660="","",_xlfn.LET(_xlpm.x,VLOOKUP($I2660,'2026-01-09_taxon-match'!$A$2:$N$81,10,FALSE),IF(_xlpm.x=0,"",_xlpm.x)))</f>
        <v/>
      </c>
      <c r="S2660" s="46" t="str">
        <f>IF($I2660="","",_xlfn.LET(_xlpm.x,VLOOKUP($I2660,'2026-01-09_taxon-match'!$A$2:$N$81,11,FALSE),IF(_xlpm.x=0,"",_xlpm.x)))</f>
        <v/>
      </c>
      <c r="T2660" s="46" t="str">
        <f>IF($I2660="","",_xlfn.LET(_xlpm.x,VLOOKUP($I2660,'2026-01-09_taxon-match'!$A$2:$N$81,13,FALSE),IF(_xlpm.x=0,"",_xlpm.x)))</f>
        <v/>
      </c>
      <c r="V2660" s="46" t="s">
        <v>39</v>
      </c>
      <c r="W2660" s="46" t="s">
        <v>46</v>
      </c>
      <c r="Y2660" s="46" t="str">
        <f>IF(V2660="","",_xlfn.LET(_xlpm.x,VLOOKUP(V2660,'Drop-down_menus'!$D$2:$E$13,2,FALSE),IF(_xlpm.x=0,"",_xlpm.x)))</f>
        <v>https://orcid.org/0009-0002-6669-2911</v>
      </c>
      <c r="Z2660" s="46" t="str">
        <f>IF(W2660="","",_xlfn.LET(_xlpm.x,VLOOKUP(W2660,'Drop-down_menus'!$D$2:$E$13,2,FALSE),IF(_xlpm.x=0,"",_xlpm.x)))</f>
        <v>https://orcid.org/0000-0003-0502-8101</v>
      </c>
      <c r="AA2660" s="46" t="str">
        <f>IF(X2660="","",_xlfn.LET(_xlpm.x,VLOOKUP(X2660,'Drop-down_menus'!$D$2:$E$13,2,FALSE),IF(_xlpm.x=0,"",_xlpm.x)))</f>
        <v/>
      </c>
      <c r="AB2660" s="46" t="s">
        <v>1128</v>
      </c>
      <c r="AC2660" s="46" t="s">
        <v>278</v>
      </c>
      <c r="AD2660" s="46" t="s">
        <v>1188</v>
      </c>
      <c r="AE2660" s="46" t="s">
        <v>28</v>
      </c>
      <c r="AF2660" s="46" t="s">
        <v>39</v>
      </c>
      <c r="AG2660" s="46" t="str">
        <f>IF(AE2660="","",_xlfn.LET(_xlpm.x,VLOOKUP(AE2660,'Drop-down_menus'!$D$2:$E$13,2,FALSE),IF(_xlpm.x=0,"",_xlpm.x)))</f>
        <v>https://orcid.org/0000-0002-9037-7623</v>
      </c>
      <c r="AH2660" s="46" t="str">
        <f>IF(AF2660="","",_xlfn.LET(_xlpm.x,VLOOKUP(AF2660,'Drop-down_menus'!$D$2:$E$13,2,FALSE),IF(_xlpm.x=0,"",_xlpm.x)))</f>
        <v>https://orcid.org/0009-0002-6669-2911</v>
      </c>
    </row>
    <row r="2661" spans="1:34" ht="15" customHeight="1">
      <c r="B2661" s="46">
        <v>2956</v>
      </c>
      <c r="C2661" s="46" t="s">
        <v>1186</v>
      </c>
      <c r="D2661" s="46" t="b">
        <f>COUNTIF(Events!$B$2:$B$171, C2661) &gt; 0</f>
        <v>0</v>
      </c>
      <c r="E2661" s="46" t="s">
        <v>215</v>
      </c>
      <c r="F2661" s="46" t="s">
        <v>1076</v>
      </c>
      <c r="J2661" s="46" t="str">
        <f>IF(I2661="","",_xlfn.LET(_xlpm.x,VLOOKUP(I2661,'2026-01-09_taxon-match'!$A$2:$N$81,4,FALSE),IF(_xlpm.x=0,"",_xlpm.x)))</f>
        <v/>
      </c>
      <c r="L2661" s="46" t="str">
        <f>IF(I2661="","",_xlfn.LET(_xlpm.x,VLOOKUP(I2661,'2026-01-09_taxon-match'!$A$2:$N$81,3,FALSE),IF(_xlpm.x=0,"",_xlpm.x)))</f>
        <v/>
      </c>
      <c r="M2661" s="46" t="str">
        <f>IF($I2661="","",_xlfn.LET(_xlpm.x,VLOOKUP($I2661,'2026-01-09_taxon-match'!$A$2:$N$81,5,FALSE),IF(_xlpm.x=0,"",_xlpm.x)))</f>
        <v/>
      </c>
      <c r="N2661" s="46" t="str">
        <f>IF($I2661="","",_xlfn.LET(_xlpm.x,VLOOKUP($I2661,'2026-01-09_taxon-match'!$A$2:$N$81,6,FALSE),IF(_xlpm.x=0,"",_xlpm.x)))</f>
        <v/>
      </c>
      <c r="O2661" s="46" t="str">
        <f>IF($I2661="","",_xlfn.LET(_xlpm.x,VLOOKUP($I2661,'2026-01-09_taxon-match'!$A$2:$N$81,7,FALSE),IF(_xlpm.x=0,"",_xlpm.x)))</f>
        <v/>
      </c>
      <c r="P2661" s="46" t="str">
        <f>IF($I2661="","",_xlfn.LET(_xlpm.x,VLOOKUP($I2661,'2026-01-09_taxon-match'!$A$2:$N$81,8,FALSE),IF(_xlpm.x=0,"",_xlpm.x)))</f>
        <v/>
      </c>
      <c r="Q2661" s="46" t="str">
        <f>IF($I2661="","",_xlfn.LET(_xlpm.x,VLOOKUP($I2661,'2026-01-09_taxon-match'!$A$2:$N$81,9,FALSE),IF(_xlpm.x=0,"",_xlpm.x)))</f>
        <v/>
      </c>
      <c r="R2661" s="46" t="str">
        <f>IF($I2661="","",_xlfn.LET(_xlpm.x,VLOOKUP($I2661,'2026-01-09_taxon-match'!$A$2:$N$81,10,FALSE),IF(_xlpm.x=0,"",_xlpm.x)))</f>
        <v/>
      </c>
      <c r="S2661" s="46" t="str">
        <f>IF($I2661="","",_xlfn.LET(_xlpm.x,VLOOKUP($I2661,'2026-01-09_taxon-match'!$A$2:$N$81,11,FALSE),IF(_xlpm.x=0,"",_xlpm.x)))</f>
        <v/>
      </c>
      <c r="T2661" s="46" t="str">
        <f>IF($I2661="","",_xlfn.LET(_xlpm.x,VLOOKUP($I2661,'2026-01-09_taxon-match'!$A$2:$N$81,13,FALSE),IF(_xlpm.x=0,"",_xlpm.x)))</f>
        <v/>
      </c>
      <c r="V2661" s="46" t="s">
        <v>39</v>
      </c>
      <c r="W2661" s="46" t="s">
        <v>46</v>
      </c>
      <c r="Y2661" s="46" t="str">
        <f>IF(V2661="","",_xlfn.LET(_xlpm.x,VLOOKUP(V2661,'Drop-down_menus'!$D$2:$E$13,2,FALSE),IF(_xlpm.x=0,"",_xlpm.x)))</f>
        <v>https://orcid.org/0009-0002-6669-2911</v>
      </c>
      <c r="Z2661" s="46" t="str">
        <f>IF(W2661="","",_xlfn.LET(_xlpm.x,VLOOKUP(W2661,'Drop-down_menus'!$D$2:$E$13,2,FALSE),IF(_xlpm.x=0,"",_xlpm.x)))</f>
        <v>https://orcid.org/0000-0003-0502-8101</v>
      </c>
      <c r="AA2661" s="46" t="str">
        <f>IF(X2661="","",_xlfn.LET(_xlpm.x,VLOOKUP(X2661,'Drop-down_menus'!$D$2:$E$13,2,FALSE),IF(_xlpm.x=0,"",_xlpm.x)))</f>
        <v/>
      </c>
      <c r="AB2661" s="46" t="s">
        <v>514</v>
      </c>
      <c r="AC2661" s="46" t="s">
        <v>278</v>
      </c>
      <c r="AD2661" s="46" t="s">
        <v>1188</v>
      </c>
      <c r="AE2661" s="46" t="s">
        <v>28</v>
      </c>
      <c r="AF2661" s="46" t="s">
        <v>39</v>
      </c>
      <c r="AG2661" s="46" t="str">
        <f>IF(AE2661="","",_xlfn.LET(_xlpm.x,VLOOKUP(AE2661,'Drop-down_menus'!$D$2:$E$13,2,FALSE),IF(_xlpm.x=0,"",_xlpm.x)))</f>
        <v>https://orcid.org/0000-0002-9037-7623</v>
      </c>
      <c r="AH2661" s="46" t="str">
        <f>IF(AF2661="","",_xlfn.LET(_xlpm.x,VLOOKUP(AF2661,'Drop-down_menus'!$D$2:$E$13,2,FALSE),IF(_xlpm.x=0,"",_xlpm.x)))</f>
        <v>https://orcid.org/0009-0002-6669-2911</v>
      </c>
    </row>
    <row r="2662" spans="1:34" ht="15" customHeight="1">
      <c r="B2662">
        <v>2963</v>
      </c>
      <c r="C2662" s="2" t="s">
        <v>907</v>
      </c>
      <c r="D2662" s="46" t="b">
        <f>COUNTIF(Events!$B$2:$B$171, C2662) &gt; 0</f>
        <v>1</v>
      </c>
      <c r="E2662" s="46" t="s">
        <v>196</v>
      </c>
      <c r="J2662" s="46" t="str">
        <f>IF(I2662="","",_xlfn.LET(_xlpm.x,VLOOKUP(I2662,'2026-01-09_taxon-match'!$A$2:$N$81,4,FALSE),IF(_xlpm.x=0,"",_xlpm.x)))</f>
        <v/>
      </c>
      <c r="L2662" s="46" t="str">
        <f>IF(I2662="","",_xlfn.LET(_xlpm.x,VLOOKUP(I2662,'2026-01-09_taxon-match'!$A$2:$N$81,3,FALSE),IF(_xlpm.x=0,"",_xlpm.x)))</f>
        <v/>
      </c>
      <c r="M2662" s="46" t="str">
        <f>IF($I2662="","",_xlfn.LET(_xlpm.x,VLOOKUP($I2662,'2026-01-09_taxon-match'!$A$2:$N$81,5,FALSE),IF(_xlpm.x=0,"",_xlpm.x)))</f>
        <v/>
      </c>
      <c r="N2662" s="46" t="str">
        <f>IF($I2662="","",_xlfn.LET(_xlpm.x,VLOOKUP($I2662,'2026-01-09_taxon-match'!$A$2:$N$81,6,FALSE),IF(_xlpm.x=0,"",_xlpm.x)))</f>
        <v/>
      </c>
      <c r="O2662" s="46" t="str">
        <f>IF($I2662="","",_xlfn.LET(_xlpm.x,VLOOKUP($I2662,'2026-01-09_taxon-match'!$A$2:$N$81,7,FALSE),IF(_xlpm.x=0,"",_xlpm.x)))</f>
        <v/>
      </c>
      <c r="P2662" s="46" t="str">
        <f>IF($I2662="","",_xlfn.LET(_xlpm.x,VLOOKUP($I2662,'2026-01-09_taxon-match'!$A$2:$N$81,8,FALSE),IF(_xlpm.x=0,"",_xlpm.x)))</f>
        <v/>
      </c>
      <c r="Q2662" s="46" t="str">
        <f>IF($I2662="","",_xlfn.LET(_xlpm.x,VLOOKUP($I2662,'2026-01-09_taxon-match'!$A$2:$N$81,9,FALSE),IF(_xlpm.x=0,"",_xlpm.x)))</f>
        <v/>
      </c>
      <c r="R2662" s="46" t="str">
        <f>IF($I2662="","",_xlfn.LET(_xlpm.x,VLOOKUP($I2662,'2026-01-09_taxon-match'!$A$2:$N$81,10,FALSE),IF(_xlpm.x=0,"",_xlpm.x)))</f>
        <v/>
      </c>
      <c r="S2662" s="46" t="str">
        <f>IF($I2662="","",_xlfn.LET(_xlpm.x,VLOOKUP($I2662,'2026-01-09_taxon-match'!$A$2:$N$81,11,FALSE),IF(_xlpm.x=0,"",_xlpm.x)))</f>
        <v/>
      </c>
      <c r="T2662" s="46" t="str">
        <f>IF($I2662="","",_xlfn.LET(_xlpm.x,VLOOKUP($I2662,'2026-01-09_taxon-match'!$A$2:$N$81,13,FALSE),IF(_xlpm.x=0,"",_xlpm.x)))</f>
        <v/>
      </c>
      <c r="V2662" s="46" t="s">
        <v>54</v>
      </c>
      <c r="W2662" s="46" t="s">
        <v>221</v>
      </c>
      <c r="Y2662" s="46" t="str">
        <f>IF(V2662="","",_xlfn.LET(_xlpm.x,VLOOKUP(V2662,'Drop-down_menus'!$D$2:$E$13,2,FALSE),IF(_xlpm.x=0,"",_xlpm.x)))</f>
        <v>https://orcid.org/0000-0002-8971-8195</v>
      </c>
      <c r="Z2662" s="46" t="str">
        <f>IF(W2662="","",_xlfn.LET(_xlpm.x,VLOOKUP(W2662,'Drop-down_menus'!$D$2:$E$13,2,FALSE),IF(_xlpm.x=0,"",_xlpm.x)))</f>
        <v>https://orcid.org/0000-0002-5199-9817</v>
      </c>
      <c r="AA2662" s="46" t="str">
        <f>IF(X2662="","",_xlfn.LET(_xlpm.x,VLOOKUP(X2662,'Drop-down_menus'!$D$2:$E$13,2,FALSE),IF(_xlpm.x=0,"",_xlpm.x)))</f>
        <v/>
      </c>
      <c r="AB2662" s="14"/>
      <c r="AC2662" s="14"/>
      <c r="AD2662" s="46" t="s">
        <v>222</v>
      </c>
      <c r="AE2662" s="46" t="s">
        <v>28</v>
      </c>
      <c r="AF2662" s="46" t="s">
        <v>42</v>
      </c>
      <c r="AG2662" s="46" t="str">
        <f>IF(AE2662="","",_xlfn.LET(_xlpm.x,VLOOKUP(AE2662,'Drop-down_menus'!$D$2:$E$13,2,FALSE),IF(_xlpm.x=0,"",_xlpm.x)))</f>
        <v>https://orcid.org/0000-0002-9037-7623</v>
      </c>
      <c r="AH2662" s="46" t="str">
        <f>IF(AF2662="","",_xlfn.LET(_xlpm.x,VLOOKUP(AF2662,'Drop-down_menus'!$D$2:$E$13,2,FALSE),IF(_xlpm.x=0,"",_xlpm.x)))</f>
        <v/>
      </c>
    </row>
    <row r="2663" spans="1:34" ht="15" customHeight="1">
      <c r="A2663">
        <v>2963</v>
      </c>
      <c r="B2663">
        <v>2964</v>
      </c>
      <c r="C2663" s="2" t="s">
        <v>907</v>
      </c>
      <c r="D2663" s="46" t="b">
        <f>COUNTIF(Events!$B$2:$B$171, C2663) &gt; 0</f>
        <v>1</v>
      </c>
      <c r="E2663" s="46" t="s">
        <v>196</v>
      </c>
      <c r="J2663" s="46" t="str">
        <f>IF(I2663="","",_xlfn.LET(_xlpm.x,VLOOKUP(I2663,'2026-01-09_taxon-match'!$A$2:$N$81,4,FALSE),IF(_xlpm.x=0,"",_xlpm.x)))</f>
        <v/>
      </c>
      <c r="L2663" s="46" t="str">
        <f>IF(I2663="","",_xlfn.LET(_xlpm.x,VLOOKUP(I2663,'2026-01-09_taxon-match'!$A$2:$N$81,3,FALSE),IF(_xlpm.x=0,"",_xlpm.x)))</f>
        <v/>
      </c>
      <c r="M2663" s="46" t="str">
        <f>IF($I2663="","",_xlfn.LET(_xlpm.x,VLOOKUP($I2663,'2026-01-09_taxon-match'!$A$2:$N$81,5,FALSE),IF(_xlpm.x=0,"",_xlpm.x)))</f>
        <v/>
      </c>
      <c r="N2663" s="46" t="str">
        <f>IF($I2663="","",_xlfn.LET(_xlpm.x,VLOOKUP($I2663,'2026-01-09_taxon-match'!$A$2:$N$81,6,FALSE),IF(_xlpm.x=0,"",_xlpm.x)))</f>
        <v/>
      </c>
      <c r="O2663" s="46" t="str">
        <f>IF($I2663="","",_xlfn.LET(_xlpm.x,VLOOKUP($I2663,'2026-01-09_taxon-match'!$A$2:$N$81,7,FALSE),IF(_xlpm.x=0,"",_xlpm.x)))</f>
        <v/>
      </c>
      <c r="P2663" s="46" t="str">
        <f>IF($I2663="","",_xlfn.LET(_xlpm.x,VLOOKUP($I2663,'2026-01-09_taxon-match'!$A$2:$N$81,8,FALSE),IF(_xlpm.x=0,"",_xlpm.x)))</f>
        <v/>
      </c>
      <c r="Q2663" s="46" t="str">
        <f>IF($I2663="","",_xlfn.LET(_xlpm.x,VLOOKUP($I2663,'2026-01-09_taxon-match'!$A$2:$N$81,9,FALSE),IF(_xlpm.x=0,"",_xlpm.x)))</f>
        <v/>
      </c>
      <c r="R2663" s="46" t="str">
        <f>IF($I2663="","",_xlfn.LET(_xlpm.x,VLOOKUP($I2663,'2026-01-09_taxon-match'!$A$2:$N$81,10,FALSE),IF(_xlpm.x=0,"",_xlpm.x)))</f>
        <v/>
      </c>
      <c r="S2663" s="46" t="str">
        <f>IF($I2663="","",_xlfn.LET(_xlpm.x,VLOOKUP($I2663,'2026-01-09_taxon-match'!$A$2:$N$81,11,FALSE),IF(_xlpm.x=0,"",_xlpm.x)))</f>
        <v/>
      </c>
      <c r="T2663" s="46" t="str">
        <f>IF($I2663="","",_xlfn.LET(_xlpm.x,VLOOKUP($I2663,'2026-01-09_taxon-match'!$A$2:$N$81,13,FALSE),IF(_xlpm.x=0,"",_xlpm.x)))</f>
        <v/>
      </c>
      <c r="V2663" s="46" t="s">
        <v>54</v>
      </c>
      <c r="W2663" s="46" t="s">
        <v>221</v>
      </c>
      <c r="Y2663" s="46" t="str">
        <f>IF(V2663="","",_xlfn.LET(_xlpm.x,VLOOKUP(V2663,'Drop-down_menus'!$D$2:$E$13,2,FALSE),IF(_xlpm.x=0,"",_xlpm.x)))</f>
        <v>https://orcid.org/0000-0002-8971-8195</v>
      </c>
      <c r="Z2663" s="46" t="str">
        <f>IF(W2663="","",_xlfn.LET(_xlpm.x,VLOOKUP(W2663,'Drop-down_menus'!$D$2:$E$13,2,FALSE),IF(_xlpm.x=0,"",_xlpm.x)))</f>
        <v>https://orcid.org/0000-0002-5199-9817</v>
      </c>
      <c r="AA2663" s="46" t="str">
        <f>IF(X2663="","",_xlfn.LET(_xlpm.x,VLOOKUP(X2663,'Drop-down_menus'!$D$2:$E$13,2,FALSE),IF(_xlpm.x=0,"",_xlpm.x)))</f>
        <v/>
      </c>
      <c r="AB2663" s="14"/>
      <c r="AC2663" s="14"/>
      <c r="AD2663" s="46" t="s">
        <v>222</v>
      </c>
      <c r="AE2663" s="46" t="s">
        <v>28</v>
      </c>
      <c r="AF2663" s="46" t="s">
        <v>42</v>
      </c>
      <c r="AG2663" s="46" t="str">
        <f>IF(AE2663="","",_xlfn.LET(_xlpm.x,VLOOKUP(AE2663,'Drop-down_menus'!$D$2:$E$13,2,FALSE),IF(_xlpm.x=0,"",_xlpm.x)))</f>
        <v>https://orcid.org/0000-0002-9037-7623</v>
      </c>
      <c r="AH2663" s="46" t="str">
        <f>IF(AF2663="","",_xlfn.LET(_xlpm.x,VLOOKUP(AF2663,'Drop-down_menus'!$D$2:$E$13,2,FALSE),IF(_xlpm.x=0,"",_xlpm.x)))</f>
        <v/>
      </c>
    </row>
    <row r="2664" spans="1:34" ht="15" customHeight="1">
      <c r="B2664">
        <v>2965</v>
      </c>
      <c r="C2664" s="2" t="s">
        <v>907</v>
      </c>
      <c r="D2664" s="46" t="b">
        <f>COUNTIF(Events!$B$2:$B$171, C2664) &gt; 0</f>
        <v>1</v>
      </c>
      <c r="E2664" s="46" t="s">
        <v>196</v>
      </c>
      <c r="J2664" s="46" t="str">
        <f>IF(I2664="","",_xlfn.LET(_xlpm.x,VLOOKUP(I2664,'2026-01-09_taxon-match'!$A$2:$N$81,4,FALSE),IF(_xlpm.x=0,"",_xlpm.x)))</f>
        <v/>
      </c>
      <c r="L2664" s="46" t="str">
        <f>IF(I2664="","",_xlfn.LET(_xlpm.x,VLOOKUP(I2664,'2026-01-09_taxon-match'!$A$2:$N$81,3,FALSE),IF(_xlpm.x=0,"",_xlpm.x)))</f>
        <v/>
      </c>
      <c r="M2664" s="46" t="str">
        <f>IF($I2664="","",_xlfn.LET(_xlpm.x,VLOOKUP($I2664,'2026-01-09_taxon-match'!$A$2:$N$81,5,FALSE),IF(_xlpm.x=0,"",_xlpm.x)))</f>
        <v/>
      </c>
      <c r="N2664" s="46" t="str">
        <f>IF($I2664="","",_xlfn.LET(_xlpm.x,VLOOKUP($I2664,'2026-01-09_taxon-match'!$A$2:$N$81,6,FALSE),IF(_xlpm.x=0,"",_xlpm.x)))</f>
        <v/>
      </c>
      <c r="O2664" s="46" t="str">
        <f>IF($I2664="","",_xlfn.LET(_xlpm.x,VLOOKUP($I2664,'2026-01-09_taxon-match'!$A$2:$N$81,7,FALSE),IF(_xlpm.x=0,"",_xlpm.x)))</f>
        <v/>
      </c>
      <c r="P2664" s="46" t="str">
        <f>IF($I2664="","",_xlfn.LET(_xlpm.x,VLOOKUP($I2664,'2026-01-09_taxon-match'!$A$2:$N$81,8,FALSE),IF(_xlpm.x=0,"",_xlpm.x)))</f>
        <v/>
      </c>
      <c r="Q2664" s="46" t="str">
        <f>IF($I2664="","",_xlfn.LET(_xlpm.x,VLOOKUP($I2664,'2026-01-09_taxon-match'!$A$2:$N$81,9,FALSE),IF(_xlpm.x=0,"",_xlpm.x)))</f>
        <v/>
      </c>
      <c r="R2664" s="46" t="str">
        <f>IF($I2664="","",_xlfn.LET(_xlpm.x,VLOOKUP($I2664,'2026-01-09_taxon-match'!$A$2:$N$81,10,FALSE),IF(_xlpm.x=0,"",_xlpm.x)))</f>
        <v/>
      </c>
      <c r="S2664" s="46" t="str">
        <f>IF($I2664="","",_xlfn.LET(_xlpm.x,VLOOKUP($I2664,'2026-01-09_taxon-match'!$A$2:$N$81,11,FALSE),IF(_xlpm.x=0,"",_xlpm.x)))</f>
        <v/>
      </c>
      <c r="T2664" s="46" t="str">
        <f>IF($I2664="","",_xlfn.LET(_xlpm.x,VLOOKUP($I2664,'2026-01-09_taxon-match'!$A$2:$N$81,13,FALSE),IF(_xlpm.x=0,"",_xlpm.x)))</f>
        <v/>
      </c>
      <c r="V2664" s="46" t="s">
        <v>54</v>
      </c>
      <c r="W2664" s="46" t="s">
        <v>221</v>
      </c>
      <c r="Y2664" s="46" t="str">
        <f>IF(V2664="","",_xlfn.LET(_xlpm.x,VLOOKUP(V2664,'Drop-down_menus'!$D$2:$E$13,2,FALSE),IF(_xlpm.x=0,"",_xlpm.x)))</f>
        <v>https://orcid.org/0000-0002-8971-8195</v>
      </c>
      <c r="Z2664" s="46" t="str">
        <f>IF(W2664="","",_xlfn.LET(_xlpm.x,VLOOKUP(W2664,'Drop-down_menus'!$D$2:$E$13,2,FALSE),IF(_xlpm.x=0,"",_xlpm.x)))</f>
        <v>https://orcid.org/0000-0002-5199-9817</v>
      </c>
      <c r="AA2664" s="46" t="str">
        <f>IF(X2664="","",_xlfn.LET(_xlpm.x,VLOOKUP(X2664,'Drop-down_menus'!$D$2:$E$13,2,FALSE),IF(_xlpm.x=0,"",_xlpm.x)))</f>
        <v/>
      </c>
      <c r="AB2664" s="14"/>
      <c r="AC2664" s="14"/>
      <c r="AD2664" s="46" t="s">
        <v>222</v>
      </c>
      <c r="AE2664" s="46" t="s">
        <v>28</v>
      </c>
      <c r="AF2664" s="46" t="s">
        <v>42</v>
      </c>
      <c r="AG2664" s="46" t="str">
        <f>IF(AE2664="","",_xlfn.LET(_xlpm.x,VLOOKUP(AE2664,'Drop-down_menus'!$D$2:$E$13,2,FALSE),IF(_xlpm.x=0,"",_xlpm.x)))</f>
        <v>https://orcid.org/0000-0002-9037-7623</v>
      </c>
      <c r="AH2664" s="46" t="str">
        <f>IF(AF2664="","",_xlfn.LET(_xlpm.x,VLOOKUP(AF2664,'Drop-down_menus'!$D$2:$E$13,2,FALSE),IF(_xlpm.x=0,"",_xlpm.x)))</f>
        <v/>
      </c>
    </row>
    <row r="2665" spans="1:34" ht="15" customHeight="1">
      <c r="B2665">
        <v>2977</v>
      </c>
      <c r="C2665" t="s">
        <v>910</v>
      </c>
      <c r="D2665" s="46" t="b">
        <f>COUNTIF(Events!$B$2:$B$171, C2665) &gt; 0</f>
        <v>1</v>
      </c>
      <c r="E2665" t="s">
        <v>215</v>
      </c>
      <c r="J2665" s="46" t="str">
        <f>IF(I2665="","",_xlfn.LET(_xlpm.x,VLOOKUP(I2665,'2026-01-09_taxon-match'!$A$2:$N$81,4,FALSE),IF(_xlpm.x=0,"",_xlpm.x)))</f>
        <v/>
      </c>
      <c r="L2665" s="46" t="str">
        <f>IF(I2665="","",_xlfn.LET(_xlpm.x,VLOOKUP(I2665,'2026-01-09_taxon-match'!$A$2:$N$81,3,FALSE),IF(_xlpm.x=0,"",_xlpm.x)))</f>
        <v/>
      </c>
      <c r="M2665" s="46" t="str">
        <f>IF($I2665="","",_xlfn.LET(_xlpm.x,VLOOKUP($I2665,'2026-01-09_taxon-match'!$A$2:$N$81,5,FALSE),IF(_xlpm.x=0,"",_xlpm.x)))</f>
        <v/>
      </c>
      <c r="N2665" s="46" t="str">
        <f>IF($I2665="","",_xlfn.LET(_xlpm.x,VLOOKUP($I2665,'2026-01-09_taxon-match'!$A$2:$N$81,6,FALSE),IF(_xlpm.x=0,"",_xlpm.x)))</f>
        <v/>
      </c>
      <c r="O2665" s="46" t="str">
        <f>IF($I2665="","",_xlfn.LET(_xlpm.x,VLOOKUP($I2665,'2026-01-09_taxon-match'!$A$2:$N$81,7,FALSE),IF(_xlpm.x=0,"",_xlpm.x)))</f>
        <v/>
      </c>
      <c r="P2665" s="46" t="str">
        <f>IF($I2665="","",_xlfn.LET(_xlpm.x,VLOOKUP($I2665,'2026-01-09_taxon-match'!$A$2:$N$81,8,FALSE),IF(_xlpm.x=0,"",_xlpm.x)))</f>
        <v/>
      </c>
      <c r="Q2665" s="46" t="str">
        <f>IF($I2665="","",_xlfn.LET(_xlpm.x,VLOOKUP($I2665,'2026-01-09_taxon-match'!$A$2:$N$81,9,FALSE),IF(_xlpm.x=0,"",_xlpm.x)))</f>
        <v/>
      </c>
      <c r="R2665" s="46" t="str">
        <f>IF($I2665="","",_xlfn.LET(_xlpm.x,VLOOKUP($I2665,'2026-01-09_taxon-match'!$A$2:$N$81,10,FALSE),IF(_xlpm.x=0,"",_xlpm.x)))</f>
        <v/>
      </c>
      <c r="S2665" s="46" t="str">
        <f>IF($I2665="","",_xlfn.LET(_xlpm.x,VLOOKUP($I2665,'2026-01-09_taxon-match'!$A$2:$N$81,11,FALSE),IF(_xlpm.x=0,"",_xlpm.x)))</f>
        <v/>
      </c>
      <c r="T2665" s="46" t="str">
        <f>IF($I2665="","",_xlfn.LET(_xlpm.x,VLOOKUP($I2665,'2026-01-09_taxon-match'!$A$2:$N$81,13,FALSE),IF(_xlpm.x=0,"",_xlpm.x)))</f>
        <v/>
      </c>
      <c r="Y2665" s="46" t="str">
        <f>IF(V2665="","",_xlfn.LET(_xlpm.x,VLOOKUP(V2665,'Drop-down_menus'!$D$2:$E$13,2,FALSE),IF(_xlpm.x=0,"",_xlpm.x)))</f>
        <v/>
      </c>
      <c r="Z2665" s="46" t="str">
        <f>IF(W2665="","",_xlfn.LET(_xlpm.x,VLOOKUP(W2665,'Drop-down_menus'!$D$2:$E$13,2,FALSE),IF(_xlpm.x=0,"",_xlpm.x)))</f>
        <v/>
      </c>
      <c r="AA2665" s="46" t="str">
        <f>IF(X2665="","",_xlfn.LET(_xlpm.x,VLOOKUP(X2665,'Drop-down_menus'!$D$2:$E$13,2,FALSE),IF(_xlpm.x=0,"",_xlpm.x)))</f>
        <v/>
      </c>
    </row>
    <row r="2666" spans="1:34" ht="15" customHeight="1">
      <c r="B2666">
        <v>2978</v>
      </c>
      <c r="C2666" t="s">
        <v>910</v>
      </c>
      <c r="D2666" s="46" t="b">
        <f>COUNTIF(Events!$B$2:$B$171, C2666) &gt; 0</f>
        <v>1</v>
      </c>
      <c r="E2666" t="s">
        <v>215</v>
      </c>
      <c r="J2666" s="46" t="str">
        <f>IF(I2666="","",_xlfn.LET(_xlpm.x,VLOOKUP(I2666,'2026-01-09_taxon-match'!$A$2:$N$81,4,FALSE),IF(_xlpm.x=0,"",_xlpm.x)))</f>
        <v/>
      </c>
      <c r="L2666" s="46" t="str">
        <f>IF(I2666="","",_xlfn.LET(_xlpm.x,VLOOKUP(I2666,'2026-01-09_taxon-match'!$A$2:$N$81,3,FALSE),IF(_xlpm.x=0,"",_xlpm.x)))</f>
        <v/>
      </c>
      <c r="M2666" s="46" t="str">
        <f>IF($I2666="","",_xlfn.LET(_xlpm.x,VLOOKUP($I2666,'2026-01-09_taxon-match'!$A$2:$N$81,5,FALSE),IF(_xlpm.x=0,"",_xlpm.x)))</f>
        <v/>
      </c>
      <c r="N2666" s="46" t="str">
        <f>IF($I2666="","",_xlfn.LET(_xlpm.x,VLOOKUP($I2666,'2026-01-09_taxon-match'!$A$2:$N$81,6,FALSE),IF(_xlpm.x=0,"",_xlpm.x)))</f>
        <v/>
      </c>
      <c r="O2666" s="46" t="str">
        <f>IF($I2666="","",_xlfn.LET(_xlpm.x,VLOOKUP($I2666,'2026-01-09_taxon-match'!$A$2:$N$81,7,FALSE),IF(_xlpm.x=0,"",_xlpm.x)))</f>
        <v/>
      </c>
      <c r="P2666" s="46" t="str">
        <f>IF($I2666="","",_xlfn.LET(_xlpm.x,VLOOKUP($I2666,'2026-01-09_taxon-match'!$A$2:$N$81,8,FALSE),IF(_xlpm.x=0,"",_xlpm.x)))</f>
        <v/>
      </c>
      <c r="Q2666" s="46" t="str">
        <f>IF($I2666="","",_xlfn.LET(_xlpm.x,VLOOKUP($I2666,'2026-01-09_taxon-match'!$A$2:$N$81,9,FALSE),IF(_xlpm.x=0,"",_xlpm.x)))</f>
        <v/>
      </c>
      <c r="R2666" s="46" t="str">
        <f>IF($I2666="","",_xlfn.LET(_xlpm.x,VLOOKUP($I2666,'2026-01-09_taxon-match'!$A$2:$N$81,10,FALSE),IF(_xlpm.x=0,"",_xlpm.x)))</f>
        <v/>
      </c>
      <c r="S2666" s="46" t="str">
        <f>IF($I2666="","",_xlfn.LET(_xlpm.x,VLOOKUP($I2666,'2026-01-09_taxon-match'!$A$2:$N$81,11,FALSE),IF(_xlpm.x=0,"",_xlpm.x)))</f>
        <v/>
      </c>
      <c r="T2666" s="46" t="str">
        <f>IF($I2666="","",_xlfn.LET(_xlpm.x,VLOOKUP($I2666,'2026-01-09_taxon-match'!$A$2:$N$81,13,FALSE),IF(_xlpm.x=0,"",_xlpm.x)))</f>
        <v/>
      </c>
      <c r="Y2666" s="46" t="str">
        <f>IF(V2666="","",_xlfn.LET(_xlpm.x,VLOOKUP(V2666,'Drop-down_menus'!$D$2:$E$13,2,FALSE),IF(_xlpm.x=0,"",_xlpm.x)))</f>
        <v/>
      </c>
      <c r="Z2666" s="46" t="str">
        <f>IF(W2666="","",_xlfn.LET(_xlpm.x,VLOOKUP(W2666,'Drop-down_menus'!$D$2:$E$13,2,FALSE),IF(_xlpm.x=0,"",_xlpm.x)))</f>
        <v/>
      </c>
      <c r="AA2666" s="46" t="str">
        <f>IF(X2666="","",_xlfn.LET(_xlpm.x,VLOOKUP(X2666,'Drop-down_menus'!$D$2:$E$13,2,FALSE),IF(_xlpm.x=0,"",_xlpm.x)))</f>
        <v/>
      </c>
    </row>
    <row r="2667" spans="1:34" ht="15" customHeight="1">
      <c r="B2667">
        <v>2979</v>
      </c>
      <c r="C2667" t="s">
        <v>910</v>
      </c>
      <c r="D2667" s="46" t="b">
        <f>COUNTIF(Events!$B$2:$B$171, C2667) &gt; 0</f>
        <v>1</v>
      </c>
      <c r="E2667" t="s">
        <v>215</v>
      </c>
      <c r="J2667" s="46" t="str">
        <f>IF(I2667="","",_xlfn.LET(_xlpm.x,VLOOKUP(I2667,'2026-01-09_taxon-match'!$A$2:$N$81,4,FALSE),IF(_xlpm.x=0,"",_xlpm.x)))</f>
        <v/>
      </c>
      <c r="L2667" s="46" t="str">
        <f>IF(I2667="","",_xlfn.LET(_xlpm.x,VLOOKUP(I2667,'2026-01-09_taxon-match'!$A$2:$N$81,3,FALSE),IF(_xlpm.x=0,"",_xlpm.x)))</f>
        <v/>
      </c>
      <c r="M2667" s="46" t="str">
        <f>IF($I2667="","",_xlfn.LET(_xlpm.x,VLOOKUP($I2667,'2026-01-09_taxon-match'!$A$2:$N$81,5,FALSE),IF(_xlpm.x=0,"",_xlpm.x)))</f>
        <v/>
      </c>
      <c r="N2667" s="46" t="str">
        <f>IF($I2667="","",_xlfn.LET(_xlpm.x,VLOOKUP($I2667,'2026-01-09_taxon-match'!$A$2:$N$81,6,FALSE),IF(_xlpm.x=0,"",_xlpm.x)))</f>
        <v/>
      </c>
      <c r="O2667" s="46" t="str">
        <f>IF($I2667="","",_xlfn.LET(_xlpm.x,VLOOKUP($I2667,'2026-01-09_taxon-match'!$A$2:$N$81,7,FALSE),IF(_xlpm.x=0,"",_xlpm.x)))</f>
        <v/>
      </c>
      <c r="P2667" s="46" t="str">
        <f>IF($I2667="","",_xlfn.LET(_xlpm.x,VLOOKUP($I2667,'2026-01-09_taxon-match'!$A$2:$N$81,8,FALSE),IF(_xlpm.x=0,"",_xlpm.x)))</f>
        <v/>
      </c>
      <c r="Q2667" s="46" t="str">
        <f>IF($I2667="","",_xlfn.LET(_xlpm.x,VLOOKUP($I2667,'2026-01-09_taxon-match'!$A$2:$N$81,9,FALSE),IF(_xlpm.x=0,"",_xlpm.x)))</f>
        <v/>
      </c>
      <c r="R2667" s="46" t="str">
        <f>IF($I2667="","",_xlfn.LET(_xlpm.x,VLOOKUP($I2667,'2026-01-09_taxon-match'!$A$2:$N$81,10,FALSE),IF(_xlpm.x=0,"",_xlpm.x)))</f>
        <v/>
      </c>
      <c r="S2667" s="46" t="str">
        <f>IF($I2667="","",_xlfn.LET(_xlpm.x,VLOOKUP($I2667,'2026-01-09_taxon-match'!$A$2:$N$81,11,FALSE),IF(_xlpm.x=0,"",_xlpm.x)))</f>
        <v/>
      </c>
      <c r="T2667" s="46" t="str">
        <f>IF($I2667="","",_xlfn.LET(_xlpm.x,VLOOKUP($I2667,'2026-01-09_taxon-match'!$A$2:$N$81,13,FALSE),IF(_xlpm.x=0,"",_xlpm.x)))</f>
        <v/>
      </c>
      <c r="Y2667" s="46" t="str">
        <f>IF(V2667="","",_xlfn.LET(_xlpm.x,VLOOKUP(V2667,'Drop-down_menus'!$D$2:$E$13,2,FALSE),IF(_xlpm.x=0,"",_xlpm.x)))</f>
        <v/>
      </c>
      <c r="Z2667" s="46" t="str">
        <f>IF(W2667="","",_xlfn.LET(_xlpm.x,VLOOKUP(W2667,'Drop-down_menus'!$D$2:$E$13,2,FALSE),IF(_xlpm.x=0,"",_xlpm.x)))</f>
        <v/>
      </c>
      <c r="AA2667" s="46" t="str">
        <f>IF(X2667="","",_xlfn.LET(_xlpm.x,VLOOKUP(X2667,'Drop-down_menus'!$D$2:$E$13,2,FALSE),IF(_xlpm.x=0,"",_xlpm.x)))</f>
        <v/>
      </c>
    </row>
    <row r="2668" spans="1:34" ht="15" customHeight="1">
      <c r="B2668">
        <v>2980</v>
      </c>
      <c r="C2668" t="s">
        <v>910</v>
      </c>
      <c r="D2668" s="46" t="b">
        <f>COUNTIF(Events!$B$2:$B$171, C2668) &gt; 0</f>
        <v>1</v>
      </c>
      <c r="E2668" t="s">
        <v>215</v>
      </c>
      <c r="J2668" s="46" t="str">
        <f>IF(I2668="","",_xlfn.LET(_xlpm.x,VLOOKUP(I2668,'2026-01-09_taxon-match'!$A$2:$N$81,4,FALSE),IF(_xlpm.x=0,"",_xlpm.x)))</f>
        <v/>
      </c>
      <c r="L2668" s="46" t="str">
        <f>IF(I2668="","",_xlfn.LET(_xlpm.x,VLOOKUP(I2668,'2026-01-09_taxon-match'!$A$2:$N$81,3,FALSE),IF(_xlpm.x=0,"",_xlpm.x)))</f>
        <v/>
      </c>
      <c r="M2668" s="46" t="str">
        <f>IF($I2668="","",_xlfn.LET(_xlpm.x,VLOOKUP($I2668,'2026-01-09_taxon-match'!$A$2:$N$81,5,FALSE),IF(_xlpm.x=0,"",_xlpm.x)))</f>
        <v/>
      </c>
      <c r="N2668" s="46" t="str">
        <f>IF($I2668="","",_xlfn.LET(_xlpm.x,VLOOKUP($I2668,'2026-01-09_taxon-match'!$A$2:$N$81,6,FALSE),IF(_xlpm.x=0,"",_xlpm.x)))</f>
        <v/>
      </c>
      <c r="O2668" s="46" t="str">
        <f>IF($I2668="","",_xlfn.LET(_xlpm.x,VLOOKUP($I2668,'2026-01-09_taxon-match'!$A$2:$N$81,7,FALSE),IF(_xlpm.x=0,"",_xlpm.x)))</f>
        <v/>
      </c>
      <c r="P2668" s="46" t="str">
        <f>IF($I2668="","",_xlfn.LET(_xlpm.x,VLOOKUP($I2668,'2026-01-09_taxon-match'!$A$2:$N$81,8,FALSE),IF(_xlpm.x=0,"",_xlpm.x)))</f>
        <v/>
      </c>
      <c r="Q2668" s="46" t="str">
        <f>IF($I2668="","",_xlfn.LET(_xlpm.x,VLOOKUP($I2668,'2026-01-09_taxon-match'!$A$2:$N$81,9,FALSE),IF(_xlpm.x=0,"",_xlpm.x)))</f>
        <v/>
      </c>
      <c r="R2668" s="46" t="str">
        <f>IF($I2668="","",_xlfn.LET(_xlpm.x,VLOOKUP($I2668,'2026-01-09_taxon-match'!$A$2:$N$81,10,FALSE),IF(_xlpm.x=0,"",_xlpm.x)))</f>
        <v/>
      </c>
      <c r="S2668" s="46" t="str">
        <f>IF($I2668="","",_xlfn.LET(_xlpm.x,VLOOKUP($I2668,'2026-01-09_taxon-match'!$A$2:$N$81,11,FALSE),IF(_xlpm.x=0,"",_xlpm.x)))</f>
        <v/>
      </c>
      <c r="T2668" s="46" t="str">
        <f>IF($I2668="","",_xlfn.LET(_xlpm.x,VLOOKUP($I2668,'2026-01-09_taxon-match'!$A$2:$N$81,13,FALSE),IF(_xlpm.x=0,"",_xlpm.x)))</f>
        <v/>
      </c>
      <c r="Y2668" s="46" t="str">
        <f>IF(V2668="","",_xlfn.LET(_xlpm.x,VLOOKUP(V2668,'Drop-down_menus'!$D$2:$E$13,2,FALSE),IF(_xlpm.x=0,"",_xlpm.x)))</f>
        <v/>
      </c>
      <c r="Z2668" s="46" t="str">
        <f>IF(W2668="","",_xlfn.LET(_xlpm.x,VLOOKUP(W2668,'Drop-down_menus'!$D$2:$E$13,2,FALSE),IF(_xlpm.x=0,"",_xlpm.x)))</f>
        <v/>
      </c>
      <c r="AA2668" s="46" t="str">
        <f>IF(X2668="","",_xlfn.LET(_xlpm.x,VLOOKUP(X2668,'Drop-down_menus'!$D$2:$E$13,2,FALSE),IF(_xlpm.x=0,"",_xlpm.x)))</f>
        <v/>
      </c>
    </row>
    <row r="2669" spans="1:34" ht="15" customHeight="1">
      <c r="B2669">
        <v>2981</v>
      </c>
      <c r="C2669" t="s">
        <v>910</v>
      </c>
      <c r="D2669" s="46" t="b">
        <f>COUNTIF(Events!$B$2:$B$171, C2669) &gt; 0</f>
        <v>1</v>
      </c>
      <c r="E2669" t="s">
        <v>215</v>
      </c>
      <c r="J2669" s="46" t="str">
        <f>IF(I2669="","",_xlfn.LET(_xlpm.x,VLOOKUP(I2669,'2026-01-09_taxon-match'!$A$2:$N$81,4,FALSE),IF(_xlpm.x=0,"",_xlpm.x)))</f>
        <v/>
      </c>
      <c r="L2669" s="46" t="str">
        <f>IF(I2669="","",_xlfn.LET(_xlpm.x,VLOOKUP(I2669,'2026-01-09_taxon-match'!$A$2:$N$81,3,FALSE),IF(_xlpm.x=0,"",_xlpm.x)))</f>
        <v/>
      </c>
      <c r="M2669" s="46" t="str">
        <f>IF($I2669="","",_xlfn.LET(_xlpm.x,VLOOKUP($I2669,'2026-01-09_taxon-match'!$A$2:$N$81,5,FALSE),IF(_xlpm.x=0,"",_xlpm.x)))</f>
        <v/>
      </c>
      <c r="N2669" s="46" t="str">
        <f>IF($I2669="","",_xlfn.LET(_xlpm.x,VLOOKUP($I2669,'2026-01-09_taxon-match'!$A$2:$N$81,6,FALSE),IF(_xlpm.x=0,"",_xlpm.x)))</f>
        <v/>
      </c>
      <c r="O2669" s="46" t="str">
        <f>IF($I2669="","",_xlfn.LET(_xlpm.x,VLOOKUP($I2669,'2026-01-09_taxon-match'!$A$2:$N$81,7,FALSE),IF(_xlpm.x=0,"",_xlpm.x)))</f>
        <v/>
      </c>
      <c r="P2669" s="46" t="str">
        <f>IF($I2669="","",_xlfn.LET(_xlpm.x,VLOOKUP($I2669,'2026-01-09_taxon-match'!$A$2:$N$81,8,FALSE),IF(_xlpm.x=0,"",_xlpm.x)))</f>
        <v/>
      </c>
      <c r="Q2669" s="46" t="str">
        <f>IF($I2669="","",_xlfn.LET(_xlpm.x,VLOOKUP($I2669,'2026-01-09_taxon-match'!$A$2:$N$81,9,FALSE),IF(_xlpm.x=0,"",_xlpm.x)))</f>
        <v/>
      </c>
      <c r="R2669" s="46" t="str">
        <f>IF($I2669="","",_xlfn.LET(_xlpm.x,VLOOKUP($I2669,'2026-01-09_taxon-match'!$A$2:$N$81,10,FALSE),IF(_xlpm.x=0,"",_xlpm.x)))</f>
        <v/>
      </c>
      <c r="S2669" s="46" t="str">
        <f>IF($I2669="","",_xlfn.LET(_xlpm.x,VLOOKUP($I2669,'2026-01-09_taxon-match'!$A$2:$N$81,11,FALSE),IF(_xlpm.x=0,"",_xlpm.x)))</f>
        <v/>
      </c>
      <c r="T2669" s="46" t="str">
        <f>IF($I2669="","",_xlfn.LET(_xlpm.x,VLOOKUP($I2669,'2026-01-09_taxon-match'!$A$2:$N$81,13,FALSE),IF(_xlpm.x=0,"",_xlpm.x)))</f>
        <v/>
      </c>
      <c r="Y2669" s="46" t="str">
        <f>IF(V2669="","",_xlfn.LET(_xlpm.x,VLOOKUP(V2669,'Drop-down_menus'!$D$2:$E$13,2,FALSE),IF(_xlpm.x=0,"",_xlpm.x)))</f>
        <v/>
      </c>
      <c r="Z2669" s="46" t="str">
        <f>IF(W2669="","",_xlfn.LET(_xlpm.x,VLOOKUP(W2669,'Drop-down_menus'!$D$2:$E$13,2,FALSE),IF(_xlpm.x=0,"",_xlpm.x)))</f>
        <v/>
      </c>
      <c r="AA2669" s="46" t="str">
        <f>IF(X2669="","",_xlfn.LET(_xlpm.x,VLOOKUP(X2669,'Drop-down_menus'!$D$2:$E$13,2,FALSE),IF(_xlpm.x=0,"",_xlpm.x)))</f>
        <v/>
      </c>
    </row>
    <row r="2670" spans="1:34" ht="15" customHeight="1">
      <c r="B2670" s="46">
        <v>2984</v>
      </c>
      <c r="C2670" s="46" t="s">
        <v>908</v>
      </c>
      <c r="D2670" s="46" t="b">
        <f>COUNTIF(Events!$B$2:$B$171, C2670) &gt; 0</f>
        <v>1</v>
      </c>
      <c r="G2670" s="46" t="s">
        <v>960</v>
      </c>
      <c r="I2670" s="46" t="s">
        <v>960</v>
      </c>
      <c r="J2670" s="46" t="str">
        <f>IF(I2670="","",_xlfn.LET(_xlpm.x,VLOOKUP(I2670,'2026-01-09_taxon-match'!$A$2:$N$81,4,FALSE),IF(_xlpm.x=0,"",_xlpm.x)))</f>
        <v>Odontaster validus</v>
      </c>
      <c r="L2670" s="46" t="str">
        <f>IF(I2670="","",_xlfn.LET(_xlpm.x,VLOOKUP(I2670,'2026-01-09_taxon-match'!$A$2:$N$81,3,FALSE),IF(_xlpm.x=0,"",_xlpm.x)))</f>
        <v>urn:lsid:marinespecies.org:taxname:172775</v>
      </c>
      <c r="M2670" s="46" t="str">
        <f>IF($I2670="","",_xlfn.LET(_xlpm.x,VLOOKUP($I2670,'2026-01-09_taxon-match'!$A$2:$N$81,5,FALSE),IF(_xlpm.x=0,"",_xlpm.x)))</f>
        <v>Koehler, 1906</v>
      </c>
      <c r="N2670" s="46" t="str">
        <f>IF($I2670="","",_xlfn.LET(_xlpm.x,VLOOKUP($I2670,'2026-01-09_taxon-match'!$A$2:$N$81,6,FALSE),IF(_xlpm.x=0,"",_xlpm.x)))</f>
        <v>Animalia</v>
      </c>
      <c r="O2670" s="46" t="str">
        <f>IF($I2670="","",_xlfn.LET(_xlpm.x,VLOOKUP($I2670,'2026-01-09_taxon-match'!$A$2:$N$81,7,FALSE),IF(_xlpm.x=0,"",_xlpm.x)))</f>
        <v>Echinodermata</v>
      </c>
      <c r="P2670" s="46" t="str">
        <f>IF($I2670="","",_xlfn.LET(_xlpm.x,VLOOKUP($I2670,'2026-01-09_taxon-match'!$A$2:$N$81,8,FALSE),IF(_xlpm.x=0,"",_xlpm.x)))</f>
        <v>Asteroidea</v>
      </c>
      <c r="Q2670" s="46" t="str">
        <f>IF($I2670="","",_xlfn.LET(_xlpm.x,VLOOKUP($I2670,'2026-01-09_taxon-match'!$A$2:$N$81,9,FALSE),IF(_xlpm.x=0,"",_xlpm.x)))</f>
        <v>Valvatida</v>
      </c>
      <c r="R2670" s="46" t="str">
        <f>IF($I2670="","",_xlfn.LET(_xlpm.x,VLOOKUP($I2670,'2026-01-09_taxon-match'!$A$2:$N$81,10,FALSE),IF(_xlpm.x=0,"",_xlpm.x)))</f>
        <v>Odontasteridae</v>
      </c>
      <c r="S2670" s="46" t="str">
        <f>IF($I2670="","",_xlfn.LET(_xlpm.x,VLOOKUP($I2670,'2026-01-09_taxon-match'!$A$2:$N$81,11,FALSE),IF(_xlpm.x=0,"",_xlpm.x)))</f>
        <v>Odontaster</v>
      </c>
      <c r="T2670" s="46" t="str">
        <f>IF($I2670="","",_xlfn.LET(_xlpm.x,VLOOKUP($I2670,'2026-01-09_taxon-match'!$A$2:$N$81,13,FALSE),IF(_xlpm.x=0,"",_xlpm.x)))</f>
        <v>validus</v>
      </c>
      <c r="U2670" s="46">
        <v>1</v>
      </c>
      <c r="Y2670" s="46" t="str">
        <f>IF(V2670="","",_xlfn.LET(_xlpm.x,VLOOKUP(V2670,'Drop-down_menus'!$D$2:$E$13,2,FALSE),IF(_xlpm.x=0,"",_xlpm.x)))</f>
        <v/>
      </c>
      <c r="Z2670" s="46" t="str">
        <f>IF(W2670="","",_xlfn.LET(_xlpm.x,VLOOKUP(W2670,'Drop-down_menus'!$D$2:$E$13,2,FALSE),IF(_xlpm.x=0,"",_xlpm.x)))</f>
        <v/>
      </c>
      <c r="AA2670" s="46" t="str">
        <f>IF(X2670="","",_xlfn.LET(_xlpm.x,VLOOKUP(X2670,'Drop-down_menus'!$D$2:$E$13,2,FALSE),IF(_xlpm.x=0,"",_xlpm.x)))</f>
        <v/>
      </c>
      <c r="AB2670" s="46" t="s">
        <v>300</v>
      </c>
      <c r="AC2670" s="46" t="s">
        <v>1255</v>
      </c>
    </row>
    <row r="2671" spans="1:34" ht="15" customHeight="1">
      <c r="B2671" s="46">
        <v>2985</v>
      </c>
      <c r="C2671" s="46" t="s">
        <v>908</v>
      </c>
      <c r="D2671" s="46" t="b">
        <f>COUNTIF(Events!$B$2:$B$171, C2671) &gt; 0</f>
        <v>1</v>
      </c>
      <c r="G2671" s="46" t="s">
        <v>1048</v>
      </c>
      <c r="I2671" s="2" t="s">
        <v>1048</v>
      </c>
      <c r="J2671" s="46" t="str">
        <f>IF(I2671="","",_xlfn.LET(_xlpm.x,VLOOKUP(I2671,'2026-01-09_taxon-match'!$A$2:$N$81,4,FALSE),IF(_xlpm.x=0,"",_xlpm.x)))</f>
        <v>Heterocucumis steineni</v>
      </c>
      <c r="L2671" s="46" t="str">
        <f>IF(I2671="","",_xlfn.LET(_xlpm.x,VLOOKUP(I2671,'2026-01-09_taxon-match'!$A$2:$N$81,3,FALSE),IF(_xlpm.x=0,"",_xlpm.x)))</f>
        <v>urn:lsid:marinespecies.org:taxname:174085</v>
      </c>
      <c r="M2671" s="46" t="str">
        <f>IF($I2671="","",_xlfn.LET(_xlpm.x,VLOOKUP($I2671,'2026-01-09_taxon-match'!$A$2:$N$81,5,FALSE),IF(_xlpm.x=0,"",_xlpm.x)))</f>
        <v>(Ludwig, 1898)</v>
      </c>
      <c r="N2671" s="46" t="str">
        <f>IF($I2671="","",_xlfn.LET(_xlpm.x,VLOOKUP($I2671,'2026-01-09_taxon-match'!$A$2:$N$81,6,FALSE),IF(_xlpm.x=0,"",_xlpm.x)))</f>
        <v>Animalia</v>
      </c>
      <c r="O2671" s="46" t="str">
        <f>IF($I2671="","",_xlfn.LET(_xlpm.x,VLOOKUP($I2671,'2026-01-09_taxon-match'!$A$2:$N$81,7,FALSE),IF(_xlpm.x=0,"",_xlpm.x)))</f>
        <v>Echinodermata</v>
      </c>
      <c r="P2671" s="46" t="str">
        <f>IF($I2671="","",_xlfn.LET(_xlpm.x,VLOOKUP($I2671,'2026-01-09_taxon-match'!$A$2:$N$81,8,FALSE),IF(_xlpm.x=0,"",_xlpm.x)))</f>
        <v>Holothuroidea</v>
      </c>
      <c r="Q2671" s="46" t="str">
        <f>IF($I2671="","",_xlfn.LET(_xlpm.x,VLOOKUP($I2671,'2026-01-09_taxon-match'!$A$2:$N$81,9,FALSE),IF(_xlpm.x=0,"",_xlpm.x)))</f>
        <v>Dendrochirotida</v>
      </c>
      <c r="R2671" s="46" t="str">
        <f>IF($I2671="","",_xlfn.LET(_xlpm.x,VLOOKUP($I2671,'2026-01-09_taxon-match'!$A$2:$N$81,10,FALSE),IF(_xlpm.x=0,"",_xlpm.x)))</f>
        <v>Cucumariidae</v>
      </c>
      <c r="S2671" s="46" t="str">
        <f>IF($I2671="","",_xlfn.LET(_xlpm.x,VLOOKUP($I2671,'2026-01-09_taxon-match'!$A$2:$N$81,11,FALSE),IF(_xlpm.x=0,"",_xlpm.x)))</f>
        <v>Heterocucumis</v>
      </c>
      <c r="T2671" s="46" t="str">
        <f>IF($I2671="","",_xlfn.LET(_xlpm.x,VLOOKUP($I2671,'2026-01-09_taxon-match'!$A$2:$N$81,13,FALSE),IF(_xlpm.x=0,"",_xlpm.x)))</f>
        <v>steineni</v>
      </c>
      <c r="U2671" s="46">
        <v>1</v>
      </c>
      <c r="Y2671" s="46" t="str">
        <f>IF(V2671="","",_xlfn.LET(_xlpm.x,VLOOKUP(V2671,'Drop-down_menus'!$D$2:$E$13,2,FALSE),IF(_xlpm.x=0,"",_xlpm.x)))</f>
        <v/>
      </c>
      <c r="Z2671" s="46" t="str">
        <f>IF(W2671="","",_xlfn.LET(_xlpm.x,VLOOKUP(W2671,'Drop-down_menus'!$D$2:$E$13,2,FALSE),IF(_xlpm.x=0,"",_xlpm.x)))</f>
        <v/>
      </c>
      <c r="AA2671" s="46" t="str">
        <f>IF(X2671="","",_xlfn.LET(_xlpm.x,VLOOKUP(X2671,'Drop-down_menus'!$D$2:$E$13,2,FALSE),IF(_xlpm.x=0,"",_xlpm.x)))</f>
        <v/>
      </c>
      <c r="AB2671" s="46" t="s">
        <v>300</v>
      </c>
      <c r="AC2671" s="46" t="s">
        <v>1255</v>
      </c>
    </row>
    <row r="2672" spans="1:34" ht="15" customHeight="1">
      <c r="B2672" s="46">
        <v>2986</v>
      </c>
      <c r="C2672" s="46" t="s">
        <v>908</v>
      </c>
      <c r="D2672" s="46" t="b">
        <f>COUNTIF(Events!$B$2:$B$171, C2672) &gt; 0</f>
        <v>1</v>
      </c>
      <c r="G2672" s="46" t="s">
        <v>1237</v>
      </c>
      <c r="I2672" s="46" t="s">
        <v>1333</v>
      </c>
      <c r="J2672" s="46" t="str">
        <f>IF(I2672="","",_xlfn.LET(_xlpm.x,VLOOKUP(I2672,'2026-01-09_taxon-match'!$A$2:$N$81,4,FALSE),IF(_xlpm.x=0,"",_xlpm.x)))</f>
        <v>Ophionotus victoriae</v>
      </c>
      <c r="L2672" s="46" t="str">
        <f>IF(I2672="","",_xlfn.LET(_xlpm.x,VLOOKUP(I2672,'2026-01-09_taxon-match'!$A$2:$N$81,3,FALSE),IF(_xlpm.x=0,"",_xlpm.x)))</f>
        <v>urn:lsid:marinespecies.org:taxname:173593</v>
      </c>
      <c r="M2672" s="46" t="str">
        <f>IF($I2672="","",_xlfn.LET(_xlpm.x,VLOOKUP($I2672,'2026-01-09_taxon-match'!$A$2:$N$81,5,FALSE),IF(_xlpm.x=0,"",_xlpm.x)))</f>
        <v>Bell, 1902</v>
      </c>
      <c r="N2672" s="46" t="str">
        <f>IF($I2672="","",_xlfn.LET(_xlpm.x,VLOOKUP($I2672,'2026-01-09_taxon-match'!$A$2:$N$81,6,FALSE),IF(_xlpm.x=0,"",_xlpm.x)))</f>
        <v>Animalia</v>
      </c>
      <c r="O2672" s="46" t="str">
        <f>IF($I2672="","",_xlfn.LET(_xlpm.x,VLOOKUP($I2672,'2026-01-09_taxon-match'!$A$2:$N$81,7,FALSE),IF(_xlpm.x=0,"",_xlpm.x)))</f>
        <v>Echinodermata</v>
      </c>
      <c r="P2672" s="46" t="str">
        <f>IF($I2672="","",_xlfn.LET(_xlpm.x,VLOOKUP($I2672,'2026-01-09_taxon-match'!$A$2:$N$81,8,FALSE),IF(_xlpm.x=0,"",_xlpm.x)))</f>
        <v>Ophiuroidea</v>
      </c>
      <c r="Q2672" s="46" t="str">
        <f>IF($I2672="","",_xlfn.LET(_xlpm.x,VLOOKUP($I2672,'2026-01-09_taxon-match'!$A$2:$N$81,9,FALSE),IF(_xlpm.x=0,"",_xlpm.x)))</f>
        <v>Ophiurida</v>
      </c>
      <c r="R2672" s="46" t="str">
        <f>IF($I2672="","",_xlfn.LET(_xlpm.x,VLOOKUP($I2672,'2026-01-09_taxon-match'!$A$2:$N$81,10,FALSE),IF(_xlpm.x=0,"",_xlpm.x)))</f>
        <v>Ophiuridae</v>
      </c>
      <c r="S2672" s="46" t="str">
        <f>IF($I2672="","",_xlfn.LET(_xlpm.x,VLOOKUP($I2672,'2026-01-09_taxon-match'!$A$2:$N$81,11,FALSE),IF(_xlpm.x=0,"",_xlpm.x)))</f>
        <v>Ophionotus</v>
      </c>
      <c r="T2672" s="46" t="str">
        <f>IF($I2672="","",_xlfn.LET(_xlpm.x,VLOOKUP($I2672,'2026-01-09_taxon-match'!$A$2:$N$81,13,FALSE),IF(_xlpm.x=0,"",_xlpm.x)))</f>
        <v>victoriae</v>
      </c>
      <c r="U2672" s="46">
        <v>1</v>
      </c>
      <c r="Y2672" s="46" t="str">
        <f>IF(V2672="","",_xlfn.LET(_xlpm.x,VLOOKUP(V2672,'Drop-down_menus'!$D$2:$E$13,2,FALSE),IF(_xlpm.x=0,"",_xlpm.x)))</f>
        <v/>
      </c>
      <c r="Z2672" s="46" t="str">
        <f>IF(W2672="","",_xlfn.LET(_xlpm.x,VLOOKUP(W2672,'Drop-down_menus'!$D$2:$E$13,2,FALSE),IF(_xlpm.x=0,"",_xlpm.x)))</f>
        <v/>
      </c>
      <c r="AA2672" s="46" t="str">
        <f>IF(X2672="","",_xlfn.LET(_xlpm.x,VLOOKUP(X2672,'Drop-down_menus'!$D$2:$E$13,2,FALSE),IF(_xlpm.x=0,"",_xlpm.x)))</f>
        <v/>
      </c>
      <c r="AB2672" s="46" t="s">
        <v>300</v>
      </c>
      <c r="AC2672" s="46" t="s">
        <v>1255</v>
      </c>
    </row>
    <row r="2673" spans="2:29" ht="15" customHeight="1">
      <c r="B2673" s="46">
        <v>2987</v>
      </c>
      <c r="C2673" s="46" t="s">
        <v>908</v>
      </c>
      <c r="D2673" s="46" t="b">
        <f>COUNTIF(Events!$B$2:$B$171, C2673) &gt; 0</f>
        <v>1</v>
      </c>
      <c r="G2673" s="46" t="s">
        <v>1208</v>
      </c>
      <c r="I2673" s="46" t="s">
        <v>1208</v>
      </c>
      <c r="J2673" s="46" t="str">
        <f>IF(I2673="","",_xlfn.LET(_xlpm.x,VLOOKUP(I2673,'2026-01-09_taxon-match'!$A$2:$N$81,4,FALSE),IF(_xlpm.x=0,"",_xlpm.x)))</f>
        <v>Nacella concinna</v>
      </c>
      <c r="L2673" s="46" t="str">
        <f>IF(I2673="","",_xlfn.LET(_xlpm.x,VLOOKUP(I2673,'2026-01-09_taxon-match'!$A$2:$N$81,3,FALSE),IF(_xlpm.x=0,"",_xlpm.x)))</f>
        <v>urn:lsid:marinespecies.org:taxname:197296</v>
      </c>
      <c r="M2673" s="46" t="str">
        <f>IF($I2673="","",_xlfn.LET(_xlpm.x,VLOOKUP($I2673,'2026-01-09_taxon-match'!$A$2:$N$81,5,FALSE),IF(_xlpm.x=0,"",_xlpm.x)))</f>
        <v>(Strebel, 1908)</v>
      </c>
      <c r="N2673" s="46" t="str">
        <f>IF($I2673="","",_xlfn.LET(_xlpm.x,VLOOKUP($I2673,'2026-01-09_taxon-match'!$A$2:$N$81,6,FALSE),IF(_xlpm.x=0,"",_xlpm.x)))</f>
        <v>Animalia</v>
      </c>
      <c r="O2673" s="46" t="str">
        <f>IF($I2673="","",_xlfn.LET(_xlpm.x,VLOOKUP($I2673,'2026-01-09_taxon-match'!$A$2:$N$81,7,FALSE),IF(_xlpm.x=0,"",_xlpm.x)))</f>
        <v>Mollusca</v>
      </c>
      <c r="P2673" s="46" t="str">
        <f>IF($I2673="","",_xlfn.LET(_xlpm.x,VLOOKUP($I2673,'2026-01-09_taxon-match'!$A$2:$N$81,8,FALSE),IF(_xlpm.x=0,"",_xlpm.x)))</f>
        <v>Gastropoda</v>
      </c>
      <c r="Q2673" s="46" t="str">
        <f>IF($I2673="","",_xlfn.LET(_xlpm.x,VLOOKUP($I2673,'2026-01-09_taxon-match'!$A$2:$N$81,9,FALSE),IF(_xlpm.x=0,"",_xlpm.x)))</f>
        <v>Nacellida</v>
      </c>
      <c r="R2673" s="46" t="str">
        <f>IF($I2673="","",_xlfn.LET(_xlpm.x,VLOOKUP($I2673,'2026-01-09_taxon-match'!$A$2:$N$81,10,FALSE),IF(_xlpm.x=0,"",_xlpm.x)))</f>
        <v>Nacellidae</v>
      </c>
      <c r="S2673" s="46" t="str">
        <f>IF($I2673="","",_xlfn.LET(_xlpm.x,VLOOKUP($I2673,'2026-01-09_taxon-match'!$A$2:$N$81,11,FALSE),IF(_xlpm.x=0,"",_xlpm.x)))</f>
        <v>Nacella</v>
      </c>
      <c r="T2673" s="46" t="str">
        <f>IF($I2673="","",_xlfn.LET(_xlpm.x,VLOOKUP($I2673,'2026-01-09_taxon-match'!$A$2:$N$81,13,FALSE),IF(_xlpm.x=0,"",_xlpm.x)))</f>
        <v>concinna</v>
      </c>
      <c r="U2673" s="46">
        <v>1</v>
      </c>
      <c r="Y2673" s="46" t="str">
        <f>IF(V2673="","",_xlfn.LET(_xlpm.x,VLOOKUP(V2673,'Drop-down_menus'!$D$2:$E$13,2,FALSE),IF(_xlpm.x=0,"",_xlpm.x)))</f>
        <v/>
      </c>
      <c r="Z2673" s="46" t="str">
        <f>IF(W2673="","",_xlfn.LET(_xlpm.x,VLOOKUP(W2673,'Drop-down_menus'!$D$2:$E$13,2,FALSE),IF(_xlpm.x=0,"",_xlpm.x)))</f>
        <v/>
      </c>
      <c r="AA2673" s="46" t="str">
        <f>IF(X2673="","",_xlfn.LET(_xlpm.x,VLOOKUP(X2673,'Drop-down_menus'!$D$2:$E$13,2,FALSE),IF(_xlpm.x=0,"",_xlpm.x)))</f>
        <v/>
      </c>
      <c r="AB2673" s="46" t="s">
        <v>300</v>
      </c>
      <c r="AC2673" s="46" t="s">
        <v>1255</v>
      </c>
    </row>
    <row r="2674" spans="2:29" ht="15" customHeight="1">
      <c r="B2674" s="46">
        <v>2988</v>
      </c>
      <c r="C2674" s="46" t="s">
        <v>908</v>
      </c>
      <c r="D2674" s="46" t="b">
        <f>COUNTIF(Events!$B$2:$B$171, C2674) &gt; 0</f>
        <v>1</v>
      </c>
      <c r="G2674" s="46" t="s">
        <v>1238</v>
      </c>
      <c r="I2674" s="46" t="s">
        <v>1527</v>
      </c>
      <c r="J2674" s="46" t="str">
        <f>IF(I2674="","",_xlfn.LET(_xlpm.x,VLOOKUP(I2674,'2026-01-09_taxon-match'!$A$2:$N$81,4,FALSE),IF(_xlpm.x=0,"",_xlpm.x)))</f>
        <v>Yoldia</v>
      </c>
      <c r="K2674" s="46" t="s">
        <v>1318</v>
      </c>
      <c r="L2674" s="46" t="str">
        <f>IF(I2674="","",_xlfn.LET(_xlpm.x,VLOOKUP(I2674,'2026-01-09_taxon-match'!$A$2:$N$81,3,FALSE),IF(_xlpm.x=0,"",_xlpm.x)))</f>
        <v>urn:lsid:marinespecies.org:taxname:138672</v>
      </c>
      <c r="M2674" s="46" t="str">
        <f>IF($I2674="","",_xlfn.LET(_xlpm.x,VLOOKUP($I2674,'2026-01-09_taxon-match'!$A$2:$N$81,5,FALSE),IF(_xlpm.x=0,"",_xlpm.x)))</f>
        <v>Møller, 1842</v>
      </c>
      <c r="N2674" s="46" t="str">
        <f>IF($I2674="","",_xlfn.LET(_xlpm.x,VLOOKUP($I2674,'2026-01-09_taxon-match'!$A$2:$N$81,6,FALSE),IF(_xlpm.x=0,"",_xlpm.x)))</f>
        <v>Animalia</v>
      </c>
      <c r="O2674" s="46" t="str">
        <f>IF($I2674="","",_xlfn.LET(_xlpm.x,VLOOKUP($I2674,'2026-01-09_taxon-match'!$A$2:$N$81,7,FALSE),IF(_xlpm.x=0,"",_xlpm.x)))</f>
        <v>Mollusca</v>
      </c>
      <c r="P2674" s="46" t="str">
        <f>IF($I2674="","",_xlfn.LET(_xlpm.x,VLOOKUP($I2674,'2026-01-09_taxon-match'!$A$2:$N$81,8,FALSE),IF(_xlpm.x=0,"",_xlpm.x)))</f>
        <v>Bivalvia</v>
      </c>
      <c r="Q2674" s="46" t="str">
        <f>IF($I2674="","",_xlfn.LET(_xlpm.x,VLOOKUP($I2674,'2026-01-09_taxon-match'!$A$2:$N$81,9,FALSE),IF(_xlpm.x=0,"",_xlpm.x)))</f>
        <v>Nuculanida</v>
      </c>
      <c r="R2674" s="46" t="str">
        <f>IF($I2674="","",_xlfn.LET(_xlpm.x,VLOOKUP($I2674,'2026-01-09_taxon-match'!$A$2:$N$81,10,FALSE),IF(_xlpm.x=0,"",_xlpm.x)))</f>
        <v>Yoldiidae</v>
      </c>
      <c r="S2674" s="46" t="str">
        <f>IF($I2674="","",_xlfn.LET(_xlpm.x,VLOOKUP($I2674,'2026-01-09_taxon-match'!$A$2:$N$81,11,FALSE),IF(_xlpm.x=0,"",_xlpm.x)))</f>
        <v>Yoldia</v>
      </c>
      <c r="T2674" s="46" t="str">
        <f>IF($I2674="","",_xlfn.LET(_xlpm.x,VLOOKUP($I2674,'2026-01-09_taxon-match'!$A$2:$N$81,13,FALSE),IF(_xlpm.x=0,"",_xlpm.x)))</f>
        <v/>
      </c>
      <c r="U2674" s="46">
        <v>1</v>
      </c>
      <c r="Y2674" s="46" t="str">
        <f>IF(V2674="","",_xlfn.LET(_xlpm.x,VLOOKUP(V2674,'Drop-down_menus'!$D$2:$E$13,2,FALSE),IF(_xlpm.x=0,"",_xlpm.x)))</f>
        <v/>
      </c>
      <c r="Z2674" s="46" t="str">
        <f>IF(W2674="","",_xlfn.LET(_xlpm.x,VLOOKUP(W2674,'Drop-down_menus'!$D$2:$E$13,2,FALSE),IF(_xlpm.x=0,"",_xlpm.x)))</f>
        <v/>
      </c>
      <c r="AA2674" s="46" t="str">
        <f>IF(X2674="","",_xlfn.LET(_xlpm.x,VLOOKUP(X2674,'Drop-down_menus'!$D$2:$E$13,2,FALSE),IF(_xlpm.x=0,"",_xlpm.x)))</f>
        <v/>
      </c>
      <c r="AB2674" s="46" t="s">
        <v>300</v>
      </c>
      <c r="AC2674" s="46" t="s">
        <v>1255</v>
      </c>
    </row>
    <row r="2675" spans="2:29" ht="15" customHeight="1">
      <c r="B2675" s="46">
        <v>2989</v>
      </c>
      <c r="C2675" s="46" t="s">
        <v>908</v>
      </c>
      <c r="D2675" s="46" t="b">
        <f>COUNTIF(Events!$B$2:$B$171, C2675) &gt; 0</f>
        <v>1</v>
      </c>
      <c r="G2675" s="46" t="s">
        <v>1202</v>
      </c>
      <c r="I2675" s="46" t="s">
        <v>1338</v>
      </c>
      <c r="J2675" s="46" t="str">
        <f>IF(I2675="","",_xlfn.LET(_xlpm.x,VLOOKUP(I2675,'2026-01-09_taxon-match'!$A$2:$N$81,4,FALSE),IF(_xlpm.x=0,"",_xlpm.x)))</f>
        <v>Polynoidae</v>
      </c>
      <c r="K2675" s="46" t="s">
        <v>1318</v>
      </c>
      <c r="L2675" s="46" t="str">
        <f>IF(I2675="","",_xlfn.LET(_xlpm.x,VLOOKUP(I2675,'2026-01-09_taxon-match'!$A$2:$N$81,3,FALSE),IF(_xlpm.x=0,"",_xlpm.x)))</f>
        <v>urn:lsid:marinespecies.org:taxname:939</v>
      </c>
      <c r="M2675" s="46" t="str">
        <f>IF($I2675="","",_xlfn.LET(_xlpm.x,VLOOKUP($I2675,'2026-01-09_taxon-match'!$A$2:$N$81,5,FALSE),IF(_xlpm.x=0,"",_xlpm.x)))</f>
        <v>Kinberg, 1856</v>
      </c>
      <c r="N2675" s="46" t="str">
        <f>IF($I2675="","",_xlfn.LET(_xlpm.x,VLOOKUP($I2675,'2026-01-09_taxon-match'!$A$2:$N$81,6,FALSE),IF(_xlpm.x=0,"",_xlpm.x)))</f>
        <v>Animalia</v>
      </c>
      <c r="O2675" s="46" t="str">
        <f>IF($I2675="","",_xlfn.LET(_xlpm.x,VLOOKUP($I2675,'2026-01-09_taxon-match'!$A$2:$N$81,7,FALSE),IF(_xlpm.x=0,"",_xlpm.x)))</f>
        <v>Annelida</v>
      </c>
      <c r="P2675" s="46" t="str">
        <f>IF($I2675="","",_xlfn.LET(_xlpm.x,VLOOKUP($I2675,'2026-01-09_taxon-match'!$A$2:$N$81,8,FALSE),IF(_xlpm.x=0,"",_xlpm.x)))</f>
        <v>Polychaeta</v>
      </c>
      <c r="Q2675" s="46" t="str">
        <f>IF($I2675="","",_xlfn.LET(_xlpm.x,VLOOKUP($I2675,'2026-01-09_taxon-match'!$A$2:$N$81,9,FALSE),IF(_xlpm.x=0,"",_xlpm.x)))</f>
        <v>Phyllodocida</v>
      </c>
      <c r="R2675" s="46" t="str">
        <f>IF($I2675="","",_xlfn.LET(_xlpm.x,VLOOKUP($I2675,'2026-01-09_taxon-match'!$A$2:$N$81,10,FALSE),IF(_xlpm.x=0,"",_xlpm.x)))</f>
        <v>Polynoidae</v>
      </c>
      <c r="S2675" s="46" t="str">
        <f>IF($I2675="","",_xlfn.LET(_xlpm.x,VLOOKUP($I2675,'2026-01-09_taxon-match'!$A$2:$N$81,11,FALSE),IF(_xlpm.x=0,"",_xlpm.x)))</f>
        <v/>
      </c>
      <c r="T2675" s="46" t="str">
        <f>IF($I2675="","",_xlfn.LET(_xlpm.x,VLOOKUP($I2675,'2026-01-09_taxon-match'!$A$2:$N$81,13,FALSE),IF(_xlpm.x=0,"",_xlpm.x)))</f>
        <v/>
      </c>
      <c r="U2675" s="46">
        <v>1</v>
      </c>
      <c r="Y2675" s="46" t="str">
        <f>IF(V2675="","",_xlfn.LET(_xlpm.x,VLOOKUP(V2675,'Drop-down_menus'!$D$2:$E$13,2,FALSE),IF(_xlpm.x=0,"",_xlpm.x)))</f>
        <v/>
      </c>
      <c r="Z2675" s="46" t="str">
        <f>IF(W2675="","",_xlfn.LET(_xlpm.x,VLOOKUP(W2675,'Drop-down_menus'!$D$2:$E$13,2,FALSE),IF(_xlpm.x=0,"",_xlpm.x)))</f>
        <v/>
      </c>
      <c r="AA2675" s="46" t="str">
        <f>IF(X2675="","",_xlfn.LET(_xlpm.x,VLOOKUP(X2675,'Drop-down_menus'!$D$2:$E$13,2,FALSE),IF(_xlpm.x=0,"",_xlpm.x)))</f>
        <v/>
      </c>
      <c r="AB2675" s="46" t="s">
        <v>300</v>
      </c>
      <c r="AC2675" s="46" t="s">
        <v>1255</v>
      </c>
    </row>
    <row r="2676" spans="2:29" ht="15" customHeight="1">
      <c r="B2676" s="46">
        <v>2990</v>
      </c>
      <c r="C2676" s="46" t="s">
        <v>908</v>
      </c>
      <c r="D2676" s="46" t="b">
        <f>COUNTIF(Events!$B$2:$B$171, C2676) &gt; 0</f>
        <v>1</v>
      </c>
      <c r="G2676" s="46" t="s">
        <v>1201</v>
      </c>
      <c r="I2676" s="46" t="s">
        <v>232</v>
      </c>
      <c r="J2676" s="46" t="str">
        <f>IF(I2676="","",_xlfn.LET(_xlpm.x,VLOOKUP(I2676,'2026-01-09_taxon-match'!$A$2:$N$81,4,FALSE),IF(_xlpm.x=0,"",_xlpm.x)))</f>
        <v>Terebellidae</v>
      </c>
      <c r="K2676" s="46" t="s">
        <v>1318</v>
      </c>
      <c r="L2676" s="46" t="str">
        <f>IF(I2676="","",_xlfn.LET(_xlpm.x,VLOOKUP(I2676,'2026-01-09_taxon-match'!$A$2:$N$81,3,FALSE),IF(_xlpm.x=0,"",_xlpm.x)))</f>
        <v/>
      </c>
      <c r="M2676" s="46" t="str">
        <f>IF($I2676="","",_xlfn.LET(_xlpm.x,VLOOKUP($I2676,'2026-01-09_taxon-match'!$A$2:$N$81,5,FALSE),IF(_xlpm.x=0,"",_xlpm.x)))</f>
        <v/>
      </c>
      <c r="N2676" s="46" t="str">
        <f>IF($I2676="","",_xlfn.LET(_xlpm.x,VLOOKUP($I2676,'2026-01-09_taxon-match'!$A$2:$N$81,6,FALSE),IF(_xlpm.x=0,"",_xlpm.x)))</f>
        <v/>
      </c>
      <c r="O2676" s="46" t="str">
        <f>IF($I2676="","",_xlfn.LET(_xlpm.x,VLOOKUP($I2676,'2026-01-09_taxon-match'!$A$2:$N$81,7,FALSE),IF(_xlpm.x=0,"",_xlpm.x)))</f>
        <v/>
      </c>
      <c r="P2676" s="46" t="str">
        <f>IF($I2676="","",_xlfn.LET(_xlpm.x,VLOOKUP($I2676,'2026-01-09_taxon-match'!$A$2:$N$81,8,FALSE),IF(_xlpm.x=0,"",_xlpm.x)))</f>
        <v/>
      </c>
      <c r="Q2676" s="46" t="str">
        <f>IF($I2676="","",_xlfn.LET(_xlpm.x,VLOOKUP($I2676,'2026-01-09_taxon-match'!$A$2:$N$81,9,FALSE),IF(_xlpm.x=0,"",_xlpm.x)))</f>
        <v/>
      </c>
      <c r="R2676" s="46" t="str">
        <f>IF($I2676="","",_xlfn.LET(_xlpm.x,VLOOKUP($I2676,'2026-01-09_taxon-match'!$A$2:$N$81,10,FALSE),IF(_xlpm.x=0,"",_xlpm.x)))</f>
        <v/>
      </c>
      <c r="S2676" s="46" t="str">
        <f>IF($I2676="","",_xlfn.LET(_xlpm.x,VLOOKUP($I2676,'2026-01-09_taxon-match'!$A$2:$N$81,11,FALSE),IF(_xlpm.x=0,"",_xlpm.x)))</f>
        <v/>
      </c>
      <c r="T2676" s="46" t="str">
        <f>IF($I2676="","",_xlfn.LET(_xlpm.x,VLOOKUP($I2676,'2026-01-09_taxon-match'!$A$2:$N$81,13,FALSE),IF(_xlpm.x=0,"",_xlpm.x)))</f>
        <v/>
      </c>
      <c r="U2676" s="46">
        <v>1</v>
      </c>
      <c r="Y2676" s="46" t="str">
        <f>IF(V2676="","",_xlfn.LET(_xlpm.x,VLOOKUP(V2676,'Drop-down_menus'!$D$2:$E$13,2,FALSE),IF(_xlpm.x=0,"",_xlpm.x)))</f>
        <v/>
      </c>
      <c r="Z2676" s="46" t="str">
        <f>IF(W2676="","",_xlfn.LET(_xlpm.x,VLOOKUP(W2676,'Drop-down_menus'!$D$2:$E$13,2,FALSE),IF(_xlpm.x=0,"",_xlpm.x)))</f>
        <v/>
      </c>
      <c r="AA2676" s="46" t="str">
        <f>IF(X2676="","",_xlfn.LET(_xlpm.x,VLOOKUP(X2676,'Drop-down_menus'!$D$2:$E$13,2,FALSE),IF(_xlpm.x=0,"",_xlpm.x)))</f>
        <v/>
      </c>
      <c r="AB2676" s="46" t="s">
        <v>300</v>
      </c>
      <c r="AC2676" s="46" t="s">
        <v>1255</v>
      </c>
    </row>
    <row r="2677" spans="2:29" ht="15" customHeight="1">
      <c r="B2677" s="46">
        <v>2991</v>
      </c>
      <c r="C2677" s="46" t="s">
        <v>908</v>
      </c>
      <c r="D2677" s="46" t="b">
        <f>COUNTIF(Events!$B$2:$B$171, C2677) &gt; 0</f>
        <v>1</v>
      </c>
      <c r="G2677" s="46" t="s">
        <v>1201</v>
      </c>
      <c r="I2677" s="46" t="s">
        <v>232</v>
      </c>
      <c r="J2677" s="46" t="str">
        <f>IF(I2677="","",_xlfn.LET(_xlpm.x,VLOOKUP(I2677,'2026-01-09_taxon-match'!$A$2:$N$81,4,FALSE),IF(_xlpm.x=0,"",_xlpm.x)))</f>
        <v>Terebellidae</v>
      </c>
      <c r="K2677" s="46" t="s">
        <v>1318</v>
      </c>
      <c r="L2677" s="46" t="str">
        <f>IF(I2677="","",_xlfn.LET(_xlpm.x,VLOOKUP(I2677,'2026-01-09_taxon-match'!$A$2:$N$81,3,FALSE),IF(_xlpm.x=0,"",_xlpm.x)))</f>
        <v/>
      </c>
      <c r="M2677" s="46" t="str">
        <f>IF($I2677="","",_xlfn.LET(_xlpm.x,VLOOKUP($I2677,'2026-01-09_taxon-match'!$A$2:$N$81,5,FALSE),IF(_xlpm.x=0,"",_xlpm.x)))</f>
        <v/>
      </c>
      <c r="N2677" s="46" t="str">
        <f>IF($I2677="","",_xlfn.LET(_xlpm.x,VLOOKUP($I2677,'2026-01-09_taxon-match'!$A$2:$N$81,6,FALSE),IF(_xlpm.x=0,"",_xlpm.x)))</f>
        <v/>
      </c>
      <c r="O2677" s="46" t="str">
        <f>IF($I2677="","",_xlfn.LET(_xlpm.x,VLOOKUP($I2677,'2026-01-09_taxon-match'!$A$2:$N$81,7,FALSE),IF(_xlpm.x=0,"",_xlpm.x)))</f>
        <v/>
      </c>
      <c r="P2677" s="46" t="str">
        <f>IF($I2677="","",_xlfn.LET(_xlpm.x,VLOOKUP($I2677,'2026-01-09_taxon-match'!$A$2:$N$81,8,FALSE),IF(_xlpm.x=0,"",_xlpm.x)))</f>
        <v/>
      </c>
      <c r="Q2677" s="46" t="str">
        <f>IF($I2677="","",_xlfn.LET(_xlpm.x,VLOOKUP($I2677,'2026-01-09_taxon-match'!$A$2:$N$81,9,FALSE),IF(_xlpm.x=0,"",_xlpm.x)))</f>
        <v/>
      </c>
      <c r="R2677" s="46" t="str">
        <f>IF($I2677="","",_xlfn.LET(_xlpm.x,VLOOKUP($I2677,'2026-01-09_taxon-match'!$A$2:$N$81,10,FALSE),IF(_xlpm.x=0,"",_xlpm.x)))</f>
        <v/>
      </c>
      <c r="S2677" s="46" t="str">
        <f>IF($I2677="","",_xlfn.LET(_xlpm.x,VLOOKUP($I2677,'2026-01-09_taxon-match'!$A$2:$N$81,11,FALSE),IF(_xlpm.x=0,"",_xlpm.x)))</f>
        <v/>
      </c>
      <c r="T2677" s="46" t="str">
        <f>IF($I2677="","",_xlfn.LET(_xlpm.x,VLOOKUP($I2677,'2026-01-09_taxon-match'!$A$2:$N$81,13,FALSE),IF(_xlpm.x=0,"",_xlpm.x)))</f>
        <v/>
      </c>
      <c r="U2677" s="46">
        <v>1</v>
      </c>
      <c r="Y2677" s="46" t="str">
        <f>IF(V2677="","",_xlfn.LET(_xlpm.x,VLOOKUP(V2677,'Drop-down_menus'!$D$2:$E$13,2,FALSE),IF(_xlpm.x=0,"",_xlpm.x)))</f>
        <v/>
      </c>
      <c r="Z2677" s="46" t="str">
        <f>IF(W2677="","",_xlfn.LET(_xlpm.x,VLOOKUP(W2677,'Drop-down_menus'!$D$2:$E$13,2,FALSE),IF(_xlpm.x=0,"",_xlpm.x)))</f>
        <v/>
      </c>
      <c r="AA2677" s="46" t="str">
        <f>IF(X2677="","",_xlfn.LET(_xlpm.x,VLOOKUP(X2677,'Drop-down_menus'!$D$2:$E$13,2,FALSE),IF(_xlpm.x=0,"",_xlpm.x)))</f>
        <v/>
      </c>
      <c r="AB2677" s="46" t="s">
        <v>300</v>
      </c>
      <c r="AC2677" s="46" t="s">
        <v>1255</v>
      </c>
    </row>
    <row r="2678" spans="2:29" ht="15" customHeight="1">
      <c r="B2678" s="46">
        <v>2992</v>
      </c>
      <c r="C2678" s="46" t="s">
        <v>908</v>
      </c>
      <c r="D2678" s="46" t="b">
        <f>COUNTIF(Events!$B$2:$B$171, C2678) &gt; 0</f>
        <v>1</v>
      </c>
      <c r="G2678" s="46" t="s">
        <v>1201</v>
      </c>
      <c r="I2678" s="46" t="s">
        <v>232</v>
      </c>
      <c r="J2678" s="46" t="str">
        <f>IF(I2678="","",_xlfn.LET(_xlpm.x,VLOOKUP(I2678,'2026-01-09_taxon-match'!$A$2:$N$81,4,FALSE),IF(_xlpm.x=0,"",_xlpm.x)))</f>
        <v>Terebellidae</v>
      </c>
      <c r="K2678" s="46" t="s">
        <v>1318</v>
      </c>
      <c r="L2678" s="46" t="str">
        <f>IF(I2678="","",_xlfn.LET(_xlpm.x,VLOOKUP(I2678,'2026-01-09_taxon-match'!$A$2:$N$81,3,FALSE),IF(_xlpm.x=0,"",_xlpm.x)))</f>
        <v/>
      </c>
      <c r="M2678" s="46" t="str">
        <f>IF($I2678="","",_xlfn.LET(_xlpm.x,VLOOKUP($I2678,'2026-01-09_taxon-match'!$A$2:$N$81,5,FALSE),IF(_xlpm.x=0,"",_xlpm.x)))</f>
        <v/>
      </c>
      <c r="N2678" s="46" t="str">
        <f>IF($I2678="","",_xlfn.LET(_xlpm.x,VLOOKUP($I2678,'2026-01-09_taxon-match'!$A$2:$N$81,6,FALSE),IF(_xlpm.x=0,"",_xlpm.x)))</f>
        <v/>
      </c>
      <c r="O2678" s="46" t="str">
        <f>IF($I2678="","",_xlfn.LET(_xlpm.x,VLOOKUP($I2678,'2026-01-09_taxon-match'!$A$2:$N$81,7,FALSE),IF(_xlpm.x=0,"",_xlpm.x)))</f>
        <v/>
      </c>
      <c r="P2678" s="46" t="str">
        <f>IF($I2678="","",_xlfn.LET(_xlpm.x,VLOOKUP($I2678,'2026-01-09_taxon-match'!$A$2:$N$81,8,FALSE),IF(_xlpm.x=0,"",_xlpm.x)))</f>
        <v/>
      </c>
      <c r="Q2678" s="46" t="str">
        <f>IF($I2678="","",_xlfn.LET(_xlpm.x,VLOOKUP($I2678,'2026-01-09_taxon-match'!$A$2:$N$81,9,FALSE),IF(_xlpm.x=0,"",_xlpm.x)))</f>
        <v/>
      </c>
      <c r="R2678" s="46" t="str">
        <f>IF($I2678="","",_xlfn.LET(_xlpm.x,VLOOKUP($I2678,'2026-01-09_taxon-match'!$A$2:$N$81,10,FALSE),IF(_xlpm.x=0,"",_xlpm.x)))</f>
        <v/>
      </c>
      <c r="S2678" s="46" t="str">
        <f>IF($I2678="","",_xlfn.LET(_xlpm.x,VLOOKUP($I2678,'2026-01-09_taxon-match'!$A$2:$N$81,11,FALSE),IF(_xlpm.x=0,"",_xlpm.x)))</f>
        <v/>
      </c>
      <c r="T2678" s="46" t="str">
        <f>IF($I2678="","",_xlfn.LET(_xlpm.x,VLOOKUP($I2678,'2026-01-09_taxon-match'!$A$2:$N$81,13,FALSE),IF(_xlpm.x=0,"",_xlpm.x)))</f>
        <v/>
      </c>
      <c r="U2678" s="46">
        <v>1</v>
      </c>
      <c r="Y2678" s="46" t="str">
        <f>IF(V2678="","",_xlfn.LET(_xlpm.x,VLOOKUP(V2678,'Drop-down_menus'!$D$2:$E$13,2,FALSE),IF(_xlpm.x=0,"",_xlpm.x)))</f>
        <v/>
      </c>
      <c r="Z2678" s="46" t="str">
        <f>IF(W2678="","",_xlfn.LET(_xlpm.x,VLOOKUP(W2678,'Drop-down_menus'!$D$2:$E$13,2,FALSE),IF(_xlpm.x=0,"",_xlpm.x)))</f>
        <v/>
      </c>
      <c r="AA2678" s="46" t="str">
        <f>IF(X2678="","",_xlfn.LET(_xlpm.x,VLOOKUP(X2678,'Drop-down_menus'!$D$2:$E$13,2,FALSE),IF(_xlpm.x=0,"",_xlpm.x)))</f>
        <v/>
      </c>
      <c r="AB2678" s="46" t="s">
        <v>300</v>
      </c>
      <c r="AC2678" s="46" t="s">
        <v>1255</v>
      </c>
    </row>
    <row r="2679" spans="2:29" ht="15" customHeight="1">
      <c r="B2679" s="46">
        <v>2993</v>
      </c>
      <c r="C2679" s="46" t="s">
        <v>908</v>
      </c>
      <c r="D2679" s="46" t="b">
        <f>COUNTIF(Events!$B$2:$B$171, C2679) &gt; 0</f>
        <v>1</v>
      </c>
      <c r="G2679" s="46" t="s">
        <v>1201</v>
      </c>
      <c r="I2679" s="46" t="s">
        <v>232</v>
      </c>
      <c r="J2679" s="46" t="str">
        <f>IF(I2679="","",_xlfn.LET(_xlpm.x,VLOOKUP(I2679,'2026-01-09_taxon-match'!$A$2:$N$81,4,FALSE),IF(_xlpm.x=0,"",_xlpm.x)))</f>
        <v>Terebellidae</v>
      </c>
      <c r="K2679" s="46" t="s">
        <v>1318</v>
      </c>
      <c r="L2679" s="46" t="str">
        <f>IF(I2679="","",_xlfn.LET(_xlpm.x,VLOOKUP(I2679,'2026-01-09_taxon-match'!$A$2:$N$81,3,FALSE),IF(_xlpm.x=0,"",_xlpm.x)))</f>
        <v/>
      </c>
      <c r="M2679" s="46" t="str">
        <f>IF($I2679="","",_xlfn.LET(_xlpm.x,VLOOKUP($I2679,'2026-01-09_taxon-match'!$A$2:$N$81,5,FALSE),IF(_xlpm.x=0,"",_xlpm.x)))</f>
        <v/>
      </c>
      <c r="N2679" s="46" t="str">
        <f>IF($I2679="","",_xlfn.LET(_xlpm.x,VLOOKUP($I2679,'2026-01-09_taxon-match'!$A$2:$N$81,6,FALSE),IF(_xlpm.x=0,"",_xlpm.x)))</f>
        <v/>
      </c>
      <c r="O2679" s="46" t="str">
        <f>IF($I2679="","",_xlfn.LET(_xlpm.x,VLOOKUP($I2679,'2026-01-09_taxon-match'!$A$2:$N$81,7,FALSE),IF(_xlpm.x=0,"",_xlpm.x)))</f>
        <v/>
      </c>
      <c r="P2679" s="46" t="str">
        <f>IF($I2679="","",_xlfn.LET(_xlpm.x,VLOOKUP($I2679,'2026-01-09_taxon-match'!$A$2:$N$81,8,FALSE),IF(_xlpm.x=0,"",_xlpm.x)))</f>
        <v/>
      </c>
      <c r="Q2679" s="46" t="str">
        <f>IF($I2679="","",_xlfn.LET(_xlpm.x,VLOOKUP($I2679,'2026-01-09_taxon-match'!$A$2:$N$81,9,FALSE),IF(_xlpm.x=0,"",_xlpm.x)))</f>
        <v/>
      </c>
      <c r="R2679" s="46" t="str">
        <f>IF($I2679="","",_xlfn.LET(_xlpm.x,VLOOKUP($I2679,'2026-01-09_taxon-match'!$A$2:$N$81,10,FALSE),IF(_xlpm.x=0,"",_xlpm.x)))</f>
        <v/>
      </c>
      <c r="S2679" s="46" t="str">
        <f>IF($I2679="","",_xlfn.LET(_xlpm.x,VLOOKUP($I2679,'2026-01-09_taxon-match'!$A$2:$N$81,11,FALSE),IF(_xlpm.x=0,"",_xlpm.x)))</f>
        <v/>
      </c>
      <c r="T2679" s="46" t="str">
        <f>IF($I2679="","",_xlfn.LET(_xlpm.x,VLOOKUP($I2679,'2026-01-09_taxon-match'!$A$2:$N$81,13,FALSE),IF(_xlpm.x=0,"",_xlpm.x)))</f>
        <v/>
      </c>
      <c r="U2679" s="46">
        <v>1</v>
      </c>
      <c r="Y2679" s="46" t="str">
        <f>IF(V2679="","",_xlfn.LET(_xlpm.x,VLOOKUP(V2679,'Drop-down_menus'!$D$2:$E$13,2,FALSE),IF(_xlpm.x=0,"",_xlpm.x)))</f>
        <v/>
      </c>
      <c r="Z2679" s="46" t="str">
        <f>IF(W2679="","",_xlfn.LET(_xlpm.x,VLOOKUP(W2679,'Drop-down_menus'!$D$2:$E$13,2,FALSE),IF(_xlpm.x=0,"",_xlpm.x)))</f>
        <v/>
      </c>
      <c r="AA2679" s="46" t="str">
        <f>IF(X2679="","",_xlfn.LET(_xlpm.x,VLOOKUP(X2679,'Drop-down_menus'!$D$2:$E$13,2,FALSE),IF(_xlpm.x=0,"",_xlpm.x)))</f>
        <v/>
      </c>
      <c r="AB2679" s="46" t="s">
        <v>300</v>
      </c>
      <c r="AC2679" s="46" t="s">
        <v>1255</v>
      </c>
    </row>
    <row r="2680" spans="2:29" ht="15" customHeight="1">
      <c r="B2680" s="46">
        <v>2994</v>
      </c>
      <c r="C2680" s="46" t="s">
        <v>908</v>
      </c>
      <c r="D2680" s="46" t="b">
        <f>COUNTIF(Events!$B$2:$B$171, C2680) &gt; 0</f>
        <v>1</v>
      </c>
      <c r="G2680" s="46" t="s">
        <v>177</v>
      </c>
      <c r="I2680" s="46" t="s">
        <v>177</v>
      </c>
      <c r="J2680" s="46" t="str">
        <f>IF(I2680="","",_xlfn.LET(_xlpm.x,VLOOKUP(I2680,'2026-01-09_taxon-match'!$A$2:$N$81,4,FALSE),IF(_xlpm.x=0,"",_xlpm.x)))</f>
        <v>Sterechinus neumayeri</v>
      </c>
      <c r="L2680" s="46" t="str">
        <f>IF(I2680="","",_xlfn.LET(_xlpm.x,VLOOKUP(I2680,'2026-01-09_taxon-match'!$A$2:$N$81,3,FALSE),IF(_xlpm.x=0,"",_xlpm.x)))</f>
        <v>urn:lsid:marinespecies.org:taxname:160831</v>
      </c>
      <c r="M2680" s="46" t="str">
        <f>IF($I2680="","",_xlfn.LET(_xlpm.x,VLOOKUP($I2680,'2026-01-09_taxon-match'!$A$2:$N$81,5,FALSE),IF(_xlpm.x=0,"",_xlpm.x)))</f>
        <v>(Meissner, 1900)</v>
      </c>
      <c r="N2680" s="46" t="str">
        <f>IF($I2680="","",_xlfn.LET(_xlpm.x,VLOOKUP($I2680,'2026-01-09_taxon-match'!$A$2:$N$81,6,FALSE),IF(_xlpm.x=0,"",_xlpm.x)))</f>
        <v>Animalia</v>
      </c>
      <c r="O2680" s="46" t="str">
        <f>IF($I2680="","",_xlfn.LET(_xlpm.x,VLOOKUP($I2680,'2026-01-09_taxon-match'!$A$2:$N$81,7,FALSE),IF(_xlpm.x=0,"",_xlpm.x)))</f>
        <v>Echinodermata</v>
      </c>
      <c r="P2680" s="46" t="str">
        <f>IF($I2680="","",_xlfn.LET(_xlpm.x,VLOOKUP($I2680,'2026-01-09_taxon-match'!$A$2:$N$81,8,FALSE),IF(_xlpm.x=0,"",_xlpm.x)))</f>
        <v>Echinoidea</v>
      </c>
      <c r="Q2680" s="46" t="str">
        <f>IF($I2680="","",_xlfn.LET(_xlpm.x,VLOOKUP($I2680,'2026-01-09_taxon-match'!$A$2:$N$81,9,FALSE),IF(_xlpm.x=0,"",_xlpm.x)))</f>
        <v>Camarodonta</v>
      </c>
      <c r="R2680" s="46" t="str">
        <f>IF($I2680="","",_xlfn.LET(_xlpm.x,VLOOKUP($I2680,'2026-01-09_taxon-match'!$A$2:$N$81,10,FALSE),IF(_xlpm.x=0,"",_xlpm.x)))</f>
        <v>Echinidae</v>
      </c>
      <c r="S2680" s="46" t="str">
        <f>IF($I2680="","",_xlfn.LET(_xlpm.x,VLOOKUP($I2680,'2026-01-09_taxon-match'!$A$2:$N$81,11,FALSE),IF(_xlpm.x=0,"",_xlpm.x)))</f>
        <v>Sterechinus</v>
      </c>
      <c r="T2680" s="46" t="str">
        <f>IF($I2680="","",_xlfn.LET(_xlpm.x,VLOOKUP($I2680,'2026-01-09_taxon-match'!$A$2:$N$81,13,FALSE),IF(_xlpm.x=0,"",_xlpm.x)))</f>
        <v>neumayeri</v>
      </c>
      <c r="U2680" s="46">
        <v>1</v>
      </c>
      <c r="Y2680" s="46" t="str">
        <f>IF(V2680="","",_xlfn.LET(_xlpm.x,VLOOKUP(V2680,'Drop-down_menus'!$D$2:$E$13,2,FALSE),IF(_xlpm.x=0,"",_xlpm.x)))</f>
        <v/>
      </c>
      <c r="Z2680" s="46" t="str">
        <f>IF(W2680="","",_xlfn.LET(_xlpm.x,VLOOKUP(W2680,'Drop-down_menus'!$D$2:$E$13,2,FALSE),IF(_xlpm.x=0,"",_xlpm.x)))</f>
        <v/>
      </c>
      <c r="AA2680" s="46" t="str">
        <f>IF(X2680="","",_xlfn.LET(_xlpm.x,VLOOKUP(X2680,'Drop-down_menus'!$D$2:$E$13,2,FALSE),IF(_xlpm.x=0,"",_xlpm.x)))</f>
        <v/>
      </c>
      <c r="AB2680" s="46" t="s">
        <v>300</v>
      </c>
      <c r="AC2680" s="46" t="s">
        <v>1255</v>
      </c>
    </row>
    <row r="2681" spans="2:29" ht="15" customHeight="1">
      <c r="B2681" s="46">
        <v>2995</v>
      </c>
      <c r="C2681" s="46" t="s">
        <v>908</v>
      </c>
      <c r="D2681" s="46" t="b">
        <f>COUNTIF(Events!$B$2:$B$171, C2681) &gt; 0</f>
        <v>1</v>
      </c>
      <c r="G2681" s="46" t="s">
        <v>177</v>
      </c>
      <c r="I2681" s="46" t="s">
        <v>177</v>
      </c>
      <c r="J2681" s="46" t="str">
        <f>IF(I2681="","",_xlfn.LET(_xlpm.x,VLOOKUP(I2681,'2026-01-09_taxon-match'!$A$2:$N$81,4,FALSE),IF(_xlpm.x=0,"",_xlpm.x)))</f>
        <v>Sterechinus neumayeri</v>
      </c>
      <c r="L2681" s="46" t="str">
        <f>IF(I2681="","",_xlfn.LET(_xlpm.x,VLOOKUP(I2681,'2026-01-09_taxon-match'!$A$2:$N$81,3,FALSE),IF(_xlpm.x=0,"",_xlpm.x)))</f>
        <v>urn:lsid:marinespecies.org:taxname:160831</v>
      </c>
      <c r="M2681" s="46" t="str">
        <f>IF($I2681="","",_xlfn.LET(_xlpm.x,VLOOKUP($I2681,'2026-01-09_taxon-match'!$A$2:$N$81,5,FALSE),IF(_xlpm.x=0,"",_xlpm.x)))</f>
        <v>(Meissner, 1900)</v>
      </c>
      <c r="N2681" s="46" t="str">
        <f>IF($I2681="","",_xlfn.LET(_xlpm.x,VLOOKUP($I2681,'2026-01-09_taxon-match'!$A$2:$N$81,6,FALSE),IF(_xlpm.x=0,"",_xlpm.x)))</f>
        <v>Animalia</v>
      </c>
      <c r="O2681" s="46" t="str">
        <f>IF($I2681="","",_xlfn.LET(_xlpm.x,VLOOKUP($I2681,'2026-01-09_taxon-match'!$A$2:$N$81,7,FALSE),IF(_xlpm.x=0,"",_xlpm.x)))</f>
        <v>Echinodermata</v>
      </c>
      <c r="P2681" s="46" t="str">
        <f>IF($I2681="","",_xlfn.LET(_xlpm.x,VLOOKUP($I2681,'2026-01-09_taxon-match'!$A$2:$N$81,8,FALSE),IF(_xlpm.x=0,"",_xlpm.x)))</f>
        <v>Echinoidea</v>
      </c>
      <c r="Q2681" s="46" t="str">
        <f>IF($I2681="","",_xlfn.LET(_xlpm.x,VLOOKUP($I2681,'2026-01-09_taxon-match'!$A$2:$N$81,9,FALSE),IF(_xlpm.x=0,"",_xlpm.x)))</f>
        <v>Camarodonta</v>
      </c>
      <c r="R2681" s="46" t="str">
        <f>IF($I2681="","",_xlfn.LET(_xlpm.x,VLOOKUP($I2681,'2026-01-09_taxon-match'!$A$2:$N$81,10,FALSE),IF(_xlpm.x=0,"",_xlpm.x)))</f>
        <v>Echinidae</v>
      </c>
      <c r="S2681" s="46" t="str">
        <f>IF($I2681="","",_xlfn.LET(_xlpm.x,VLOOKUP($I2681,'2026-01-09_taxon-match'!$A$2:$N$81,11,FALSE),IF(_xlpm.x=0,"",_xlpm.x)))</f>
        <v>Sterechinus</v>
      </c>
      <c r="T2681" s="46" t="str">
        <f>IF($I2681="","",_xlfn.LET(_xlpm.x,VLOOKUP($I2681,'2026-01-09_taxon-match'!$A$2:$N$81,13,FALSE),IF(_xlpm.x=0,"",_xlpm.x)))</f>
        <v>neumayeri</v>
      </c>
      <c r="U2681" s="46">
        <v>1</v>
      </c>
      <c r="Y2681" s="46" t="str">
        <f>IF(V2681="","",_xlfn.LET(_xlpm.x,VLOOKUP(V2681,'Drop-down_menus'!$D$2:$E$13,2,FALSE),IF(_xlpm.x=0,"",_xlpm.x)))</f>
        <v/>
      </c>
      <c r="Z2681" s="46" t="str">
        <f>IF(W2681="","",_xlfn.LET(_xlpm.x,VLOOKUP(W2681,'Drop-down_menus'!$D$2:$E$13,2,FALSE),IF(_xlpm.x=0,"",_xlpm.x)))</f>
        <v/>
      </c>
      <c r="AA2681" s="46" t="str">
        <f>IF(X2681="","",_xlfn.LET(_xlpm.x,VLOOKUP(X2681,'Drop-down_menus'!$D$2:$E$13,2,FALSE),IF(_xlpm.x=0,"",_xlpm.x)))</f>
        <v/>
      </c>
      <c r="AB2681" s="46" t="s">
        <v>300</v>
      </c>
      <c r="AC2681" s="46" t="s">
        <v>1255</v>
      </c>
    </row>
    <row r="2682" spans="2:29" ht="15" customHeight="1">
      <c r="B2682" s="46">
        <v>2996</v>
      </c>
      <c r="C2682" s="46" t="s">
        <v>908</v>
      </c>
      <c r="D2682" s="46" t="b">
        <f>COUNTIF(Events!$B$2:$B$171, C2682) &gt; 0</f>
        <v>1</v>
      </c>
      <c r="G2682" s="46" t="s">
        <v>1215</v>
      </c>
      <c r="I2682" s="46" t="s">
        <v>273</v>
      </c>
      <c r="J2682" s="46" t="str">
        <f>IF(I2682="","",_xlfn.LET(_xlpm.x,VLOOKUP(I2682,'2026-01-09_taxon-match'!$A$2:$N$81,4,FALSE),IF(_xlpm.x=0,"",_xlpm.x)))</f>
        <v>Trematocarpus antarcticus</v>
      </c>
      <c r="L2682" s="46" t="str">
        <f>IF(I2682="","",_xlfn.LET(_xlpm.x,VLOOKUP(I2682,'2026-01-09_taxon-match'!$A$2:$N$81,3,FALSE),IF(_xlpm.x=0,"",_xlpm.x)))</f>
        <v>urn:lsid:marinespecies.org:taxname:377122</v>
      </c>
      <c r="M2682" s="46" t="str">
        <f>IF($I2682="","",_xlfn.LET(_xlpm.x,VLOOKUP($I2682,'2026-01-09_taxon-match'!$A$2:$N$81,5,FALSE),IF(_xlpm.x=0,"",_xlpm.x)))</f>
        <v>(Hariot) Fredericq &amp; R.L.Moe, 2009</v>
      </c>
      <c r="N2682" s="46" t="str">
        <f>IF($I2682="","",_xlfn.LET(_xlpm.x,VLOOKUP($I2682,'2026-01-09_taxon-match'!$A$2:$N$81,6,FALSE),IF(_xlpm.x=0,"",_xlpm.x)))</f>
        <v>Plantae</v>
      </c>
      <c r="O2682" s="46" t="str">
        <f>IF($I2682="","",_xlfn.LET(_xlpm.x,VLOOKUP($I2682,'2026-01-09_taxon-match'!$A$2:$N$81,7,FALSE),IF(_xlpm.x=0,"",_xlpm.x)))</f>
        <v>Rhodophyta</v>
      </c>
      <c r="P2682" s="46" t="str">
        <f>IF($I2682="","",_xlfn.LET(_xlpm.x,VLOOKUP($I2682,'2026-01-09_taxon-match'!$A$2:$N$81,8,FALSE),IF(_xlpm.x=0,"",_xlpm.x)))</f>
        <v>Florideophyceae</v>
      </c>
      <c r="Q2682" s="46" t="str">
        <f>IF($I2682="","",_xlfn.LET(_xlpm.x,VLOOKUP($I2682,'2026-01-09_taxon-match'!$A$2:$N$81,9,FALSE),IF(_xlpm.x=0,"",_xlpm.x)))</f>
        <v>Plocamiales</v>
      </c>
      <c r="R2682" s="46" t="str">
        <f>IF($I2682="","",_xlfn.LET(_xlpm.x,VLOOKUP($I2682,'2026-01-09_taxon-match'!$A$2:$N$81,10,FALSE),IF(_xlpm.x=0,"",_xlpm.x)))</f>
        <v>Sarcodiaceae</v>
      </c>
      <c r="S2682" s="46" t="str">
        <f>IF($I2682="","",_xlfn.LET(_xlpm.x,VLOOKUP($I2682,'2026-01-09_taxon-match'!$A$2:$N$81,11,FALSE),IF(_xlpm.x=0,"",_xlpm.x)))</f>
        <v>Trematocarpus</v>
      </c>
      <c r="T2682" s="46" t="str">
        <f>IF($I2682="","",_xlfn.LET(_xlpm.x,VLOOKUP($I2682,'2026-01-09_taxon-match'!$A$2:$N$81,13,FALSE),IF(_xlpm.x=0,"",_xlpm.x)))</f>
        <v>antarcticus</v>
      </c>
      <c r="U2682" s="46">
        <v>1</v>
      </c>
      <c r="Y2682" s="46" t="str">
        <f>IF(V2682="","",_xlfn.LET(_xlpm.x,VLOOKUP(V2682,'Drop-down_menus'!$D$2:$E$13,2,FALSE),IF(_xlpm.x=0,"",_xlpm.x)))</f>
        <v/>
      </c>
      <c r="Z2682" s="46" t="str">
        <f>IF(W2682="","",_xlfn.LET(_xlpm.x,VLOOKUP(W2682,'Drop-down_menus'!$D$2:$E$13,2,FALSE),IF(_xlpm.x=0,"",_xlpm.x)))</f>
        <v/>
      </c>
      <c r="AA2682" s="46" t="str">
        <f>IF(X2682="","",_xlfn.LET(_xlpm.x,VLOOKUP(X2682,'Drop-down_menus'!$D$2:$E$13,2,FALSE),IF(_xlpm.x=0,"",_xlpm.x)))</f>
        <v/>
      </c>
      <c r="AB2682" s="46" t="s">
        <v>300</v>
      </c>
      <c r="AC2682" s="46" t="s">
        <v>1255</v>
      </c>
    </row>
    <row r="2683" spans="2:29" ht="15" customHeight="1">
      <c r="B2683" s="46">
        <v>2997</v>
      </c>
      <c r="C2683" s="46" t="s">
        <v>908</v>
      </c>
      <c r="D2683" s="46" t="b">
        <f>COUNTIF(Events!$B$2:$B$171, C2683) &gt; 0</f>
        <v>1</v>
      </c>
      <c r="G2683" s="46" t="s">
        <v>1215</v>
      </c>
      <c r="I2683" s="46" t="s">
        <v>273</v>
      </c>
      <c r="J2683" s="46" t="str">
        <f>IF(I2683="","",_xlfn.LET(_xlpm.x,VLOOKUP(I2683,'2026-01-09_taxon-match'!$A$2:$N$81,4,FALSE),IF(_xlpm.x=0,"",_xlpm.x)))</f>
        <v>Trematocarpus antarcticus</v>
      </c>
      <c r="L2683" s="46" t="str">
        <f>IF(I2683="","",_xlfn.LET(_xlpm.x,VLOOKUP(I2683,'2026-01-09_taxon-match'!$A$2:$N$81,3,FALSE),IF(_xlpm.x=0,"",_xlpm.x)))</f>
        <v>urn:lsid:marinespecies.org:taxname:377122</v>
      </c>
      <c r="M2683" s="46" t="str">
        <f>IF($I2683="","",_xlfn.LET(_xlpm.x,VLOOKUP($I2683,'2026-01-09_taxon-match'!$A$2:$N$81,5,FALSE),IF(_xlpm.x=0,"",_xlpm.x)))</f>
        <v>(Hariot) Fredericq &amp; R.L.Moe, 2009</v>
      </c>
      <c r="N2683" s="46" t="str">
        <f>IF($I2683="","",_xlfn.LET(_xlpm.x,VLOOKUP($I2683,'2026-01-09_taxon-match'!$A$2:$N$81,6,FALSE),IF(_xlpm.x=0,"",_xlpm.x)))</f>
        <v>Plantae</v>
      </c>
      <c r="O2683" s="46" t="str">
        <f>IF($I2683="","",_xlfn.LET(_xlpm.x,VLOOKUP($I2683,'2026-01-09_taxon-match'!$A$2:$N$81,7,FALSE),IF(_xlpm.x=0,"",_xlpm.x)))</f>
        <v>Rhodophyta</v>
      </c>
      <c r="P2683" s="46" t="str">
        <f>IF($I2683="","",_xlfn.LET(_xlpm.x,VLOOKUP($I2683,'2026-01-09_taxon-match'!$A$2:$N$81,8,FALSE),IF(_xlpm.x=0,"",_xlpm.x)))</f>
        <v>Florideophyceae</v>
      </c>
      <c r="Q2683" s="46" t="str">
        <f>IF($I2683="","",_xlfn.LET(_xlpm.x,VLOOKUP($I2683,'2026-01-09_taxon-match'!$A$2:$N$81,9,FALSE),IF(_xlpm.x=0,"",_xlpm.x)))</f>
        <v>Plocamiales</v>
      </c>
      <c r="R2683" s="46" t="str">
        <f>IF($I2683="","",_xlfn.LET(_xlpm.x,VLOOKUP($I2683,'2026-01-09_taxon-match'!$A$2:$N$81,10,FALSE),IF(_xlpm.x=0,"",_xlpm.x)))</f>
        <v>Sarcodiaceae</v>
      </c>
      <c r="S2683" s="46" t="str">
        <f>IF($I2683="","",_xlfn.LET(_xlpm.x,VLOOKUP($I2683,'2026-01-09_taxon-match'!$A$2:$N$81,11,FALSE),IF(_xlpm.x=0,"",_xlpm.x)))</f>
        <v>Trematocarpus</v>
      </c>
      <c r="T2683" s="46" t="str">
        <f>IF($I2683="","",_xlfn.LET(_xlpm.x,VLOOKUP($I2683,'2026-01-09_taxon-match'!$A$2:$N$81,13,FALSE),IF(_xlpm.x=0,"",_xlpm.x)))</f>
        <v>antarcticus</v>
      </c>
      <c r="U2683" s="46">
        <v>1</v>
      </c>
      <c r="Y2683" s="46" t="str">
        <f>IF(V2683="","",_xlfn.LET(_xlpm.x,VLOOKUP(V2683,'Drop-down_menus'!$D$2:$E$13,2,FALSE),IF(_xlpm.x=0,"",_xlpm.x)))</f>
        <v/>
      </c>
      <c r="Z2683" s="46" t="str">
        <f>IF(W2683="","",_xlfn.LET(_xlpm.x,VLOOKUP(W2683,'Drop-down_menus'!$D$2:$E$13,2,FALSE),IF(_xlpm.x=0,"",_xlpm.x)))</f>
        <v/>
      </c>
      <c r="AA2683" s="46" t="str">
        <f>IF(X2683="","",_xlfn.LET(_xlpm.x,VLOOKUP(X2683,'Drop-down_menus'!$D$2:$E$13,2,FALSE),IF(_xlpm.x=0,"",_xlpm.x)))</f>
        <v/>
      </c>
      <c r="AB2683" s="46" t="s">
        <v>300</v>
      </c>
      <c r="AC2683" s="46" t="s">
        <v>1255</v>
      </c>
    </row>
    <row r="2684" spans="2:29" ht="15" customHeight="1">
      <c r="B2684" s="46">
        <v>2998</v>
      </c>
      <c r="C2684" s="46" t="s">
        <v>908</v>
      </c>
      <c r="D2684" s="46" t="b">
        <f>COUNTIF(Events!$B$2:$B$171, C2684) &gt; 0</f>
        <v>1</v>
      </c>
      <c r="G2684" s="46" t="s">
        <v>1229</v>
      </c>
      <c r="I2684" s="46" t="s">
        <v>181</v>
      </c>
      <c r="J2684" s="46" t="str">
        <f>IF(I2684="","",_xlfn.LET(_xlpm.x,VLOOKUP(I2684,'2026-01-09_taxon-match'!$A$2:$N$81,4,FALSE),IF(_xlpm.x=0,"",_xlpm.x)))</f>
        <v>Polychaeta</v>
      </c>
      <c r="K2684" s="46" t="s">
        <v>1318</v>
      </c>
      <c r="L2684" s="46" t="str">
        <f>IF(I2684="","",_xlfn.LET(_xlpm.x,VLOOKUP(I2684,'2026-01-09_taxon-match'!$A$2:$N$81,3,FALSE),IF(_xlpm.x=0,"",_xlpm.x)))</f>
        <v>urn:lsid:marinespecies.org:taxname:883</v>
      </c>
      <c r="M2684" s="46" t="str">
        <f>IF($I2684="","",_xlfn.LET(_xlpm.x,VLOOKUP($I2684,'2026-01-09_taxon-match'!$A$2:$N$81,5,FALSE),IF(_xlpm.x=0,"",_xlpm.x)))</f>
        <v>Grube, 1850</v>
      </c>
      <c r="N2684" s="46" t="str">
        <f>IF($I2684="","",_xlfn.LET(_xlpm.x,VLOOKUP($I2684,'2026-01-09_taxon-match'!$A$2:$N$81,6,FALSE),IF(_xlpm.x=0,"",_xlpm.x)))</f>
        <v>Animalia</v>
      </c>
      <c r="O2684" s="46" t="str">
        <f>IF($I2684="","",_xlfn.LET(_xlpm.x,VLOOKUP($I2684,'2026-01-09_taxon-match'!$A$2:$N$81,7,FALSE),IF(_xlpm.x=0,"",_xlpm.x)))</f>
        <v>Annelida</v>
      </c>
      <c r="P2684" s="46" t="str">
        <f>IF($I2684="","",_xlfn.LET(_xlpm.x,VLOOKUP($I2684,'2026-01-09_taxon-match'!$A$2:$N$81,8,FALSE),IF(_xlpm.x=0,"",_xlpm.x)))</f>
        <v>Polychaeta</v>
      </c>
      <c r="Q2684" s="46" t="str">
        <f>IF($I2684="","",_xlfn.LET(_xlpm.x,VLOOKUP($I2684,'2026-01-09_taxon-match'!$A$2:$N$81,9,FALSE),IF(_xlpm.x=0,"",_xlpm.x)))</f>
        <v/>
      </c>
      <c r="R2684" s="46" t="str">
        <f>IF($I2684="","",_xlfn.LET(_xlpm.x,VLOOKUP($I2684,'2026-01-09_taxon-match'!$A$2:$N$81,10,FALSE),IF(_xlpm.x=0,"",_xlpm.x)))</f>
        <v/>
      </c>
      <c r="S2684" s="46" t="str">
        <f>IF($I2684="","",_xlfn.LET(_xlpm.x,VLOOKUP($I2684,'2026-01-09_taxon-match'!$A$2:$N$81,11,FALSE),IF(_xlpm.x=0,"",_xlpm.x)))</f>
        <v/>
      </c>
      <c r="T2684" s="46" t="str">
        <f>IF($I2684="","",_xlfn.LET(_xlpm.x,VLOOKUP($I2684,'2026-01-09_taxon-match'!$A$2:$N$81,13,FALSE),IF(_xlpm.x=0,"",_xlpm.x)))</f>
        <v/>
      </c>
      <c r="U2684" s="46">
        <v>1</v>
      </c>
      <c r="Y2684" s="46" t="str">
        <f>IF(V2684="","",_xlfn.LET(_xlpm.x,VLOOKUP(V2684,'Drop-down_menus'!$D$2:$E$13,2,FALSE),IF(_xlpm.x=0,"",_xlpm.x)))</f>
        <v/>
      </c>
      <c r="Z2684" s="46" t="str">
        <f>IF(W2684="","",_xlfn.LET(_xlpm.x,VLOOKUP(W2684,'Drop-down_menus'!$D$2:$E$13,2,FALSE),IF(_xlpm.x=0,"",_xlpm.x)))</f>
        <v/>
      </c>
      <c r="AA2684" s="46" t="str">
        <f>IF(X2684="","",_xlfn.LET(_xlpm.x,VLOOKUP(X2684,'Drop-down_menus'!$D$2:$E$13,2,FALSE),IF(_xlpm.x=0,"",_xlpm.x)))</f>
        <v/>
      </c>
      <c r="AB2684" s="46" t="s">
        <v>300</v>
      </c>
      <c r="AC2684" s="46" t="s">
        <v>1255</v>
      </c>
    </row>
    <row r="2685" spans="2:29" ht="15" customHeight="1">
      <c r="B2685" s="46">
        <v>2999</v>
      </c>
      <c r="C2685" s="46" t="s">
        <v>908</v>
      </c>
      <c r="D2685" s="46" t="b">
        <f>COUNTIF(Events!$B$2:$B$171, C2685) &gt; 0</f>
        <v>1</v>
      </c>
      <c r="G2685" s="46" t="s">
        <v>1238</v>
      </c>
      <c r="I2685" s="46" t="s">
        <v>1527</v>
      </c>
      <c r="J2685" s="46" t="str">
        <f>IF(I2685="","",_xlfn.LET(_xlpm.x,VLOOKUP(I2685,'2026-01-09_taxon-match'!$A$2:$N$81,4,FALSE),IF(_xlpm.x=0,"",_xlpm.x)))</f>
        <v>Yoldia</v>
      </c>
      <c r="K2685" s="46" t="s">
        <v>1318</v>
      </c>
      <c r="L2685" s="46" t="str">
        <f>IF(I2685="","",_xlfn.LET(_xlpm.x,VLOOKUP(I2685,'2026-01-09_taxon-match'!$A$2:$N$81,3,FALSE),IF(_xlpm.x=0,"",_xlpm.x)))</f>
        <v>urn:lsid:marinespecies.org:taxname:138672</v>
      </c>
      <c r="M2685" s="46" t="str">
        <f>IF($I2685="","",_xlfn.LET(_xlpm.x,VLOOKUP($I2685,'2026-01-09_taxon-match'!$A$2:$N$81,5,FALSE),IF(_xlpm.x=0,"",_xlpm.x)))</f>
        <v>Møller, 1842</v>
      </c>
      <c r="N2685" s="46" t="str">
        <f>IF($I2685="","",_xlfn.LET(_xlpm.x,VLOOKUP($I2685,'2026-01-09_taxon-match'!$A$2:$N$81,6,FALSE),IF(_xlpm.x=0,"",_xlpm.x)))</f>
        <v>Animalia</v>
      </c>
      <c r="O2685" s="46" t="str">
        <f>IF($I2685="","",_xlfn.LET(_xlpm.x,VLOOKUP($I2685,'2026-01-09_taxon-match'!$A$2:$N$81,7,FALSE),IF(_xlpm.x=0,"",_xlpm.x)))</f>
        <v>Mollusca</v>
      </c>
      <c r="P2685" s="46" t="str">
        <f>IF($I2685="","",_xlfn.LET(_xlpm.x,VLOOKUP($I2685,'2026-01-09_taxon-match'!$A$2:$N$81,8,FALSE),IF(_xlpm.x=0,"",_xlpm.x)))</f>
        <v>Bivalvia</v>
      </c>
      <c r="Q2685" s="46" t="str">
        <f>IF($I2685="","",_xlfn.LET(_xlpm.x,VLOOKUP($I2685,'2026-01-09_taxon-match'!$A$2:$N$81,9,FALSE),IF(_xlpm.x=0,"",_xlpm.x)))</f>
        <v>Nuculanida</v>
      </c>
      <c r="R2685" s="46" t="str">
        <f>IF($I2685="","",_xlfn.LET(_xlpm.x,VLOOKUP($I2685,'2026-01-09_taxon-match'!$A$2:$N$81,10,FALSE),IF(_xlpm.x=0,"",_xlpm.x)))</f>
        <v>Yoldiidae</v>
      </c>
      <c r="S2685" s="46" t="str">
        <f>IF($I2685="","",_xlfn.LET(_xlpm.x,VLOOKUP($I2685,'2026-01-09_taxon-match'!$A$2:$N$81,11,FALSE),IF(_xlpm.x=0,"",_xlpm.x)))</f>
        <v>Yoldia</v>
      </c>
      <c r="T2685" s="46" t="str">
        <f>IF($I2685="","",_xlfn.LET(_xlpm.x,VLOOKUP($I2685,'2026-01-09_taxon-match'!$A$2:$N$81,13,FALSE),IF(_xlpm.x=0,"",_xlpm.x)))</f>
        <v/>
      </c>
      <c r="U2685" s="46">
        <v>1</v>
      </c>
      <c r="Y2685" s="46" t="str">
        <f>IF(V2685="","",_xlfn.LET(_xlpm.x,VLOOKUP(V2685,'Drop-down_menus'!$D$2:$E$13,2,FALSE),IF(_xlpm.x=0,"",_xlpm.x)))</f>
        <v/>
      </c>
      <c r="Z2685" s="46" t="str">
        <f>IF(W2685="","",_xlfn.LET(_xlpm.x,VLOOKUP(W2685,'Drop-down_menus'!$D$2:$E$13,2,FALSE),IF(_xlpm.x=0,"",_xlpm.x)))</f>
        <v/>
      </c>
      <c r="AA2685" s="46" t="str">
        <f>IF(X2685="","",_xlfn.LET(_xlpm.x,VLOOKUP(X2685,'Drop-down_menus'!$D$2:$E$13,2,FALSE),IF(_xlpm.x=0,"",_xlpm.x)))</f>
        <v/>
      </c>
      <c r="AB2685" s="46" t="s">
        <v>300</v>
      </c>
      <c r="AC2685" s="46" t="s">
        <v>1255</v>
      </c>
    </row>
    <row r="2686" spans="2:29" ht="15" customHeight="1">
      <c r="B2686" s="46">
        <v>3000</v>
      </c>
      <c r="C2686" s="46" t="s">
        <v>908</v>
      </c>
      <c r="D2686" s="46" t="b">
        <f>COUNTIF(Events!$B$2:$B$171, C2686) &gt; 0</f>
        <v>1</v>
      </c>
      <c r="G2686" s="46" t="s">
        <v>1048</v>
      </c>
      <c r="I2686" s="2" t="s">
        <v>1048</v>
      </c>
      <c r="J2686" s="46" t="str">
        <f>IF(I2686="","",_xlfn.LET(_xlpm.x,VLOOKUP(I2686,'2026-01-09_taxon-match'!$A$2:$N$81,4,FALSE),IF(_xlpm.x=0,"",_xlpm.x)))</f>
        <v>Heterocucumis steineni</v>
      </c>
      <c r="L2686" s="46" t="str">
        <f>IF(I2686="","",_xlfn.LET(_xlpm.x,VLOOKUP(I2686,'2026-01-09_taxon-match'!$A$2:$N$81,3,FALSE),IF(_xlpm.x=0,"",_xlpm.x)))</f>
        <v>urn:lsid:marinespecies.org:taxname:174085</v>
      </c>
      <c r="M2686" s="46" t="str">
        <f>IF($I2686="","",_xlfn.LET(_xlpm.x,VLOOKUP($I2686,'2026-01-09_taxon-match'!$A$2:$N$81,5,FALSE),IF(_xlpm.x=0,"",_xlpm.x)))</f>
        <v>(Ludwig, 1898)</v>
      </c>
      <c r="N2686" s="46" t="str">
        <f>IF($I2686="","",_xlfn.LET(_xlpm.x,VLOOKUP($I2686,'2026-01-09_taxon-match'!$A$2:$N$81,6,FALSE),IF(_xlpm.x=0,"",_xlpm.x)))</f>
        <v>Animalia</v>
      </c>
      <c r="O2686" s="46" t="str">
        <f>IF($I2686="","",_xlfn.LET(_xlpm.x,VLOOKUP($I2686,'2026-01-09_taxon-match'!$A$2:$N$81,7,FALSE),IF(_xlpm.x=0,"",_xlpm.x)))</f>
        <v>Echinodermata</v>
      </c>
      <c r="P2686" s="46" t="str">
        <f>IF($I2686="","",_xlfn.LET(_xlpm.x,VLOOKUP($I2686,'2026-01-09_taxon-match'!$A$2:$N$81,8,FALSE),IF(_xlpm.x=0,"",_xlpm.x)))</f>
        <v>Holothuroidea</v>
      </c>
      <c r="Q2686" s="46" t="str">
        <f>IF($I2686="","",_xlfn.LET(_xlpm.x,VLOOKUP($I2686,'2026-01-09_taxon-match'!$A$2:$N$81,9,FALSE),IF(_xlpm.x=0,"",_xlpm.x)))</f>
        <v>Dendrochirotida</v>
      </c>
      <c r="R2686" s="46" t="str">
        <f>IF($I2686="","",_xlfn.LET(_xlpm.x,VLOOKUP($I2686,'2026-01-09_taxon-match'!$A$2:$N$81,10,FALSE),IF(_xlpm.x=0,"",_xlpm.x)))</f>
        <v>Cucumariidae</v>
      </c>
      <c r="S2686" s="46" t="str">
        <f>IF($I2686="","",_xlfn.LET(_xlpm.x,VLOOKUP($I2686,'2026-01-09_taxon-match'!$A$2:$N$81,11,FALSE),IF(_xlpm.x=0,"",_xlpm.x)))</f>
        <v>Heterocucumis</v>
      </c>
      <c r="T2686" s="46" t="str">
        <f>IF($I2686="","",_xlfn.LET(_xlpm.x,VLOOKUP($I2686,'2026-01-09_taxon-match'!$A$2:$N$81,13,FALSE),IF(_xlpm.x=0,"",_xlpm.x)))</f>
        <v>steineni</v>
      </c>
      <c r="U2686" s="46">
        <v>1</v>
      </c>
      <c r="Y2686" s="46" t="str">
        <f>IF(V2686="","",_xlfn.LET(_xlpm.x,VLOOKUP(V2686,'Drop-down_menus'!$D$2:$E$13,2,FALSE),IF(_xlpm.x=0,"",_xlpm.x)))</f>
        <v/>
      </c>
      <c r="Z2686" s="46" t="str">
        <f>IF(W2686="","",_xlfn.LET(_xlpm.x,VLOOKUP(W2686,'Drop-down_menus'!$D$2:$E$13,2,FALSE),IF(_xlpm.x=0,"",_xlpm.x)))</f>
        <v/>
      </c>
      <c r="AA2686" s="46" t="str">
        <f>IF(X2686="","",_xlfn.LET(_xlpm.x,VLOOKUP(X2686,'Drop-down_menus'!$D$2:$E$13,2,FALSE),IF(_xlpm.x=0,"",_xlpm.x)))</f>
        <v/>
      </c>
      <c r="AB2686" s="46" t="s">
        <v>300</v>
      </c>
      <c r="AC2686" s="46" t="s">
        <v>1255</v>
      </c>
    </row>
    <row r="2687" spans="2:29" ht="15" customHeight="1">
      <c r="B2687" s="46">
        <v>3001</v>
      </c>
      <c r="C2687" s="46" t="s">
        <v>908</v>
      </c>
      <c r="D2687" s="46" t="b">
        <f>COUNTIF(Events!$B$2:$B$171, C2687) &gt; 0</f>
        <v>1</v>
      </c>
      <c r="G2687" s="46" t="s">
        <v>960</v>
      </c>
      <c r="I2687" s="46" t="s">
        <v>960</v>
      </c>
      <c r="J2687" s="46" t="str">
        <f>IF(I2687="","",_xlfn.LET(_xlpm.x,VLOOKUP(I2687,'2026-01-09_taxon-match'!$A$2:$N$81,4,FALSE),IF(_xlpm.x=0,"",_xlpm.x)))</f>
        <v>Odontaster validus</v>
      </c>
      <c r="L2687" s="46" t="str">
        <f>IF(I2687="","",_xlfn.LET(_xlpm.x,VLOOKUP(I2687,'2026-01-09_taxon-match'!$A$2:$N$81,3,FALSE),IF(_xlpm.x=0,"",_xlpm.x)))</f>
        <v>urn:lsid:marinespecies.org:taxname:172775</v>
      </c>
      <c r="M2687" s="46" t="str">
        <f>IF($I2687="","",_xlfn.LET(_xlpm.x,VLOOKUP($I2687,'2026-01-09_taxon-match'!$A$2:$N$81,5,FALSE),IF(_xlpm.x=0,"",_xlpm.x)))</f>
        <v>Koehler, 1906</v>
      </c>
      <c r="N2687" s="46" t="str">
        <f>IF($I2687="","",_xlfn.LET(_xlpm.x,VLOOKUP($I2687,'2026-01-09_taxon-match'!$A$2:$N$81,6,FALSE),IF(_xlpm.x=0,"",_xlpm.x)))</f>
        <v>Animalia</v>
      </c>
      <c r="O2687" s="46" t="str">
        <f>IF($I2687="","",_xlfn.LET(_xlpm.x,VLOOKUP($I2687,'2026-01-09_taxon-match'!$A$2:$N$81,7,FALSE),IF(_xlpm.x=0,"",_xlpm.x)))</f>
        <v>Echinodermata</v>
      </c>
      <c r="P2687" s="46" t="str">
        <f>IF($I2687="","",_xlfn.LET(_xlpm.x,VLOOKUP($I2687,'2026-01-09_taxon-match'!$A$2:$N$81,8,FALSE),IF(_xlpm.x=0,"",_xlpm.x)))</f>
        <v>Asteroidea</v>
      </c>
      <c r="Q2687" s="46" t="str">
        <f>IF($I2687="","",_xlfn.LET(_xlpm.x,VLOOKUP($I2687,'2026-01-09_taxon-match'!$A$2:$N$81,9,FALSE),IF(_xlpm.x=0,"",_xlpm.x)))</f>
        <v>Valvatida</v>
      </c>
      <c r="R2687" s="46" t="str">
        <f>IF($I2687="","",_xlfn.LET(_xlpm.x,VLOOKUP($I2687,'2026-01-09_taxon-match'!$A$2:$N$81,10,FALSE),IF(_xlpm.x=0,"",_xlpm.x)))</f>
        <v>Odontasteridae</v>
      </c>
      <c r="S2687" s="46" t="str">
        <f>IF($I2687="","",_xlfn.LET(_xlpm.x,VLOOKUP($I2687,'2026-01-09_taxon-match'!$A$2:$N$81,11,FALSE),IF(_xlpm.x=0,"",_xlpm.x)))</f>
        <v>Odontaster</v>
      </c>
      <c r="T2687" s="46" t="str">
        <f>IF($I2687="","",_xlfn.LET(_xlpm.x,VLOOKUP($I2687,'2026-01-09_taxon-match'!$A$2:$N$81,13,FALSE),IF(_xlpm.x=0,"",_xlpm.x)))</f>
        <v>validus</v>
      </c>
      <c r="U2687" s="46">
        <v>1</v>
      </c>
      <c r="Y2687" s="46" t="str">
        <f>IF(V2687="","",_xlfn.LET(_xlpm.x,VLOOKUP(V2687,'Drop-down_menus'!$D$2:$E$13,2,FALSE),IF(_xlpm.x=0,"",_xlpm.x)))</f>
        <v/>
      </c>
      <c r="Z2687" s="46" t="str">
        <f>IF(W2687="","",_xlfn.LET(_xlpm.x,VLOOKUP(W2687,'Drop-down_menus'!$D$2:$E$13,2,FALSE),IF(_xlpm.x=0,"",_xlpm.x)))</f>
        <v/>
      </c>
      <c r="AA2687" s="46" t="str">
        <f>IF(X2687="","",_xlfn.LET(_xlpm.x,VLOOKUP(X2687,'Drop-down_menus'!$D$2:$E$13,2,FALSE),IF(_xlpm.x=0,"",_xlpm.x)))</f>
        <v/>
      </c>
      <c r="AB2687" s="46" t="s">
        <v>300</v>
      </c>
      <c r="AC2687" s="46" t="s">
        <v>1255</v>
      </c>
    </row>
    <row r="2688" spans="2:29" ht="15" customHeight="1">
      <c r="B2688" s="46">
        <v>3002</v>
      </c>
      <c r="C2688" s="46" t="s">
        <v>908</v>
      </c>
      <c r="D2688" s="46" t="b">
        <f>COUNTIF(Events!$B$2:$B$171, C2688) &gt; 0</f>
        <v>1</v>
      </c>
      <c r="G2688" s="46" t="s">
        <v>1208</v>
      </c>
      <c r="I2688" s="46" t="s">
        <v>1208</v>
      </c>
      <c r="J2688" s="46" t="str">
        <f>IF(I2688="","",_xlfn.LET(_xlpm.x,VLOOKUP(I2688,'2026-01-09_taxon-match'!$A$2:$N$81,4,FALSE),IF(_xlpm.x=0,"",_xlpm.x)))</f>
        <v>Nacella concinna</v>
      </c>
      <c r="L2688" s="46" t="str">
        <f>IF(I2688="","",_xlfn.LET(_xlpm.x,VLOOKUP(I2688,'2026-01-09_taxon-match'!$A$2:$N$81,3,FALSE),IF(_xlpm.x=0,"",_xlpm.x)))</f>
        <v>urn:lsid:marinespecies.org:taxname:197296</v>
      </c>
      <c r="M2688" s="46" t="str">
        <f>IF($I2688="","",_xlfn.LET(_xlpm.x,VLOOKUP($I2688,'2026-01-09_taxon-match'!$A$2:$N$81,5,FALSE),IF(_xlpm.x=0,"",_xlpm.x)))</f>
        <v>(Strebel, 1908)</v>
      </c>
      <c r="N2688" s="46" t="str">
        <f>IF($I2688="","",_xlfn.LET(_xlpm.x,VLOOKUP($I2688,'2026-01-09_taxon-match'!$A$2:$N$81,6,FALSE),IF(_xlpm.x=0,"",_xlpm.x)))</f>
        <v>Animalia</v>
      </c>
      <c r="O2688" s="46" t="str">
        <f>IF($I2688="","",_xlfn.LET(_xlpm.x,VLOOKUP($I2688,'2026-01-09_taxon-match'!$A$2:$N$81,7,FALSE),IF(_xlpm.x=0,"",_xlpm.x)))</f>
        <v>Mollusca</v>
      </c>
      <c r="P2688" s="46" t="str">
        <f>IF($I2688="","",_xlfn.LET(_xlpm.x,VLOOKUP($I2688,'2026-01-09_taxon-match'!$A$2:$N$81,8,FALSE),IF(_xlpm.x=0,"",_xlpm.x)))</f>
        <v>Gastropoda</v>
      </c>
      <c r="Q2688" s="46" t="str">
        <f>IF($I2688="","",_xlfn.LET(_xlpm.x,VLOOKUP($I2688,'2026-01-09_taxon-match'!$A$2:$N$81,9,FALSE),IF(_xlpm.x=0,"",_xlpm.x)))</f>
        <v>Nacellida</v>
      </c>
      <c r="R2688" s="46" t="str">
        <f>IF($I2688="","",_xlfn.LET(_xlpm.x,VLOOKUP($I2688,'2026-01-09_taxon-match'!$A$2:$N$81,10,FALSE),IF(_xlpm.x=0,"",_xlpm.x)))</f>
        <v>Nacellidae</v>
      </c>
      <c r="S2688" s="46" t="str">
        <f>IF($I2688="","",_xlfn.LET(_xlpm.x,VLOOKUP($I2688,'2026-01-09_taxon-match'!$A$2:$N$81,11,FALSE),IF(_xlpm.x=0,"",_xlpm.x)))</f>
        <v>Nacella</v>
      </c>
      <c r="T2688" s="46" t="str">
        <f>IF($I2688="","",_xlfn.LET(_xlpm.x,VLOOKUP($I2688,'2026-01-09_taxon-match'!$A$2:$N$81,13,FALSE),IF(_xlpm.x=0,"",_xlpm.x)))</f>
        <v>concinna</v>
      </c>
      <c r="U2688" s="46">
        <v>1</v>
      </c>
      <c r="Y2688" s="46" t="str">
        <f>IF(V2688="","",_xlfn.LET(_xlpm.x,VLOOKUP(V2688,'Drop-down_menus'!$D$2:$E$13,2,FALSE),IF(_xlpm.x=0,"",_xlpm.x)))</f>
        <v/>
      </c>
      <c r="Z2688" s="46" t="str">
        <f>IF(W2688="","",_xlfn.LET(_xlpm.x,VLOOKUP(W2688,'Drop-down_menus'!$D$2:$E$13,2,FALSE),IF(_xlpm.x=0,"",_xlpm.x)))</f>
        <v/>
      </c>
      <c r="AA2688" s="46" t="str">
        <f>IF(X2688="","",_xlfn.LET(_xlpm.x,VLOOKUP(X2688,'Drop-down_menus'!$D$2:$E$13,2,FALSE),IF(_xlpm.x=0,"",_xlpm.x)))</f>
        <v/>
      </c>
      <c r="AB2688" s="46" t="s">
        <v>300</v>
      </c>
      <c r="AC2688" s="46" t="s">
        <v>1255</v>
      </c>
    </row>
    <row r="2689" spans="2:29" ht="15" customHeight="1">
      <c r="B2689" s="46">
        <v>3003</v>
      </c>
      <c r="C2689" s="46" t="s">
        <v>908</v>
      </c>
      <c r="D2689" s="46" t="b">
        <f>COUNTIF(Events!$B$2:$B$171, C2689) &gt; 0</f>
        <v>1</v>
      </c>
      <c r="G2689" s="46" t="s">
        <v>1202</v>
      </c>
      <c r="I2689" s="46" t="s">
        <v>1338</v>
      </c>
      <c r="J2689" s="46" t="str">
        <f>IF(I2689="","",_xlfn.LET(_xlpm.x,VLOOKUP(I2689,'2026-01-09_taxon-match'!$A$2:$N$81,4,FALSE),IF(_xlpm.x=0,"",_xlpm.x)))</f>
        <v>Polynoidae</v>
      </c>
      <c r="K2689" s="46" t="s">
        <v>1318</v>
      </c>
      <c r="L2689" s="46" t="str">
        <f>IF(I2689="","",_xlfn.LET(_xlpm.x,VLOOKUP(I2689,'2026-01-09_taxon-match'!$A$2:$N$81,3,FALSE),IF(_xlpm.x=0,"",_xlpm.x)))</f>
        <v>urn:lsid:marinespecies.org:taxname:939</v>
      </c>
      <c r="M2689" s="46" t="str">
        <f>IF($I2689="","",_xlfn.LET(_xlpm.x,VLOOKUP($I2689,'2026-01-09_taxon-match'!$A$2:$N$81,5,FALSE),IF(_xlpm.x=0,"",_xlpm.x)))</f>
        <v>Kinberg, 1856</v>
      </c>
      <c r="N2689" s="46" t="str">
        <f>IF($I2689="","",_xlfn.LET(_xlpm.x,VLOOKUP($I2689,'2026-01-09_taxon-match'!$A$2:$N$81,6,FALSE),IF(_xlpm.x=0,"",_xlpm.x)))</f>
        <v>Animalia</v>
      </c>
      <c r="O2689" s="46" t="str">
        <f>IF($I2689="","",_xlfn.LET(_xlpm.x,VLOOKUP($I2689,'2026-01-09_taxon-match'!$A$2:$N$81,7,FALSE),IF(_xlpm.x=0,"",_xlpm.x)))</f>
        <v>Annelida</v>
      </c>
      <c r="P2689" s="46" t="str">
        <f>IF($I2689="","",_xlfn.LET(_xlpm.x,VLOOKUP($I2689,'2026-01-09_taxon-match'!$A$2:$N$81,8,FALSE),IF(_xlpm.x=0,"",_xlpm.x)))</f>
        <v>Polychaeta</v>
      </c>
      <c r="Q2689" s="46" t="str">
        <f>IF($I2689="","",_xlfn.LET(_xlpm.x,VLOOKUP($I2689,'2026-01-09_taxon-match'!$A$2:$N$81,9,FALSE),IF(_xlpm.x=0,"",_xlpm.x)))</f>
        <v>Phyllodocida</v>
      </c>
      <c r="R2689" s="46" t="str">
        <f>IF($I2689="","",_xlfn.LET(_xlpm.x,VLOOKUP($I2689,'2026-01-09_taxon-match'!$A$2:$N$81,10,FALSE),IF(_xlpm.x=0,"",_xlpm.x)))</f>
        <v>Polynoidae</v>
      </c>
      <c r="S2689" s="46" t="str">
        <f>IF($I2689="","",_xlfn.LET(_xlpm.x,VLOOKUP($I2689,'2026-01-09_taxon-match'!$A$2:$N$81,11,FALSE),IF(_xlpm.x=0,"",_xlpm.x)))</f>
        <v/>
      </c>
      <c r="T2689" s="46" t="str">
        <f>IF($I2689="","",_xlfn.LET(_xlpm.x,VLOOKUP($I2689,'2026-01-09_taxon-match'!$A$2:$N$81,13,FALSE),IF(_xlpm.x=0,"",_xlpm.x)))</f>
        <v/>
      </c>
      <c r="U2689" s="46">
        <v>1</v>
      </c>
      <c r="Y2689" s="46" t="str">
        <f>IF(V2689="","",_xlfn.LET(_xlpm.x,VLOOKUP(V2689,'Drop-down_menus'!$D$2:$E$13,2,FALSE),IF(_xlpm.x=0,"",_xlpm.x)))</f>
        <v/>
      </c>
      <c r="Z2689" s="46" t="str">
        <f>IF(W2689="","",_xlfn.LET(_xlpm.x,VLOOKUP(W2689,'Drop-down_menus'!$D$2:$E$13,2,FALSE),IF(_xlpm.x=0,"",_xlpm.x)))</f>
        <v/>
      </c>
      <c r="AA2689" s="46" t="str">
        <f>IF(X2689="","",_xlfn.LET(_xlpm.x,VLOOKUP(X2689,'Drop-down_menus'!$D$2:$E$13,2,FALSE),IF(_xlpm.x=0,"",_xlpm.x)))</f>
        <v/>
      </c>
      <c r="AB2689" s="46" t="s">
        <v>300</v>
      </c>
      <c r="AC2689" s="46" t="s">
        <v>1255</v>
      </c>
    </row>
    <row r="2690" spans="2:29" ht="15" customHeight="1">
      <c r="B2690" s="46">
        <v>3004</v>
      </c>
      <c r="C2690" s="46" t="s">
        <v>908</v>
      </c>
      <c r="D2690" s="46" t="b">
        <f>COUNTIF(Events!$B$2:$B$171, C2690) &gt; 0</f>
        <v>1</v>
      </c>
      <c r="G2690" s="46" t="s">
        <v>1202</v>
      </c>
      <c r="I2690" s="46" t="s">
        <v>1338</v>
      </c>
      <c r="J2690" s="46" t="str">
        <f>IF(I2690="","",_xlfn.LET(_xlpm.x,VLOOKUP(I2690,'2026-01-09_taxon-match'!$A$2:$N$81,4,FALSE),IF(_xlpm.x=0,"",_xlpm.x)))</f>
        <v>Polynoidae</v>
      </c>
      <c r="K2690" s="46" t="s">
        <v>1318</v>
      </c>
      <c r="L2690" s="46" t="str">
        <f>IF(I2690="","",_xlfn.LET(_xlpm.x,VLOOKUP(I2690,'2026-01-09_taxon-match'!$A$2:$N$81,3,FALSE),IF(_xlpm.x=0,"",_xlpm.x)))</f>
        <v>urn:lsid:marinespecies.org:taxname:939</v>
      </c>
      <c r="M2690" s="46" t="str">
        <f>IF($I2690="","",_xlfn.LET(_xlpm.x,VLOOKUP($I2690,'2026-01-09_taxon-match'!$A$2:$N$81,5,FALSE),IF(_xlpm.x=0,"",_xlpm.x)))</f>
        <v>Kinberg, 1856</v>
      </c>
      <c r="N2690" s="46" t="str">
        <f>IF($I2690="","",_xlfn.LET(_xlpm.x,VLOOKUP($I2690,'2026-01-09_taxon-match'!$A$2:$N$81,6,FALSE),IF(_xlpm.x=0,"",_xlpm.x)))</f>
        <v>Animalia</v>
      </c>
      <c r="O2690" s="46" t="str">
        <f>IF($I2690="","",_xlfn.LET(_xlpm.x,VLOOKUP($I2690,'2026-01-09_taxon-match'!$A$2:$N$81,7,FALSE),IF(_xlpm.x=0,"",_xlpm.x)))</f>
        <v>Annelida</v>
      </c>
      <c r="P2690" s="46" t="str">
        <f>IF($I2690="","",_xlfn.LET(_xlpm.x,VLOOKUP($I2690,'2026-01-09_taxon-match'!$A$2:$N$81,8,FALSE),IF(_xlpm.x=0,"",_xlpm.x)))</f>
        <v>Polychaeta</v>
      </c>
      <c r="Q2690" s="46" t="str">
        <f>IF($I2690="","",_xlfn.LET(_xlpm.x,VLOOKUP($I2690,'2026-01-09_taxon-match'!$A$2:$N$81,9,FALSE),IF(_xlpm.x=0,"",_xlpm.x)))</f>
        <v>Phyllodocida</v>
      </c>
      <c r="R2690" s="46" t="str">
        <f>IF($I2690="","",_xlfn.LET(_xlpm.x,VLOOKUP($I2690,'2026-01-09_taxon-match'!$A$2:$N$81,10,FALSE),IF(_xlpm.x=0,"",_xlpm.x)))</f>
        <v>Polynoidae</v>
      </c>
      <c r="S2690" s="46" t="str">
        <f>IF($I2690="","",_xlfn.LET(_xlpm.x,VLOOKUP($I2690,'2026-01-09_taxon-match'!$A$2:$N$81,11,FALSE),IF(_xlpm.x=0,"",_xlpm.x)))</f>
        <v/>
      </c>
      <c r="T2690" s="46" t="str">
        <f>IF($I2690="","",_xlfn.LET(_xlpm.x,VLOOKUP($I2690,'2026-01-09_taxon-match'!$A$2:$N$81,13,FALSE),IF(_xlpm.x=0,"",_xlpm.x)))</f>
        <v/>
      </c>
      <c r="U2690" s="46">
        <v>1</v>
      </c>
      <c r="Y2690" s="46" t="str">
        <f>IF(V2690="","",_xlfn.LET(_xlpm.x,VLOOKUP(V2690,'Drop-down_menus'!$D$2:$E$13,2,FALSE),IF(_xlpm.x=0,"",_xlpm.x)))</f>
        <v/>
      </c>
      <c r="Z2690" s="46" t="str">
        <f>IF(W2690="","",_xlfn.LET(_xlpm.x,VLOOKUP(W2690,'Drop-down_menus'!$D$2:$E$13,2,FALSE),IF(_xlpm.x=0,"",_xlpm.x)))</f>
        <v/>
      </c>
      <c r="AA2690" s="46" t="str">
        <f>IF(X2690="","",_xlfn.LET(_xlpm.x,VLOOKUP(X2690,'Drop-down_menus'!$D$2:$E$13,2,FALSE),IF(_xlpm.x=0,"",_xlpm.x)))</f>
        <v/>
      </c>
      <c r="AB2690" s="46" t="s">
        <v>300</v>
      </c>
      <c r="AC2690" s="46" t="s">
        <v>1255</v>
      </c>
    </row>
    <row r="2691" spans="2:29" ht="15" customHeight="1">
      <c r="B2691" s="46">
        <v>3005</v>
      </c>
      <c r="C2691" s="46" t="s">
        <v>908</v>
      </c>
      <c r="D2691" s="46" t="b">
        <f>COUNTIF(Events!$B$2:$B$171, C2691) &gt; 0</f>
        <v>1</v>
      </c>
      <c r="G2691" s="46" t="s">
        <v>1202</v>
      </c>
      <c r="I2691" s="46" t="s">
        <v>1338</v>
      </c>
      <c r="J2691" s="46" t="str">
        <f>IF(I2691="","",_xlfn.LET(_xlpm.x,VLOOKUP(I2691,'2026-01-09_taxon-match'!$A$2:$N$81,4,FALSE),IF(_xlpm.x=0,"",_xlpm.x)))</f>
        <v>Polynoidae</v>
      </c>
      <c r="K2691" s="46" t="s">
        <v>1318</v>
      </c>
      <c r="L2691" s="46" t="str">
        <f>IF(I2691="","",_xlfn.LET(_xlpm.x,VLOOKUP(I2691,'2026-01-09_taxon-match'!$A$2:$N$81,3,FALSE),IF(_xlpm.x=0,"",_xlpm.x)))</f>
        <v>urn:lsid:marinespecies.org:taxname:939</v>
      </c>
      <c r="M2691" s="46" t="str">
        <f>IF($I2691="","",_xlfn.LET(_xlpm.x,VLOOKUP($I2691,'2026-01-09_taxon-match'!$A$2:$N$81,5,FALSE),IF(_xlpm.x=0,"",_xlpm.x)))</f>
        <v>Kinberg, 1856</v>
      </c>
      <c r="N2691" s="46" t="str">
        <f>IF($I2691="","",_xlfn.LET(_xlpm.x,VLOOKUP($I2691,'2026-01-09_taxon-match'!$A$2:$N$81,6,FALSE),IF(_xlpm.x=0,"",_xlpm.x)))</f>
        <v>Animalia</v>
      </c>
      <c r="O2691" s="46" t="str">
        <f>IF($I2691="","",_xlfn.LET(_xlpm.x,VLOOKUP($I2691,'2026-01-09_taxon-match'!$A$2:$N$81,7,FALSE),IF(_xlpm.x=0,"",_xlpm.x)))</f>
        <v>Annelida</v>
      </c>
      <c r="P2691" s="46" t="str">
        <f>IF($I2691="","",_xlfn.LET(_xlpm.x,VLOOKUP($I2691,'2026-01-09_taxon-match'!$A$2:$N$81,8,FALSE),IF(_xlpm.x=0,"",_xlpm.x)))</f>
        <v>Polychaeta</v>
      </c>
      <c r="Q2691" s="46" t="str">
        <f>IF($I2691="","",_xlfn.LET(_xlpm.x,VLOOKUP($I2691,'2026-01-09_taxon-match'!$A$2:$N$81,9,FALSE),IF(_xlpm.x=0,"",_xlpm.x)))</f>
        <v>Phyllodocida</v>
      </c>
      <c r="R2691" s="46" t="str">
        <f>IF($I2691="","",_xlfn.LET(_xlpm.x,VLOOKUP($I2691,'2026-01-09_taxon-match'!$A$2:$N$81,10,FALSE),IF(_xlpm.x=0,"",_xlpm.x)))</f>
        <v>Polynoidae</v>
      </c>
      <c r="S2691" s="46" t="str">
        <f>IF($I2691="","",_xlfn.LET(_xlpm.x,VLOOKUP($I2691,'2026-01-09_taxon-match'!$A$2:$N$81,11,FALSE),IF(_xlpm.x=0,"",_xlpm.x)))</f>
        <v/>
      </c>
      <c r="T2691" s="46" t="str">
        <f>IF($I2691="","",_xlfn.LET(_xlpm.x,VLOOKUP($I2691,'2026-01-09_taxon-match'!$A$2:$N$81,13,FALSE),IF(_xlpm.x=0,"",_xlpm.x)))</f>
        <v/>
      </c>
      <c r="U2691" s="46">
        <v>1</v>
      </c>
      <c r="Y2691" s="46" t="str">
        <f>IF(V2691="","",_xlfn.LET(_xlpm.x,VLOOKUP(V2691,'Drop-down_menus'!$D$2:$E$13,2,FALSE),IF(_xlpm.x=0,"",_xlpm.x)))</f>
        <v/>
      </c>
      <c r="Z2691" s="46" t="str">
        <f>IF(W2691="","",_xlfn.LET(_xlpm.x,VLOOKUP(W2691,'Drop-down_menus'!$D$2:$E$13,2,FALSE),IF(_xlpm.x=0,"",_xlpm.x)))</f>
        <v/>
      </c>
      <c r="AA2691" s="46" t="str">
        <f>IF(X2691="","",_xlfn.LET(_xlpm.x,VLOOKUP(X2691,'Drop-down_menus'!$D$2:$E$13,2,FALSE),IF(_xlpm.x=0,"",_xlpm.x)))</f>
        <v/>
      </c>
      <c r="AB2691" s="46" t="s">
        <v>300</v>
      </c>
      <c r="AC2691" s="46" t="s">
        <v>1255</v>
      </c>
    </row>
    <row r="2692" spans="2:29" ht="15" customHeight="1">
      <c r="B2692" s="46">
        <v>3006</v>
      </c>
      <c r="C2692" s="46" t="s">
        <v>908</v>
      </c>
      <c r="D2692" s="46" t="b">
        <f>COUNTIF(Events!$B$2:$B$171, C2692) &gt; 0</f>
        <v>1</v>
      </c>
      <c r="G2692" s="46" t="s">
        <v>1202</v>
      </c>
      <c r="I2692" s="46" t="s">
        <v>1338</v>
      </c>
      <c r="J2692" s="46" t="str">
        <f>IF(I2692="","",_xlfn.LET(_xlpm.x,VLOOKUP(I2692,'2026-01-09_taxon-match'!$A$2:$N$81,4,FALSE),IF(_xlpm.x=0,"",_xlpm.x)))</f>
        <v>Polynoidae</v>
      </c>
      <c r="K2692" s="46" t="s">
        <v>1318</v>
      </c>
      <c r="L2692" s="46" t="str">
        <f>IF(I2692="","",_xlfn.LET(_xlpm.x,VLOOKUP(I2692,'2026-01-09_taxon-match'!$A$2:$N$81,3,FALSE),IF(_xlpm.x=0,"",_xlpm.x)))</f>
        <v>urn:lsid:marinespecies.org:taxname:939</v>
      </c>
      <c r="M2692" s="46" t="str">
        <f>IF($I2692="","",_xlfn.LET(_xlpm.x,VLOOKUP($I2692,'2026-01-09_taxon-match'!$A$2:$N$81,5,FALSE),IF(_xlpm.x=0,"",_xlpm.x)))</f>
        <v>Kinberg, 1856</v>
      </c>
      <c r="N2692" s="46" t="str">
        <f>IF($I2692="","",_xlfn.LET(_xlpm.x,VLOOKUP($I2692,'2026-01-09_taxon-match'!$A$2:$N$81,6,FALSE),IF(_xlpm.x=0,"",_xlpm.x)))</f>
        <v>Animalia</v>
      </c>
      <c r="O2692" s="46" t="str">
        <f>IF($I2692="","",_xlfn.LET(_xlpm.x,VLOOKUP($I2692,'2026-01-09_taxon-match'!$A$2:$N$81,7,FALSE),IF(_xlpm.x=0,"",_xlpm.x)))</f>
        <v>Annelida</v>
      </c>
      <c r="P2692" s="46" t="str">
        <f>IF($I2692="","",_xlfn.LET(_xlpm.x,VLOOKUP($I2692,'2026-01-09_taxon-match'!$A$2:$N$81,8,FALSE),IF(_xlpm.x=0,"",_xlpm.x)))</f>
        <v>Polychaeta</v>
      </c>
      <c r="Q2692" s="46" t="str">
        <f>IF($I2692="","",_xlfn.LET(_xlpm.x,VLOOKUP($I2692,'2026-01-09_taxon-match'!$A$2:$N$81,9,FALSE),IF(_xlpm.x=0,"",_xlpm.x)))</f>
        <v>Phyllodocida</v>
      </c>
      <c r="R2692" s="46" t="str">
        <f>IF($I2692="","",_xlfn.LET(_xlpm.x,VLOOKUP($I2692,'2026-01-09_taxon-match'!$A$2:$N$81,10,FALSE),IF(_xlpm.x=0,"",_xlpm.x)))</f>
        <v>Polynoidae</v>
      </c>
      <c r="S2692" s="46" t="str">
        <f>IF($I2692="","",_xlfn.LET(_xlpm.x,VLOOKUP($I2692,'2026-01-09_taxon-match'!$A$2:$N$81,11,FALSE),IF(_xlpm.x=0,"",_xlpm.x)))</f>
        <v/>
      </c>
      <c r="T2692" s="46" t="str">
        <f>IF($I2692="","",_xlfn.LET(_xlpm.x,VLOOKUP($I2692,'2026-01-09_taxon-match'!$A$2:$N$81,13,FALSE),IF(_xlpm.x=0,"",_xlpm.x)))</f>
        <v/>
      </c>
      <c r="U2692" s="46">
        <v>1</v>
      </c>
      <c r="Y2692" s="46" t="str">
        <f>IF(V2692="","",_xlfn.LET(_xlpm.x,VLOOKUP(V2692,'Drop-down_menus'!$D$2:$E$13,2,FALSE),IF(_xlpm.x=0,"",_xlpm.x)))</f>
        <v/>
      </c>
      <c r="Z2692" s="46" t="str">
        <f>IF(W2692="","",_xlfn.LET(_xlpm.x,VLOOKUP(W2692,'Drop-down_menus'!$D$2:$E$13,2,FALSE),IF(_xlpm.x=0,"",_xlpm.x)))</f>
        <v/>
      </c>
      <c r="AA2692" s="46" t="str">
        <f>IF(X2692="","",_xlfn.LET(_xlpm.x,VLOOKUP(X2692,'Drop-down_menus'!$D$2:$E$13,2,FALSE),IF(_xlpm.x=0,"",_xlpm.x)))</f>
        <v/>
      </c>
      <c r="AB2692" s="46" t="s">
        <v>300</v>
      </c>
      <c r="AC2692" s="46" t="s">
        <v>1255</v>
      </c>
    </row>
    <row r="2693" spans="2:29" ht="15" customHeight="1">
      <c r="B2693" s="46">
        <v>3007</v>
      </c>
      <c r="C2693" s="46" t="s">
        <v>908</v>
      </c>
      <c r="D2693" s="46" t="b">
        <f>COUNTIF(Events!$B$2:$B$171, C2693) &gt; 0</f>
        <v>1</v>
      </c>
      <c r="G2693" s="46" t="s">
        <v>177</v>
      </c>
      <c r="I2693" s="46" t="s">
        <v>177</v>
      </c>
      <c r="J2693" s="46" t="str">
        <f>IF(I2693="","",_xlfn.LET(_xlpm.x,VLOOKUP(I2693,'2026-01-09_taxon-match'!$A$2:$N$81,4,FALSE),IF(_xlpm.x=0,"",_xlpm.x)))</f>
        <v>Sterechinus neumayeri</v>
      </c>
      <c r="L2693" s="46" t="str">
        <f>IF(I2693="","",_xlfn.LET(_xlpm.x,VLOOKUP(I2693,'2026-01-09_taxon-match'!$A$2:$N$81,3,FALSE),IF(_xlpm.x=0,"",_xlpm.x)))</f>
        <v>urn:lsid:marinespecies.org:taxname:160831</v>
      </c>
      <c r="M2693" s="46" t="str">
        <f>IF($I2693="","",_xlfn.LET(_xlpm.x,VLOOKUP($I2693,'2026-01-09_taxon-match'!$A$2:$N$81,5,FALSE),IF(_xlpm.x=0,"",_xlpm.x)))</f>
        <v>(Meissner, 1900)</v>
      </c>
      <c r="N2693" s="46" t="str">
        <f>IF($I2693="","",_xlfn.LET(_xlpm.x,VLOOKUP($I2693,'2026-01-09_taxon-match'!$A$2:$N$81,6,FALSE),IF(_xlpm.x=0,"",_xlpm.x)))</f>
        <v>Animalia</v>
      </c>
      <c r="O2693" s="46" t="str">
        <f>IF($I2693="","",_xlfn.LET(_xlpm.x,VLOOKUP($I2693,'2026-01-09_taxon-match'!$A$2:$N$81,7,FALSE),IF(_xlpm.x=0,"",_xlpm.x)))</f>
        <v>Echinodermata</v>
      </c>
      <c r="P2693" s="46" t="str">
        <f>IF($I2693="","",_xlfn.LET(_xlpm.x,VLOOKUP($I2693,'2026-01-09_taxon-match'!$A$2:$N$81,8,FALSE),IF(_xlpm.x=0,"",_xlpm.x)))</f>
        <v>Echinoidea</v>
      </c>
      <c r="Q2693" s="46" t="str">
        <f>IF($I2693="","",_xlfn.LET(_xlpm.x,VLOOKUP($I2693,'2026-01-09_taxon-match'!$A$2:$N$81,9,FALSE),IF(_xlpm.x=0,"",_xlpm.x)))</f>
        <v>Camarodonta</v>
      </c>
      <c r="R2693" s="46" t="str">
        <f>IF($I2693="","",_xlfn.LET(_xlpm.x,VLOOKUP($I2693,'2026-01-09_taxon-match'!$A$2:$N$81,10,FALSE),IF(_xlpm.x=0,"",_xlpm.x)))</f>
        <v>Echinidae</v>
      </c>
      <c r="S2693" s="46" t="str">
        <f>IF($I2693="","",_xlfn.LET(_xlpm.x,VLOOKUP($I2693,'2026-01-09_taxon-match'!$A$2:$N$81,11,FALSE),IF(_xlpm.x=0,"",_xlpm.x)))</f>
        <v>Sterechinus</v>
      </c>
      <c r="T2693" s="46" t="str">
        <f>IF($I2693="","",_xlfn.LET(_xlpm.x,VLOOKUP($I2693,'2026-01-09_taxon-match'!$A$2:$N$81,13,FALSE),IF(_xlpm.x=0,"",_xlpm.x)))</f>
        <v>neumayeri</v>
      </c>
      <c r="U2693" s="46">
        <v>1</v>
      </c>
      <c r="Y2693" s="46" t="str">
        <f>IF(V2693="","",_xlfn.LET(_xlpm.x,VLOOKUP(V2693,'Drop-down_menus'!$D$2:$E$13,2,FALSE),IF(_xlpm.x=0,"",_xlpm.x)))</f>
        <v/>
      </c>
      <c r="Z2693" s="46" t="str">
        <f>IF(W2693="","",_xlfn.LET(_xlpm.x,VLOOKUP(W2693,'Drop-down_menus'!$D$2:$E$13,2,FALSE),IF(_xlpm.x=0,"",_xlpm.x)))</f>
        <v/>
      </c>
      <c r="AA2693" s="46" t="str">
        <f>IF(X2693="","",_xlfn.LET(_xlpm.x,VLOOKUP(X2693,'Drop-down_menus'!$D$2:$E$13,2,FALSE),IF(_xlpm.x=0,"",_xlpm.x)))</f>
        <v/>
      </c>
      <c r="AB2693" s="46" t="s">
        <v>300</v>
      </c>
      <c r="AC2693" s="46" t="s">
        <v>1255</v>
      </c>
    </row>
    <row r="2694" spans="2:29" ht="15" customHeight="1">
      <c r="B2694" s="46">
        <v>3008</v>
      </c>
      <c r="C2694" s="46" t="s">
        <v>908</v>
      </c>
      <c r="D2694" s="46" t="b">
        <f>COUNTIF(Events!$B$2:$B$171, C2694) &gt; 0</f>
        <v>1</v>
      </c>
      <c r="G2694" s="46" t="s">
        <v>177</v>
      </c>
      <c r="I2694" s="46" t="s">
        <v>177</v>
      </c>
      <c r="J2694" s="46" t="str">
        <f>IF(I2694="","",_xlfn.LET(_xlpm.x,VLOOKUP(I2694,'2026-01-09_taxon-match'!$A$2:$N$81,4,FALSE),IF(_xlpm.x=0,"",_xlpm.x)))</f>
        <v>Sterechinus neumayeri</v>
      </c>
      <c r="L2694" s="46" t="str">
        <f>IF(I2694="","",_xlfn.LET(_xlpm.x,VLOOKUP(I2694,'2026-01-09_taxon-match'!$A$2:$N$81,3,FALSE),IF(_xlpm.x=0,"",_xlpm.x)))</f>
        <v>urn:lsid:marinespecies.org:taxname:160831</v>
      </c>
      <c r="M2694" s="46" t="str">
        <f>IF($I2694="","",_xlfn.LET(_xlpm.x,VLOOKUP($I2694,'2026-01-09_taxon-match'!$A$2:$N$81,5,FALSE),IF(_xlpm.x=0,"",_xlpm.x)))</f>
        <v>(Meissner, 1900)</v>
      </c>
      <c r="N2694" s="46" t="str">
        <f>IF($I2694="","",_xlfn.LET(_xlpm.x,VLOOKUP($I2694,'2026-01-09_taxon-match'!$A$2:$N$81,6,FALSE),IF(_xlpm.x=0,"",_xlpm.x)))</f>
        <v>Animalia</v>
      </c>
      <c r="O2694" s="46" t="str">
        <f>IF($I2694="","",_xlfn.LET(_xlpm.x,VLOOKUP($I2694,'2026-01-09_taxon-match'!$A$2:$N$81,7,FALSE),IF(_xlpm.x=0,"",_xlpm.x)))</f>
        <v>Echinodermata</v>
      </c>
      <c r="P2694" s="46" t="str">
        <f>IF($I2694="","",_xlfn.LET(_xlpm.x,VLOOKUP($I2694,'2026-01-09_taxon-match'!$A$2:$N$81,8,FALSE),IF(_xlpm.x=0,"",_xlpm.x)))</f>
        <v>Echinoidea</v>
      </c>
      <c r="Q2694" s="46" t="str">
        <f>IF($I2694="","",_xlfn.LET(_xlpm.x,VLOOKUP($I2694,'2026-01-09_taxon-match'!$A$2:$N$81,9,FALSE),IF(_xlpm.x=0,"",_xlpm.x)))</f>
        <v>Camarodonta</v>
      </c>
      <c r="R2694" s="46" t="str">
        <f>IF($I2694="","",_xlfn.LET(_xlpm.x,VLOOKUP($I2694,'2026-01-09_taxon-match'!$A$2:$N$81,10,FALSE),IF(_xlpm.x=0,"",_xlpm.x)))</f>
        <v>Echinidae</v>
      </c>
      <c r="S2694" s="46" t="str">
        <f>IF($I2694="","",_xlfn.LET(_xlpm.x,VLOOKUP($I2694,'2026-01-09_taxon-match'!$A$2:$N$81,11,FALSE),IF(_xlpm.x=0,"",_xlpm.x)))</f>
        <v>Sterechinus</v>
      </c>
      <c r="T2694" s="46" t="str">
        <f>IF($I2694="","",_xlfn.LET(_xlpm.x,VLOOKUP($I2694,'2026-01-09_taxon-match'!$A$2:$N$81,13,FALSE),IF(_xlpm.x=0,"",_xlpm.x)))</f>
        <v>neumayeri</v>
      </c>
      <c r="U2694" s="46">
        <v>1</v>
      </c>
      <c r="Y2694" s="46" t="str">
        <f>IF(V2694="","",_xlfn.LET(_xlpm.x,VLOOKUP(V2694,'Drop-down_menus'!$D$2:$E$13,2,FALSE),IF(_xlpm.x=0,"",_xlpm.x)))</f>
        <v/>
      </c>
      <c r="Z2694" s="46" t="str">
        <f>IF(W2694="","",_xlfn.LET(_xlpm.x,VLOOKUP(W2694,'Drop-down_menus'!$D$2:$E$13,2,FALSE),IF(_xlpm.x=0,"",_xlpm.x)))</f>
        <v/>
      </c>
      <c r="AA2694" s="46" t="str">
        <f>IF(X2694="","",_xlfn.LET(_xlpm.x,VLOOKUP(X2694,'Drop-down_menus'!$D$2:$E$13,2,FALSE),IF(_xlpm.x=0,"",_xlpm.x)))</f>
        <v/>
      </c>
      <c r="AB2694" s="46" t="s">
        <v>300</v>
      </c>
      <c r="AC2694" s="46" t="s">
        <v>1255</v>
      </c>
    </row>
    <row r="2695" spans="2:29" ht="15" customHeight="1">
      <c r="B2695" s="46">
        <v>3009</v>
      </c>
      <c r="C2695" s="46" t="s">
        <v>908</v>
      </c>
      <c r="D2695" s="46" t="b">
        <f>COUNTIF(Events!$B$2:$B$171, C2695) &gt; 0</f>
        <v>1</v>
      </c>
      <c r="G2695" s="46" t="s">
        <v>1201</v>
      </c>
      <c r="I2695" s="46" t="s">
        <v>232</v>
      </c>
      <c r="J2695" s="46" t="str">
        <f>IF(I2695="","",_xlfn.LET(_xlpm.x,VLOOKUP(I2695,'2026-01-09_taxon-match'!$A$2:$N$81,4,FALSE),IF(_xlpm.x=0,"",_xlpm.x)))</f>
        <v>Terebellidae</v>
      </c>
      <c r="K2695" s="46" t="s">
        <v>1318</v>
      </c>
      <c r="L2695" s="46" t="str">
        <f>IF(I2695="","",_xlfn.LET(_xlpm.x,VLOOKUP(I2695,'2026-01-09_taxon-match'!$A$2:$N$81,3,FALSE),IF(_xlpm.x=0,"",_xlpm.x)))</f>
        <v/>
      </c>
      <c r="M2695" s="46" t="str">
        <f>IF($I2695="","",_xlfn.LET(_xlpm.x,VLOOKUP($I2695,'2026-01-09_taxon-match'!$A$2:$N$81,5,FALSE),IF(_xlpm.x=0,"",_xlpm.x)))</f>
        <v/>
      </c>
      <c r="N2695" s="46" t="str">
        <f>IF($I2695="","",_xlfn.LET(_xlpm.x,VLOOKUP($I2695,'2026-01-09_taxon-match'!$A$2:$N$81,6,FALSE),IF(_xlpm.x=0,"",_xlpm.x)))</f>
        <v/>
      </c>
      <c r="O2695" s="46" t="str">
        <f>IF($I2695="","",_xlfn.LET(_xlpm.x,VLOOKUP($I2695,'2026-01-09_taxon-match'!$A$2:$N$81,7,FALSE),IF(_xlpm.x=0,"",_xlpm.x)))</f>
        <v/>
      </c>
      <c r="P2695" s="46" t="str">
        <f>IF($I2695="","",_xlfn.LET(_xlpm.x,VLOOKUP($I2695,'2026-01-09_taxon-match'!$A$2:$N$81,8,FALSE),IF(_xlpm.x=0,"",_xlpm.x)))</f>
        <v/>
      </c>
      <c r="Q2695" s="46" t="str">
        <f>IF($I2695="","",_xlfn.LET(_xlpm.x,VLOOKUP($I2695,'2026-01-09_taxon-match'!$A$2:$N$81,9,FALSE),IF(_xlpm.x=0,"",_xlpm.x)))</f>
        <v/>
      </c>
      <c r="R2695" s="46" t="str">
        <f>IF($I2695="","",_xlfn.LET(_xlpm.x,VLOOKUP($I2695,'2026-01-09_taxon-match'!$A$2:$N$81,10,FALSE),IF(_xlpm.x=0,"",_xlpm.x)))</f>
        <v/>
      </c>
      <c r="S2695" s="46" t="str">
        <f>IF($I2695="","",_xlfn.LET(_xlpm.x,VLOOKUP($I2695,'2026-01-09_taxon-match'!$A$2:$N$81,11,FALSE),IF(_xlpm.x=0,"",_xlpm.x)))</f>
        <v/>
      </c>
      <c r="T2695" s="46" t="str">
        <f>IF($I2695="","",_xlfn.LET(_xlpm.x,VLOOKUP($I2695,'2026-01-09_taxon-match'!$A$2:$N$81,13,FALSE),IF(_xlpm.x=0,"",_xlpm.x)))</f>
        <v/>
      </c>
      <c r="U2695" s="46">
        <v>1</v>
      </c>
      <c r="Y2695" s="46" t="str">
        <f>IF(V2695="","",_xlfn.LET(_xlpm.x,VLOOKUP(V2695,'Drop-down_menus'!$D$2:$E$13,2,FALSE),IF(_xlpm.x=0,"",_xlpm.x)))</f>
        <v/>
      </c>
      <c r="Z2695" s="46" t="str">
        <f>IF(W2695="","",_xlfn.LET(_xlpm.x,VLOOKUP(W2695,'Drop-down_menus'!$D$2:$E$13,2,FALSE),IF(_xlpm.x=0,"",_xlpm.x)))</f>
        <v/>
      </c>
      <c r="AA2695" s="46" t="str">
        <f>IF(X2695="","",_xlfn.LET(_xlpm.x,VLOOKUP(X2695,'Drop-down_menus'!$D$2:$E$13,2,FALSE),IF(_xlpm.x=0,"",_xlpm.x)))</f>
        <v/>
      </c>
      <c r="AB2695" s="46" t="s">
        <v>300</v>
      </c>
      <c r="AC2695" s="46" t="s">
        <v>1255</v>
      </c>
    </row>
    <row r="2696" spans="2:29" ht="15" customHeight="1">
      <c r="B2696" s="46">
        <v>3010</v>
      </c>
      <c r="C2696" s="46" t="s">
        <v>908</v>
      </c>
      <c r="D2696" s="46" t="b">
        <f>COUNTIF(Events!$B$2:$B$171, C2696) &gt; 0</f>
        <v>1</v>
      </c>
      <c r="G2696" s="46" t="s">
        <v>1201</v>
      </c>
      <c r="I2696" s="46" t="s">
        <v>232</v>
      </c>
      <c r="J2696" s="46" t="str">
        <f>IF(I2696="","",_xlfn.LET(_xlpm.x,VLOOKUP(I2696,'2026-01-09_taxon-match'!$A$2:$N$81,4,FALSE),IF(_xlpm.x=0,"",_xlpm.x)))</f>
        <v>Terebellidae</v>
      </c>
      <c r="K2696" s="46" t="s">
        <v>1318</v>
      </c>
      <c r="L2696" s="46" t="str">
        <f>IF(I2696="","",_xlfn.LET(_xlpm.x,VLOOKUP(I2696,'2026-01-09_taxon-match'!$A$2:$N$81,3,FALSE),IF(_xlpm.x=0,"",_xlpm.x)))</f>
        <v/>
      </c>
      <c r="M2696" s="46" t="str">
        <f>IF($I2696="","",_xlfn.LET(_xlpm.x,VLOOKUP($I2696,'2026-01-09_taxon-match'!$A$2:$N$81,5,FALSE),IF(_xlpm.x=0,"",_xlpm.x)))</f>
        <v/>
      </c>
      <c r="N2696" s="46" t="str">
        <f>IF($I2696="","",_xlfn.LET(_xlpm.x,VLOOKUP($I2696,'2026-01-09_taxon-match'!$A$2:$N$81,6,FALSE),IF(_xlpm.x=0,"",_xlpm.x)))</f>
        <v/>
      </c>
      <c r="O2696" s="46" t="str">
        <f>IF($I2696="","",_xlfn.LET(_xlpm.x,VLOOKUP($I2696,'2026-01-09_taxon-match'!$A$2:$N$81,7,FALSE),IF(_xlpm.x=0,"",_xlpm.x)))</f>
        <v/>
      </c>
      <c r="P2696" s="46" t="str">
        <f>IF($I2696="","",_xlfn.LET(_xlpm.x,VLOOKUP($I2696,'2026-01-09_taxon-match'!$A$2:$N$81,8,FALSE),IF(_xlpm.x=0,"",_xlpm.x)))</f>
        <v/>
      </c>
      <c r="Q2696" s="46" t="str">
        <f>IF($I2696="","",_xlfn.LET(_xlpm.x,VLOOKUP($I2696,'2026-01-09_taxon-match'!$A$2:$N$81,9,FALSE),IF(_xlpm.x=0,"",_xlpm.x)))</f>
        <v/>
      </c>
      <c r="R2696" s="46" t="str">
        <f>IF($I2696="","",_xlfn.LET(_xlpm.x,VLOOKUP($I2696,'2026-01-09_taxon-match'!$A$2:$N$81,10,FALSE),IF(_xlpm.x=0,"",_xlpm.x)))</f>
        <v/>
      </c>
      <c r="S2696" s="46" t="str">
        <f>IF($I2696="","",_xlfn.LET(_xlpm.x,VLOOKUP($I2696,'2026-01-09_taxon-match'!$A$2:$N$81,11,FALSE),IF(_xlpm.x=0,"",_xlpm.x)))</f>
        <v/>
      </c>
      <c r="T2696" s="46" t="str">
        <f>IF($I2696="","",_xlfn.LET(_xlpm.x,VLOOKUP($I2696,'2026-01-09_taxon-match'!$A$2:$N$81,13,FALSE),IF(_xlpm.x=0,"",_xlpm.x)))</f>
        <v/>
      </c>
      <c r="U2696" s="46">
        <v>1</v>
      </c>
      <c r="Y2696" s="46" t="str">
        <f>IF(V2696="","",_xlfn.LET(_xlpm.x,VLOOKUP(V2696,'Drop-down_menus'!$D$2:$E$13,2,FALSE),IF(_xlpm.x=0,"",_xlpm.x)))</f>
        <v/>
      </c>
      <c r="Z2696" s="46" t="str">
        <f>IF(W2696="","",_xlfn.LET(_xlpm.x,VLOOKUP(W2696,'Drop-down_menus'!$D$2:$E$13,2,FALSE),IF(_xlpm.x=0,"",_xlpm.x)))</f>
        <v/>
      </c>
      <c r="AA2696" s="46" t="str">
        <f>IF(X2696="","",_xlfn.LET(_xlpm.x,VLOOKUP(X2696,'Drop-down_menus'!$D$2:$E$13,2,FALSE),IF(_xlpm.x=0,"",_xlpm.x)))</f>
        <v/>
      </c>
      <c r="AB2696" s="46" t="s">
        <v>300</v>
      </c>
      <c r="AC2696" s="46" t="s">
        <v>1255</v>
      </c>
    </row>
    <row r="2697" spans="2:29" ht="15" customHeight="1">
      <c r="B2697" s="46">
        <v>3011</v>
      </c>
      <c r="C2697" s="46" t="s">
        <v>908</v>
      </c>
      <c r="D2697" s="46" t="b">
        <f>COUNTIF(Events!$B$2:$B$171, C2697) &gt; 0</f>
        <v>1</v>
      </c>
      <c r="G2697" s="46" t="s">
        <v>960</v>
      </c>
      <c r="I2697" s="46" t="s">
        <v>960</v>
      </c>
      <c r="J2697" s="46" t="str">
        <f>IF(I2697="","",_xlfn.LET(_xlpm.x,VLOOKUP(I2697,'2026-01-09_taxon-match'!$A$2:$N$81,4,FALSE),IF(_xlpm.x=0,"",_xlpm.x)))</f>
        <v>Odontaster validus</v>
      </c>
      <c r="L2697" s="46" t="str">
        <f>IF(I2697="","",_xlfn.LET(_xlpm.x,VLOOKUP(I2697,'2026-01-09_taxon-match'!$A$2:$N$81,3,FALSE),IF(_xlpm.x=0,"",_xlpm.x)))</f>
        <v>urn:lsid:marinespecies.org:taxname:172775</v>
      </c>
      <c r="M2697" s="46" t="str">
        <f>IF($I2697="","",_xlfn.LET(_xlpm.x,VLOOKUP($I2697,'2026-01-09_taxon-match'!$A$2:$N$81,5,FALSE),IF(_xlpm.x=0,"",_xlpm.x)))</f>
        <v>Koehler, 1906</v>
      </c>
      <c r="N2697" s="46" t="str">
        <f>IF($I2697="","",_xlfn.LET(_xlpm.x,VLOOKUP($I2697,'2026-01-09_taxon-match'!$A$2:$N$81,6,FALSE),IF(_xlpm.x=0,"",_xlpm.x)))</f>
        <v>Animalia</v>
      </c>
      <c r="O2697" s="46" t="str">
        <f>IF($I2697="","",_xlfn.LET(_xlpm.x,VLOOKUP($I2697,'2026-01-09_taxon-match'!$A$2:$N$81,7,FALSE),IF(_xlpm.x=0,"",_xlpm.x)))</f>
        <v>Echinodermata</v>
      </c>
      <c r="P2697" s="46" t="str">
        <f>IF($I2697="","",_xlfn.LET(_xlpm.x,VLOOKUP($I2697,'2026-01-09_taxon-match'!$A$2:$N$81,8,FALSE),IF(_xlpm.x=0,"",_xlpm.x)))</f>
        <v>Asteroidea</v>
      </c>
      <c r="Q2697" s="46" t="str">
        <f>IF($I2697="","",_xlfn.LET(_xlpm.x,VLOOKUP($I2697,'2026-01-09_taxon-match'!$A$2:$N$81,9,FALSE),IF(_xlpm.x=0,"",_xlpm.x)))</f>
        <v>Valvatida</v>
      </c>
      <c r="R2697" s="46" t="str">
        <f>IF($I2697="","",_xlfn.LET(_xlpm.x,VLOOKUP($I2697,'2026-01-09_taxon-match'!$A$2:$N$81,10,FALSE),IF(_xlpm.x=0,"",_xlpm.x)))</f>
        <v>Odontasteridae</v>
      </c>
      <c r="S2697" s="46" t="str">
        <f>IF($I2697="","",_xlfn.LET(_xlpm.x,VLOOKUP($I2697,'2026-01-09_taxon-match'!$A$2:$N$81,11,FALSE),IF(_xlpm.x=0,"",_xlpm.x)))</f>
        <v>Odontaster</v>
      </c>
      <c r="T2697" s="46" t="str">
        <f>IF($I2697="","",_xlfn.LET(_xlpm.x,VLOOKUP($I2697,'2026-01-09_taxon-match'!$A$2:$N$81,13,FALSE),IF(_xlpm.x=0,"",_xlpm.x)))</f>
        <v>validus</v>
      </c>
      <c r="U2697" s="46">
        <v>1</v>
      </c>
      <c r="Y2697" s="46" t="str">
        <f>IF(V2697="","",_xlfn.LET(_xlpm.x,VLOOKUP(V2697,'Drop-down_menus'!$D$2:$E$13,2,FALSE),IF(_xlpm.x=0,"",_xlpm.x)))</f>
        <v/>
      </c>
      <c r="Z2697" s="46" t="str">
        <f>IF(W2697="","",_xlfn.LET(_xlpm.x,VLOOKUP(W2697,'Drop-down_menus'!$D$2:$E$13,2,FALSE),IF(_xlpm.x=0,"",_xlpm.x)))</f>
        <v/>
      </c>
      <c r="AA2697" s="46" t="str">
        <f>IF(X2697="","",_xlfn.LET(_xlpm.x,VLOOKUP(X2697,'Drop-down_menus'!$D$2:$E$13,2,FALSE),IF(_xlpm.x=0,"",_xlpm.x)))</f>
        <v/>
      </c>
      <c r="AB2697" s="46" t="s">
        <v>300</v>
      </c>
      <c r="AC2697" s="46" t="s">
        <v>1255</v>
      </c>
    </row>
    <row r="2698" spans="2:29" ht="15" customHeight="1">
      <c r="B2698" s="46">
        <v>3012</v>
      </c>
      <c r="C2698" s="46" t="s">
        <v>908</v>
      </c>
      <c r="D2698" s="46" t="b">
        <f>COUNTIF(Events!$B$2:$B$171, C2698) &gt; 0</f>
        <v>1</v>
      </c>
      <c r="G2698" s="46" t="s">
        <v>177</v>
      </c>
      <c r="I2698" s="46" t="s">
        <v>177</v>
      </c>
      <c r="J2698" s="46" t="str">
        <f>IF(I2698="","",_xlfn.LET(_xlpm.x,VLOOKUP(I2698,'2026-01-09_taxon-match'!$A$2:$N$81,4,FALSE),IF(_xlpm.x=0,"",_xlpm.x)))</f>
        <v>Sterechinus neumayeri</v>
      </c>
      <c r="L2698" s="46" t="str">
        <f>IF(I2698="","",_xlfn.LET(_xlpm.x,VLOOKUP(I2698,'2026-01-09_taxon-match'!$A$2:$N$81,3,FALSE),IF(_xlpm.x=0,"",_xlpm.x)))</f>
        <v>urn:lsid:marinespecies.org:taxname:160831</v>
      </c>
      <c r="M2698" s="46" t="str">
        <f>IF($I2698="","",_xlfn.LET(_xlpm.x,VLOOKUP($I2698,'2026-01-09_taxon-match'!$A$2:$N$81,5,FALSE),IF(_xlpm.x=0,"",_xlpm.x)))</f>
        <v>(Meissner, 1900)</v>
      </c>
      <c r="N2698" s="46" t="str">
        <f>IF($I2698="","",_xlfn.LET(_xlpm.x,VLOOKUP($I2698,'2026-01-09_taxon-match'!$A$2:$N$81,6,FALSE),IF(_xlpm.x=0,"",_xlpm.x)))</f>
        <v>Animalia</v>
      </c>
      <c r="O2698" s="46" t="str">
        <f>IF($I2698="","",_xlfn.LET(_xlpm.x,VLOOKUP($I2698,'2026-01-09_taxon-match'!$A$2:$N$81,7,FALSE),IF(_xlpm.x=0,"",_xlpm.x)))</f>
        <v>Echinodermata</v>
      </c>
      <c r="P2698" s="46" t="str">
        <f>IF($I2698="","",_xlfn.LET(_xlpm.x,VLOOKUP($I2698,'2026-01-09_taxon-match'!$A$2:$N$81,8,FALSE),IF(_xlpm.x=0,"",_xlpm.x)))</f>
        <v>Echinoidea</v>
      </c>
      <c r="Q2698" s="46" t="str">
        <f>IF($I2698="","",_xlfn.LET(_xlpm.x,VLOOKUP($I2698,'2026-01-09_taxon-match'!$A$2:$N$81,9,FALSE),IF(_xlpm.x=0,"",_xlpm.x)))</f>
        <v>Camarodonta</v>
      </c>
      <c r="R2698" s="46" t="str">
        <f>IF($I2698="","",_xlfn.LET(_xlpm.x,VLOOKUP($I2698,'2026-01-09_taxon-match'!$A$2:$N$81,10,FALSE),IF(_xlpm.x=0,"",_xlpm.x)))</f>
        <v>Echinidae</v>
      </c>
      <c r="S2698" s="46" t="str">
        <f>IF($I2698="","",_xlfn.LET(_xlpm.x,VLOOKUP($I2698,'2026-01-09_taxon-match'!$A$2:$N$81,11,FALSE),IF(_xlpm.x=0,"",_xlpm.x)))</f>
        <v>Sterechinus</v>
      </c>
      <c r="T2698" s="46" t="str">
        <f>IF($I2698="","",_xlfn.LET(_xlpm.x,VLOOKUP($I2698,'2026-01-09_taxon-match'!$A$2:$N$81,13,FALSE),IF(_xlpm.x=0,"",_xlpm.x)))</f>
        <v>neumayeri</v>
      </c>
      <c r="U2698" s="46">
        <v>1</v>
      </c>
      <c r="Y2698" s="46" t="str">
        <f>IF(V2698="","",_xlfn.LET(_xlpm.x,VLOOKUP(V2698,'Drop-down_menus'!$D$2:$E$13,2,FALSE),IF(_xlpm.x=0,"",_xlpm.x)))</f>
        <v/>
      </c>
      <c r="Z2698" s="46" t="str">
        <f>IF(W2698="","",_xlfn.LET(_xlpm.x,VLOOKUP(W2698,'Drop-down_menus'!$D$2:$E$13,2,FALSE),IF(_xlpm.x=0,"",_xlpm.x)))</f>
        <v/>
      </c>
      <c r="AA2698" s="46" t="str">
        <f>IF(X2698="","",_xlfn.LET(_xlpm.x,VLOOKUP(X2698,'Drop-down_menus'!$D$2:$E$13,2,FALSE),IF(_xlpm.x=0,"",_xlpm.x)))</f>
        <v/>
      </c>
      <c r="AB2698" s="46" t="s">
        <v>300</v>
      </c>
      <c r="AC2698" s="46" t="s">
        <v>1255</v>
      </c>
    </row>
    <row r="2699" spans="2:29" ht="15" customHeight="1">
      <c r="B2699" s="46">
        <v>3014</v>
      </c>
      <c r="C2699" s="46" t="s">
        <v>908</v>
      </c>
      <c r="D2699" s="46" t="b">
        <f>COUNTIF(Events!$B$2:$B$171, C2699) &gt; 0</f>
        <v>1</v>
      </c>
      <c r="G2699" s="46" t="s">
        <v>177</v>
      </c>
      <c r="I2699" s="46" t="s">
        <v>177</v>
      </c>
      <c r="J2699" s="46" t="str">
        <f>IF(I2699="","",_xlfn.LET(_xlpm.x,VLOOKUP(I2699,'2026-01-09_taxon-match'!$A$2:$N$81,4,FALSE),IF(_xlpm.x=0,"",_xlpm.x)))</f>
        <v>Sterechinus neumayeri</v>
      </c>
      <c r="L2699" s="46" t="str">
        <f>IF(I2699="","",_xlfn.LET(_xlpm.x,VLOOKUP(I2699,'2026-01-09_taxon-match'!$A$2:$N$81,3,FALSE),IF(_xlpm.x=0,"",_xlpm.x)))</f>
        <v>urn:lsid:marinespecies.org:taxname:160831</v>
      </c>
      <c r="M2699" s="46" t="str">
        <f>IF($I2699="","",_xlfn.LET(_xlpm.x,VLOOKUP($I2699,'2026-01-09_taxon-match'!$A$2:$N$81,5,FALSE),IF(_xlpm.x=0,"",_xlpm.x)))</f>
        <v>(Meissner, 1900)</v>
      </c>
      <c r="N2699" s="46" t="str">
        <f>IF($I2699="","",_xlfn.LET(_xlpm.x,VLOOKUP($I2699,'2026-01-09_taxon-match'!$A$2:$N$81,6,FALSE),IF(_xlpm.x=0,"",_xlpm.x)))</f>
        <v>Animalia</v>
      </c>
      <c r="O2699" s="46" t="str">
        <f>IF($I2699="","",_xlfn.LET(_xlpm.x,VLOOKUP($I2699,'2026-01-09_taxon-match'!$A$2:$N$81,7,FALSE),IF(_xlpm.x=0,"",_xlpm.x)))</f>
        <v>Echinodermata</v>
      </c>
      <c r="P2699" s="46" t="str">
        <f>IF($I2699="","",_xlfn.LET(_xlpm.x,VLOOKUP($I2699,'2026-01-09_taxon-match'!$A$2:$N$81,8,FALSE),IF(_xlpm.x=0,"",_xlpm.x)))</f>
        <v>Echinoidea</v>
      </c>
      <c r="Q2699" s="46" t="str">
        <f>IF($I2699="","",_xlfn.LET(_xlpm.x,VLOOKUP($I2699,'2026-01-09_taxon-match'!$A$2:$N$81,9,FALSE),IF(_xlpm.x=0,"",_xlpm.x)))</f>
        <v>Camarodonta</v>
      </c>
      <c r="R2699" s="46" t="str">
        <f>IF($I2699="","",_xlfn.LET(_xlpm.x,VLOOKUP($I2699,'2026-01-09_taxon-match'!$A$2:$N$81,10,FALSE),IF(_xlpm.x=0,"",_xlpm.x)))</f>
        <v>Echinidae</v>
      </c>
      <c r="S2699" s="46" t="str">
        <f>IF($I2699="","",_xlfn.LET(_xlpm.x,VLOOKUP($I2699,'2026-01-09_taxon-match'!$A$2:$N$81,11,FALSE),IF(_xlpm.x=0,"",_xlpm.x)))</f>
        <v>Sterechinus</v>
      </c>
      <c r="T2699" s="46" t="str">
        <f>IF($I2699="","",_xlfn.LET(_xlpm.x,VLOOKUP($I2699,'2026-01-09_taxon-match'!$A$2:$N$81,13,FALSE),IF(_xlpm.x=0,"",_xlpm.x)))</f>
        <v>neumayeri</v>
      </c>
      <c r="U2699" s="46">
        <v>1</v>
      </c>
      <c r="Y2699" s="46" t="str">
        <f>IF(V2699="","",_xlfn.LET(_xlpm.x,VLOOKUP(V2699,'Drop-down_menus'!$D$2:$E$13,2,FALSE),IF(_xlpm.x=0,"",_xlpm.x)))</f>
        <v/>
      </c>
      <c r="Z2699" s="46" t="str">
        <f>IF(W2699="","",_xlfn.LET(_xlpm.x,VLOOKUP(W2699,'Drop-down_menus'!$D$2:$E$13,2,FALSE),IF(_xlpm.x=0,"",_xlpm.x)))</f>
        <v/>
      </c>
      <c r="AA2699" s="46" t="str">
        <f>IF(X2699="","",_xlfn.LET(_xlpm.x,VLOOKUP(X2699,'Drop-down_menus'!$D$2:$E$13,2,FALSE),IF(_xlpm.x=0,"",_xlpm.x)))</f>
        <v/>
      </c>
      <c r="AB2699" s="46" t="s">
        <v>300</v>
      </c>
      <c r="AC2699" s="46" t="s">
        <v>1255</v>
      </c>
    </row>
    <row r="2700" spans="2:29" ht="15" customHeight="1">
      <c r="B2700" s="46">
        <v>3015</v>
      </c>
      <c r="C2700" s="46" t="s">
        <v>908</v>
      </c>
      <c r="D2700" s="46" t="b">
        <f>COUNTIF(Events!$B$2:$B$171, C2700) &gt; 0</f>
        <v>1</v>
      </c>
      <c r="G2700" s="46" t="s">
        <v>1237</v>
      </c>
      <c r="I2700" s="46" t="s">
        <v>1333</v>
      </c>
      <c r="J2700" s="46" t="str">
        <f>IF(I2700="","",_xlfn.LET(_xlpm.x,VLOOKUP(I2700,'2026-01-09_taxon-match'!$A$2:$N$81,4,FALSE),IF(_xlpm.x=0,"",_xlpm.x)))</f>
        <v>Ophionotus victoriae</v>
      </c>
      <c r="L2700" s="46" t="str">
        <f>IF(I2700="","",_xlfn.LET(_xlpm.x,VLOOKUP(I2700,'2026-01-09_taxon-match'!$A$2:$N$81,3,FALSE),IF(_xlpm.x=0,"",_xlpm.x)))</f>
        <v>urn:lsid:marinespecies.org:taxname:173593</v>
      </c>
      <c r="M2700" s="46" t="str">
        <f>IF($I2700="","",_xlfn.LET(_xlpm.x,VLOOKUP($I2700,'2026-01-09_taxon-match'!$A$2:$N$81,5,FALSE),IF(_xlpm.x=0,"",_xlpm.x)))</f>
        <v>Bell, 1902</v>
      </c>
      <c r="N2700" s="46" t="str">
        <f>IF($I2700="","",_xlfn.LET(_xlpm.x,VLOOKUP($I2700,'2026-01-09_taxon-match'!$A$2:$N$81,6,FALSE),IF(_xlpm.x=0,"",_xlpm.x)))</f>
        <v>Animalia</v>
      </c>
      <c r="O2700" s="46" t="str">
        <f>IF($I2700="","",_xlfn.LET(_xlpm.x,VLOOKUP($I2700,'2026-01-09_taxon-match'!$A$2:$N$81,7,FALSE),IF(_xlpm.x=0,"",_xlpm.x)))</f>
        <v>Echinodermata</v>
      </c>
      <c r="P2700" s="46" t="str">
        <f>IF($I2700="","",_xlfn.LET(_xlpm.x,VLOOKUP($I2700,'2026-01-09_taxon-match'!$A$2:$N$81,8,FALSE),IF(_xlpm.x=0,"",_xlpm.x)))</f>
        <v>Ophiuroidea</v>
      </c>
      <c r="Q2700" s="46" t="str">
        <f>IF($I2700="","",_xlfn.LET(_xlpm.x,VLOOKUP($I2700,'2026-01-09_taxon-match'!$A$2:$N$81,9,FALSE),IF(_xlpm.x=0,"",_xlpm.x)))</f>
        <v>Ophiurida</v>
      </c>
      <c r="R2700" s="46" t="str">
        <f>IF($I2700="","",_xlfn.LET(_xlpm.x,VLOOKUP($I2700,'2026-01-09_taxon-match'!$A$2:$N$81,10,FALSE),IF(_xlpm.x=0,"",_xlpm.x)))</f>
        <v>Ophiuridae</v>
      </c>
      <c r="S2700" s="46" t="str">
        <f>IF($I2700="","",_xlfn.LET(_xlpm.x,VLOOKUP($I2700,'2026-01-09_taxon-match'!$A$2:$N$81,11,FALSE),IF(_xlpm.x=0,"",_xlpm.x)))</f>
        <v>Ophionotus</v>
      </c>
      <c r="T2700" s="46" t="str">
        <f>IF($I2700="","",_xlfn.LET(_xlpm.x,VLOOKUP($I2700,'2026-01-09_taxon-match'!$A$2:$N$81,13,FALSE),IF(_xlpm.x=0,"",_xlpm.x)))</f>
        <v>victoriae</v>
      </c>
      <c r="U2700" s="46">
        <v>1</v>
      </c>
      <c r="Y2700" s="46" t="str">
        <f>IF(V2700="","",_xlfn.LET(_xlpm.x,VLOOKUP(V2700,'Drop-down_menus'!$D$2:$E$13,2,FALSE),IF(_xlpm.x=0,"",_xlpm.x)))</f>
        <v/>
      </c>
      <c r="Z2700" s="46" t="str">
        <f>IF(W2700="","",_xlfn.LET(_xlpm.x,VLOOKUP(W2700,'Drop-down_menus'!$D$2:$E$13,2,FALSE),IF(_xlpm.x=0,"",_xlpm.x)))</f>
        <v/>
      </c>
      <c r="AA2700" s="46" t="str">
        <f>IF(X2700="","",_xlfn.LET(_xlpm.x,VLOOKUP(X2700,'Drop-down_menus'!$D$2:$E$13,2,FALSE),IF(_xlpm.x=0,"",_xlpm.x)))</f>
        <v/>
      </c>
      <c r="AB2700" s="46" t="s">
        <v>300</v>
      </c>
      <c r="AC2700" s="46" t="s">
        <v>1255</v>
      </c>
    </row>
    <row r="2701" spans="2:29" ht="15" customHeight="1">
      <c r="B2701" s="46">
        <v>3016</v>
      </c>
      <c r="C2701" s="46" t="s">
        <v>908</v>
      </c>
      <c r="D2701" s="46" t="b">
        <f>COUNTIF(Events!$B$2:$B$171, C2701) &gt; 0</f>
        <v>1</v>
      </c>
      <c r="G2701" s="46" t="s">
        <v>1229</v>
      </c>
      <c r="I2701" s="46" t="s">
        <v>181</v>
      </c>
      <c r="J2701" s="46" t="str">
        <f>IF(I2701="","",_xlfn.LET(_xlpm.x,VLOOKUP(I2701,'2026-01-09_taxon-match'!$A$2:$N$81,4,FALSE),IF(_xlpm.x=0,"",_xlpm.x)))</f>
        <v>Polychaeta</v>
      </c>
      <c r="K2701" s="46" t="s">
        <v>1318</v>
      </c>
      <c r="L2701" s="46" t="str">
        <f>IF(I2701="","",_xlfn.LET(_xlpm.x,VLOOKUP(I2701,'2026-01-09_taxon-match'!$A$2:$N$81,3,FALSE),IF(_xlpm.x=0,"",_xlpm.x)))</f>
        <v>urn:lsid:marinespecies.org:taxname:883</v>
      </c>
      <c r="M2701" s="46" t="str">
        <f>IF($I2701="","",_xlfn.LET(_xlpm.x,VLOOKUP($I2701,'2026-01-09_taxon-match'!$A$2:$N$81,5,FALSE),IF(_xlpm.x=0,"",_xlpm.x)))</f>
        <v>Grube, 1850</v>
      </c>
      <c r="N2701" s="46" t="str">
        <f>IF($I2701="","",_xlfn.LET(_xlpm.x,VLOOKUP($I2701,'2026-01-09_taxon-match'!$A$2:$N$81,6,FALSE),IF(_xlpm.x=0,"",_xlpm.x)))</f>
        <v>Animalia</v>
      </c>
      <c r="O2701" s="46" t="str">
        <f>IF($I2701="","",_xlfn.LET(_xlpm.x,VLOOKUP($I2701,'2026-01-09_taxon-match'!$A$2:$N$81,7,FALSE),IF(_xlpm.x=0,"",_xlpm.x)))</f>
        <v>Annelida</v>
      </c>
      <c r="P2701" s="46" t="str">
        <f>IF($I2701="","",_xlfn.LET(_xlpm.x,VLOOKUP($I2701,'2026-01-09_taxon-match'!$A$2:$N$81,8,FALSE),IF(_xlpm.x=0,"",_xlpm.x)))</f>
        <v>Polychaeta</v>
      </c>
      <c r="Q2701" s="46" t="str">
        <f>IF($I2701="","",_xlfn.LET(_xlpm.x,VLOOKUP($I2701,'2026-01-09_taxon-match'!$A$2:$N$81,9,FALSE),IF(_xlpm.x=0,"",_xlpm.x)))</f>
        <v/>
      </c>
      <c r="R2701" s="46" t="str">
        <f>IF($I2701="","",_xlfn.LET(_xlpm.x,VLOOKUP($I2701,'2026-01-09_taxon-match'!$A$2:$N$81,10,FALSE),IF(_xlpm.x=0,"",_xlpm.x)))</f>
        <v/>
      </c>
      <c r="S2701" s="46" t="str">
        <f>IF($I2701="","",_xlfn.LET(_xlpm.x,VLOOKUP($I2701,'2026-01-09_taxon-match'!$A$2:$N$81,11,FALSE),IF(_xlpm.x=0,"",_xlpm.x)))</f>
        <v/>
      </c>
      <c r="T2701" s="46" t="str">
        <f>IF($I2701="","",_xlfn.LET(_xlpm.x,VLOOKUP($I2701,'2026-01-09_taxon-match'!$A$2:$N$81,13,FALSE),IF(_xlpm.x=0,"",_xlpm.x)))</f>
        <v/>
      </c>
      <c r="U2701" s="46">
        <v>1</v>
      </c>
      <c r="Y2701" s="46" t="str">
        <f>IF(V2701="","",_xlfn.LET(_xlpm.x,VLOOKUP(V2701,'Drop-down_menus'!$D$2:$E$13,2,FALSE),IF(_xlpm.x=0,"",_xlpm.x)))</f>
        <v/>
      </c>
      <c r="Z2701" s="46" t="str">
        <f>IF(W2701="","",_xlfn.LET(_xlpm.x,VLOOKUP(W2701,'Drop-down_menus'!$D$2:$E$13,2,FALSE),IF(_xlpm.x=0,"",_xlpm.x)))</f>
        <v/>
      </c>
      <c r="AA2701" s="46" t="str">
        <f>IF(X2701="","",_xlfn.LET(_xlpm.x,VLOOKUP(X2701,'Drop-down_menus'!$D$2:$E$13,2,FALSE),IF(_xlpm.x=0,"",_xlpm.x)))</f>
        <v/>
      </c>
      <c r="AB2701" s="46" t="s">
        <v>300</v>
      </c>
      <c r="AC2701" s="46" t="s">
        <v>1255</v>
      </c>
    </row>
    <row r="2702" spans="2:29" ht="15" customHeight="1">
      <c r="B2702" s="46">
        <v>3017</v>
      </c>
      <c r="C2702" s="46" t="s">
        <v>908</v>
      </c>
      <c r="D2702" s="46" t="b">
        <f>COUNTIF(Events!$B$2:$B$171, C2702) &gt; 0</f>
        <v>1</v>
      </c>
      <c r="G2702" s="46" t="s">
        <v>1229</v>
      </c>
      <c r="I2702" s="46" t="s">
        <v>181</v>
      </c>
      <c r="J2702" s="46" t="str">
        <f>IF(I2702="","",_xlfn.LET(_xlpm.x,VLOOKUP(I2702,'2026-01-09_taxon-match'!$A$2:$N$81,4,FALSE),IF(_xlpm.x=0,"",_xlpm.x)))</f>
        <v>Polychaeta</v>
      </c>
      <c r="K2702" s="46" t="s">
        <v>1318</v>
      </c>
      <c r="L2702" s="46" t="str">
        <f>IF(I2702="","",_xlfn.LET(_xlpm.x,VLOOKUP(I2702,'2026-01-09_taxon-match'!$A$2:$N$81,3,FALSE),IF(_xlpm.x=0,"",_xlpm.x)))</f>
        <v>urn:lsid:marinespecies.org:taxname:883</v>
      </c>
      <c r="M2702" s="46" t="str">
        <f>IF($I2702="","",_xlfn.LET(_xlpm.x,VLOOKUP($I2702,'2026-01-09_taxon-match'!$A$2:$N$81,5,FALSE),IF(_xlpm.x=0,"",_xlpm.x)))</f>
        <v>Grube, 1850</v>
      </c>
      <c r="N2702" s="46" t="str">
        <f>IF($I2702="","",_xlfn.LET(_xlpm.x,VLOOKUP($I2702,'2026-01-09_taxon-match'!$A$2:$N$81,6,FALSE),IF(_xlpm.x=0,"",_xlpm.x)))</f>
        <v>Animalia</v>
      </c>
      <c r="O2702" s="46" t="str">
        <f>IF($I2702="","",_xlfn.LET(_xlpm.x,VLOOKUP($I2702,'2026-01-09_taxon-match'!$A$2:$N$81,7,FALSE),IF(_xlpm.x=0,"",_xlpm.x)))</f>
        <v>Annelida</v>
      </c>
      <c r="P2702" s="46" t="str">
        <f>IF($I2702="","",_xlfn.LET(_xlpm.x,VLOOKUP($I2702,'2026-01-09_taxon-match'!$A$2:$N$81,8,FALSE),IF(_xlpm.x=0,"",_xlpm.x)))</f>
        <v>Polychaeta</v>
      </c>
      <c r="Q2702" s="46" t="str">
        <f>IF($I2702="","",_xlfn.LET(_xlpm.x,VLOOKUP($I2702,'2026-01-09_taxon-match'!$A$2:$N$81,9,FALSE),IF(_xlpm.x=0,"",_xlpm.x)))</f>
        <v/>
      </c>
      <c r="R2702" s="46" t="str">
        <f>IF($I2702="","",_xlfn.LET(_xlpm.x,VLOOKUP($I2702,'2026-01-09_taxon-match'!$A$2:$N$81,10,FALSE),IF(_xlpm.x=0,"",_xlpm.x)))</f>
        <v/>
      </c>
      <c r="S2702" s="46" t="str">
        <f>IF($I2702="","",_xlfn.LET(_xlpm.x,VLOOKUP($I2702,'2026-01-09_taxon-match'!$A$2:$N$81,11,FALSE),IF(_xlpm.x=0,"",_xlpm.x)))</f>
        <v/>
      </c>
      <c r="T2702" s="46" t="str">
        <f>IF($I2702="","",_xlfn.LET(_xlpm.x,VLOOKUP($I2702,'2026-01-09_taxon-match'!$A$2:$N$81,13,FALSE),IF(_xlpm.x=0,"",_xlpm.x)))</f>
        <v/>
      </c>
      <c r="U2702" s="46">
        <v>1</v>
      </c>
      <c r="Y2702" s="46" t="str">
        <f>IF(V2702="","",_xlfn.LET(_xlpm.x,VLOOKUP(V2702,'Drop-down_menus'!$D$2:$E$13,2,FALSE),IF(_xlpm.x=0,"",_xlpm.x)))</f>
        <v/>
      </c>
      <c r="Z2702" s="46" t="str">
        <f>IF(W2702="","",_xlfn.LET(_xlpm.x,VLOOKUP(W2702,'Drop-down_menus'!$D$2:$E$13,2,FALSE),IF(_xlpm.x=0,"",_xlpm.x)))</f>
        <v/>
      </c>
      <c r="AA2702" s="46" t="str">
        <f>IF(X2702="","",_xlfn.LET(_xlpm.x,VLOOKUP(X2702,'Drop-down_menus'!$D$2:$E$13,2,FALSE),IF(_xlpm.x=0,"",_xlpm.x)))</f>
        <v/>
      </c>
      <c r="AB2702" s="46" t="s">
        <v>300</v>
      </c>
      <c r="AC2702" s="46" t="s">
        <v>1255</v>
      </c>
    </row>
    <row r="2703" spans="2:29" ht="15" customHeight="1">
      <c r="B2703" s="46">
        <v>3018</v>
      </c>
      <c r="C2703" s="46" t="s">
        <v>908</v>
      </c>
      <c r="D2703" s="46" t="b">
        <f>COUNTIF(Events!$B$2:$B$171, C2703) &gt; 0</f>
        <v>1</v>
      </c>
      <c r="G2703" s="46" t="s">
        <v>1238</v>
      </c>
      <c r="I2703" s="46" t="s">
        <v>1527</v>
      </c>
      <c r="J2703" s="46" t="str">
        <f>IF(I2703="","",_xlfn.LET(_xlpm.x,VLOOKUP(I2703,'2026-01-09_taxon-match'!$A$2:$N$81,4,FALSE),IF(_xlpm.x=0,"",_xlpm.x)))</f>
        <v>Yoldia</v>
      </c>
      <c r="K2703" s="46" t="s">
        <v>1318</v>
      </c>
      <c r="L2703" s="46" t="str">
        <f>IF(I2703="","",_xlfn.LET(_xlpm.x,VLOOKUP(I2703,'2026-01-09_taxon-match'!$A$2:$N$81,3,FALSE),IF(_xlpm.x=0,"",_xlpm.x)))</f>
        <v>urn:lsid:marinespecies.org:taxname:138672</v>
      </c>
      <c r="M2703" s="46" t="str">
        <f>IF($I2703="","",_xlfn.LET(_xlpm.x,VLOOKUP($I2703,'2026-01-09_taxon-match'!$A$2:$N$81,5,FALSE),IF(_xlpm.x=0,"",_xlpm.x)))</f>
        <v>Møller, 1842</v>
      </c>
      <c r="N2703" s="46" t="str">
        <f>IF($I2703="","",_xlfn.LET(_xlpm.x,VLOOKUP($I2703,'2026-01-09_taxon-match'!$A$2:$N$81,6,FALSE),IF(_xlpm.x=0,"",_xlpm.x)))</f>
        <v>Animalia</v>
      </c>
      <c r="O2703" s="46" t="str">
        <f>IF($I2703="","",_xlfn.LET(_xlpm.x,VLOOKUP($I2703,'2026-01-09_taxon-match'!$A$2:$N$81,7,FALSE),IF(_xlpm.x=0,"",_xlpm.x)))</f>
        <v>Mollusca</v>
      </c>
      <c r="P2703" s="46" t="str">
        <f>IF($I2703="","",_xlfn.LET(_xlpm.x,VLOOKUP($I2703,'2026-01-09_taxon-match'!$A$2:$N$81,8,FALSE),IF(_xlpm.x=0,"",_xlpm.x)))</f>
        <v>Bivalvia</v>
      </c>
      <c r="Q2703" s="46" t="str">
        <f>IF($I2703="","",_xlfn.LET(_xlpm.x,VLOOKUP($I2703,'2026-01-09_taxon-match'!$A$2:$N$81,9,FALSE),IF(_xlpm.x=0,"",_xlpm.x)))</f>
        <v>Nuculanida</v>
      </c>
      <c r="R2703" s="46" t="str">
        <f>IF($I2703="","",_xlfn.LET(_xlpm.x,VLOOKUP($I2703,'2026-01-09_taxon-match'!$A$2:$N$81,10,FALSE),IF(_xlpm.x=0,"",_xlpm.x)))</f>
        <v>Yoldiidae</v>
      </c>
      <c r="S2703" s="46" t="str">
        <f>IF($I2703="","",_xlfn.LET(_xlpm.x,VLOOKUP($I2703,'2026-01-09_taxon-match'!$A$2:$N$81,11,FALSE),IF(_xlpm.x=0,"",_xlpm.x)))</f>
        <v>Yoldia</v>
      </c>
      <c r="T2703" s="46" t="str">
        <f>IF($I2703="","",_xlfn.LET(_xlpm.x,VLOOKUP($I2703,'2026-01-09_taxon-match'!$A$2:$N$81,13,FALSE),IF(_xlpm.x=0,"",_xlpm.x)))</f>
        <v/>
      </c>
      <c r="U2703" s="46">
        <v>1</v>
      </c>
      <c r="Y2703" s="46" t="str">
        <f>IF(V2703="","",_xlfn.LET(_xlpm.x,VLOOKUP(V2703,'Drop-down_menus'!$D$2:$E$13,2,FALSE),IF(_xlpm.x=0,"",_xlpm.x)))</f>
        <v/>
      </c>
      <c r="Z2703" s="46" t="str">
        <f>IF(W2703="","",_xlfn.LET(_xlpm.x,VLOOKUP(W2703,'Drop-down_menus'!$D$2:$E$13,2,FALSE),IF(_xlpm.x=0,"",_xlpm.x)))</f>
        <v/>
      </c>
      <c r="AA2703" s="46" t="str">
        <f>IF(X2703="","",_xlfn.LET(_xlpm.x,VLOOKUP(X2703,'Drop-down_menus'!$D$2:$E$13,2,FALSE),IF(_xlpm.x=0,"",_xlpm.x)))</f>
        <v/>
      </c>
      <c r="AB2703" s="46" t="s">
        <v>300</v>
      </c>
      <c r="AC2703" s="46" t="s">
        <v>1255</v>
      </c>
    </row>
    <row r="2704" spans="2:29" ht="15" customHeight="1">
      <c r="B2704" s="46">
        <v>3019</v>
      </c>
      <c r="C2704" s="46" t="s">
        <v>908</v>
      </c>
      <c r="D2704" s="46" t="b">
        <f>COUNTIF(Events!$B$2:$B$171, C2704) &gt; 0</f>
        <v>1</v>
      </c>
      <c r="G2704" s="46" t="s">
        <v>1215</v>
      </c>
      <c r="I2704" s="46" t="s">
        <v>273</v>
      </c>
      <c r="J2704" s="46" t="str">
        <f>IF(I2704="","",_xlfn.LET(_xlpm.x,VLOOKUP(I2704,'2026-01-09_taxon-match'!$A$2:$N$81,4,FALSE),IF(_xlpm.x=0,"",_xlpm.x)))</f>
        <v>Trematocarpus antarcticus</v>
      </c>
      <c r="L2704" s="46" t="str">
        <f>IF(I2704="","",_xlfn.LET(_xlpm.x,VLOOKUP(I2704,'2026-01-09_taxon-match'!$A$2:$N$81,3,FALSE),IF(_xlpm.x=0,"",_xlpm.x)))</f>
        <v>urn:lsid:marinespecies.org:taxname:377122</v>
      </c>
      <c r="M2704" s="46" t="str">
        <f>IF($I2704="","",_xlfn.LET(_xlpm.x,VLOOKUP($I2704,'2026-01-09_taxon-match'!$A$2:$N$81,5,FALSE),IF(_xlpm.x=0,"",_xlpm.x)))</f>
        <v>(Hariot) Fredericq &amp; R.L.Moe, 2009</v>
      </c>
      <c r="N2704" s="46" t="str">
        <f>IF($I2704="","",_xlfn.LET(_xlpm.x,VLOOKUP($I2704,'2026-01-09_taxon-match'!$A$2:$N$81,6,FALSE),IF(_xlpm.x=0,"",_xlpm.x)))</f>
        <v>Plantae</v>
      </c>
      <c r="O2704" s="46" t="str">
        <f>IF($I2704="","",_xlfn.LET(_xlpm.x,VLOOKUP($I2704,'2026-01-09_taxon-match'!$A$2:$N$81,7,FALSE),IF(_xlpm.x=0,"",_xlpm.x)))</f>
        <v>Rhodophyta</v>
      </c>
      <c r="P2704" s="46" t="str">
        <f>IF($I2704="","",_xlfn.LET(_xlpm.x,VLOOKUP($I2704,'2026-01-09_taxon-match'!$A$2:$N$81,8,FALSE),IF(_xlpm.x=0,"",_xlpm.x)))</f>
        <v>Florideophyceae</v>
      </c>
      <c r="Q2704" s="46" t="str">
        <f>IF($I2704="","",_xlfn.LET(_xlpm.x,VLOOKUP($I2704,'2026-01-09_taxon-match'!$A$2:$N$81,9,FALSE),IF(_xlpm.x=0,"",_xlpm.x)))</f>
        <v>Plocamiales</v>
      </c>
      <c r="R2704" s="46" t="str">
        <f>IF($I2704="","",_xlfn.LET(_xlpm.x,VLOOKUP($I2704,'2026-01-09_taxon-match'!$A$2:$N$81,10,FALSE),IF(_xlpm.x=0,"",_xlpm.x)))</f>
        <v>Sarcodiaceae</v>
      </c>
      <c r="S2704" s="46" t="str">
        <f>IF($I2704="","",_xlfn.LET(_xlpm.x,VLOOKUP($I2704,'2026-01-09_taxon-match'!$A$2:$N$81,11,FALSE),IF(_xlpm.x=0,"",_xlpm.x)))</f>
        <v>Trematocarpus</v>
      </c>
      <c r="T2704" s="46" t="str">
        <f>IF($I2704="","",_xlfn.LET(_xlpm.x,VLOOKUP($I2704,'2026-01-09_taxon-match'!$A$2:$N$81,13,FALSE),IF(_xlpm.x=0,"",_xlpm.x)))</f>
        <v>antarcticus</v>
      </c>
      <c r="U2704" s="46">
        <v>1</v>
      </c>
      <c r="Y2704" s="46" t="str">
        <f>IF(V2704="","",_xlfn.LET(_xlpm.x,VLOOKUP(V2704,'Drop-down_menus'!$D$2:$E$13,2,FALSE),IF(_xlpm.x=0,"",_xlpm.x)))</f>
        <v/>
      </c>
      <c r="Z2704" s="46" t="str">
        <f>IF(W2704="","",_xlfn.LET(_xlpm.x,VLOOKUP(W2704,'Drop-down_menus'!$D$2:$E$13,2,FALSE),IF(_xlpm.x=0,"",_xlpm.x)))</f>
        <v/>
      </c>
      <c r="AA2704" s="46" t="str">
        <f>IF(X2704="","",_xlfn.LET(_xlpm.x,VLOOKUP(X2704,'Drop-down_menus'!$D$2:$E$13,2,FALSE),IF(_xlpm.x=0,"",_xlpm.x)))</f>
        <v/>
      </c>
      <c r="AB2704" s="46" t="s">
        <v>300</v>
      </c>
      <c r="AC2704" s="46" t="s">
        <v>1255</v>
      </c>
    </row>
    <row r="2705" spans="2:29" ht="15" customHeight="1">
      <c r="B2705" s="46">
        <v>3020</v>
      </c>
      <c r="C2705" s="46" t="s">
        <v>908</v>
      </c>
      <c r="D2705" s="46" t="b">
        <f>COUNTIF(Events!$B$2:$B$171, C2705) &gt; 0</f>
        <v>1</v>
      </c>
      <c r="G2705" s="46" t="s">
        <v>1202</v>
      </c>
      <c r="I2705" s="46" t="s">
        <v>1338</v>
      </c>
      <c r="J2705" s="46" t="str">
        <f>IF(I2705="","",_xlfn.LET(_xlpm.x,VLOOKUP(I2705,'2026-01-09_taxon-match'!$A$2:$N$81,4,FALSE),IF(_xlpm.x=0,"",_xlpm.x)))</f>
        <v>Polynoidae</v>
      </c>
      <c r="K2705" s="46" t="s">
        <v>1318</v>
      </c>
      <c r="L2705" s="46" t="str">
        <f>IF(I2705="","",_xlfn.LET(_xlpm.x,VLOOKUP(I2705,'2026-01-09_taxon-match'!$A$2:$N$81,3,FALSE),IF(_xlpm.x=0,"",_xlpm.x)))</f>
        <v>urn:lsid:marinespecies.org:taxname:939</v>
      </c>
      <c r="M2705" s="46" t="str">
        <f>IF($I2705="","",_xlfn.LET(_xlpm.x,VLOOKUP($I2705,'2026-01-09_taxon-match'!$A$2:$N$81,5,FALSE),IF(_xlpm.x=0,"",_xlpm.x)))</f>
        <v>Kinberg, 1856</v>
      </c>
      <c r="N2705" s="46" t="str">
        <f>IF($I2705="","",_xlfn.LET(_xlpm.x,VLOOKUP($I2705,'2026-01-09_taxon-match'!$A$2:$N$81,6,FALSE),IF(_xlpm.x=0,"",_xlpm.x)))</f>
        <v>Animalia</v>
      </c>
      <c r="O2705" s="46" t="str">
        <f>IF($I2705="","",_xlfn.LET(_xlpm.x,VLOOKUP($I2705,'2026-01-09_taxon-match'!$A$2:$N$81,7,FALSE),IF(_xlpm.x=0,"",_xlpm.x)))</f>
        <v>Annelida</v>
      </c>
      <c r="P2705" s="46" t="str">
        <f>IF($I2705="","",_xlfn.LET(_xlpm.x,VLOOKUP($I2705,'2026-01-09_taxon-match'!$A$2:$N$81,8,FALSE),IF(_xlpm.x=0,"",_xlpm.x)))</f>
        <v>Polychaeta</v>
      </c>
      <c r="Q2705" s="46" t="str">
        <f>IF($I2705="","",_xlfn.LET(_xlpm.x,VLOOKUP($I2705,'2026-01-09_taxon-match'!$A$2:$N$81,9,FALSE),IF(_xlpm.x=0,"",_xlpm.x)))</f>
        <v>Phyllodocida</v>
      </c>
      <c r="R2705" s="46" t="str">
        <f>IF($I2705="","",_xlfn.LET(_xlpm.x,VLOOKUP($I2705,'2026-01-09_taxon-match'!$A$2:$N$81,10,FALSE),IF(_xlpm.x=0,"",_xlpm.x)))</f>
        <v>Polynoidae</v>
      </c>
      <c r="S2705" s="46" t="str">
        <f>IF($I2705="","",_xlfn.LET(_xlpm.x,VLOOKUP($I2705,'2026-01-09_taxon-match'!$A$2:$N$81,11,FALSE),IF(_xlpm.x=0,"",_xlpm.x)))</f>
        <v/>
      </c>
      <c r="T2705" s="46" t="str">
        <f>IF($I2705="","",_xlfn.LET(_xlpm.x,VLOOKUP($I2705,'2026-01-09_taxon-match'!$A$2:$N$81,13,FALSE),IF(_xlpm.x=0,"",_xlpm.x)))</f>
        <v/>
      </c>
      <c r="U2705" s="46">
        <v>1</v>
      </c>
      <c r="Y2705" s="46" t="str">
        <f>IF(V2705="","",_xlfn.LET(_xlpm.x,VLOOKUP(V2705,'Drop-down_menus'!$D$2:$E$13,2,FALSE),IF(_xlpm.x=0,"",_xlpm.x)))</f>
        <v/>
      </c>
      <c r="Z2705" s="46" t="str">
        <f>IF(W2705="","",_xlfn.LET(_xlpm.x,VLOOKUP(W2705,'Drop-down_menus'!$D$2:$E$13,2,FALSE),IF(_xlpm.x=0,"",_xlpm.x)))</f>
        <v/>
      </c>
      <c r="AA2705" s="46" t="str">
        <f>IF(X2705="","",_xlfn.LET(_xlpm.x,VLOOKUP(X2705,'Drop-down_menus'!$D$2:$E$13,2,FALSE),IF(_xlpm.x=0,"",_xlpm.x)))</f>
        <v/>
      </c>
      <c r="AB2705" s="46" t="s">
        <v>300</v>
      </c>
      <c r="AC2705" s="46" t="s">
        <v>1255</v>
      </c>
    </row>
    <row r="2706" spans="2:29" ht="15" customHeight="1">
      <c r="B2706" s="46">
        <v>3021</v>
      </c>
      <c r="C2706" s="46" t="s">
        <v>908</v>
      </c>
      <c r="D2706" s="46" t="b">
        <f>COUNTIF(Events!$B$2:$B$171, C2706) &gt; 0</f>
        <v>1</v>
      </c>
      <c r="G2706" s="46" t="s">
        <v>1208</v>
      </c>
      <c r="I2706" s="46" t="s">
        <v>1208</v>
      </c>
      <c r="J2706" s="46" t="str">
        <f>IF(I2706="","",_xlfn.LET(_xlpm.x,VLOOKUP(I2706,'2026-01-09_taxon-match'!$A$2:$N$81,4,FALSE),IF(_xlpm.x=0,"",_xlpm.x)))</f>
        <v>Nacella concinna</v>
      </c>
      <c r="L2706" s="46" t="str">
        <f>IF(I2706="","",_xlfn.LET(_xlpm.x,VLOOKUP(I2706,'2026-01-09_taxon-match'!$A$2:$N$81,3,FALSE),IF(_xlpm.x=0,"",_xlpm.x)))</f>
        <v>urn:lsid:marinespecies.org:taxname:197296</v>
      </c>
      <c r="M2706" s="46" t="str">
        <f>IF($I2706="","",_xlfn.LET(_xlpm.x,VLOOKUP($I2706,'2026-01-09_taxon-match'!$A$2:$N$81,5,FALSE),IF(_xlpm.x=0,"",_xlpm.x)))</f>
        <v>(Strebel, 1908)</v>
      </c>
      <c r="N2706" s="46" t="str">
        <f>IF($I2706="","",_xlfn.LET(_xlpm.x,VLOOKUP($I2706,'2026-01-09_taxon-match'!$A$2:$N$81,6,FALSE),IF(_xlpm.x=0,"",_xlpm.x)))</f>
        <v>Animalia</v>
      </c>
      <c r="O2706" s="46" t="str">
        <f>IF($I2706="","",_xlfn.LET(_xlpm.x,VLOOKUP($I2706,'2026-01-09_taxon-match'!$A$2:$N$81,7,FALSE),IF(_xlpm.x=0,"",_xlpm.x)))</f>
        <v>Mollusca</v>
      </c>
      <c r="P2706" s="46" t="str">
        <f>IF($I2706="","",_xlfn.LET(_xlpm.x,VLOOKUP($I2706,'2026-01-09_taxon-match'!$A$2:$N$81,8,FALSE),IF(_xlpm.x=0,"",_xlpm.x)))</f>
        <v>Gastropoda</v>
      </c>
      <c r="Q2706" s="46" t="str">
        <f>IF($I2706="","",_xlfn.LET(_xlpm.x,VLOOKUP($I2706,'2026-01-09_taxon-match'!$A$2:$N$81,9,FALSE),IF(_xlpm.x=0,"",_xlpm.x)))</f>
        <v>Nacellida</v>
      </c>
      <c r="R2706" s="46" t="str">
        <f>IF($I2706="","",_xlfn.LET(_xlpm.x,VLOOKUP($I2706,'2026-01-09_taxon-match'!$A$2:$N$81,10,FALSE),IF(_xlpm.x=0,"",_xlpm.x)))</f>
        <v>Nacellidae</v>
      </c>
      <c r="S2706" s="46" t="str">
        <f>IF($I2706="","",_xlfn.LET(_xlpm.x,VLOOKUP($I2706,'2026-01-09_taxon-match'!$A$2:$N$81,11,FALSE),IF(_xlpm.x=0,"",_xlpm.x)))</f>
        <v>Nacella</v>
      </c>
      <c r="T2706" s="46" t="str">
        <f>IF($I2706="","",_xlfn.LET(_xlpm.x,VLOOKUP($I2706,'2026-01-09_taxon-match'!$A$2:$N$81,13,FALSE),IF(_xlpm.x=0,"",_xlpm.x)))</f>
        <v>concinna</v>
      </c>
      <c r="U2706" s="46">
        <v>1</v>
      </c>
      <c r="Y2706" s="46" t="str">
        <f>IF(V2706="","",_xlfn.LET(_xlpm.x,VLOOKUP(V2706,'Drop-down_menus'!$D$2:$E$13,2,FALSE),IF(_xlpm.x=0,"",_xlpm.x)))</f>
        <v/>
      </c>
      <c r="Z2706" s="46" t="str">
        <f>IF(W2706="","",_xlfn.LET(_xlpm.x,VLOOKUP(W2706,'Drop-down_menus'!$D$2:$E$13,2,FALSE),IF(_xlpm.x=0,"",_xlpm.x)))</f>
        <v/>
      </c>
      <c r="AA2706" s="46" t="str">
        <f>IF(X2706="","",_xlfn.LET(_xlpm.x,VLOOKUP(X2706,'Drop-down_menus'!$D$2:$E$13,2,FALSE),IF(_xlpm.x=0,"",_xlpm.x)))</f>
        <v/>
      </c>
      <c r="AB2706" s="46" t="s">
        <v>300</v>
      </c>
      <c r="AC2706" s="46" t="s">
        <v>1255</v>
      </c>
    </row>
    <row r="2707" spans="2:29" ht="15" customHeight="1">
      <c r="B2707" s="46">
        <v>3022</v>
      </c>
      <c r="C2707" s="46" t="s">
        <v>908</v>
      </c>
      <c r="D2707" s="46" t="b">
        <f>COUNTIF(Events!$B$2:$B$171, C2707) &gt; 0</f>
        <v>1</v>
      </c>
      <c r="G2707" s="46" t="s">
        <v>1208</v>
      </c>
      <c r="I2707" s="46" t="s">
        <v>1208</v>
      </c>
      <c r="J2707" s="46" t="str">
        <f>IF(I2707="","",_xlfn.LET(_xlpm.x,VLOOKUP(I2707,'2026-01-09_taxon-match'!$A$2:$N$81,4,FALSE),IF(_xlpm.x=0,"",_xlpm.x)))</f>
        <v>Nacella concinna</v>
      </c>
      <c r="L2707" s="46" t="str">
        <f>IF(I2707="","",_xlfn.LET(_xlpm.x,VLOOKUP(I2707,'2026-01-09_taxon-match'!$A$2:$N$81,3,FALSE),IF(_xlpm.x=0,"",_xlpm.x)))</f>
        <v>urn:lsid:marinespecies.org:taxname:197296</v>
      </c>
      <c r="M2707" s="46" t="str">
        <f>IF($I2707="","",_xlfn.LET(_xlpm.x,VLOOKUP($I2707,'2026-01-09_taxon-match'!$A$2:$N$81,5,FALSE),IF(_xlpm.x=0,"",_xlpm.x)))</f>
        <v>(Strebel, 1908)</v>
      </c>
      <c r="N2707" s="46" t="str">
        <f>IF($I2707="","",_xlfn.LET(_xlpm.x,VLOOKUP($I2707,'2026-01-09_taxon-match'!$A$2:$N$81,6,FALSE),IF(_xlpm.x=0,"",_xlpm.x)))</f>
        <v>Animalia</v>
      </c>
      <c r="O2707" s="46" t="str">
        <f>IF($I2707="","",_xlfn.LET(_xlpm.x,VLOOKUP($I2707,'2026-01-09_taxon-match'!$A$2:$N$81,7,FALSE),IF(_xlpm.x=0,"",_xlpm.x)))</f>
        <v>Mollusca</v>
      </c>
      <c r="P2707" s="46" t="str">
        <f>IF($I2707="","",_xlfn.LET(_xlpm.x,VLOOKUP($I2707,'2026-01-09_taxon-match'!$A$2:$N$81,8,FALSE),IF(_xlpm.x=0,"",_xlpm.x)))</f>
        <v>Gastropoda</v>
      </c>
      <c r="Q2707" s="46" t="str">
        <f>IF($I2707="","",_xlfn.LET(_xlpm.x,VLOOKUP($I2707,'2026-01-09_taxon-match'!$A$2:$N$81,9,FALSE),IF(_xlpm.x=0,"",_xlpm.x)))</f>
        <v>Nacellida</v>
      </c>
      <c r="R2707" s="46" t="str">
        <f>IF($I2707="","",_xlfn.LET(_xlpm.x,VLOOKUP($I2707,'2026-01-09_taxon-match'!$A$2:$N$81,10,FALSE),IF(_xlpm.x=0,"",_xlpm.x)))</f>
        <v>Nacellidae</v>
      </c>
      <c r="S2707" s="46" t="str">
        <f>IF($I2707="","",_xlfn.LET(_xlpm.x,VLOOKUP($I2707,'2026-01-09_taxon-match'!$A$2:$N$81,11,FALSE),IF(_xlpm.x=0,"",_xlpm.x)))</f>
        <v>Nacella</v>
      </c>
      <c r="T2707" s="46" t="str">
        <f>IF($I2707="","",_xlfn.LET(_xlpm.x,VLOOKUP($I2707,'2026-01-09_taxon-match'!$A$2:$N$81,13,FALSE),IF(_xlpm.x=0,"",_xlpm.x)))</f>
        <v>concinna</v>
      </c>
      <c r="U2707" s="46">
        <v>1</v>
      </c>
      <c r="Y2707" s="46" t="str">
        <f>IF(V2707="","",_xlfn.LET(_xlpm.x,VLOOKUP(V2707,'Drop-down_menus'!$D$2:$E$13,2,FALSE),IF(_xlpm.x=0,"",_xlpm.x)))</f>
        <v/>
      </c>
      <c r="Z2707" s="46" t="str">
        <f>IF(W2707="","",_xlfn.LET(_xlpm.x,VLOOKUP(W2707,'Drop-down_menus'!$D$2:$E$13,2,FALSE),IF(_xlpm.x=0,"",_xlpm.x)))</f>
        <v/>
      </c>
      <c r="AA2707" s="46" t="str">
        <f>IF(X2707="","",_xlfn.LET(_xlpm.x,VLOOKUP(X2707,'Drop-down_menus'!$D$2:$E$13,2,FALSE),IF(_xlpm.x=0,"",_xlpm.x)))</f>
        <v/>
      </c>
      <c r="AB2707" s="46" t="s">
        <v>300</v>
      </c>
      <c r="AC2707" s="46" t="s">
        <v>1255</v>
      </c>
    </row>
    <row r="2708" spans="2:29" ht="15" customHeight="1">
      <c r="B2708" s="46">
        <v>3023</v>
      </c>
      <c r="C2708" s="46" t="s">
        <v>908</v>
      </c>
      <c r="D2708" s="46" t="b">
        <f>COUNTIF(Events!$B$2:$B$171, C2708) &gt; 0</f>
        <v>1</v>
      </c>
      <c r="G2708" s="46" t="s">
        <v>960</v>
      </c>
      <c r="I2708" s="46" t="s">
        <v>960</v>
      </c>
      <c r="J2708" s="46" t="str">
        <f>IF(I2708="","",_xlfn.LET(_xlpm.x,VLOOKUP(I2708,'2026-01-09_taxon-match'!$A$2:$N$81,4,FALSE),IF(_xlpm.x=0,"",_xlpm.x)))</f>
        <v>Odontaster validus</v>
      </c>
      <c r="L2708" s="46" t="str">
        <f>IF(I2708="","",_xlfn.LET(_xlpm.x,VLOOKUP(I2708,'2026-01-09_taxon-match'!$A$2:$N$81,3,FALSE),IF(_xlpm.x=0,"",_xlpm.x)))</f>
        <v>urn:lsid:marinespecies.org:taxname:172775</v>
      </c>
      <c r="M2708" s="46" t="str">
        <f>IF($I2708="","",_xlfn.LET(_xlpm.x,VLOOKUP($I2708,'2026-01-09_taxon-match'!$A$2:$N$81,5,FALSE),IF(_xlpm.x=0,"",_xlpm.x)))</f>
        <v>Koehler, 1906</v>
      </c>
      <c r="N2708" s="46" t="str">
        <f>IF($I2708="","",_xlfn.LET(_xlpm.x,VLOOKUP($I2708,'2026-01-09_taxon-match'!$A$2:$N$81,6,FALSE),IF(_xlpm.x=0,"",_xlpm.x)))</f>
        <v>Animalia</v>
      </c>
      <c r="O2708" s="46" t="str">
        <f>IF($I2708="","",_xlfn.LET(_xlpm.x,VLOOKUP($I2708,'2026-01-09_taxon-match'!$A$2:$N$81,7,FALSE),IF(_xlpm.x=0,"",_xlpm.x)))</f>
        <v>Echinodermata</v>
      </c>
      <c r="P2708" s="46" t="str">
        <f>IF($I2708="","",_xlfn.LET(_xlpm.x,VLOOKUP($I2708,'2026-01-09_taxon-match'!$A$2:$N$81,8,FALSE),IF(_xlpm.x=0,"",_xlpm.x)))</f>
        <v>Asteroidea</v>
      </c>
      <c r="Q2708" s="46" t="str">
        <f>IF($I2708="","",_xlfn.LET(_xlpm.x,VLOOKUP($I2708,'2026-01-09_taxon-match'!$A$2:$N$81,9,FALSE),IF(_xlpm.x=0,"",_xlpm.x)))</f>
        <v>Valvatida</v>
      </c>
      <c r="R2708" s="46" t="str">
        <f>IF($I2708="","",_xlfn.LET(_xlpm.x,VLOOKUP($I2708,'2026-01-09_taxon-match'!$A$2:$N$81,10,FALSE),IF(_xlpm.x=0,"",_xlpm.x)))</f>
        <v>Odontasteridae</v>
      </c>
      <c r="S2708" s="46" t="str">
        <f>IF($I2708="","",_xlfn.LET(_xlpm.x,VLOOKUP($I2708,'2026-01-09_taxon-match'!$A$2:$N$81,11,FALSE),IF(_xlpm.x=0,"",_xlpm.x)))</f>
        <v>Odontaster</v>
      </c>
      <c r="T2708" s="46" t="str">
        <f>IF($I2708="","",_xlfn.LET(_xlpm.x,VLOOKUP($I2708,'2026-01-09_taxon-match'!$A$2:$N$81,13,FALSE),IF(_xlpm.x=0,"",_xlpm.x)))</f>
        <v>validus</v>
      </c>
      <c r="U2708" s="46">
        <v>1</v>
      </c>
      <c r="Y2708" s="46" t="str">
        <f>IF(V2708="","",_xlfn.LET(_xlpm.x,VLOOKUP(V2708,'Drop-down_menus'!$D$2:$E$13,2,FALSE),IF(_xlpm.x=0,"",_xlpm.x)))</f>
        <v/>
      </c>
      <c r="Z2708" s="46" t="str">
        <f>IF(W2708="","",_xlfn.LET(_xlpm.x,VLOOKUP(W2708,'Drop-down_menus'!$D$2:$E$13,2,FALSE),IF(_xlpm.x=0,"",_xlpm.x)))</f>
        <v/>
      </c>
      <c r="AA2708" s="46" t="str">
        <f>IF(X2708="","",_xlfn.LET(_xlpm.x,VLOOKUP(X2708,'Drop-down_menus'!$D$2:$E$13,2,FALSE),IF(_xlpm.x=0,"",_xlpm.x)))</f>
        <v/>
      </c>
      <c r="AB2708" s="46" t="s">
        <v>1252</v>
      </c>
      <c r="AC2708" s="46" t="s">
        <v>1255</v>
      </c>
    </row>
    <row r="2709" spans="2:29" ht="15" customHeight="1">
      <c r="B2709" s="46">
        <v>3024</v>
      </c>
      <c r="C2709" s="46" t="s">
        <v>908</v>
      </c>
      <c r="D2709" s="46" t="b">
        <f>COUNTIF(Events!$B$2:$B$171, C2709) &gt; 0</f>
        <v>1</v>
      </c>
      <c r="G2709" s="46" t="s">
        <v>1048</v>
      </c>
      <c r="I2709" s="2" t="s">
        <v>1048</v>
      </c>
      <c r="J2709" s="46" t="str">
        <f>IF(I2709="","",_xlfn.LET(_xlpm.x,VLOOKUP(I2709,'2026-01-09_taxon-match'!$A$2:$N$81,4,FALSE),IF(_xlpm.x=0,"",_xlpm.x)))</f>
        <v>Heterocucumis steineni</v>
      </c>
      <c r="L2709" s="46" t="str">
        <f>IF(I2709="","",_xlfn.LET(_xlpm.x,VLOOKUP(I2709,'2026-01-09_taxon-match'!$A$2:$N$81,3,FALSE),IF(_xlpm.x=0,"",_xlpm.x)))</f>
        <v>urn:lsid:marinespecies.org:taxname:174085</v>
      </c>
      <c r="M2709" s="46" t="str">
        <f>IF($I2709="","",_xlfn.LET(_xlpm.x,VLOOKUP($I2709,'2026-01-09_taxon-match'!$A$2:$N$81,5,FALSE),IF(_xlpm.x=0,"",_xlpm.x)))</f>
        <v>(Ludwig, 1898)</v>
      </c>
      <c r="N2709" s="46" t="str">
        <f>IF($I2709="","",_xlfn.LET(_xlpm.x,VLOOKUP($I2709,'2026-01-09_taxon-match'!$A$2:$N$81,6,FALSE),IF(_xlpm.x=0,"",_xlpm.x)))</f>
        <v>Animalia</v>
      </c>
      <c r="O2709" s="46" t="str">
        <f>IF($I2709="","",_xlfn.LET(_xlpm.x,VLOOKUP($I2709,'2026-01-09_taxon-match'!$A$2:$N$81,7,FALSE),IF(_xlpm.x=0,"",_xlpm.x)))</f>
        <v>Echinodermata</v>
      </c>
      <c r="P2709" s="46" t="str">
        <f>IF($I2709="","",_xlfn.LET(_xlpm.x,VLOOKUP($I2709,'2026-01-09_taxon-match'!$A$2:$N$81,8,FALSE),IF(_xlpm.x=0,"",_xlpm.x)))</f>
        <v>Holothuroidea</v>
      </c>
      <c r="Q2709" s="46" t="str">
        <f>IF($I2709="","",_xlfn.LET(_xlpm.x,VLOOKUP($I2709,'2026-01-09_taxon-match'!$A$2:$N$81,9,FALSE),IF(_xlpm.x=0,"",_xlpm.x)))</f>
        <v>Dendrochirotida</v>
      </c>
      <c r="R2709" s="46" t="str">
        <f>IF($I2709="","",_xlfn.LET(_xlpm.x,VLOOKUP($I2709,'2026-01-09_taxon-match'!$A$2:$N$81,10,FALSE),IF(_xlpm.x=0,"",_xlpm.x)))</f>
        <v>Cucumariidae</v>
      </c>
      <c r="S2709" s="46" t="str">
        <f>IF($I2709="","",_xlfn.LET(_xlpm.x,VLOOKUP($I2709,'2026-01-09_taxon-match'!$A$2:$N$81,11,FALSE),IF(_xlpm.x=0,"",_xlpm.x)))</f>
        <v>Heterocucumis</v>
      </c>
      <c r="T2709" s="46" t="str">
        <f>IF($I2709="","",_xlfn.LET(_xlpm.x,VLOOKUP($I2709,'2026-01-09_taxon-match'!$A$2:$N$81,13,FALSE),IF(_xlpm.x=0,"",_xlpm.x)))</f>
        <v>steineni</v>
      </c>
      <c r="U2709" s="46">
        <v>1</v>
      </c>
      <c r="Y2709" s="46" t="str">
        <f>IF(V2709="","",_xlfn.LET(_xlpm.x,VLOOKUP(V2709,'Drop-down_menus'!$D$2:$E$13,2,FALSE),IF(_xlpm.x=0,"",_xlpm.x)))</f>
        <v/>
      </c>
      <c r="Z2709" s="46" t="str">
        <f>IF(W2709="","",_xlfn.LET(_xlpm.x,VLOOKUP(W2709,'Drop-down_menus'!$D$2:$E$13,2,FALSE),IF(_xlpm.x=0,"",_xlpm.x)))</f>
        <v/>
      </c>
      <c r="AA2709" s="46" t="str">
        <f>IF(X2709="","",_xlfn.LET(_xlpm.x,VLOOKUP(X2709,'Drop-down_menus'!$D$2:$E$13,2,FALSE),IF(_xlpm.x=0,"",_xlpm.x)))</f>
        <v/>
      </c>
      <c r="AB2709" s="46" t="s">
        <v>1252</v>
      </c>
      <c r="AC2709" s="46" t="s">
        <v>1255</v>
      </c>
    </row>
    <row r="2710" spans="2:29" ht="15" customHeight="1">
      <c r="B2710" s="46">
        <v>3025</v>
      </c>
      <c r="C2710" s="46" t="s">
        <v>908</v>
      </c>
      <c r="D2710" s="46" t="b">
        <f>COUNTIF(Events!$B$2:$B$171, C2710) &gt; 0</f>
        <v>1</v>
      </c>
      <c r="G2710" s="46" t="s">
        <v>1237</v>
      </c>
      <c r="I2710" s="46" t="s">
        <v>1333</v>
      </c>
      <c r="J2710" s="46" t="str">
        <f>IF(I2710="","",_xlfn.LET(_xlpm.x,VLOOKUP(I2710,'2026-01-09_taxon-match'!$A$2:$N$81,4,FALSE),IF(_xlpm.x=0,"",_xlpm.x)))</f>
        <v>Ophionotus victoriae</v>
      </c>
      <c r="L2710" s="46" t="str">
        <f>IF(I2710="","",_xlfn.LET(_xlpm.x,VLOOKUP(I2710,'2026-01-09_taxon-match'!$A$2:$N$81,3,FALSE),IF(_xlpm.x=0,"",_xlpm.x)))</f>
        <v>urn:lsid:marinespecies.org:taxname:173593</v>
      </c>
      <c r="M2710" s="46" t="str">
        <f>IF($I2710="","",_xlfn.LET(_xlpm.x,VLOOKUP($I2710,'2026-01-09_taxon-match'!$A$2:$N$81,5,FALSE),IF(_xlpm.x=0,"",_xlpm.x)))</f>
        <v>Bell, 1902</v>
      </c>
      <c r="N2710" s="46" t="str">
        <f>IF($I2710="","",_xlfn.LET(_xlpm.x,VLOOKUP($I2710,'2026-01-09_taxon-match'!$A$2:$N$81,6,FALSE),IF(_xlpm.x=0,"",_xlpm.x)))</f>
        <v>Animalia</v>
      </c>
      <c r="O2710" s="46" t="str">
        <f>IF($I2710="","",_xlfn.LET(_xlpm.x,VLOOKUP($I2710,'2026-01-09_taxon-match'!$A$2:$N$81,7,FALSE),IF(_xlpm.x=0,"",_xlpm.x)))</f>
        <v>Echinodermata</v>
      </c>
      <c r="P2710" s="46" t="str">
        <f>IF($I2710="","",_xlfn.LET(_xlpm.x,VLOOKUP($I2710,'2026-01-09_taxon-match'!$A$2:$N$81,8,FALSE),IF(_xlpm.x=0,"",_xlpm.x)))</f>
        <v>Ophiuroidea</v>
      </c>
      <c r="Q2710" s="46" t="str">
        <f>IF($I2710="","",_xlfn.LET(_xlpm.x,VLOOKUP($I2710,'2026-01-09_taxon-match'!$A$2:$N$81,9,FALSE),IF(_xlpm.x=0,"",_xlpm.x)))</f>
        <v>Ophiurida</v>
      </c>
      <c r="R2710" s="46" t="str">
        <f>IF($I2710="","",_xlfn.LET(_xlpm.x,VLOOKUP($I2710,'2026-01-09_taxon-match'!$A$2:$N$81,10,FALSE),IF(_xlpm.x=0,"",_xlpm.x)))</f>
        <v>Ophiuridae</v>
      </c>
      <c r="S2710" s="46" t="str">
        <f>IF($I2710="","",_xlfn.LET(_xlpm.x,VLOOKUP($I2710,'2026-01-09_taxon-match'!$A$2:$N$81,11,FALSE),IF(_xlpm.x=0,"",_xlpm.x)))</f>
        <v>Ophionotus</v>
      </c>
      <c r="T2710" s="46" t="str">
        <f>IF($I2710="","",_xlfn.LET(_xlpm.x,VLOOKUP($I2710,'2026-01-09_taxon-match'!$A$2:$N$81,13,FALSE),IF(_xlpm.x=0,"",_xlpm.x)))</f>
        <v>victoriae</v>
      </c>
      <c r="U2710" s="46">
        <v>1</v>
      </c>
      <c r="Y2710" s="46" t="str">
        <f>IF(V2710="","",_xlfn.LET(_xlpm.x,VLOOKUP(V2710,'Drop-down_menus'!$D$2:$E$13,2,FALSE),IF(_xlpm.x=0,"",_xlpm.x)))</f>
        <v/>
      </c>
      <c r="Z2710" s="46" t="str">
        <f>IF(W2710="","",_xlfn.LET(_xlpm.x,VLOOKUP(W2710,'Drop-down_menus'!$D$2:$E$13,2,FALSE),IF(_xlpm.x=0,"",_xlpm.x)))</f>
        <v/>
      </c>
      <c r="AA2710" s="46" t="str">
        <f>IF(X2710="","",_xlfn.LET(_xlpm.x,VLOOKUP(X2710,'Drop-down_menus'!$D$2:$E$13,2,FALSE),IF(_xlpm.x=0,"",_xlpm.x)))</f>
        <v/>
      </c>
      <c r="AB2710" s="46" t="s">
        <v>1252</v>
      </c>
      <c r="AC2710" s="46" t="s">
        <v>1255</v>
      </c>
    </row>
    <row r="2711" spans="2:29" ht="15" customHeight="1">
      <c r="B2711" s="46">
        <v>3026</v>
      </c>
      <c r="C2711" s="46" t="s">
        <v>908</v>
      </c>
      <c r="D2711" s="46" t="b">
        <f>COUNTIF(Events!$B$2:$B$171, C2711) &gt; 0</f>
        <v>1</v>
      </c>
      <c r="G2711" s="46" t="s">
        <v>1208</v>
      </c>
      <c r="I2711" s="46" t="s">
        <v>1208</v>
      </c>
      <c r="J2711" s="46" t="str">
        <f>IF(I2711="","",_xlfn.LET(_xlpm.x,VLOOKUP(I2711,'2026-01-09_taxon-match'!$A$2:$N$81,4,FALSE),IF(_xlpm.x=0,"",_xlpm.x)))</f>
        <v>Nacella concinna</v>
      </c>
      <c r="L2711" s="46" t="str">
        <f>IF(I2711="","",_xlfn.LET(_xlpm.x,VLOOKUP(I2711,'2026-01-09_taxon-match'!$A$2:$N$81,3,FALSE),IF(_xlpm.x=0,"",_xlpm.x)))</f>
        <v>urn:lsid:marinespecies.org:taxname:197296</v>
      </c>
      <c r="M2711" s="46" t="str">
        <f>IF($I2711="","",_xlfn.LET(_xlpm.x,VLOOKUP($I2711,'2026-01-09_taxon-match'!$A$2:$N$81,5,FALSE),IF(_xlpm.x=0,"",_xlpm.x)))</f>
        <v>(Strebel, 1908)</v>
      </c>
      <c r="N2711" s="46" t="str">
        <f>IF($I2711="","",_xlfn.LET(_xlpm.x,VLOOKUP($I2711,'2026-01-09_taxon-match'!$A$2:$N$81,6,FALSE),IF(_xlpm.x=0,"",_xlpm.x)))</f>
        <v>Animalia</v>
      </c>
      <c r="O2711" s="46" t="str">
        <f>IF($I2711="","",_xlfn.LET(_xlpm.x,VLOOKUP($I2711,'2026-01-09_taxon-match'!$A$2:$N$81,7,FALSE),IF(_xlpm.x=0,"",_xlpm.x)))</f>
        <v>Mollusca</v>
      </c>
      <c r="P2711" s="46" t="str">
        <f>IF($I2711="","",_xlfn.LET(_xlpm.x,VLOOKUP($I2711,'2026-01-09_taxon-match'!$A$2:$N$81,8,FALSE),IF(_xlpm.x=0,"",_xlpm.x)))</f>
        <v>Gastropoda</v>
      </c>
      <c r="Q2711" s="46" t="str">
        <f>IF($I2711="","",_xlfn.LET(_xlpm.x,VLOOKUP($I2711,'2026-01-09_taxon-match'!$A$2:$N$81,9,FALSE),IF(_xlpm.x=0,"",_xlpm.x)))</f>
        <v>Nacellida</v>
      </c>
      <c r="R2711" s="46" t="str">
        <f>IF($I2711="","",_xlfn.LET(_xlpm.x,VLOOKUP($I2711,'2026-01-09_taxon-match'!$A$2:$N$81,10,FALSE),IF(_xlpm.x=0,"",_xlpm.x)))</f>
        <v>Nacellidae</v>
      </c>
      <c r="S2711" s="46" t="str">
        <f>IF($I2711="","",_xlfn.LET(_xlpm.x,VLOOKUP($I2711,'2026-01-09_taxon-match'!$A$2:$N$81,11,FALSE),IF(_xlpm.x=0,"",_xlpm.x)))</f>
        <v>Nacella</v>
      </c>
      <c r="T2711" s="46" t="str">
        <f>IF($I2711="","",_xlfn.LET(_xlpm.x,VLOOKUP($I2711,'2026-01-09_taxon-match'!$A$2:$N$81,13,FALSE),IF(_xlpm.x=0,"",_xlpm.x)))</f>
        <v>concinna</v>
      </c>
      <c r="U2711" s="46">
        <v>1</v>
      </c>
      <c r="Y2711" s="46" t="str">
        <f>IF(V2711="","",_xlfn.LET(_xlpm.x,VLOOKUP(V2711,'Drop-down_menus'!$D$2:$E$13,2,FALSE),IF(_xlpm.x=0,"",_xlpm.x)))</f>
        <v/>
      </c>
      <c r="Z2711" s="46" t="str">
        <f>IF(W2711="","",_xlfn.LET(_xlpm.x,VLOOKUP(W2711,'Drop-down_menus'!$D$2:$E$13,2,FALSE),IF(_xlpm.x=0,"",_xlpm.x)))</f>
        <v/>
      </c>
      <c r="AA2711" s="46" t="str">
        <f>IF(X2711="","",_xlfn.LET(_xlpm.x,VLOOKUP(X2711,'Drop-down_menus'!$D$2:$E$13,2,FALSE),IF(_xlpm.x=0,"",_xlpm.x)))</f>
        <v/>
      </c>
      <c r="AB2711" s="46" t="s">
        <v>1252</v>
      </c>
      <c r="AC2711" s="46" t="s">
        <v>1255</v>
      </c>
    </row>
    <row r="2712" spans="2:29" ht="15" customHeight="1">
      <c r="B2712" s="46">
        <v>3027</v>
      </c>
      <c r="C2712" s="46" t="s">
        <v>908</v>
      </c>
      <c r="D2712" s="46" t="b">
        <f>COUNTIF(Events!$B$2:$B$171, C2712) &gt; 0</f>
        <v>1</v>
      </c>
      <c r="G2712" s="46" t="s">
        <v>1238</v>
      </c>
      <c r="I2712" s="46" t="s">
        <v>1527</v>
      </c>
      <c r="J2712" s="46" t="str">
        <f>IF(I2712="","",_xlfn.LET(_xlpm.x,VLOOKUP(I2712,'2026-01-09_taxon-match'!$A$2:$N$81,4,FALSE),IF(_xlpm.x=0,"",_xlpm.x)))</f>
        <v>Yoldia</v>
      </c>
      <c r="K2712" s="46" t="s">
        <v>1318</v>
      </c>
      <c r="L2712" s="46" t="str">
        <f>IF(I2712="","",_xlfn.LET(_xlpm.x,VLOOKUP(I2712,'2026-01-09_taxon-match'!$A$2:$N$81,3,FALSE),IF(_xlpm.x=0,"",_xlpm.x)))</f>
        <v>urn:lsid:marinespecies.org:taxname:138672</v>
      </c>
      <c r="M2712" s="46" t="str">
        <f>IF($I2712="","",_xlfn.LET(_xlpm.x,VLOOKUP($I2712,'2026-01-09_taxon-match'!$A$2:$N$81,5,FALSE),IF(_xlpm.x=0,"",_xlpm.x)))</f>
        <v>Møller, 1842</v>
      </c>
      <c r="N2712" s="46" t="str">
        <f>IF($I2712="","",_xlfn.LET(_xlpm.x,VLOOKUP($I2712,'2026-01-09_taxon-match'!$A$2:$N$81,6,FALSE),IF(_xlpm.x=0,"",_xlpm.x)))</f>
        <v>Animalia</v>
      </c>
      <c r="O2712" s="46" t="str">
        <f>IF($I2712="","",_xlfn.LET(_xlpm.x,VLOOKUP($I2712,'2026-01-09_taxon-match'!$A$2:$N$81,7,FALSE),IF(_xlpm.x=0,"",_xlpm.x)))</f>
        <v>Mollusca</v>
      </c>
      <c r="P2712" s="46" t="str">
        <f>IF($I2712="","",_xlfn.LET(_xlpm.x,VLOOKUP($I2712,'2026-01-09_taxon-match'!$A$2:$N$81,8,FALSE),IF(_xlpm.x=0,"",_xlpm.x)))</f>
        <v>Bivalvia</v>
      </c>
      <c r="Q2712" s="46" t="str">
        <f>IF($I2712="","",_xlfn.LET(_xlpm.x,VLOOKUP($I2712,'2026-01-09_taxon-match'!$A$2:$N$81,9,FALSE),IF(_xlpm.x=0,"",_xlpm.x)))</f>
        <v>Nuculanida</v>
      </c>
      <c r="R2712" s="46" t="str">
        <f>IF($I2712="","",_xlfn.LET(_xlpm.x,VLOOKUP($I2712,'2026-01-09_taxon-match'!$A$2:$N$81,10,FALSE),IF(_xlpm.x=0,"",_xlpm.x)))</f>
        <v>Yoldiidae</v>
      </c>
      <c r="S2712" s="46" t="str">
        <f>IF($I2712="","",_xlfn.LET(_xlpm.x,VLOOKUP($I2712,'2026-01-09_taxon-match'!$A$2:$N$81,11,FALSE),IF(_xlpm.x=0,"",_xlpm.x)))</f>
        <v>Yoldia</v>
      </c>
      <c r="T2712" s="46" t="str">
        <f>IF($I2712="","",_xlfn.LET(_xlpm.x,VLOOKUP($I2712,'2026-01-09_taxon-match'!$A$2:$N$81,13,FALSE),IF(_xlpm.x=0,"",_xlpm.x)))</f>
        <v/>
      </c>
      <c r="U2712" s="46">
        <v>1</v>
      </c>
      <c r="Y2712" s="46" t="str">
        <f>IF(V2712="","",_xlfn.LET(_xlpm.x,VLOOKUP(V2712,'Drop-down_menus'!$D$2:$E$13,2,FALSE),IF(_xlpm.x=0,"",_xlpm.x)))</f>
        <v/>
      </c>
      <c r="Z2712" s="46" t="str">
        <f>IF(W2712="","",_xlfn.LET(_xlpm.x,VLOOKUP(W2712,'Drop-down_menus'!$D$2:$E$13,2,FALSE),IF(_xlpm.x=0,"",_xlpm.x)))</f>
        <v/>
      </c>
      <c r="AA2712" s="46" t="str">
        <f>IF(X2712="","",_xlfn.LET(_xlpm.x,VLOOKUP(X2712,'Drop-down_menus'!$D$2:$E$13,2,FALSE),IF(_xlpm.x=0,"",_xlpm.x)))</f>
        <v/>
      </c>
      <c r="AB2712" s="46" t="s">
        <v>1252</v>
      </c>
      <c r="AC2712" s="46" t="s">
        <v>1255</v>
      </c>
    </row>
    <row r="2713" spans="2:29" ht="15" customHeight="1">
      <c r="B2713" s="46">
        <v>3028</v>
      </c>
      <c r="C2713" s="46" t="s">
        <v>908</v>
      </c>
      <c r="D2713" s="46" t="b">
        <f>COUNTIF(Events!$B$2:$B$171, C2713) &gt; 0</f>
        <v>1</v>
      </c>
      <c r="G2713" s="46" t="s">
        <v>1202</v>
      </c>
      <c r="I2713" s="46" t="s">
        <v>1338</v>
      </c>
      <c r="J2713" s="46" t="str">
        <f>IF(I2713="","",_xlfn.LET(_xlpm.x,VLOOKUP(I2713,'2026-01-09_taxon-match'!$A$2:$N$81,4,FALSE),IF(_xlpm.x=0,"",_xlpm.x)))</f>
        <v>Polynoidae</v>
      </c>
      <c r="K2713" s="46" t="s">
        <v>1318</v>
      </c>
      <c r="L2713" s="46" t="str">
        <f>IF(I2713="","",_xlfn.LET(_xlpm.x,VLOOKUP(I2713,'2026-01-09_taxon-match'!$A$2:$N$81,3,FALSE),IF(_xlpm.x=0,"",_xlpm.x)))</f>
        <v>urn:lsid:marinespecies.org:taxname:939</v>
      </c>
      <c r="M2713" s="46" t="str">
        <f>IF($I2713="","",_xlfn.LET(_xlpm.x,VLOOKUP($I2713,'2026-01-09_taxon-match'!$A$2:$N$81,5,FALSE),IF(_xlpm.x=0,"",_xlpm.x)))</f>
        <v>Kinberg, 1856</v>
      </c>
      <c r="N2713" s="46" t="str">
        <f>IF($I2713="","",_xlfn.LET(_xlpm.x,VLOOKUP($I2713,'2026-01-09_taxon-match'!$A$2:$N$81,6,FALSE),IF(_xlpm.x=0,"",_xlpm.x)))</f>
        <v>Animalia</v>
      </c>
      <c r="O2713" s="46" t="str">
        <f>IF($I2713="","",_xlfn.LET(_xlpm.x,VLOOKUP($I2713,'2026-01-09_taxon-match'!$A$2:$N$81,7,FALSE),IF(_xlpm.x=0,"",_xlpm.x)))</f>
        <v>Annelida</v>
      </c>
      <c r="P2713" s="46" t="str">
        <f>IF($I2713="","",_xlfn.LET(_xlpm.x,VLOOKUP($I2713,'2026-01-09_taxon-match'!$A$2:$N$81,8,FALSE),IF(_xlpm.x=0,"",_xlpm.x)))</f>
        <v>Polychaeta</v>
      </c>
      <c r="Q2713" s="46" t="str">
        <f>IF($I2713="","",_xlfn.LET(_xlpm.x,VLOOKUP($I2713,'2026-01-09_taxon-match'!$A$2:$N$81,9,FALSE),IF(_xlpm.x=0,"",_xlpm.x)))</f>
        <v>Phyllodocida</v>
      </c>
      <c r="R2713" s="46" t="str">
        <f>IF($I2713="","",_xlfn.LET(_xlpm.x,VLOOKUP($I2713,'2026-01-09_taxon-match'!$A$2:$N$81,10,FALSE),IF(_xlpm.x=0,"",_xlpm.x)))</f>
        <v>Polynoidae</v>
      </c>
      <c r="S2713" s="46" t="str">
        <f>IF($I2713="","",_xlfn.LET(_xlpm.x,VLOOKUP($I2713,'2026-01-09_taxon-match'!$A$2:$N$81,11,FALSE),IF(_xlpm.x=0,"",_xlpm.x)))</f>
        <v/>
      </c>
      <c r="T2713" s="46" t="str">
        <f>IF($I2713="","",_xlfn.LET(_xlpm.x,VLOOKUP($I2713,'2026-01-09_taxon-match'!$A$2:$N$81,13,FALSE),IF(_xlpm.x=0,"",_xlpm.x)))</f>
        <v/>
      </c>
      <c r="U2713" s="46">
        <v>1</v>
      </c>
      <c r="Y2713" s="46" t="str">
        <f>IF(V2713="","",_xlfn.LET(_xlpm.x,VLOOKUP(V2713,'Drop-down_menus'!$D$2:$E$13,2,FALSE),IF(_xlpm.x=0,"",_xlpm.x)))</f>
        <v/>
      </c>
      <c r="Z2713" s="46" t="str">
        <f>IF(W2713="","",_xlfn.LET(_xlpm.x,VLOOKUP(W2713,'Drop-down_menus'!$D$2:$E$13,2,FALSE),IF(_xlpm.x=0,"",_xlpm.x)))</f>
        <v/>
      </c>
      <c r="AA2713" s="46" t="str">
        <f>IF(X2713="","",_xlfn.LET(_xlpm.x,VLOOKUP(X2713,'Drop-down_menus'!$D$2:$E$13,2,FALSE),IF(_xlpm.x=0,"",_xlpm.x)))</f>
        <v/>
      </c>
      <c r="AB2713" s="46" t="s">
        <v>1252</v>
      </c>
      <c r="AC2713" s="46" t="s">
        <v>1255</v>
      </c>
    </row>
    <row r="2714" spans="2:29" ht="15" customHeight="1">
      <c r="B2714" s="46">
        <v>3029</v>
      </c>
      <c r="C2714" s="46" t="s">
        <v>908</v>
      </c>
      <c r="D2714" s="46" t="b">
        <f>COUNTIF(Events!$B$2:$B$171, C2714) &gt; 0</f>
        <v>1</v>
      </c>
      <c r="G2714" s="46" t="s">
        <v>1201</v>
      </c>
      <c r="I2714" s="46" t="s">
        <v>232</v>
      </c>
      <c r="J2714" s="46" t="str">
        <f>IF(I2714="","",_xlfn.LET(_xlpm.x,VLOOKUP(I2714,'2026-01-09_taxon-match'!$A$2:$N$81,4,FALSE),IF(_xlpm.x=0,"",_xlpm.x)))</f>
        <v>Terebellidae</v>
      </c>
      <c r="K2714" s="46" t="s">
        <v>1318</v>
      </c>
      <c r="L2714" s="46" t="str">
        <f>IF(I2714="","",_xlfn.LET(_xlpm.x,VLOOKUP(I2714,'2026-01-09_taxon-match'!$A$2:$N$81,3,FALSE),IF(_xlpm.x=0,"",_xlpm.x)))</f>
        <v/>
      </c>
      <c r="M2714" s="46" t="str">
        <f>IF($I2714="","",_xlfn.LET(_xlpm.x,VLOOKUP($I2714,'2026-01-09_taxon-match'!$A$2:$N$81,5,FALSE),IF(_xlpm.x=0,"",_xlpm.x)))</f>
        <v/>
      </c>
      <c r="N2714" s="46" t="str">
        <f>IF($I2714="","",_xlfn.LET(_xlpm.x,VLOOKUP($I2714,'2026-01-09_taxon-match'!$A$2:$N$81,6,FALSE),IF(_xlpm.x=0,"",_xlpm.x)))</f>
        <v/>
      </c>
      <c r="O2714" s="46" t="str">
        <f>IF($I2714="","",_xlfn.LET(_xlpm.x,VLOOKUP($I2714,'2026-01-09_taxon-match'!$A$2:$N$81,7,FALSE),IF(_xlpm.x=0,"",_xlpm.x)))</f>
        <v/>
      </c>
      <c r="P2714" s="46" t="str">
        <f>IF($I2714="","",_xlfn.LET(_xlpm.x,VLOOKUP($I2714,'2026-01-09_taxon-match'!$A$2:$N$81,8,FALSE),IF(_xlpm.x=0,"",_xlpm.x)))</f>
        <v/>
      </c>
      <c r="Q2714" s="46" t="str">
        <f>IF($I2714="","",_xlfn.LET(_xlpm.x,VLOOKUP($I2714,'2026-01-09_taxon-match'!$A$2:$N$81,9,FALSE),IF(_xlpm.x=0,"",_xlpm.x)))</f>
        <v/>
      </c>
      <c r="R2714" s="46" t="str">
        <f>IF($I2714="","",_xlfn.LET(_xlpm.x,VLOOKUP($I2714,'2026-01-09_taxon-match'!$A$2:$N$81,10,FALSE),IF(_xlpm.x=0,"",_xlpm.x)))</f>
        <v/>
      </c>
      <c r="S2714" s="46" t="str">
        <f>IF($I2714="","",_xlfn.LET(_xlpm.x,VLOOKUP($I2714,'2026-01-09_taxon-match'!$A$2:$N$81,11,FALSE),IF(_xlpm.x=0,"",_xlpm.x)))</f>
        <v/>
      </c>
      <c r="T2714" s="46" t="str">
        <f>IF($I2714="","",_xlfn.LET(_xlpm.x,VLOOKUP($I2714,'2026-01-09_taxon-match'!$A$2:$N$81,13,FALSE),IF(_xlpm.x=0,"",_xlpm.x)))</f>
        <v/>
      </c>
      <c r="U2714" s="46">
        <v>1</v>
      </c>
      <c r="Y2714" s="46" t="str">
        <f>IF(V2714="","",_xlfn.LET(_xlpm.x,VLOOKUP(V2714,'Drop-down_menus'!$D$2:$E$13,2,FALSE),IF(_xlpm.x=0,"",_xlpm.x)))</f>
        <v/>
      </c>
      <c r="Z2714" s="46" t="str">
        <f>IF(W2714="","",_xlfn.LET(_xlpm.x,VLOOKUP(W2714,'Drop-down_menus'!$D$2:$E$13,2,FALSE),IF(_xlpm.x=0,"",_xlpm.x)))</f>
        <v/>
      </c>
      <c r="AA2714" s="46" t="str">
        <f>IF(X2714="","",_xlfn.LET(_xlpm.x,VLOOKUP(X2714,'Drop-down_menus'!$D$2:$E$13,2,FALSE),IF(_xlpm.x=0,"",_xlpm.x)))</f>
        <v/>
      </c>
      <c r="AB2714" s="46" t="s">
        <v>1252</v>
      </c>
      <c r="AC2714" s="46" t="s">
        <v>1255</v>
      </c>
    </row>
    <row r="2715" spans="2:29" ht="15" customHeight="1">
      <c r="B2715" s="46">
        <v>3030</v>
      </c>
      <c r="C2715" s="46" t="s">
        <v>908</v>
      </c>
      <c r="D2715" s="46" t="b">
        <f>COUNTIF(Events!$B$2:$B$171, C2715) &gt; 0</f>
        <v>1</v>
      </c>
      <c r="G2715" s="46" t="s">
        <v>1201</v>
      </c>
      <c r="I2715" s="46" t="s">
        <v>232</v>
      </c>
      <c r="J2715" s="46" t="str">
        <f>IF(I2715="","",_xlfn.LET(_xlpm.x,VLOOKUP(I2715,'2026-01-09_taxon-match'!$A$2:$N$81,4,FALSE),IF(_xlpm.x=0,"",_xlpm.x)))</f>
        <v>Terebellidae</v>
      </c>
      <c r="K2715" s="46" t="s">
        <v>1318</v>
      </c>
      <c r="L2715" s="46" t="str">
        <f>IF(I2715="","",_xlfn.LET(_xlpm.x,VLOOKUP(I2715,'2026-01-09_taxon-match'!$A$2:$N$81,3,FALSE),IF(_xlpm.x=0,"",_xlpm.x)))</f>
        <v/>
      </c>
      <c r="M2715" s="46" t="str">
        <f>IF($I2715="","",_xlfn.LET(_xlpm.x,VLOOKUP($I2715,'2026-01-09_taxon-match'!$A$2:$N$81,5,FALSE),IF(_xlpm.x=0,"",_xlpm.x)))</f>
        <v/>
      </c>
      <c r="N2715" s="46" t="str">
        <f>IF($I2715="","",_xlfn.LET(_xlpm.x,VLOOKUP($I2715,'2026-01-09_taxon-match'!$A$2:$N$81,6,FALSE),IF(_xlpm.x=0,"",_xlpm.x)))</f>
        <v/>
      </c>
      <c r="O2715" s="46" t="str">
        <f>IF($I2715="","",_xlfn.LET(_xlpm.x,VLOOKUP($I2715,'2026-01-09_taxon-match'!$A$2:$N$81,7,FALSE),IF(_xlpm.x=0,"",_xlpm.x)))</f>
        <v/>
      </c>
      <c r="P2715" s="46" t="str">
        <f>IF($I2715="","",_xlfn.LET(_xlpm.x,VLOOKUP($I2715,'2026-01-09_taxon-match'!$A$2:$N$81,8,FALSE),IF(_xlpm.x=0,"",_xlpm.x)))</f>
        <v/>
      </c>
      <c r="Q2715" s="46" t="str">
        <f>IF($I2715="","",_xlfn.LET(_xlpm.x,VLOOKUP($I2715,'2026-01-09_taxon-match'!$A$2:$N$81,9,FALSE),IF(_xlpm.x=0,"",_xlpm.x)))</f>
        <v/>
      </c>
      <c r="R2715" s="46" t="str">
        <f>IF($I2715="","",_xlfn.LET(_xlpm.x,VLOOKUP($I2715,'2026-01-09_taxon-match'!$A$2:$N$81,10,FALSE),IF(_xlpm.x=0,"",_xlpm.x)))</f>
        <v/>
      </c>
      <c r="S2715" s="46" t="str">
        <f>IF($I2715="","",_xlfn.LET(_xlpm.x,VLOOKUP($I2715,'2026-01-09_taxon-match'!$A$2:$N$81,11,FALSE),IF(_xlpm.x=0,"",_xlpm.x)))</f>
        <v/>
      </c>
      <c r="T2715" s="46" t="str">
        <f>IF($I2715="","",_xlfn.LET(_xlpm.x,VLOOKUP($I2715,'2026-01-09_taxon-match'!$A$2:$N$81,13,FALSE),IF(_xlpm.x=0,"",_xlpm.x)))</f>
        <v/>
      </c>
      <c r="U2715" s="46">
        <v>1</v>
      </c>
      <c r="Y2715" s="46" t="str">
        <f>IF(V2715="","",_xlfn.LET(_xlpm.x,VLOOKUP(V2715,'Drop-down_menus'!$D$2:$E$13,2,FALSE),IF(_xlpm.x=0,"",_xlpm.x)))</f>
        <v/>
      </c>
      <c r="Z2715" s="46" t="str">
        <f>IF(W2715="","",_xlfn.LET(_xlpm.x,VLOOKUP(W2715,'Drop-down_menus'!$D$2:$E$13,2,FALSE),IF(_xlpm.x=0,"",_xlpm.x)))</f>
        <v/>
      </c>
      <c r="AA2715" s="46" t="str">
        <f>IF(X2715="","",_xlfn.LET(_xlpm.x,VLOOKUP(X2715,'Drop-down_menus'!$D$2:$E$13,2,FALSE),IF(_xlpm.x=0,"",_xlpm.x)))</f>
        <v/>
      </c>
      <c r="AB2715" s="46" t="s">
        <v>1252</v>
      </c>
      <c r="AC2715" s="46" t="s">
        <v>1255</v>
      </c>
    </row>
    <row r="2716" spans="2:29" ht="15" customHeight="1">
      <c r="B2716" s="46">
        <v>3031</v>
      </c>
      <c r="C2716" s="46" t="s">
        <v>908</v>
      </c>
      <c r="D2716" s="46" t="b">
        <f>COUNTIF(Events!$B$2:$B$171, C2716) &gt; 0</f>
        <v>1</v>
      </c>
      <c r="G2716" s="46" t="s">
        <v>1201</v>
      </c>
      <c r="I2716" s="46" t="s">
        <v>232</v>
      </c>
      <c r="J2716" s="46" t="str">
        <f>IF(I2716="","",_xlfn.LET(_xlpm.x,VLOOKUP(I2716,'2026-01-09_taxon-match'!$A$2:$N$81,4,FALSE),IF(_xlpm.x=0,"",_xlpm.x)))</f>
        <v>Terebellidae</v>
      </c>
      <c r="K2716" s="46" t="s">
        <v>1318</v>
      </c>
      <c r="L2716" s="46" t="str">
        <f>IF(I2716="","",_xlfn.LET(_xlpm.x,VLOOKUP(I2716,'2026-01-09_taxon-match'!$A$2:$N$81,3,FALSE),IF(_xlpm.x=0,"",_xlpm.x)))</f>
        <v/>
      </c>
      <c r="M2716" s="46" t="str">
        <f>IF($I2716="","",_xlfn.LET(_xlpm.x,VLOOKUP($I2716,'2026-01-09_taxon-match'!$A$2:$N$81,5,FALSE),IF(_xlpm.x=0,"",_xlpm.x)))</f>
        <v/>
      </c>
      <c r="N2716" s="46" t="str">
        <f>IF($I2716="","",_xlfn.LET(_xlpm.x,VLOOKUP($I2716,'2026-01-09_taxon-match'!$A$2:$N$81,6,FALSE),IF(_xlpm.x=0,"",_xlpm.x)))</f>
        <v/>
      </c>
      <c r="O2716" s="46" t="str">
        <f>IF($I2716="","",_xlfn.LET(_xlpm.x,VLOOKUP($I2716,'2026-01-09_taxon-match'!$A$2:$N$81,7,FALSE),IF(_xlpm.x=0,"",_xlpm.x)))</f>
        <v/>
      </c>
      <c r="P2716" s="46" t="str">
        <f>IF($I2716="","",_xlfn.LET(_xlpm.x,VLOOKUP($I2716,'2026-01-09_taxon-match'!$A$2:$N$81,8,FALSE),IF(_xlpm.x=0,"",_xlpm.x)))</f>
        <v/>
      </c>
      <c r="Q2716" s="46" t="str">
        <f>IF($I2716="","",_xlfn.LET(_xlpm.x,VLOOKUP($I2716,'2026-01-09_taxon-match'!$A$2:$N$81,9,FALSE),IF(_xlpm.x=0,"",_xlpm.x)))</f>
        <v/>
      </c>
      <c r="R2716" s="46" t="str">
        <f>IF($I2716="","",_xlfn.LET(_xlpm.x,VLOOKUP($I2716,'2026-01-09_taxon-match'!$A$2:$N$81,10,FALSE),IF(_xlpm.x=0,"",_xlpm.x)))</f>
        <v/>
      </c>
      <c r="S2716" s="46" t="str">
        <f>IF($I2716="","",_xlfn.LET(_xlpm.x,VLOOKUP($I2716,'2026-01-09_taxon-match'!$A$2:$N$81,11,FALSE),IF(_xlpm.x=0,"",_xlpm.x)))</f>
        <v/>
      </c>
      <c r="T2716" s="46" t="str">
        <f>IF($I2716="","",_xlfn.LET(_xlpm.x,VLOOKUP($I2716,'2026-01-09_taxon-match'!$A$2:$N$81,13,FALSE),IF(_xlpm.x=0,"",_xlpm.x)))</f>
        <v/>
      </c>
      <c r="U2716" s="46">
        <v>1</v>
      </c>
      <c r="Y2716" s="46" t="str">
        <f>IF(V2716="","",_xlfn.LET(_xlpm.x,VLOOKUP(V2716,'Drop-down_menus'!$D$2:$E$13,2,FALSE),IF(_xlpm.x=0,"",_xlpm.x)))</f>
        <v/>
      </c>
      <c r="Z2716" s="46" t="str">
        <f>IF(W2716="","",_xlfn.LET(_xlpm.x,VLOOKUP(W2716,'Drop-down_menus'!$D$2:$E$13,2,FALSE),IF(_xlpm.x=0,"",_xlpm.x)))</f>
        <v/>
      </c>
      <c r="AA2716" s="46" t="str">
        <f>IF(X2716="","",_xlfn.LET(_xlpm.x,VLOOKUP(X2716,'Drop-down_menus'!$D$2:$E$13,2,FALSE),IF(_xlpm.x=0,"",_xlpm.x)))</f>
        <v/>
      </c>
      <c r="AB2716" s="46" t="s">
        <v>1252</v>
      </c>
      <c r="AC2716" s="46" t="s">
        <v>1255</v>
      </c>
    </row>
    <row r="2717" spans="2:29" ht="15" customHeight="1">
      <c r="B2717" s="46">
        <v>3032</v>
      </c>
      <c r="C2717" s="46" t="s">
        <v>908</v>
      </c>
      <c r="D2717" s="46" t="b">
        <f>COUNTIF(Events!$B$2:$B$171, C2717) &gt; 0</f>
        <v>1</v>
      </c>
      <c r="G2717" s="46" t="s">
        <v>1201</v>
      </c>
      <c r="I2717" s="46" t="s">
        <v>232</v>
      </c>
      <c r="J2717" s="46" t="str">
        <f>IF(I2717="","",_xlfn.LET(_xlpm.x,VLOOKUP(I2717,'2026-01-09_taxon-match'!$A$2:$N$81,4,FALSE),IF(_xlpm.x=0,"",_xlpm.x)))</f>
        <v>Terebellidae</v>
      </c>
      <c r="K2717" s="46" t="s">
        <v>1318</v>
      </c>
      <c r="L2717" s="46" t="str">
        <f>IF(I2717="","",_xlfn.LET(_xlpm.x,VLOOKUP(I2717,'2026-01-09_taxon-match'!$A$2:$N$81,3,FALSE),IF(_xlpm.x=0,"",_xlpm.x)))</f>
        <v/>
      </c>
      <c r="M2717" s="46" t="str">
        <f>IF($I2717="","",_xlfn.LET(_xlpm.x,VLOOKUP($I2717,'2026-01-09_taxon-match'!$A$2:$N$81,5,FALSE),IF(_xlpm.x=0,"",_xlpm.x)))</f>
        <v/>
      </c>
      <c r="N2717" s="46" t="str">
        <f>IF($I2717="","",_xlfn.LET(_xlpm.x,VLOOKUP($I2717,'2026-01-09_taxon-match'!$A$2:$N$81,6,FALSE),IF(_xlpm.x=0,"",_xlpm.x)))</f>
        <v/>
      </c>
      <c r="O2717" s="46" t="str">
        <f>IF($I2717="","",_xlfn.LET(_xlpm.x,VLOOKUP($I2717,'2026-01-09_taxon-match'!$A$2:$N$81,7,FALSE),IF(_xlpm.x=0,"",_xlpm.x)))</f>
        <v/>
      </c>
      <c r="P2717" s="46" t="str">
        <f>IF($I2717="","",_xlfn.LET(_xlpm.x,VLOOKUP($I2717,'2026-01-09_taxon-match'!$A$2:$N$81,8,FALSE),IF(_xlpm.x=0,"",_xlpm.x)))</f>
        <v/>
      </c>
      <c r="Q2717" s="46" t="str">
        <f>IF($I2717="","",_xlfn.LET(_xlpm.x,VLOOKUP($I2717,'2026-01-09_taxon-match'!$A$2:$N$81,9,FALSE),IF(_xlpm.x=0,"",_xlpm.x)))</f>
        <v/>
      </c>
      <c r="R2717" s="46" t="str">
        <f>IF($I2717="","",_xlfn.LET(_xlpm.x,VLOOKUP($I2717,'2026-01-09_taxon-match'!$A$2:$N$81,10,FALSE),IF(_xlpm.x=0,"",_xlpm.x)))</f>
        <v/>
      </c>
      <c r="S2717" s="46" t="str">
        <f>IF($I2717="","",_xlfn.LET(_xlpm.x,VLOOKUP($I2717,'2026-01-09_taxon-match'!$A$2:$N$81,11,FALSE),IF(_xlpm.x=0,"",_xlpm.x)))</f>
        <v/>
      </c>
      <c r="T2717" s="46" t="str">
        <f>IF($I2717="","",_xlfn.LET(_xlpm.x,VLOOKUP($I2717,'2026-01-09_taxon-match'!$A$2:$N$81,13,FALSE),IF(_xlpm.x=0,"",_xlpm.x)))</f>
        <v/>
      </c>
      <c r="U2717" s="46">
        <v>1</v>
      </c>
      <c r="Y2717" s="46" t="str">
        <f>IF(V2717="","",_xlfn.LET(_xlpm.x,VLOOKUP(V2717,'Drop-down_menus'!$D$2:$E$13,2,FALSE),IF(_xlpm.x=0,"",_xlpm.x)))</f>
        <v/>
      </c>
      <c r="Z2717" s="46" t="str">
        <f>IF(W2717="","",_xlfn.LET(_xlpm.x,VLOOKUP(W2717,'Drop-down_menus'!$D$2:$E$13,2,FALSE),IF(_xlpm.x=0,"",_xlpm.x)))</f>
        <v/>
      </c>
      <c r="AA2717" s="46" t="str">
        <f>IF(X2717="","",_xlfn.LET(_xlpm.x,VLOOKUP(X2717,'Drop-down_menus'!$D$2:$E$13,2,FALSE),IF(_xlpm.x=0,"",_xlpm.x)))</f>
        <v/>
      </c>
      <c r="AB2717" s="46" t="s">
        <v>1252</v>
      </c>
      <c r="AC2717" s="46" t="s">
        <v>1255</v>
      </c>
    </row>
    <row r="2718" spans="2:29" ht="15" customHeight="1">
      <c r="B2718" s="46">
        <v>3033</v>
      </c>
      <c r="C2718" s="46" t="s">
        <v>908</v>
      </c>
      <c r="D2718" s="46" t="b">
        <f>COUNTIF(Events!$B$2:$B$171, C2718) &gt; 0</f>
        <v>1</v>
      </c>
      <c r="G2718" s="46" t="s">
        <v>177</v>
      </c>
      <c r="I2718" s="46" t="s">
        <v>177</v>
      </c>
      <c r="J2718" s="46" t="str">
        <f>IF(I2718="","",_xlfn.LET(_xlpm.x,VLOOKUP(I2718,'2026-01-09_taxon-match'!$A$2:$N$81,4,FALSE),IF(_xlpm.x=0,"",_xlpm.x)))</f>
        <v>Sterechinus neumayeri</v>
      </c>
      <c r="L2718" s="46" t="str">
        <f>IF(I2718="","",_xlfn.LET(_xlpm.x,VLOOKUP(I2718,'2026-01-09_taxon-match'!$A$2:$N$81,3,FALSE),IF(_xlpm.x=0,"",_xlpm.x)))</f>
        <v>urn:lsid:marinespecies.org:taxname:160831</v>
      </c>
      <c r="M2718" s="46" t="str">
        <f>IF($I2718="","",_xlfn.LET(_xlpm.x,VLOOKUP($I2718,'2026-01-09_taxon-match'!$A$2:$N$81,5,FALSE),IF(_xlpm.x=0,"",_xlpm.x)))</f>
        <v>(Meissner, 1900)</v>
      </c>
      <c r="N2718" s="46" t="str">
        <f>IF($I2718="","",_xlfn.LET(_xlpm.x,VLOOKUP($I2718,'2026-01-09_taxon-match'!$A$2:$N$81,6,FALSE),IF(_xlpm.x=0,"",_xlpm.x)))</f>
        <v>Animalia</v>
      </c>
      <c r="O2718" s="46" t="str">
        <f>IF($I2718="","",_xlfn.LET(_xlpm.x,VLOOKUP($I2718,'2026-01-09_taxon-match'!$A$2:$N$81,7,FALSE),IF(_xlpm.x=0,"",_xlpm.x)))</f>
        <v>Echinodermata</v>
      </c>
      <c r="P2718" s="46" t="str">
        <f>IF($I2718="","",_xlfn.LET(_xlpm.x,VLOOKUP($I2718,'2026-01-09_taxon-match'!$A$2:$N$81,8,FALSE),IF(_xlpm.x=0,"",_xlpm.x)))</f>
        <v>Echinoidea</v>
      </c>
      <c r="Q2718" s="46" t="str">
        <f>IF($I2718="","",_xlfn.LET(_xlpm.x,VLOOKUP($I2718,'2026-01-09_taxon-match'!$A$2:$N$81,9,FALSE),IF(_xlpm.x=0,"",_xlpm.x)))</f>
        <v>Camarodonta</v>
      </c>
      <c r="R2718" s="46" t="str">
        <f>IF($I2718="","",_xlfn.LET(_xlpm.x,VLOOKUP($I2718,'2026-01-09_taxon-match'!$A$2:$N$81,10,FALSE),IF(_xlpm.x=0,"",_xlpm.x)))</f>
        <v>Echinidae</v>
      </c>
      <c r="S2718" s="46" t="str">
        <f>IF($I2718="","",_xlfn.LET(_xlpm.x,VLOOKUP($I2718,'2026-01-09_taxon-match'!$A$2:$N$81,11,FALSE),IF(_xlpm.x=0,"",_xlpm.x)))</f>
        <v>Sterechinus</v>
      </c>
      <c r="T2718" s="46" t="str">
        <f>IF($I2718="","",_xlfn.LET(_xlpm.x,VLOOKUP($I2718,'2026-01-09_taxon-match'!$A$2:$N$81,13,FALSE),IF(_xlpm.x=0,"",_xlpm.x)))</f>
        <v>neumayeri</v>
      </c>
      <c r="U2718" s="46">
        <v>1</v>
      </c>
      <c r="Y2718" s="46" t="str">
        <f>IF(V2718="","",_xlfn.LET(_xlpm.x,VLOOKUP(V2718,'Drop-down_menus'!$D$2:$E$13,2,FALSE),IF(_xlpm.x=0,"",_xlpm.x)))</f>
        <v/>
      </c>
      <c r="Z2718" s="46" t="str">
        <f>IF(W2718="","",_xlfn.LET(_xlpm.x,VLOOKUP(W2718,'Drop-down_menus'!$D$2:$E$13,2,FALSE),IF(_xlpm.x=0,"",_xlpm.x)))</f>
        <v/>
      </c>
      <c r="AA2718" s="46" t="str">
        <f>IF(X2718="","",_xlfn.LET(_xlpm.x,VLOOKUP(X2718,'Drop-down_menus'!$D$2:$E$13,2,FALSE),IF(_xlpm.x=0,"",_xlpm.x)))</f>
        <v/>
      </c>
      <c r="AB2718" s="46" t="s">
        <v>1252</v>
      </c>
      <c r="AC2718" s="46" t="s">
        <v>1255</v>
      </c>
    </row>
    <row r="2719" spans="2:29" ht="15" customHeight="1">
      <c r="B2719" s="46">
        <v>3034</v>
      </c>
      <c r="C2719" s="46" t="s">
        <v>908</v>
      </c>
      <c r="D2719" s="46" t="b">
        <f>COUNTIF(Events!$B$2:$B$171, C2719) &gt; 0</f>
        <v>1</v>
      </c>
      <c r="G2719" s="46" t="s">
        <v>177</v>
      </c>
      <c r="I2719" s="46" t="s">
        <v>177</v>
      </c>
      <c r="J2719" s="46" t="str">
        <f>IF(I2719="","",_xlfn.LET(_xlpm.x,VLOOKUP(I2719,'2026-01-09_taxon-match'!$A$2:$N$81,4,FALSE),IF(_xlpm.x=0,"",_xlpm.x)))</f>
        <v>Sterechinus neumayeri</v>
      </c>
      <c r="L2719" s="46" t="str">
        <f>IF(I2719="","",_xlfn.LET(_xlpm.x,VLOOKUP(I2719,'2026-01-09_taxon-match'!$A$2:$N$81,3,FALSE),IF(_xlpm.x=0,"",_xlpm.x)))</f>
        <v>urn:lsid:marinespecies.org:taxname:160831</v>
      </c>
      <c r="M2719" s="46" t="str">
        <f>IF($I2719="","",_xlfn.LET(_xlpm.x,VLOOKUP($I2719,'2026-01-09_taxon-match'!$A$2:$N$81,5,FALSE),IF(_xlpm.x=0,"",_xlpm.x)))</f>
        <v>(Meissner, 1900)</v>
      </c>
      <c r="N2719" s="46" t="str">
        <f>IF($I2719="","",_xlfn.LET(_xlpm.x,VLOOKUP($I2719,'2026-01-09_taxon-match'!$A$2:$N$81,6,FALSE),IF(_xlpm.x=0,"",_xlpm.x)))</f>
        <v>Animalia</v>
      </c>
      <c r="O2719" s="46" t="str">
        <f>IF($I2719="","",_xlfn.LET(_xlpm.x,VLOOKUP($I2719,'2026-01-09_taxon-match'!$A$2:$N$81,7,FALSE),IF(_xlpm.x=0,"",_xlpm.x)))</f>
        <v>Echinodermata</v>
      </c>
      <c r="P2719" s="46" t="str">
        <f>IF($I2719="","",_xlfn.LET(_xlpm.x,VLOOKUP($I2719,'2026-01-09_taxon-match'!$A$2:$N$81,8,FALSE),IF(_xlpm.x=0,"",_xlpm.x)))</f>
        <v>Echinoidea</v>
      </c>
      <c r="Q2719" s="46" t="str">
        <f>IF($I2719="","",_xlfn.LET(_xlpm.x,VLOOKUP($I2719,'2026-01-09_taxon-match'!$A$2:$N$81,9,FALSE),IF(_xlpm.x=0,"",_xlpm.x)))</f>
        <v>Camarodonta</v>
      </c>
      <c r="R2719" s="46" t="str">
        <f>IF($I2719="","",_xlfn.LET(_xlpm.x,VLOOKUP($I2719,'2026-01-09_taxon-match'!$A$2:$N$81,10,FALSE),IF(_xlpm.x=0,"",_xlpm.x)))</f>
        <v>Echinidae</v>
      </c>
      <c r="S2719" s="46" t="str">
        <f>IF($I2719="","",_xlfn.LET(_xlpm.x,VLOOKUP($I2719,'2026-01-09_taxon-match'!$A$2:$N$81,11,FALSE),IF(_xlpm.x=0,"",_xlpm.x)))</f>
        <v>Sterechinus</v>
      </c>
      <c r="T2719" s="46" t="str">
        <f>IF($I2719="","",_xlfn.LET(_xlpm.x,VLOOKUP($I2719,'2026-01-09_taxon-match'!$A$2:$N$81,13,FALSE),IF(_xlpm.x=0,"",_xlpm.x)))</f>
        <v>neumayeri</v>
      </c>
      <c r="U2719" s="46">
        <v>1</v>
      </c>
      <c r="Y2719" s="46" t="str">
        <f>IF(V2719="","",_xlfn.LET(_xlpm.x,VLOOKUP(V2719,'Drop-down_menus'!$D$2:$E$13,2,FALSE),IF(_xlpm.x=0,"",_xlpm.x)))</f>
        <v/>
      </c>
      <c r="Z2719" s="46" t="str">
        <f>IF(W2719="","",_xlfn.LET(_xlpm.x,VLOOKUP(W2719,'Drop-down_menus'!$D$2:$E$13,2,FALSE),IF(_xlpm.x=0,"",_xlpm.x)))</f>
        <v/>
      </c>
      <c r="AA2719" s="46" t="str">
        <f>IF(X2719="","",_xlfn.LET(_xlpm.x,VLOOKUP(X2719,'Drop-down_menus'!$D$2:$E$13,2,FALSE),IF(_xlpm.x=0,"",_xlpm.x)))</f>
        <v/>
      </c>
      <c r="AB2719" s="46" t="s">
        <v>1252</v>
      </c>
      <c r="AC2719" s="46" t="s">
        <v>1255</v>
      </c>
    </row>
    <row r="2720" spans="2:29" ht="15" customHeight="1">
      <c r="B2720" s="46">
        <v>3035</v>
      </c>
      <c r="C2720" s="46" t="s">
        <v>908</v>
      </c>
      <c r="D2720" s="46" t="b">
        <f>COUNTIF(Events!$B$2:$B$171, C2720) &gt; 0</f>
        <v>1</v>
      </c>
      <c r="G2720" s="46" t="s">
        <v>1215</v>
      </c>
      <c r="I2720" s="46" t="s">
        <v>273</v>
      </c>
      <c r="J2720" s="46" t="str">
        <f>IF(I2720="","",_xlfn.LET(_xlpm.x,VLOOKUP(I2720,'2026-01-09_taxon-match'!$A$2:$N$81,4,FALSE),IF(_xlpm.x=0,"",_xlpm.x)))</f>
        <v>Trematocarpus antarcticus</v>
      </c>
      <c r="L2720" s="46" t="str">
        <f>IF(I2720="","",_xlfn.LET(_xlpm.x,VLOOKUP(I2720,'2026-01-09_taxon-match'!$A$2:$N$81,3,FALSE),IF(_xlpm.x=0,"",_xlpm.x)))</f>
        <v>urn:lsid:marinespecies.org:taxname:377122</v>
      </c>
      <c r="M2720" s="46" t="str">
        <f>IF($I2720="","",_xlfn.LET(_xlpm.x,VLOOKUP($I2720,'2026-01-09_taxon-match'!$A$2:$N$81,5,FALSE),IF(_xlpm.x=0,"",_xlpm.x)))</f>
        <v>(Hariot) Fredericq &amp; R.L.Moe, 2009</v>
      </c>
      <c r="N2720" s="46" t="str">
        <f>IF($I2720="","",_xlfn.LET(_xlpm.x,VLOOKUP($I2720,'2026-01-09_taxon-match'!$A$2:$N$81,6,FALSE),IF(_xlpm.x=0,"",_xlpm.x)))</f>
        <v>Plantae</v>
      </c>
      <c r="O2720" s="46" t="str">
        <f>IF($I2720="","",_xlfn.LET(_xlpm.x,VLOOKUP($I2720,'2026-01-09_taxon-match'!$A$2:$N$81,7,FALSE),IF(_xlpm.x=0,"",_xlpm.x)))</f>
        <v>Rhodophyta</v>
      </c>
      <c r="P2720" s="46" t="str">
        <f>IF($I2720="","",_xlfn.LET(_xlpm.x,VLOOKUP($I2720,'2026-01-09_taxon-match'!$A$2:$N$81,8,FALSE),IF(_xlpm.x=0,"",_xlpm.x)))</f>
        <v>Florideophyceae</v>
      </c>
      <c r="Q2720" s="46" t="str">
        <f>IF($I2720="","",_xlfn.LET(_xlpm.x,VLOOKUP($I2720,'2026-01-09_taxon-match'!$A$2:$N$81,9,FALSE),IF(_xlpm.x=0,"",_xlpm.x)))</f>
        <v>Plocamiales</v>
      </c>
      <c r="R2720" s="46" t="str">
        <f>IF($I2720="","",_xlfn.LET(_xlpm.x,VLOOKUP($I2720,'2026-01-09_taxon-match'!$A$2:$N$81,10,FALSE),IF(_xlpm.x=0,"",_xlpm.x)))</f>
        <v>Sarcodiaceae</v>
      </c>
      <c r="S2720" s="46" t="str">
        <f>IF($I2720="","",_xlfn.LET(_xlpm.x,VLOOKUP($I2720,'2026-01-09_taxon-match'!$A$2:$N$81,11,FALSE),IF(_xlpm.x=0,"",_xlpm.x)))</f>
        <v>Trematocarpus</v>
      </c>
      <c r="T2720" s="46" t="str">
        <f>IF($I2720="","",_xlfn.LET(_xlpm.x,VLOOKUP($I2720,'2026-01-09_taxon-match'!$A$2:$N$81,13,FALSE),IF(_xlpm.x=0,"",_xlpm.x)))</f>
        <v>antarcticus</v>
      </c>
      <c r="U2720" s="46">
        <v>1</v>
      </c>
      <c r="Y2720" s="46" t="str">
        <f>IF(V2720="","",_xlfn.LET(_xlpm.x,VLOOKUP(V2720,'Drop-down_menus'!$D$2:$E$13,2,FALSE),IF(_xlpm.x=0,"",_xlpm.x)))</f>
        <v/>
      </c>
      <c r="Z2720" s="46" t="str">
        <f>IF(W2720="","",_xlfn.LET(_xlpm.x,VLOOKUP(W2720,'Drop-down_menus'!$D$2:$E$13,2,FALSE),IF(_xlpm.x=0,"",_xlpm.x)))</f>
        <v/>
      </c>
      <c r="AA2720" s="46" t="str">
        <f>IF(X2720="","",_xlfn.LET(_xlpm.x,VLOOKUP(X2720,'Drop-down_menus'!$D$2:$E$13,2,FALSE),IF(_xlpm.x=0,"",_xlpm.x)))</f>
        <v/>
      </c>
      <c r="AB2720" s="46" t="s">
        <v>1252</v>
      </c>
      <c r="AC2720" s="46" t="s">
        <v>1255</v>
      </c>
    </row>
    <row r="2721" spans="2:29" ht="15" customHeight="1">
      <c r="B2721" s="46">
        <v>3036</v>
      </c>
      <c r="C2721" s="46" t="s">
        <v>908</v>
      </c>
      <c r="D2721" s="46" t="b">
        <f>COUNTIF(Events!$B$2:$B$171, C2721) &gt; 0</f>
        <v>1</v>
      </c>
      <c r="G2721" s="46" t="s">
        <v>1215</v>
      </c>
      <c r="I2721" s="46" t="s">
        <v>273</v>
      </c>
      <c r="J2721" s="46" t="str">
        <f>IF(I2721="","",_xlfn.LET(_xlpm.x,VLOOKUP(I2721,'2026-01-09_taxon-match'!$A$2:$N$81,4,FALSE),IF(_xlpm.x=0,"",_xlpm.x)))</f>
        <v>Trematocarpus antarcticus</v>
      </c>
      <c r="L2721" s="46" t="str">
        <f>IF(I2721="","",_xlfn.LET(_xlpm.x,VLOOKUP(I2721,'2026-01-09_taxon-match'!$A$2:$N$81,3,FALSE),IF(_xlpm.x=0,"",_xlpm.x)))</f>
        <v>urn:lsid:marinespecies.org:taxname:377122</v>
      </c>
      <c r="M2721" s="46" t="str">
        <f>IF($I2721="","",_xlfn.LET(_xlpm.x,VLOOKUP($I2721,'2026-01-09_taxon-match'!$A$2:$N$81,5,FALSE),IF(_xlpm.x=0,"",_xlpm.x)))</f>
        <v>(Hariot) Fredericq &amp; R.L.Moe, 2009</v>
      </c>
      <c r="N2721" s="46" t="str">
        <f>IF($I2721="","",_xlfn.LET(_xlpm.x,VLOOKUP($I2721,'2026-01-09_taxon-match'!$A$2:$N$81,6,FALSE),IF(_xlpm.x=0,"",_xlpm.x)))</f>
        <v>Plantae</v>
      </c>
      <c r="O2721" s="46" t="str">
        <f>IF($I2721="","",_xlfn.LET(_xlpm.x,VLOOKUP($I2721,'2026-01-09_taxon-match'!$A$2:$N$81,7,FALSE),IF(_xlpm.x=0,"",_xlpm.x)))</f>
        <v>Rhodophyta</v>
      </c>
      <c r="P2721" s="46" t="str">
        <f>IF($I2721="","",_xlfn.LET(_xlpm.x,VLOOKUP($I2721,'2026-01-09_taxon-match'!$A$2:$N$81,8,FALSE),IF(_xlpm.x=0,"",_xlpm.x)))</f>
        <v>Florideophyceae</v>
      </c>
      <c r="Q2721" s="46" t="str">
        <f>IF($I2721="","",_xlfn.LET(_xlpm.x,VLOOKUP($I2721,'2026-01-09_taxon-match'!$A$2:$N$81,9,FALSE),IF(_xlpm.x=0,"",_xlpm.x)))</f>
        <v>Plocamiales</v>
      </c>
      <c r="R2721" s="46" t="str">
        <f>IF($I2721="","",_xlfn.LET(_xlpm.x,VLOOKUP($I2721,'2026-01-09_taxon-match'!$A$2:$N$81,10,FALSE),IF(_xlpm.x=0,"",_xlpm.x)))</f>
        <v>Sarcodiaceae</v>
      </c>
      <c r="S2721" s="46" t="str">
        <f>IF($I2721="","",_xlfn.LET(_xlpm.x,VLOOKUP($I2721,'2026-01-09_taxon-match'!$A$2:$N$81,11,FALSE),IF(_xlpm.x=0,"",_xlpm.x)))</f>
        <v>Trematocarpus</v>
      </c>
      <c r="T2721" s="46" t="str">
        <f>IF($I2721="","",_xlfn.LET(_xlpm.x,VLOOKUP($I2721,'2026-01-09_taxon-match'!$A$2:$N$81,13,FALSE),IF(_xlpm.x=0,"",_xlpm.x)))</f>
        <v>antarcticus</v>
      </c>
      <c r="U2721" s="46">
        <v>1</v>
      </c>
      <c r="Y2721" s="46" t="str">
        <f>IF(V2721="","",_xlfn.LET(_xlpm.x,VLOOKUP(V2721,'Drop-down_menus'!$D$2:$E$13,2,FALSE),IF(_xlpm.x=0,"",_xlpm.x)))</f>
        <v/>
      </c>
      <c r="Z2721" s="46" t="str">
        <f>IF(W2721="","",_xlfn.LET(_xlpm.x,VLOOKUP(W2721,'Drop-down_menus'!$D$2:$E$13,2,FALSE),IF(_xlpm.x=0,"",_xlpm.x)))</f>
        <v/>
      </c>
      <c r="AA2721" s="46" t="str">
        <f>IF(X2721="","",_xlfn.LET(_xlpm.x,VLOOKUP(X2721,'Drop-down_menus'!$D$2:$E$13,2,FALSE),IF(_xlpm.x=0,"",_xlpm.x)))</f>
        <v/>
      </c>
      <c r="AB2721" s="46" t="s">
        <v>1252</v>
      </c>
      <c r="AC2721" s="46" t="s">
        <v>1255</v>
      </c>
    </row>
    <row r="2722" spans="2:29" ht="15" customHeight="1">
      <c r="B2722" s="46">
        <v>3037</v>
      </c>
      <c r="C2722" s="46" t="s">
        <v>908</v>
      </c>
      <c r="D2722" s="46" t="b">
        <f>COUNTIF(Events!$B$2:$B$171, C2722) &gt; 0</f>
        <v>1</v>
      </c>
      <c r="G2722" s="46" t="s">
        <v>1229</v>
      </c>
      <c r="I2722" s="46" t="s">
        <v>181</v>
      </c>
      <c r="J2722" s="46" t="str">
        <f>IF(I2722="","",_xlfn.LET(_xlpm.x,VLOOKUP(I2722,'2026-01-09_taxon-match'!$A$2:$N$81,4,FALSE),IF(_xlpm.x=0,"",_xlpm.x)))</f>
        <v>Polychaeta</v>
      </c>
      <c r="K2722" s="46" t="s">
        <v>1318</v>
      </c>
      <c r="L2722" s="46" t="str">
        <f>IF(I2722="","",_xlfn.LET(_xlpm.x,VLOOKUP(I2722,'2026-01-09_taxon-match'!$A$2:$N$81,3,FALSE),IF(_xlpm.x=0,"",_xlpm.x)))</f>
        <v>urn:lsid:marinespecies.org:taxname:883</v>
      </c>
      <c r="M2722" s="46" t="str">
        <f>IF($I2722="","",_xlfn.LET(_xlpm.x,VLOOKUP($I2722,'2026-01-09_taxon-match'!$A$2:$N$81,5,FALSE),IF(_xlpm.x=0,"",_xlpm.x)))</f>
        <v>Grube, 1850</v>
      </c>
      <c r="N2722" s="46" t="str">
        <f>IF($I2722="","",_xlfn.LET(_xlpm.x,VLOOKUP($I2722,'2026-01-09_taxon-match'!$A$2:$N$81,6,FALSE),IF(_xlpm.x=0,"",_xlpm.x)))</f>
        <v>Animalia</v>
      </c>
      <c r="O2722" s="46" t="str">
        <f>IF($I2722="","",_xlfn.LET(_xlpm.x,VLOOKUP($I2722,'2026-01-09_taxon-match'!$A$2:$N$81,7,FALSE),IF(_xlpm.x=0,"",_xlpm.x)))</f>
        <v>Annelida</v>
      </c>
      <c r="P2722" s="46" t="str">
        <f>IF($I2722="","",_xlfn.LET(_xlpm.x,VLOOKUP($I2722,'2026-01-09_taxon-match'!$A$2:$N$81,8,FALSE),IF(_xlpm.x=0,"",_xlpm.x)))</f>
        <v>Polychaeta</v>
      </c>
      <c r="Q2722" s="46" t="str">
        <f>IF($I2722="","",_xlfn.LET(_xlpm.x,VLOOKUP($I2722,'2026-01-09_taxon-match'!$A$2:$N$81,9,FALSE),IF(_xlpm.x=0,"",_xlpm.x)))</f>
        <v/>
      </c>
      <c r="R2722" s="46" t="str">
        <f>IF($I2722="","",_xlfn.LET(_xlpm.x,VLOOKUP($I2722,'2026-01-09_taxon-match'!$A$2:$N$81,10,FALSE),IF(_xlpm.x=0,"",_xlpm.x)))</f>
        <v/>
      </c>
      <c r="S2722" s="46" t="str">
        <f>IF($I2722="","",_xlfn.LET(_xlpm.x,VLOOKUP($I2722,'2026-01-09_taxon-match'!$A$2:$N$81,11,FALSE),IF(_xlpm.x=0,"",_xlpm.x)))</f>
        <v/>
      </c>
      <c r="T2722" s="46" t="str">
        <f>IF($I2722="","",_xlfn.LET(_xlpm.x,VLOOKUP($I2722,'2026-01-09_taxon-match'!$A$2:$N$81,13,FALSE),IF(_xlpm.x=0,"",_xlpm.x)))</f>
        <v/>
      </c>
      <c r="U2722" s="46">
        <v>1</v>
      </c>
      <c r="Y2722" s="46" t="str">
        <f>IF(V2722="","",_xlfn.LET(_xlpm.x,VLOOKUP(V2722,'Drop-down_menus'!$D$2:$E$13,2,FALSE),IF(_xlpm.x=0,"",_xlpm.x)))</f>
        <v/>
      </c>
      <c r="Z2722" s="46" t="str">
        <f>IF(W2722="","",_xlfn.LET(_xlpm.x,VLOOKUP(W2722,'Drop-down_menus'!$D$2:$E$13,2,FALSE),IF(_xlpm.x=0,"",_xlpm.x)))</f>
        <v/>
      </c>
      <c r="AA2722" s="46" t="str">
        <f>IF(X2722="","",_xlfn.LET(_xlpm.x,VLOOKUP(X2722,'Drop-down_menus'!$D$2:$E$13,2,FALSE),IF(_xlpm.x=0,"",_xlpm.x)))</f>
        <v/>
      </c>
      <c r="AB2722" s="46" t="s">
        <v>1252</v>
      </c>
      <c r="AC2722" s="46" t="s">
        <v>1255</v>
      </c>
    </row>
    <row r="2723" spans="2:29" ht="15" customHeight="1">
      <c r="B2723" s="46">
        <v>3038</v>
      </c>
      <c r="C2723" s="46" t="s">
        <v>908</v>
      </c>
      <c r="D2723" s="46" t="b">
        <f>COUNTIF(Events!$B$2:$B$171, C2723) &gt; 0</f>
        <v>1</v>
      </c>
      <c r="G2723" s="46" t="s">
        <v>1238</v>
      </c>
      <c r="I2723" s="46" t="s">
        <v>1527</v>
      </c>
      <c r="J2723" s="46" t="str">
        <f>IF(I2723="","",_xlfn.LET(_xlpm.x,VLOOKUP(I2723,'2026-01-09_taxon-match'!$A$2:$N$81,4,FALSE),IF(_xlpm.x=0,"",_xlpm.x)))</f>
        <v>Yoldia</v>
      </c>
      <c r="K2723" s="46" t="s">
        <v>1318</v>
      </c>
      <c r="L2723" s="46" t="str">
        <f>IF(I2723="","",_xlfn.LET(_xlpm.x,VLOOKUP(I2723,'2026-01-09_taxon-match'!$A$2:$N$81,3,FALSE),IF(_xlpm.x=0,"",_xlpm.x)))</f>
        <v>urn:lsid:marinespecies.org:taxname:138672</v>
      </c>
      <c r="M2723" s="46" t="str">
        <f>IF($I2723="","",_xlfn.LET(_xlpm.x,VLOOKUP($I2723,'2026-01-09_taxon-match'!$A$2:$N$81,5,FALSE),IF(_xlpm.x=0,"",_xlpm.x)))</f>
        <v>Møller, 1842</v>
      </c>
      <c r="N2723" s="46" t="str">
        <f>IF($I2723="","",_xlfn.LET(_xlpm.x,VLOOKUP($I2723,'2026-01-09_taxon-match'!$A$2:$N$81,6,FALSE),IF(_xlpm.x=0,"",_xlpm.x)))</f>
        <v>Animalia</v>
      </c>
      <c r="O2723" s="46" t="str">
        <f>IF($I2723="","",_xlfn.LET(_xlpm.x,VLOOKUP($I2723,'2026-01-09_taxon-match'!$A$2:$N$81,7,FALSE),IF(_xlpm.x=0,"",_xlpm.x)))</f>
        <v>Mollusca</v>
      </c>
      <c r="P2723" s="46" t="str">
        <f>IF($I2723="","",_xlfn.LET(_xlpm.x,VLOOKUP($I2723,'2026-01-09_taxon-match'!$A$2:$N$81,8,FALSE),IF(_xlpm.x=0,"",_xlpm.x)))</f>
        <v>Bivalvia</v>
      </c>
      <c r="Q2723" s="46" t="str">
        <f>IF($I2723="","",_xlfn.LET(_xlpm.x,VLOOKUP($I2723,'2026-01-09_taxon-match'!$A$2:$N$81,9,FALSE),IF(_xlpm.x=0,"",_xlpm.x)))</f>
        <v>Nuculanida</v>
      </c>
      <c r="R2723" s="46" t="str">
        <f>IF($I2723="","",_xlfn.LET(_xlpm.x,VLOOKUP($I2723,'2026-01-09_taxon-match'!$A$2:$N$81,10,FALSE),IF(_xlpm.x=0,"",_xlpm.x)))</f>
        <v>Yoldiidae</v>
      </c>
      <c r="S2723" s="46" t="str">
        <f>IF($I2723="","",_xlfn.LET(_xlpm.x,VLOOKUP($I2723,'2026-01-09_taxon-match'!$A$2:$N$81,11,FALSE),IF(_xlpm.x=0,"",_xlpm.x)))</f>
        <v>Yoldia</v>
      </c>
      <c r="T2723" s="46" t="str">
        <f>IF($I2723="","",_xlfn.LET(_xlpm.x,VLOOKUP($I2723,'2026-01-09_taxon-match'!$A$2:$N$81,13,FALSE),IF(_xlpm.x=0,"",_xlpm.x)))</f>
        <v/>
      </c>
      <c r="U2723" s="46">
        <v>1</v>
      </c>
      <c r="Y2723" s="46" t="str">
        <f>IF(V2723="","",_xlfn.LET(_xlpm.x,VLOOKUP(V2723,'Drop-down_menus'!$D$2:$E$13,2,FALSE),IF(_xlpm.x=0,"",_xlpm.x)))</f>
        <v/>
      </c>
      <c r="Z2723" s="46" t="str">
        <f>IF(W2723="","",_xlfn.LET(_xlpm.x,VLOOKUP(W2723,'Drop-down_menus'!$D$2:$E$13,2,FALSE),IF(_xlpm.x=0,"",_xlpm.x)))</f>
        <v/>
      </c>
      <c r="AA2723" s="46" t="str">
        <f>IF(X2723="","",_xlfn.LET(_xlpm.x,VLOOKUP(X2723,'Drop-down_menus'!$D$2:$E$13,2,FALSE),IF(_xlpm.x=0,"",_xlpm.x)))</f>
        <v/>
      </c>
      <c r="AB2723" s="46" t="s">
        <v>1252</v>
      </c>
      <c r="AC2723" s="46" t="s">
        <v>1255</v>
      </c>
    </row>
    <row r="2724" spans="2:29" ht="15" customHeight="1">
      <c r="B2724" s="46">
        <v>3039</v>
      </c>
      <c r="C2724" s="46" t="s">
        <v>908</v>
      </c>
      <c r="D2724" s="46" t="b">
        <f>COUNTIF(Events!$B$2:$B$171, C2724) &gt; 0</f>
        <v>1</v>
      </c>
      <c r="G2724" s="46" t="s">
        <v>1048</v>
      </c>
      <c r="I2724" s="2" t="s">
        <v>1048</v>
      </c>
      <c r="J2724" s="46" t="str">
        <f>IF(I2724="","",_xlfn.LET(_xlpm.x,VLOOKUP(I2724,'2026-01-09_taxon-match'!$A$2:$N$81,4,FALSE),IF(_xlpm.x=0,"",_xlpm.x)))</f>
        <v>Heterocucumis steineni</v>
      </c>
      <c r="L2724" s="46" t="str">
        <f>IF(I2724="","",_xlfn.LET(_xlpm.x,VLOOKUP(I2724,'2026-01-09_taxon-match'!$A$2:$N$81,3,FALSE),IF(_xlpm.x=0,"",_xlpm.x)))</f>
        <v>urn:lsid:marinespecies.org:taxname:174085</v>
      </c>
      <c r="M2724" s="46" t="str">
        <f>IF($I2724="","",_xlfn.LET(_xlpm.x,VLOOKUP($I2724,'2026-01-09_taxon-match'!$A$2:$N$81,5,FALSE),IF(_xlpm.x=0,"",_xlpm.x)))</f>
        <v>(Ludwig, 1898)</v>
      </c>
      <c r="N2724" s="46" t="str">
        <f>IF($I2724="","",_xlfn.LET(_xlpm.x,VLOOKUP($I2724,'2026-01-09_taxon-match'!$A$2:$N$81,6,FALSE),IF(_xlpm.x=0,"",_xlpm.x)))</f>
        <v>Animalia</v>
      </c>
      <c r="O2724" s="46" t="str">
        <f>IF($I2724="","",_xlfn.LET(_xlpm.x,VLOOKUP($I2724,'2026-01-09_taxon-match'!$A$2:$N$81,7,FALSE),IF(_xlpm.x=0,"",_xlpm.x)))</f>
        <v>Echinodermata</v>
      </c>
      <c r="P2724" s="46" t="str">
        <f>IF($I2724="","",_xlfn.LET(_xlpm.x,VLOOKUP($I2724,'2026-01-09_taxon-match'!$A$2:$N$81,8,FALSE),IF(_xlpm.x=0,"",_xlpm.x)))</f>
        <v>Holothuroidea</v>
      </c>
      <c r="Q2724" s="46" t="str">
        <f>IF($I2724="","",_xlfn.LET(_xlpm.x,VLOOKUP($I2724,'2026-01-09_taxon-match'!$A$2:$N$81,9,FALSE),IF(_xlpm.x=0,"",_xlpm.x)))</f>
        <v>Dendrochirotida</v>
      </c>
      <c r="R2724" s="46" t="str">
        <f>IF($I2724="","",_xlfn.LET(_xlpm.x,VLOOKUP($I2724,'2026-01-09_taxon-match'!$A$2:$N$81,10,FALSE),IF(_xlpm.x=0,"",_xlpm.x)))</f>
        <v>Cucumariidae</v>
      </c>
      <c r="S2724" s="46" t="str">
        <f>IF($I2724="","",_xlfn.LET(_xlpm.x,VLOOKUP($I2724,'2026-01-09_taxon-match'!$A$2:$N$81,11,FALSE),IF(_xlpm.x=0,"",_xlpm.x)))</f>
        <v>Heterocucumis</v>
      </c>
      <c r="T2724" s="46" t="str">
        <f>IF($I2724="","",_xlfn.LET(_xlpm.x,VLOOKUP($I2724,'2026-01-09_taxon-match'!$A$2:$N$81,13,FALSE),IF(_xlpm.x=0,"",_xlpm.x)))</f>
        <v>steineni</v>
      </c>
      <c r="U2724" s="46">
        <v>1</v>
      </c>
      <c r="Y2724" s="46" t="str">
        <f>IF(V2724="","",_xlfn.LET(_xlpm.x,VLOOKUP(V2724,'Drop-down_menus'!$D$2:$E$13,2,FALSE),IF(_xlpm.x=0,"",_xlpm.x)))</f>
        <v/>
      </c>
      <c r="Z2724" s="46" t="str">
        <f>IF(W2724="","",_xlfn.LET(_xlpm.x,VLOOKUP(W2724,'Drop-down_menus'!$D$2:$E$13,2,FALSE),IF(_xlpm.x=0,"",_xlpm.x)))</f>
        <v/>
      </c>
      <c r="AA2724" s="46" t="str">
        <f>IF(X2724="","",_xlfn.LET(_xlpm.x,VLOOKUP(X2724,'Drop-down_menus'!$D$2:$E$13,2,FALSE),IF(_xlpm.x=0,"",_xlpm.x)))</f>
        <v/>
      </c>
      <c r="AB2724" s="46" t="s">
        <v>1252</v>
      </c>
      <c r="AC2724" s="46" t="s">
        <v>1255</v>
      </c>
    </row>
    <row r="2725" spans="2:29" ht="15" customHeight="1">
      <c r="B2725" s="46">
        <v>3040</v>
      </c>
      <c r="C2725" s="46" t="s">
        <v>908</v>
      </c>
      <c r="D2725" s="46" t="b">
        <f>COUNTIF(Events!$B$2:$B$171, C2725) &gt; 0</f>
        <v>1</v>
      </c>
      <c r="G2725" s="46" t="s">
        <v>960</v>
      </c>
      <c r="I2725" s="46" t="s">
        <v>960</v>
      </c>
      <c r="J2725" s="46" t="str">
        <f>IF(I2725="","",_xlfn.LET(_xlpm.x,VLOOKUP(I2725,'2026-01-09_taxon-match'!$A$2:$N$81,4,FALSE),IF(_xlpm.x=0,"",_xlpm.x)))</f>
        <v>Odontaster validus</v>
      </c>
      <c r="L2725" s="46" t="str">
        <f>IF(I2725="","",_xlfn.LET(_xlpm.x,VLOOKUP(I2725,'2026-01-09_taxon-match'!$A$2:$N$81,3,FALSE),IF(_xlpm.x=0,"",_xlpm.x)))</f>
        <v>urn:lsid:marinespecies.org:taxname:172775</v>
      </c>
      <c r="M2725" s="46" t="str">
        <f>IF($I2725="","",_xlfn.LET(_xlpm.x,VLOOKUP($I2725,'2026-01-09_taxon-match'!$A$2:$N$81,5,FALSE),IF(_xlpm.x=0,"",_xlpm.x)))</f>
        <v>Koehler, 1906</v>
      </c>
      <c r="N2725" s="46" t="str">
        <f>IF($I2725="","",_xlfn.LET(_xlpm.x,VLOOKUP($I2725,'2026-01-09_taxon-match'!$A$2:$N$81,6,FALSE),IF(_xlpm.x=0,"",_xlpm.x)))</f>
        <v>Animalia</v>
      </c>
      <c r="O2725" s="46" t="str">
        <f>IF($I2725="","",_xlfn.LET(_xlpm.x,VLOOKUP($I2725,'2026-01-09_taxon-match'!$A$2:$N$81,7,FALSE),IF(_xlpm.x=0,"",_xlpm.x)))</f>
        <v>Echinodermata</v>
      </c>
      <c r="P2725" s="46" t="str">
        <f>IF($I2725="","",_xlfn.LET(_xlpm.x,VLOOKUP($I2725,'2026-01-09_taxon-match'!$A$2:$N$81,8,FALSE),IF(_xlpm.x=0,"",_xlpm.x)))</f>
        <v>Asteroidea</v>
      </c>
      <c r="Q2725" s="46" t="str">
        <f>IF($I2725="","",_xlfn.LET(_xlpm.x,VLOOKUP($I2725,'2026-01-09_taxon-match'!$A$2:$N$81,9,FALSE),IF(_xlpm.x=0,"",_xlpm.x)))</f>
        <v>Valvatida</v>
      </c>
      <c r="R2725" s="46" t="str">
        <f>IF($I2725="","",_xlfn.LET(_xlpm.x,VLOOKUP($I2725,'2026-01-09_taxon-match'!$A$2:$N$81,10,FALSE),IF(_xlpm.x=0,"",_xlpm.x)))</f>
        <v>Odontasteridae</v>
      </c>
      <c r="S2725" s="46" t="str">
        <f>IF($I2725="","",_xlfn.LET(_xlpm.x,VLOOKUP($I2725,'2026-01-09_taxon-match'!$A$2:$N$81,11,FALSE),IF(_xlpm.x=0,"",_xlpm.x)))</f>
        <v>Odontaster</v>
      </c>
      <c r="T2725" s="46" t="str">
        <f>IF($I2725="","",_xlfn.LET(_xlpm.x,VLOOKUP($I2725,'2026-01-09_taxon-match'!$A$2:$N$81,13,FALSE),IF(_xlpm.x=0,"",_xlpm.x)))</f>
        <v>validus</v>
      </c>
      <c r="U2725" s="46">
        <v>1</v>
      </c>
      <c r="Y2725" s="46" t="str">
        <f>IF(V2725="","",_xlfn.LET(_xlpm.x,VLOOKUP(V2725,'Drop-down_menus'!$D$2:$E$13,2,FALSE),IF(_xlpm.x=0,"",_xlpm.x)))</f>
        <v/>
      </c>
      <c r="Z2725" s="46" t="str">
        <f>IF(W2725="","",_xlfn.LET(_xlpm.x,VLOOKUP(W2725,'Drop-down_menus'!$D$2:$E$13,2,FALSE),IF(_xlpm.x=0,"",_xlpm.x)))</f>
        <v/>
      </c>
      <c r="AA2725" s="46" t="str">
        <f>IF(X2725="","",_xlfn.LET(_xlpm.x,VLOOKUP(X2725,'Drop-down_menus'!$D$2:$E$13,2,FALSE),IF(_xlpm.x=0,"",_xlpm.x)))</f>
        <v/>
      </c>
      <c r="AB2725" s="46" t="s">
        <v>1252</v>
      </c>
      <c r="AC2725" s="46" t="s">
        <v>1255</v>
      </c>
    </row>
    <row r="2726" spans="2:29" ht="15" customHeight="1">
      <c r="B2726" s="46">
        <v>3041</v>
      </c>
      <c r="C2726" s="46" t="s">
        <v>908</v>
      </c>
      <c r="D2726" s="46" t="b">
        <f>COUNTIF(Events!$B$2:$B$171, C2726) &gt; 0</f>
        <v>1</v>
      </c>
      <c r="G2726" s="46" t="s">
        <v>1208</v>
      </c>
      <c r="I2726" s="46" t="s">
        <v>1208</v>
      </c>
      <c r="J2726" s="46" t="str">
        <f>IF(I2726="","",_xlfn.LET(_xlpm.x,VLOOKUP(I2726,'2026-01-09_taxon-match'!$A$2:$N$81,4,FALSE),IF(_xlpm.x=0,"",_xlpm.x)))</f>
        <v>Nacella concinna</v>
      </c>
      <c r="L2726" s="46" t="str">
        <f>IF(I2726="","",_xlfn.LET(_xlpm.x,VLOOKUP(I2726,'2026-01-09_taxon-match'!$A$2:$N$81,3,FALSE),IF(_xlpm.x=0,"",_xlpm.x)))</f>
        <v>urn:lsid:marinespecies.org:taxname:197296</v>
      </c>
      <c r="M2726" s="46" t="str">
        <f>IF($I2726="","",_xlfn.LET(_xlpm.x,VLOOKUP($I2726,'2026-01-09_taxon-match'!$A$2:$N$81,5,FALSE),IF(_xlpm.x=0,"",_xlpm.x)))</f>
        <v>(Strebel, 1908)</v>
      </c>
      <c r="N2726" s="46" t="str">
        <f>IF($I2726="","",_xlfn.LET(_xlpm.x,VLOOKUP($I2726,'2026-01-09_taxon-match'!$A$2:$N$81,6,FALSE),IF(_xlpm.x=0,"",_xlpm.x)))</f>
        <v>Animalia</v>
      </c>
      <c r="O2726" s="46" t="str">
        <f>IF($I2726="","",_xlfn.LET(_xlpm.x,VLOOKUP($I2726,'2026-01-09_taxon-match'!$A$2:$N$81,7,FALSE),IF(_xlpm.x=0,"",_xlpm.x)))</f>
        <v>Mollusca</v>
      </c>
      <c r="P2726" s="46" t="str">
        <f>IF($I2726="","",_xlfn.LET(_xlpm.x,VLOOKUP($I2726,'2026-01-09_taxon-match'!$A$2:$N$81,8,FALSE),IF(_xlpm.x=0,"",_xlpm.x)))</f>
        <v>Gastropoda</v>
      </c>
      <c r="Q2726" s="46" t="str">
        <f>IF($I2726="","",_xlfn.LET(_xlpm.x,VLOOKUP($I2726,'2026-01-09_taxon-match'!$A$2:$N$81,9,FALSE),IF(_xlpm.x=0,"",_xlpm.x)))</f>
        <v>Nacellida</v>
      </c>
      <c r="R2726" s="46" t="str">
        <f>IF($I2726="","",_xlfn.LET(_xlpm.x,VLOOKUP($I2726,'2026-01-09_taxon-match'!$A$2:$N$81,10,FALSE),IF(_xlpm.x=0,"",_xlpm.x)))</f>
        <v>Nacellidae</v>
      </c>
      <c r="S2726" s="46" t="str">
        <f>IF($I2726="","",_xlfn.LET(_xlpm.x,VLOOKUP($I2726,'2026-01-09_taxon-match'!$A$2:$N$81,11,FALSE),IF(_xlpm.x=0,"",_xlpm.x)))</f>
        <v>Nacella</v>
      </c>
      <c r="T2726" s="46" t="str">
        <f>IF($I2726="","",_xlfn.LET(_xlpm.x,VLOOKUP($I2726,'2026-01-09_taxon-match'!$A$2:$N$81,13,FALSE),IF(_xlpm.x=0,"",_xlpm.x)))</f>
        <v>concinna</v>
      </c>
      <c r="U2726" s="46">
        <v>1</v>
      </c>
      <c r="Y2726" s="46" t="str">
        <f>IF(V2726="","",_xlfn.LET(_xlpm.x,VLOOKUP(V2726,'Drop-down_menus'!$D$2:$E$13,2,FALSE),IF(_xlpm.x=0,"",_xlpm.x)))</f>
        <v/>
      </c>
      <c r="Z2726" s="46" t="str">
        <f>IF(W2726="","",_xlfn.LET(_xlpm.x,VLOOKUP(W2726,'Drop-down_menus'!$D$2:$E$13,2,FALSE),IF(_xlpm.x=0,"",_xlpm.x)))</f>
        <v/>
      </c>
      <c r="AA2726" s="46" t="str">
        <f>IF(X2726="","",_xlfn.LET(_xlpm.x,VLOOKUP(X2726,'Drop-down_menus'!$D$2:$E$13,2,FALSE),IF(_xlpm.x=0,"",_xlpm.x)))</f>
        <v/>
      </c>
      <c r="AB2726" s="46" t="s">
        <v>1252</v>
      </c>
      <c r="AC2726" s="46" t="s">
        <v>1255</v>
      </c>
    </row>
    <row r="2727" spans="2:29" ht="15" customHeight="1">
      <c r="B2727" s="46">
        <v>3042</v>
      </c>
      <c r="C2727" s="46" t="s">
        <v>908</v>
      </c>
      <c r="D2727" s="46" t="b">
        <f>COUNTIF(Events!$B$2:$B$171, C2727) &gt; 0</f>
        <v>1</v>
      </c>
      <c r="G2727" s="46" t="s">
        <v>1202</v>
      </c>
      <c r="I2727" s="46" t="s">
        <v>1338</v>
      </c>
      <c r="J2727" s="46" t="str">
        <f>IF(I2727="","",_xlfn.LET(_xlpm.x,VLOOKUP(I2727,'2026-01-09_taxon-match'!$A$2:$N$81,4,FALSE),IF(_xlpm.x=0,"",_xlpm.x)))</f>
        <v>Polynoidae</v>
      </c>
      <c r="K2727" s="46" t="s">
        <v>1318</v>
      </c>
      <c r="L2727" s="46" t="str">
        <f>IF(I2727="","",_xlfn.LET(_xlpm.x,VLOOKUP(I2727,'2026-01-09_taxon-match'!$A$2:$N$81,3,FALSE),IF(_xlpm.x=0,"",_xlpm.x)))</f>
        <v>urn:lsid:marinespecies.org:taxname:939</v>
      </c>
      <c r="M2727" s="46" t="str">
        <f>IF($I2727="","",_xlfn.LET(_xlpm.x,VLOOKUP($I2727,'2026-01-09_taxon-match'!$A$2:$N$81,5,FALSE),IF(_xlpm.x=0,"",_xlpm.x)))</f>
        <v>Kinberg, 1856</v>
      </c>
      <c r="N2727" s="46" t="str">
        <f>IF($I2727="","",_xlfn.LET(_xlpm.x,VLOOKUP($I2727,'2026-01-09_taxon-match'!$A$2:$N$81,6,FALSE),IF(_xlpm.x=0,"",_xlpm.x)))</f>
        <v>Animalia</v>
      </c>
      <c r="O2727" s="46" t="str">
        <f>IF($I2727="","",_xlfn.LET(_xlpm.x,VLOOKUP($I2727,'2026-01-09_taxon-match'!$A$2:$N$81,7,FALSE),IF(_xlpm.x=0,"",_xlpm.x)))</f>
        <v>Annelida</v>
      </c>
      <c r="P2727" s="46" t="str">
        <f>IF($I2727="","",_xlfn.LET(_xlpm.x,VLOOKUP($I2727,'2026-01-09_taxon-match'!$A$2:$N$81,8,FALSE),IF(_xlpm.x=0,"",_xlpm.x)))</f>
        <v>Polychaeta</v>
      </c>
      <c r="Q2727" s="46" t="str">
        <f>IF($I2727="","",_xlfn.LET(_xlpm.x,VLOOKUP($I2727,'2026-01-09_taxon-match'!$A$2:$N$81,9,FALSE),IF(_xlpm.x=0,"",_xlpm.x)))</f>
        <v>Phyllodocida</v>
      </c>
      <c r="R2727" s="46" t="str">
        <f>IF($I2727="","",_xlfn.LET(_xlpm.x,VLOOKUP($I2727,'2026-01-09_taxon-match'!$A$2:$N$81,10,FALSE),IF(_xlpm.x=0,"",_xlpm.x)))</f>
        <v>Polynoidae</v>
      </c>
      <c r="S2727" s="46" t="str">
        <f>IF($I2727="","",_xlfn.LET(_xlpm.x,VLOOKUP($I2727,'2026-01-09_taxon-match'!$A$2:$N$81,11,FALSE),IF(_xlpm.x=0,"",_xlpm.x)))</f>
        <v/>
      </c>
      <c r="T2727" s="46" t="str">
        <f>IF($I2727="","",_xlfn.LET(_xlpm.x,VLOOKUP($I2727,'2026-01-09_taxon-match'!$A$2:$N$81,13,FALSE),IF(_xlpm.x=0,"",_xlpm.x)))</f>
        <v/>
      </c>
      <c r="U2727" s="46">
        <v>1</v>
      </c>
      <c r="Y2727" s="46" t="str">
        <f>IF(V2727="","",_xlfn.LET(_xlpm.x,VLOOKUP(V2727,'Drop-down_menus'!$D$2:$E$13,2,FALSE),IF(_xlpm.x=0,"",_xlpm.x)))</f>
        <v/>
      </c>
      <c r="Z2727" s="46" t="str">
        <f>IF(W2727="","",_xlfn.LET(_xlpm.x,VLOOKUP(W2727,'Drop-down_menus'!$D$2:$E$13,2,FALSE),IF(_xlpm.x=0,"",_xlpm.x)))</f>
        <v/>
      </c>
      <c r="AA2727" s="46" t="str">
        <f>IF(X2727="","",_xlfn.LET(_xlpm.x,VLOOKUP(X2727,'Drop-down_menus'!$D$2:$E$13,2,FALSE),IF(_xlpm.x=0,"",_xlpm.x)))</f>
        <v/>
      </c>
      <c r="AB2727" s="46" t="s">
        <v>1252</v>
      </c>
      <c r="AC2727" s="46" t="s">
        <v>1255</v>
      </c>
    </row>
    <row r="2728" spans="2:29" ht="15" customHeight="1">
      <c r="B2728" s="46">
        <v>3043</v>
      </c>
      <c r="C2728" s="46" t="s">
        <v>908</v>
      </c>
      <c r="D2728" s="46" t="b">
        <f>COUNTIF(Events!$B$2:$B$171, C2728) &gt; 0</f>
        <v>1</v>
      </c>
      <c r="G2728" s="46" t="s">
        <v>1202</v>
      </c>
      <c r="I2728" s="46" t="s">
        <v>1338</v>
      </c>
      <c r="J2728" s="46" t="str">
        <f>IF(I2728="","",_xlfn.LET(_xlpm.x,VLOOKUP(I2728,'2026-01-09_taxon-match'!$A$2:$N$81,4,FALSE),IF(_xlpm.x=0,"",_xlpm.x)))</f>
        <v>Polynoidae</v>
      </c>
      <c r="K2728" s="46" t="s">
        <v>1318</v>
      </c>
      <c r="L2728" s="46" t="str">
        <f>IF(I2728="","",_xlfn.LET(_xlpm.x,VLOOKUP(I2728,'2026-01-09_taxon-match'!$A$2:$N$81,3,FALSE),IF(_xlpm.x=0,"",_xlpm.x)))</f>
        <v>urn:lsid:marinespecies.org:taxname:939</v>
      </c>
      <c r="M2728" s="46" t="str">
        <f>IF($I2728="","",_xlfn.LET(_xlpm.x,VLOOKUP($I2728,'2026-01-09_taxon-match'!$A$2:$N$81,5,FALSE),IF(_xlpm.x=0,"",_xlpm.x)))</f>
        <v>Kinberg, 1856</v>
      </c>
      <c r="N2728" s="46" t="str">
        <f>IF($I2728="","",_xlfn.LET(_xlpm.x,VLOOKUP($I2728,'2026-01-09_taxon-match'!$A$2:$N$81,6,FALSE),IF(_xlpm.x=0,"",_xlpm.x)))</f>
        <v>Animalia</v>
      </c>
      <c r="O2728" s="46" t="str">
        <f>IF($I2728="","",_xlfn.LET(_xlpm.x,VLOOKUP($I2728,'2026-01-09_taxon-match'!$A$2:$N$81,7,FALSE),IF(_xlpm.x=0,"",_xlpm.x)))</f>
        <v>Annelida</v>
      </c>
      <c r="P2728" s="46" t="str">
        <f>IF($I2728="","",_xlfn.LET(_xlpm.x,VLOOKUP($I2728,'2026-01-09_taxon-match'!$A$2:$N$81,8,FALSE),IF(_xlpm.x=0,"",_xlpm.x)))</f>
        <v>Polychaeta</v>
      </c>
      <c r="Q2728" s="46" t="str">
        <f>IF($I2728="","",_xlfn.LET(_xlpm.x,VLOOKUP($I2728,'2026-01-09_taxon-match'!$A$2:$N$81,9,FALSE),IF(_xlpm.x=0,"",_xlpm.x)))</f>
        <v>Phyllodocida</v>
      </c>
      <c r="R2728" s="46" t="str">
        <f>IF($I2728="","",_xlfn.LET(_xlpm.x,VLOOKUP($I2728,'2026-01-09_taxon-match'!$A$2:$N$81,10,FALSE),IF(_xlpm.x=0,"",_xlpm.x)))</f>
        <v>Polynoidae</v>
      </c>
      <c r="S2728" s="46" t="str">
        <f>IF($I2728="","",_xlfn.LET(_xlpm.x,VLOOKUP($I2728,'2026-01-09_taxon-match'!$A$2:$N$81,11,FALSE),IF(_xlpm.x=0,"",_xlpm.x)))</f>
        <v/>
      </c>
      <c r="T2728" s="46" t="str">
        <f>IF($I2728="","",_xlfn.LET(_xlpm.x,VLOOKUP($I2728,'2026-01-09_taxon-match'!$A$2:$N$81,13,FALSE),IF(_xlpm.x=0,"",_xlpm.x)))</f>
        <v/>
      </c>
      <c r="U2728" s="46">
        <v>1</v>
      </c>
      <c r="Y2728" s="46" t="str">
        <f>IF(V2728="","",_xlfn.LET(_xlpm.x,VLOOKUP(V2728,'Drop-down_menus'!$D$2:$E$13,2,FALSE),IF(_xlpm.x=0,"",_xlpm.x)))</f>
        <v/>
      </c>
      <c r="Z2728" s="46" t="str">
        <f>IF(W2728="","",_xlfn.LET(_xlpm.x,VLOOKUP(W2728,'Drop-down_menus'!$D$2:$E$13,2,FALSE),IF(_xlpm.x=0,"",_xlpm.x)))</f>
        <v/>
      </c>
      <c r="AA2728" s="46" t="str">
        <f>IF(X2728="","",_xlfn.LET(_xlpm.x,VLOOKUP(X2728,'Drop-down_menus'!$D$2:$E$13,2,FALSE),IF(_xlpm.x=0,"",_xlpm.x)))</f>
        <v/>
      </c>
      <c r="AB2728" s="46" t="s">
        <v>1252</v>
      </c>
      <c r="AC2728" s="46" t="s">
        <v>1255</v>
      </c>
    </row>
    <row r="2729" spans="2:29" ht="15" customHeight="1">
      <c r="B2729" s="46">
        <v>3044</v>
      </c>
      <c r="C2729" s="46" t="s">
        <v>908</v>
      </c>
      <c r="D2729" s="46" t="b">
        <f>COUNTIF(Events!$B$2:$B$171, C2729) &gt; 0</f>
        <v>1</v>
      </c>
      <c r="G2729" s="46" t="s">
        <v>1202</v>
      </c>
      <c r="I2729" s="46" t="s">
        <v>1338</v>
      </c>
      <c r="J2729" s="46" t="str">
        <f>IF(I2729="","",_xlfn.LET(_xlpm.x,VLOOKUP(I2729,'2026-01-09_taxon-match'!$A$2:$N$81,4,FALSE),IF(_xlpm.x=0,"",_xlpm.x)))</f>
        <v>Polynoidae</v>
      </c>
      <c r="K2729" s="46" t="s">
        <v>1318</v>
      </c>
      <c r="L2729" s="46" t="str">
        <f>IF(I2729="","",_xlfn.LET(_xlpm.x,VLOOKUP(I2729,'2026-01-09_taxon-match'!$A$2:$N$81,3,FALSE),IF(_xlpm.x=0,"",_xlpm.x)))</f>
        <v>urn:lsid:marinespecies.org:taxname:939</v>
      </c>
      <c r="M2729" s="46" t="str">
        <f>IF($I2729="","",_xlfn.LET(_xlpm.x,VLOOKUP($I2729,'2026-01-09_taxon-match'!$A$2:$N$81,5,FALSE),IF(_xlpm.x=0,"",_xlpm.x)))</f>
        <v>Kinberg, 1856</v>
      </c>
      <c r="N2729" s="46" t="str">
        <f>IF($I2729="","",_xlfn.LET(_xlpm.x,VLOOKUP($I2729,'2026-01-09_taxon-match'!$A$2:$N$81,6,FALSE),IF(_xlpm.x=0,"",_xlpm.x)))</f>
        <v>Animalia</v>
      </c>
      <c r="O2729" s="46" t="str">
        <f>IF($I2729="","",_xlfn.LET(_xlpm.x,VLOOKUP($I2729,'2026-01-09_taxon-match'!$A$2:$N$81,7,FALSE),IF(_xlpm.x=0,"",_xlpm.x)))</f>
        <v>Annelida</v>
      </c>
      <c r="P2729" s="46" t="str">
        <f>IF($I2729="","",_xlfn.LET(_xlpm.x,VLOOKUP($I2729,'2026-01-09_taxon-match'!$A$2:$N$81,8,FALSE),IF(_xlpm.x=0,"",_xlpm.x)))</f>
        <v>Polychaeta</v>
      </c>
      <c r="Q2729" s="46" t="str">
        <f>IF($I2729="","",_xlfn.LET(_xlpm.x,VLOOKUP($I2729,'2026-01-09_taxon-match'!$A$2:$N$81,9,FALSE),IF(_xlpm.x=0,"",_xlpm.x)))</f>
        <v>Phyllodocida</v>
      </c>
      <c r="R2729" s="46" t="str">
        <f>IF($I2729="","",_xlfn.LET(_xlpm.x,VLOOKUP($I2729,'2026-01-09_taxon-match'!$A$2:$N$81,10,FALSE),IF(_xlpm.x=0,"",_xlpm.x)))</f>
        <v>Polynoidae</v>
      </c>
      <c r="S2729" s="46" t="str">
        <f>IF($I2729="","",_xlfn.LET(_xlpm.x,VLOOKUP($I2729,'2026-01-09_taxon-match'!$A$2:$N$81,11,FALSE),IF(_xlpm.x=0,"",_xlpm.x)))</f>
        <v/>
      </c>
      <c r="T2729" s="46" t="str">
        <f>IF($I2729="","",_xlfn.LET(_xlpm.x,VLOOKUP($I2729,'2026-01-09_taxon-match'!$A$2:$N$81,13,FALSE),IF(_xlpm.x=0,"",_xlpm.x)))</f>
        <v/>
      </c>
      <c r="U2729" s="46">
        <v>1</v>
      </c>
      <c r="Y2729" s="46" t="str">
        <f>IF(V2729="","",_xlfn.LET(_xlpm.x,VLOOKUP(V2729,'Drop-down_menus'!$D$2:$E$13,2,FALSE),IF(_xlpm.x=0,"",_xlpm.x)))</f>
        <v/>
      </c>
      <c r="Z2729" s="46" t="str">
        <f>IF(W2729="","",_xlfn.LET(_xlpm.x,VLOOKUP(W2729,'Drop-down_menus'!$D$2:$E$13,2,FALSE),IF(_xlpm.x=0,"",_xlpm.x)))</f>
        <v/>
      </c>
      <c r="AA2729" s="46" t="str">
        <f>IF(X2729="","",_xlfn.LET(_xlpm.x,VLOOKUP(X2729,'Drop-down_menus'!$D$2:$E$13,2,FALSE),IF(_xlpm.x=0,"",_xlpm.x)))</f>
        <v/>
      </c>
      <c r="AB2729" s="46" t="s">
        <v>1252</v>
      </c>
      <c r="AC2729" s="46" t="s">
        <v>1255</v>
      </c>
    </row>
    <row r="2730" spans="2:29" ht="15" customHeight="1">
      <c r="B2730" s="46">
        <v>3045</v>
      </c>
      <c r="C2730" s="46" t="s">
        <v>908</v>
      </c>
      <c r="D2730" s="46" t="b">
        <f>COUNTIF(Events!$B$2:$B$171, C2730) &gt; 0</f>
        <v>1</v>
      </c>
      <c r="G2730" s="46" t="s">
        <v>1202</v>
      </c>
      <c r="I2730" s="46" t="s">
        <v>1338</v>
      </c>
      <c r="J2730" s="46" t="str">
        <f>IF(I2730="","",_xlfn.LET(_xlpm.x,VLOOKUP(I2730,'2026-01-09_taxon-match'!$A$2:$N$81,4,FALSE),IF(_xlpm.x=0,"",_xlpm.x)))</f>
        <v>Polynoidae</v>
      </c>
      <c r="K2730" s="46" t="s">
        <v>1318</v>
      </c>
      <c r="L2730" s="46" t="str">
        <f>IF(I2730="","",_xlfn.LET(_xlpm.x,VLOOKUP(I2730,'2026-01-09_taxon-match'!$A$2:$N$81,3,FALSE),IF(_xlpm.x=0,"",_xlpm.x)))</f>
        <v>urn:lsid:marinespecies.org:taxname:939</v>
      </c>
      <c r="M2730" s="46" t="str">
        <f>IF($I2730="","",_xlfn.LET(_xlpm.x,VLOOKUP($I2730,'2026-01-09_taxon-match'!$A$2:$N$81,5,FALSE),IF(_xlpm.x=0,"",_xlpm.x)))</f>
        <v>Kinberg, 1856</v>
      </c>
      <c r="N2730" s="46" t="str">
        <f>IF($I2730="","",_xlfn.LET(_xlpm.x,VLOOKUP($I2730,'2026-01-09_taxon-match'!$A$2:$N$81,6,FALSE),IF(_xlpm.x=0,"",_xlpm.x)))</f>
        <v>Animalia</v>
      </c>
      <c r="O2730" s="46" t="str">
        <f>IF($I2730="","",_xlfn.LET(_xlpm.x,VLOOKUP($I2730,'2026-01-09_taxon-match'!$A$2:$N$81,7,FALSE),IF(_xlpm.x=0,"",_xlpm.x)))</f>
        <v>Annelida</v>
      </c>
      <c r="P2730" s="46" t="str">
        <f>IF($I2730="","",_xlfn.LET(_xlpm.x,VLOOKUP($I2730,'2026-01-09_taxon-match'!$A$2:$N$81,8,FALSE),IF(_xlpm.x=0,"",_xlpm.x)))</f>
        <v>Polychaeta</v>
      </c>
      <c r="Q2730" s="46" t="str">
        <f>IF($I2730="","",_xlfn.LET(_xlpm.x,VLOOKUP($I2730,'2026-01-09_taxon-match'!$A$2:$N$81,9,FALSE),IF(_xlpm.x=0,"",_xlpm.x)))</f>
        <v>Phyllodocida</v>
      </c>
      <c r="R2730" s="46" t="str">
        <f>IF($I2730="","",_xlfn.LET(_xlpm.x,VLOOKUP($I2730,'2026-01-09_taxon-match'!$A$2:$N$81,10,FALSE),IF(_xlpm.x=0,"",_xlpm.x)))</f>
        <v>Polynoidae</v>
      </c>
      <c r="S2730" s="46" t="str">
        <f>IF($I2730="","",_xlfn.LET(_xlpm.x,VLOOKUP($I2730,'2026-01-09_taxon-match'!$A$2:$N$81,11,FALSE),IF(_xlpm.x=0,"",_xlpm.x)))</f>
        <v/>
      </c>
      <c r="T2730" s="46" t="str">
        <f>IF($I2730="","",_xlfn.LET(_xlpm.x,VLOOKUP($I2730,'2026-01-09_taxon-match'!$A$2:$N$81,13,FALSE),IF(_xlpm.x=0,"",_xlpm.x)))</f>
        <v/>
      </c>
      <c r="U2730" s="46">
        <v>1</v>
      </c>
      <c r="Y2730" s="46" t="str">
        <f>IF(V2730="","",_xlfn.LET(_xlpm.x,VLOOKUP(V2730,'Drop-down_menus'!$D$2:$E$13,2,FALSE),IF(_xlpm.x=0,"",_xlpm.x)))</f>
        <v/>
      </c>
      <c r="Z2730" s="46" t="str">
        <f>IF(W2730="","",_xlfn.LET(_xlpm.x,VLOOKUP(W2730,'Drop-down_menus'!$D$2:$E$13,2,FALSE),IF(_xlpm.x=0,"",_xlpm.x)))</f>
        <v/>
      </c>
      <c r="AA2730" s="46" t="str">
        <f>IF(X2730="","",_xlfn.LET(_xlpm.x,VLOOKUP(X2730,'Drop-down_menus'!$D$2:$E$13,2,FALSE),IF(_xlpm.x=0,"",_xlpm.x)))</f>
        <v/>
      </c>
      <c r="AB2730" s="46" t="s">
        <v>1252</v>
      </c>
      <c r="AC2730" s="46" t="s">
        <v>1255</v>
      </c>
    </row>
    <row r="2731" spans="2:29" ht="15" customHeight="1">
      <c r="B2731" s="46">
        <v>3046</v>
      </c>
      <c r="C2731" s="46" t="s">
        <v>908</v>
      </c>
      <c r="D2731" s="46" t="b">
        <f>COUNTIF(Events!$B$2:$B$171, C2731) &gt; 0</f>
        <v>1</v>
      </c>
      <c r="G2731" s="46" t="s">
        <v>177</v>
      </c>
      <c r="I2731" s="46" t="s">
        <v>177</v>
      </c>
      <c r="J2731" s="46" t="str">
        <f>IF(I2731="","",_xlfn.LET(_xlpm.x,VLOOKUP(I2731,'2026-01-09_taxon-match'!$A$2:$N$81,4,FALSE),IF(_xlpm.x=0,"",_xlpm.x)))</f>
        <v>Sterechinus neumayeri</v>
      </c>
      <c r="L2731" s="46" t="str">
        <f>IF(I2731="","",_xlfn.LET(_xlpm.x,VLOOKUP(I2731,'2026-01-09_taxon-match'!$A$2:$N$81,3,FALSE),IF(_xlpm.x=0,"",_xlpm.x)))</f>
        <v>urn:lsid:marinespecies.org:taxname:160831</v>
      </c>
      <c r="M2731" s="46" t="str">
        <f>IF($I2731="","",_xlfn.LET(_xlpm.x,VLOOKUP($I2731,'2026-01-09_taxon-match'!$A$2:$N$81,5,FALSE),IF(_xlpm.x=0,"",_xlpm.x)))</f>
        <v>(Meissner, 1900)</v>
      </c>
      <c r="N2731" s="46" t="str">
        <f>IF($I2731="","",_xlfn.LET(_xlpm.x,VLOOKUP($I2731,'2026-01-09_taxon-match'!$A$2:$N$81,6,FALSE),IF(_xlpm.x=0,"",_xlpm.x)))</f>
        <v>Animalia</v>
      </c>
      <c r="O2731" s="46" t="str">
        <f>IF($I2731="","",_xlfn.LET(_xlpm.x,VLOOKUP($I2731,'2026-01-09_taxon-match'!$A$2:$N$81,7,FALSE),IF(_xlpm.x=0,"",_xlpm.x)))</f>
        <v>Echinodermata</v>
      </c>
      <c r="P2731" s="46" t="str">
        <f>IF($I2731="","",_xlfn.LET(_xlpm.x,VLOOKUP($I2731,'2026-01-09_taxon-match'!$A$2:$N$81,8,FALSE),IF(_xlpm.x=0,"",_xlpm.x)))</f>
        <v>Echinoidea</v>
      </c>
      <c r="Q2731" s="46" t="str">
        <f>IF($I2731="","",_xlfn.LET(_xlpm.x,VLOOKUP($I2731,'2026-01-09_taxon-match'!$A$2:$N$81,9,FALSE),IF(_xlpm.x=0,"",_xlpm.x)))</f>
        <v>Camarodonta</v>
      </c>
      <c r="R2731" s="46" t="str">
        <f>IF($I2731="","",_xlfn.LET(_xlpm.x,VLOOKUP($I2731,'2026-01-09_taxon-match'!$A$2:$N$81,10,FALSE),IF(_xlpm.x=0,"",_xlpm.x)))</f>
        <v>Echinidae</v>
      </c>
      <c r="S2731" s="46" t="str">
        <f>IF($I2731="","",_xlfn.LET(_xlpm.x,VLOOKUP($I2731,'2026-01-09_taxon-match'!$A$2:$N$81,11,FALSE),IF(_xlpm.x=0,"",_xlpm.x)))</f>
        <v>Sterechinus</v>
      </c>
      <c r="T2731" s="46" t="str">
        <f>IF($I2731="","",_xlfn.LET(_xlpm.x,VLOOKUP($I2731,'2026-01-09_taxon-match'!$A$2:$N$81,13,FALSE),IF(_xlpm.x=0,"",_xlpm.x)))</f>
        <v>neumayeri</v>
      </c>
      <c r="U2731" s="46">
        <v>1</v>
      </c>
      <c r="Y2731" s="46" t="str">
        <f>IF(V2731="","",_xlfn.LET(_xlpm.x,VLOOKUP(V2731,'Drop-down_menus'!$D$2:$E$13,2,FALSE),IF(_xlpm.x=0,"",_xlpm.x)))</f>
        <v/>
      </c>
      <c r="Z2731" s="46" t="str">
        <f>IF(W2731="","",_xlfn.LET(_xlpm.x,VLOOKUP(W2731,'Drop-down_menus'!$D$2:$E$13,2,FALSE),IF(_xlpm.x=0,"",_xlpm.x)))</f>
        <v/>
      </c>
      <c r="AA2731" s="46" t="str">
        <f>IF(X2731="","",_xlfn.LET(_xlpm.x,VLOOKUP(X2731,'Drop-down_menus'!$D$2:$E$13,2,FALSE),IF(_xlpm.x=0,"",_xlpm.x)))</f>
        <v/>
      </c>
      <c r="AB2731" s="46" t="s">
        <v>1252</v>
      </c>
      <c r="AC2731" s="46" t="s">
        <v>1255</v>
      </c>
    </row>
    <row r="2732" spans="2:29" ht="15" customHeight="1">
      <c r="B2732" s="46">
        <v>3047</v>
      </c>
      <c r="C2732" s="46" t="s">
        <v>908</v>
      </c>
      <c r="D2732" s="46" t="b">
        <f>COUNTIF(Events!$B$2:$B$171, C2732) &gt; 0</f>
        <v>1</v>
      </c>
      <c r="G2732" s="46" t="s">
        <v>177</v>
      </c>
      <c r="I2732" s="46" t="s">
        <v>177</v>
      </c>
      <c r="J2732" s="46" t="str">
        <f>IF(I2732="","",_xlfn.LET(_xlpm.x,VLOOKUP(I2732,'2026-01-09_taxon-match'!$A$2:$N$81,4,FALSE),IF(_xlpm.x=0,"",_xlpm.x)))</f>
        <v>Sterechinus neumayeri</v>
      </c>
      <c r="L2732" s="46" t="str">
        <f>IF(I2732="","",_xlfn.LET(_xlpm.x,VLOOKUP(I2732,'2026-01-09_taxon-match'!$A$2:$N$81,3,FALSE),IF(_xlpm.x=0,"",_xlpm.x)))</f>
        <v>urn:lsid:marinespecies.org:taxname:160831</v>
      </c>
      <c r="M2732" s="46" t="str">
        <f>IF($I2732="","",_xlfn.LET(_xlpm.x,VLOOKUP($I2732,'2026-01-09_taxon-match'!$A$2:$N$81,5,FALSE),IF(_xlpm.x=0,"",_xlpm.x)))</f>
        <v>(Meissner, 1900)</v>
      </c>
      <c r="N2732" s="46" t="str">
        <f>IF($I2732="","",_xlfn.LET(_xlpm.x,VLOOKUP($I2732,'2026-01-09_taxon-match'!$A$2:$N$81,6,FALSE),IF(_xlpm.x=0,"",_xlpm.x)))</f>
        <v>Animalia</v>
      </c>
      <c r="O2732" s="46" t="str">
        <f>IF($I2732="","",_xlfn.LET(_xlpm.x,VLOOKUP($I2732,'2026-01-09_taxon-match'!$A$2:$N$81,7,FALSE),IF(_xlpm.x=0,"",_xlpm.x)))</f>
        <v>Echinodermata</v>
      </c>
      <c r="P2732" s="46" t="str">
        <f>IF($I2732="","",_xlfn.LET(_xlpm.x,VLOOKUP($I2732,'2026-01-09_taxon-match'!$A$2:$N$81,8,FALSE),IF(_xlpm.x=0,"",_xlpm.x)))</f>
        <v>Echinoidea</v>
      </c>
      <c r="Q2732" s="46" t="str">
        <f>IF($I2732="","",_xlfn.LET(_xlpm.x,VLOOKUP($I2732,'2026-01-09_taxon-match'!$A$2:$N$81,9,FALSE),IF(_xlpm.x=0,"",_xlpm.x)))</f>
        <v>Camarodonta</v>
      </c>
      <c r="R2732" s="46" t="str">
        <f>IF($I2732="","",_xlfn.LET(_xlpm.x,VLOOKUP($I2732,'2026-01-09_taxon-match'!$A$2:$N$81,10,FALSE),IF(_xlpm.x=0,"",_xlpm.x)))</f>
        <v>Echinidae</v>
      </c>
      <c r="S2732" s="46" t="str">
        <f>IF($I2732="","",_xlfn.LET(_xlpm.x,VLOOKUP($I2732,'2026-01-09_taxon-match'!$A$2:$N$81,11,FALSE),IF(_xlpm.x=0,"",_xlpm.x)))</f>
        <v>Sterechinus</v>
      </c>
      <c r="T2732" s="46" t="str">
        <f>IF($I2732="","",_xlfn.LET(_xlpm.x,VLOOKUP($I2732,'2026-01-09_taxon-match'!$A$2:$N$81,13,FALSE),IF(_xlpm.x=0,"",_xlpm.x)))</f>
        <v>neumayeri</v>
      </c>
      <c r="U2732" s="46">
        <v>1</v>
      </c>
      <c r="Y2732" s="46" t="str">
        <f>IF(V2732="","",_xlfn.LET(_xlpm.x,VLOOKUP(V2732,'Drop-down_menus'!$D$2:$E$13,2,FALSE),IF(_xlpm.x=0,"",_xlpm.x)))</f>
        <v/>
      </c>
      <c r="Z2732" s="46" t="str">
        <f>IF(W2732="","",_xlfn.LET(_xlpm.x,VLOOKUP(W2732,'Drop-down_menus'!$D$2:$E$13,2,FALSE),IF(_xlpm.x=0,"",_xlpm.x)))</f>
        <v/>
      </c>
      <c r="AA2732" s="46" t="str">
        <f>IF(X2732="","",_xlfn.LET(_xlpm.x,VLOOKUP(X2732,'Drop-down_menus'!$D$2:$E$13,2,FALSE),IF(_xlpm.x=0,"",_xlpm.x)))</f>
        <v/>
      </c>
      <c r="AB2732" s="46" t="s">
        <v>1252</v>
      </c>
      <c r="AC2732" s="46" t="s">
        <v>1255</v>
      </c>
    </row>
    <row r="2733" spans="2:29" ht="15" customHeight="1">
      <c r="B2733" s="46">
        <v>3048</v>
      </c>
      <c r="C2733" s="46" t="s">
        <v>908</v>
      </c>
      <c r="D2733" s="46" t="b">
        <f>COUNTIF(Events!$B$2:$B$171, C2733) &gt; 0</f>
        <v>1</v>
      </c>
      <c r="G2733" s="46" t="s">
        <v>1201</v>
      </c>
      <c r="I2733" s="46" t="s">
        <v>232</v>
      </c>
      <c r="J2733" s="46" t="str">
        <f>IF(I2733="","",_xlfn.LET(_xlpm.x,VLOOKUP(I2733,'2026-01-09_taxon-match'!$A$2:$N$81,4,FALSE),IF(_xlpm.x=0,"",_xlpm.x)))</f>
        <v>Terebellidae</v>
      </c>
      <c r="K2733" s="46" t="s">
        <v>1318</v>
      </c>
      <c r="L2733" s="46" t="str">
        <f>IF(I2733="","",_xlfn.LET(_xlpm.x,VLOOKUP(I2733,'2026-01-09_taxon-match'!$A$2:$N$81,3,FALSE),IF(_xlpm.x=0,"",_xlpm.x)))</f>
        <v/>
      </c>
      <c r="M2733" s="46" t="str">
        <f>IF($I2733="","",_xlfn.LET(_xlpm.x,VLOOKUP($I2733,'2026-01-09_taxon-match'!$A$2:$N$81,5,FALSE),IF(_xlpm.x=0,"",_xlpm.x)))</f>
        <v/>
      </c>
      <c r="N2733" s="46" t="str">
        <f>IF($I2733="","",_xlfn.LET(_xlpm.x,VLOOKUP($I2733,'2026-01-09_taxon-match'!$A$2:$N$81,6,FALSE),IF(_xlpm.x=0,"",_xlpm.x)))</f>
        <v/>
      </c>
      <c r="O2733" s="46" t="str">
        <f>IF($I2733="","",_xlfn.LET(_xlpm.x,VLOOKUP($I2733,'2026-01-09_taxon-match'!$A$2:$N$81,7,FALSE),IF(_xlpm.x=0,"",_xlpm.x)))</f>
        <v/>
      </c>
      <c r="P2733" s="46" t="str">
        <f>IF($I2733="","",_xlfn.LET(_xlpm.x,VLOOKUP($I2733,'2026-01-09_taxon-match'!$A$2:$N$81,8,FALSE),IF(_xlpm.x=0,"",_xlpm.x)))</f>
        <v/>
      </c>
      <c r="Q2733" s="46" t="str">
        <f>IF($I2733="","",_xlfn.LET(_xlpm.x,VLOOKUP($I2733,'2026-01-09_taxon-match'!$A$2:$N$81,9,FALSE),IF(_xlpm.x=0,"",_xlpm.x)))</f>
        <v/>
      </c>
      <c r="R2733" s="46" t="str">
        <f>IF($I2733="","",_xlfn.LET(_xlpm.x,VLOOKUP($I2733,'2026-01-09_taxon-match'!$A$2:$N$81,10,FALSE),IF(_xlpm.x=0,"",_xlpm.x)))</f>
        <v/>
      </c>
      <c r="S2733" s="46" t="str">
        <f>IF($I2733="","",_xlfn.LET(_xlpm.x,VLOOKUP($I2733,'2026-01-09_taxon-match'!$A$2:$N$81,11,FALSE),IF(_xlpm.x=0,"",_xlpm.x)))</f>
        <v/>
      </c>
      <c r="T2733" s="46" t="str">
        <f>IF($I2733="","",_xlfn.LET(_xlpm.x,VLOOKUP($I2733,'2026-01-09_taxon-match'!$A$2:$N$81,13,FALSE),IF(_xlpm.x=0,"",_xlpm.x)))</f>
        <v/>
      </c>
      <c r="U2733" s="46">
        <v>1</v>
      </c>
      <c r="Y2733" s="46" t="str">
        <f>IF(V2733="","",_xlfn.LET(_xlpm.x,VLOOKUP(V2733,'Drop-down_menus'!$D$2:$E$13,2,FALSE),IF(_xlpm.x=0,"",_xlpm.x)))</f>
        <v/>
      </c>
      <c r="Z2733" s="46" t="str">
        <f>IF(W2733="","",_xlfn.LET(_xlpm.x,VLOOKUP(W2733,'Drop-down_menus'!$D$2:$E$13,2,FALSE),IF(_xlpm.x=0,"",_xlpm.x)))</f>
        <v/>
      </c>
      <c r="AA2733" s="46" t="str">
        <f>IF(X2733="","",_xlfn.LET(_xlpm.x,VLOOKUP(X2733,'Drop-down_menus'!$D$2:$E$13,2,FALSE),IF(_xlpm.x=0,"",_xlpm.x)))</f>
        <v/>
      </c>
      <c r="AB2733" s="46" t="s">
        <v>1252</v>
      </c>
      <c r="AC2733" s="46" t="s">
        <v>1255</v>
      </c>
    </row>
    <row r="2734" spans="2:29" ht="15" customHeight="1">
      <c r="B2734" s="46">
        <v>3049</v>
      </c>
      <c r="C2734" s="46" t="s">
        <v>908</v>
      </c>
      <c r="D2734" s="46" t="b">
        <f>COUNTIF(Events!$B$2:$B$171, C2734) &gt; 0</f>
        <v>1</v>
      </c>
      <c r="G2734" s="46" t="s">
        <v>960</v>
      </c>
      <c r="I2734" s="46" t="s">
        <v>960</v>
      </c>
      <c r="J2734" s="46" t="str">
        <f>IF(I2734="","",_xlfn.LET(_xlpm.x,VLOOKUP(I2734,'2026-01-09_taxon-match'!$A$2:$N$81,4,FALSE),IF(_xlpm.x=0,"",_xlpm.x)))</f>
        <v>Odontaster validus</v>
      </c>
      <c r="L2734" s="46" t="str">
        <f>IF(I2734="","",_xlfn.LET(_xlpm.x,VLOOKUP(I2734,'2026-01-09_taxon-match'!$A$2:$N$81,3,FALSE),IF(_xlpm.x=0,"",_xlpm.x)))</f>
        <v>urn:lsid:marinespecies.org:taxname:172775</v>
      </c>
      <c r="M2734" s="46" t="str">
        <f>IF($I2734="","",_xlfn.LET(_xlpm.x,VLOOKUP($I2734,'2026-01-09_taxon-match'!$A$2:$N$81,5,FALSE),IF(_xlpm.x=0,"",_xlpm.x)))</f>
        <v>Koehler, 1906</v>
      </c>
      <c r="N2734" s="46" t="str">
        <f>IF($I2734="","",_xlfn.LET(_xlpm.x,VLOOKUP($I2734,'2026-01-09_taxon-match'!$A$2:$N$81,6,FALSE),IF(_xlpm.x=0,"",_xlpm.x)))</f>
        <v>Animalia</v>
      </c>
      <c r="O2734" s="46" t="str">
        <f>IF($I2734="","",_xlfn.LET(_xlpm.x,VLOOKUP($I2734,'2026-01-09_taxon-match'!$A$2:$N$81,7,FALSE),IF(_xlpm.x=0,"",_xlpm.x)))</f>
        <v>Echinodermata</v>
      </c>
      <c r="P2734" s="46" t="str">
        <f>IF($I2734="","",_xlfn.LET(_xlpm.x,VLOOKUP($I2734,'2026-01-09_taxon-match'!$A$2:$N$81,8,FALSE),IF(_xlpm.x=0,"",_xlpm.x)))</f>
        <v>Asteroidea</v>
      </c>
      <c r="Q2734" s="46" t="str">
        <f>IF($I2734="","",_xlfn.LET(_xlpm.x,VLOOKUP($I2734,'2026-01-09_taxon-match'!$A$2:$N$81,9,FALSE),IF(_xlpm.x=0,"",_xlpm.x)))</f>
        <v>Valvatida</v>
      </c>
      <c r="R2734" s="46" t="str">
        <f>IF($I2734="","",_xlfn.LET(_xlpm.x,VLOOKUP($I2734,'2026-01-09_taxon-match'!$A$2:$N$81,10,FALSE),IF(_xlpm.x=0,"",_xlpm.x)))</f>
        <v>Odontasteridae</v>
      </c>
      <c r="S2734" s="46" t="str">
        <f>IF($I2734="","",_xlfn.LET(_xlpm.x,VLOOKUP($I2734,'2026-01-09_taxon-match'!$A$2:$N$81,11,FALSE),IF(_xlpm.x=0,"",_xlpm.x)))</f>
        <v>Odontaster</v>
      </c>
      <c r="T2734" s="46" t="str">
        <f>IF($I2734="","",_xlfn.LET(_xlpm.x,VLOOKUP($I2734,'2026-01-09_taxon-match'!$A$2:$N$81,13,FALSE),IF(_xlpm.x=0,"",_xlpm.x)))</f>
        <v>validus</v>
      </c>
      <c r="U2734" s="46">
        <v>1</v>
      </c>
      <c r="Y2734" s="46" t="str">
        <f>IF(V2734="","",_xlfn.LET(_xlpm.x,VLOOKUP(V2734,'Drop-down_menus'!$D$2:$E$13,2,FALSE),IF(_xlpm.x=0,"",_xlpm.x)))</f>
        <v/>
      </c>
      <c r="Z2734" s="46" t="str">
        <f>IF(W2734="","",_xlfn.LET(_xlpm.x,VLOOKUP(W2734,'Drop-down_menus'!$D$2:$E$13,2,FALSE),IF(_xlpm.x=0,"",_xlpm.x)))</f>
        <v/>
      </c>
      <c r="AA2734" s="46" t="str">
        <f>IF(X2734="","",_xlfn.LET(_xlpm.x,VLOOKUP(X2734,'Drop-down_menus'!$D$2:$E$13,2,FALSE),IF(_xlpm.x=0,"",_xlpm.x)))</f>
        <v/>
      </c>
      <c r="AB2734" s="46" t="s">
        <v>1252</v>
      </c>
      <c r="AC2734" s="46" t="s">
        <v>1255</v>
      </c>
    </row>
    <row r="2735" spans="2:29" ht="15" customHeight="1">
      <c r="B2735" s="46">
        <v>3050</v>
      </c>
      <c r="C2735" s="46" t="s">
        <v>908</v>
      </c>
      <c r="D2735" s="46" t="b">
        <f>COUNTIF(Events!$B$2:$B$171, C2735) &gt; 0</f>
        <v>1</v>
      </c>
      <c r="G2735" s="46" t="s">
        <v>177</v>
      </c>
      <c r="I2735" s="46" t="s">
        <v>177</v>
      </c>
      <c r="J2735" s="46" t="str">
        <f>IF(I2735="","",_xlfn.LET(_xlpm.x,VLOOKUP(I2735,'2026-01-09_taxon-match'!$A$2:$N$81,4,FALSE),IF(_xlpm.x=0,"",_xlpm.x)))</f>
        <v>Sterechinus neumayeri</v>
      </c>
      <c r="L2735" s="46" t="str">
        <f>IF(I2735="","",_xlfn.LET(_xlpm.x,VLOOKUP(I2735,'2026-01-09_taxon-match'!$A$2:$N$81,3,FALSE),IF(_xlpm.x=0,"",_xlpm.x)))</f>
        <v>urn:lsid:marinespecies.org:taxname:160831</v>
      </c>
      <c r="M2735" s="46" t="str">
        <f>IF($I2735="","",_xlfn.LET(_xlpm.x,VLOOKUP($I2735,'2026-01-09_taxon-match'!$A$2:$N$81,5,FALSE),IF(_xlpm.x=0,"",_xlpm.x)))</f>
        <v>(Meissner, 1900)</v>
      </c>
      <c r="N2735" s="46" t="str">
        <f>IF($I2735="","",_xlfn.LET(_xlpm.x,VLOOKUP($I2735,'2026-01-09_taxon-match'!$A$2:$N$81,6,FALSE),IF(_xlpm.x=0,"",_xlpm.x)))</f>
        <v>Animalia</v>
      </c>
      <c r="O2735" s="46" t="str">
        <f>IF($I2735="","",_xlfn.LET(_xlpm.x,VLOOKUP($I2735,'2026-01-09_taxon-match'!$A$2:$N$81,7,FALSE),IF(_xlpm.x=0,"",_xlpm.x)))</f>
        <v>Echinodermata</v>
      </c>
      <c r="P2735" s="46" t="str">
        <f>IF($I2735="","",_xlfn.LET(_xlpm.x,VLOOKUP($I2735,'2026-01-09_taxon-match'!$A$2:$N$81,8,FALSE),IF(_xlpm.x=0,"",_xlpm.x)))</f>
        <v>Echinoidea</v>
      </c>
      <c r="Q2735" s="46" t="str">
        <f>IF($I2735="","",_xlfn.LET(_xlpm.x,VLOOKUP($I2735,'2026-01-09_taxon-match'!$A$2:$N$81,9,FALSE),IF(_xlpm.x=0,"",_xlpm.x)))</f>
        <v>Camarodonta</v>
      </c>
      <c r="R2735" s="46" t="str">
        <f>IF($I2735="","",_xlfn.LET(_xlpm.x,VLOOKUP($I2735,'2026-01-09_taxon-match'!$A$2:$N$81,10,FALSE),IF(_xlpm.x=0,"",_xlpm.x)))</f>
        <v>Echinidae</v>
      </c>
      <c r="S2735" s="46" t="str">
        <f>IF($I2735="","",_xlfn.LET(_xlpm.x,VLOOKUP($I2735,'2026-01-09_taxon-match'!$A$2:$N$81,11,FALSE),IF(_xlpm.x=0,"",_xlpm.x)))</f>
        <v>Sterechinus</v>
      </c>
      <c r="T2735" s="46" t="str">
        <f>IF($I2735="","",_xlfn.LET(_xlpm.x,VLOOKUP($I2735,'2026-01-09_taxon-match'!$A$2:$N$81,13,FALSE),IF(_xlpm.x=0,"",_xlpm.x)))</f>
        <v>neumayeri</v>
      </c>
      <c r="U2735" s="46">
        <v>1</v>
      </c>
      <c r="Y2735" s="46" t="str">
        <f>IF(V2735="","",_xlfn.LET(_xlpm.x,VLOOKUP(V2735,'Drop-down_menus'!$D$2:$E$13,2,FALSE),IF(_xlpm.x=0,"",_xlpm.x)))</f>
        <v/>
      </c>
      <c r="Z2735" s="46" t="str">
        <f>IF(W2735="","",_xlfn.LET(_xlpm.x,VLOOKUP(W2735,'Drop-down_menus'!$D$2:$E$13,2,FALSE),IF(_xlpm.x=0,"",_xlpm.x)))</f>
        <v/>
      </c>
      <c r="AA2735" s="46" t="str">
        <f>IF(X2735="","",_xlfn.LET(_xlpm.x,VLOOKUP(X2735,'Drop-down_menus'!$D$2:$E$13,2,FALSE),IF(_xlpm.x=0,"",_xlpm.x)))</f>
        <v/>
      </c>
      <c r="AB2735" s="46" t="s">
        <v>1252</v>
      </c>
      <c r="AC2735" s="46" t="s">
        <v>1255</v>
      </c>
    </row>
    <row r="2736" spans="2:29" ht="15" customHeight="1">
      <c r="B2736" s="46">
        <v>3052</v>
      </c>
      <c r="C2736" s="46" t="s">
        <v>908</v>
      </c>
      <c r="D2736" s="46" t="b">
        <f>COUNTIF(Events!$B$2:$B$171, C2736) &gt; 0</f>
        <v>1</v>
      </c>
      <c r="G2736" s="46" t="s">
        <v>1237</v>
      </c>
      <c r="I2736" s="46" t="s">
        <v>1333</v>
      </c>
      <c r="J2736" s="46" t="str">
        <f>IF(I2736="","",_xlfn.LET(_xlpm.x,VLOOKUP(I2736,'2026-01-09_taxon-match'!$A$2:$N$81,4,FALSE),IF(_xlpm.x=0,"",_xlpm.x)))</f>
        <v>Ophionotus victoriae</v>
      </c>
      <c r="L2736" s="46" t="str">
        <f>IF(I2736="","",_xlfn.LET(_xlpm.x,VLOOKUP(I2736,'2026-01-09_taxon-match'!$A$2:$N$81,3,FALSE),IF(_xlpm.x=0,"",_xlpm.x)))</f>
        <v>urn:lsid:marinespecies.org:taxname:173593</v>
      </c>
      <c r="M2736" s="46" t="str">
        <f>IF($I2736="","",_xlfn.LET(_xlpm.x,VLOOKUP($I2736,'2026-01-09_taxon-match'!$A$2:$N$81,5,FALSE),IF(_xlpm.x=0,"",_xlpm.x)))</f>
        <v>Bell, 1902</v>
      </c>
      <c r="N2736" s="46" t="str">
        <f>IF($I2736="","",_xlfn.LET(_xlpm.x,VLOOKUP($I2736,'2026-01-09_taxon-match'!$A$2:$N$81,6,FALSE),IF(_xlpm.x=0,"",_xlpm.x)))</f>
        <v>Animalia</v>
      </c>
      <c r="O2736" s="46" t="str">
        <f>IF($I2736="","",_xlfn.LET(_xlpm.x,VLOOKUP($I2736,'2026-01-09_taxon-match'!$A$2:$N$81,7,FALSE),IF(_xlpm.x=0,"",_xlpm.x)))</f>
        <v>Echinodermata</v>
      </c>
      <c r="P2736" s="46" t="str">
        <f>IF($I2736="","",_xlfn.LET(_xlpm.x,VLOOKUP($I2736,'2026-01-09_taxon-match'!$A$2:$N$81,8,FALSE),IF(_xlpm.x=0,"",_xlpm.x)))</f>
        <v>Ophiuroidea</v>
      </c>
      <c r="Q2736" s="46" t="str">
        <f>IF($I2736="","",_xlfn.LET(_xlpm.x,VLOOKUP($I2736,'2026-01-09_taxon-match'!$A$2:$N$81,9,FALSE),IF(_xlpm.x=0,"",_xlpm.x)))</f>
        <v>Ophiurida</v>
      </c>
      <c r="R2736" s="46" t="str">
        <f>IF($I2736="","",_xlfn.LET(_xlpm.x,VLOOKUP($I2736,'2026-01-09_taxon-match'!$A$2:$N$81,10,FALSE),IF(_xlpm.x=0,"",_xlpm.x)))</f>
        <v>Ophiuridae</v>
      </c>
      <c r="S2736" s="46" t="str">
        <f>IF($I2736="","",_xlfn.LET(_xlpm.x,VLOOKUP($I2736,'2026-01-09_taxon-match'!$A$2:$N$81,11,FALSE),IF(_xlpm.x=0,"",_xlpm.x)))</f>
        <v>Ophionotus</v>
      </c>
      <c r="T2736" s="46" t="str">
        <f>IF($I2736="","",_xlfn.LET(_xlpm.x,VLOOKUP($I2736,'2026-01-09_taxon-match'!$A$2:$N$81,13,FALSE),IF(_xlpm.x=0,"",_xlpm.x)))</f>
        <v>victoriae</v>
      </c>
      <c r="U2736" s="46">
        <v>1</v>
      </c>
      <c r="Y2736" s="46" t="str">
        <f>IF(V2736="","",_xlfn.LET(_xlpm.x,VLOOKUP(V2736,'Drop-down_menus'!$D$2:$E$13,2,FALSE),IF(_xlpm.x=0,"",_xlpm.x)))</f>
        <v/>
      </c>
      <c r="Z2736" s="46" t="str">
        <f>IF(W2736="","",_xlfn.LET(_xlpm.x,VLOOKUP(W2736,'Drop-down_menus'!$D$2:$E$13,2,FALSE),IF(_xlpm.x=0,"",_xlpm.x)))</f>
        <v/>
      </c>
      <c r="AA2736" s="46" t="str">
        <f>IF(X2736="","",_xlfn.LET(_xlpm.x,VLOOKUP(X2736,'Drop-down_menus'!$D$2:$E$13,2,FALSE),IF(_xlpm.x=0,"",_xlpm.x)))</f>
        <v/>
      </c>
      <c r="AB2736" s="46" t="s">
        <v>1252</v>
      </c>
      <c r="AC2736" s="46" t="s">
        <v>1255</v>
      </c>
    </row>
    <row r="2737" spans="2:34" ht="15" customHeight="1">
      <c r="B2737" s="46">
        <v>3053</v>
      </c>
      <c r="C2737" s="46" t="s">
        <v>908</v>
      </c>
      <c r="D2737" s="46" t="b">
        <f>COUNTIF(Events!$B$2:$B$171, C2737) &gt; 0</f>
        <v>1</v>
      </c>
      <c r="G2737" s="46" t="s">
        <v>1229</v>
      </c>
      <c r="I2737" s="46" t="s">
        <v>181</v>
      </c>
      <c r="J2737" s="46" t="str">
        <f>IF(I2737="","",_xlfn.LET(_xlpm.x,VLOOKUP(I2737,'2026-01-09_taxon-match'!$A$2:$N$81,4,FALSE),IF(_xlpm.x=0,"",_xlpm.x)))</f>
        <v>Polychaeta</v>
      </c>
      <c r="K2737" s="46" t="s">
        <v>1318</v>
      </c>
      <c r="L2737" s="46" t="str">
        <f>IF(I2737="","",_xlfn.LET(_xlpm.x,VLOOKUP(I2737,'2026-01-09_taxon-match'!$A$2:$N$81,3,FALSE),IF(_xlpm.x=0,"",_xlpm.x)))</f>
        <v>urn:lsid:marinespecies.org:taxname:883</v>
      </c>
      <c r="M2737" s="46" t="str">
        <f>IF($I2737="","",_xlfn.LET(_xlpm.x,VLOOKUP($I2737,'2026-01-09_taxon-match'!$A$2:$N$81,5,FALSE),IF(_xlpm.x=0,"",_xlpm.x)))</f>
        <v>Grube, 1850</v>
      </c>
      <c r="N2737" s="46" t="str">
        <f>IF($I2737="","",_xlfn.LET(_xlpm.x,VLOOKUP($I2737,'2026-01-09_taxon-match'!$A$2:$N$81,6,FALSE),IF(_xlpm.x=0,"",_xlpm.x)))</f>
        <v>Animalia</v>
      </c>
      <c r="O2737" s="46" t="str">
        <f>IF($I2737="","",_xlfn.LET(_xlpm.x,VLOOKUP($I2737,'2026-01-09_taxon-match'!$A$2:$N$81,7,FALSE),IF(_xlpm.x=0,"",_xlpm.x)))</f>
        <v>Annelida</v>
      </c>
      <c r="P2737" s="46" t="str">
        <f>IF($I2737="","",_xlfn.LET(_xlpm.x,VLOOKUP($I2737,'2026-01-09_taxon-match'!$A$2:$N$81,8,FALSE),IF(_xlpm.x=0,"",_xlpm.x)))</f>
        <v>Polychaeta</v>
      </c>
      <c r="Q2737" s="46" t="str">
        <f>IF($I2737="","",_xlfn.LET(_xlpm.x,VLOOKUP($I2737,'2026-01-09_taxon-match'!$A$2:$N$81,9,FALSE),IF(_xlpm.x=0,"",_xlpm.x)))</f>
        <v/>
      </c>
      <c r="R2737" s="46" t="str">
        <f>IF($I2737="","",_xlfn.LET(_xlpm.x,VLOOKUP($I2737,'2026-01-09_taxon-match'!$A$2:$N$81,10,FALSE),IF(_xlpm.x=0,"",_xlpm.x)))</f>
        <v/>
      </c>
      <c r="S2737" s="46" t="str">
        <f>IF($I2737="","",_xlfn.LET(_xlpm.x,VLOOKUP($I2737,'2026-01-09_taxon-match'!$A$2:$N$81,11,FALSE),IF(_xlpm.x=0,"",_xlpm.x)))</f>
        <v/>
      </c>
      <c r="T2737" s="46" t="str">
        <f>IF($I2737="","",_xlfn.LET(_xlpm.x,VLOOKUP($I2737,'2026-01-09_taxon-match'!$A$2:$N$81,13,FALSE),IF(_xlpm.x=0,"",_xlpm.x)))</f>
        <v/>
      </c>
      <c r="U2737" s="46">
        <v>1</v>
      </c>
      <c r="Y2737" s="46" t="str">
        <f>IF(V2737="","",_xlfn.LET(_xlpm.x,VLOOKUP(V2737,'Drop-down_menus'!$D$2:$E$13,2,FALSE),IF(_xlpm.x=0,"",_xlpm.x)))</f>
        <v/>
      </c>
      <c r="Z2737" s="46" t="str">
        <f>IF(W2737="","",_xlfn.LET(_xlpm.x,VLOOKUP(W2737,'Drop-down_menus'!$D$2:$E$13,2,FALSE),IF(_xlpm.x=0,"",_xlpm.x)))</f>
        <v/>
      </c>
      <c r="AA2737" s="46" t="str">
        <f>IF(X2737="","",_xlfn.LET(_xlpm.x,VLOOKUP(X2737,'Drop-down_menus'!$D$2:$E$13,2,FALSE),IF(_xlpm.x=0,"",_xlpm.x)))</f>
        <v/>
      </c>
      <c r="AB2737" s="46" t="s">
        <v>1252</v>
      </c>
      <c r="AC2737" s="46" t="s">
        <v>1255</v>
      </c>
    </row>
    <row r="2738" spans="2:34" ht="15" customHeight="1">
      <c r="B2738" s="46">
        <v>3054</v>
      </c>
      <c r="C2738" s="46" t="s">
        <v>908</v>
      </c>
      <c r="D2738" s="46" t="b">
        <f>COUNTIF(Events!$B$2:$B$171, C2738) &gt; 0</f>
        <v>1</v>
      </c>
      <c r="G2738" s="46" t="s">
        <v>1229</v>
      </c>
      <c r="I2738" s="46" t="s">
        <v>181</v>
      </c>
      <c r="J2738" s="46" t="str">
        <f>IF(I2738="","",_xlfn.LET(_xlpm.x,VLOOKUP(I2738,'2026-01-09_taxon-match'!$A$2:$N$81,4,FALSE),IF(_xlpm.x=0,"",_xlpm.x)))</f>
        <v>Polychaeta</v>
      </c>
      <c r="K2738" s="46" t="s">
        <v>1318</v>
      </c>
      <c r="L2738" s="46" t="str">
        <f>IF(I2738="","",_xlfn.LET(_xlpm.x,VLOOKUP(I2738,'2026-01-09_taxon-match'!$A$2:$N$81,3,FALSE),IF(_xlpm.x=0,"",_xlpm.x)))</f>
        <v>urn:lsid:marinespecies.org:taxname:883</v>
      </c>
      <c r="M2738" s="46" t="str">
        <f>IF($I2738="","",_xlfn.LET(_xlpm.x,VLOOKUP($I2738,'2026-01-09_taxon-match'!$A$2:$N$81,5,FALSE),IF(_xlpm.x=0,"",_xlpm.x)))</f>
        <v>Grube, 1850</v>
      </c>
      <c r="N2738" s="46" t="str">
        <f>IF($I2738="","",_xlfn.LET(_xlpm.x,VLOOKUP($I2738,'2026-01-09_taxon-match'!$A$2:$N$81,6,FALSE),IF(_xlpm.x=0,"",_xlpm.x)))</f>
        <v>Animalia</v>
      </c>
      <c r="O2738" s="46" t="str">
        <f>IF($I2738="","",_xlfn.LET(_xlpm.x,VLOOKUP($I2738,'2026-01-09_taxon-match'!$A$2:$N$81,7,FALSE),IF(_xlpm.x=0,"",_xlpm.x)))</f>
        <v>Annelida</v>
      </c>
      <c r="P2738" s="46" t="str">
        <f>IF($I2738="","",_xlfn.LET(_xlpm.x,VLOOKUP($I2738,'2026-01-09_taxon-match'!$A$2:$N$81,8,FALSE),IF(_xlpm.x=0,"",_xlpm.x)))</f>
        <v>Polychaeta</v>
      </c>
      <c r="Q2738" s="46" t="str">
        <f>IF($I2738="","",_xlfn.LET(_xlpm.x,VLOOKUP($I2738,'2026-01-09_taxon-match'!$A$2:$N$81,9,FALSE),IF(_xlpm.x=0,"",_xlpm.x)))</f>
        <v/>
      </c>
      <c r="R2738" s="46" t="str">
        <f>IF($I2738="","",_xlfn.LET(_xlpm.x,VLOOKUP($I2738,'2026-01-09_taxon-match'!$A$2:$N$81,10,FALSE),IF(_xlpm.x=0,"",_xlpm.x)))</f>
        <v/>
      </c>
      <c r="S2738" s="46" t="str">
        <f>IF($I2738="","",_xlfn.LET(_xlpm.x,VLOOKUP($I2738,'2026-01-09_taxon-match'!$A$2:$N$81,11,FALSE),IF(_xlpm.x=0,"",_xlpm.x)))</f>
        <v/>
      </c>
      <c r="T2738" s="46" t="str">
        <f>IF($I2738="","",_xlfn.LET(_xlpm.x,VLOOKUP($I2738,'2026-01-09_taxon-match'!$A$2:$N$81,13,FALSE),IF(_xlpm.x=0,"",_xlpm.x)))</f>
        <v/>
      </c>
      <c r="U2738" s="46">
        <v>1</v>
      </c>
      <c r="Y2738" s="46" t="str">
        <f>IF(V2738="","",_xlfn.LET(_xlpm.x,VLOOKUP(V2738,'Drop-down_menus'!$D$2:$E$13,2,FALSE),IF(_xlpm.x=0,"",_xlpm.x)))</f>
        <v/>
      </c>
      <c r="Z2738" s="46" t="str">
        <f>IF(W2738="","",_xlfn.LET(_xlpm.x,VLOOKUP(W2738,'Drop-down_menus'!$D$2:$E$13,2,FALSE),IF(_xlpm.x=0,"",_xlpm.x)))</f>
        <v/>
      </c>
      <c r="AA2738" s="46" t="str">
        <f>IF(X2738="","",_xlfn.LET(_xlpm.x,VLOOKUP(X2738,'Drop-down_menus'!$D$2:$E$13,2,FALSE),IF(_xlpm.x=0,"",_xlpm.x)))</f>
        <v/>
      </c>
      <c r="AB2738" s="46" t="s">
        <v>1252</v>
      </c>
      <c r="AC2738" s="46" t="s">
        <v>1255</v>
      </c>
    </row>
    <row r="2739" spans="2:34" ht="15" customHeight="1">
      <c r="B2739" s="46">
        <v>3055</v>
      </c>
      <c r="C2739" s="46" t="s">
        <v>908</v>
      </c>
      <c r="D2739" s="46" t="b">
        <f>COUNTIF(Events!$B$2:$B$171, C2739) &gt; 0</f>
        <v>1</v>
      </c>
      <c r="G2739" s="46" t="s">
        <v>1238</v>
      </c>
      <c r="I2739" s="46" t="s">
        <v>1527</v>
      </c>
      <c r="J2739" s="46" t="str">
        <f>IF(I2739="","",_xlfn.LET(_xlpm.x,VLOOKUP(I2739,'2026-01-09_taxon-match'!$A$2:$N$81,4,FALSE),IF(_xlpm.x=0,"",_xlpm.x)))</f>
        <v>Yoldia</v>
      </c>
      <c r="K2739" s="46" t="s">
        <v>1318</v>
      </c>
      <c r="L2739" s="46" t="str">
        <f>IF(I2739="","",_xlfn.LET(_xlpm.x,VLOOKUP(I2739,'2026-01-09_taxon-match'!$A$2:$N$81,3,FALSE),IF(_xlpm.x=0,"",_xlpm.x)))</f>
        <v>urn:lsid:marinespecies.org:taxname:138672</v>
      </c>
      <c r="M2739" s="46" t="str">
        <f>IF($I2739="","",_xlfn.LET(_xlpm.x,VLOOKUP($I2739,'2026-01-09_taxon-match'!$A$2:$N$81,5,FALSE),IF(_xlpm.x=0,"",_xlpm.x)))</f>
        <v>Møller, 1842</v>
      </c>
      <c r="N2739" s="46" t="str">
        <f>IF($I2739="","",_xlfn.LET(_xlpm.x,VLOOKUP($I2739,'2026-01-09_taxon-match'!$A$2:$N$81,6,FALSE),IF(_xlpm.x=0,"",_xlpm.x)))</f>
        <v>Animalia</v>
      </c>
      <c r="O2739" s="46" t="str">
        <f>IF($I2739="","",_xlfn.LET(_xlpm.x,VLOOKUP($I2739,'2026-01-09_taxon-match'!$A$2:$N$81,7,FALSE),IF(_xlpm.x=0,"",_xlpm.x)))</f>
        <v>Mollusca</v>
      </c>
      <c r="P2739" s="46" t="str">
        <f>IF($I2739="","",_xlfn.LET(_xlpm.x,VLOOKUP($I2739,'2026-01-09_taxon-match'!$A$2:$N$81,8,FALSE),IF(_xlpm.x=0,"",_xlpm.x)))</f>
        <v>Bivalvia</v>
      </c>
      <c r="Q2739" s="46" t="str">
        <f>IF($I2739="","",_xlfn.LET(_xlpm.x,VLOOKUP($I2739,'2026-01-09_taxon-match'!$A$2:$N$81,9,FALSE),IF(_xlpm.x=0,"",_xlpm.x)))</f>
        <v>Nuculanida</v>
      </c>
      <c r="R2739" s="46" t="str">
        <f>IF($I2739="","",_xlfn.LET(_xlpm.x,VLOOKUP($I2739,'2026-01-09_taxon-match'!$A$2:$N$81,10,FALSE),IF(_xlpm.x=0,"",_xlpm.x)))</f>
        <v>Yoldiidae</v>
      </c>
      <c r="S2739" s="46" t="str">
        <f>IF($I2739="","",_xlfn.LET(_xlpm.x,VLOOKUP($I2739,'2026-01-09_taxon-match'!$A$2:$N$81,11,FALSE),IF(_xlpm.x=0,"",_xlpm.x)))</f>
        <v>Yoldia</v>
      </c>
      <c r="T2739" s="46" t="str">
        <f>IF($I2739="","",_xlfn.LET(_xlpm.x,VLOOKUP($I2739,'2026-01-09_taxon-match'!$A$2:$N$81,13,FALSE),IF(_xlpm.x=0,"",_xlpm.x)))</f>
        <v/>
      </c>
      <c r="U2739" s="46">
        <v>1</v>
      </c>
      <c r="Y2739" s="46" t="str">
        <f>IF(V2739="","",_xlfn.LET(_xlpm.x,VLOOKUP(V2739,'Drop-down_menus'!$D$2:$E$13,2,FALSE),IF(_xlpm.x=0,"",_xlpm.x)))</f>
        <v/>
      </c>
      <c r="Z2739" s="46" t="str">
        <f>IF(W2739="","",_xlfn.LET(_xlpm.x,VLOOKUP(W2739,'Drop-down_menus'!$D$2:$E$13,2,FALSE),IF(_xlpm.x=0,"",_xlpm.x)))</f>
        <v/>
      </c>
      <c r="AA2739" s="46" t="str">
        <f>IF(X2739="","",_xlfn.LET(_xlpm.x,VLOOKUP(X2739,'Drop-down_menus'!$D$2:$E$13,2,FALSE),IF(_xlpm.x=0,"",_xlpm.x)))</f>
        <v/>
      </c>
      <c r="AB2739" s="46" t="s">
        <v>1252</v>
      </c>
      <c r="AC2739" s="46" t="s">
        <v>1255</v>
      </c>
    </row>
    <row r="2740" spans="2:34" ht="15" customHeight="1">
      <c r="B2740" s="46">
        <v>3056</v>
      </c>
      <c r="C2740" s="46" t="s">
        <v>908</v>
      </c>
      <c r="D2740" s="46" t="b">
        <f>COUNTIF(Events!$B$2:$B$171, C2740) &gt; 0</f>
        <v>1</v>
      </c>
      <c r="G2740" s="46" t="s">
        <v>1215</v>
      </c>
      <c r="I2740" s="46" t="s">
        <v>273</v>
      </c>
      <c r="J2740" s="46" t="str">
        <f>IF(I2740="","",_xlfn.LET(_xlpm.x,VLOOKUP(I2740,'2026-01-09_taxon-match'!$A$2:$N$81,4,FALSE),IF(_xlpm.x=0,"",_xlpm.x)))</f>
        <v>Trematocarpus antarcticus</v>
      </c>
      <c r="L2740" s="46" t="str">
        <f>IF(I2740="","",_xlfn.LET(_xlpm.x,VLOOKUP(I2740,'2026-01-09_taxon-match'!$A$2:$N$81,3,FALSE),IF(_xlpm.x=0,"",_xlpm.x)))</f>
        <v>urn:lsid:marinespecies.org:taxname:377122</v>
      </c>
      <c r="M2740" s="46" t="str">
        <f>IF($I2740="","",_xlfn.LET(_xlpm.x,VLOOKUP($I2740,'2026-01-09_taxon-match'!$A$2:$N$81,5,FALSE),IF(_xlpm.x=0,"",_xlpm.x)))</f>
        <v>(Hariot) Fredericq &amp; R.L.Moe, 2009</v>
      </c>
      <c r="N2740" s="46" t="str">
        <f>IF($I2740="","",_xlfn.LET(_xlpm.x,VLOOKUP($I2740,'2026-01-09_taxon-match'!$A$2:$N$81,6,FALSE),IF(_xlpm.x=0,"",_xlpm.x)))</f>
        <v>Plantae</v>
      </c>
      <c r="O2740" s="46" t="str">
        <f>IF($I2740="","",_xlfn.LET(_xlpm.x,VLOOKUP($I2740,'2026-01-09_taxon-match'!$A$2:$N$81,7,FALSE),IF(_xlpm.x=0,"",_xlpm.x)))</f>
        <v>Rhodophyta</v>
      </c>
      <c r="P2740" s="46" t="str">
        <f>IF($I2740="","",_xlfn.LET(_xlpm.x,VLOOKUP($I2740,'2026-01-09_taxon-match'!$A$2:$N$81,8,FALSE),IF(_xlpm.x=0,"",_xlpm.x)))</f>
        <v>Florideophyceae</v>
      </c>
      <c r="Q2740" s="46" t="str">
        <f>IF($I2740="","",_xlfn.LET(_xlpm.x,VLOOKUP($I2740,'2026-01-09_taxon-match'!$A$2:$N$81,9,FALSE),IF(_xlpm.x=0,"",_xlpm.x)))</f>
        <v>Plocamiales</v>
      </c>
      <c r="R2740" s="46" t="str">
        <f>IF($I2740="","",_xlfn.LET(_xlpm.x,VLOOKUP($I2740,'2026-01-09_taxon-match'!$A$2:$N$81,10,FALSE),IF(_xlpm.x=0,"",_xlpm.x)))</f>
        <v>Sarcodiaceae</v>
      </c>
      <c r="S2740" s="46" t="str">
        <f>IF($I2740="","",_xlfn.LET(_xlpm.x,VLOOKUP($I2740,'2026-01-09_taxon-match'!$A$2:$N$81,11,FALSE),IF(_xlpm.x=0,"",_xlpm.x)))</f>
        <v>Trematocarpus</v>
      </c>
      <c r="T2740" s="46" t="str">
        <f>IF($I2740="","",_xlfn.LET(_xlpm.x,VLOOKUP($I2740,'2026-01-09_taxon-match'!$A$2:$N$81,13,FALSE),IF(_xlpm.x=0,"",_xlpm.x)))</f>
        <v>antarcticus</v>
      </c>
      <c r="U2740" s="46">
        <v>1</v>
      </c>
      <c r="Y2740" s="46" t="str">
        <f>IF(V2740="","",_xlfn.LET(_xlpm.x,VLOOKUP(V2740,'Drop-down_menus'!$D$2:$E$13,2,FALSE),IF(_xlpm.x=0,"",_xlpm.x)))</f>
        <v/>
      </c>
      <c r="Z2740" s="46" t="str">
        <f>IF(W2740="","",_xlfn.LET(_xlpm.x,VLOOKUP(W2740,'Drop-down_menus'!$D$2:$E$13,2,FALSE),IF(_xlpm.x=0,"",_xlpm.x)))</f>
        <v/>
      </c>
      <c r="AA2740" s="46" t="str">
        <f>IF(X2740="","",_xlfn.LET(_xlpm.x,VLOOKUP(X2740,'Drop-down_menus'!$D$2:$E$13,2,FALSE),IF(_xlpm.x=0,"",_xlpm.x)))</f>
        <v/>
      </c>
      <c r="AB2740" s="46" t="s">
        <v>1252</v>
      </c>
      <c r="AC2740" s="46" t="s">
        <v>1255</v>
      </c>
    </row>
    <row r="2741" spans="2:34" ht="15" customHeight="1">
      <c r="B2741" s="46">
        <v>3057</v>
      </c>
      <c r="C2741" s="46" t="s">
        <v>908</v>
      </c>
      <c r="D2741" s="46" t="b">
        <f>COUNTIF(Events!$B$2:$B$171, C2741) &gt; 0</f>
        <v>1</v>
      </c>
      <c r="G2741" s="46" t="s">
        <v>1208</v>
      </c>
      <c r="I2741" s="46" t="s">
        <v>1208</v>
      </c>
      <c r="J2741" s="46" t="str">
        <f>IF(I2741="","",_xlfn.LET(_xlpm.x,VLOOKUP(I2741,'2026-01-09_taxon-match'!$A$2:$N$81,4,FALSE),IF(_xlpm.x=0,"",_xlpm.x)))</f>
        <v>Nacella concinna</v>
      </c>
      <c r="L2741" s="46" t="str">
        <f>IF(I2741="","",_xlfn.LET(_xlpm.x,VLOOKUP(I2741,'2026-01-09_taxon-match'!$A$2:$N$81,3,FALSE),IF(_xlpm.x=0,"",_xlpm.x)))</f>
        <v>urn:lsid:marinespecies.org:taxname:197296</v>
      </c>
      <c r="M2741" s="46" t="str">
        <f>IF($I2741="","",_xlfn.LET(_xlpm.x,VLOOKUP($I2741,'2026-01-09_taxon-match'!$A$2:$N$81,5,FALSE),IF(_xlpm.x=0,"",_xlpm.x)))</f>
        <v>(Strebel, 1908)</v>
      </c>
      <c r="N2741" s="46" t="str">
        <f>IF($I2741="","",_xlfn.LET(_xlpm.x,VLOOKUP($I2741,'2026-01-09_taxon-match'!$A$2:$N$81,6,FALSE),IF(_xlpm.x=0,"",_xlpm.x)))</f>
        <v>Animalia</v>
      </c>
      <c r="O2741" s="46" t="str">
        <f>IF($I2741="","",_xlfn.LET(_xlpm.x,VLOOKUP($I2741,'2026-01-09_taxon-match'!$A$2:$N$81,7,FALSE),IF(_xlpm.x=0,"",_xlpm.x)))</f>
        <v>Mollusca</v>
      </c>
      <c r="P2741" s="46" t="str">
        <f>IF($I2741="","",_xlfn.LET(_xlpm.x,VLOOKUP($I2741,'2026-01-09_taxon-match'!$A$2:$N$81,8,FALSE),IF(_xlpm.x=0,"",_xlpm.x)))</f>
        <v>Gastropoda</v>
      </c>
      <c r="Q2741" s="46" t="str">
        <f>IF($I2741="","",_xlfn.LET(_xlpm.x,VLOOKUP($I2741,'2026-01-09_taxon-match'!$A$2:$N$81,9,FALSE),IF(_xlpm.x=0,"",_xlpm.x)))</f>
        <v>Nacellida</v>
      </c>
      <c r="R2741" s="46" t="str">
        <f>IF($I2741="","",_xlfn.LET(_xlpm.x,VLOOKUP($I2741,'2026-01-09_taxon-match'!$A$2:$N$81,10,FALSE),IF(_xlpm.x=0,"",_xlpm.x)))</f>
        <v>Nacellidae</v>
      </c>
      <c r="S2741" s="46" t="str">
        <f>IF($I2741="","",_xlfn.LET(_xlpm.x,VLOOKUP($I2741,'2026-01-09_taxon-match'!$A$2:$N$81,11,FALSE),IF(_xlpm.x=0,"",_xlpm.x)))</f>
        <v>Nacella</v>
      </c>
      <c r="T2741" s="46" t="str">
        <f>IF($I2741="","",_xlfn.LET(_xlpm.x,VLOOKUP($I2741,'2026-01-09_taxon-match'!$A$2:$N$81,13,FALSE),IF(_xlpm.x=0,"",_xlpm.x)))</f>
        <v>concinna</v>
      </c>
      <c r="U2741" s="46">
        <v>1</v>
      </c>
      <c r="Y2741" s="46" t="str">
        <f>IF(V2741="","",_xlfn.LET(_xlpm.x,VLOOKUP(V2741,'Drop-down_menus'!$D$2:$E$13,2,FALSE),IF(_xlpm.x=0,"",_xlpm.x)))</f>
        <v/>
      </c>
      <c r="Z2741" s="46" t="str">
        <f>IF(W2741="","",_xlfn.LET(_xlpm.x,VLOOKUP(W2741,'Drop-down_menus'!$D$2:$E$13,2,FALSE),IF(_xlpm.x=0,"",_xlpm.x)))</f>
        <v/>
      </c>
      <c r="AA2741" s="46" t="str">
        <f>IF(X2741="","",_xlfn.LET(_xlpm.x,VLOOKUP(X2741,'Drop-down_menus'!$D$2:$E$13,2,FALSE),IF(_xlpm.x=0,"",_xlpm.x)))</f>
        <v/>
      </c>
      <c r="AB2741" s="46" t="s">
        <v>1252</v>
      </c>
      <c r="AC2741" s="46" t="s">
        <v>1255</v>
      </c>
    </row>
    <row r="2742" spans="2:34" ht="15" customHeight="1">
      <c r="B2742" s="46">
        <v>3058</v>
      </c>
      <c r="C2742" s="46" t="s">
        <v>908</v>
      </c>
      <c r="D2742" s="46" t="b">
        <f>COUNTIF(Events!$B$2:$B$171, C2742) &gt; 0</f>
        <v>1</v>
      </c>
      <c r="G2742" s="46" t="s">
        <v>1208</v>
      </c>
      <c r="I2742" s="46" t="s">
        <v>1208</v>
      </c>
      <c r="J2742" s="46" t="str">
        <f>IF(I2742="","",_xlfn.LET(_xlpm.x,VLOOKUP(I2742,'2026-01-09_taxon-match'!$A$2:$N$81,4,FALSE),IF(_xlpm.x=0,"",_xlpm.x)))</f>
        <v>Nacella concinna</v>
      </c>
      <c r="L2742" s="46" t="str">
        <f>IF(I2742="","",_xlfn.LET(_xlpm.x,VLOOKUP(I2742,'2026-01-09_taxon-match'!$A$2:$N$81,3,FALSE),IF(_xlpm.x=0,"",_xlpm.x)))</f>
        <v>urn:lsid:marinespecies.org:taxname:197296</v>
      </c>
      <c r="M2742" s="46" t="str">
        <f>IF($I2742="","",_xlfn.LET(_xlpm.x,VLOOKUP($I2742,'2026-01-09_taxon-match'!$A$2:$N$81,5,FALSE),IF(_xlpm.x=0,"",_xlpm.x)))</f>
        <v>(Strebel, 1908)</v>
      </c>
      <c r="N2742" s="46" t="str">
        <f>IF($I2742="","",_xlfn.LET(_xlpm.x,VLOOKUP($I2742,'2026-01-09_taxon-match'!$A$2:$N$81,6,FALSE),IF(_xlpm.x=0,"",_xlpm.x)))</f>
        <v>Animalia</v>
      </c>
      <c r="O2742" s="46" t="str">
        <f>IF($I2742="","",_xlfn.LET(_xlpm.x,VLOOKUP($I2742,'2026-01-09_taxon-match'!$A$2:$N$81,7,FALSE),IF(_xlpm.x=0,"",_xlpm.x)))</f>
        <v>Mollusca</v>
      </c>
      <c r="P2742" s="46" t="str">
        <f>IF($I2742="","",_xlfn.LET(_xlpm.x,VLOOKUP($I2742,'2026-01-09_taxon-match'!$A$2:$N$81,8,FALSE),IF(_xlpm.x=0,"",_xlpm.x)))</f>
        <v>Gastropoda</v>
      </c>
      <c r="Q2742" s="46" t="str">
        <f>IF($I2742="","",_xlfn.LET(_xlpm.x,VLOOKUP($I2742,'2026-01-09_taxon-match'!$A$2:$N$81,9,FALSE),IF(_xlpm.x=0,"",_xlpm.x)))</f>
        <v>Nacellida</v>
      </c>
      <c r="R2742" s="46" t="str">
        <f>IF($I2742="","",_xlfn.LET(_xlpm.x,VLOOKUP($I2742,'2026-01-09_taxon-match'!$A$2:$N$81,10,FALSE),IF(_xlpm.x=0,"",_xlpm.x)))</f>
        <v>Nacellidae</v>
      </c>
      <c r="S2742" s="46" t="str">
        <f>IF($I2742="","",_xlfn.LET(_xlpm.x,VLOOKUP($I2742,'2026-01-09_taxon-match'!$A$2:$N$81,11,FALSE),IF(_xlpm.x=0,"",_xlpm.x)))</f>
        <v>Nacella</v>
      </c>
      <c r="T2742" s="46" t="str">
        <f>IF($I2742="","",_xlfn.LET(_xlpm.x,VLOOKUP($I2742,'2026-01-09_taxon-match'!$A$2:$N$81,13,FALSE),IF(_xlpm.x=0,"",_xlpm.x)))</f>
        <v>concinna</v>
      </c>
      <c r="U2742" s="46">
        <v>1</v>
      </c>
      <c r="Y2742" s="46" t="str">
        <f>IF(V2742="","",_xlfn.LET(_xlpm.x,VLOOKUP(V2742,'Drop-down_menus'!$D$2:$E$13,2,FALSE),IF(_xlpm.x=0,"",_xlpm.x)))</f>
        <v/>
      </c>
      <c r="Z2742" s="46" t="str">
        <f>IF(W2742="","",_xlfn.LET(_xlpm.x,VLOOKUP(W2742,'Drop-down_menus'!$D$2:$E$13,2,FALSE),IF(_xlpm.x=0,"",_xlpm.x)))</f>
        <v/>
      </c>
      <c r="AA2742" s="46" t="str">
        <f>IF(X2742="","",_xlfn.LET(_xlpm.x,VLOOKUP(X2742,'Drop-down_menus'!$D$2:$E$13,2,FALSE),IF(_xlpm.x=0,"",_xlpm.x)))</f>
        <v/>
      </c>
      <c r="AB2742" s="46" t="s">
        <v>1252</v>
      </c>
      <c r="AC2742" s="46" t="s">
        <v>1255</v>
      </c>
    </row>
    <row r="2743" spans="2:34" ht="15" customHeight="1">
      <c r="B2743" s="46">
        <v>3059</v>
      </c>
      <c r="C2743" s="46" t="s">
        <v>922</v>
      </c>
      <c r="D2743" s="46" t="b">
        <f>COUNTIF(Events!$B$2:$B$171, C2743) &gt; 0</f>
        <v>1</v>
      </c>
      <c r="E2743" s="46" t="s">
        <v>215</v>
      </c>
      <c r="F2743" s="45" t="s">
        <v>984</v>
      </c>
      <c r="J2743" s="46" t="str">
        <f>IF(I2743="","",_xlfn.LET(_xlpm.x,VLOOKUP(I2743,'2026-01-09_taxon-match'!$A$2:$N$81,4,FALSE),IF(_xlpm.x=0,"",_xlpm.x)))</f>
        <v/>
      </c>
      <c r="L2743" s="46" t="str">
        <f>IF(I2743="","",_xlfn.LET(_xlpm.x,VLOOKUP(I2743,'2026-01-09_taxon-match'!$A$2:$N$81,3,FALSE),IF(_xlpm.x=0,"",_xlpm.x)))</f>
        <v/>
      </c>
      <c r="M2743" s="46" t="str">
        <f>IF($I2743="","",_xlfn.LET(_xlpm.x,VLOOKUP($I2743,'2026-01-09_taxon-match'!$A$2:$N$81,5,FALSE),IF(_xlpm.x=0,"",_xlpm.x)))</f>
        <v/>
      </c>
      <c r="N2743" s="46" t="str">
        <f>IF($I2743="","",_xlfn.LET(_xlpm.x,VLOOKUP($I2743,'2026-01-09_taxon-match'!$A$2:$N$81,6,FALSE),IF(_xlpm.x=0,"",_xlpm.x)))</f>
        <v/>
      </c>
      <c r="O2743" s="46" t="str">
        <f>IF($I2743="","",_xlfn.LET(_xlpm.x,VLOOKUP($I2743,'2026-01-09_taxon-match'!$A$2:$N$81,7,FALSE),IF(_xlpm.x=0,"",_xlpm.x)))</f>
        <v/>
      </c>
      <c r="P2743" s="46" t="str">
        <f>IF($I2743="","",_xlfn.LET(_xlpm.x,VLOOKUP($I2743,'2026-01-09_taxon-match'!$A$2:$N$81,8,FALSE),IF(_xlpm.x=0,"",_xlpm.x)))</f>
        <v/>
      </c>
      <c r="Q2743" s="46" t="str">
        <f>IF($I2743="","",_xlfn.LET(_xlpm.x,VLOOKUP($I2743,'2026-01-09_taxon-match'!$A$2:$N$81,9,FALSE),IF(_xlpm.x=0,"",_xlpm.x)))</f>
        <v/>
      </c>
      <c r="R2743" s="46" t="str">
        <f>IF($I2743="","",_xlfn.LET(_xlpm.x,VLOOKUP($I2743,'2026-01-09_taxon-match'!$A$2:$N$81,10,FALSE),IF(_xlpm.x=0,"",_xlpm.x)))</f>
        <v/>
      </c>
      <c r="S2743" s="46" t="str">
        <f>IF($I2743="","",_xlfn.LET(_xlpm.x,VLOOKUP($I2743,'2026-01-09_taxon-match'!$A$2:$N$81,11,FALSE),IF(_xlpm.x=0,"",_xlpm.x)))</f>
        <v/>
      </c>
      <c r="T2743" s="46" t="str">
        <f>IF($I2743="","",_xlfn.LET(_xlpm.x,VLOOKUP($I2743,'2026-01-09_taxon-match'!$A$2:$N$81,13,FALSE),IF(_xlpm.x=0,"",_xlpm.x)))</f>
        <v/>
      </c>
      <c r="Y2743" s="46" t="str">
        <f>IF(V2743="","",_xlfn.LET(_xlpm.x,VLOOKUP(V2743,'Drop-down_menus'!$D$2:$E$13,2,FALSE),IF(_xlpm.x=0,"",_xlpm.x)))</f>
        <v/>
      </c>
      <c r="Z2743" s="46" t="str">
        <f>IF(W2743="","",_xlfn.LET(_xlpm.x,VLOOKUP(W2743,'Drop-down_menus'!$D$2:$E$13,2,FALSE),IF(_xlpm.x=0,"",_xlpm.x)))</f>
        <v/>
      </c>
      <c r="AA2743" s="46" t="str">
        <f>IF(X2743="","",_xlfn.LET(_xlpm.x,VLOOKUP(X2743,'Drop-down_menus'!$D$2:$E$13,2,FALSE),IF(_xlpm.x=0,"",_xlpm.x)))</f>
        <v/>
      </c>
      <c r="AB2743" s="46" t="s">
        <v>519</v>
      </c>
      <c r="AC2743" s="46" t="s">
        <v>985</v>
      </c>
      <c r="AE2743" s="45" t="s">
        <v>39</v>
      </c>
      <c r="AF2743" s="45" t="s">
        <v>46</v>
      </c>
      <c r="AG2743" s="46" t="str">
        <f>IF(AE2743="","",_xlfn.LET(_xlpm.x,VLOOKUP(AE2743,'Drop-down_menus'!$D$2:$E$13,2,FALSE),IF(_xlpm.x=0,"",_xlpm.x)))</f>
        <v>https://orcid.org/0009-0002-6669-2911</v>
      </c>
      <c r="AH2743" s="46" t="str">
        <f>IF(AF2743="","",_xlfn.LET(_xlpm.x,VLOOKUP(AF2743,'Drop-down_menus'!$D$2:$E$13,2,FALSE),IF(_xlpm.x=0,"",_xlpm.x)))</f>
        <v>https://orcid.org/0000-0003-0502-8101</v>
      </c>
    </row>
    <row r="2744" spans="2:34" ht="15" customHeight="1">
      <c r="B2744" s="46">
        <v>3059</v>
      </c>
      <c r="C2744" s="46" t="s">
        <v>908</v>
      </c>
      <c r="D2744" s="46" t="b">
        <f>COUNTIF(Events!$B$2:$B$171, C2744) &gt; 0</f>
        <v>1</v>
      </c>
      <c r="G2744" s="46" t="s">
        <v>960</v>
      </c>
      <c r="I2744" s="46" t="s">
        <v>960</v>
      </c>
      <c r="J2744" s="46" t="str">
        <f>IF(I2744="","",_xlfn.LET(_xlpm.x,VLOOKUP(I2744,'2026-01-09_taxon-match'!$A$2:$N$81,4,FALSE),IF(_xlpm.x=0,"",_xlpm.x)))</f>
        <v>Odontaster validus</v>
      </c>
      <c r="L2744" s="46" t="str">
        <f>IF(I2744="","",_xlfn.LET(_xlpm.x,VLOOKUP(I2744,'2026-01-09_taxon-match'!$A$2:$N$81,3,FALSE),IF(_xlpm.x=0,"",_xlpm.x)))</f>
        <v>urn:lsid:marinespecies.org:taxname:172775</v>
      </c>
      <c r="M2744" s="46" t="str">
        <f>IF($I2744="","",_xlfn.LET(_xlpm.x,VLOOKUP($I2744,'2026-01-09_taxon-match'!$A$2:$N$81,5,FALSE),IF(_xlpm.x=0,"",_xlpm.x)))</f>
        <v>Koehler, 1906</v>
      </c>
      <c r="N2744" s="46" t="str">
        <f>IF($I2744="","",_xlfn.LET(_xlpm.x,VLOOKUP($I2744,'2026-01-09_taxon-match'!$A$2:$N$81,6,FALSE),IF(_xlpm.x=0,"",_xlpm.x)))</f>
        <v>Animalia</v>
      </c>
      <c r="O2744" s="46" t="str">
        <f>IF($I2744="","",_xlfn.LET(_xlpm.x,VLOOKUP($I2744,'2026-01-09_taxon-match'!$A$2:$N$81,7,FALSE),IF(_xlpm.x=0,"",_xlpm.x)))</f>
        <v>Echinodermata</v>
      </c>
      <c r="P2744" s="46" t="str">
        <f>IF($I2744="","",_xlfn.LET(_xlpm.x,VLOOKUP($I2744,'2026-01-09_taxon-match'!$A$2:$N$81,8,FALSE),IF(_xlpm.x=0,"",_xlpm.x)))</f>
        <v>Asteroidea</v>
      </c>
      <c r="Q2744" s="46" t="str">
        <f>IF($I2744="","",_xlfn.LET(_xlpm.x,VLOOKUP($I2744,'2026-01-09_taxon-match'!$A$2:$N$81,9,FALSE),IF(_xlpm.x=0,"",_xlpm.x)))</f>
        <v>Valvatida</v>
      </c>
      <c r="R2744" s="46" t="str">
        <f>IF($I2744="","",_xlfn.LET(_xlpm.x,VLOOKUP($I2744,'2026-01-09_taxon-match'!$A$2:$N$81,10,FALSE),IF(_xlpm.x=0,"",_xlpm.x)))</f>
        <v>Odontasteridae</v>
      </c>
      <c r="S2744" s="46" t="str">
        <f>IF($I2744="","",_xlfn.LET(_xlpm.x,VLOOKUP($I2744,'2026-01-09_taxon-match'!$A$2:$N$81,11,FALSE),IF(_xlpm.x=0,"",_xlpm.x)))</f>
        <v>Odontaster</v>
      </c>
      <c r="T2744" s="46" t="str">
        <f>IF($I2744="","",_xlfn.LET(_xlpm.x,VLOOKUP($I2744,'2026-01-09_taxon-match'!$A$2:$N$81,13,FALSE),IF(_xlpm.x=0,"",_xlpm.x)))</f>
        <v>validus</v>
      </c>
      <c r="U2744" s="46">
        <v>1</v>
      </c>
      <c r="Y2744" s="46" t="str">
        <f>IF(V2744="","",_xlfn.LET(_xlpm.x,VLOOKUP(V2744,'Drop-down_menus'!$D$2:$E$13,2,FALSE),IF(_xlpm.x=0,"",_xlpm.x)))</f>
        <v/>
      </c>
      <c r="Z2744" s="46" t="str">
        <f>IF(W2744="","",_xlfn.LET(_xlpm.x,VLOOKUP(W2744,'Drop-down_menus'!$D$2:$E$13,2,FALSE),IF(_xlpm.x=0,"",_xlpm.x)))</f>
        <v/>
      </c>
      <c r="AA2744" s="46" t="str">
        <f>IF(X2744="","",_xlfn.LET(_xlpm.x,VLOOKUP(X2744,'Drop-down_menus'!$D$2:$E$13,2,FALSE),IF(_xlpm.x=0,"",_xlpm.x)))</f>
        <v/>
      </c>
      <c r="AB2744" s="46" t="s">
        <v>1253</v>
      </c>
      <c r="AC2744" s="46" t="s">
        <v>1256</v>
      </c>
    </row>
    <row r="2745" spans="2:34" ht="15" customHeight="1">
      <c r="B2745" s="46">
        <v>3060</v>
      </c>
      <c r="C2745" s="46" t="s">
        <v>922</v>
      </c>
      <c r="D2745" s="46" t="b">
        <f>COUNTIF(Events!$B$2:$B$171, C2745) &gt; 0</f>
        <v>1</v>
      </c>
      <c r="E2745" s="46" t="s">
        <v>215</v>
      </c>
      <c r="F2745" s="45" t="s">
        <v>984</v>
      </c>
      <c r="J2745" s="46" t="str">
        <f>IF(I2745="","",_xlfn.LET(_xlpm.x,VLOOKUP(I2745,'2026-01-09_taxon-match'!$A$2:$N$81,4,FALSE),IF(_xlpm.x=0,"",_xlpm.x)))</f>
        <v/>
      </c>
      <c r="L2745" s="46" t="str">
        <f>IF(I2745="","",_xlfn.LET(_xlpm.x,VLOOKUP(I2745,'2026-01-09_taxon-match'!$A$2:$N$81,3,FALSE),IF(_xlpm.x=0,"",_xlpm.x)))</f>
        <v/>
      </c>
      <c r="M2745" s="46" t="str">
        <f>IF($I2745="","",_xlfn.LET(_xlpm.x,VLOOKUP($I2745,'2026-01-09_taxon-match'!$A$2:$N$81,5,FALSE),IF(_xlpm.x=0,"",_xlpm.x)))</f>
        <v/>
      </c>
      <c r="N2745" s="46" t="str">
        <f>IF($I2745="","",_xlfn.LET(_xlpm.x,VLOOKUP($I2745,'2026-01-09_taxon-match'!$A$2:$N$81,6,FALSE),IF(_xlpm.x=0,"",_xlpm.x)))</f>
        <v/>
      </c>
      <c r="O2745" s="46" t="str">
        <f>IF($I2745="","",_xlfn.LET(_xlpm.x,VLOOKUP($I2745,'2026-01-09_taxon-match'!$A$2:$N$81,7,FALSE),IF(_xlpm.x=0,"",_xlpm.x)))</f>
        <v/>
      </c>
      <c r="P2745" s="46" t="str">
        <f>IF($I2745="","",_xlfn.LET(_xlpm.x,VLOOKUP($I2745,'2026-01-09_taxon-match'!$A$2:$N$81,8,FALSE),IF(_xlpm.x=0,"",_xlpm.x)))</f>
        <v/>
      </c>
      <c r="Q2745" s="46" t="str">
        <f>IF($I2745="","",_xlfn.LET(_xlpm.x,VLOOKUP($I2745,'2026-01-09_taxon-match'!$A$2:$N$81,9,FALSE),IF(_xlpm.x=0,"",_xlpm.x)))</f>
        <v/>
      </c>
      <c r="R2745" s="46" t="str">
        <f>IF($I2745="","",_xlfn.LET(_xlpm.x,VLOOKUP($I2745,'2026-01-09_taxon-match'!$A$2:$N$81,10,FALSE),IF(_xlpm.x=0,"",_xlpm.x)))</f>
        <v/>
      </c>
      <c r="S2745" s="46" t="str">
        <f>IF($I2745="","",_xlfn.LET(_xlpm.x,VLOOKUP($I2745,'2026-01-09_taxon-match'!$A$2:$N$81,11,FALSE),IF(_xlpm.x=0,"",_xlpm.x)))</f>
        <v/>
      </c>
      <c r="T2745" s="46" t="str">
        <f>IF($I2745="","",_xlfn.LET(_xlpm.x,VLOOKUP($I2745,'2026-01-09_taxon-match'!$A$2:$N$81,13,FALSE),IF(_xlpm.x=0,"",_xlpm.x)))</f>
        <v/>
      </c>
      <c r="Y2745" s="46" t="str">
        <f>IF(V2745="","",_xlfn.LET(_xlpm.x,VLOOKUP(V2745,'Drop-down_menus'!$D$2:$E$13,2,FALSE),IF(_xlpm.x=0,"",_xlpm.x)))</f>
        <v/>
      </c>
      <c r="Z2745" s="46" t="str">
        <f>IF(W2745="","",_xlfn.LET(_xlpm.x,VLOOKUP(W2745,'Drop-down_menus'!$D$2:$E$13,2,FALSE),IF(_xlpm.x=0,"",_xlpm.x)))</f>
        <v/>
      </c>
      <c r="AA2745" s="46" t="str">
        <f>IF(X2745="","",_xlfn.LET(_xlpm.x,VLOOKUP(X2745,'Drop-down_menus'!$D$2:$E$13,2,FALSE),IF(_xlpm.x=0,"",_xlpm.x)))</f>
        <v/>
      </c>
      <c r="AB2745" s="46" t="s">
        <v>519</v>
      </c>
      <c r="AC2745" s="46" t="s">
        <v>985</v>
      </c>
      <c r="AE2745" s="45" t="s">
        <v>39</v>
      </c>
      <c r="AF2745" s="45" t="s">
        <v>46</v>
      </c>
      <c r="AG2745" s="46" t="str">
        <f>IF(AE2745="","",_xlfn.LET(_xlpm.x,VLOOKUP(AE2745,'Drop-down_menus'!$D$2:$E$13,2,FALSE),IF(_xlpm.x=0,"",_xlpm.x)))</f>
        <v>https://orcid.org/0009-0002-6669-2911</v>
      </c>
      <c r="AH2745" s="46" t="str">
        <f>IF(AF2745="","",_xlfn.LET(_xlpm.x,VLOOKUP(AF2745,'Drop-down_menus'!$D$2:$E$13,2,FALSE),IF(_xlpm.x=0,"",_xlpm.x)))</f>
        <v>https://orcid.org/0000-0003-0502-8101</v>
      </c>
    </row>
    <row r="2746" spans="2:34" ht="15" customHeight="1">
      <c r="B2746" s="46">
        <v>3060</v>
      </c>
      <c r="C2746" s="46" t="s">
        <v>908</v>
      </c>
      <c r="D2746" s="46" t="b">
        <f>COUNTIF(Events!$B$2:$B$171, C2746) &gt; 0</f>
        <v>1</v>
      </c>
      <c r="G2746" s="46" t="s">
        <v>1048</v>
      </c>
      <c r="I2746" s="2" t="s">
        <v>1048</v>
      </c>
      <c r="J2746" s="46" t="str">
        <f>IF(I2746="","",_xlfn.LET(_xlpm.x,VLOOKUP(I2746,'2026-01-09_taxon-match'!$A$2:$N$81,4,FALSE),IF(_xlpm.x=0,"",_xlpm.x)))</f>
        <v>Heterocucumis steineni</v>
      </c>
      <c r="L2746" s="46" t="str">
        <f>IF(I2746="","",_xlfn.LET(_xlpm.x,VLOOKUP(I2746,'2026-01-09_taxon-match'!$A$2:$N$81,3,FALSE),IF(_xlpm.x=0,"",_xlpm.x)))</f>
        <v>urn:lsid:marinespecies.org:taxname:174085</v>
      </c>
      <c r="M2746" s="46" t="str">
        <f>IF($I2746="","",_xlfn.LET(_xlpm.x,VLOOKUP($I2746,'2026-01-09_taxon-match'!$A$2:$N$81,5,FALSE),IF(_xlpm.x=0,"",_xlpm.x)))</f>
        <v>(Ludwig, 1898)</v>
      </c>
      <c r="N2746" s="46" t="str">
        <f>IF($I2746="","",_xlfn.LET(_xlpm.x,VLOOKUP($I2746,'2026-01-09_taxon-match'!$A$2:$N$81,6,FALSE),IF(_xlpm.x=0,"",_xlpm.x)))</f>
        <v>Animalia</v>
      </c>
      <c r="O2746" s="46" t="str">
        <f>IF($I2746="","",_xlfn.LET(_xlpm.x,VLOOKUP($I2746,'2026-01-09_taxon-match'!$A$2:$N$81,7,FALSE),IF(_xlpm.x=0,"",_xlpm.x)))</f>
        <v>Echinodermata</v>
      </c>
      <c r="P2746" s="46" t="str">
        <f>IF($I2746="","",_xlfn.LET(_xlpm.x,VLOOKUP($I2746,'2026-01-09_taxon-match'!$A$2:$N$81,8,FALSE),IF(_xlpm.x=0,"",_xlpm.x)))</f>
        <v>Holothuroidea</v>
      </c>
      <c r="Q2746" s="46" t="str">
        <f>IF($I2746="","",_xlfn.LET(_xlpm.x,VLOOKUP($I2746,'2026-01-09_taxon-match'!$A$2:$N$81,9,FALSE),IF(_xlpm.x=0,"",_xlpm.x)))</f>
        <v>Dendrochirotida</v>
      </c>
      <c r="R2746" s="46" t="str">
        <f>IF($I2746="","",_xlfn.LET(_xlpm.x,VLOOKUP($I2746,'2026-01-09_taxon-match'!$A$2:$N$81,10,FALSE),IF(_xlpm.x=0,"",_xlpm.x)))</f>
        <v>Cucumariidae</v>
      </c>
      <c r="S2746" s="46" t="str">
        <f>IF($I2746="","",_xlfn.LET(_xlpm.x,VLOOKUP($I2746,'2026-01-09_taxon-match'!$A$2:$N$81,11,FALSE),IF(_xlpm.x=0,"",_xlpm.x)))</f>
        <v>Heterocucumis</v>
      </c>
      <c r="T2746" s="46" t="str">
        <f>IF($I2746="","",_xlfn.LET(_xlpm.x,VLOOKUP($I2746,'2026-01-09_taxon-match'!$A$2:$N$81,13,FALSE),IF(_xlpm.x=0,"",_xlpm.x)))</f>
        <v>steineni</v>
      </c>
      <c r="U2746" s="46">
        <v>1</v>
      </c>
      <c r="Y2746" s="46" t="str">
        <f>IF(V2746="","",_xlfn.LET(_xlpm.x,VLOOKUP(V2746,'Drop-down_menus'!$D$2:$E$13,2,FALSE),IF(_xlpm.x=0,"",_xlpm.x)))</f>
        <v/>
      </c>
      <c r="Z2746" s="46" t="str">
        <f>IF(W2746="","",_xlfn.LET(_xlpm.x,VLOOKUP(W2746,'Drop-down_menus'!$D$2:$E$13,2,FALSE),IF(_xlpm.x=0,"",_xlpm.x)))</f>
        <v/>
      </c>
      <c r="AA2746" s="46" t="str">
        <f>IF(X2746="","",_xlfn.LET(_xlpm.x,VLOOKUP(X2746,'Drop-down_menus'!$D$2:$E$13,2,FALSE),IF(_xlpm.x=0,"",_xlpm.x)))</f>
        <v/>
      </c>
      <c r="AB2746" s="46" t="s">
        <v>1253</v>
      </c>
      <c r="AC2746" s="46" t="s">
        <v>1256</v>
      </c>
    </row>
    <row r="2747" spans="2:34" ht="15" customHeight="1">
      <c r="B2747" s="46">
        <v>3061</v>
      </c>
      <c r="C2747" s="46" t="s">
        <v>922</v>
      </c>
      <c r="D2747" s="46" t="b">
        <f>COUNTIF(Events!$B$2:$B$171, C2747) &gt; 0</f>
        <v>1</v>
      </c>
      <c r="E2747" s="46" t="s">
        <v>215</v>
      </c>
      <c r="F2747" s="45" t="s">
        <v>986</v>
      </c>
      <c r="J2747" s="46" t="str">
        <f>IF(I2747="","",_xlfn.LET(_xlpm.x,VLOOKUP(I2747,'2026-01-09_taxon-match'!$A$2:$N$81,4,FALSE),IF(_xlpm.x=0,"",_xlpm.x)))</f>
        <v/>
      </c>
      <c r="L2747" s="46" t="str">
        <f>IF(I2747="","",_xlfn.LET(_xlpm.x,VLOOKUP(I2747,'2026-01-09_taxon-match'!$A$2:$N$81,3,FALSE),IF(_xlpm.x=0,"",_xlpm.x)))</f>
        <v/>
      </c>
      <c r="M2747" s="46" t="str">
        <f>IF($I2747="","",_xlfn.LET(_xlpm.x,VLOOKUP($I2747,'2026-01-09_taxon-match'!$A$2:$N$81,5,FALSE),IF(_xlpm.x=0,"",_xlpm.x)))</f>
        <v/>
      </c>
      <c r="N2747" s="46" t="str">
        <f>IF($I2747="","",_xlfn.LET(_xlpm.x,VLOOKUP($I2747,'2026-01-09_taxon-match'!$A$2:$N$81,6,FALSE),IF(_xlpm.x=0,"",_xlpm.x)))</f>
        <v/>
      </c>
      <c r="O2747" s="46" t="str">
        <f>IF($I2747="","",_xlfn.LET(_xlpm.x,VLOOKUP($I2747,'2026-01-09_taxon-match'!$A$2:$N$81,7,FALSE),IF(_xlpm.x=0,"",_xlpm.x)))</f>
        <v/>
      </c>
      <c r="P2747" s="46" t="str">
        <f>IF($I2747="","",_xlfn.LET(_xlpm.x,VLOOKUP($I2747,'2026-01-09_taxon-match'!$A$2:$N$81,8,FALSE),IF(_xlpm.x=0,"",_xlpm.x)))</f>
        <v/>
      </c>
      <c r="Q2747" s="46" t="str">
        <f>IF($I2747="","",_xlfn.LET(_xlpm.x,VLOOKUP($I2747,'2026-01-09_taxon-match'!$A$2:$N$81,9,FALSE),IF(_xlpm.x=0,"",_xlpm.x)))</f>
        <v/>
      </c>
      <c r="R2747" s="46" t="str">
        <f>IF($I2747="","",_xlfn.LET(_xlpm.x,VLOOKUP($I2747,'2026-01-09_taxon-match'!$A$2:$N$81,10,FALSE),IF(_xlpm.x=0,"",_xlpm.x)))</f>
        <v/>
      </c>
      <c r="S2747" s="46" t="str">
        <f>IF($I2747="","",_xlfn.LET(_xlpm.x,VLOOKUP($I2747,'2026-01-09_taxon-match'!$A$2:$N$81,11,FALSE),IF(_xlpm.x=0,"",_xlpm.x)))</f>
        <v/>
      </c>
      <c r="T2747" s="46" t="str">
        <f>IF($I2747="","",_xlfn.LET(_xlpm.x,VLOOKUP($I2747,'2026-01-09_taxon-match'!$A$2:$N$81,13,FALSE),IF(_xlpm.x=0,"",_xlpm.x)))</f>
        <v/>
      </c>
      <c r="Y2747" s="46" t="str">
        <f>IF(V2747="","",_xlfn.LET(_xlpm.x,VLOOKUP(V2747,'Drop-down_menus'!$D$2:$E$13,2,FALSE),IF(_xlpm.x=0,"",_xlpm.x)))</f>
        <v/>
      </c>
      <c r="Z2747" s="46" t="str">
        <f>IF(W2747="","",_xlfn.LET(_xlpm.x,VLOOKUP(W2747,'Drop-down_menus'!$D$2:$E$13,2,FALSE),IF(_xlpm.x=0,"",_xlpm.x)))</f>
        <v/>
      </c>
      <c r="AA2747" s="46" t="str">
        <f>IF(X2747="","",_xlfn.LET(_xlpm.x,VLOOKUP(X2747,'Drop-down_menus'!$D$2:$E$13,2,FALSE),IF(_xlpm.x=0,"",_xlpm.x)))</f>
        <v/>
      </c>
      <c r="AB2747" s="46" t="s">
        <v>519</v>
      </c>
      <c r="AC2747" s="46" t="s">
        <v>985</v>
      </c>
      <c r="AE2747" s="45" t="s">
        <v>39</v>
      </c>
      <c r="AF2747" s="45" t="s">
        <v>46</v>
      </c>
      <c r="AG2747" s="46" t="str">
        <f>IF(AE2747="","",_xlfn.LET(_xlpm.x,VLOOKUP(AE2747,'Drop-down_menus'!$D$2:$E$13,2,FALSE),IF(_xlpm.x=0,"",_xlpm.x)))</f>
        <v>https://orcid.org/0009-0002-6669-2911</v>
      </c>
      <c r="AH2747" s="46" t="str">
        <f>IF(AF2747="","",_xlfn.LET(_xlpm.x,VLOOKUP(AF2747,'Drop-down_menus'!$D$2:$E$13,2,FALSE),IF(_xlpm.x=0,"",_xlpm.x)))</f>
        <v>https://orcid.org/0000-0003-0502-8101</v>
      </c>
    </row>
    <row r="2748" spans="2:34" ht="15" customHeight="1">
      <c r="B2748" s="46">
        <v>3061</v>
      </c>
      <c r="C2748" s="46" t="s">
        <v>908</v>
      </c>
      <c r="D2748" s="46" t="b">
        <f>COUNTIF(Events!$B$2:$B$171, C2748) &gt; 0</f>
        <v>1</v>
      </c>
      <c r="G2748" s="46" t="s">
        <v>1237</v>
      </c>
      <c r="I2748" s="46" t="s">
        <v>1333</v>
      </c>
      <c r="J2748" s="46" t="str">
        <f>IF(I2748="","",_xlfn.LET(_xlpm.x,VLOOKUP(I2748,'2026-01-09_taxon-match'!$A$2:$N$81,4,FALSE),IF(_xlpm.x=0,"",_xlpm.x)))</f>
        <v>Ophionotus victoriae</v>
      </c>
      <c r="L2748" s="46" t="str">
        <f>IF(I2748="","",_xlfn.LET(_xlpm.x,VLOOKUP(I2748,'2026-01-09_taxon-match'!$A$2:$N$81,3,FALSE),IF(_xlpm.x=0,"",_xlpm.x)))</f>
        <v>urn:lsid:marinespecies.org:taxname:173593</v>
      </c>
      <c r="M2748" s="46" t="str">
        <f>IF($I2748="","",_xlfn.LET(_xlpm.x,VLOOKUP($I2748,'2026-01-09_taxon-match'!$A$2:$N$81,5,FALSE),IF(_xlpm.x=0,"",_xlpm.x)))</f>
        <v>Bell, 1902</v>
      </c>
      <c r="N2748" s="46" t="str">
        <f>IF($I2748="","",_xlfn.LET(_xlpm.x,VLOOKUP($I2748,'2026-01-09_taxon-match'!$A$2:$N$81,6,FALSE),IF(_xlpm.x=0,"",_xlpm.x)))</f>
        <v>Animalia</v>
      </c>
      <c r="O2748" s="46" t="str">
        <f>IF($I2748="","",_xlfn.LET(_xlpm.x,VLOOKUP($I2748,'2026-01-09_taxon-match'!$A$2:$N$81,7,FALSE),IF(_xlpm.x=0,"",_xlpm.x)))</f>
        <v>Echinodermata</v>
      </c>
      <c r="P2748" s="46" t="str">
        <f>IF($I2748="","",_xlfn.LET(_xlpm.x,VLOOKUP($I2748,'2026-01-09_taxon-match'!$A$2:$N$81,8,FALSE),IF(_xlpm.x=0,"",_xlpm.x)))</f>
        <v>Ophiuroidea</v>
      </c>
      <c r="Q2748" s="46" t="str">
        <f>IF($I2748="","",_xlfn.LET(_xlpm.x,VLOOKUP($I2748,'2026-01-09_taxon-match'!$A$2:$N$81,9,FALSE),IF(_xlpm.x=0,"",_xlpm.x)))</f>
        <v>Ophiurida</v>
      </c>
      <c r="R2748" s="46" t="str">
        <f>IF($I2748="","",_xlfn.LET(_xlpm.x,VLOOKUP($I2748,'2026-01-09_taxon-match'!$A$2:$N$81,10,FALSE),IF(_xlpm.x=0,"",_xlpm.x)))</f>
        <v>Ophiuridae</v>
      </c>
      <c r="S2748" s="46" t="str">
        <f>IF($I2748="","",_xlfn.LET(_xlpm.x,VLOOKUP($I2748,'2026-01-09_taxon-match'!$A$2:$N$81,11,FALSE),IF(_xlpm.x=0,"",_xlpm.x)))</f>
        <v>Ophionotus</v>
      </c>
      <c r="T2748" s="46" t="str">
        <f>IF($I2748="","",_xlfn.LET(_xlpm.x,VLOOKUP($I2748,'2026-01-09_taxon-match'!$A$2:$N$81,13,FALSE),IF(_xlpm.x=0,"",_xlpm.x)))</f>
        <v>victoriae</v>
      </c>
      <c r="U2748" s="46">
        <v>1</v>
      </c>
      <c r="Y2748" s="46" t="str">
        <f>IF(V2748="","",_xlfn.LET(_xlpm.x,VLOOKUP(V2748,'Drop-down_menus'!$D$2:$E$13,2,FALSE),IF(_xlpm.x=0,"",_xlpm.x)))</f>
        <v/>
      </c>
      <c r="Z2748" s="46" t="str">
        <f>IF(W2748="","",_xlfn.LET(_xlpm.x,VLOOKUP(W2748,'Drop-down_menus'!$D$2:$E$13,2,FALSE),IF(_xlpm.x=0,"",_xlpm.x)))</f>
        <v/>
      </c>
      <c r="AA2748" s="46" t="str">
        <f>IF(X2748="","",_xlfn.LET(_xlpm.x,VLOOKUP(X2748,'Drop-down_menus'!$D$2:$E$13,2,FALSE),IF(_xlpm.x=0,"",_xlpm.x)))</f>
        <v/>
      </c>
      <c r="AB2748" s="46" t="s">
        <v>1253</v>
      </c>
      <c r="AC2748" s="46" t="s">
        <v>1256</v>
      </c>
    </row>
    <row r="2749" spans="2:34" ht="15" customHeight="1">
      <c r="B2749" s="46">
        <v>3062</v>
      </c>
      <c r="C2749" s="46" t="s">
        <v>922</v>
      </c>
      <c r="D2749" s="46" t="b">
        <f>COUNTIF(Events!$B$2:$B$171, C2749) &gt; 0</f>
        <v>1</v>
      </c>
      <c r="E2749" s="46" t="s">
        <v>215</v>
      </c>
      <c r="F2749" s="45" t="s">
        <v>986</v>
      </c>
      <c r="J2749" s="46" t="str">
        <f>IF(I2749="","",_xlfn.LET(_xlpm.x,VLOOKUP(I2749,'2026-01-09_taxon-match'!$A$2:$N$81,4,FALSE),IF(_xlpm.x=0,"",_xlpm.x)))</f>
        <v/>
      </c>
      <c r="L2749" s="46" t="str">
        <f>IF(I2749="","",_xlfn.LET(_xlpm.x,VLOOKUP(I2749,'2026-01-09_taxon-match'!$A$2:$N$81,3,FALSE),IF(_xlpm.x=0,"",_xlpm.x)))</f>
        <v/>
      </c>
      <c r="M2749" s="46" t="str">
        <f>IF($I2749="","",_xlfn.LET(_xlpm.x,VLOOKUP($I2749,'2026-01-09_taxon-match'!$A$2:$N$81,5,FALSE),IF(_xlpm.x=0,"",_xlpm.x)))</f>
        <v/>
      </c>
      <c r="N2749" s="46" t="str">
        <f>IF($I2749="","",_xlfn.LET(_xlpm.x,VLOOKUP($I2749,'2026-01-09_taxon-match'!$A$2:$N$81,6,FALSE),IF(_xlpm.x=0,"",_xlpm.x)))</f>
        <v/>
      </c>
      <c r="O2749" s="46" t="str">
        <f>IF($I2749="","",_xlfn.LET(_xlpm.x,VLOOKUP($I2749,'2026-01-09_taxon-match'!$A$2:$N$81,7,FALSE),IF(_xlpm.x=0,"",_xlpm.x)))</f>
        <v/>
      </c>
      <c r="P2749" s="46" t="str">
        <f>IF($I2749="","",_xlfn.LET(_xlpm.x,VLOOKUP($I2749,'2026-01-09_taxon-match'!$A$2:$N$81,8,FALSE),IF(_xlpm.x=0,"",_xlpm.x)))</f>
        <v/>
      </c>
      <c r="Q2749" s="46" t="str">
        <f>IF($I2749="","",_xlfn.LET(_xlpm.x,VLOOKUP($I2749,'2026-01-09_taxon-match'!$A$2:$N$81,9,FALSE),IF(_xlpm.x=0,"",_xlpm.x)))</f>
        <v/>
      </c>
      <c r="R2749" s="46" t="str">
        <f>IF($I2749="","",_xlfn.LET(_xlpm.x,VLOOKUP($I2749,'2026-01-09_taxon-match'!$A$2:$N$81,10,FALSE),IF(_xlpm.x=0,"",_xlpm.x)))</f>
        <v/>
      </c>
      <c r="S2749" s="46" t="str">
        <f>IF($I2749="","",_xlfn.LET(_xlpm.x,VLOOKUP($I2749,'2026-01-09_taxon-match'!$A$2:$N$81,11,FALSE),IF(_xlpm.x=0,"",_xlpm.x)))</f>
        <v/>
      </c>
      <c r="T2749" s="46" t="str">
        <f>IF($I2749="","",_xlfn.LET(_xlpm.x,VLOOKUP($I2749,'2026-01-09_taxon-match'!$A$2:$N$81,13,FALSE),IF(_xlpm.x=0,"",_xlpm.x)))</f>
        <v/>
      </c>
      <c r="Y2749" s="46" t="str">
        <f>IF(V2749="","",_xlfn.LET(_xlpm.x,VLOOKUP(V2749,'Drop-down_menus'!$D$2:$E$13,2,FALSE),IF(_xlpm.x=0,"",_xlpm.x)))</f>
        <v/>
      </c>
      <c r="Z2749" s="46" t="str">
        <f>IF(W2749="","",_xlfn.LET(_xlpm.x,VLOOKUP(W2749,'Drop-down_menus'!$D$2:$E$13,2,FALSE),IF(_xlpm.x=0,"",_xlpm.x)))</f>
        <v/>
      </c>
      <c r="AA2749" s="46" t="str">
        <f>IF(X2749="","",_xlfn.LET(_xlpm.x,VLOOKUP(X2749,'Drop-down_menus'!$D$2:$E$13,2,FALSE),IF(_xlpm.x=0,"",_xlpm.x)))</f>
        <v/>
      </c>
      <c r="AB2749" s="46" t="s">
        <v>519</v>
      </c>
      <c r="AC2749" s="46" t="s">
        <v>985</v>
      </c>
      <c r="AE2749" s="45" t="s">
        <v>39</v>
      </c>
      <c r="AF2749" s="45" t="s">
        <v>46</v>
      </c>
      <c r="AG2749" s="46" t="str">
        <f>IF(AE2749="","",_xlfn.LET(_xlpm.x,VLOOKUP(AE2749,'Drop-down_menus'!$D$2:$E$13,2,FALSE),IF(_xlpm.x=0,"",_xlpm.x)))</f>
        <v>https://orcid.org/0009-0002-6669-2911</v>
      </c>
      <c r="AH2749" s="46" t="str">
        <f>IF(AF2749="","",_xlfn.LET(_xlpm.x,VLOOKUP(AF2749,'Drop-down_menus'!$D$2:$E$13,2,FALSE),IF(_xlpm.x=0,"",_xlpm.x)))</f>
        <v>https://orcid.org/0000-0003-0502-8101</v>
      </c>
    </row>
    <row r="2750" spans="2:34" ht="15" customHeight="1">
      <c r="B2750" s="46">
        <v>3062</v>
      </c>
      <c r="C2750" s="46" t="s">
        <v>908</v>
      </c>
      <c r="D2750" s="46" t="b">
        <f>COUNTIF(Events!$B$2:$B$171, C2750) &gt; 0</f>
        <v>1</v>
      </c>
      <c r="G2750" s="46" t="s">
        <v>1208</v>
      </c>
      <c r="I2750" s="46" t="s">
        <v>1208</v>
      </c>
      <c r="J2750" s="46" t="str">
        <f>IF(I2750="","",_xlfn.LET(_xlpm.x,VLOOKUP(I2750,'2026-01-09_taxon-match'!$A$2:$N$81,4,FALSE),IF(_xlpm.x=0,"",_xlpm.x)))</f>
        <v>Nacella concinna</v>
      </c>
      <c r="L2750" s="46" t="str">
        <f>IF(I2750="","",_xlfn.LET(_xlpm.x,VLOOKUP(I2750,'2026-01-09_taxon-match'!$A$2:$N$81,3,FALSE),IF(_xlpm.x=0,"",_xlpm.x)))</f>
        <v>urn:lsid:marinespecies.org:taxname:197296</v>
      </c>
      <c r="M2750" s="46" t="str">
        <f>IF($I2750="","",_xlfn.LET(_xlpm.x,VLOOKUP($I2750,'2026-01-09_taxon-match'!$A$2:$N$81,5,FALSE),IF(_xlpm.x=0,"",_xlpm.x)))</f>
        <v>(Strebel, 1908)</v>
      </c>
      <c r="N2750" s="46" t="str">
        <f>IF($I2750="","",_xlfn.LET(_xlpm.x,VLOOKUP($I2750,'2026-01-09_taxon-match'!$A$2:$N$81,6,FALSE),IF(_xlpm.x=0,"",_xlpm.x)))</f>
        <v>Animalia</v>
      </c>
      <c r="O2750" s="46" t="str">
        <f>IF($I2750="","",_xlfn.LET(_xlpm.x,VLOOKUP($I2750,'2026-01-09_taxon-match'!$A$2:$N$81,7,FALSE),IF(_xlpm.x=0,"",_xlpm.x)))</f>
        <v>Mollusca</v>
      </c>
      <c r="P2750" s="46" t="str">
        <f>IF($I2750="","",_xlfn.LET(_xlpm.x,VLOOKUP($I2750,'2026-01-09_taxon-match'!$A$2:$N$81,8,FALSE),IF(_xlpm.x=0,"",_xlpm.x)))</f>
        <v>Gastropoda</v>
      </c>
      <c r="Q2750" s="46" t="str">
        <f>IF($I2750="","",_xlfn.LET(_xlpm.x,VLOOKUP($I2750,'2026-01-09_taxon-match'!$A$2:$N$81,9,FALSE),IF(_xlpm.x=0,"",_xlpm.x)))</f>
        <v>Nacellida</v>
      </c>
      <c r="R2750" s="46" t="str">
        <f>IF($I2750="","",_xlfn.LET(_xlpm.x,VLOOKUP($I2750,'2026-01-09_taxon-match'!$A$2:$N$81,10,FALSE),IF(_xlpm.x=0,"",_xlpm.x)))</f>
        <v>Nacellidae</v>
      </c>
      <c r="S2750" s="46" t="str">
        <f>IF($I2750="","",_xlfn.LET(_xlpm.x,VLOOKUP($I2750,'2026-01-09_taxon-match'!$A$2:$N$81,11,FALSE),IF(_xlpm.x=0,"",_xlpm.x)))</f>
        <v>Nacella</v>
      </c>
      <c r="T2750" s="46" t="str">
        <f>IF($I2750="","",_xlfn.LET(_xlpm.x,VLOOKUP($I2750,'2026-01-09_taxon-match'!$A$2:$N$81,13,FALSE),IF(_xlpm.x=0,"",_xlpm.x)))</f>
        <v>concinna</v>
      </c>
      <c r="U2750" s="46">
        <v>1</v>
      </c>
      <c r="Y2750" s="46" t="str">
        <f>IF(V2750="","",_xlfn.LET(_xlpm.x,VLOOKUP(V2750,'Drop-down_menus'!$D$2:$E$13,2,FALSE),IF(_xlpm.x=0,"",_xlpm.x)))</f>
        <v/>
      </c>
      <c r="Z2750" s="46" t="str">
        <f>IF(W2750="","",_xlfn.LET(_xlpm.x,VLOOKUP(W2750,'Drop-down_menus'!$D$2:$E$13,2,FALSE),IF(_xlpm.x=0,"",_xlpm.x)))</f>
        <v/>
      </c>
      <c r="AA2750" s="46" t="str">
        <f>IF(X2750="","",_xlfn.LET(_xlpm.x,VLOOKUP(X2750,'Drop-down_menus'!$D$2:$E$13,2,FALSE),IF(_xlpm.x=0,"",_xlpm.x)))</f>
        <v/>
      </c>
      <c r="AB2750" s="46" t="s">
        <v>1253</v>
      </c>
      <c r="AC2750" s="46" t="s">
        <v>1256</v>
      </c>
    </row>
    <row r="2751" spans="2:34" ht="15" customHeight="1">
      <c r="B2751" s="46">
        <v>3063</v>
      </c>
      <c r="C2751" s="46" t="s">
        <v>922</v>
      </c>
      <c r="D2751" s="46" t="b">
        <f>COUNTIF(Events!$B$2:$B$171, C2751) &gt; 0</f>
        <v>1</v>
      </c>
      <c r="E2751" s="46" t="s">
        <v>215</v>
      </c>
      <c r="F2751" s="45" t="s">
        <v>255</v>
      </c>
      <c r="J2751" s="46" t="str">
        <f>IF(I2751="","",_xlfn.LET(_xlpm.x,VLOOKUP(I2751,'2026-01-09_taxon-match'!$A$2:$N$81,4,FALSE),IF(_xlpm.x=0,"",_xlpm.x)))</f>
        <v/>
      </c>
      <c r="L2751" s="46" t="str">
        <f>IF(I2751="","",_xlfn.LET(_xlpm.x,VLOOKUP(I2751,'2026-01-09_taxon-match'!$A$2:$N$81,3,FALSE),IF(_xlpm.x=0,"",_xlpm.x)))</f>
        <v/>
      </c>
      <c r="M2751" s="46" t="str">
        <f>IF($I2751="","",_xlfn.LET(_xlpm.x,VLOOKUP($I2751,'2026-01-09_taxon-match'!$A$2:$N$81,5,FALSE),IF(_xlpm.x=0,"",_xlpm.x)))</f>
        <v/>
      </c>
      <c r="N2751" s="46" t="str">
        <f>IF($I2751="","",_xlfn.LET(_xlpm.x,VLOOKUP($I2751,'2026-01-09_taxon-match'!$A$2:$N$81,6,FALSE),IF(_xlpm.x=0,"",_xlpm.x)))</f>
        <v/>
      </c>
      <c r="O2751" s="46" t="str">
        <f>IF($I2751="","",_xlfn.LET(_xlpm.x,VLOOKUP($I2751,'2026-01-09_taxon-match'!$A$2:$N$81,7,FALSE),IF(_xlpm.x=0,"",_xlpm.x)))</f>
        <v/>
      </c>
      <c r="P2751" s="46" t="str">
        <f>IF($I2751="","",_xlfn.LET(_xlpm.x,VLOOKUP($I2751,'2026-01-09_taxon-match'!$A$2:$N$81,8,FALSE),IF(_xlpm.x=0,"",_xlpm.x)))</f>
        <v/>
      </c>
      <c r="Q2751" s="46" t="str">
        <f>IF($I2751="","",_xlfn.LET(_xlpm.x,VLOOKUP($I2751,'2026-01-09_taxon-match'!$A$2:$N$81,9,FALSE),IF(_xlpm.x=0,"",_xlpm.x)))</f>
        <v/>
      </c>
      <c r="R2751" s="46" t="str">
        <f>IF($I2751="","",_xlfn.LET(_xlpm.x,VLOOKUP($I2751,'2026-01-09_taxon-match'!$A$2:$N$81,10,FALSE),IF(_xlpm.x=0,"",_xlpm.x)))</f>
        <v/>
      </c>
      <c r="S2751" s="46" t="str">
        <f>IF($I2751="","",_xlfn.LET(_xlpm.x,VLOOKUP($I2751,'2026-01-09_taxon-match'!$A$2:$N$81,11,FALSE),IF(_xlpm.x=0,"",_xlpm.x)))</f>
        <v/>
      </c>
      <c r="T2751" s="46" t="str">
        <f>IF($I2751="","",_xlfn.LET(_xlpm.x,VLOOKUP($I2751,'2026-01-09_taxon-match'!$A$2:$N$81,13,FALSE),IF(_xlpm.x=0,"",_xlpm.x)))</f>
        <v/>
      </c>
      <c r="Y2751" s="46" t="str">
        <f>IF(V2751="","",_xlfn.LET(_xlpm.x,VLOOKUP(V2751,'Drop-down_menus'!$D$2:$E$13,2,FALSE),IF(_xlpm.x=0,"",_xlpm.x)))</f>
        <v/>
      </c>
      <c r="Z2751" s="46" t="str">
        <f>IF(W2751="","",_xlfn.LET(_xlpm.x,VLOOKUP(W2751,'Drop-down_menus'!$D$2:$E$13,2,FALSE),IF(_xlpm.x=0,"",_xlpm.x)))</f>
        <v/>
      </c>
      <c r="AA2751" s="46" t="str">
        <f>IF(X2751="","",_xlfn.LET(_xlpm.x,VLOOKUP(X2751,'Drop-down_menus'!$D$2:$E$13,2,FALSE),IF(_xlpm.x=0,"",_xlpm.x)))</f>
        <v/>
      </c>
      <c r="AB2751" s="46" t="s">
        <v>519</v>
      </c>
      <c r="AC2751" s="46" t="s">
        <v>356</v>
      </c>
      <c r="AE2751" s="45" t="s">
        <v>39</v>
      </c>
      <c r="AF2751" s="45" t="s">
        <v>46</v>
      </c>
      <c r="AG2751" s="46" t="str">
        <f>IF(AE2751="","",_xlfn.LET(_xlpm.x,VLOOKUP(AE2751,'Drop-down_menus'!$D$2:$E$13,2,FALSE),IF(_xlpm.x=0,"",_xlpm.x)))</f>
        <v>https://orcid.org/0009-0002-6669-2911</v>
      </c>
      <c r="AH2751" s="46" t="str">
        <f>IF(AF2751="","",_xlfn.LET(_xlpm.x,VLOOKUP(AF2751,'Drop-down_menus'!$D$2:$E$13,2,FALSE),IF(_xlpm.x=0,"",_xlpm.x)))</f>
        <v>https://orcid.org/0000-0003-0502-8101</v>
      </c>
    </row>
    <row r="2752" spans="2:34" ht="15" customHeight="1">
      <c r="B2752" s="46">
        <v>3063</v>
      </c>
      <c r="C2752" s="46" t="s">
        <v>908</v>
      </c>
      <c r="D2752" s="46" t="b">
        <f>COUNTIF(Events!$B$2:$B$171, C2752) &gt; 0</f>
        <v>1</v>
      </c>
      <c r="G2752" s="46" t="s">
        <v>177</v>
      </c>
      <c r="I2752" s="46" t="s">
        <v>177</v>
      </c>
      <c r="J2752" s="46" t="str">
        <f>IF(I2752="","",_xlfn.LET(_xlpm.x,VLOOKUP(I2752,'2026-01-09_taxon-match'!$A$2:$N$81,4,FALSE),IF(_xlpm.x=0,"",_xlpm.x)))</f>
        <v>Sterechinus neumayeri</v>
      </c>
      <c r="L2752" s="46" t="str">
        <f>IF(I2752="","",_xlfn.LET(_xlpm.x,VLOOKUP(I2752,'2026-01-09_taxon-match'!$A$2:$N$81,3,FALSE),IF(_xlpm.x=0,"",_xlpm.x)))</f>
        <v>urn:lsid:marinespecies.org:taxname:160831</v>
      </c>
      <c r="M2752" s="46" t="str">
        <f>IF($I2752="","",_xlfn.LET(_xlpm.x,VLOOKUP($I2752,'2026-01-09_taxon-match'!$A$2:$N$81,5,FALSE),IF(_xlpm.x=0,"",_xlpm.x)))</f>
        <v>(Meissner, 1900)</v>
      </c>
      <c r="N2752" s="46" t="str">
        <f>IF($I2752="","",_xlfn.LET(_xlpm.x,VLOOKUP($I2752,'2026-01-09_taxon-match'!$A$2:$N$81,6,FALSE),IF(_xlpm.x=0,"",_xlpm.x)))</f>
        <v>Animalia</v>
      </c>
      <c r="O2752" s="46" t="str">
        <f>IF($I2752="","",_xlfn.LET(_xlpm.x,VLOOKUP($I2752,'2026-01-09_taxon-match'!$A$2:$N$81,7,FALSE),IF(_xlpm.x=0,"",_xlpm.x)))</f>
        <v>Echinodermata</v>
      </c>
      <c r="P2752" s="46" t="str">
        <f>IF($I2752="","",_xlfn.LET(_xlpm.x,VLOOKUP($I2752,'2026-01-09_taxon-match'!$A$2:$N$81,8,FALSE),IF(_xlpm.x=0,"",_xlpm.x)))</f>
        <v>Echinoidea</v>
      </c>
      <c r="Q2752" s="46" t="str">
        <f>IF($I2752="","",_xlfn.LET(_xlpm.x,VLOOKUP($I2752,'2026-01-09_taxon-match'!$A$2:$N$81,9,FALSE),IF(_xlpm.x=0,"",_xlpm.x)))</f>
        <v>Camarodonta</v>
      </c>
      <c r="R2752" s="46" t="str">
        <f>IF($I2752="","",_xlfn.LET(_xlpm.x,VLOOKUP($I2752,'2026-01-09_taxon-match'!$A$2:$N$81,10,FALSE),IF(_xlpm.x=0,"",_xlpm.x)))</f>
        <v>Echinidae</v>
      </c>
      <c r="S2752" s="46" t="str">
        <f>IF($I2752="","",_xlfn.LET(_xlpm.x,VLOOKUP($I2752,'2026-01-09_taxon-match'!$A$2:$N$81,11,FALSE),IF(_xlpm.x=0,"",_xlpm.x)))</f>
        <v>Sterechinus</v>
      </c>
      <c r="T2752" s="46" t="str">
        <f>IF($I2752="","",_xlfn.LET(_xlpm.x,VLOOKUP($I2752,'2026-01-09_taxon-match'!$A$2:$N$81,13,FALSE),IF(_xlpm.x=0,"",_xlpm.x)))</f>
        <v>neumayeri</v>
      </c>
      <c r="U2752" s="46">
        <v>1</v>
      </c>
      <c r="Y2752" s="46" t="str">
        <f>IF(V2752="","",_xlfn.LET(_xlpm.x,VLOOKUP(V2752,'Drop-down_menus'!$D$2:$E$13,2,FALSE),IF(_xlpm.x=0,"",_xlpm.x)))</f>
        <v/>
      </c>
      <c r="Z2752" s="46" t="str">
        <f>IF(W2752="","",_xlfn.LET(_xlpm.x,VLOOKUP(W2752,'Drop-down_menus'!$D$2:$E$13,2,FALSE),IF(_xlpm.x=0,"",_xlpm.x)))</f>
        <v/>
      </c>
      <c r="AA2752" s="46" t="str">
        <f>IF(X2752="","",_xlfn.LET(_xlpm.x,VLOOKUP(X2752,'Drop-down_menus'!$D$2:$E$13,2,FALSE),IF(_xlpm.x=0,"",_xlpm.x)))</f>
        <v/>
      </c>
      <c r="AB2752" s="46" t="s">
        <v>1254</v>
      </c>
      <c r="AC2752" s="46" t="s">
        <v>1256</v>
      </c>
    </row>
    <row r="2753" spans="2:34" ht="15" customHeight="1">
      <c r="B2753" s="46">
        <v>3064</v>
      </c>
      <c r="C2753" s="46" t="s">
        <v>922</v>
      </c>
      <c r="D2753" s="46" t="b">
        <f>COUNTIF(Events!$B$2:$B$171, C2753) &gt; 0</f>
        <v>1</v>
      </c>
      <c r="E2753" s="46" t="s">
        <v>215</v>
      </c>
      <c r="F2753" s="15" t="s">
        <v>1082</v>
      </c>
      <c r="J2753" s="46" t="str">
        <f>IF(I2753="","",_xlfn.LET(_xlpm.x,VLOOKUP(I2753,'2026-01-09_taxon-match'!$A$2:$N$81,4,FALSE),IF(_xlpm.x=0,"",_xlpm.x)))</f>
        <v/>
      </c>
      <c r="L2753" s="46" t="str">
        <f>IF(I2753="","",_xlfn.LET(_xlpm.x,VLOOKUP(I2753,'2026-01-09_taxon-match'!$A$2:$N$81,3,FALSE),IF(_xlpm.x=0,"",_xlpm.x)))</f>
        <v/>
      </c>
      <c r="M2753" s="46" t="str">
        <f>IF($I2753="","",_xlfn.LET(_xlpm.x,VLOOKUP($I2753,'2026-01-09_taxon-match'!$A$2:$N$81,5,FALSE),IF(_xlpm.x=0,"",_xlpm.x)))</f>
        <v/>
      </c>
      <c r="N2753" s="46" t="str">
        <f>IF($I2753="","",_xlfn.LET(_xlpm.x,VLOOKUP($I2753,'2026-01-09_taxon-match'!$A$2:$N$81,6,FALSE),IF(_xlpm.x=0,"",_xlpm.x)))</f>
        <v/>
      </c>
      <c r="O2753" s="46" t="str">
        <f>IF($I2753="","",_xlfn.LET(_xlpm.x,VLOOKUP($I2753,'2026-01-09_taxon-match'!$A$2:$N$81,7,FALSE),IF(_xlpm.x=0,"",_xlpm.x)))</f>
        <v/>
      </c>
      <c r="P2753" s="46" t="str">
        <f>IF($I2753="","",_xlfn.LET(_xlpm.x,VLOOKUP($I2753,'2026-01-09_taxon-match'!$A$2:$N$81,8,FALSE),IF(_xlpm.x=0,"",_xlpm.x)))</f>
        <v/>
      </c>
      <c r="Q2753" s="46" t="str">
        <f>IF($I2753="","",_xlfn.LET(_xlpm.x,VLOOKUP($I2753,'2026-01-09_taxon-match'!$A$2:$N$81,9,FALSE),IF(_xlpm.x=0,"",_xlpm.x)))</f>
        <v/>
      </c>
      <c r="R2753" s="46" t="str">
        <f>IF($I2753="","",_xlfn.LET(_xlpm.x,VLOOKUP($I2753,'2026-01-09_taxon-match'!$A$2:$N$81,10,FALSE),IF(_xlpm.x=0,"",_xlpm.x)))</f>
        <v/>
      </c>
      <c r="S2753" s="46" t="str">
        <f>IF($I2753="","",_xlfn.LET(_xlpm.x,VLOOKUP($I2753,'2026-01-09_taxon-match'!$A$2:$N$81,11,FALSE),IF(_xlpm.x=0,"",_xlpm.x)))</f>
        <v/>
      </c>
      <c r="T2753" s="46" t="str">
        <f>IF($I2753="","",_xlfn.LET(_xlpm.x,VLOOKUP($I2753,'2026-01-09_taxon-match'!$A$2:$N$81,13,FALSE),IF(_xlpm.x=0,"",_xlpm.x)))</f>
        <v/>
      </c>
      <c r="Y2753" s="46" t="str">
        <f>IF(V2753="","",_xlfn.LET(_xlpm.x,VLOOKUP(V2753,'Drop-down_menus'!$D$2:$E$13,2,FALSE),IF(_xlpm.x=0,"",_xlpm.x)))</f>
        <v/>
      </c>
      <c r="Z2753" s="46" t="str">
        <f>IF(W2753="","",_xlfn.LET(_xlpm.x,VLOOKUP(W2753,'Drop-down_menus'!$D$2:$E$13,2,FALSE),IF(_xlpm.x=0,"",_xlpm.x)))</f>
        <v/>
      </c>
      <c r="AA2753" s="46" t="str">
        <f>IF(X2753="","",_xlfn.LET(_xlpm.x,VLOOKUP(X2753,'Drop-down_menus'!$D$2:$E$13,2,FALSE),IF(_xlpm.x=0,"",_xlpm.x)))</f>
        <v/>
      </c>
      <c r="AB2753" s="46" t="s">
        <v>519</v>
      </c>
      <c r="AC2753" s="46" t="s">
        <v>356</v>
      </c>
      <c r="AE2753" s="45" t="s">
        <v>39</v>
      </c>
      <c r="AF2753" s="45" t="s">
        <v>46</v>
      </c>
      <c r="AG2753" s="46" t="str">
        <f>IF(AE2753="","",_xlfn.LET(_xlpm.x,VLOOKUP(AE2753,'Drop-down_menus'!$D$2:$E$13,2,FALSE),IF(_xlpm.x=0,"",_xlpm.x)))</f>
        <v>https://orcid.org/0009-0002-6669-2911</v>
      </c>
      <c r="AH2753" s="46" t="str">
        <f>IF(AF2753="","",_xlfn.LET(_xlpm.x,VLOOKUP(AF2753,'Drop-down_menus'!$D$2:$E$13,2,FALSE),IF(_xlpm.x=0,"",_xlpm.x)))</f>
        <v>https://orcid.org/0000-0003-0502-8101</v>
      </c>
    </row>
    <row r="2754" spans="2:34" ht="15" customHeight="1">
      <c r="B2754" s="46">
        <v>3064</v>
      </c>
      <c r="C2754" s="46" t="s">
        <v>908</v>
      </c>
      <c r="D2754" s="46" t="b">
        <f>COUNTIF(Events!$B$2:$B$171, C2754) &gt; 0</f>
        <v>1</v>
      </c>
      <c r="G2754" s="46" t="s">
        <v>177</v>
      </c>
      <c r="I2754" s="46" t="s">
        <v>177</v>
      </c>
      <c r="J2754" s="46" t="str">
        <f>IF(I2754="","",_xlfn.LET(_xlpm.x,VLOOKUP(I2754,'2026-01-09_taxon-match'!$A$2:$N$81,4,FALSE),IF(_xlpm.x=0,"",_xlpm.x)))</f>
        <v>Sterechinus neumayeri</v>
      </c>
      <c r="L2754" s="46" t="str">
        <f>IF(I2754="","",_xlfn.LET(_xlpm.x,VLOOKUP(I2754,'2026-01-09_taxon-match'!$A$2:$N$81,3,FALSE),IF(_xlpm.x=0,"",_xlpm.x)))</f>
        <v>urn:lsid:marinespecies.org:taxname:160831</v>
      </c>
      <c r="M2754" s="46" t="str">
        <f>IF($I2754="","",_xlfn.LET(_xlpm.x,VLOOKUP($I2754,'2026-01-09_taxon-match'!$A$2:$N$81,5,FALSE),IF(_xlpm.x=0,"",_xlpm.x)))</f>
        <v>(Meissner, 1900)</v>
      </c>
      <c r="N2754" s="46" t="str">
        <f>IF($I2754="","",_xlfn.LET(_xlpm.x,VLOOKUP($I2754,'2026-01-09_taxon-match'!$A$2:$N$81,6,FALSE),IF(_xlpm.x=0,"",_xlpm.x)))</f>
        <v>Animalia</v>
      </c>
      <c r="O2754" s="46" t="str">
        <f>IF($I2754="","",_xlfn.LET(_xlpm.x,VLOOKUP($I2754,'2026-01-09_taxon-match'!$A$2:$N$81,7,FALSE),IF(_xlpm.x=0,"",_xlpm.x)))</f>
        <v>Echinodermata</v>
      </c>
      <c r="P2754" s="46" t="str">
        <f>IF($I2754="","",_xlfn.LET(_xlpm.x,VLOOKUP($I2754,'2026-01-09_taxon-match'!$A$2:$N$81,8,FALSE),IF(_xlpm.x=0,"",_xlpm.x)))</f>
        <v>Echinoidea</v>
      </c>
      <c r="Q2754" s="46" t="str">
        <f>IF($I2754="","",_xlfn.LET(_xlpm.x,VLOOKUP($I2754,'2026-01-09_taxon-match'!$A$2:$N$81,9,FALSE),IF(_xlpm.x=0,"",_xlpm.x)))</f>
        <v>Camarodonta</v>
      </c>
      <c r="R2754" s="46" t="str">
        <f>IF($I2754="","",_xlfn.LET(_xlpm.x,VLOOKUP($I2754,'2026-01-09_taxon-match'!$A$2:$N$81,10,FALSE),IF(_xlpm.x=0,"",_xlpm.x)))</f>
        <v>Echinidae</v>
      </c>
      <c r="S2754" s="46" t="str">
        <f>IF($I2754="","",_xlfn.LET(_xlpm.x,VLOOKUP($I2754,'2026-01-09_taxon-match'!$A$2:$N$81,11,FALSE),IF(_xlpm.x=0,"",_xlpm.x)))</f>
        <v>Sterechinus</v>
      </c>
      <c r="T2754" s="46" t="str">
        <f>IF($I2754="","",_xlfn.LET(_xlpm.x,VLOOKUP($I2754,'2026-01-09_taxon-match'!$A$2:$N$81,13,FALSE),IF(_xlpm.x=0,"",_xlpm.x)))</f>
        <v>neumayeri</v>
      </c>
      <c r="U2754" s="46">
        <v>1</v>
      </c>
      <c r="Y2754" s="46" t="str">
        <f>IF(V2754="","",_xlfn.LET(_xlpm.x,VLOOKUP(V2754,'Drop-down_menus'!$D$2:$E$13,2,FALSE),IF(_xlpm.x=0,"",_xlpm.x)))</f>
        <v/>
      </c>
      <c r="Z2754" s="46" t="str">
        <f>IF(W2754="","",_xlfn.LET(_xlpm.x,VLOOKUP(W2754,'Drop-down_menus'!$D$2:$E$13,2,FALSE),IF(_xlpm.x=0,"",_xlpm.x)))</f>
        <v/>
      </c>
      <c r="AA2754" s="46" t="str">
        <f>IF(X2754="","",_xlfn.LET(_xlpm.x,VLOOKUP(X2754,'Drop-down_menus'!$D$2:$E$13,2,FALSE),IF(_xlpm.x=0,"",_xlpm.x)))</f>
        <v/>
      </c>
      <c r="AB2754" s="46" t="s">
        <v>1254</v>
      </c>
      <c r="AC2754" s="46" t="s">
        <v>1256</v>
      </c>
    </row>
    <row r="2755" spans="2:34" ht="15" customHeight="1">
      <c r="B2755" s="46">
        <v>3065</v>
      </c>
      <c r="C2755" s="46" t="s">
        <v>922</v>
      </c>
      <c r="D2755" s="46" t="b">
        <f>COUNTIF(Events!$B$2:$B$171, C2755) &gt; 0</f>
        <v>1</v>
      </c>
      <c r="E2755" s="46" t="s">
        <v>215</v>
      </c>
      <c r="F2755" s="45" t="s">
        <v>219</v>
      </c>
      <c r="J2755" s="46" t="str">
        <f>IF(I2755="","",_xlfn.LET(_xlpm.x,VLOOKUP(I2755,'2026-01-09_taxon-match'!$A$2:$N$81,4,FALSE),IF(_xlpm.x=0,"",_xlpm.x)))</f>
        <v/>
      </c>
      <c r="L2755" s="46" t="str">
        <f>IF(I2755="","",_xlfn.LET(_xlpm.x,VLOOKUP(I2755,'2026-01-09_taxon-match'!$A$2:$N$81,3,FALSE),IF(_xlpm.x=0,"",_xlpm.x)))</f>
        <v/>
      </c>
      <c r="M2755" s="46" t="str">
        <f>IF($I2755="","",_xlfn.LET(_xlpm.x,VLOOKUP($I2755,'2026-01-09_taxon-match'!$A$2:$N$81,5,FALSE),IF(_xlpm.x=0,"",_xlpm.x)))</f>
        <v/>
      </c>
      <c r="N2755" s="46" t="str">
        <f>IF($I2755="","",_xlfn.LET(_xlpm.x,VLOOKUP($I2755,'2026-01-09_taxon-match'!$A$2:$N$81,6,FALSE),IF(_xlpm.x=0,"",_xlpm.x)))</f>
        <v/>
      </c>
      <c r="O2755" s="46" t="str">
        <f>IF($I2755="","",_xlfn.LET(_xlpm.x,VLOOKUP($I2755,'2026-01-09_taxon-match'!$A$2:$N$81,7,FALSE),IF(_xlpm.x=0,"",_xlpm.x)))</f>
        <v/>
      </c>
      <c r="P2755" s="46" t="str">
        <f>IF($I2755="","",_xlfn.LET(_xlpm.x,VLOOKUP($I2755,'2026-01-09_taxon-match'!$A$2:$N$81,8,FALSE),IF(_xlpm.x=0,"",_xlpm.x)))</f>
        <v/>
      </c>
      <c r="Q2755" s="46" t="str">
        <f>IF($I2755="","",_xlfn.LET(_xlpm.x,VLOOKUP($I2755,'2026-01-09_taxon-match'!$A$2:$N$81,9,FALSE),IF(_xlpm.x=0,"",_xlpm.x)))</f>
        <v/>
      </c>
      <c r="R2755" s="46" t="str">
        <f>IF($I2755="","",_xlfn.LET(_xlpm.x,VLOOKUP($I2755,'2026-01-09_taxon-match'!$A$2:$N$81,10,FALSE),IF(_xlpm.x=0,"",_xlpm.x)))</f>
        <v/>
      </c>
      <c r="S2755" s="46" t="str">
        <f>IF($I2755="","",_xlfn.LET(_xlpm.x,VLOOKUP($I2755,'2026-01-09_taxon-match'!$A$2:$N$81,11,FALSE),IF(_xlpm.x=0,"",_xlpm.x)))</f>
        <v/>
      </c>
      <c r="T2755" s="46" t="str">
        <f>IF($I2755="","",_xlfn.LET(_xlpm.x,VLOOKUP($I2755,'2026-01-09_taxon-match'!$A$2:$N$81,13,FALSE),IF(_xlpm.x=0,"",_xlpm.x)))</f>
        <v/>
      </c>
      <c r="Y2755" s="46" t="str">
        <f>IF(V2755="","",_xlfn.LET(_xlpm.x,VLOOKUP(V2755,'Drop-down_menus'!$D$2:$E$13,2,FALSE),IF(_xlpm.x=0,"",_xlpm.x)))</f>
        <v/>
      </c>
      <c r="Z2755" s="46" t="str">
        <f>IF(W2755="","",_xlfn.LET(_xlpm.x,VLOOKUP(W2755,'Drop-down_menus'!$D$2:$E$13,2,FALSE),IF(_xlpm.x=0,"",_xlpm.x)))</f>
        <v/>
      </c>
      <c r="AA2755" s="46" t="str">
        <f>IF(X2755="","",_xlfn.LET(_xlpm.x,VLOOKUP(X2755,'Drop-down_menus'!$D$2:$E$13,2,FALSE),IF(_xlpm.x=0,"",_xlpm.x)))</f>
        <v/>
      </c>
      <c r="AC2755" s="46" t="s">
        <v>356</v>
      </c>
      <c r="AE2755" s="45" t="s">
        <v>39</v>
      </c>
      <c r="AF2755" s="45" t="s">
        <v>46</v>
      </c>
      <c r="AG2755" s="46" t="str">
        <f>IF(AE2755="","",_xlfn.LET(_xlpm.x,VLOOKUP(AE2755,'Drop-down_menus'!$D$2:$E$13,2,FALSE),IF(_xlpm.x=0,"",_xlpm.x)))</f>
        <v>https://orcid.org/0009-0002-6669-2911</v>
      </c>
      <c r="AH2755" s="46" t="str">
        <f>IF(AF2755="","",_xlfn.LET(_xlpm.x,VLOOKUP(AF2755,'Drop-down_menus'!$D$2:$E$13,2,FALSE),IF(_xlpm.x=0,"",_xlpm.x)))</f>
        <v>https://orcid.org/0000-0003-0502-8101</v>
      </c>
    </row>
    <row r="2756" spans="2:34" ht="15" customHeight="1">
      <c r="B2756" s="46">
        <v>3065</v>
      </c>
      <c r="C2756" s="46" t="s">
        <v>908</v>
      </c>
      <c r="D2756" s="46" t="b">
        <f>COUNTIF(Events!$B$2:$B$171, C2756) &gt; 0</f>
        <v>1</v>
      </c>
      <c r="G2756" s="46" t="s">
        <v>1048</v>
      </c>
      <c r="I2756" s="2" t="s">
        <v>1048</v>
      </c>
      <c r="J2756" s="46" t="str">
        <f>IF(I2756="","",_xlfn.LET(_xlpm.x,VLOOKUP(I2756,'2026-01-09_taxon-match'!$A$2:$N$81,4,FALSE),IF(_xlpm.x=0,"",_xlpm.x)))</f>
        <v>Heterocucumis steineni</v>
      </c>
      <c r="L2756" s="46" t="str">
        <f>IF(I2756="","",_xlfn.LET(_xlpm.x,VLOOKUP(I2756,'2026-01-09_taxon-match'!$A$2:$N$81,3,FALSE),IF(_xlpm.x=0,"",_xlpm.x)))</f>
        <v>urn:lsid:marinespecies.org:taxname:174085</v>
      </c>
      <c r="M2756" s="46" t="str">
        <f>IF($I2756="","",_xlfn.LET(_xlpm.x,VLOOKUP($I2756,'2026-01-09_taxon-match'!$A$2:$N$81,5,FALSE),IF(_xlpm.x=0,"",_xlpm.x)))</f>
        <v>(Ludwig, 1898)</v>
      </c>
      <c r="N2756" s="46" t="str">
        <f>IF($I2756="","",_xlfn.LET(_xlpm.x,VLOOKUP($I2756,'2026-01-09_taxon-match'!$A$2:$N$81,6,FALSE),IF(_xlpm.x=0,"",_xlpm.x)))</f>
        <v>Animalia</v>
      </c>
      <c r="O2756" s="46" t="str">
        <f>IF($I2756="","",_xlfn.LET(_xlpm.x,VLOOKUP($I2756,'2026-01-09_taxon-match'!$A$2:$N$81,7,FALSE),IF(_xlpm.x=0,"",_xlpm.x)))</f>
        <v>Echinodermata</v>
      </c>
      <c r="P2756" s="46" t="str">
        <f>IF($I2756="","",_xlfn.LET(_xlpm.x,VLOOKUP($I2756,'2026-01-09_taxon-match'!$A$2:$N$81,8,FALSE),IF(_xlpm.x=0,"",_xlpm.x)))</f>
        <v>Holothuroidea</v>
      </c>
      <c r="Q2756" s="46" t="str">
        <f>IF($I2756="","",_xlfn.LET(_xlpm.x,VLOOKUP($I2756,'2026-01-09_taxon-match'!$A$2:$N$81,9,FALSE),IF(_xlpm.x=0,"",_xlpm.x)))</f>
        <v>Dendrochirotida</v>
      </c>
      <c r="R2756" s="46" t="str">
        <f>IF($I2756="","",_xlfn.LET(_xlpm.x,VLOOKUP($I2756,'2026-01-09_taxon-match'!$A$2:$N$81,10,FALSE),IF(_xlpm.x=0,"",_xlpm.x)))</f>
        <v>Cucumariidae</v>
      </c>
      <c r="S2756" s="46" t="str">
        <f>IF($I2756="","",_xlfn.LET(_xlpm.x,VLOOKUP($I2756,'2026-01-09_taxon-match'!$A$2:$N$81,11,FALSE),IF(_xlpm.x=0,"",_xlpm.x)))</f>
        <v>Heterocucumis</v>
      </c>
      <c r="T2756" s="46" t="str">
        <f>IF($I2756="","",_xlfn.LET(_xlpm.x,VLOOKUP($I2756,'2026-01-09_taxon-match'!$A$2:$N$81,13,FALSE),IF(_xlpm.x=0,"",_xlpm.x)))</f>
        <v>steineni</v>
      </c>
      <c r="U2756" s="46">
        <v>1</v>
      </c>
      <c r="Y2756" s="46" t="str">
        <f>IF(V2756="","",_xlfn.LET(_xlpm.x,VLOOKUP(V2756,'Drop-down_menus'!$D$2:$E$13,2,FALSE),IF(_xlpm.x=0,"",_xlpm.x)))</f>
        <v/>
      </c>
      <c r="Z2756" s="46" t="str">
        <f>IF(W2756="","",_xlfn.LET(_xlpm.x,VLOOKUP(W2756,'Drop-down_menus'!$D$2:$E$13,2,FALSE),IF(_xlpm.x=0,"",_xlpm.x)))</f>
        <v/>
      </c>
      <c r="AA2756" s="46" t="str">
        <f>IF(X2756="","",_xlfn.LET(_xlpm.x,VLOOKUP(X2756,'Drop-down_menus'!$D$2:$E$13,2,FALSE),IF(_xlpm.x=0,"",_xlpm.x)))</f>
        <v/>
      </c>
      <c r="AB2756" s="46" t="s">
        <v>1253</v>
      </c>
      <c r="AC2756" s="46" t="s">
        <v>1256</v>
      </c>
    </row>
    <row r="2757" spans="2:34" ht="15" customHeight="1">
      <c r="B2757" s="46">
        <v>3066</v>
      </c>
      <c r="C2757" s="46" t="s">
        <v>922</v>
      </c>
      <c r="D2757" s="46" t="b">
        <f>COUNTIF(Events!$B$2:$B$171, C2757) &gt; 0</f>
        <v>1</v>
      </c>
      <c r="E2757" s="46" t="s">
        <v>215</v>
      </c>
      <c r="F2757" s="46" t="s">
        <v>504</v>
      </c>
      <c r="J2757" s="46" t="str">
        <f>IF(I2757="","",_xlfn.LET(_xlpm.x,VLOOKUP(I2757,'2026-01-09_taxon-match'!$A$2:$N$81,4,FALSE),IF(_xlpm.x=0,"",_xlpm.x)))</f>
        <v/>
      </c>
      <c r="L2757" s="46" t="str">
        <f>IF(I2757="","",_xlfn.LET(_xlpm.x,VLOOKUP(I2757,'2026-01-09_taxon-match'!$A$2:$N$81,3,FALSE),IF(_xlpm.x=0,"",_xlpm.x)))</f>
        <v/>
      </c>
      <c r="M2757" s="46" t="str">
        <f>IF($I2757="","",_xlfn.LET(_xlpm.x,VLOOKUP($I2757,'2026-01-09_taxon-match'!$A$2:$N$81,5,FALSE),IF(_xlpm.x=0,"",_xlpm.x)))</f>
        <v/>
      </c>
      <c r="N2757" s="46" t="str">
        <f>IF($I2757="","",_xlfn.LET(_xlpm.x,VLOOKUP($I2757,'2026-01-09_taxon-match'!$A$2:$N$81,6,FALSE),IF(_xlpm.x=0,"",_xlpm.x)))</f>
        <v/>
      </c>
      <c r="O2757" s="46" t="str">
        <f>IF($I2757="","",_xlfn.LET(_xlpm.x,VLOOKUP($I2757,'2026-01-09_taxon-match'!$A$2:$N$81,7,FALSE),IF(_xlpm.x=0,"",_xlpm.x)))</f>
        <v/>
      </c>
      <c r="P2757" s="46" t="str">
        <f>IF($I2757="","",_xlfn.LET(_xlpm.x,VLOOKUP($I2757,'2026-01-09_taxon-match'!$A$2:$N$81,8,FALSE),IF(_xlpm.x=0,"",_xlpm.x)))</f>
        <v/>
      </c>
      <c r="Q2757" s="46" t="str">
        <f>IF($I2757="","",_xlfn.LET(_xlpm.x,VLOOKUP($I2757,'2026-01-09_taxon-match'!$A$2:$N$81,9,FALSE),IF(_xlpm.x=0,"",_xlpm.x)))</f>
        <v/>
      </c>
      <c r="R2757" s="46" t="str">
        <f>IF($I2757="","",_xlfn.LET(_xlpm.x,VLOOKUP($I2757,'2026-01-09_taxon-match'!$A$2:$N$81,10,FALSE),IF(_xlpm.x=0,"",_xlpm.x)))</f>
        <v/>
      </c>
      <c r="S2757" s="46" t="str">
        <f>IF($I2757="","",_xlfn.LET(_xlpm.x,VLOOKUP($I2757,'2026-01-09_taxon-match'!$A$2:$N$81,11,FALSE),IF(_xlpm.x=0,"",_xlpm.x)))</f>
        <v/>
      </c>
      <c r="T2757" s="46" t="str">
        <f>IF($I2757="","",_xlfn.LET(_xlpm.x,VLOOKUP($I2757,'2026-01-09_taxon-match'!$A$2:$N$81,13,FALSE),IF(_xlpm.x=0,"",_xlpm.x)))</f>
        <v/>
      </c>
      <c r="Y2757" s="46" t="str">
        <f>IF(V2757="","",_xlfn.LET(_xlpm.x,VLOOKUP(V2757,'Drop-down_menus'!$D$2:$E$13,2,FALSE),IF(_xlpm.x=0,"",_xlpm.x)))</f>
        <v/>
      </c>
      <c r="Z2757" s="46" t="str">
        <f>IF(W2757="","",_xlfn.LET(_xlpm.x,VLOOKUP(W2757,'Drop-down_menus'!$D$2:$E$13,2,FALSE),IF(_xlpm.x=0,"",_xlpm.x)))</f>
        <v/>
      </c>
      <c r="AA2757" s="46" t="str">
        <f>IF(X2757="","",_xlfn.LET(_xlpm.x,VLOOKUP(X2757,'Drop-down_menus'!$D$2:$E$13,2,FALSE),IF(_xlpm.x=0,"",_xlpm.x)))</f>
        <v/>
      </c>
      <c r="AB2757" s="53" t="s">
        <v>388</v>
      </c>
      <c r="AC2757" s="46" t="s">
        <v>992</v>
      </c>
      <c r="AE2757" s="45" t="s">
        <v>39</v>
      </c>
      <c r="AF2757" s="45" t="s">
        <v>46</v>
      </c>
      <c r="AG2757" s="46" t="str">
        <f>IF(AE2757="","",_xlfn.LET(_xlpm.x,VLOOKUP(AE2757,'Drop-down_menus'!$D$2:$E$13,2,FALSE),IF(_xlpm.x=0,"",_xlpm.x)))</f>
        <v>https://orcid.org/0009-0002-6669-2911</v>
      </c>
      <c r="AH2757" s="46" t="str">
        <f>IF(AF2757="","",_xlfn.LET(_xlpm.x,VLOOKUP(AF2757,'Drop-down_menus'!$D$2:$E$13,2,FALSE),IF(_xlpm.x=0,"",_xlpm.x)))</f>
        <v>https://orcid.org/0000-0003-0502-8101</v>
      </c>
    </row>
    <row r="2758" spans="2:34" ht="15" customHeight="1">
      <c r="B2758" s="46">
        <v>3066</v>
      </c>
      <c r="C2758" s="46" t="s">
        <v>908</v>
      </c>
      <c r="D2758" s="46" t="b">
        <f>COUNTIF(Events!$B$2:$B$171, C2758) &gt; 0</f>
        <v>1</v>
      </c>
      <c r="G2758" s="46" t="s">
        <v>1208</v>
      </c>
      <c r="I2758" s="46" t="s">
        <v>1208</v>
      </c>
      <c r="J2758" s="46" t="str">
        <f>IF(I2758="","",_xlfn.LET(_xlpm.x,VLOOKUP(I2758,'2026-01-09_taxon-match'!$A$2:$N$81,4,FALSE),IF(_xlpm.x=0,"",_xlpm.x)))</f>
        <v>Nacella concinna</v>
      </c>
      <c r="L2758" s="46" t="str">
        <f>IF(I2758="","",_xlfn.LET(_xlpm.x,VLOOKUP(I2758,'2026-01-09_taxon-match'!$A$2:$N$81,3,FALSE),IF(_xlpm.x=0,"",_xlpm.x)))</f>
        <v>urn:lsid:marinespecies.org:taxname:197296</v>
      </c>
      <c r="M2758" s="46" t="str">
        <f>IF($I2758="","",_xlfn.LET(_xlpm.x,VLOOKUP($I2758,'2026-01-09_taxon-match'!$A$2:$N$81,5,FALSE),IF(_xlpm.x=0,"",_xlpm.x)))</f>
        <v>(Strebel, 1908)</v>
      </c>
      <c r="N2758" s="46" t="str">
        <f>IF($I2758="","",_xlfn.LET(_xlpm.x,VLOOKUP($I2758,'2026-01-09_taxon-match'!$A$2:$N$81,6,FALSE),IF(_xlpm.x=0,"",_xlpm.x)))</f>
        <v>Animalia</v>
      </c>
      <c r="O2758" s="46" t="str">
        <f>IF($I2758="","",_xlfn.LET(_xlpm.x,VLOOKUP($I2758,'2026-01-09_taxon-match'!$A$2:$N$81,7,FALSE),IF(_xlpm.x=0,"",_xlpm.x)))</f>
        <v>Mollusca</v>
      </c>
      <c r="P2758" s="46" t="str">
        <f>IF($I2758="","",_xlfn.LET(_xlpm.x,VLOOKUP($I2758,'2026-01-09_taxon-match'!$A$2:$N$81,8,FALSE),IF(_xlpm.x=0,"",_xlpm.x)))</f>
        <v>Gastropoda</v>
      </c>
      <c r="Q2758" s="46" t="str">
        <f>IF($I2758="","",_xlfn.LET(_xlpm.x,VLOOKUP($I2758,'2026-01-09_taxon-match'!$A$2:$N$81,9,FALSE),IF(_xlpm.x=0,"",_xlpm.x)))</f>
        <v>Nacellida</v>
      </c>
      <c r="R2758" s="46" t="str">
        <f>IF($I2758="","",_xlfn.LET(_xlpm.x,VLOOKUP($I2758,'2026-01-09_taxon-match'!$A$2:$N$81,10,FALSE),IF(_xlpm.x=0,"",_xlpm.x)))</f>
        <v>Nacellidae</v>
      </c>
      <c r="S2758" s="46" t="str">
        <f>IF($I2758="","",_xlfn.LET(_xlpm.x,VLOOKUP($I2758,'2026-01-09_taxon-match'!$A$2:$N$81,11,FALSE),IF(_xlpm.x=0,"",_xlpm.x)))</f>
        <v>Nacella</v>
      </c>
      <c r="T2758" s="46" t="str">
        <f>IF($I2758="","",_xlfn.LET(_xlpm.x,VLOOKUP($I2758,'2026-01-09_taxon-match'!$A$2:$N$81,13,FALSE),IF(_xlpm.x=0,"",_xlpm.x)))</f>
        <v>concinna</v>
      </c>
      <c r="U2758" s="46">
        <v>1</v>
      </c>
      <c r="Y2758" s="46" t="str">
        <f>IF(V2758="","",_xlfn.LET(_xlpm.x,VLOOKUP(V2758,'Drop-down_menus'!$D$2:$E$13,2,FALSE),IF(_xlpm.x=0,"",_xlpm.x)))</f>
        <v/>
      </c>
      <c r="Z2758" s="46" t="str">
        <f>IF(W2758="","",_xlfn.LET(_xlpm.x,VLOOKUP(W2758,'Drop-down_menus'!$D$2:$E$13,2,FALSE),IF(_xlpm.x=0,"",_xlpm.x)))</f>
        <v/>
      </c>
      <c r="AA2758" s="46" t="str">
        <f>IF(X2758="","",_xlfn.LET(_xlpm.x,VLOOKUP(X2758,'Drop-down_menus'!$D$2:$E$13,2,FALSE),IF(_xlpm.x=0,"",_xlpm.x)))</f>
        <v/>
      </c>
      <c r="AB2758" s="46" t="s">
        <v>1253</v>
      </c>
      <c r="AC2758" s="46" t="s">
        <v>1256</v>
      </c>
    </row>
    <row r="2759" spans="2:34" ht="15" customHeight="1">
      <c r="B2759" s="46">
        <v>3067</v>
      </c>
      <c r="C2759" s="46" t="s">
        <v>922</v>
      </c>
      <c r="D2759" s="46" t="b">
        <f>COUNTIF(Events!$B$2:$B$171, C2759) &gt; 0</f>
        <v>1</v>
      </c>
      <c r="E2759" s="46" t="s">
        <v>215</v>
      </c>
      <c r="F2759" s="45" t="s">
        <v>507</v>
      </c>
      <c r="J2759" s="46" t="str">
        <f>IF(I2759="","",_xlfn.LET(_xlpm.x,VLOOKUP(I2759,'2026-01-09_taxon-match'!$A$2:$N$81,4,FALSE),IF(_xlpm.x=0,"",_xlpm.x)))</f>
        <v/>
      </c>
      <c r="L2759" s="46" t="str">
        <f>IF(I2759="","",_xlfn.LET(_xlpm.x,VLOOKUP(I2759,'2026-01-09_taxon-match'!$A$2:$N$81,3,FALSE),IF(_xlpm.x=0,"",_xlpm.x)))</f>
        <v/>
      </c>
      <c r="M2759" s="46" t="str">
        <f>IF($I2759="","",_xlfn.LET(_xlpm.x,VLOOKUP($I2759,'2026-01-09_taxon-match'!$A$2:$N$81,5,FALSE),IF(_xlpm.x=0,"",_xlpm.x)))</f>
        <v/>
      </c>
      <c r="N2759" s="46" t="str">
        <f>IF($I2759="","",_xlfn.LET(_xlpm.x,VLOOKUP($I2759,'2026-01-09_taxon-match'!$A$2:$N$81,6,FALSE),IF(_xlpm.x=0,"",_xlpm.x)))</f>
        <v/>
      </c>
      <c r="O2759" s="46" t="str">
        <f>IF($I2759="","",_xlfn.LET(_xlpm.x,VLOOKUP($I2759,'2026-01-09_taxon-match'!$A$2:$N$81,7,FALSE),IF(_xlpm.x=0,"",_xlpm.x)))</f>
        <v/>
      </c>
      <c r="P2759" s="46" t="str">
        <f>IF($I2759="","",_xlfn.LET(_xlpm.x,VLOOKUP($I2759,'2026-01-09_taxon-match'!$A$2:$N$81,8,FALSE),IF(_xlpm.x=0,"",_xlpm.x)))</f>
        <v/>
      </c>
      <c r="Q2759" s="46" t="str">
        <f>IF($I2759="","",_xlfn.LET(_xlpm.x,VLOOKUP($I2759,'2026-01-09_taxon-match'!$A$2:$N$81,9,FALSE),IF(_xlpm.x=0,"",_xlpm.x)))</f>
        <v/>
      </c>
      <c r="R2759" s="46" t="str">
        <f>IF($I2759="","",_xlfn.LET(_xlpm.x,VLOOKUP($I2759,'2026-01-09_taxon-match'!$A$2:$N$81,10,FALSE),IF(_xlpm.x=0,"",_xlpm.x)))</f>
        <v/>
      </c>
      <c r="S2759" s="46" t="str">
        <f>IF($I2759="","",_xlfn.LET(_xlpm.x,VLOOKUP($I2759,'2026-01-09_taxon-match'!$A$2:$N$81,11,FALSE),IF(_xlpm.x=0,"",_xlpm.x)))</f>
        <v/>
      </c>
      <c r="T2759" s="46" t="str">
        <f>IF($I2759="","",_xlfn.LET(_xlpm.x,VLOOKUP($I2759,'2026-01-09_taxon-match'!$A$2:$N$81,13,FALSE),IF(_xlpm.x=0,"",_xlpm.x)))</f>
        <v/>
      </c>
      <c r="Y2759" s="46" t="str">
        <f>IF(V2759="","",_xlfn.LET(_xlpm.x,VLOOKUP(V2759,'Drop-down_menus'!$D$2:$E$13,2,FALSE),IF(_xlpm.x=0,"",_xlpm.x)))</f>
        <v/>
      </c>
      <c r="Z2759" s="46" t="str">
        <f>IF(W2759="","",_xlfn.LET(_xlpm.x,VLOOKUP(W2759,'Drop-down_menus'!$D$2:$E$13,2,FALSE),IF(_xlpm.x=0,"",_xlpm.x)))</f>
        <v/>
      </c>
      <c r="AA2759" s="46" t="str">
        <f>IF(X2759="","",_xlfn.LET(_xlpm.x,VLOOKUP(X2759,'Drop-down_menus'!$D$2:$E$13,2,FALSE),IF(_xlpm.x=0,"",_xlpm.x)))</f>
        <v/>
      </c>
      <c r="AB2759" s="53" t="s">
        <v>987</v>
      </c>
      <c r="AC2759" s="46" t="s">
        <v>988</v>
      </c>
      <c r="AE2759" s="45" t="s">
        <v>39</v>
      </c>
      <c r="AF2759" s="45" t="s">
        <v>46</v>
      </c>
      <c r="AG2759" s="46" t="str">
        <f>IF(AE2759="","",_xlfn.LET(_xlpm.x,VLOOKUP(AE2759,'Drop-down_menus'!$D$2:$E$13,2,FALSE),IF(_xlpm.x=0,"",_xlpm.x)))</f>
        <v>https://orcid.org/0009-0002-6669-2911</v>
      </c>
      <c r="AH2759" s="46" t="str">
        <f>IF(AF2759="","",_xlfn.LET(_xlpm.x,VLOOKUP(AF2759,'Drop-down_menus'!$D$2:$E$13,2,FALSE),IF(_xlpm.x=0,"",_xlpm.x)))</f>
        <v>https://orcid.org/0000-0003-0502-8101</v>
      </c>
    </row>
    <row r="2760" spans="2:34" ht="15" customHeight="1">
      <c r="B2760" s="46">
        <v>3067</v>
      </c>
      <c r="C2760" s="46" t="s">
        <v>908</v>
      </c>
      <c r="D2760" s="46" t="b">
        <f>COUNTIF(Events!$B$2:$B$171, C2760) &gt; 0</f>
        <v>1</v>
      </c>
      <c r="G2760" s="46" t="s">
        <v>177</v>
      </c>
      <c r="I2760" s="46" t="s">
        <v>177</v>
      </c>
      <c r="J2760" s="46" t="str">
        <f>IF(I2760="","",_xlfn.LET(_xlpm.x,VLOOKUP(I2760,'2026-01-09_taxon-match'!$A$2:$N$81,4,FALSE),IF(_xlpm.x=0,"",_xlpm.x)))</f>
        <v>Sterechinus neumayeri</v>
      </c>
      <c r="L2760" s="46" t="str">
        <f>IF(I2760="","",_xlfn.LET(_xlpm.x,VLOOKUP(I2760,'2026-01-09_taxon-match'!$A$2:$N$81,3,FALSE),IF(_xlpm.x=0,"",_xlpm.x)))</f>
        <v>urn:lsid:marinespecies.org:taxname:160831</v>
      </c>
      <c r="M2760" s="46" t="str">
        <f>IF($I2760="","",_xlfn.LET(_xlpm.x,VLOOKUP($I2760,'2026-01-09_taxon-match'!$A$2:$N$81,5,FALSE),IF(_xlpm.x=0,"",_xlpm.x)))</f>
        <v>(Meissner, 1900)</v>
      </c>
      <c r="N2760" s="46" t="str">
        <f>IF($I2760="","",_xlfn.LET(_xlpm.x,VLOOKUP($I2760,'2026-01-09_taxon-match'!$A$2:$N$81,6,FALSE),IF(_xlpm.x=0,"",_xlpm.x)))</f>
        <v>Animalia</v>
      </c>
      <c r="O2760" s="46" t="str">
        <f>IF($I2760="","",_xlfn.LET(_xlpm.x,VLOOKUP($I2760,'2026-01-09_taxon-match'!$A$2:$N$81,7,FALSE),IF(_xlpm.x=0,"",_xlpm.x)))</f>
        <v>Echinodermata</v>
      </c>
      <c r="P2760" s="46" t="str">
        <f>IF($I2760="","",_xlfn.LET(_xlpm.x,VLOOKUP($I2760,'2026-01-09_taxon-match'!$A$2:$N$81,8,FALSE),IF(_xlpm.x=0,"",_xlpm.x)))</f>
        <v>Echinoidea</v>
      </c>
      <c r="Q2760" s="46" t="str">
        <f>IF($I2760="","",_xlfn.LET(_xlpm.x,VLOOKUP($I2760,'2026-01-09_taxon-match'!$A$2:$N$81,9,FALSE),IF(_xlpm.x=0,"",_xlpm.x)))</f>
        <v>Camarodonta</v>
      </c>
      <c r="R2760" s="46" t="str">
        <f>IF($I2760="","",_xlfn.LET(_xlpm.x,VLOOKUP($I2760,'2026-01-09_taxon-match'!$A$2:$N$81,10,FALSE),IF(_xlpm.x=0,"",_xlpm.x)))</f>
        <v>Echinidae</v>
      </c>
      <c r="S2760" s="46" t="str">
        <f>IF($I2760="","",_xlfn.LET(_xlpm.x,VLOOKUP($I2760,'2026-01-09_taxon-match'!$A$2:$N$81,11,FALSE),IF(_xlpm.x=0,"",_xlpm.x)))</f>
        <v>Sterechinus</v>
      </c>
      <c r="T2760" s="46" t="str">
        <f>IF($I2760="","",_xlfn.LET(_xlpm.x,VLOOKUP($I2760,'2026-01-09_taxon-match'!$A$2:$N$81,13,FALSE),IF(_xlpm.x=0,"",_xlpm.x)))</f>
        <v>neumayeri</v>
      </c>
      <c r="U2760" s="46">
        <v>1</v>
      </c>
      <c r="Y2760" s="46" t="str">
        <f>IF(V2760="","",_xlfn.LET(_xlpm.x,VLOOKUP(V2760,'Drop-down_menus'!$D$2:$E$13,2,FALSE),IF(_xlpm.x=0,"",_xlpm.x)))</f>
        <v/>
      </c>
      <c r="Z2760" s="46" t="str">
        <f>IF(W2760="","",_xlfn.LET(_xlpm.x,VLOOKUP(W2760,'Drop-down_menus'!$D$2:$E$13,2,FALSE),IF(_xlpm.x=0,"",_xlpm.x)))</f>
        <v/>
      </c>
      <c r="AA2760" s="46" t="str">
        <f>IF(X2760="","",_xlfn.LET(_xlpm.x,VLOOKUP(X2760,'Drop-down_menus'!$D$2:$E$13,2,FALSE),IF(_xlpm.x=0,"",_xlpm.x)))</f>
        <v/>
      </c>
      <c r="AB2760" s="46" t="s">
        <v>1254</v>
      </c>
      <c r="AC2760" s="46" t="s">
        <v>1256</v>
      </c>
    </row>
    <row r="2761" spans="2:34" ht="15" customHeight="1">
      <c r="B2761" s="46">
        <v>3068</v>
      </c>
      <c r="C2761" s="46" t="s">
        <v>922</v>
      </c>
      <c r="D2761" s="46" t="b">
        <f>COUNTIF(Events!$B$2:$B$171, C2761) &gt; 0</f>
        <v>1</v>
      </c>
      <c r="G2761" s="46" t="s">
        <v>1211</v>
      </c>
      <c r="J2761" s="46" t="str">
        <f>IF(I2761="","",_xlfn.LET(_xlpm.x,VLOOKUP(I2761,'2026-01-09_taxon-match'!$A$2:$N$81,4,FALSE),IF(_xlpm.x=0,"",_xlpm.x)))</f>
        <v/>
      </c>
      <c r="L2761" s="46" t="str">
        <f>IF(I2761="","",_xlfn.LET(_xlpm.x,VLOOKUP(I2761,'2026-01-09_taxon-match'!$A$2:$N$81,3,FALSE),IF(_xlpm.x=0,"",_xlpm.x)))</f>
        <v/>
      </c>
      <c r="M2761" s="46" t="str">
        <f>IF($I2761="","",_xlfn.LET(_xlpm.x,VLOOKUP($I2761,'2026-01-09_taxon-match'!$A$2:$N$81,5,FALSE),IF(_xlpm.x=0,"",_xlpm.x)))</f>
        <v/>
      </c>
      <c r="N2761" s="46" t="str">
        <f>IF($I2761="","",_xlfn.LET(_xlpm.x,VLOOKUP($I2761,'2026-01-09_taxon-match'!$A$2:$N$81,6,FALSE),IF(_xlpm.x=0,"",_xlpm.x)))</f>
        <v/>
      </c>
      <c r="O2761" s="46" t="str">
        <f>IF($I2761="","",_xlfn.LET(_xlpm.x,VLOOKUP($I2761,'2026-01-09_taxon-match'!$A$2:$N$81,7,FALSE),IF(_xlpm.x=0,"",_xlpm.x)))</f>
        <v/>
      </c>
      <c r="P2761" s="46" t="str">
        <f>IF($I2761="","",_xlfn.LET(_xlpm.x,VLOOKUP($I2761,'2026-01-09_taxon-match'!$A$2:$N$81,8,FALSE),IF(_xlpm.x=0,"",_xlpm.x)))</f>
        <v/>
      </c>
      <c r="Q2761" s="46" t="str">
        <f>IF($I2761="","",_xlfn.LET(_xlpm.x,VLOOKUP($I2761,'2026-01-09_taxon-match'!$A$2:$N$81,9,FALSE),IF(_xlpm.x=0,"",_xlpm.x)))</f>
        <v/>
      </c>
      <c r="R2761" s="46" t="str">
        <f>IF($I2761="","",_xlfn.LET(_xlpm.x,VLOOKUP($I2761,'2026-01-09_taxon-match'!$A$2:$N$81,10,FALSE),IF(_xlpm.x=0,"",_xlpm.x)))</f>
        <v/>
      </c>
      <c r="S2761" s="46" t="str">
        <f>IF($I2761="","",_xlfn.LET(_xlpm.x,VLOOKUP($I2761,'2026-01-09_taxon-match'!$A$2:$N$81,11,FALSE),IF(_xlpm.x=0,"",_xlpm.x)))</f>
        <v/>
      </c>
      <c r="T2761" s="46" t="str">
        <f>IF($I2761="","",_xlfn.LET(_xlpm.x,VLOOKUP($I2761,'2026-01-09_taxon-match'!$A$2:$N$81,13,FALSE),IF(_xlpm.x=0,"",_xlpm.x)))</f>
        <v/>
      </c>
      <c r="U2761" s="46">
        <v>1</v>
      </c>
      <c r="Y2761" s="46" t="str">
        <f>IF(V2761="","",_xlfn.LET(_xlpm.x,VLOOKUP(V2761,'Drop-down_menus'!$D$2:$E$13,2,FALSE),IF(_xlpm.x=0,"",_xlpm.x)))</f>
        <v/>
      </c>
      <c r="Z2761" s="46" t="str">
        <f>IF(W2761="","",_xlfn.LET(_xlpm.x,VLOOKUP(W2761,'Drop-down_menus'!$D$2:$E$13,2,FALSE),IF(_xlpm.x=0,"",_xlpm.x)))</f>
        <v/>
      </c>
      <c r="AA2761" s="46" t="str">
        <f>IF(X2761="","",_xlfn.LET(_xlpm.x,VLOOKUP(X2761,'Drop-down_menus'!$D$2:$E$13,2,FALSE),IF(_xlpm.x=0,"",_xlpm.x)))</f>
        <v/>
      </c>
      <c r="AB2761" s="46" t="s">
        <v>300</v>
      </c>
      <c r="AC2761" s="46" t="s">
        <v>1257</v>
      </c>
    </row>
    <row r="2762" spans="2:34" ht="15" customHeight="1">
      <c r="B2762" s="46">
        <v>3068</v>
      </c>
      <c r="C2762" s="46" t="s">
        <v>922</v>
      </c>
      <c r="D2762" s="46" t="b">
        <f>COUNTIF(Events!$B$2:$B$171, C2762) &gt; 0</f>
        <v>1</v>
      </c>
      <c r="G2762" s="46" t="s">
        <v>1211</v>
      </c>
      <c r="J2762" s="46" t="str">
        <f>IF(I2762="","",_xlfn.LET(_xlpm.x,VLOOKUP(I2762,'2026-01-09_taxon-match'!$A$2:$N$81,4,FALSE),IF(_xlpm.x=0,"",_xlpm.x)))</f>
        <v/>
      </c>
      <c r="L2762" s="46" t="str">
        <f>IF(I2762="","",_xlfn.LET(_xlpm.x,VLOOKUP(I2762,'2026-01-09_taxon-match'!$A$2:$N$81,3,FALSE),IF(_xlpm.x=0,"",_xlpm.x)))</f>
        <v/>
      </c>
      <c r="M2762" s="46" t="str">
        <f>IF($I2762="","",_xlfn.LET(_xlpm.x,VLOOKUP($I2762,'2026-01-09_taxon-match'!$A$2:$N$81,5,FALSE),IF(_xlpm.x=0,"",_xlpm.x)))</f>
        <v/>
      </c>
      <c r="N2762" s="46" t="str">
        <f>IF($I2762="","",_xlfn.LET(_xlpm.x,VLOOKUP($I2762,'2026-01-09_taxon-match'!$A$2:$N$81,6,FALSE),IF(_xlpm.x=0,"",_xlpm.x)))</f>
        <v/>
      </c>
      <c r="O2762" s="46" t="str">
        <f>IF($I2762="","",_xlfn.LET(_xlpm.x,VLOOKUP($I2762,'2026-01-09_taxon-match'!$A$2:$N$81,7,FALSE),IF(_xlpm.x=0,"",_xlpm.x)))</f>
        <v/>
      </c>
      <c r="P2762" s="46" t="str">
        <f>IF($I2762="","",_xlfn.LET(_xlpm.x,VLOOKUP($I2762,'2026-01-09_taxon-match'!$A$2:$N$81,8,FALSE),IF(_xlpm.x=0,"",_xlpm.x)))</f>
        <v/>
      </c>
      <c r="Q2762" s="46" t="str">
        <f>IF($I2762="","",_xlfn.LET(_xlpm.x,VLOOKUP($I2762,'2026-01-09_taxon-match'!$A$2:$N$81,9,FALSE),IF(_xlpm.x=0,"",_xlpm.x)))</f>
        <v/>
      </c>
      <c r="R2762" s="46" t="str">
        <f>IF($I2762="","",_xlfn.LET(_xlpm.x,VLOOKUP($I2762,'2026-01-09_taxon-match'!$A$2:$N$81,10,FALSE),IF(_xlpm.x=0,"",_xlpm.x)))</f>
        <v/>
      </c>
      <c r="S2762" s="46" t="str">
        <f>IF($I2762="","",_xlfn.LET(_xlpm.x,VLOOKUP($I2762,'2026-01-09_taxon-match'!$A$2:$N$81,11,FALSE),IF(_xlpm.x=0,"",_xlpm.x)))</f>
        <v/>
      </c>
      <c r="T2762" s="46" t="str">
        <f>IF($I2762="","",_xlfn.LET(_xlpm.x,VLOOKUP($I2762,'2026-01-09_taxon-match'!$A$2:$N$81,13,FALSE),IF(_xlpm.x=0,"",_xlpm.x)))</f>
        <v/>
      </c>
      <c r="U2762" s="46">
        <v>1</v>
      </c>
      <c r="Y2762" s="46" t="str">
        <f>IF(V2762="","",_xlfn.LET(_xlpm.x,VLOOKUP(V2762,'Drop-down_menus'!$D$2:$E$13,2,FALSE),IF(_xlpm.x=0,"",_xlpm.x)))</f>
        <v/>
      </c>
      <c r="Z2762" s="46" t="str">
        <f>IF(W2762="","",_xlfn.LET(_xlpm.x,VLOOKUP(W2762,'Drop-down_menus'!$D$2:$E$13,2,FALSE),IF(_xlpm.x=0,"",_xlpm.x)))</f>
        <v/>
      </c>
      <c r="AA2762" s="46" t="str">
        <f>IF(X2762="","",_xlfn.LET(_xlpm.x,VLOOKUP(X2762,'Drop-down_menus'!$D$2:$E$13,2,FALSE),IF(_xlpm.x=0,"",_xlpm.x)))</f>
        <v/>
      </c>
      <c r="AB2762" s="46" t="s">
        <v>300</v>
      </c>
      <c r="AC2762" s="46" t="s">
        <v>1257</v>
      </c>
      <c r="AD2762" s="46" t="s">
        <v>1269</v>
      </c>
    </row>
    <row r="2763" spans="2:34" ht="15" customHeight="1">
      <c r="B2763" s="46">
        <v>3068</v>
      </c>
      <c r="C2763" s="46" t="s">
        <v>922</v>
      </c>
      <c r="D2763" s="46" t="b">
        <f>COUNTIF(Events!$B$2:$B$171, C2763) &gt; 0</f>
        <v>1</v>
      </c>
      <c r="E2763" s="46" t="s">
        <v>215</v>
      </c>
      <c r="F2763" s="46" t="s">
        <v>1076</v>
      </c>
      <c r="J2763" s="46" t="str">
        <f>IF(I2763="","",_xlfn.LET(_xlpm.x,VLOOKUP(I2763,'2026-01-09_taxon-match'!$A$2:$N$81,4,FALSE),IF(_xlpm.x=0,"",_xlpm.x)))</f>
        <v/>
      </c>
      <c r="L2763" s="46" t="str">
        <f>IF(I2763="","",_xlfn.LET(_xlpm.x,VLOOKUP(I2763,'2026-01-09_taxon-match'!$A$2:$N$81,3,FALSE),IF(_xlpm.x=0,"",_xlpm.x)))</f>
        <v/>
      </c>
      <c r="M2763" s="46" t="str">
        <f>IF($I2763="","",_xlfn.LET(_xlpm.x,VLOOKUP($I2763,'2026-01-09_taxon-match'!$A$2:$N$81,5,FALSE),IF(_xlpm.x=0,"",_xlpm.x)))</f>
        <v/>
      </c>
      <c r="N2763" s="46" t="str">
        <f>IF($I2763="","",_xlfn.LET(_xlpm.x,VLOOKUP($I2763,'2026-01-09_taxon-match'!$A$2:$N$81,6,FALSE),IF(_xlpm.x=0,"",_xlpm.x)))</f>
        <v/>
      </c>
      <c r="O2763" s="46" t="str">
        <f>IF($I2763="","",_xlfn.LET(_xlpm.x,VLOOKUP($I2763,'2026-01-09_taxon-match'!$A$2:$N$81,7,FALSE),IF(_xlpm.x=0,"",_xlpm.x)))</f>
        <v/>
      </c>
      <c r="P2763" s="46" t="str">
        <f>IF($I2763="","",_xlfn.LET(_xlpm.x,VLOOKUP($I2763,'2026-01-09_taxon-match'!$A$2:$N$81,8,FALSE),IF(_xlpm.x=0,"",_xlpm.x)))</f>
        <v/>
      </c>
      <c r="Q2763" s="46" t="str">
        <f>IF($I2763="","",_xlfn.LET(_xlpm.x,VLOOKUP($I2763,'2026-01-09_taxon-match'!$A$2:$N$81,9,FALSE),IF(_xlpm.x=0,"",_xlpm.x)))</f>
        <v/>
      </c>
      <c r="R2763" s="46" t="str">
        <f>IF($I2763="","",_xlfn.LET(_xlpm.x,VLOOKUP($I2763,'2026-01-09_taxon-match'!$A$2:$N$81,10,FALSE),IF(_xlpm.x=0,"",_xlpm.x)))</f>
        <v/>
      </c>
      <c r="S2763" s="46" t="str">
        <f>IF($I2763="","",_xlfn.LET(_xlpm.x,VLOOKUP($I2763,'2026-01-09_taxon-match'!$A$2:$N$81,11,FALSE),IF(_xlpm.x=0,"",_xlpm.x)))</f>
        <v/>
      </c>
      <c r="T2763" s="46" t="str">
        <f>IF($I2763="","",_xlfn.LET(_xlpm.x,VLOOKUP($I2763,'2026-01-09_taxon-match'!$A$2:$N$81,13,FALSE),IF(_xlpm.x=0,"",_xlpm.x)))</f>
        <v/>
      </c>
      <c r="Y2763" s="46" t="str">
        <f>IF(V2763="","",_xlfn.LET(_xlpm.x,VLOOKUP(V2763,'Drop-down_menus'!$D$2:$E$13,2,FALSE),IF(_xlpm.x=0,"",_xlpm.x)))</f>
        <v/>
      </c>
      <c r="Z2763" s="46" t="str">
        <f>IF(W2763="","",_xlfn.LET(_xlpm.x,VLOOKUP(W2763,'Drop-down_menus'!$D$2:$E$13,2,FALSE),IF(_xlpm.x=0,"",_xlpm.x)))</f>
        <v/>
      </c>
      <c r="AA2763" s="46" t="str">
        <f>IF(X2763="","",_xlfn.LET(_xlpm.x,VLOOKUP(X2763,'Drop-down_menus'!$D$2:$E$13,2,FALSE),IF(_xlpm.x=0,"",_xlpm.x)))</f>
        <v/>
      </c>
      <c r="AB2763" s="46" t="s">
        <v>989</v>
      </c>
      <c r="AC2763" s="46" t="s">
        <v>988</v>
      </c>
      <c r="AE2763" s="45" t="s">
        <v>39</v>
      </c>
      <c r="AF2763" s="45" t="s">
        <v>46</v>
      </c>
      <c r="AG2763" s="46" t="str">
        <f>IF(AE2763="","",_xlfn.LET(_xlpm.x,VLOOKUP(AE2763,'Drop-down_menus'!$D$2:$E$13,2,FALSE),IF(_xlpm.x=0,"",_xlpm.x)))</f>
        <v>https://orcid.org/0009-0002-6669-2911</v>
      </c>
      <c r="AH2763" s="46" t="str">
        <f>IF(AF2763="","",_xlfn.LET(_xlpm.x,VLOOKUP(AF2763,'Drop-down_menus'!$D$2:$E$13,2,FALSE),IF(_xlpm.x=0,"",_xlpm.x)))</f>
        <v>https://orcid.org/0000-0003-0502-8101</v>
      </c>
    </row>
    <row r="2764" spans="2:34" ht="15" customHeight="1">
      <c r="B2764" s="46">
        <v>3068</v>
      </c>
      <c r="C2764" s="46" t="s">
        <v>908</v>
      </c>
      <c r="D2764" s="46" t="b">
        <f>COUNTIF(Events!$B$2:$B$171, C2764) &gt; 0</f>
        <v>1</v>
      </c>
      <c r="G2764" s="46" t="s">
        <v>177</v>
      </c>
      <c r="I2764" s="46" t="s">
        <v>177</v>
      </c>
      <c r="J2764" s="46" t="str">
        <f>IF(I2764="","",_xlfn.LET(_xlpm.x,VLOOKUP(I2764,'2026-01-09_taxon-match'!$A$2:$N$81,4,FALSE),IF(_xlpm.x=0,"",_xlpm.x)))</f>
        <v>Sterechinus neumayeri</v>
      </c>
      <c r="L2764" s="46" t="str">
        <f>IF(I2764="","",_xlfn.LET(_xlpm.x,VLOOKUP(I2764,'2026-01-09_taxon-match'!$A$2:$N$81,3,FALSE),IF(_xlpm.x=0,"",_xlpm.x)))</f>
        <v>urn:lsid:marinespecies.org:taxname:160831</v>
      </c>
      <c r="M2764" s="46" t="str">
        <f>IF($I2764="","",_xlfn.LET(_xlpm.x,VLOOKUP($I2764,'2026-01-09_taxon-match'!$A$2:$N$81,5,FALSE),IF(_xlpm.x=0,"",_xlpm.x)))</f>
        <v>(Meissner, 1900)</v>
      </c>
      <c r="N2764" s="46" t="str">
        <f>IF($I2764="","",_xlfn.LET(_xlpm.x,VLOOKUP($I2764,'2026-01-09_taxon-match'!$A$2:$N$81,6,FALSE),IF(_xlpm.x=0,"",_xlpm.x)))</f>
        <v>Animalia</v>
      </c>
      <c r="O2764" s="46" t="str">
        <f>IF($I2764="","",_xlfn.LET(_xlpm.x,VLOOKUP($I2764,'2026-01-09_taxon-match'!$A$2:$N$81,7,FALSE),IF(_xlpm.x=0,"",_xlpm.x)))</f>
        <v>Echinodermata</v>
      </c>
      <c r="P2764" s="46" t="str">
        <f>IF($I2764="","",_xlfn.LET(_xlpm.x,VLOOKUP($I2764,'2026-01-09_taxon-match'!$A$2:$N$81,8,FALSE),IF(_xlpm.x=0,"",_xlpm.x)))</f>
        <v>Echinoidea</v>
      </c>
      <c r="Q2764" s="46" t="str">
        <f>IF($I2764="","",_xlfn.LET(_xlpm.x,VLOOKUP($I2764,'2026-01-09_taxon-match'!$A$2:$N$81,9,FALSE),IF(_xlpm.x=0,"",_xlpm.x)))</f>
        <v>Camarodonta</v>
      </c>
      <c r="R2764" s="46" t="str">
        <f>IF($I2764="","",_xlfn.LET(_xlpm.x,VLOOKUP($I2764,'2026-01-09_taxon-match'!$A$2:$N$81,10,FALSE),IF(_xlpm.x=0,"",_xlpm.x)))</f>
        <v>Echinidae</v>
      </c>
      <c r="S2764" s="46" t="str">
        <f>IF($I2764="","",_xlfn.LET(_xlpm.x,VLOOKUP($I2764,'2026-01-09_taxon-match'!$A$2:$N$81,11,FALSE),IF(_xlpm.x=0,"",_xlpm.x)))</f>
        <v>Sterechinus</v>
      </c>
      <c r="T2764" s="46" t="str">
        <f>IF($I2764="","",_xlfn.LET(_xlpm.x,VLOOKUP($I2764,'2026-01-09_taxon-match'!$A$2:$N$81,13,FALSE),IF(_xlpm.x=0,"",_xlpm.x)))</f>
        <v>neumayeri</v>
      </c>
      <c r="U2764" s="46">
        <v>1</v>
      </c>
      <c r="Y2764" s="46" t="str">
        <f>IF(V2764="","",_xlfn.LET(_xlpm.x,VLOOKUP(V2764,'Drop-down_menus'!$D$2:$E$13,2,FALSE),IF(_xlpm.x=0,"",_xlpm.x)))</f>
        <v/>
      </c>
      <c r="Z2764" s="46" t="str">
        <f>IF(W2764="","",_xlfn.LET(_xlpm.x,VLOOKUP(W2764,'Drop-down_menus'!$D$2:$E$13,2,FALSE),IF(_xlpm.x=0,"",_xlpm.x)))</f>
        <v/>
      </c>
      <c r="AA2764" s="46" t="str">
        <f>IF(X2764="","",_xlfn.LET(_xlpm.x,VLOOKUP(X2764,'Drop-down_menus'!$D$2:$E$13,2,FALSE),IF(_xlpm.x=0,"",_xlpm.x)))</f>
        <v/>
      </c>
      <c r="AB2764" s="46" t="s">
        <v>1254</v>
      </c>
      <c r="AC2764" s="46" t="s">
        <v>1256</v>
      </c>
    </row>
    <row r="2765" spans="2:34" ht="15" customHeight="1">
      <c r="B2765" s="46">
        <v>3069</v>
      </c>
      <c r="C2765" s="46" t="s">
        <v>922</v>
      </c>
      <c r="D2765" s="46" t="b">
        <f>COUNTIF(Events!$B$2:$B$171, C2765) &gt; 0</f>
        <v>1</v>
      </c>
      <c r="E2765" s="46" t="s">
        <v>215</v>
      </c>
      <c r="F2765" s="45" t="s">
        <v>1013</v>
      </c>
      <c r="G2765" s="45"/>
      <c r="H2765" s="45"/>
      <c r="I2765" s="45"/>
      <c r="J2765" s="46" t="str">
        <f>IF(I2765="","",_xlfn.LET(_xlpm.x,VLOOKUP(I2765,'2026-01-09_taxon-match'!$A$2:$N$81,4,FALSE),IF(_xlpm.x=0,"",_xlpm.x)))</f>
        <v/>
      </c>
      <c r="K2765" s="45"/>
      <c r="L2765" s="46" t="str">
        <f>IF(I2765="","",_xlfn.LET(_xlpm.x,VLOOKUP(I2765,'2026-01-09_taxon-match'!$A$2:$N$81,3,FALSE),IF(_xlpm.x=0,"",_xlpm.x)))</f>
        <v/>
      </c>
      <c r="M2765" s="46" t="str">
        <f>IF($I2765="","",_xlfn.LET(_xlpm.x,VLOOKUP($I2765,'2026-01-09_taxon-match'!$A$2:$N$81,5,FALSE),IF(_xlpm.x=0,"",_xlpm.x)))</f>
        <v/>
      </c>
      <c r="N2765" s="46" t="str">
        <f>IF($I2765="","",_xlfn.LET(_xlpm.x,VLOOKUP($I2765,'2026-01-09_taxon-match'!$A$2:$N$81,6,FALSE),IF(_xlpm.x=0,"",_xlpm.x)))</f>
        <v/>
      </c>
      <c r="O2765" s="46" t="str">
        <f>IF($I2765="","",_xlfn.LET(_xlpm.x,VLOOKUP($I2765,'2026-01-09_taxon-match'!$A$2:$N$81,7,FALSE),IF(_xlpm.x=0,"",_xlpm.x)))</f>
        <v/>
      </c>
      <c r="P2765" s="46" t="str">
        <f>IF($I2765="","",_xlfn.LET(_xlpm.x,VLOOKUP($I2765,'2026-01-09_taxon-match'!$A$2:$N$81,8,FALSE),IF(_xlpm.x=0,"",_xlpm.x)))</f>
        <v/>
      </c>
      <c r="Q2765" s="46" t="str">
        <f>IF($I2765="","",_xlfn.LET(_xlpm.x,VLOOKUP($I2765,'2026-01-09_taxon-match'!$A$2:$N$81,9,FALSE),IF(_xlpm.x=0,"",_xlpm.x)))</f>
        <v/>
      </c>
      <c r="R2765" s="46" t="str">
        <f>IF($I2765="","",_xlfn.LET(_xlpm.x,VLOOKUP($I2765,'2026-01-09_taxon-match'!$A$2:$N$81,10,FALSE),IF(_xlpm.x=0,"",_xlpm.x)))</f>
        <v/>
      </c>
      <c r="S2765" s="46" t="str">
        <f>IF($I2765="","",_xlfn.LET(_xlpm.x,VLOOKUP($I2765,'2026-01-09_taxon-match'!$A$2:$N$81,11,FALSE),IF(_xlpm.x=0,"",_xlpm.x)))</f>
        <v/>
      </c>
      <c r="T2765" s="46" t="str">
        <f>IF($I2765="","",_xlfn.LET(_xlpm.x,VLOOKUP($I2765,'2026-01-09_taxon-match'!$A$2:$N$81,13,FALSE),IF(_xlpm.x=0,"",_xlpm.x)))</f>
        <v/>
      </c>
      <c r="U2765" s="45"/>
      <c r="V2765" s="45"/>
      <c r="W2765" s="45"/>
      <c r="X2765" s="45"/>
      <c r="Y2765" s="46" t="str">
        <f>IF(V2765="","",_xlfn.LET(_xlpm.x,VLOOKUP(V2765,'Drop-down_menus'!$D$2:$E$13,2,FALSE),IF(_xlpm.x=0,"",_xlpm.x)))</f>
        <v/>
      </c>
      <c r="Z2765" s="46" t="str">
        <f>IF(W2765="","",_xlfn.LET(_xlpm.x,VLOOKUP(W2765,'Drop-down_menus'!$D$2:$E$13,2,FALSE),IF(_xlpm.x=0,"",_xlpm.x)))</f>
        <v/>
      </c>
      <c r="AA2765" s="46" t="str">
        <f>IF(X2765="","",_xlfn.LET(_xlpm.x,VLOOKUP(X2765,'Drop-down_menus'!$D$2:$E$13,2,FALSE),IF(_xlpm.x=0,"",_xlpm.x)))</f>
        <v/>
      </c>
      <c r="AB2765" s="45" t="s">
        <v>1014</v>
      </c>
      <c r="AC2765" s="45" t="s">
        <v>278</v>
      </c>
      <c r="AD2765" s="45"/>
      <c r="AE2765" s="45" t="s">
        <v>39</v>
      </c>
      <c r="AF2765" s="45" t="s">
        <v>46</v>
      </c>
      <c r="AG2765" s="46" t="str">
        <f>IF(AE2765="","",_xlfn.LET(_xlpm.x,VLOOKUP(AE2765,'Drop-down_menus'!$D$2:$E$13,2,FALSE),IF(_xlpm.x=0,"",_xlpm.x)))</f>
        <v>https://orcid.org/0009-0002-6669-2911</v>
      </c>
      <c r="AH2765" s="46" t="str">
        <f>IF(AF2765="","",_xlfn.LET(_xlpm.x,VLOOKUP(AF2765,'Drop-down_menus'!$D$2:$E$13,2,FALSE),IF(_xlpm.x=0,"",_xlpm.x)))</f>
        <v>https://orcid.org/0000-0003-0502-8101</v>
      </c>
    </row>
    <row r="2766" spans="2:34" ht="15" customHeight="1">
      <c r="B2766" s="46">
        <v>3069</v>
      </c>
      <c r="C2766" s="46" t="s">
        <v>908</v>
      </c>
      <c r="D2766" s="46" t="b">
        <f>COUNTIF(Events!$B$2:$B$171, C2766) &gt; 0</f>
        <v>1</v>
      </c>
      <c r="G2766" s="46" t="s">
        <v>177</v>
      </c>
      <c r="I2766" s="46" t="s">
        <v>177</v>
      </c>
      <c r="J2766" s="46" t="str">
        <f>IF(I2766="","",_xlfn.LET(_xlpm.x,VLOOKUP(I2766,'2026-01-09_taxon-match'!$A$2:$N$81,4,FALSE),IF(_xlpm.x=0,"",_xlpm.x)))</f>
        <v>Sterechinus neumayeri</v>
      </c>
      <c r="L2766" s="46" t="str">
        <f>IF(I2766="","",_xlfn.LET(_xlpm.x,VLOOKUP(I2766,'2026-01-09_taxon-match'!$A$2:$N$81,3,FALSE),IF(_xlpm.x=0,"",_xlpm.x)))</f>
        <v>urn:lsid:marinespecies.org:taxname:160831</v>
      </c>
      <c r="M2766" s="46" t="str">
        <f>IF($I2766="","",_xlfn.LET(_xlpm.x,VLOOKUP($I2766,'2026-01-09_taxon-match'!$A$2:$N$81,5,FALSE),IF(_xlpm.x=0,"",_xlpm.x)))</f>
        <v>(Meissner, 1900)</v>
      </c>
      <c r="N2766" s="46" t="str">
        <f>IF($I2766="","",_xlfn.LET(_xlpm.x,VLOOKUP($I2766,'2026-01-09_taxon-match'!$A$2:$N$81,6,FALSE),IF(_xlpm.x=0,"",_xlpm.x)))</f>
        <v>Animalia</v>
      </c>
      <c r="O2766" s="46" t="str">
        <f>IF($I2766="","",_xlfn.LET(_xlpm.x,VLOOKUP($I2766,'2026-01-09_taxon-match'!$A$2:$N$81,7,FALSE),IF(_xlpm.x=0,"",_xlpm.x)))</f>
        <v>Echinodermata</v>
      </c>
      <c r="P2766" s="46" t="str">
        <f>IF($I2766="","",_xlfn.LET(_xlpm.x,VLOOKUP($I2766,'2026-01-09_taxon-match'!$A$2:$N$81,8,FALSE),IF(_xlpm.x=0,"",_xlpm.x)))</f>
        <v>Echinoidea</v>
      </c>
      <c r="Q2766" s="46" t="str">
        <f>IF($I2766="","",_xlfn.LET(_xlpm.x,VLOOKUP($I2766,'2026-01-09_taxon-match'!$A$2:$N$81,9,FALSE),IF(_xlpm.x=0,"",_xlpm.x)))</f>
        <v>Camarodonta</v>
      </c>
      <c r="R2766" s="46" t="str">
        <f>IF($I2766="","",_xlfn.LET(_xlpm.x,VLOOKUP($I2766,'2026-01-09_taxon-match'!$A$2:$N$81,10,FALSE),IF(_xlpm.x=0,"",_xlpm.x)))</f>
        <v>Echinidae</v>
      </c>
      <c r="S2766" s="46" t="str">
        <f>IF($I2766="","",_xlfn.LET(_xlpm.x,VLOOKUP($I2766,'2026-01-09_taxon-match'!$A$2:$N$81,11,FALSE),IF(_xlpm.x=0,"",_xlpm.x)))</f>
        <v>Sterechinus</v>
      </c>
      <c r="T2766" s="46" t="str">
        <f>IF($I2766="","",_xlfn.LET(_xlpm.x,VLOOKUP($I2766,'2026-01-09_taxon-match'!$A$2:$N$81,13,FALSE),IF(_xlpm.x=0,"",_xlpm.x)))</f>
        <v>neumayeri</v>
      </c>
      <c r="U2766" s="46">
        <v>1</v>
      </c>
      <c r="Y2766" s="46" t="str">
        <f>IF(V2766="","",_xlfn.LET(_xlpm.x,VLOOKUP(V2766,'Drop-down_menus'!$D$2:$E$13,2,FALSE),IF(_xlpm.x=0,"",_xlpm.x)))</f>
        <v/>
      </c>
      <c r="Z2766" s="46" t="str">
        <f>IF(W2766="","",_xlfn.LET(_xlpm.x,VLOOKUP(W2766,'Drop-down_menus'!$D$2:$E$13,2,FALSE),IF(_xlpm.x=0,"",_xlpm.x)))</f>
        <v/>
      </c>
      <c r="AA2766" s="46" t="str">
        <f>IF(X2766="","",_xlfn.LET(_xlpm.x,VLOOKUP(X2766,'Drop-down_menus'!$D$2:$E$13,2,FALSE),IF(_xlpm.x=0,"",_xlpm.x)))</f>
        <v/>
      </c>
      <c r="AB2766" s="46" t="s">
        <v>1254</v>
      </c>
      <c r="AC2766" s="46" t="s">
        <v>1256</v>
      </c>
    </row>
    <row r="2767" spans="2:34" ht="15" customHeight="1">
      <c r="B2767" s="46">
        <v>3070</v>
      </c>
      <c r="C2767" s="46" t="s">
        <v>922</v>
      </c>
      <c r="D2767" s="46" t="b">
        <f>COUNTIF(Events!$B$2:$B$171, C2767) &gt; 0</f>
        <v>1</v>
      </c>
      <c r="G2767" s="46" t="s">
        <v>1211</v>
      </c>
      <c r="J2767" s="46" t="str">
        <f>IF(I2767="","",_xlfn.LET(_xlpm.x,VLOOKUP(I2767,'2026-01-09_taxon-match'!$A$2:$N$81,4,FALSE),IF(_xlpm.x=0,"",_xlpm.x)))</f>
        <v/>
      </c>
      <c r="L2767" s="46" t="str">
        <f>IF(I2767="","",_xlfn.LET(_xlpm.x,VLOOKUP(I2767,'2026-01-09_taxon-match'!$A$2:$N$81,3,FALSE),IF(_xlpm.x=0,"",_xlpm.x)))</f>
        <v/>
      </c>
      <c r="M2767" s="46" t="str">
        <f>IF($I2767="","",_xlfn.LET(_xlpm.x,VLOOKUP($I2767,'2026-01-09_taxon-match'!$A$2:$N$81,5,FALSE),IF(_xlpm.x=0,"",_xlpm.x)))</f>
        <v/>
      </c>
      <c r="N2767" s="46" t="str">
        <f>IF($I2767="","",_xlfn.LET(_xlpm.x,VLOOKUP($I2767,'2026-01-09_taxon-match'!$A$2:$N$81,6,FALSE),IF(_xlpm.x=0,"",_xlpm.x)))</f>
        <v/>
      </c>
      <c r="O2767" s="46" t="str">
        <f>IF($I2767="","",_xlfn.LET(_xlpm.x,VLOOKUP($I2767,'2026-01-09_taxon-match'!$A$2:$N$81,7,FALSE),IF(_xlpm.x=0,"",_xlpm.x)))</f>
        <v/>
      </c>
      <c r="P2767" s="46" t="str">
        <f>IF($I2767="","",_xlfn.LET(_xlpm.x,VLOOKUP($I2767,'2026-01-09_taxon-match'!$A$2:$N$81,8,FALSE),IF(_xlpm.x=0,"",_xlpm.x)))</f>
        <v/>
      </c>
      <c r="Q2767" s="46" t="str">
        <f>IF($I2767="","",_xlfn.LET(_xlpm.x,VLOOKUP($I2767,'2026-01-09_taxon-match'!$A$2:$N$81,9,FALSE),IF(_xlpm.x=0,"",_xlpm.x)))</f>
        <v/>
      </c>
      <c r="R2767" s="46" t="str">
        <f>IF($I2767="","",_xlfn.LET(_xlpm.x,VLOOKUP($I2767,'2026-01-09_taxon-match'!$A$2:$N$81,10,FALSE),IF(_xlpm.x=0,"",_xlpm.x)))</f>
        <v/>
      </c>
      <c r="S2767" s="46" t="str">
        <f>IF($I2767="","",_xlfn.LET(_xlpm.x,VLOOKUP($I2767,'2026-01-09_taxon-match'!$A$2:$N$81,11,FALSE),IF(_xlpm.x=0,"",_xlpm.x)))</f>
        <v/>
      </c>
      <c r="T2767" s="46" t="str">
        <f>IF($I2767="","",_xlfn.LET(_xlpm.x,VLOOKUP($I2767,'2026-01-09_taxon-match'!$A$2:$N$81,13,FALSE),IF(_xlpm.x=0,"",_xlpm.x)))</f>
        <v/>
      </c>
      <c r="U2767" s="46">
        <v>1</v>
      </c>
      <c r="Y2767" s="46" t="str">
        <f>IF(V2767="","",_xlfn.LET(_xlpm.x,VLOOKUP(V2767,'Drop-down_menus'!$D$2:$E$13,2,FALSE),IF(_xlpm.x=0,"",_xlpm.x)))</f>
        <v/>
      </c>
      <c r="Z2767" s="46" t="str">
        <f>IF(W2767="","",_xlfn.LET(_xlpm.x,VLOOKUP(W2767,'Drop-down_menus'!$D$2:$E$13,2,FALSE),IF(_xlpm.x=0,"",_xlpm.x)))</f>
        <v/>
      </c>
      <c r="AA2767" s="46" t="str">
        <f>IF(X2767="","",_xlfn.LET(_xlpm.x,VLOOKUP(X2767,'Drop-down_menus'!$D$2:$E$13,2,FALSE),IF(_xlpm.x=0,"",_xlpm.x)))</f>
        <v/>
      </c>
      <c r="AB2767" s="46" t="s">
        <v>1253</v>
      </c>
      <c r="AC2767" s="46" t="s">
        <v>1258</v>
      </c>
    </row>
    <row r="2768" spans="2:34" ht="15" customHeight="1">
      <c r="B2768" s="46">
        <v>3070</v>
      </c>
      <c r="C2768" s="46" t="s">
        <v>922</v>
      </c>
      <c r="D2768" s="46" t="b">
        <f>COUNTIF(Events!$B$2:$B$171, C2768) &gt; 0</f>
        <v>1</v>
      </c>
      <c r="E2768" s="46" t="s">
        <v>215</v>
      </c>
      <c r="F2768" s="45" t="s">
        <v>264</v>
      </c>
      <c r="G2768" s="45"/>
      <c r="H2768" s="45"/>
      <c r="I2768" s="45"/>
      <c r="J2768" s="46" t="str">
        <f>IF(I2768="","",_xlfn.LET(_xlpm.x,VLOOKUP(I2768,'2026-01-09_taxon-match'!$A$2:$N$81,4,FALSE),IF(_xlpm.x=0,"",_xlpm.x)))</f>
        <v/>
      </c>
      <c r="K2768" s="45"/>
      <c r="L2768" s="46" t="str">
        <f>IF(I2768="","",_xlfn.LET(_xlpm.x,VLOOKUP(I2768,'2026-01-09_taxon-match'!$A$2:$N$81,3,FALSE),IF(_xlpm.x=0,"",_xlpm.x)))</f>
        <v/>
      </c>
      <c r="M2768" s="46" t="str">
        <f>IF($I2768="","",_xlfn.LET(_xlpm.x,VLOOKUP($I2768,'2026-01-09_taxon-match'!$A$2:$N$81,5,FALSE),IF(_xlpm.x=0,"",_xlpm.x)))</f>
        <v/>
      </c>
      <c r="N2768" s="46" t="str">
        <f>IF($I2768="","",_xlfn.LET(_xlpm.x,VLOOKUP($I2768,'2026-01-09_taxon-match'!$A$2:$N$81,6,FALSE),IF(_xlpm.x=0,"",_xlpm.x)))</f>
        <v/>
      </c>
      <c r="O2768" s="46" t="str">
        <f>IF($I2768="","",_xlfn.LET(_xlpm.x,VLOOKUP($I2768,'2026-01-09_taxon-match'!$A$2:$N$81,7,FALSE),IF(_xlpm.x=0,"",_xlpm.x)))</f>
        <v/>
      </c>
      <c r="P2768" s="46" t="str">
        <f>IF($I2768="","",_xlfn.LET(_xlpm.x,VLOOKUP($I2768,'2026-01-09_taxon-match'!$A$2:$N$81,8,FALSE),IF(_xlpm.x=0,"",_xlpm.x)))</f>
        <v/>
      </c>
      <c r="Q2768" s="46" t="str">
        <f>IF($I2768="","",_xlfn.LET(_xlpm.x,VLOOKUP($I2768,'2026-01-09_taxon-match'!$A$2:$N$81,9,FALSE),IF(_xlpm.x=0,"",_xlpm.x)))</f>
        <v/>
      </c>
      <c r="R2768" s="46" t="str">
        <f>IF($I2768="","",_xlfn.LET(_xlpm.x,VLOOKUP($I2768,'2026-01-09_taxon-match'!$A$2:$N$81,10,FALSE),IF(_xlpm.x=0,"",_xlpm.x)))</f>
        <v/>
      </c>
      <c r="S2768" s="46" t="str">
        <f>IF($I2768="","",_xlfn.LET(_xlpm.x,VLOOKUP($I2768,'2026-01-09_taxon-match'!$A$2:$N$81,11,FALSE),IF(_xlpm.x=0,"",_xlpm.x)))</f>
        <v/>
      </c>
      <c r="T2768" s="46" t="str">
        <f>IF($I2768="","",_xlfn.LET(_xlpm.x,VLOOKUP($I2768,'2026-01-09_taxon-match'!$A$2:$N$81,13,FALSE),IF(_xlpm.x=0,"",_xlpm.x)))</f>
        <v/>
      </c>
      <c r="U2768" s="45"/>
      <c r="V2768" s="45"/>
      <c r="W2768" s="45"/>
      <c r="X2768" s="45"/>
      <c r="Y2768" s="46" t="str">
        <f>IF(V2768="","",_xlfn.LET(_xlpm.x,VLOOKUP(V2768,'Drop-down_menus'!$D$2:$E$13,2,FALSE),IF(_xlpm.x=0,"",_xlpm.x)))</f>
        <v/>
      </c>
      <c r="Z2768" s="46" t="str">
        <f>IF(W2768="","",_xlfn.LET(_xlpm.x,VLOOKUP(W2768,'Drop-down_menus'!$D$2:$E$13,2,FALSE),IF(_xlpm.x=0,"",_xlpm.x)))</f>
        <v/>
      </c>
      <c r="AA2768" s="46" t="str">
        <f>IF(X2768="","",_xlfn.LET(_xlpm.x,VLOOKUP(X2768,'Drop-down_menus'!$D$2:$E$13,2,FALSE),IF(_xlpm.x=0,"",_xlpm.x)))</f>
        <v/>
      </c>
      <c r="AB2768" s="45" t="s">
        <v>316</v>
      </c>
      <c r="AC2768" s="45" t="s">
        <v>1015</v>
      </c>
      <c r="AD2768" s="45"/>
      <c r="AE2768" s="45" t="s">
        <v>39</v>
      </c>
      <c r="AF2768" s="45" t="s">
        <v>46</v>
      </c>
      <c r="AG2768" s="46" t="str">
        <f>IF(AE2768="","",_xlfn.LET(_xlpm.x,VLOOKUP(AE2768,'Drop-down_menus'!$D$2:$E$13,2,FALSE),IF(_xlpm.x=0,"",_xlpm.x)))</f>
        <v>https://orcid.org/0009-0002-6669-2911</v>
      </c>
      <c r="AH2768" s="46" t="str">
        <f>IF(AF2768="","",_xlfn.LET(_xlpm.x,VLOOKUP(AF2768,'Drop-down_menus'!$D$2:$E$13,2,FALSE),IF(_xlpm.x=0,"",_xlpm.x)))</f>
        <v>https://orcid.org/0000-0003-0502-8101</v>
      </c>
    </row>
    <row r="2769" spans="2:34" ht="15" customHeight="1">
      <c r="B2769" s="46">
        <v>3070</v>
      </c>
      <c r="C2769" s="46" t="s">
        <v>908</v>
      </c>
      <c r="D2769" s="46" t="b">
        <f>COUNTIF(Events!$B$2:$B$171, C2769) &gt; 0</f>
        <v>1</v>
      </c>
      <c r="G2769" s="46" t="s">
        <v>177</v>
      </c>
      <c r="I2769" s="46" t="s">
        <v>177</v>
      </c>
      <c r="J2769" s="46" t="str">
        <f>IF(I2769="","",_xlfn.LET(_xlpm.x,VLOOKUP(I2769,'2026-01-09_taxon-match'!$A$2:$N$81,4,FALSE),IF(_xlpm.x=0,"",_xlpm.x)))</f>
        <v>Sterechinus neumayeri</v>
      </c>
      <c r="L2769" s="46" t="str">
        <f>IF(I2769="","",_xlfn.LET(_xlpm.x,VLOOKUP(I2769,'2026-01-09_taxon-match'!$A$2:$N$81,3,FALSE),IF(_xlpm.x=0,"",_xlpm.x)))</f>
        <v>urn:lsid:marinespecies.org:taxname:160831</v>
      </c>
      <c r="M2769" s="46" t="str">
        <f>IF($I2769="","",_xlfn.LET(_xlpm.x,VLOOKUP($I2769,'2026-01-09_taxon-match'!$A$2:$N$81,5,FALSE),IF(_xlpm.x=0,"",_xlpm.x)))</f>
        <v>(Meissner, 1900)</v>
      </c>
      <c r="N2769" s="46" t="str">
        <f>IF($I2769="","",_xlfn.LET(_xlpm.x,VLOOKUP($I2769,'2026-01-09_taxon-match'!$A$2:$N$81,6,FALSE),IF(_xlpm.x=0,"",_xlpm.x)))</f>
        <v>Animalia</v>
      </c>
      <c r="O2769" s="46" t="str">
        <f>IF($I2769="","",_xlfn.LET(_xlpm.x,VLOOKUP($I2769,'2026-01-09_taxon-match'!$A$2:$N$81,7,FALSE),IF(_xlpm.x=0,"",_xlpm.x)))</f>
        <v>Echinodermata</v>
      </c>
      <c r="P2769" s="46" t="str">
        <f>IF($I2769="","",_xlfn.LET(_xlpm.x,VLOOKUP($I2769,'2026-01-09_taxon-match'!$A$2:$N$81,8,FALSE),IF(_xlpm.x=0,"",_xlpm.x)))</f>
        <v>Echinoidea</v>
      </c>
      <c r="Q2769" s="46" t="str">
        <f>IF($I2769="","",_xlfn.LET(_xlpm.x,VLOOKUP($I2769,'2026-01-09_taxon-match'!$A$2:$N$81,9,FALSE),IF(_xlpm.x=0,"",_xlpm.x)))</f>
        <v>Camarodonta</v>
      </c>
      <c r="R2769" s="46" t="str">
        <f>IF($I2769="","",_xlfn.LET(_xlpm.x,VLOOKUP($I2769,'2026-01-09_taxon-match'!$A$2:$N$81,10,FALSE),IF(_xlpm.x=0,"",_xlpm.x)))</f>
        <v>Echinidae</v>
      </c>
      <c r="S2769" s="46" t="str">
        <f>IF($I2769="","",_xlfn.LET(_xlpm.x,VLOOKUP($I2769,'2026-01-09_taxon-match'!$A$2:$N$81,11,FALSE),IF(_xlpm.x=0,"",_xlpm.x)))</f>
        <v>Sterechinus</v>
      </c>
      <c r="T2769" s="46" t="str">
        <f>IF($I2769="","",_xlfn.LET(_xlpm.x,VLOOKUP($I2769,'2026-01-09_taxon-match'!$A$2:$N$81,13,FALSE),IF(_xlpm.x=0,"",_xlpm.x)))</f>
        <v>neumayeri</v>
      </c>
      <c r="U2769" s="46">
        <v>1</v>
      </c>
      <c r="Y2769" s="46" t="str">
        <f>IF(V2769="","",_xlfn.LET(_xlpm.x,VLOOKUP(V2769,'Drop-down_menus'!$D$2:$E$13,2,FALSE),IF(_xlpm.x=0,"",_xlpm.x)))</f>
        <v/>
      </c>
      <c r="Z2769" s="46" t="str">
        <f>IF(W2769="","",_xlfn.LET(_xlpm.x,VLOOKUP(W2769,'Drop-down_menus'!$D$2:$E$13,2,FALSE),IF(_xlpm.x=0,"",_xlpm.x)))</f>
        <v/>
      </c>
      <c r="AA2769" s="46" t="str">
        <f>IF(X2769="","",_xlfn.LET(_xlpm.x,VLOOKUP(X2769,'Drop-down_menus'!$D$2:$E$13,2,FALSE),IF(_xlpm.x=0,"",_xlpm.x)))</f>
        <v/>
      </c>
      <c r="AB2769" s="46" t="s">
        <v>1254</v>
      </c>
      <c r="AC2769" s="46" t="s">
        <v>1256</v>
      </c>
    </row>
    <row r="2770" spans="2:34" ht="15" customHeight="1">
      <c r="B2770" s="46">
        <v>3071</v>
      </c>
      <c r="C2770" s="46" t="s">
        <v>922</v>
      </c>
      <c r="D2770" s="46" t="b">
        <f>COUNTIF(Events!$B$2:$B$171, C2770) &gt; 0</f>
        <v>1</v>
      </c>
      <c r="G2770" s="46" t="s">
        <v>1211</v>
      </c>
      <c r="J2770" s="46" t="str">
        <f>IF(I2770="","",_xlfn.LET(_xlpm.x,VLOOKUP(I2770,'2026-01-09_taxon-match'!$A$2:$N$81,4,FALSE),IF(_xlpm.x=0,"",_xlpm.x)))</f>
        <v/>
      </c>
      <c r="L2770" s="46" t="str">
        <f>IF(I2770="","",_xlfn.LET(_xlpm.x,VLOOKUP(I2770,'2026-01-09_taxon-match'!$A$2:$N$81,3,FALSE),IF(_xlpm.x=0,"",_xlpm.x)))</f>
        <v/>
      </c>
      <c r="M2770" s="46" t="str">
        <f>IF($I2770="","",_xlfn.LET(_xlpm.x,VLOOKUP($I2770,'2026-01-09_taxon-match'!$A$2:$N$81,5,FALSE),IF(_xlpm.x=0,"",_xlpm.x)))</f>
        <v/>
      </c>
      <c r="N2770" s="46" t="str">
        <f>IF($I2770="","",_xlfn.LET(_xlpm.x,VLOOKUP($I2770,'2026-01-09_taxon-match'!$A$2:$N$81,6,FALSE),IF(_xlpm.x=0,"",_xlpm.x)))</f>
        <v/>
      </c>
      <c r="O2770" s="46" t="str">
        <f>IF($I2770="","",_xlfn.LET(_xlpm.x,VLOOKUP($I2770,'2026-01-09_taxon-match'!$A$2:$N$81,7,FALSE),IF(_xlpm.x=0,"",_xlpm.x)))</f>
        <v/>
      </c>
      <c r="P2770" s="46" t="str">
        <f>IF($I2770="","",_xlfn.LET(_xlpm.x,VLOOKUP($I2770,'2026-01-09_taxon-match'!$A$2:$N$81,8,FALSE),IF(_xlpm.x=0,"",_xlpm.x)))</f>
        <v/>
      </c>
      <c r="Q2770" s="46" t="str">
        <f>IF($I2770="","",_xlfn.LET(_xlpm.x,VLOOKUP($I2770,'2026-01-09_taxon-match'!$A$2:$N$81,9,FALSE),IF(_xlpm.x=0,"",_xlpm.x)))</f>
        <v/>
      </c>
      <c r="R2770" s="46" t="str">
        <f>IF($I2770="","",_xlfn.LET(_xlpm.x,VLOOKUP($I2770,'2026-01-09_taxon-match'!$A$2:$N$81,10,FALSE),IF(_xlpm.x=0,"",_xlpm.x)))</f>
        <v/>
      </c>
      <c r="S2770" s="46" t="str">
        <f>IF($I2770="","",_xlfn.LET(_xlpm.x,VLOOKUP($I2770,'2026-01-09_taxon-match'!$A$2:$N$81,11,FALSE),IF(_xlpm.x=0,"",_xlpm.x)))</f>
        <v/>
      </c>
      <c r="T2770" s="46" t="str">
        <f>IF($I2770="","",_xlfn.LET(_xlpm.x,VLOOKUP($I2770,'2026-01-09_taxon-match'!$A$2:$N$81,13,FALSE),IF(_xlpm.x=0,"",_xlpm.x)))</f>
        <v/>
      </c>
      <c r="U2770" s="46">
        <v>1</v>
      </c>
      <c r="Y2770" s="46" t="str">
        <f>IF(V2770="","",_xlfn.LET(_xlpm.x,VLOOKUP(V2770,'Drop-down_menus'!$D$2:$E$13,2,FALSE),IF(_xlpm.x=0,"",_xlpm.x)))</f>
        <v/>
      </c>
      <c r="Z2770" s="46" t="str">
        <f>IF(W2770="","",_xlfn.LET(_xlpm.x,VLOOKUP(W2770,'Drop-down_menus'!$D$2:$E$13,2,FALSE),IF(_xlpm.x=0,"",_xlpm.x)))</f>
        <v/>
      </c>
      <c r="AA2770" s="46" t="str">
        <f>IF(X2770="","",_xlfn.LET(_xlpm.x,VLOOKUP(X2770,'Drop-down_menus'!$D$2:$E$13,2,FALSE),IF(_xlpm.x=0,"",_xlpm.x)))</f>
        <v/>
      </c>
      <c r="AB2770" s="46" t="s">
        <v>1252</v>
      </c>
      <c r="AC2770" s="46" t="s">
        <v>1255</v>
      </c>
      <c r="AD2770" s="46" t="s">
        <v>1270</v>
      </c>
    </row>
    <row r="2771" spans="2:34" ht="15" customHeight="1">
      <c r="B2771" s="46">
        <v>3071</v>
      </c>
      <c r="C2771" s="46" t="s">
        <v>922</v>
      </c>
      <c r="D2771" s="46" t="b">
        <f>COUNTIF(Events!$B$2:$B$171, C2771) &gt; 0</f>
        <v>1</v>
      </c>
      <c r="E2771" s="46" t="s">
        <v>215</v>
      </c>
      <c r="F2771" s="46" t="s">
        <v>1072</v>
      </c>
      <c r="G2771" s="45"/>
      <c r="H2771" s="45"/>
      <c r="I2771" s="45"/>
      <c r="J2771" s="46" t="str">
        <f>IF(I2771="","",_xlfn.LET(_xlpm.x,VLOOKUP(I2771,'2026-01-09_taxon-match'!$A$2:$N$81,4,FALSE),IF(_xlpm.x=0,"",_xlpm.x)))</f>
        <v/>
      </c>
      <c r="K2771" s="45"/>
      <c r="L2771" s="46" t="str">
        <f>IF(I2771="","",_xlfn.LET(_xlpm.x,VLOOKUP(I2771,'2026-01-09_taxon-match'!$A$2:$N$81,3,FALSE),IF(_xlpm.x=0,"",_xlpm.x)))</f>
        <v/>
      </c>
      <c r="M2771" s="46" t="str">
        <f>IF($I2771="","",_xlfn.LET(_xlpm.x,VLOOKUP($I2771,'2026-01-09_taxon-match'!$A$2:$N$81,5,FALSE),IF(_xlpm.x=0,"",_xlpm.x)))</f>
        <v/>
      </c>
      <c r="N2771" s="46" t="str">
        <f>IF($I2771="","",_xlfn.LET(_xlpm.x,VLOOKUP($I2771,'2026-01-09_taxon-match'!$A$2:$N$81,6,FALSE),IF(_xlpm.x=0,"",_xlpm.x)))</f>
        <v/>
      </c>
      <c r="O2771" s="46" t="str">
        <f>IF($I2771="","",_xlfn.LET(_xlpm.x,VLOOKUP($I2771,'2026-01-09_taxon-match'!$A$2:$N$81,7,FALSE),IF(_xlpm.x=0,"",_xlpm.x)))</f>
        <v/>
      </c>
      <c r="P2771" s="46" t="str">
        <f>IF($I2771="","",_xlfn.LET(_xlpm.x,VLOOKUP($I2771,'2026-01-09_taxon-match'!$A$2:$N$81,8,FALSE),IF(_xlpm.x=0,"",_xlpm.x)))</f>
        <v/>
      </c>
      <c r="Q2771" s="46" t="str">
        <f>IF($I2771="","",_xlfn.LET(_xlpm.x,VLOOKUP($I2771,'2026-01-09_taxon-match'!$A$2:$N$81,9,FALSE),IF(_xlpm.x=0,"",_xlpm.x)))</f>
        <v/>
      </c>
      <c r="R2771" s="46" t="str">
        <f>IF($I2771="","",_xlfn.LET(_xlpm.x,VLOOKUP($I2771,'2026-01-09_taxon-match'!$A$2:$N$81,10,FALSE),IF(_xlpm.x=0,"",_xlpm.x)))</f>
        <v/>
      </c>
      <c r="S2771" s="46" t="str">
        <f>IF($I2771="","",_xlfn.LET(_xlpm.x,VLOOKUP($I2771,'2026-01-09_taxon-match'!$A$2:$N$81,11,FALSE),IF(_xlpm.x=0,"",_xlpm.x)))</f>
        <v/>
      </c>
      <c r="T2771" s="46" t="str">
        <f>IF($I2771="","",_xlfn.LET(_xlpm.x,VLOOKUP($I2771,'2026-01-09_taxon-match'!$A$2:$N$81,13,FALSE),IF(_xlpm.x=0,"",_xlpm.x)))</f>
        <v/>
      </c>
      <c r="U2771" s="45"/>
      <c r="V2771" s="45"/>
      <c r="W2771" s="45"/>
      <c r="X2771" s="45"/>
      <c r="Y2771" s="46" t="str">
        <f>IF(V2771="","",_xlfn.LET(_xlpm.x,VLOOKUP(V2771,'Drop-down_menus'!$D$2:$E$13,2,FALSE),IF(_xlpm.x=0,"",_xlpm.x)))</f>
        <v/>
      </c>
      <c r="Z2771" s="46" t="str">
        <f>IF(W2771="","",_xlfn.LET(_xlpm.x,VLOOKUP(W2771,'Drop-down_menus'!$D$2:$E$13,2,FALSE),IF(_xlpm.x=0,"",_xlpm.x)))</f>
        <v/>
      </c>
      <c r="AA2771" s="46" t="str">
        <f>IF(X2771="","",_xlfn.LET(_xlpm.x,VLOOKUP(X2771,'Drop-down_menus'!$D$2:$E$13,2,FALSE),IF(_xlpm.x=0,"",_xlpm.x)))</f>
        <v/>
      </c>
      <c r="AB2771" s="45" t="s">
        <v>514</v>
      </c>
      <c r="AC2771" s="45" t="s">
        <v>278</v>
      </c>
      <c r="AD2771" s="45"/>
      <c r="AE2771" s="45" t="s">
        <v>39</v>
      </c>
      <c r="AF2771" s="45" t="s">
        <v>46</v>
      </c>
      <c r="AG2771" s="46" t="str">
        <f>IF(AE2771="","",_xlfn.LET(_xlpm.x,VLOOKUP(AE2771,'Drop-down_menus'!$D$2:$E$13,2,FALSE),IF(_xlpm.x=0,"",_xlpm.x)))</f>
        <v>https://orcid.org/0009-0002-6669-2911</v>
      </c>
      <c r="AH2771" s="46" t="str">
        <f>IF(AF2771="","",_xlfn.LET(_xlpm.x,VLOOKUP(AF2771,'Drop-down_menus'!$D$2:$E$13,2,FALSE),IF(_xlpm.x=0,"",_xlpm.x)))</f>
        <v>https://orcid.org/0000-0003-0502-8101</v>
      </c>
    </row>
    <row r="2772" spans="2:34" ht="15" customHeight="1">
      <c r="B2772" s="46">
        <v>3071</v>
      </c>
      <c r="C2772" s="46" t="s">
        <v>908</v>
      </c>
      <c r="D2772" s="46" t="b">
        <f>COUNTIF(Events!$B$2:$B$171, C2772) &gt; 0</f>
        <v>1</v>
      </c>
      <c r="G2772" s="46" t="s">
        <v>1237</v>
      </c>
      <c r="I2772" s="46" t="s">
        <v>1333</v>
      </c>
      <c r="J2772" s="46" t="str">
        <f>IF(I2772="","",_xlfn.LET(_xlpm.x,VLOOKUP(I2772,'2026-01-09_taxon-match'!$A$2:$N$81,4,FALSE),IF(_xlpm.x=0,"",_xlpm.x)))</f>
        <v>Ophionotus victoriae</v>
      </c>
      <c r="L2772" s="46" t="str">
        <f>IF(I2772="","",_xlfn.LET(_xlpm.x,VLOOKUP(I2772,'2026-01-09_taxon-match'!$A$2:$N$81,3,FALSE),IF(_xlpm.x=0,"",_xlpm.x)))</f>
        <v>urn:lsid:marinespecies.org:taxname:173593</v>
      </c>
      <c r="M2772" s="46" t="str">
        <f>IF($I2772="","",_xlfn.LET(_xlpm.x,VLOOKUP($I2772,'2026-01-09_taxon-match'!$A$2:$N$81,5,FALSE),IF(_xlpm.x=0,"",_xlpm.x)))</f>
        <v>Bell, 1902</v>
      </c>
      <c r="N2772" s="46" t="str">
        <f>IF($I2772="","",_xlfn.LET(_xlpm.x,VLOOKUP($I2772,'2026-01-09_taxon-match'!$A$2:$N$81,6,FALSE),IF(_xlpm.x=0,"",_xlpm.x)))</f>
        <v>Animalia</v>
      </c>
      <c r="O2772" s="46" t="str">
        <f>IF($I2772="","",_xlfn.LET(_xlpm.x,VLOOKUP($I2772,'2026-01-09_taxon-match'!$A$2:$N$81,7,FALSE),IF(_xlpm.x=0,"",_xlpm.x)))</f>
        <v>Echinodermata</v>
      </c>
      <c r="P2772" s="46" t="str">
        <f>IF($I2772="","",_xlfn.LET(_xlpm.x,VLOOKUP($I2772,'2026-01-09_taxon-match'!$A$2:$N$81,8,FALSE),IF(_xlpm.x=0,"",_xlpm.x)))</f>
        <v>Ophiuroidea</v>
      </c>
      <c r="Q2772" s="46" t="str">
        <f>IF($I2772="","",_xlfn.LET(_xlpm.x,VLOOKUP($I2772,'2026-01-09_taxon-match'!$A$2:$N$81,9,FALSE),IF(_xlpm.x=0,"",_xlpm.x)))</f>
        <v>Ophiurida</v>
      </c>
      <c r="R2772" s="46" t="str">
        <f>IF($I2772="","",_xlfn.LET(_xlpm.x,VLOOKUP($I2772,'2026-01-09_taxon-match'!$A$2:$N$81,10,FALSE),IF(_xlpm.x=0,"",_xlpm.x)))</f>
        <v>Ophiuridae</v>
      </c>
      <c r="S2772" s="46" t="str">
        <f>IF($I2772="","",_xlfn.LET(_xlpm.x,VLOOKUP($I2772,'2026-01-09_taxon-match'!$A$2:$N$81,11,FALSE),IF(_xlpm.x=0,"",_xlpm.x)))</f>
        <v>Ophionotus</v>
      </c>
      <c r="T2772" s="46" t="str">
        <f>IF($I2772="","",_xlfn.LET(_xlpm.x,VLOOKUP($I2772,'2026-01-09_taxon-match'!$A$2:$N$81,13,FALSE),IF(_xlpm.x=0,"",_xlpm.x)))</f>
        <v>victoriae</v>
      </c>
      <c r="U2772" s="46">
        <v>1</v>
      </c>
      <c r="Y2772" s="46" t="str">
        <f>IF(V2772="","",_xlfn.LET(_xlpm.x,VLOOKUP(V2772,'Drop-down_menus'!$D$2:$E$13,2,FALSE),IF(_xlpm.x=0,"",_xlpm.x)))</f>
        <v/>
      </c>
      <c r="Z2772" s="46" t="str">
        <f>IF(W2772="","",_xlfn.LET(_xlpm.x,VLOOKUP(W2772,'Drop-down_menus'!$D$2:$E$13,2,FALSE),IF(_xlpm.x=0,"",_xlpm.x)))</f>
        <v/>
      </c>
      <c r="AA2772" s="46" t="str">
        <f>IF(X2772="","",_xlfn.LET(_xlpm.x,VLOOKUP(X2772,'Drop-down_menus'!$D$2:$E$13,2,FALSE),IF(_xlpm.x=0,"",_xlpm.x)))</f>
        <v/>
      </c>
      <c r="AB2772" s="46" t="s">
        <v>1253</v>
      </c>
      <c r="AC2772" s="46" t="s">
        <v>1256</v>
      </c>
    </row>
    <row r="2773" spans="2:34" ht="15" customHeight="1">
      <c r="B2773" s="46">
        <v>3072</v>
      </c>
      <c r="C2773" s="46" t="s">
        <v>922</v>
      </c>
      <c r="D2773" s="46" t="b">
        <f>COUNTIF(Events!$B$2:$B$171, C2773) &gt; 0</f>
        <v>1</v>
      </c>
      <c r="E2773" s="46" t="s">
        <v>215</v>
      </c>
      <c r="F2773" s="45" t="s">
        <v>507</v>
      </c>
      <c r="J2773" s="46" t="str">
        <f>IF(I2773="","",_xlfn.LET(_xlpm.x,VLOOKUP(I2773,'2026-01-09_taxon-match'!$A$2:$N$81,4,FALSE),IF(_xlpm.x=0,"",_xlpm.x)))</f>
        <v/>
      </c>
      <c r="L2773" s="46" t="str">
        <f>IF(I2773="","",_xlfn.LET(_xlpm.x,VLOOKUP(I2773,'2026-01-09_taxon-match'!$A$2:$N$81,3,FALSE),IF(_xlpm.x=0,"",_xlpm.x)))</f>
        <v/>
      </c>
      <c r="M2773" s="46" t="str">
        <f>IF($I2773="","",_xlfn.LET(_xlpm.x,VLOOKUP($I2773,'2026-01-09_taxon-match'!$A$2:$N$81,5,FALSE),IF(_xlpm.x=0,"",_xlpm.x)))</f>
        <v/>
      </c>
      <c r="N2773" s="46" t="str">
        <f>IF($I2773="","",_xlfn.LET(_xlpm.x,VLOOKUP($I2773,'2026-01-09_taxon-match'!$A$2:$N$81,6,FALSE),IF(_xlpm.x=0,"",_xlpm.x)))</f>
        <v/>
      </c>
      <c r="O2773" s="46" t="str">
        <f>IF($I2773="","",_xlfn.LET(_xlpm.x,VLOOKUP($I2773,'2026-01-09_taxon-match'!$A$2:$N$81,7,FALSE),IF(_xlpm.x=0,"",_xlpm.x)))</f>
        <v/>
      </c>
      <c r="P2773" s="46" t="str">
        <f>IF($I2773="","",_xlfn.LET(_xlpm.x,VLOOKUP($I2773,'2026-01-09_taxon-match'!$A$2:$N$81,8,FALSE),IF(_xlpm.x=0,"",_xlpm.x)))</f>
        <v/>
      </c>
      <c r="Q2773" s="46" t="str">
        <f>IF($I2773="","",_xlfn.LET(_xlpm.x,VLOOKUP($I2773,'2026-01-09_taxon-match'!$A$2:$N$81,9,FALSE),IF(_xlpm.x=0,"",_xlpm.x)))</f>
        <v/>
      </c>
      <c r="R2773" s="46" t="str">
        <f>IF($I2773="","",_xlfn.LET(_xlpm.x,VLOOKUP($I2773,'2026-01-09_taxon-match'!$A$2:$N$81,10,FALSE),IF(_xlpm.x=0,"",_xlpm.x)))</f>
        <v/>
      </c>
      <c r="S2773" s="46" t="str">
        <f>IF($I2773="","",_xlfn.LET(_xlpm.x,VLOOKUP($I2773,'2026-01-09_taxon-match'!$A$2:$N$81,11,FALSE),IF(_xlpm.x=0,"",_xlpm.x)))</f>
        <v/>
      </c>
      <c r="T2773" s="46" t="str">
        <f>IF($I2773="","",_xlfn.LET(_xlpm.x,VLOOKUP($I2773,'2026-01-09_taxon-match'!$A$2:$N$81,13,FALSE),IF(_xlpm.x=0,"",_xlpm.x)))</f>
        <v/>
      </c>
      <c r="Y2773" s="46" t="str">
        <f>IF(V2773="","",_xlfn.LET(_xlpm.x,VLOOKUP(V2773,'Drop-down_menus'!$D$2:$E$13,2,FALSE),IF(_xlpm.x=0,"",_xlpm.x)))</f>
        <v/>
      </c>
      <c r="Z2773" s="46" t="str">
        <f>IF(W2773="","",_xlfn.LET(_xlpm.x,VLOOKUP(W2773,'Drop-down_menus'!$D$2:$E$13,2,FALSE),IF(_xlpm.x=0,"",_xlpm.x)))</f>
        <v/>
      </c>
      <c r="AA2773" s="46" t="str">
        <f>IF(X2773="","",_xlfn.LET(_xlpm.x,VLOOKUP(X2773,'Drop-down_menus'!$D$2:$E$13,2,FALSE),IF(_xlpm.x=0,"",_xlpm.x)))</f>
        <v/>
      </c>
      <c r="AB2773" s="53" t="s">
        <v>987</v>
      </c>
      <c r="AC2773" s="46" t="s">
        <v>988</v>
      </c>
      <c r="AE2773" s="45" t="s">
        <v>39</v>
      </c>
      <c r="AF2773" s="45" t="s">
        <v>46</v>
      </c>
      <c r="AG2773" s="46" t="str">
        <f>IF(AE2773="","",_xlfn.LET(_xlpm.x,VLOOKUP(AE2773,'Drop-down_menus'!$D$2:$E$13,2,FALSE),IF(_xlpm.x=0,"",_xlpm.x)))</f>
        <v>https://orcid.org/0009-0002-6669-2911</v>
      </c>
      <c r="AH2773" s="46" t="str">
        <f>IF(AF2773="","",_xlfn.LET(_xlpm.x,VLOOKUP(AF2773,'Drop-down_menus'!$D$2:$E$13,2,FALSE),IF(_xlpm.x=0,"",_xlpm.x)))</f>
        <v>https://orcid.org/0000-0003-0502-8101</v>
      </c>
    </row>
    <row r="2774" spans="2:34" ht="15" customHeight="1">
      <c r="B2774" s="46">
        <v>3072</v>
      </c>
      <c r="C2774" s="46" t="s">
        <v>908</v>
      </c>
      <c r="D2774" s="46" t="b">
        <f>COUNTIF(Events!$B$2:$B$171, C2774) &gt; 0</f>
        <v>1</v>
      </c>
      <c r="G2774" s="46" t="s">
        <v>1208</v>
      </c>
      <c r="I2774" s="46" t="s">
        <v>1208</v>
      </c>
      <c r="J2774" s="46" t="str">
        <f>IF(I2774="","",_xlfn.LET(_xlpm.x,VLOOKUP(I2774,'2026-01-09_taxon-match'!$A$2:$N$81,4,FALSE),IF(_xlpm.x=0,"",_xlpm.x)))</f>
        <v>Nacella concinna</v>
      </c>
      <c r="L2774" s="46" t="str">
        <f>IF(I2774="","",_xlfn.LET(_xlpm.x,VLOOKUP(I2774,'2026-01-09_taxon-match'!$A$2:$N$81,3,FALSE),IF(_xlpm.x=0,"",_xlpm.x)))</f>
        <v>urn:lsid:marinespecies.org:taxname:197296</v>
      </c>
      <c r="M2774" s="46" t="str">
        <f>IF($I2774="","",_xlfn.LET(_xlpm.x,VLOOKUP($I2774,'2026-01-09_taxon-match'!$A$2:$N$81,5,FALSE),IF(_xlpm.x=0,"",_xlpm.x)))</f>
        <v>(Strebel, 1908)</v>
      </c>
      <c r="N2774" s="46" t="str">
        <f>IF($I2774="","",_xlfn.LET(_xlpm.x,VLOOKUP($I2774,'2026-01-09_taxon-match'!$A$2:$N$81,6,FALSE),IF(_xlpm.x=0,"",_xlpm.x)))</f>
        <v>Animalia</v>
      </c>
      <c r="O2774" s="46" t="str">
        <f>IF($I2774="","",_xlfn.LET(_xlpm.x,VLOOKUP($I2774,'2026-01-09_taxon-match'!$A$2:$N$81,7,FALSE),IF(_xlpm.x=0,"",_xlpm.x)))</f>
        <v>Mollusca</v>
      </c>
      <c r="P2774" s="46" t="str">
        <f>IF($I2774="","",_xlfn.LET(_xlpm.x,VLOOKUP($I2774,'2026-01-09_taxon-match'!$A$2:$N$81,8,FALSE),IF(_xlpm.x=0,"",_xlpm.x)))</f>
        <v>Gastropoda</v>
      </c>
      <c r="Q2774" s="46" t="str">
        <f>IF($I2774="","",_xlfn.LET(_xlpm.x,VLOOKUP($I2774,'2026-01-09_taxon-match'!$A$2:$N$81,9,FALSE),IF(_xlpm.x=0,"",_xlpm.x)))</f>
        <v>Nacellida</v>
      </c>
      <c r="R2774" s="46" t="str">
        <f>IF($I2774="","",_xlfn.LET(_xlpm.x,VLOOKUP($I2774,'2026-01-09_taxon-match'!$A$2:$N$81,10,FALSE),IF(_xlpm.x=0,"",_xlpm.x)))</f>
        <v>Nacellidae</v>
      </c>
      <c r="S2774" s="46" t="str">
        <f>IF($I2774="","",_xlfn.LET(_xlpm.x,VLOOKUP($I2774,'2026-01-09_taxon-match'!$A$2:$N$81,11,FALSE),IF(_xlpm.x=0,"",_xlpm.x)))</f>
        <v>Nacella</v>
      </c>
      <c r="T2774" s="46" t="str">
        <f>IF($I2774="","",_xlfn.LET(_xlpm.x,VLOOKUP($I2774,'2026-01-09_taxon-match'!$A$2:$N$81,13,FALSE),IF(_xlpm.x=0,"",_xlpm.x)))</f>
        <v>concinna</v>
      </c>
      <c r="U2774" s="46">
        <v>1</v>
      </c>
      <c r="Y2774" s="46" t="str">
        <f>IF(V2774="","",_xlfn.LET(_xlpm.x,VLOOKUP(V2774,'Drop-down_menus'!$D$2:$E$13,2,FALSE),IF(_xlpm.x=0,"",_xlpm.x)))</f>
        <v/>
      </c>
      <c r="Z2774" s="46" t="str">
        <f>IF(W2774="","",_xlfn.LET(_xlpm.x,VLOOKUP(W2774,'Drop-down_menus'!$D$2:$E$13,2,FALSE),IF(_xlpm.x=0,"",_xlpm.x)))</f>
        <v/>
      </c>
      <c r="AA2774" s="46" t="str">
        <f>IF(X2774="","",_xlfn.LET(_xlpm.x,VLOOKUP(X2774,'Drop-down_menus'!$D$2:$E$13,2,FALSE),IF(_xlpm.x=0,"",_xlpm.x)))</f>
        <v/>
      </c>
      <c r="AB2774" s="46" t="s">
        <v>1253</v>
      </c>
      <c r="AC2774" s="46" t="s">
        <v>1256</v>
      </c>
    </row>
    <row r="2775" spans="2:34" ht="15" customHeight="1">
      <c r="B2775" s="46">
        <v>3073</v>
      </c>
      <c r="C2775" s="46" t="s">
        <v>922</v>
      </c>
      <c r="D2775" s="46" t="b">
        <f>COUNTIF(Events!$B$2:$B$171, C2775) &gt; 0</f>
        <v>1</v>
      </c>
      <c r="G2775" s="46" t="s">
        <v>1211</v>
      </c>
      <c r="J2775" s="46" t="str">
        <f>IF(I2775="","",_xlfn.LET(_xlpm.x,VLOOKUP(I2775,'2026-01-09_taxon-match'!$A$2:$N$81,4,FALSE),IF(_xlpm.x=0,"",_xlpm.x)))</f>
        <v/>
      </c>
      <c r="L2775" s="46" t="str">
        <f>IF(I2775="","",_xlfn.LET(_xlpm.x,VLOOKUP(I2775,'2026-01-09_taxon-match'!$A$2:$N$81,3,FALSE),IF(_xlpm.x=0,"",_xlpm.x)))</f>
        <v/>
      </c>
      <c r="M2775" s="46" t="str">
        <f>IF($I2775="","",_xlfn.LET(_xlpm.x,VLOOKUP($I2775,'2026-01-09_taxon-match'!$A$2:$N$81,5,FALSE),IF(_xlpm.x=0,"",_xlpm.x)))</f>
        <v/>
      </c>
      <c r="N2775" s="46" t="str">
        <f>IF($I2775="","",_xlfn.LET(_xlpm.x,VLOOKUP($I2775,'2026-01-09_taxon-match'!$A$2:$N$81,6,FALSE),IF(_xlpm.x=0,"",_xlpm.x)))</f>
        <v/>
      </c>
      <c r="O2775" s="46" t="str">
        <f>IF($I2775="","",_xlfn.LET(_xlpm.x,VLOOKUP($I2775,'2026-01-09_taxon-match'!$A$2:$N$81,7,FALSE),IF(_xlpm.x=0,"",_xlpm.x)))</f>
        <v/>
      </c>
      <c r="P2775" s="46" t="str">
        <f>IF($I2775="","",_xlfn.LET(_xlpm.x,VLOOKUP($I2775,'2026-01-09_taxon-match'!$A$2:$N$81,8,FALSE),IF(_xlpm.x=0,"",_xlpm.x)))</f>
        <v/>
      </c>
      <c r="Q2775" s="46" t="str">
        <f>IF($I2775="","",_xlfn.LET(_xlpm.x,VLOOKUP($I2775,'2026-01-09_taxon-match'!$A$2:$N$81,9,FALSE),IF(_xlpm.x=0,"",_xlpm.x)))</f>
        <v/>
      </c>
      <c r="R2775" s="46" t="str">
        <f>IF($I2775="","",_xlfn.LET(_xlpm.x,VLOOKUP($I2775,'2026-01-09_taxon-match'!$A$2:$N$81,10,FALSE),IF(_xlpm.x=0,"",_xlpm.x)))</f>
        <v/>
      </c>
      <c r="S2775" s="46" t="str">
        <f>IF($I2775="","",_xlfn.LET(_xlpm.x,VLOOKUP($I2775,'2026-01-09_taxon-match'!$A$2:$N$81,11,FALSE),IF(_xlpm.x=0,"",_xlpm.x)))</f>
        <v/>
      </c>
      <c r="T2775" s="46" t="str">
        <f>IF($I2775="","",_xlfn.LET(_xlpm.x,VLOOKUP($I2775,'2026-01-09_taxon-match'!$A$2:$N$81,13,FALSE),IF(_xlpm.x=0,"",_xlpm.x)))</f>
        <v/>
      </c>
      <c r="U2775" s="46">
        <v>1</v>
      </c>
      <c r="Y2775" s="46" t="str">
        <f>IF(V2775="","",_xlfn.LET(_xlpm.x,VLOOKUP(V2775,'Drop-down_menus'!$D$2:$E$13,2,FALSE),IF(_xlpm.x=0,"",_xlpm.x)))</f>
        <v/>
      </c>
      <c r="Z2775" s="46" t="str">
        <f>IF(W2775="","",_xlfn.LET(_xlpm.x,VLOOKUP(W2775,'Drop-down_menus'!$D$2:$E$13,2,FALSE),IF(_xlpm.x=0,"",_xlpm.x)))</f>
        <v/>
      </c>
      <c r="AA2775" s="46" t="str">
        <f>IF(X2775="","",_xlfn.LET(_xlpm.x,VLOOKUP(X2775,'Drop-down_menus'!$D$2:$E$13,2,FALSE),IF(_xlpm.x=0,"",_xlpm.x)))</f>
        <v/>
      </c>
      <c r="AB2775" s="46" t="s">
        <v>300</v>
      </c>
      <c r="AC2775" s="46" t="s">
        <v>1257</v>
      </c>
    </row>
    <row r="2776" spans="2:34" ht="15" customHeight="1">
      <c r="B2776" s="46">
        <v>3073</v>
      </c>
      <c r="C2776" s="46" t="s">
        <v>922</v>
      </c>
      <c r="D2776" s="46" t="b">
        <f>COUNTIF(Events!$B$2:$B$171, C2776) &gt; 0</f>
        <v>1</v>
      </c>
      <c r="E2776" s="46" t="s">
        <v>215</v>
      </c>
      <c r="F2776" s="46" t="s">
        <v>1076</v>
      </c>
      <c r="J2776" s="46" t="str">
        <f>IF(I2776="","",_xlfn.LET(_xlpm.x,VLOOKUP(I2776,'2026-01-09_taxon-match'!$A$2:$N$81,4,FALSE),IF(_xlpm.x=0,"",_xlpm.x)))</f>
        <v/>
      </c>
      <c r="L2776" s="46" t="str">
        <f>IF(I2776="","",_xlfn.LET(_xlpm.x,VLOOKUP(I2776,'2026-01-09_taxon-match'!$A$2:$N$81,3,FALSE),IF(_xlpm.x=0,"",_xlpm.x)))</f>
        <v/>
      </c>
      <c r="M2776" s="46" t="str">
        <f>IF($I2776="","",_xlfn.LET(_xlpm.x,VLOOKUP($I2776,'2026-01-09_taxon-match'!$A$2:$N$81,5,FALSE),IF(_xlpm.x=0,"",_xlpm.x)))</f>
        <v/>
      </c>
      <c r="N2776" s="46" t="str">
        <f>IF($I2776="","",_xlfn.LET(_xlpm.x,VLOOKUP($I2776,'2026-01-09_taxon-match'!$A$2:$N$81,6,FALSE),IF(_xlpm.x=0,"",_xlpm.x)))</f>
        <v/>
      </c>
      <c r="O2776" s="46" t="str">
        <f>IF($I2776="","",_xlfn.LET(_xlpm.x,VLOOKUP($I2776,'2026-01-09_taxon-match'!$A$2:$N$81,7,FALSE),IF(_xlpm.x=0,"",_xlpm.x)))</f>
        <v/>
      </c>
      <c r="P2776" s="46" t="str">
        <f>IF($I2776="","",_xlfn.LET(_xlpm.x,VLOOKUP($I2776,'2026-01-09_taxon-match'!$A$2:$N$81,8,FALSE),IF(_xlpm.x=0,"",_xlpm.x)))</f>
        <v/>
      </c>
      <c r="Q2776" s="46" t="str">
        <f>IF($I2776="","",_xlfn.LET(_xlpm.x,VLOOKUP($I2776,'2026-01-09_taxon-match'!$A$2:$N$81,9,FALSE),IF(_xlpm.x=0,"",_xlpm.x)))</f>
        <v/>
      </c>
      <c r="R2776" s="46" t="str">
        <f>IF($I2776="","",_xlfn.LET(_xlpm.x,VLOOKUP($I2776,'2026-01-09_taxon-match'!$A$2:$N$81,10,FALSE),IF(_xlpm.x=0,"",_xlpm.x)))</f>
        <v/>
      </c>
      <c r="S2776" s="46" t="str">
        <f>IF($I2776="","",_xlfn.LET(_xlpm.x,VLOOKUP($I2776,'2026-01-09_taxon-match'!$A$2:$N$81,11,FALSE),IF(_xlpm.x=0,"",_xlpm.x)))</f>
        <v/>
      </c>
      <c r="T2776" s="46" t="str">
        <f>IF($I2776="","",_xlfn.LET(_xlpm.x,VLOOKUP($I2776,'2026-01-09_taxon-match'!$A$2:$N$81,13,FALSE),IF(_xlpm.x=0,"",_xlpm.x)))</f>
        <v/>
      </c>
      <c r="Y2776" s="46" t="str">
        <f>IF(V2776="","",_xlfn.LET(_xlpm.x,VLOOKUP(V2776,'Drop-down_menus'!$D$2:$E$13,2,FALSE),IF(_xlpm.x=0,"",_xlpm.x)))</f>
        <v/>
      </c>
      <c r="Z2776" s="46" t="str">
        <f>IF(W2776="","",_xlfn.LET(_xlpm.x,VLOOKUP(W2776,'Drop-down_menus'!$D$2:$E$13,2,FALSE),IF(_xlpm.x=0,"",_xlpm.x)))</f>
        <v/>
      </c>
      <c r="AA2776" s="46" t="str">
        <f>IF(X2776="","",_xlfn.LET(_xlpm.x,VLOOKUP(X2776,'Drop-down_menus'!$D$2:$E$13,2,FALSE),IF(_xlpm.x=0,"",_xlpm.x)))</f>
        <v/>
      </c>
      <c r="AB2776" s="46" t="s">
        <v>989</v>
      </c>
      <c r="AC2776" s="46" t="s">
        <v>988</v>
      </c>
      <c r="AE2776" s="45" t="s">
        <v>39</v>
      </c>
      <c r="AF2776" s="45" t="s">
        <v>46</v>
      </c>
      <c r="AG2776" s="46" t="str">
        <f>IF(AE2776="","",_xlfn.LET(_xlpm.x,VLOOKUP(AE2776,'Drop-down_menus'!$D$2:$E$13,2,FALSE),IF(_xlpm.x=0,"",_xlpm.x)))</f>
        <v>https://orcid.org/0009-0002-6669-2911</v>
      </c>
      <c r="AH2776" s="46" t="str">
        <f>IF(AF2776="","",_xlfn.LET(_xlpm.x,VLOOKUP(AF2776,'Drop-down_menus'!$D$2:$E$13,2,FALSE),IF(_xlpm.x=0,"",_xlpm.x)))</f>
        <v>https://orcid.org/0000-0003-0502-8101</v>
      </c>
    </row>
    <row r="2777" spans="2:34" ht="15" customHeight="1">
      <c r="B2777" s="46">
        <v>3073</v>
      </c>
      <c r="C2777" s="46" t="s">
        <v>908</v>
      </c>
      <c r="D2777" s="46" t="b">
        <f>COUNTIF(Events!$B$2:$B$171, C2777) &gt; 0</f>
        <v>1</v>
      </c>
      <c r="G2777" s="46" t="s">
        <v>1208</v>
      </c>
      <c r="I2777" s="46" t="s">
        <v>1208</v>
      </c>
      <c r="J2777" s="46" t="str">
        <f>IF(I2777="","",_xlfn.LET(_xlpm.x,VLOOKUP(I2777,'2026-01-09_taxon-match'!$A$2:$N$81,4,FALSE),IF(_xlpm.x=0,"",_xlpm.x)))</f>
        <v>Nacella concinna</v>
      </c>
      <c r="L2777" s="46" t="str">
        <f>IF(I2777="","",_xlfn.LET(_xlpm.x,VLOOKUP(I2777,'2026-01-09_taxon-match'!$A$2:$N$81,3,FALSE),IF(_xlpm.x=0,"",_xlpm.x)))</f>
        <v>urn:lsid:marinespecies.org:taxname:197296</v>
      </c>
      <c r="M2777" s="46" t="str">
        <f>IF($I2777="","",_xlfn.LET(_xlpm.x,VLOOKUP($I2777,'2026-01-09_taxon-match'!$A$2:$N$81,5,FALSE),IF(_xlpm.x=0,"",_xlpm.x)))</f>
        <v>(Strebel, 1908)</v>
      </c>
      <c r="N2777" s="46" t="str">
        <f>IF($I2777="","",_xlfn.LET(_xlpm.x,VLOOKUP($I2777,'2026-01-09_taxon-match'!$A$2:$N$81,6,FALSE),IF(_xlpm.x=0,"",_xlpm.x)))</f>
        <v>Animalia</v>
      </c>
      <c r="O2777" s="46" t="str">
        <f>IF($I2777="","",_xlfn.LET(_xlpm.x,VLOOKUP($I2777,'2026-01-09_taxon-match'!$A$2:$N$81,7,FALSE),IF(_xlpm.x=0,"",_xlpm.x)))</f>
        <v>Mollusca</v>
      </c>
      <c r="P2777" s="46" t="str">
        <f>IF($I2777="","",_xlfn.LET(_xlpm.x,VLOOKUP($I2777,'2026-01-09_taxon-match'!$A$2:$N$81,8,FALSE),IF(_xlpm.x=0,"",_xlpm.x)))</f>
        <v>Gastropoda</v>
      </c>
      <c r="Q2777" s="46" t="str">
        <f>IF($I2777="","",_xlfn.LET(_xlpm.x,VLOOKUP($I2777,'2026-01-09_taxon-match'!$A$2:$N$81,9,FALSE),IF(_xlpm.x=0,"",_xlpm.x)))</f>
        <v>Nacellida</v>
      </c>
      <c r="R2777" s="46" t="str">
        <f>IF($I2777="","",_xlfn.LET(_xlpm.x,VLOOKUP($I2777,'2026-01-09_taxon-match'!$A$2:$N$81,10,FALSE),IF(_xlpm.x=0,"",_xlpm.x)))</f>
        <v>Nacellidae</v>
      </c>
      <c r="S2777" s="46" t="str">
        <f>IF($I2777="","",_xlfn.LET(_xlpm.x,VLOOKUP($I2777,'2026-01-09_taxon-match'!$A$2:$N$81,11,FALSE),IF(_xlpm.x=0,"",_xlpm.x)))</f>
        <v>Nacella</v>
      </c>
      <c r="T2777" s="46" t="str">
        <f>IF($I2777="","",_xlfn.LET(_xlpm.x,VLOOKUP($I2777,'2026-01-09_taxon-match'!$A$2:$N$81,13,FALSE),IF(_xlpm.x=0,"",_xlpm.x)))</f>
        <v>concinna</v>
      </c>
      <c r="U2777" s="46">
        <v>1</v>
      </c>
      <c r="Y2777" s="46" t="str">
        <f>IF(V2777="","",_xlfn.LET(_xlpm.x,VLOOKUP(V2777,'Drop-down_menus'!$D$2:$E$13,2,FALSE),IF(_xlpm.x=0,"",_xlpm.x)))</f>
        <v/>
      </c>
      <c r="Z2777" s="46" t="str">
        <f>IF(W2777="","",_xlfn.LET(_xlpm.x,VLOOKUP(W2777,'Drop-down_menus'!$D$2:$E$13,2,FALSE),IF(_xlpm.x=0,"",_xlpm.x)))</f>
        <v/>
      </c>
      <c r="AA2777" s="46" t="str">
        <f>IF(X2777="","",_xlfn.LET(_xlpm.x,VLOOKUP(X2777,'Drop-down_menus'!$D$2:$E$13,2,FALSE),IF(_xlpm.x=0,"",_xlpm.x)))</f>
        <v/>
      </c>
      <c r="AB2777" s="46" t="s">
        <v>1253</v>
      </c>
      <c r="AC2777" s="46" t="s">
        <v>1256</v>
      </c>
    </row>
    <row r="2778" spans="2:34" ht="15" customHeight="1">
      <c r="B2778" s="46">
        <v>3074</v>
      </c>
      <c r="C2778" s="46" t="s">
        <v>922</v>
      </c>
      <c r="D2778" s="46" t="b">
        <f>COUNTIF(Events!$B$2:$B$171, C2778) &gt; 0</f>
        <v>1</v>
      </c>
      <c r="G2778" s="46" t="s">
        <v>1211</v>
      </c>
      <c r="J2778" s="46" t="str">
        <f>IF(I2778="","",_xlfn.LET(_xlpm.x,VLOOKUP(I2778,'2026-01-09_taxon-match'!$A$2:$N$81,4,FALSE),IF(_xlpm.x=0,"",_xlpm.x)))</f>
        <v/>
      </c>
      <c r="L2778" s="46" t="str">
        <f>IF(I2778="","",_xlfn.LET(_xlpm.x,VLOOKUP(I2778,'2026-01-09_taxon-match'!$A$2:$N$81,3,FALSE),IF(_xlpm.x=0,"",_xlpm.x)))</f>
        <v/>
      </c>
      <c r="M2778" s="46" t="str">
        <f>IF($I2778="","",_xlfn.LET(_xlpm.x,VLOOKUP($I2778,'2026-01-09_taxon-match'!$A$2:$N$81,5,FALSE),IF(_xlpm.x=0,"",_xlpm.x)))</f>
        <v/>
      </c>
      <c r="N2778" s="46" t="str">
        <f>IF($I2778="","",_xlfn.LET(_xlpm.x,VLOOKUP($I2778,'2026-01-09_taxon-match'!$A$2:$N$81,6,FALSE),IF(_xlpm.x=0,"",_xlpm.x)))</f>
        <v/>
      </c>
      <c r="O2778" s="46" t="str">
        <f>IF($I2778="","",_xlfn.LET(_xlpm.x,VLOOKUP($I2778,'2026-01-09_taxon-match'!$A$2:$N$81,7,FALSE),IF(_xlpm.x=0,"",_xlpm.x)))</f>
        <v/>
      </c>
      <c r="P2778" s="46" t="str">
        <f>IF($I2778="","",_xlfn.LET(_xlpm.x,VLOOKUP($I2778,'2026-01-09_taxon-match'!$A$2:$N$81,8,FALSE),IF(_xlpm.x=0,"",_xlpm.x)))</f>
        <v/>
      </c>
      <c r="Q2778" s="46" t="str">
        <f>IF($I2778="","",_xlfn.LET(_xlpm.x,VLOOKUP($I2778,'2026-01-09_taxon-match'!$A$2:$N$81,9,FALSE),IF(_xlpm.x=0,"",_xlpm.x)))</f>
        <v/>
      </c>
      <c r="R2778" s="46" t="str">
        <f>IF($I2778="","",_xlfn.LET(_xlpm.x,VLOOKUP($I2778,'2026-01-09_taxon-match'!$A$2:$N$81,10,FALSE),IF(_xlpm.x=0,"",_xlpm.x)))</f>
        <v/>
      </c>
      <c r="S2778" s="46" t="str">
        <f>IF($I2778="","",_xlfn.LET(_xlpm.x,VLOOKUP($I2778,'2026-01-09_taxon-match'!$A$2:$N$81,11,FALSE),IF(_xlpm.x=0,"",_xlpm.x)))</f>
        <v/>
      </c>
      <c r="T2778" s="46" t="str">
        <f>IF($I2778="","",_xlfn.LET(_xlpm.x,VLOOKUP($I2778,'2026-01-09_taxon-match'!$A$2:$N$81,13,FALSE),IF(_xlpm.x=0,"",_xlpm.x)))</f>
        <v/>
      </c>
      <c r="U2778" s="46">
        <v>1</v>
      </c>
      <c r="Y2778" s="46" t="str">
        <f>IF(V2778="","",_xlfn.LET(_xlpm.x,VLOOKUP(V2778,'Drop-down_menus'!$D$2:$E$13,2,FALSE),IF(_xlpm.x=0,"",_xlpm.x)))</f>
        <v/>
      </c>
      <c r="Z2778" s="46" t="str">
        <f>IF(W2778="","",_xlfn.LET(_xlpm.x,VLOOKUP(W2778,'Drop-down_menus'!$D$2:$E$13,2,FALSE),IF(_xlpm.x=0,"",_xlpm.x)))</f>
        <v/>
      </c>
      <c r="AA2778" s="46" t="str">
        <f>IF(X2778="","",_xlfn.LET(_xlpm.x,VLOOKUP(X2778,'Drop-down_menus'!$D$2:$E$13,2,FALSE),IF(_xlpm.x=0,"",_xlpm.x)))</f>
        <v/>
      </c>
      <c r="AB2778" s="46" t="s">
        <v>300</v>
      </c>
      <c r="AC2778" s="46" t="s">
        <v>1257</v>
      </c>
    </row>
    <row r="2779" spans="2:34" ht="15" customHeight="1">
      <c r="B2779" s="46">
        <v>3074</v>
      </c>
      <c r="C2779" s="46" t="s">
        <v>922</v>
      </c>
      <c r="D2779" s="46" t="b">
        <f>COUNTIF(Events!$B$2:$B$171, C2779) &gt; 0</f>
        <v>1</v>
      </c>
      <c r="E2779" s="46" t="s">
        <v>215</v>
      </c>
      <c r="F2779" s="45" t="s">
        <v>1013</v>
      </c>
      <c r="G2779" s="45"/>
      <c r="H2779" s="45"/>
      <c r="I2779" s="45"/>
      <c r="J2779" s="46" t="str">
        <f>IF(I2779="","",_xlfn.LET(_xlpm.x,VLOOKUP(I2779,'2026-01-09_taxon-match'!$A$2:$N$81,4,FALSE),IF(_xlpm.x=0,"",_xlpm.x)))</f>
        <v/>
      </c>
      <c r="K2779" s="45"/>
      <c r="L2779" s="46" t="str">
        <f>IF(I2779="","",_xlfn.LET(_xlpm.x,VLOOKUP(I2779,'2026-01-09_taxon-match'!$A$2:$N$81,3,FALSE),IF(_xlpm.x=0,"",_xlpm.x)))</f>
        <v/>
      </c>
      <c r="M2779" s="46" t="str">
        <f>IF($I2779="","",_xlfn.LET(_xlpm.x,VLOOKUP($I2779,'2026-01-09_taxon-match'!$A$2:$N$81,5,FALSE),IF(_xlpm.x=0,"",_xlpm.x)))</f>
        <v/>
      </c>
      <c r="N2779" s="46" t="str">
        <f>IF($I2779="","",_xlfn.LET(_xlpm.x,VLOOKUP($I2779,'2026-01-09_taxon-match'!$A$2:$N$81,6,FALSE),IF(_xlpm.x=0,"",_xlpm.x)))</f>
        <v/>
      </c>
      <c r="O2779" s="46" t="str">
        <f>IF($I2779="","",_xlfn.LET(_xlpm.x,VLOOKUP($I2779,'2026-01-09_taxon-match'!$A$2:$N$81,7,FALSE),IF(_xlpm.x=0,"",_xlpm.x)))</f>
        <v/>
      </c>
      <c r="P2779" s="46" t="str">
        <f>IF($I2779="","",_xlfn.LET(_xlpm.x,VLOOKUP($I2779,'2026-01-09_taxon-match'!$A$2:$N$81,8,FALSE),IF(_xlpm.x=0,"",_xlpm.x)))</f>
        <v/>
      </c>
      <c r="Q2779" s="46" t="str">
        <f>IF($I2779="","",_xlfn.LET(_xlpm.x,VLOOKUP($I2779,'2026-01-09_taxon-match'!$A$2:$N$81,9,FALSE),IF(_xlpm.x=0,"",_xlpm.x)))</f>
        <v/>
      </c>
      <c r="R2779" s="46" t="str">
        <f>IF($I2779="","",_xlfn.LET(_xlpm.x,VLOOKUP($I2779,'2026-01-09_taxon-match'!$A$2:$N$81,10,FALSE),IF(_xlpm.x=0,"",_xlpm.x)))</f>
        <v/>
      </c>
      <c r="S2779" s="46" t="str">
        <f>IF($I2779="","",_xlfn.LET(_xlpm.x,VLOOKUP($I2779,'2026-01-09_taxon-match'!$A$2:$N$81,11,FALSE),IF(_xlpm.x=0,"",_xlpm.x)))</f>
        <v/>
      </c>
      <c r="T2779" s="46" t="str">
        <f>IF($I2779="","",_xlfn.LET(_xlpm.x,VLOOKUP($I2779,'2026-01-09_taxon-match'!$A$2:$N$81,13,FALSE),IF(_xlpm.x=0,"",_xlpm.x)))</f>
        <v/>
      </c>
      <c r="U2779" s="45"/>
      <c r="V2779" s="45"/>
      <c r="W2779" s="45"/>
      <c r="X2779" s="45"/>
      <c r="Y2779" s="46" t="str">
        <f>IF(V2779="","",_xlfn.LET(_xlpm.x,VLOOKUP(V2779,'Drop-down_menus'!$D$2:$E$13,2,FALSE),IF(_xlpm.x=0,"",_xlpm.x)))</f>
        <v/>
      </c>
      <c r="Z2779" s="46" t="str">
        <f>IF(W2779="","",_xlfn.LET(_xlpm.x,VLOOKUP(W2779,'Drop-down_menus'!$D$2:$E$13,2,FALSE),IF(_xlpm.x=0,"",_xlpm.x)))</f>
        <v/>
      </c>
      <c r="AA2779" s="46" t="str">
        <f>IF(X2779="","",_xlfn.LET(_xlpm.x,VLOOKUP(X2779,'Drop-down_menus'!$D$2:$E$13,2,FALSE),IF(_xlpm.x=0,"",_xlpm.x)))</f>
        <v/>
      </c>
      <c r="AB2779" s="45" t="s">
        <v>1014</v>
      </c>
      <c r="AC2779" s="45" t="s">
        <v>278</v>
      </c>
      <c r="AD2779" s="45"/>
      <c r="AE2779" s="45" t="s">
        <v>39</v>
      </c>
      <c r="AF2779" s="45" t="s">
        <v>46</v>
      </c>
      <c r="AG2779" s="46" t="str">
        <f>IF(AE2779="","",_xlfn.LET(_xlpm.x,VLOOKUP(AE2779,'Drop-down_menus'!$D$2:$E$13,2,FALSE),IF(_xlpm.x=0,"",_xlpm.x)))</f>
        <v>https://orcid.org/0009-0002-6669-2911</v>
      </c>
      <c r="AH2779" s="46" t="str">
        <f>IF(AF2779="","",_xlfn.LET(_xlpm.x,VLOOKUP(AF2779,'Drop-down_menus'!$D$2:$E$13,2,FALSE),IF(_xlpm.x=0,"",_xlpm.x)))</f>
        <v>https://orcid.org/0000-0003-0502-8101</v>
      </c>
    </row>
    <row r="2780" spans="2:34" ht="15" customHeight="1">
      <c r="B2780" s="46">
        <v>3075</v>
      </c>
      <c r="C2780" s="46" t="s">
        <v>922</v>
      </c>
      <c r="D2780" s="46" t="b">
        <f>COUNTIF(Events!$B$2:$B$171, C2780) &gt; 0</f>
        <v>1</v>
      </c>
      <c r="G2780" s="46" t="s">
        <v>1211</v>
      </c>
      <c r="J2780" s="46" t="str">
        <f>IF(I2780="","",_xlfn.LET(_xlpm.x,VLOOKUP(I2780,'2026-01-09_taxon-match'!$A$2:$N$81,4,FALSE),IF(_xlpm.x=0,"",_xlpm.x)))</f>
        <v/>
      </c>
      <c r="L2780" s="46" t="str">
        <f>IF(I2780="","",_xlfn.LET(_xlpm.x,VLOOKUP(I2780,'2026-01-09_taxon-match'!$A$2:$N$81,3,FALSE),IF(_xlpm.x=0,"",_xlpm.x)))</f>
        <v/>
      </c>
      <c r="M2780" s="46" t="str">
        <f>IF($I2780="","",_xlfn.LET(_xlpm.x,VLOOKUP($I2780,'2026-01-09_taxon-match'!$A$2:$N$81,5,FALSE),IF(_xlpm.x=0,"",_xlpm.x)))</f>
        <v/>
      </c>
      <c r="N2780" s="46" t="str">
        <f>IF($I2780="","",_xlfn.LET(_xlpm.x,VLOOKUP($I2780,'2026-01-09_taxon-match'!$A$2:$N$81,6,FALSE),IF(_xlpm.x=0,"",_xlpm.x)))</f>
        <v/>
      </c>
      <c r="O2780" s="46" t="str">
        <f>IF($I2780="","",_xlfn.LET(_xlpm.x,VLOOKUP($I2780,'2026-01-09_taxon-match'!$A$2:$N$81,7,FALSE),IF(_xlpm.x=0,"",_xlpm.x)))</f>
        <v/>
      </c>
      <c r="P2780" s="46" t="str">
        <f>IF($I2780="","",_xlfn.LET(_xlpm.x,VLOOKUP($I2780,'2026-01-09_taxon-match'!$A$2:$N$81,8,FALSE),IF(_xlpm.x=0,"",_xlpm.x)))</f>
        <v/>
      </c>
      <c r="Q2780" s="46" t="str">
        <f>IF($I2780="","",_xlfn.LET(_xlpm.x,VLOOKUP($I2780,'2026-01-09_taxon-match'!$A$2:$N$81,9,FALSE),IF(_xlpm.x=0,"",_xlpm.x)))</f>
        <v/>
      </c>
      <c r="R2780" s="46" t="str">
        <f>IF($I2780="","",_xlfn.LET(_xlpm.x,VLOOKUP($I2780,'2026-01-09_taxon-match'!$A$2:$N$81,10,FALSE),IF(_xlpm.x=0,"",_xlpm.x)))</f>
        <v/>
      </c>
      <c r="S2780" s="46" t="str">
        <f>IF($I2780="","",_xlfn.LET(_xlpm.x,VLOOKUP($I2780,'2026-01-09_taxon-match'!$A$2:$N$81,11,FALSE),IF(_xlpm.x=0,"",_xlpm.x)))</f>
        <v/>
      </c>
      <c r="T2780" s="46" t="str">
        <f>IF($I2780="","",_xlfn.LET(_xlpm.x,VLOOKUP($I2780,'2026-01-09_taxon-match'!$A$2:$N$81,13,FALSE),IF(_xlpm.x=0,"",_xlpm.x)))</f>
        <v/>
      </c>
      <c r="U2780" s="46">
        <v>1</v>
      </c>
      <c r="Y2780" s="46" t="str">
        <f>IF(V2780="","",_xlfn.LET(_xlpm.x,VLOOKUP(V2780,'Drop-down_menus'!$D$2:$E$13,2,FALSE),IF(_xlpm.x=0,"",_xlpm.x)))</f>
        <v/>
      </c>
      <c r="Z2780" s="46" t="str">
        <f>IF(W2780="","",_xlfn.LET(_xlpm.x,VLOOKUP(W2780,'Drop-down_menus'!$D$2:$E$13,2,FALSE),IF(_xlpm.x=0,"",_xlpm.x)))</f>
        <v/>
      </c>
      <c r="AA2780" s="46" t="str">
        <f>IF(X2780="","",_xlfn.LET(_xlpm.x,VLOOKUP(X2780,'Drop-down_menus'!$D$2:$E$13,2,FALSE),IF(_xlpm.x=0,"",_xlpm.x)))</f>
        <v/>
      </c>
      <c r="AB2780" s="46" t="s">
        <v>1253</v>
      </c>
      <c r="AC2780" s="46" t="s">
        <v>1258</v>
      </c>
    </row>
    <row r="2781" spans="2:34" ht="15" customHeight="1">
      <c r="B2781" s="46">
        <v>3075</v>
      </c>
      <c r="C2781" s="46" t="s">
        <v>922</v>
      </c>
      <c r="D2781" s="46" t="b">
        <f>COUNTIF(Events!$B$2:$B$171, C2781) &gt; 0</f>
        <v>1</v>
      </c>
      <c r="E2781" s="46" t="s">
        <v>215</v>
      </c>
      <c r="F2781" s="45" t="s">
        <v>264</v>
      </c>
      <c r="G2781" s="45"/>
      <c r="H2781" s="45"/>
      <c r="I2781" s="45"/>
      <c r="J2781" s="46" t="str">
        <f>IF(I2781="","",_xlfn.LET(_xlpm.x,VLOOKUP(I2781,'2026-01-09_taxon-match'!$A$2:$N$81,4,FALSE),IF(_xlpm.x=0,"",_xlpm.x)))</f>
        <v/>
      </c>
      <c r="K2781" s="45"/>
      <c r="L2781" s="46" t="str">
        <f>IF(I2781="","",_xlfn.LET(_xlpm.x,VLOOKUP(I2781,'2026-01-09_taxon-match'!$A$2:$N$81,3,FALSE),IF(_xlpm.x=0,"",_xlpm.x)))</f>
        <v/>
      </c>
      <c r="M2781" s="46" t="str">
        <f>IF($I2781="","",_xlfn.LET(_xlpm.x,VLOOKUP($I2781,'2026-01-09_taxon-match'!$A$2:$N$81,5,FALSE),IF(_xlpm.x=0,"",_xlpm.x)))</f>
        <v/>
      </c>
      <c r="N2781" s="46" t="str">
        <f>IF($I2781="","",_xlfn.LET(_xlpm.x,VLOOKUP($I2781,'2026-01-09_taxon-match'!$A$2:$N$81,6,FALSE),IF(_xlpm.x=0,"",_xlpm.x)))</f>
        <v/>
      </c>
      <c r="O2781" s="46" t="str">
        <f>IF($I2781="","",_xlfn.LET(_xlpm.x,VLOOKUP($I2781,'2026-01-09_taxon-match'!$A$2:$N$81,7,FALSE),IF(_xlpm.x=0,"",_xlpm.x)))</f>
        <v/>
      </c>
      <c r="P2781" s="46" t="str">
        <f>IF($I2781="","",_xlfn.LET(_xlpm.x,VLOOKUP($I2781,'2026-01-09_taxon-match'!$A$2:$N$81,8,FALSE),IF(_xlpm.x=0,"",_xlpm.x)))</f>
        <v/>
      </c>
      <c r="Q2781" s="46" t="str">
        <f>IF($I2781="","",_xlfn.LET(_xlpm.x,VLOOKUP($I2781,'2026-01-09_taxon-match'!$A$2:$N$81,9,FALSE),IF(_xlpm.x=0,"",_xlpm.x)))</f>
        <v/>
      </c>
      <c r="R2781" s="46" t="str">
        <f>IF($I2781="","",_xlfn.LET(_xlpm.x,VLOOKUP($I2781,'2026-01-09_taxon-match'!$A$2:$N$81,10,FALSE),IF(_xlpm.x=0,"",_xlpm.x)))</f>
        <v/>
      </c>
      <c r="S2781" s="46" t="str">
        <f>IF($I2781="","",_xlfn.LET(_xlpm.x,VLOOKUP($I2781,'2026-01-09_taxon-match'!$A$2:$N$81,11,FALSE),IF(_xlpm.x=0,"",_xlpm.x)))</f>
        <v/>
      </c>
      <c r="T2781" s="46" t="str">
        <f>IF($I2781="","",_xlfn.LET(_xlpm.x,VLOOKUP($I2781,'2026-01-09_taxon-match'!$A$2:$N$81,13,FALSE),IF(_xlpm.x=0,"",_xlpm.x)))</f>
        <v/>
      </c>
      <c r="U2781" s="45"/>
      <c r="V2781" s="45"/>
      <c r="W2781" s="45"/>
      <c r="X2781" s="45"/>
      <c r="Y2781" s="46" t="str">
        <f>IF(V2781="","",_xlfn.LET(_xlpm.x,VLOOKUP(V2781,'Drop-down_menus'!$D$2:$E$13,2,FALSE),IF(_xlpm.x=0,"",_xlpm.x)))</f>
        <v/>
      </c>
      <c r="Z2781" s="46" t="str">
        <f>IF(W2781="","",_xlfn.LET(_xlpm.x,VLOOKUP(W2781,'Drop-down_menus'!$D$2:$E$13,2,FALSE),IF(_xlpm.x=0,"",_xlpm.x)))</f>
        <v/>
      </c>
      <c r="AA2781" s="46" t="str">
        <f>IF(X2781="","",_xlfn.LET(_xlpm.x,VLOOKUP(X2781,'Drop-down_menus'!$D$2:$E$13,2,FALSE),IF(_xlpm.x=0,"",_xlpm.x)))</f>
        <v/>
      </c>
      <c r="AB2781" s="45" t="s">
        <v>316</v>
      </c>
      <c r="AC2781" s="45" t="s">
        <v>1015</v>
      </c>
      <c r="AD2781" s="45"/>
      <c r="AE2781" s="45" t="s">
        <v>39</v>
      </c>
      <c r="AF2781" s="45" t="s">
        <v>46</v>
      </c>
      <c r="AG2781" s="46" t="str">
        <f>IF(AE2781="","",_xlfn.LET(_xlpm.x,VLOOKUP(AE2781,'Drop-down_menus'!$D$2:$E$13,2,FALSE),IF(_xlpm.x=0,"",_xlpm.x)))</f>
        <v>https://orcid.org/0009-0002-6669-2911</v>
      </c>
      <c r="AH2781" s="46" t="str">
        <f>IF(AF2781="","",_xlfn.LET(_xlpm.x,VLOOKUP(AF2781,'Drop-down_menus'!$D$2:$E$13,2,FALSE),IF(_xlpm.x=0,"",_xlpm.x)))</f>
        <v>https://orcid.org/0000-0003-0502-8101</v>
      </c>
    </row>
    <row r="2782" spans="2:34" ht="15" customHeight="1">
      <c r="B2782" s="46">
        <v>3076</v>
      </c>
      <c r="C2782" s="46" t="s">
        <v>922</v>
      </c>
      <c r="D2782" s="46" t="b">
        <f>COUNTIF(Events!$B$2:$B$171, C2782) &gt; 0</f>
        <v>1</v>
      </c>
      <c r="G2782" s="46" t="s">
        <v>1211</v>
      </c>
      <c r="J2782" s="46" t="str">
        <f>IF(I2782="","",_xlfn.LET(_xlpm.x,VLOOKUP(I2782,'2026-01-09_taxon-match'!$A$2:$N$81,4,FALSE),IF(_xlpm.x=0,"",_xlpm.x)))</f>
        <v/>
      </c>
      <c r="L2782" s="46" t="str">
        <f>IF(I2782="","",_xlfn.LET(_xlpm.x,VLOOKUP(I2782,'2026-01-09_taxon-match'!$A$2:$N$81,3,FALSE),IF(_xlpm.x=0,"",_xlpm.x)))</f>
        <v/>
      </c>
      <c r="M2782" s="46" t="str">
        <f>IF($I2782="","",_xlfn.LET(_xlpm.x,VLOOKUP($I2782,'2026-01-09_taxon-match'!$A$2:$N$81,5,FALSE),IF(_xlpm.x=0,"",_xlpm.x)))</f>
        <v/>
      </c>
      <c r="N2782" s="46" t="str">
        <f>IF($I2782="","",_xlfn.LET(_xlpm.x,VLOOKUP($I2782,'2026-01-09_taxon-match'!$A$2:$N$81,6,FALSE),IF(_xlpm.x=0,"",_xlpm.x)))</f>
        <v/>
      </c>
      <c r="O2782" s="46" t="str">
        <f>IF($I2782="","",_xlfn.LET(_xlpm.x,VLOOKUP($I2782,'2026-01-09_taxon-match'!$A$2:$N$81,7,FALSE),IF(_xlpm.x=0,"",_xlpm.x)))</f>
        <v/>
      </c>
      <c r="P2782" s="46" t="str">
        <f>IF($I2782="","",_xlfn.LET(_xlpm.x,VLOOKUP($I2782,'2026-01-09_taxon-match'!$A$2:$N$81,8,FALSE),IF(_xlpm.x=0,"",_xlpm.x)))</f>
        <v/>
      </c>
      <c r="Q2782" s="46" t="str">
        <f>IF($I2782="","",_xlfn.LET(_xlpm.x,VLOOKUP($I2782,'2026-01-09_taxon-match'!$A$2:$N$81,9,FALSE),IF(_xlpm.x=0,"",_xlpm.x)))</f>
        <v/>
      </c>
      <c r="R2782" s="46" t="str">
        <f>IF($I2782="","",_xlfn.LET(_xlpm.x,VLOOKUP($I2782,'2026-01-09_taxon-match'!$A$2:$N$81,10,FALSE),IF(_xlpm.x=0,"",_xlpm.x)))</f>
        <v/>
      </c>
      <c r="S2782" s="46" t="str">
        <f>IF($I2782="","",_xlfn.LET(_xlpm.x,VLOOKUP($I2782,'2026-01-09_taxon-match'!$A$2:$N$81,11,FALSE),IF(_xlpm.x=0,"",_xlpm.x)))</f>
        <v/>
      </c>
      <c r="T2782" s="46" t="str">
        <f>IF($I2782="","",_xlfn.LET(_xlpm.x,VLOOKUP($I2782,'2026-01-09_taxon-match'!$A$2:$N$81,13,FALSE),IF(_xlpm.x=0,"",_xlpm.x)))</f>
        <v/>
      </c>
      <c r="U2782" s="46">
        <v>1</v>
      </c>
      <c r="Y2782" s="46" t="str">
        <f>IF(V2782="","",_xlfn.LET(_xlpm.x,VLOOKUP(V2782,'Drop-down_menus'!$D$2:$E$13,2,FALSE),IF(_xlpm.x=0,"",_xlpm.x)))</f>
        <v/>
      </c>
      <c r="Z2782" s="46" t="str">
        <f>IF(W2782="","",_xlfn.LET(_xlpm.x,VLOOKUP(W2782,'Drop-down_menus'!$D$2:$E$13,2,FALSE),IF(_xlpm.x=0,"",_xlpm.x)))</f>
        <v/>
      </c>
      <c r="AA2782" s="46" t="str">
        <f>IF(X2782="","",_xlfn.LET(_xlpm.x,VLOOKUP(X2782,'Drop-down_menus'!$D$2:$E$13,2,FALSE),IF(_xlpm.x=0,"",_xlpm.x)))</f>
        <v/>
      </c>
      <c r="AB2782" s="46" t="s">
        <v>1252</v>
      </c>
      <c r="AC2782" s="46" t="s">
        <v>1255</v>
      </c>
    </row>
    <row r="2783" spans="2:34" ht="15" customHeight="1">
      <c r="B2783" s="46">
        <v>3076</v>
      </c>
      <c r="C2783" s="46" t="s">
        <v>922</v>
      </c>
      <c r="D2783" s="46" t="b">
        <f>COUNTIF(Events!$B$2:$B$171, C2783) &gt; 0</f>
        <v>1</v>
      </c>
      <c r="E2783" s="46" t="s">
        <v>215</v>
      </c>
      <c r="F2783" s="46" t="s">
        <v>1072</v>
      </c>
      <c r="G2783" s="45"/>
      <c r="H2783" s="45"/>
      <c r="I2783" s="45"/>
      <c r="J2783" s="46" t="str">
        <f>IF(I2783="","",_xlfn.LET(_xlpm.x,VLOOKUP(I2783,'2026-01-09_taxon-match'!$A$2:$N$81,4,FALSE),IF(_xlpm.x=0,"",_xlpm.x)))</f>
        <v/>
      </c>
      <c r="K2783" s="45"/>
      <c r="L2783" s="46" t="str">
        <f>IF(I2783="","",_xlfn.LET(_xlpm.x,VLOOKUP(I2783,'2026-01-09_taxon-match'!$A$2:$N$81,3,FALSE),IF(_xlpm.x=0,"",_xlpm.x)))</f>
        <v/>
      </c>
      <c r="M2783" s="46" t="str">
        <f>IF($I2783="","",_xlfn.LET(_xlpm.x,VLOOKUP($I2783,'2026-01-09_taxon-match'!$A$2:$N$81,5,FALSE),IF(_xlpm.x=0,"",_xlpm.x)))</f>
        <v/>
      </c>
      <c r="N2783" s="46" t="str">
        <f>IF($I2783="","",_xlfn.LET(_xlpm.x,VLOOKUP($I2783,'2026-01-09_taxon-match'!$A$2:$N$81,6,FALSE),IF(_xlpm.x=0,"",_xlpm.x)))</f>
        <v/>
      </c>
      <c r="O2783" s="46" t="str">
        <f>IF($I2783="","",_xlfn.LET(_xlpm.x,VLOOKUP($I2783,'2026-01-09_taxon-match'!$A$2:$N$81,7,FALSE),IF(_xlpm.x=0,"",_xlpm.x)))</f>
        <v/>
      </c>
      <c r="P2783" s="46" t="str">
        <f>IF($I2783="","",_xlfn.LET(_xlpm.x,VLOOKUP($I2783,'2026-01-09_taxon-match'!$A$2:$N$81,8,FALSE),IF(_xlpm.x=0,"",_xlpm.x)))</f>
        <v/>
      </c>
      <c r="Q2783" s="46" t="str">
        <f>IF($I2783="","",_xlfn.LET(_xlpm.x,VLOOKUP($I2783,'2026-01-09_taxon-match'!$A$2:$N$81,9,FALSE),IF(_xlpm.x=0,"",_xlpm.x)))</f>
        <v/>
      </c>
      <c r="R2783" s="46" t="str">
        <f>IF($I2783="","",_xlfn.LET(_xlpm.x,VLOOKUP($I2783,'2026-01-09_taxon-match'!$A$2:$N$81,10,FALSE),IF(_xlpm.x=0,"",_xlpm.x)))</f>
        <v/>
      </c>
      <c r="S2783" s="46" t="str">
        <f>IF($I2783="","",_xlfn.LET(_xlpm.x,VLOOKUP($I2783,'2026-01-09_taxon-match'!$A$2:$N$81,11,FALSE),IF(_xlpm.x=0,"",_xlpm.x)))</f>
        <v/>
      </c>
      <c r="T2783" s="46" t="str">
        <f>IF($I2783="","",_xlfn.LET(_xlpm.x,VLOOKUP($I2783,'2026-01-09_taxon-match'!$A$2:$N$81,13,FALSE),IF(_xlpm.x=0,"",_xlpm.x)))</f>
        <v/>
      </c>
      <c r="U2783" s="45"/>
      <c r="V2783" s="45"/>
      <c r="W2783" s="45"/>
      <c r="X2783" s="45"/>
      <c r="Y2783" s="46" t="str">
        <f>IF(V2783="","",_xlfn.LET(_xlpm.x,VLOOKUP(V2783,'Drop-down_menus'!$D$2:$E$13,2,FALSE),IF(_xlpm.x=0,"",_xlpm.x)))</f>
        <v/>
      </c>
      <c r="Z2783" s="46" t="str">
        <f>IF(W2783="","",_xlfn.LET(_xlpm.x,VLOOKUP(W2783,'Drop-down_menus'!$D$2:$E$13,2,FALSE),IF(_xlpm.x=0,"",_xlpm.x)))</f>
        <v/>
      </c>
      <c r="AA2783" s="46" t="str">
        <f>IF(X2783="","",_xlfn.LET(_xlpm.x,VLOOKUP(X2783,'Drop-down_menus'!$D$2:$E$13,2,FALSE),IF(_xlpm.x=0,"",_xlpm.x)))</f>
        <v/>
      </c>
      <c r="AB2783" s="45" t="s">
        <v>514</v>
      </c>
      <c r="AC2783" s="45" t="s">
        <v>278</v>
      </c>
      <c r="AD2783" s="45"/>
      <c r="AE2783" s="45" t="s">
        <v>39</v>
      </c>
      <c r="AF2783" s="45" t="s">
        <v>46</v>
      </c>
      <c r="AG2783" s="46" t="str">
        <f>IF(AE2783="","",_xlfn.LET(_xlpm.x,VLOOKUP(AE2783,'Drop-down_menus'!$D$2:$E$13,2,FALSE),IF(_xlpm.x=0,"",_xlpm.x)))</f>
        <v>https://orcid.org/0009-0002-6669-2911</v>
      </c>
      <c r="AH2783" s="46" t="str">
        <f>IF(AF2783="","",_xlfn.LET(_xlpm.x,VLOOKUP(AF2783,'Drop-down_menus'!$D$2:$E$13,2,FALSE),IF(_xlpm.x=0,"",_xlpm.x)))</f>
        <v>https://orcid.org/0000-0003-0502-8101</v>
      </c>
    </row>
    <row r="2784" spans="2:34" ht="15" customHeight="1">
      <c r="B2784" s="46">
        <v>3077</v>
      </c>
      <c r="C2784" s="46" t="s">
        <v>922</v>
      </c>
      <c r="D2784" s="46" t="b">
        <f>COUNTIF(Events!$B$2:$B$171, C2784) &gt; 0</f>
        <v>1</v>
      </c>
      <c r="G2784" s="46" t="s">
        <v>1211</v>
      </c>
      <c r="J2784" s="46" t="str">
        <f>IF(I2784="","",_xlfn.LET(_xlpm.x,VLOOKUP(I2784,'2026-01-09_taxon-match'!$A$2:$N$81,4,FALSE),IF(_xlpm.x=0,"",_xlpm.x)))</f>
        <v/>
      </c>
      <c r="L2784" s="46" t="str">
        <f>IF(I2784="","",_xlfn.LET(_xlpm.x,VLOOKUP(I2784,'2026-01-09_taxon-match'!$A$2:$N$81,3,FALSE),IF(_xlpm.x=0,"",_xlpm.x)))</f>
        <v/>
      </c>
      <c r="M2784" s="46" t="str">
        <f>IF($I2784="","",_xlfn.LET(_xlpm.x,VLOOKUP($I2784,'2026-01-09_taxon-match'!$A$2:$N$81,5,FALSE),IF(_xlpm.x=0,"",_xlpm.x)))</f>
        <v/>
      </c>
      <c r="N2784" s="46" t="str">
        <f>IF($I2784="","",_xlfn.LET(_xlpm.x,VLOOKUP($I2784,'2026-01-09_taxon-match'!$A$2:$N$81,6,FALSE),IF(_xlpm.x=0,"",_xlpm.x)))</f>
        <v/>
      </c>
      <c r="O2784" s="46" t="str">
        <f>IF($I2784="","",_xlfn.LET(_xlpm.x,VLOOKUP($I2784,'2026-01-09_taxon-match'!$A$2:$N$81,7,FALSE),IF(_xlpm.x=0,"",_xlpm.x)))</f>
        <v/>
      </c>
      <c r="P2784" s="46" t="str">
        <f>IF($I2784="","",_xlfn.LET(_xlpm.x,VLOOKUP($I2784,'2026-01-09_taxon-match'!$A$2:$N$81,8,FALSE),IF(_xlpm.x=0,"",_xlpm.x)))</f>
        <v/>
      </c>
      <c r="Q2784" s="46" t="str">
        <f>IF($I2784="","",_xlfn.LET(_xlpm.x,VLOOKUP($I2784,'2026-01-09_taxon-match'!$A$2:$N$81,9,FALSE),IF(_xlpm.x=0,"",_xlpm.x)))</f>
        <v/>
      </c>
      <c r="R2784" s="46" t="str">
        <f>IF($I2784="","",_xlfn.LET(_xlpm.x,VLOOKUP($I2784,'2026-01-09_taxon-match'!$A$2:$N$81,10,FALSE),IF(_xlpm.x=0,"",_xlpm.x)))</f>
        <v/>
      </c>
      <c r="S2784" s="46" t="str">
        <f>IF($I2784="","",_xlfn.LET(_xlpm.x,VLOOKUP($I2784,'2026-01-09_taxon-match'!$A$2:$N$81,11,FALSE),IF(_xlpm.x=0,"",_xlpm.x)))</f>
        <v/>
      </c>
      <c r="T2784" s="46" t="str">
        <f>IF($I2784="","",_xlfn.LET(_xlpm.x,VLOOKUP($I2784,'2026-01-09_taxon-match'!$A$2:$N$81,13,FALSE),IF(_xlpm.x=0,"",_xlpm.x)))</f>
        <v/>
      </c>
      <c r="U2784" s="46">
        <v>1</v>
      </c>
      <c r="Y2784" s="46" t="str">
        <f>IF(V2784="","",_xlfn.LET(_xlpm.x,VLOOKUP(V2784,'Drop-down_menus'!$D$2:$E$13,2,FALSE),IF(_xlpm.x=0,"",_xlpm.x)))</f>
        <v/>
      </c>
      <c r="Z2784" s="46" t="str">
        <f>IF(W2784="","",_xlfn.LET(_xlpm.x,VLOOKUP(W2784,'Drop-down_menus'!$D$2:$E$13,2,FALSE),IF(_xlpm.x=0,"",_xlpm.x)))</f>
        <v/>
      </c>
      <c r="AA2784" s="46" t="str">
        <f>IF(X2784="","",_xlfn.LET(_xlpm.x,VLOOKUP(X2784,'Drop-down_menus'!$D$2:$E$13,2,FALSE),IF(_xlpm.x=0,"",_xlpm.x)))</f>
        <v/>
      </c>
      <c r="AB2784" s="46" t="s">
        <v>300</v>
      </c>
      <c r="AC2784" s="46" t="s">
        <v>1257</v>
      </c>
    </row>
    <row r="2785" spans="2:34" ht="15" customHeight="1">
      <c r="B2785" s="46">
        <v>3077</v>
      </c>
      <c r="C2785" s="46" t="s">
        <v>922</v>
      </c>
      <c r="D2785" s="46" t="b">
        <f>COUNTIF(Events!$B$2:$B$171, C2785) &gt; 0</f>
        <v>1</v>
      </c>
      <c r="E2785" s="46" t="s">
        <v>215</v>
      </c>
      <c r="F2785" s="45" t="s">
        <v>507</v>
      </c>
      <c r="J2785" s="46" t="str">
        <f>IF(I2785="","",_xlfn.LET(_xlpm.x,VLOOKUP(I2785,'2026-01-09_taxon-match'!$A$2:$N$81,4,FALSE),IF(_xlpm.x=0,"",_xlpm.x)))</f>
        <v/>
      </c>
      <c r="L2785" s="46" t="str">
        <f>IF(I2785="","",_xlfn.LET(_xlpm.x,VLOOKUP(I2785,'2026-01-09_taxon-match'!$A$2:$N$81,3,FALSE),IF(_xlpm.x=0,"",_xlpm.x)))</f>
        <v/>
      </c>
      <c r="M2785" s="46" t="str">
        <f>IF($I2785="","",_xlfn.LET(_xlpm.x,VLOOKUP($I2785,'2026-01-09_taxon-match'!$A$2:$N$81,5,FALSE),IF(_xlpm.x=0,"",_xlpm.x)))</f>
        <v/>
      </c>
      <c r="N2785" s="46" t="str">
        <f>IF($I2785="","",_xlfn.LET(_xlpm.x,VLOOKUP($I2785,'2026-01-09_taxon-match'!$A$2:$N$81,6,FALSE),IF(_xlpm.x=0,"",_xlpm.x)))</f>
        <v/>
      </c>
      <c r="O2785" s="46" t="str">
        <f>IF($I2785="","",_xlfn.LET(_xlpm.x,VLOOKUP($I2785,'2026-01-09_taxon-match'!$A$2:$N$81,7,FALSE),IF(_xlpm.x=0,"",_xlpm.x)))</f>
        <v/>
      </c>
      <c r="P2785" s="46" t="str">
        <f>IF($I2785="","",_xlfn.LET(_xlpm.x,VLOOKUP($I2785,'2026-01-09_taxon-match'!$A$2:$N$81,8,FALSE),IF(_xlpm.x=0,"",_xlpm.x)))</f>
        <v/>
      </c>
      <c r="Q2785" s="46" t="str">
        <f>IF($I2785="","",_xlfn.LET(_xlpm.x,VLOOKUP($I2785,'2026-01-09_taxon-match'!$A$2:$N$81,9,FALSE),IF(_xlpm.x=0,"",_xlpm.x)))</f>
        <v/>
      </c>
      <c r="R2785" s="46" t="str">
        <f>IF($I2785="","",_xlfn.LET(_xlpm.x,VLOOKUP($I2785,'2026-01-09_taxon-match'!$A$2:$N$81,10,FALSE),IF(_xlpm.x=0,"",_xlpm.x)))</f>
        <v/>
      </c>
      <c r="S2785" s="46" t="str">
        <f>IF($I2785="","",_xlfn.LET(_xlpm.x,VLOOKUP($I2785,'2026-01-09_taxon-match'!$A$2:$N$81,11,FALSE),IF(_xlpm.x=0,"",_xlpm.x)))</f>
        <v/>
      </c>
      <c r="T2785" s="46" t="str">
        <f>IF($I2785="","",_xlfn.LET(_xlpm.x,VLOOKUP($I2785,'2026-01-09_taxon-match'!$A$2:$N$81,13,FALSE),IF(_xlpm.x=0,"",_xlpm.x)))</f>
        <v/>
      </c>
      <c r="Y2785" s="46" t="str">
        <f>IF(V2785="","",_xlfn.LET(_xlpm.x,VLOOKUP(V2785,'Drop-down_menus'!$D$2:$E$13,2,FALSE),IF(_xlpm.x=0,"",_xlpm.x)))</f>
        <v/>
      </c>
      <c r="Z2785" s="46" t="str">
        <f>IF(W2785="","",_xlfn.LET(_xlpm.x,VLOOKUP(W2785,'Drop-down_menus'!$D$2:$E$13,2,FALSE),IF(_xlpm.x=0,"",_xlpm.x)))</f>
        <v/>
      </c>
      <c r="AA2785" s="46" t="str">
        <f>IF(X2785="","",_xlfn.LET(_xlpm.x,VLOOKUP(X2785,'Drop-down_menus'!$D$2:$E$13,2,FALSE),IF(_xlpm.x=0,"",_xlpm.x)))</f>
        <v/>
      </c>
      <c r="AB2785" s="53" t="s">
        <v>987</v>
      </c>
      <c r="AC2785" s="46" t="s">
        <v>988</v>
      </c>
      <c r="AE2785" s="45" t="s">
        <v>39</v>
      </c>
      <c r="AF2785" s="45" t="s">
        <v>46</v>
      </c>
      <c r="AG2785" s="46" t="str">
        <f>IF(AE2785="","",_xlfn.LET(_xlpm.x,VLOOKUP(AE2785,'Drop-down_menus'!$D$2:$E$13,2,FALSE),IF(_xlpm.x=0,"",_xlpm.x)))</f>
        <v>https://orcid.org/0009-0002-6669-2911</v>
      </c>
      <c r="AH2785" s="46" t="str">
        <f>IF(AF2785="","",_xlfn.LET(_xlpm.x,VLOOKUP(AF2785,'Drop-down_menus'!$D$2:$E$13,2,FALSE),IF(_xlpm.x=0,"",_xlpm.x)))</f>
        <v>https://orcid.org/0000-0003-0502-8101</v>
      </c>
    </row>
    <row r="2786" spans="2:34" ht="15" customHeight="1">
      <c r="B2786" s="46">
        <v>3078</v>
      </c>
      <c r="C2786" s="46" t="s">
        <v>1198</v>
      </c>
      <c r="D2786" s="46" t="b">
        <f>COUNTIF(Events!$B$2:$B$171, C2786) &gt; 0</f>
        <v>0</v>
      </c>
      <c r="G2786" s="46" t="s">
        <v>1211</v>
      </c>
      <c r="J2786" s="46" t="str">
        <f>IF(I2786="","",_xlfn.LET(_xlpm.x,VLOOKUP(I2786,'2026-01-09_taxon-match'!$A$2:$N$81,4,FALSE),IF(_xlpm.x=0,"",_xlpm.x)))</f>
        <v/>
      </c>
      <c r="L2786" s="46" t="str">
        <f>IF(I2786="","",_xlfn.LET(_xlpm.x,VLOOKUP(I2786,'2026-01-09_taxon-match'!$A$2:$N$81,3,FALSE),IF(_xlpm.x=0,"",_xlpm.x)))</f>
        <v/>
      </c>
      <c r="M2786" s="46" t="str">
        <f>IF($I2786="","",_xlfn.LET(_xlpm.x,VLOOKUP($I2786,'2026-01-09_taxon-match'!$A$2:$N$81,5,FALSE),IF(_xlpm.x=0,"",_xlpm.x)))</f>
        <v/>
      </c>
      <c r="N2786" s="46" t="str">
        <f>IF($I2786="","",_xlfn.LET(_xlpm.x,VLOOKUP($I2786,'2026-01-09_taxon-match'!$A$2:$N$81,6,FALSE),IF(_xlpm.x=0,"",_xlpm.x)))</f>
        <v/>
      </c>
      <c r="O2786" s="46" t="str">
        <f>IF($I2786="","",_xlfn.LET(_xlpm.x,VLOOKUP($I2786,'2026-01-09_taxon-match'!$A$2:$N$81,7,FALSE),IF(_xlpm.x=0,"",_xlpm.x)))</f>
        <v/>
      </c>
      <c r="P2786" s="46" t="str">
        <f>IF($I2786="","",_xlfn.LET(_xlpm.x,VLOOKUP($I2786,'2026-01-09_taxon-match'!$A$2:$N$81,8,FALSE),IF(_xlpm.x=0,"",_xlpm.x)))</f>
        <v/>
      </c>
      <c r="Q2786" s="46" t="str">
        <f>IF($I2786="","",_xlfn.LET(_xlpm.x,VLOOKUP($I2786,'2026-01-09_taxon-match'!$A$2:$N$81,9,FALSE),IF(_xlpm.x=0,"",_xlpm.x)))</f>
        <v/>
      </c>
      <c r="R2786" s="46" t="str">
        <f>IF($I2786="","",_xlfn.LET(_xlpm.x,VLOOKUP($I2786,'2026-01-09_taxon-match'!$A$2:$N$81,10,FALSE),IF(_xlpm.x=0,"",_xlpm.x)))</f>
        <v/>
      </c>
      <c r="S2786" s="46" t="str">
        <f>IF($I2786="","",_xlfn.LET(_xlpm.x,VLOOKUP($I2786,'2026-01-09_taxon-match'!$A$2:$N$81,11,FALSE),IF(_xlpm.x=0,"",_xlpm.x)))</f>
        <v/>
      </c>
      <c r="T2786" s="46" t="str">
        <f>IF($I2786="","",_xlfn.LET(_xlpm.x,VLOOKUP($I2786,'2026-01-09_taxon-match'!$A$2:$N$81,13,FALSE),IF(_xlpm.x=0,"",_xlpm.x)))</f>
        <v/>
      </c>
      <c r="U2786" s="46">
        <v>1</v>
      </c>
      <c r="Y2786" s="46" t="str">
        <f>IF(V2786="","",_xlfn.LET(_xlpm.x,VLOOKUP(V2786,'Drop-down_menus'!$D$2:$E$13,2,FALSE),IF(_xlpm.x=0,"",_xlpm.x)))</f>
        <v/>
      </c>
      <c r="Z2786" s="46" t="str">
        <f>IF(W2786="","",_xlfn.LET(_xlpm.x,VLOOKUP(W2786,'Drop-down_menus'!$D$2:$E$13,2,FALSE),IF(_xlpm.x=0,"",_xlpm.x)))</f>
        <v/>
      </c>
      <c r="AA2786" s="46" t="str">
        <f>IF(X2786="","",_xlfn.LET(_xlpm.x,VLOOKUP(X2786,'Drop-down_menus'!$D$2:$E$13,2,FALSE),IF(_xlpm.x=0,"",_xlpm.x)))</f>
        <v/>
      </c>
      <c r="AB2786" s="46" t="s">
        <v>300</v>
      </c>
      <c r="AC2786" s="46" t="s">
        <v>1257</v>
      </c>
    </row>
    <row r="2787" spans="2:34" ht="15" customHeight="1">
      <c r="B2787" s="46">
        <v>3078</v>
      </c>
      <c r="C2787" s="46" t="s">
        <v>922</v>
      </c>
      <c r="D2787" s="46" t="b">
        <f>COUNTIF(Events!$B$2:$B$171, C2787) &gt; 0</f>
        <v>1</v>
      </c>
      <c r="E2787" s="46" t="s">
        <v>215</v>
      </c>
      <c r="F2787" s="46" t="s">
        <v>1076</v>
      </c>
      <c r="J2787" s="46" t="str">
        <f>IF(I2787="","",_xlfn.LET(_xlpm.x,VLOOKUP(I2787,'2026-01-09_taxon-match'!$A$2:$N$81,4,FALSE),IF(_xlpm.x=0,"",_xlpm.x)))</f>
        <v/>
      </c>
      <c r="L2787" s="46" t="str">
        <f>IF(I2787="","",_xlfn.LET(_xlpm.x,VLOOKUP(I2787,'2026-01-09_taxon-match'!$A$2:$N$81,3,FALSE),IF(_xlpm.x=0,"",_xlpm.x)))</f>
        <v/>
      </c>
      <c r="M2787" s="46" t="str">
        <f>IF($I2787="","",_xlfn.LET(_xlpm.x,VLOOKUP($I2787,'2026-01-09_taxon-match'!$A$2:$N$81,5,FALSE),IF(_xlpm.x=0,"",_xlpm.x)))</f>
        <v/>
      </c>
      <c r="N2787" s="46" t="str">
        <f>IF($I2787="","",_xlfn.LET(_xlpm.x,VLOOKUP($I2787,'2026-01-09_taxon-match'!$A$2:$N$81,6,FALSE),IF(_xlpm.x=0,"",_xlpm.x)))</f>
        <v/>
      </c>
      <c r="O2787" s="46" t="str">
        <f>IF($I2787="","",_xlfn.LET(_xlpm.x,VLOOKUP($I2787,'2026-01-09_taxon-match'!$A$2:$N$81,7,FALSE),IF(_xlpm.x=0,"",_xlpm.x)))</f>
        <v/>
      </c>
      <c r="P2787" s="46" t="str">
        <f>IF($I2787="","",_xlfn.LET(_xlpm.x,VLOOKUP($I2787,'2026-01-09_taxon-match'!$A$2:$N$81,8,FALSE),IF(_xlpm.x=0,"",_xlpm.x)))</f>
        <v/>
      </c>
      <c r="Q2787" s="46" t="str">
        <f>IF($I2787="","",_xlfn.LET(_xlpm.x,VLOOKUP($I2787,'2026-01-09_taxon-match'!$A$2:$N$81,9,FALSE),IF(_xlpm.x=0,"",_xlpm.x)))</f>
        <v/>
      </c>
      <c r="R2787" s="46" t="str">
        <f>IF($I2787="","",_xlfn.LET(_xlpm.x,VLOOKUP($I2787,'2026-01-09_taxon-match'!$A$2:$N$81,10,FALSE),IF(_xlpm.x=0,"",_xlpm.x)))</f>
        <v/>
      </c>
      <c r="S2787" s="46" t="str">
        <f>IF($I2787="","",_xlfn.LET(_xlpm.x,VLOOKUP($I2787,'2026-01-09_taxon-match'!$A$2:$N$81,11,FALSE),IF(_xlpm.x=0,"",_xlpm.x)))</f>
        <v/>
      </c>
      <c r="T2787" s="46" t="str">
        <f>IF($I2787="","",_xlfn.LET(_xlpm.x,VLOOKUP($I2787,'2026-01-09_taxon-match'!$A$2:$N$81,13,FALSE),IF(_xlpm.x=0,"",_xlpm.x)))</f>
        <v/>
      </c>
      <c r="Y2787" s="46" t="str">
        <f>IF(V2787="","",_xlfn.LET(_xlpm.x,VLOOKUP(V2787,'Drop-down_menus'!$D$2:$E$13,2,FALSE),IF(_xlpm.x=0,"",_xlpm.x)))</f>
        <v/>
      </c>
      <c r="Z2787" s="46" t="str">
        <f>IF(W2787="","",_xlfn.LET(_xlpm.x,VLOOKUP(W2787,'Drop-down_menus'!$D$2:$E$13,2,FALSE),IF(_xlpm.x=0,"",_xlpm.x)))</f>
        <v/>
      </c>
      <c r="AA2787" s="46" t="str">
        <f>IF(X2787="","",_xlfn.LET(_xlpm.x,VLOOKUP(X2787,'Drop-down_menus'!$D$2:$E$13,2,FALSE),IF(_xlpm.x=0,"",_xlpm.x)))</f>
        <v/>
      </c>
      <c r="AB2787" s="46" t="s">
        <v>989</v>
      </c>
      <c r="AC2787" s="46" t="s">
        <v>988</v>
      </c>
      <c r="AE2787" s="45" t="s">
        <v>39</v>
      </c>
      <c r="AF2787" s="45" t="s">
        <v>46</v>
      </c>
      <c r="AG2787" s="46" t="str">
        <f>IF(AE2787="","",_xlfn.LET(_xlpm.x,VLOOKUP(AE2787,'Drop-down_menus'!$D$2:$E$13,2,FALSE),IF(_xlpm.x=0,"",_xlpm.x)))</f>
        <v>https://orcid.org/0009-0002-6669-2911</v>
      </c>
      <c r="AH2787" s="46" t="str">
        <f>IF(AF2787="","",_xlfn.LET(_xlpm.x,VLOOKUP(AF2787,'Drop-down_menus'!$D$2:$E$13,2,FALSE),IF(_xlpm.x=0,"",_xlpm.x)))</f>
        <v>https://orcid.org/0000-0003-0502-8101</v>
      </c>
    </row>
    <row r="2788" spans="2:34" ht="15" customHeight="1">
      <c r="B2788" s="46">
        <v>3079</v>
      </c>
      <c r="C2788" s="46" t="s">
        <v>922</v>
      </c>
      <c r="D2788" s="46" t="b">
        <f>COUNTIF(Events!$B$2:$B$171, C2788) &gt; 0</f>
        <v>1</v>
      </c>
      <c r="E2788" s="46" t="s">
        <v>215</v>
      </c>
      <c r="F2788" s="45" t="s">
        <v>1013</v>
      </c>
      <c r="G2788" s="45"/>
      <c r="H2788" s="45"/>
      <c r="I2788" s="45"/>
      <c r="J2788" s="46" t="str">
        <f>IF(I2788="","",_xlfn.LET(_xlpm.x,VLOOKUP(I2788,'2026-01-09_taxon-match'!$A$2:$N$81,4,FALSE),IF(_xlpm.x=0,"",_xlpm.x)))</f>
        <v/>
      </c>
      <c r="K2788" s="45"/>
      <c r="L2788" s="46" t="str">
        <f>IF(I2788="","",_xlfn.LET(_xlpm.x,VLOOKUP(I2788,'2026-01-09_taxon-match'!$A$2:$N$81,3,FALSE),IF(_xlpm.x=0,"",_xlpm.x)))</f>
        <v/>
      </c>
      <c r="M2788" s="46" t="str">
        <f>IF($I2788="","",_xlfn.LET(_xlpm.x,VLOOKUP($I2788,'2026-01-09_taxon-match'!$A$2:$N$81,5,FALSE),IF(_xlpm.x=0,"",_xlpm.x)))</f>
        <v/>
      </c>
      <c r="N2788" s="46" t="str">
        <f>IF($I2788="","",_xlfn.LET(_xlpm.x,VLOOKUP($I2788,'2026-01-09_taxon-match'!$A$2:$N$81,6,FALSE),IF(_xlpm.x=0,"",_xlpm.x)))</f>
        <v/>
      </c>
      <c r="O2788" s="46" t="str">
        <f>IF($I2788="","",_xlfn.LET(_xlpm.x,VLOOKUP($I2788,'2026-01-09_taxon-match'!$A$2:$N$81,7,FALSE),IF(_xlpm.x=0,"",_xlpm.x)))</f>
        <v/>
      </c>
      <c r="P2788" s="46" t="str">
        <f>IF($I2788="","",_xlfn.LET(_xlpm.x,VLOOKUP($I2788,'2026-01-09_taxon-match'!$A$2:$N$81,8,FALSE),IF(_xlpm.x=0,"",_xlpm.x)))</f>
        <v/>
      </c>
      <c r="Q2788" s="46" t="str">
        <f>IF($I2788="","",_xlfn.LET(_xlpm.x,VLOOKUP($I2788,'2026-01-09_taxon-match'!$A$2:$N$81,9,FALSE),IF(_xlpm.x=0,"",_xlpm.x)))</f>
        <v/>
      </c>
      <c r="R2788" s="46" t="str">
        <f>IF($I2788="","",_xlfn.LET(_xlpm.x,VLOOKUP($I2788,'2026-01-09_taxon-match'!$A$2:$N$81,10,FALSE),IF(_xlpm.x=0,"",_xlpm.x)))</f>
        <v/>
      </c>
      <c r="S2788" s="46" t="str">
        <f>IF($I2788="","",_xlfn.LET(_xlpm.x,VLOOKUP($I2788,'2026-01-09_taxon-match'!$A$2:$N$81,11,FALSE),IF(_xlpm.x=0,"",_xlpm.x)))</f>
        <v/>
      </c>
      <c r="T2788" s="46" t="str">
        <f>IF($I2788="","",_xlfn.LET(_xlpm.x,VLOOKUP($I2788,'2026-01-09_taxon-match'!$A$2:$N$81,13,FALSE),IF(_xlpm.x=0,"",_xlpm.x)))</f>
        <v/>
      </c>
      <c r="U2788" s="45"/>
      <c r="V2788" s="45"/>
      <c r="W2788" s="45"/>
      <c r="X2788" s="45"/>
      <c r="Y2788" s="46" t="str">
        <f>IF(V2788="","",_xlfn.LET(_xlpm.x,VLOOKUP(V2788,'Drop-down_menus'!$D$2:$E$13,2,FALSE),IF(_xlpm.x=0,"",_xlpm.x)))</f>
        <v/>
      </c>
      <c r="Z2788" s="46" t="str">
        <f>IF(W2788="","",_xlfn.LET(_xlpm.x,VLOOKUP(W2788,'Drop-down_menus'!$D$2:$E$13,2,FALSE),IF(_xlpm.x=0,"",_xlpm.x)))</f>
        <v/>
      </c>
      <c r="AA2788" s="46" t="str">
        <f>IF(X2788="","",_xlfn.LET(_xlpm.x,VLOOKUP(X2788,'Drop-down_menus'!$D$2:$E$13,2,FALSE),IF(_xlpm.x=0,"",_xlpm.x)))</f>
        <v/>
      </c>
      <c r="AB2788" s="45" t="s">
        <v>1014</v>
      </c>
      <c r="AC2788" s="45" t="s">
        <v>278</v>
      </c>
      <c r="AD2788" s="45"/>
      <c r="AE2788" s="45" t="s">
        <v>39</v>
      </c>
      <c r="AF2788" s="45" t="s">
        <v>46</v>
      </c>
      <c r="AG2788" s="46" t="str">
        <f>IF(AE2788="","",_xlfn.LET(_xlpm.x,VLOOKUP(AE2788,'Drop-down_menus'!$D$2:$E$13,2,FALSE),IF(_xlpm.x=0,"",_xlpm.x)))</f>
        <v>https://orcid.org/0009-0002-6669-2911</v>
      </c>
      <c r="AH2788" s="46" t="str">
        <f>IF(AF2788="","",_xlfn.LET(_xlpm.x,VLOOKUP(AF2788,'Drop-down_menus'!$D$2:$E$13,2,FALSE),IF(_xlpm.x=0,"",_xlpm.x)))</f>
        <v>https://orcid.org/0000-0003-0502-8101</v>
      </c>
    </row>
    <row r="2789" spans="2:34" ht="15" customHeight="1">
      <c r="B2789" s="46">
        <v>3080</v>
      </c>
      <c r="C2789" s="46" t="s">
        <v>922</v>
      </c>
      <c r="D2789" s="46" t="b">
        <f>COUNTIF(Events!$B$2:$B$171, C2789) &gt; 0</f>
        <v>1</v>
      </c>
      <c r="G2789" s="46" t="s">
        <v>1211</v>
      </c>
      <c r="J2789" s="46" t="str">
        <f>IF(I2789="","",_xlfn.LET(_xlpm.x,VLOOKUP(I2789,'2026-01-09_taxon-match'!$A$2:$N$81,4,FALSE),IF(_xlpm.x=0,"",_xlpm.x)))</f>
        <v/>
      </c>
      <c r="L2789" s="46" t="str">
        <f>IF(I2789="","",_xlfn.LET(_xlpm.x,VLOOKUP(I2789,'2026-01-09_taxon-match'!$A$2:$N$81,3,FALSE),IF(_xlpm.x=0,"",_xlpm.x)))</f>
        <v/>
      </c>
      <c r="M2789" s="46" t="str">
        <f>IF($I2789="","",_xlfn.LET(_xlpm.x,VLOOKUP($I2789,'2026-01-09_taxon-match'!$A$2:$N$81,5,FALSE),IF(_xlpm.x=0,"",_xlpm.x)))</f>
        <v/>
      </c>
      <c r="N2789" s="46" t="str">
        <f>IF($I2789="","",_xlfn.LET(_xlpm.x,VLOOKUP($I2789,'2026-01-09_taxon-match'!$A$2:$N$81,6,FALSE),IF(_xlpm.x=0,"",_xlpm.x)))</f>
        <v/>
      </c>
      <c r="O2789" s="46" t="str">
        <f>IF($I2789="","",_xlfn.LET(_xlpm.x,VLOOKUP($I2789,'2026-01-09_taxon-match'!$A$2:$N$81,7,FALSE),IF(_xlpm.x=0,"",_xlpm.x)))</f>
        <v/>
      </c>
      <c r="P2789" s="46" t="str">
        <f>IF($I2789="","",_xlfn.LET(_xlpm.x,VLOOKUP($I2789,'2026-01-09_taxon-match'!$A$2:$N$81,8,FALSE),IF(_xlpm.x=0,"",_xlpm.x)))</f>
        <v/>
      </c>
      <c r="Q2789" s="46" t="str">
        <f>IF($I2789="","",_xlfn.LET(_xlpm.x,VLOOKUP($I2789,'2026-01-09_taxon-match'!$A$2:$N$81,9,FALSE),IF(_xlpm.x=0,"",_xlpm.x)))</f>
        <v/>
      </c>
      <c r="R2789" s="46" t="str">
        <f>IF($I2789="","",_xlfn.LET(_xlpm.x,VLOOKUP($I2789,'2026-01-09_taxon-match'!$A$2:$N$81,10,FALSE),IF(_xlpm.x=0,"",_xlpm.x)))</f>
        <v/>
      </c>
      <c r="S2789" s="46" t="str">
        <f>IF($I2789="","",_xlfn.LET(_xlpm.x,VLOOKUP($I2789,'2026-01-09_taxon-match'!$A$2:$N$81,11,FALSE),IF(_xlpm.x=0,"",_xlpm.x)))</f>
        <v/>
      </c>
      <c r="T2789" s="46" t="str">
        <f>IF($I2789="","",_xlfn.LET(_xlpm.x,VLOOKUP($I2789,'2026-01-09_taxon-match'!$A$2:$N$81,13,FALSE),IF(_xlpm.x=0,"",_xlpm.x)))</f>
        <v/>
      </c>
      <c r="U2789" s="46">
        <v>1</v>
      </c>
      <c r="Y2789" s="46" t="str">
        <f>IF(V2789="","",_xlfn.LET(_xlpm.x,VLOOKUP(V2789,'Drop-down_menus'!$D$2:$E$13,2,FALSE),IF(_xlpm.x=0,"",_xlpm.x)))</f>
        <v/>
      </c>
      <c r="Z2789" s="46" t="str">
        <f>IF(W2789="","",_xlfn.LET(_xlpm.x,VLOOKUP(W2789,'Drop-down_menus'!$D$2:$E$13,2,FALSE),IF(_xlpm.x=0,"",_xlpm.x)))</f>
        <v/>
      </c>
      <c r="AA2789" s="46" t="str">
        <f>IF(X2789="","",_xlfn.LET(_xlpm.x,VLOOKUP(X2789,'Drop-down_menus'!$D$2:$E$13,2,FALSE),IF(_xlpm.x=0,"",_xlpm.x)))</f>
        <v/>
      </c>
      <c r="AB2789" s="46" t="s">
        <v>1253</v>
      </c>
      <c r="AC2789" s="46" t="s">
        <v>1258</v>
      </c>
    </row>
    <row r="2790" spans="2:34" ht="15" customHeight="1">
      <c r="B2790" s="46">
        <v>3080</v>
      </c>
      <c r="C2790" s="46" t="s">
        <v>922</v>
      </c>
      <c r="D2790" s="46" t="b">
        <f>COUNTIF(Events!$B$2:$B$171, C2790) &gt; 0</f>
        <v>1</v>
      </c>
      <c r="E2790" s="46" t="s">
        <v>215</v>
      </c>
      <c r="F2790" s="45" t="s">
        <v>264</v>
      </c>
      <c r="G2790" s="45"/>
      <c r="H2790" s="45"/>
      <c r="I2790" s="45"/>
      <c r="J2790" s="46" t="str">
        <f>IF(I2790="","",_xlfn.LET(_xlpm.x,VLOOKUP(I2790,'2026-01-09_taxon-match'!$A$2:$N$81,4,FALSE),IF(_xlpm.x=0,"",_xlpm.x)))</f>
        <v/>
      </c>
      <c r="K2790" s="45"/>
      <c r="L2790" s="46" t="str">
        <f>IF(I2790="","",_xlfn.LET(_xlpm.x,VLOOKUP(I2790,'2026-01-09_taxon-match'!$A$2:$N$81,3,FALSE),IF(_xlpm.x=0,"",_xlpm.x)))</f>
        <v/>
      </c>
      <c r="M2790" s="46" t="str">
        <f>IF($I2790="","",_xlfn.LET(_xlpm.x,VLOOKUP($I2790,'2026-01-09_taxon-match'!$A$2:$N$81,5,FALSE),IF(_xlpm.x=0,"",_xlpm.x)))</f>
        <v/>
      </c>
      <c r="N2790" s="46" t="str">
        <f>IF($I2790="","",_xlfn.LET(_xlpm.x,VLOOKUP($I2790,'2026-01-09_taxon-match'!$A$2:$N$81,6,FALSE),IF(_xlpm.x=0,"",_xlpm.x)))</f>
        <v/>
      </c>
      <c r="O2790" s="46" t="str">
        <f>IF($I2790="","",_xlfn.LET(_xlpm.x,VLOOKUP($I2790,'2026-01-09_taxon-match'!$A$2:$N$81,7,FALSE),IF(_xlpm.x=0,"",_xlpm.x)))</f>
        <v/>
      </c>
      <c r="P2790" s="46" t="str">
        <f>IF($I2790="","",_xlfn.LET(_xlpm.x,VLOOKUP($I2790,'2026-01-09_taxon-match'!$A$2:$N$81,8,FALSE),IF(_xlpm.x=0,"",_xlpm.x)))</f>
        <v/>
      </c>
      <c r="Q2790" s="46" t="str">
        <f>IF($I2790="","",_xlfn.LET(_xlpm.x,VLOOKUP($I2790,'2026-01-09_taxon-match'!$A$2:$N$81,9,FALSE),IF(_xlpm.x=0,"",_xlpm.x)))</f>
        <v/>
      </c>
      <c r="R2790" s="46" t="str">
        <f>IF($I2790="","",_xlfn.LET(_xlpm.x,VLOOKUP($I2790,'2026-01-09_taxon-match'!$A$2:$N$81,10,FALSE),IF(_xlpm.x=0,"",_xlpm.x)))</f>
        <v/>
      </c>
      <c r="S2790" s="46" t="str">
        <f>IF($I2790="","",_xlfn.LET(_xlpm.x,VLOOKUP($I2790,'2026-01-09_taxon-match'!$A$2:$N$81,11,FALSE),IF(_xlpm.x=0,"",_xlpm.x)))</f>
        <v/>
      </c>
      <c r="T2790" s="46" t="str">
        <f>IF($I2790="","",_xlfn.LET(_xlpm.x,VLOOKUP($I2790,'2026-01-09_taxon-match'!$A$2:$N$81,13,FALSE),IF(_xlpm.x=0,"",_xlpm.x)))</f>
        <v/>
      </c>
      <c r="U2790" s="45"/>
      <c r="V2790" s="45"/>
      <c r="W2790" s="45"/>
      <c r="X2790" s="45"/>
      <c r="Y2790" s="46" t="str">
        <f>IF(V2790="","",_xlfn.LET(_xlpm.x,VLOOKUP(V2790,'Drop-down_menus'!$D$2:$E$13,2,FALSE),IF(_xlpm.x=0,"",_xlpm.x)))</f>
        <v/>
      </c>
      <c r="Z2790" s="46" t="str">
        <f>IF(W2790="","",_xlfn.LET(_xlpm.x,VLOOKUP(W2790,'Drop-down_menus'!$D$2:$E$13,2,FALSE),IF(_xlpm.x=0,"",_xlpm.x)))</f>
        <v/>
      </c>
      <c r="AA2790" s="46" t="str">
        <f>IF(X2790="","",_xlfn.LET(_xlpm.x,VLOOKUP(X2790,'Drop-down_menus'!$D$2:$E$13,2,FALSE),IF(_xlpm.x=0,"",_xlpm.x)))</f>
        <v/>
      </c>
      <c r="AB2790" s="45" t="s">
        <v>316</v>
      </c>
      <c r="AC2790" s="45" t="s">
        <v>1015</v>
      </c>
      <c r="AD2790" s="45"/>
      <c r="AE2790" s="45" t="s">
        <v>39</v>
      </c>
      <c r="AF2790" s="45" t="s">
        <v>46</v>
      </c>
      <c r="AG2790" s="46" t="str">
        <f>IF(AE2790="","",_xlfn.LET(_xlpm.x,VLOOKUP(AE2790,'Drop-down_menus'!$D$2:$E$13,2,FALSE),IF(_xlpm.x=0,"",_xlpm.x)))</f>
        <v>https://orcid.org/0009-0002-6669-2911</v>
      </c>
      <c r="AH2790" s="46" t="str">
        <f>IF(AF2790="","",_xlfn.LET(_xlpm.x,VLOOKUP(AF2790,'Drop-down_menus'!$D$2:$E$13,2,FALSE),IF(_xlpm.x=0,"",_xlpm.x)))</f>
        <v>https://orcid.org/0000-0003-0502-8101</v>
      </c>
    </row>
    <row r="2791" spans="2:34" ht="15" customHeight="1">
      <c r="B2791" s="46">
        <v>3081</v>
      </c>
      <c r="C2791" s="46" t="s">
        <v>922</v>
      </c>
      <c r="D2791" s="46" t="b">
        <f>COUNTIF(Events!$B$2:$B$171, C2791) &gt; 0</f>
        <v>1</v>
      </c>
      <c r="E2791" s="46" t="s">
        <v>215</v>
      </c>
      <c r="F2791" s="46" t="s">
        <v>1072</v>
      </c>
      <c r="G2791" s="45"/>
      <c r="H2791" s="45"/>
      <c r="I2791" s="45"/>
      <c r="J2791" s="46" t="str">
        <f>IF(I2791="","",_xlfn.LET(_xlpm.x,VLOOKUP(I2791,'2026-01-09_taxon-match'!$A$2:$N$81,4,FALSE),IF(_xlpm.x=0,"",_xlpm.x)))</f>
        <v/>
      </c>
      <c r="K2791" s="45"/>
      <c r="L2791" s="46" t="str">
        <f>IF(I2791="","",_xlfn.LET(_xlpm.x,VLOOKUP(I2791,'2026-01-09_taxon-match'!$A$2:$N$81,3,FALSE),IF(_xlpm.x=0,"",_xlpm.x)))</f>
        <v/>
      </c>
      <c r="M2791" s="46" t="str">
        <f>IF($I2791="","",_xlfn.LET(_xlpm.x,VLOOKUP($I2791,'2026-01-09_taxon-match'!$A$2:$N$81,5,FALSE),IF(_xlpm.x=0,"",_xlpm.x)))</f>
        <v/>
      </c>
      <c r="N2791" s="46" t="str">
        <f>IF($I2791="","",_xlfn.LET(_xlpm.x,VLOOKUP($I2791,'2026-01-09_taxon-match'!$A$2:$N$81,6,FALSE),IF(_xlpm.x=0,"",_xlpm.x)))</f>
        <v/>
      </c>
      <c r="O2791" s="46" t="str">
        <f>IF($I2791="","",_xlfn.LET(_xlpm.x,VLOOKUP($I2791,'2026-01-09_taxon-match'!$A$2:$N$81,7,FALSE),IF(_xlpm.x=0,"",_xlpm.x)))</f>
        <v/>
      </c>
      <c r="P2791" s="46" t="str">
        <f>IF($I2791="","",_xlfn.LET(_xlpm.x,VLOOKUP($I2791,'2026-01-09_taxon-match'!$A$2:$N$81,8,FALSE),IF(_xlpm.x=0,"",_xlpm.x)))</f>
        <v/>
      </c>
      <c r="Q2791" s="46" t="str">
        <f>IF($I2791="","",_xlfn.LET(_xlpm.x,VLOOKUP($I2791,'2026-01-09_taxon-match'!$A$2:$N$81,9,FALSE),IF(_xlpm.x=0,"",_xlpm.x)))</f>
        <v/>
      </c>
      <c r="R2791" s="46" t="str">
        <f>IF($I2791="","",_xlfn.LET(_xlpm.x,VLOOKUP($I2791,'2026-01-09_taxon-match'!$A$2:$N$81,10,FALSE),IF(_xlpm.x=0,"",_xlpm.x)))</f>
        <v/>
      </c>
      <c r="S2791" s="46" t="str">
        <f>IF($I2791="","",_xlfn.LET(_xlpm.x,VLOOKUP($I2791,'2026-01-09_taxon-match'!$A$2:$N$81,11,FALSE),IF(_xlpm.x=0,"",_xlpm.x)))</f>
        <v/>
      </c>
      <c r="T2791" s="46" t="str">
        <f>IF($I2791="","",_xlfn.LET(_xlpm.x,VLOOKUP($I2791,'2026-01-09_taxon-match'!$A$2:$N$81,13,FALSE),IF(_xlpm.x=0,"",_xlpm.x)))</f>
        <v/>
      </c>
      <c r="U2791" s="45"/>
      <c r="V2791" s="45"/>
      <c r="W2791" s="45"/>
      <c r="X2791" s="45"/>
      <c r="Y2791" s="46" t="str">
        <f>IF(V2791="","",_xlfn.LET(_xlpm.x,VLOOKUP(V2791,'Drop-down_menus'!$D$2:$E$13,2,FALSE),IF(_xlpm.x=0,"",_xlpm.x)))</f>
        <v/>
      </c>
      <c r="Z2791" s="46" t="str">
        <f>IF(W2791="","",_xlfn.LET(_xlpm.x,VLOOKUP(W2791,'Drop-down_menus'!$D$2:$E$13,2,FALSE),IF(_xlpm.x=0,"",_xlpm.x)))</f>
        <v/>
      </c>
      <c r="AA2791" s="46" t="str">
        <f>IF(X2791="","",_xlfn.LET(_xlpm.x,VLOOKUP(X2791,'Drop-down_menus'!$D$2:$E$13,2,FALSE),IF(_xlpm.x=0,"",_xlpm.x)))</f>
        <v/>
      </c>
      <c r="AB2791" s="45" t="s">
        <v>514</v>
      </c>
      <c r="AC2791" s="45" t="s">
        <v>278</v>
      </c>
      <c r="AD2791" s="45"/>
      <c r="AE2791" s="45" t="s">
        <v>39</v>
      </c>
      <c r="AF2791" s="45" t="s">
        <v>46</v>
      </c>
      <c r="AG2791" s="46" t="str">
        <f>IF(AE2791="","",_xlfn.LET(_xlpm.x,VLOOKUP(AE2791,'Drop-down_menus'!$D$2:$E$13,2,FALSE),IF(_xlpm.x=0,"",_xlpm.x)))</f>
        <v>https://orcid.org/0009-0002-6669-2911</v>
      </c>
      <c r="AH2791" s="46" t="str">
        <f>IF(AF2791="","",_xlfn.LET(_xlpm.x,VLOOKUP(AF2791,'Drop-down_menus'!$D$2:$E$13,2,FALSE),IF(_xlpm.x=0,"",_xlpm.x)))</f>
        <v>https://orcid.org/0000-0003-0502-8101</v>
      </c>
    </row>
    <row r="2792" spans="2:34" ht="15" customHeight="1">
      <c r="B2792" s="46">
        <v>3089</v>
      </c>
      <c r="C2792" s="46" t="s">
        <v>922</v>
      </c>
      <c r="D2792" s="46" t="b">
        <f>COUNTIF(Events!$B$2:$B$171, C2792) &gt; 0</f>
        <v>1</v>
      </c>
      <c r="G2792" s="46" t="s">
        <v>1211</v>
      </c>
      <c r="J2792" s="46" t="str">
        <f>IF(I2792="","",_xlfn.LET(_xlpm.x,VLOOKUP(I2792,'2026-01-09_taxon-match'!$A$2:$N$81,4,FALSE),IF(_xlpm.x=0,"",_xlpm.x)))</f>
        <v/>
      </c>
      <c r="L2792" s="46" t="str">
        <f>IF(I2792="","",_xlfn.LET(_xlpm.x,VLOOKUP(I2792,'2026-01-09_taxon-match'!$A$2:$N$81,3,FALSE),IF(_xlpm.x=0,"",_xlpm.x)))</f>
        <v/>
      </c>
      <c r="M2792" s="46" t="str">
        <f>IF($I2792="","",_xlfn.LET(_xlpm.x,VLOOKUP($I2792,'2026-01-09_taxon-match'!$A$2:$N$81,5,FALSE),IF(_xlpm.x=0,"",_xlpm.x)))</f>
        <v/>
      </c>
      <c r="N2792" s="46" t="str">
        <f>IF($I2792="","",_xlfn.LET(_xlpm.x,VLOOKUP($I2792,'2026-01-09_taxon-match'!$A$2:$N$81,6,FALSE),IF(_xlpm.x=0,"",_xlpm.x)))</f>
        <v/>
      </c>
      <c r="O2792" s="46" t="str">
        <f>IF($I2792="","",_xlfn.LET(_xlpm.x,VLOOKUP($I2792,'2026-01-09_taxon-match'!$A$2:$N$81,7,FALSE),IF(_xlpm.x=0,"",_xlpm.x)))</f>
        <v/>
      </c>
      <c r="P2792" s="46" t="str">
        <f>IF($I2792="","",_xlfn.LET(_xlpm.x,VLOOKUP($I2792,'2026-01-09_taxon-match'!$A$2:$N$81,8,FALSE),IF(_xlpm.x=0,"",_xlpm.x)))</f>
        <v/>
      </c>
      <c r="Q2792" s="46" t="str">
        <f>IF($I2792="","",_xlfn.LET(_xlpm.x,VLOOKUP($I2792,'2026-01-09_taxon-match'!$A$2:$N$81,9,FALSE),IF(_xlpm.x=0,"",_xlpm.x)))</f>
        <v/>
      </c>
      <c r="R2792" s="46" t="str">
        <f>IF($I2792="","",_xlfn.LET(_xlpm.x,VLOOKUP($I2792,'2026-01-09_taxon-match'!$A$2:$N$81,10,FALSE),IF(_xlpm.x=0,"",_xlpm.x)))</f>
        <v/>
      </c>
      <c r="S2792" s="46" t="str">
        <f>IF($I2792="","",_xlfn.LET(_xlpm.x,VLOOKUP($I2792,'2026-01-09_taxon-match'!$A$2:$N$81,11,FALSE),IF(_xlpm.x=0,"",_xlpm.x)))</f>
        <v/>
      </c>
      <c r="T2792" s="46" t="str">
        <f>IF($I2792="","",_xlfn.LET(_xlpm.x,VLOOKUP($I2792,'2026-01-09_taxon-match'!$A$2:$N$81,13,FALSE),IF(_xlpm.x=0,"",_xlpm.x)))</f>
        <v/>
      </c>
      <c r="U2792" s="46">
        <v>1</v>
      </c>
      <c r="Y2792" s="46" t="str">
        <f>IF(V2792="","",_xlfn.LET(_xlpm.x,VLOOKUP(V2792,'Drop-down_menus'!$D$2:$E$13,2,FALSE),IF(_xlpm.x=0,"",_xlpm.x)))</f>
        <v/>
      </c>
      <c r="Z2792" s="46" t="str">
        <f>IF(W2792="","",_xlfn.LET(_xlpm.x,VLOOKUP(W2792,'Drop-down_menus'!$D$2:$E$13,2,FALSE),IF(_xlpm.x=0,"",_xlpm.x)))</f>
        <v/>
      </c>
      <c r="AA2792" s="46" t="str">
        <f>IF(X2792="","",_xlfn.LET(_xlpm.x,VLOOKUP(X2792,'Drop-down_menus'!$D$2:$E$13,2,FALSE),IF(_xlpm.x=0,"",_xlpm.x)))</f>
        <v/>
      </c>
      <c r="AB2792" s="46" t="s">
        <v>1252</v>
      </c>
      <c r="AC2792" s="46" t="s">
        <v>1255</v>
      </c>
    </row>
    <row r="2793" spans="2:34" ht="15" customHeight="1">
      <c r="B2793" s="46">
        <v>3136</v>
      </c>
      <c r="C2793" s="46" t="s">
        <v>861</v>
      </c>
      <c r="D2793" s="46" t="b">
        <f>COUNTIF(Events!$B$2:$B$171, C2793) &gt; 0</f>
        <v>1</v>
      </c>
      <c r="E2793" s="46" t="s">
        <v>196</v>
      </c>
      <c r="F2793" s="46" t="s">
        <v>507</v>
      </c>
      <c r="J2793" s="46" t="str">
        <f>IF(I2793="","",_xlfn.LET(_xlpm.x,VLOOKUP(I2793,'2026-01-09_taxon-match'!$A$2:$N$81,4,FALSE),IF(_xlpm.x=0,"",_xlpm.x)))</f>
        <v/>
      </c>
      <c r="L2793" s="46" t="str">
        <f>IF(I2793="","",_xlfn.LET(_xlpm.x,VLOOKUP(I2793,'2026-01-09_taxon-match'!$A$2:$N$81,3,FALSE),IF(_xlpm.x=0,"",_xlpm.x)))</f>
        <v/>
      </c>
      <c r="M2793" s="46" t="str">
        <f>IF($I2793="","",_xlfn.LET(_xlpm.x,VLOOKUP($I2793,'2026-01-09_taxon-match'!$A$2:$N$81,5,FALSE),IF(_xlpm.x=0,"",_xlpm.x)))</f>
        <v/>
      </c>
      <c r="N2793" s="46" t="str">
        <f>IF($I2793="","",_xlfn.LET(_xlpm.x,VLOOKUP($I2793,'2026-01-09_taxon-match'!$A$2:$N$81,6,FALSE),IF(_xlpm.x=0,"",_xlpm.x)))</f>
        <v/>
      </c>
      <c r="O2793" s="46" t="str">
        <f>IF($I2793="","",_xlfn.LET(_xlpm.x,VLOOKUP($I2793,'2026-01-09_taxon-match'!$A$2:$N$81,7,FALSE),IF(_xlpm.x=0,"",_xlpm.x)))</f>
        <v/>
      </c>
      <c r="P2793" s="46" t="str">
        <f>IF($I2793="","",_xlfn.LET(_xlpm.x,VLOOKUP($I2793,'2026-01-09_taxon-match'!$A$2:$N$81,8,FALSE),IF(_xlpm.x=0,"",_xlpm.x)))</f>
        <v/>
      </c>
      <c r="Q2793" s="46" t="str">
        <f>IF($I2793="","",_xlfn.LET(_xlpm.x,VLOOKUP($I2793,'2026-01-09_taxon-match'!$A$2:$N$81,9,FALSE),IF(_xlpm.x=0,"",_xlpm.x)))</f>
        <v/>
      </c>
      <c r="R2793" s="46" t="str">
        <f>IF($I2793="","",_xlfn.LET(_xlpm.x,VLOOKUP($I2793,'2026-01-09_taxon-match'!$A$2:$N$81,10,FALSE),IF(_xlpm.x=0,"",_xlpm.x)))</f>
        <v/>
      </c>
      <c r="S2793" s="46" t="str">
        <f>IF($I2793="","",_xlfn.LET(_xlpm.x,VLOOKUP($I2793,'2026-01-09_taxon-match'!$A$2:$N$81,11,FALSE),IF(_xlpm.x=0,"",_xlpm.x)))</f>
        <v/>
      </c>
      <c r="T2793" s="46" t="str">
        <f>IF($I2793="","",_xlfn.LET(_xlpm.x,VLOOKUP($I2793,'2026-01-09_taxon-match'!$A$2:$N$81,13,FALSE),IF(_xlpm.x=0,"",_xlpm.x)))</f>
        <v/>
      </c>
      <c r="V2793" s="46" t="s">
        <v>39</v>
      </c>
      <c r="W2793" s="46" t="s">
        <v>46</v>
      </c>
      <c r="Y2793" s="46" t="str">
        <f>IF(V2793="","",_xlfn.LET(_xlpm.x,VLOOKUP(V2793,'Drop-down_menus'!$D$2:$E$13,2,FALSE),IF(_xlpm.x=0,"",_xlpm.x)))</f>
        <v>https://orcid.org/0009-0002-6669-2911</v>
      </c>
      <c r="Z2793" s="46" t="str">
        <f>IF(W2793="","",_xlfn.LET(_xlpm.x,VLOOKUP(W2793,'Drop-down_menus'!$D$2:$E$13,2,FALSE),IF(_xlpm.x=0,"",_xlpm.x)))</f>
        <v>https://orcid.org/0000-0003-0502-8101</v>
      </c>
      <c r="AA2793" s="46" t="str">
        <f>IF(X2793="","",_xlfn.LET(_xlpm.x,VLOOKUP(X2793,'Drop-down_menus'!$D$2:$E$13,2,FALSE),IF(_xlpm.x=0,"",_xlpm.x)))</f>
        <v/>
      </c>
      <c r="AB2793" s="46" t="s">
        <v>1128</v>
      </c>
      <c r="AC2793" s="46" t="s">
        <v>1190</v>
      </c>
    </row>
    <row r="2794" spans="2:34" ht="15" customHeight="1">
      <c r="B2794" s="46">
        <v>3137</v>
      </c>
      <c r="C2794" s="46" t="s">
        <v>861</v>
      </c>
      <c r="D2794" s="46" t="b">
        <f>COUNTIF(Events!$B$2:$B$171, C2794) &gt; 0</f>
        <v>1</v>
      </c>
      <c r="E2794" s="46" t="s">
        <v>196</v>
      </c>
      <c r="F2794" s="46" t="s">
        <v>1076</v>
      </c>
      <c r="J2794" s="46" t="str">
        <f>IF(I2794="","",_xlfn.LET(_xlpm.x,VLOOKUP(I2794,'2026-01-09_taxon-match'!$A$2:$N$81,4,FALSE),IF(_xlpm.x=0,"",_xlpm.x)))</f>
        <v/>
      </c>
      <c r="L2794" s="46" t="str">
        <f>IF(I2794="","",_xlfn.LET(_xlpm.x,VLOOKUP(I2794,'2026-01-09_taxon-match'!$A$2:$N$81,3,FALSE),IF(_xlpm.x=0,"",_xlpm.x)))</f>
        <v/>
      </c>
      <c r="M2794" s="46" t="str">
        <f>IF($I2794="","",_xlfn.LET(_xlpm.x,VLOOKUP($I2794,'2026-01-09_taxon-match'!$A$2:$N$81,5,FALSE),IF(_xlpm.x=0,"",_xlpm.x)))</f>
        <v/>
      </c>
      <c r="N2794" s="46" t="str">
        <f>IF($I2794="","",_xlfn.LET(_xlpm.x,VLOOKUP($I2794,'2026-01-09_taxon-match'!$A$2:$N$81,6,FALSE),IF(_xlpm.x=0,"",_xlpm.x)))</f>
        <v/>
      </c>
      <c r="O2794" s="46" t="str">
        <f>IF($I2794="","",_xlfn.LET(_xlpm.x,VLOOKUP($I2794,'2026-01-09_taxon-match'!$A$2:$N$81,7,FALSE),IF(_xlpm.x=0,"",_xlpm.x)))</f>
        <v/>
      </c>
      <c r="P2794" s="46" t="str">
        <f>IF($I2794="","",_xlfn.LET(_xlpm.x,VLOOKUP($I2794,'2026-01-09_taxon-match'!$A$2:$N$81,8,FALSE),IF(_xlpm.x=0,"",_xlpm.x)))</f>
        <v/>
      </c>
      <c r="Q2794" s="46" t="str">
        <f>IF($I2794="","",_xlfn.LET(_xlpm.x,VLOOKUP($I2794,'2026-01-09_taxon-match'!$A$2:$N$81,9,FALSE),IF(_xlpm.x=0,"",_xlpm.x)))</f>
        <v/>
      </c>
      <c r="R2794" s="46" t="str">
        <f>IF($I2794="","",_xlfn.LET(_xlpm.x,VLOOKUP($I2794,'2026-01-09_taxon-match'!$A$2:$N$81,10,FALSE),IF(_xlpm.x=0,"",_xlpm.x)))</f>
        <v/>
      </c>
      <c r="S2794" s="46" t="str">
        <f>IF($I2794="","",_xlfn.LET(_xlpm.x,VLOOKUP($I2794,'2026-01-09_taxon-match'!$A$2:$N$81,11,FALSE),IF(_xlpm.x=0,"",_xlpm.x)))</f>
        <v/>
      </c>
      <c r="T2794" s="46" t="str">
        <f>IF($I2794="","",_xlfn.LET(_xlpm.x,VLOOKUP($I2794,'2026-01-09_taxon-match'!$A$2:$N$81,13,FALSE),IF(_xlpm.x=0,"",_xlpm.x)))</f>
        <v/>
      </c>
      <c r="V2794" s="46" t="s">
        <v>39</v>
      </c>
      <c r="W2794" s="46" t="s">
        <v>46</v>
      </c>
      <c r="Y2794" s="46" t="str">
        <f>IF(V2794="","",_xlfn.LET(_xlpm.x,VLOOKUP(V2794,'Drop-down_menus'!$D$2:$E$13,2,FALSE),IF(_xlpm.x=0,"",_xlpm.x)))</f>
        <v>https://orcid.org/0009-0002-6669-2911</v>
      </c>
      <c r="Z2794" s="46" t="str">
        <f>IF(W2794="","",_xlfn.LET(_xlpm.x,VLOOKUP(W2794,'Drop-down_menus'!$D$2:$E$13,2,FALSE),IF(_xlpm.x=0,"",_xlpm.x)))</f>
        <v>https://orcid.org/0000-0003-0502-8101</v>
      </c>
      <c r="AA2794" s="46" t="str">
        <f>IF(X2794="","",_xlfn.LET(_xlpm.x,VLOOKUP(X2794,'Drop-down_menus'!$D$2:$E$13,2,FALSE),IF(_xlpm.x=0,"",_xlpm.x)))</f>
        <v/>
      </c>
      <c r="AB2794" s="46" t="s">
        <v>514</v>
      </c>
      <c r="AC2794" s="46" t="s">
        <v>1191</v>
      </c>
    </row>
    <row r="2795" spans="2:34" ht="15" customHeight="1">
      <c r="B2795" s="46">
        <v>3145</v>
      </c>
      <c r="C2795" s="46" t="s">
        <v>928</v>
      </c>
      <c r="D2795" s="46" t="b">
        <f>COUNTIF(Events!$B$2:$B$171, C2795) &gt; 0</f>
        <v>1</v>
      </c>
      <c r="E2795" s="46" t="s">
        <v>215</v>
      </c>
      <c r="F2795" s="46" t="s">
        <v>213</v>
      </c>
      <c r="J2795" s="46" t="str">
        <f>IF(I2795="","",_xlfn.LET(_xlpm.x,VLOOKUP(I2795,'2026-01-09_taxon-match'!$A$2:$N$81,4,FALSE),IF(_xlpm.x=0,"",_xlpm.x)))</f>
        <v/>
      </c>
      <c r="L2795" s="46" t="str">
        <f>IF(I2795="","",_xlfn.LET(_xlpm.x,VLOOKUP(I2795,'2026-01-09_taxon-match'!$A$2:$N$81,3,FALSE),IF(_xlpm.x=0,"",_xlpm.x)))</f>
        <v/>
      </c>
      <c r="M2795" s="46" t="str">
        <f>IF($I2795="","",_xlfn.LET(_xlpm.x,VLOOKUP($I2795,'2026-01-09_taxon-match'!$A$2:$N$81,5,FALSE),IF(_xlpm.x=0,"",_xlpm.x)))</f>
        <v/>
      </c>
      <c r="N2795" s="46" t="str">
        <f>IF($I2795="","",_xlfn.LET(_xlpm.x,VLOOKUP($I2795,'2026-01-09_taxon-match'!$A$2:$N$81,6,FALSE),IF(_xlpm.x=0,"",_xlpm.x)))</f>
        <v/>
      </c>
      <c r="O2795" s="46" t="str">
        <f>IF($I2795="","",_xlfn.LET(_xlpm.x,VLOOKUP($I2795,'2026-01-09_taxon-match'!$A$2:$N$81,7,FALSE),IF(_xlpm.x=0,"",_xlpm.x)))</f>
        <v/>
      </c>
      <c r="P2795" s="46" t="str">
        <f>IF($I2795="","",_xlfn.LET(_xlpm.x,VLOOKUP($I2795,'2026-01-09_taxon-match'!$A$2:$N$81,8,FALSE),IF(_xlpm.x=0,"",_xlpm.x)))</f>
        <v/>
      </c>
      <c r="Q2795" s="46" t="str">
        <f>IF($I2795="","",_xlfn.LET(_xlpm.x,VLOOKUP($I2795,'2026-01-09_taxon-match'!$A$2:$N$81,9,FALSE),IF(_xlpm.x=0,"",_xlpm.x)))</f>
        <v/>
      </c>
      <c r="R2795" s="46" t="str">
        <f>IF($I2795="","",_xlfn.LET(_xlpm.x,VLOOKUP($I2795,'2026-01-09_taxon-match'!$A$2:$N$81,10,FALSE),IF(_xlpm.x=0,"",_xlpm.x)))</f>
        <v/>
      </c>
      <c r="S2795" s="46" t="str">
        <f>IF($I2795="","",_xlfn.LET(_xlpm.x,VLOOKUP($I2795,'2026-01-09_taxon-match'!$A$2:$N$81,11,FALSE),IF(_xlpm.x=0,"",_xlpm.x)))</f>
        <v/>
      </c>
      <c r="T2795" s="46" t="str">
        <f>IF($I2795="","",_xlfn.LET(_xlpm.x,VLOOKUP($I2795,'2026-01-09_taxon-match'!$A$2:$N$81,13,FALSE),IF(_xlpm.x=0,"",_xlpm.x)))</f>
        <v/>
      </c>
      <c r="V2795" s="46" t="s">
        <v>39</v>
      </c>
      <c r="W2795" s="46" t="s">
        <v>46</v>
      </c>
      <c r="Y2795" s="46" t="str">
        <f>IF(V2795="","",_xlfn.LET(_xlpm.x,VLOOKUP(V2795,'Drop-down_menus'!$D$2:$E$13,2,FALSE),IF(_xlpm.x=0,"",_xlpm.x)))</f>
        <v>https://orcid.org/0009-0002-6669-2911</v>
      </c>
      <c r="Z2795" s="46" t="str">
        <f>IF(W2795="","",_xlfn.LET(_xlpm.x,VLOOKUP(W2795,'Drop-down_menus'!$D$2:$E$13,2,FALSE),IF(_xlpm.x=0,"",_xlpm.x)))</f>
        <v>https://orcid.org/0000-0003-0502-8101</v>
      </c>
      <c r="AA2795" s="46" t="str">
        <f>IF(X2795="","",_xlfn.LET(_xlpm.x,VLOOKUP(X2795,'Drop-down_menus'!$D$2:$E$13,2,FALSE),IF(_xlpm.x=0,"",_xlpm.x)))</f>
        <v/>
      </c>
      <c r="AC2795" s="46" t="s">
        <v>214</v>
      </c>
    </row>
    <row r="2796" spans="2:34" ht="15" customHeight="1">
      <c r="B2796" s="46">
        <v>3146</v>
      </c>
      <c r="C2796" s="46" t="s">
        <v>926</v>
      </c>
      <c r="D2796" s="46" t="b">
        <f>COUNTIF(Events!$B$2:$B$171, C2796) &gt; 0</f>
        <v>1</v>
      </c>
      <c r="E2796" s="46" t="s">
        <v>215</v>
      </c>
      <c r="F2796" s="46" t="s">
        <v>213</v>
      </c>
      <c r="J2796" s="46" t="str">
        <f>IF(I2796="","",_xlfn.LET(_xlpm.x,VLOOKUP(I2796,'2026-01-09_taxon-match'!$A$2:$N$81,4,FALSE),IF(_xlpm.x=0,"",_xlpm.x)))</f>
        <v/>
      </c>
      <c r="L2796" s="46" t="str">
        <f>IF(I2796="","",_xlfn.LET(_xlpm.x,VLOOKUP(I2796,'2026-01-09_taxon-match'!$A$2:$N$81,3,FALSE),IF(_xlpm.x=0,"",_xlpm.x)))</f>
        <v/>
      </c>
      <c r="M2796" s="46" t="str">
        <f>IF($I2796="","",_xlfn.LET(_xlpm.x,VLOOKUP($I2796,'2026-01-09_taxon-match'!$A$2:$N$81,5,FALSE),IF(_xlpm.x=0,"",_xlpm.x)))</f>
        <v/>
      </c>
      <c r="N2796" s="46" t="str">
        <f>IF($I2796="","",_xlfn.LET(_xlpm.x,VLOOKUP($I2796,'2026-01-09_taxon-match'!$A$2:$N$81,6,FALSE),IF(_xlpm.x=0,"",_xlpm.x)))</f>
        <v/>
      </c>
      <c r="O2796" s="46" t="str">
        <f>IF($I2796="","",_xlfn.LET(_xlpm.x,VLOOKUP($I2796,'2026-01-09_taxon-match'!$A$2:$N$81,7,FALSE),IF(_xlpm.x=0,"",_xlpm.x)))</f>
        <v/>
      </c>
      <c r="P2796" s="46" t="str">
        <f>IF($I2796="","",_xlfn.LET(_xlpm.x,VLOOKUP($I2796,'2026-01-09_taxon-match'!$A$2:$N$81,8,FALSE),IF(_xlpm.x=0,"",_xlpm.x)))</f>
        <v/>
      </c>
      <c r="Q2796" s="46" t="str">
        <f>IF($I2796="","",_xlfn.LET(_xlpm.x,VLOOKUP($I2796,'2026-01-09_taxon-match'!$A$2:$N$81,9,FALSE),IF(_xlpm.x=0,"",_xlpm.x)))</f>
        <v/>
      </c>
      <c r="R2796" s="46" t="str">
        <f>IF($I2796="","",_xlfn.LET(_xlpm.x,VLOOKUP($I2796,'2026-01-09_taxon-match'!$A$2:$N$81,10,FALSE),IF(_xlpm.x=0,"",_xlpm.x)))</f>
        <v/>
      </c>
      <c r="S2796" s="46" t="str">
        <f>IF($I2796="","",_xlfn.LET(_xlpm.x,VLOOKUP($I2796,'2026-01-09_taxon-match'!$A$2:$N$81,11,FALSE),IF(_xlpm.x=0,"",_xlpm.x)))</f>
        <v/>
      </c>
      <c r="T2796" s="46" t="str">
        <f>IF($I2796="","",_xlfn.LET(_xlpm.x,VLOOKUP($I2796,'2026-01-09_taxon-match'!$A$2:$N$81,13,FALSE),IF(_xlpm.x=0,"",_xlpm.x)))</f>
        <v/>
      </c>
      <c r="V2796" s="46" t="s">
        <v>39</v>
      </c>
      <c r="W2796" s="46" t="s">
        <v>46</v>
      </c>
      <c r="Y2796" s="46" t="str">
        <f>IF(V2796="","",_xlfn.LET(_xlpm.x,VLOOKUP(V2796,'Drop-down_menus'!$D$2:$E$13,2,FALSE),IF(_xlpm.x=0,"",_xlpm.x)))</f>
        <v>https://orcid.org/0009-0002-6669-2911</v>
      </c>
      <c r="Z2796" s="46" t="str">
        <f>IF(W2796="","",_xlfn.LET(_xlpm.x,VLOOKUP(W2796,'Drop-down_menus'!$D$2:$E$13,2,FALSE),IF(_xlpm.x=0,"",_xlpm.x)))</f>
        <v>https://orcid.org/0000-0003-0502-8101</v>
      </c>
      <c r="AA2796" s="46" t="str">
        <f>IF(X2796="","",_xlfn.LET(_xlpm.x,VLOOKUP(X2796,'Drop-down_menus'!$D$2:$E$13,2,FALSE),IF(_xlpm.x=0,"",_xlpm.x)))</f>
        <v/>
      </c>
      <c r="AC2796" s="46" t="s">
        <v>214</v>
      </c>
    </row>
    <row r="2797" spans="2:34" ht="15" customHeight="1">
      <c r="B2797">
        <v>3148</v>
      </c>
      <c r="C2797" t="s">
        <v>919</v>
      </c>
      <c r="D2797" s="46" t="b">
        <f>COUNTIF(Events!$B$2:$B$171, C2797) &gt; 0</f>
        <v>1</v>
      </c>
      <c r="E2797" s="46" t="s">
        <v>1103</v>
      </c>
      <c r="F2797" t="s">
        <v>1096</v>
      </c>
      <c r="J2797" s="46" t="str">
        <f>IF(I2797="","",_xlfn.LET(_xlpm.x,VLOOKUP(I2797,'2026-01-09_taxon-match'!$A$2:$N$81,4,FALSE),IF(_xlpm.x=0,"",_xlpm.x)))</f>
        <v/>
      </c>
      <c r="L2797" s="46" t="str">
        <f>IF(I2797="","",_xlfn.LET(_xlpm.x,VLOOKUP(I2797,'2026-01-09_taxon-match'!$A$2:$N$81,3,FALSE),IF(_xlpm.x=0,"",_xlpm.x)))</f>
        <v/>
      </c>
      <c r="M2797" s="46" t="str">
        <f>IF($I2797="","",_xlfn.LET(_xlpm.x,VLOOKUP($I2797,'2026-01-09_taxon-match'!$A$2:$N$81,5,FALSE),IF(_xlpm.x=0,"",_xlpm.x)))</f>
        <v/>
      </c>
      <c r="N2797" s="46" t="str">
        <f>IF($I2797="","",_xlfn.LET(_xlpm.x,VLOOKUP($I2797,'2026-01-09_taxon-match'!$A$2:$N$81,6,FALSE),IF(_xlpm.x=0,"",_xlpm.x)))</f>
        <v/>
      </c>
      <c r="O2797" s="46" t="str">
        <f>IF($I2797="","",_xlfn.LET(_xlpm.x,VLOOKUP($I2797,'2026-01-09_taxon-match'!$A$2:$N$81,7,FALSE),IF(_xlpm.x=0,"",_xlpm.x)))</f>
        <v/>
      </c>
      <c r="P2797" s="46" t="str">
        <f>IF($I2797="","",_xlfn.LET(_xlpm.x,VLOOKUP($I2797,'2026-01-09_taxon-match'!$A$2:$N$81,8,FALSE),IF(_xlpm.x=0,"",_xlpm.x)))</f>
        <v/>
      </c>
      <c r="Q2797" s="46" t="str">
        <f>IF($I2797="","",_xlfn.LET(_xlpm.x,VLOOKUP($I2797,'2026-01-09_taxon-match'!$A$2:$N$81,9,FALSE),IF(_xlpm.x=0,"",_xlpm.x)))</f>
        <v/>
      </c>
      <c r="R2797" s="46" t="str">
        <f>IF($I2797="","",_xlfn.LET(_xlpm.x,VLOOKUP($I2797,'2026-01-09_taxon-match'!$A$2:$N$81,10,FALSE),IF(_xlpm.x=0,"",_xlpm.x)))</f>
        <v/>
      </c>
      <c r="S2797" s="46" t="str">
        <f>IF($I2797="","",_xlfn.LET(_xlpm.x,VLOOKUP($I2797,'2026-01-09_taxon-match'!$A$2:$N$81,11,FALSE),IF(_xlpm.x=0,"",_xlpm.x)))</f>
        <v/>
      </c>
      <c r="T2797" s="46" t="str">
        <f>IF($I2797="","",_xlfn.LET(_xlpm.x,VLOOKUP($I2797,'2026-01-09_taxon-match'!$A$2:$N$81,13,FALSE),IF(_xlpm.x=0,"",_xlpm.x)))</f>
        <v/>
      </c>
      <c r="Y2797" s="46" t="str">
        <f>IF(V2797="","",_xlfn.LET(_xlpm.x,VLOOKUP(V2797,'Drop-down_menus'!$D$2:$E$13,2,FALSE),IF(_xlpm.x=0,"",_xlpm.x)))</f>
        <v/>
      </c>
      <c r="Z2797" s="46" t="str">
        <f>IF(W2797="","",_xlfn.LET(_xlpm.x,VLOOKUP(W2797,'Drop-down_menus'!$D$2:$E$13,2,FALSE),IF(_xlpm.x=0,"",_xlpm.x)))</f>
        <v/>
      </c>
      <c r="AA2797" s="46" t="str">
        <f>IF(X2797="","",_xlfn.LET(_xlpm.x,VLOOKUP(X2797,'Drop-down_menus'!$D$2:$E$13,2,FALSE),IF(_xlpm.x=0,"",_xlpm.x)))</f>
        <v/>
      </c>
    </row>
    <row r="2798" spans="2:34" ht="15" customHeight="1">
      <c r="B2798">
        <v>3149</v>
      </c>
      <c r="C2798" t="s">
        <v>919</v>
      </c>
      <c r="D2798" s="46" t="b">
        <f>COUNTIF(Events!$B$2:$B$171, C2798) &gt; 0</f>
        <v>1</v>
      </c>
      <c r="E2798" t="s">
        <v>196</v>
      </c>
      <c r="J2798" s="46" t="str">
        <f>IF(I2798="","",_xlfn.LET(_xlpm.x,VLOOKUP(I2798,'2026-01-09_taxon-match'!$A$2:$N$81,4,FALSE),IF(_xlpm.x=0,"",_xlpm.x)))</f>
        <v/>
      </c>
      <c r="L2798" s="46" t="str">
        <f>IF(I2798="","",_xlfn.LET(_xlpm.x,VLOOKUP(I2798,'2026-01-09_taxon-match'!$A$2:$N$81,3,FALSE),IF(_xlpm.x=0,"",_xlpm.x)))</f>
        <v/>
      </c>
      <c r="M2798" s="46" t="str">
        <f>IF($I2798="","",_xlfn.LET(_xlpm.x,VLOOKUP($I2798,'2026-01-09_taxon-match'!$A$2:$N$81,5,FALSE),IF(_xlpm.x=0,"",_xlpm.x)))</f>
        <v/>
      </c>
      <c r="N2798" s="46" t="str">
        <f>IF($I2798="","",_xlfn.LET(_xlpm.x,VLOOKUP($I2798,'2026-01-09_taxon-match'!$A$2:$N$81,6,FALSE),IF(_xlpm.x=0,"",_xlpm.x)))</f>
        <v/>
      </c>
      <c r="O2798" s="46" t="str">
        <f>IF($I2798="","",_xlfn.LET(_xlpm.x,VLOOKUP($I2798,'2026-01-09_taxon-match'!$A$2:$N$81,7,FALSE),IF(_xlpm.x=0,"",_xlpm.x)))</f>
        <v/>
      </c>
      <c r="P2798" s="46" t="str">
        <f>IF($I2798="","",_xlfn.LET(_xlpm.x,VLOOKUP($I2798,'2026-01-09_taxon-match'!$A$2:$N$81,8,FALSE),IF(_xlpm.x=0,"",_xlpm.x)))</f>
        <v/>
      </c>
      <c r="Q2798" s="46" t="str">
        <f>IF($I2798="","",_xlfn.LET(_xlpm.x,VLOOKUP($I2798,'2026-01-09_taxon-match'!$A$2:$N$81,9,FALSE),IF(_xlpm.x=0,"",_xlpm.x)))</f>
        <v/>
      </c>
      <c r="R2798" s="46" t="str">
        <f>IF($I2798="","",_xlfn.LET(_xlpm.x,VLOOKUP($I2798,'2026-01-09_taxon-match'!$A$2:$N$81,10,FALSE),IF(_xlpm.x=0,"",_xlpm.x)))</f>
        <v/>
      </c>
      <c r="S2798" s="46" t="str">
        <f>IF($I2798="","",_xlfn.LET(_xlpm.x,VLOOKUP($I2798,'2026-01-09_taxon-match'!$A$2:$N$81,11,FALSE),IF(_xlpm.x=0,"",_xlpm.x)))</f>
        <v/>
      </c>
      <c r="T2798" s="46" t="str">
        <f>IF($I2798="","",_xlfn.LET(_xlpm.x,VLOOKUP($I2798,'2026-01-09_taxon-match'!$A$2:$N$81,13,FALSE),IF(_xlpm.x=0,"",_xlpm.x)))</f>
        <v/>
      </c>
      <c r="Y2798" s="46" t="str">
        <f>IF(V2798="","",_xlfn.LET(_xlpm.x,VLOOKUP(V2798,'Drop-down_menus'!$D$2:$E$13,2,FALSE),IF(_xlpm.x=0,"",_xlpm.x)))</f>
        <v/>
      </c>
      <c r="Z2798" s="46" t="str">
        <f>IF(W2798="","",_xlfn.LET(_xlpm.x,VLOOKUP(W2798,'Drop-down_menus'!$D$2:$E$13,2,FALSE),IF(_xlpm.x=0,"",_xlpm.x)))</f>
        <v/>
      </c>
      <c r="AA2798" s="46" t="str">
        <f>IF(X2798="","",_xlfn.LET(_xlpm.x,VLOOKUP(X2798,'Drop-down_menus'!$D$2:$E$13,2,FALSE),IF(_xlpm.x=0,"",_xlpm.x)))</f>
        <v/>
      </c>
    </row>
    <row r="2799" spans="2:34" ht="15" customHeight="1">
      <c r="B2799">
        <v>3150</v>
      </c>
      <c r="C2799" t="s">
        <v>919</v>
      </c>
      <c r="D2799" s="46" t="b">
        <f>COUNTIF(Events!$B$2:$B$171, C2799) &gt; 0</f>
        <v>1</v>
      </c>
      <c r="E2799" s="2" t="s">
        <v>169</v>
      </c>
      <c r="G2799" s="46" t="s">
        <v>177</v>
      </c>
      <c r="I2799" s="46" t="s">
        <v>177</v>
      </c>
      <c r="J2799" s="46" t="str">
        <f>IF(I2799="","",_xlfn.LET(_xlpm.x,VLOOKUP(I2799,'2026-01-09_taxon-match'!$A$2:$N$81,4,FALSE),IF(_xlpm.x=0,"",_xlpm.x)))</f>
        <v>Sterechinus neumayeri</v>
      </c>
      <c r="L2799" s="46" t="str">
        <f>IF(I2799="","",_xlfn.LET(_xlpm.x,VLOOKUP(I2799,'2026-01-09_taxon-match'!$A$2:$N$81,3,FALSE),IF(_xlpm.x=0,"",_xlpm.x)))</f>
        <v>urn:lsid:marinespecies.org:taxname:160831</v>
      </c>
      <c r="M2799" s="46" t="str">
        <f>IF($I2799="","",_xlfn.LET(_xlpm.x,VLOOKUP($I2799,'2026-01-09_taxon-match'!$A$2:$N$81,5,FALSE),IF(_xlpm.x=0,"",_xlpm.x)))</f>
        <v>(Meissner, 1900)</v>
      </c>
      <c r="N2799" s="46" t="str">
        <f>IF($I2799="","",_xlfn.LET(_xlpm.x,VLOOKUP($I2799,'2026-01-09_taxon-match'!$A$2:$N$81,6,FALSE),IF(_xlpm.x=0,"",_xlpm.x)))</f>
        <v>Animalia</v>
      </c>
      <c r="O2799" s="46" t="str">
        <f>IF($I2799="","",_xlfn.LET(_xlpm.x,VLOOKUP($I2799,'2026-01-09_taxon-match'!$A$2:$N$81,7,FALSE),IF(_xlpm.x=0,"",_xlpm.x)))</f>
        <v>Echinodermata</v>
      </c>
      <c r="P2799" s="46" t="str">
        <f>IF($I2799="","",_xlfn.LET(_xlpm.x,VLOOKUP($I2799,'2026-01-09_taxon-match'!$A$2:$N$81,8,FALSE),IF(_xlpm.x=0,"",_xlpm.x)))</f>
        <v>Echinoidea</v>
      </c>
      <c r="Q2799" s="46" t="str">
        <f>IF($I2799="","",_xlfn.LET(_xlpm.x,VLOOKUP($I2799,'2026-01-09_taxon-match'!$A$2:$N$81,9,FALSE),IF(_xlpm.x=0,"",_xlpm.x)))</f>
        <v>Camarodonta</v>
      </c>
      <c r="R2799" s="46" t="str">
        <f>IF($I2799="","",_xlfn.LET(_xlpm.x,VLOOKUP($I2799,'2026-01-09_taxon-match'!$A$2:$N$81,10,FALSE),IF(_xlpm.x=0,"",_xlpm.x)))</f>
        <v>Echinidae</v>
      </c>
      <c r="S2799" s="46" t="str">
        <f>IF($I2799="","",_xlfn.LET(_xlpm.x,VLOOKUP($I2799,'2026-01-09_taxon-match'!$A$2:$N$81,11,FALSE),IF(_xlpm.x=0,"",_xlpm.x)))</f>
        <v>Sterechinus</v>
      </c>
      <c r="T2799" s="46" t="str">
        <f>IF($I2799="","",_xlfn.LET(_xlpm.x,VLOOKUP($I2799,'2026-01-09_taxon-match'!$A$2:$N$81,13,FALSE),IF(_xlpm.x=0,"",_xlpm.x)))</f>
        <v>neumayeri</v>
      </c>
      <c r="V2799" s="46" t="s">
        <v>43</v>
      </c>
      <c r="W2799" s="46" t="s">
        <v>28</v>
      </c>
      <c r="X2799" s="46" t="s">
        <v>32</v>
      </c>
      <c r="Y2799" s="46" t="str">
        <f>IF(V2799="","",_xlfn.LET(_xlpm.x,VLOOKUP(V2799,'Drop-down_menus'!$D$2:$E$13,2,FALSE),IF(_xlpm.x=0,"",_xlpm.x)))</f>
        <v>https://orcid.org/0000-0002-0981-7442</v>
      </c>
      <c r="Z2799" s="46" t="str">
        <f>IF(W2799="","",_xlfn.LET(_xlpm.x,VLOOKUP(W2799,'Drop-down_menus'!$D$2:$E$13,2,FALSE),IF(_xlpm.x=0,"",_xlpm.x)))</f>
        <v>https://orcid.org/0000-0002-9037-7623</v>
      </c>
      <c r="AA2799" s="46" t="str">
        <f>IF(X2799="","",_xlfn.LET(_xlpm.x,VLOOKUP(X2799,'Drop-down_menus'!$D$2:$E$13,2,FALSE),IF(_xlpm.x=0,"",_xlpm.x)))</f>
        <v>https://orcid.org/0000-0001-5748-602X</v>
      </c>
    </row>
    <row r="2800" spans="2:34" ht="15" customHeight="1">
      <c r="B2800">
        <v>3151</v>
      </c>
      <c r="C2800" t="s">
        <v>919</v>
      </c>
      <c r="D2800" s="46" t="b">
        <f>COUNTIF(Events!$B$2:$B$171, C2800) &gt; 0</f>
        <v>1</v>
      </c>
      <c r="E2800" s="2" t="s">
        <v>169</v>
      </c>
      <c r="G2800" s="46" t="s">
        <v>177</v>
      </c>
      <c r="I2800" s="46" t="s">
        <v>177</v>
      </c>
      <c r="J2800" s="46" t="str">
        <f>IF(I2800="","",_xlfn.LET(_xlpm.x,VLOOKUP(I2800,'2026-01-09_taxon-match'!$A$2:$N$81,4,FALSE),IF(_xlpm.x=0,"",_xlpm.x)))</f>
        <v>Sterechinus neumayeri</v>
      </c>
      <c r="L2800" s="46" t="str">
        <f>IF(I2800="","",_xlfn.LET(_xlpm.x,VLOOKUP(I2800,'2026-01-09_taxon-match'!$A$2:$N$81,3,FALSE),IF(_xlpm.x=0,"",_xlpm.x)))</f>
        <v>urn:lsid:marinespecies.org:taxname:160831</v>
      </c>
      <c r="M2800" s="46" t="str">
        <f>IF($I2800="","",_xlfn.LET(_xlpm.x,VLOOKUP($I2800,'2026-01-09_taxon-match'!$A$2:$N$81,5,FALSE),IF(_xlpm.x=0,"",_xlpm.x)))</f>
        <v>(Meissner, 1900)</v>
      </c>
      <c r="N2800" s="46" t="str">
        <f>IF($I2800="","",_xlfn.LET(_xlpm.x,VLOOKUP($I2800,'2026-01-09_taxon-match'!$A$2:$N$81,6,FALSE),IF(_xlpm.x=0,"",_xlpm.x)))</f>
        <v>Animalia</v>
      </c>
      <c r="O2800" s="46" t="str">
        <f>IF($I2800="","",_xlfn.LET(_xlpm.x,VLOOKUP($I2800,'2026-01-09_taxon-match'!$A$2:$N$81,7,FALSE),IF(_xlpm.x=0,"",_xlpm.x)))</f>
        <v>Echinodermata</v>
      </c>
      <c r="P2800" s="46" t="str">
        <f>IF($I2800="","",_xlfn.LET(_xlpm.x,VLOOKUP($I2800,'2026-01-09_taxon-match'!$A$2:$N$81,8,FALSE),IF(_xlpm.x=0,"",_xlpm.x)))</f>
        <v>Echinoidea</v>
      </c>
      <c r="Q2800" s="46" t="str">
        <f>IF($I2800="","",_xlfn.LET(_xlpm.x,VLOOKUP($I2800,'2026-01-09_taxon-match'!$A$2:$N$81,9,FALSE),IF(_xlpm.x=0,"",_xlpm.x)))</f>
        <v>Camarodonta</v>
      </c>
      <c r="R2800" s="46" t="str">
        <f>IF($I2800="","",_xlfn.LET(_xlpm.x,VLOOKUP($I2800,'2026-01-09_taxon-match'!$A$2:$N$81,10,FALSE),IF(_xlpm.x=0,"",_xlpm.x)))</f>
        <v>Echinidae</v>
      </c>
      <c r="S2800" s="46" t="str">
        <f>IF($I2800="","",_xlfn.LET(_xlpm.x,VLOOKUP($I2800,'2026-01-09_taxon-match'!$A$2:$N$81,11,FALSE),IF(_xlpm.x=0,"",_xlpm.x)))</f>
        <v>Sterechinus</v>
      </c>
      <c r="T2800" s="46" t="str">
        <f>IF($I2800="","",_xlfn.LET(_xlpm.x,VLOOKUP($I2800,'2026-01-09_taxon-match'!$A$2:$N$81,13,FALSE),IF(_xlpm.x=0,"",_xlpm.x)))</f>
        <v>neumayeri</v>
      </c>
      <c r="V2800" s="46" t="s">
        <v>43</v>
      </c>
      <c r="W2800" s="46" t="s">
        <v>28</v>
      </c>
      <c r="X2800" s="46" t="s">
        <v>32</v>
      </c>
      <c r="Y2800" s="46" t="str">
        <f>IF(V2800="","",_xlfn.LET(_xlpm.x,VLOOKUP(V2800,'Drop-down_menus'!$D$2:$E$13,2,FALSE),IF(_xlpm.x=0,"",_xlpm.x)))</f>
        <v>https://orcid.org/0000-0002-0981-7442</v>
      </c>
      <c r="Z2800" s="46" t="str">
        <f>IF(W2800="","",_xlfn.LET(_xlpm.x,VLOOKUP(W2800,'Drop-down_menus'!$D$2:$E$13,2,FALSE),IF(_xlpm.x=0,"",_xlpm.x)))</f>
        <v>https://orcid.org/0000-0002-9037-7623</v>
      </c>
      <c r="AA2800" s="46" t="str">
        <f>IF(X2800="","",_xlfn.LET(_xlpm.x,VLOOKUP(X2800,'Drop-down_menus'!$D$2:$E$13,2,FALSE),IF(_xlpm.x=0,"",_xlpm.x)))</f>
        <v>https://orcid.org/0000-0001-5748-602X</v>
      </c>
    </row>
    <row r="2801" spans="2:27" ht="15" customHeight="1">
      <c r="B2801">
        <v>3152</v>
      </c>
      <c r="C2801" t="s">
        <v>919</v>
      </c>
      <c r="D2801" s="46" t="b">
        <f>COUNTIF(Events!$B$2:$B$171, C2801) &gt; 0</f>
        <v>1</v>
      </c>
      <c r="E2801" s="2" t="s">
        <v>169</v>
      </c>
      <c r="G2801" s="46" t="s">
        <v>177</v>
      </c>
      <c r="I2801" s="46" t="s">
        <v>177</v>
      </c>
      <c r="J2801" s="46" t="str">
        <f>IF(I2801="","",_xlfn.LET(_xlpm.x,VLOOKUP(I2801,'2026-01-09_taxon-match'!$A$2:$N$81,4,FALSE),IF(_xlpm.x=0,"",_xlpm.x)))</f>
        <v>Sterechinus neumayeri</v>
      </c>
      <c r="L2801" s="46" t="str">
        <f>IF(I2801="","",_xlfn.LET(_xlpm.x,VLOOKUP(I2801,'2026-01-09_taxon-match'!$A$2:$N$81,3,FALSE),IF(_xlpm.x=0,"",_xlpm.x)))</f>
        <v>urn:lsid:marinespecies.org:taxname:160831</v>
      </c>
      <c r="M2801" s="46" t="str">
        <f>IF($I2801="","",_xlfn.LET(_xlpm.x,VLOOKUP($I2801,'2026-01-09_taxon-match'!$A$2:$N$81,5,FALSE),IF(_xlpm.x=0,"",_xlpm.x)))</f>
        <v>(Meissner, 1900)</v>
      </c>
      <c r="N2801" s="46" t="str">
        <f>IF($I2801="","",_xlfn.LET(_xlpm.x,VLOOKUP($I2801,'2026-01-09_taxon-match'!$A$2:$N$81,6,FALSE),IF(_xlpm.x=0,"",_xlpm.x)))</f>
        <v>Animalia</v>
      </c>
      <c r="O2801" s="46" t="str">
        <f>IF($I2801="","",_xlfn.LET(_xlpm.x,VLOOKUP($I2801,'2026-01-09_taxon-match'!$A$2:$N$81,7,FALSE),IF(_xlpm.x=0,"",_xlpm.x)))</f>
        <v>Echinodermata</v>
      </c>
      <c r="P2801" s="46" t="str">
        <f>IF($I2801="","",_xlfn.LET(_xlpm.x,VLOOKUP($I2801,'2026-01-09_taxon-match'!$A$2:$N$81,8,FALSE),IF(_xlpm.x=0,"",_xlpm.x)))</f>
        <v>Echinoidea</v>
      </c>
      <c r="Q2801" s="46" t="str">
        <f>IF($I2801="","",_xlfn.LET(_xlpm.x,VLOOKUP($I2801,'2026-01-09_taxon-match'!$A$2:$N$81,9,FALSE),IF(_xlpm.x=0,"",_xlpm.x)))</f>
        <v>Camarodonta</v>
      </c>
      <c r="R2801" s="46" t="str">
        <f>IF($I2801="","",_xlfn.LET(_xlpm.x,VLOOKUP($I2801,'2026-01-09_taxon-match'!$A$2:$N$81,10,FALSE),IF(_xlpm.x=0,"",_xlpm.x)))</f>
        <v>Echinidae</v>
      </c>
      <c r="S2801" s="46" t="str">
        <f>IF($I2801="","",_xlfn.LET(_xlpm.x,VLOOKUP($I2801,'2026-01-09_taxon-match'!$A$2:$N$81,11,FALSE),IF(_xlpm.x=0,"",_xlpm.x)))</f>
        <v>Sterechinus</v>
      </c>
      <c r="T2801" s="46" t="str">
        <f>IF($I2801="","",_xlfn.LET(_xlpm.x,VLOOKUP($I2801,'2026-01-09_taxon-match'!$A$2:$N$81,13,FALSE),IF(_xlpm.x=0,"",_xlpm.x)))</f>
        <v>neumayeri</v>
      </c>
      <c r="V2801" s="46" t="s">
        <v>43</v>
      </c>
      <c r="W2801" s="46" t="s">
        <v>28</v>
      </c>
      <c r="X2801" s="46" t="s">
        <v>32</v>
      </c>
      <c r="Y2801" s="46" t="str">
        <f>IF(V2801="","",_xlfn.LET(_xlpm.x,VLOOKUP(V2801,'Drop-down_menus'!$D$2:$E$13,2,FALSE),IF(_xlpm.x=0,"",_xlpm.x)))</f>
        <v>https://orcid.org/0000-0002-0981-7442</v>
      </c>
      <c r="Z2801" s="46" t="str">
        <f>IF(W2801="","",_xlfn.LET(_xlpm.x,VLOOKUP(W2801,'Drop-down_menus'!$D$2:$E$13,2,FALSE),IF(_xlpm.x=0,"",_xlpm.x)))</f>
        <v>https://orcid.org/0000-0002-9037-7623</v>
      </c>
      <c r="AA2801" s="46" t="str">
        <f>IF(X2801="","",_xlfn.LET(_xlpm.x,VLOOKUP(X2801,'Drop-down_menus'!$D$2:$E$13,2,FALSE),IF(_xlpm.x=0,"",_xlpm.x)))</f>
        <v>https://orcid.org/0000-0001-5748-602X</v>
      </c>
    </row>
    <row r="2802" spans="2:27" ht="15" customHeight="1">
      <c r="B2802">
        <v>3153</v>
      </c>
      <c r="C2802" t="s">
        <v>919</v>
      </c>
      <c r="D2802" s="46" t="b">
        <f>COUNTIF(Events!$B$2:$B$171, C2802) &gt; 0</f>
        <v>1</v>
      </c>
      <c r="E2802" s="2" t="s">
        <v>169</v>
      </c>
      <c r="G2802" s="46" t="s">
        <v>177</v>
      </c>
      <c r="I2802" s="46" t="s">
        <v>177</v>
      </c>
      <c r="J2802" s="46" t="str">
        <f>IF(I2802="","",_xlfn.LET(_xlpm.x,VLOOKUP(I2802,'2026-01-09_taxon-match'!$A$2:$N$81,4,FALSE),IF(_xlpm.x=0,"",_xlpm.x)))</f>
        <v>Sterechinus neumayeri</v>
      </c>
      <c r="L2802" s="46" t="str">
        <f>IF(I2802="","",_xlfn.LET(_xlpm.x,VLOOKUP(I2802,'2026-01-09_taxon-match'!$A$2:$N$81,3,FALSE),IF(_xlpm.x=0,"",_xlpm.x)))</f>
        <v>urn:lsid:marinespecies.org:taxname:160831</v>
      </c>
      <c r="M2802" s="46" t="str">
        <f>IF($I2802="","",_xlfn.LET(_xlpm.x,VLOOKUP($I2802,'2026-01-09_taxon-match'!$A$2:$N$81,5,FALSE),IF(_xlpm.x=0,"",_xlpm.x)))</f>
        <v>(Meissner, 1900)</v>
      </c>
      <c r="N2802" s="46" t="str">
        <f>IF($I2802="","",_xlfn.LET(_xlpm.x,VLOOKUP($I2802,'2026-01-09_taxon-match'!$A$2:$N$81,6,FALSE),IF(_xlpm.x=0,"",_xlpm.x)))</f>
        <v>Animalia</v>
      </c>
      <c r="O2802" s="46" t="str">
        <f>IF($I2802="","",_xlfn.LET(_xlpm.x,VLOOKUP($I2802,'2026-01-09_taxon-match'!$A$2:$N$81,7,FALSE),IF(_xlpm.x=0,"",_xlpm.x)))</f>
        <v>Echinodermata</v>
      </c>
      <c r="P2802" s="46" t="str">
        <f>IF($I2802="","",_xlfn.LET(_xlpm.x,VLOOKUP($I2802,'2026-01-09_taxon-match'!$A$2:$N$81,8,FALSE),IF(_xlpm.x=0,"",_xlpm.x)))</f>
        <v>Echinoidea</v>
      </c>
      <c r="Q2802" s="46" t="str">
        <f>IF($I2802="","",_xlfn.LET(_xlpm.x,VLOOKUP($I2802,'2026-01-09_taxon-match'!$A$2:$N$81,9,FALSE),IF(_xlpm.x=0,"",_xlpm.x)))</f>
        <v>Camarodonta</v>
      </c>
      <c r="R2802" s="46" t="str">
        <f>IF($I2802="","",_xlfn.LET(_xlpm.x,VLOOKUP($I2802,'2026-01-09_taxon-match'!$A$2:$N$81,10,FALSE),IF(_xlpm.x=0,"",_xlpm.x)))</f>
        <v>Echinidae</v>
      </c>
      <c r="S2802" s="46" t="str">
        <f>IF($I2802="","",_xlfn.LET(_xlpm.x,VLOOKUP($I2802,'2026-01-09_taxon-match'!$A$2:$N$81,11,FALSE),IF(_xlpm.x=0,"",_xlpm.x)))</f>
        <v>Sterechinus</v>
      </c>
      <c r="T2802" s="46" t="str">
        <f>IF($I2802="","",_xlfn.LET(_xlpm.x,VLOOKUP($I2802,'2026-01-09_taxon-match'!$A$2:$N$81,13,FALSE),IF(_xlpm.x=0,"",_xlpm.x)))</f>
        <v>neumayeri</v>
      </c>
      <c r="V2802" s="46" t="s">
        <v>43</v>
      </c>
      <c r="W2802" s="46" t="s">
        <v>28</v>
      </c>
      <c r="X2802" s="46" t="s">
        <v>32</v>
      </c>
      <c r="Y2802" s="46" t="str">
        <f>IF(V2802="","",_xlfn.LET(_xlpm.x,VLOOKUP(V2802,'Drop-down_menus'!$D$2:$E$13,2,FALSE),IF(_xlpm.x=0,"",_xlpm.x)))</f>
        <v>https://orcid.org/0000-0002-0981-7442</v>
      </c>
      <c r="Z2802" s="46" t="str">
        <f>IF(W2802="","",_xlfn.LET(_xlpm.x,VLOOKUP(W2802,'Drop-down_menus'!$D$2:$E$13,2,FALSE),IF(_xlpm.x=0,"",_xlpm.x)))</f>
        <v>https://orcid.org/0000-0002-9037-7623</v>
      </c>
      <c r="AA2802" s="46" t="str">
        <f>IF(X2802="","",_xlfn.LET(_xlpm.x,VLOOKUP(X2802,'Drop-down_menus'!$D$2:$E$13,2,FALSE),IF(_xlpm.x=0,"",_xlpm.x)))</f>
        <v>https://orcid.org/0000-0001-5748-602X</v>
      </c>
    </row>
    <row r="2803" spans="2:27" ht="15" customHeight="1">
      <c r="B2803">
        <v>3154</v>
      </c>
      <c r="C2803" t="s">
        <v>919</v>
      </c>
      <c r="D2803" s="46" t="b">
        <f>COUNTIF(Events!$B$2:$B$171, C2803) &gt; 0</f>
        <v>1</v>
      </c>
      <c r="E2803" s="2" t="s">
        <v>169</v>
      </c>
      <c r="G2803" s="46" t="s">
        <v>177</v>
      </c>
      <c r="I2803" s="46" t="s">
        <v>177</v>
      </c>
      <c r="J2803" s="46" t="str">
        <f>IF(I2803="","",_xlfn.LET(_xlpm.x,VLOOKUP(I2803,'2026-01-09_taxon-match'!$A$2:$N$81,4,FALSE),IF(_xlpm.x=0,"",_xlpm.x)))</f>
        <v>Sterechinus neumayeri</v>
      </c>
      <c r="L2803" s="46" t="str">
        <f>IF(I2803="","",_xlfn.LET(_xlpm.x,VLOOKUP(I2803,'2026-01-09_taxon-match'!$A$2:$N$81,3,FALSE),IF(_xlpm.x=0,"",_xlpm.x)))</f>
        <v>urn:lsid:marinespecies.org:taxname:160831</v>
      </c>
      <c r="M2803" s="46" t="str">
        <f>IF($I2803="","",_xlfn.LET(_xlpm.x,VLOOKUP($I2803,'2026-01-09_taxon-match'!$A$2:$N$81,5,FALSE),IF(_xlpm.x=0,"",_xlpm.x)))</f>
        <v>(Meissner, 1900)</v>
      </c>
      <c r="N2803" s="46" t="str">
        <f>IF($I2803="","",_xlfn.LET(_xlpm.x,VLOOKUP($I2803,'2026-01-09_taxon-match'!$A$2:$N$81,6,FALSE),IF(_xlpm.x=0,"",_xlpm.x)))</f>
        <v>Animalia</v>
      </c>
      <c r="O2803" s="46" t="str">
        <f>IF($I2803="","",_xlfn.LET(_xlpm.x,VLOOKUP($I2803,'2026-01-09_taxon-match'!$A$2:$N$81,7,FALSE),IF(_xlpm.x=0,"",_xlpm.x)))</f>
        <v>Echinodermata</v>
      </c>
      <c r="P2803" s="46" t="str">
        <f>IF($I2803="","",_xlfn.LET(_xlpm.x,VLOOKUP($I2803,'2026-01-09_taxon-match'!$A$2:$N$81,8,FALSE),IF(_xlpm.x=0,"",_xlpm.x)))</f>
        <v>Echinoidea</v>
      </c>
      <c r="Q2803" s="46" t="str">
        <f>IF($I2803="","",_xlfn.LET(_xlpm.x,VLOOKUP($I2803,'2026-01-09_taxon-match'!$A$2:$N$81,9,FALSE),IF(_xlpm.x=0,"",_xlpm.x)))</f>
        <v>Camarodonta</v>
      </c>
      <c r="R2803" s="46" t="str">
        <f>IF($I2803="","",_xlfn.LET(_xlpm.x,VLOOKUP($I2803,'2026-01-09_taxon-match'!$A$2:$N$81,10,FALSE),IF(_xlpm.x=0,"",_xlpm.x)))</f>
        <v>Echinidae</v>
      </c>
      <c r="S2803" s="46" t="str">
        <f>IF($I2803="","",_xlfn.LET(_xlpm.x,VLOOKUP($I2803,'2026-01-09_taxon-match'!$A$2:$N$81,11,FALSE),IF(_xlpm.x=0,"",_xlpm.x)))</f>
        <v>Sterechinus</v>
      </c>
      <c r="T2803" s="46" t="str">
        <f>IF($I2803="","",_xlfn.LET(_xlpm.x,VLOOKUP($I2803,'2026-01-09_taxon-match'!$A$2:$N$81,13,FALSE),IF(_xlpm.x=0,"",_xlpm.x)))</f>
        <v>neumayeri</v>
      </c>
      <c r="V2803" s="46" t="s">
        <v>43</v>
      </c>
      <c r="W2803" s="46" t="s">
        <v>28</v>
      </c>
      <c r="X2803" s="46" t="s">
        <v>32</v>
      </c>
      <c r="Y2803" s="46" t="str">
        <f>IF(V2803="","",_xlfn.LET(_xlpm.x,VLOOKUP(V2803,'Drop-down_menus'!$D$2:$E$13,2,FALSE),IF(_xlpm.x=0,"",_xlpm.x)))</f>
        <v>https://orcid.org/0000-0002-0981-7442</v>
      </c>
      <c r="Z2803" s="46" t="str">
        <f>IF(W2803="","",_xlfn.LET(_xlpm.x,VLOOKUP(W2803,'Drop-down_menus'!$D$2:$E$13,2,FALSE),IF(_xlpm.x=0,"",_xlpm.x)))</f>
        <v>https://orcid.org/0000-0002-9037-7623</v>
      </c>
      <c r="AA2803" s="46" t="str">
        <f>IF(X2803="","",_xlfn.LET(_xlpm.x,VLOOKUP(X2803,'Drop-down_menus'!$D$2:$E$13,2,FALSE),IF(_xlpm.x=0,"",_xlpm.x)))</f>
        <v>https://orcid.org/0000-0001-5748-602X</v>
      </c>
    </row>
    <row r="2804" spans="2:27" ht="15" customHeight="1">
      <c r="B2804">
        <v>3155</v>
      </c>
      <c r="C2804" t="s">
        <v>919</v>
      </c>
      <c r="D2804" s="46" t="b">
        <f>COUNTIF(Events!$B$2:$B$171, C2804) &gt; 0</f>
        <v>1</v>
      </c>
      <c r="E2804" s="2" t="s">
        <v>169</v>
      </c>
      <c r="G2804" s="46" t="s">
        <v>177</v>
      </c>
      <c r="I2804" s="46" t="s">
        <v>177</v>
      </c>
      <c r="J2804" s="46" t="str">
        <f>IF(I2804="","",_xlfn.LET(_xlpm.x,VLOOKUP(I2804,'2026-01-09_taxon-match'!$A$2:$N$81,4,FALSE),IF(_xlpm.x=0,"",_xlpm.x)))</f>
        <v>Sterechinus neumayeri</v>
      </c>
      <c r="L2804" s="46" t="str">
        <f>IF(I2804="","",_xlfn.LET(_xlpm.x,VLOOKUP(I2804,'2026-01-09_taxon-match'!$A$2:$N$81,3,FALSE),IF(_xlpm.x=0,"",_xlpm.x)))</f>
        <v>urn:lsid:marinespecies.org:taxname:160831</v>
      </c>
      <c r="M2804" s="46" t="str">
        <f>IF($I2804="","",_xlfn.LET(_xlpm.x,VLOOKUP($I2804,'2026-01-09_taxon-match'!$A$2:$N$81,5,FALSE),IF(_xlpm.x=0,"",_xlpm.x)))</f>
        <v>(Meissner, 1900)</v>
      </c>
      <c r="N2804" s="46" t="str">
        <f>IF($I2804="","",_xlfn.LET(_xlpm.x,VLOOKUP($I2804,'2026-01-09_taxon-match'!$A$2:$N$81,6,FALSE),IF(_xlpm.x=0,"",_xlpm.x)))</f>
        <v>Animalia</v>
      </c>
      <c r="O2804" s="46" t="str">
        <f>IF($I2804="","",_xlfn.LET(_xlpm.x,VLOOKUP($I2804,'2026-01-09_taxon-match'!$A$2:$N$81,7,FALSE),IF(_xlpm.x=0,"",_xlpm.x)))</f>
        <v>Echinodermata</v>
      </c>
      <c r="P2804" s="46" t="str">
        <f>IF($I2804="","",_xlfn.LET(_xlpm.x,VLOOKUP($I2804,'2026-01-09_taxon-match'!$A$2:$N$81,8,FALSE),IF(_xlpm.x=0,"",_xlpm.x)))</f>
        <v>Echinoidea</v>
      </c>
      <c r="Q2804" s="46" t="str">
        <f>IF($I2804="","",_xlfn.LET(_xlpm.x,VLOOKUP($I2804,'2026-01-09_taxon-match'!$A$2:$N$81,9,FALSE),IF(_xlpm.x=0,"",_xlpm.x)))</f>
        <v>Camarodonta</v>
      </c>
      <c r="R2804" s="46" t="str">
        <f>IF($I2804="","",_xlfn.LET(_xlpm.x,VLOOKUP($I2804,'2026-01-09_taxon-match'!$A$2:$N$81,10,FALSE),IF(_xlpm.x=0,"",_xlpm.x)))</f>
        <v>Echinidae</v>
      </c>
      <c r="S2804" s="46" t="str">
        <f>IF($I2804="","",_xlfn.LET(_xlpm.x,VLOOKUP($I2804,'2026-01-09_taxon-match'!$A$2:$N$81,11,FALSE),IF(_xlpm.x=0,"",_xlpm.x)))</f>
        <v>Sterechinus</v>
      </c>
      <c r="T2804" s="46" t="str">
        <f>IF($I2804="","",_xlfn.LET(_xlpm.x,VLOOKUP($I2804,'2026-01-09_taxon-match'!$A$2:$N$81,13,FALSE),IF(_xlpm.x=0,"",_xlpm.x)))</f>
        <v>neumayeri</v>
      </c>
      <c r="V2804" s="46" t="s">
        <v>43</v>
      </c>
      <c r="W2804" s="46" t="s">
        <v>28</v>
      </c>
      <c r="X2804" s="46" t="s">
        <v>32</v>
      </c>
      <c r="Y2804" s="46" t="str">
        <f>IF(V2804="","",_xlfn.LET(_xlpm.x,VLOOKUP(V2804,'Drop-down_menus'!$D$2:$E$13,2,FALSE),IF(_xlpm.x=0,"",_xlpm.x)))</f>
        <v>https://orcid.org/0000-0002-0981-7442</v>
      </c>
      <c r="Z2804" s="46" t="str">
        <f>IF(W2804="","",_xlfn.LET(_xlpm.x,VLOOKUP(W2804,'Drop-down_menus'!$D$2:$E$13,2,FALSE),IF(_xlpm.x=0,"",_xlpm.x)))</f>
        <v>https://orcid.org/0000-0002-9037-7623</v>
      </c>
      <c r="AA2804" s="46" t="str">
        <f>IF(X2804="","",_xlfn.LET(_xlpm.x,VLOOKUP(X2804,'Drop-down_menus'!$D$2:$E$13,2,FALSE),IF(_xlpm.x=0,"",_xlpm.x)))</f>
        <v>https://orcid.org/0000-0001-5748-602X</v>
      </c>
    </row>
    <row r="2805" spans="2:27" ht="15" customHeight="1">
      <c r="B2805">
        <v>3156</v>
      </c>
      <c r="C2805" t="s">
        <v>919</v>
      </c>
      <c r="D2805" s="46" t="b">
        <f>COUNTIF(Events!$B$2:$B$171, C2805) &gt; 0</f>
        <v>1</v>
      </c>
      <c r="E2805" s="2" t="s">
        <v>169</v>
      </c>
      <c r="G2805" s="46" t="s">
        <v>177</v>
      </c>
      <c r="I2805" s="46" t="s">
        <v>177</v>
      </c>
      <c r="J2805" s="46" t="str">
        <f>IF(I2805="","",_xlfn.LET(_xlpm.x,VLOOKUP(I2805,'2026-01-09_taxon-match'!$A$2:$N$81,4,FALSE),IF(_xlpm.x=0,"",_xlpm.x)))</f>
        <v>Sterechinus neumayeri</v>
      </c>
      <c r="L2805" s="46" t="str">
        <f>IF(I2805="","",_xlfn.LET(_xlpm.x,VLOOKUP(I2805,'2026-01-09_taxon-match'!$A$2:$N$81,3,FALSE),IF(_xlpm.x=0,"",_xlpm.x)))</f>
        <v>urn:lsid:marinespecies.org:taxname:160831</v>
      </c>
      <c r="M2805" s="46" t="str">
        <f>IF($I2805="","",_xlfn.LET(_xlpm.x,VLOOKUP($I2805,'2026-01-09_taxon-match'!$A$2:$N$81,5,FALSE),IF(_xlpm.x=0,"",_xlpm.x)))</f>
        <v>(Meissner, 1900)</v>
      </c>
      <c r="N2805" s="46" t="str">
        <f>IF($I2805="","",_xlfn.LET(_xlpm.x,VLOOKUP($I2805,'2026-01-09_taxon-match'!$A$2:$N$81,6,FALSE),IF(_xlpm.x=0,"",_xlpm.x)))</f>
        <v>Animalia</v>
      </c>
      <c r="O2805" s="46" t="str">
        <f>IF($I2805="","",_xlfn.LET(_xlpm.x,VLOOKUP($I2805,'2026-01-09_taxon-match'!$A$2:$N$81,7,FALSE),IF(_xlpm.x=0,"",_xlpm.x)))</f>
        <v>Echinodermata</v>
      </c>
      <c r="P2805" s="46" t="str">
        <f>IF($I2805="","",_xlfn.LET(_xlpm.x,VLOOKUP($I2805,'2026-01-09_taxon-match'!$A$2:$N$81,8,FALSE),IF(_xlpm.x=0,"",_xlpm.x)))</f>
        <v>Echinoidea</v>
      </c>
      <c r="Q2805" s="46" t="str">
        <f>IF($I2805="","",_xlfn.LET(_xlpm.x,VLOOKUP($I2805,'2026-01-09_taxon-match'!$A$2:$N$81,9,FALSE),IF(_xlpm.x=0,"",_xlpm.x)))</f>
        <v>Camarodonta</v>
      </c>
      <c r="R2805" s="46" t="str">
        <f>IF($I2805="","",_xlfn.LET(_xlpm.x,VLOOKUP($I2805,'2026-01-09_taxon-match'!$A$2:$N$81,10,FALSE),IF(_xlpm.x=0,"",_xlpm.x)))</f>
        <v>Echinidae</v>
      </c>
      <c r="S2805" s="46" t="str">
        <f>IF($I2805="","",_xlfn.LET(_xlpm.x,VLOOKUP($I2805,'2026-01-09_taxon-match'!$A$2:$N$81,11,FALSE),IF(_xlpm.x=0,"",_xlpm.x)))</f>
        <v>Sterechinus</v>
      </c>
      <c r="T2805" s="46" t="str">
        <f>IF($I2805="","",_xlfn.LET(_xlpm.x,VLOOKUP($I2805,'2026-01-09_taxon-match'!$A$2:$N$81,13,FALSE),IF(_xlpm.x=0,"",_xlpm.x)))</f>
        <v>neumayeri</v>
      </c>
      <c r="V2805" s="46" t="s">
        <v>43</v>
      </c>
      <c r="W2805" s="46" t="s">
        <v>28</v>
      </c>
      <c r="X2805" s="46" t="s">
        <v>32</v>
      </c>
      <c r="Y2805" s="46" t="str">
        <f>IF(V2805="","",_xlfn.LET(_xlpm.x,VLOOKUP(V2805,'Drop-down_menus'!$D$2:$E$13,2,FALSE),IF(_xlpm.x=0,"",_xlpm.x)))</f>
        <v>https://orcid.org/0000-0002-0981-7442</v>
      </c>
      <c r="Z2805" s="46" t="str">
        <f>IF(W2805="","",_xlfn.LET(_xlpm.x,VLOOKUP(W2805,'Drop-down_menus'!$D$2:$E$13,2,FALSE),IF(_xlpm.x=0,"",_xlpm.x)))</f>
        <v>https://orcid.org/0000-0002-9037-7623</v>
      </c>
      <c r="AA2805" s="46" t="str">
        <f>IF(X2805="","",_xlfn.LET(_xlpm.x,VLOOKUP(X2805,'Drop-down_menus'!$D$2:$E$13,2,FALSE),IF(_xlpm.x=0,"",_xlpm.x)))</f>
        <v>https://orcid.org/0000-0001-5748-602X</v>
      </c>
    </row>
    <row r="2806" spans="2:27" ht="15" customHeight="1">
      <c r="B2806">
        <v>3157</v>
      </c>
      <c r="C2806" t="s">
        <v>919</v>
      </c>
      <c r="D2806" s="46" t="b">
        <f>COUNTIF(Events!$B$2:$B$171, C2806) &gt; 0</f>
        <v>1</v>
      </c>
      <c r="E2806" s="2" t="s">
        <v>169</v>
      </c>
      <c r="G2806" s="46" t="s">
        <v>177</v>
      </c>
      <c r="I2806" s="46" t="s">
        <v>177</v>
      </c>
      <c r="J2806" s="46" t="str">
        <f>IF(I2806="","",_xlfn.LET(_xlpm.x,VLOOKUP(I2806,'2026-01-09_taxon-match'!$A$2:$N$81,4,FALSE),IF(_xlpm.x=0,"",_xlpm.x)))</f>
        <v>Sterechinus neumayeri</v>
      </c>
      <c r="L2806" s="46" t="str">
        <f>IF(I2806="","",_xlfn.LET(_xlpm.x,VLOOKUP(I2806,'2026-01-09_taxon-match'!$A$2:$N$81,3,FALSE),IF(_xlpm.x=0,"",_xlpm.x)))</f>
        <v>urn:lsid:marinespecies.org:taxname:160831</v>
      </c>
      <c r="M2806" s="46" t="str">
        <f>IF($I2806="","",_xlfn.LET(_xlpm.x,VLOOKUP($I2806,'2026-01-09_taxon-match'!$A$2:$N$81,5,FALSE),IF(_xlpm.x=0,"",_xlpm.x)))</f>
        <v>(Meissner, 1900)</v>
      </c>
      <c r="N2806" s="46" t="str">
        <f>IF($I2806="","",_xlfn.LET(_xlpm.x,VLOOKUP($I2806,'2026-01-09_taxon-match'!$A$2:$N$81,6,FALSE),IF(_xlpm.x=0,"",_xlpm.x)))</f>
        <v>Animalia</v>
      </c>
      <c r="O2806" s="46" t="str">
        <f>IF($I2806="","",_xlfn.LET(_xlpm.x,VLOOKUP($I2806,'2026-01-09_taxon-match'!$A$2:$N$81,7,FALSE),IF(_xlpm.x=0,"",_xlpm.x)))</f>
        <v>Echinodermata</v>
      </c>
      <c r="P2806" s="46" t="str">
        <f>IF($I2806="","",_xlfn.LET(_xlpm.x,VLOOKUP($I2806,'2026-01-09_taxon-match'!$A$2:$N$81,8,FALSE),IF(_xlpm.x=0,"",_xlpm.x)))</f>
        <v>Echinoidea</v>
      </c>
      <c r="Q2806" s="46" t="str">
        <f>IF($I2806="","",_xlfn.LET(_xlpm.x,VLOOKUP($I2806,'2026-01-09_taxon-match'!$A$2:$N$81,9,FALSE),IF(_xlpm.x=0,"",_xlpm.x)))</f>
        <v>Camarodonta</v>
      </c>
      <c r="R2806" s="46" t="str">
        <f>IF($I2806="","",_xlfn.LET(_xlpm.x,VLOOKUP($I2806,'2026-01-09_taxon-match'!$A$2:$N$81,10,FALSE),IF(_xlpm.x=0,"",_xlpm.x)))</f>
        <v>Echinidae</v>
      </c>
      <c r="S2806" s="46" t="str">
        <f>IF($I2806="","",_xlfn.LET(_xlpm.x,VLOOKUP($I2806,'2026-01-09_taxon-match'!$A$2:$N$81,11,FALSE),IF(_xlpm.x=0,"",_xlpm.x)))</f>
        <v>Sterechinus</v>
      </c>
      <c r="T2806" s="46" t="str">
        <f>IF($I2806="","",_xlfn.LET(_xlpm.x,VLOOKUP($I2806,'2026-01-09_taxon-match'!$A$2:$N$81,13,FALSE),IF(_xlpm.x=0,"",_xlpm.x)))</f>
        <v>neumayeri</v>
      </c>
      <c r="V2806" s="46" t="s">
        <v>43</v>
      </c>
      <c r="W2806" s="46" t="s">
        <v>28</v>
      </c>
      <c r="X2806" s="46" t="s">
        <v>32</v>
      </c>
      <c r="Y2806" s="46" t="str">
        <f>IF(V2806="","",_xlfn.LET(_xlpm.x,VLOOKUP(V2806,'Drop-down_menus'!$D$2:$E$13,2,FALSE),IF(_xlpm.x=0,"",_xlpm.x)))</f>
        <v>https://orcid.org/0000-0002-0981-7442</v>
      </c>
      <c r="Z2806" s="46" t="str">
        <f>IF(W2806="","",_xlfn.LET(_xlpm.x,VLOOKUP(W2806,'Drop-down_menus'!$D$2:$E$13,2,FALSE),IF(_xlpm.x=0,"",_xlpm.x)))</f>
        <v>https://orcid.org/0000-0002-9037-7623</v>
      </c>
      <c r="AA2806" s="46" t="str">
        <f>IF(X2806="","",_xlfn.LET(_xlpm.x,VLOOKUP(X2806,'Drop-down_menus'!$D$2:$E$13,2,FALSE),IF(_xlpm.x=0,"",_xlpm.x)))</f>
        <v>https://orcid.org/0000-0001-5748-602X</v>
      </c>
    </row>
    <row r="2807" spans="2:27" ht="15" customHeight="1">
      <c r="B2807">
        <v>3158</v>
      </c>
      <c r="C2807" t="s">
        <v>919</v>
      </c>
      <c r="D2807" s="46" t="b">
        <f>COUNTIF(Events!$B$2:$B$171, C2807) &gt; 0</f>
        <v>1</v>
      </c>
      <c r="E2807" s="2" t="s">
        <v>169</v>
      </c>
      <c r="G2807" s="46" t="s">
        <v>177</v>
      </c>
      <c r="I2807" s="46" t="s">
        <v>177</v>
      </c>
      <c r="J2807" s="46" t="str">
        <f>IF(I2807="","",_xlfn.LET(_xlpm.x,VLOOKUP(I2807,'2026-01-09_taxon-match'!$A$2:$N$81,4,FALSE),IF(_xlpm.x=0,"",_xlpm.x)))</f>
        <v>Sterechinus neumayeri</v>
      </c>
      <c r="L2807" s="46" t="str">
        <f>IF(I2807="","",_xlfn.LET(_xlpm.x,VLOOKUP(I2807,'2026-01-09_taxon-match'!$A$2:$N$81,3,FALSE),IF(_xlpm.x=0,"",_xlpm.x)))</f>
        <v>urn:lsid:marinespecies.org:taxname:160831</v>
      </c>
      <c r="M2807" s="46" t="str">
        <f>IF($I2807="","",_xlfn.LET(_xlpm.x,VLOOKUP($I2807,'2026-01-09_taxon-match'!$A$2:$N$81,5,FALSE),IF(_xlpm.x=0,"",_xlpm.x)))</f>
        <v>(Meissner, 1900)</v>
      </c>
      <c r="N2807" s="46" t="str">
        <f>IF($I2807="","",_xlfn.LET(_xlpm.x,VLOOKUP($I2807,'2026-01-09_taxon-match'!$A$2:$N$81,6,FALSE),IF(_xlpm.x=0,"",_xlpm.x)))</f>
        <v>Animalia</v>
      </c>
      <c r="O2807" s="46" t="str">
        <f>IF($I2807="","",_xlfn.LET(_xlpm.x,VLOOKUP($I2807,'2026-01-09_taxon-match'!$A$2:$N$81,7,FALSE),IF(_xlpm.x=0,"",_xlpm.x)))</f>
        <v>Echinodermata</v>
      </c>
      <c r="P2807" s="46" t="str">
        <f>IF($I2807="","",_xlfn.LET(_xlpm.x,VLOOKUP($I2807,'2026-01-09_taxon-match'!$A$2:$N$81,8,FALSE),IF(_xlpm.x=0,"",_xlpm.x)))</f>
        <v>Echinoidea</v>
      </c>
      <c r="Q2807" s="46" t="str">
        <f>IF($I2807="","",_xlfn.LET(_xlpm.x,VLOOKUP($I2807,'2026-01-09_taxon-match'!$A$2:$N$81,9,FALSE),IF(_xlpm.x=0,"",_xlpm.x)))</f>
        <v>Camarodonta</v>
      </c>
      <c r="R2807" s="46" t="str">
        <f>IF($I2807="","",_xlfn.LET(_xlpm.x,VLOOKUP($I2807,'2026-01-09_taxon-match'!$A$2:$N$81,10,FALSE),IF(_xlpm.x=0,"",_xlpm.x)))</f>
        <v>Echinidae</v>
      </c>
      <c r="S2807" s="46" t="str">
        <f>IF($I2807="","",_xlfn.LET(_xlpm.x,VLOOKUP($I2807,'2026-01-09_taxon-match'!$A$2:$N$81,11,FALSE),IF(_xlpm.x=0,"",_xlpm.x)))</f>
        <v>Sterechinus</v>
      </c>
      <c r="T2807" s="46" t="str">
        <f>IF($I2807="","",_xlfn.LET(_xlpm.x,VLOOKUP($I2807,'2026-01-09_taxon-match'!$A$2:$N$81,13,FALSE),IF(_xlpm.x=0,"",_xlpm.x)))</f>
        <v>neumayeri</v>
      </c>
      <c r="V2807" s="46" t="s">
        <v>43</v>
      </c>
      <c r="W2807" s="46" t="s">
        <v>28</v>
      </c>
      <c r="X2807" s="46" t="s">
        <v>32</v>
      </c>
      <c r="Y2807" s="46" t="str">
        <f>IF(V2807="","",_xlfn.LET(_xlpm.x,VLOOKUP(V2807,'Drop-down_menus'!$D$2:$E$13,2,FALSE),IF(_xlpm.x=0,"",_xlpm.x)))</f>
        <v>https://orcid.org/0000-0002-0981-7442</v>
      </c>
      <c r="Z2807" s="46" t="str">
        <f>IF(W2807="","",_xlfn.LET(_xlpm.x,VLOOKUP(W2807,'Drop-down_menus'!$D$2:$E$13,2,FALSE),IF(_xlpm.x=0,"",_xlpm.x)))</f>
        <v>https://orcid.org/0000-0002-9037-7623</v>
      </c>
      <c r="AA2807" s="46" t="str">
        <f>IF(X2807="","",_xlfn.LET(_xlpm.x,VLOOKUP(X2807,'Drop-down_menus'!$D$2:$E$13,2,FALSE),IF(_xlpm.x=0,"",_xlpm.x)))</f>
        <v>https://orcid.org/0000-0001-5748-602X</v>
      </c>
    </row>
    <row r="2808" spans="2:27" ht="15" customHeight="1">
      <c r="B2808">
        <v>3159</v>
      </c>
      <c r="C2808" t="s">
        <v>919</v>
      </c>
      <c r="D2808" s="46" t="b">
        <f>COUNTIF(Events!$B$2:$B$171, C2808) &gt; 0</f>
        <v>1</v>
      </c>
      <c r="E2808" s="2" t="s">
        <v>169</v>
      </c>
      <c r="G2808" s="46" t="s">
        <v>177</v>
      </c>
      <c r="I2808" s="46" t="s">
        <v>177</v>
      </c>
      <c r="J2808" s="46" t="str">
        <f>IF(I2808="","",_xlfn.LET(_xlpm.x,VLOOKUP(I2808,'2026-01-09_taxon-match'!$A$2:$N$81,4,FALSE),IF(_xlpm.x=0,"",_xlpm.x)))</f>
        <v>Sterechinus neumayeri</v>
      </c>
      <c r="L2808" s="46" t="str">
        <f>IF(I2808="","",_xlfn.LET(_xlpm.x,VLOOKUP(I2808,'2026-01-09_taxon-match'!$A$2:$N$81,3,FALSE),IF(_xlpm.x=0,"",_xlpm.x)))</f>
        <v>urn:lsid:marinespecies.org:taxname:160831</v>
      </c>
      <c r="M2808" s="46" t="str">
        <f>IF($I2808="","",_xlfn.LET(_xlpm.x,VLOOKUP($I2808,'2026-01-09_taxon-match'!$A$2:$N$81,5,FALSE),IF(_xlpm.x=0,"",_xlpm.x)))</f>
        <v>(Meissner, 1900)</v>
      </c>
      <c r="N2808" s="46" t="str">
        <f>IF($I2808="","",_xlfn.LET(_xlpm.x,VLOOKUP($I2808,'2026-01-09_taxon-match'!$A$2:$N$81,6,FALSE),IF(_xlpm.x=0,"",_xlpm.x)))</f>
        <v>Animalia</v>
      </c>
      <c r="O2808" s="46" t="str">
        <f>IF($I2808="","",_xlfn.LET(_xlpm.x,VLOOKUP($I2808,'2026-01-09_taxon-match'!$A$2:$N$81,7,FALSE),IF(_xlpm.x=0,"",_xlpm.x)))</f>
        <v>Echinodermata</v>
      </c>
      <c r="P2808" s="46" t="str">
        <f>IF($I2808="","",_xlfn.LET(_xlpm.x,VLOOKUP($I2808,'2026-01-09_taxon-match'!$A$2:$N$81,8,FALSE),IF(_xlpm.x=0,"",_xlpm.x)))</f>
        <v>Echinoidea</v>
      </c>
      <c r="Q2808" s="46" t="str">
        <f>IF($I2808="","",_xlfn.LET(_xlpm.x,VLOOKUP($I2808,'2026-01-09_taxon-match'!$A$2:$N$81,9,FALSE),IF(_xlpm.x=0,"",_xlpm.x)))</f>
        <v>Camarodonta</v>
      </c>
      <c r="R2808" s="46" t="str">
        <f>IF($I2808="","",_xlfn.LET(_xlpm.x,VLOOKUP($I2808,'2026-01-09_taxon-match'!$A$2:$N$81,10,FALSE),IF(_xlpm.x=0,"",_xlpm.x)))</f>
        <v>Echinidae</v>
      </c>
      <c r="S2808" s="46" t="str">
        <f>IF($I2808="","",_xlfn.LET(_xlpm.x,VLOOKUP($I2808,'2026-01-09_taxon-match'!$A$2:$N$81,11,FALSE),IF(_xlpm.x=0,"",_xlpm.x)))</f>
        <v>Sterechinus</v>
      </c>
      <c r="T2808" s="46" t="str">
        <f>IF($I2808="","",_xlfn.LET(_xlpm.x,VLOOKUP($I2808,'2026-01-09_taxon-match'!$A$2:$N$81,13,FALSE),IF(_xlpm.x=0,"",_xlpm.x)))</f>
        <v>neumayeri</v>
      </c>
      <c r="V2808" s="46" t="s">
        <v>43</v>
      </c>
      <c r="W2808" s="46" t="s">
        <v>28</v>
      </c>
      <c r="X2808" s="46" t="s">
        <v>32</v>
      </c>
      <c r="Y2808" s="46" t="str">
        <f>IF(V2808="","",_xlfn.LET(_xlpm.x,VLOOKUP(V2808,'Drop-down_menus'!$D$2:$E$13,2,FALSE),IF(_xlpm.x=0,"",_xlpm.x)))</f>
        <v>https://orcid.org/0000-0002-0981-7442</v>
      </c>
      <c r="Z2808" s="46" t="str">
        <f>IF(W2808="","",_xlfn.LET(_xlpm.x,VLOOKUP(W2808,'Drop-down_menus'!$D$2:$E$13,2,FALSE),IF(_xlpm.x=0,"",_xlpm.x)))</f>
        <v>https://orcid.org/0000-0002-9037-7623</v>
      </c>
      <c r="AA2808" s="46" t="str">
        <f>IF(X2808="","",_xlfn.LET(_xlpm.x,VLOOKUP(X2808,'Drop-down_menus'!$D$2:$E$13,2,FALSE),IF(_xlpm.x=0,"",_xlpm.x)))</f>
        <v>https://orcid.org/0000-0001-5748-602X</v>
      </c>
    </row>
    <row r="2809" spans="2:27" ht="15" customHeight="1">
      <c r="B2809">
        <v>3160</v>
      </c>
      <c r="C2809" t="s">
        <v>919</v>
      </c>
      <c r="D2809" s="46" t="b">
        <f>COUNTIF(Events!$B$2:$B$171, C2809) &gt; 0</f>
        <v>1</v>
      </c>
      <c r="E2809" s="2" t="s">
        <v>169</v>
      </c>
      <c r="G2809" s="46" t="s">
        <v>177</v>
      </c>
      <c r="I2809" s="46" t="s">
        <v>177</v>
      </c>
      <c r="J2809" s="46" t="str">
        <f>IF(I2809="","",_xlfn.LET(_xlpm.x,VLOOKUP(I2809,'2026-01-09_taxon-match'!$A$2:$N$81,4,FALSE),IF(_xlpm.x=0,"",_xlpm.x)))</f>
        <v>Sterechinus neumayeri</v>
      </c>
      <c r="L2809" s="46" t="str">
        <f>IF(I2809="","",_xlfn.LET(_xlpm.x,VLOOKUP(I2809,'2026-01-09_taxon-match'!$A$2:$N$81,3,FALSE),IF(_xlpm.x=0,"",_xlpm.x)))</f>
        <v>urn:lsid:marinespecies.org:taxname:160831</v>
      </c>
      <c r="M2809" s="46" t="str">
        <f>IF($I2809="","",_xlfn.LET(_xlpm.x,VLOOKUP($I2809,'2026-01-09_taxon-match'!$A$2:$N$81,5,FALSE),IF(_xlpm.x=0,"",_xlpm.x)))</f>
        <v>(Meissner, 1900)</v>
      </c>
      <c r="N2809" s="46" t="str">
        <f>IF($I2809="","",_xlfn.LET(_xlpm.x,VLOOKUP($I2809,'2026-01-09_taxon-match'!$A$2:$N$81,6,FALSE),IF(_xlpm.x=0,"",_xlpm.x)))</f>
        <v>Animalia</v>
      </c>
      <c r="O2809" s="46" t="str">
        <f>IF($I2809="","",_xlfn.LET(_xlpm.x,VLOOKUP($I2809,'2026-01-09_taxon-match'!$A$2:$N$81,7,FALSE),IF(_xlpm.x=0,"",_xlpm.x)))</f>
        <v>Echinodermata</v>
      </c>
      <c r="P2809" s="46" t="str">
        <f>IF($I2809="","",_xlfn.LET(_xlpm.x,VLOOKUP($I2809,'2026-01-09_taxon-match'!$A$2:$N$81,8,FALSE),IF(_xlpm.x=0,"",_xlpm.x)))</f>
        <v>Echinoidea</v>
      </c>
      <c r="Q2809" s="46" t="str">
        <f>IF($I2809="","",_xlfn.LET(_xlpm.x,VLOOKUP($I2809,'2026-01-09_taxon-match'!$A$2:$N$81,9,FALSE),IF(_xlpm.x=0,"",_xlpm.x)))</f>
        <v>Camarodonta</v>
      </c>
      <c r="R2809" s="46" t="str">
        <f>IF($I2809="","",_xlfn.LET(_xlpm.x,VLOOKUP($I2809,'2026-01-09_taxon-match'!$A$2:$N$81,10,FALSE),IF(_xlpm.x=0,"",_xlpm.x)))</f>
        <v>Echinidae</v>
      </c>
      <c r="S2809" s="46" t="str">
        <f>IF($I2809="","",_xlfn.LET(_xlpm.x,VLOOKUP($I2809,'2026-01-09_taxon-match'!$A$2:$N$81,11,FALSE),IF(_xlpm.x=0,"",_xlpm.x)))</f>
        <v>Sterechinus</v>
      </c>
      <c r="T2809" s="46" t="str">
        <f>IF($I2809="","",_xlfn.LET(_xlpm.x,VLOOKUP($I2809,'2026-01-09_taxon-match'!$A$2:$N$81,13,FALSE),IF(_xlpm.x=0,"",_xlpm.x)))</f>
        <v>neumayeri</v>
      </c>
      <c r="V2809" s="46" t="s">
        <v>43</v>
      </c>
      <c r="W2809" s="46" t="s">
        <v>28</v>
      </c>
      <c r="X2809" s="46" t="s">
        <v>32</v>
      </c>
      <c r="Y2809" s="46" t="str">
        <f>IF(V2809="","",_xlfn.LET(_xlpm.x,VLOOKUP(V2809,'Drop-down_menus'!$D$2:$E$13,2,FALSE),IF(_xlpm.x=0,"",_xlpm.x)))</f>
        <v>https://orcid.org/0000-0002-0981-7442</v>
      </c>
      <c r="Z2809" s="46" t="str">
        <f>IF(W2809="","",_xlfn.LET(_xlpm.x,VLOOKUP(W2809,'Drop-down_menus'!$D$2:$E$13,2,FALSE),IF(_xlpm.x=0,"",_xlpm.x)))</f>
        <v>https://orcid.org/0000-0002-9037-7623</v>
      </c>
      <c r="AA2809" s="46" t="str">
        <f>IF(X2809="","",_xlfn.LET(_xlpm.x,VLOOKUP(X2809,'Drop-down_menus'!$D$2:$E$13,2,FALSE),IF(_xlpm.x=0,"",_xlpm.x)))</f>
        <v>https://orcid.org/0000-0001-5748-602X</v>
      </c>
    </row>
    <row r="2810" spans="2:27" ht="15" customHeight="1">
      <c r="B2810">
        <v>3161</v>
      </c>
      <c r="C2810" t="s">
        <v>919</v>
      </c>
      <c r="D2810" s="46" t="b">
        <f>COUNTIF(Events!$B$2:$B$171, C2810) &gt; 0</f>
        <v>1</v>
      </c>
      <c r="E2810" s="2" t="s">
        <v>169</v>
      </c>
      <c r="G2810" s="46" t="s">
        <v>177</v>
      </c>
      <c r="I2810" s="46" t="s">
        <v>177</v>
      </c>
      <c r="J2810" s="46" t="str">
        <f>IF(I2810="","",_xlfn.LET(_xlpm.x,VLOOKUP(I2810,'2026-01-09_taxon-match'!$A$2:$N$81,4,FALSE),IF(_xlpm.x=0,"",_xlpm.x)))</f>
        <v>Sterechinus neumayeri</v>
      </c>
      <c r="L2810" s="46" t="str">
        <f>IF(I2810="","",_xlfn.LET(_xlpm.x,VLOOKUP(I2810,'2026-01-09_taxon-match'!$A$2:$N$81,3,FALSE),IF(_xlpm.x=0,"",_xlpm.x)))</f>
        <v>urn:lsid:marinespecies.org:taxname:160831</v>
      </c>
      <c r="M2810" s="46" t="str">
        <f>IF($I2810="","",_xlfn.LET(_xlpm.x,VLOOKUP($I2810,'2026-01-09_taxon-match'!$A$2:$N$81,5,FALSE),IF(_xlpm.x=0,"",_xlpm.x)))</f>
        <v>(Meissner, 1900)</v>
      </c>
      <c r="N2810" s="46" t="str">
        <f>IF($I2810="","",_xlfn.LET(_xlpm.x,VLOOKUP($I2810,'2026-01-09_taxon-match'!$A$2:$N$81,6,FALSE),IF(_xlpm.x=0,"",_xlpm.x)))</f>
        <v>Animalia</v>
      </c>
      <c r="O2810" s="46" t="str">
        <f>IF($I2810="","",_xlfn.LET(_xlpm.x,VLOOKUP($I2810,'2026-01-09_taxon-match'!$A$2:$N$81,7,FALSE),IF(_xlpm.x=0,"",_xlpm.x)))</f>
        <v>Echinodermata</v>
      </c>
      <c r="P2810" s="46" t="str">
        <f>IF($I2810="","",_xlfn.LET(_xlpm.x,VLOOKUP($I2810,'2026-01-09_taxon-match'!$A$2:$N$81,8,FALSE),IF(_xlpm.x=0,"",_xlpm.x)))</f>
        <v>Echinoidea</v>
      </c>
      <c r="Q2810" s="46" t="str">
        <f>IF($I2810="","",_xlfn.LET(_xlpm.x,VLOOKUP($I2810,'2026-01-09_taxon-match'!$A$2:$N$81,9,FALSE),IF(_xlpm.x=0,"",_xlpm.x)))</f>
        <v>Camarodonta</v>
      </c>
      <c r="R2810" s="46" t="str">
        <f>IF($I2810="","",_xlfn.LET(_xlpm.x,VLOOKUP($I2810,'2026-01-09_taxon-match'!$A$2:$N$81,10,FALSE),IF(_xlpm.x=0,"",_xlpm.x)))</f>
        <v>Echinidae</v>
      </c>
      <c r="S2810" s="46" t="str">
        <f>IF($I2810="","",_xlfn.LET(_xlpm.x,VLOOKUP($I2810,'2026-01-09_taxon-match'!$A$2:$N$81,11,FALSE),IF(_xlpm.x=0,"",_xlpm.x)))</f>
        <v>Sterechinus</v>
      </c>
      <c r="T2810" s="46" t="str">
        <f>IF($I2810="","",_xlfn.LET(_xlpm.x,VLOOKUP($I2810,'2026-01-09_taxon-match'!$A$2:$N$81,13,FALSE),IF(_xlpm.x=0,"",_xlpm.x)))</f>
        <v>neumayeri</v>
      </c>
      <c r="V2810" s="46" t="s">
        <v>43</v>
      </c>
      <c r="W2810" s="46" t="s">
        <v>28</v>
      </c>
      <c r="X2810" s="46" t="s">
        <v>32</v>
      </c>
      <c r="Y2810" s="46" t="str">
        <f>IF(V2810="","",_xlfn.LET(_xlpm.x,VLOOKUP(V2810,'Drop-down_menus'!$D$2:$E$13,2,FALSE),IF(_xlpm.x=0,"",_xlpm.x)))</f>
        <v>https://orcid.org/0000-0002-0981-7442</v>
      </c>
      <c r="Z2810" s="46" t="str">
        <f>IF(W2810="","",_xlfn.LET(_xlpm.x,VLOOKUP(W2810,'Drop-down_menus'!$D$2:$E$13,2,FALSE),IF(_xlpm.x=0,"",_xlpm.x)))</f>
        <v>https://orcid.org/0000-0002-9037-7623</v>
      </c>
      <c r="AA2810" s="46" t="str">
        <f>IF(X2810="","",_xlfn.LET(_xlpm.x,VLOOKUP(X2810,'Drop-down_menus'!$D$2:$E$13,2,FALSE),IF(_xlpm.x=0,"",_xlpm.x)))</f>
        <v>https://orcid.org/0000-0001-5748-602X</v>
      </c>
    </row>
    <row r="2811" spans="2:27" ht="15" customHeight="1">
      <c r="B2811">
        <v>3162</v>
      </c>
      <c r="C2811" t="s">
        <v>919</v>
      </c>
      <c r="D2811" s="46" t="b">
        <f>COUNTIF(Events!$B$2:$B$171, C2811) &gt; 0</f>
        <v>1</v>
      </c>
      <c r="E2811" s="2" t="s">
        <v>169</v>
      </c>
      <c r="G2811" s="46" t="s">
        <v>177</v>
      </c>
      <c r="I2811" s="46" t="s">
        <v>177</v>
      </c>
      <c r="J2811" s="46" t="str">
        <f>IF(I2811="","",_xlfn.LET(_xlpm.x,VLOOKUP(I2811,'2026-01-09_taxon-match'!$A$2:$N$81,4,FALSE),IF(_xlpm.x=0,"",_xlpm.x)))</f>
        <v>Sterechinus neumayeri</v>
      </c>
      <c r="L2811" s="46" t="str">
        <f>IF(I2811="","",_xlfn.LET(_xlpm.x,VLOOKUP(I2811,'2026-01-09_taxon-match'!$A$2:$N$81,3,FALSE),IF(_xlpm.x=0,"",_xlpm.x)))</f>
        <v>urn:lsid:marinespecies.org:taxname:160831</v>
      </c>
      <c r="M2811" s="46" t="str">
        <f>IF($I2811="","",_xlfn.LET(_xlpm.x,VLOOKUP($I2811,'2026-01-09_taxon-match'!$A$2:$N$81,5,FALSE),IF(_xlpm.x=0,"",_xlpm.x)))</f>
        <v>(Meissner, 1900)</v>
      </c>
      <c r="N2811" s="46" t="str">
        <f>IF($I2811="","",_xlfn.LET(_xlpm.x,VLOOKUP($I2811,'2026-01-09_taxon-match'!$A$2:$N$81,6,FALSE),IF(_xlpm.x=0,"",_xlpm.x)))</f>
        <v>Animalia</v>
      </c>
      <c r="O2811" s="46" t="str">
        <f>IF($I2811="","",_xlfn.LET(_xlpm.x,VLOOKUP($I2811,'2026-01-09_taxon-match'!$A$2:$N$81,7,FALSE),IF(_xlpm.x=0,"",_xlpm.x)))</f>
        <v>Echinodermata</v>
      </c>
      <c r="P2811" s="46" t="str">
        <f>IF($I2811="","",_xlfn.LET(_xlpm.x,VLOOKUP($I2811,'2026-01-09_taxon-match'!$A$2:$N$81,8,FALSE),IF(_xlpm.x=0,"",_xlpm.x)))</f>
        <v>Echinoidea</v>
      </c>
      <c r="Q2811" s="46" t="str">
        <f>IF($I2811="","",_xlfn.LET(_xlpm.x,VLOOKUP($I2811,'2026-01-09_taxon-match'!$A$2:$N$81,9,FALSE),IF(_xlpm.x=0,"",_xlpm.x)))</f>
        <v>Camarodonta</v>
      </c>
      <c r="R2811" s="46" t="str">
        <f>IF($I2811="","",_xlfn.LET(_xlpm.x,VLOOKUP($I2811,'2026-01-09_taxon-match'!$A$2:$N$81,10,FALSE),IF(_xlpm.x=0,"",_xlpm.x)))</f>
        <v>Echinidae</v>
      </c>
      <c r="S2811" s="46" t="str">
        <f>IF($I2811="","",_xlfn.LET(_xlpm.x,VLOOKUP($I2811,'2026-01-09_taxon-match'!$A$2:$N$81,11,FALSE),IF(_xlpm.x=0,"",_xlpm.x)))</f>
        <v>Sterechinus</v>
      </c>
      <c r="T2811" s="46" t="str">
        <f>IF($I2811="","",_xlfn.LET(_xlpm.x,VLOOKUP($I2811,'2026-01-09_taxon-match'!$A$2:$N$81,13,FALSE),IF(_xlpm.x=0,"",_xlpm.x)))</f>
        <v>neumayeri</v>
      </c>
      <c r="V2811" s="46" t="s">
        <v>43</v>
      </c>
      <c r="W2811" s="46" t="s">
        <v>28</v>
      </c>
      <c r="X2811" s="46" t="s">
        <v>32</v>
      </c>
      <c r="Y2811" s="46" t="str">
        <f>IF(V2811="","",_xlfn.LET(_xlpm.x,VLOOKUP(V2811,'Drop-down_menus'!$D$2:$E$13,2,FALSE),IF(_xlpm.x=0,"",_xlpm.x)))</f>
        <v>https://orcid.org/0000-0002-0981-7442</v>
      </c>
      <c r="Z2811" s="46" t="str">
        <f>IF(W2811="","",_xlfn.LET(_xlpm.x,VLOOKUP(W2811,'Drop-down_menus'!$D$2:$E$13,2,FALSE),IF(_xlpm.x=0,"",_xlpm.x)))</f>
        <v>https://orcid.org/0000-0002-9037-7623</v>
      </c>
      <c r="AA2811" s="46" t="str">
        <f>IF(X2811="","",_xlfn.LET(_xlpm.x,VLOOKUP(X2811,'Drop-down_menus'!$D$2:$E$13,2,FALSE),IF(_xlpm.x=0,"",_xlpm.x)))</f>
        <v>https://orcid.org/0000-0001-5748-602X</v>
      </c>
    </row>
    <row r="2812" spans="2:27" ht="15" customHeight="1">
      <c r="B2812">
        <v>3163</v>
      </c>
      <c r="C2812" t="s">
        <v>919</v>
      </c>
      <c r="D2812" s="46" t="b">
        <f>COUNTIF(Events!$B$2:$B$171, C2812) &gt; 0</f>
        <v>1</v>
      </c>
      <c r="E2812" s="2" t="s">
        <v>169</v>
      </c>
      <c r="G2812" s="46" t="s">
        <v>177</v>
      </c>
      <c r="I2812" s="46" t="s">
        <v>177</v>
      </c>
      <c r="J2812" s="46" t="str">
        <f>IF(I2812="","",_xlfn.LET(_xlpm.x,VLOOKUP(I2812,'2026-01-09_taxon-match'!$A$2:$N$81,4,FALSE),IF(_xlpm.x=0,"",_xlpm.x)))</f>
        <v>Sterechinus neumayeri</v>
      </c>
      <c r="L2812" s="46" t="str">
        <f>IF(I2812="","",_xlfn.LET(_xlpm.x,VLOOKUP(I2812,'2026-01-09_taxon-match'!$A$2:$N$81,3,FALSE),IF(_xlpm.x=0,"",_xlpm.x)))</f>
        <v>urn:lsid:marinespecies.org:taxname:160831</v>
      </c>
      <c r="M2812" s="46" t="str">
        <f>IF($I2812="","",_xlfn.LET(_xlpm.x,VLOOKUP($I2812,'2026-01-09_taxon-match'!$A$2:$N$81,5,FALSE),IF(_xlpm.x=0,"",_xlpm.x)))</f>
        <v>(Meissner, 1900)</v>
      </c>
      <c r="N2812" s="46" t="str">
        <f>IF($I2812="","",_xlfn.LET(_xlpm.x,VLOOKUP($I2812,'2026-01-09_taxon-match'!$A$2:$N$81,6,FALSE),IF(_xlpm.x=0,"",_xlpm.x)))</f>
        <v>Animalia</v>
      </c>
      <c r="O2812" s="46" t="str">
        <f>IF($I2812="","",_xlfn.LET(_xlpm.x,VLOOKUP($I2812,'2026-01-09_taxon-match'!$A$2:$N$81,7,FALSE),IF(_xlpm.x=0,"",_xlpm.x)))</f>
        <v>Echinodermata</v>
      </c>
      <c r="P2812" s="46" t="str">
        <f>IF($I2812="","",_xlfn.LET(_xlpm.x,VLOOKUP($I2812,'2026-01-09_taxon-match'!$A$2:$N$81,8,FALSE),IF(_xlpm.x=0,"",_xlpm.x)))</f>
        <v>Echinoidea</v>
      </c>
      <c r="Q2812" s="46" t="str">
        <f>IF($I2812="","",_xlfn.LET(_xlpm.x,VLOOKUP($I2812,'2026-01-09_taxon-match'!$A$2:$N$81,9,FALSE),IF(_xlpm.x=0,"",_xlpm.x)))</f>
        <v>Camarodonta</v>
      </c>
      <c r="R2812" s="46" t="str">
        <f>IF($I2812="","",_xlfn.LET(_xlpm.x,VLOOKUP($I2812,'2026-01-09_taxon-match'!$A$2:$N$81,10,FALSE),IF(_xlpm.x=0,"",_xlpm.x)))</f>
        <v>Echinidae</v>
      </c>
      <c r="S2812" s="46" t="str">
        <f>IF($I2812="","",_xlfn.LET(_xlpm.x,VLOOKUP($I2812,'2026-01-09_taxon-match'!$A$2:$N$81,11,FALSE),IF(_xlpm.x=0,"",_xlpm.x)))</f>
        <v>Sterechinus</v>
      </c>
      <c r="T2812" s="46" t="str">
        <f>IF($I2812="","",_xlfn.LET(_xlpm.x,VLOOKUP($I2812,'2026-01-09_taxon-match'!$A$2:$N$81,13,FALSE),IF(_xlpm.x=0,"",_xlpm.x)))</f>
        <v>neumayeri</v>
      </c>
      <c r="V2812" s="46" t="s">
        <v>43</v>
      </c>
      <c r="W2812" s="46" t="s">
        <v>28</v>
      </c>
      <c r="X2812" s="46" t="s">
        <v>32</v>
      </c>
      <c r="Y2812" s="46" t="str">
        <f>IF(V2812="","",_xlfn.LET(_xlpm.x,VLOOKUP(V2812,'Drop-down_menus'!$D$2:$E$13,2,FALSE),IF(_xlpm.x=0,"",_xlpm.x)))</f>
        <v>https://orcid.org/0000-0002-0981-7442</v>
      </c>
      <c r="Z2812" s="46" t="str">
        <f>IF(W2812="","",_xlfn.LET(_xlpm.x,VLOOKUP(W2812,'Drop-down_menus'!$D$2:$E$13,2,FALSE),IF(_xlpm.x=0,"",_xlpm.x)))</f>
        <v>https://orcid.org/0000-0002-9037-7623</v>
      </c>
      <c r="AA2812" s="46" t="str">
        <f>IF(X2812="","",_xlfn.LET(_xlpm.x,VLOOKUP(X2812,'Drop-down_menus'!$D$2:$E$13,2,FALSE),IF(_xlpm.x=0,"",_xlpm.x)))</f>
        <v>https://orcid.org/0000-0001-5748-602X</v>
      </c>
    </row>
    <row r="2813" spans="2:27" ht="15" customHeight="1">
      <c r="B2813">
        <v>3164</v>
      </c>
      <c r="C2813" t="s">
        <v>919</v>
      </c>
      <c r="D2813" s="46" t="b">
        <f>COUNTIF(Events!$B$2:$B$171, C2813) &gt; 0</f>
        <v>1</v>
      </c>
      <c r="E2813" s="2" t="s">
        <v>169</v>
      </c>
      <c r="G2813" s="46" t="s">
        <v>177</v>
      </c>
      <c r="I2813" s="46" t="s">
        <v>177</v>
      </c>
      <c r="J2813" s="46" t="str">
        <f>IF(I2813="","",_xlfn.LET(_xlpm.x,VLOOKUP(I2813,'2026-01-09_taxon-match'!$A$2:$N$81,4,FALSE),IF(_xlpm.x=0,"",_xlpm.x)))</f>
        <v>Sterechinus neumayeri</v>
      </c>
      <c r="L2813" s="46" t="str">
        <f>IF(I2813="","",_xlfn.LET(_xlpm.x,VLOOKUP(I2813,'2026-01-09_taxon-match'!$A$2:$N$81,3,FALSE),IF(_xlpm.x=0,"",_xlpm.x)))</f>
        <v>urn:lsid:marinespecies.org:taxname:160831</v>
      </c>
      <c r="M2813" s="46" t="str">
        <f>IF($I2813="","",_xlfn.LET(_xlpm.x,VLOOKUP($I2813,'2026-01-09_taxon-match'!$A$2:$N$81,5,FALSE),IF(_xlpm.x=0,"",_xlpm.x)))</f>
        <v>(Meissner, 1900)</v>
      </c>
      <c r="N2813" s="46" t="str">
        <f>IF($I2813="","",_xlfn.LET(_xlpm.x,VLOOKUP($I2813,'2026-01-09_taxon-match'!$A$2:$N$81,6,FALSE),IF(_xlpm.x=0,"",_xlpm.x)))</f>
        <v>Animalia</v>
      </c>
      <c r="O2813" s="46" t="str">
        <f>IF($I2813="","",_xlfn.LET(_xlpm.x,VLOOKUP($I2813,'2026-01-09_taxon-match'!$A$2:$N$81,7,FALSE),IF(_xlpm.x=0,"",_xlpm.x)))</f>
        <v>Echinodermata</v>
      </c>
      <c r="P2813" s="46" t="str">
        <f>IF($I2813="","",_xlfn.LET(_xlpm.x,VLOOKUP($I2813,'2026-01-09_taxon-match'!$A$2:$N$81,8,FALSE),IF(_xlpm.x=0,"",_xlpm.x)))</f>
        <v>Echinoidea</v>
      </c>
      <c r="Q2813" s="46" t="str">
        <f>IF($I2813="","",_xlfn.LET(_xlpm.x,VLOOKUP($I2813,'2026-01-09_taxon-match'!$A$2:$N$81,9,FALSE),IF(_xlpm.x=0,"",_xlpm.x)))</f>
        <v>Camarodonta</v>
      </c>
      <c r="R2813" s="46" t="str">
        <f>IF($I2813="","",_xlfn.LET(_xlpm.x,VLOOKUP($I2813,'2026-01-09_taxon-match'!$A$2:$N$81,10,FALSE),IF(_xlpm.x=0,"",_xlpm.x)))</f>
        <v>Echinidae</v>
      </c>
      <c r="S2813" s="46" t="str">
        <f>IF($I2813="","",_xlfn.LET(_xlpm.x,VLOOKUP($I2813,'2026-01-09_taxon-match'!$A$2:$N$81,11,FALSE),IF(_xlpm.x=0,"",_xlpm.x)))</f>
        <v>Sterechinus</v>
      </c>
      <c r="T2813" s="46" t="str">
        <f>IF($I2813="","",_xlfn.LET(_xlpm.x,VLOOKUP($I2813,'2026-01-09_taxon-match'!$A$2:$N$81,13,FALSE),IF(_xlpm.x=0,"",_xlpm.x)))</f>
        <v>neumayeri</v>
      </c>
      <c r="V2813" s="46" t="s">
        <v>43</v>
      </c>
      <c r="W2813" s="46" t="s">
        <v>28</v>
      </c>
      <c r="X2813" s="46" t="s">
        <v>32</v>
      </c>
      <c r="Y2813" s="46" t="str">
        <f>IF(V2813="","",_xlfn.LET(_xlpm.x,VLOOKUP(V2813,'Drop-down_menus'!$D$2:$E$13,2,FALSE),IF(_xlpm.x=0,"",_xlpm.x)))</f>
        <v>https://orcid.org/0000-0002-0981-7442</v>
      </c>
      <c r="Z2813" s="46" t="str">
        <f>IF(W2813="","",_xlfn.LET(_xlpm.x,VLOOKUP(W2813,'Drop-down_menus'!$D$2:$E$13,2,FALSE),IF(_xlpm.x=0,"",_xlpm.x)))</f>
        <v>https://orcid.org/0000-0002-9037-7623</v>
      </c>
      <c r="AA2813" s="46" t="str">
        <f>IF(X2813="","",_xlfn.LET(_xlpm.x,VLOOKUP(X2813,'Drop-down_menus'!$D$2:$E$13,2,FALSE),IF(_xlpm.x=0,"",_xlpm.x)))</f>
        <v>https://orcid.org/0000-0001-5748-602X</v>
      </c>
    </row>
    <row r="2814" spans="2:27" ht="15" customHeight="1">
      <c r="B2814">
        <v>3165</v>
      </c>
      <c r="C2814" t="s">
        <v>919</v>
      </c>
      <c r="D2814" s="46" t="b">
        <f>COUNTIF(Events!$B$2:$B$171, C2814) &gt; 0</f>
        <v>1</v>
      </c>
      <c r="E2814" s="2" t="s">
        <v>169</v>
      </c>
      <c r="G2814" s="46" t="s">
        <v>177</v>
      </c>
      <c r="I2814" s="46" t="s">
        <v>177</v>
      </c>
      <c r="J2814" s="46" t="str">
        <f>IF(I2814="","",_xlfn.LET(_xlpm.x,VLOOKUP(I2814,'2026-01-09_taxon-match'!$A$2:$N$81,4,FALSE),IF(_xlpm.x=0,"",_xlpm.x)))</f>
        <v>Sterechinus neumayeri</v>
      </c>
      <c r="L2814" s="46" t="str">
        <f>IF(I2814="","",_xlfn.LET(_xlpm.x,VLOOKUP(I2814,'2026-01-09_taxon-match'!$A$2:$N$81,3,FALSE),IF(_xlpm.x=0,"",_xlpm.x)))</f>
        <v>urn:lsid:marinespecies.org:taxname:160831</v>
      </c>
      <c r="M2814" s="46" t="str">
        <f>IF($I2814="","",_xlfn.LET(_xlpm.x,VLOOKUP($I2814,'2026-01-09_taxon-match'!$A$2:$N$81,5,FALSE),IF(_xlpm.x=0,"",_xlpm.x)))</f>
        <v>(Meissner, 1900)</v>
      </c>
      <c r="N2814" s="46" t="str">
        <f>IF($I2814="","",_xlfn.LET(_xlpm.x,VLOOKUP($I2814,'2026-01-09_taxon-match'!$A$2:$N$81,6,FALSE),IF(_xlpm.x=0,"",_xlpm.x)))</f>
        <v>Animalia</v>
      </c>
      <c r="O2814" s="46" t="str">
        <f>IF($I2814="","",_xlfn.LET(_xlpm.x,VLOOKUP($I2814,'2026-01-09_taxon-match'!$A$2:$N$81,7,FALSE),IF(_xlpm.x=0,"",_xlpm.x)))</f>
        <v>Echinodermata</v>
      </c>
      <c r="P2814" s="46" t="str">
        <f>IF($I2814="","",_xlfn.LET(_xlpm.x,VLOOKUP($I2814,'2026-01-09_taxon-match'!$A$2:$N$81,8,FALSE),IF(_xlpm.x=0,"",_xlpm.x)))</f>
        <v>Echinoidea</v>
      </c>
      <c r="Q2814" s="46" t="str">
        <f>IF($I2814="","",_xlfn.LET(_xlpm.x,VLOOKUP($I2814,'2026-01-09_taxon-match'!$A$2:$N$81,9,FALSE),IF(_xlpm.x=0,"",_xlpm.x)))</f>
        <v>Camarodonta</v>
      </c>
      <c r="R2814" s="46" t="str">
        <f>IF($I2814="","",_xlfn.LET(_xlpm.x,VLOOKUP($I2814,'2026-01-09_taxon-match'!$A$2:$N$81,10,FALSE),IF(_xlpm.x=0,"",_xlpm.x)))</f>
        <v>Echinidae</v>
      </c>
      <c r="S2814" s="46" t="str">
        <f>IF($I2814="","",_xlfn.LET(_xlpm.x,VLOOKUP($I2814,'2026-01-09_taxon-match'!$A$2:$N$81,11,FALSE),IF(_xlpm.x=0,"",_xlpm.x)))</f>
        <v>Sterechinus</v>
      </c>
      <c r="T2814" s="46" t="str">
        <f>IF($I2814="","",_xlfn.LET(_xlpm.x,VLOOKUP($I2814,'2026-01-09_taxon-match'!$A$2:$N$81,13,FALSE),IF(_xlpm.x=0,"",_xlpm.x)))</f>
        <v>neumayeri</v>
      </c>
      <c r="V2814" s="46" t="s">
        <v>43</v>
      </c>
      <c r="W2814" s="46" t="s">
        <v>28</v>
      </c>
      <c r="X2814" s="46" t="s">
        <v>32</v>
      </c>
      <c r="Y2814" s="46" t="str">
        <f>IF(V2814="","",_xlfn.LET(_xlpm.x,VLOOKUP(V2814,'Drop-down_menus'!$D$2:$E$13,2,FALSE),IF(_xlpm.x=0,"",_xlpm.x)))</f>
        <v>https://orcid.org/0000-0002-0981-7442</v>
      </c>
      <c r="Z2814" s="46" t="str">
        <f>IF(W2814="","",_xlfn.LET(_xlpm.x,VLOOKUP(W2814,'Drop-down_menus'!$D$2:$E$13,2,FALSE),IF(_xlpm.x=0,"",_xlpm.x)))</f>
        <v>https://orcid.org/0000-0002-9037-7623</v>
      </c>
      <c r="AA2814" s="46" t="str">
        <f>IF(X2814="","",_xlfn.LET(_xlpm.x,VLOOKUP(X2814,'Drop-down_menus'!$D$2:$E$13,2,FALSE),IF(_xlpm.x=0,"",_xlpm.x)))</f>
        <v>https://orcid.org/0000-0001-5748-602X</v>
      </c>
    </row>
    <row r="2815" spans="2:27" ht="15" customHeight="1">
      <c r="B2815">
        <v>3166</v>
      </c>
      <c r="C2815" t="s">
        <v>919</v>
      </c>
      <c r="D2815" s="46" t="b">
        <f>COUNTIF(Events!$B$2:$B$171, C2815) &gt; 0</f>
        <v>1</v>
      </c>
      <c r="E2815" s="2" t="s">
        <v>169</v>
      </c>
      <c r="G2815" s="46" t="s">
        <v>177</v>
      </c>
      <c r="I2815" s="46" t="s">
        <v>177</v>
      </c>
      <c r="J2815" s="46" t="str">
        <f>IF(I2815="","",_xlfn.LET(_xlpm.x,VLOOKUP(I2815,'2026-01-09_taxon-match'!$A$2:$N$81,4,FALSE),IF(_xlpm.x=0,"",_xlpm.x)))</f>
        <v>Sterechinus neumayeri</v>
      </c>
      <c r="L2815" s="46" t="str">
        <f>IF(I2815="","",_xlfn.LET(_xlpm.x,VLOOKUP(I2815,'2026-01-09_taxon-match'!$A$2:$N$81,3,FALSE),IF(_xlpm.x=0,"",_xlpm.x)))</f>
        <v>urn:lsid:marinespecies.org:taxname:160831</v>
      </c>
      <c r="M2815" s="46" t="str">
        <f>IF($I2815="","",_xlfn.LET(_xlpm.x,VLOOKUP($I2815,'2026-01-09_taxon-match'!$A$2:$N$81,5,FALSE),IF(_xlpm.x=0,"",_xlpm.x)))</f>
        <v>(Meissner, 1900)</v>
      </c>
      <c r="N2815" s="46" t="str">
        <f>IF($I2815="","",_xlfn.LET(_xlpm.x,VLOOKUP($I2815,'2026-01-09_taxon-match'!$A$2:$N$81,6,FALSE),IF(_xlpm.x=0,"",_xlpm.x)))</f>
        <v>Animalia</v>
      </c>
      <c r="O2815" s="46" t="str">
        <f>IF($I2815="","",_xlfn.LET(_xlpm.x,VLOOKUP($I2815,'2026-01-09_taxon-match'!$A$2:$N$81,7,FALSE),IF(_xlpm.x=0,"",_xlpm.x)))</f>
        <v>Echinodermata</v>
      </c>
      <c r="P2815" s="46" t="str">
        <f>IF($I2815="","",_xlfn.LET(_xlpm.x,VLOOKUP($I2815,'2026-01-09_taxon-match'!$A$2:$N$81,8,FALSE),IF(_xlpm.x=0,"",_xlpm.x)))</f>
        <v>Echinoidea</v>
      </c>
      <c r="Q2815" s="46" t="str">
        <f>IF($I2815="","",_xlfn.LET(_xlpm.x,VLOOKUP($I2815,'2026-01-09_taxon-match'!$A$2:$N$81,9,FALSE),IF(_xlpm.x=0,"",_xlpm.x)))</f>
        <v>Camarodonta</v>
      </c>
      <c r="R2815" s="46" t="str">
        <f>IF($I2815="","",_xlfn.LET(_xlpm.x,VLOOKUP($I2815,'2026-01-09_taxon-match'!$A$2:$N$81,10,FALSE),IF(_xlpm.x=0,"",_xlpm.x)))</f>
        <v>Echinidae</v>
      </c>
      <c r="S2815" s="46" t="str">
        <f>IF($I2815="","",_xlfn.LET(_xlpm.x,VLOOKUP($I2815,'2026-01-09_taxon-match'!$A$2:$N$81,11,FALSE),IF(_xlpm.x=0,"",_xlpm.x)))</f>
        <v>Sterechinus</v>
      </c>
      <c r="T2815" s="46" t="str">
        <f>IF($I2815="","",_xlfn.LET(_xlpm.x,VLOOKUP($I2815,'2026-01-09_taxon-match'!$A$2:$N$81,13,FALSE),IF(_xlpm.x=0,"",_xlpm.x)))</f>
        <v>neumayeri</v>
      </c>
      <c r="V2815" s="46" t="s">
        <v>43</v>
      </c>
      <c r="W2815" s="46" t="s">
        <v>28</v>
      </c>
      <c r="X2815" s="46" t="s">
        <v>32</v>
      </c>
      <c r="Y2815" s="46" t="str">
        <f>IF(V2815="","",_xlfn.LET(_xlpm.x,VLOOKUP(V2815,'Drop-down_menus'!$D$2:$E$13,2,FALSE),IF(_xlpm.x=0,"",_xlpm.x)))</f>
        <v>https://orcid.org/0000-0002-0981-7442</v>
      </c>
      <c r="Z2815" s="46" t="str">
        <f>IF(W2815="","",_xlfn.LET(_xlpm.x,VLOOKUP(W2815,'Drop-down_menus'!$D$2:$E$13,2,FALSE),IF(_xlpm.x=0,"",_xlpm.x)))</f>
        <v>https://orcid.org/0000-0002-9037-7623</v>
      </c>
      <c r="AA2815" s="46" t="str">
        <f>IF(X2815="","",_xlfn.LET(_xlpm.x,VLOOKUP(X2815,'Drop-down_menus'!$D$2:$E$13,2,FALSE),IF(_xlpm.x=0,"",_xlpm.x)))</f>
        <v>https://orcid.org/0000-0001-5748-602X</v>
      </c>
    </row>
    <row r="2816" spans="2:27" ht="15" customHeight="1">
      <c r="B2816">
        <v>3167</v>
      </c>
      <c r="C2816" t="s">
        <v>919</v>
      </c>
      <c r="D2816" s="46" t="b">
        <f>COUNTIF(Events!$B$2:$B$171, C2816) &gt; 0</f>
        <v>1</v>
      </c>
      <c r="E2816" s="2" t="s">
        <v>169</v>
      </c>
      <c r="G2816" s="46" t="s">
        <v>177</v>
      </c>
      <c r="I2816" s="46" t="s">
        <v>177</v>
      </c>
      <c r="J2816" s="46" t="str">
        <f>IF(I2816="","",_xlfn.LET(_xlpm.x,VLOOKUP(I2816,'2026-01-09_taxon-match'!$A$2:$N$81,4,FALSE),IF(_xlpm.x=0,"",_xlpm.x)))</f>
        <v>Sterechinus neumayeri</v>
      </c>
      <c r="L2816" s="46" t="str">
        <f>IF(I2816="","",_xlfn.LET(_xlpm.x,VLOOKUP(I2816,'2026-01-09_taxon-match'!$A$2:$N$81,3,FALSE),IF(_xlpm.x=0,"",_xlpm.x)))</f>
        <v>urn:lsid:marinespecies.org:taxname:160831</v>
      </c>
      <c r="M2816" s="46" t="str">
        <f>IF($I2816="","",_xlfn.LET(_xlpm.x,VLOOKUP($I2816,'2026-01-09_taxon-match'!$A$2:$N$81,5,FALSE),IF(_xlpm.x=0,"",_xlpm.x)))</f>
        <v>(Meissner, 1900)</v>
      </c>
      <c r="N2816" s="46" t="str">
        <f>IF($I2816="","",_xlfn.LET(_xlpm.x,VLOOKUP($I2816,'2026-01-09_taxon-match'!$A$2:$N$81,6,FALSE),IF(_xlpm.x=0,"",_xlpm.x)))</f>
        <v>Animalia</v>
      </c>
      <c r="O2816" s="46" t="str">
        <f>IF($I2816="","",_xlfn.LET(_xlpm.x,VLOOKUP($I2816,'2026-01-09_taxon-match'!$A$2:$N$81,7,FALSE),IF(_xlpm.x=0,"",_xlpm.x)))</f>
        <v>Echinodermata</v>
      </c>
      <c r="P2816" s="46" t="str">
        <f>IF($I2816="","",_xlfn.LET(_xlpm.x,VLOOKUP($I2816,'2026-01-09_taxon-match'!$A$2:$N$81,8,FALSE),IF(_xlpm.x=0,"",_xlpm.x)))</f>
        <v>Echinoidea</v>
      </c>
      <c r="Q2816" s="46" t="str">
        <f>IF($I2816="","",_xlfn.LET(_xlpm.x,VLOOKUP($I2816,'2026-01-09_taxon-match'!$A$2:$N$81,9,FALSE),IF(_xlpm.x=0,"",_xlpm.x)))</f>
        <v>Camarodonta</v>
      </c>
      <c r="R2816" s="46" t="str">
        <f>IF($I2816="","",_xlfn.LET(_xlpm.x,VLOOKUP($I2816,'2026-01-09_taxon-match'!$A$2:$N$81,10,FALSE),IF(_xlpm.x=0,"",_xlpm.x)))</f>
        <v>Echinidae</v>
      </c>
      <c r="S2816" s="46" t="str">
        <f>IF($I2816="","",_xlfn.LET(_xlpm.x,VLOOKUP($I2816,'2026-01-09_taxon-match'!$A$2:$N$81,11,FALSE),IF(_xlpm.x=0,"",_xlpm.x)))</f>
        <v>Sterechinus</v>
      </c>
      <c r="T2816" s="46" t="str">
        <f>IF($I2816="","",_xlfn.LET(_xlpm.x,VLOOKUP($I2816,'2026-01-09_taxon-match'!$A$2:$N$81,13,FALSE),IF(_xlpm.x=0,"",_xlpm.x)))</f>
        <v>neumayeri</v>
      </c>
      <c r="V2816" s="46" t="s">
        <v>43</v>
      </c>
      <c r="W2816" s="46" t="s">
        <v>28</v>
      </c>
      <c r="X2816" s="46" t="s">
        <v>32</v>
      </c>
      <c r="Y2816" s="46" t="str">
        <f>IF(V2816="","",_xlfn.LET(_xlpm.x,VLOOKUP(V2816,'Drop-down_menus'!$D$2:$E$13,2,FALSE),IF(_xlpm.x=0,"",_xlpm.x)))</f>
        <v>https://orcid.org/0000-0002-0981-7442</v>
      </c>
      <c r="Z2816" s="46" t="str">
        <f>IF(W2816="","",_xlfn.LET(_xlpm.x,VLOOKUP(W2816,'Drop-down_menus'!$D$2:$E$13,2,FALSE),IF(_xlpm.x=0,"",_xlpm.x)))</f>
        <v>https://orcid.org/0000-0002-9037-7623</v>
      </c>
      <c r="AA2816" s="46" t="str">
        <f>IF(X2816="","",_xlfn.LET(_xlpm.x,VLOOKUP(X2816,'Drop-down_menus'!$D$2:$E$13,2,FALSE),IF(_xlpm.x=0,"",_xlpm.x)))</f>
        <v>https://orcid.org/0000-0001-5748-602X</v>
      </c>
    </row>
    <row r="2817" spans="2:29" ht="15" customHeight="1">
      <c r="B2817">
        <v>3168</v>
      </c>
      <c r="C2817" t="s">
        <v>919</v>
      </c>
      <c r="D2817" s="46" t="b">
        <f>COUNTIF(Events!$B$2:$B$171, C2817) &gt; 0</f>
        <v>1</v>
      </c>
      <c r="E2817" s="2" t="s">
        <v>169</v>
      </c>
      <c r="G2817" s="46" t="s">
        <v>177</v>
      </c>
      <c r="I2817" s="46" t="s">
        <v>177</v>
      </c>
      <c r="J2817" s="46" t="str">
        <f>IF(I2817="","",_xlfn.LET(_xlpm.x,VLOOKUP(I2817,'2026-01-09_taxon-match'!$A$2:$N$81,4,FALSE),IF(_xlpm.x=0,"",_xlpm.x)))</f>
        <v>Sterechinus neumayeri</v>
      </c>
      <c r="L2817" s="46" t="str">
        <f>IF(I2817="","",_xlfn.LET(_xlpm.x,VLOOKUP(I2817,'2026-01-09_taxon-match'!$A$2:$N$81,3,FALSE),IF(_xlpm.x=0,"",_xlpm.x)))</f>
        <v>urn:lsid:marinespecies.org:taxname:160831</v>
      </c>
      <c r="M2817" s="46" t="str">
        <f>IF($I2817="","",_xlfn.LET(_xlpm.x,VLOOKUP($I2817,'2026-01-09_taxon-match'!$A$2:$N$81,5,FALSE),IF(_xlpm.x=0,"",_xlpm.x)))</f>
        <v>(Meissner, 1900)</v>
      </c>
      <c r="N2817" s="46" t="str">
        <f>IF($I2817="","",_xlfn.LET(_xlpm.x,VLOOKUP($I2817,'2026-01-09_taxon-match'!$A$2:$N$81,6,FALSE),IF(_xlpm.x=0,"",_xlpm.x)))</f>
        <v>Animalia</v>
      </c>
      <c r="O2817" s="46" t="str">
        <f>IF($I2817="","",_xlfn.LET(_xlpm.x,VLOOKUP($I2817,'2026-01-09_taxon-match'!$A$2:$N$81,7,FALSE),IF(_xlpm.x=0,"",_xlpm.x)))</f>
        <v>Echinodermata</v>
      </c>
      <c r="P2817" s="46" t="str">
        <f>IF($I2817="","",_xlfn.LET(_xlpm.x,VLOOKUP($I2817,'2026-01-09_taxon-match'!$A$2:$N$81,8,FALSE),IF(_xlpm.x=0,"",_xlpm.x)))</f>
        <v>Echinoidea</v>
      </c>
      <c r="Q2817" s="46" t="str">
        <f>IF($I2817="","",_xlfn.LET(_xlpm.x,VLOOKUP($I2817,'2026-01-09_taxon-match'!$A$2:$N$81,9,FALSE),IF(_xlpm.x=0,"",_xlpm.x)))</f>
        <v>Camarodonta</v>
      </c>
      <c r="R2817" s="46" t="str">
        <f>IF($I2817="","",_xlfn.LET(_xlpm.x,VLOOKUP($I2817,'2026-01-09_taxon-match'!$A$2:$N$81,10,FALSE),IF(_xlpm.x=0,"",_xlpm.x)))</f>
        <v>Echinidae</v>
      </c>
      <c r="S2817" s="46" t="str">
        <f>IF($I2817="","",_xlfn.LET(_xlpm.x,VLOOKUP($I2817,'2026-01-09_taxon-match'!$A$2:$N$81,11,FALSE),IF(_xlpm.x=0,"",_xlpm.x)))</f>
        <v>Sterechinus</v>
      </c>
      <c r="T2817" s="46" t="str">
        <f>IF($I2817="","",_xlfn.LET(_xlpm.x,VLOOKUP($I2817,'2026-01-09_taxon-match'!$A$2:$N$81,13,FALSE),IF(_xlpm.x=0,"",_xlpm.x)))</f>
        <v>neumayeri</v>
      </c>
      <c r="V2817" s="46" t="s">
        <v>43</v>
      </c>
      <c r="W2817" s="46" t="s">
        <v>28</v>
      </c>
      <c r="X2817" s="46" t="s">
        <v>32</v>
      </c>
      <c r="Y2817" s="46" t="str">
        <f>IF(V2817="","",_xlfn.LET(_xlpm.x,VLOOKUP(V2817,'Drop-down_menus'!$D$2:$E$13,2,FALSE),IF(_xlpm.x=0,"",_xlpm.x)))</f>
        <v>https://orcid.org/0000-0002-0981-7442</v>
      </c>
      <c r="Z2817" s="46" t="str">
        <f>IF(W2817="","",_xlfn.LET(_xlpm.x,VLOOKUP(W2817,'Drop-down_menus'!$D$2:$E$13,2,FALSE),IF(_xlpm.x=0,"",_xlpm.x)))</f>
        <v>https://orcid.org/0000-0002-9037-7623</v>
      </c>
      <c r="AA2817" s="46" t="str">
        <f>IF(X2817="","",_xlfn.LET(_xlpm.x,VLOOKUP(X2817,'Drop-down_menus'!$D$2:$E$13,2,FALSE),IF(_xlpm.x=0,"",_xlpm.x)))</f>
        <v>https://orcid.org/0000-0001-5748-602X</v>
      </c>
    </row>
    <row r="2818" spans="2:29" ht="15" customHeight="1">
      <c r="B2818">
        <v>3169</v>
      </c>
      <c r="C2818" t="s">
        <v>919</v>
      </c>
      <c r="D2818" s="46" t="b">
        <f>COUNTIF(Events!$B$2:$B$171, C2818) &gt; 0</f>
        <v>1</v>
      </c>
      <c r="E2818" s="2" t="s">
        <v>169</v>
      </c>
      <c r="G2818" s="46" t="s">
        <v>177</v>
      </c>
      <c r="I2818" s="46" t="s">
        <v>177</v>
      </c>
      <c r="J2818" s="46" t="str">
        <f>IF(I2818="","",_xlfn.LET(_xlpm.x,VLOOKUP(I2818,'2026-01-09_taxon-match'!$A$2:$N$81,4,FALSE),IF(_xlpm.x=0,"",_xlpm.x)))</f>
        <v>Sterechinus neumayeri</v>
      </c>
      <c r="L2818" s="46" t="str">
        <f>IF(I2818="","",_xlfn.LET(_xlpm.x,VLOOKUP(I2818,'2026-01-09_taxon-match'!$A$2:$N$81,3,FALSE),IF(_xlpm.x=0,"",_xlpm.x)))</f>
        <v>urn:lsid:marinespecies.org:taxname:160831</v>
      </c>
      <c r="M2818" s="46" t="str">
        <f>IF($I2818="","",_xlfn.LET(_xlpm.x,VLOOKUP($I2818,'2026-01-09_taxon-match'!$A$2:$N$81,5,FALSE),IF(_xlpm.x=0,"",_xlpm.x)))</f>
        <v>(Meissner, 1900)</v>
      </c>
      <c r="N2818" s="46" t="str">
        <f>IF($I2818="","",_xlfn.LET(_xlpm.x,VLOOKUP($I2818,'2026-01-09_taxon-match'!$A$2:$N$81,6,FALSE),IF(_xlpm.x=0,"",_xlpm.x)))</f>
        <v>Animalia</v>
      </c>
      <c r="O2818" s="46" t="str">
        <f>IF($I2818="","",_xlfn.LET(_xlpm.x,VLOOKUP($I2818,'2026-01-09_taxon-match'!$A$2:$N$81,7,FALSE),IF(_xlpm.x=0,"",_xlpm.x)))</f>
        <v>Echinodermata</v>
      </c>
      <c r="P2818" s="46" t="str">
        <f>IF($I2818="","",_xlfn.LET(_xlpm.x,VLOOKUP($I2818,'2026-01-09_taxon-match'!$A$2:$N$81,8,FALSE),IF(_xlpm.x=0,"",_xlpm.x)))</f>
        <v>Echinoidea</v>
      </c>
      <c r="Q2818" s="46" t="str">
        <f>IF($I2818="","",_xlfn.LET(_xlpm.x,VLOOKUP($I2818,'2026-01-09_taxon-match'!$A$2:$N$81,9,FALSE),IF(_xlpm.x=0,"",_xlpm.x)))</f>
        <v>Camarodonta</v>
      </c>
      <c r="R2818" s="46" t="str">
        <f>IF($I2818="","",_xlfn.LET(_xlpm.x,VLOOKUP($I2818,'2026-01-09_taxon-match'!$A$2:$N$81,10,FALSE),IF(_xlpm.x=0,"",_xlpm.x)))</f>
        <v>Echinidae</v>
      </c>
      <c r="S2818" s="46" t="str">
        <f>IF($I2818="","",_xlfn.LET(_xlpm.x,VLOOKUP($I2818,'2026-01-09_taxon-match'!$A$2:$N$81,11,FALSE),IF(_xlpm.x=0,"",_xlpm.x)))</f>
        <v>Sterechinus</v>
      </c>
      <c r="T2818" s="46" t="str">
        <f>IF($I2818="","",_xlfn.LET(_xlpm.x,VLOOKUP($I2818,'2026-01-09_taxon-match'!$A$2:$N$81,13,FALSE),IF(_xlpm.x=0,"",_xlpm.x)))</f>
        <v>neumayeri</v>
      </c>
      <c r="V2818" s="46" t="s">
        <v>43</v>
      </c>
      <c r="W2818" s="46" t="s">
        <v>28</v>
      </c>
      <c r="X2818" s="46" t="s">
        <v>32</v>
      </c>
      <c r="Y2818" s="46" t="str">
        <f>IF(V2818="","",_xlfn.LET(_xlpm.x,VLOOKUP(V2818,'Drop-down_menus'!$D$2:$E$13,2,FALSE),IF(_xlpm.x=0,"",_xlpm.x)))</f>
        <v>https://orcid.org/0000-0002-0981-7442</v>
      </c>
      <c r="Z2818" s="46" t="str">
        <f>IF(W2818="","",_xlfn.LET(_xlpm.x,VLOOKUP(W2818,'Drop-down_menus'!$D$2:$E$13,2,FALSE),IF(_xlpm.x=0,"",_xlpm.x)))</f>
        <v>https://orcid.org/0000-0002-9037-7623</v>
      </c>
      <c r="AA2818" s="46" t="str">
        <f>IF(X2818="","",_xlfn.LET(_xlpm.x,VLOOKUP(X2818,'Drop-down_menus'!$D$2:$E$13,2,FALSE),IF(_xlpm.x=0,"",_xlpm.x)))</f>
        <v>https://orcid.org/0000-0001-5748-602X</v>
      </c>
    </row>
    <row r="2819" spans="2:29" ht="15" customHeight="1">
      <c r="B2819">
        <v>3170</v>
      </c>
      <c r="C2819" t="s">
        <v>919</v>
      </c>
      <c r="D2819" s="46" t="b">
        <f>COUNTIF(Events!$B$2:$B$171, C2819) &gt; 0</f>
        <v>1</v>
      </c>
      <c r="E2819" s="2" t="s">
        <v>169</v>
      </c>
      <c r="G2819" s="46" t="s">
        <v>177</v>
      </c>
      <c r="I2819" s="46" t="s">
        <v>177</v>
      </c>
      <c r="J2819" s="46" t="str">
        <f>IF(I2819="","",_xlfn.LET(_xlpm.x,VLOOKUP(I2819,'2026-01-09_taxon-match'!$A$2:$N$81,4,FALSE),IF(_xlpm.x=0,"",_xlpm.x)))</f>
        <v>Sterechinus neumayeri</v>
      </c>
      <c r="L2819" s="46" t="str">
        <f>IF(I2819="","",_xlfn.LET(_xlpm.x,VLOOKUP(I2819,'2026-01-09_taxon-match'!$A$2:$N$81,3,FALSE),IF(_xlpm.x=0,"",_xlpm.x)))</f>
        <v>urn:lsid:marinespecies.org:taxname:160831</v>
      </c>
      <c r="M2819" s="46" t="str">
        <f>IF($I2819="","",_xlfn.LET(_xlpm.x,VLOOKUP($I2819,'2026-01-09_taxon-match'!$A$2:$N$81,5,FALSE),IF(_xlpm.x=0,"",_xlpm.x)))</f>
        <v>(Meissner, 1900)</v>
      </c>
      <c r="N2819" s="46" t="str">
        <f>IF($I2819="","",_xlfn.LET(_xlpm.x,VLOOKUP($I2819,'2026-01-09_taxon-match'!$A$2:$N$81,6,FALSE),IF(_xlpm.x=0,"",_xlpm.x)))</f>
        <v>Animalia</v>
      </c>
      <c r="O2819" s="46" t="str">
        <f>IF($I2819="","",_xlfn.LET(_xlpm.x,VLOOKUP($I2819,'2026-01-09_taxon-match'!$A$2:$N$81,7,FALSE),IF(_xlpm.x=0,"",_xlpm.x)))</f>
        <v>Echinodermata</v>
      </c>
      <c r="P2819" s="46" t="str">
        <f>IF($I2819="","",_xlfn.LET(_xlpm.x,VLOOKUP($I2819,'2026-01-09_taxon-match'!$A$2:$N$81,8,FALSE),IF(_xlpm.x=0,"",_xlpm.x)))</f>
        <v>Echinoidea</v>
      </c>
      <c r="Q2819" s="46" t="str">
        <f>IF($I2819="","",_xlfn.LET(_xlpm.x,VLOOKUP($I2819,'2026-01-09_taxon-match'!$A$2:$N$81,9,FALSE),IF(_xlpm.x=0,"",_xlpm.x)))</f>
        <v>Camarodonta</v>
      </c>
      <c r="R2819" s="46" t="str">
        <f>IF($I2819="","",_xlfn.LET(_xlpm.x,VLOOKUP($I2819,'2026-01-09_taxon-match'!$A$2:$N$81,10,FALSE),IF(_xlpm.x=0,"",_xlpm.x)))</f>
        <v>Echinidae</v>
      </c>
      <c r="S2819" s="46" t="str">
        <f>IF($I2819="","",_xlfn.LET(_xlpm.x,VLOOKUP($I2819,'2026-01-09_taxon-match'!$A$2:$N$81,11,FALSE),IF(_xlpm.x=0,"",_xlpm.x)))</f>
        <v>Sterechinus</v>
      </c>
      <c r="T2819" s="46" t="str">
        <f>IF($I2819="","",_xlfn.LET(_xlpm.x,VLOOKUP($I2819,'2026-01-09_taxon-match'!$A$2:$N$81,13,FALSE),IF(_xlpm.x=0,"",_xlpm.x)))</f>
        <v>neumayeri</v>
      </c>
      <c r="V2819" s="46" t="s">
        <v>43</v>
      </c>
      <c r="W2819" s="46" t="s">
        <v>28</v>
      </c>
      <c r="X2819" s="46" t="s">
        <v>32</v>
      </c>
      <c r="Y2819" s="46" t="str">
        <f>IF(V2819="","",_xlfn.LET(_xlpm.x,VLOOKUP(V2819,'Drop-down_menus'!$D$2:$E$13,2,FALSE),IF(_xlpm.x=0,"",_xlpm.x)))</f>
        <v>https://orcid.org/0000-0002-0981-7442</v>
      </c>
      <c r="Z2819" s="46" t="str">
        <f>IF(W2819="","",_xlfn.LET(_xlpm.x,VLOOKUP(W2819,'Drop-down_menus'!$D$2:$E$13,2,FALSE),IF(_xlpm.x=0,"",_xlpm.x)))</f>
        <v>https://orcid.org/0000-0002-9037-7623</v>
      </c>
      <c r="AA2819" s="46" t="str">
        <f>IF(X2819="","",_xlfn.LET(_xlpm.x,VLOOKUP(X2819,'Drop-down_menus'!$D$2:$E$13,2,FALSE),IF(_xlpm.x=0,"",_xlpm.x)))</f>
        <v>https://orcid.org/0000-0001-5748-602X</v>
      </c>
    </row>
    <row r="2820" spans="2:29" ht="15" customHeight="1">
      <c r="B2820">
        <v>3171</v>
      </c>
      <c r="C2820" t="s">
        <v>919</v>
      </c>
      <c r="D2820" s="46" t="b">
        <f>COUNTIF(Events!$B$2:$B$171, C2820) &gt; 0</f>
        <v>1</v>
      </c>
      <c r="E2820" s="2" t="s">
        <v>169</v>
      </c>
      <c r="G2820" s="46" t="s">
        <v>177</v>
      </c>
      <c r="I2820" s="46" t="s">
        <v>177</v>
      </c>
      <c r="J2820" s="46" t="str">
        <f>IF(I2820="","",_xlfn.LET(_xlpm.x,VLOOKUP(I2820,'2026-01-09_taxon-match'!$A$2:$N$81,4,FALSE),IF(_xlpm.x=0,"",_xlpm.x)))</f>
        <v>Sterechinus neumayeri</v>
      </c>
      <c r="L2820" s="46" t="str">
        <f>IF(I2820="","",_xlfn.LET(_xlpm.x,VLOOKUP(I2820,'2026-01-09_taxon-match'!$A$2:$N$81,3,FALSE),IF(_xlpm.x=0,"",_xlpm.x)))</f>
        <v>urn:lsid:marinespecies.org:taxname:160831</v>
      </c>
      <c r="M2820" s="46" t="str">
        <f>IF($I2820="","",_xlfn.LET(_xlpm.x,VLOOKUP($I2820,'2026-01-09_taxon-match'!$A$2:$N$81,5,FALSE),IF(_xlpm.x=0,"",_xlpm.x)))</f>
        <v>(Meissner, 1900)</v>
      </c>
      <c r="N2820" s="46" t="str">
        <f>IF($I2820="","",_xlfn.LET(_xlpm.x,VLOOKUP($I2820,'2026-01-09_taxon-match'!$A$2:$N$81,6,FALSE),IF(_xlpm.x=0,"",_xlpm.x)))</f>
        <v>Animalia</v>
      </c>
      <c r="O2820" s="46" t="str">
        <f>IF($I2820="","",_xlfn.LET(_xlpm.x,VLOOKUP($I2820,'2026-01-09_taxon-match'!$A$2:$N$81,7,FALSE),IF(_xlpm.x=0,"",_xlpm.x)))</f>
        <v>Echinodermata</v>
      </c>
      <c r="P2820" s="46" t="str">
        <f>IF($I2820="","",_xlfn.LET(_xlpm.x,VLOOKUP($I2820,'2026-01-09_taxon-match'!$A$2:$N$81,8,FALSE),IF(_xlpm.x=0,"",_xlpm.x)))</f>
        <v>Echinoidea</v>
      </c>
      <c r="Q2820" s="46" t="str">
        <f>IF($I2820="","",_xlfn.LET(_xlpm.x,VLOOKUP($I2820,'2026-01-09_taxon-match'!$A$2:$N$81,9,FALSE),IF(_xlpm.x=0,"",_xlpm.x)))</f>
        <v>Camarodonta</v>
      </c>
      <c r="R2820" s="46" t="str">
        <f>IF($I2820="","",_xlfn.LET(_xlpm.x,VLOOKUP($I2820,'2026-01-09_taxon-match'!$A$2:$N$81,10,FALSE),IF(_xlpm.x=0,"",_xlpm.x)))</f>
        <v>Echinidae</v>
      </c>
      <c r="S2820" s="46" t="str">
        <f>IF($I2820="","",_xlfn.LET(_xlpm.x,VLOOKUP($I2820,'2026-01-09_taxon-match'!$A$2:$N$81,11,FALSE),IF(_xlpm.x=0,"",_xlpm.x)))</f>
        <v>Sterechinus</v>
      </c>
      <c r="T2820" s="46" t="str">
        <f>IF($I2820="","",_xlfn.LET(_xlpm.x,VLOOKUP($I2820,'2026-01-09_taxon-match'!$A$2:$N$81,13,FALSE),IF(_xlpm.x=0,"",_xlpm.x)))</f>
        <v>neumayeri</v>
      </c>
      <c r="V2820" s="46" t="s">
        <v>43</v>
      </c>
      <c r="W2820" s="46" t="s">
        <v>28</v>
      </c>
      <c r="X2820" s="46" t="s">
        <v>32</v>
      </c>
      <c r="Y2820" s="46" t="str">
        <f>IF(V2820="","",_xlfn.LET(_xlpm.x,VLOOKUP(V2820,'Drop-down_menus'!$D$2:$E$13,2,FALSE),IF(_xlpm.x=0,"",_xlpm.x)))</f>
        <v>https://orcid.org/0000-0002-0981-7442</v>
      </c>
      <c r="Z2820" s="46" t="str">
        <f>IF(W2820="","",_xlfn.LET(_xlpm.x,VLOOKUP(W2820,'Drop-down_menus'!$D$2:$E$13,2,FALSE),IF(_xlpm.x=0,"",_xlpm.x)))</f>
        <v>https://orcid.org/0000-0002-9037-7623</v>
      </c>
      <c r="AA2820" s="46" t="str">
        <f>IF(X2820="","",_xlfn.LET(_xlpm.x,VLOOKUP(X2820,'Drop-down_menus'!$D$2:$E$13,2,FALSE),IF(_xlpm.x=0,"",_xlpm.x)))</f>
        <v>https://orcid.org/0000-0001-5748-602X</v>
      </c>
    </row>
    <row r="2821" spans="2:29" ht="15" customHeight="1">
      <c r="B2821">
        <v>3172</v>
      </c>
      <c r="C2821" t="s">
        <v>919</v>
      </c>
      <c r="D2821" s="46" t="b">
        <f>COUNTIF(Events!$B$2:$B$171, C2821) &gt; 0</f>
        <v>1</v>
      </c>
      <c r="E2821" s="2" t="s">
        <v>169</v>
      </c>
      <c r="G2821" s="46" t="s">
        <v>177</v>
      </c>
      <c r="I2821" s="46" t="s">
        <v>177</v>
      </c>
      <c r="J2821" s="46" t="str">
        <f>IF(I2821="","",_xlfn.LET(_xlpm.x,VLOOKUP(I2821,'2026-01-09_taxon-match'!$A$2:$N$81,4,FALSE),IF(_xlpm.x=0,"",_xlpm.x)))</f>
        <v>Sterechinus neumayeri</v>
      </c>
      <c r="L2821" s="46" t="str">
        <f>IF(I2821="","",_xlfn.LET(_xlpm.x,VLOOKUP(I2821,'2026-01-09_taxon-match'!$A$2:$N$81,3,FALSE),IF(_xlpm.x=0,"",_xlpm.x)))</f>
        <v>urn:lsid:marinespecies.org:taxname:160831</v>
      </c>
      <c r="M2821" s="46" t="str">
        <f>IF($I2821="","",_xlfn.LET(_xlpm.x,VLOOKUP($I2821,'2026-01-09_taxon-match'!$A$2:$N$81,5,FALSE),IF(_xlpm.x=0,"",_xlpm.x)))</f>
        <v>(Meissner, 1900)</v>
      </c>
      <c r="N2821" s="46" t="str">
        <f>IF($I2821="","",_xlfn.LET(_xlpm.x,VLOOKUP($I2821,'2026-01-09_taxon-match'!$A$2:$N$81,6,FALSE),IF(_xlpm.x=0,"",_xlpm.x)))</f>
        <v>Animalia</v>
      </c>
      <c r="O2821" s="46" t="str">
        <f>IF($I2821="","",_xlfn.LET(_xlpm.x,VLOOKUP($I2821,'2026-01-09_taxon-match'!$A$2:$N$81,7,FALSE),IF(_xlpm.x=0,"",_xlpm.x)))</f>
        <v>Echinodermata</v>
      </c>
      <c r="P2821" s="46" t="str">
        <f>IF($I2821="","",_xlfn.LET(_xlpm.x,VLOOKUP($I2821,'2026-01-09_taxon-match'!$A$2:$N$81,8,FALSE),IF(_xlpm.x=0,"",_xlpm.x)))</f>
        <v>Echinoidea</v>
      </c>
      <c r="Q2821" s="46" t="str">
        <f>IF($I2821="","",_xlfn.LET(_xlpm.x,VLOOKUP($I2821,'2026-01-09_taxon-match'!$A$2:$N$81,9,FALSE),IF(_xlpm.x=0,"",_xlpm.x)))</f>
        <v>Camarodonta</v>
      </c>
      <c r="R2821" s="46" t="str">
        <f>IF($I2821="","",_xlfn.LET(_xlpm.x,VLOOKUP($I2821,'2026-01-09_taxon-match'!$A$2:$N$81,10,FALSE),IF(_xlpm.x=0,"",_xlpm.x)))</f>
        <v>Echinidae</v>
      </c>
      <c r="S2821" s="46" t="str">
        <f>IF($I2821="","",_xlfn.LET(_xlpm.x,VLOOKUP($I2821,'2026-01-09_taxon-match'!$A$2:$N$81,11,FALSE),IF(_xlpm.x=0,"",_xlpm.x)))</f>
        <v>Sterechinus</v>
      </c>
      <c r="T2821" s="46" t="str">
        <f>IF($I2821="","",_xlfn.LET(_xlpm.x,VLOOKUP($I2821,'2026-01-09_taxon-match'!$A$2:$N$81,13,FALSE),IF(_xlpm.x=0,"",_xlpm.x)))</f>
        <v>neumayeri</v>
      </c>
      <c r="V2821" s="46" t="s">
        <v>43</v>
      </c>
      <c r="W2821" s="46" t="s">
        <v>28</v>
      </c>
      <c r="X2821" s="46" t="s">
        <v>32</v>
      </c>
      <c r="Y2821" s="46" t="str">
        <f>IF(V2821="","",_xlfn.LET(_xlpm.x,VLOOKUP(V2821,'Drop-down_menus'!$D$2:$E$13,2,FALSE),IF(_xlpm.x=0,"",_xlpm.x)))</f>
        <v>https://orcid.org/0000-0002-0981-7442</v>
      </c>
      <c r="Z2821" s="46" t="str">
        <f>IF(W2821="","",_xlfn.LET(_xlpm.x,VLOOKUP(W2821,'Drop-down_menus'!$D$2:$E$13,2,FALSE),IF(_xlpm.x=0,"",_xlpm.x)))</f>
        <v>https://orcid.org/0000-0002-9037-7623</v>
      </c>
      <c r="AA2821" s="46" t="str">
        <f>IF(X2821="","",_xlfn.LET(_xlpm.x,VLOOKUP(X2821,'Drop-down_menus'!$D$2:$E$13,2,FALSE),IF(_xlpm.x=0,"",_xlpm.x)))</f>
        <v>https://orcid.org/0000-0001-5748-602X</v>
      </c>
    </row>
    <row r="2822" spans="2:29" ht="15" customHeight="1">
      <c r="B2822">
        <v>3173</v>
      </c>
      <c r="C2822" t="s">
        <v>919</v>
      </c>
      <c r="D2822" s="46" t="b">
        <f>COUNTIF(Events!$B$2:$B$171, C2822) &gt; 0</f>
        <v>1</v>
      </c>
      <c r="E2822" s="2" t="s">
        <v>169</v>
      </c>
      <c r="G2822" s="46" t="s">
        <v>177</v>
      </c>
      <c r="I2822" s="46" t="s">
        <v>177</v>
      </c>
      <c r="J2822" s="46" t="str">
        <f>IF(I2822="","",_xlfn.LET(_xlpm.x,VLOOKUP(I2822,'2026-01-09_taxon-match'!$A$2:$N$81,4,FALSE),IF(_xlpm.x=0,"",_xlpm.x)))</f>
        <v>Sterechinus neumayeri</v>
      </c>
      <c r="L2822" s="46" t="str">
        <f>IF(I2822="","",_xlfn.LET(_xlpm.x,VLOOKUP(I2822,'2026-01-09_taxon-match'!$A$2:$N$81,3,FALSE),IF(_xlpm.x=0,"",_xlpm.x)))</f>
        <v>urn:lsid:marinespecies.org:taxname:160831</v>
      </c>
      <c r="M2822" s="46" t="str">
        <f>IF($I2822="","",_xlfn.LET(_xlpm.x,VLOOKUP($I2822,'2026-01-09_taxon-match'!$A$2:$N$81,5,FALSE),IF(_xlpm.x=0,"",_xlpm.x)))</f>
        <v>(Meissner, 1900)</v>
      </c>
      <c r="N2822" s="46" t="str">
        <f>IF($I2822="","",_xlfn.LET(_xlpm.x,VLOOKUP($I2822,'2026-01-09_taxon-match'!$A$2:$N$81,6,FALSE),IF(_xlpm.x=0,"",_xlpm.x)))</f>
        <v>Animalia</v>
      </c>
      <c r="O2822" s="46" t="str">
        <f>IF($I2822="","",_xlfn.LET(_xlpm.x,VLOOKUP($I2822,'2026-01-09_taxon-match'!$A$2:$N$81,7,FALSE),IF(_xlpm.x=0,"",_xlpm.x)))</f>
        <v>Echinodermata</v>
      </c>
      <c r="P2822" s="46" t="str">
        <f>IF($I2822="","",_xlfn.LET(_xlpm.x,VLOOKUP($I2822,'2026-01-09_taxon-match'!$A$2:$N$81,8,FALSE),IF(_xlpm.x=0,"",_xlpm.x)))</f>
        <v>Echinoidea</v>
      </c>
      <c r="Q2822" s="46" t="str">
        <f>IF($I2822="","",_xlfn.LET(_xlpm.x,VLOOKUP($I2822,'2026-01-09_taxon-match'!$A$2:$N$81,9,FALSE),IF(_xlpm.x=0,"",_xlpm.x)))</f>
        <v>Camarodonta</v>
      </c>
      <c r="R2822" s="46" t="str">
        <f>IF($I2822="","",_xlfn.LET(_xlpm.x,VLOOKUP($I2822,'2026-01-09_taxon-match'!$A$2:$N$81,10,FALSE),IF(_xlpm.x=0,"",_xlpm.x)))</f>
        <v>Echinidae</v>
      </c>
      <c r="S2822" s="46" t="str">
        <f>IF($I2822="","",_xlfn.LET(_xlpm.x,VLOOKUP($I2822,'2026-01-09_taxon-match'!$A$2:$N$81,11,FALSE),IF(_xlpm.x=0,"",_xlpm.x)))</f>
        <v>Sterechinus</v>
      </c>
      <c r="T2822" s="46" t="str">
        <f>IF($I2822="","",_xlfn.LET(_xlpm.x,VLOOKUP($I2822,'2026-01-09_taxon-match'!$A$2:$N$81,13,FALSE),IF(_xlpm.x=0,"",_xlpm.x)))</f>
        <v>neumayeri</v>
      </c>
      <c r="V2822" s="46" t="s">
        <v>43</v>
      </c>
      <c r="W2822" s="46" t="s">
        <v>28</v>
      </c>
      <c r="X2822" s="46" t="s">
        <v>32</v>
      </c>
      <c r="Y2822" s="46" t="str">
        <f>IF(V2822="","",_xlfn.LET(_xlpm.x,VLOOKUP(V2822,'Drop-down_menus'!$D$2:$E$13,2,FALSE),IF(_xlpm.x=0,"",_xlpm.x)))</f>
        <v>https://orcid.org/0000-0002-0981-7442</v>
      </c>
      <c r="Z2822" s="46" t="str">
        <f>IF(W2822="","",_xlfn.LET(_xlpm.x,VLOOKUP(W2822,'Drop-down_menus'!$D$2:$E$13,2,FALSE),IF(_xlpm.x=0,"",_xlpm.x)))</f>
        <v>https://orcid.org/0000-0002-9037-7623</v>
      </c>
      <c r="AA2822" s="46" t="str">
        <f>IF(X2822="","",_xlfn.LET(_xlpm.x,VLOOKUP(X2822,'Drop-down_menus'!$D$2:$E$13,2,FALSE),IF(_xlpm.x=0,"",_xlpm.x)))</f>
        <v>https://orcid.org/0000-0001-5748-602X</v>
      </c>
    </row>
    <row r="2823" spans="2:29" ht="15" customHeight="1">
      <c r="B2823">
        <v>3174</v>
      </c>
      <c r="C2823" t="s">
        <v>919</v>
      </c>
      <c r="D2823" s="46" t="b">
        <f>COUNTIF(Events!$B$2:$B$171, C2823) &gt; 0</f>
        <v>1</v>
      </c>
      <c r="E2823" s="2" t="s">
        <v>169</v>
      </c>
      <c r="G2823" s="46" t="s">
        <v>177</v>
      </c>
      <c r="I2823" s="46" t="s">
        <v>177</v>
      </c>
      <c r="J2823" s="46" t="str">
        <f>IF(I2823="","",_xlfn.LET(_xlpm.x,VLOOKUP(I2823,'2026-01-09_taxon-match'!$A$2:$N$81,4,FALSE),IF(_xlpm.x=0,"",_xlpm.x)))</f>
        <v>Sterechinus neumayeri</v>
      </c>
      <c r="L2823" s="46" t="str">
        <f>IF(I2823="","",_xlfn.LET(_xlpm.x,VLOOKUP(I2823,'2026-01-09_taxon-match'!$A$2:$N$81,3,FALSE),IF(_xlpm.x=0,"",_xlpm.x)))</f>
        <v>urn:lsid:marinespecies.org:taxname:160831</v>
      </c>
      <c r="M2823" s="46" t="str">
        <f>IF($I2823="","",_xlfn.LET(_xlpm.x,VLOOKUP($I2823,'2026-01-09_taxon-match'!$A$2:$N$81,5,FALSE),IF(_xlpm.x=0,"",_xlpm.x)))</f>
        <v>(Meissner, 1900)</v>
      </c>
      <c r="N2823" s="46" t="str">
        <f>IF($I2823="","",_xlfn.LET(_xlpm.x,VLOOKUP($I2823,'2026-01-09_taxon-match'!$A$2:$N$81,6,FALSE),IF(_xlpm.x=0,"",_xlpm.x)))</f>
        <v>Animalia</v>
      </c>
      <c r="O2823" s="46" t="str">
        <f>IF($I2823="","",_xlfn.LET(_xlpm.x,VLOOKUP($I2823,'2026-01-09_taxon-match'!$A$2:$N$81,7,FALSE),IF(_xlpm.x=0,"",_xlpm.x)))</f>
        <v>Echinodermata</v>
      </c>
      <c r="P2823" s="46" t="str">
        <f>IF($I2823="","",_xlfn.LET(_xlpm.x,VLOOKUP($I2823,'2026-01-09_taxon-match'!$A$2:$N$81,8,FALSE),IF(_xlpm.x=0,"",_xlpm.x)))</f>
        <v>Echinoidea</v>
      </c>
      <c r="Q2823" s="46" t="str">
        <f>IF($I2823="","",_xlfn.LET(_xlpm.x,VLOOKUP($I2823,'2026-01-09_taxon-match'!$A$2:$N$81,9,FALSE),IF(_xlpm.x=0,"",_xlpm.x)))</f>
        <v>Camarodonta</v>
      </c>
      <c r="R2823" s="46" t="str">
        <f>IF($I2823="","",_xlfn.LET(_xlpm.x,VLOOKUP($I2823,'2026-01-09_taxon-match'!$A$2:$N$81,10,FALSE),IF(_xlpm.x=0,"",_xlpm.x)))</f>
        <v>Echinidae</v>
      </c>
      <c r="S2823" s="46" t="str">
        <f>IF($I2823="","",_xlfn.LET(_xlpm.x,VLOOKUP($I2823,'2026-01-09_taxon-match'!$A$2:$N$81,11,FALSE),IF(_xlpm.x=0,"",_xlpm.x)))</f>
        <v>Sterechinus</v>
      </c>
      <c r="T2823" s="46" t="str">
        <f>IF($I2823="","",_xlfn.LET(_xlpm.x,VLOOKUP($I2823,'2026-01-09_taxon-match'!$A$2:$N$81,13,FALSE),IF(_xlpm.x=0,"",_xlpm.x)))</f>
        <v>neumayeri</v>
      </c>
      <c r="V2823" s="46" t="s">
        <v>43</v>
      </c>
      <c r="W2823" s="46" t="s">
        <v>28</v>
      </c>
      <c r="X2823" s="46" t="s">
        <v>32</v>
      </c>
      <c r="Y2823" s="46" t="str">
        <f>IF(V2823="","",_xlfn.LET(_xlpm.x,VLOOKUP(V2823,'Drop-down_menus'!$D$2:$E$13,2,FALSE),IF(_xlpm.x=0,"",_xlpm.x)))</f>
        <v>https://orcid.org/0000-0002-0981-7442</v>
      </c>
      <c r="Z2823" s="46" t="str">
        <f>IF(W2823="","",_xlfn.LET(_xlpm.x,VLOOKUP(W2823,'Drop-down_menus'!$D$2:$E$13,2,FALSE),IF(_xlpm.x=0,"",_xlpm.x)))</f>
        <v>https://orcid.org/0000-0002-9037-7623</v>
      </c>
      <c r="AA2823" s="46" t="str">
        <f>IF(X2823="","",_xlfn.LET(_xlpm.x,VLOOKUP(X2823,'Drop-down_menus'!$D$2:$E$13,2,FALSE),IF(_xlpm.x=0,"",_xlpm.x)))</f>
        <v>https://orcid.org/0000-0001-5748-602X</v>
      </c>
    </row>
    <row r="2824" spans="2:29" ht="15" customHeight="1">
      <c r="B2824" s="46">
        <v>3180</v>
      </c>
      <c r="C2824" t="s">
        <v>919</v>
      </c>
      <c r="D2824" s="46" t="b">
        <f>COUNTIF(Events!$B$2:$B$171, C2824) &gt; 0</f>
        <v>1</v>
      </c>
      <c r="G2824" s="46" t="s">
        <v>1237</v>
      </c>
      <c r="I2824" s="46" t="s">
        <v>1333</v>
      </c>
      <c r="J2824" s="46" t="str">
        <f>IF(I2824="","",_xlfn.LET(_xlpm.x,VLOOKUP(I2824,'2026-01-09_taxon-match'!$A$2:$N$81,4,FALSE),IF(_xlpm.x=0,"",_xlpm.x)))</f>
        <v>Ophionotus victoriae</v>
      </c>
      <c r="L2824" s="46" t="str">
        <f>IF(I2824="","",_xlfn.LET(_xlpm.x,VLOOKUP(I2824,'2026-01-09_taxon-match'!$A$2:$N$81,3,FALSE),IF(_xlpm.x=0,"",_xlpm.x)))</f>
        <v>urn:lsid:marinespecies.org:taxname:173593</v>
      </c>
      <c r="M2824" s="46" t="str">
        <f>IF($I2824="","",_xlfn.LET(_xlpm.x,VLOOKUP($I2824,'2026-01-09_taxon-match'!$A$2:$N$81,5,FALSE),IF(_xlpm.x=0,"",_xlpm.x)))</f>
        <v>Bell, 1902</v>
      </c>
      <c r="N2824" s="46" t="str">
        <f>IF($I2824="","",_xlfn.LET(_xlpm.x,VLOOKUP($I2824,'2026-01-09_taxon-match'!$A$2:$N$81,6,FALSE),IF(_xlpm.x=0,"",_xlpm.x)))</f>
        <v>Animalia</v>
      </c>
      <c r="O2824" s="46" t="str">
        <f>IF($I2824="","",_xlfn.LET(_xlpm.x,VLOOKUP($I2824,'2026-01-09_taxon-match'!$A$2:$N$81,7,FALSE),IF(_xlpm.x=0,"",_xlpm.x)))</f>
        <v>Echinodermata</v>
      </c>
      <c r="P2824" s="46" t="str">
        <f>IF($I2824="","",_xlfn.LET(_xlpm.x,VLOOKUP($I2824,'2026-01-09_taxon-match'!$A$2:$N$81,8,FALSE),IF(_xlpm.x=0,"",_xlpm.x)))</f>
        <v>Ophiuroidea</v>
      </c>
      <c r="Q2824" s="46" t="str">
        <f>IF($I2824="","",_xlfn.LET(_xlpm.x,VLOOKUP($I2824,'2026-01-09_taxon-match'!$A$2:$N$81,9,FALSE),IF(_xlpm.x=0,"",_xlpm.x)))</f>
        <v>Ophiurida</v>
      </c>
      <c r="R2824" s="46" t="str">
        <f>IF($I2824="","",_xlfn.LET(_xlpm.x,VLOOKUP($I2824,'2026-01-09_taxon-match'!$A$2:$N$81,10,FALSE),IF(_xlpm.x=0,"",_xlpm.x)))</f>
        <v>Ophiuridae</v>
      </c>
      <c r="S2824" s="46" t="str">
        <f>IF($I2824="","",_xlfn.LET(_xlpm.x,VLOOKUP($I2824,'2026-01-09_taxon-match'!$A$2:$N$81,11,FALSE),IF(_xlpm.x=0,"",_xlpm.x)))</f>
        <v>Ophionotus</v>
      </c>
      <c r="T2824" s="46" t="str">
        <f>IF($I2824="","",_xlfn.LET(_xlpm.x,VLOOKUP($I2824,'2026-01-09_taxon-match'!$A$2:$N$81,13,FALSE),IF(_xlpm.x=0,"",_xlpm.x)))</f>
        <v>victoriae</v>
      </c>
      <c r="U2824" s="46">
        <v>1</v>
      </c>
      <c r="Y2824" s="46" t="str">
        <f>IF(V2824="","",_xlfn.LET(_xlpm.x,VLOOKUP(V2824,'Drop-down_menus'!$D$2:$E$13,2,FALSE),IF(_xlpm.x=0,"",_xlpm.x)))</f>
        <v/>
      </c>
      <c r="Z2824" s="46" t="str">
        <f>IF(W2824="","",_xlfn.LET(_xlpm.x,VLOOKUP(W2824,'Drop-down_menus'!$D$2:$E$13,2,FALSE),IF(_xlpm.x=0,"",_xlpm.x)))</f>
        <v/>
      </c>
      <c r="AA2824" s="46" t="str">
        <f>IF(X2824="","",_xlfn.LET(_xlpm.x,VLOOKUP(X2824,'Drop-down_menus'!$D$2:$E$13,2,FALSE),IF(_xlpm.x=0,"",_xlpm.x)))</f>
        <v/>
      </c>
      <c r="AB2824" s="46" t="s">
        <v>300</v>
      </c>
      <c r="AC2824" s="46" t="s">
        <v>1255</v>
      </c>
    </row>
    <row r="2825" spans="2:29" ht="15" customHeight="1">
      <c r="B2825" s="46">
        <v>3181</v>
      </c>
      <c r="C2825" t="s">
        <v>919</v>
      </c>
      <c r="D2825" s="46" t="b">
        <f>COUNTIF(Events!$B$2:$B$171, C2825) &gt; 0</f>
        <v>1</v>
      </c>
      <c r="G2825" s="46" t="s">
        <v>1237</v>
      </c>
      <c r="I2825" s="46" t="s">
        <v>1333</v>
      </c>
      <c r="J2825" s="46" t="str">
        <f>IF(I2825="","",_xlfn.LET(_xlpm.x,VLOOKUP(I2825,'2026-01-09_taxon-match'!$A$2:$N$81,4,FALSE),IF(_xlpm.x=0,"",_xlpm.x)))</f>
        <v>Ophionotus victoriae</v>
      </c>
      <c r="L2825" s="46" t="str">
        <f>IF(I2825="","",_xlfn.LET(_xlpm.x,VLOOKUP(I2825,'2026-01-09_taxon-match'!$A$2:$N$81,3,FALSE),IF(_xlpm.x=0,"",_xlpm.x)))</f>
        <v>urn:lsid:marinespecies.org:taxname:173593</v>
      </c>
      <c r="M2825" s="46" t="str">
        <f>IF($I2825="","",_xlfn.LET(_xlpm.x,VLOOKUP($I2825,'2026-01-09_taxon-match'!$A$2:$N$81,5,FALSE),IF(_xlpm.x=0,"",_xlpm.x)))</f>
        <v>Bell, 1902</v>
      </c>
      <c r="N2825" s="46" t="str">
        <f>IF($I2825="","",_xlfn.LET(_xlpm.x,VLOOKUP($I2825,'2026-01-09_taxon-match'!$A$2:$N$81,6,FALSE),IF(_xlpm.x=0,"",_xlpm.x)))</f>
        <v>Animalia</v>
      </c>
      <c r="O2825" s="46" t="str">
        <f>IF($I2825="","",_xlfn.LET(_xlpm.x,VLOOKUP($I2825,'2026-01-09_taxon-match'!$A$2:$N$81,7,FALSE),IF(_xlpm.x=0,"",_xlpm.x)))</f>
        <v>Echinodermata</v>
      </c>
      <c r="P2825" s="46" t="str">
        <f>IF($I2825="","",_xlfn.LET(_xlpm.x,VLOOKUP($I2825,'2026-01-09_taxon-match'!$A$2:$N$81,8,FALSE),IF(_xlpm.x=0,"",_xlpm.x)))</f>
        <v>Ophiuroidea</v>
      </c>
      <c r="Q2825" s="46" t="str">
        <f>IF($I2825="","",_xlfn.LET(_xlpm.x,VLOOKUP($I2825,'2026-01-09_taxon-match'!$A$2:$N$81,9,FALSE),IF(_xlpm.x=0,"",_xlpm.x)))</f>
        <v>Ophiurida</v>
      </c>
      <c r="R2825" s="46" t="str">
        <f>IF($I2825="","",_xlfn.LET(_xlpm.x,VLOOKUP($I2825,'2026-01-09_taxon-match'!$A$2:$N$81,10,FALSE),IF(_xlpm.x=0,"",_xlpm.x)))</f>
        <v>Ophiuridae</v>
      </c>
      <c r="S2825" s="46" t="str">
        <f>IF($I2825="","",_xlfn.LET(_xlpm.x,VLOOKUP($I2825,'2026-01-09_taxon-match'!$A$2:$N$81,11,FALSE),IF(_xlpm.x=0,"",_xlpm.x)))</f>
        <v>Ophionotus</v>
      </c>
      <c r="T2825" s="46" t="str">
        <f>IF($I2825="","",_xlfn.LET(_xlpm.x,VLOOKUP($I2825,'2026-01-09_taxon-match'!$A$2:$N$81,13,FALSE),IF(_xlpm.x=0,"",_xlpm.x)))</f>
        <v>victoriae</v>
      </c>
      <c r="U2825" s="46">
        <v>1</v>
      </c>
      <c r="Y2825" s="46" t="str">
        <f>IF(V2825="","",_xlfn.LET(_xlpm.x,VLOOKUP(V2825,'Drop-down_menus'!$D$2:$E$13,2,FALSE),IF(_xlpm.x=0,"",_xlpm.x)))</f>
        <v/>
      </c>
      <c r="Z2825" s="46" t="str">
        <f>IF(W2825="","",_xlfn.LET(_xlpm.x,VLOOKUP(W2825,'Drop-down_menus'!$D$2:$E$13,2,FALSE),IF(_xlpm.x=0,"",_xlpm.x)))</f>
        <v/>
      </c>
      <c r="AA2825" s="46" t="str">
        <f>IF(X2825="","",_xlfn.LET(_xlpm.x,VLOOKUP(X2825,'Drop-down_menus'!$D$2:$E$13,2,FALSE),IF(_xlpm.x=0,"",_xlpm.x)))</f>
        <v/>
      </c>
      <c r="AB2825" s="46" t="s">
        <v>300</v>
      </c>
      <c r="AC2825" s="46" t="s">
        <v>1255</v>
      </c>
    </row>
    <row r="2826" spans="2:29" ht="15" customHeight="1">
      <c r="B2826" s="46">
        <v>3182</v>
      </c>
      <c r="C2826" t="s">
        <v>919</v>
      </c>
      <c r="D2826" s="46" t="b">
        <f>COUNTIF(Events!$B$2:$B$171, C2826) &gt; 0</f>
        <v>1</v>
      </c>
      <c r="G2826" s="46" t="s">
        <v>1237</v>
      </c>
      <c r="I2826" s="46" t="s">
        <v>1333</v>
      </c>
      <c r="J2826" s="46" t="str">
        <f>IF(I2826="","",_xlfn.LET(_xlpm.x,VLOOKUP(I2826,'2026-01-09_taxon-match'!$A$2:$N$81,4,FALSE),IF(_xlpm.x=0,"",_xlpm.x)))</f>
        <v>Ophionotus victoriae</v>
      </c>
      <c r="L2826" s="46" t="str">
        <f>IF(I2826="","",_xlfn.LET(_xlpm.x,VLOOKUP(I2826,'2026-01-09_taxon-match'!$A$2:$N$81,3,FALSE),IF(_xlpm.x=0,"",_xlpm.x)))</f>
        <v>urn:lsid:marinespecies.org:taxname:173593</v>
      </c>
      <c r="M2826" s="46" t="str">
        <f>IF($I2826="","",_xlfn.LET(_xlpm.x,VLOOKUP($I2826,'2026-01-09_taxon-match'!$A$2:$N$81,5,FALSE),IF(_xlpm.x=0,"",_xlpm.x)))</f>
        <v>Bell, 1902</v>
      </c>
      <c r="N2826" s="46" t="str">
        <f>IF($I2826="","",_xlfn.LET(_xlpm.x,VLOOKUP($I2826,'2026-01-09_taxon-match'!$A$2:$N$81,6,FALSE),IF(_xlpm.x=0,"",_xlpm.x)))</f>
        <v>Animalia</v>
      </c>
      <c r="O2826" s="46" t="str">
        <f>IF($I2826="","",_xlfn.LET(_xlpm.x,VLOOKUP($I2826,'2026-01-09_taxon-match'!$A$2:$N$81,7,FALSE),IF(_xlpm.x=0,"",_xlpm.x)))</f>
        <v>Echinodermata</v>
      </c>
      <c r="P2826" s="46" t="str">
        <f>IF($I2826="","",_xlfn.LET(_xlpm.x,VLOOKUP($I2826,'2026-01-09_taxon-match'!$A$2:$N$81,8,FALSE),IF(_xlpm.x=0,"",_xlpm.x)))</f>
        <v>Ophiuroidea</v>
      </c>
      <c r="Q2826" s="46" t="str">
        <f>IF($I2826="","",_xlfn.LET(_xlpm.x,VLOOKUP($I2826,'2026-01-09_taxon-match'!$A$2:$N$81,9,FALSE),IF(_xlpm.x=0,"",_xlpm.x)))</f>
        <v>Ophiurida</v>
      </c>
      <c r="R2826" s="46" t="str">
        <f>IF($I2826="","",_xlfn.LET(_xlpm.x,VLOOKUP($I2826,'2026-01-09_taxon-match'!$A$2:$N$81,10,FALSE),IF(_xlpm.x=0,"",_xlpm.x)))</f>
        <v>Ophiuridae</v>
      </c>
      <c r="S2826" s="46" t="str">
        <f>IF($I2826="","",_xlfn.LET(_xlpm.x,VLOOKUP($I2826,'2026-01-09_taxon-match'!$A$2:$N$81,11,FALSE),IF(_xlpm.x=0,"",_xlpm.x)))</f>
        <v>Ophionotus</v>
      </c>
      <c r="T2826" s="46" t="str">
        <f>IF($I2826="","",_xlfn.LET(_xlpm.x,VLOOKUP($I2826,'2026-01-09_taxon-match'!$A$2:$N$81,13,FALSE),IF(_xlpm.x=0,"",_xlpm.x)))</f>
        <v>victoriae</v>
      </c>
      <c r="U2826" s="46">
        <v>1</v>
      </c>
      <c r="Y2826" s="46" t="str">
        <f>IF(V2826="","",_xlfn.LET(_xlpm.x,VLOOKUP(V2826,'Drop-down_menus'!$D$2:$E$13,2,FALSE),IF(_xlpm.x=0,"",_xlpm.x)))</f>
        <v/>
      </c>
      <c r="Z2826" s="46" t="str">
        <f>IF(W2826="","",_xlfn.LET(_xlpm.x,VLOOKUP(W2826,'Drop-down_menus'!$D$2:$E$13,2,FALSE),IF(_xlpm.x=0,"",_xlpm.x)))</f>
        <v/>
      </c>
      <c r="AA2826" s="46" t="str">
        <f>IF(X2826="","",_xlfn.LET(_xlpm.x,VLOOKUP(X2826,'Drop-down_menus'!$D$2:$E$13,2,FALSE),IF(_xlpm.x=0,"",_xlpm.x)))</f>
        <v/>
      </c>
      <c r="AB2826" s="46" t="s">
        <v>300</v>
      </c>
      <c r="AC2826" s="46" t="s">
        <v>1255</v>
      </c>
    </row>
    <row r="2827" spans="2:29" ht="15" customHeight="1">
      <c r="B2827" s="46">
        <v>3183</v>
      </c>
      <c r="C2827" t="s">
        <v>919</v>
      </c>
      <c r="D2827" s="46" t="b">
        <f>COUNTIF(Events!$B$2:$B$171, C2827) &gt; 0</f>
        <v>1</v>
      </c>
      <c r="G2827" s="46" t="s">
        <v>1237</v>
      </c>
      <c r="I2827" s="46" t="s">
        <v>1333</v>
      </c>
      <c r="J2827" s="46" t="str">
        <f>IF(I2827="","",_xlfn.LET(_xlpm.x,VLOOKUP(I2827,'2026-01-09_taxon-match'!$A$2:$N$81,4,FALSE),IF(_xlpm.x=0,"",_xlpm.x)))</f>
        <v>Ophionotus victoriae</v>
      </c>
      <c r="L2827" s="46" t="str">
        <f>IF(I2827="","",_xlfn.LET(_xlpm.x,VLOOKUP(I2827,'2026-01-09_taxon-match'!$A$2:$N$81,3,FALSE),IF(_xlpm.x=0,"",_xlpm.x)))</f>
        <v>urn:lsid:marinespecies.org:taxname:173593</v>
      </c>
      <c r="M2827" s="46" t="str">
        <f>IF($I2827="","",_xlfn.LET(_xlpm.x,VLOOKUP($I2827,'2026-01-09_taxon-match'!$A$2:$N$81,5,FALSE),IF(_xlpm.x=0,"",_xlpm.x)))</f>
        <v>Bell, 1902</v>
      </c>
      <c r="N2827" s="46" t="str">
        <f>IF($I2827="","",_xlfn.LET(_xlpm.x,VLOOKUP($I2827,'2026-01-09_taxon-match'!$A$2:$N$81,6,FALSE),IF(_xlpm.x=0,"",_xlpm.x)))</f>
        <v>Animalia</v>
      </c>
      <c r="O2827" s="46" t="str">
        <f>IF($I2827="","",_xlfn.LET(_xlpm.x,VLOOKUP($I2827,'2026-01-09_taxon-match'!$A$2:$N$81,7,FALSE),IF(_xlpm.x=0,"",_xlpm.x)))</f>
        <v>Echinodermata</v>
      </c>
      <c r="P2827" s="46" t="str">
        <f>IF($I2827="","",_xlfn.LET(_xlpm.x,VLOOKUP($I2827,'2026-01-09_taxon-match'!$A$2:$N$81,8,FALSE),IF(_xlpm.x=0,"",_xlpm.x)))</f>
        <v>Ophiuroidea</v>
      </c>
      <c r="Q2827" s="46" t="str">
        <f>IF($I2827="","",_xlfn.LET(_xlpm.x,VLOOKUP($I2827,'2026-01-09_taxon-match'!$A$2:$N$81,9,FALSE),IF(_xlpm.x=0,"",_xlpm.x)))</f>
        <v>Ophiurida</v>
      </c>
      <c r="R2827" s="46" t="str">
        <f>IF($I2827="","",_xlfn.LET(_xlpm.x,VLOOKUP($I2827,'2026-01-09_taxon-match'!$A$2:$N$81,10,FALSE),IF(_xlpm.x=0,"",_xlpm.x)))</f>
        <v>Ophiuridae</v>
      </c>
      <c r="S2827" s="46" t="str">
        <f>IF($I2827="","",_xlfn.LET(_xlpm.x,VLOOKUP($I2827,'2026-01-09_taxon-match'!$A$2:$N$81,11,FALSE),IF(_xlpm.x=0,"",_xlpm.x)))</f>
        <v>Ophionotus</v>
      </c>
      <c r="T2827" s="46" t="str">
        <f>IF($I2827="","",_xlfn.LET(_xlpm.x,VLOOKUP($I2827,'2026-01-09_taxon-match'!$A$2:$N$81,13,FALSE),IF(_xlpm.x=0,"",_xlpm.x)))</f>
        <v>victoriae</v>
      </c>
      <c r="U2827" s="46">
        <v>1</v>
      </c>
      <c r="Y2827" s="46" t="str">
        <f>IF(V2827="","",_xlfn.LET(_xlpm.x,VLOOKUP(V2827,'Drop-down_menus'!$D$2:$E$13,2,FALSE),IF(_xlpm.x=0,"",_xlpm.x)))</f>
        <v/>
      </c>
      <c r="Z2827" s="46" t="str">
        <f>IF(W2827="","",_xlfn.LET(_xlpm.x,VLOOKUP(W2827,'Drop-down_menus'!$D$2:$E$13,2,FALSE),IF(_xlpm.x=0,"",_xlpm.x)))</f>
        <v/>
      </c>
      <c r="AA2827" s="46" t="str">
        <f>IF(X2827="","",_xlfn.LET(_xlpm.x,VLOOKUP(X2827,'Drop-down_menus'!$D$2:$E$13,2,FALSE),IF(_xlpm.x=0,"",_xlpm.x)))</f>
        <v/>
      </c>
      <c r="AB2827" s="46" t="s">
        <v>300</v>
      </c>
      <c r="AC2827" s="46" t="s">
        <v>1255</v>
      </c>
    </row>
    <row r="2828" spans="2:29" ht="15" customHeight="1">
      <c r="B2828" s="46">
        <v>3184</v>
      </c>
      <c r="C2828" t="s">
        <v>919</v>
      </c>
      <c r="D2828" s="46" t="b">
        <f>COUNTIF(Events!$B$2:$B$171, C2828) &gt; 0</f>
        <v>1</v>
      </c>
      <c r="G2828" s="46" t="s">
        <v>1213</v>
      </c>
      <c r="I2828" s="46" t="s">
        <v>178</v>
      </c>
      <c r="J2828" s="46" t="str">
        <f>IF(I2828="","",_xlfn.LET(_xlpm.x,VLOOKUP(I2828,'2026-01-09_taxon-match'!$A$2:$N$81,4,FALSE),IF(_xlpm.x=0,"",_xlpm.x)))</f>
        <v>Parborlasia corrugatus</v>
      </c>
      <c r="L2828" s="46" t="str">
        <f>IF(I2828="","",_xlfn.LET(_xlpm.x,VLOOKUP(I2828,'2026-01-09_taxon-match'!$A$2:$N$81,3,FALSE),IF(_xlpm.x=0,"",_xlpm.x)))</f>
        <v>urn:lsid:marinespecies.org:taxname:1776775</v>
      </c>
      <c r="M2828" s="46" t="str">
        <f>IF($I2828="","",_xlfn.LET(_xlpm.x,VLOOKUP($I2828,'2026-01-09_taxon-match'!$A$2:$N$81,5,FALSE),IF(_xlpm.x=0,"",_xlpm.x)))</f>
        <v>(McIntosh, 1876)</v>
      </c>
      <c r="N2828" s="46" t="str">
        <f>IF($I2828="","",_xlfn.LET(_xlpm.x,VLOOKUP($I2828,'2026-01-09_taxon-match'!$A$2:$N$81,6,FALSE),IF(_xlpm.x=0,"",_xlpm.x)))</f>
        <v>Animalia</v>
      </c>
      <c r="O2828" s="46" t="str">
        <f>IF($I2828="","",_xlfn.LET(_xlpm.x,VLOOKUP($I2828,'2026-01-09_taxon-match'!$A$2:$N$81,7,FALSE),IF(_xlpm.x=0,"",_xlpm.x)))</f>
        <v>Nemertea</v>
      </c>
      <c r="P2828" s="46" t="str">
        <f>IF($I2828="","",_xlfn.LET(_xlpm.x,VLOOKUP($I2828,'2026-01-09_taxon-match'!$A$2:$N$81,8,FALSE),IF(_xlpm.x=0,"",_xlpm.x)))</f>
        <v>Pilidiophora</v>
      </c>
      <c r="Q2828" s="46" t="str">
        <f>IF($I2828="","",_xlfn.LET(_xlpm.x,VLOOKUP($I2828,'2026-01-09_taxon-match'!$A$2:$N$81,9,FALSE),IF(_xlpm.x=0,"",_xlpm.x)))</f>
        <v>Heteronemertea</v>
      </c>
      <c r="R2828" s="46" t="str">
        <f>IF($I2828="","",_xlfn.LET(_xlpm.x,VLOOKUP($I2828,'2026-01-09_taxon-match'!$A$2:$N$81,10,FALSE),IF(_xlpm.x=0,"",_xlpm.x)))</f>
        <v>Lineidae</v>
      </c>
      <c r="S2828" s="46" t="str">
        <f>IF($I2828="","",_xlfn.LET(_xlpm.x,VLOOKUP($I2828,'2026-01-09_taxon-match'!$A$2:$N$81,11,FALSE),IF(_xlpm.x=0,"",_xlpm.x)))</f>
        <v>Parborlasia</v>
      </c>
      <c r="T2828" s="46" t="str">
        <f>IF($I2828="","",_xlfn.LET(_xlpm.x,VLOOKUP($I2828,'2026-01-09_taxon-match'!$A$2:$N$81,13,FALSE),IF(_xlpm.x=0,"",_xlpm.x)))</f>
        <v>corrugatus</v>
      </c>
      <c r="U2828" s="46">
        <v>1</v>
      </c>
      <c r="Y2828" s="46" t="str">
        <f>IF(V2828="","",_xlfn.LET(_xlpm.x,VLOOKUP(V2828,'Drop-down_menus'!$D$2:$E$13,2,FALSE),IF(_xlpm.x=0,"",_xlpm.x)))</f>
        <v/>
      </c>
      <c r="Z2828" s="46" t="str">
        <f>IF(W2828="","",_xlfn.LET(_xlpm.x,VLOOKUP(W2828,'Drop-down_menus'!$D$2:$E$13,2,FALSE),IF(_xlpm.x=0,"",_xlpm.x)))</f>
        <v/>
      </c>
      <c r="AA2828" s="46" t="str">
        <f>IF(X2828="","",_xlfn.LET(_xlpm.x,VLOOKUP(X2828,'Drop-down_menus'!$D$2:$E$13,2,FALSE),IF(_xlpm.x=0,"",_xlpm.x)))</f>
        <v/>
      </c>
      <c r="AB2828" s="46" t="s">
        <v>300</v>
      </c>
      <c r="AC2828" s="46" t="s">
        <v>1255</v>
      </c>
    </row>
    <row r="2829" spans="2:29" ht="15" customHeight="1">
      <c r="B2829" s="46">
        <v>3185</v>
      </c>
      <c r="C2829" t="s">
        <v>919</v>
      </c>
      <c r="D2829" s="46" t="b">
        <f>COUNTIF(Events!$B$2:$B$171, C2829) &gt; 0</f>
        <v>1</v>
      </c>
      <c r="G2829" s="46" t="s">
        <v>1048</v>
      </c>
      <c r="I2829" s="2" t="s">
        <v>1048</v>
      </c>
      <c r="J2829" s="46" t="str">
        <f>IF(I2829="","",_xlfn.LET(_xlpm.x,VLOOKUP(I2829,'2026-01-09_taxon-match'!$A$2:$N$81,4,FALSE),IF(_xlpm.x=0,"",_xlpm.x)))</f>
        <v>Heterocucumis steineni</v>
      </c>
      <c r="L2829" s="46" t="str">
        <f>IF(I2829="","",_xlfn.LET(_xlpm.x,VLOOKUP(I2829,'2026-01-09_taxon-match'!$A$2:$N$81,3,FALSE),IF(_xlpm.x=0,"",_xlpm.x)))</f>
        <v>urn:lsid:marinespecies.org:taxname:174085</v>
      </c>
      <c r="M2829" s="46" t="str">
        <f>IF($I2829="","",_xlfn.LET(_xlpm.x,VLOOKUP($I2829,'2026-01-09_taxon-match'!$A$2:$N$81,5,FALSE),IF(_xlpm.x=0,"",_xlpm.x)))</f>
        <v>(Ludwig, 1898)</v>
      </c>
      <c r="N2829" s="46" t="str">
        <f>IF($I2829="","",_xlfn.LET(_xlpm.x,VLOOKUP($I2829,'2026-01-09_taxon-match'!$A$2:$N$81,6,FALSE),IF(_xlpm.x=0,"",_xlpm.x)))</f>
        <v>Animalia</v>
      </c>
      <c r="O2829" s="46" t="str">
        <f>IF($I2829="","",_xlfn.LET(_xlpm.x,VLOOKUP($I2829,'2026-01-09_taxon-match'!$A$2:$N$81,7,FALSE),IF(_xlpm.x=0,"",_xlpm.x)))</f>
        <v>Echinodermata</v>
      </c>
      <c r="P2829" s="46" t="str">
        <f>IF($I2829="","",_xlfn.LET(_xlpm.x,VLOOKUP($I2829,'2026-01-09_taxon-match'!$A$2:$N$81,8,FALSE),IF(_xlpm.x=0,"",_xlpm.x)))</f>
        <v>Holothuroidea</v>
      </c>
      <c r="Q2829" s="46" t="str">
        <f>IF($I2829="","",_xlfn.LET(_xlpm.x,VLOOKUP($I2829,'2026-01-09_taxon-match'!$A$2:$N$81,9,FALSE),IF(_xlpm.x=0,"",_xlpm.x)))</f>
        <v>Dendrochirotida</v>
      </c>
      <c r="R2829" s="46" t="str">
        <f>IF($I2829="","",_xlfn.LET(_xlpm.x,VLOOKUP($I2829,'2026-01-09_taxon-match'!$A$2:$N$81,10,FALSE),IF(_xlpm.x=0,"",_xlpm.x)))</f>
        <v>Cucumariidae</v>
      </c>
      <c r="S2829" s="46" t="str">
        <f>IF($I2829="","",_xlfn.LET(_xlpm.x,VLOOKUP($I2829,'2026-01-09_taxon-match'!$A$2:$N$81,11,FALSE),IF(_xlpm.x=0,"",_xlpm.x)))</f>
        <v>Heterocucumis</v>
      </c>
      <c r="T2829" s="46" t="str">
        <f>IF($I2829="","",_xlfn.LET(_xlpm.x,VLOOKUP($I2829,'2026-01-09_taxon-match'!$A$2:$N$81,13,FALSE),IF(_xlpm.x=0,"",_xlpm.x)))</f>
        <v>steineni</v>
      </c>
      <c r="U2829" s="46">
        <v>1</v>
      </c>
      <c r="Y2829" s="46" t="str">
        <f>IF(V2829="","",_xlfn.LET(_xlpm.x,VLOOKUP(V2829,'Drop-down_menus'!$D$2:$E$13,2,FALSE),IF(_xlpm.x=0,"",_xlpm.x)))</f>
        <v/>
      </c>
      <c r="Z2829" s="46" t="str">
        <f>IF(W2829="","",_xlfn.LET(_xlpm.x,VLOOKUP(W2829,'Drop-down_menus'!$D$2:$E$13,2,FALSE),IF(_xlpm.x=0,"",_xlpm.x)))</f>
        <v/>
      </c>
      <c r="AA2829" s="46" t="str">
        <f>IF(X2829="","",_xlfn.LET(_xlpm.x,VLOOKUP(X2829,'Drop-down_menus'!$D$2:$E$13,2,FALSE),IF(_xlpm.x=0,"",_xlpm.x)))</f>
        <v/>
      </c>
      <c r="AB2829" s="46" t="s">
        <v>300</v>
      </c>
      <c r="AC2829" s="46" t="s">
        <v>1255</v>
      </c>
    </row>
    <row r="2830" spans="2:29" ht="15" customHeight="1">
      <c r="B2830" s="46">
        <v>3186</v>
      </c>
      <c r="C2830" t="s">
        <v>919</v>
      </c>
      <c r="D2830" s="46" t="b">
        <f>COUNTIF(Events!$B$2:$B$171, C2830) &gt; 0</f>
        <v>1</v>
      </c>
      <c r="G2830" s="46" t="s">
        <v>1048</v>
      </c>
      <c r="I2830" s="2" t="s">
        <v>1048</v>
      </c>
      <c r="J2830" s="46" t="str">
        <f>IF(I2830="","",_xlfn.LET(_xlpm.x,VLOOKUP(I2830,'2026-01-09_taxon-match'!$A$2:$N$81,4,FALSE),IF(_xlpm.x=0,"",_xlpm.x)))</f>
        <v>Heterocucumis steineni</v>
      </c>
      <c r="L2830" s="46" t="str">
        <f>IF(I2830="","",_xlfn.LET(_xlpm.x,VLOOKUP(I2830,'2026-01-09_taxon-match'!$A$2:$N$81,3,FALSE),IF(_xlpm.x=0,"",_xlpm.x)))</f>
        <v>urn:lsid:marinespecies.org:taxname:174085</v>
      </c>
      <c r="M2830" s="46" t="str">
        <f>IF($I2830="","",_xlfn.LET(_xlpm.x,VLOOKUP($I2830,'2026-01-09_taxon-match'!$A$2:$N$81,5,FALSE),IF(_xlpm.x=0,"",_xlpm.x)))</f>
        <v>(Ludwig, 1898)</v>
      </c>
      <c r="N2830" s="46" t="str">
        <f>IF($I2830="","",_xlfn.LET(_xlpm.x,VLOOKUP($I2830,'2026-01-09_taxon-match'!$A$2:$N$81,6,FALSE),IF(_xlpm.x=0,"",_xlpm.x)))</f>
        <v>Animalia</v>
      </c>
      <c r="O2830" s="46" t="str">
        <f>IF($I2830="","",_xlfn.LET(_xlpm.x,VLOOKUP($I2830,'2026-01-09_taxon-match'!$A$2:$N$81,7,FALSE),IF(_xlpm.x=0,"",_xlpm.x)))</f>
        <v>Echinodermata</v>
      </c>
      <c r="P2830" s="46" t="str">
        <f>IF($I2830="","",_xlfn.LET(_xlpm.x,VLOOKUP($I2830,'2026-01-09_taxon-match'!$A$2:$N$81,8,FALSE),IF(_xlpm.x=0,"",_xlpm.x)))</f>
        <v>Holothuroidea</v>
      </c>
      <c r="Q2830" s="46" t="str">
        <f>IF($I2830="","",_xlfn.LET(_xlpm.x,VLOOKUP($I2830,'2026-01-09_taxon-match'!$A$2:$N$81,9,FALSE),IF(_xlpm.x=0,"",_xlpm.x)))</f>
        <v>Dendrochirotida</v>
      </c>
      <c r="R2830" s="46" t="str">
        <f>IF($I2830="","",_xlfn.LET(_xlpm.x,VLOOKUP($I2830,'2026-01-09_taxon-match'!$A$2:$N$81,10,FALSE),IF(_xlpm.x=0,"",_xlpm.x)))</f>
        <v>Cucumariidae</v>
      </c>
      <c r="S2830" s="46" t="str">
        <f>IF($I2830="","",_xlfn.LET(_xlpm.x,VLOOKUP($I2830,'2026-01-09_taxon-match'!$A$2:$N$81,11,FALSE),IF(_xlpm.x=0,"",_xlpm.x)))</f>
        <v>Heterocucumis</v>
      </c>
      <c r="T2830" s="46" t="str">
        <f>IF($I2830="","",_xlfn.LET(_xlpm.x,VLOOKUP($I2830,'2026-01-09_taxon-match'!$A$2:$N$81,13,FALSE),IF(_xlpm.x=0,"",_xlpm.x)))</f>
        <v>steineni</v>
      </c>
      <c r="U2830" s="46">
        <v>1</v>
      </c>
      <c r="Y2830" s="46" t="str">
        <f>IF(V2830="","",_xlfn.LET(_xlpm.x,VLOOKUP(V2830,'Drop-down_menus'!$D$2:$E$13,2,FALSE),IF(_xlpm.x=0,"",_xlpm.x)))</f>
        <v/>
      </c>
      <c r="Z2830" s="46" t="str">
        <f>IF(W2830="","",_xlfn.LET(_xlpm.x,VLOOKUP(W2830,'Drop-down_menus'!$D$2:$E$13,2,FALSE),IF(_xlpm.x=0,"",_xlpm.x)))</f>
        <v/>
      </c>
      <c r="AA2830" s="46" t="str">
        <f>IF(X2830="","",_xlfn.LET(_xlpm.x,VLOOKUP(X2830,'Drop-down_menus'!$D$2:$E$13,2,FALSE),IF(_xlpm.x=0,"",_xlpm.x)))</f>
        <v/>
      </c>
      <c r="AB2830" s="46" t="s">
        <v>300</v>
      </c>
      <c r="AC2830" s="46" t="s">
        <v>1255</v>
      </c>
    </row>
    <row r="2831" spans="2:29" ht="15" customHeight="1">
      <c r="B2831" s="46">
        <v>3187</v>
      </c>
      <c r="C2831" t="s">
        <v>919</v>
      </c>
      <c r="D2831" s="46" t="b">
        <f>COUNTIF(Events!$B$2:$B$171, C2831) &gt; 0</f>
        <v>1</v>
      </c>
      <c r="G2831" s="46" t="s">
        <v>1048</v>
      </c>
      <c r="I2831" s="2" t="s">
        <v>1048</v>
      </c>
      <c r="J2831" s="46" t="str">
        <f>IF(I2831="","",_xlfn.LET(_xlpm.x,VLOOKUP(I2831,'2026-01-09_taxon-match'!$A$2:$N$81,4,FALSE),IF(_xlpm.x=0,"",_xlpm.x)))</f>
        <v>Heterocucumis steineni</v>
      </c>
      <c r="L2831" s="46" t="str">
        <f>IF(I2831="","",_xlfn.LET(_xlpm.x,VLOOKUP(I2831,'2026-01-09_taxon-match'!$A$2:$N$81,3,FALSE),IF(_xlpm.x=0,"",_xlpm.x)))</f>
        <v>urn:lsid:marinespecies.org:taxname:174085</v>
      </c>
      <c r="M2831" s="46" t="str">
        <f>IF($I2831="","",_xlfn.LET(_xlpm.x,VLOOKUP($I2831,'2026-01-09_taxon-match'!$A$2:$N$81,5,FALSE),IF(_xlpm.x=0,"",_xlpm.x)))</f>
        <v>(Ludwig, 1898)</v>
      </c>
      <c r="N2831" s="46" t="str">
        <f>IF($I2831="","",_xlfn.LET(_xlpm.x,VLOOKUP($I2831,'2026-01-09_taxon-match'!$A$2:$N$81,6,FALSE),IF(_xlpm.x=0,"",_xlpm.x)))</f>
        <v>Animalia</v>
      </c>
      <c r="O2831" s="46" t="str">
        <f>IF($I2831="","",_xlfn.LET(_xlpm.x,VLOOKUP($I2831,'2026-01-09_taxon-match'!$A$2:$N$81,7,FALSE),IF(_xlpm.x=0,"",_xlpm.x)))</f>
        <v>Echinodermata</v>
      </c>
      <c r="P2831" s="46" t="str">
        <f>IF($I2831="","",_xlfn.LET(_xlpm.x,VLOOKUP($I2831,'2026-01-09_taxon-match'!$A$2:$N$81,8,FALSE),IF(_xlpm.x=0,"",_xlpm.x)))</f>
        <v>Holothuroidea</v>
      </c>
      <c r="Q2831" s="46" t="str">
        <f>IF($I2831="","",_xlfn.LET(_xlpm.x,VLOOKUP($I2831,'2026-01-09_taxon-match'!$A$2:$N$81,9,FALSE),IF(_xlpm.x=0,"",_xlpm.x)))</f>
        <v>Dendrochirotida</v>
      </c>
      <c r="R2831" s="46" t="str">
        <f>IF($I2831="","",_xlfn.LET(_xlpm.x,VLOOKUP($I2831,'2026-01-09_taxon-match'!$A$2:$N$81,10,FALSE),IF(_xlpm.x=0,"",_xlpm.x)))</f>
        <v>Cucumariidae</v>
      </c>
      <c r="S2831" s="46" t="str">
        <f>IF($I2831="","",_xlfn.LET(_xlpm.x,VLOOKUP($I2831,'2026-01-09_taxon-match'!$A$2:$N$81,11,FALSE),IF(_xlpm.x=0,"",_xlpm.x)))</f>
        <v>Heterocucumis</v>
      </c>
      <c r="T2831" s="46" t="str">
        <f>IF($I2831="","",_xlfn.LET(_xlpm.x,VLOOKUP($I2831,'2026-01-09_taxon-match'!$A$2:$N$81,13,FALSE),IF(_xlpm.x=0,"",_xlpm.x)))</f>
        <v>steineni</v>
      </c>
      <c r="U2831" s="46">
        <v>1</v>
      </c>
      <c r="Y2831" s="46" t="str">
        <f>IF(V2831="","",_xlfn.LET(_xlpm.x,VLOOKUP(V2831,'Drop-down_menus'!$D$2:$E$13,2,FALSE),IF(_xlpm.x=0,"",_xlpm.x)))</f>
        <v/>
      </c>
      <c r="Z2831" s="46" t="str">
        <f>IF(W2831="","",_xlfn.LET(_xlpm.x,VLOOKUP(W2831,'Drop-down_menus'!$D$2:$E$13,2,FALSE),IF(_xlpm.x=0,"",_xlpm.x)))</f>
        <v/>
      </c>
      <c r="AA2831" s="46" t="str">
        <f>IF(X2831="","",_xlfn.LET(_xlpm.x,VLOOKUP(X2831,'Drop-down_menus'!$D$2:$E$13,2,FALSE),IF(_xlpm.x=0,"",_xlpm.x)))</f>
        <v/>
      </c>
      <c r="AB2831" s="46" t="s">
        <v>300</v>
      </c>
      <c r="AC2831" s="46" t="s">
        <v>1255</v>
      </c>
    </row>
    <row r="2832" spans="2:29" ht="15" customHeight="1">
      <c r="B2832" s="46">
        <v>3188</v>
      </c>
      <c r="C2832" t="s">
        <v>919</v>
      </c>
      <c r="D2832" s="46" t="b">
        <f>COUNTIF(Events!$B$2:$B$171, C2832) &gt; 0</f>
        <v>1</v>
      </c>
      <c r="G2832" s="46" t="s">
        <v>1048</v>
      </c>
      <c r="I2832" s="2" t="s">
        <v>1048</v>
      </c>
      <c r="J2832" s="46" t="str">
        <f>IF(I2832="","",_xlfn.LET(_xlpm.x,VLOOKUP(I2832,'2026-01-09_taxon-match'!$A$2:$N$81,4,FALSE),IF(_xlpm.x=0,"",_xlpm.x)))</f>
        <v>Heterocucumis steineni</v>
      </c>
      <c r="L2832" s="46" t="str">
        <f>IF(I2832="","",_xlfn.LET(_xlpm.x,VLOOKUP(I2832,'2026-01-09_taxon-match'!$A$2:$N$81,3,FALSE),IF(_xlpm.x=0,"",_xlpm.x)))</f>
        <v>urn:lsid:marinespecies.org:taxname:174085</v>
      </c>
      <c r="M2832" s="46" t="str">
        <f>IF($I2832="","",_xlfn.LET(_xlpm.x,VLOOKUP($I2832,'2026-01-09_taxon-match'!$A$2:$N$81,5,FALSE),IF(_xlpm.x=0,"",_xlpm.x)))</f>
        <v>(Ludwig, 1898)</v>
      </c>
      <c r="N2832" s="46" t="str">
        <f>IF($I2832="","",_xlfn.LET(_xlpm.x,VLOOKUP($I2832,'2026-01-09_taxon-match'!$A$2:$N$81,6,FALSE),IF(_xlpm.x=0,"",_xlpm.x)))</f>
        <v>Animalia</v>
      </c>
      <c r="O2832" s="46" t="str">
        <f>IF($I2832="","",_xlfn.LET(_xlpm.x,VLOOKUP($I2832,'2026-01-09_taxon-match'!$A$2:$N$81,7,FALSE),IF(_xlpm.x=0,"",_xlpm.x)))</f>
        <v>Echinodermata</v>
      </c>
      <c r="P2832" s="46" t="str">
        <f>IF($I2832="","",_xlfn.LET(_xlpm.x,VLOOKUP($I2832,'2026-01-09_taxon-match'!$A$2:$N$81,8,FALSE),IF(_xlpm.x=0,"",_xlpm.x)))</f>
        <v>Holothuroidea</v>
      </c>
      <c r="Q2832" s="46" t="str">
        <f>IF($I2832="","",_xlfn.LET(_xlpm.x,VLOOKUP($I2832,'2026-01-09_taxon-match'!$A$2:$N$81,9,FALSE),IF(_xlpm.x=0,"",_xlpm.x)))</f>
        <v>Dendrochirotida</v>
      </c>
      <c r="R2832" s="46" t="str">
        <f>IF($I2832="","",_xlfn.LET(_xlpm.x,VLOOKUP($I2832,'2026-01-09_taxon-match'!$A$2:$N$81,10,FALSE),IF(_xlpm.x=0,"",_xlpm.x)))</f>
        <v>Cucumariidae</v>
      </c>
      <c r="S2832" s="46" t="str">
        <f>IF($I2832="","",_xlfn.LET(_xlpm.x,VLOOKUP($I2832,'2026-01-09_taxon-match'!$A$2:$N$81,11,FALSE),IF(_xlpm.x=0,"",_xlpm.x)))</f>
        <v>Heterocucumis</v>
      </c>
      <c r="T2832" s="46" t="str">
        <f>IF($I2832="","",_xlfn.LET(_xlpm.x,VLOOKUP($I2832,'2026-01-09_taxon-match'!$A$2:$N$81,13,FALSE),IF(_xlpm.x=0,"",_xlpm.x)))</f>
        <v>steineni</v>
      </c>
      <c r="U2832" s="46">
        <v>1</v>
      </c>
      <c r="Y2832" s="46" t="str">
        <f>IF(V2832="","",_xlfn.LET(_xlpm.x,VLOOKUP(V2832,'Drop-down_menus'!$D$2:$E$13,2,FALSE),IF(_xlpm.x=0,"",_xlpm.x)))</f>
        <v/>
      </c>
      <c r="Z2832" s="46" t="str">
        <f>IF(W2832="","",_xlfn.LET(_xlpm.x,VLOOKUP(W2832,'Drop-down_menus'!$D$2:$E$13,2,FALSE),IF(_xlpm.x=0,"",_xlpm.x)))</f>
        <v/>
      </c>
      <c r="AA2832" s="46" t="str">
        <f>IF(X2832="","",_xlfn.LET(_xlpm.x,VLOOKUP(X2832,'Drop-down_menus'!$D$2:$E$13,2,FALSE),IF(_xlpm.x=0,"",_xlpm.x)))</f>
        <v/>
      </c>
      <c r="AB2832" s="46" t="s">
        <v>300</v>
      </c>
      <c r="AC2832" s="46" t="s">
        <v>1255</v>
      </c>
    </row>
    <row r="2833" spans="2:29" ht="15" customHeight="1">
      <c r="B2833" s="46">
        <v>3189</v>
      </c>
      <c r="C2833" t="s">
        <v>919</v>
      </c>
      <c r="D2833" s="46" t="b">
        <f>COUNTIF(Events!$B$2:$B$171, C2833) &gt; 0</f>
        <v>1</v>
      </c>
      <c r="G2833" s="46" t="s">
        <v>1245</v>
      </c>
      <c r="I2833" s="46" t="s">
        <v>1523</v>
      </c>
      <c r="J2833" s="46" t="str">
        <f>IF(I2833="","",_xlfn.LET(_xlpm.x,VLOOKUP(I2833,'2026-01-09_taxon-match'!$A$2:$N$81,4,FALSE),IF(_xlpm.x=0,"",_xlpm.x)))</f>
        <v>Glabraster antarctica</v>
      </c>
      <c r="L2833" s="46" t="str">
        <f>IF(I2833="","",_xlfn.LET(_xlpm.x,VLOOKUP(I2833,'2026-01-09_taxon-match'!$A$2:$N$81,3,FALSE),IF(_xlpm.x=0,"",_xlpm.x)))</f>
        <v>urn:lsid:marinespecies.org:taxname:178005</v>
      </c>
      <c r="M2833" s="46" t="str">
        <f>IF($I2833="","",_xlfn.LET(_xlpm.x,VLOOKUP($I2833,'2026-01-09_taxon-match'!$A$2:$N$81,5,FALSE),IF(_xlpm.x=0,"",_xlpm.x)))</f>
        <v>(E. A. Smith, 1876)</v>
      </c>
      <c r="N2833" s="46" t="str">
        <f>IF($I2833="","",_xlfn.LET(_xlpm.x,VLOOKUP($I2833,'2026-01-09_taxon-match'!$A$2:$N$81,6,FALSE),IF(_xlpm.x=0,"",_xlpm.x)))</f>
        <v>Animalia</v>
      </c>
      <c r="O2833" s="46" t="str">
        <f>IF($I2833="","",_xlfn.LET(_xlpm.x,VLOOKUP($I2833,'2026-01-09_taxon-match'!$A$2:$N$81,7,FALSE),IF(_xlpm.x=0,"",_xlpm.x)))</f>
        <v>Echinodermata</v>
      </c>
      <c r="P2833" s="46" t="str">
        <f>IF($I2833="","",_xlfn.LET(_xlpm.x,VLOOKUP($I2833,'2026-01-09_taxon-match'!$A$2:$N$81,8,FALSE),IF(_xlpm.x=0,"",_xlpm.x)))</f>
        <v>Asteroidea</v>
      </c>
      <c r="Q2833" s="46" t="str">
        <f>IF($I2833="","",_xlfn.LET(_xlpm.x,VLOOKUP($I2833,'2026-01-09_taxon-match'!$A$2:$N$81,9,FALSE),IF(_xlpm.x=0,"",_xlpm.x)))</f>
        <v>Valvatida</v>
      </c>
      <c r="R2833" s="46" t="str">
        <f>IF($I2833="","",_xlfn.LET(_xlpm.x,VLOOKUP($I2833,'2026-01-09_taxon-match'!$A$2:$N$81,10,FALSE),IF(_xlpm.x=0,"",_xlpm.x)))</f>
        <v>Poraniidae</v>
      </c>
      <c r="S2833" s="46" t="str">
        <f>IF($I2833="","",_xlfn.LET(_xlpm.x,VLOOKUP($I2833,'2026-01-09_taxon-match'!$A$2:$N$81,11,FALSE),IF(_xlpm.x=0,"",_xlpm.x)))</f>
        <v>Glabraster</v>
      </c>
      <c r="T2833" s="46" t="str">
        <f>IF($I2833="","",_xlfn.LET(_xlpm.x,VLOOKUP($I2833,'2026-01-09_taxon-match'!$A$2:$N$81,13,FALSE),IF(_xlpm.x=0,"",_xlpm.x)))</f>
        <v>antarctica</v>
      </c>
      <c r="U2833" s="46">
        <v>1</v>
      </c>
      <c r="Y2833" s="46" t="str">
        <f>IF(V2833="","",_xlfn.LET(_xlpm.x,VLOOKUP(V2833,'Drop-down_menus'!$D$2:$E$13,2,FALSE),IF(_xlpm.x=0,"",_xlpm.x)))</f>
        <v/>
      </c>
      <c r="Z2833" s="46" t="str">
        <f>IF(W2833="","",_xlfn.LET(_xlpm.x,VLOOKUP(W2833,'Drop-down_menus'!$D$2:$E$13,2,FALSE),IF(_xlpm.x=0,"",_xlpm.x)))</f>
        <v/>
      </c>
      <c r="AA2833" s="46" t="str">
        <f>IF(X2833="","",_xlfn.LET(_xlpm.x,VLOOKUP(X2833,'Drop-down_menus'!$D$2:$E$13,2,FALSE),IF(_xlpm.x=0,"",_xlpm.x)))</f>
        <v/>
      </c>
      <c r="AB2833" s="46" t="s">
        <v>300</v>
      </c>
      <c r="AC2833" s="46" t="s">
        <v>1255</v>
      </c>
    </row>
    <row r="2834" spans="2:29" ht="15" customHeight="1">
      <c r="B2834" s="46">
        <v>3190</v>
      </c>
      <c r="C2834" t="s">
        <v>919</v>
      </c>
      <c r="D2834" s="46" t="b">
        <f>COUNTIF(Events!$B$2:$B$171, C2834) &gt; 0</f>
        <v>1</v>
      </c>
      <c r="G2834" s="46" t="s">
        <v>1245</v>
      </c>
      <c r="I2834" s="46" t="s">
        <v>1523</v>
      </c>
      <c r="J2834" s="46" t="str">
        <f>IF(I2834="","",_xlfn.LET(_xlpm.x,VLOOKUP(I2834,'2026-01-09_taxon-match'!$A$2:$N$81,4,FALSE),IF(_xlpm.x=0,"",_xlpm.x)))</f>
        <v>Glabraster antarctica</v>
      </c>
      <c r="L2834" s="46" t="str">
        <f>IF(I2834="","",_xlfn.LET(_xlpm.x,VLOOKUP(I2834,'2026-01-09_taxon-match'!$A$2:$N$81,3,FALSE),IF(_xlpm.x=0,"",_xlpm.x)))</f>
        <v>urn:lsid:marinespecies.org:taxname:178005</v>
      </c>
      <c r="M2834" s="46" t="str">
        <f>IF($I2834="","",_xlfn.LET(_xlpm.x,VLOOKUP($I2834,'2026-01-09_taxon-match'!$A$2:$N$81,5,FALSE),IF(_xlpm.x=0,"",_xlpm.x)))</f>
        <v>(E. A. Smith, 1876)</v>
      </c>
      <c r="N2834" s="46" t="str">
        <f>IF($I2834="","",_xlfn.LET(_xlpm.x,VLOOKUP($I2834,'2026-01-09_taxon-match'!$A$2:$N$81,6,FALSE),IF(_xlpm.x=0,"",_xlpm.x)))</f>
        <v>Animalia</v>
      </c>
      <c r="O2834" s="46" t="str">
        <f>IF($I2834="","",_xlfn.LET(_xlpm.x,VLOOKUP($I2834,'2026-01-09_taxon-match'!$A$2:$N$81,7,FALSE),IF(_xlpm.x=0,"",_xlpm.x)))</f>
        <v>Echinodermata</v>
      </c>
      <c r="P2834" s="46" t="str">
        <f>IF($I2834="","",_xlfn.LET(_xlpm.x,VLOOKUP($I2834,'2026-01-09_taxon-match'!$A$2:$N$81,8,FALSE),IF(_xlpm.x=0,"",_xlpm.x)))</f>
        <v>Asteroidea</v>
      </c>
      <c r="Q2834" s="46" t="str">
        <f>IF($I2834="","",_xlfn.LET(_xlpm.x,VLOOKUP($I2834,'2026-01-09_taxon-match'!$A$2:$N$81,9,FALSE),IF(_xlpm.x=0,"",_xlpm.x)))</f>
        <v>Valvatida</v>
      </c>
      <c r="R2834" s="46" t="str">
        <f>IF($I2834="","",_xlfn.LET(_xlpm.x,VLOOKUP($I2834,'2026-01-09_taxon-match'!$A$2:$N$81,10,FALSE),IF(_xlpm.x=0,"",_xlpm.x)))</f>
        <v>Poraniidae</v>
      </c>
      <c r="S2834" s="46" t="str">
        <f>IF($I2834="","",_xlfn.LET(_xlpm.x,VLOOKUP($I2834,'2026-01-09_taxon-match'!$A$2:$N$81,11,FALSE),IF(_xlpm.x=0,"",_xlpm.x)))</f>
        <v>Glabraster</v>
      </c>
      <c r="T2834" s="46" t="str">
        <f>IF($I2834="","",_xlfn.LET(_xlpm.x,VLOOKUP($I2834,'2026-01-09_taxon-match'!$A$2:$N$81,13,FALSE),IF(_xlpm.x=0,"",_xlpm.x)))</f>
        <v>antarctica</v>
      </c>
      <c r="U2834" s="46">
        <v>1</v>
      </c>
      <c r="Y2834" s="46" t="str">
        <f>IF(V2834="","",_xlfn.LET(_xlpm.x,VLOOKUP(V2834,'Drop-down_menus'!$D$2:$E$13,2,FALSE),IF(_xlpm.x=0,"",_xlpm.x)))</f>
        <v/>
      </c>
      <c r="Z2834" s="46" t="str">
        <f>IF(W2834="","",_xlfn.LET(_xlpm.x,VLOOKUP(W2834,'Drop-down_menus'!$D$2:$E$13,2,FALSE),IF(_xlpm.x=0,"",_xlpm.x)))</f>
        <v/>
      </c>
      <c r="AA2834" s="46" t="str">
        <f>IF(X2834="","",_xlfn.LET(_xlpm.x,VLOOKUP(X2834,'Drop-down_menus'!$D$2:$E$13,2,FALSE),IF(_xlpm.x=0,"",_xlpm.x)))</f>
        <v/>
      </c>
      <c r="AB2834" s="46" t="s">
        <v>300</v>
      </c>
      <c r="AC2834" s="46" t="s">
        <v>1255</v>
      </c>
    </row>
    <row r="2835" spans="2:29" ht="15" customHeight="1">
      <c r="B2835" s="46">
        <v>3191</v>
      </c>
      <c r="C2835" t="s">
        <v>919</v>
      </c>
      <c r="D2835" s="46" t="b">
        <f>COUNTIF(Events!$B$2:$B$171, C2835) &gt; 0</f>
        <v>1</v>
      </c>
      <c r="G2835" s="46" t="s">
        <v>1245</v>
      </c>
      <c r="I2835" s="46" t="s">
        <v>1523</v>
      </c>
      <c r="J2835" s="46" t="str">
        <f>IF(I2835="","",_xlfn.LET(_xlpm.x,VLOOKUP(I2835,'2026-01-09_taxon-match'!$A$2:$N$81,4,FALSE),IF(_xlpm.x=0,"",_xlpm.x)))</f>
        <v>Glabraster antarctica</v>
      </c>
      <c r="L2835" s="46" t="str">
        <f>IF(I2835="","",_xlfn.LET(_xlpm.x,VLOOKUP(I2835,'2026-01-09_taxon-match'!$A$2:$N$81,3,FALSE),IF(_xlpm.x=0,"",_xlpm.x)))</f>
        <v>urn:lsid:marinespecies.org:taxname:178005</v>
      </c>
      <c r="M2835" s="46" t="str">
        <f>IF($I2835="","",_xlfn.LET(_xlpm.x,VLOOKUP($I2835,'2026-01-09_taxon-match'!$A$2:$N$81,5,FALSE),IF(_xlpm.x=0,"",_xlpm.x)))</f>
        <v>(E. A. Smith, 1876)</v>
      </c>
      <c r="N2835" s="46" t="str">
        <f>IF($I2835="","",_xlfn.LET(_xlpm.x,VLOOKUP($I2835,'2026-01-09_taxon-match'!$A$2:$N$81,6,FALSE),IF(_xlpm.x=0,"",_xlpm.x)))</f>
        <v>Animalia</v>
      </c>
      <c r="O2835" s="46" t="str">
        <f>IF($I2835="","",_xlfn.LET(_xlpm.x,VLOOKUP($I2835,'2026-01-09_taxon-match'!$A$2:$N$81,7,FALSE),IF(_xlpm.x=0,"",_xlpm.x)))</f>
        <v>Echinodermata</v>
      </c>
      <c r="P2835" s="46" t="str">
        <f>IF($I2835="","",_xlfn.LET(_xlpm.x,VLOOKUP($I2835,'2026-01-09_taxon-match'!$A$2:$N$81,8,FALSE),IF(_xlpm.x=0,"",_xlpm.x)))</f>
        <v>Asteroidea</v>
      </c>
      <c r="Q2835" s="46" t="str">
        <f>IF($I2835="","",_xlfn.LET(_xlpm.x,VLOOKUP($I2835,'2026-01-09_taxon-match'!$A$2:$N$81,9,FALSE),IF(_xlpm.x=0,"",_xlpm.x)))</f>
        <v>Valvatida</v>
      </c>
      <c r="R2835" s="46" t="str">
        <f>IF($I2835="","",_xlfn.LET(_xlpm.x,VLOOKUP($I2835,'2026-01-09_taxon-match'!$A$2:$N$81,10,FALSE),IF(_xlpm.x=0,"",_xlpm.x)))</f>
        <v>Poraniidae</v>
      </c>
      <c r="S2835" s="46" t="str">
        <f>IF($I2835="","",_xlfn.LET(_xlpm.x,VLOOKUP($I2835,'2026-01-09_taxon-match'!$A$2:$N$81,11,FALSE),IF(_xlpm.x=0,"",_xlpm.x)))</f>
        <v>Glabraster</v>
      </c>
      <c r="T2835" s="46" t="str">
        <f>IF($I2835="","",_xlfn.LET(_xlpm.x,VLOOKUP($I2835,'2026-01-09_taxon-match'!$A$2:$N$81,13,FALSE),IF(_xlpm.x=0,"",_xlpm.x)))</f>
        <v>antarctica</v>
      </c>
      <c r="U2835" s="46">
        <v>1</v>
      </c>
      <c r="Y2835" s="46" t="str">
        <f>IF(V2835="","",_xlfn.LET(_xlpm.x,VLOOKUP(V2835,'Drop-down_menus'!$D$2:$E$13,2,FALSE),IF(_xlpm.x=0,"",_xlpm.x)))</f>
        <v/>
      </c>
      <c r="Z2835" s="46" t="str">
        <f>IF(W2835="","",_xlfn.LET(_xlpm.x,VLOOKUP(W2835,'Drop-down_menus'!$D$2:$E$13,2,FALSE),IF(_xlpm.x=0,"",_xlpm.x)))</f>
        <v/>
      </c>
      <c r="AA2835" s="46" t="str">
        <f>IF(X2835="","",_xlfn.LET(_xlpm.x,VLOOKUP(X2835,'Drop-down_menus'!$D$2:$E$13,2,FALSE),IF(_xlpm.x=0,"",_xlpm.x)))</f>
        <v/>
      </c>
      <c r="AB2835" s="46" t="s">
        <v>300</v>
      </c>
      <c r="AC2835" s="46" t="s">
        <v>1255</v>
      </c>
    </row>
    <row r="2836" spans="2:29" ht="15" customHeight="1">
      <c r="B2836" s="46">
        <v>3192</v>
      </c>
      <c r="C2836" t="s">
        <v>919</v>
      </c>
      <c r="D2836" s="46" t="b">
        <f>COUNTIF(Events!$B$2:$B$171, C2836) &gt; 0</f>
        <v>1</v>
      </c>
      <c r="G2836" s="46" t="s">
        <v>1245</v>
      </c>
      <c r="I2836" s="46" t="s">
        <v>1523</v>
      </c>
      <c r="J2836" s="46" t="str">
        <f>IF(I2836="","",_xlfn.LET(_xlpm.x,VLOOKUP(I2836,'2026-01-09_taxon-match'!$A$2:$N$81,4,FALSE),IF(_xlpm.x=0,"",_xlpm.x)))</f>
        <v>Glabraster antarctica</v>
      </c>
      <c r="L2836" s="46" t="str">
        <f>IF(I2836="","",_xlfn.LET(_xlpm.x,VLOOKUP(I2836,'2026-01-09_taxon-match'!$A$2:$N$81,3,FALSE),IF(_xlpm.x=0,"",_xlpm.x)))</f>
        <v>urn:lsid:marinespecies.org:taxname:178005</v>
      </c>
      <c r="M2836" s="46" t="str">
        <f>IF($I2836="","",_xlfn.LET(_xlpm.x,VLOOKUP($I2836,'2026-01-09_taxon-match'!$A$2:$N$81,5,FALSE),IF(_xlpm.x=0,"",_xlpm.x)))</f>
        <v>(E. A. Smith, 1876)</v>
      </c>
      <c r="N2836" s="46" t="str">
        <f>IF($I2836="","",_xlfn.LET(_xlpm.x,VLOOKUP($I2836,'2026-01-09_taxon-match'!$A$2:$N$81,6,FALSE),IF(_xlpm.x=0,"",_xlpm.x)))</f>
        <v>Animalia</v>
      </c>
      <c r="O2836" s="46" t="str">
        <f>IF($I2836="","",_xlfn.LET(_xlpm.x,VLOOKUP($I2836,'2026-01-09_taxon-match'!$A$2:$N$81,7,FALSE),IF(_xlpm.x=0,"",_xlpm.x)))</f>
        <v>Echinodermata</v>
      </c>
      <c r="P2836" s="46" t="str">
        <f>IF($I2836="","",_xlfn.LET(_xlpm.x,VLOOKUP($I2836,'2026-01-09_taxon-match'!$A$2:$N$81,8,FALSE),IF(_xlpm.x=0,"",_xlpm.x)))</f>
        <v>Asteroidea</v>
      </c>
      <c r="Q2836" s="46" t="str">
        <f>IF($I2836="","",_xlfn.LET(_xlpm.x,VLOOKUP($I2836,'2026-01-09_taxon-match'!$A$2:$N$81,9,FALSE),IF(_xlpm.x=0,"",_xlpm.x)))</f>
        <v>Valvatida</v>
      </c>
      <c r="R2836" s="46" t="str">
        <f>IF($I2836="","",_xlfn.LET(_xlpm.x,VLOOKUP($I2836,'2026-01-09_taxon-match'!$A$2:$N$81,10,FALSE),IF(_xlpm.x=0,"",_xlpm.x)))</f>
        <v>Poraniidae</v>
      </c>
      <c r="S2836" s="46" t="str">
        <f>IF($I2836="","",_xlfn.LET(_xlpm.x,VLOOKUP($I2836,'2026-01-09_taxon-match'!$A$2:$N$81,11,FALSE),IF(_xlpm.x=0,"",_xlpm.x)))</f>
        <v>Glabraster</v>
      </c>
      <c r="T2836" s="46" t="str">
        <f>IF($I2836="","",_xlfn.LET(_xlpm.x,VLOOKUP($I2836,'2026-01-09_taxon-match'!$A$2:$N$81,13,FALSE),IF(_xlpm.x=0,"",_xlpm.x)))</f>
        <v>antarctica</v>
      </c>
      <c r="U2836" s="46">
        <v>1</v>
      </c>
      <c r="Y2836" s="46" t="str">
        <f>IF(V2836="","",_xlfn.LET(_xlpm.x,VLOOKUP(V2836,'Drop-down_menus'!$D$2:$E$13,2,FALSE),IF(_xlpm.x=0,"",_xlpm.x)))</f>
        <v/>
      </c>
      <c r="Z2836" s="46" t="str">
        <f>IF(W2836="","",_xlfn.LET(_xlpm.x,VLOOKUP(W2836,'Drop-down_menus'!$D$2:$E$13,2,FALSE),IF(_xlpm.x=0,"",_xlpm.x)))</f>
        <v/>
      </c>
      <c r="AA2836" s="46" t="str">
        <f>IF(X2836="","",_xlfn.LET(_xlpm.x,VLOOKUP(X2836,'Drop-down_menus'!$D$2:$E$13,2,FALSE),IF(_xlpm.x=0,"",_xlpm.x)))</f>
        <v/>
      </c>
      <c r="AB2836" s="46" t="s">
        <v>300</v>
      </c>
      <c r="AC2836" s="46" t="s">
        <v>1255</v>
      </c>
    </row>
    <row r="2837" spans="2:29" ht="15" customHeight="1">
      <c r="B2837" s="46">
        <v>3193</v>
      </c>
      <c r="C2837" t="s">
        <v>919</v>
      </c>
      <c r="D2837" s="46" t="b">
        <f>COUNTIF(Events!$B$2:$B$171, C2837) &gt; 0</f>
        <v>1</v>
      </c>
      <c r="G2837" s="46" t="s">
        <v>1245</v>
      </c>
      <c r="I2837" s="46" t="s">
        <v>1523</v>
      </c>
      <c r="J2837" s="46" t="str">
        <f>IF(I2837="","",_xlfn.LET(_xlpm.x,VLOOKUP(I2837,'2026-01-09_taxon-match'!$A$2:$N$81,4,FALSE),IF(_xlpm.x=0,"",_xlpm.x)))</f>
        <v>Glabraster antarctica</v>
      </c>
      <c r="L2837" s="46" t="str">
        <f>IF(I2837="","",_xlfn.LET(_xlpm.x,VLOOKUP(I2837,'2026-01-09_taxon-match'!$A$2:$N$81,3,FALSE),IF(_xlpm.x=0,"",_xlpm.x)))</f>
        <v>urn:lsid:marinespecies.org:taxname:178005</v>
      </c>
      <c r="M2837" s="46" t="str">
        <f>IF($I2837="","",_xlfn.LET(_xlpm.x,VLOOKUP($I2837,'2026-01-09_taxon-match'!$A$2:$N$81,5,FALSE),IF(_xlpm.x=0,"",_xlpm.x)))</f>
        <v>(E. A. Smith, 1876)</v>
      </c>
      <c r="N2837" s="46" t="str">
        <f>IF($I2837="","",_xlfn.LET(_xlpm.x,VLOOKUP($I2837,'2026-01-09_taxon-match'!$A$2:$N$81,6,FALSE),IF(_xlpm.x=0,"",_xlpm.x)))</f>
        <v>Animalia</v>
      </c>
      <c r="O2837" s="46" t="str">
        <f>IF($I2837="","",_xlfn.LET(_xlpm.x,VLOOKUP($I2837,'2026-01-09_taxon-match'!$A$2:$N$81,7,FALSE),IF(_xlpm.x=0,"",_xlpm.x)))</f>
        <v>Echinodermata</v>
      </c>
      <c r="P2837" s="46" t="str">
        <f>IF($I2837="","",_xlfn.LET(_xlpm.x,VLOOKUP($I2837,'2026-01-09_taxon-match'!$A$2:$N$81,8,FALSE),IF(_xlpm.x=0,"",_xlpm.x)))</f>
        <v>Asteroidea</v>
      </c>
      <c r="Q2837" s="46" t="str">
        <f>IF($I2837="","",_xlfn.LET(_xlpm.x,VLOOKUP($I2837,'2026-01-09_taxon-match'!$A$2:$N$81,9,FALSE),IF(_xlpm.x=0,"",_xlpm.x)))</f>
        <v>Valvatida</v>
      </c>
      <c r="R2837" s="46" t="str">
        <f>IF($I2837="","",_xlfn.LET(_xlpm.x,VLOOKUP($I2837,'2026-01-09_taxon-match'!$A$2:$N$81,10,FALSE),IF(_xlpm.x=0,"",_xlpm.x)))</f>
        <v>Poraniidae</v>
      </c>
      <c r="S2837" s="46" t="str">
        <f>IF($I2837="","",_xlfn.LET(_xlpm.x,VLOOKUP($I2837,'2026-01-09_taxon-match'!$A$2:$N$81,11,FALSE),IF(_xlpm.x=0,"",_xlpm.x)))</f>
        <v>Glabraster</v>
      </c>
      <c r="T2837" s="46" t="str">
        <f>IF($I2837="","",_xlfn.LET(_xlpm.x,VLOOKUP($I2837,'2026-01-09_taxon-match'!$A$2:$N$81,13,FALSE),IF(_xlpm.x=0,"",_xlpm.x)))</f>
        <v>antarctica</v>
      </c>
      <c r="U2837" s="46">
        <v>1</v>
      </c>
      <c r="Y2837" s="46" t="str">
        <f>IF(V2837="","",_xlfn.LET(_xlpm.x,VLOOKUP(V2837,'Drop-down_menus'!$D$2:$E$13,2,FALSE),IF(_xlpm.x=0,"",_xlpm.x)))</f>
        <v/>
      </c>
      <c r="Z2837" s="46" t="str">
        <f>IF(W2837="","",_xlfn.LET(_xlpm.x,VLOOKUP(W2837,'Drop-down_menus'!$D$2:$E$13,2,FALSE),IF(_xlpm.x=0,"",_xlpm.x)))</f>
        <v/>
      </c>
      <c r="AA2837" s="46" t="str">
        <f>IF(X2837="","",_xlfn.LET(_xlpm.x,VLOOKUP(X2837,'Drop-down_menus'!$D$2:$E$13,2,FALSE),IF(_xlpm.x=0,"",_xlpm.x)))</f>
        <v/>
      </c>
      <c r="AB2837" s="46" t="s">
        <v>300</v>
      </c>
      <c r="AC2837" s="46" t="s">
        <v>1255</v>
      </c>
    </row>
    <row r="2838" spans="2:29" ht="15" customHeight="1">
      <c r="B2838" s="46">
        <v>3194</v>
      </c>
      <c r="C2838" t="s">
        <v>919</v>
      </c>
      <c r="D2838" s="46" t="b">
        <f>COUNTIF(Events!$B$2:$B$171, C2838) &gt; 0</f>
        <v>1</v>
      </c>
      <c r="G2838" s="46" t="s">
        <v>1226</v>
      </c>
      <c r="I2838" s="46" t="s">
        <v>1329</v>
      </c>
      <c r="J2838" s="46" t="str">
        <f>IF(I2838="","",_xlfn.LET(_xlpm.x,VLOOKUP(I2838,'2026-01-09_taxon-match'!$A$2:$N$81,4,FALSE),IF(_xlpm.x=0,"",_xlpm.x)))</f>
        <v>Diplasterias</v>
      </c>
      <c r="K2838" s="46" t="s">
        <v>1318</v>
      </c>
      <c r="L2838" s="46" t="str">
        <f>IF(I2838="","",_xlfn.LET(_xlpm.x,VLOOKUP(I2838,'2026-01-09_taxon-match'!$A$2:$N$81,3,FALSE),IF(_xlpm.x=0,"",_xlpm.x)))</f>
        <v/>
      </c>
      <c r="M2838" s="46" t="str">
        <f>IF($I2838="","",_xlfn.LET(_xlpm.x,VLOOKUP($I2838,'2026-01-09_taxon-match'!$A$2:$N$81,5,FALSE),IF(_xlpm.x=0,"",_xlpm.x)))</f>
        <v/>
      </c>
      <c r="N2838" s="46" t="str">
        <f>IF($I2838="","",_xlfn.LET(_xlpm.x,VLOOKUP($I2838,'2026-01-09_taxon-match'!$A$2:$N$81,6,FALSE),IF(_xlpm.x=0,"",_xlpm.x)))</f>
        <v/>
      </c>
      <c r="O2838" s="46" t="str">
        <f>IF($I2838="","",_xlfn.LET(_xlpm.x,VLOOKUP($I2838,'2026-01-09_taxon-match'!$A$2:$N$81,7,FALSE),IF(_xlpm.x=0,"",_xlpm.x)))</f>
        <v/>
      </c>
      <c r="P2838" s="46" t="str">
        <f>IF($I2838="","",_xlfn.LET(_xlpm.x,VLOOKUP($I2838,'2026-01-09_taxon-match'!$A$2:$N$81,8,FALSE),IF(_xlpm.x=0,"",_xlpm.x)))</f>
        <v/>
      </c>
      <c r="Q2838" s="46" t="str">
        <f>IF($I2838="","",_xlfn.LET(_xlpm.x,VLOOKUP($I2838,'2026-01-09_taxon-match'!$A$2:$N$81,9,FALSE),IF(_xlpm.x=0,"",_xlpm.x)))</f>
        <v/>
      </c>
      <c r="R2838" s="46" t="str">
        <f>IF($I2838="","",_xlfn.LET(_xlpm.x,VLOOKUP($I2838,'2026-01-09_taxon-match'!$A$2:$N$81,10,FALSE),IF(_xlpm.x=0,"",_xlpm.x)))</f>
        <v/>
      </c>
      <c r="S2838" s="46" t="str">
        <f>IF($I2838="","",_xlfn.LET(_xlpm.x,VLOOKUP($I2838,'2026-01-09_taxon-match'!$A$2:$N$81,11,FALSE),IF(_xlpm.x=0,"",_xlpm.x)))</f>
        <v/>
      </c>
      <c r="T2838" s="46" t="str">
        <f>IF($I2838="","",_xlfn.LET(_xlpm.x,VLOOKUP($I2838,'2026-01-09_taxon-match'!$A$2:$N$81,13,FALSE),IF(_xlpm.x=0,"",_xlpm.x)))</f>
        <v/>
      </c>
      <c r="U2838" s="46">
        <v>1</v>
      </c>
      <c r="Y2838" s="46" t="str">
        <f>IF(V2838="","",_xlfn.LET(_xlpm.x,VLOOKUP(V2838,'Drop-down_menus'!$D$2:$E$13,2,FALSE),IF(_xlpm.x=0,"",_xlpm.x)))</f>
        <v/>
      </c>
      <c r="Z2838" s="46" t="str">
        <f>IF(W2838="","",_xlfn.LET(_xlpm.x,VLOOKUP(W2838,'Drop-down_menus'!$D$2:$E$13,2,FALSE),IF(_xlpm.x=0,"",_xlpm.x)))</f>
        <v/>
      </c>
      <c r="AA2838" s="46" t="str">
        <f>IF(X2838="","",_xlfn.LET(_xlpm.x,VLOOKUP(X2838,'Drop-down_menus'!$D$2:$E$13,2,FALSE),IF(_xlpm.x=0,"",_xlpm.x)))</f>
        <v/>
      </c>
      <c r="AB2838" s="46" t="s">
        <v>300</v>
      </c>
      <c r="AC2838" s="46" t="s">
        <v>1255</v>
      </c>
    </row>
    <row r="2839" spans="2:29" ht="15" customHeight="1">
      <c r="B2839" s="46">
        <v>3195</v>
      </c>
      <c r="C2839" t="s">
        <v>919</v>
      </c>
      <c r="D2839" s="46" t="b">
        <f>COUNTIF(Events!$B$2:$B$171, C2839) &gt; 0</f>
        <v>1</v>
      </c>
      <c r="G2839" s="46" t="s">
        <v>1246</v>
      </c>
      <c r="I2839" s="46" t="s">
        <v>1246</v>
      </c>
      <c r="J2839" s="46" t="str">
        <f>IF(I2839="","",_xlfn.LET(_xlpm.x,VLOOKUP(I2839,'2026-01-09_taxon-match'!$A$2:$N$81,4,FALSE),IF(_xlpm.x=0,"",_xlpm.x)))</f>
        <v>Cuenotaster involutus</v>
      </c>
      <c r="L2839" s="46" t="str">
        <f>IF(I2839="","",_xlfn.LET(_xlpm.x,VLOOKUP(I2839,'2026-01-09_taxon-match'!$A$2:$N$81,3,FALSE),IF(_xlpm.x=0,"",_xlpm.x)))</f>
        <v>urn:lsid:marinespecies.org:taxname:172784</v>
      </c>
      <c r="M2839" s="46" t="str">
        <f>IF($I2839="","",_xlfn.LET(_xlpm.x,VLOOKUP($I2839,'2026-01-09_taxon-match'!$A$2:$N$81,5,FALSE),IF(_xlpm.x=0,"",_xlpm.x)))</f>
        <v>(Koehler, 1912)</v>
      </c>
      <c r="N2839" s="46" t="str">
        <f>IF($I2839="","",_xlfn.LET(_xlpm.x,VLOOKUP($I2839,'2026-01-09_taxon-match'!$A$2:$N$81,6,FALSE),IF(_xlpm.x=0,"",_xlpm.x)))</f>
        <v>Animalia</v>
      </c>
      <c r="O2839" s="46" t="str">
        <f>IF($I2839="","",_xlfn.LET(_xlpm.x,VLOOKUP($I2839,'2026-01-09_taxon-match'!$A$2:$N$81,7,FALSE),IF(_xlpm.x=0,"",_xlpm.x)))</f>
        <v>Echinodermata</v>
      </c>
      <c r="P2839" s="46" t="str">
        <f>IF($I2839="","",_xlfn.LET(_xlpm.x,VLOOKUP($I2839,'2026-01-09_taxon-match'!$A$2:$N$81,8,FALSE),IF(_xlpm.x=0,"",_xlpm.x)))</f>
        <v>Asteroidea</v>
      </c>
      <c r="Q2839" s="46" t="str">
        <f>IF($I2839="","",_xlfn.LET(_xlpm.x,VLOOKUP($I2839,'2026-01-09_taxon-match'!$A$2:$N$81,9,FALSE),IF(_xlpm.x=0,"",_xlpm.x)))</f>
        <v>Valvatida</v>
      </c>
      <c r="R2839" s="46" t="str">
        <f>IF($I2839="","",_xlfn.LET(_xlpm.x,VLOOKUP($I2839,'2026-01-09_taxon-match'!$A$2:$N$81,10,FALSE),IF(_xlpm.x=0,"",_xlpm.x)))</f>
        <v>Asterinidae</v>
      </c>
      <c r="S2839" s="46" t="str">
        <f>IF($I2839="","",_xlfn.LET(_xlpm.x,VLOOKUP($I2839,'2026-01-09_taxon-match'!$A$2:$N$81,11,FALSE),IF(_xlpm.x=0,"",_xlpm.x)))</f>
        <v>Cuenotaster</v>
      </c>
      <c r="T2839" s="46" t="str">
        <f>IF($I2839="","",_xlfn.LET(_xlpm.x,VLOOKUP($I2839,'2026-01-09_taxon-match'!$A$2:$N$81,13,FALSE),IF(_xlpm.x=0,"",_xlpm.x)))</f>
        <v>involutus</v>
      </c>
      <c r="U2839" s="46">
        <v>1</v>
      </c>
      <c r="Y2839" s="46" t="str">
        <f>IF(V2839="","",_xlfn.LET(_xlpm.x,VLOOKUP(V2839,'Drop-down_menus'!$D$2:$E$13,2,FALSE),IF(_xlpm.x=0,"",_xlpm.x)))</f>
        <v/>
      </c>
      <c r="Z2839" s="46" t="str">
        <f>IF(W2839="","",_xlfn.LET(_xlpm.x,VLOOKUP(W2839,'Drop-down_menus'!$D$2:$E$13,2,FALSE),IF(_xlpm.x=0,"",_xlpm.x)))</f>
        <v/>
      </c>
      <c r="AA2839" s="46" t="str">
        <f>IF(X2839="","",_xlfn.LET(_xlpm.x,VLOOKUP(X2839,'Drop-down_menus'!$D$2:$E$13,2,FALSE),IF(_xlpm.x=0,"",_xlpm.x)))</f>
        <v/>
      </c>
      <c r="AB2839" s="46" t="s">
        <v>300</v>
      </c>
      <c r="AC2839" s="46" t="s">
        <v>1255</v>
      </c>
    </row>
    <row r="2840" spans="2:29" ht="15" customHeight="1">
      <c r="B2840" s="46">
        <v>3196</v>
      </c>
      <c r="C2840" t="s">
        <v>919</v>
      </c>
      <c r="D2840" s="46" t="b">
        <f>COUNTIF(Events!$B$2:$B$171, C2840) &gt; 0</f>
        <v>1</v>
      </c>
      <c r="G2840" s="46" t="s">
        <v>1208</v>
      </c>
      <c r="I2840" s="46" t="s">
        <v>1208</v>
      </c>
      <c r="J2840" s="46" t="str">
        <f>IF(I2840="","",_xlfn.LET(_xlpm.x,VLOOKUP(I2840,'2026-01-09_taxon-match'!$A$2:$N$81,4,FALSE),IF(_xlpm.x=0,"",_xlpm.x)))</f>
        <v>Nacella concinna</v>
      </c>
      <c r="L2840" s="46" t="str">
        <f>IF(I2840="","",_xlfn.LET(_xlpm.x,VLOOKUP(I2840,'2026-01-09_taxon-match'!$A$2:$N$81,3,FALSE),IF(_xlpm.x=0,"",_xlpm.x)))</f>
        <v>urn:lsid:marinespecies.org:taxname:197296</v>
      </c>
      <c r="M2840" s="46" t="str">
        <f>IF($I2840="","",_xlfn.LET(_xlpm.x,VLOOKUP($I2840,'2026-01-09_taxon-match'!$A$2:$N$81,5,FALSE),IF(_xlpm.x=0,"",_xlpm.x)))</f>
        <v>(Strebel, 1908)</v>
      </c>
      <c r="N2840" s="46" t="str">
        <f>IF($I2840="","",_xlfn.LET(_xlpm.x,VLOOKUP($I2840,'2026-01-09_taxon-match'!$A$2:$N$81,6,FALSE),IF(_xlpm.x=0,"",_xlpm.x)))</f>
        <v>Animalia</v>
      </c>
      <c r="O2840" s="46" t="str">
        <f>IF($I2840="","",_xlfn.LET(_xlpm.x,VLOOKUP($I2840,'2026-01-09_taxon-match'!$A$2:$N$81,7,FALSE),IF(_xlpm.x=0,"",_xlpm.x)))</f>
        <v>Mollusca</v>
      </c>
      <c r="P2840" s="46" t="str">
        <f>IF($I2840="","",_xlfn.LET(_xlpm.x,VLOOKUP($I2840,'2026-01-09_taxon-match'!$A$2:$N$81,8,FALSE),IF(_xlpm.x=0,"",_xlpm.x)))</f>
        <v>Gastropoda</v>
      </c>
      <c r="Q2840" s="46" t="str">
        <f>IF($I2840="","",_xlfn.LET(_xlpm.x,VLOOKUP($I2840,'2026-01-09_taxon-match'!$A$2:$N$81,9,FALSE),IF(_xlpm.x=0,"",_xlpm.x)))</f>
        <v>Nacellida</v>
      </c>
      <c r="R2840" s="46" t="str">
        <f>IF($I2840="","",_xlfn.LET(_xlpm.x,VLOOKUP($I2840,'2026-01-09_taxon-match'!$A$2:$N$81,10,FALSE),IF(_xlpm.x=0,"",_xlpm.x)))</f>
        <v>Nacellidae</v>
      </c>
      <c r="S2840" s="46" t="str">
        <f>IF($I2840="","",_xlfn.LET(_xlpm.x,VLOOKUP($I2840,'2026-01-09_taxon-match'!$A$2:$N$81,11,FALSE),IF(_xlpm.x=0,"",_xlpm.x)))</f>
        <v>Nacella</v>
      </c>
      <c r="T2840" s="46" t="str">
        <f>IF($I2840="","",_xlfn.LET(_xlpm.x,VLOOKUP($I2840,'2026-01-09_taxon-match'!$A$2:$N$81,13,FALSE),IF(_xlpm.x=0,"",_xlpm.x)))</f>
        <v>concinna</v>
      </c>
      <c r="U2840" s="46">
        <v>1</v>
      </c>
      <c r="Y2840" s="46" t="str">
        <f>IF(V2840="","",_xlfn.LET(_xlpm.x,VLOOKUP(V2840,'Drop-down_menus'!$D$2:$E$13,2,FALSE),IF(_xlpm.x=0,"",_xlpm.x)))</f>
        <v/>
      </c>
      <c r="Z2840" s="46" t="str">
        <f>IF(W2840="","",_xlfn.LET(_xlpm.x,VLOOKUP(W2840,'Drop-down_menus'!$D$2:$E$13,2,FALSE),IF(_xlpm.x=0,"",_xlpm.x)))</f>
        <v/>
      </c>
      <c r="AA2840" s="46" t="str">
        <f>IF(X2840="","",_xlfn.LET(_xlpm.x,VLOOKUP(X2840,'Drop-down_menus'!$D$2:$E$13,2,FALSE),IF(_xlpm.x=0,"",_xlpm.x)))</f>
        <v/>
      </c>
      <c r="AB2840" s="46" t="s">
        <v>300</v>
      </c>
      <c r="AC2840" s="46" t="s">
        <v>1255</v>
      </c>
    </row>
    <row r="2841" spans="2:29" ht="15" customHeight="1">
      <c r="B2841" s="46">
        <v>3197</v>
      </c>
      <c r="C2841" t="s">
        <v>919</v>
      </c>
      <c r="D2841" s="46" t="b">
        <f>COUNTIF(Events!$B$2:$B$171, C2841) &gt; 0</f>
        <v>1</v>
      </c>
      <c r="G2841" s="46" t="s">
        <v>1246</v>
      </c>
      <c r="I2841" s="46" t="s">
        <v>1246</v>
      </c>
      <c r="J2841" s="46" t="str">
        <f>IF(I2841="","",_xlfn.LET(_xlpm.x,VLOOKUP(I2841,'2026-01-09_taxon-match'!$A$2:$N$81,4,FALSE),IF(_xlpm.x=0,"",_xlpm.x)))</f>
        <v>Cuenotaster involutus</v>
      </c>
      <c r="L2841" s="46" t="str">
        <f>IF(I2841="","",_xlfn.LET(_xlpm.x,VLOOKUP(I2841,'2026-01-09_taxon-match'!$A$2:$N$81,3,FALSE),IF(_xlpm.x=0,"",_xlpm.x)))</f>
        <v>urn:lsid:marinespecies.org:taxname:172784</v>
      </c>
      <c r="M2841" s="46" t="str">
        <f>IF($I2841="","",_xlfn.LET(_xlpm.x,VLOOKUP($I2841,'2026-01-09_taxon-match'!$A$2:$N$81,5,FALSE),IF(_xlpm.x=0,"",_xlpm.x)))</f>
        <v>(Koehler, 1912)</v>
      </c>
      <c r="N2841" s="46" t="str">
        <f>IF($I2841="","",_xlfn.LET(_xlpm.x,VLOOKUP($I2841,'2026-01-09_taxon-match'!$A$2:$N$81,6,FALSE),IF(_xlpm.x=0,"",_xlpm.x)))</f>
        <v>Animalia</v>
      </c>
      <c r="O2841" s="46" t="str">
        <f>IF($I2841="","",_xlfn.LET(_xlpm.x,VLOOKUP($I2841,'2026-01-09_taxon-match'!$A$2:$N$81,7,FALSE),IF(_xlpm.x=0,"",_xlpm.x)))</f>
        <v>Echinodermata</v>
      </c>
      <c r="P2841" s="46" t="str">
        <f>IF($I2841="","",_xlfn.LET(_xlpm.x,VLOOKUP($I2841,'2026-01-09_taxon-match'!$A$2:$N$81,8,FALSE),IF(_xlpm.x=0,"",_xlpm.x)))</f>
        <v>Asteroidea</v>
      </c>
      <c r="Q2841" s="46" t="str">
        <f>IF($I2841="","",_xlfn.LET(_xlpm.x,VLOOKUP($I2841,'2026-01-09_taxon-match'!$A$2:$N$81,9,FALSE),IF(_xlpm.x=0,"",_xlpm.x)))</f>
        <v>Valvatida</v>
      </c>
      <c r="R2841" s="46" t="str">
        <f>IF($I2841="","",_xlfn.LET(_xlpm.x,VLOOKUP($I2841,'2026-01-09_taxon-match'!$A$2:$N$81,10,FALSE),IF(_xlpm.x=0,"",_xlpm.x)))</f>
        <v>Asterinidae</v>
      </c>
      <c r="S2841" s="46" t="str">
        <f>IF($I2841="","",_xlfn.LET(_xlpm.x,VLOOKUP($I2841,'2026-01-09_taxon-match'!$A$2:$N$81,11,FALSE),IF(_xlpm.x=0,"",_xlpm.x)))</f>
        <v>Cuenotaster</v>
      </c>
      <c r="T2841" s="46" t="str">
        <f>IF($I2841="","",_xlfn.LET(_xlpm.x,VLOOKUP($I2841,'2026-01-09_taxon-match'!$A$2:$N$81,13,FALSE),IF(_xlpm.x=0,"",_xlpm.x)))</f>
        <v>involutus</v>
      </c>
      <c r="U2841" s="46">
        <v>1</v>
      </c>
      <c r="Y2841" s="46" t="str">
        <f>IF(V2841="","",_xlfn.LET(_xlpm.x,VLOOKUP(V2841,'Drop-down_menus'!$D$2:$E$13,2,FALSE),IF(_xlpm.x=0,"",_xlpm.x)))</f>
        <v/>
      </c>
      <c r="Z2841" s="46" t="str">
        <f>IF(W2841="","",_xlfn.LET(_xlpm.x,VLOOKUP(W2841,'Drop-down_menus'!$D$2:$E$13,2,FALSE),IF(_xlpm.x=0,"",_xlpm.x)))</f>
        <v/>
      </c>
      <c r="AA2841" s="46" t="str">
        <f>IF(X2841="","",_xlfn.LET(_xlpm.x,VLOOKUP(X2841,'Drop-down_menus'!$D$2:$E$13,2,FALSE),IF(_xlpm.x=0,"",_xlpm.x)))</f>
        <v/>
      </c>
      <c r="AB2841" s="46" t="s">
        <v>300</v>
      </c>
      <c r="AC2841" s="46" t="s">
        <v>1255</v>
      </c>
    </row>
    <row r="2842" spans="2:29" ht="15" customHeight="1">
      <c r="B2842" s="46">
        <v>3198</v>
      </c>
      <c r="C2842" t="s">
        <v>919</v>
      </c>
      <c r="D2842" s="46" t="b">
        <f>COUNTIF(Events!$B$2:$B$171, C2842) &gt; 0</f>
        <v>1</v>
      </c>
      <c r="G2842" s="46" t="s">
        <v>960</v>
      </c>
      <c r="I2842" s="46" t="s">
        <v>960</v>
      </c>
      <c r="J2842" s="46" t="str">
        <f>IF(I2842="","",_xlfn.LET(_xlpm.x,VLOOKUP(I2842,'2026-01-09_taxon-match'!$A$2:$N$81,4,FALSE),IF(_xlpm.x=0,"",_xlpm.x)))</f>
        <v>Odontaster validus</v>
      </c>
      <c r="L2842" s="46" t="str">
        <f>IF(I2842="","",_xlfn.LET(_xlpm.x,VLOOKUP(I2842,'2026-01-09_taxon-match'!$A$2:$N$81,3,FALSE),IF(_xlpm.x=0,"",_xlpm.x)))</f>
        <v>urn:lsid:marinespecies.org:taxname:172775</v>
      </c>
      <c r="M2842" s="46" t="str">
        <f>IF($I2842="","",_xlfn.LET(_xlpm.x,VLOOKUP($I2842,'2026-01-09_taxon-match'!$A$2:$N$81,5,FALSE),IF(_xlpm.x=0,"",_xlpm.x)))</f>
        <v>Koehler, 1906</v>
      </c>
      <c r="N2842" s="46" t="str">
        <f>IF($I2842="","",_xlfn.LET(_xlpm.x,VLOOKUP($I2842,'2026-01-09_taxon-match'!$A$2:$N$81,6,FALSE),IF(_xlpm.x=0,"",_xlpm.x)))</f>
        <v>Animalia</v>
      </c>
      <c r="O2842" s="46" t="str">
        <f>IF($I2842="","",_xlfn.LET(_xlpm.x,VLOOKUP($I2842,'2026-01-09_taxon-match'!$A$2:$N$81,7,FALSE),IF(_xlpm.x=0,"",_xlpm.x)))</f>
        <v>Echinodermata</v>
      </c>
      <c r="P2842" s="46" t="str">
        <f>IF($I2842="","",_xlfn.LET(_xlpm.x,VLOOKUP($I2842,'2026-01-09_taxon-match'!$A$2:$N$81,8,FALSE),IF(_xlpm.x=0,"",_xlpm.x)))</f>
        <v>Asteroidea</v>
      </c>
      <c r="Q2842" s="46" t="str">
        <f>IF($I2842="","",_xlfn.LET(_xlpm.x,VLOOKUP($I2842,'2026-01-09_taxon-match'!$A$2:$N$81,9,FALSE),IF(_xlpm.x=0,"",_xlpm.x)))</f>
        <v>Valvatida</v>
      </c>
      <c r="R2842" s="46" t="str">
        <f>IF($I2842="","",_xlfn.LET(_xlpm.x,VLOOKUP($I2842,'2026-01-09_taxon-match'!$A$2:$N$81,10,FALSE),IF(_xlpm.x=0,"",_xlpm.x)))</f>
        <v>Odontasteridae</v>
      </c>
      <c r="S2842" s="46" t="str">
        <f>IF($I2842="","",_xlfn.LET(_xlpm.x,VLOOKUP($I2842,'2026-01-09_taxon-match'!$A$2:$N$81,11,FALSE),IF(_xlpm.x=0,"",_xlpm.x)))</f>
        <v>Odontaster</v>
      </c>
      <c r="T2842" s="46" t="str">
        <f>IF($I2842="","",_xlfn.LET(_xlpm.x,VLOOKUP($I2842,'2026-01-09_taxon-match'!$A$2:$N$81,13,FALSE),IF(_xlpm.x=0,"",_xlpm.x)))</f>
        <v>validus</v>
      </c>
      <c r="U2842" s="46">
        <v>1</v>
      </c>
      <c r="Y2842" s="46" t="str">
        <f>IF(V2842="","",_xlfn.LET(_xlpm.x,VLOOKUP(V2842,'Drop-down_menus'!$D$2:$E$13,2,FALSE),IF(_xlpm.x=0,"",_xlpm.x)))</f>
        <v/>
      </c>
      <c r="Z2842" s="46" t="str">
        <f>IF(W2842="","",_xlfn.LET(_xlpm.x,VLOOKUP(W2842,'Drop-down_menus'!$D$2:$E$13,2,FALSE),IF(_xlpm.x=0,"",_xlpm.x)))</f>
        <v/>
      </c>
      <c r="AA2842" s="46" t="str">
        <f>IF(X2842="","",_xlfn.LET(_xlpm.x,VLOOKUP(X2842,'Drop-down_menus'!$D$2:$E$13,2,FALSE),IF(_xlpm.x=0,"",_xlpm.x)))</f>
        <v/>
      </c>
      <c r="AB2842" s="46" t="s">
        <v>300</v>
      </c>
      <c r="AC2842" s="46" t="s">
        <v>1255</v>
      </c>
    </row>
    <row r="2843" spans="2:29" ht="15" customHeight="1">
      <c r="B2843" s="46">
        <v>3199</v>
      </c>
      <c r="C2843" t="s">
        <v>919</v>
      </c>
      <c r="D2843" s="46" t="b">
        <f>COUNTIF(Events!$B$2:$B$171, C2843) &gt; 0</f>
        <v>1</v>
      </c>
      <c r="G2843" s="46" t="s">
        <v>960</v>
      </c>
      <c r="I2843" s="46" t="s">
        <v>960</v>
      </c>
      <c r="J2843" s="46" t="str">
        <f>IF(I2843="","",_xlfn.LET(_xlpm.x,VLOOKUP(I2843,'2026-01-09_taxon-match'!$A$2:$N$81,4,FALSE),IF(_xlpm.x=0,"",_xlpm.x)))</f>
        <v>Odontaster validus</v>
      </c>
      <c r="L2843" s="46" t="str">
        <f>IF(I2843="","",_xlfn.LET(_xlpm.x,VLOOKUP(I2843,'2026-01-09_taxon-match'!$A$2:$N$81,3,FALSE),IF(_xlpm.x=0,"",_xlpm.x)))</f>
        <v>urn:lsid:marinespecies.org:taxname:172775</v>
      </c>
      <c r="M2843" s="46" t="str">
        <f>IF($I2843="","",_xlfn.LET(_xlpm.x,VLOOKUP($I2843,'2026-01-09_taxon-match'!$A$2:$N$81,5,FALSE),IF(_xlpm.x=0,"",_xlpm.x)))</f>
        <v>Koehler, 1906</v>
      </c>
      <c r="N2843" s="46" t="str">
        <f>IF($I2843="","",_xlfn.LET(_xlpm.x,VLOOKUP($I2843,'2026-01-09_taxon-match'!$A$2:$N$81,6,FALSE),IF(_xlpm.x=0,"",_xlpm.x)))</f>
        <v>Animalia</v>
      </c>
      <c r="O2843" s="46" t="str">
        <f>IF($I2843="","",_xlfn.LET(_xlpm.x,VLOOKUP($I2843,'2026-01-09_taxon-match'!$A$2:$N$81,7,FALSE),IF(_xlpm.x=0,"",_xlpm.x)))</f>
        <v>Echinodermata</v>
      </c>
      <c r="P2843" s="46" t="str">
        <f>IF($I2843="","",_xlfn.LET(_xlpm.x,VLOOKUP($I2843,'2026-01-09_taxon-match'!$A$2:$N$81,8,FALSE),IF(_xlpm.x=0,"",_xlpm.x)))</f>
        <v>Asteroidea</v>
      </c>
      <c r="Q2843" s="46" t="str">
        <f>IF($I2843="","",_xlfn.LET(_xlpm.x,VLOOKUP($I2843,'2026-01-09_taxon-match'!$A$2:$N$81,9,FALSE),IF(_xlpm.x=0,"",_xlpm.x)))</f>
        <v>Valvatida</v>
      </c>
      <c r="R2843" s="46" t="str">
        <f>IF($I2843="","",_xlfn.LET(_xlpm.x,VLOOKUP($I2843,'2026-01-09_taxon-match'!$A$2:$N$81,10,FALSE),IF(_xlpm.x=0,"",_xlpm.x)))</f>
        <v>Odontasteridae</v>
      </c>
      <c r="S2843" s="46" t="str">
        <f>IF($I2843="","",_xlfn.LET(_xlpm.x,VLOOKUP($I2843,'2026-01-09_taxon-match'!$A$2:$N$81,11,FALSE),IF(_xlpm.x=0,"",_xlpm.x)))</f>
        <v>Odontaster</v>
      </c>
      <c r="T2843" s="46" t="str">
        <f>IF($I2843="","",_xlfn.LET(_xlpm.x,VLOOKUP($I2843,'2026-01-09_taxon-match'!$A$2:$N$81,13,FALSE),IF(_xlpm.x=0,"",_xlpm.x)))</f>
        <v>validus</v>
      </c>
      <c r="U2843" s="46">
        <v>1</v>
      </c>
      <c r="Y2843" s="46" t="str">
        <f>IF(V2843="","",_xlfn.LET(_xlpm.x,VLOOKUP(V2843,'Drop-down_menus'!$D$2:$E$13,2,FALSE),IF(_xlpm.x=0,"",_xlpm.x)))</f>
        <v/>
      </c>
      <c r="Z2843" s="46" t="str">
        <f>IF(W2843="","",_xlfn.LET(_xlpm.x,VLOOKUP(W2843,'Drop-down_menus'!$D$2:$E$13,2,FALSE),IF(_xlpm.x=0,"",_xlpm.x)))</f>
        <v/>
      </c>
      <c r="AA2843" s="46" t="str">
        <f>IF(X2843="","",_xlfn.LET(_xlpm.x,VLOOKUP(X2843,'Drop-down_menus'!$D$2:$E$13,2,FALSE),IF(_xlpm.x=0,"",_xlpm.x)))</f>
        <v/>
      </c>
      <c r="AB2843" s="46" t="s">
        <v>300</v>
      </c>
      <c r="AC2843" s="46" t="s">
        <v>1255</v>
      </c>
    </row>
    <row r="2844" spans="2:29" ht="15" customHeight="1">
      <c r="B2844" s="46">
        <v>3200</v>
      </c>
      <c r="C2844" t="s">
        <v>919</v>
      </c>
      <c r="D2844" s="46" t="b">
        <f>COUNTIF(Events!$B$2:$B$171, C2844) &gt; 0</f>
        <v>1</v>
      </c>
      <c r="G2844" s="46" t="s">
        <v>1245</v>
      </c>
      <c r="I2844" s="46" t="s">
        <v>1523</v>
      </c>
      <c r="J2844" s="46" t="str">
        <f>IF(I2844="","",_xlfn.LET(_xlpm.x,VLOOKUP(I2844,'2026-01-09_taxon-match'!$A$2:$N$81,4,FALSE),IF(_xlpm.x=0,"",_xlpm.x)))</f>
        <v>Glabraster antarctica</v>
      </c>
      <c r="L2844" s="46" t="str">
        <f>IF(I2844="","",_xlfn.LET(_xlpm.x,VLOOKUP(I2844,'2026-01-09_taxon-match'!$A$2:$N$81,3,FALSE),IF(_xlpm.x=0,"",_xlpm.x)))</f>
        <v>urn:lsid:marinespecies.org:taxname:178005</v>
      </c>
      <c r="M2844" s="46" t="str">
        <f>IF($I2844="","",_xlfn.LET(_xlpm.x,VLOOKUP($I2844,'2026-01-09_taxon-match'!$A$2:$N$81,5,FALSE),IF(_xlpm.x=0,"",_xlpm.x)))</f>
        <v>(E. A. Smith, 1876)</v>
      </c>
      <c r="N2844" s="46" t="str">
        <f>IF($I2844="","",_xlfn.LET(_xlpm.x,VLOOKUP($I2844,'2026-01-09_taxon-match'!$A$2:$N$81,6,FALSE),IF(_xlpm.x=0,"",_xlpm.x)))</f>
        <v>Animalia</v>
      </c>
      <c r="O2844" s="46" t="str">
        <f>IF($I2844="","",_xlfn.LET(_xlpm.x,VLOOKUP($I2844,'2026-01-09_taxon-match'!$A$2:$N$81,7,FALSE),IF(_xlpm.x=0,"",_xlpm.x)))</f>
        <v>Echinodermata</v>
      </c>
      <c r="P2844" s="46" t="str">
        <f>IF($I2844="","",_xlfn.LET(_xlpm.x,VLOOKUP($I2844,'2026-01-09_taxon-match'!$A$2:$N$81,8,FALSE),IF(_xlpm.x=0,"",_xlpm.x)))</f>
        <v>Asteroidea</v>
      </c>
      <c r="Q2844" s="46" t="str">
        <f>IF($I2844="","",_xlfn.LET(_xlpm.x,VLOOKUP($I2844,'2026-01-09_taxon-match'!$A$2:$N$81,9,FALSE),IF(_xlpm.x=0,"",_xlpm.x)))</f>
        <v>Valvatida</v>
      </c>
      <c r="R2844" s="46" t="str">
        <f>IF($I2844="","",_xlfn.LET(_xlpm.x,VLOOKUP($I2844,'2026-01-09_taxon-match'!$A$2:$N$81,10,FALSE),IF(_xlpm.x=0,"",_xlpm.x)))</f>
        <v>Poraniidae</v>
      </c>
      <c r="S2844" s="46" t="str">
        <f>IF($I2844="","",_xlfn.LET(_xlpm.x,VLOOKUP($I2844,'2026-01-09_taxon-match'!$A$2:$N$81,11,FALSE),IF(_xlpm.x=0,"",_xlpm.x)))</f>
        <v>Glabraster</v>
      </c>
      <c r="T2844" s="46" t="str">
        <f>IF($I2844="","",_xlfn.LET(_xlpm.x,VLOOKUP($I2844,'2026-01-09_taxon-match'!$A$2:$N$81,13,FALSE),IF(_xlpm.x=0,"",_xlpm.x)))</f>
        <v>antarctica</v>
      </c>
      <c r="U2844" s="46">
        <v>1</v>
      </c>
      <c r="Y2844" s="46" t="str">
        <f>IF(V2844="","",_xlfn.LET(_xlpm.x,VLOOKUP(V2844,'Drop-down_menus'!$D$2:$E$13,2,FALSE),IF(_xlpm.x=0,"",_xlpm.x)))</f>
        <v/>
      </c>
      <c r="Z2844" s="46" t="str">
        <f>IF(W2844="","",_xlfn.LET(_xlpm.x,VLOOKUP(W2844,'Drop-down_menus'!$D$2:$E$13,2,FALSE),IF(_xlpm.x=0,"",_xlpm.x)))</f>
        <v/>
      </c>
      <c r="AA2844" s="46" t="str">
        <f>IF(X2844="","",_xlfn.LET(_xlpm.x,VLOOKUP(X2844,'Drop-down_menus'!$D$2:$E$13,2,FALSE),IF(_xlpm.x=0,"",_xlpm.x)))</f>
        <v/>
      </c>
      <c r="AB2844" s="46" t="s">
        <v>300</v>
      </c>
      <c r="AC2844" s="46" t="s">
        <v>1255</v>
      </c>
    </row>
    <row r="2845" spans="2:29" ht="15" customHeight="1">
      <c r="B2845" s="46">
        <v>3201</v>
      </c>
      <c r="C2845" t="s">
        <v>919</v>
      </c>
      <c r="D2845" s="46" t="b">
        <f>COUNTIF(Events!$B$2:$B$171, C2845) &gt; 0</f>
        <v>1</v>
      </c>
      <c r="G2845" s="46" t="s">
        <v>1208</v>
      </c>
      <c r="I2845" s="46" t="s">
        <v>1208</v>
      </c>
      <c r="J2845" s="46" t="str">
        <f>IF(I2845="","",_xlfn.LET(_xlpm.x,VLOOKUP(I2845,'2026-01-09_taxon-match'!$A$2:$N$81,4,FALSE),IF(_xlpm.x=0,"",_xlpm.x)))</f>
        <v>Nacella concinna</v>
      </c>
      <c r="L2845" s="46" t="str">
        <f>IF(I2845="","",_xlfn.LET(_xlpm.x,VLOOKUP(I2845,'2026-01-09_taxon-match'!$A$2:$N$81,3,FALSE),IF(_xlpm.x=0,"",_xlpm.x)))</f>
        <v>urn:lsid:marinespecies.org:taxname:197296</v>
      </c>
      <c r="M2845" s="46" t="str">
        <f>IF($I2845="","",_xlfn.LET(_xlpm.x,VLOOKUP($I2845,'2026-01-09_taxon-match'!$A$2:$N$81,5,FALSE),IF(_xlpm.x=0,"",_xlpm.x)))</f>
        <v>(Strebel, 1908)</v>
      </c>
      <c r="N2845" s="46" t="str">
        <f>IF($I2845="","",_xlfn.LET(_xlpm.x,VLOOKUP($I2845,'2026-01-09_taxon-match'!$A$2:$N$81,6,FALSE),IF(_xlpm.x=0,"",_xlpm.x)))</f>
        <v>Animalia</v>
      </c>
      <c r="O2845" s="46" t="str">
        <f>IF($I2845="","",_xlfn.LET(_xlpm.x,VLOOKUP($I2845,'2026-01-09_taxon-match'!$A$2:$N$81,7,FALSE),IF(_xlpm.x=0,"",_xlpm.x)))</f>
        <v>Mollusca</v>
      </c>
      <c r="P2845" s="46" t="str">
        <f>IF($I2845="","",_xlfn.LET(_xlpm.x,VLOOKUP($I2845,'2026-01-09_taxon-match'!$A$2:$N$81,8,FALSE),IF(_xlpm.x=0,"",_xlpm.x)))</f>
        <v>Gastropoda</v>
      </c>
      <c r="Q2845" s="46" t="str">
        <f>IF($I2845="","",_xlfn.LET(_xlpm.x,VLOOKUP($I2845,'2026-01-09_taxon-match'!$A$2:$N$81,9,FALSE),IF(_xlpm.x=0,"",_xlpm.x)))</f>
        <v>Nacellida</v>
      </c>
      <c r="R2845" s="46" t="str">
        <f>IF($I2845="","",_xlfn.LET(_xlpm.x,VLOOKUP($I2845,'2026-01-09_taxon-match'!$A$2:$N$81,10,FALSE),IF(_xlpm.x=0,"",_xlpm.x)))</f>
        <v>Nacellidae</v>
      </c>
      <c r="S2845" s="46" t="str">
        <f>IF($I2845="","",_xlfn.LET(_xlpm.x,VLOOKUP($I2845,'2026-01-09_taxon-match'!$A$2:$N$81,11,FALSE),IF(_xlpm.x=0,"",_xlpm.x)))</f>
        <v>Nacella</v>
      </c>
      <c r="T2845" s="46" t="str">
        <f>IF($I2845="","",_xlfn.LET(_xlpm.x,VLOOKUP($I2845,'2026-01-09_taxon-match'!$A$2:$N$81,13,FALSE),IF(_xlpm.x=0,"",_xlpm.x)))</f>
        <v>concinna</v>
      </c>
      <c r="U2845" s="46">
        <v>1</v>
      </c>
      <c r="Y2845" s="46" t="str">
        <f>IF(V2845="","",_xlfn.LET(_xlpm.x,VLOOKUP(V2845,'Drop-down_menus'!$D$2:$E$13,2,FALSE),IF(_xlpm.x=0,"",_xlpm.x)))</f>
        <v/>
      </c>
      <c r="Z2845" s="46" t="str">
        <f>IF(W2845="","",_xlfn.LET(_xlpm.x,VLOOKUP(W2845,'Drop-down_menus'!$D$2:$E$13,2,FALSE),IF(_xlpm.x=0,"",_xlpm.x)))</f>
        <v/>
      </c>
      <c r="AA2845" s="46" t="str">
        <f>IF(X2845="","",_xlfn.LET(_xlpm.x,VLOOKUP(X2845,'Drop-down_menus'!$D$2:$E$13,2,FALSE),IF(_xlpm.x=0,"",_xlpm.x)))</f>
        <v/>
      </c>
      <c r="AB2845" s="46" t="s">
        <v>300</v>
      </c>
      <c r="AC2845" s="46" t="s">
        <v>1255</v>
      </c>
    </row>
    <row r="2846" spans="2:29" ht="15" customHeight="1">
      <c r="B2846" s="46">
        <v>3202</v>
      </c>
      <c r="C2846" t="s">
        <v>919</v>
      </c>
      <c r="D2846" s="46" t="b">
        <f>COUNTIF(Events!$B$2:$B$171, C2846) &gt; 0</f>
        <v>1</v>
      </c>
      <c r="G2846" s="46" t="s">
        <v>1247</v>
      </c>
      <c r="I2846" s="46" t="s">
        <v>1247</v>
      </c>
      <c r="J2846" s="46" t="str">
        <f>IF(I2846="","",_xlfn.LET(_xlpm.x,VLOOKUP(I2846,'2026-01-09_taxon-match'!$A$2:$N$81,4,FALSE),IF(_xlpm.x=0,"",_xlpm.x)))</f>
        <v>Marseniopsis mollis</v>
      </c>
      <c r="L2846" s="46" t="str">
        <f>IF(I2846="","",_xlfn.LET(_xlpm.x,VLOOKUP(I2846,'2026-01-09_taxon-match'!$A$2:$N$81,3,FALSE),IF(_xlpm.x=0,"",_xlpm.x)))</f>
        <v>urn:lsid:marinespecies.org:taxname:197269</v>
      </c>
      <c r="M2846" s="46" t="str">
        <f>IF($I2846="","",_xlfn.LET(_xlpm.x,VLOOKUP($I2846,'2026-01-09_taxon-match'!$A$2:$N$81,5,FALSE),IF(_xlpm.x=0,"",_xlpm.x)))</f>
        <v>(E. A. Smith, 1902)</v>
      </c>
      <c r="N2846" s="46" t="str">
        <f>IF($I2846="","",_xlfn.LET(_xlpm.x,VLOOKUP($I2846,'2026-01-09_taxon-match'!$A$2:$N$81,6,FALSE),IF(_xlpm.x=0,"",_xlpm.x)))</f>
        <v>Animalia</v>
      </c>
      <c r="O2846" s="46" t="str">
        <f>IF($I2846="","",_xlfn.LET(_xlpm.x,VLOOKUP($I2846,'2026-01-09_taxon-match'!$A$2:$N$81,7,FALSE),IF(_xlpm.x=0,"",_xlpm.x)))</f>
        <v>Mollusca</v>
      </c>
      <c r="P2846" s="46" t="str">
        <f>IF($I2846="","",_xlfn.LET(_xlpm.x,VLOOKUP($I2846,'2026-01-09_taxon-match'!$A$2:$N$81,8,FALSE),IF(_xlpm.x=0,"",_xlpm.x)))</f>
        <v>Gastropoda</v>
      </c>
      <c r="Q2846" s="46" t="str">
        <f>IF($I2846="","",_xlfn.LET(_xlpm.x,VLOOKUP($I2846,'2026-01-09_taxon-match'!$A$2:$N$81,9,FALSE),IF(_xlpm.x=0,"",_xlpm.x)))</f>
        <v>Littorinimorpha</v>
      </c>
      <c r="R2846" s="46" t="str">
        <f>IF($I2846="","",_xlfn.LET(_xlpm.x,VLOOKUP($I2846,'2026-01-09_taxon-match'!$A$2:$N$81,10,FALSE),IF(_xlpm.x=0,"",_xlpm.x)))</f>
        <v>Velutinidae</v>
      </c>
      <c r="S2846" s="46" t="str">
        <f>IF($I2846="","",_xlfn.LET(_xlpm.x,VLOOKUP($I2846,'2026-01-09_taxon-match'!$A$2:$N$81,11,FALSE),IF(_xlpm.x=0,"",_xlpm.x)))</f>
        <v>Marseniopsis</v>
      </c>
      <c r="T2846" s="46" t="str">
        <f>IF($I2846="","",_xlfn.LET(_xlpm.x,VLOOKUP($I2846,'2026-01-09_taxon-match'!$A$2:$N$81,13,FALSE),IF(_xlpm.x=0,"",_xlpm.x)))</f>
        <v>mollis</v>
      </c>
      <c r="U2846" s="46">
        <v>1</v>
      </c>
      <c r="Y2846" s="46" t="str">
        <f>IF(V2846="","",_xlfn.LET(_xlpm.x,VLOOKUP(V2846,'Drop-down_menus'!$D$2:$E$13,2,FALSE),IF(_xlpm.x=0,"",_xlpm.x)))</f>
        <v/>
      </c>
      <c r="Z2846" s="46" t="str">
        <f>IF(W2846="","",_xlfn.LET(_xlpm.x,VLOOKUP(W2846,'Drop-down_menus'!$D$2:$E$13,2,FALSE),IF(_xlpm.x=0,"",_xlpm.x)))</f>
        <v/>
      </c>
      <c r="AA2846" s="46" t="str">
        <f>IF(X2846="","",_xlfn.LET(_xlpm.x,VLOOKUP(X2846,'Drop-down_menus'!$D$2:$E$13,2,FALSE),IF(_xlpm.x=0,"",_xlpm.x)))</f>
        <v/>
      </c>
      <c r="AB2846" s="46" t="s">
        <v>300</v>
      </c>
      <c r="AC2846" s="46" t="s">
        <v>1255</v>
      </c>
    </row>
    <row r="2847" spans="2:29" ht="15" customHeight="1">
      <c r="B2847" s="46">
        <v>3203</v>
      </c>
      <c r="C2847" t="s">
        <v>919</v>
      </c>
      <c r="D2847" s="46" t="b">
        <f>COUNTIF(Events!$B$2:$B$171, C2847) &gt; 0</f>
        <v>1</v>
      </c>
      <c r="G2847" s="46" t="s">
        <v>1213</v>
      </c>
      <c r="I2847" s="46" t="s">
        <v>178</v>
      </c>
      <c r="J2847" s="46" t="str">
        <f>IF(I2847="","",_xlfn.LET(_xlpm.x,VLOOKUP(I2847,'2026-01-09_taxon-match'!$A$2:$N$81,4,FALSE),IF(_xlpm.x=0,"",_xlpm.x)))</f>
        <v>Parborlasia corrugatus</v>
      </c>
      <c r="L2847" s="46" t="str">
        <f>IF(I2847="","",_xlfn.LET(_xlpm.x,VLOOKUP(I2847,'2026-01-09_taxon-match'!$A$2:$N$81,3,FALSE),IF(_xlpm.x=0,"",_xlpm.x)))</f>
        <v>urn:lsid:marinespecies.org:taxname:1776775</v>
      </c>
      <c r="M2847" s="46" t="str">
        <f>IF($I2847="","",_xlfn.LET(_xlpm.x,VLOOKUP($I2847,'2026-01-09_taxon-match'!$A$2:$N$81,5,FALSE),IF(_xlpm.x=0,"",_xlpm.x)))</f>
        <v>(McIntosh, 1876)</v>
      </c>
      <c r="N2847" s="46" t="str">
        <f>IF($I2847="","",_xlfn.LET(_xlpm.x,VLOOKUP($I2847,'2026-01-09_taxon-match'!$A$2:$N$81,6,FALSE),IF(_xlpm.x=0,"",_xlpm.x)))</f>
        <v>Animalia</v>
      </c>
      <c r="O2847" s="46" t="str">
        <f>IF($I2847="","",_xlfn.LET(_xlpm.x,VLOOKUP($I2847,'2026-01-09_taxon-match'!$A$2:$N$81,7,FALSE),IF(_xlpm.x=0,"",_xlpm.x)))</f>
        <v>Nemertea</v>
      </c>
      <c r="P2847" s="46" t="str">
        <f>IF($I2847="","",_xlfn.LET(_xlpm.x,VLOOKUP($I2847,'2026-01-09_taxon-match'!$A$2:$N$81,8,FALSE),IF(_xlpm.x=0,"",_xlpm.x)))</f>
        <v>Pilidiophora</v>
      </c>
      <c r="Q2847" s="46" t="str">
        <f>IF($I2847="","",_xlfn.LET(_xlpm.x,VLOOKUP($I2847,'2026-01-09_taxon-match'!$A$2:$N$81,9,FALSE),IF(_xlpm.x=0,"",_xlpm.x)))</f>
        <v>Heteronemertea</v>
      </c>
      <c r="R2847" s="46" t="str">
        <f>IF($I2847="","",_xlfn.LET(_xlpm.x,VLOOKUP($I2847,'2026-01-09_taxon-match'!$A$2:$N$81,10,FALSE),IF(_xlpm.x=0,"",_xlpm.x)))</f>
        <v>Lineidae</v>
      </c>
      <c r="S2847" s="46" t="str">
        <f>IF($I2847="","",_xlfn.LET(_xlpm.x,VLOOKUP($I2847,'2026-01-09_taxon-match'!$A$2:$N$81,11,FALSE),IF(_xlpm.x=0,"",_xlpm.x)))</f>
        <v>Parborlasia</v>
      </c>
      <c r="T2847" s="46" t="str">
        <f>IF($I2847="","",_xlfn.LET(_xlpm.x,VLOOKUP($I2847,'2026-01-09_taxon-match'!$A$2:$N$81,13,FALSE),IF(_xlpm.x=0,"",_xlpm.x)))</f>
        <v>corrugatus</v>
      </c>
      <c r="U2847" s="46">
        <v>1</v>
      </c>
      <c r="Y2847" s="46" t="str">
        <f>IF(V2847="","",_xlfn.LET(_xlpm.x,VLOOKUP(V2847,'Drop-down_menus'!$D$2:$E$13,2,FALSE),IF(_xlpm.x=0,"",_xlpm.x)))</f>
        <v/>
      </c>
      <c r="Z2847" s="46" t="str">
        <f>IF(W2847="","",_xlfn.LET(_xlpm.x,VLOOKUP(W2847,'Drop-down_menus'!$D$2:$E$13,2,FALSE),IF(_xlpm.x=0,"",_xlpm.x)))</f>
        <v/>
      </c>
      <c r="AA2847" s="46" t="str">
        <f>IF(X2847="","",_xlfn.LET(_xlpm.x,VLOOKUP(X2847,'Drop-down_menus'!$D$2:$E$13,2,FALSE),IF(_xlpm.x=0,"",_xlpm.x)))</f>
        <v/>
      </c>
      <c r="AB2847" s="46" t="s">
        <v>300</v>
      </c>
      <c r="AC2847" s="46" t="s">
        <v>1255</v>
      </c>
    </row>
    <row r="2848" spans="2:29" ht="15" customHeight="1">
      <c r="B2848" s="46">
        <v>3204</v>
      </c>
      <c r="C2848" t="s">
        <v>919</v>
      </c>
      <c r="D2848" s="46" t="b">
        <f>COUNTIF(Events!$B$2:$B$171, C2848) &gt; 0</f>
        <v>1</v>
      </c>
      <c r="G2848" s="46" t="s">
        <v>1246</v>
      </c>
      <c r="I2848" s="46" t="s">
        <v>1246</v>
      </c>
      <c r="J2848" s="46" t="str">
        <f>IF(I2848="","",_xlfn.LET(_xlpm.x,VLOOKUP(I2848,'2026-01-09_taxon-match'!$A$2:$N$81,4,FALSE),IF(_xlpm.x=0,"",_xlpm.x)))</f>
        <v>Cuenotaster involutus</v>
      </c>
      <c r="L2848" s="46" t="str">
        <f>IF(I2848="","",_xlfn.LET(_xlpm.x,VLOOKUP(I2848,'2026-01-09_taxon-match'!$A$2:$N$81,3,FALSE),IF(_xlpm.x=0,"",_xlpm.x)))</f>
        <v>urn:lsid:marinespecies.org:taxname:172784</v>
      </c>
      <c r="M2848" s="46" t="str">
        <f>IF($I2848="","",_xlfn.LET(_xlpm.x,VLOOKUP($I2848,'2026-01-09_taxon-match'!$A$2:$N$81,5,FALSE),IF(_xlpm.x=0,"",_xlpm.x)))</f>
        <v>(Koehler, 1912)</v>
      </c>
      <c r="N2848" s="46" t="str">
        <f>IF($I2848="","",_xlfn.LET(_xlpm.x,VLOOKUP($I2848,'2026-01-09_taxon-match'!$A$2:$N$81,6,FALSE),IF(_xlpm.x=0,"",_xlpm.x)))</f>
        <v>Animalia</v>
      </c>
      <c r="O2848" s="46" t="str">
        <f>IF($I2848="","",_xlfn.LET(_xlpm.x,VLOOKUP($I2848,'2026-01-09_taxon-match'!$A$2:$N$81,7,FALSE),IF(_xlpm.x=0,"",_xlpm.x)))</f>
        <v>Echinodermata</v>
      </c>
      <c r="P2848" s="46" t="str">
        <f>IF($I2848="","",_xlfn.LET(_xlpm.x,VLOOKUP($I2848,'2026-01-09_taxon-match'!$A$2:$N$81,8,FALSE),IF(_xlpm.x=0,"",_xlpm.x)))</f>
        <v>Asteroidea</v>
      </c>
      <c r="Q2848" s="46" t="str">
        <f>IF($I2848="","",_xlfn.LET(_xlpm.x,VLOOKUP($I2848,'2026-01-09_taxon-match'!$A$2:$N$81,9,FALSE),IF(_xlpm.x=0,"",_xlpm.x)))</f>
        <v>Valvatida</v>
      </c>
      <c r="R2848" s="46" t="str">
        <f>IF($I2848="","",_xlfn.LET(_xlpm.x,VLOOKUP($I2848,'2026-01-09_taxon-match'!$A$2:$N$81,10,FALSE),IF(_xlpm.x=0,"",_xlpm.x)))</f>
        <v>Asterinidae</v>
      </c>
      <c r="S2848" s="46" t="str">
        <f>IF($I2848="","",_xlfn.LET(_xlpm.x,VLOOKUP($I2848,'2026-01-09_taxon-match'!$A$2:$N$81,11,FALSE),IF(_xlpm.x=0,"",_xlpm.x)))</f>
        <v>Cuenotaster</v>
      </c>
      <c r="T2848" s="46" t="str">
        <f>IF($I2848="","",_xlfn.LET(_xlpm.x,VLOOKUP($I2848,'2026-01-09_taxon-match'!$A$2:$N$81,13,FALSE),IF(_xlpm.x=0,"",_xlpm.x)))</f>
        <v>involutus</v>
      </c>
      <c r="U2848" s="46">
        <v>1</v>
      </c>
      <c r="Y2848" s="46" t="str">
        <f>IF(V2848="","",_xlfn.LET(_xlpm.x,VLOOKUP(V2848,'Drop-down_menus'!$D$2:$E$13,2,FALSE),IF(_xlpm.x=0,"",_xlpm.x)))</f>
        <v/>
      </c>
      <c r="Z2848" s="46" t="str">
        <f>IF(W2848="","",_xlfn.LET(_xlpm.x,VLOOKUP(W2848,'Drop-down_menus'!$D$2:$E$13,2,FALSE),IF(_xlpm.x=0,"",_xlpm.x)))</f>
        <v/>
      </c>
      <c r="AA2848" s="46" t="str">
        <f>IF(X2848="","",_xlfn.LET(_xlpm.x,VLOOKUP(X2848,'Drop-down_menus'!$D$2:$E$13,2,FALSE),IF(_xlpm.x=0,"",_xlpm.x)))</f>
        <v/>
      </c>
      <c r="AB2848" s="46" t="s">
        <v>300</v>
      </c>
      <c r="AC2848" s="46" t="s">
        <v>1255</v>
      </c>
    </row>
    <row r="2849" spans="2:29" ht="15" customHeight="1">
      <c r="B2849" s="46">
        <v>3205</v>
      </c>
      <c r="C2849" t="s">
        <v>919</v>
      </c>
      <c r="D2849" s="46" t="b">
        <f>COUNTIF(Events!$B$2:$B$171, C2849) &gt; 0</f>
        <v>1</v>
      </c>
      <c r="G2849" s="46" t="s">
        <v>1226</v>
      </c>
      <c r="I2849" s="46" t="s">
        <v>1329</v>
      </c>
      <c r="J2849" s="46" t="str">
        <f>IF(I2849="","",_xlfn.LET(_xlpm.x,VLOOKUP(I2849,'2026-01-09_taxon-match'!$A$2:$N$81,4,FALSE),IF(_xlpm.x=0,"",_xlpm.x)))</f>
        <v>Diplasterias</v>
      </c>
      <c r="K2849" s="46" t="s">
        <v>1318</v>
      </c>
      <c r="L2849" s="46" t="str">
        <f>IF(I2849="","",_xlfn.LET(_xlpm.x,VLOOKUP(I2849,'2026-01-09_taxon-match'!$A$2:$N$81,3,FALSE),IF(_xlpm.x=0,"",_xlpm.x)))</f>
        <v/>
      </c>
      <c r="M2849" s="46" t="str">
        <f>IF($I2849="","",_xlfn.LET(_xlpm.x,VLOOKUP($I2849,'2026-01-09_taxon-match'!$A$2:$N$81,5,FALSE),IF(_xlpm.x=0,"",_xlpm.x)))</f>
        <v/>
      </c>
      <c r="N2849" s="46" t="str">
        <f>IF($I2849="","",_xlfn.LET(_xlpm.x,VLOOKUP($I2849,'2026-01-09_taxon-match'!$A$2:$N$81,6,FALSE),IF(_xlpm.x=0,"",_xlpm.x)))</f>
        <v/>
      </c>
      <c r="O2849" s="46" t="str">
        <f>IF($I2849="","",_xlfn.LET(_xlpm.x,VLOOKUP($I2849,'2026-01-09_taxon-match'!$A$2:$N$81,7,FALSE),IF(_xlpm.x=0,"",_xlpm.x)))</f>
        <v/>
      </c>
      <c r="P2849" s="46" t="str">
        <f>IF($I2849="","",_xlfn.LET(_xlpm.x,VLOOKUP($I2849,'2026-01-09_taxon-match'!$A$2:$N$81,8,FALSE),IF(_xlpm.x=0,"",_xlpm.x)))</f>
        <v/>
      </c>
      <c r="Q2849" s="46" t="str">
        <f>IF($I2849="","",_xlfn.LET(_xlpm.x,VLOOKUP($I2849,'2026-01-09_taxon-match'!$A$2:$N$81,9,FALSE),IF(_xlpm.x=0,"",_xlpm.x)))</f>
        <v/>
      </c>
      <c r="R2849" s="46" t="str">
        <f>IF($I2849="","",_xlfn.LET(_xlpm.x,VLOOKUP($I2849,'2026-01-09_taxon-match'!$A$2:$N$81,10,FALSE),IF(_xlpm.x=0,"",_xlpm.x)))</f>
        <v/>
      </c>
      <c r="S2849" s="46" t="str">
        <f>IF($I2849="","",_xlfn.LET(_xlpm.x,VLOOKUP($I2849,'2026-01-09_taxon-match'!$A$2:$N$81,11,FALSE),IF(_xlpm.x=0,"",_xlpm.x)))</f>
        <v/>
      </c>
      <c r="T2849" s="46" t="str">
        <f>IF($I2849="","",_xlfn.LET(_xlpm.x,VLOOKUP($I2849,'2026-01-09_taxon-match'!$A$2:$N$81,13,FALSE),IF(_xlpm.x=0,"",_xlpm.x)))</f>
        <v/>
      </c>
      <c r="U2849" s="46">
        <v>1</v>
      </c>
      <c r="Y2849" s="46" t="str">
        <f>IF(V2849="","",_xlfn.LET(_xlpm.x,VLOOKUP(V2849,'Drop-down_menus'!$D$2:$E$13,2,FALSE),IF(_xlpm.x=0,"",_xlpm.x)))</f>
        <v/>
      </c>
      <c r="Z2849" s="46" t="str">
        <f>IF(W2849="","",_xlfn.LET(_xlpm.x,VLOOKUP(W2849,'Drop-down_menus'!$D$2:$E$13,2,FALSE),IF(_xlpm.x=0,"",_xlpm.x)))</f>
        <v/>
      </c>
      <c r="AA2849" s="46" t="str">
        <f>IF(X2849="","",_xlfn.LET(_xlpm.x,VLOOKUP(X2849,'Drop-down_menus'!$D$2:$E$13,2,FALSE),IF(_xlpm.x=0,"",_xlpm.x)))</f>
        <v/>
      </c>
      <c r="AB2849" s="46" t="s">
        <v>300</v>
      </c>
      <c r="AC2849" s="46" t="s">
        <v>1255</v>
      </c>
    </row>
    <row r="2850" spans="2:29" ht="15" customHeight="1">
      <c r="B2850" s="46">
        <v>3206</v>
      </c>
      <c r="C2850" t="s">
        <v>919</v>
      </c>
      <c r="D2850" s="46" t="b">
        <f>COUNTIF(Events!$B$2:$B$171, C2850) &gt; 0</f>
        <v>1</v>
      </c>
      <c r="G2850" s="46" t="s">
        <v>1212</v>
      </c>
      <c r="I2850" s="46" t="s">
        <v>315</v>
      </c>
      <c r="J2850" s="46" t="str">
        <f>IF(I2850="","",_xlfn.LET(_xlpm.x,VLOOKUP(I2850,'2026-01-09_taxon-match'!$A$2:$N$81,4,FALSE),IF(_xlpm.x=0,"",_xlpm.x)))</f>
        <v>Cnemidocarpa verrucosa</v>
      </c>
      <c r="L2850" s="46" t="str">
        <f>IF(I2850="","",_xlfn.LET(_xlpm.x,VLOOKUP(I2850,'2026-01-09_taxon-match'!$A$2:$N$81,3,FALSE),IF(_xlpm.x=0,"",_xlpm.x)))</f>
        <v>urn:lsid:marinespecies.org:taxname:173893</v>
      </c>
      <c r="M2850" s="46" t="str">
        <f>IF($I2850="","",_xlfn.LET(_xlpm.x,VLOOKUP($I2850,'2026-01-09_taxon-match'!$A$2:$N$81,5,FALSE),IF(_xlpm.x=0,"",_xlpm.x)))</f>
        <v>(Lesson, 1830)</v>
      </c>
      <c r="N2850" s="46" t="str">
        <f>IF($I2850="","",_xlfn.LET(_xlpm.x,VLOOKUP($I2850,'2026-01-09_taxon-match'!$A$2:$N$81,6,FALSE),IF(_xlpm.x=0,"",_xlpm.x)))</f>
        <v>Animalia</v>
      </c>
      <c r="O2850" s="46" t="str">
        <f>IF($I2850="","",_xlfn.LET(_xlpm.x,VLOOKUP($I2850,'2026-01-09_taxon-match'!$A$2:$N$81,7,FALSE),IF(_xlpm.x=0,"",_xlpm.x)))</f>
        <v>Chordata</v>
      </c>
      <c r="P2850" s="46" t="str">
        <f>IF($I2850="","",_xlfn.LET(_xlpm.x,VLOOKUP($I2850,'2026-01-09_taxon-match'!$A$2:$N$81,8,FALSE),IF(_xlpm.x=0,"",_xlpm.x)))</f>
        <v>Ascidiacea</v>
      </c>
      <c r="Q2850" s="46" t="str">
        <f>IF($I2850="","",_xlfn.LET(_xlpm.x,VLOOKUP($I2850,'2026-01-09_taxon-match'!$A$2:$N$81,9,FALSE),IF(_xlpm.x=0,"",_xlpm.x)))</f>
        <v>Stolidobranchia</v>
      </c>
      <c r="R2850" s="46" t="str">
        <f>IF($I2850="","",_xlfn.LET(_xlpm.x,VLOOKUP($I2850,'2026-01-09_taxon-match'!$A$2:$N$81,10,FALSE),IF(_xlpm.x=0,"",_xlpm.x)))</f>
        <v>Styelidae</v>
      </c>
      <c r="S2850" s="46" t="str">
        <f>IF($I2850="","",_xlfn.LET(_xlpm.x,VLOOKUP($I2850,'2026-01-09_taxon-match'!$A$2:$N$81,11,FALSE),IF(_xlpm.x=0,"",_xlpm.x)))</f>
        <v>Cnemidocarpa</v>
      </c>
      <c r="T2850" s="46" t="str">
        <f>IF($I2850="","",_xlfn.LET(_xlpm.x,VLOOKUP($I2850,'2026-01-09_taxon-match'!$A$2:$N$81,13,FALSE),IF(_xlpm.x=0,"",_xlpm.x)))</f>
        <v>verrucosa</v>
      </c>
      <c r="U2850" s="46">
        <v>1</v>
      </c>
      <c r="Y2850" s="46" t="str">
        <f>IF(V2850="","",_xlfn.LET(_xlpm.x,VLOOKUP(V2850,'Drop-down_menus'!$D$2:$E$13,2,FALSE),IF(_xlpm.x=0,"",_xlpm.x)))</f>
        <v/>
      </c>
      <c r="Z2850" s="46" t="str">
        <f>IF(W2850="","",_xlfn.LET(_xlpm.x,VLOOKUP(W2850,'Drop-down_menus'!$D$2:$E$13,2,FALSE),IF(_xlpm.x=0,"",_xlpm.x)))</f>
        <v/>
      </c>
      <c r="AA2850" s="46" t="str">
        <f>IF(X2850="","",_xlfn.LET(_xlpm.x,VLOOKUP(X2850,'Drop-down_menus'!$D$2:$E$13,2,FALSE),IF(_xlpm.x=0,"",_xlpm.x)))</f>
        <v/>
      </c>
      <c r="AB2850" s="46" t="s">
        <v>300</v>
      </c>
      <c r="AC2850" s="46" t="s">
        <v>1255</v>
      </c>
    </row>
    <row r="2851" spans="2:29" ht="15" customHeight="1">
      <c r="B2851" s="46">
        <v>3207</v>
      </c>
      <c r="C2851" t="s">
        <v>919</v>
      </c>
      <c r="D2851" s="46" t="b">
        <f>COUNTIF(Events!$B$2:$B$171, C2851) &gt; 0</f>
        <v>1</v>
      </c>
      <c r="G2851" s="46" t="s">
        <v>1212</v>
      </c>
      <c r="I2851" s="46" t="s">
        <v>315</v>
      </c>
      <c r="J2851" s="46" t="str">
        <f>IF(I2851="","",_xlfn.LET(_xlpm.x,VLOOKUP(I2851,'2026-01-09_taxon-match'!$A$2:$N$81,4,FALSE),IF(_xlpm.x=0,"",_xlpm.x)))</f>
        <v>Cnemidocarpa verrucosa</v>
      </c>
      <c r="L2851" s="46" t="str">
        <f>IF(I2851="","",_xlfn.LET(_xlpm.x,VLOOKUP(I2851,'2026-01-09_taxon-match'!$A$2:$N$81,3,FALSE),IF(_xlpm.x=0,"",_xlpm.x)))</f>
        <v>urn:lsid:marinespecies.org:taxname:173893</v>
      </c>
      <c r="M2851" s="46" t="str">
        <f>IF($I2851="","",_xlfn.LET(_xlpm.x,VLOOKUP($I2851,'2026-01-09_taxon-match'!$A$2:$N$81,5,FALSE),IF(_xlpm.x=0,"",_xlpm.x)))</f>
        <v>(Lesson, 1830)</v>
      </c>
      <c r="N2851" s="46" t="str">
        <f>IF($I2851="","",_xlfn.LET(_xlpm.x,VLOOKUP($I2851,'2026-01-09_taxon-match'!$A$2:$N$81,6,FALSE),IF(_xlpm.x=0,"",_xlpm.x)))</f>
        <v>Animalia</v>
      </c>
      <c r="O2851" s="46" t="str">
        <f>IF($I2851="","",_xlfn.LET(_xlpm.x,VLOOKUP($I2851,'2026-01-09_taxon-match'!$A$2:$N$81,7,FALSE),IF(_xlpm.x=0,"",_xlpm.x)))</f>
        <v>Chordata</v>
      </c>
      <c r="P2851" s="46" t="str">
        <f>IF($I2851="","",_xlfn.LET(_xlpm.x,VLOOKUP($I2851,'2026-01-09_taxon-match'!$A$2:$N$81,8,FALSE),IF(_xlpm.x=0,"",_xlpm.x)))</f>
        <v>Ascidiacea</v>
      </c>
      <c r="Q2851" s="46" t="str">
        <f>IF($I2851="","",_xlfn.LET(_xlpm.x,VLOOKUP($I2851,'2026-01-09_taxon-match'!$A$2:$N$81,9,FALSE),IF(_xlpm.x=0,"",_xlpm.x)))</f>
        <v>Stolidobranchia</v>
      </c>
      <c r="R2851" s="46" t="str">
        <f>IF($I2851="","",_xlfn.LET(_xlpm.x,VLOOKUP($I2851,'2026-01-09_taxon-match'!$A$2:$N$81,10,FALSE),IF(_xlpm.x=0,"",_xlpm.x)))</f>
        <v>Styelidae</v>
      </c>
      <c r="S2851" s="46" t="str">
        <f>IF($I2851="","",_xlfn.LET(_xlpm.x,VLOOKUP($I2851,'2026-01-09_taxon-match'!$A$2:$N$81,11,FALSE),IF(_xlpm.x=0,"",_xlpm.x)))</f>
        <v>Cnemidocarpa</v>
      </c>
      <c r="T2851" s="46" t="str">
        <f>IF($I2851="","",_xlfn.LET(_xlpm.x,VLOOKUP($I2851,'2026-01-09_taxon-match'!$A$2:$N$81,13,FALSE),IF(_xlpm.x=0,"",_xlpm.x)))</f>
        <v>verrucosa</v>
      </c>
      <c r="U2851" s="46">
        <v>1</v>
      </c>
      <c r="Y2851" s="46" t="str">
        <f>IF(V2851="","",_xlfn.LET(_xlpm.x,VLOOKUP(V2851,'Drop-down_menus'!$D$2:$E$13,2,FALSE),IF(_xlpm.x=0,"",_xlpm.x)))</f>
        <v/>
      </c>
      <c r="Z2851" s="46" t="str">
        <f>IF(W2851="","",_xlfn.LET(_xlpm.x,VLOOKUP(W2851,'Drop-down_menus'!$D$2:$E$13,2,FALSE),IF(_xlpm.x=0,"",_xlpm.x)))</f>
        <v/>
      </c>
      <c r="AA2851" s="46" t="str">
        <f>IF(X2851="","",_xlfn.LET(_xlpm.x,VLOOKUP(X2851,'Drop-down_menus'!$D$2:$E$13,2,FALSE),IF(_xlpm.x=0,"",_xlpm.x)))</f>
        <v/>
      </c>
      <c r="AB2851" s="46" t="s">
        <v>300</v>
      </c>
      <c r="AC2851" s="46" t="s">
        <v>1255</v>
      </c>
    </row>
    <row r="2852" spans="2:29" ht="15" customHeight="1">
      <c r="B2852" s="46">
        <v>3208</v>
      </c>
      <c r="C2852" t="s">
        <v>919</v>
      </c>
      <c r="D2852" s="46" t="b">
        <f>COUNTIF(Events!$B$2:$B$171, C2852) &gt; 0</f>
        <v>1</v>
      </c>
      <c r="G2852" s="46" t="s">
        <v>1204</v>
      </c>
      <c r="I2852" s="46" t="s">
        <v>235</v>
      </c>
      <c r="J2852" s="46" t="str">
        <f>IF(I2852="","",_xlfn.LET(_xlpm.x,VLOOKUP(I2852,'2026-01-09_taxon-match'!$A$2:$N$81,4,FALSE),IF(_xlpm.x=0,"",_xlpm.x)))</f>
        <v>Molgula</v>
      </c>
      <c r="K2852" s="46" t="s">
        <v>1318</v>
      </c>
      <c r="L2852" s="46" t="str">
        <f>IF(I2852="","",_xlfn.LET(_xlpm.x,VLOOKUP(I2852,'2026-01-09_taxon-match'!$A$2:$N$81,3,FALSE),IF(_xlpm.x=0,"",_xlpm.x)))</f>
        <v>urn:lsid:marinespecies.org:taxname:103509</v>
      </c>
      <c r="M2852" s="46" t="str">
        <f>IF($I2852="","",_xlfn.LET(_xlpm.x,VLOOKUP($I2852,'2026-01-09_taxon-match'!$A$2:$N$81,5,FALSE),IF(_xlpm.x=0,"",_xlpm.x)))</f>
        <v>Forbes, 1848</v>
      </c>
      <c r="N2852" s="46" t="str">
        <f>IF($I2852="","",_xlfn.LET(_xlpm.x,VLOOKUP($I2852,'2026-01-09_taxon-match'!$A$2:$N$81,6,FALSE),IF(_xlpm.x=0,"",_xlpm.x)))</f>
        <v>Animalia</v>
      </c>
      <c r="O2852" s="46" t="str">
        <f>IF($I2852="","",_xlfn.LET(_xlpm.x,VLOOKUP($I2852,'2026-01-09_taxon-match'!$A$2:$N$81,7,FALSE),IF(_xlpm.x=0,"",_xlpm.x)))</f>
        <v>Chordata</v>
      </c>
      <c r="P2852" s="46" t="str">
        <f>IF($I2852="","",_xlfn.LET(_xlpm.x,VLOOKUP($I2852,'2026-01-09_taxon-match'!$A$2:$N$81,8,FALSE),IF(_xlpm.x=0,"",_xlpm.x)))</f>
        <v>Ascidiacea</v>
      </c>
      <c r="Q2852" s="46" t="str">
        <f>IF($I2852="","",_xlfn.LET(_xlpm.x,VLOOKUP($I2852,'2026-01-09_taxon-match'!$A$2:$N$81,9,FALSE),IF(_xlpm.x=0,"",_xlpm.x)))</f>
        <v>Stolidobranchia</v>
      </c>
      <c r="R2852" s="46" t="str">
        <f>IF($I2852="","",_xlfn.LET(_xlpm.x,VLOOKUP($I2852,'2026-01-09_taxon-match'!$A$2:$N$81,10,FALSE),IF(_xlpm.x=0,"",_xlpm.x)))</f>
        <v>Molgulidae</v>
      </c>
      <c r="S2852" s="46" t="str">
        <f>IF($I2852="","",_xlfn.LET(_xlpm.x,VLOOKUP($I2852,'2026-01-09_taxon-match'!$A$2:$N$81,11,FALSE),IF(_xlpm.x=0,"",_xlpm.x)))</f>
        <v>Molgula</v>
      </c>
      <c r="T2852" s="46" t="str">
        <f>IF($I2852="","",_xlfn.LET(_xlpm.x,VLOOKUP($I2852,'2026-01-09_taxon-match'!$A$2:$N$81,13,FALSE),IF(_xlpm.x=0,"",_xlpm.x)))</f>
        <v/>
      </c>
      <c r="U2852" s="46">
        <v>1</v>
      </c>
      <c r="Y2852" s="46" t="str">
        <f>IF(V2852="","",_xlfn.LET(_xlpm.x,VLOOKUP(V2852,'Drop-down_menus'!$D$2:$E$13,2,FALSE),IF(_xlpm.x=0,"",_xlpm.x)))</f>
        <v/>
      </c>
      <c r="Z2852" s="46" t="str">
        <f>IF(W2852="","",_xlfn.LET(_xlpm.x,VLOOKUP(W2852,'Drop-down_menus'!$D$2:$E$13,2,FALSE),IF(_xlpm.x=0,"",_xlpm.x)))</f>
        <v/>
      </c>
      <c r="AA2852" s="46" t="str">
        <f>IF(X2852="","",_xlfn.LET(_xlpm.x,VLOOKUP(X2852,'Drop-down_menus'!$D$2:$E$13,2,FALSE),IF(_xlpm.x=0,"",_xlpm.x)))</f>
        <v/>
      </c>
      <c r="AB2852" s="46" t="s">
        <v>300</v>
      </c>
      <c r="AC2852" s="46" t="s">
        <v>1255</v>
      </c>
    </row>
    <row r="2853" spans="2:29" ht="15" customHeight="1">
      <c r="B2853" s="46">
        <v>3209</v>
      </c>
      <c r="C2853" t="s">
        <v>919</v>
      </c>
      <c r="D2853" s="46" t="b">
        <f>COUNTIF(Events!$B$2:$B$171, C2853) &gt; 0</f>
        <v>1</v>
      </c>
      <c r="G2853" s="46" t="s">
        <v>1248</v>
      </c>
      <c r="I2853" s="46" t="s">
        <v>295</v>
      </c>
      <c r="J2853" s="46" t="str">
        <f>IF(I2853="","",_xlfn.LET(_xlpm.x,VLOOKUP(I2853,'2026-01-09_taxon-match'!$A$2:$N$81,4,FALSE),IF(_xlpm.x=0,"",_xlpm.x)))</f>
        <v>Bryozoa</v>
      </c>
      <c r="K2853" s="46" t="s">
        <v>1318</v>
      </c>
      <c r="L2853" s="46" t="str">
        <f>IF(I2853="","",_xlfn.LET(_xlpm.x,VLOOKUP(I2853,'2026-01-09_taxon-match'!$A$2:$N$81,3,FALSE),IF(_xlpm.x=0,"",_xlpm.x)))</f>
        <v>urn:lsid:marinespecies.org:taxname:146142</v>
      </c>
      <c r="M2853" s="46" t="str">
        <f>IF($I2853="","",_xlfn.LET(_xlpm.x,VLOOKUP($I2853,'2026-01-09_taxon-match'!$A$2:$N$81,5,FALSE),IF(_xlpm.x=0,"",_xlpm.x)))</f>
        <v/>
      </c>
      <c r="N2853" s="46" t="str">
        <f>IF($I2853="","",_xlfn.LET(_xlpm.x,VLOOKUP($I2853,'2026-01-09_taxon-match'!$A$2:$N$81,6,FALSE),IF(_xlpm.x=0,"",_xlpm.x)))</f>
        <v>Animalia</v>
      </c>
      <c r="O2853" s="46" t="str">
        <f>IF($I2853="","",_xlfn.LET(_xlpm.x,VLOOKUP($I2853,'2026-01-09_taxon-match'!$A$2:$N$81,7,FALSE),IF(_xlpm.x=0,"",_xlpm.x)))</f>
        <v>Bryozoa</v>
      </c>
      <c r="P2853" s="46" t="str">
        <f>IF($I2853="","",_xlfn.LET(_xlpm.x,VLOOKUP($I2853,'2026-01-09_taxon-match'!$A$2:$N$81,8,FALSE),IF(_xlpm.x=0,"",_xlpm.x)))</f>
        <v/>
      </c>
      <c r="Q2853" s="46" t="str">
        <f>IF($I2853="","",_xlfn.LET(_xlpm.x,VLOOKUP($I2853,'2026-01-09_taxon-match'!$A$2:$N$81,9,FALSE),IF(_xlpm.x=0,"",_xlpm.x)))</f>
        <v/>
      </c>
      <c r="R2853" s="46" t="str">
        <f>IF($I2853="","",_xlfn.LET(_xlpm.x,VLOOKUP($I2853,'2026-01-09_taxon-match'!$A$2:$N$81,10,FALSE),IF(_xlpm.x=0,"",_xlpm.x)))</f>
        <v/>
      </c>
      <c r="S2853" s="46" t="str">
        <f>IF($I2853="","",_xlfn.LET(_xlpm.x,VLOOKUP($I2853,'2026-01-09_taxon-match'!$A$2:$N$81,11,FALSE),IF(_xlpm.x=0,"",_xlpm.x)))</f>
        <v/>
      </c>
      <c r="T2853" s="46" t="str">
        <f>IF($I2853="","",_xlfn.LET(_xlpm.x,VLOOKUP($I2853,'2026-01-09_taxon-match'!$A$2:$N$81,13,FALSE),IF(_xlpm.x=0,"",_xlpm.x)))</f>
        <v/>
      </c>
      <c r="U2853" s="46">
        <v>1</v>
      </c>
      <c r="Y2853" s="46" t="str">
        <f>IF(V2853="","",_xlfn.LET(_xlpm.x,VLOOKUP(V2853,'Drop-down_menus'!$D$2:$E$13,2,FALSE),IF(_xlpm.x=0,"",_xlpm.x)))</f>
        <v/>
      </c>
      <c r="Z2853" s="46" t="str">
        <f>IF(W2853="","",_xlfn.LET(_xlpm.x,VLOOKUP(W2853,'Drop-down_menus'!$D$2:$E$13,2,FALSE),IF(_xlpm.x=0,"",_xlpm.x)))</f>
        <v/>
      </c>
      <c r="AA2853" s="46" t="str">
        <f>IF(X2853="","",_xlfn.LET(_xlpm.x,VLOOKUP(X2853,'Drop-down_menus'!$D$2:$E$13,2,FALSE),IF(_xlpm.x=0,"",_xlpm.x)))</f>
        <v/>
      </c>
      <c r="AB2853" s="46" t="s">
        <v>300</v>
      </c>
      <c r="AC2853" s="46" t="s">
        <v>1255</v>
      </c>
    </row>
    <row r="2854" spans="2:29" ht="15" customHeight="1">
      <c r="B2854" s="46">
        <v>3210</v>
      </c>
      <c r="C2854" t="s">
        <v>919</v>
      </c>
      <c r="D2854" s="46" t="b">
        <f>COUNTIF(Events!$B$2:$B$171, C2854) &gt; 0</f>
        <v>1</v>
      </c>
      <c r="G2854" s="46" t="s">
        <v>1248</v>
      </c>
      <c r="I2854" s="46" t="s">
        <v>295</v>
      </c>
      <c r="J2854" s="46" t="str">
        <f>IF(I2854="","",_xlfn.LET(_xlpm.x,VLOOKUP(I2854,'2026-01-09_taxon-match'!$A$2:$N$81,4,FALSE),IF(_xlpm.x=0,"",_xlpm.x)))</f>
        <v>Bryozoa</v>
      </c>
      <c r="K2854" s="46" t="s">
        <v>1318</v>
      </c>
      <c r="L2854" s="46" t="str">
        <f>IF(I2854="","",_xlfn.LET(_xlpm.x,VLOOKUP(I2854,'2026-01-09_taxon-match'!$A$2:$N$81,3,FALSE),IF(_xlpm.x=0,"",_xlpm.x)))</f>
        <v>urn:lsid:marinespecies.org:taxname:146142</v>
      </c>
      <c r="M2854" s="46" t="str">
        <f>IF($I2854="","",_xlfn.LET(_xlpm.x,VLOOKUP($I2854,'2026-01-09_taxon-match'!$A$2:$N$81,5,FALSE),IF(_xlpm.x=0,"",_xlpm.x)))</f>
        <v/>
      </c>
      <c r="N2854" s="46" t="str">
        <f>IF($I2854="","",_xlfn.LET(_xlpm.x,VLOOKUP($I2854,'2026-01-09_taxon-match'!$A$2:$N$81,6,FALSE),IF(_xlpm.x=0,"",_xlpm.x)))</f>
        <v>Animalia</v>
      </c>
      <c r="O2854" s="46" t="str">
        <f>IF($I2854="","",_xlfn.LET(_xlpm.x,VLOOKUP($I2854,'2026-01-09_taxon-match'!$A$2:$N$81,7,FALSE),IF(_xlpm.x=0,"",_xlpm.x)))</f>
        <v>Bryozoa</v>
      </c>
      <c r="P2854" s="46" t="str">
        <f>IF($I2854="","",_xlfn.LET(_xlpm.x,VLOOKUP($I2854,'2026-01-09_taxon-match'!$A$2:$N$81,8,FALSE),IF(_xlpm.x=0,"",_xlpm.x)))</f>
        <v/>
      </c>
      <c r="Q2854" s="46" t="str">
        <f>IF($I2854="","",_xlfn.LET(_xlpm.x,VLOOKUP($I2854,'2026-01-09_taxon-match'!$A$2:$N$81,9,FALSE),IF(_xlpm.x=0,"",_xlpm.x)))</f>
        <v/>
      </c>
      <c r="R2854" s="46" t="str">
        <f>IF($I2854="","",_xlfn.LET(_xlpm.x,VLOOKUP($I2854,'2026-01-09_taxon-match'!$A$2:$N$81,10,FALSE),IF(_xlpm.x=0,"",_xlpm.x)))</f>
        <v/>
      </c>
      <c r="S2854" s="46" t="str">
        <f>IF($I2854="","",_xlfn.LET(_xlpm.x,VLOOKUP($I2854,'2026-01-09_taxon-match'!$A$2:$N$81,11,FALSE),IF(_xlpm.x=0,"",_xlpm.x)))</f>
        <v/>
      </c>
      <c r="T2854" s="46" t="str">
        <f>IF($I2854="","",_xlfn.LET(_xlpm.x,VLOOKUP($I2854,'2026-01-09_taxon-match'!$A$2:$N$81,13,FALSE),IF(_xlpm.x=0,"",_xlpm.x)))</f>
        <v/>
      </c>
      <c r="U2854" s="46">
        <v>1</v>
      </c>
      <c r="Y2854" s="46" t="str">
        <f>IF(V2854="","",_xlfn.LET(_xlpm.x,VLOOKUP(V2854,'Drop-down_menus'!$D$2:$E$13,2,FALSE),IF(_xlpm.x=0,"",_xlpm.x)))</f>
        <v/>
      </c>
      <c r="Z2854" s="46" t="str">
        <f>IF(W2854="","",_xlfn.LET(_xlpm.x,VLOOKUP(W2854,'Drop-down_menus'!$D$2:$E$13,2,FALSE),IF(_xlpm.x=0,"",_xlpm.x)))</f>
        <v/>
      </c>
      <c r="AA2854" s="46" t="str">
        <f>IF(X2854="","",_xlfn.LET(_xlpm.x,VLOOKUP(X2854,'Drop-down_menus'!$D$2:$E$13,2,FALSE),IF(_xlpm.x=0,"",_xlpm.x)))</f>
        <v/>
      </c>
      <c r="AB2854" s="46" t="s">
        <v>300</v>
      </c>
      <c r="AC2854" s="46" t="s">
        <v>1255</v>
      </c>
    </row>
    <row r="2855" spans="2:29" ht="15" customHeight="1">
      <c r="B2855" s="46">
        <v>3211</v>
      </c>
      <c r="C2855" t="s">
        <v>919</v>
      </c>
      <c r="D2855" s="46" t="b">
        <f>COUNTIF(Events!$B$2:$B$171, C2855) &gt; 0</f>
        <v>1</v>
      </c>
      <c r="G2855" s="46" t="s">
        <v>1248</v>
      </c>
      <c r="I2855" s="46" t="s">
        <v>295</v>
      </c>
      <c r="J2855" s="46" t="str">
        <f>IF(I2855="","",_xlfn.LET(_xlpm.x,VLOOKUP(I2855,'2026-01-09_taxon-match'!$A$2:$N$81,4,FALSE),IF(_xlpm.x=0,"",_xlpm.x)))</f>
        <v>Bryozoa</v>
      </c>
      <c r="K2855" s="46" t="s">
        <v>1318</v>
      </c>
      <c r="L2855" s="46" t="str">
        <f>IF(I2855="","",_xlfn.LET(_xlpm.x,VLOOKUP(I2855,'2026-01-09_taxon-match'!$A$2:$N$81,3,FALSE),IF(_xlpm.x=0,"",_xlpm.x)))</f>
        <v>urn:lsid:marinespecies.org:taxname:146142</v>
      </c>
      <c r="M2855" s="46" t="str">
        <f>IF($I2855="","",_xlfn.LET(_xlpm.x,VLOOKUP($I2855,'2026-01-09_taxon-match'!$A$2:$N$81,5,FALSE),IF(_xlpm.x=0,"",_xlpm.x)))</f>
        <v/>
      </c>
      <c r="N2855" s="46" t="str">
        <f>IF($I2855="","",_xlfn.LET(_xlpm.x,VLOOKUP($I2855,'2026-01-09_taxon-match'!$A$2:$N$81,6,FALSE),IF(_xlpm.x=0,"",_xlpm.x)))</f>
        <v>Animalia</v>
      </c>
      <c r="O2855" s="46" t="str">
        <f>IF($I2855="","",_xlfn.LET(_xlpm.x,VLOOKUP($I2855,'2026-01-09_taxon-match'!$A$2:$N$81,7,FALSE),IF(_xlpm.x=0,"",_xlpm.x)))</f>
        <v>Bryozoa</v>
      </c>
      <c r="P2855" s="46" t="str">
        <f>IF($I2855="","",_xlfn.LET(_xlpm.x,VLOOKUP($I2855,'2026-01-09_taxon-match'!$A$2:$N$81,8,FALSE),IF(_xlpm.x=0,"",_xlpm.x)))</f>
        <v/>
      </c>
      <c r="Q2855" s="46" t="str">
        <f>IF($I2855="","",_xlfn.LET(_xlpm.x,VLOOKUP($I2855,'2026-01-09_taxon-match'!$A$2:$N$81,9,FALSE),IF(_xlpm.x=0,"",_xlpm.x)))</f>
        <v/>
      </c>
      <c r="R2855" s="46" t="str">
        <f>IF($I2855="","",_xlfn.LET(_xlpm.x,VLOOKUP($I2855,'2026-01-09_taxon-match'!$A$2:$N$81,10,FALSE),IF(_xlpm.x=0,"",_xlpm.x)))</f>
        <v/>
      </c>
      <c r="S2855" s="46" t="str">
        <f>IF($I2855="","",_xlfn.LET(_xlpm.x,VLOOKUP($I2855,'2026-01-09_taxon-match'!$A$2:$N$81,11,FALSE),IF(_xlpm.x=0,"",_xlpm.x)))</f>
        <v/>
      </c>
      <c r="T2855" s="46" t="str">
        <f>IF($I2855="","",_xlfn.LET(_xlpm.x,VLOOKUP($I2855,'2026-01-09_taxon-match'!$A$2:$N$81,13,FALSE),IF(_xlpm.x=0,"",_xlpm.x)))</f>
        <v/>
      </c>
      <c r="U2855" s="46">
        <v>1</v>
      </c>
      <c r="Y2855" s="46" t="str">
        <f>IF(V2855="","",_xlfn.LET(_xlpm.x,VLOOKUP(V2855,'Drop-down_menus'!$D$2:$E$13,2,FALSE),IF(_xlpm.x=0,"",_xlpm.x)))</f>
        <v/>
      </c>
      <c r="Z2855" s="46" t="str">
        <f>IF(W2855="","",_xlfn.LET(_xlpm.x,VLOOKUP(W2855,'Drop-down_menus'!$D$2:$E$13,2,FALSE),IF(_xlpm.x=0,"",_xlpm.x)))</f>
        <v/>
      </c>
      <c r="AA2855" s="46" t="str">
        <f>IF(X2855="","",_xlfn.LET(_xlpm.x,VLOOKUP(X2855,'Drop-down_menus'!$D$2:$E$13,2,FALSE),IF(_xlpm.x=0,"",_xlpm.x)))</f>
        <v/>
      </c>
      <c r="AB2855" s="46" t="s">
        <v>300</v>
      </c>
      <c r="AC2855" s="46" t="s">
        <v>1255</v>
      </c>
    </row>
    <row r="2856" spans="2:29" ht="15" customHeight="1">
      <c r="B2856" s="46">
        <v>3212</v>
      </c>
      <c r="C2856" t="s">
        <v>919</v>
      </c>
      <c r="D2856" s="46" t="b">
        <f>COUNTIF(Events!$B$2:$B$171, C2856) &gt; 0</f>
        <v>1</v>
      </c>
      <c r="G2856" s="46" t="s">
        <v>1248</v>
      </c>
      <c r="I2856" s="46" t="s">
        <v>295</v>
      </c>
      <c r="J2856" s="46" t="str">
        <f>IF(I2856="","",_xlfn.LET(_xlpm.x,VLOOKUP(I2856,'2026-01-09_taxon-match'!$A$2:$N$81,4,FALSE),IF(_xlpm.x=0,"",_xlpm.x)))</f>
        <v>Bryozoa</v>
      </c>
      <c r="K2856" s="46" t="s">
        <v>1318</v>
      </c>
      <c r="L2856" s="46" t="str">
        <f>IF(I2856="","",_xlfn.LET(_xlpm.x,VLOOKUP(I2856,'2026-01-09_taxon-match'!$A$2:$N$81,3,FALSE),IF(_xlpm.x=0,"",_xlpm.x)))</f>
        <v>urn:lsid:marinespecies.org:taxname:146142</v>
      </c>
      <c r="M2856" s="46" t="str">
        <f>IF($I2856="","",_xlfn.LET(_xlpm.x,VLOOKUP($I2856,'2026-01-09_taxon-match'!$A$2:$N$81,5,FALSE),IF(_xlpm.x=0,"",_xlpm.x)))</f>
        <v/>
      </c>
      <c r="N2856" s="46" t="str">
        <f>IF($I2856="","",_xlfn.LET(_xlpm.x,VLOOKUP($I2856,'2026-01-09_taxon-match'!$A$2:$N$81,6,FALSE),IF(_xlpm.x=0,"",_xlpm.x)))</f>
        <v>Animalia</v>
      </c>
      <c r="O2856" s="46" t="str">
        <f>IF($I2856="","",_xlfn.LET(_xlpm.x,VLOOKUP($I2856,'2026-01-09_taxon-match'!$A$2:$N$81,7,FALSE),IF(_xlpm.x=0,"",_xlpm.x)))</f>
        <v>Bryozoa</v>
      </c>
      <c r="P2856" s="46" t="str">
        <f>IF($I2856="","",_xlfn.LET(_xlpm.x,VLOOKUP($I2856,'2026-01-09_taxon-match'!$A$2:$N$81,8,FALSE),IF(_xlpm.x=0,"",_xlpm.x)))</f>
        <v/>
      </c>
      <c r="Q2856" s="46" t="str">
        <f>IF($I2856="","",_xlfn.LET(_xlpm.x,VLOOKUP($I2856,'2026-01-09_taxon-match'!$A$2:$N$81,9,FALSE),IF(_xlpm.x=0,"",_xlpm.x)))</f>
        <v/>
      </c>
      <c r="R2856" s="46" t="str">
        <f>IF($I2856="","",_xlfn.LET(_xlpm.x,VLOOKUP($I2856,'2026-01-09_taxon-match'!$A$2:$N$81,10,FALSE),IF(_xlpm.x=0,"",_xlpm.x)))</f>
        <v/>
      </c>
      <c r="S2856" s="46" t="str">
        <f>IF($I2856="","",_xlfn.LET(_xlpm.x,VLOOKUP($I2856,'2026-01-09_taxon-match'!$A$2:$N$81,11,FALSE),IF(_xlpm.x=0,"",_xlpm.x)))</f>
        <v/>
      </c>
      <c r="T2856" s="46" t="str">
        <f>IF($I2856="","",_xlfn.LET(_xlpm.x,VLOOKUP($I2856,'2026-01-09_taxon-match'!$A$2:$N$81,13,FALSE),IF(_xlpm.x=0,"",_xlpm.x)))</f>
        <v/>
      </c>
      <c r="U2856" s="46">
        <v>1</v>
      </c>
      <c r="Y2856" s="46" t="str">
        <f>IF(V2856="","",_xlfn.LET(_xlpm.x,VLOOKUP(V2856,'Drop-down_menus'!$D$2:$E$13,2,FALSE),IF(_xlpm.x=0,"",_xlpm.x)))</f>
        <v/>
      </c>
      <c r="Z2856" s="46" t="str">
        <f>IF(W2856="","",_xlfn.LET(_xlpm.x,VLOOKUP(W2856,'Drop-down_menus'!$D$2:$E$13,2,FALSE),IF(_xlpm.x=0,"",_xlpm.x)))</f>
        <v/>
      </c>
      <c r="AA2856" s="46" t="str">
        <f>IF(X2856="","",_xlfn.LET(_xlpm.x,VLOOKUP(X2856,'Drop-down_menus'!$D$2:$E$13,2,FALSE),IF(_xlpm.x=0,"",_xlpm.x)))</f>
        <v/>
      </c>
      <c r="AB2856" s="46" t="s">
        <v>300</v>
      </c>
      <c r="AC2856" s="46" t="s">
        <v>1255</v>
      </c>
    </row>
    <row r="2857" spans="2:29" ht="15" customHeight="1">
      <c r="B2857" s="46">
        <v>3213</v>
      </c>
      <c r="C2857" t="s">
        <v>919</v>
      </c>
      <c r="D2857" s="46" t="b">
        <f>COUNTIF(Events!$B$2:$B$171, C2857) &gt; 0</f>
        <v>1</v>
      </c>
      <c r="G2857" s="46" t="s">
        <v>1248</v>
      </c>
      <c r="I2857" s="46" t="s">
        <v>295</v>
      </c>
      <c r="J2857" s="46" t="str">
        <f>IF(I2857="","",_xlfn.LET(_xlpm.x,VLOOKUP(I2857,'2026-01-09_taxon-match'!$A$2:$N$81,4,FALSE),IF(_xlpm.x=0,"",_xlpm.x)))</f>
        <v>Bryozoa</v>
      </c>
      <c r="K2857" s="46" t="s">
        <v>1318</v>
      </c>
      <c r="L2857" s="46" t="str">
        <f>IF(I2857="","",_xlfn.LET(_xlpm.x,VLOOKUP(I2857,'2026-01-09_taxon-match'!$A$2:$N$81,3,FALSE),IF(_xlpm.x=0,"",_xlpm.x)))</f>
        <v>urn:lsid:marinespecies.org:taxname:146142</v>
      </c>
      <c r="M2857" s="46" t="str">
        <f>IF($I2857="","",_xlfn.LET(_xlpm.x,VLOOKUP($I2857,'2026-01-09_taxon-match'!$A$2:$N$81,5,FALSE),IF(_xlpm.x=0,"",_xlpm.x)))</f>
        <v/>
      </c>
      <c r="N2857" s="46" t="str">
        <f>IF($I2857="","",_xlfn.LET(_xlpm.x,VLOOKUP($I2857,'2026-01-09_taxon-match'!$A$2:$N$81,6,FALSE),IF(_xlpm.x=0,"",_xlpm.x)))</f>
        <v>Animalia</v>
      </c>
      <c r="O2857" s="46" t="str">
        <f>IF($I2857="","",_xlfn.LET(_xlpm.x,VLOOKUP($I2857,'2026-01-09_taxon-match'!$A$2:$N$81,7,FALSE),IF(_xlpm.x=0,"",_xlpm.x)))</f>
        <v>Bryozoa</v>
      </c>
      <c r="P2857" s="46" t="str">
        <f>IF($I2857="","",_xlfn.LET(_xlpm.x,VLOOKUP($I2857,'2026-01-09_taxon-match'!$A$2:$N$81,8,FALSE),IF(_xlpm.x=0,"",_xlpm.x)))</f>
        <v/>
      </c>
      <c r="Q2857" s="46" t="str">
        <f>IF($I2857="","",_xlfn.LET(_xlpm.x,VLOOKUP($I2857,'2026-01-09_taxon-match'!$A$2:$N$81,9,FALSE),IF(_xlpm.x=0,"",_xlpm.x)))</f>
        <v/>
      </c>
      <c r="R2857" s="46" t="str">
        <f>IF($I2857="","",_xlfn.LET(_xlpm.x,VLOOKUP($I2857,'2026-01-09_taxon-match'!$A$2:$N$81,10,FALSE),IF(_xlpm.x=0,"",_xlpm.x)))</f>
        <v/>
      </c>
      <c r="S2857" s="46" t="str">
        <f>IF($I2857="","",_xlfn.LET(_xlpm.x,VLOOKUP($I2857,'2026-01-09_taxon-match'!$A$2:$N$81,11,FALSE),IF(_xlpm.x=0,"",_xlpm.x)))</f>
        <v/>
      </c>
      <c r="T2857" s="46" t="str">
        <f>IF($I2857="","",_xlfn.LET(_xlpm.x,VLOOKUP($I2857,'2026-01-09_taxon-match'!$A$2:$N$81,13,FALSE),IF(_xlpm.x=0,"",_xlpm.x)))</f>
        <v/>
      </c>
      <c r="U2857" s="46">
        <v>1</v>
      </c>
      <c r="Y2857" s="46" t="str">
        <f>IF(V2857="","",_xlfn.LET(_xlpm.x,VLOOKUP(V2857,'Drop-down_menus'!$D$2:$E$13,2,FALSE),IF(_xlpm.x=0,"",_xlpm.x)))</f>
        <v/>
      </c>
      <c r="Z2857" s="46" t="str">
        <f>IF(W2857="","",_xlfn.LET(_xlpm.x,VLOOKUP(W2857,'Drop-down_menus'!$D$2:$E$13,2,FALSE),IF(_xlpm.x=0,"",_xlpm.x)))</f>
        <v/>
      </c>
      <c r="AA2857" s="46" t="str">
        <f>IF(X2857="","",_xlfn.LET(_xlpm.x,VLOOKUP(X2857,'Drop-down_menus'!$D$2:$E$13,2,FALSE),IF(_xlpm.x=0,"",_xlpm.x)))</f>
        <v/>
      </c>
      <c r="AB2857" s="46" t="s">
        <v>300</v>
      </c>
      <c r="AC2857" s="46" t="s">
        <v>1255</v>
      </c>
    </row>
    <row r="2858" spans="2:29" ht="15" customHeight="1">
      <c r="B2858" s="46">
        <v>3214</v>
      </c>
      <c r="C2858" t="s">
        <v>919</v>
      </c>
      <c r="D2858" s="46" t="b">
        <f>COUNTIF(Events!$B$2:$B$171, C2858) &gt; 0</f>
        <v>1</v>
      </c>
      <c r="G2858" s="46" t="s">
        <v>1249</v>
      </c>
      <c r="I2858" s="46" t="s">
        <v>1249</v>
      </c>
      <c r="J2858" s="46" t="str">
        <f>IF(I2858="","",_xlfn.LET(_xlpm.x,VLOOKUP(I2858,'2026-01-09_taxon-match'!$A$2:$N$81,4,FALSE),IF(_xlpm.x=0,"",_xlpm.x)))</f>
        <v>Corallimorphus karinae</v>
      </c>
      <c r="L2858" s="46" t="str">
        <f>IF(I2858="","",_xlfn.LET(_xlpm.x,VLOOKUP(I2858,'2026-01-09_taxon-match'!$A$2:$N$81,3,FALSE),IF(_xlpm.x=0,"",_xlpm.x)))</f>
        <v>urn:lsid:marinespecies.org:taxname:1288223</v>
      </c>
      <c r="M2858" s="46" t="str">
        <f>IF($I2858="","",_xlfn.LET(_xlpm.x,VLOOKUP($I2858,'2026-01-09_taxon-match'!$A$2:$N$81,5,FALSE),IF(_xlpm.x=0,"",_xlpm.x)))</f>
        <v>Sanamyan, Sanamyan &amp; Schories, 2015</v>
      </c>
      <c r="N2858" s="46" t="str">
        <f>IF($I2858="","",_xlfn.LET(_xlpm.x,VLOOKUP($I2858,'2026-01-09_taxon-match'!$A$2:$N$81,6,FALSE),IF(_xlpm.x=0,"",_xlpm.x)))</f>
        <v>Animalia</v>
      </c>
      <c r="O2858" s="46" t="str">
        <f>IF($I2858="","",_xlfn.LET(_xlpm.x,VLOOKUP($I2858,'2026-01-09_taxon-match'!$A$2:$N$81,7,FALSE),IF(_xlpm.x=0,"",_xlpm.x)))</f>
        <v>Cnidaria</v>
      </c>
      <c r="P2858" s="46" t="str">
        <f>IF($I2858="","",_xlfn.LET(_xlpm.x,VLOOKUP($I2858,'2026-01-09_taxon-match'!$A$2:$N$81,8,FALSE),IF(_xlpm.x=0,"",_xlpm.x)))</f>
        <v>Hexacorallia</v>
      </c>
      <c r="Q2858" s="46" t="str">
        <f>IF($I2858="","",_xlfn.LET(_xlpm.x,VLOOKUP($I2858,'2026-01-09_taxon-match'!$A$2:$N$81,9,FALSE),IF(_xlpm.x=0,"",_xlpm.x)))</f>
        <v>Corallimorpharia</v>
      </c>
      <c r="R2858" s="46" t="str">
        <f>IF($I2858="","",_xlfn.LET(_xlpm.x,VLOOKUP($I2858,'2026-01-09_taxon-match'!$A$2:$N$81,10,FALSE),IF(_xlpm.x=0,"",_xlpm.x)))</f>
        <v>Corallimorphidae</v>
      </c>
      <c r="S2858" s="46" t="str">
        <f>IF($I2858="","",_xlfn.LET(_xlpm.x,VLOOKUP($I2858,'2026-01-09_taxon-match'!$A$2:$N$81,11,FALSE),IF(_xlpm.x=0,"",_xlpm.x)))</f>
        <v>Corallimorphus</v>
      </c>
      <c r="T2858" s="46" t="str">
        <f>IF($I2858="","",_xlfn.LET(_xlpm.x,VLOOKUP($I2858,'2026-01-09_taxon-match'!$A$2:$N$81,13,FALSE),IF(_xlpm.x=0,"",_xlpm.x)))</f>
        <v>karinae</v>
      </c>
      <c r="U2858" s="46">
        <v>1</v>
      </c>
      <c r="Y2858" s="46" t="str">
        <f>IF(V2858="","",_xlfn.LET(_xlpm.x,VLOOKUP(V2858,'Drop-down_menus'!$D$2:$E$13,2,FALSE),IF(_xlpm.x=0,"",_xlpm.x)))</f>
        <v/>
      </c>
      <c r="Z2858" s="46" t="str">
        <f>IF(W2858="","",_xlfn.LET(_xlpm.x,VLOOKUP(W2858,'Drop-down_menus'!$D$2:$E$13,2,FALSE),IF(_xlpm.x=0,"",_xlpm.x)))</f>
        <v/>
      </c>
      <c r="AA2858" s="46" t="str">
        <f>IF(X2858="","",_xlfn.LET(_xlpm.x,VLOOKUP(X2858,'Drop-down_menus'!$D$2:$E$13,2,FALSE),IF(_xlpm.x=0,"",_xlpm.x)))</f>
        <v/>
      </c>
      <c r="AB2858" s="46" t="s">
        <v>300</v>
      </c>
      <c r="AC2858" s="46" t="s">
        <v>1255</v>
      </c>
    </row>
    <row r="2859" spans="2:29" ht="15" customHeight="1">
      <c r="B2859" s="46">
        <v>3215</v>
      </c>
      <c r="C2859" t="s">
        <v>919</v>
      </c>
      <c r="D2859" s="46" t="b">
        <f>COUNTIF(Events!$B$2:$B$171, C2859) &gt; 0</f>
        <v>1</v>
      </c>
      <c r="G2859" s="46" t="s">
        <v>1250</v>
      </c>
      <c r="I2859" s="46" t="s">
        <v>1524</v>
      </c>
      <c r="J2859" s="46" t="str">
        <f>IF(I2859="","",_xlfn.LET(_xlpm.x,VLOOKUP(I2859,'2026-01-09_taxon-match'!$A$2:$N$81,4,FALSE),IF(_xlpm.x=0,"",_xlpm.x)))</f>
        <v>Isodictya</v>
      </c>
      <c r="K2859" s="46" t="s">
        <v>1318</v>
      </c>
      <c r="L2859" s="46" t="str">
        <f>IF(I2859="","",_xlfn.LET(_xlpm.x,VLOOKUP(I2859,'2026-01-09_taxon-match'!$A$2:$N$81,3,FALSE),IF(_xlpm.x=0,"",_xlpm.x)))</f>
        <v>urn:lsid:marinespecies.org:taxname:131905</v>
      </c>
      <c r="M2859" s="46" t="str">
        <f>IF($I2859="","",_xlfn.LET(_xlpm.x,VLOOKUP($I2859,'2026-01-09_taxon-match'!$A$2:$N$81,5,FALSE),IF(_xlpm.x=0,"",_xlpm.x)))</f>
        <v>Bowerbank, 1864</v>
      </c>
      <c r="N2859" s="46" t="str">
        <f>IF($I2859="","",_xlfn.LET(_xlpm.x,VLOOKUP($I2859,'2026-01-09_taxon-match'!$A$2:$N$81,6,FALSE),IF(_xlpm.x=0,"",_xlpm.x)))</f>
        <v>Animalia</v>
      </c>
      <c r="O2859" s="46" t="str">
        <f>IF($I2859="","",_xlfn.LET(_xlpm.x,VLOOKUP($I2859,'2026-01-09_taxon-match'!$A$2:$N$81,7,FALSE),IF(_xlpm.x=0,"",_xlpm.x)))</f>
        <v>Porifera</v>
      </c>
      <c r="P2859" s="46" t="str">
        <f>IF($I2859="","",_xlfn.LET(_xlpm.x,VLOOKUP($I2859,'2026-01-09_taxon-match'!$A$2:$N$81,8,FALSE),IF(_xlpm.x=0,"",_xlpm.x)))</f>
        <v>Demospongiae</v>
      </c>
      <c r="Q2859" s="46" t="str">
        <f>IF($I2859="","",_xlfn.LET(_xlpm.x,VLOOKUP($I2859,'2026-01-09_taxon-match'!$A$2:$N$81,9,FALSE),IF(_xlpm.x=0,"",_xlpm.x)))</f>
        <v>Poecilosclerida</v>
      </c>
      <c r="R2859" s="46" t="str">
        <f>IF($I2859="","",_xlfn.LET(_xlpm.x,VLOOKUP($I2859,'2026-01-09_taxon-match'!$A$2:$N$81,10,FALSE),IF(_xlpm.x=0,"",_xlpm.x)))</f>
        <v>Isodictyidae</v>
      </c>
      <c r="S2859" s="46" t="str">
        <f>IF($I2859="","",_xlfn.LET(_xlpm.x,VLOOKUP($I2859,'2026-01-09_taxon-match'!$A$2:$N$81,11,FALSE),IF(_xlpm.x=0,"",_xlpm.x)))</f>
        <v>Isodictya</v>
      </c>
      <c r="T2859" s="46" t="str">
        <f>IF($I2859="","",_xlfn.LET(_xlpm.x,VLOOKUP($I2859,'2026-01-09_taxon-match'!$A$2:$N$81,13,FALSE),IF(_xlpm.x=0,"",_xlpm.x)))</f>
        <v/>
      </c>
      <c r="U2859" s="46">
        <v>1</v>
      </c>
      <c r="Y2859" s="46" t="str">
        <f>IF(V2859="","",_xlfn.LET(_xlpm.x,VLOOKUP(V2859,'Drop-down_menus'!$D$2:$E$13,2,FALSE),IF(_xlpm.x=0,"",_xlpm.x)))</f>
        <v/>
      </c>
      <c r="Z2859" s="46" t="str">
        <f>IF(W2859="","",_xlfn.LET(_xlpm.x,VLOOKUP(W2859,'Drop-down_menus'!$D$2:$E$13,2,FALSE),IF(_xlpm.x=0,"",_xlpm.x)))</f>
        <v/>
      </c>
      <c r="AA2859" s="46" t="str">
        <f>IF(X2859="","",_xlfn.LET(_xlpm.x,VLOOKUP(X2859,'Drop-down_menus'!$D$2:$E$13,2,FALSE),IF(_xlpm.x=0,"",_xlpm.x)))</f>
        <v/>
      </c>
      <c r="AB2859" s="46" t="s">
        <v>300</v>
      </c>
      <c r="AC2859" s="46" t="s">
        <v>1255</v>
      </c>
    </row>
    <row r="2860" spans="2:29" ht="15" customHeight="1">
      <c r="B2860" s="46">
        <v>3216</v>
      </c>
      <c r="C2860" t="s">
        <v>919</v>
      </c>
      <c r="D2860" s="46" t="b">
        <f>COUNTIF(Events!$B$2:$B$171, C2860) &gt; 0</f>
        <v>1</v>
      </c>
      <c r="G2860" s="46" t="s">
        <v>1250</v>
      </c>
      <c r="I2860" s="46" t="s">
        <v>1524</v>
      </c>
      <c r="J2860" s="46" t="str">
        <f>IF(I2860="","",_xlfn.LET(_xlpm.x,VLOOKUP(I2860,'2026-01-09_taxon-match'!$A$2:$N$81,4,FALSE),IF(_xlpm.x=0,"",_xlpm.x)))</f>
        <v>Isodictya</v>
      </c>
      <c r="K2860" s="46" t="s">
        <v>1318</v>
      </c>
      <c r="L2860" s="46" t="str">
        <f>IF(I2860="","",_xlfn.LET(_xlpm.x,VLOOKUP(I2860,'2026-01-09_taxon-match'!$A$2:$N$81,3,FALSE),IF(_xlpm.x=0,"",_xlpm.x)))</f>
        <v>urn:lsid:marinespecies.org:taxname:131905</v>
      </c>
      <c r="M2860" s="46" t="str">
        <f>IF($I2860="","",_xlfn.LET(_xlpm.x,VLOOKUP($I2860,'2026-01-09_taxon-match'!$A$2:$N$81,5,FALSE),IF(_xlpm.x=0,"",_xlpm.x)))</f>
        <v>Bowerbank, 1864</v>
      </c>
      <c r="N2860" s="46" t="str">
        <f>IF($I2860="","",_xlfn.LET(_xlpm.x,VLOOKUP($I2860,'2026-01-09_taxon-match'!$A$2:$N$81,6,FALSE),IF(_xlpm.x=0,"",_xlpm.x)))</f>
        <v>Animalia</v>
      </c>
      <c r="O2860" s="46" t="str">
        <f>IF($I2860="","",_xlfn.LET(_xlpm.x,VLOOKUP($I2860,'2026-01-09_taxon-match'!$A$2:$N$81,7,FALSE),IF(_xlpm.x=0,"",_xlpm.x)))</f>
        <v>Porifera</v>
      </c>
      <c r="P2860" s="46" t="str">
        <f>IF($I2860="","",_xlfn.LET(_xlpm.x,VLOOKUP($I2860,'2026-01-09_taxon-match'!$A$2:$N$81,8,FALSE),IF(_xlpm.x=0,"",_xlpm.x)))</f>
        <v>Demospongiae</v>
      </c>
      <c r="Q2860" s="46" t="str">
        <f>IF($I2860="","",_xlfn.LET(_xlpm.x,VLOOKUP($I2860,'2026-01-09_taxon-match'!$A$2:$N$81,9,FALSE),IF(_xlpm.x=0,"",_xlpm.x)))</f>
        <v>Poecilosclerida</v>
      </c>
      <c r="R2860" s="46" t="str">
        <f>IF($I2860="","",_xlfn.LET(_xlpm.x,VLOOKUP($I2860,'2026-01-09_taxon-match'!$A$2:$N$81,10,FALSE),IF(_xlpm.x=0,"",_xlpm.x)))</f>
        <v>Isodictyidae</v>
      </c>
      <c r="S2860" s="46" t="str">
        <f>IF($I2860="","",_xlfn.LET(_xlpm.x,VLOOKUP($I2860,'2026-01-09_taxon-match'!$A$2:$N$81,11,FALSE),IF(_xlpm.x=0,"",_xlpm.x)))</f>
        <v>Isodictya</v>
      </c>
      <c r="T2860" s="46" t="str">
        <f>IF($I2860="","",_xlfn.LET(_xlpm.x,VLOOKUP($I2860,'2026-01-09_taxon-match'!$A$2:$N$81,13,FALSE),IF(_xlpm.x=0,"",_xlpm.x)))</f>
        <v/>
      </c>
      <c r="U2860" s="46">
        <v>1</v>
      </c>
      <c r="Y2860" s="46" t="str">
        <f>IF(V2860="","",_xlfn.LET(_xlpm.x,VLOOKUP(V2860,'Drop-down_menus'!$D$2:$E$13,2,FALSE),IF(_xlpm.x=0,"",_xlpm.x)))</f>
        <v/>
      </c>
      <c r="Z2860" s="46" t="str">
        <f>IF(W2860="","",_xlfn.LET(_xlpm.x,VLOOKUP(W2860,'Drop-down_menus'!$D$2:$E$13,2,FALSE),IF(_xlpm.x=0,"",_xlpm.x)))</f>
        <v/>
      </c>
      <c r="AA2860" s="46" t="str">
        <f>IF(X2860="","",_xlfn.LET(_xlpm.x,VLOOKUP(X2860,'Drop-down_menus'!$D$2:$E$13,2,FALSE),IF(_xlpm.x=0,"",_xlpm.x)))</f>
        <v/>
      </c>
      <c r="AB2860" s="46" t="s">
        <v>300</v>
      </c>
      <c r="AC2860" s="46" t="s">
        <v>1255</v>
      </c>
    </row>
    <row r="2861" spans="2:29" ht="15" customHeight="1">
      <c r="B2861" s="46">
        <v>3217</v>
      </c>
      <c r="C2861" t="s">
        <v>919</v>
      </c>
      <c r="D2861" s="46" t="b">
        <f>COUNTIF(Events!$B$2:$B$171, C2861) &gt; 0</f>
        <v>1</v>
      </c>
      <c r="G2861" s="46" t="s">
        <v>1250</v>
      </c>
      <c r="I2861" s="46" t="s">
        <v>1524</v>
      </c>
      <c r="J2861" s="46" t="str">
        <f>IF(I2861="","",_xlfn.LET(_xlpm.x,VLOOKUP(I2861,'2026-01-09_taxon-match'!$A$2:$N$81,4,FALSE),IF(_xlpm.x=0,"",_xlpm.x)))</f>
        <v>Isodictya</v>
      </c>
      <c r="K2861" s="46" t="s">
        <v>1318</v>
      </c>
      <c r="L2861" s="46" t="str">
        <f>IF(I2861="","",_xlfn.LET(_xlpm.x,VLOOKUP(I2861,'2026-01-09_taxon-match'!$A$2:$N$81,3,FALSE),IF(_xlpm.x=0,"",_xlpm.x)))</f>
        <v>urn:lsid:marinespecies.org:taxname:131905</v>
      </c>
      <c r="M2861" s="46" t="str">
        <f>IF($I2861="","",_xlfn.LET(_xlpm.x,VLOOKUP($I2861,'2026-01-09_taxon-match'!$A$2:$N$81,5,FALSE),IF(_xlpm.x=0,"",_xlpm.x)))</f>
        <v>Bowerbank, 1864</v>
      </c>
      <c r="N2861" s="46" t="str">
        <f>IF($I2861="","",_xlfn.LET(_xlpm.x,VLOOKUP($I2861,'2026-01-09_taxon-match'!$A$2:$N$81,6,FALSE),IF(_xlpm.x=0,"",_xlpm.x)))</f>
        <v>Animalia</v>
      </c>
      <c r="O2861" s="46" t="str">
        <f>IF($I2861="","",_xlfn.LET(_xlpm.x,VLOOKUP($I2861,'2026-01-09_taxon-match'!$A$2:$N$81,7,FALSE),IF(_xlpm.x=0,"",_xlpm.x)))</f>
        <v>Porifera</v>
      </c>
      <c r="P2861" s="46" t="str">
        <f>IF($I2861="","",_xlfn.LET(_xlpm.x,VLOOKUP($I2861,'2026-01-09_taxon-match'!$A$2:$N$81,8,FALSE),IF(_xlpm.x=0,"",_xlpm.x)))</f>
        <v>Demospongiae</v>
      </c>
      <c r="Q2861" s="46" t="str">
        <f>IF($I2861="","",_xlfn.LET(_xlpm.x,VLOOKUP($I2861,'2026-01-09_taxon-match'!$A$2:$N$81,9,FALSE),IF(_xlpm.x=0,"",_xlpm.x)))</f>
        <v>Poecilosclerida</v>
      </c>
      <c r="R2861" s="46" t="str">
        <f>IF($I2861="","",_xlfn.LET(_xlpm.x,VLOOKUP($I2861,'2026-01-09_taxon-match'!$A$2:$N$81,10,FALSE),IF(_xlpm.x=0,"",_xlpm.x)))</f>
        <v>Isodictyidae</v>
      </c>
      <c r="S2861" s="46" t="str">
        <f>IF($I2861="","",_xlfn.LET(_xlpm.x,VLOOKUP($I2861,'2026-01-09_taxon-match'!$A$2:$N$81,11,FALSE),IF(_xlpm.x=0,"",_xlpm.x)))</f>
        <v>Isodictya</v>
      </c>
      <c r="T2861" s="46" t="str">
        <f>IF($I2861="","",_xlfn.LET(_xlpm.x,VLOOKUP($I2861,'2026-01-09_taxon-match'!$A$2:$N$81,13,FALSE),IF(_xlpm.x=0,"",_xlpm.x)))</f>
        <v/>
      </c>
      <c r="U2861" s="46">
        <v>1</v>
      </c>
      <c r="Y2861" s="46" t="str">
        <f>IF(V2861="","",_xlfn.LET(_xlpm.x,VLOOKUP(V2861,'Drop-down_menus'!$D$2:$E$13,2,FALSE),IF(_xlpm.x=0,"",_xlpm.x)))</f>
        <v/>
      </c>
      <c r="Z2861" s="46" t="str">
        <f>IF(W2861="","",_xlfn.LET(_xlpm.x,VLOOKUP(W2861,'Drop-down_menus'!$D$2:$E$13,2,FALSE),IF(_xlpm.x=0,"",_xlpm.x)))</f>
        <v/>
      </c>
      <c r="AA2861" s="46" t="str">
        <f>IF(X2861="","",_xlfn.LET(_xlpm.x,VLOOKUP(X2861,'Drop-down_menus'!$D$2:$E$13,2,FALSE),IF(_xlpm.x=0,"",_xlpm.x)))</f>
        <v/>
      </c>
      <c r="AB2861" s="46" t="s">
        <v>300</v>
      </c>
      <c r="AC2861" s="46" t="s">
        <v>1255</v>
      </c>
    </row>
    <row r="2862" spans="2:29" ht="15" customHeight="1">
      <c r="B2862" s="46">
        <v>3218</v>
      </c>
      <c r="C2862" t="s">
        <v>919</v>
      </c>
      <c r="D2862" s="46" t="b">
        <f>COUNTIF(Events!$B$2:$B$171, C2862) &gt; 0</f>
        <v>1</v>
      </c>
      <c r="G2862" s="46" t="s">
        <v>1250</v>
      </c>
      <c r="I2862" s="46" t="s">
        <v>1524</v>
      </c>
      <c r="J2862" s="46" t="str">
        <f>IF(I2862="","",_xlfn.LET(_xlpm.x,VLOOKUP(I2862,'2026-01-09_taxon-match'!$A$2:$N$81,4,FALSE),IF(_xlpm.x=0,"",_xlpm.x)))</f>
        <v>Isodictya</v>
      </c>
      <c r="K2862" s="46" t="s">
        <v>1318</v>
      </c>
      <c r="L2862" s="46" t="str">
        <f>IF(I2862="","",_xlfn.LET(_xlpm.x,VLOOKUP(I2862,'2026-01-09_taxon-match'!$A$2:$N$81,3,FALSE),IF(_xlpm.x=0,"",_xlpm.x)))</f>
        <v>urn:lsid:marinespecies.org:taxname:131905</v>
      </c>
      <c r="M2862" s="46" t="str">
        <f>IF($I2862="","",_xlfn.LET(_xlpm.x,VLOOKUP($I2862,'2026-01-09_taxon-match'!$A$2:$N$81,5,FALSE),IF(_xlpm.x=0,"",_xlpm.x)))</f>
        <v>Bowerbank, 1864</v>
      </c>
      <c r="N2862" s="46" t="str">
        <f>IF($I2862="","",_xlfn.LET(_xlpm.x,VLOOKUP($I2862,'2026-01-09_taxon-match'!$A$2:$N$81,6,FALSE),IF(_xlpm.x=0,"",_xlpm.x)))</f>
        <v>Animalia</v>
      </c>
      <c r="O2862" s="46" t="str">
        <f>IF($I2862="","",_xlfn.LET(_xlpm.x,VLOOKUP($I2862,'2026-01-09_taxon-match'!$A$2:$N$81,7,FALSE),IF(_xlpm.x=0,"",_xlpm.x)))</f>
        <v>Porifera</v>
      </c>
      <c r="P2862" s="46" t="str">
        <f>IF($I2862="","",_xlfn.LET(_xlpm.x,VLOOKUP($I2862,'2026-01-09_taxon-match'!$A$2:$N$81,8,FALSE),IF(_xlpm.x=0,"",_xlpm.x)))</f>
        <v>Demospongiae</v>
      </c>
      <c r="Q2862" s="46" t="str">
        <f>IF($I2862="","",_xlfn.LET(_xlpm.x,VLOOKUP($I2862,'2026-01-09_taxon-match'!$A$2:$N$81,9,FALSE),IF(_xlpm.x=0,"",_xlpm.x)))</f>
        <v>Poecilosclerida</v>
      </c>
      <c r="R2862" s="46" t="str">
        <f>IF($I2862="","",_xlfn.LET(_xlpm.x,VLOOKUP($I2862,'2026-01-09_taxon-match'!$A$2:$N$81,10,FALSE),IF(_xlpm.x=0,"",_xlpm.x)))</f>
        <v>Isodictyidae</v>
      </c>
      <c r="S2862" s="46" t="str">
        <f>IF($I2862="","",_xlfn.LET(_xlpm.x,VLOOKUP($I2862,'2026-01-09_taxon-match'!$A$2:$N$81,11,FALSE),IF(_xlpm.x=0,"",_xlpm.x)))</f>
        <v>Isodictya</v>
      </c>
      <c r="T2862" s="46" t="str">
        <f>IF($I2862="","",_xlfn.LET(_xlpm.x,VLOOKUP($I2862,'2026-01-09_taxon-match'!$A$2:$N$81,13,FALSE),IF(_xlpm.x=0,"",_xlpm.x)))</f>
        <v/>
      </c>
      <c r="U2862" s="46">
        <v>1</v>
      </c>
      <c r="Y2862" s="46" t="str">
        <f>IF(V2862="","",_xlfn.LET(_xlpm.x,VLOOKUP(V2862,'Drop-down_menus'!$D$2:$E$13,2,FALSE),IF(_xlpm.x=0,"",_xlpm.x)))</f>
        <v/>
      </c>
      <c r="Z2862" s="46" t="str">
        <f>IF(W2862="","",_xlfn.LET(_xlpm.x,VLOOKUP(W2862,'Drop-down_menus'!$D$2:$E$13,2,FALSE),IF(_xlpm.x=0,"",_xlpm.x)))</f>
        <v/>
      </c>
      <c r="AA2862" s="46" t="str">
        <f>IF(X2862="","",_xlfn.LET(_xlpm.x,VLOOKUP(X2862,'Drop-down_menus'!$D$2:$E$13,2,FALSE),IF(_xlpm.x=0,"",_xlpm.x)))</f>
        <v/>
      </c>
      <c r="AB2862" s="46" t="s">
        <v>300</v>
      </c>
      <c r="AC2862" s="46" t="s">
        <v>1255</v>
      </c>
    </row>
    <row r="2863" spans="2:29" ht="15" customHeight="1">
      <c r="B2863" s="46">
        <v>3219</v>
      </c>
      <c r="C2863" t="s">
        <v>919</v>
      </c>
      <c r="D2863" s="46" t="b">
        <f>COUNTIF(Events!$B$2:$B$171, C2863) &gt; 0</f>
        <v>1</v>
      </c>
      <c r="G2863" s="46" t="s">
        <v>1250</v>
      </c>
      <c r="I2863" s="46" t="s">
        <v>1524</v>
      </c>
      <c r="J2863" s="46" t="str">
        <f>IF(I2863="","",_xlfn.LET(_xlpm.x,VLOOKUP(I2863,'2026-01-09_taxon-match'!$A$2:$N$81,4,FALSE),IF(_xlpm.x=0,"",_xlpm.x)))</f>
        <v>Isodictya</v>
      </c>
      <c r="K2863" s="46" t="s">
        <v>1318</v>
      </c>
      <c r="L2863" s="46" t="str">
        <f>IF(I2863="","",_xlfn.LET(_xlpm.x,VLOOKUP(I2863,'2026-01-09_taxon-match'!$A$2:$N$81,3,FALSE),IF(_xlpm.x=0,"",_xlpm.x)))</f>
        <v>urn:lsid:marinespecies.org:taxname:131905</v>
      </c>
      <c r="M2863" s="46" t="str">
        <f>IF($I2863="","",_xlfn.LET(_xlpm.x,VLOOKUP($I2863,'2026-01-09_taxon-match'!$A$2:$N$81,5,FALSE),IF(_xlpm.x=0,"",_xlpm.x)))</f>
        <v>Bowerbank, 1864</v>
      </c>
      <c r="N2863" s="46" t="str">
        <f>IF($I2863="","",_xlfn.LET(_xlpm.x,VLOOKUP($I2863,'2026-01-09_taxon-match'!$A$2:$N$81,6,FALSE),IF(_xlpm.x=0,"",_xlpm.x)))</f>
        <v>Animalia</v>
      </c>
      <c r="O2863" s="46" t="str">
        <f>IF($I2863="","",_xlfn.LET(_xlpm.x,VLOOKUP($I2863,'2026-01-09_taxon-match'!$A$2:$N$81,7,FALSE),IF(_xlpm.x=0,"",_xlpm.x)))</f>
        <v>Porifera</v>
      </c>
      <c r="P2863" s="46" t="str">
        <f>IF($I2863="","",_xlfn.LET(_xlpm.x,VLOOKUP($I2863,'2026-01-09_taxon-match'!$A$2:$N$81,8,FALSE),IF(_xlpm.x=0,"",_xlpm.x)))</f>
        <v>Demospongiae</v>
      </c>
      <c r="Q2863" s="46" t="str">
        <f>IF($I2863="","",_xlfn.LET(_xlpm.x,VLOOKUP($I2863,'2026-01-09_taxon-match'!$A$2:$N$81,9,FALSE),IF(_xlpm.x=0,"",_xlpm.x)))</f>
        <v>Poecilosclerida</v>
      </c>
      <c r="R2863" s="46" t="str">
        <f>IF($I2863="","",_xlfn.LET(_xlpm.x,VLOOKUP($I2863,'2026-01-09_taxon-match'!$A$2:$N$81,10,FALSE),IF(_xlpm.x=0,"",_xlpm.x)))</f>
        <v>Isodictyidae</v>
      </c>
      <c r="S2863" s="46" t="str">
        <f>IF($I2863="","",_xlfn.LET(_xlpm.x,VLOOKUP($I2863,'2026-01-09_taxon-match'!$A$2:$N$81,11,FALSE),IF(_xlpm.x=0,"",_xlpm.x)))</f>
        <v>Isodictya</v>
      </c>
      <c r="T2863" s="46" t="str">
        <f>IF($I2863="","",_xlfn.LET(_xlpm.x,VLOOKUP($I2863,'2026-01-09_taxon-match'!$A$2:$N$81,13,FALSE),IF(_xlpm.x=0,"",_xlpm.x)))</f>
        <v/>
      </c>
      <c r="U2863" s="46">
        <v>1</v>
      </c>
      <c r="Y2863" s="46" t="str">
        <f>IF(V2863="","",_xlfn.LET(_xlpm.x,VLOOKUP(V2863,'Drop-down_menus'!$D$2:$E$13,2,FALSE),IF(_xlpm.x=0,"",_xlpm.x)))</f>
        <v/>
      </c>
      <c r="Z2863" s="46" t="str">
        <f>IF(W2863="","",_xlfn.LET(_xlpm.x,VLOOKUP(W2863,'Drop-down_menus'!$D$2:$E$13,2,FALSE),IF(_xlpm.x=0,"",_xlpm.x)))</f>
        <v/>
      </c>
      <c r="AA2863" s="46" t="str">
        <f>IF(X2863="","",_xlfn.LET(_xlpm.x,VLOOKUP(X2863,'Drop-down_menus'!$D$2:$E$13,2,FALSE),IF(_xlpm.x=0,"",_xlpm.x)))</f>
        <v/>
      </c>
      <c r="AB2863" s="46" t="s">
        <v>300</v>
      </c>
      <c r="AC2863" s="46" t="s">
        <v>1255</v>
      </c>
    </row>
    <row r="2864" spans="2:29" ht="15" customHeight="1">
      <c r="B2864" s="46">
        <v>3220</v>
      </c>
      <c r="C2864" t="s">
        <v>919</v>
      </c>
      <c r="D2864" s="46" t="b">
        <f>COUNTIF(Events!$B$2:$B$171, C2864) &gt; 0</f>
        <v>1</v>
      </c>
      <c r="G2864" s="46" t="s">
        <v>1244</v>
      </c>
      <c r="I2864" s="46" t="s">
        <v>1244</v>
      </c>
      <c r="J2864" s="46" t="str">
        <f>IF(I2864="","",_xlfn.LET(_xlpm.x,VLOOKUP(I2864,'2026-01-09_taxon-match'!$A$2:$N$81,4,FALSE),IF(_xlpm.x=0,"",_xlpm.x)))</f>
        <v>Didemnum studeri</v>
      </c>
      <c r="L2864" s="46" t="str">
        <f>IF(I2864="","",_xlfn.LET(_xlpm.x,VLOOKUP(I2864,'2026-01-09_taxon-match'!$A$2:$N$81,3,FALSE),IF(_xlpm.x=0,"",_xlpm.x)))</f>
        <v>urn:lsid:marinespecies.org:taxname:173244</v>
      </c>
      <c r="M2864" s="46" t="str">
        <f>IF($I2864="","",_xlfn.LET(_xlpm.x,VLOOKUP($I2864,'2026-01-09_taxon-match'!$A$2:$N$81,5,FALSE),IF(_xlpm.x=0,"",_xlpm.x)))</f>
        <v>Hartmeyer, 1911</v>
      </c>
      <c r="N2864" s="46" t="str">
        <f>IF($I2864="","",_xlfn.LET(_xlpm.x,VLOOKUP($I2864,'2026-01-09_taxon-match'!$A$2:$N$81,6,FALSE),IF(_xlpm.x=0,"",_xlpm.x)))</f>
        <v>Animalia</v>
      </c>
      <c r="O2864" s="46" t="str">
        <f>IF($I2864="","",_xlfn.LET(_xlpm.x,VLOOKUP($I2864,'2026-01-09_taxon-match'!$A$2:$N$81,7,FALSE),IF(_xlpm.x=0,"",_xlpm.x)))</f>
        <v>Chordata</v>
      </c>
      <c r="P2864" s="46" t="str">
        <f>IF($I2864="","",_xlfn.LET(_xlpm.x,VLOOKUP($I2864,'2026-01-09_taxon-match'!$A$2:$N$81,8,FALSE),IF(_xlpm.x=0,"",_xlpm.x)))</f>
        <v>Ascidiacea</v>
      </c>
      <c r="Q2864" s="46" t="str">
        <f>IF($I2864="","",_xlfn.LET(_xlpm.x,VLOOKUP($I2864,'2026-01-09_taxon-match'!$A$2:$N$81,9,FALSE),IF(_xlpm.x=0,"",_xlpm.x)))</f>
        <v>Aplousobranchia</v>
      </c>
      <c r="R2864" s="46" t="str">
        <f>IF($I2864="","",_xlfn.LET(_xlpm.x,VLOOKUP($I2864,'2026-01-09_taxon-match'!$A$2:$N$81,10,FALSE),IF(_xlpm.x=0,"",_xlpm.x)))</f>
        <v>Didemnidae</v>
      </c>
      <c r="S2864" s="46" t="str">
        <f>IF($I2864="","",_xlfn.LET(_xlpm.x,VLOOKUP($I2864,'2026-01-09_taxon-match'!$A$2:$N$81,11,FALSE),IF(_xlpm.x=0,"",_xlpm.x)))</f>
        <v>Didemnum</v>
      </c>
      <c r="T2864" s="46" t="str">
        <f>IF($I2864="","",_xlfn.LET(_xlpm.x,VLOOKUP($I2864,'2026-01-09_taxon-match'!$A$2:$N$81,13,FALSE),IF(_xlpm.x=0,"",_xlpm.x)))</f>
        <v>studeri</v>
      </c>
      <c r="U2864" s="46">
        <v>1</v>
      </c>
      <c r="Y2864" s="46" t="str">
        <f>IF(V2864="","",_xlfn.LET(_xlpm.x,VLOOKUP(V2864,'Drop-down_menus'!$D$2:$E$13,2,FALSE),IF(_xlpm.x=0,"",_xlpm.x)))</f>
        <v/>
      </c>
      <c r="Z2864" s="46" t="str">
        <f>IF(W2864="","",_xlfn.LET(_xlpm.x,VLOOKUP(W2864,'Drop-down_menus'!$D$2:$E$13,2,FALSE),IF(_xlpm.x=0,"",_xlpm.x)))</f>
        <v/>
      </c>
      <c r="AA2864" s="46" t="str">
        <f>IF(X2864="","",_xlfn.LET(_xlpm.x,VLOOKUP(X2864,'Drop-down_menus'!$D$2:$E$13,2,FALSE),IF(_xlpm.x=0,"",_xlpm.x)))</f>
        <v/>
      </c>
      <c r="AB2864" s="46" t="s">
        <v>300</v>
      </c>
      <c r="AC2864" s="46" t="s">
        <v>1255</v>
      </c>
    </row>
    <row r="2865" spans="2:29" ht="15" customHeight="1">
      <c r="B2865" s="46">
        <v>3221</v>
      </c>
      <c r="C2865" t="s">
        <v>919</v>
      </c>
      <c r="D2865" s="46" t="b">
        <f>COUNTIF(Events!$B$2:$B$171, C2865) &gt; 0</f>
        <v>1</v>
      </c>
      <c r="G2865" s="46" t="s">
        <v>1244</v>
      </c>
      <c r="I2865" s="46" t="s">
        <v>1244</v>
      </c>
      <c r="J2865" s="46" t="str">
        <f>IF(I2865="","",_xlfn.LET(_xlpm.x,VLOOKUP(I2865,'2026-01-09_taxon-match'!$A$2:$N$81,4,FALSE),IF(_xlpm.x=0,"",_xlpm.x)))</f>
        <v>Didemnum studeri</v>
      </c>
      <c r="L2865" s="46" t="str">
        <f>IF(I2865="","",_xlfn.LET(_xlpm.x,VLOOKUP(I2865,'2026-01-09_taxon-match'!$A$2:$N$81,3,FALSE),IF(_xlpm.x=0,"",_xlpm.x)))</f>
        <v>urn:lsid:marinespecies.org:taxname:173244</v>
      </c>
      <c r="M2865" s="46" t="str">
        <f>IF($I2865="","",_xlfn.LET(_xlpm.x,VLOOKUP($I2865,'2026-01-09_taxon-match'!$A$2:$N$81,5,FALSE),IF(_xlpm.x=0,"",_xlpm.x)))</f>
        <v>Hartmeyer, 1911</v>
      </c>
      <c r="N2865" s="46" t="str">
        <f>IF($I2865="","",_xlfn.LET(_xlpm.x,VLOOKUP($I2865,'2026-01-09_taxon-match'!$A$2:$N$81,6,FALSE),IF(_xlpm.x=0,"",_xlpm.x)))</f>
        <v>Animalia</v>
      </c>
      <c r="O2865" s="46" t="str">
        <f>IF($I2865="","",_xlfn.LET(_xlpm.x,VLOOKUP($I2865,'2026-01-09_taxon-match'!$A$2:$N$81,7,FALSE),IF(_xlpm.x=0,"",_xlpm.x)))</f>
        <v>Chordata</v>
      </c>
      <c r="P2865" s="46" t="str">
        <f>IF($I2865="","",_xlfn.LET(_xlpm.x,VLOOKUP($I2865,'2026-01-09_taxon-match'!$A$2:$N$81,8,FALSE),IF(_xlpm.x=0,"",_xlpm.x)))</f>
        <v>Ascidiacea</v>
      </c>
      <c r="Q2865" s="46" t="str">
        <f>IF($I2865="","",_xlfn.LET(_xlpm.x,VLOOKUP($I2865,'2026-01-09_taxon-match'!$A$2:$N$81,9,FALSE),IF(_xlpm.x=0,"",_xlpm.x)))</f>
        <v>Aplousobranchia</v>
      </c>
      <c r="R2865" s="46" t="str">
        <f>IF($I2865="","",_xlfn.LET(_xlpm.x,VLOOKUP($I2865,'2026-01-09_taxon-match'!$A$2:$N$81,10,FALSE),IF(_xlpm.x=0,"",_xlpm.x)))</f>
        <v>Didemnidae</v>
      </c>
      <c r="S2865" s="46" t="str">
        <f>IF($I2865="","",_xlfn.LET(_xlpm.x,VLOOKUP($I2865,'2026-01-09_taxon-match'!$A$2:$N$81,11,FALSE),IF(_xlpm.x=0,"",_xlpm.x)))</f>
        <v>Didemnum</v>
      </c>
      <c r="T2865" s="46" t="str">
        <f>IF($I2865="","",_xlfn.LET(_xlpm.x,VLOOKUP($I2865,'2026-01-09_taxon-match'!$A$2:$N$81,13,FALSE),IF(_xlpm.x=0,"",_xlpm.x)))</f>
        <v>studeri</v>
      </c>
      <c r="U2865" s="46">
        <v>1</v>
      </c>
      <c r="Y2865" s="46" t="str">
        <f>IF(V2865="","",_xlfn.LET(_xlpm.x,VLOOKUP(V2865,'Drop-down_menus'!$D$2:$E$13,2,FALSE),IF(_xlpm.x=0,"",_xlpm.x)))</f>
        <v/>
      </c>
      <c r="Z2865" s="46" t="str">
        <f>IF(W2865="","",_xlfn.LET(_xlpm.x,VLOOKUP(W2865,'Drop-down_menus'!$D$2:$E$13,2,FALSE),IF(_xlpm.x=0,"",_xlpm.x)))</f>
        <v/>
      </c>
      <c r="AA2865" s="46" t="str">
        <f>IF(X2865="","",_xlfn.LET(_xlpm.x,VLOOKUP(X2865,'Drop-down_menus'!$D$2:$E$13,2,FALSE),IF(_xlpm.x=0,"",_xlpm.x)))</f>
        <v/>
      </c>
      <c r="AB2865" s="46" t="s">
        <v>300</v>
      </c>
      <c r="AC2865" s="46" t="s">
        <v>1255</v>
      </c>
    </row>
    <row r="2866" spans="2:29" ht="15" customHeight="1">
      <c r="B2866" s="46">
        <v>3222</v>
      </c>
      <c r="C2866" t="s">
        <v>919</v>
      </c>
      <c r="D2866" s="46" t="b">
        <f>COUNTIF(Events!$B$2:$B$171, C2866) &gt; 0</f>
        <v>1</v>
      </c>
      <c r="G2866" s="46" t="s">
        <v>1244</v>
      </c>
      <c r="I2866" s="46" t="s">
        <v>1244</v>
      </c>
      <c r="J2866" s="46" t="str">
        <f>IF(I2866="","",_xlfn.LET(_xlpm.x,VLOOKUP(I2866,'2026-01-09_taxon-match'!$A$2:$N$81,4,FALSE),IF(_xlpm.x=0,"",_xlpm.x)))</f>
        <v>Didemnum studeri</v>
      </c>
      <c r="L2866" s="46" t="str">
        <f>IF(I2866="","",_xlfn.LET(_xlpm.x,VLOOKUP(I2866,'2026-01-09_taxon-match'!$A$2:$N$81,3,FALSE),IF(_xlpm.x=0,"",_xlpm.x)))</f>
        <v>urn:lsid:marinespecies.org:taxname:173244</v>
      </c>
      <c r="M2866" s="46" t="str">
        <f>IF($I2866="","",_xlfn.LET(_xlpm.x,VLOOKUP($I2866,'2026-01-09_taxon-match'!$A$2:$N$81,5,FALSE),IF(_xlpm.x=0,"",_xlpm.x)))</f>
        <v>Hartmeyer, 1911</v>
      </c>
      <c r="N2866" s="46" t="str">
        <f>IF($I2866="","",_xlfn.LET(_xlpm.x,VLOOKUP($I2866,'2026-01-09_taxon-match'!$A$2:$N$81,6,FALSE),IF(_xlpm.x=0,"",_xlpm.x)))</f>
        <v>Animalia</v>
      </c>
      <c r="O2866" s="46" t="str">
        <f>IF($I2866="","",_xlfn.LET(_xlpm.x,VLOOKUP($I2866,'2026-01-09_taxon-match'!$A$2:$N$81,7,FALSE),IF(_xlpm.x=0,"",_xlpm.x)))</f>
        <v>Chordata</v>
      </c>
      <c r="P2866" s="46" t="str">
        <f>IF($I2866="","",_xlfn.LET(_xlpm.x,VLOOKUP($I2866,'2026-01-09_taxon-match'!$A$2:$N$81,8,FALSE),IF(_xlpm.x=0,"",_xlpm.x)))</f>
        <v>Ascidiacea</v>
      </c>
      <c r="Q2866" s="46" t="str">
        <f>IF($I2866="","",_xlfn.LET(_xlpm.x,VLOOKUP($I2866,'2026-01-09_taxon-match'!$A$2:$N$81,9,FALSE),IF(_xlpm.x=0,"",_xlpm.x)))</f>
        <v>Aplousobranchia</v>
      </c>
      <c r="R2866" s="46" t="str">
        <f>IF($I2866="","",_xlfn.LET(_xlpm.x,VLOOKUP($I2866,'2026-01-09_taxon-match'!$A$2:$N$81,10,FALSE),IF(_xlpm.x=0,"",_xlpm.x)))</f>
        <v>Didemnidae</v>
      </c>
      <c r="S2866" s="46" t="str">
        <f>IF($I2866="","",_xlfn.LET(_xlpm.x,VLOOKUP($I2866,'2026-01-09_taxon-match'!$A$2:$N$81,11,FALSE),IF(_xlpm.x=0,"",_xlpm.x)))</f>
        <v>Didemnum</v>
      </c>
      <c r="T2866" s="46" t="str">
        <f>IF($I2866="","",_xlfn.LET(_xlpm.x,VLOOKUP($I2866,'2026-01-09_taxon-match'!$A$2:$N$81,13,FALSE),IF(_xlpm.x=0,"",_xlpm.x)))</f>
        <v>studeri</v>
      </c>
      <c r="U2866" s="46">
        <v>1</v>
      </c>
      <c r="Y2866" s="46" t="str">
        <f>IF(V2866="","",_xlfn.LET(_xlpm.x,VLOOKUP(V2866,'Drop-down_menus'!$D$2:$E$13,2,FALSE),IF(_xlpm.x=0,"",_xlpm.x)))</f>
        <v/>
      </c>
      <c r="Z2866" s="46" t="str">
        <f>IF(W2866="","",_xlfn.LET(_xlpm.x,VLOOKUP(W2866,'Drop-down_menus'!$D$2:$E$13,2,FALSE),IF(_xlpm.x=0,"",_xlpm.x)))</f>
        <v/>
      </c>
      <c r="AA2866" s="46" t="str">
        <f>IF(X2866="","",_xlfn.LET(_xlpm.x,VLOOKUP(X2866,'Drop-down_menus'!$D$2:$E$13,2,FALSE),IF(_xlpm.x=0,"",_xlpm.x)))</f>
        <v/>
      </c>
      <c r="AB2866" s="46" t="s">
        <v>300</v>
      </c>
      <c r="AC2866" s="46" t="s">
        <v>1255</v>
      </c>
    </row>
    <row r="2867" spans="2:29" ht="15" customHeight="1">
      <c r="B2867" s="46">
        <v>3223</v>
      </c>
      <c r="C2867" t="s">
        <v>919</v>
      </c>
      <c r="D2867" s="46" t="b">
        <f>COUNTIF(Events!$B$2:$B$171, C2867) &gt; 0</f>
        <v>1</v>
      </c>
      <c r="G2867" s="46" t="s">
        <v>1237</v>
      </c>
      <c r="I2867" s="46" t="s">
        <v>1333</v>
      </c>
      <c r="J2867" s="46" t="str">
        <f>IF(I2867="","",_xlfn.LET(_xlpm.x,VLOOKUP(I2867,'2026-01-09_taxon-match'!$A$2:$N$81,4,FALSE),IF(_xlpm.x=0,"",_xlpm.x)))</f>
        <v>Ophionotus victoriae</v>
      </c>
      <c r="L2867" s="46" t="str">
        <f>IF(I2867="","",_xlfn.LET(_xlpm.x,VLOOKUP(I2867,'2026-01-09_taxon-match'!$A$2:$N$81,3,FALSE),IF(_xlpm.x=0,"",_xlpm.x)))</f>
        <v>urn:lsid:marinespecies.org:taxname:173593</v>
      </c>
      <c r="M2867" s="46" t="str">
        <f>IF($I2867="","",_xlfn.LET(_xlpm.x,VLOOKUP($I2867,'2026-01-09_taxon-match'!$A$2:$N$81,5,FALSE),IF(_xlpm.x=0,"",_xlpm.x)))</f>
        <v>Bell, 1902</v>
      </c>
      <c r="N2867" s="46" t="str">
        <f>IF($I2867="","",_xlfn.LET(_xlpm.x,VLOOKUP($I2867,'2026-01-09_taxon-match'!$A$2:$N$81,6,FALSE),IF(_xlpm.x=0,"",_xlpm.x)))</f>
        <v>Animalia</v>
      </c>
      <c r="O2867" s="46" t="str">
        <f>IF($I2867="","",_xlfn.LET(_xlpm.x,VLOOKUP($I2867,'2026-01-09_taxon-match'!$A$2:$N$81,7,FALSE),IF(_xlpm.x=0,"",_xlpm.x)))</f>
        <v>Echinodermata</v>
      </c>
      <c r="P2867" s="46" t="str">
        <f>IF($I2867="","",_xlfn.LET(_xlpm.x,VLOOKUP($I2867,'2026-01-09_taxon-match'!$A$2:$N$81,8,FALSE),IF(_xlpm.x=0,"",_xlpm.x)))</f>
        <v>Ophiuroidea</v>
      </c>
      <c r="Q2867" s="46" t="str">
        <f>IF($I2867="","",_xlfn.LET(_xlpm.x,VLOOKUP($I2867,'2026-01-09_taxon-match'!$A$2:$N$81,9,FALSE),IF(_xlpm.x=0,"",_xlpm.x)))</f>
        <v>Ophiurida</v>
      </c>
      <c r="R2867" s="46" t="str">
        <f>IF($I2867="","",_xlfn.LET(_xlpm.x,VLOOKUP($I2867,'2026-01-09_taxon-match'!$A$2:$N$81,10,FALSE),IF(_xlpm.x=0,"",_xlpm.x)))</f>
        <v>Ophiuridae</v>
      </c>
      <c r="S2867" s="46" t="str">
        <f>IF($I2867="","",_xlfn.LET(_xlpm.x,VLOOKUP($I2867,'2026-01-09_taxon-match'!$A$2:$N$81,11,FALSE),IF(_xlpm.x=0,"",_xlpm.x)))</f>
        <v>Ophionotus</v>
      </c>
      <c r="T2867" s="46" t="str">
        <f>IF($I2867="","",_xlfn.LET(_xlpm.x,VLOOKUP($I2867,'2026-01-09_taxon-match'!$A$2:$N$81,13,FALSE),IF(_xlpm.x=0,"",_xlpm.x)))</f>
        <v>victoriae</v>
      </c>
      <c r="U2867" s="46">
        <v>1</v>
      </c>
      <c r="Y2867" s="46" t="str">
        <f>IF(V2867="","",_xlfn.LET(_xlpm.x,VLOOKUP(V2867,'Drop-down_menus'!$D$2:$E$13,2,FALSE),IF(_xlpm.x=0,"",_xlpm.x)))</f>
        <v/>
      </c>
      <c r="Z2867" s="46" t="str">
        <f>IF(W2867="","",_xlfn.LET(_xlpm.x,VLOOKUP(W2867,'Drop-down_menus'!$D$2:$E$13,2,FALSE),IF(_xlpm.x=0,"",_xlpm.x)))</f>
        <v/>
      </c>
      <c r="AA2867" s="46" t="str">
        <f>IF(X2867="","",_xlfn.LET(_xlpm.x,VLOOKUP(X2867,'Drop-down_menus'!$D$2:$E$13,2,FALSE),IF(_xlpm.x=0,"",_xlpm.x)))</f>
        <v/>
      </c>
      <c r="AB2867" s="46" t="s">
        <v>1252</v>
      </c>
      <c r="AC2867" s="46" t="s">
        <v>1255</v>
      </c>
    </row>
    <row r="2868" spans="2:29" ht="15" customHeight="1">
      <c r="B2868" s="46">
        <v>3224</v>
      </c>
      <c r="C2868" t="s">
        <v>919</v>
      </c>
      <c r="D2868" s="46" t="b">
        <f>COUNTIF(Events!$B$2:$B$171, C2868) &gt; 0</f>
        <v>1</v>
      </c>
      <c r="G2868" s="46" t="s">
        <v>1237</v>
      </c>
      <c r="I2868" s="46" t="s">
        <v>1333</v>
      </c>
      <c r="J2868" s="46" t="str">
        <f>IF(I2868="","",_xlfn.LET(_xlpm.x,VLOOKUP(I2868,'2026-01-09_taxon-match'!$A$2:$N$81,4,FALSE),IF(_xlpm.x=0,"",_xlpm.x)))</f>
        <v>Ophionotus victoriae</v>
      </c>
      <c r="L2868" s="46" t="str">
        <f>IF(I2868="","",_xlfn.LET(_xlpm.x,VLOOKUP(I2868,'2026-01-09_taxon-match'!$A$2:$N$81,3,FALSE),IF(_xlpm.x=0,"",_xlpm.x)))</f>
        <v>urn:lsid:marinespecies.org:taxname:173593</v>
      </c>
      <c r="M2868" s="46" t="str">
        <f>IF($I2868="","",_xlfn.LET(_xlpm.x,VLOOKUP($I2868,'2026-01-09_taxon-match'!$A$2:$N$81,5,FALSE),IF(_xlpm.x=0,"",_xlpm.x)))</f>
        <v>Bell, 1902</v>
      </c>
      <c r="N2868" s="46" t="str">
        <f>IF($I2868="","",_xlfn.LET(_xlpm.x,VLOOKUP($I2868,'2026-01-09_taxon-match'!$A$2:$N$81,6,FALSE),IF(_xlpm.x=0,"",_xlpm.x)))</f>
        <v>Animalia</v>
      </c>
      <c r="O2868" s="46" t="str">
        <f>IF($I2868="","",_xlfn.LET(_xlpm.x,VLOOKUP($I2868,'2026-01-09_taxon-match'!$A$2:$N$81,7,FALSE),IF(_xlpm.x=0,"",_xlpm.x)))</f>
        <v>Echinodermata</v>
      </c>
      <c r="P2868" s="46" t="str">
        <f>IF($I2868="","",_xlfn.LET(_xlpm.x,VLOOKUP($I2868,'2026-01-09_taxon-match'!$A$2:$N$81,8,FALSE),IF(_xlpm.x=0,"",_xlpm.x)))</f>
        <v>Ophiuroidea</v>
      </c>
      <c r="Q2868" s="46" t="str">
        <f>IF($I2868="","",_xlfn.LET(_xlpm.x,VLOOKUP($I2868,'2026-01-09_taxon-match'!$A$2:$N$81,9,FALSE),IF(_xlpm.x=0,"",_xlpm.x)))</f>
        <v>Ophiurida</v>
      </c>
      <c r="R2868" s="46" t="str">
        <f>IF($I2868="","",_xlfn.LET(_xlpm.x,VLOOKUP($I2868,'2026-01-09_taxon-match'!$A$2:$N$81,10,FALSE),IF(_xlpm.x=0,"",_xlpm.x)))</f>
        <v>Ophiuridae</v>
      </c>
      <c r="S2868" s="46" t="str">
        <f>IF($I2868="","",_xlfn.LET(_xlpm.x,VLOOKUP($I2868,'2026-01-09_taxon-match'!$A$2:$N$81,11,FALSE),IF(_xlpm.x=0,"",_xlpm.x)))</f>
        <v>Ophionotus</v>
      </c>
      <c r="T2868" s="46" t="str">
        <f>IF($I2868="","",_xlfn.LET(_xlpm.x,VLOOKUP($I2868,'2026-01-09_taxon-match'!$A$2:$N$81,13,FALSE),IF(_xlpm.x=0,"",_xlpm.x)))</f>
        <v>victoriae</v>
      </c>
      <c r="U2868" s="46">
        <v>1</v>
      </c>
      <c r="Y2868" s="46" t="str">
        <f>IF(V2868="","",_xlfn.LET(_xlpm.x,VLOOKUP(V2868,'Drop-down_menus'!$D$2:$E$13,2,FALSE),IF(_xlpm.x=0,"",_xlpm.x)))</f>
        <v/>
      </c>
      <c r="Z2868" s="46" t="str">
        <f>IF(W2868="","",_xlfn.LET(_xlpm.x,VLOOKUP(W2868,'Drop-down_menus'!$D$2:$E$13,2,FALSE),IF(_xlpm.x=0,"",_xlpm.x)))</f>
        <v/>
      </c>
      <c r="AA2868" s="46" t="str">
        <f>IF(X2868="","",_xlfn.LET(_xlpm.x,VLOOKUP(X2868,'Drop-down_menus'!$D$2:$E$13,2,FALSE),IF(_xlpm.x=0,"",_xlpm.x)))</f>
        <v/>
      </c>
      <c r="AB2868" s="46" t="s">
        <v>1252</v>
      </c>
      <c r="AC2868" s="46" t="s">
        <v>1255</v>
      </c>
    </row>
    <row r="2869" spans="2:29" ht="15" customHeight="1">
      <c r="B2869" s="46">
        <v>3225</v>
      </c>
      <c r="C2869" t="s">
        <v>919</v>
      </c>
      <c r="D2869" s="46" t="b">
        <f>COUNTIF(Events!$B$2:$B$171, C2869) &gt; 0</f>
        <v>1</v>
      </c>
      <c r="G2869" s="46" t="s">
        <v>1237</v>
      </c>
      <c r="I2869" s="46" t="s">
        <v>1333</v>
      </c>
      <c r="J2869" s="46" t="str">
        <f>IF(I2869="","",_xlfn.LET(_xlpm.x,VLOOKUP(I2869,'2026-01-09_taxon-match'!$A$2:$N$81,4,FALSE),IF(_xlpm.x=0,"",_xlpm.x)))</f>
        <v>Ophionotus victoriae</v>
      </c>
      <c r="L2869" s="46" t="str">
        <f>IF(I2869="","",_xlfn.LET(_xlpm.x,VLOOKUP(I2869,'2026-01-09_taxon-match'!$A$2:$N$81,3,FALSE),IF(_xlpm.x=0,"",_xlpm.x)))</f>
        <v>urn:lsid:marinespecies.org:taxname:173593</v>
      </c>
      <c r="M2869" s="46" t="str">
        <f>IF($I2869="","",_xlfn.LET(_xlpm.x,VLOOKUP($I2869,'2026-01-09_taxon-match'!$A$2:$N$81,5,FALSE),IF(_xlpm.x=0,"",_xlpm.x)))</f>
        <v>Bell, 1902</v>
      </c>
      <c r="N2869" s="46" t="str">
        <f>IF($I2869="","",_xlfn.LET(_xlpm.x,VLOOKUP($I2869,'2026-01-09_taxon-match'!$A$2:$N$81,6,FALSE),IF(_xlpm.x=0,"",_xlpm.x)))</f>
        <v>Animalia</v>
      </c>
      <c r="O2869" s="46" t="str">
        <f>IF($I2869="","",_xlfn.LET(_xlpm.x,VLOOKUP($I2869,'2026-01-09_taxon-match'!$A$2:$N$81,7,FALSE),IF(_xlpm.x=0,"",_xlpm.x)))</f>
        <v>Echinodermata</v>
      </c>
      <c r="P2869" s="46" t="str">
        <f>IF($I2869="","",_xlfn.LET(_xlpm.x,VLOOKUP($I2869,'2026-01-09_taxon-match'!$A$2:$N$81,8,FALSE),IF(_xlpm.x=0,"",_xlpm.x)))</f>
        <v>Ophiuroidea</v>
      </c>
      <c r="Q2869" s="46" t="str">
        <f>IF($I2869="","",_xlfn.LET(_xlpm.x,VLOOKUP($I2869,'2026-01-09_taxon-match'!$A$2:$N$81,9,FALSE),IF(_xlpm.x=0,"",_xlpm.x)))</f>
        <v>Ophiurida</v>
      </c>
      <c r="R2869" s="46" t="str">
        <f>IF($I2869="","",_xlfn.LET(_xlpm.x,VLOOKUP($I2869,'2026-01-09_taxon-match'!$A$2:$N$81,10,FALSE),IF(_xlpm.x=0,"",_xlpm.x)))</f>
        <v>Ophiuridae</v>
      </c>
      <c r="S2869" s="46" t="str">
        <f>IF($I2869="","",_xlfn.LET(_xlpm.x,VLOOKUP($I2869,'2026-01-09_taxon-match'!$A$2:$N$81,11,FALSE),IF(_xlpm.x=0,"",_xlpm.x)))</f>
        <v>Ophionotus</v>
      </c>
      <c r="T2869" s="46" t="str">
        <f>IF($I2869="","",_xlfn.LET(_xlpm.x,VLOOKUP($I2869,'2026-01-09_taxon-match'!$A$2:$N$81,13,FALSE),IF(_xlpm.x=0,"",_xlpm.x)))</f>
        <v>victoriae</v>
      </c>
      <c r="U2869" s="46">
        <v>1</v>
      </c>
      <c r="Y2869" s="46" t="str">
        <f>IF(V2869="","",_xlfn.LET(_xlpm.x,VLOOKUP(V2869,'Drop-down_menus'!$D$2:$E$13,2,FALSE),IF(_xlpm.x=0,"",_xlpm.x)))</f>
        <v/>
      </c>
      <c r="Z2869" s="46" t="str">
        <f>IF(W2869="","",_xlfn.LET(_xlpm.x,VLOOKUP(W2869,'Drop-down_menus'!$D$2:$E$13,2,FALSE),IF(_xlpm.x=0,"",_xlpm.x)))</f>
        <v/>
      </c>
      <c r="AA2869" s="46" t="str">
        <f>IF(X2869="","",_xlfn.LET(_xlpm.x,VLOOKUP(X2869,'Drop-down_menus'!$D$2:$E$13,2,FALSE),IF(_xlpm.x=0,"",_xlpm.x)))</f>
        <v/>
      </c>
      <c r="AB2869" s="46" t="s">
        <v>1252</v>
      </c>
      <c r="AC2869" s="46" t="s">
        <v>1255</v>
      </c>
    </row>
    <row r="2870" spans="2:29" ht="15" customHeight="1">
      <c r="B2870" s="46">
        <v>3226</v>
      </c>
      <c r="C2870" t="s">
        <v>919</v>
      </c>
      <c r="D2870" s="46" t="b">
        <f>COUNTIF(Events!$B$2:$B$171, C2870) &gt; 0</f>
        <v>1</v>
      </c>
      <c r="G2870" s="46" t="s">
        <v>1213</v>
      </c>
      <c r="I2870" s="46" t="s">
        <v>178</v>
      </c>
      <c r="J2870" s="46" t="str">
        <f>IF(I2870="","",_xlfn.LET(_xlpm.x,VLOOKUP(I2870,'2026-01-09_taxon-match'!$A$2:$N$81,4,FALSE),IF(_xlpm.x=0,"",_xlpm.x)))</f>
        <v>Parborlasia corrugatus</v>
      </c>
      <c r="L2870" s="46" t="str">
        <f>IF(I2870="","",_xlfn.LET(_xlpm.x,VLOOKUP(I2870,'2026-01-09_taxon-match'!$A$2:$N$81,3,FALSE),IF(_xlpm.x=0,"",_xlpm.x)))</f>
        <v>urn:lsid:marinespecies.org:taxname:1776775</v>
      </c>
      <c r="M2870" s="46" t="str">
        <f>IF($I2870="","",_xlfn.LET(_xlpm.x,VLOOKUP($I2870,'2026-01-09_taxon-match'!$A$2:$N$81,5,FALSE),IF(_xlpm.x=0,"",_xlpm.x)))</f>
        <v>(McIntosh, 1876)</v>
      </c>
      <c r="N2870" s="46" t="str">
        <f>IF($I2870="","",_xlfn.LET(_xlpm.x,VLOOKUP($I2870,'2026-01-09_taxon-match'!$A$2:$N$81,6,FALSE),IF(_xlpm.x=0,"",_xlpm.x)))</f>
        <v>Animalia</v>
      </c>
      <c r="O2870" s="46" t="str">
        <f>IF($I2870="","",_xlfn.LET(_xlpm.x,VLOOKUP($I2870,'2026-01-09_taxon-match'!$A$2:$N$81,7,FALSE),IF(_xlpm.x=0,"",_xlpm.x)))</f>
        <v>Nemertea</v>
      </c>
      <c r="P2870" s="46" t="str">
        <f>IF($I2870="","",_xlfn.LET(_xlpm.x,VLOOKUP($I2870,'2026-01-09_taxon-match'!$A$2:$N$81,8,FALSE),IF(_xlpm.x=0,"",_xlpm.x)))</f>
        <v>Pilidiophora</v>
      </c>
      <c r="Q2870" s="46" t="str">
        <f>IF($I2870="","",_xlfn.LET(_xlpm.x,VLOOKUP($I2870,'2026-01-09_taxon-match'!$A$2:$N$81,9,FALSE),IF(_xlpm.x=0,"",_xlpm.x)))</f>
        <v>Heteronemertea</v>
      </c>
      <c r="R2870" s="46" t="str">
        <f>IF($I2870="","",_xlfn.LET(_xlpm.x,VLOOKUP($I2870,'2026-01-09_taxon-match'!$A$2:$N$81,10,FALSE),IF(_xlpm.x=0,"",_xlpm.x)))</f>
        <v>Lineidae</v>
      </c>
      <c r="S2870" s="46" t="str">
        <f>IF($I2870="","",_xlfn.LET(_xlpm.x,VLOOKUP($I2870,'2026-01-09_taxon-match'!$A$2:$N$81,11,FALSE),IF(_xlpm.x=0,"",_xlpm.x)))</f>
        <v>Parborlasia</v>
      </c>
      <c r="T2870" s="46" t="str">
        <f>IF($I2870="","",_xlfn.LET(_xlpm.x,VLOOKUP($I2870,'2026-01-09_taxon-match'!$A$2:$N$81,13,FALSE),IF(_xlpm.x=0,"",_xlpm.x)))</f>
        <v>corrugatus</v>
      </c>
      <c r="U2870" s="46">
        <v>1</v>
      </c>
      <c r="Y2870" s="46" t="str">
        <f>IF(V2870="","",_xlfn.LET(_xlpm.x,VLOOKUP(V2870,'Drop-down_menus'!$D$2:$E$13,2,FALSE),IF(_xlpm.x=0,"",_xlpm.x)))</f>
        <v/>
      </c>
      <c r="Z2870" s="46" t="str">
        <f>IF(W2870="","",_xlfn.LET(_xlpm.x,VLOOKUP(W2870,'Drop-down_menus'!$D$2:$E$13,2,FALSE),IF(_xlpm.x=0,"",_xlpm.x)))</f>
        <v/>
      </c>
      <c r="AA2870" s="46" t="str">
        <f>IF(X2870="","",_xlfn.LET(_xlpm.x,VLOOKUP(X2870,'Drop-down_menus'!$D$2:$E$13,2,FALSE),IF(_xlpm.x=0,"",_xlpm.x)))</f>
        <v/>
      </c>
      <c r="AB2870" s="46" t="s">
        <v>1252</v>
      </c>
      <c r="AC2870" s="46" t="s">
        <v>1255</v>
      </c>
    </row>
    <row r="2871" spans="2:29" ht="15" customHeight="1">
      <c r="B2871" s="46">
        <v>3227</v>
      </c>
      <c r="C2871" t="s">
        <v>919</v>
      </c>
      <c r="D2871" s="46" t="b">
        <f>COUNTIF(Events!$B$2:$B$171, C2871) &gt; 0</f>
        <v>1</v>
      </c>
      <c r="G2871" s="46" t="s">
        <v>1048</v>
      </c>
      <c r="I2871" s="2" t="s">
        <v>1048</v>
      </c>
      <c r="J2871" s="46" t="str">
        <f>IF(I2871="","",_xlfn.LET(_xlpm.x,VLOOKUP(I2871,'2026-01-09_taxon-match'!$A$2:$N$81,4,FALSE),IF(_xlpm.x=0,"",_xlpm.x)))</f>
        <v>Heterocucumis steineni</v>
      </c>
      <c r="L2871" s="46" t="str">
        <f>IF(I2871="","",_xlfn.LET(_xlpm.x,VLOOKUP(I2871,'2026-01-09_taxon-match'!$A$2:$N$81,3,FALSE),IF(_xlpm.x=0,"",_xlpm.x)))</f>
        <v>urn:lsid:marinespecies.org:taxname:174085</v>
      </c>
      <c r="M2871" s="46" t="str">
        <f>IF($I2871="","",_xlfn.LET(_xlpm.x,VLOOKUP($I2871,'2026-01-09_taxon-match'!$A$2:$N$81,5,FALSE),IF(_xlpm.x=0,"",_xlpm.x)))</f>
        <v>(Ludwig, 1898)</v>
      </c>
      <c r="N2871" s="46" t="str">
        <f>IF($I2871="","",_xlfn.LET(_xlpm.x,VLOOKUP($I2871,'2026-01-09_taxon-match'!$A$2:$N$81,6,FALSE),IF(_xlpm.x=0,"",_xlpm.x)))</f>
        <v>Animalia</v>
      </c>
      <c r="O2871" s="46" t="str">
        <f>IF($I2871="","",_xlfn.LET(_xlpm.x,VLOOKUP($I2871,'2026-01-09_taxon-match'!$A$2:$N$81,7,FALSE),IF(_xlpm.x=0,"",_xlpm.x)))</f>
        <v>Echinodermata</v>
      </c>
      <c r="P2871" s="46" t="str">
        <f>IF($I2871="","",_xlfn.LET(_xlpm.x,VLOOKUP($I2871,'2026-01-09_taxon-match'!$A$2:$N$81,8,FALSE),IF(_xlpm.x=0,"",_xlpm.x)))</f>
        <v>Holothuroidea</v>
      </c>
      <c r="Q2871" s="46" t="str">
        <f>IF($I2871="","",_xlfn.LET(_xlpm.x,VLOOKUP($I2871,'2026-01-09_taxon-match'!$A$2:$N$81,9,FALSE),IF(_xlpm.x=0,"",_xlpm.x)))</f>
        <v>Dendrochirotida</v>
      </c>
      <c r="R2871" s="46" t="str">
        <f>IF($I2871="","",_xlfn.LET(_xlpm.x,VLOOKUP($I2871,'2026-01-09_taxon-match'!$A$2:$N$81,10,FALSE),IF(_xlpm.x=0,"",_xlpm.x)))</f>
        <v>Cucumariidae</v>
      </c>
      <c r="S2871" s="46" t="str">
        <f>IF($I2871="","",_xlfn.LET(_xlpm.x,VLOOKUP($I2871,'2026-01-09_taxon-match'!$A$2:$N$81,11,FALSE),IF(_xlpm.x=0,"",_xlpm.x)))</f>
        <v>Heterocucumis</v>
      </c>
      <c r="T2871" s="46" t="str">
        <f>IF($I2871="","",_xlfn.LET(_xlpm.x,VLOOKUP($I2871,'2026-01-09_taxon-match'!$A$2:$N$81,13,FALSE),IF(_xlpm.x=0,"",_xlpm.x)))</f>
        <v>steineni</v>
      </c>
      <c r="U2871" s="46">
        <v>1</v>
      </c>
      <c r="Y2871" s="46" t="str">
        <f>IF(V2871="","",_xlfn.LET(_xlpm.x,VLOOKUP(V2871,'Drop-down_menus'!$D$2:$E$13,2,FALSE),IF(_xlpm.x=0,"",_xlpm.x)))</f>
        <v/>
      </c>
      <c r="Z2871" s="46" t="str">
        <f>IF(W2871="","",_xlfn.LET(_xlpm.x,VLOOKUP(W2871,'Drop-down_menus'!$D$2:$E$13,2,FALSE),IF(_xlpm.x=0,"",_xlpm.x)))</f>
        <v/>
      </c>
      <c r="AA2871" s="46" t="str">
        <f>IF(X2871="","",_xlfn.LET(_xlpm.x,VLOOKUP(X2871,'Drop-down_menus'!$D$2:$E$13,2,FALSE),IF(_xlpm.x=0,"",_xlpm.x)))</f>
        <v/>
      </c>
      <c r="AB2871" s="46" t="s">
        <v>1252</v>
      </c>
      <c r="AC2871" s="46" t="s">
        <v>1255</v>
      </c>
    </row>
    <row r="2872" spans="2:29" ht="15" customHeight="1">
      <c r="B2872" s="46">
        <v>3228</v>
      </c>
      <c r="C2872" t="s">
        <v>919</v>
      </c>
      <c r="D2872" s="46" t="b">
        <f>COUNTIF(Events!$B$2:$B$171, C2872) &gt; 0</f>
        <v>1</v>
      </c>
      <c r="G2872" s="46" t="s">
        <v>1048</v>
      </c>
      <c r="I2872" s="2" t="s">
        <v>1048</v>
      </c>
      <c r="J2872" s="46" t="str">
        <f>IF(I2872="","",_xlfn.LET(_xlpm.x,VLOOKUP(I2872,'2026-01-09_taxon-match'!$A$2:$N$81,4,FALSE),IF(_xlpm.x=0,"",_xlpm.x)))</f>
        <v>Heterocucumis steineni</v>
      </c>
      <c r="L2872" s="46" t="str">
        <f>IF(I2872="","",_xlfn.LET(_xlpm.x,VLOOKUP(I2872,'2026-01-09_taxon-match'!$A$2:$N$81,3,FALSE),IF(_xlpm.x=0,"",_xlpm.x)))</f>
        <v>urn:lsid:marinespecies.org:taxname:174085</v>
      </c>
      <c r="M2872" s="46" t="str">
        <f>IF($I2872="","",_xlfn.LET(_xlpm.x,VLOOKUP($I2872,'2026-01-09_taxon-match'!$A$2:$N$81,5,FALSE),IF(_xlpm.x=0,"",_xlpm.x)))</f>
        <v>(Ludwig, 1898)</v>
      </c>
      <c r="N2872" s="46" t="str">
        <f>IF($I2872="","",_xlfn.LET(_xlpm.x,VLOOKUP($I2872,'2026-01-09_taxon-match'!$A$2:$N$81,6,FALSE),IF(_xlpm.x=0,"",_xlpm.x)))</f>
        <v>Animalia</v>
      </c>
      <c r="O2872" s="46" t="str">
        <f>IF($I2872="","",_xlfn.LET(_xlpm.x,VLOOKUP($I2872,'2026-01-09_taxon-match'!$A$2:$N$81,7,FALSE),IF(_xlpm.x=0,"",_xlpm.x)))</f>
        <v>Echinodermata</v>
      </c>
      <c r="P2872" s="46" t="str">
        <f>IF($I2872="","",_xlfn.LET(_xlpm.x,VLOOKUP($I2872,'2026-01-09_taxon-match'!$A$2:$N$81,8,FALSE),IF(_xlpm.x=0,"",_xlpm.x)))</f>
        <v>Holothuroidea</v>
      </c>
      <c r="Q2872" s="46" t="str">
        <f>IF($I2872="","",_xlfn.LET(_xlpm.x,VLOOKUP($I2872,'2026-01-09_taxon-match'!$A$2:$N$81,9,FALSE),IF(_xlpm.x=0,"",_xlpm.x)))</f>
        <v>Dendrochirotida</v>
      </c>
      <c r="R2872" s="46" t="str">
        <f>IF($I2872="","",_xlfn.LET(_xlpm.x,VLOOKUP($I2872,'2026-01-09_taxon-match'!$A$2:$N$81,10,FALSE),IF(_xlpm.x=0,"",_xlpm.x)))</f>
        <v>Cucumariidae</v>
      </c>
      <c r="S2872" s="46" t="str">
        <f>IF($I2872="","",_xlfn.LET(_xlpm.x,VLOOKUP($I2872,'2026-01-09_taxon-match'!$A$2:$N$81,11,FALSE),IF(_xlpm.x=0,"",_xlpm.x)))</f>
        <v>Heterocucumis</v>
      </c>
      <c r="T2872" s="46" t="str">
        <f>IF($I2872="","",_xlfn.LET(_xlpm.x,VLOOKUP($I2872,'2026-01-09_taxon-match'!$A$2:$N$81,13,FALSE),IF(_xlpm.x=0,"",_xlpm.x)))</f>
        <v>steineni</v>
      </c>
      <c r="U2872" s="46">
        <v>1</v>
      </c>
      <c r="Y2872" s="46" t="str">
        <f>IF(V2872="","",_xlfn.LET(_xlpm.x,VLOOKUP(V2872,'Drop-down_menus'!$D$2:$E$13,2,FALSE),IF(_xlpm.x=0,"",_xlpm.x)))</f>
        <v/>
      </c>
      <c r="Z2872" s="46" t="str">
        <f>IF(W2872="","",_xlfn.LET(_xlpm.x,VLOOKUP(W2872,'Drop-down_menus'!$D$2:$E$13,2,FALSE),IF(_xlpm.x=0,"",_xlpm.x)))</f>
        <v/>
      </c>
      <c r="AA2872" s="46" t="str">
        <f>IF(X2872="","",_xlfn.LET(_xlpm.x,VLOOKUP(X2872,'Drop-down_menus'!$D$2:$E$13,2,FALSE),IF(_xlpm.x=0,"",_xlpm.x)))</f>
        <v/>
      </c>
      <c r="AB2872" s="46" t="s">
        <v>1252</v>
      </c>
      <c r="AC2872" s="46" t="s">
        <v>1255</v>
      </c>
    </row>
    <row r="2873" spans="2:29" ht="15" customHeight="1">
      <c r="B2873" s="46">
        <v>3229</v>
      </c>
      <c r="C2873" t="s">
        <v>919</v>
      </c>
      <c r="D2873" s="46" t="b">
        <f>COUNTIF(Events!$B$2:$B$171, C2873) &gt; 0</f>
        <v>1</v>
      </c>
      <c r="G2873" s="46" t="s">
        <v>1048</v>
      </c>
      <c r="I2873" s="2" t="s">
        <v>1048</v>
      </c>
      <c r="J2873" s="46" t="str">
        <f>IF(I2873="","",_xlfn.LET(_xlpm.x,VLOOKUP(I2873,'2026-01-09_taxon-match'!$A$2:$N$81,4,FALSE),IF(_xlpm.x=0,"",_xlpm.x)))</f>
        <v>Heterocucumis steineni</v>
      </c>
      <c r="L2873" s="46" t="str">
        <f>IF(I2873="","",_xlfn.LET(_xlpm.x,VLOOKUP(I2873,'2026-01-09_taxon-match'!$A$2:$N$81,3,FALSE),IF(_xlpm.x=0,"",_xlpm.x)))</f>
        <v>urn:lsid:marinespecies.org:taxname:174085</v>
      </c>
      <c r="M2873" s="46" t="str">
        <f>IF($I2873="","",_xlfn.LET(_xlpm.x,VLOOKUP($I2873,'2026-01-09_taxon-match'!$A$2:$N$81,5,FALSE),IF(_xlpm.x=0,"",_xlpm.x)))</f>
        <v>(Ludwig, 1898)</v>
      </c>
      <c r="N2873" s="46" t="str">
        <f>IF($I2873="","",_xlfn.LET(_xlpm.x,VLOOKUP($I2873,'2026-01-09_taxon-match'!$A$2:$N$81,6,FALSE),IF(_xlpm.x=0,"",_xlpm.x)))</f>
        <v>Animalia</v>
      </c>
      <c r="O2873" s="46" t="str">
        <f>IF($I2873="","",_xlfn.LET(_xlpm.x,VLOOKUP($I2873,'2026-01-09_taxon-match'!$A$2:$N$81,7,FALSE),IF(_xlpm.x=0,"",_xlpm.x)))</f>
        <v>Echinodermata</v>
      </c>
      <c r="P2873" s="46" t="str">
        <f>IF($I2873="","",_xlfn.LET(_xlpm.x,VLOOKUP($I2873,'2026-01-09_taxon-match'!$A$2:$N$81,8,FALSE),IF(_xlpm.x=0,"",_xlpm.x)))</f>
        <v>Holothuroidea</v>
      </c>
      <c r="Q2873" s="46" t="str">
        <f>IF($I2873="","",_xlfn.LET(_xlpm.x,VLOOKUP($I2873,'2026-01-09_taxon-match'!$A$2:$N$81,9,FALSE),IF(_xlpm.x=0,"",_xlpm.x)))</f>
        <v>Dendrochirotida</v>
      </c>
      <c r="R2873" s="46" t="str">
        <f>IF($I2873="","",_xlfn.LET(_xlpm.x,VLOOKUP($I2873,'2026-01-09_taxon-match'!$A$2:$N$81,10,FALSE),IF(_xlpm.x=0,"",_xlpm.x)))</f>
        <v>Cucumariidae</v>
      </c>
      <c r="S2873" s="46" t="str">
        <f>IF($I2873="","",_xlfn.LET(_xlpm.x,VLOOKUP($I2873,'2026-01-09_taxon-match'!$A$2:$N$81,11,FALSE),IF(_xlpm.x=0,"",_xlpm.x)))</f>
        <v>Heterocucumis</v>
      </c>
      <c r="T2873" s="46" t="str">
        <f>IF($I2873="","",_xlfn.LET(_xlpm.x,VLOOKUP($I2873,'2026-01-09_taxon-match'!$A$2:$N$81,13,FALSE),IF(_xlpm.x=0,"",_xlpm.x)))</f>
        <v>steineni</v>
      </c>
      <c r="U2873" s="46">
        <v>1</v>
      </c>
      <c r="Y2873" s="46" t="str">
        <f>IF(V2873="","",_xlfn.LET(_xlpm.x,VLOOKUP(V2873,'Drop-down_menus'!$D$2:$E$13,2,FALSE),IF(_xlpm.x=0,"",_xlpm.x)))</f>
        <v/>
      </c>
      <c r="Z2873" s="46" t="str">
        <f>IF(W2873="","",_xlfn.LET(_xlpm.x,VLOOKUP(W2873,'Drop-down_menus'!$D$2:$E$13,2,FALSE),IF(_xlpm.x=0,"",_xlpm.x)))</f>
        <v/>
      </c>
      <c r="AA2873" s="46" t="str">
        <f>IF(X2873="","",_xlfn.LET(_xlpm.x,VLOOKUP(X2873,'Drop-down_menus'!$D$2:$E$13,2,FALSE),IF(_xlpm.x=0,"",_xlpm.x)))</f>
        <v/>
      </c>
      <c r="AB2873" s="46" t="s">
        <v>1252</v>
      </c>
      <c r="AC2873" s="46" t="s">
        <v>1255</v>
      </c>
    </row>
    <row r="2874" spans="2:29" ht="15" customHeight="1">
      <c r="B2874" s="46">
        <v>3230</v>
      </c>
      <c r="C2874" t="s">
        <v>919</v>
      </c>
      <c r="D2874" s="46" t="b">
        <f>COUNTIF(Events!$B$2:$B$171, C2874) &gt; 0</f>
        <v>1</v>
      </c>
      <c r="G2874" s="46" t="s">
        <v>1245</v>
      </c>
      <c r="I2874" s="46" t="s">
        <v>1523</v>
      </c>
      <c r="J2874" s="46" t="str">
        <f>IF(I2874="","",_xlfn.LET(_xlpm.x,VLOOKUP(I2874,'2026-01-09_taxon-match'!$A$2:$N$81,4,FALSE),IF(_xlpm.x=0,"",_xlpm.x)))</f>
        <v>Glabraster antarctica</v>
      </c>
      <c r="L2874" s="46" t="str">
        <f>IF(I2874="","",_xlfn.LET(_xlpm.x,VLOOKUP(I2874,'2026-01-09_taxon-match'!$A$2:$N$81,3,FALSE),IF(_xlpm.x=0,"",_xlpm.x)))</f>
        <v>urn:lsid:marinespecies.org:taxname:178005</v>
      </c>
      <c r="M2874" s="46" t="str">
        <f>IF($I2874="","",_xlfn.LET(_xlpm.x,VLOOKUP($I2874,'2026-01-09_taxon-match'!$A$2:$N$81,5,FALSE),IF(_xlpm.x=0,"",_xlpm.x)))</f>
        <v>(E. A. Smith, 1876)</v>
      </c>
      <c r="N2874" s="46" t="str">
        <f>IF($I2874="","",_xlfn.LET(_xlpm.x,VLOOKUP($I2874,'2026-01-09_taxon-match'!$A$2:$N$81,6,FALSE),IF(_xlpm.x=0,"",_xlpm.x)))</f>
        <v>Animalia</v>
      </c>
      <c r="O2874" s="46" t="str">
        <f>IF($I2874="","",_xlfn.LET(_xlpm.x,VLOOKUP($I2874,'2026-01-09_taxon-match'!$A$2:$N$81,7,FALSE),IF(_xlpm.x=0,"",_xlpm.x)))</f>
        <v>Echinodermata</v>
      </c>
      <c r="P2874" s="46" t="str">
        <f>IF($I2874="","",_xlfn.LET(_xlpm.x,VLOOKUP($I2874,'2026-01-09_taxon-match'!$A$2:$N$81,8,FALSE),IF(_xlpm.x=0,"",_xlpm.x)))</f>
        <v>Asteroidea</v>
      </c>
      <c r="Q2874" s="46" t="str">
        <f>IF($I2874="","",_xlfn.LET(_xlpm.x,VLOOKUP($I2874,'2026-01-09_taxon-match'!$A$2:$N$81,9,FALSE),IF(_xlpm.x=0,"",_xlpm.x)))</f>
        <v>Valvatida</v>
      </c>
      <c r="R2874" s="46" t="str">
        <f>IF($I2874="","",_xlfn.LET(_xlpm.x,VLOOKUP($I2874,'2026-01-09_taxon-match'!$A$2:$N$81,10,FALSE),IF(_xlpm.x=0,"",_xlpm.x)))</f>
        <v>Poraniidae</v>
      </c>
      <c r="S2874" s="46" t="str">
        <f>IF($I2874="","",_xlfn.LET(_xlpm.x,VLOOKUP($I2874,'2026-01-09_taxon-match'!$A$2:$N$81,11,FALSE),IF(_xlpm.x=0,"",_xlpm.x)))</f>
        <v>Glabraster</v>
      </c>
      <c r="T2874" s="46" t="str">
        <f>IF($I2874="","",_xlfn.LET(_xlpm.x,VLOOKUP($I2874,'2026-01-09_taxon-match'!$A$2:$N$81,13,FALSE),IF(_xlpm.x=0,"",_xlpm.x)))</f>
        <v>antarctica</v>
      </c>
      <c r="U2874" s="46">
        <v>1</v>
      </c>
      <c r="Y2874" s="46" t="str">
        <f>IF(V2874="","",_xlfn.LET(_xlpm.x,VLOOKUP(V2874,'Drop-down_menus'!$D$2:$E$13,2,FALSE),IF(_xlpm.x=0,"",_xlpm.x)))</f>
        <v/>
      </c>
      <c r="Z2874" s="46" t="str">
        <f>IF(W2874="","",_xlfn.LET(_xlpm.x,VLOOKUP(W2874,'Drop-down_menus'!$D$2:$E$13,2,FALSE),IF(_xlpm.x=0,"",_xlpm.x)))</f>
        <v/>
      </c>
      <c r="AA2874" s="46" t="str">
        <f>IF(X2874="","",_xlfn.LET(_xlpm.x,VLOOKUP(X2874,'Drop-down_menus'!$D$2:$E$13,2,FALSE),IF(_xlpm.x=0,"",_xlpm.x)))</f>
        <v/>
      </c>
      <c r="AB2874" s="46" t="s">
        <v>1252</v>
      </c>
      <c r="AC2874" s="46" t="s">
        <v>1255</v>
      </c>
    </row>
    <row r="2875" spans="2:29" ht="15" customHeight="1">
      <c r="B2875" s="46">
        <v>3231</v>
      </c>
      <c r="C2875" t="s">
        <v>919</v>
      </c>
      <c r="D2875" s="46" t="b">
        <f>COUNTIF(Events!$B$2:$B$171, C2875) &gt; 0</f>
        <v>1</v>
      </c>
      <c r="G2875" s="46" t="s">
        <v>1245</v>
      </c>
      <c r="I2875" s="46" t="s">
        <v>1523</v>
      </c>
      <c r="J2875" s="46" t="str">
        <f>IF(I2875="","",_xlfn.LET(_xlpm.x,VLOOKUP(I2875,'2026-01-09_taxon-match'!$A$2:$N$81,4,FALSE),IF(_xlpm.x=0,"",_xlpm.x)))</f>
        <v>Glabraster antarctica</v>
      </c>
      <c r="L2875" s="46" t="str">
        <f>IF(I2875="","",_xlfn.LET(_xlpm.x,VLOOKUP(I2875,'2026-01-09_taxon-match'!$A$2:$N$81,3,FALSE),IF(_xlpm.x=0,"",_xlpm.x)))</f>
        <v>urn:lsid:marinespecies.org:taxname:178005</v>
      </c>
      <c r="M2875" s="46" t="str">
        <f>IF($I2875="","",_xlfn.LET(_xlpm.x,VLOOKUP($I2875,'2026-01-09_taxon-match'!$A$2:$N$81,5,FALSE),IF(_xlpm.x=0,"",_xlpm.x)))</f>
        <v>(E. A. Smith, 1876)</v>
      </c>
      <c r="N2875" s="46" t="str">
        <f>IF($I2875="","",_xlfn.LET(_xlpm.x,VLOOKUP($I2875,'2026-01-09_taxon-match'!$A$2:$N$81,6,FALSE),IF(_xlpm.x=0,"",_xlpm.x)))</f>
        <v>Animalia</v>
      </c>
      <c r="O2875" s="46" t="str">
        <f>IF($I2875="","",_xlfn.LET(_xlpm.x,VLOOKUP($I2875,'2026-01-09_taxon-match'!$A$2:$N$81,7,FALSE),IF(_xlpm.x=0,"",_xlpm.x)))</f>
        <v>Echinodermata</v>
      </c>
      <c r="P2875" s="46" t="str">
        <f>IF($I2875="","",_xlfn.LET(_xlpm.x,VLOOKUP($I2875,'2026-01-09_taxon-match'!$A$2:$N$81,8,FALSE),IF(_xlpm.x=0,"",_xlpm.x)))</f>
        <v>Asteroidea</v>
      </c>
      <c r="Q2875" s="46" t="str">
        <f>IF($I2875="","",_xlfn.LET(_xlpm.x,VLOOKUP($I2875,'2026-01-09_taxon-match'!$A$2:$N$81,9,FALSE),IF(_xlpm.x=0,"",_xlpm.x)))</f>
        <v>Valvatida</v>
      </c>
      <c r="R2875" s="46" t="str">
        <f>IF($I2875="","",_xlfn.LET(_xlpm.x,VLOOKUP($I2875,'2026-01-09_taxon-match'!$A$2:$N$81,10,FALSE),IF(_xlpm.x=0,"",_xlpm.x)))</f>
        <v>Poraniidae</v>
      </c>
      <c r="S2875" s="46" t="str">
        <f>IF($I2875="","",_xlfn.LET(_xlpm.x,VLOOKUP($I2875,'2026-01-09_taxon-match'!$A$2:$N$81,11,FALSE),IF(_xlpm.x=0,"",_xlpm.x)))</f>
        <v>Glabraster</v>
      </c>
      <c r="T2875" s="46" t="str">
        <f>IF($I2875="","",_xlfn.LET(_xlpm.x,VLOOKUP($I2875,'2026-01-09_taxon-match'!$A$2:$N$81,13,FALSE),IF(_xlpm.x=0,"",_xlpm.x)))</f>
        <v>antarctica</v>
      </c>
      <c r="U2875" s="46">
        <v>1</v>
      </c>
      <c r="Y2875" s="46" t="str">
        <f>IF(V2875="","",_xlfn.LET(_xlpm.x,VLOOKUP(V2875,'Drop-down_menus'!$D$2:$E$13,2,FALSE),IF(_xlpm.x=0,"",_xlpm.x)))</f>
        <v/>
      </c>
      <c r="Z2875" s="46" t="str">
        <f>IF(W2875="","",_xlfn.LET(_xlpm.x,VLOOKUP(W2875,'Drop-down_menus'!$D$2:$E$13,2,FALSE),IF(_xlpm.x=0,"",_xlpm.x)))</f>
        <v/>
      </c>
      <c r="AA2875" s="46" t="str">
        <f>IF(X2875="","",_xlfn.LET(_xlpm.x,VLOOKUP(X2875,'Drop-down_menus'!$D$2:$E$13,2,FALSE),IF(_xlpm.x=0,"",_xlpm.x)))</f>
        <v/>
      </c>
      <c r="AB2875" s="46" t="s">
        <v>1252</v>
      </c>
      <c r="AC2875" s="46" t="s">
        <v>1255</v>
      </c>
    </row>
    <row r="2876" spans="2:29" ht="15" customHeight="1">
      <c r="B2876" s="46">
        <v>3232</v>
      </c>
      <c r="C2876" t="s">
        <v>919</v>
      </c>
      <c r="D2876" s="46" t="b">
        <f>COUNTIF(Events!$B$2:$B$171, C2876) &gt; 0</f>
        <v>1</v>
      </c>
      <c r="G2876" s="46" t="s">
        <v>1245</v>
      </c>
      <c r="I2876" s="46" t="s">
        <v>1523</v>
      </c>
      <c r="J2876" s="46" t="str">
        <f>IF(I2876="","",_xlfn.LET(_xlpm.x,VLOOKUP(I2876,'2026-01-09_taxon-match'!$A$2:$N$81,4,FALSE),IF(_xlpm.x=0,"",_xlpm.x)))</f>
        <v>Glabraster antarctica</v>
      </c>
      <c r="L2876" s="46" t="str">
        <f>IF(I2876="","",_xlfn.LET(_xlpm.x,VLOOKUP(I2876,'2026-01-09_taxon-match'!$A$2:$N$81,3,FALSE),IF(_xlpm.x=0,"",_xlpm.x)))</f>
        <v>urn:lsid:marinespecies.org:taxname:178005</v>
      </c>
      <c r="M2876" s="46" t="str">
        <f>IF($I2876="","",_xlfn.LET(_xlpm.x,VLOOKUP($I2876,'2026-01-09_taxon-match'!$A$2:$N$81,5,FALSE),IF(_xlpm.x=0,"",_xlpm.x)))</f>
        <v>(E. A. Smith, 1876)</v>
      </c>
      <c r="N2876" s="46" t="str">
        <f>IF($I2876="","",_xlfn.LET(_xlpm.x,VLOOKUP($I2876,'2026-01-09_taxon-match'!$A$2:$N$81,6,FALSE),IF(_xlpm.x=0,"",_xlpm.x)))</f>
        <v>Animalia</v>
      </c>
      <c r="O2876" s="46" t="str">
        <f>IF($I2876="","",_xlfn.LET(_xlpm.x,VLOOKUP($I2876,'2026-01-09_taxon-match'!$A$2:$N$81,7,FALSE),IF(_xlpm.x=0,"",_xlpm.x)))</f>
        <v>Echinodermata</v>
      </c>
      <c r="P2876" s="46" t="str">
        <f>IF($I2876="","",_xlfn.LET(_xlpm.x,VLOOKUP($I2876,'2026-01-09_taxon-match'!$A$2:$N$81,8,FALSE),IF(_xlpm.x=0,"",_xlpm.x)))</f>
        <v>Asteroidea</v>
      </c>
      <c r="Q2876" s="46" t="str">
        <f>IF($I2876="","",_xlfn.LET(_xlpm.x,VLOOKUP($I2876,'2026-01-09_taxon-match'!$A$2:$N$81,9,FALSE),IF(_xlpm.x=0,"",_xlpm.x)))</f>
        <v>Valvatida</v>
      </c>
      <c r="R2876" s="46" t="str">
        <f>IF($I2876="","",_xlfn.LET(_xlpm.x,VLOOKUP($I2876,'2026-01-09_taxon-match'!$A$2:$N$81,10,FALSE),IF(_xlpm.x=0,"",_xlpm.x)))</f>
        <v>Poraniidae</v>
      </c>
      <c r="S2876" s="46" t="str">
        <f>IF($I2876="","",_xlfn.LET(_xlpm.x,VLOOKUP($I2876,'2026-01-09_taxon-match'!$A$2:$N$81,11,FALSE),IF(_xlpm.x=0,"",_xlpm.x)))</f>
        <v>Glabraster</v>
      </c>
      <c r="T2876" s="46" t="str">
        <f>IF($I2876="","",_xlfn.LET(_xlpm.x,VLOOKUP($I2876,'2026-01-09_taxon-match'!$A$2:$N$81,13,FALSE),IF(_xlpm.x=0,"",_xlpm.x)))</f>
        <v>antarctica</v>
      </c>
      <c r="U2876" s="46">
        <v>1</v>
      </c>
      <c r="Y2876" s="46" t="str">
        <f>IF(V2876="","",_xlfn.LET(_xlpm.x,VLOOKUP(V2876,'Drop-down_menus'!$D$2:$E$13,2,FALSE),IF(_xlpm.x=0,"",_xlpm.x)))</f>
        <v/>
      </c>
      <c r="Z2876" s="46" t="str">
        <f>IF(W2876="","",_xlfn.LET(_xlpm.x,VLOOKUP(W2876,'Drop-down_menus'!$D$2:$E$13,2,FALSE),IF(_xlpm.x=0,"",_xlpm.x)))</f>
        <v/>
      </c>
      <c r="AA2876" s="46" t="str">
        <f>IF(X2876="","",_xlfn.LET(_xlpm.x,VLOOKUP(X2876,'Drop-down_menus'!$D$2:$E$13,2,FALSE),IF(_xlpm.x=0,"",_xlpm.x)))</f>
        <v/>
      </c>
      <c r="AB2876" s="46" t="s">
        <v>1252</v>
      </c>
      <c r="AC2876" s="46" t="s">
        <v>1255</v>
      </c>
    </row>
    <row r="2877" spans="2:29" ht="15" customHeight="1">
      <c r="B2877" s="46">
        <v>3233</v>
      </c>
      <c r="C2877" t="s">
        <v>919</v>
      </c>
      <c r="D2877" s="46" t="b">
        <f>COUNTIF(Events!$B$2:$B$171, C2877) &gt; 0</f>
        <v>1</v>
      </c>
      <c r="G2877" s="46" t="s">
        <v>1245</v>
      </c>
      <c r="I2877" s="46" t="s">
        <v>1523</v>
      </c>
      <c r="J2877" s="46" t="str">
        <f>IF(I2877="","",_xlfn.LET(_xlpm.x,VLOOKUP(I2877,'2026-01-09_taxon-match'!$A$2:$N$81,4,FALSE),IF(_xlpm.x=0,"",_xlpm.x)))</f>
        <v>Glabraster antarctica</v>
      </c>
      <c r="L2877" s="46" t="str">
        <f>IF(I2877="","",_xlfn.LET(_xlpm.x,VLOOKUP(I2877,'2026-01-09_taxon-match'!$A$2:$N$81,3,FALSE),IF(_xlpm.x=0,"",_xlpm.x)))</f>
        <v>urn:lsid:marinespecies.org:taxname:178005</v>
      </c>
      <c r="M2877" s="46" t="str">
        <f>IF($I2877="","",_xlfn.LET(_xlpm.x,VLOOKUP($I2877,'2026-01-09_taxon-match'!$A$2:$N$81,5,FALSE),IF(_xlpm.x=0,"",_xlpm.x)))</f>
        <v>(E. A. Smith, 1876)</v>
      </c>
      <c r="N2877" s="46" t="str">
        <f>IF($I2877="","",_xlfn.LET(_xlpm.x,VLOOKUP($I2877,'2026-01-09_taxon-match'!$A$2:$N$81,6,FALSE),IF(_xlpm.x=0,"",_xlpm.x)))</f>
        <v>Animalia</v>
      </c>
      <c r="O2877" s="46" t="str">
        <f>IF($I2877="","",_xlfn.LET(_xlpm.x,VLOOKUP($I2877,'2026-01-09_taxon-match'!$A$2:$N$81,7,FALSE),IF(_xlpm.x=0,"",_xlpm.x)))</f>
        <v>Echinodermata</v>
      </c>
      <c r="P2877" s="46" t="str">
        <f>IF($I2877="","",_xlfn.LET(_xlpm.x,VLOOKUP($I2877,'2026-01-09_taxon-match'!$A$2:$N$81,8,FALSE),IF(_xlpm.x=0,"",_xlpm.x)))</f>
        <v>Asteroidea</v>
      </c>
      <c r="Q2877" s="46" t="str">
        <f>IF($I2877="","",_xlfn.LET(_xlpm.x,VLOOKUP($I2877,'2026-01-09_taxon-match'!$A$2:$N$81,9,FALSE),IF(_xlpm.x=0,"",_xlpm.x)))</f>
        <v>Valvatida</v>
      </c>
      <c r="R2877" s="46" t="str">
        <f>IF($I2877="","",_xlfn.LET(_xlpm.x,VLOOKUP($I2877,'2026-01-09_taxon-match'!$A$2:$N$81,10,FALSE),IF(_xlpm.x=0,"",_xlpm.x)))</f>
        <v>Poraniidae</v>
      </c>
      <c r="S2877" s="46" t="str">
        <f>IF($I2877="","",_xlfn.LET(_xlpm.x,VLOOKUP($I2877,'2026-01-09_taxon-match'!$A$2:$N$81,11,FALSE),IF(_xlpm.x=0,"",_xlpm.x)))</f>
        <v>Glabraster</v>
      </c>
      <c r="T2877" s="46" t="str">
        <f>IF($I2877="","",_xlfn.LET(_xlpm.x,VLOOKUP($I2877,'2026-01-09_taxon-match'!$A$2:$N$81,13,FALSE),IF(_xlpm.x=0,"",_xlpm.x)))</f>
        <v>antarctica</v>
      </c>
      <c r="U2877" s="46">
        <v>1</v>
      </c>
      <c r="Y2877" s="46" t="str">
        <f>IF(V2877="","",_xlfn.LET(_xlpm.x,VLOOKUP(V2877,'Drop-down_menus'!$D$2:$E$13,2,FALSE),IF(_xlpm.x=0,"",_xlpm.x)))</f>
        <v/>
      </c>
      <c r="Z2877" s="46" t="str">
        <f>IF(W2877="","",_xlfn.LET(_xlpm.x,VLOOKUP(W2877,'Drop-down_menus'!$D$2:$E$13,2,FALSE),IF(_xlpm.x=0,"",_xlpm.x)))</f>
        <v/>
      </c>
      <c r="AA2877" s="46" t="str">
        <f>IF(X2877="","",_xlfn.LET(_xlpm.x,VLOOKUP(X2877,'Drop-down_menus'!$D$2:$E$13,2,FALSE),IF(_xlpm.x=0,"",_xlpm.x)))</f>
        <v/>
      </c>
      <c r="AB2877" s="46" t="s">
        <v>1252</v>
      </c>
      <c r="AC2877" s="46" t="s">
        <v>1255</v>
      </c>
    </row>
    <row r="2878" spans="2:29" ht="15" customHeight="1">
      <c r="B2878" s="46">
        <v>3234</v>
      </c>
      <c r="C2878" t="s">
        <v>919</v>
      </c>
      <c r="D2878" s="46" t="b">
        <f>COUNTIF(Events!$B$2:$B$171, C2878) &gt; 0</f>
        <v>1</v>
      </c>
      <c r="G2878" s="46" t="s">
        <v>1245</v>
      </c>
      <c r="I2878" s="46" t="s">
        <v>1523</v>
      </c>
      <c r="J2878" s="46" t="str">
        <f>IF(I2878="","",_xlfn.LET(_xlpm.x,VLOOKUP(I2878,'2026-01-09_taxon-match'!$A$2:$N$81,4,FALSE),IF(_xlpm.x=0,"",_xlpm.x)))</f>
        <v>Glabraster antarctica</v>
      </c>
      <c r="L2878" s="46" t="str">
        <f>IF(I2878="","",_xlfn.LET(_xlpm.x,VLOOKUP(I2878,'2026-01-09_taxon-match'!$A$2:$N$81,3,FALSE),IF(_xlpm.x=0,"",_xlpm.x)))</f>
        <v>urn:lsid:marinespecies.org:taxname:178005</v>
      </c>
      <c r="M2878" s="46" t="str">
        <f>IF($I2878="","",_xlfn.LET(_xlpm.x,VLOOKUP($I2878,'2026-01-09_taxon-match'!$A$2:$N$81,5,FALSE),IF(_xlpm.x=0,"",_xlpm.x)))</f>
        <v>(E. A. Smith, 1876)</v>
      </c>
      <c r="N2878" s="46" t="str">
        <f>IF($I2878="","",_xlfn.LET(_xlpm.x,VLOOKUP($I2878,'2026-01-09_taxon-match'!$A$2:$N$81,6,FALSE),IF(_xlpm.x=0,"",_xlpm.x)))</f>
        <v>Animalia</v>
      </c>
      <c r="O2878" s="46" t="str">
        <f>IF($I2878="","",_xlfn.LET(_xlpm.x,VLOOKUP($I2878,'2026-01-09_taxon-match'!$A$2:$N$81,7,FALSE),IF(_xlpm.x=0,"",_xlpm.x)))</f>
        <v>Echinodermata</v>
      </c>
      <c r="P2878" s="46" t="str">
        <f>IF($I2878="","",_xlfn.LET(_xlpm.x,VLOOKUP($I2878,'2026-01-09_taxon-match'!$A$2:$N$81,8,FALSE),IF(_xlpm.x=0,"",_xlpm.x)))</f>
        <v>Asteroidea</v>
      </c>
      <c r="Q2878" s="46" t="str">
        <f>IF($I2878="","",_xlfn.LET(_xlpm.x,VLOOKUP($I2878,'2026-01-09_taxon-match'!$A$2:$N$81,9,FALSE),IF(_xlpm.x=0,"",_xlpm.x)))</f>
        <v>Valvatida</v>
      </c>
      <c r="R2878" s="46" t="str">
        <f>IF($I2878="","",_xlfn.LET(_xlpm.x,VLOOKUP($I2878,'2026-01-09_taxon-match'!$A$2:$N$81,10,FALSE),IF(_xlpm.x=0,"",_xlpm.x)))</f>
        <v>Poraniidae</v>
      </c>
      <c r="S2878" s="46" t="str">
        <f>IF($I2878="","",_xlfn.LET(_xlpm.x,VLOOKUP($I2878,'2026-01-09_taxon-match'!$A$2:$N$81,11,FALSE),IF(_xlpm.x=0,"",_xlpm.x)))</f>
        <v>Glabraster</v>
      </c>
      <c r="T2878" s="46" t="str">
        <f>IF($I2878="","",_xlfn.LET(_xlpm.x,VLOOKUP($I2878,'2026-01-09_taxon-match'!$A$2:$N$81,13,FALSE),IF(_xlpm.x=0,"",_xlpm.x)))</f>
        <v>antarctica</v>
      </c>
      <c r="U2878" s="46">
        <v>1</v>
      </c>
      <c r="Y2878" s="46" t="str">
        <f>IF(V2878="","",_xlfn.LET(_xlpm.x,VLOOKUP(V2878,'Drop-down_menus'!$D$2:$E$13,2,FALSE),IF(_xlpm.x=0,"",_xlpm.x)))</f>
        <v/>
      </c>
      <c r="Z2878" s="46" t="str">
        <f>IF(W2878="","",_xlfn.LET(_xlpm.x,VLOOKUP(W2878,'Drop-down_menus'!$D$2:$E$13,2,FALSE),IF(_xlpm.x=0,"",_xlpm.x)))</f>
        <v/>
      </c>
      <c r="AA2878" s="46" t="str">
        <f>IF(X2878="","",_xlfn.LET(_xlpm.x,VLOOKUP(X2878,'Drop-down_menus'!$D$2:$E$13,2,FALSE),IF(_xlpm.x=0,"",_xlpm.x)))</f>
        <v/>
      </c>
      <c r="AB2878" s="46" t="s">
        <v>1252</v>
      </c>
      <c r="AC2878" s="46" t="s">
        <v>1255</v>
      </c>
    </row>
    <row r="2879" spans="2:29" ht="15" customHeight="1">
      <c r="B2879" s="46">
        <v>3235</v>
      </c>
      <c r="C2879" t="s">
        <v>919</v>
      </c>
      <c r="D2879" s="46" t="b">
        <f>COUNTIF(Events!$B$2:$B$171, C2879) &gt; 0</f>
        <v>1</v>
      </c>
      <c r="G2879" s="46" t="s">
        <v>1226</v>
      </c>
      <c r="I2879" s="46" t="s">
        <v>1329</v>
      </c>
      <c r="J2879" s="46" t="str">
        <f>IF(I2879="","",_xlfn.LET(_xlpm.x,VLOOKUP(I2879,'2026-01-09_taxon-match'!$A$2:$N$81,4,FALSE),IF(_xlpm.x=0,"",_xlpm.x)))</f>
        <v>Diplasterias</v>
      </c>
      <c r="K2879" s="46" t="s">
        <v>1318</v>
      </c>
      <c r="L2879" s="46" t="str">
        <f>IF(I2879="","",_xlfn.LET(_xlpm.x,VLOOKUP(I2879,'2026-01-09_taxon-match'!$A$2:$N$81,3,FALSE),IF(_xlpm.x=0,"",_xlpm.x)))</f>
        <v/>
      </c>
      <c r="M2879" s="46" t="str">
        <f>IF($I2879="","",_xlfn.LET(_xlpm.x,VLOOKUP($I2879,'2026-01-09_taxon-match'!$A$2:$N$81,5,FALSE),IF(_xlpm.x=0,"",_xlpm.x)))</f>
        <v/>
      </c>
      <c r="N2879" s="46" t="str">
        <f>IF($I2879="","",_xlfn.LET(_xlpm.x,VLOOKUP($I2879,'2026-01-09_taxon-match'!$A$2:$N$81,6,FALSE),IF(_xlpm.x=0,"",_xlpm.x)))</f>
        <v/>
      </c>
      <c r="O2879" s="46" t="str">
        <f>IF($I2879="","",_xlfn.LET(_xlpm.x,VLOOKUP($I2879,'2026-01-09_taxon-match'!$A$2:$N$81,7,FALSE),IF(_xlpm.x=0,"",_xlpm.x)))</f>
        <v/>
      </c>
      <c r="P2879" s="46" t="str">
        <f>IF($I2879="","",_xlfn.LET(_xlpm.x,VLOOKUP($I2879,'2026-01-09_taxon-match'!$A$2:$N$81,8,FALSE),IF(_xlpm.x=0,"",_xlpm.x)))</f>
        <v/>
      </c>
      <c r="Q2879" s="46" t="str">
        <f>IF($I2879="","",_xlfn.LET(_xlpm.x,VLOOKUP($I2879,'2026-01-09_taxon-match'!$A$2:$N$81,9,FALSE),IF(_xlpm.x=0,"",_xlpm.x)))</f>
        <v/>
      </c>
      <c r="R2879" s="46" t="str">
        <f>IF($I2879="","",_xlfn.LET(_xlpm.x,VLOOKUP($I2879,'2026-01-09_taxon-match'!$A$2:$N$81,10,FALSE),IF(_xlpm.x=0,"",_xlpm.x)))</f>
        <v/>
      </c>
      <c r="S2879" s="46" t="str">
        <f>IF($I2879="","",_xlfn.LET(_xlpm.x,VLOOKUP($I2879,'2026-01-09_taxon-match'!$A$2:$N$81,11,FALSE),IF(_xlpm.x=0,"",_xlpm.x)))</f>
        <v/>
      </c>
      <c r="T2879" s="46" t="str">
        <f>IF($I2879="","",_xlfn.LET(_xlpm.x,VLOOKUP($I2879,'2026-01-09_taxon-match'!$A$2:$N$81,13,FALSE),IF(_xlpm.x=0,"",_xlpm.x)))</f>
        <v/>
      </c>
      <c r="U2879" s="46">
        <v>1</v>
      </c>
      <c r="Y2879" s="46" t="str">
        <f>IF(V2879="","",_xlfn.LET(_xlpm.x,VLOOKUP(V2879,'Drop-down_menus'!$D$2:$E$13,2,FALSE),IF(_xlpm.x=0,"",_xlpm.x)))</f>
        <v/>
      </c>
      <c r="Z2879" s="46" t="str">
        <f>IF(W2879="","",_xlfn.LET(_xlpm.x,VLOOKUP(W2879,'Drop-down_menus'!$D$2:$E$13,2,FALSE),IF(_xlpm.x=0,"",_xlpm.x)))</f>
        <v/>
      </c>
      <c r="AA2879" s="46" t="str">
        <f>IF(X2879="","",_xlfn.LET(_xlpm.x,VLOOKUP(X2879,'Drop-down_menus'!$D$2:$E$13,2,FALSE),IF(_xlpm.x=0,"",_xlpm.x)))</f>
        <v/>
      </c>
      <c r="AB2879" s="46" t="s">
        <v>1252</v>
      </c>
      <c r="AC2879" s="46" t="s">
        <v>1255</v>
      </c>
    </row>
    <row r="2880" spans="2:29" ht="15" customHeight="1">
      <c r="B2880" s="46">
        <v>3236</v>
      </c>
      <c r="C2880" t="s">
        <v>919</v>
      </c>
      <c r="D2880" s="46" t="b">
        <f>COUNTIF(Events!$B$2:$B$171, C2880) &gt; 0</f>
        <v>1</v>
      </c>
      <c r="G2880" s="46" t="s">
        <v>1246</v>
      </c>
      <c r="I2880" s="46" t="s">
        <v>1246</v>
      </c>
      <c r="J2880" s="46" t="str">
        <f>IF(I2880="","",_xlfn.LET(_xlpm.x,VLOOKUP(I2880,'2026-01-09_taxon-match'!$A$2:$N$81,4,FALSE),IF(_xlpm.x=0,"",_xlpm.x)))</f>
        <v>Cuenotaster involutus</v>
      </c>
      <c r="L2880" s="46" t="str">
        <f>IF(I2880="","",_xlfn.LET(_xlpm.x,VLOOKUP(I2880,'2026-01-09_taxon-match'!$A$2:$N$81,3,FALSE),IF(_xlpm.x=0,"",_xlpm.x)))</f>
        <v>urn:lsid:marinespecies.org:taxname:172784</v>
      </c>
      <c r="M2880" s="46" t="str">
        <f>IF($I2880="","",_xlfn.LET(_xlpm.x,VLOOKUP($I2880,'2026-01-09_taxon-match'!$A$2:$N$81,5,FALSE),IF(_xlpm.x=0,"",_xlpm.x)))</f>
        <v>(Koehler, 1912)</v>
      </c>
      <c r="N2880" s="46" t="str">
        <f>IF($I2880="","",_xlfn.LET(_xlpm.x,VLOOKUP($I2880,'2026-01-09_taxon-match'!$A$2:$N$81,6,FALSE),IF(_xlpm.x=0,"",_xlpm.x)))</f>
        <v>Animalia</v>
      </c>
      <c r="O2880" s="46" t="str">
        <f>IF($I2880="","",_xlfn.LET(_xlpm.x,VLOOKUP($I2880,'2026-01-09_taxon-match'!$A$2:$N$81,7,FALSE),IF(_xlpm.x=0,"",_xlpm.x)))</f>
        <v>Echinodermata</v>
      </c>
      <c r="P2880" s="46" t="str">
        <f>IF($I2880="","",_xlfn.LET(_xlpm.x,VLOOKUP($I2880,'2026-01-09_taxon-match'!$A$2:$N$81,8,FALSE),IF(_xlpm.x=0,"",_xlpm.x)))</f>
        <v>Asteroidea</v>
      </c>
      <c r="Q2880" s="46" t="str">
        <f>IF($I2880="","",_xlfn.LET(_xlpm.x,VLOOKUP($I2880,'2026-01-09_taxon-match'!$A$2:$N$81,9,FALSE),IF(_xlpm.x=0,"",_xlpm.x)))</f>
        <v>Valvatida</v>
      </c>
      <c r="R2880" s="46" t="str">
        <f>IF($I2880="","",_xlfn.LET(_xlpm.x,VLOOKUP($I2880,'2026-01-09_taxon-match'!$A$2:$N$81,10,FALSE),IF(_xlpm.x=0,"",_xlpm.x)))</f>
        <v>Asterinidae</v>
      </c>
      <c r="S2880" s="46" t="str">
        <f>IF($I2880="","",_xlfn.LET(_xlpm.x,VLOOKUP($I2880,'2026-01-09_taxon-match'!$A$2:$N$81,11,FALSE),IF(_xlpm.x=0,"",_xlpm.x)))</f>
        <v>Cuenotaster</v>
      </c>
      <c r="T2880" s="46" t="str">
        <f>IF($I2880="","",_xlfn.LET(_xlpm.x,VLOOKUP($I2880,'2026-01-09_taxon-match'!$A$2:$N$81,13,FALSE),IF(_xlpm.x=0,"",_xlpm.x)))</f>
        <v>involutus</v>
      </c>
      <c r="U2880" s="46">
        <v>1</v>
      </c>
      <c r="Y2880" s="46" t="str">
        <f>IF(V2880="","",_xlfn.LET(_xlpm.x,VLOOKUP(V2880,'Drop-down_menus'!$D$2:$E$13,2,FALSE),IF(_xlpm.x=0,"",_xlpm.x)))</f>
        <v/>
      </c>
      <c r="Z2880" s="46" t="str">
        <f>IF(W2880="","",_xlfn.LET(_xlpm.x,VLOOKUP(W2880,'Drop-down_menus'!$D$2:$E$13,2,FALSE),IF(_xlpm.x=0,"",_xlpm.x)))</f>
        <v/>
      </c>
      <c r="AA2880" s="46" t="str">
        <f>IF(X2880="","",_xlfn.LET(_xlpm.x,VLOOKUP(X2880,'Drop-down_menus'!$D$2:$E$13,2,FALSE),IF(_xlpm.x=0,"",_xlpm.x)))</f>
        <v/>
      </c>
      <c r="AB2880" s="46" t="s">
        <v>1252</v>
      </c>
      <c r="AC2880" s="46" t="s">
        <v>1255</v>
      </c>
    </row>
    <row r="2881" spans="2:29" ht="15" customHeight="1">
      <c r="B2881" s="46">
        <v>3237</v>
      </c>
      <c r="C2881" t="s">
        <v>919</v>
      </c>
      <c r="D2881" s="46" t="b">
        <f>COUNTIF(Events!$B$2:$B$171, C2881) &gt; 0</f>
        <v>1</v>
      </c>
      <c r="G2881" s="46" t="s">
        <v>1208</v>
      </c>
      <c r="I2881" s="46" t="s">
        <v>1208</v>
      </c>
      <c r="J2881" s="46" t="str">
        <f>IF(I2881="","",_xlfn.LET(_xlpm.x,VLOOKUP(I2881,'2026-01-09_taxon-match'!$A$2:$N$81,4,FALSE),IF(_xlpm.x=0,"",_xlpm.x)))</f>
        <v>Nacella concinna</v>
      </c>
      <c r="L2881" s="46" t="str">
        <f>IF(I2881="","",_xlfn.LET(_xlpm.x,VLOOKUP(I2881,'2026-01-09_taxon-match'!$A$2:$N$81,3,FALSE),IF(_xlpm.x=0,"",_xlpm.x)))</f>
        <v>urn:lsid:marinespecies.org:taxname:197296</v>
      </c>
      <c r="M2881" s="46" t="str">
        <f>IF($I2881="","",_xlfn.LET(_xlpm.x,VLOOKUP($I2881,'2026-01-09_taxon-match'!$A$2:$N$81,5,FALSE),IF(_xlpm.x=0,"",_xlpm.x)))</f>
        <v>(Strebel, 1908)</v>
      </c>
      <c r="N2881" s="46" t="str">
        <f>IF($I2881="","",_xlfn.LET(_xlpm.x,VLOOKUP($I2881,'2026-01-09_taxon-match'!$A$2:$N$81,6,FALSE),IF(_xlpm.x=0,"",_xlpm.x)))</f>
        <v>Animalia</v>
      </c>
      <c r="O2881" s="46" t="str">
        <f>IF($I2881="","",_xlfn.LET(_xlpm.x,VLOOKUP($I2881,'2026-01-09_taxon-match'!$A$2:$N$81,7,FALSE),IF(_xlpm.x=0,"",_xlpm.x)))</f>
        <v>Mollusca</v>
      </c>
      <c r="P2881" s="46" t="str">
        <f>IF($I2881="","",_xlfn.LET(_xlpm.x,VLOOKUP($I2881,'2026-01-09_taxon-match'!$A$2:$N$81,8,FALSE),IF(_xlpm.x=0,"",_xlpm.x)))</f>
        <v>Gastropoda</v>
      </c>
      <c r="Q2881" s="46" t="str">
        <f>IF($I2881="","",_xlfn.LET(_xlpm.x,VLOOKUP($I2881,'2026-01-09_taxon-match'!$A$2:$N$81,9,FALSE),IF(_xlpm.x=0,"",_xlpm.x)))</f>
        <v>Nacellida</v>
      </c>
      <c r="R2881" s="46" t="str">
        <f>IF($I2881="","",_xlfn.LET(_xlpm.x,VLOOKUP($I2881,'2026-01-09_taxon-match'!$A$2:$N$81,10,FALSE),IF(_xlpm.x=0,"",_xlpm.x)))</f>
        <v>Nacellidae</v>
      </c>
      <c r="S2881" s="46" t="str">
        <f>IF($I2881="","",_xlfn.LET(_xlpm.x,VLOOKUP($I2881,'2026-01-09_taxon-match'!$A$2:$N$81,11,FALSE),IF(_xlpm.x=0,"",_xlpm.x)))</f>
        <v>Nacella</v>
      </c>
      <c r="T2881" s="46" t="str">
        <f>IF($I2881="","",_xlfn.LET(_xlpm.x,VLOOKUP($I2881,'2026-01-09_taxon-match'!$A$2:$N$81,13,FALSE),IF(_xlpm.x=0,"",_xlpm.x)))</f>
        <v>concinna</v>
      </c>
      <c r="U2881" s="46">
        <v>1</v>
      </c>
      <c r="Y2881" s="46" t="str">
        <f>IF(V2881="","",_xlfn.LET(_xlpm.x,VLOOKUP(V2881,'Drop-down_menus'!$D$2:$E$13,2,FALSE),IF(_xlpm.x=0,"",_xlpm.x)))</f>
        <v/>
      </c>
      <c r="Z2881" s="46" t="str">
        <f>IF(W2881="","",_xlfn.LET(_xlpm.x,VLOOKUP(W2881,'Drop-down_menus'!$D$2:$E$13,2,FALSE),IF(_xlpm.x=0,"",_xlpm.x)))</f>
        <v/>
      </c>
      <c r="AA2881" s="46" t="str">
        <f>IF(X2881="","",_xlfn.LET(_xlpm.x,VLOOKUP(X2881,'Drop-down_menus'!$D$2:$E$13,2,FALSE),IF(_xlpm.x=0,"",_xlpm.x)))</f>
        <v/>
      </c>
      <c r="AB2881" s="46" t="s">
        <v>1252</v>
      </c>
      <c r="AC2881" s="46" t="s">
        <v>1255</v>
      </c>
    </row>
    <row r="2882" spans="2:29" ht="15" customHeight="1">
      <c r="B2882" s="46">
        <v>3238</v>
      </c>
      <c r="C2882" t="s">
        <v>919</v>
      </c>
      <c r="D2882" s="46" t="b">
        <f>COUNTIF(Events!$B$2:$B$171, C2882) &gt; 0</f>
        <v>1</v>
      </c>
      <c r="G2882" s="46" t="s">
        <v>1246</v>
      </c>
      <c r="I2882" s="46" t="s">
        <v>1246</v>
      </c>
      <c r="J2882" s="46" t="str">
        <f>IF(I2882="","",_xlfn.LET(_xlpm.x,VLOOKUP(I2882,'2026-01-09_taxon-match'!$A$2:$N$81,4,FALSE),IF(_xlpm.x=0,"",_xlpm.x)))</f>
        <v>Cuenotaster involutus</v>
      </c>
      <c r="L2882" s="46" t="str">
        <f>IF(I2882="","",_xlfn.LET(_xlpm.x,VLOOKUP(I2882,'2026-01-09_taxon-match'!$A$2:$N$81,3,FALSE),IF(_xlpm.x=0,"",_xlpm.x)))</f>
        <v>urn:lsid:marinespecies.org:taxname:172784</v>
      </c>
      <c r="M2882" s="46" t="str">
        <f>IF($I2882="","",_xlfn.LET(_xlpm.x,VLOOKUP($I2882,'2026-01-09_taxon-match'!$A$2:$N$81,5,FALSE),IF(_xlpm.x=0,"",_xlpm.x)))</f>
        <v>(Koehler, 1912)</v>
      </c>
      <c r="N2882" s="46" t="str">
        <f>IF($I2882="","",_xlfn.LET(_xlpm.x,VLOOKUP($I2882,'2026-01-09_taxon-match'!$A$2:$N$81,6,FALSE),IF(_xlpm.x=0,"",_xlpm.x)))</f>
        <v>Animalia</v>
      </c>
      <c r="O2882" s="46" t="str">
        <f>IF($I2882="","",_xlfn.LET(_xlpm.x,VLOOKUP($I2882,'2026-01-09_taxon-match'!$A$2:$N$81,7,FALSE),IF(_xlpm.x=0,"",_xlpm.x)))</f>
        <v>Echinodermata</v>
      </c>
      <c r="P2882" s="46" t="str">
        <f>IF($I2882="","",_xlfn.LET(_xlpm.x,VLOOKUP($I2882,'2026-01-09_taxon-match'!$A$2:$N$81,8,FALSE),IF(_xlpm.x=0,"",_xlpm.x)))</f>
        <v>Asteroidea</v>
      </c>
      <c r="Q2882" s="46" t="str">
        <f>IF($I2882="","",_xlfn.LET(_xlpm.x,VLOOKUP($I2882,'2026-01-09_taxon-match'!$A$2:$N$81,9,FALSE),IF(_xlpm.x=0,"",_xlpm.x)))</f>
        <v>Valvatida</v>
      </c>
      <c r="R2882" s="46" t="str">
        <f>IF($I2882="","",_xlfn.LET(_xlpm.x,VLOOKUP($I2882,'2026-01-09_taxon-match'!$A$2:$N$81,10,FALSE),IF(_xlpm.x=0,"",_xlpm.x)))</f>
        <v>Asterinidae</v>
      </c>
      <c r="S2882" s="46" t="str">
        <f>IF($I2882="","",_xlfn.LET(_xlpm.x,VLOOKUP($I2882,'2026-01-09_taxon-match'!$A$2:$N$81,11,FALSE),IF(_xlpm.x=0,"",_xlpm.x)))</f>
        <v>Cuenotaster</v>
      </c>
      <c r="T2882" s="46" t="str">
        <f>IF($I2882="","",_xlfn.LET(_xlpm.x,VLOOKUP($I2882,'2026-01-09_taxon-match'!$A$2:$N$81,13,FALSE),IF(_xlpm.x=0,"",_xlpm.x)))</f>
        <v>involutus</v>
      </c>
      <c r="U2882" s="46">
        <v>1</v>
      </c>
      <c r="Y2882" s="46" t="str">
        <f>IF(V2882="","",_xlfn.LET(_xlpm.x,VLOOKUP(V2882,'Drop-down_menus'!$D$2:$E$13,2,FALSE),IF(_xlpm.x=0,"",_xlpm.x)))</f>
        <v/>
      </c>
      <c r="Z2882" s="46" t="str">
        <f>IF(W2882="","",_xlfn.LET(_xlpm.x,VLOOKUP(W2882,'Drop-down_menus'!$D$2:$E$13,2,FALSE),IF(_xlpm.x=0,"",_xlpm.x)))</f>
        <v/>
      </c>
      <c r="AA2882" s="46" t="str">
        <f>IF(X2882="","",_xlfn.LET(_xlpm.x,VLOOKUP(X2882,'Drop-down_menus'!$D$2:$E$13,2,FALSE),IF(_xlpm.x=0,"",_xlpm.x)))</f>
        <v/>
      </c>
      <c r="AB2882" s="46" t="s">
        <v>1252</v>
      </c>
      <c r="AC2882" s="46" t="s">
        <v>1255</v>
      </c>
    </row>
    <row r="2883" spans="2:29" ht="15" customHeight="1">
      <c r="B2883" s="46">
        <v>3239</v>
      </c>
      <c r="C2883" t="s">
        <v>919</v>
      </c>
      <c r="D2883" s="46" t="b">
        <f>COUNTIF(Events!$B$2:$B$171, C2883) &gt; 0</f>
        <v>1</v>
      </c>
      <c r="G2883" s="46" t="s">
        <v>960</v>
      </c>
      <c r="I2883" s="46" t="s">
        <v>960</v>
      </c>
      <c r="J2883" s="46" t="str">
        <f>IF(I2883="","",_xlfn.LET(_xlpm.x,VLOOKUP(I2883,'2026-01-09_taxon-match'!$A$2:$N$81,4,FALSE),IF(_xlpm.x=0,"",_xlpm.x)))</f>
        <v>Odontaster validus</v>
      </c>
      <c r="L2883" s="46" t="str">
        <f>IF(I2883="","",_xlfn.LET(_xlpm.x,VLOOKUP(I2883,'2026-01-09_taxon-match'!$A$2:$N$81,3,FALSE),IF(_xlpm.x=0,"",_xlpm.x)))</f>
        <v>urn:lsid:marinespecies.org:taxname:172775</v>
      </c>
      <c r="M2883" s="46" t="str">
        <f>IF($I2883="","",_xlfn.LET(_xlpm.x,VLOOKUP($I2883,'2026-01-09_taxon-match'!$A$2:$N$81,5,FALSE),IF(_xlpm.x=0,"",_xlpm.x)))</f>
        <v>Koehler, 1906</v>
      </c>
      <c r="N2883" s="46" t="str">
        <f>IF($I2883="","",_xlfn.LET(_xlpm.x,VLOOKUP($I2883,'2026-01-09_taxon-match'!$A$2:$N$81,6,FALSE),IF(_xlpm.x=0,"",_xlpm.x)))</f>
        <v>Animalia</v>
      </c>
      <c r="O2883" s="46" t="str">
        <f>IF($I2883="","",_xlfn.LET(_xlpm.x,VLOOKUP($I2883,'2026-01-09_taxon-match'!$A$2:$N$81,7,FALSE),IF(_xlpm.x=0,"",_xlpm.x)))</f>
        <v>Echinodermata</v>
      </c>
      <c r="P2883" s="46" t="str">
        <f>IF($I2883="","",_xlfn.LET(_xlpm.x,VLOOKUP($I2883,'2026-01-09_taxon-match'!$A$2:$N$81,8,FALSE),IF(_xlpm.x=0,"",_xlpm.x)))</f>
        <v>Asteroidea</v>
      </c>
      <c r="Q2883" s="46" t="str">
        <f>IF($I2883="","",_xlfn.LET(_xlpm.x,VLOOKUP($I2883,'2026-01-09_taxon-match'!$A$2:$N$81,9,FALSE),IF(_xlpm.x=0,"",_xlpm.x)))</f>
        <v>Valvatida</v>
      </c>
      <c r="R2883" s="46" t="str">
        <f>IF($I2883="","",_xlfn.LET(_xlpm.x,VLOOKUP($I2883,'2026-01-09_taxon-match'!$A$2:$N$81,10,FALSE),IF(_xlpm.x=0,"",_xlpm.x)))</f>
        <v>Odontasteridae</v>
      </c>
      <c r="S2883" s="46" t="str">
        <f>IF($I2883="","",_xlfn.LET(_xlpm.x,VLOOKUP($I2883,'2026-01-09_taxon-match'!$A$2:$N$81,11,FALSE),IF(_xlpm.x=0,"",_xlpm.x)))</f>
        <v>Odontaster</v>
      </c>
      <c r="T2883" s="46" t="str">
        <f>IF($I2883="","",_xlfn.LET(_xlpm.x,VLOOKUP($I2883,'2026-01-09_taxon-match'!$A$2:$N$81,13,FALSE),IF(_xlpm.x=0,"",_xlpm.x)))</f>
        <v>validus</v>
      </c>
      <c r="U2883" s="46">
        <v>1</v>
      </c>
      <c r="Y2883" s="46" t="str">
        <f>IF(V2883="","",_xlfn.LET(_xlpm.x,VLOOKUP(V2883,'Drop-down_menus'!$D$2:$E$13,2,FALSE),IF(_xlpm.x=0,"",_xlpm.x)))</f>
        <v/>
      </c>
      <c r="Z2883" s="46" t="str">
        <f>IF(W2883="","",_xlfn.LET(_xlpm.x,VLOOKUP(W2883,'Drop-down_menus'!$D$2:$E$13,2,FALSE),IF(_xlpm.x=0,"",_xlpm.x)))</f>
        <v/>
      </c>
      <c r="AA2883" s="46" t="str">
        <f>IF(X2883="","",_xlfn.LET(_xlpm.x,VLOOKUP(X2883,'Drop-down_menus'!$D$2:$E$13,2,FALSE),IF(_xlpm.x=0,"",_xlpm.x)))</f>
        <v/>
      </c>
      <c r="AB2883" s="46" t="s">
        <v>1252</v>
      </c>
      <c r="AC2883" s="46" t="s">
        <v>1255</v>
      </c>
    </row>
    <row r="2884" spans="2:29" ht="15" customHeight="1">
      <c r="B2884" s="46">
        <v>3240</v>
      </c>
      <c r="C2884" t="s">
        <v>919</v>
      </c>
      <c r="D2884" s="46" t="b">
        <f>COUNTIF(Events!$B$2:$B$171, C2884) &gt; 0</f>
        <v>1</v>
      </c>
      <c r="G2884" s="46" t="s">
        <v>960</v>
      </c>
      <c r="I2884" s="46" t="s">
        <v>960</v>
      </c>
      <c r="J2884" s="46" t="str">
        <f>IF(I2884="","",_xlfn.LET(_xlpm.x,VLOOKUP(I2884,'2026-01-09_taxon-match'!$A$2:$N$81,4,FALSE),IF(_xlpm.x=0,"",_xlpm.x)))</f>
        <v>Odontaster validus</v>
      </c>
      <c r="L2884" s="46" t="str">
        <f>IF(I2884="","",_xlfn.LET(_xlpm.x,VLOOKUP(I2884,'2026-01-09_taxon-match'!$A$2:$N$81,3,FALSE),IF(_xlpm.x=0,"",_xlpm.x)))</f>
        <v>urn:lsid:marinespecies.org:taxname:172775</v>
      </c>
      <c r="M2884" s="46" t="str">
        <f>IF($I2884="","",_xlfn.LET(_xlpm.x,VLOOKUP($I2884,'2026-01-09_taxon-match'!$A$2:$N$81,5,FALSE),IF(_xlpm.x=0,"",_xlpm.x)))</f>
        <v>Koehler, 1906</v>
      </c>
      <c r="N2884" s="46" t="str">
        <f>IF($I2884="","",_xlfn.LET(_xlpm.x,VLOOKUP($I2884,'2026-01-09_taxon-match'!$A$2:$N$81,6,FALSE),IF(_xlpm.x=0,"",_xlpm.x)))</f>
        <v>Animalia</v>
      </c>
      <c r="O2884" s="46" t="str">
        <f>IF($I2884="","",_xlfn.LET(_xlpm.x,VLOOKUP($I2884,'2026-01-09_taxon-match'!$A$2:$N$81,7,FALSE),IF(_xlpm.x=0,"",_xlpm.x)))</f>
        <v>Echinodermata</v>
      </c>
      <c r="P2884" s="46" t="str">
        <f>IF($I2884="","",_xlfn.LET(_xlpm.x,VLOOKUP($I2884,'2026-01-09_taxon-match'!$A$2:$N$81,8,FALSE),IF(_xlpm.x=0,"",_xlpm.x)))</f>
        <v>Asteroidea</v>
      </c>
      <c r="Q2884" s="46" t="str">
        <f>IF($I2884="","",_xlfn.LET(_xlpm.x,VLOOKUP($I2884,'2026-01-09_taxon-match'!$A$2:$N$81,9,FALSE),IF(_xlpm.x=0,"",_xlpm.x)))</f>
        <v>Valvatida</v>
      </c>
      <c r="R2884" s="46" t="str">
        <f>IF($I2884="","",_xlfn.LET(_xlpm.x,VLOOKUP($I2884,'2026-01-09_taxon-match'!$A$2:$N$81,10,FALSE),IF(_xlpm.x=0,"",_xlpm.x)))</f>
        <v>Odontasteridae</v>
      </c>
      <c r="S2884" s="46" t="str">
        <f>IF($I2884="","",_xlfn.LET(_xlpm.x,VLOOKUP($I2884,'2026-01-09_taxon-match'!$A$2:$N$81,11,FALSE),IF(_xlpm.x=0,"",_xlpm.x)))</f>
        <v>Odontaster</v>
      </c>
      <c r="T2884" s="46" t="str">
        <f>IF($I2884="","",_xlfn.LET(_xlpm.x,VLOOKUP($I2884,'2026-01-09_taxon-match'!$A$2:$N$81,13,FALSE),IF(_xlpm.x=0,"",_xlpm.x)))</f>
        <v>validus</v>
      </c>
      <c r="U2884" s="46">
        <v>1</v>
      </c>
      <c r="Y2884" s="46" t="str">
        <f>IF(V2884="","",_xlfn.LET(_xlpm.x,VLOOKUP(V2884,'Drop-down_menus'!$D$2:$E$13,2,FALSE),IF(_xlpm.x=0,"",_xlpm.x)))</f>
        <v/>
      </c>
      <c r="Z2884" s="46" t="str">
        <f>IF(W2884="","",_xlfn.LET(_xlpm.x,VLOOKUP(W2884,'Drop-down_menus'!$D$2:$E$13,2,FALSE),IF(_xlpm.x=0,"",_xlpm.x)))</f>
        <v/>
      </c>
      <c r="AA2884" s="46" t="str">
        <f>IF(X2884="","",_xlfn.LET(_xlpm.x,VLOOKUP(X2884,'Drop-down_menus'!$D$2:$E$13,2,FALSE),IF(_xlpm.x=0,"",_xlpm.x)))</f>
        <v/>
      </c>
      <c r="AB2884" s="46" t="s">
        <v>1252</v>
      </c>
      <c r="AC2884" s="46" t="s">
        <v>1255</v>
      </c>
    </row>
    <row r="2885" spans="2:29" ht="15" customHeight="1">
      <c r="B2885" s="46">
        <v>3241</v>
      </c>
      <c r="C2885" t="s">
        <v>919</v>
      </c>
      <c r="D2885" s="46" t="b">
        <f>COUNTIF(Events!$B$2:$B$171, C2885) &gt; 0</f>
        <v>1</v>
      </c>
      <c r="G2885" s="46" t="s">
        <v>1245</v>
      </c>
      <c r="I2885" s="46" t="s">
        <v>1523</v>
      </c>
      <c r="J2885" s="46" t="str">
        <f>IF(I2885="","",_xlfn.LET(_xlpm.x,VLOOKUP(I2885,'2026-01-09_taxon-match'!$A$2:$N$81,4,FALSE),IF(_xlpm.x=0,"",_xlpm.x)))</f>
        <v>Glabraster antarctica</v>
      </c>
      <c r="L2885" s="46" t="str">
        <f>IF(I2885="","",_xlfn.LET(_xlpm.x,VLOOKUP(I2885,'2026-01-09_taxon-match'!$A$2:$N$81,3,FALSE),IF(_xlpm.x=0,"",_xlpm.x)))</f>
        <v>urn:lsid:marinespecies.org:taxname:178005</v>
      </c>
      <c r="M2885" s="46" t="str">
        <f>IF($I2885="","",_xlfn.LET(_xlpm.x,VLOOKUP($I2885,'2026-01-09_taxon-match'!$A$2:$N$81,5,FALSE),IF(_xlpm.x=0,"",_xlpm.x)))</f>
        <v>(E. A. Smith, 1876)</v>
      </c>
      <c r="N2885" s="46" t="str">
        <f>IF($I2885="","",_xlfn.LET(_xlpm.x,VLOOKUP($I2885,'2026-01-09_taxon-match'!$A$2:$N$81,6,FALSE),IF(_xlpm.x=0,"",_xlpm.x)))</f>
        <v>Animalia</v>
      </c>
      <c r="O2885" s="46" t="str">
        <f>IF($I2885="","",_xlfn.LET(_xlpm.x,VLOOKUP($I2885,'2026-01-09_taxon-match'!$A$2:$N$81,7,FALSE),IF(_xlpm.x=0,"",_xlpm.x)))</f>
        <v>Echinodermata</v>
      </c>
      <c r="P2885" s="46" t="str">
        <f>IF($I2885="","",_xlfn.LET(_xlpm.x,VLOOKUP($I2885,'2026-01-09_taxon-match'!$A$2:$N$81,8,FALSE),IF(_xlpm.x=0,"",_xlpm.x)))</f>
        <v>Asteroidea</v>
      </c>
      <c r="Q2885" s="46" t="str">
        <f>IF($I2885="","",_xlfn.LET(_xlpm.x,VLOOKUP($I2885,'2026-01-09_taxon-match'!$A$2:$N$81,9,FALSE),IF(_xlpm.x=0,"",_xlpm.x)))</f>
        <v>Valvatida</v>
      </c>
      <c r="R2885" s="46" t="str">
        <f>IF($I2885="","",_xlfn.LET(_xlpm.x,VLOOKUP($I2885,'2026-01-09_taxon-match'!$A$2:$N$81,10,FALSE),IF(_xlpm.x=0,"",_xlpm.x)))</f>
        <v>Poraniidae</v>
      </c>
      <c r="S2885" s="46" t="str">
        <f>IF($I2885="","",_xlfn.LET(_xlpm.x,VLOOKUP($I2885,'2026-01-09_taxon-match'!$A$2:$N$81,11,FALSE),IF(_xlpm.x=0,"",_xlpm.x)))</f>
        <v>Glabraster</v>
      </c>
      <c r="T2885" s="46" t="str">
        <f>IF($I2885="","",_xlfn.LET(_xlpm.x,VLOOKUP($I2885,'2026-01-09_taxon-match'!$A$2:$N$81,13,FALSE),IF(_xlpm.x=0,"",_xlpm.x)))</f>
        <v>antarctica</v>
      </c>
      <c r="U2885" s="46">
        <v>1</v>
      </c>
      <c r="Y2885" s="46" t="str">
        <f>IF(V2885="","",_xlfn.LET(_xlpm.x,VLOOKUP(V2885,'Drop-down_menus'!$D$2:$E$13,2,FALSE),IF(_xlpm.x=0,"",_xlpm.x)))</f>
        <v/>
      </c>
      <c r="Z2885" s="46" t="str">
        <f>IF(W2885="","",_xlfn.LET(_xlpm.x,VLOOKUP(W2885,'Drop-down_menus'!$D$2:$E$13,2,FALSE),IF(_xlpm.x=0,"",_xlpm.x)))</f>
        <v/>
      </c>
      <c r="AA2885" s="46" t="str">
        <f>IF(X2885="","",_xlfn.LET(_xlpm.x,VLOOKUP(X2885,'Drop-down_menus'!$D$2:$E$13,2,FALSE),IF(_xlpm.x=0,"",_xlpm.x)))</f>
        <v/>
      </c>
      <c r="AB2885" s="46" t="s">
        <v>1252</v>
      </c>
      <c r="AC2885" s="46" t="s">
        <v>1255</v>
      </c>
    </row>
    <row r="2886" spans="2:29" ht="15" customHeight="1">
      <c r="B2886" s="46">
        <v>3242</v>
      </c>
      <c r="C2886" t="s">
        <v>919</v>
      </c>
      <c r="D2886" s="46" t="b">
        <f>COUNTIF(Events!$B$2:$B$171, C2886) &gt; 0</f>
        <v>1</v>
      </c>
      <c r="G2886" s="46" t="s">
        <v>1247</v>
      </c>
      <c r="I2886" s="46" t="s">
        <v>1247</v>
      </c>
      <c r="J2886" s="46" t="str">
        <f>IF(I2886="","",_xlfn.LET(_xlpm.x,VLOOKUP(I2886,'2026-01-09_taxon-match'!$A$2:$N$81,4,FALSE),IF(_xlpm.x=0,"",_xlpm.x)))</f>
        <v>Marseniopsis mollis</v>
      </c>
      <c r="L2886" s="46" t="str">
        <f>IF(I2886="","",_xlfn.LET(_xlpm.x,VLOOKUP(I2886,'2026-01-09_taxon-match'!$A$2:$N$81,3,FALSE),IF(_xlpm.x=0,"",_xlpm.x)))</f>
        <v>urn:lsid:marinespecies.org:taxname:197269</v>
      </c>
      <c r="M2886" s="46" t="str">
        <f>IF($I2886="","",_xlfn.LET(_xlpm.x,VLOOKUP($I2886,'2026-01-09_taxon-match'!$A$2:$N$81,5,FALSE),IF(_xlpm.x=0,"",_xlpm.x)))</f>
        <v>(E. A. Smith, 1902)</v>
      </c>
      <c r="N2886" s="46" t="str">
        <f>IF($I2886="","",_xlfn.LET(_xlpm.x,VLOOKUP($I2886,'2026-01-09_taxon-match'!$A$2:$N$81,6,FALSE),IF(_xlpm.x=0,"",_xlpm.x)))</f>
        <v>Animalia</v>
      </c>
      <c r="O2886" s="46" t="str">
        <f>IF($I2886="","",_xlfn.LET(_xlpm.x,VLOOKUP($I2886,'2026-01-09_taxon-match'!$A$2:$N$81,7,FALSE),IF(_xlpm.x=0,"",_xlpm.x)))</f>
        <v>Mollusca</v>
      </c>
      <c r="P2886" s="46" t="str">
        <f>IF($I2886="","",_xlfn.LET(_xlpm.x,VLOOKUP($I2886,'2026-01-09_taxon-match'!$A$2:$N$81,8,FALSE),IF(_xlpm.x=0,"",_xlpm.x)))</f>
        <v>Gastropoda</v>
      </c>
      <c r="Q2886" s="46" t="str">
        <f>IF($I2886="","",_xlfn.LET(_xlpm.x,VLOOKUP($I2886,'2026-01-09_taxon-match'!$A$2:$N$81,9,FALSE),IF(_xlpm.x=0,"",_xlpm.x)))</f>
        <v>Littorinimorpha</v>
      </c>
      <c r="R2886" s="46" t="str">
        <f>IF($I2886="","",_xlfn.LET(_xlpm.x,VLOOKUP($I2886,'2026-01-09_taxon-match'!$A$2:$N$81,10,FALSE),IF(_xlpm.x=0,"",_xlpm.x)))</f>
        <v>Velutinidae</v>
      </c>
      <c r="S2886" s="46" t="str">
        <f>IF($I2886="","",_xlfn.LET(_xlpm.x,VLOOKUP($I2886,'2026-01-09_taxon-match'!$A$2:$N$81,11,FALSE),IF(_xlpm.x=0,"",_xlpm.x)))</f>
        <v>Marseniopsis</v>
      </c>
      <c r="T2886" s="46" t="str">
        <f>IF($I2886="","",_xlfn.LET(_xlpm.x,VLOOKUP($I2886,'2026-01-09_taxon-match'!$A$2:$N$81,13,FALSE),IF(_xlpm.x=0,"",_xlpm.x)))</f>
        <v>mollis</v>
      </c>
      <c r="U2886" s="46">
        <v>1</v>
      </c>
      <c r="Y2886" s="46" t="str">
        <f>IF(V2886="","",_xlfn.LET(_xlpm.x,VLOOKUP(V2886,'Drop-down_menus'!$D$2:$E$13,2,FALSE),IF(_xlpm.x=0,"",_xlpm.x)))</f>
        <v/>
      </c>
      <c r="Z2886" s="46" t="str">
        <f>IF(W2886="","",_xlfn.LET(_xlpm.x,VLOOKUP(W2886,'Drop-down_menus'!$D$2:$E$13,2,FALSE),IF(_xlpm.x=0,"",_xlpm.x)))</f>
        <v/>
      </c>
      <c r="AA2886" s="46" t="str">
        <f>IF(X2886="","",_xlfn.LET(_xlpm.x,VLOOKUP(X2886,'Drop-down_menus'!$D$2:$E$13,2,FALSE),IF(_xlpm.x=0,"",_xlpm.x)))</f>
        <v/>
      </c>
      <c r="AB2886" s="46" t="s">
        <v>1252</v>
      </c>
      <c r="AC2886" s="46" t="s">
        <v>1255</v>
      </c>
    </row>
    <row r="2887" spans="2:29" ht="15" customHeight="1">
      <c r="B2887" s="46">
        <v>3243</v>
      </c>
      <c r="C2887" t="s">
        <v>919</v>
      </c>
      <c r="D2887" s="46" t="b">
        <f>COUNTIF(Events!$B$2:$B$171, C2887) &gt; 0</f>
        <v>1</v>
      </c>
      <c r="G2887" s="46" t="s">
        <v>1213</v>
      </c>
      <c r="I2887" s="46" t="s">
        <v>178</v>
      </c>
      <c r="J2887" s="46" t="str">
        <f>IF(I2887="","",_xlfn.LET(_xlpm.x,VLOOKUP(I2887,'2026-01-09_taxon-match'!$A$2:$N$81,4,FALSE),IF(_xlpm.x=0,"",_xlpm.x)))</f>
        <v>Parborlasia corrugatus</v>
      </c>
      <c r="L2887" s="46" t="str">
        <f>IF(I2887="","",_xlfn.LET(_xlpm.x,VLOOKUP(I2887,'2026-01-09_taxon-match'!$A$2:$N$81,3,FALSE),IF(_xlpm.x=0,"",_xlpm.x)))</f>
        <v>urn:lsid:marinespecies.org:taxname:1776775</v>
      </c>
      <c r="M2887" s="46" t="str">
        <f>IF($I2887="","",_xlfn.LET(_xlpm.x,VLOOKUP($I2887,'2026-01-09_taxon-match'!$A$2:$N$81,5,FALSE),IF(_xlpm.x=0,"",_xlpm.x)))</f>
        <v>(McIntosh, 1876)</v>
      </c>
      <c r="N2887" s="46" t="str">
        <f>IF($I2887="","",_xlfn.LET(_xlpm.x,VLOOKUP($I2887,'2026-01-09_taxon-match'!$A$2:$N$81,6,FALSE),IF(_xlpm.x=0,"",_xlpm.x)))</f>
        <v>Animalia</v>
      </c>
      <c r="O2887" s="46" t="str">
        <f>IF($I2887="","",_xlfn.LET(_xlpm.x,VLOOKUP($I2887,'2026-01-09_taxon-match'!$A$2:$N$81,7,FALSE),IF(_xlpm.x=0,"",_xlpm.x)))</f>
        <v>Nemertea</v>
      </c>
      <c r="P2887" s="46" t="str">
        <f>IF($I2887="","",_xlfn.LET(_xlpm.x,VLOOKUP($I2887,'2026-01-09_taxon-match'!$A$2:$N$81,8,FALSE),IF(_xlpm.x=0,"",_xlpm.x)))</f>
        <v>Pilidiophora</v>
      </c>
      <c r="Q2887" s="46" t="str">
        <f>IF($I2887="","",_xlfn.LET(_xlpm.x,VLOOKUP($I2887,'2026-01-09_taxon-match'!$A$2:$N$81,9,FALSE),IF(_xlpm.x=0,"",_xlpm.x)))</f>
        <v>Heteronemertea</v>
      </c>
      <c r="R2887" s="46" t="str">
        <f>IF($I2887="","",_xlfn.LET(_xlpm.x,VLOOKUP($I2887,'2026-01-09_taxon-match'!$A$2:$N$81,10,FALSE),IF(_xlpm.x=0,"",_xlpm.x)))</f>
        <v>Lineidae</v>
      </c>
      <c r="S2887" s="46" t="str">
        <f>IF($I2887="","",_xlfn.LET(_xlpm.x,VLOOKUP($I2887,'2026-01-09_taxon-match'!$A$2:$N$81,11,FALSE),IF(_xlpm.x=0,"",_xlpm.x)))</f>
        <v>Parborlasia</v>
      </c>
      <c r="T2887" s="46" t="str">
        <f>IF($I2887="","",_xlfn.LET(_xlpm.x,VLOOKUP($I2887,'2026-01-09_taxon-match'!$A$2:$N$81,13,FALSE),IF(_xlpm.x=0,"",_xlpm.x)))</f>
        <v>corrugatus</v>
      </c>
      <c r="U2887" s="46">
        <v>1</v>
      </c>
      <c r="Y2887" s="46" t="str">
        <f>IF(V2887="","",_xlfn.LET(_xlpm.x,VLOOKUP(V2887,'Drop-down_menus'!$D$2:$E$13,2,FALSE),IF(_xlpm.x=0,"",_xlpm.x)))</f>
        <v/>
      </c>
      <c r="Z2887" s="46" t="str">
        <f>IF(W2887="","",_xlfn.LET(_xlpm.x,VLOOKUP(W2887,'Drop-down_menus'!$D$2:$E$13,2,FALSE),IF(_xlpm.x=0,"",_xlpm.x)))</f>
        <v/>
      </c>
      <c r="AA2887" s="46" t="str">
        <f>IF(X2887="","",_xlfn.LET(_xlpm.x,VLOOKUP(X2887,'Drop-down_menus'!$D$2:$E$13,2,FALSE),IF(_xlpm.x=0,"",_xlpm.x)))</f>
        <v/>
      </c>
      <c r="AB2887" s="46" t="s">
        <v>1252</v>
      </c>
      <c r="AC2887" s="46" t="s">
        <v>1255</v>
      </c>
    </row>
    <row r="2888" spans="2:29" ht="15" customHeight="1">
      <c r="B2888" s="46">
        <v>3244</v>
      </c>
      <c r="C2888" t="s">
        <v>919</v>
      </c>
      <c r="D2888" s="46" t="b">
        <f>COUNTIF(Events!$B$2:$B$171, C2888) &gt; 0</f>
        <v>1</v>
      </c>
      <c r="G2888" s="46" t="s">
        <v>1246</v>
      </c>
      <c r="I2888" s="46" t="s">
        <v>1246</v>
      </c>
      <c r="J2888" s="46" t="str">
        <f>IF(I2888="","",_xlfn.LET(_xlpm.x,VLOOKUP(I2888,'2026-01-09_taxon-match'!$A$2:$N$81,4,FALSE),IF(_xlpm.x=0,"",_xlpm.x)))</f>
        <v>Cuenotaster involutus</v>
      </c>
      <c r="L2888" s="46" t="str">
        <f>IF(I2888="","",_xlfn.LET(_xlpm.x,VLOOKUP(I2888,'2026-01-09_taxon-match'!$A$2:$N$81,3,FALSE),IF(_xlpm.x=0,"",_xlpm.x)))</f>
        <v>urn:lsid:marinespecies.org:taxname:172784</v>
      </c>
      <c r="M2888" s="46" t="str">
        <f>IF($I2888="","",_xlfn.LET(_xlpm.x,VLOOKUP($I2888,'2026-01-09_taxon-match'!$A$2:$N$81,5,FALSE),IF(_xlpm.x=0,"",_xlpm.x)))</f>
        <v>(Koehler, 1912)</v>
      </c>
      <c r="N2888" s="46" t="str">
        <f>IF($I2888="","",_xlfn.LET(_xlpm.x,VLOOKUP($I2888,'2026-01-09_taxon-match'!$A$2:$N$81,6,FALSE),IF(_xlpm.x=0,"",_xlpm.x)))</f>
        <v>Animalia</v>
      </c>
      <c r="O2888" s="46" t="str">
        <f>IF($I2888="","",_xlfn.LET(_xlpm.x,VLOOKUP($I2888,'2026-01-09_taxon-match'!$A$2:$N$81,7,FALSE),IF(_xlpm.x=0,"",_xlpm.x)))</f>
        <v>Echinodermata</v>
      </c>
      <c r="P2888" s="46" t="str">
        <f>IF($I2888="","",_xlfn.LET(_xlpm.x,VLOOKUP($I2888,'2026-01-09_taxon-match'!$A$2:$N$81,8,FALSE),IF(_xlpm.x=0,"",_xlpm.x)))</f>
        <v>Asteroidea</v>
      </c>
      <c r="Q2888" s="46" t="str">
        <f>IF($I2888="","",_xlfn.LET(_xlpm.x,VLOOKUP($I2888,'2026-01-09_taxon-match'!$A$2:$N$81,9,FALSE),IF(_xlpm.x=0,"",_xlpm.x)))</f>
        <v>Valvatida</v>
      </c>
      <c r="R2888" s="46" t="str">
        <f>IF($I2888="","",_xlfn.LET(_xlpm.x,VLOOKUP($I2888,'2026-01-09_taxon-match'!$A$2:$N$81,10,FALSE),IF(_xlpm.x=0,"",_xlpm.x)))</f>
        <v>Asterinidae</v>
      </c>
      <c r="S2888" s="46" t="str">
        <f>IF($I2888="","",_xlfn.LET(_xlpm.x,VLOOKUP($I2888,'2026-01-09_taxon-match'!$A$2:$N$81,11,FALSE),IF(_xlpm.x=0,"",_xlpm.x)))</f>
        <v>Cuenotaster</v>
      </c>
      <c r="T2888" s="46" t="str">
        <f>IF($I2888="","",_xlfn.LET(_xlpm.x,VLOOKUP($I2888,'2026-01-09_taxon-match'!$A$2:$N$81,13,FALSE),IF(_xlpm.x=0,"",_xlpm.x)))</f>
        <v>involutus</v>
      </c>
      <c r="U2888" s="46">
        <v>1</v>
      </c>
      <c r="Y2888" s="46" t="str">
        <f>IF(V2888="","",_xlfn.LET(_xlpm.x,VLOOKUP(V2888,'Drop-down_menus'!$D$2:$E$13,2,FALSE),IF(_xlpm.x=0,"",_xlpm.x)))</f>
        <v/>
      </c>
      <c r="Z2888" s="46" t="str">
        <f>IF(W2888="","",_xlfn.LET(_xlpm.x,VLOOKUP(W2888,'Drop-down_menus'!$D$2:$E$13,2,FALSE),IF(_xlpm.x=0,"",_xlpm.x)))</f>
        <v/>
      </c>
      <c r="AA2888" s="46" t="str">
        <f>IF(X2888="","",_xlfn.LET(_xlpm.x,VLOOKUP(X2888,'Drop-down_menus'!$D$2:$E$13,2,FALSE),IF(_xlpm.x=0,"",_xlpm.x)))</f>
        <v/>
      </c>
      <c r="AB2888" s="46" t="s">
        <v>1252</v>
      </c>
      <c r="AC2888" s="46" t="s">
        <v>1255</v>
      </c>
    </row>
    <row r="2889" spans="2:29" ht="15" customHeight="1">
      <c r="B2889" s="46">
        <v>3245</v>
      </c>
      <c r="C2889" t="s">
        <v>919</v>
      </c>
      <c r="D2889" s="46" t="b">
        <f>COUNTIF(Events!$B$2:$B$171, C2889) &gt; 0</f>
        <v>1</v>
      </c>
      <c r="G2889" s="46" t="s">
        <v>1226</v>
      </c>
      <c r="I2889" s="46" t="s">
        <v>1329</v>
      </c>
      <c r="J2889" s="46" t="str">
        <f>IF(I2889="","",_xlfn.LET(_xlpm.x,VLOOKUP(I2889,'2026-01-09_taxon-match'!$A$2:$N$81,4,FALSE),IF(_xlpm.x=0,"",_xlpm.x)))</f>
        <v>Diplasterias</v>
      </c>
      <c r="K2889" s="46" t="s">
        <v>1318</v>
      </c>
      <c r="L2889" s="46" t="str">
        <f>IF(I2889="","",_xlfn.LET(_xlpm.x,VLOOKUP(I2889,'2026-01-09_taxon-match'!$A$2:$N$81,3,FALSE),IF(_xlpm.x=0,"",_xlpm.x)))</f>
        <v/>
      </c>
      <c r="M2889" s="46" t="str">
        <f>IF($I2889="","",_xlfn.LET(_xlpm.x,VLOOKUP($I2889,'2026-01-09_taxon-match'!$A$2:$N$81,5,FALSE),IF(_xlpm.x=0,"",_xlpm.x)))</f>
        <v/>
      </c>
      <c r="N2889" s="46" t="str">
        <f>IF($I2889="","",_xlfn.LET(_xlpm.x,VLOOKUP($I2889,'2026-01-09_taxon-match'!$A$2:$N$81,6,FALSE),IF(_xlpm.x=0,"",_xlpm.x)))</f>
        <v/>
      </c>
      <c r="O2889" s="46" t="str">
        <f>IF($I2889="","",_xlfn.LET(_xlpm.x,VLOOKUP($I2889,'2026-01-09_taxon-match'!$A$2:$N$81,7,FALSE),IF(_xlpm.x=0,"",_xlpm.x)))</f>
        <v/>
      </c>
      <c r="P2889" s="46" t="str">
        <f>IF($I2889="","",_xlfn.LET(_xlpm.x,VLOOKUP($I2889,'2026-01-09_taxon-match'!$A$2:$N$81,8,FALSE),IF(_xlpm.x=0,"",_xlpm.x)))</f>
        <v/>
      </c>
      <c r="Q2889" s="46" t="str">
        <f>IF($I2889="","",_xlfn.LET(_xlpm.x,VLOOKUP($I2889,'2026-01-09_taxon-match'!$A$2:$N$81,9,FALSE),IF(_xlpm.x=0,"",_xlpm.x)))</f>
        <v/>
      </c>
      <c r="R2889" s="46" t="str">
        <f>IF($I2889="","",_xlfn.LET(_xlpm.x,VLOOKUP($I2889,'2026-01-09_taxon-match'!$A$2:$N$81,10,FALSE),IF(_xlpm.x=0,"",_xlpm.x)))</f>
        <v/>
      </c>
      <c r="S2889" s="46" t="str">
        <f>IF($I2889="","",_xlfn.LET(_xlpm.x,VLOOKUP($I2889,'2026-01-09_taxon-match'!$A$2:$N$81,11,FALSE),IF(_xlpm.x=0,"",_xlpm.x)))</f>
        <v/>
      </c>
      <c r="T2889" s="46" t="str">
        <f>IF($I2889="","",_xlfn.LET(_xlpm.x,VLOOKUP($I2889,'2026-01-09_taxon-match'!$A$2:$N$81,13,FALSE),IF(_xlpm.x=0,"",_xlpm.x)))</f>
        <v/>
      </c>
      <c r="U2889" s="46">
        <v>1</v>
      </c>
      <c r="Y2889" s="46" t="str">
        <f>IF(V2889="","",_xlfn.LET(_xlpm.x,VLOOKUP(V2889,'Drop-down_menus'!$D$2:$E$13,2,FALSE),IF(_xlpm.x=0,"",_xlpm.x)))</f>
        <v/>
      </c>
      <c r="Z2889" s="46" t="str">
        <f>IF(W2889="","",_xlfn.LET(_xlpm.x,VLOOKUP(W2889,'Drop-down_menus'!$D$2:$E$13,2,FALSE),IF(_xlpm.x=0,"",_xlpm.x)))</f>
        <v/>
      </c>
      <c r="AA2889" s="46" t="str">
        <f>IF(X2889="","",_xlfn.LET(_xlpm.x,VLOOKUP(X2889,'Drop-down_menus'!$D$2:$E$13,2,FALSE),IF(_xlpm.x=0,"",_xlpm.x)))</f>
        <v/>
      </c>
      <c r="AB2889" s="46" t="s">
        <v>1252</v>
      </c>
      <c r="AC2889" s="46" t="s">
        <v>1255</v>
      </c>
    </row>
    <row r="2890" spans="2:29" ht="15" customHeight="1">
      <c r="B2890" s="46">
        <v>3246</v>
      </c>
      <c r="C2890" t="s">
        <v>919</v>
      </c>
      <c r="D2890" s="46" t="b">
        <f>COUNTIF(Events!$B$2:$B$171, C2890) &gt; 0</f>
        <v>1</v>
      </c>
      <c r="G2890" s="46" t="s">
        <v>1212</v>
      </c>
      <c r="I2890" s="46" t="s">
        <v>315</v>
      </c>
      <c r="J2890" s="46" t="str">
        <f>IF(I2890="","",_xlfn.LET(_xlpm.x,VLOOKUP(I2890,'2026-01-09_taxon-match'!$A$2:$N$81,4,FALSE),IF(_xlpm.x=0,"",_xlpm.x)))</f>
        <v>Cnemidocarpa verrucosa</v>
      </c>
      <c r="L2890" s="46" t="str">
        <f>IF(I2890="","",_xlfn.LET(_xlpm.x,VLOOKUP(I2890,'2026-01-09_taxon-match'!$A$2:$N$81,3,FALSE),IF(_xlpm.x=0,"",_xlpm.x)))</f>
        <v>urn:lsid:marinespecies.org:taxname:173893</v>
      </c>
      <c r="M2890" s="46" t="str">
        <f>IF($I2890="","",_xlfn.LET(_xlpm.x,VLOOKUP($I2890,'2026-01-09_taxon-match'!$A$2:$N$81,5,FALSE),IF(_xlpm.x=0,"",_xlpm.x)))</f>
        <v>(Lesson, 1830)</v>
      </c>
      <c r="N2890" s="46" t="str">
        <f>IF($I2890="","",_xlfn.LET(_xlpm.x,VLOOKUP($I2890,'2026-01-09_taxon-match'!$A$2:$N$81,6,FALSE),IF(_xlpm.x=0,"",_xlpm.x)))</f>
        <v>Animalia</v>
      </c>
      <c r="O2890" s="46" t="str">
        <f>IF($I2890="","",_xlfn.LET(_xlpm.x,VLOOKUP($I2890,'2026-01-09_taxon-match'!$A$2:$N$81,7,FALSE),IF(_xlpm.x=0,"",_xlpm.x)))</f>
        <v>Chordata</v>
      </c>
      <c r="P2890" s="46" t="str">
        <f>IF($I2890="","",_xlfn.LET(_xlpm.x,VLOOKUP($I2890,'2026-01-09_taxon-match'!$A$2:$N$81,8,FALSE),IF(_xlpm.x=0,"",_xlpm.x)))</f>
        <v>Ascidiacea</v>
      </c>
      <c r="Q2890" s="46" t="str">
        <f>IF($I2890="","",_xlfn.LET(_xlpm.x,VLOOKUP($I2890,'2026-01-09_taxon-match'!$A$2:$N$81,9,FALSE),IF(_xlpm.x=0,"",_xlpm.x)))</f>
        <v>Stolidobranchia</v>
      </c>
      <c r="R2890" s="46" t="str">
        <f>IF($I2890="","",_xlfn.LET(_xlpm.x,VLOOKUP($I2890,'2026-01-09_taxon-match'!$A$2:$N$81,10,FALSE),IF(_xlpm.x=0,"",_xlpm.x)))</f>
        <v>Styelidae</v>
      </c>
      <c r="S2890" s="46" t="str">
        <f>IF($I2890="","",_xlfn.LET(_xlpm.x,VLOOKUP($I2890,'2026-01-09_taxon-match'!$A$2:$N$81,11,FALSE),IF(_xlpm.x=0,"",_xlpm.x)))</f>
        <v>Cnemidocarpa</v>
      </c>
      <c r="T2890" s="46" t="str">
        <f>IF($I2890="","",_xlfn.LET(_xlpm.x,VLOOKUP($I2890,'2026-01-09_taxon-match'!$A$2:$N$81,13,FALSE),IF(_xlpm.x=0,"",_xlpm.x)))</f>
        <v>verrucosa</v>
      </c>
      <c r="U2890" s="46">
        <v>1</v>
      </c>
      <c r="Y2890" s="46" t="str">
        <f>IF(V2890="","",_xlfn.LET(_xlpm.x,VLOOKUP(V2890,'Drop-down_menus'!$D$2:$E$13,2,FALSE),IF(_xlpm.x=0,"",_xlpm.x)))</f>
        <v/>
      </c>
      <c r="Z2890" s="46" t="str">
        <f>IF(W2890="","",_xlfn.LET(_xlpm.x,VLOOKUP(W2890,'Drop-down_menus'!$D$2:$E$13,2,FALSE),IF(_xlpm.x=0,"",_xlpm.x)))</f>
        <v/>
      </c>
      <c r="AA2890" s="46" t="str">
        <f>IF(X2890="","",_xlfn.LET(_xlpm.x,VLOOKUP(X2890,'Drop-down_menus'!$D$2:$E$13,2,FALSE),IF(_xlpm.x=0,"",_xlpm.x)))</f>
        <v/>
      </c>
      <c r="AB2890" s="46" t="s">
        <v>1252</v>
      </c>
      <c r="AC2890" s="46" t="s">
        <v>1255</v>
      </c>
    </row>
    <row r="2891" spans="2:29" ht="15" customHeight="1">
      <c r="B2891" s="46">
        <v>3247</v>
      </c>
      <c r="C2891" t="s">
        <v>919</v>
      </c>
      <c r="D2891" s="46" t="b">
        <f>COUNTIF(Events!$B$2:$B$171, C2891) &gt; 0</f>
        <v>1</v>
      </c>
      <c r="G2891" s="46" t="s">
        <v>1212</v>
      </c>
      <c r="I2891" s="46" t="s">
        <v>315</v>
      </c>
      <c r="J2891" s="46" t="str">
        <f>IF(I2891="","",_xlfn.LET(_xlpm.x,VLOOKUP(I2891,'2026-01-09_taxon-match'!$A$2:$N$81,4,FALSE),IF(_xlpm.x=0,"",_xlpm.x)))</f>
        <v>Cnemidocarpa verrucosa</v>
      </c>
      <c r="L2891" s="46" t="str">
        <f>IF(I2891="","",_xlfn.LET(_xlpm.x,VLOOKUP(I2891,'2026-01-09_taxon-match'!$A$2:$N$81,3,FALSE),IF(_xlpm.x=0,"",_xlpm.x)))</f>
        <v>urn:lsid:marinespecies.org:taxname:173893</v>
      </c>
      <c r="M2891" s="46" t="str">
        <f>IF($I2891="","",_xlfn.LET(_xlpm.x,VLOOKUP($I2891,'2026-01-09_taxon-match'!$A$2:$N$81,5,FALSE),IF(_xlpm.x=0,"",_xlpm.x)))</f>
        <v>(Lesson, 1830)</v>
      </c>
      <c r="N2891" s="46" t="str">
        <f>IF($I2891="","",_xlfn.LET(_xlpm.x,VLOOKUP($I2891,'2026-01-09_taxon-match'!$A$2:$N$81,6,FALSE),IF(_xlpm.x=0,"",_xlpm.x)))</f>
        <v>Animalia</v>
      </c>
      <c r="O2891" s="46" t="str">
        <f>IF($I2891="","",_xlfn.LET(_xlpm.x,VLOOKUP($I2891,'2026-01-09_taxon-match'!$A$2:$N$81,7,FALSE),IF(_xlpm.x=0,"",_xlpm.x)))</f>
        <v>Chordata</v>
      </c>
      <c r="P2891" s="46" t="str">
        <f>IF($I2891="","",_xlfn.LET(_xlpm.x,VLOOKUP($I2891,'2026-01-09_taxon-match'!$A$2:$N$81,8,FALSE),IF(_xlpm.x=0,"",_xlpm.x)))</f>
        <v>Ascidiacea</v>
      </c>
      <c r="Q2891" s="46" t="str">
        <f>IF($I2891="","",_xlfn.LET(_xlpm.x,VLOOKUP($I2891,'2026-01-09_taxon-match'!$A$2:$N$81,9,FALSE),IF(_xlpm.x=0,"",_xlpm.x)))</f>
        <v>Stolidobranchia</v>
      </c>
      <c r="R2891" s="46" t="str">
        <f>IF($I2891="","",_xlfn.LET(_xlpm.x,VLOOKUP($I2891,'2026-01-09_taxon-match'!$A$2:$N$81,10,FALSE),IF(_xlpm.x=0,"",_xlpm.x)))</f>
        <v>Styelidae</v>
      </c>
      <c r="S2891" s="46" t="str">
        <f>IF($I2891="","",_xlfn.LET(_xlpm.x,VLOOKUP($I2891,'2026-01-09_taxon-match'!$A$2:$N$81,11,FALSE),IF(_xlpm.x=0,"",_xlpm.x)))</f>
        <v>Cnemidocarpa</v>
      </c>
      <c r="T2891" s="46" t="str">
        <f>IF($I2891="","",_xlfn.LET(_xlpm.x,VLOOKUP($I2891,'2026-01-09_taxon-match'!$A$2:$N$81,13,FALSE),IF(_xlpm.x=0,"",_xlpm.x)))</f>
        <v>verrucosa</v>
      </c>
      <c r="U2891" s="46">
        <v>1</v>
      </c>
      <c r="Y2891" s="46" t="str">
        <f>IF(V2891="","",_xlfn.LET(_xlpm.x,VLOOKUP(V2891,'Drop-down_menus'!$D$2:$E$13,2,FALSE),IF(_xlpm.x=0,"",_xlpm.x)))</f>
        <v/>
      </c>
      <c r="Z2891" s="46" t="str">
        <f>IF(W2891="","",_xlfn.LET(_xlpm.x,VLOOKUP(W2891,'Drop-down_menus'!$D$2:$E$13,2,FALSE),IF(_xlpm.x=0,"",_xlpm.x)))</f>
        <v/>
      </c>
      <c r="AA2891" s="46" t="str">
        <f>IF(X2891="","",_xlfn.LET(_xlpm.x,VLOOKUP(X2891,'Drop-down_menus'!$D$2:$E$13,2,FALSE),IF(_xlpm.x=0,"",_xlpm.x)))</f>
        <v/>
      </c>
      <c r="AB2891" s="46" t="s">
        <v>1252</v>
      </c>
      <c r="AC2891" s="46" t="s">
        <v>1255</v>
      </c>
    </row>
    <row r="2892" spans="2:29" ht="15" customHeight="1">
      <c r="B2892" s="46">
        <v>3248</v>
      </c>
      <c r="C2892" t="s">
        <v>919</v>
      </c>
      <c r="D2892" s="46" t="b">
        <f>COUNTIF(Events!$B$2:$B$171, C2892) &gt; 0</f>
        <v>1</v>
      </c>
      <c r="G2892" s="46" t="s">
        <v>1204</v>
      </c>
      <c r="I2892" s="46" t="s">
        <v>235</v>
      </c>
      <c r="J2892" s="46" t="str">
        <f>IF(I2892="","",_xlfn.LET(_xlpm.x,VLOOKUP(I2892,'2026-01-09_taxon-match'!$A$2:$N$81,4,FALSE),IF(_xlpm.x=0,"",_xlpm.x)))</f>
        <v>Molgula</v>
      </c>
      <c r="K2892" s="46" t="s">
        <v>1318</v>
      </c>
      <c r="L2892" s="46" t="str">
        <f>IF(I2892="","",_xlfn.LET(_xlpm.x,VLOOKUP(I2892,'2026-01-09_taxon-match'!$A$2:$N$81,3,FALSE),IF(_xlpm.x=0,"",_xlpm.x)))</f>
        <v>urn:lsid:marinespecies.org:taxname:103509</v>
      </c>
      <c r="M2892" s="46" t="str">
        <f>IF($I2892="","",_xlfn.LET(_xlpm.x,VLOOKUP($I2892,'2026-01-09_taxon-match'!$A$2:$N$81,5,FALSE),IF(_xlpm.x=0,"",_xlpm.x)))</f>
        <v>Forbes, 1848</v>
      </c>
      <c r="N2892" s="46" t="str">
        <f>IF($I2892="","",_xlfn.LET(_xlpm.x,VLOOKUP($I2892,'2026-01-09_taxon-match'!$A$2:$N$81,6,FALSE),IF(_xlpm.x=0,"",_xlpm.x)))</f>
        <v>Animalia</v>
      </c>
      <c r="O2892" s="46" t="str">
        <f>IF($I2892="","",_xlfn.LET(_xlpm.x,VLOOKUP($I2892,'2026-01-09_taxon-match'!$A$2:$N$81,7,FALSE),IF(_xlpm.x=0,"",_xlpm.x)))</f>
        <v>Chordata</v>
      </c>
      <c r="P2892" s="46" t="str">
        <f>IF($I2892="","",_xlfn.LET(_xlpm.x,VLOOKUP($I2892,'2026-01-09_taxon-match'!$A$2:$N$81,8,FALSE),IF(_xlpm.x=0,"",_xlpm.x)))</f>
        <v>Ascidiacea</v>
      </c>
      <c r="Q2892" s="46" t="str">
        <f>IF($I2892="","",_xlfn.LET(_xlpm.x,VLOOKUP($I2892,'2026-01-09_taxon-match'!$A$2:$N$81,9,FALSE),IF(_xlpm.x=0,"",_xlpm.x)))</f>
        <v>Stolidobranchia</v>
      </c>
      <c r="R2892" s="46" t="str">
        <f>IF($I2892="","",_xlfn.LET(_xlpm.x,VLOOKUP($I2892,'2026-01-09_taxon-match'!$A$2:$N$81,10,FALSE),IF(_xlpm.x=0,"",_xlpm.x)))</f>
        <v>Molgulidae</v>
      </c>
      <c r="S2892" s="46" t="str">
        <f>IF($I2892="","",_xlfn.LET(_xlpm.x,VLOOKUP($I2892,'2026-01-09_taxon-match'!$A$2:$N$81,11,FALSE),IF(_xlpm.x=0,"",_xlpm.x)))</f>
        <v>Molgula</v>
      </c>
      <c r="T2892" s="46" t="str">
        <f>IF($I2892="","",_xlfn.LET(_xlpm.x,VLOOKUP($I2892,'2026-01-09_taxon-match'!$A$2:$N$81,13,FALSE),IF(_xlpm.x=0,"",_xlpm.x)))</f>
        <v/>
      </c>
      <c r="U2892" s="46">
        <v>1</v>
      </c>
      <c r="Y2892" s="46" t="str">
        <f>IF(V2892="","",_xlfn.LET(_xlpm.x,VLOOKUP(V2892,'Drop-down_menus'!$D$2:$E$13,2,FALSE),IF(_xlpm.x=0,"",_xlpm.x)))</f>
        <v/>
      </c>
      <c r="Z2892" s="46" t="str">
        <f>IF(W2892="","",_xlfn.LET(_xlpm.x,VLOOKUP(W2892,'Drop-down_menus'!$D$2:$E$13,2,FALSE),IF(_xlpm.x=0,"",_xlpm.x)))</f>
        <v/>
      </c>
      <c r="AA2892" s="46" t="str">
        <f>IF(X2892="","",_xlfn.LET(_xlpm.x,VLOOKUP(X2892,'Drop-down_menus'!$D$2:$E$13,2,FALSE),IF(_xlpm.x=0,"",_xlpm.x)))</f>
        <v/>
      </c>
      <c r="AB2892" s="46" t="s">
        <v>1252</v>
      </c>
      <c r="AC2892" s="46" t="s">
        <v>1255</v>
      </c>
    </row>
    <row r="2893" spans="2:29" ht="15" customHeight="1">
      <c r="B2893" s="46">
        <v>3249</v>
      </c>
      <c r="C2893" t="s">
        <v>919</v>
      </c>
      <c r="D2893" s="46" t="b">
        <f>COUNTIF(Events!$B$2:$B$171, C2893) &gt; 0</f>
        <v>1</v>
      </c>
      <c r="G2893" s="46" t="s">
        <v>1248</v>
      </c>
      <c r="I2893" s="46" t="s">
        <v>295</v>
      </c>
      <c r="J2893" s="46" t="str">
        <f>IF(I2893="","",_xlfn.LET(_xlpm.x,VLOOKUP(I2893,'2026-01-09_taxon-match'!$A$2:$N$81,4,FALSE),IF(_xlpm.x=0,"",_xlpm.x)))</f>
        <v>Bryozoa</v>
      </c>
      <c r="K2893" s="46" t="s">
        <v>1318</v>
      </c>
      <c r="L2893" s="46" t="str">
        <f>IF(I2893="","",_xlfn.LET(_xlpm.x,VLOOKUP(I2893,'2026-01-09_taxon-match'!$A$2:$N$81,3,FALSE),IF(_xlpm.x=0,"",_xlpm.x)))</f>
        <v>urn:lsid:marinespecies.org:taxname:146142</v>
      </c>
      <c r="M2893" s="46" t="str">
        <f>IF($I2893="","",_xlfn.LET(_xlpm.x,VLOOKUP($I2893,'2026-01-09_taxon-match'!$A$2:$N$81,5,FALSE),IF(_xlpm.x=0,"",_xlpm.x)))</f>
        <v/>
      </c>
      <c r="N2893" s="46" t="str">
        <f>IF($I2893="","",_xlfn.LET(_xlpm.x,VLOOKUP($I2893,'2026-01-09_taxon-match'!$A$2:$N$81,6,FALSE),IF(_xlpm.x=0,"",_xlpm.x)))</f>
        <v>Animalia</v>
      </c>
      <c r="O2893" s="46" t="str">
        <f>IF($I2893="","",_xlfn.LET(_xlpm.x,VLOOKUP($I2893,'2026-01-09_taxon-match'!$A$2:$N$81,7,FALSE),IF(_xlpm.x=0,"",_xlpm.x)))</f>
        <v>Bryozoa</v>
      </c>
      <c r="P2893" s="46" t="str">
        <f>IF($I2893="","",_xlfn.LET(_xlpm.x,VLOOKUP($I2893,'2026-01-09_taxon-match'!$A$2:$N$81,8,FALSE),IF(_xlpm.x=0,"",_xlpm.x)))</f>
        <v/>
      </c>
      <c r="Q2893" s="46" t="str">
        <f>IF($I2893="","",_xlfn.LET(_xlpm.x,VLOOKUP($I2893,'2026-01-09_taxon-match'!$A$2:$N$81,9,FALSE),IF(_xlpm.x=0,"",_xlpm.x)))</f>
        <v/>
      </c>
      <c r="R2893" s="46" t="str">
        <f>IF($I2893="","",_xlfn.LET(_xlpm.x,VLOOKUP($I2893,'2026-01-09_taxon-match'!$A$2:$N$81,10,FALSE),IF(_xlpm.x=0,"",_xlpm.x)))</f>
        <v/>
      </c>
      <c r="S2893" s="46" t="str">
        <f>IF($I2893="","",_xlfn.LET(_xlpm.x,VLOOKUP($I2893,'2026-01-09_taxon-match'!$A$2:$N$81,11,FALSE),IF(_xlpm.x=0,"",_xlpm.x)))</f>
        <v/>
      </c>
      <c r="T2893" s="46" t="str">
        <f>IF($I2893="","",_xlfn.LET(_xlpm.x,VLOOKUP($I2893,'2026-01-09_taxon-match'!$A$2:$N$81,13,FALSE),IF(_xlpm.x=0,"",_xlpm.x)))</f>
        <v/>
      </c>
      <c r="U2893" s="46">
        <v>1</v>
      </c>
      <c r="Y2893" s="46" t="str">
        <f>IF(V2893="","",_xlfn.LET(_xlpm.x,VLOOKUP(V2893,'Drop-down_menus'!$D$2:$E$13,2,FALSE),IF(_xlpm.x=0,"",_xlpm.x)))</f>
        <v/>
      </c>
      <c r="Z2893" s="46" t="str">
        <f>IF(W2893="","",_xlfn.LET(_xlpm.x,VLOOKUP(W2893,'Drop-down_menus'!$D$2:$E$13,2,FALSE),IF(_xlpm.x=0,"",_xlpm.x)))</f>
        <v/>
      </c>
      <c r="AA2893" s="46" t="str">
        <f>IF(X2893="","",_xlfn.LET(_xlpm.x,VLOOKUP(X2893,'Drop-down_menus'!$D$2:$E$13,2,FALSE),IF(_xlpm.x=0,"",_xlpm.x)))</f>
        <v/>
      </c>
      <c r="AB2893" s="46" t="s">
        <v>1252</v>
      </c>
      <c r="AC2893" s="46" t="s">
        <v>1255</v>
      </c>
    </row>
    <row r="2894" spans="2:29" ht="15" customHeight="1">
      <c r="B2894" s="46">
        <v>3250</v>
      </c>
      <c r="C2894" t="s">
        <v>919</v>
      </c>
      <c r="D2894" s="46" t="b">
        <f>COUNTIF(Events!$B$2:$B$171, C2894) &gt; 0</f>
        <v>1</v>
      </c>
      <c r="G2894" s="46" t="s">
        <v>1248</v>
      </c>
      <c r="I2894" s="46" t="s">
        <v>295</v>
      </c>
      <c r="J2894" s="46" t="str">
        <f>IF(I2894="","",_xlfn.LET(_xlpm.x,VLOOKUP(I2894,'2026-01-09_taxon-match'!$A$2:$N$81,4,FALSE),IF(_xlpm.x=0,"",_xlpm.x)))</f>
        <v>Bryozoa</v>
      </c>
      <c r="K2894" s="46" t="s">
        <v>1318</v>
      </c>
      <c r="L2894" s="46" t="str">
        <f>IF(I2894="","",_xlfn.LET(_xlpm.x,VLOOKUP(I2894,'2026-01-09_taxon-match'!$A$2:$N$81,3,FALSE),IF(_xlpm.x=0,"",_xlpm.x)))</f>
        <v>urn:lsid:marinespecies.org:taxname:146142</v>
      </c>
      <c r="M2894" s="46" t="str">
        <f>IF($I2894="","",_xlfn.LET(_xlpm.x,VLOOKUP($I2894,'2026-01-09_taxon-match'!$A$2:$N$81,5,FALSE),IF(_xlpm.x=0,"",_xlpm.x)))</f>
        <v/>
      </c>
      <c r="N2894" s="46" t="str">
        <f>IF($I2894="","",_xlfn.LET(_xlpm.x,VLOOKUP($I2894,'2026-01-09_taxon-match'!$A$2:$N$81,6,FALSE),IF(_xlpm.x=0,"",_xlpm.x)))</f>
        <v>Animalia</v>
      </c>
      <c r="O2894" s="46" t="str">
        <f>IF($I2894="","",_xlfn.LET(_xlpm.x,VLOOKUP($I2894,'2026-01-09_taxon-match'!$A$2:$N$81,7,FALSE),IF(_xlpm.x=0,"",_xlpm.x)))</f>
        <v>Bryozoa</v>
      </c>
      <c r="P2894" s="46" t="str">
        <f>IF($I2894="","",_xlfn.LET(_xlpm.x,VLOOKUP($I2894,'2026-01-09_taxon-match'!$A$2:$N$81,8,FALSE),IF(_xlpm.x=0,"",_xlpm.x)))</f>
        <v/>
      </c>
      <c r="Q2894" s="46" t="str">
        <f>IF($I2894="","",_xlfn.LET(_xlpm.x,VLOOKUP($I2894,'2026-01-09_taxon-match'!$A$2:$N$81,9,FALSE),IF(_xlpm.x=0,"",_xlpm.x)))</f>
        <v/>
      </c>
      <c r="R2894" s="46" t="str">
        <f>IF($I2894="","",_xlfn.LET(_xlpm.x,VLOOKUP($I2894,'2026-01-09_taxon-match'!$A$2:$N$81,10,FALSE),IF(_xlpm.x=0,"",_xlpm.x)))</f>
        <v/>
      </c>
      <c r="S2894" s="46" t="str">
        <f>IF($I2894="","",_xlfn.LET(_xlpm.x,VLOOKUP($I2894,'2026-01-09_taxon-match'!$A$2:$N$81,11,FALSE),IF(_xlpm.x=0,"",_xlpm.x)))</f>
        <v/>
      </c>
      <c r="T2894" s="46" t="str">
        <f>IF($I2894="","",_xlfn.LET(_xlpm.x,VLOOKUP($I2894,'2026-01-09_taxon-match'!$A$2:$N$81,13,FALSE),IF(_xlpm.x=0,"",_xlpm.x)))</f>
        <v/>
      </c>
      <c r="U2894" s="46">
        <v>1</v>
      </c>
      <c r="Y2894" s="46" t="str">
        <f>IF(V2894="","",_xlfn.LET(_xlpm.x,VLOOKUP(V2894,'Drop-down_menus'!$D$2:$E$13,2,FALSE),IF(_xlpm.x=0,"",_xlpm.x)))</f>
        <v/>
      </c>
      <c r="Z2894" s="46" t="str">
        <f>IF(W2894="","",_xlfn.LET(_xlpm.x,VLOOKUP(W2894,'Drop-down_menus'!$D$2:$E$13,2,FALSE),IF(_xlpm.x=0,"",_xlpm.x)))</f>
        <v/>
      </c>
      <c r="AA2894" s="46" t="str">
        <f>IF(X2894="","",_xlfn.LET(_xlpm.x,VLOOKUP(X2894,'Drop-down_menus'!$D$2:$E$13,2,FALSE),IF(_xlpm.x=0,"",_xlpm.x)))</f>
        <v/>
      </c>
      <c r="AB2894" s="46" t="s">
        <v>1252</v>
      </c>
      <c r="AC2894" s="46" t="s">
        <v>1255</v>
      </c>
    </row>
    <row r="2895" spans="2:29" ht="15" customHeight="1">
      <c r="B2895" s="46">
        <v>3251</v>
      </c>
      <c r="C2895" t="s">
        <v>919</v>
      </c>
      <c r="D2895" s="46" t="b">
        <f>COUNTIF(Events!$B$2:$B$171, C2895) &gt; 0</f>
        <v>1</v>
      </c>
      <c r="G2895" s="46" t="s">
        <v>1248</v>
      </c>
      <c r="I2895" s="46" t="s">
        <v>295</v>
      </c>
      <c r="J2895" s="46" t="str">
        <f>IF(I2895="","",_xlfn.LET(_xlpm.x,VLOOKUP(I2895,'2026-01-09_taxon-match'!$A$2:$N$81,4,FALSE),IF(_xlpm.x=0,"",_xlpm.x)))</f>
        <v>Bryozoa</v>
      </c>
      <c r="K2895" s="46" t="s">
        <v>1318</v>
      </c>
      <c r="L2895" s="46" t="str">
        <f>IF(I2895="","",_xlfn.LET(_xlpm.x,VLOOKUP(I2895,'2026-01-09_taxon-match'!$A$2:$N$81,3,FALSE),IF(_xlpm.x=0,"",_xlpm.x)))</f>
        <v>urn:lsid:marinespecies.org:taxname:146142</v>
      </c>
      <c r="M2895" s="46" t="str">
        <f>IF($I2895="","",_xlfn.LET(_xlpm.x,VLOOKUP($I2895,'2026-01-09_taxon-match'!$A$2:$N$81,5,FALSE),IF(_xlpm.x=0,"",_xlpm.x)))</f>
        <v/>
      </c>
      <c r="N2895" s="46" t="str">
        <f>IF($I2895="","",_xlfn.LET(_xlpm.x,VLOOKUP($I2895,'2026-01-09_taxon-match'!$A$2:$N$81,6,FALSE),IF(_xlpm.x=0,"",_xlpm.x)))</f>
        <v>Animalia</v>
      </c>
      <c r="O2895" s="46" t="str">
        <f>IF($I2895="","",_xlfn.LET(_xlpm.x,VLOOKUP($I2895,'2026-01-09_taxon-match'!$A$2:$N$81,7,FALSE),IF(_xlpm.x=0,"",_xlpm.x)))</f>
        <v>Bryozoa</v>
      </c>
      <c r="P2895" s="46" t="str">
        <f>IF($I2895="","",_xlfn.LET(_xlpm.x,VLOOKUP($I2895,'2026-01-09_taxon-match'!$A$2:$N$81,8,FALSE),IF(_xlpm.x=0,"",_xlpm.x)))</f>
        <v/>
      </c>
      <c r="Q2895" s="46" t="str">
        <f>IF($I2895="","",_xlfn.LET(_xlpm.x,VLOOKUP($I2895,'2026-01-09_taxon-match'!$A$2:$N$81,9,FALSE),IF(_xlpm.x=0,"",_xlpm.x)))</f>
        <v/>
      </c>
      <c r="R2895" s="46" t="str">
        <f>IF($I2895="","",_xlfn.LET(_xlpm.x,VLOOKUP($I2895,'2026-01-09_taxon-match'!$A$2:$N$81,10,FALSE),IF(_xlpm.x=0,"",_xlpm.x)))</f>
        <v/>
      </c>
      <c r="S2895" s="46" t="str">
        <f>IF($I2895="","",_xlfn.LET(_xlpm.x,VLOOKUP($I2895,'2026-01-09_taxon-match'!$A$2:$N$81,11,FALSE),IF(_xlpm.x=0,"",_xlpm.x)))</f>
        <v/>
      </c>
      <c r="T2895" s="46" t="str">
        <f>IF($I2895="","",_xlfn.LET(_xlpm.x,VLOOKUP($I2895,'2026-01-09_taxon-match'!$A$2:$N$81,13,FALSE),IF(_xlpm.x=0,"",_xlpm.x)))</f>
        <v/>
      </c>
      <c r="U2895" s="46">
        <v>1</v>
      </c>
      <c r="Y2895" s="46" t="str">
        <f>IF(V2895="","",_xlfn.LET(_xlpm.x,VLOOKUP(V2895,'Drop-down_menus'!$D$2:$E$13,2,FALSE),IF(_xlpm.x=0,"",_xlpm.x)))</f>
        <v/>
      </c>
      <c r="Z2895" s="46" t="str">
        <f>IF(W2895="","",_xlfn.LET(_xlpm.x,VLOOKUP(W2895,'Drop-down_menus'!$D$2:$E$13,2,FALSE),IF(_xlpm.x=0,"",_xlpm.x)))</f>
        <v/>
      </c>
      <c r="AA2895" s="46" t="str">
        <f>IF(X2895="","",_xlfn.LET(_xlpm.x,VLOOKUP(X2895,'Drop-down_menus'!$D$2:$E$13,2,FALSE),IF(_xlpm.x=0,"",_xlpm.x)))</f>
        <v/>
      </c>
      <c r="AB2895" s="46" t="s">
        <v>1252</v>
      </c>
      <c r="AC2895" s="46" t="s">
        <v>1255</v>
      </c>
    </row>
    <row r="2896" spans="2:29" ht="15" customHeight="1">
      <c r="B2896" s="46">
        <v>3252</v>
      </c>
      <c r="C2896" t="s">
        <v>919</v>
      </c>
      <c r="D2896" s="46" t="b">
        <f>COUNTIF(Events!$B$2:$B$171, C2896) &gt; 0</f>
        <v>1</v>
      </c>
      <c r="G2896" s="46" t="s">
        <v>1248</v>
      </c>
      <c r="I2896" s="46" t="s">
        <v>295</v>
      </c>
      <c r="J2896" s="46" t="str">
        <f>IF(I2896="","",_xlfn.LET(_xlpm.x,VLOOKUP(I2896,'2026-01-09_taxon-match'!$A$2:$N$81,4,FALSE),IF(_xlpm.x=0,"",_xlpm.x)))</f>
        <v>Bryozoa</v>
      </c>
      <c r="K2896" s="46" t="s">
        <v>1318</v>
      </c>
      <c r="L2896" s="46" t="str">
        <f>IF(I2896="","",_xlfn.LET(_xlpm.x,VLOOKUP(I2896,'2026-01-09_taxon-match'!$A$2:$N$81,3,FALSE),IF(_xlpm.x=0,"",_xlpm.x)))</f>
        <v>urn:lsid:marinespecies.org:taxname:146142</v>
      </c>
      <c r="M2896" s="46" t="str">
        <f>IF($I2896="","",_xlfn.LET(_xlpm.x,VLOOKUP($I2896,'2026-01-09_taxon-match'!$A$2:$N$81,5,FALSE),IF(_xlpm.x=0,"",_xlpm.x)))</f>
        <v/>
      </c>
      <c r="N2896" s="46" t="str">
        <f>IF($I2896="","",_xlfn.LET(_xlpm.x,VLOOKUP($I2896,'2026-01-09_taxon-match'!$A$2:$N$81,6,FALSE),IF(_xlpm.x=0,"",_xlpm.x)))</f>
        <v>Animalia</v>
      </c>
      <c r="O2896" s="46" t="str">
        <f>IF($I2896="","",_xlfn.LET(_xlpm.x,VLOOKUP($I2896,'2026-01-09_taxon-match'!$A$2:$N$81,7,FALSE),IF(_xlpm.x=0,"",_xlpm.x)))</f>
        <v>Bryozoa</v>
      </c>
      <c r="P2896" s="46" t="str">
        <f>IF($I2896="","",_xlfn.LET(_xlpm.x,VLOOKUP($I2896,'2026-01-09_taxon-match'!$A$2:$N$81,8,FALSE),IF(_xlpm.x=0,"",_xlpm.x)))</f>
        <v/>
      </c>
      <c r="Q2896" s="46" t="str">
        <f>IF($I2896="","",_xlfn.LET(_xlpm.x,VLOOKUP($I2896,'2026-01-09_taxon-match'!$A$2:$N$81,9,FALSE),IF(_xlpm.x=0,"",_xlpm.x)))</f>
        <v/>
      </c>
      <c r="R2896" s="46" t="str">
        <f>IF($I2896="","",_xlfn.LET(_xlpm.x,VLOOKUP($I2896,'2026-01-09_taxon-match'!$A$2:$N$81,10,FALSE),IF(_xlpm.x=0,"",_xlpm.x)))</f>
        <v/>
      </c>
      <c r="S2896" s="46" t="str">
        <f>IF($I2896="","",_xlfn.LET(_xlpm.x,VLOOKUP($I2896,'2026-01-09_taxon-match'!$A$2:$N$81,11,FALSE),IF(_xlpm.x=0,"",_xlpm.x)))</f>
        <v/>
      </c>
      <c r="T2896" s="46" t="str">
        <f>IF($I2896="","",_xlfn.LET(_xlpm.x,VLOOKUP($I2896,'2026-01-09_taxon-match'!$A$2:$N$81,13,FALSE),IF(_xlpm.x=0,"",_xlpm.x)))</f>
        <v/>
      </c>
      <c r="U2896" s="46">
        <v>1</v>
      </c>
      <c r="Y2896" s="46" t="str">
        <f>IF(V2896="","",_xlfn.LET(_xlpm.x,VLOOKUP(V2896,'Drop-down_menus'!$D$2:$E$13,2,FALSE),IF(_xlpm.x=0,"",_xlpm.x)))</f>
        <v/>
      </c>
      <c r="Z2896" s="46" t="str">
        <f>IF(W2896="","",_xlfn.LET(_xlpm.x,VLOOKUP(W2896,'Drop-down_menus'!$D$2:$E$13,2,FALSE),IF(_xlpm.x=0,"",_xlpm.x)))</f>
        <v/>
      </c>
      <c r="AA2896" s="46" t="str">
        <f>IF(X2896="","",_xlfn.LET(_xlpm.x,VLOOKUP(X2896,'Drop-down_menus'!$D$2:$E$13,2,FALSE),IF(_xlpm.x=0,"",_xlpm.x)))</f>
        <v/>
      </c>
      <c r="AB2896" s="46" t="s">
        <v>1252</v>
      </c>
      <c r="AC2896" s="46" t="s">
        <v>1255</v>
      </c>
    </row>
    <row r="2897" spans="2:29" ht="15" customHeight="1">
      <c r="B2897" s="46">
        <v>3253</v>
      </c>
      <c r="C2897" t="s">
        <v>919</v>
      </c>
      <c r="D2897" s="46" t="b">
        <f>COUNTIF(Events!$B$2:$B$171, C2897) &gt; 0</f>
        <v>1</v>
      </c>
      <c r="G2897" s="46" t="s">
        <v>1248</v>
      </c>
      <c r="I2897" s="46" t="s">
        <v>295</v>
      </c>
      <c r="J2897" s="46" t="str">
        <f>IF(I2897="","",_xlfn.LET(_xlpm.x,VLOOKUP(I2897,'2026-01-09_taxon-match'!$A$2:$N$81,4,FALSE),IF(_xlpm.x=0,"",_xlpm.x)))</f>
        <v>Bryozoa</v>
      </c>
      <c r="K2897" s="46" t="s">
        <v>1318</v>
      </c>
      <c r="L2897" s="46" t="str">
        <f>IF(I2897="","",_xlfn.LET(_xlpm.x,VLOOKUP(I2897,'2026-01-09_taxon-match'!$A$2:$N$81,3,FALSE),IF(_xlpm.x=0,"",_xlpm.x)))</f>
        <v>urn:lsid:marinespecies.org:taxname:146142</v>
      </c>
      <c r="M2897" s="46" t="str">
        <f>IF($I2897="","",_xlfn.LET(_xlpm.x,VLOOKUP($I2897,'2026-01-09_taxon-match'!$A$2:$N$81,5,FALSE),IF(_xlpm.x=0,"",_xlpm.x)))</f>
        <v/>
      </c>
      <c r="N2897" s="46" t="str">
        <f>IF($I2897="","",_xlfn.LET(_xlpm.x,VLOOKUP($I2897,'2026-01-09_taxon-match'!$A$2:$N$81,6,FALSE),IF(_xlpm.x=0,"",_xlpm.x)))</f>
        <v>Animalia</v>
      </c>
      <c r="O2897" s="46" t="str">
        <f>IF($I2897="","",_xlfn.LET(_xlpm.x,VLOOKUP($I2897,'2026-01-09_taxon-match'!$A$2:$N$81,7,FALSE),IF(_xlpm.x=0,"",_xlpm.x)))</f>
        <v>Bryozoa</v>
      </c>
      <c r="P2897" s="46" t="str">
        <f>IF($I2897="","",_xlfn.LET(_xlpm.x,VLOOKUP($I2897,'2026-01-09_taxon-match'!$A$2:$N$81,8,FALSE),IF(_xlpm.x=0,"",_xlpm.x)))</f>
        <v/>
      </c>
      <c r="Q2897" s="46" t="str">
        <f>IF($I2897="","",_xlfn.LET(_xlpm.x,VLOOKUP($I2897,'2026-01-09_taxon-match'!$A$2:$N$81,9,FALSE),IF(_xlpm.x=0,"",_xlpm.x)))</f>
        <v/>
      </c>
      <c r="R2897" s="46" t="str">
        <f>IF($I2897="","",_xlfn.LET(_xlpm.x,VLOOKUP($I2897,'2026-01-09_taxon-match'!$A$2:$N$81,10,FALSE),IF(_xlpm.x=0,"",_xlpm.x)))</f>
        <v/>
      </c>
      <c r="S2897" s="46" t="str">
        <f>IF($I2897="","",_xlfn.LET(_xlpm.x,VLOOKUP($I2897,'2026-01-09_taxon-match'!$A$2:$N$81,11,FALSE),IF(_xlpm.x=0,"",_xlpm.x)))</f>
        <v/>
      </c>
      <c r="T2897" s="46" t="str">
        <f>IF($I2897="","",_xlfn.LET(_xlpm.x,VLOOKUP($I2897,'2026-01-09_taxon-match'!$A$2:$N$81,13,FALSE),IF(_xlpm.x=0,"",_xlpm.x)))</f>
        <v/>
      </c>
      <c r="U2897" s="46">
        <v>1</v>
      </c>
      <c r="Y2897" s="46" t="str">
        <f>IF(V2897="","",_xlfn.LET(_xlpm.x,VLOOKUP(V2897,'Drop-down_menus'!$D$2:$E$13,2,FALSE),IF(_xlpm.x=0,"",_xlpm.x)))</f>
        <v/>
      </c>
      <c r="Z2897" s="46" t="str">
        <f>IF(W2897="","",_xlfn.LET(_xlpm.x,VLOOKUP(W2897,'Drop-down_menus'!$D$2:$E$13,2,FALSE),IF(_xlpm.x=0,"",_xlpm.x)))</f>
        <v/>
      </c>
      <c r="AA2897" s="46" t="str">
        <f>IF(X2897="","",_xlfn.LET(_xlpm.x,VLOOKUP(X2897,'Drop-down_menus'!$D$2:$E$13,2,FALSE),IF(_xlpm.x=0,"",_xlpm.x)))</f>
        <v/>
      </c>
      <c r="AB2897" s="46" t="s">
        <v>1252</v>
      </c>
      <c r="AC2897" s="46" t="s">
        <v>1255</v>
      </c>
    </row>
    <row r="2898" spans="2:29" ht="15" customHeight="1">
      <c r="B2898" s="46">
        <v>3254</v>
      </c>
      <c r="C2898" t="s">
        <v>919</v>
      </c>
      <c r="D2898" s="46" t="b">
        <f>COUNTIF(Events!$B$2:$B$171, C2898) &gt; 0</f>
        <v>1</v>
      </c>
      <c r="G2898" s="46" t="s">
        <v>1249</v>
      </c>
      <c r="I2898" s="46" t="s">
        <v>1249</v>
      </c>
      <c r="J2898" s="46" t="str">
        <f>IF(I2898="","",_xlfn.LET(_xlpm.x,VLOOKUP(I2898,'2026-01-09_taxon-match'!$A$2:$N$81,4,FALSE),IF(_xlpm.x=0,"",_xlpm.x)))</f>
        <v>Corallimorphus karinae</v>
      </c>
      <c r="L2898" s="46" t="str">
        <f>IF(I2898="","",_xlfn.LET(_xlpm.x,VLOOKUP(I2898,'2026-01-09_taxon-match'!$A$2:$N$81,3,FALSE),IF(_xlpm.x=0,"",_xlpm.x)))</f>
        <v>urn:lsid:marinespecies.org:taxname:1288223</v>
      </c>
      <c r="M2898" s="46" t="str">
        <f>IF($I2898="","",_xlfn.LET(_xlpm.x,VLOOKUP($I2898,'2026-01-09_taxon-match'!$A$2:$N$81,5,FALSE),IF(_xlpm.x=0,"",_xlpm.x)))</f>
        <v>Sanamyan, Sanamyan &amp; Schories, 2015</v>
      </c>
      <c r="N2898" s="46" t="str">
        <f>IF($I2898="","",_xlfn.LET(_xlpm.x,VLOOKUP($I2898,'2026-01-09_taxon-match'!$A$2:$N$81,6,FALSE),IF(_xlpm.x=0,"",_xlpm.x)))</f>
        <v>Animalia</v>
      </c>
      <c r="O2898" s="46" t="str">
        <f>IF($I2898="","",_xlfn.LET(_xlpm.x,VLOOKUP($I2898,'2026-01-09_taxon-match'!$A$2:$N$81,7,FALSE),IF(_xlpm.x=0,"",_xlpm.x)))</f>
        <v>Cnidaria</v>
      </c>
      <c r="P2898" s="46" t="str">
        <f>IF($I2898="","",_xlfn.LET(_xlpm.x,VLOOKUP($I2898,'2026-01-09_taxon-match'!$A$2:$N$81,8,FALSE),IF(_xlpm.x=0,"",_xlpm.x)))</f>
        <v>Hexacorallia</v>
      </c>
      <c r="Q2898" s="46" t="str">
        <f>IF($I2898="","",_xlfn.LET(_xlpm.x,VLOOKUP($I2898,'2026-01-09_taxon-match'!$A$2:$N$81,9,FALSE),IF(_xlpm.x=0,"",_xlpm.x)))</f>
        <v>Corallimorpharia</v>
      </c>
      <c r="R2898" s="46" t="str">
        <f>IF($I2898="","",_xlfn.LET(_xlpm.x,VLOOKUP($I2898,'2026-01-09_taxon-match'!$A$2:$N$81,10,FALSE),IF(_xlpm.x=0,"",_xlpm.x)))</f>
        <v>Corallimorphidae</v>
      </c>
      <c r="S2898" s="46" t="str">
        <f>IF($I2898="","",_xlfn.LET(_xlpm.x,VLOOKUP($I2898,'2026-01-09_taxon-match'!$A$2:$N$81,11,FALSE),IF(_xlpm.x=0,"",_xlpm.x)))</f>
        <v>Corallimorphus</v>
      </c>
      <c r="T2898" s="46" t="str">
        <f>IF($I2898="","",_xlfn.LET(_xlpm.x,VLOOKUP($I2898,'2026-01-09_taxon-match'!$A$2:$N$81,13,FALSE),IF(_xlpm.x=0,"",_xlpm.x)))</f>
        <v>karinae</v>
      </c>
      <c r="U2898" s="46">
        <v>1</v>
      </c>
      <c r="Y2898" s="46" t="str">
        <f>IF(V2898="","",_xlfn.LET(_xlpm.x,VLOOKUP(V2898,'Drop-down_menus'!$D$2:$E$13,2,FALSE),IF(_xlpm.x=0,"",_xlpm.x)))</f>
        <v/>
      </c>
      <c r="Z2898" s="46" t="str">
        <f>IF(W2898="","",_xlfn.LET(_xlpm.x,VLOOKUP(W2898,'Drop-down_menus'!$D$2:$E$13,2,FALSE),IF(_xlpm.x=0,"",_xlpm.x)))</f>
        <v/>
      </c>
      <c r="AA2898" s="46" t="str">
        <f>IF(X2898="","",_xlfn.LET(_xlpm.x,VLOOKUP(X2898,'Drop-down_menus'!$D$2:$E$13,2,FALSE),IF(_xlpm.x=0,"",_xlpm.x)))</f>
        <v/>
      </c>
      <c r="AB2898" s="46" t="s">
        <v>1252</v>
      </c>
      <c r="AC2898" s="46" t="s">
        <v>1255</v>
      </c>
    </row>
    <row r="2899" spans="2:29" ht="15" customHeight="1">
      <c r="B2899" s="46">
        <v>3255</v>
      </c>
      <c r="C2899" t="s">
        <v>919</v>
      </c>
      <c r="D2899" s="46" t="b">
        <f>COUNTIF(Events!$B$2:$B$171, C2899) &gt; 0</f>
        <v>1</v>
      </c>
      <c r="G2899" s="46" t="s">
        <v>1250</v>
      </c>
      <c r="I2899" s="46" t="s">
        <v>1524</v>
      </c>
      <c r="J2899" s="46" t="str">
        <f>IF(I2899="","",_xlfn.LET(_xlpm.x,VLOOKUP(I2899,'2026-01-09_taxon-match'!$A$2:$N$81,4,FALSE),IF(_xlpm.x=0,"",_xlpm.x)))</f>
        <v>Isodictya</v>
      </c>
      <c r="K2899" s="46" t="s">
        <v>1318</v>
      </c>
      <c r="L2899" s="46" t="str">
        <f>IF(I2899="","",_xlfn.LET(_xlpm.x,VLOOKUP(I2899,'2026-01-09_taxon-match'!$A$2:$N$81,3,FALSE),IF(_xlpm.x=0,"",_xlpm.x)))</f>
        <v>urn:lsid:marinespecies.org:taxname:131905</v>
      </c>
      <c r="M2899" s="46" t="str">
        <f>IF($I2899="","",_xlfn.LET(_xlpm.x,VLOOKUP($I2899,'2026-01-09_taxon-match'!$A$2:$N$81,5,FALSE),IF(_xlpm.x=0,"",_xlpm.x)))</f>
        <v>Bowerbank, 1864</v>
      </c>
      <c r="N2899" s="46" t="str">
        <f>IF($I2899="","",_xlfn.LET(_xlpm.x,VLOOKUP($I2899,'2026-01-09_taxon-match'!$A$2:$N$81,6,FALSE),IF(_xlpm.x=0,"",_xlpm.x)))</f>
        <v>Animalia</v>
      </c>
      <c r="O2899" s="46" t="str">
        <f>IF($I2899="","",_xlfn.LET(_xlpm.x,VLOOKUP($I2899,'2026-01-09_taxon-match'!$A$2:$N$81,7,FALSE),IF(_xlpm.x=0,"",_xlpm.x)))</f>
        <v>Porifera</v>
      </c>
      <c r="P2899" s="46" t="str">
        <f>IF($I2899="","",_xlfn.LET(_xlpm.x,VLOOKUP($I2899,'2026-01-09_taxon-match'!$A$2:$N$81,8,FALSE),IF(_xlpm.x=0,"",_xlpm.x)))</f>
        <v>Demospongiae</v>
      </c>
      <c r="Q2899" s="46" t="str">
        <f>IF($I2899="","",_xlfn.LET(_xlpm.x,VLOOKUP($I2899,'2026-01-09_taxon-match'!$A$2:$N$81,9,FALSE),IF(_xlpm.x=0,"",_xlpm.x)))</f>
        <v>Poecilosclerida</v>
      </c>
      <c r="R2899" s="46" t="str">
        <f>IF($I2899="","",_xlfn.LET(_xlpm.x,VLOOKUP($I2899,'2026-01-09_taxon-match'!$A$2:$N$81,10,FALSE),IF(_xlpm.x=0,"",_xlpm.x)))</f>
        <v>Isodictyidae</v>
      </c>
      <c r="S2899" s="46" t="str">
        <f>IF($I2899="","",_xlfn.LET(_xlpm.x,VLOOKUP($I2899,'2026-01-09_taxon-match'!$A$2:$N$81,11,FALSE),IF(_xlpm.x=0,"",_xlpm.x)))</f>
        <v>Isodictya</v>
      </c>
      <c r="T2899" s="46" t="str">
        <f>IF($I2899="","",_xlfn.LET(_xlpm.x,VLOOKUP($I2899,'2026-01-09_taxon-match'!$A$2:$N$81,13,FALSE),IF(_xlpm.x=0,"",_xlpm.x)))</f>
        <v/>
      </c>
      <c r="U2899" s="46">
        <v>1</v>
      </c>
      <c r="Y2899" s="46" t="str">
        <f>IF(V2899="","",_xlfn.LET(_xlpm.x,VLOOKUP(V2899,'Drop-down_menus'!$D$2:$E$13,2,FALSE),IF(_xlpm.x=0,"",_xlpm.x)))</f>
        <v/>
      </c>
      <c r="Z2899" s="46" t="str">
        <f>IF(W2899="","",_xlfn.LET(_xlpm.x,VLOOKUP(W2899,'Drop-down_menus'!$D$2:$E$13,2,FALSE),IF(_xlpm.x=0,"",_xlpm.x)))</f>
        <v/>
      </c>
      <c r="AA2899" s="46" t="str">
        <f>IF(X2899="","",_xlfn.LET(_xlpm.x,VLOOKUP(X2899,'Drop-down_menus'!$D$2:$E$13,2,FALSE),IF(_xlpm.x=0,"",_xlpm.x)))</f>
        <v/>
      </c>
      <c r="AB2899" s="46" t="s">
        <v>1252</v>
      </c>
      <c r="AC2899" s="46" t="s">
        <v>1255</v>
      </c>
    </row>
    <row r="2900" spans="2:29" ht="15" customHeight="1">
      <c r="B2900" s="46">
        <v>3256</v>
      </c>
      <c r="C2900" t="s">
        <v>919</v>
      </c>
      <c r="D2900" s="46" t="b">
        <f>COUNTIF(Events!$B$2:$B$171, C2900) &gt; 0</f>
        <v>1</v>
      </c>
      <c r="G2900" s="46" t="s">
        <v>1250</v>
      </c>
      <c r="I2900" s="46" t="s">
        <v>1524</v>
      </c>
      <c r="J2900" s="46" t="str">
        <f>IF(I2900="","",_xlfn.LET(_xlpm.x,VLOOKUP(I2900,'2026-01-09_taxon-match'!$A$2:$N$81,4,FALSE),IF(_xlpm.x=0,"",_xlpm.x)))</f>
        <v>Isodictya</v>
      </c>
      <c r="K2900" s="46" t="s">
        <v>1318</v>
      </c>
      <c r="L2900" s="46" t="str">
        <f>IF(I2900="","",_xlfn.LET(_xlpm.x,VLOOKUP(I2900,'2026-01-09_taxon-match'!$A$2:$N$81,3,FALSE),IF(_xlpm.x=0,"",_xlpm.x)))</f>
        <v>urn:lsid:marinespecies.org:taxname:131905</v>
      </c>
      <c r="M2900" s="46" t="str">
        <f>IF($I2900="","",_xlfn.LET(_xlpm.x,VLOOKUP($I2900,'2026-01-09_taxon-match'!$A$2:$N$81,5,FALSE),IF(_xlpm.x=0,"",_xlpm.x)))</f>
        <v>Bowerbank, 1864</v>
      </c>
      <c r="N2900" s="46" t="str">
        <f>IF($I2900="","",_xlfn.LET(_xlpm.x,VLOOKUP($I2900,'2026-01-09_taxon-match'!$A$2:$N$81,6,FALSE),IF(_xlpm.x=0,"",_xlpm.x)))</f>
        <v>Animalia</v>
      </c>
      <c r="O2900" s="46" t="str">
        <f>IF($I2900="","",_xlfn.LET(_xlpm.x,VLOOKUP($I2900,'2026-01-09_taxon-match'!$A$2:$N$81,7,FALSE),IF(_xlpm.x=0,"",_xlpm.x)))</f>
        <v>Porifera</v>
      </c>
      <c r="P2900" s="46" t="str">
        <f>IF($I2900="","",_xlfn.LET(_xlpm.x,VLOOKUP($I2900,'2026-01-09_taxon-match'!$A$2:$N$81,8,FALSE),IF(_xlpm.x=0,"",_xlpm.x)))</f>
        <v>Demospongiae</v>
      </c>
      <c r="Q2900" s="46" t="str">
        <f>IF($I2900="","",_xlfn.LET(_xlpm.x,VLOOKUP($I2900,'2026-01-09_taxon-match'!$A$2:$N$81,9,FALSE),IF(_xlpm.x=0,"",_xlpm.x)))</f>
        <v>Poecilosclerida</v>
      </c>
      <c r="R2900" s="46" t="str">
        <f>IF($I2900="","",_xlfn.LET(_xlpm.x,VLOOKUP($I2900,'2026-01-09_taxon-match'!$A$2:$N$81,10,FALSE),IF(_xlpm.x=0,"",_xlpm.x)))</f>
        <v>Isodictyidae</v>
      </c>
      <c r="S2900" s="46" t="str">
        <f>IF($I2900="","",_xlfn.LET(_xlpm.x,VLOOKUP($I2900,'2026-01-09_taxon-match'!$A$2:$N$81,11,FALSE),IF(_xlpm.x=0,"",_xlpm.x)))</f>
        <v>Isodictya</v>
      </c>
      <c r="T2900" s="46" t="str">
        <f>IF($I2900="","",_xlfn.LET(_xlpm.x,VLOOKUP($I2900,'2026-01-09_taxon-match'!$A$2:$N$81,13,FALSE),IF(_xlpm.x=0,"",_xlpm.x)))</f>
        <v/>
      </c>
      <c r="U2900" s="46">
        <v>1</v>
      </c>
      <c r="Y2900" s="46" t="str">
        <f>IF(V2900="","",_xlfn.LET(_xlpm.x,VLOOKUP(V2900,'Drop-down_menus'!$D$2:$E$13,2,FALSE),IF(_xlpm.x=0,"",_xlpm.x)))</f>
        <v/>
      </c>
      <c r="Z2900" s="46" t="str">
        <f>IF(W2900="","",_xlfn.LET(_xlpm.x,VLOOKUP(W2900,'Drop-down_menus'!$D$2:$E$13,2,FALSE),IF(_xlpm.x=0,"",_xlpm.x)))</f>
        <v/>
      </c>
      <c r="AA2900" s="46" t="str">
        <f>IF(X2900="","",_xlfn.LET(_xlpm.x,VLOOKUP(X2900,'Drop-down_menus'!$D$2:$E$13,2,FALSE),IF(_xlpm.x=0,"",_xlpm.x)))</f>
        <v/>
      </c>
      <c r="AB2900" s="46" t="s">
        <v>1252</v>
      </c>
      <c r="AC2900" s="46" t="s">
        <v>1255</v>
      </c>
    </row>
    <row r="2901" spans="2:29" ht="15" customHeight="1">
      <c r="B2901" s="46">
        <v>3257</v>
      </c>
      <c r="C2901" t="s">
        <v>919</v>
      </c>
      <c r="D2901" s="46" t="b">
        <f>COUNTIF(Events!$B$2:$B$171, C2901) &gt; 0</f>
        <v>1</v>
      </c>
      <c r="G2901" s="46" t="s">
        <v>1250</v>
      </c>
      <c r="I2901" s="46" t="s">
        <v>1524</v>
      </c>
      <c r="J2901" s="46" t="str">
        <f>IF(I2901="","",_xlfn.LET(_xlpm.x,VLOOKUP(I2901,'2026-01-09_taxon-match'!$A$2:$N$81,4,FALSE),IF(_xlpm.x=0,"",_xlpm.x)))</f>
        <v>Isodictya</v>
      </c>
      <c r="K2901" s="46" t="s">
        <v>1318</v>
      </c>
      <c r="L2901" s="46" t="str">
        <f>IF(I2901="","",_xlfn.LET(_xlpm.x,VLOOKUP(I2901,'2026-01-09_taxon-match'!$A$2:$N$81,3,FALSE),IF(_xlpm.x=0,"",_xlpm.x)))</f>
        <v>urn:lsid:marinespecies.org:taxname:131905</v>
      </c>
      <c r="M2901" s="46" t="str">
        <f>IF($I2901="","",_xlfn.LET(_xlpm.x,VLOOKUP($I2901,'2026-01-09_taxon-match'!$A$2:$N$81,5,FALSE),IF(_xlpm.x=0,"",_xlpm.x)))</f>
        <v>Bowerbank, 1864</v>
      </c>
      <c r="N2901" s="46" t="str">
        <f>IF($I2901="","",_xlfn.LET(_xlpm.x,VLOOKUP($I2901,'2026-01-09_taxon-match'!$A$2:$N$81,6,FALSE),IF(_xlpm.x=0,"",_xlpm.x)))</f>
        <v>Animalia</v>
      </c>
      <c r="O2901" s="46" t="str">
        <f>IF($I2901="","",_xlfn.LET(_xlpm.x,VLOOKUP($I2901,'2026-01-09_taxon-match'!$A$2:$N$81,7,FALSE),IF(_xlpm.x=0,"",_xlpm.x)))</f>
        <v>Porifera</v>
      </c>
      <c r="P2901" s="46" t="str">
        <f>IF($I2901="","",_xlfn.LET(_xlpm.x,VLOOKUP($I2901,'2026-01-09_taxon-match'!$A$2:$N$81,8,FALSE),IF(_xlpm.x=0,"",_xlpm.x)))</f>
        <v>Demospongiae</v>
      </c>
      <c r="Q2901" s="46" t="str">
        <f>IF($I2901="","",_xlfn.LET(_xlpm.x,VLOOKUP($I2901,'2026-01-09_taxon-match'!$A$2:$N$81,9,FALSE),IF(_xlpm.x=0,"",_xlpm.x)))</f>
        <v>Poecilosclerida</v>
      </c>
      <c r="R2901" s="46" t="str">
        <f>IF($I2901="","",_xlfn.LET(_xlpm.x,VLOOKUP($I2901,'2026-01-09_taxon-match'!$A$2:$N$81,10,FALSE),IF(_xlpm.x=0,"",_xlpm.x)))</f>
        <v>Isodictyidae</v>
      </c>
      <c r="S2901" s="46" t="str">
        <f>IF($I2901="","",_xlfn.LET(_xlpm.x,VLOOKUP($I2901,'2026-01-09_taxon-match'!$A$2:$N$81,11,FALSE),IF(_xlpm.x=0,"",_xlpm.x)))</f>
        <v>Isodictya</v>
      </c>
      <c r="T2901" s="46" t="str">
        <f>IF($I2901="","",_xlfn.LET(_xlpm.x,VLOOKUP($I2901,'2026-01-09_taxon-match'!$A$2:$N$81,13,FALSE),IF(_xlpm.x=0,"",_xlpm.x)))</f>
        <v/>
      </c>
      <c r="U2901" s="46">
        <v>1</v>
      </c>
      <c r="Y2901" s="46" t="str">
        <f>IF(V2901="","",_xlfn.LET(_xlpm.x,VLOOKUP(V2901,'Drop-down_menus'!$D$2:$E$13,2,FALSE),IF(_xlpm.x=0,"",_xlpm.x)))</f>
        <v/>
      </c>
      <c r="Z2901" s="46" t="str">
        <f>IF(W2901="","",_xlfn.LET(_xlpm.x,VLOOKUP(W2901,'Drop-down_menus'!$D$2:$E$13,2,FALSE),IF(_xlpm.x=0,"",_xlpm.x)))</f>
        <v/>
      </c>
      <c r="AA2901" s="46" t="str">
        <f>IF(X2901="","",_xlfn.LET(_xlpm.x,VLOOKUP(X2901,'Drop-down_menus'!$D$2:$E$13,2,FALSE),IF(_xlpm.x=0,"",_xlpm.x)))</f>
        <v/>
      </c>
      <c r="AB2901" s="46" t="s">
        <v>1252</v>
      </c>
      <c r="AC2901" s="46" t="s">
        <v>1255</v>
      </c>
    </row>
    <row r="2902" spans="2:29" ht="15" customHeight="1">
      <c r="B2902" s="46">
        <v>3259</v>
      </c>
      <c r="C2902" t="s">
        <v>919</v>
      </c>
      <c r="D2902" s="46" t="b">
        <f>COUNTIF(Events!$B$2:$B$171, C2902) &gt; 0</f>
        <v>1</v>
      </c>
      <c r="G2902" s="46" t="s">
        <v>1244</v>
      </c>
      <c r="I2902" s="46" t="s">
        <v>1244</v>
      </c>
      <c r="J2902" s="46" t="str">
        <f>IF(I2902="","",_xlfn.LET(_xlpm.x,VLOOKUP(I2902,'2026-01-09_taxon-match'!$A$2:$N$81,4,FALSE),IF(_xlpm.x=0,"",_xlpm.x)))</f>
        <v>Didemnum studeri</v>
      </c>
      <c r="L2902" s="46" t="str">
        <f>IF(I2902="","",_xlfn.LET(_xlpm.x,VLOOKUP(I2902,'2026-01-09_taxon-match'!$A$2:$N$81,3,FALSE),IF(_xlpm.x=0,"",_xlpm.x)))</f>
        <v>urn:lsid:marinespecies.org:taxname:173244</v>
      </c>
      <c r="M2902" s="46" t="str">
        <f>IF($I2902="","",_xlfn.LET(_xlpm.x,VLOOKUP($I2902,'2026-01-09_taxon-match'!$A$2:$N$81,5,FALSE),IF(_xlpm.x=0,"",_xlpm.x)))</f>
        <v>Hartmeyer, 1911</v>
      </c>
      <c r="N2902" s="46" t="str">
        <f>IF($I2902="","",_xlfn.LET(_xlpm.x,VLOOKUP($I2902,'2026-01-09_taxon-match'!$A$2:$N$81,6,FALSE),IF(_xlpm.x=0,"",_xlpm.x)))</f>
        <v>Animalia</v>
      </c>
      <c r="O2902" s="46" t="str">
        <f>IF($I2902="","",_xlfn.LET(_xlpm.x,VLOOKUP($I2902,'2026-01-09_taxon-match'!$A$2:$N$81,7,FALSE),IF(_xlpm.x=0,"",_xlpm.x)))</f>
        <v>Chordata</v>
      </c>
      <c r="P2902" s="46" t="str">
        <f>IF($I2902="","",_xlfn.LET(_xlpm.x,VLOOKUP($I2902,'2026-01-09_taxon-match'!$A$2:$N$81,8,FALSE),IF(_xlpm.x=0,"",_xlpm.x)))</f>
        <v>Ascidiacea</v>
      </c>
      <c r="Q2902" s="46" t="str">
        <f>IF($I2902="","",_xlfn.LET(_xlpm.x,VLOOKUP($I2902,'2026-01-09_taxon-match'!$A$2:$N$81,9,FALSE),IF(_xlpm.x=0,"",_xlpm.x)))</f>
        <v>Aplousobranchia</v>
      </c>
      <c r="R2902" s="46" t="str">
        <f>IF($I2902="","",_xlfn.LET(_xlpm.x,VLOOKUP($I2902,'2026-01-09_taxon-match'!$A$2:$N$81,10,FALSE),IF(_xlpm.x=0,"",_xlpm.x)))</f>
        <v>Didemnidae</v>
      </c>
      <c r="S2902" s="46" t="str">
        <f>IF($I2902="","",_xlfn.LET(_xlpm.x,VLOOKUP($I2902,'2026-01-09_taxon-match'!$A$2:$N$81,11,FALSE),IF(_xlpm.x=0,"",_xlpm.x)))</f>
        <v>Didemnum</v>
      </c>
      <c r="T2902" s="46" t="str">
        <f>IF($I2902="","",_xlfn.LET(_xlpm.x,VLOOKUP($I2902,'2026-01-09_taxon-match'!$A$2:$N$81,13,FALSE),IF(_xlpm.x=0,"",_xlpm.x)))</f>
        <v>studeri</v>
      </c>
      <c r="U2902" s="46">
        <v>1</v>
      </c>
      <c r="Y2902" s="46" t="str">
        <f>IF(V2902="","",_xlfn.LET(_xlpm.x,VLOOKUP(V2902,'Drop-down_menus'!$D$2:$E$13,2,FALSE),IF(_xlpm.x=0,"",_xlpm.x)))</f>
        <v/>
      </c>
      <c r="Z2902" s="46" t="str">
        <f>IF(W2902="","",_xlfn.LET(_xlpm.x,VLOOKUP(W2902,'Drop-down_menus'!$D$2:$E$13,2,FALSE),IF(_xlpm.x=0,"",_xlpm.x)))</f>
        <v/>
      </c>
      <c r="AA2902" s="46" t="str">
        <f>IF(X2902="","",_xlfn.LET(_xlpm.x,VLOOKUP(X2902,'Drop-down_menus'!$D$2:$E$13,2,FALSE),IF(_xlpm.x=0,"",_xlpm.x)))</f>
        <v/>
      </c>
      <c r="AB2902" s="46" t="s">
        <v>1252</v>
      </c>
      <c r="AC2902" s="46" t="s">
        <v>1255</v>
      </c>
    </row>
    <row r="2903" spans="2:29" ht="15" customHeight="1">
      <c r="B2903" s="46">
        <v>3260</v>
      </c>
      <c r="C2903" t="s">
        <v>919</v>
      </c>
      <c r="D2903" s="46" t="b">
        <f>COUNTIF(Events!$B$2:$B$171, C2903) &gt; 0</f>
        <v>1</v>
      </c>
      <c r="G2903" s="46" t="s">
        <v>1244</v>
      </c>
      <c r="I2903" s="46" t="s">
        <v>1244</v>
      </c>
      <c r="J2903" s="46" t="str">
        <f>IF(I2903="","",_xlfn.LET(_xlpm.x,VLOOKUP(I2903,'2026-01-09_taxon-match'!$A$2:$N$81,4,FALSE),IF(_xlpm.x=0,"",_xlpm.x)))</f>
        <v>Didemnum studeri</v>
      </c>
      <c r="L2903" s="46" t="str">
        <f>IF(I2903="","",_xlfn.LET(_xlpm.x,VLOOKUP(I2903,'2026-01-09_taxon-match'!$A$2:$N$81,3,FALSE),IF(_xlpm.x=0,"",_xlpm.x)))</f>
        <v>urn:lsid:marinespecies.org:taxname:173244</v>
      </c>
      <c r="M2903" s="46" t="str">
        <f>IF($I2903="","",_xlfn.LET(_xlpm.x,VLOOKUP($I2903,'2026-01-09_taxon-match'!$A$2:$N$81,5,FALSE),IF(_xlpm.x=0,"",_xlpm.x)))</f>
        <v>Hartmeyer, 1911</v>
      </c>
      <c r="N2903" s="46" t="str">
        <f>IF($I2903="","",_xlfn.LET(_xlpm.x,VLOOKUP($I2903,'2026-01-09_taxon-match'!$A$2:$N$81,6,FALSE),IF(_xlpm.x=0,"",_xlpm.x)))</f>
        <v>Animalia</v>
      </c>
      <c r="O2903" s="46" t="str">
        <f>IF($I2903="","",_xlfn.LET(_xlpm.x,VLOOKUP($I2903,'2026-01-09_taxon-match'!$A$2:$N$81,7,FALSE),IF(_xlpm.x=0,"",_xlpm.x)))</f>
        <v>Chordata</v>
      </c>
      <c r="P2903" s="46" t="str">
        <f>IF($I2903="","",_xlfn.LET(_xlpm.x,VLOOKUP($I2903,'2026-01-09_taxon-match'!$A$2:$N$81,8,FALSE),IF(_xlpm.x=0,"",_xlpm.x)))</f>
        <v>Ascidiacea</v>
      </c>
      <c r="Q2903" s="46" t="str">
        <f>IF($I2903="","",_xlfn.LET(_xlpm.x,VLOOKUP($I2903,'2026-01-09_taxon-match'!$A$2:$N$81,9,FALSE),IF(_xlpm.x=0,"",_xlpm.x)))</f>
        <v>Aplousobranchia</v>
      </c>
      <c r="R2903" s="46" t="str">
        <f>IF($I2903="","",_xlfn.LET(_xlpm.x,VLOOKUP($I2903,'2026-01-09_taxon-match'!$A$2:$N$81,10,FALSE),IF(_xlpm.x=0,"",_xlpm.x)))</f>
        <v>Didemnidae</v>
      </c>
      <c r="S2903" s="46" t="str">
        <f>IF($I2903="","",_xlfn.LET(_xlpm.x,VLOOKUP($I2903,'2026-01-09_taxon-match'!$A$2:$N$81,11,FALSE),IF(_xlpm.x=0,"",_xlpm.x)))</f>
        <v>Didemnum</v>
      </c>
      <c r="T2903" s="46" t="str">
        <f>IF($I2903="","",_xlfn.LET(_xlpm.x,VLOOKUP($I2903,'2026-01-09_taxon-match'!$A$2:$N$81,13,FALSE),IF(_xlpm.x=0,"",_xlpm.x)))</f>
        <v>studeri</v>
      </c>
      <c r="U2903" s="46">
        <v>1</v>
      </c>
      <c r="Y2903" s="46" t="str">
        <f>IF(V2903="","",_xlfn.LET(_xlpm.x,VLOOKUP(V2903,'Drop-down_menus'!$D$2:$E$13,2,FALSE),IF(_xlpm.x=0,"",_xlpm.x)))</f>
        <v/>
      </c>
      <c r="Z2903" s="46" t="str">
        <f>IF(W2903="","",_xlfn.LET(_xlpm.x,VLOOKUP(W2903,'Drop-down_menus'!$D$2:$E$13,2,FALSE),IF(_xlpm.x=0,"",_xlpm.x)))</f>
        <v/>
      </c>
      <c r="AA2903" s="46" t="str">
        <f>IF(X2903="","",_xlfn.LET(_xlpm.x,VLOOKUP(X2903,'Drop-down_menus'!$D$2:$E$13,2,FALSE),IF(_xlpm.x=0,"",_xlpm.x)))</f>
        <v/>
      </c>
      <c r="AB2903" s="46" t="s">
        <v>1252</v>
      </c>
      <c r="AC2903" s="46" t="s">
        <v>1255</v>
      </c>
    </row>
    <row r="2904" spans="2:29" ht="15" customHeight="1">
      <c r="B2904" s="46">
        <v>3261</v>
      </c>
      <c r="C2904" t="s">
        <v>919</v>
      </c>
      <c r="D2904" s="46" t="b">
        <f>COUNTIF(Events!$B$2:$B$171, C2904) &gt; 0</f>
        <v>1</v>
      </c>
      <c r="G2904" s="46" t="s">
        <v>1244</v>
      </c>
      <c r="I2904" s="46" t="s">
        <v>1244</v>
      </c>
      <c r="J2904" s="46" t="str">
        <f>IF(I2904="","",_xlfn.LET(_xlpm.x,VLOOKUP(I2904,'2026-01-09_taxon-match'!$A$2:$N$81,4,FALSE),IF(_xlpm.x=0,"",_xlpm.x)))</f>
        <v>Didemnum studeri</v>
      </c>
      <c r="L2904" s="46" t="str">
        <f>IF(I2904="","",_xlfn.LET(_xlpm.x,VLOOKUP(I2904,'2026-01-09_taxon-match'!$A$2:$N$81,3,FALSE),IF(_xlpm.x=0,"",_xlpm.x)))</f>
        <v>urn:lsid:marinespecies.org:taxname:173244</v>
      </c>
      <c r="M2904" s="46" t="str">
        <f>IF($I2904="","",_xlfn.LET(_xlpm.x,VLOOKUP($I2904,'2026-01-09_taxon-match'!$A$2:$N$81,5,FALSE),IF(_xlpm.x=0,"",_xlpm.x)))</f>
        <v>Hartmeyer, 1911</v>
      </c>
      <c r="N2904" s="46" t="str">
        <f>IF($I2904="","",_xlfn.LET(_xlpm.x,VLOOKUP($I2904,'2026-01-09_taxon-match'!$A$2:$N$81,6,FALSE),IF(_xlpm.x=0,"",_xlpm.x)))</f>
        <v>Animalia</v>
      </c>
      <c r="O2904" s="46" t="str">
        <f>IF($I2904="","",_xlfn.LET(_xlpm.x,VLOOKUP($I2904,'2026-01-09_taxon-match'!$A$2:$N$81,7,FALSE),IF(_xlpm.x=0,"",_xlpm.x)))</f>
        <v>Chordata</v>
      </c>
      <c r="P2904" s="46" t="str">
        <f>IF($I2904="","",_xlfn.LET(_xlpm.x,VLOOKUP($I2904,'2026-01-09_taxon-match'!$A$2:$N$81,8,FALSE),IF(_xlpm.x=0,"",_xlpm.x)))</f>
        <v>Ascidiacea</v>
      </c>
      <c r="Q2904" s="46" t="str">
        <f>IF($I2904="","",_xlfn.LET(_xlpm.x,VLOOKUP($I2904,'2026-01-09_taxon-match'!$A$2:$N$81,9,FALSE),IF(_xlpm.x=0,"",_xlpm.x)))</f>
        <v>Aplousobranchia</v>
      </c>
      <c r="R2904" s="46" t="str">
        <f>IF($I2904="","",_xlfn.LET(_xlpm.x,VLOOKUP($I2904,'2026-01-09_taxon-match'!$A$2:$N$81,10,FALSE),IF(_xlpm.x=0,"",_xlpm.x)))</f>
        <v>Didemnidae</v>
      </c>
      <c r="S2904" s="46" t="str">
        <f>IF($I2904="","",_xlfn.LET(_xlpm.x,VLOOKUP($I2904,'2026-01-09_taxon-match'!$A$2:$N$81,11,FALSE),IF(_xlpm.x=0,"",_xlpm.x)))</f>
        <v>Didemnum</v>
      </c>
      <c r="T2904" s="46" t="str">
        <f>IF($I2904="","",_xlfn.LET(_xlpm.x,VLOOKUP($I2904,'2026-01-09_taxon-match'!$A$2:$N$81,13,FALSE),IF(_xlpm.x=0,"",_xlpm.x)))</f>
        <v>studeri</v>
      </c>
      <c r="U2904" s="46">
        <v>1</v>
      </c>
      <c r="Y2904" s="46" t="str">
        <f>IF(V2904="","",_xlfn.LET(_xlpm.x,VLOOKUP(V2904,'Drop-down_menus'!$D$2:$E$13,2,FALSE),IF(_xlpm.x=0,"",_xlpm.x)))</f>
        <v/>
      </c>
      <c r="Z2904" s="46" t="str">
        <f>IF(W2904="","",_xlfn.LET(_xlpm.x,VLOOKUP(W2904,'Drop-down_menus'!$D$2:$E$13,2,FALSE),IF(_xlpm.x=0,"",_xlpm.x)))</f>
        <v/>
      </c>
      <c r="AA2904" s="46" t="str">
        <f>IF(X2904="","",_xlfn.LET(_xlpm.x,VLOOKUP(X2904,'Drop-down_menus'!$D$2:$E$13,2,FALSE),IF(_xlpm.x=0,"",_xlpm.x)))</f>
        <v/>
      </c>
      <c r="AB2904" s="46" t="s">
        <v>1252</v>
      </c>
      <c r="AC2904" s="46" t="s">
        <v>1255</v>
      </c>
    </row>
    <row r="2905" spans="2:29" ht="15" customHeight="1">
      <c r="B2905" s="46">
        <v>3262</v>
      </c>
      <c r="C2905" t="s">
        <v>919</v>
      </c>
      <c r="D2905" s="46" t="b">
        <f>COUNTIF(Events!$B$2:$B$171, C2905) &gt; 0</f>
        <v>1</v>
      </c>
      <c r="G2905" s="46" t="s">
        <v>1237</v>
      </c>
      <c r="I2905" s="46" t="s">
        <v>1333</v>
      </c>
      <c r="J2905" s="46" t="str">
        <f>IF(I2905="","",_xlfn.LET(_xlpm.x,VLOOKUP(I2905,'2026-01-09_taxon-match'!$A$2:$N$81,4,FALSE),IF(_xlpm.x=0,"",_xlpm.x)))</f>
        <v>Ophionotus victoriae</v>
      </c>
      <c r="L2905" s="46" t="str">
        <f>IF(I2905="","",_xlfn.LET(_xlpm.x,VLOOKUP(I2905,'2026-01-09_taxon-match'!$A$2:$N$81,3,FALSE),IF(_xlpm.x=0,"",_xlpm.x)))</f>
        <v>urn:lsid:marinespecies.org:taxname:173593</v>
      </c>
      <c r="M2905" s="46" t="str">
        <f>IF($I2905="","",_xlfn.LET(_xlpm.x,VLOOKUP($I2905,'2026-01-09_taxon-match'!$A$2:$N$81,5,FALSE),IF(_xlpm.x=0,"",_xlpm.x)))</f>
        <v>Bell, 1902</v>
      </c>
      <c r="N2905" s="46" t="str">
        <f>IF($I2905="","",_xlfn.LET(_xlpm.x,VLOOKUP($I2905,'2026-01-09_taxon-match'!$A$2:$N$81,6,FALSE),IF(_xlpm.x=0,"",_xlpm.x)))</f>
        <v>Animalia</v>
      </c>
      <c r="O2905" s="46" t="str">
        <f>IF($I2905="","",_xlfn.LET(_xlpm.x,VLOOKUP($I2905,'2026-01-09_taxon-match'!$A$2:$N$81,7,FALSE),IF(_xlpm.x=0,"",_xlpm.x)))</f>
        <v>Echinodermata</v>
      </c>
      <c r="P2905" s="46" t="str">
        <f>IF($I2905="","",_xlfn.LET(_xlpm.x,VLOOKUP($I2905,'2026-01-09_taxon-match'!$A$2:$N$81,8,FALSE),IF(_xlpm.x=0,"",_xlpm.x)))</f>
        <v>Ophiuroidea</v>
      </c>
      <c r="Q2905" s="46" t="str">
        <f>IF($I2905="","",_xlfn.LET(_xlpm.x,VLOOKUP($I2905,'2026-01-09_taxon-match'!$A$2:$N$81,9,FALSE),IF(_xlpm.x=0,"",_xlpm.x)))</f>
        <v>Ophiurida</v>
      </c>
      <c r="R2905" s="46" t="str">
        <f>IF($I2905="","",_xlfn.LET(_xlpm.x,VLOOKUP($I2905,'2026-01-09_taxon-match'!$A$2:$N$81,10,FALSE),IF(_xlpm.x=0,"",_xlpm.x)))</f>
        <v>Ophiuridae</v>
      </c>
      <c r="S2905" s="46" t="str">
        <f>IF($I2905="","",_xlfn.LET(_xlpm.x,VLOOKUP($I2905,'2026-01-09_taxon-match'!$A$2:$N$81,11,FALSE),IF(_xlpm.x=0,"",_xlpm.x)))</f>
        <v>Ophionotus</v>
      </c>
      <c r="T2905" s="46" t="str">
        <f>IF($I2905="","",_xlfn.LET(_xlpm.x,VLOOKUP($I2905,'2026-01-09_taxon-match'!$A$2:$N$81,13,FALSE),IF(_xlpm.x=0,"",_xlpm.x)))</f>
        <v>victoriae</v>
      </c>
      <c r="U2905" s="46">
        <v>1</v>
      </c>
      <c r="Y2905" s="46" t="str">
        <f>IF(V2905="","",_xlfn.LET(_xlpm.x,VLOOKUP(V2905,'Drop-down_menus'!$D$2:$E$13,2,FALSE),IF(_xlpm.x=0,"",_xlpm.x)))</f>
        <v/>
      </c>
      <c r="Z2905" s="46" t="str">
        <f>IF(W2905="","",_xlfn.LET(_xlpm.x,VLOOKUP(W2905,'Drop-down_menus'!$D$2:$E$13,2,FALSE),IF(_xlpm.x=0,"",_xlpm.x)))</f>
        <v/>
      </c>
      <c r="AA2905" s="46" t="str">
        <f>IF(X2905="","",_xlfn.LET(_xlpm.x,VLOOKUP(X2905,'Drop-down_menus'!$D$2:$E$13,2,FALSE),IF(_xlpm.x=0,"",_xlpm.x)))</f>
        <v/>
      </c>
      <c r="AB2905" s="46" t="s">
        <v>1253</v>
      </c>
      <c r="AC2905" s="46" t="s">
        <v>1256</v>
      </c>
    </row>
    <row r="2906" spans="2:29" ht="15" customHeight="1">
      <c r="B2906" s="46">
        <v>3263</v>
      </c>
      <c r="C2906" t="s">
        <v>919</v>
      </c>
      <c r="D2906" s="46" t="b">
        <f>COUNTIF(Events!$B$2:$B$171, C2906) &gt; 0</f>
        <v>1</v>
      </c>
      <c r="G2906" s="46" t="s">
        <v>1237</v>
      </c>
      <c r="I2906" s="46" t="s">
        <v>1333</v>
      </c>
      <c r="J2906" s="46" t="str">
        <f>IF(I2906="","",_xlfn.LET(_xlpm.x,VLOOKUP(I2906,'2026-01-09_taxon-match'!$A$2:$N$81,4,FALSE),IF(_xlpm.x=0,"",_xlpm.x)))</f>
        <v>Ophionotus victoriae</v>
      </c>
      <c r="L2906" s="46" t="str">
        <f>IF(I2906="","",_xlfn.LET(_xlpm.x,VLOOKUP(I2906,'2026-01-09_taxon-match'!$A$2:$N$81,3,FALSE),IF(_xlpm.x=0,"",_xlpm.x)))</f>
        <v>urn:lsid:marinespecies.org:taxname:173593</v>
      </c>
      <c r="M2906" s="46" t="str">
        <f>IF($I2906="","",_xlfn.LET(_xlpm.x,VLOOKUP($I2906,'2026-01-09_taxon-match'!$A$2:$N$81,5,FALSE),IF(_xlpm.x=0,"",_xlpm.x)))</f>
        <v>Bell, 1902</v>
      </c>
      <c r="N2906" s="46" t="str">
        <f>IF($I2906="","",_xlfn.LET(_xlpm.x,VLOOKUP($I2906,'2026-01-09_taxon-match'!$A$2:$N$81,6,FALSE),IF(_xlpm.x=0,"",_xlpm.x)))</f>
        <v>Animalia</v>
      </c>
      <c r="O2906" s="46" t="str">
        <f>IF($I2906="","",_xlfn.LET(_xlpm.x,VLOOKUP($I2906,'2026-01-09_taxon-match'!$A$2:$N$81,7,FALSE),IF(_xlpm.x=0,"",_xlpm.x)))</f>
        <v>Echinodermata</v>
      </c>
      <c r="P2906" s="46" t="str">
        <f>IF($I2906="","",_xlfn.LET(_xlpm.x,VLOOKUP($I2906,'2026-01-09_taxon-match'!$A$2:$N$81,8,FALSE),IF(_xlpm.x=0,"",_xlpm.x)))</f>
        <v>Ophiuroidea</v>
      </c>
      <c r="Q2906" s="46" t="str">
        <f>IF($I2906="","",_xlfn.LET(_xlpm.x,VLOOKUP($I2906,'2026-01-09_taxon-match'!$A$2:$N$81,9,FALSE),IF(_xlpm.x=0,"",_xlpm.x)))</f>
        <v>Ophiurida</v>
      </c>
      <c r="R2906" s="46" t="str">
        <f>IF($I2906="","",_xlfn.LET(_xlpm.x,VLOOKUP($I2906,'2026-01-09_taxon-match'!$A$2:$N$81,10,FALSE),IF(_xlpm.x=0,"",_xlpm.x)))</f>
        <v>Ophiuridae</v>
      </c>
      <c r="S2906" s="46" t="str">
        <f>IF($I2906="","",_xlfn.LET(_xlpm.x,VLOOKUP($I2906,'2026-01-09_taxon-match'!$A$2:$N$81,11,FALSE),IF(_xlpm.x=0,"",_xlpm.x)))</f>
        <v>Ophionotus</v>
      </c>
      <c r="T2906" s="46" t="str">
        <f>IF($I2906="","",_xlfn.LET(_xlpm.x,VLOOKUP($I2906,'2026-01-09_taxon-match'!$A$2:$N$81,13,FALSE),IF(_xlpm.x=0,"",_xlpm.x)))</f>
        <v>victoriae</v>
      </c>
      <c r="U2906" s="46">
        <v>1</v>
      </c>
      <c r="Y2906" s="46" t="str">
        <f>IF(V2906="","",_xlfn.LET(_xlpm.x,VLOOKUP(V2906,'Drop-down_menus'!$D$2:$E$13,2,FALSE),IF(_xlpm.x=0,"",_xlpm.x)))</f>
        <v/>
      </c>
      <c r="Z2906" s="46" t="str">
        <f>IF(W2906="","",_xlfn.LET(_xlpm.x,VLOOKUP(W2906,'Drop-down_menus'!$D$2:$E$13,2,FALSE),IF(_xlpm.x=0,"",_xlpm.x)))</f>
        <v/>
      </c>
      <c r="AA2906" s="46" t="str">
        <f>IF(X2906="","",_xlfn.LET(_xlpm.x,VLOOKUP(X2906,'Drop-down_menus'!$D$2:$E$13,2,FALSE),IF(_xlpm.x=0,"",_xlpm.x)))</f>
        <v/>
      </c>
      <c r="AB2906" s="46" t="s">
        <v>1253</v>
      </c>
      <c r="AC2906" s="46" t="s">
        <v>1256</v>
      </c>
    </row>
    <row r="2907" spans="2:29" ht="15" customHeight="1">
      <c r="B2907" s="46">
        <v>3264</v>
      </c>
      <c r="C2907" t="s">
        <v>919</v>
      </c>
      <c r="D2907" s="46" t="b">
        <f>COUNTIF(Events!$B$2:$B$171, C2907) &gt; 0</f>
        <v>1</v>
      </c>
      <c r="G2907" s="46" t="s">
        <v>1237</v>
      </c>
      <c r="I2907" s="46" t="s">
        <v>1333</v>
      </c>
      <c r="J2907" s="46" t="str">
        <f>IF(I2907="","",_xlfn.LET(_xlpm.x,VLOOKUP(I2907,'2026-01-09_taxon-match'!$A$2:$N$81,4,FALSE),IF(_xlpm.x=0,"",_xlpm.x)))</f>
        <v>Ophionotus victoriae</v>
      </c>
      <c r="L2907" s="46" t="str">
        <f>IF(I2907="","",_xlfn.LET(_xlpm.x,VLOOKUP(I2907,'2026-01-09_taxon-match'!$A$2:$N$81,3,FALSE),IF(_xlpm.x=0,"",_xlpm.x)))</f>
        <v>urn:lsid:marinespecies.org:taxname:173593</v>
      </c>
      <c r="M2907" s="46" t="str">
        <f>IF($I2907="","",_xlfn.LET(_xlpm.x,VLOOKUP($I2907,'2026-01-09_taxon-match'!$A$2:$N$81,5,FALSE),IF(_xlpm.x=0,"",_xlpm.x)))</f>
        <v>Bell, 1902</v>
      </c>
      <c r="N2907" s="46" t="str">
        <f>IF($I2907="","",_xlfn.LET(_xlpm.x,VLOOKUP($I2907,'2026-01-09_taxon-match'!$A$2:$N$81,6,FALSE),IF(_xlpm.x=0,"",_xlpm.x)))</f>
        <v>Animalia</v>
      </c>
      <c r="O2907" s="46" t="str">
        <f>IF($I2907="","",_xlfn.LET(_xlpm.x,VLOOKUP($I2907,'2026-01-09_taxon-match'!$A$2:$N$81,7,FALSE),IF(_xlpm.x=0,"",_xlpm.x)))</f>
        <v>Echinodermata</v>
      </c>
      <c r="P2907" s="46" t="str">
        <f>IF($I2907="","",_xlfn.LET(_xlpm.x,VLOOKUP($I2907,'2026-01-09_taxon-match'!$A$2:$N$81,8,FALSE),IF(_xlpm.x=0,"",_xlpm.x)))</f>
        <v>Ophiuroidea</v>
      </c>
      <c r="Q2907" s="46" t="str">
        <f>IF($I2907="","",_xlfn.LET(_xlpm.x,VLOOKUP($I2907,'2026-01-09_taxon-match'!$A$2:$N$81,9,FALSE),IF(_xlpm.x=0,"",_xlpm.x)))</f>
        <v>Ophiurida</v>
      </c>
      <c r="R2907" s="46" t="str">
        <f>IF($I2907="","",_xlfn.LET(_xlpm.x,VLOOKUP($I2907,'2026-01-09_taxon-match'!$A$2:$N$81,10,FALSE),IF(_xlpm.x=0,"",_xlpm.x)))</f>
        <v>Ophiuridae</v>
      </c>
      <c r="S2907" s="46" t="str">
        <f>IF($I2907="","",_xlfn.LET(_xlpm.x,VLOOKUP($I2907,'2026-01-09_taxon-match'!$A$2:$N$81,11,FALSE),IF(_xlpm.x=0,"",_xlpm.x)))</f>
        <v>Ophionotus</v>
      </c>
      <c r="T2907" s="46" t="str">
        <f>IF($I2907="","",_xlfn.LET(_xlpm.x,VLOOKUP($I2907,'2026-01-09_taxon-match'!$A$2:$N$81,13,FALSE),IF(_xlpm.x=0,"",_xlpm.x)))</f>
        <v>victoriae</v>
      </c>
      <c r="U2907" s="46">
        <v>1</v>
      </c>
      <c r="Y2907" s="46" t="str">
        <f>IF(V2907="","",_xlfn.LET(_xlpm.x,VLOOKUP(V2907,'Drop-down_menus'!$D$2:$E$13,2,FALSE),IF(_xlpm.x=0,"",_xlpm.x)))</f>
        <v/>
      </c>
      <c r="Z2907" s="46" t="str">
        <f>IF(W2907="","",_xlfn.LET(_xlpm.x,VLOOKUP(W2907,'Drop-down_menus'!$D$2:$E$13,2,FALSE),IF(_xlpm.x=0,"",_xlpm.x)))</f>
        <v/>
      </c>
      <c r="AA2907" s="46" t="str">
        <f>IF(X2907="","",_xlfn.LET(_xlpm.x,VLOOKUP(X2907,'Drop-down_menus'!$D$2:$E$13,2,FALSE),IF(_xlpm.x=0,"",_xlpm.x)))</f>
        <v/>
      </c>
      <c r="AB2907" s="46" t="s">
        <v>1253</v>
      </c>
      <c r="AC2907" s="46" t="s">
        <v>1256</v>
      </c>
    </row>
    <row r="2908" spans="2:29" ht="15" customHeight="1">
      <c r="B2908" s="46">
        <v>3265</v>
      </c>
      <c r="C2908" t="s">
        <v>919</v>
      </c>
      <c r="D2908" s="46" t="b">
        <f>COUNTIF(Events!$B$2:$B$171, C2908) &gt; 0</f>
        <v>1</v>
      </c>
      <c r="G2908" s="46" t="s">
        <v>1237</v>
      </c>
      <c r="I2908" s="46" t="s">
        <v>1333</v>
      </c>
      <c r="J2908" s="46" t="str">
        <f>IF(I2908="","",_xlfn.LET(_xlpm.x,VLOOKUP(I2908,'2026-01-09_taxon-match'!$A$2:$N$81,4,FALSE),IF(_xlpm.x=0,"",_xlpm.x)))</f>
        <v>Ophionotus victoriae</v>
      </c>
      <c r="L2908" s="46" t="str">
        <f>IF(I2908="","",_xlfn.LET(_xlpm.x,VLOOKUP(I2908,'2026-01-09_taxon-match'!$A$2:$N$81,3,FALSE),IF(_xlpm.x=0,"",_xlpm.x)))</f>
        <v>urn:lsid:marinespecies.org:taxname:173593</v>
      </c>
      <c r="M2908" s="46" t="str">
        <f>IF($I2908="","",_xlfn.LET(_xlpm.x,VLOOKUP($I2908,'2026-01-09_taxon-match'!$A$2:$N$81,5,FALSE),IF(_xlpm.x=0,"",_xlpm.x)))</f>
        <v>Bell, 1902</v>
      </c>
      <c r="N2908" s="46" t="str">
        <f>IF($I2908="","",_xlfn.LET(_xlpm.x,VLOOKUP($I2908,'2026-01-09_taxon-match'!$A$2:$N$81,6,FALSE),IF(_xlpm.x=0,"",_xlpm.x)))</f>
        <v>Animalia</v>
      </c>
      <c r="O2908" s="46" t="str">
        <f>IF($I2908="","",_xlfn.LET(_xlpm.x,VLOOKUP($I2908,'2026-01-09_taxon-match'!$A$2:$N$81,7,FALSE),IF(_xlpm.x=0,"",_xlpm.x)))</f>
        <v>Echinodermata</v>
      </c>
      <c r="P2908" s="46" t="str">
        <f>IF($I2908="","",_xlfn.LET(_xlpm.x,VLOOKUP($I2908,'2026-01-09_taxon-match'!$A$2:$N$81,8,FALSE),IF(_xlpm.x=0,"",_xlpm.x)))</f>
        <v>Ophiuroidea</v>
      </c>
      <c r="Q2908" s="46" t="str">
        <f>IF($I2908="","",_xlfn.LET(_xlpm.x,VLOOKUP($I2908,'2026-01-09_taxon-match'!$A$2:$N$81,9,FALSE),IF(_xlpm.x=0,"",_xlpm.x)))</f>
        <v>Ophiurida</v>
      </c>
      <c r="R2908" s="46" t="str">
        <f>IF($I2908="","",_xlfn.LET(_xlpm.x,VLOOKUP($I2908,'2026-01-09_taxon-match'!$A$2:$N$81,10,FALSE),IF(_xlpm.x=0,"",_xlpm.x)))</f>
        <v>Ophiuridae</v>
      </c>
      <c r="S2908" s="46" t="str">
        <f>IF($I2908="","",_xlfn.LET(_xlpm.x,VLOOKUP($I2908,'2026-01-09_taxon-match'!$A$2:$N$81,11,FALSE),IF(_xlpm.x=0,"",_xlpm.x)))</f>
        <v>Ophionotus</v>
      </c>
      <c r="T2908" s="46" t="str">
        <f>IF($I2908="","",_xlfn.LET(_xlpm.x,VLOOKUP($I2908,'2026-01-09_taxon-match'!$A$2:$N$81,13,FALSE),IF(_xlpm.x=0,"",_xlpm.x)))</f>
        <v>victoriae</v>
      </c>
      <c r="U2908" s="46">
        <v>1</v>
      </c>
      <c r="Y2908" s="46" t="str">
        <f>IF(V2908="","",_xlfn.LET(_xlpm.x,VLOOKUP(V2908,'Drop-down_menus'!$D$2:$E$13,2,FALSE),IF(_xlpm.x=0,"",_xlpm.x)))</f>
        <v/>
      </c>
      <c r="Z2908" s="46" t="str">
        <f>IF(W2908="","",_xlfn.LET(_xlpm.x,VLOOKUP(W2908,'Drop-down_menus'!$D$2:$E$13,2,FALSE),IF(_xlpm.x=0,"",_xlpm.x)))</f>
        <v/>
      </c>
      <c r="AA2908" s="46" t="str">
        <f>IF(X2908="","",_xlfn.LET(_xlpm.x,VLOOKUP(X2908,'Drop-down_menus'!$D$2:$E$13,2,FALSE),IF(_xlpm.x=0,"",_xlpm.x)))</f>
        <v/>
      </c>
      <c r="AB2908" s="46" t="s">
        <v>1253</v>
      </c>
      <c r="AC2908" s="46" t="s">
        <v>1256</v>
      </c>
    </row>
    <row r="2909" spans="2:29" ht="15" customHeight="1">
      <c r="B2909" s="46">
        <v>3266</v>
      </c>
      <c r="C2909" t="s">
        <v>919</v>
      </c>
      <c r="D2909" s="46" t="b">
        <f>COUNTIF(Events!$B$2:$B$171, C2909) &gt; 0</f>
        <v>1</v>
      </c>
      <c r="G2909" s="46" t="s">
        <v>1048</v>
      </c>
      <c r="I2909" s="2" t="s">
        <v>1048</v>
      </c>
      <c r="J2909" s="46" t="str">
        <f>IF(I2909="","",_xlfn.LET(_xlpm.x,VLOOKUP(I2909,'2026-01-09_taxon-match'!$A$2:$N$81,4,FALSE),IF(_xlpm.x=0,"",_xlpm.x)))</f>
        <v>Heterocucumis steineni</v>
      </c>
      <c r="L2909" s="46" t="str">
        <f>IF(I2909="","",_xlfn.LET(_xlpm.x,VLOOKUP(I2909,'2026-01-09_taxon-match'!$A$2:$N$81,3,FALSE),IF(_xlpm.x=0,"",_xlpm.x)))</f>
        <v>urn:lsid:marinespecies.org:taxname:174085</v>
      </c>
      <c r="M2909" s="46" t="str">
        <f>IF($I2909="","",_xlfn.LET(_xlpm.x,VLOOKUP($I2909,'2026-01-09_taxon-match'!$A$2:$N$81,5,FALSE),IF(_xlpm.x=0,"",_xlpm.x)))</f>
        <v>(Ludwig, 1898)</v>
      </c>
      <c r="N2909" s="46" t="str">
        <f>IF($I2909="","",_xlfn.LET(_xlpm.x,VLOOKUP($I2909,'2026-01-09_taxon-match'!$A$2:$N$81,6,FALSE),IF(_xlpm.x=0,"",_xlpm.x)))</f>
        <v>Animalia</v>
      </c>
      <c r="O2909" s="46" t="str">
        <f>IF($I2909="","",_xlfn.LET(_xlpm.x,VLOOKUP($I2909,'2026-01-09_taxon-match'!$A$2:$N$81,7,FALSE),IF(_xlpm.x=0,"",_xlpm.x)))</f>
        <v>Echinodermata</v>
      </c>
      <c r="P2909" s="46" t="str">
        <f>IF($I2909="","",_xlfn.LET(_xlpm.x,VLOOKUP($I2909,'2026-01-09_taxon-match'!$A$2:$N$81,8,FALSE),IF(_xlpm.x=0,"",_xlpm.x)))</f>
        <v>Holothuroidea</v>
      </c>
      <c r="Q2909" s="46" t="str">
        <f>IF($I2909="","",_xlfn.LET(_xlpm.x,VLOOKUP($I2909,'2026-01-09_taxon-match'!$A$2:$N$81,9,FALSE),IF(_xlpm.x=0,"",_xlpm.x)))</f>
        <v>Dendrochirotida</v>
      </c>
      <c r="R2909" s="46" t="str">
        <f>IF($I2909="","",_xlfn.LET(_xlpm.x,VLOOKUP($I2909,'2026-01-09_taxon-match'!$A$2:$N$81,10,FALSE),IF(_xlpm.x=0,"",_xlpm.x)))</f>
        <v>Cucumariidae</v>
      </c>
      <c r="S2909" s="46" t="str">
        <f>IF($I2909="","",_xlfn.LET(_xlpm.x,VLOOKUP($I2909,'2026-01-09_taxon-match'!$A$2:$N$81,11,FALSE),IF(_xlpm.x=0,"",_xlpm.x)))</f>
        <v>Heterocucumis</v>
      </c>
      <c r="T2909" s="46" t="str">
        <f>IF($I2909="","",_xlfn.LET(_xlpm.x,VLOOKUP($I2909,'2026-01-09_taxon-match'!$A$2:$N$81,13,FALSE),IF(_xlpm.x=0,"",_xlpm.x)))</f>
        <v>steineni</v>
      </c>
      <c r="U2909" s="46">
        <v>1</v>
      </c>
      <c r="Y2909" s="46" t="str">
        <f>IF(V2909="","",_xlfn.LET(_xlpm.x,VLOOKUP(V2909,'Drop-down_menus'!$D$2:$E$13,2,FALSE),IF(_xlpm.x=0,"",_xlpm.x)))</f>
        <v/>
      </c>
      <c r="Z2909" s="46" t="str">
        <f>IF(W2909="","",_xlfn.LET(_xlpm.x,VLOOKUP(W2909,'Drop-down_menus'!$D$2:$E$13,2,FALSE),IF(_xlpm.x=0,"",_xlpm.x)))</f>
        <v/>
      </c>
      <c r="AA2909" s="46" t="str">
        <f>IF(X2909="","",_xlfn.LET(_xlpm.x,VLOOKUP(X2909,'Drop-down_menus'!$D$2:$E$13,2,FALSE),IF(_xlpm.x=0,"",_xlpm.x)))</f>
        <v/>
      </c>
      <c r="AB2909" s="46" t="s">
        <v>1253</v>
      </c>
      <c r="AC2909" s="46" t="s">
        <v>1256</v>
      </c>
    </row>
    <row r="2910" spans="2:29" ht="15" customHeight="1">
      <c r="B2910" s="46">
        <v>3267</v>
      </c>
      <c r="C2910" t="s">
        <v>919</v>
      </c>
      <c r="D2910" s="46" t="b">
        <f>COUNTIF(Events!$B$2:$B$171, C2910) &gt; 0</f>
        <v>1</v>
      </c>
      <c r="G2910" s="46" t="s">
        <v>1048</v>
      </c>
      <c r="I2910" s="2" t="s">
        <v>1048</v>
      </c>
      <c r="J2910" s="46" t="str">
        <f>IF(I2910="","",_xlfn.LET(_xlpm.x,VLOOKUP(I2910,'2026-01-09_taxon-match'!$A$2:$N$81,4,FALSE),IF(_xlpm.x=0,"",_xlpm.x)))</f>
        <v>Heterocucumis steineni</v>
      </c>
      <c r="L2910" s="46" t="str">
        <f>IF(I2910="","",_xlfn.LET(_xlpm.x,VLOOKUP(I2910,'2026-01-09_taxon-match'!$A$2:$N$81,3,FALSE),IF(_xlpm.x=0,"",_xlpm.x)))</f>
        <v>urn:lsid:marinespecies.org:taxname:174085</v>
      </c>
      <c r="M2910" s="46" t="str">
        <f>IF($I2910="","",_xlfn.LET(_xlpm.x,VLOOKUP($I2910,'2026-01-09_taxon-match'!$A$2:$N$81,5,FALSE),IF(_xlpm.x=0,"",_xlpm.x)))</f>
        <v>(Ludwig, 1898)</v>
      </c>
      <c r="N2910" s="46" t="str">
        <f>IF($I2910="","",_xlfn.LET(_xlpm.x,VLOOKUP($I2910,'2026-01-09_taxon-match'!$A$2:$N$81,6,FALSE),IF(_xlpm.x=0,"",_xlpm.x)))</f>
        <v>Animalia</v>
      </c>
      <c r="O2910" s="46" t="str">
        <f>IF($I2910="","",_xlfn.LET(_xlpm.x,VLOOKUP($I2910,'2026-01-09_taxon-match'!$A$2:$N$81,7,FALSE),IF(_xlpm.x=0,"",_xlpm.x)))</f>
        <v>Echinodermata</v>
      </c>
      <c r="P2910" s="46" t="str">
        <f>IF($I2910="","",_xlfn.LET(_xlpm.x,VLOOKUP($I2910,'2026-01-09_taxon-match'!$A$2:$N$81,8,FALSE),IF(_xlpm.x=0,"",_xlpm.x)))</f>
        <v>Holothuroidea</v>
      </c>
      <c r="Q2910" s="46" t="str">
        <f>IF($I2910="","",_xlfn.LET(_xlpm.x,VLOOKUP($I2910,'2026-01-09_taxon-match'!$A$2:$N$81,9,FALSE),IF(_xlpm.x=0,"",_xlpm.x)))</f>
        <v>Dendrochirotida</v>
      </c>
      <c r="R2910" s="46" t="str">
        <f>IF($I2910="","",_xlfn.LET(_xlpm.x,VLOOKUP($I2910,'2026-01-09_taxon-match'!$A$2:$N$81,10,FALSE),IF(_xlpm.x=0,"",_xlpm.x)))</f>
        <v>Cucumariidae</v>
      </c>
      <c r="S2910" s="46" t="str">
        <f>IF($I2910="","",_xlfn.LET(_xlpm.x,VLOOKUP($I2910,'2026-01-09_taxon-match'!$A$2:$N$81,11,FALSE),IF(_xlpm.x=0,"",_xlpm.x)))</f>
        <v>Heterocucumis</v>
      </c>
      <c r="T2910" s="46" t="str">
        <f>IF($I2910="","",_xlfn.LET(_xlpm.x,VLOOKUP($I2910,'2026-01-09_taxon-match'!$A$2:$N$81,13,FALSE),IF(_xlpm.x=0,"",_xlpm.x)))</f>
        <v>steineni</v>
      </c>
      <c r="U2910" s="46">
        <v>1</v>
      </c>
      <c r="Y2910" s="46" t="str">
        <f>IF(V2910="","",_xlfn.LET(_xlpm.x,VLOOKUP(V2910,'Drop-down_menus'!$D$2:$E$13,2,FALSE),IF(_xlpm.x=0,"",_xlpm.x)))</f>
        <v/>
      </c>
      <c r="Z2910" s="46" t="str">
        <f>IF(W2910="","",_xlfn.LET(_xlpm.x,VLOOKUP(W2910,'Drop-down_menus'!$D$2:$E$13,2,FALSE),IF(_xlpm.x=0,"",_xlpm.x)))</f>
        <v/>
      </c>
      <c r="AA2910" s="46" t="str">
        <f>IF(X2910="","",_xlfn.LET(_xlpm.x,VLOOKUP(X2910,'Drop-down_menus'!$D$2:$E$13,2,FALSE),IF(_xlpm.x=0,"",_xlpm.x)))</f>
        <v/>
      </c>
      <c r="AB2910" s="46" t="s">
        <v>1253</v>
      </c>
      <c r="AC2910" s="46" t="s">
        <v>1256</v>
      </c>
    </row>
    <row r="2911" spans="2:29" ht="15" customHeight="1">
      <c r="B2911" s="46">
        <v>3268</v>
      </c>
      <c r="C2911" t="s">
        <v>919</v>
      </c>
      <c r="D2911" s="46" t="b">
        <f>COUNTIF(Events!$B$2:$B$171, C2911) &gt; 0</f>
        <v>1</v>
      </c>
      <c r="G2911" s="46" t="s">
        <v>1048</v>
      </c>
      <c r="I2911" s="2" t="s">
        <v>1048</v>
      </c>
      <c r="J2911" s="46" t="str">
        <f>IF(I2911="","",_xlfn.LET(_xlpm.x,VLOOKUP(I2911,'2026-01-09_taxon-match'!$A$2:$N$81,4,FALSE),IF(_xlpm.x=0,"",_xlpm.x)))</f>
        <v>Heterocucumis steineni</v>
      </c>
      <c r="L2911" s="46" t="str">
        <f>IF(I2911="","",_xlfn.LET(_xlpm.x,VLOOKUP(I2911,'2026-01-09_taxon-match'!$A$2:$N$81,3,FALSE),IF(_xlpm.x=0,"",_xlpm.x)))</f>
        <v>urn:lsid:marinespecies.org:taxname:174085</v>
      </c>
      <c r="M2911" s="46" t="str">
        <f>IF($I2911="","",_xlfn.LET(_xlpm.x,VLOOKUP($I2911,'2026-01-09_taxon-match'!$A$2:$N$81,5,FALSE),IF(_xlpm.x=0,"",_xlpm.x)))</f>
        <v>(Ludwig, 1898)</v>
      </c>
      <c r="N2911" s="46" t="str">
        <f>IF($I2911="","",_xlfn.LET(_xlpm.x,VLOOKUP($I2911,'2026-01-09_taxon-match'!$A$2:$N$81,6,FALSE),IF(_xlpm.x=0,"",_xlpm.x)))</f>
        <v>Animalia</v>
      </c>
      <c r="O2911" s="46" t="str">
        <f>IF($I2911="","",_xlfn.LET(_xlpm.x,VLOOKUP($I2911,'2026-01-09_taxon-match'!$A$2:$N$81,7,FALSE),IF(_xlpm.x=0,"",_xlpm.x)))</f>
        <v>Echinodermata</v>
      </c>
      <c r="P2911" s="46" t="str">
        <f>IF($I2911="","",_xlfn.LET(_xlpm.x,VLOOKUP($I2911,'2026-01-09_taxon-match'!$A$2:$N$81,8,FALSE),IF(_xlpm.x=0,"",_xlpm.x)))</f>
        <v>Holothuroidea</v>
      </c>
      <c r="Q2911" s="46" t="str">
        <f>IF($I2911="","",_xlfn.LET(_xlpm.x,VLOOKUP($I2911,'2026-01-09_taxon-match'!$A$2:$N$81,9,FALSE),IF(_xlpm.x=0,"",_xlpm.x)))</f>
        <v>Dendrochirotida</v>
      </c>
      <c r="R2911" s="46" t="str">
        <f>IF($I2911="","",_xlfn.LET(_xlpm.x,VLOOKUP($I2911,'2026-01-09_taxon-match'!$A$2:$N$81,10,FALSE),IF(_xlpm.x=0,"",_xlpm.x)))</f>
        <v>Cucumariidae</v>
      </c>
      <c r="S2911" s="46" t="str">
        <f>IF($I2911="","",_xlfn.LET(_xlpm.x,VLOOKUP($I2911,'2026-01-09_taxon-match'!$A$2:$N$81,11,FALSE),IF(_xlpm.x=0,"",_xlpm.x)))</f>
        <v>Heterocucumis</v>
      </c>
      <c r="T2911" s="46" t="str">
        <f>IF($I2911="","",_xlfn.LET(_xlpm.x,VLOOKUP($I2911,'2026-01-09_taxon-match'!$A$2:$N$81,13,FALSE),IF(_xlpm.x=0,"",_xlpm.x)))</f>
        <v>steineni</v>
      </c>
      <c r="U2911" s="46">
        <v>1</v>
      </c>
      <c r="Y2911" s="46" t="str">
        <f>IF(V2911="","",_xlfn.LET(_xlpm.x,VLOOKUP(V2911,'Drop-down_menus'!$D$2:$E$13,2,FALSE),IF(_xlpm.x=0,"",_xlpm.x)))</f>
        <v/>
      </c>
      <c r="Z2911" s="46" t="str">
        <f>IF(W2911="","",_xlfn.LET(_xlpm.x,VLOOKUP(W2911,'Drop-down_menus'!$D$2:$E$13,2,FALSE),IF(_xlpm.x=0,"",_xlpm.x)))</f>
        <v/>
      </c>
      <c r="AA2911" s="46" t="str">
        <f>IF(X2911="","",_xlfn.LET(_xlpm.x,VLOOKUP(X2911,'Drop-down_menus'!$D$2:$E$13,2,FALSE),IF(_xlpm.x=0,"",_xlpm.x)))</f>
        <v/>
      </c>
      <c r="AB2911" s="46" t="s">
        <v>1253</v>
      </c>
      <c r="AC2911" s="46" t="s">
        <v>1256</v>
      </c>
    </row>
    <row r="2912" spans="2:29" ht="15" customHeight="1">
      <c r="B2912" s="46">
        <v>3269</v>
      </c>
      <c r="C2912" t="s">
        <v>919</v>
      </c>
      <c r="D2912" s="46" t="b">
        <f>COUNTIF(Events!$B$2:$B$171, C2912) &gt; 0</f>
        <v>1</v>
      </c>
      <c r="G2912" s="46" t="s">
        <v>1048</v>
      </c>
      <c r="I2912" s="2" t="s">
        <v>1048</v>
      </c>
      <c r="J2912" s="46" t="str">
        <f>IF(I2912="","",_xlfn.LET(_xlpm.x,VLOOKUP(I2912,'2026-01-09_taxon-match'!$A$2:$N$81,4,FALSE),IF(_xlpm.x=0,"",_xlpm.x)))</f>
        <v>Heterocucumis steineni</v>
      </c>
      <c r="L2912" s="46" t="str">
        <f>IF(I2912="","",_xlfn.LET(_xlpm.x,VLOOKUP(I2912,'2026-01-09_taxon-match'!$A$2:$N$81,3,FALSE),IF(_xlpm.x=0,"",_xlpm.x)))</f>
        <v>urn:lsid:marinespecies.org:taxname:174085</v>
      </c>
      <c r="M2912" s="46" t="str">
        <f>IF($I2912="","",_xlfn.LET(_xlpm.x,VLOOKUP($I2912,'2026-01-09_taxon-match'!$A$2:$N$81,5,FALSE),IF(_xlpm.x=0,"",_xlpm.x)))</f>
        <v>(Ludwig, 1898)</v>
      </c>
      <c r="N2912" s="46" t="str">
        <f>IF($I2912="","",_xlfn.LET(_xlpm.x,VLOOKUP($I2912,'2026-01-09_taxon-match'!$A$2:$N$81,6,FALSE),IF(_xlpm.x=0,"",_xlpm.x)))</f>
        <v>Animalia</v>
      </c>
      <c r="O2912" s="46" t="str">
        <f>IF($I2912="","",_xlfn.LET(_xlpm.x,VLOOKUP($I2912,'2026-01-09_taxon-match'!$A$2:$N$81,7,FALSE),IF(_xlpm.x=0,"",_xlpm.x)))</f>
        <v>Echinodermata</v>
      </c>
      <c r="P2912" s="46" t="str">
        <f>IF($I2912="","",_xlfn.LET(_xlpm.x,VLOOKUP($I2912,'2026-01-09_taxon-match'!$A$2:$N$81,8,FALSE),IF(_xlpm.x=0,"",_xlpm.x)))</f>
        <v>Holothuroidea</v>
      </c>
      <c r="Q2912" s="46" t="str">
        <f>IF($I2912="","",_xlfn.LET(_xlpm.x,VLOOKUP($I2912,'2026-01-09_taxon-match'!$A$2:$N$81,9,FALSE),IF(_xlpm.x=0,"",_xlpm.x)))</f>
        <v>Dendrochirotida</v>
      </c>
      <c r="R2912" s="46" t="str">
        <f>IF($I2912="","",_xlfn.LET(_xlpm.x,VLOOKUP($I2912,'2026-01-09_taxon-match'!$A$2:$N$81,10,FALSE),IF(_xlpm.x=0,"",_xlpm.x)))</f>
        <v>Cucumariidae</v>
      </c>
      <c r="S2912" s="46" t="str">
        <f>IF($I2912="","",_xlfn.LET(_xlpm.x,VLOOKUP($I2912,'2026-01-09_taxon-match'!$A$2:$N$81,11,FALSE),IF(_xlpm.x=0,"",_xlpm.x)))</f>
        <v>Heterocucumis</v>
      </c>
      <c r="T2912" s="46" t="str">
        <f>IF($I2912="","",_xlfn.LET(_xlpm.x,VLOOKUP($I2912,'2026-01-09_taxon-match'!$A$2:$N$81,13,FALSE),IF(_xlpm.x=0,"",_xlpm.x)))</f>
        <v>steineni</v>
      </c>
      <c r="U2912" s="46">
        <v>1</v>
      </c>
      <c r="Y2912" s="46" t="str">
        <f>IF(V2912="","",_xlfn.LET(_xlpm.x,VLOOKUP(V2912,'Drop-down_menus'!$D$2:$E$13,2,FALSE),IF(_xlpm.x=0,"",_xlpm.x)))</f>
        <v/>
      </c>
      <c r="Z2912" s="46" t="str">
        <f>IF(W2912="","",_xlfn.LET(_xlpm.x,VLOOKUP(W2912,'Drop-down_menus'!$D$2:$E$13,2,FALSE),IF(_xlpm.x=0,"",_xlpm.x)))</f>
        <v/>
      </c>
      <c r="AA2912" s="46" t="str">
        <f>IF(X2912="","",_xlfn.LET(_xlpm.x,VLOOKUP(X2912,'Drop-down_menus'!$D$2:$E$13,2,FALSE),IF(_xlpm.x=0,"",_xlpm.x)))</f>
        <v/>
      </c>
      <c r="AB2912" s="46" t="s">
        <v>1253</v>
      </c>
      <c r="AC2912" s="46" t="s">
        <v>1256</v>
      </c>
    </row>
    <row r="2913" spans="2:29" ht="15" customHeight="1">
      <c r="B2913" s="46">
        <v>3270</v>
      </c>
      <c r="C2913" t="s">
        <v>919</v>
      </c>
      <c r="D2913" s="46" t="b">
        <f>COUNTIF(Events!$B$2:$B$171, C2913) &gt; 0</f>
        <v>1</v>
      </c>
      <c r="G2913" s="46" t="s">
        <v>1245</v>
      </c>
      <c r="I2913" s="46" t="s">
        <v>1523</v>
      </c>
      <c r="J2913" s="46" t="str">
        <f>IF(I2913="","",_xlfn.LET(_xlpm.x,VLOOKUP(I2913,'2026-01-09_taxon-match'!$A$2:$N$81,4,FALSE),IF(_xlpm.x=0,"",_xlpm.x)))</f>
        <v>Glabraster antarctica</v>
      </c>
      <c r="L2913" s="46" t="str">
        <f>IF(I2913="","",_xlfn.LET(_xlpm.x,VLOOKUP(I2913,'2026-01-09_taxon-match'!$A$2:$N$81,3,FALSE),IF(_xlpm.x=0,"",_xlpm.x)))</f>
        <v>urn:lsid:marinespecies.org:taxname:178005</v>
      </c>
      <c r="M2913" s="46" t="str">
        <f>IF($I2913="","",_xlfn.LET(_xlpm.x,VLOOKUP($I2913,'2026-01-09_taxon-match'!$A$2:$N$81,5,FALSE),IF(_xlpm.x=0,"",_xlpm.x)))</f>
        <v>(E. A. Smith, 1876)</v>
      </c>
      <c r="N2913" s="46" t="str">
        <f>IF($I2913="","",_xlfn.LET(_xlpm.x,VLOOKUP($I2913,'2026-01-09_taxon-match'!$A$2:$N$81,6,FALSE),IF(_xlpm.x=0,"",_xlpm.x)))</f>
        <v>Animalia</v>
      </c>
      <c r="O2913" s="46" t="str">
        <f>IF($I2913="","",_xlfn.LET(_xlpm.x,VLOOKUP($I2913,'2026-01-09_taxon-match'!$A$2:$N$81,7,FALSE),IF(_xlpm.x=0,"",_xlpm.x)))</f>
        <v>Echinodermata</v>
      </c>
      <c r="P2913" s="46" t="str">
        <f>IF($I2913="","",_xlfn.LET(_xlpm.x,VLOOKUP($I2913,'2026-01-09_taxon-match'!$A$2:$N$81,8,FALSE),IF(_xlpm.x=0,"",_xlpm.x)))</f>
        <v>Asteroidea</v>
      </c>
      <c r="Q2913" s="46" t="str">
        <f>IF($I2913="","",_xlfn.LET(_xlpm.x,VLOOKUP($I2913,'2026-01-09_taxon-match'!$A$2:$N$81,9,FALSE),IF(_xlpm.x=0,"",_xlpm.x)))</f>
        <v>Valvatida</v>
      </c>
      <c r="R2913" s="46" t="str">
        <f>IF($I2913="","",_xlfn.LET(_xlpm.x,VLOOKUP($I2913,'2026-01-09_taxon-match'!$A$2:$N$81,10,FALSE),IF(_xlpm.x=0,"",_xlpm.x)))</f>
        <v>Poraniidae</v>
      </c>
      <c r="S2913" s="46" t="str">
        <f>IF($I2913="","",_xlfn.LET(_xlpm.x,VLOOKUP($I2913,'2026-01-09_taxon-match'!$A$2:$N$81,11,FALSE),IF(_xlpm.x=0,"",_xlpm.x)))</f>
        <v>Glabraster</v>
      </c>
      <c r="T2913" s="46" t="str">
        <f>IF($I2913="","",_xlfn.LET(_xlpm.x,VLOOKUP($I2913,'2026-01-09_taxon-match'!$A$2:$N$81,13,FALSE),IF(_xlpm.x=0,"",_xlpm.x)))</f>
        <v>antarctica</v>
      </c>
      <c r="U2913" s="46">
        <v>1</v>
      </c>
      <c r="Y2913" s="46" t="str">
        <f>IF(V2913="","",_xlfn.LET(_xlpm.x,VLOOKUP(V2913,'Drop-down_menus'!$D$2:$E$13,2,FALSE),IF(_xlpm.x=0,"",_xlpm.x)))</f>
        <v/>
      </c>
      <c r="Z2913" s="46" t="str">
        <f>IF(W2913="","",_xlfn.LET(_xlpm.x,VLOOKUP(W2913,'Drop-down_menus'!$D$2:$E$13,2,FALSE),IF(_xlpm.x=0,"",_xlpm.x)))</f>
        <v/>
      </c>
      <c r="AA2913" s="46" t="str">
        <f>IF(X2913="","",_xlfn.LET(_xlpm.x,VLOOKUP(X2913,'Drop-down_menus'!$D$2:$E$13,2,FALSE),IF(_xlpm.x=0,"",_xlpm.x)))</f>
        <v/>
      </c>
      <c r="AB2913" s="46" t="s">
        <v>1253</v>
      </c>
      <c r="AC2913" s="46" t="s">
        <v>1256</v>
      </c>
    </row>
    <row r="2914" spans="2:29" ht="15" customHeight="1">
      <c r="B2914" s="46">
        <v>3271</v>
      </c>
      <c r="C2914" t="s">
        <v>919</v>
      </c>
      <c r="D2914" s="46" t="b">
        <f>COUNTIF(Events!$B$2:$B$171, C2914) &gt; 0</f>
        <v>1</v>
      </c>
      <c r="G2914" s="46" t="s">
        <v>1245</v>
      </c>
      <c r="I2914" s="46" t="s">
        <v>1523</v>
      </c>
      <c r="J2914" s="46" t="str">
        <f>IF(I2914="","",_xlfn.LET(_xlpm.x,VLOOKUP(I2914,'2026-01-09_taxon-match'!$A$2:$N$81,4,FALSE),IF(_xlpm.x=0,"",_xlpm.x)))</f>
        <v>Glabraster antarctica</v>
      </c>
      <c r="L2914" s="46" t="str">
        <f>IF(I2914="","",_xlfn.LET(_xlpm.x,VLOOKUP(I2914,'2026-01-09_taxon-match'!$A$2:$N$81,3,FALSE),IF(_xlpm.x=0,"",_xlpm.x)))</f>
        <v>urn:lsid:marinespecies.org:taxname:178005</v>
      </c>
      <c r="M2914" s="46" t="str">
        <f>IF($I2914="","",_xlfn.LET(_xlpm.x,VLOOKUP($I2914,'2026-01-09_taxon-match'!$A$2:$N$81,5,FALSE),IF(_xlpm.x=0,"",_xlpm.x)))</f>
        <v>(E. A. Smith, 1876)</v>
      </c>
      <c r="N2914" s="46" t="str">
        <f>IF($I2914="","",_xlfn.LET(_xlpm.x,VLOOKUP($I2914,'2026-01-09_taxon-match'!$A$2:$N$81,6,FALSE),IF(_xlpm.x=0,"",_xlpm.x)))</f>
        <v>Animalia</v>
      </c>
      <c r="O2914" s="46" t="str">
        <f>IF($I2914="","",_xlfn.LET(_xlpm.x,VLOOKUP($I2914,'2026-01-09_taxon-match'!$A$2:$N$81,7,FALSE),IF(_xlpm.x=0,"",_xlpm.x)))</f>
        <v>Echinodermata</v>
      </c>
      <c r="P2914" s="46" t="str">
        <f>IF($I2914="","",_xlfn.LET(_xlpm.x,VLOOKUP($I2914,'2026-01-09_taxon-match'!$A$2:$N$81,8,FALSE),IF(_xlpm.x=0,"",_xlpm.x)))</f>
        <v>Asteroidea</v>
      </c>
      <c r="Q2914" s="46" t="str">
        <f>IF($I2914="","",_xlfn.LET(_xlpm.x,VLOOKUP($I2914,'2026-01-09_taxon-match'!$A$2:$N$81,9,FALSE),IF(_xlpm.x=0,"",_xlpm.x)))</f>
        <v>Valvatida</v>
      </c>
      <c r="R2914" s="46" t="str">
        <f>IF($I2914="","",_xlfn.LET(_xlpm.x,VLOOKUP($I2914,'2026-01-09_taxon-match'!$A$2:$N$81,10,FALSE),IF(_xlpm.x=0,"",_xlpm.x)))</f>
        <v>Poraniidae</v>
      </c>
      <c r="S2914" s="46" t="str">
        <f>IF($I2914="","",_xlfn.LET(_xlpm.x,VLOOKUP($I2914,'2026-01-09_taxon-match'!$A$2:$N$81,11,FALSE),IF(_xlpm.x=0,"",_xlpm.x)))</f>
        <v>Glabraster</v>
      </c>
      <c r="T2914" s="46" t="str">
        <f>IF($I2914="","",_xlfn.LET(_xlpm.x,VLOOKUP($I2914,'2026-01-09_taxon-match'!$A$2:$N$81,13,FALSE),IF(_xlpm.x=0,"",_xlpm.x)))</f>
        <v>antarctica</v>
      </c>
      <c r="U2914" s="46">
        <v>1</v>
      </c>
      <c r="Y2914" s="46" t="str">
        <f>IF(V2914="","",_xlfn.LET(_xlpm.x,VLOOKUP(V2914,'Drop-down_menus'!$D$2:$E$13,2,FALSE),IF(_xlpm.x=0,"",_xlpm.x)))</f>
        <v/>
      </c>
      <c r="Z2914" s="46" t="str">
        <f>IF(W2914="","",_xlfn.LET(_xlpm.x,VLOOKUP(W2914,'Drop-down_menus'!$D$2:$E$13,2,FALSE),IF(_xlpm.x=0,"",_xlpm.x)))</f>
        <v/>
      </c>
      <c r="AA2914" s="46" t="str">
        <f>IF(X2914="","",_xlfn.LET(_xlpm.x,VLOOKUP(X2914,'Drop-down_menus'!$D$2:$E$13,2,FALSE),IF(_xlpm.x=0,"",_xlpm.x)))</f>
        <v/>
      </c>
      <c r="AB2914" s="46" t="s">
        <v>1253</v>
      </c>
      <c r="AC2914" s="46" t="s">
        <v>1256</v>
      </c>
    </row>
    <row r="2915" spans="2:29" ht="15" customHeight="1">
      <c r="B2915" s="46">
        <v>3272</v>
      </c>
      <c r="C2915" t="s">
        <v>919</v>
      </c>
      <c r="D2915" s="46" t="b">
        <f>COUNTIF(Events!$B$2:$B$171, C2915) &gt; 0</f>
        <v>1</v>
      </c>
      <c r="G2915" s="46" t="s">
        <v>1245</v>
      </c>
      <c r="I2915" s="46" t="s">
        <v>1523</v>
      </c>
      <c r="J2915" s="46" t="str">
        <f>IF(I2915="","",_xlfn.LET(_xlpm.x,VLOOKUP(I2915,'2026-01-09_taxon-match'!$A$2:$N$81,4,FALSE),IF(_xlpm.x=0,"",_xlpm.x)))</f>
        <v>Glabraster antarctica</v>
      </c>
      <c r="L2915" s="46" t="str">
        <f>IF(I2915="","",_xlfn.LET(_xlpm.x,VLOOKUP(I2915,'2026-01-09_taxon-match'!$A$2:$N$81,3,FALSE),IF(_xlpm.x=0,"",_xlpm.x)))</f>
        <v>urn:lsid:marinespecies.org:taxname:178005</v>
      </c>
      <c r="M2915" s="46" t="str">
        <f>IF($I2915="","",_xlfn.LET(_xlpm.x,VLOOKUP($I2915,'2026-01-09_taxon-match'!$A$2:$N$81,5,FALSE),IF(_xlpm.x=0,"",_xlpm.x)))</f>
        <v>(E. A. Smith, 1876)</v>
      </c>
      <c r="N2915" s="46" t="str">
        <f>IF($I2915="","",_xlfn.LET(_xlpm.x,VLOOKUP($I2915,'2026-01-09_taxon-match'!$A$2:$N$81,6,FALSE),IF(_xlpm.x=0,"",_xlpm.x)))</f>
        <v>Animalia</v>
      </c>
      <c r="O2915" s="46" t="str">
        <f>IF($I2915="","",_xlfn.LET(_xlpm.x,VLOOKUP($I2915,'2026-01-09_taxon-match'!$A$2:$N$81,7,FALSE),IF(_xlpm.x=0,"",_xlpm.x)))</f>
        <v>Echinodermata</v>
      </c>
      <c r="P2915" s="46" t="str">
        <f>IF($I2915="","",_xlfn.LET(_xlpm.x,VLOOKUP($I2915,'2026-01-09_taxon-match'!$A$2:$N$81,8,FALSE),IF(_xlpm.x=0,"",_xlpm.x)))</f>
        <v>Asteroidea</v>
      </c>
      <c r="Q2915" s="46" t="str">
        <f>IF($I2915="","",_xlfn.LET(_xlpm.x,VLOOKUP($I2915,'2026-01-09_taxon-match'!$A$2:$N$81,9,FALSE),IF(_xlpm.x=0,"",_xlpm.x)))</f>
        <v>Valvatida</v>
      </c>
      <c r="R2915" s="46" t="str">
        <f>IF($I2915="","",_xlfn.LET(_xlpm.x,VLOOKUP($I2915,'2026-01-09_taxon-match'!$A$2:$N$81,10,FALSE),IF(_xlpm.x=0,"",_xlpm.x)))</f>
        <v>Poraniidae</v>
      </c>
      <c r="S2915" s="46" t="str">
        <f>IF($I2915="","",_xlfn.LET(_xlpm.x,VLOOKUP($I2915,'2026-01-09_taxon-match'!$A$2:$N$81,11,FALSE),IF(_xlpm.x=0,"",_xlpm.x)))</f>
        <v>Glabraster</v>
      </c>
      <c r="T2915" s="46" t="str">
        <f>IF($I2915="","",_xlfn.LET(_xlpm.x,VLOOKUP($I2915,'2026-01-09_taxon-match'!$A$2:$N$81,13,FALSE),IF(_xlpm.x=0,"",_xlpm.x)))</f>
        <v>antarctica</v>
      </c>
      <c r="U2915" s="46">
        <v>1</v>
      </c>
      <c r="Y2915" s="46" t="str">
        <f>IF(V2915="","",_xlfn.LET(_xlpm.x,VLOOKUP(V2915,'Drop-down_menus'!$D$2:$E$13,2,FALSE),IF(_xlpm.x=0,"",_xlpm.x)))</f>
        <v/>
      </c>
      <c r="Z2915" s="46" t="str">
        <f>IF(W2915="","",_xlfn.LET(_xlpm.x,VLOOKUP(W2915,'Drop-down_menus'!$D$2:$E$13,2,FALSE),IF(_xlpm.x=0,"",_xlpm.x)))</f>
        <v/>
      </c>
      <c r="AA2915" s="46" t="str">
        <f>IF(X2915="","",_xlfn.LET(_xlpm.x,VLOOKUP(X2915,'Drop-down_menus'!$D$2:$E$13,2,FALSE),IF(_xlpm.x=0,"",_xlpm.x)))</f>
        <v/>
      </c>
      <c r="AB2915" s="46" t="s">
        <v>1253</v>
      </c>
      <c r="AC2915" s="46" t="s">
        <v>1256</v>
      </c>
    </row>
    <row r="2916" spans="2:29" ht="15" customHeight="1">
      <c r="B2916" s="46">
        <v>3273</v>
      </c>
      <c r="C2916" t="s">
        <v>919</v>
      </c>
      <c r="D2916" s="46" t="b">
        <f>COUNTIF(Events!$B$2:$B$171, C2916) &gt; 0</f>
        <v>1</v>
      </c>
      <c r="G2916" s="46" t="s">
        <v>1245</v>
      </c>
      <c r="I2916" s="46" t="s">
        <v>1523</v>
      </c>
      <c r="J2916" s="46" t="str">
        <f>IF(I2916="","",_xlfn.LET(_xlpm.x,VLOOKUP(I2916,'2026-01-09_taxon-match'!$A$2:$N$81,4,FALSE),IF(_xlpm.x=0,"",_xlpm.x)))</f>
        <v>Glabraster antarctica</v>
      </c>
      <c r="L2916" s="46" t="str">
        <f>IF(I2916="","",_xlfn.LET(_xlpm.x,VLOOKUP(I2916,'2026-01-09_taxon-match'!$A$2:$N$81,3,FALSE),IF(_xlpm.x=0,"",_xlpm.x)))</f>
        <v>urn:lsid:marinespecies.org:taxname:178005</v>
      </c>
      <c r="M2916" s="46" t="str">
        <f>IF($I2916="","",_xlfn.LET(_xlpm.x,VLOOKUP($I2916,'2026-01-09_taxon-match'!$A$2:$N$81,5,FALSE),IF(_xlpm.x=0,"",_xlpm.x)))</f>
        <v>(E. A. Smith, 1876)</v>
      </c>
      <c r="N2916" s="46" t="str">
        <f>IF($I2916="","",_xlfn.LET(_xlpm.x,VLOOKUP($I2916,'2026-01-09_taxon-match'!$A$2:$N$81,6,FALSE),IF(_xlpm.x=0,"",_xlpm.x)))</f>
        <v>Animalia</v>
      </c>
      <c r="O2916" s="46" t="str">
        <f>IF($I2916="","",_xlfn.LET(_xlpm.x,VLOOKUP($I2916,'2026-01-09_taxon-match'!$A$2:$N$81,7,FALSE),IF(_xlpm.x=0,"",_xlpm.x)))</f>
        <v>Echinodermata</v>
      </c>
      <c r="P2916" s="46" t="str">
        <f>IF($I2916="","",_xlfn.LET(_xlpm.x,VLOOKUP($I2916,'2026-01-09_taxon-match'!$A$2:$N$81,8,FALSE),IF(_xlpm.x=0,"",_xlpm.x)))</f>
        <v>Asteroidea</v>
      </c>
      <c r="Q2916" s="46" t="str">
        <f>IF($I2916="","",_xlfn.LET(_xlpm.x,VLOOKUP($I2916,'2026-01-09_taxon-match'!$A$2:$N$81,9,FALSE),IF(_xlpm.x=0,"",_xlpm.x)))</f>
        <v>Valvatida</v>
      </c>
      <c r="R2916" s="46" t="str">
        <f>IF($I2916="","",_xlfn.LET(_xlpm.x,VLOOKUP($I2916,'2026-01-09_taxon-match'!$A$2:$N$81,10,FALSE),IF(_xlpm.x=0,"",_xlpm.x)))</f>
        <v>Poraniidae</v>
      </c>
      <c r="S2916" s="46" t="str">
        <f>IF($I2916="","",_xlfn.LET(_xlpm.x,VLOOKUP($I2916,'2026-01-09_taxon-match'!$A$2:$N$81,11,FALSE),IF(_xlpm.x=0,"",_xlpm.x)))</f>
        <v>Glabraster</v>
      </c>
      <c r="T2916" s="46" t="str">
        <f>IF($I2916="","",_xlfn.LET(_xlpm.x,VLOOKUP($I2916,'2026-01-09_taxon-match'!$A$2:$N$81,13,FALSE),IF(_xlpm.x=0,"",_xlpm.x)))</f>
        <v>antarctica</v>
      </c>
      <c r="U2916" s="46">
        <v>1</v>
      </c>
      <c r="Y2916" s="46" t="str">
        <f>IF(V2916="","",_xlfn.LET(_xlpm.x,VLOOKUP(V2916,'Drop-down_menus'!$D$2:$E$13,2,FALSE),IF(_xlpm.x=0,"",_xlpm.x)))</f>
        <v/>
      </c>
      <c r="Z2916" s="46" t="str">
        <f>IF(W2916="","",_xlfn.LET(_xlpm.x,VLOOKUP(W2916,'Drop-down_menus'!$D$2:$E$13,2,FALSE),IF(_xlpm.x=0,"",_xlpm.x)))</f>
        <v/>
      </c>
      <c r="AA2916" s="46" t="str">
        <f>IF(X2916="","",_xlfn.LET(_xlpm.x,VLOOKUP(X2916,'Drop-down_menus'!$D$2:$E$13,2,FALSE),IF(_xlpm.x=0,"",_xlpm.x)))</f>
        <v/>
      </c>
      <c r="AB2916" s="46" t="s">
        <v>1253</v>
      </c>
      <c r="AC2916" s="46" t="s">
        <v>1256</v>
      </c>
    </row>
    <row r="2917" spans="2:29" ht="15" customHeight="1">
      <c r="B2917" s="46">
        <v>3274</v>
      </c>
      <c r="C2917" t="s">
        <v>919</v>
      </c>
      <c r="D2917" s="46" t="b">
        <f>COUNTIF(Events!$B$2:$B$171, C2917) &gt; 0</f>
        <v>1</v>
      </c>
      <c r="G2917" s="46" t="s">
        <v>1245</v>
      </c>
      <c r="I2917" s="46" t="s">
        <v>1523</v>
      </c>
      <c r="J2917" s="46" t="str">
        <f>IF(I2917="","",_xlfn.LET(_xlpm.x,VLOOKUP(I2917,'2026-01-09_taxon-match'!$A$2:$N$81,4,FALSE),IF(_xlpm.x=0,"",_xlpm.x)))</f>
        <v>Glabraster antarctica</v>
      </c>
      <c r="L2917" s="46" t="str">
        <f>IF(I2917="","",_xlfn.LET(_xlpm.x,VLOOKUP(I2917,'2026-01-09_taxon-match'!$A$2:$N$81,3,FALSE),IF(_xlpm.x=0,"",_xlpm.x)))</f>
        <v>urn:lsid:marinespecies.org:taxname:178005</v>
      </c>
      <c r="M2917" s="46" t="str">
        <f>IF($I2917="","",_xlfn.LET(_xlpm.x,VLOOKUP($I2917,'2026-01-09_taxon-match'!$A$2:$N$81,5,FALSE),IF(_xlpm.x=0,"",_xlpm.x)))</f>
        <v>(E. A. Smith, 1876)</v>
      </c>
      <c r="N2917" s="46" t="str">
        <f>IF($I2917="","",_xlfn.LET(_xlpm.x,VLOOKUP($I2917,'2026-01-09_taxon-match'!$A$2:$N$81,6,FALSE),IF(_xlpm.x=0,"",_xlpm.x)))</f>
        <v>Animalia</v>
      </c>
      <c r="O2917" s="46" t="str">
        <f>IF($I2917="","",_xlfn.LET(_xlpm.x,VLOOKUP($I2917,'2026-01-09_taxon-match'!$A$2:$N$81,7,FALSE),IF(_xlpm.x=0,"",_xlpm.x)))</f>
        <v>Echinodermata</v>
      </c>
      <c r="P2917" s="46" t="str">
        <f>IF($I2917="","",_xlfn.LET(_xlpm.x,VLOOKUP($I2917,'2026-01-09_taxon-match'!$A$2:$N$81,8,FALSE),IF(_xlpm.x=0,"",_xlpm.x)))</f>
        <v>Asteroidea</v>
      </c>
      <c r="Q2917" s="46" t="str">
        <f>IF($I2917="","",_xlfn.LET(_xlpm.x,VLOOKUP($I2917,'2026-01-09_taxon-match'!$A$2:$N$81,9,FALSE),IF(_xlpm.x=0,"",_xlpm.x)))</f>
        <v>Valvatida</v>
      </c>
      <c r="R2917" s="46" t="str">
        <f>IF($I2917="","",_xlfn.LET(_xlpm.x,VLOOKUP($I2917,'2026-01-09_taxon-match'!$A$2:$N$81,10,FALSE),IF(_xlpm.x=0,"",_xlpm.x)))</f>
        <v>Poraniidae</v>
      </c>
      <c r="S2917" s="46" t="str">
        <f>IF($I2917="","",_xlfn.LET(_xlpm.x,VLOOKUP($I2917,'2026-01-09_taxon-match'!$A$2:$N$81,11,FALSE),IF(_xlpm.x=0,"",_xlpm.x)))</f>
        <v>Glabraster</v>
      </c>
      <c r="T2917" s="46" t="str">
        <f>IF($I2917="","",_xlfn.LET(_xlpm.x,VLOOKUP($I2917,'2026-01-09_taxon-match'!$A$2:$N$81,13,FALSE),IF(_xlpm.x=0,"",_xlpm.x)))</f>
        <v>antarctica</v>
      </c>
      <c r="U2917" s="46">
        <v>1</v>
      </c>
      <c r="Y2917" s="46" t="str">
        <f>IF(V2917="","",_xlfn.LET(_xlpm.x,VLOOKUP(V2917,'Drop-down_menus'!$D$2:$E$13,2,FALSE),IF(_xlpm.x=0,"",_xlpm.x)))</f>
        <v/>
      </c>
      <c r="Z2917" s="46" t="str">
        <f>IF(W2917="","",_xlfn.LET(_xlpm.x,VLOOKUP(W2917,'Drop-down_menus'!$D$2:$E$13,2,FALSE),IF(_xlpm.x=0,"",_xlpm.x)))</f>
        <v/>
      </c>
      <c r="AA2917" s="46" t="str">
        <f>IF(X2917="","",_xlfn.LET(_xlpm.x,VLOOKUP(X2917,'Drop-down_menus'!$D$2:$E$13,2,FALSE),IF(_xlpm.x=0,"",_xlpm.x)))</f>
        <v/>
      </c>
      <c r="AB2917" s="46" t="s">
        <v>1253</v>
      </c>
      <c r="AC2917" s="46" t="s">
        <v>1256</v>
      </c>
    </row>
    <row r="2918" spans="2:29" ht="15" customHeight="1">
      <c r="B2918" s="46">
        <v>3275</v>
      </c>
      <c r="C2918" t="s">
        <v>919</v>
      </c>
      <c r="D2918" s="46" t="b">
        <f>COUNTIF(Events!$B$2:$B$171, C2918) &gt; 0</f>
        <v>1</v>
      </c>
      <c r="G2918" s="46" t="s">
        <v>1226</v>
      </c>
      <c r="I2918" s="46" t="s">
        <v>1329</v>
      </c>
      <c r="J2918" s="46" t="str">
        <f>IF(I2918="","",_xlfn.LET(_xlpm.x,VLOOKUP(I2918,'2026-01-09_taxon-match'!$A$2:$N$81,4,FALSE),IF(_xlpm.x=0,"",_xlpm.x)))</f>
        <v>Diplasterias</v>
      </c>
      <c r="K2918" s="46" t="s">
        <v>1318</v>
      </c>
      <c r="L2918" s="46" t="str">
        <f>IF(I2918="","",_xlfn.LET(_xlpm.x,VLOOKUP(I2918,'2026-01-09_taxon-match'!$A$2:$N$81,3,FALSE),IF(_xlpm.x=0,"",_xlpm.x)))</f>
        <v/>
      </c>
      <c r="M2918" s="46" t="str">
        <f>IF($I2918="","",_xlfn.LET(_xlpm.x,VLOOKUP($I2918,'2026-01-09_taxon-match'!$A$2:$N$81,5,FALSE),IF(_xlpm.x=0,"",_xlpm.x)))</f>
        <v/>
      </c>
      <c r="N2918" s="46" t="str">
        <f>IF($I2918="","",_xlfn.LET(_xlpm.x,VLOOKUP($I2918,'2026-01-09_taxon-match'!$A$2:$N$81,6,FALSE),IF(_xlpm.x=0,"",_xlpm.x)))</f>
        <v/>
      </c>
      <c r="O2918" s="46" t="str">
        <f>IF($I2918="","",_xlfn.LET(_xlpm.x,VLOOKUP($I2918,'2026-01-09_taxon-match'!$A$2:$N$81,7,FALSE),IF(_xlpm.x=0,"",_xlpm.x)))</f>
        <v/>
      </c>
      <c r="P2918" s="46" t="str">
        <f>IF($I2918="","",_xlfn.LET(_xlpm.x,VLOOKUP($I2918,'2026-01-09_taxon-match'!$A$2:$N$81,8,FALSE),IF(_xlpm.x=0,"",_xlpm.x)))</f>
        <v/>
      </c>
      <c r="Q2918" s="46" t="str">
        <f>IF($I2918="","",_xlfn.LET(_xlpm.x,VLOOKUP($I2918,'2026-01-09_taxon-match'!$A$2:$N$81,9,FALSE),IF(_xlpm.x=0,"",_xlpm.x)))</f>
        <v/>
      </c>
      <c r="R2918" s="46" t="str">
        <f>IF($I2918="","",_xlfn.LET(_xlpm.x,VLOOKUP($I2918,'2026-01-09_taxon-match'!$A$2:$N$81,10,FALSE),IF(_xlpm.x=0,"",_xlpm.x)))</f>
        <v/>
      </c>
      <c r="S2918" s="46" t="str">
        <f>IF($I2918="","",_xlfn.LET(_xlpm.x,VLOOKUP($I2918,'2026-01-09_taxon-match'!$A$2:$N$81,11,FALSE),IF(_xlpm.x=0,"",_xlpm.x)))</f>
        <v/>
      </c>
      <c r="T2918" s="46" t="str">
        <f>IF($I2918="","",_xlfn.LET(_xlpm.x,VLOOKUP($I2918,'2026-01-09_taxon-match'!$A$2:$N$81,13,FALSE),IF(_xlpm.x=0,"",_xlpm.x)))</f>
        <v/>
      </c>
      <c r="U2918" s="46">
        <v>1</v>
      </c>
      <c r="Y2918" s="46" t="str">
        <f>IF(V2918="","",_xlfn.LET(_xlpm.x,VLOOKUP(V2918,'Drop-down_menus'!$D$2:$E$13,2,FALSE),IF(_xlpm.x=0,"",_xlpm.x)))</f>
        <v/>
      </c>
      <c r="Z2918" s="46" t="str">
        <f>IF(W2918="","",_xlfn.LET(_xlpm.x,VLOOKUP(W2918,'Drop-down_menus'!$D$2:$E$13,2,FALSE),IF(_xlpm.x=0,"",_xlpm.x)))</f>
        <v/>
      </c>
      <c r="AA2918" s="46" t="str">
        <f>IF(X2918="","",_xlfn.LET(_xlpm.x,VLOOKUP(X2918,'Drop-down_menus'!$D$2:$E$13,2,FALSE),IF(_xlpm.x=0,"",_xlpm.x)))</f>
        <v/>
      </c>
      <c r="AB2918" s="46" t="s">
        <v>1253</v>
      </c>
      <c r="AC2918" s="46" t="s">
        <v>1256</v>
      </c>
    </row>
    <row r="2919" spans="2:29" ht="15" customHeight="1">
      <c r="B2919" s="46">
        <v>3276</v>
      </c>
      <c r="C2919" t="s">
        <v>919</v>
      </c>
      <c r="D2919" s="46" t="b">
        <f>COUNTIF(Events!$B$2:$B$171, C2919) &gt; 0</f>
        <v>1</v>
      </c>
      <c r="G2919" s="46" t="s">
        <v>1246</v>
      </c>
      <c r="I2919" s="46" t="s">
        <v>1246</v>
      </c>
      <c r="J2919" s="46" t="str">
        <f>IF(I2919="","",_xlfn.LET(_xlpm.x,VLOOKUP(I2919,'2026-01-09_taxon-match'!$A$2:$N$81,4,FALSE),IF(_xlpm.x=0,"",_xlpm.x)))</f>
        <v>Cuenotaster involutus</v>
      </c>
      <c r="L2919" s="46" t="str">
        <f>IF(I2919="","",_xlfn.LET(_xlpm.x,VLOOKUP(I2919,'2026-01-09_taxon-match'!$A$2:$N$81,3,FALSE),IF(_xlpm.x=0,"",_xlpm.x)))</f>
        <v>urn:lsid:marinespecies.org:taxname:172784</v>
      </c>
      <c r="M2919" s="46" t="str">
        <f>IF($I2919="","",_xlfn.LET(_xlpm.x,VLOOKUP($I2919,'2026-01-09_taxon-match'!$A$2:$N$81,5,FALSE),IF(_xlpm.x=0,"",_xlpm.x)))</f>
        <v>(Koehler, 1912)</v>
      </c>
      <c r="N2919" s="46" t="str">
        <f>IF($I2919="","",_xlfn.LET(_xlpm.x,VLOOKUP($I2919,'2026-01-09_taxon-match'!$A$2:$N$81,6,FALSE),IF(_xlpm.x=0,"",_xlpm.x)))</f>
        <v>Animalia</v>
      </c>
      <c r="O2919" s="46" t="str">
        <f>IF($I2919="","",_xlfn.LET(_xlpm.x,VLOOKUP($I2919,'2026-01-09_taxon-match'!$A$2:$N$81,7,FALSE),IF(_xlpm.x=0,"",_xlpm.x)))</f>
        <v>Echinodermata</v>
      </c>
      <c r="P2919" s="46" t="str">
        <f>IF($I2919="","",_xlfn.LET(_xlpm.x,VLOOKUP($I2919,'2026-01-09_taxon-match'!$A$2:$N$81,8,FALSE),IF(_xlpm.x=0,"",_xlpm.x)))</f>
        <v>Asteroidea</v>
      </c>
      <c r="Q2919" s="46" t="str">
        <f>IF($I2919="","",_xlfn.LET(_xlpm.x,VLOOKUP($I2919,'2026-01-09_taxon-match'!$A$2:$N$81,9,FALSE),IF(_xlpm.x=0,"",_xlpm.x)))</f>
        <v>Valvatida</v>
      </c>
      <c r="R2919" s="46" t="str">
        <f>IF($I2919="","",_xlfn.LET(_xlpm.x,VLOOKUP($I2919,'2026-01-09_taxon-match'!$A$2:$N$81,10,FALSE),IF(_xlpm.x=0,"",_xlpm.x)))</f>
        <v>Asterinidae</v>
      </c>
      <c r="S2919" s="46" t="str">
        <f>IF($I2919="","",_xlfn.LET(_xlpm.x,VLOOKUP($I2919,'2026-01-09_taxon-match'!$A$2:$N$81,11,FALSE),IF(_xlpm.x=0,"",_xlpm.x)))</f>
        <v>Cuenotaster</v>
      </c>
      <c r="T2919" s="46" t="str">
        <f>IF($I2919="","",_xlfn.LET(_xlpm.x,VLOOKUP($I2919,'2026-01-09_taxon-match'!$A$2:$N$81,13,FALSE),IF(_xlpm.x=0,"",_xlpm.x)))</f>
        <v>involutus</v>
      </c>
      <c r="U2919" s="46">
        <v>1</v>
      </c>
      <c r="Y2919" s="46" t="str">
        <f>IF(V2919="","",_xlfn.LET(_xlpm.x,VLOOKUP(V2919,'Drop-down_menus'!$D$2:$E$13,2,FALSE),IF(_xlpm.x=0,"",_xlpm.x)))</f>
        <v/>
      </c>
      <c r="Z2919" s="46" t="str">
        <f>IF(W2919="","",_xlfn.LET(_xlpm.x,VLOOKUP(W2919,'Drop-down_menus'!$D$2:$E$13,2,FALSE),IF(_xlpm.x=0,"",_xlpm.x)))</f>
        <v/>
      </c>
      <c r="AA2919" s="46" t="str">
        <f>IF(X2919="","",_xlfn.LET(_xlpm.x,VLOOKUP(X2919,'Drop-down_menus'!$D$2:$E$13,2,FALSE),IF(_xlpm.x=0,"",_xlpm.x)))</f>
        <v/>
      </c>
      <c r="AB2919" s="46" t="s">
        <v>1253</v>
      </c>
      <c r="AC2919" s="46" t="s">
        <v>1256</v>
      </c>
    </row>
    <row r="2920" spans="2:29" ht="15" customHeight="1">
      <c r="B2920" s="46">
        <v>3277</v>
      </c>
      <c r="C2920" t="s">
        <v>919</v>
      </c>
      <c r="D2920" s="46" t="b">
        <f>COUNTIF(Events!$B$2:$B$171, C2920) &gt; 0</f>
        <v>1</v>
      </c>
      <c r="G2920" s="46" t="s">
        <v>1208</v>
      </c>
      <c r="I2920" s="46" t="s">
        <v>1208</v>
      </c>
      <c r="J2920" s="46" t="str">
        <f>IF(I2920="","",_xlfn.LET(_xlpm.x,VLOOKUP(I2920,'2026-01-09_taxon-match'!$A$2:$N$81,4,FALSE),IF(_xlpm.x=0,"",_xlpm.x)))</f>
        <v>Nacella concinna</v>
      </c>
      <c r="L2920" s="46" t="str">
        <f>IF(I2920="","",_xlfn.LET(_xlpm.x,VLOOKUP(I2920,'2026-01-09_taxon-match'!$A$2:$N$81,3,FALSE),IF(_xlpm.x=0,"",_xlpm.x)))</f>
        <v>urn:lsid:marinespecies.org:taxname:197296</v>
      </c>
      <c r="M2920" s="46" t="str">
        <f>IF($I2920="","",_xlfn.LET(_xlpm.x,VLOOKUP($I2920,'2026-01-09_taxon-match'!$A$2:$N$81,5,FALSE),IF(_xlpm.x=0,"",_xlpm.x)))</f>
        <v>(Strebel, 1908)</v>
      </c>
      <c r="N2920" s="46" t="str">
        <f>IF($I2920="","",_xlfn.LET(_xlpm.x,VLOOKUP($I2920,'2026-01-09_taxon-match'!$A$2:$N$81,6,FALSE),IF(_xlpm.x=0,"",_xlpm.x)))</f>
        <v>Animalia</v>
      </c>
      <c r="O2920" s="46" t="str">
        <f>IF($I2920="","",_xlfn.LET(_xlpm.x,VLOOKUP($I2920,'2026-01-09_taxon-match'!$A$2:$N$81,7,FALSE),IF(_xlpm.x=0,"",_xlpm.x)))</f>
        <v>Mollusca</v>
      </c>
      <c r="P2920" s="46" t="str">
        <f>IF($I2920="","",_xlfn.LET(_xlpm.x,VLOOKUP($I2920,'2026-01-09_taxon-match'!$A$2:$N$81,8,FALSE),IF(_xlpm.x=0,"",_xlpm.x)))</f>
        <v>Gastropoda</v>
      </c>
      <c r="Q2920" s="46" t="str">
        <f>IF($I2920="","",_xlfn.LET(_xlpm.x,VLOOKUP($I2920,'2026-01-09_taxon-match'!$A$2:$N$81,9,FALSE),IF(_xlpm.x=0,"",_xlpm.x)))</f>
        <v>Nacellida</v>
      </c>
      <c r="R2920" s="46" t="str">
        <f>IF($I2920="","",_xlfn.LET(_xlpm.x,VLOOKUP($I2920,'2026-01-09_taxon-match'!$A$2:$N$81,10,FALSE),IF(_xlpm.x=0,"",_xlpm.x)))</f>
        <v>Nacellidae</v>
      </c>
      <c r="S2920" s="46" t="str">
        <f>IF($I2920="","",_xlfn.LET(_xlpm.x,VLOOKUP($I2920,'2026-01-09_taxon-match'!$A$2:$N$81,11,FALSE),IF(_xlpm.x=0,"",_xlpm.x)))</f>
        <v>Nacella</v>
      </c>
      <c r="T2920" s="46" t="str">
        <f>IF($I2920="","",_xlfn.LET(_xlpm.x,VLOOKUP($I2920,'2026-01-09_taxon-match'!$A$2:$N$81,13,FALSE),IF(_xlpm.x=0,"",_xlpm.x)))</f>
        <v>concinna</v>
      </c>
      <c r="U2920" s="46">
        <v>1</v>
      </c>
      <c r="Y2920" s="46" t="str">
        <f>IF(V2920="","",_xlfn.LET(_xlpm.x,VLOOKUP(V2920,'Drop-down_menus'!$D$2:$E$13,2,FALSE),IF(_xlpm.x=0,"",_xlpm.x)))</f>
        <v/>
      </c>
      <c r="Z2920" s="46" t="str">
        <f>IF(W2920="","",_xlfn.LET(_xlpm.x,VLOOKUP(W2920,'Drop-down_menus'!$D$2:$E$13,2,FALSE),IF(_xlpm.x=0,"",_xlpm.x)))</f>
        <v/>
      </c>
      <c r="AA2920" s="46" t="str">
        <f>IF(X2920="","",_xlfn.LET(_xlpm.x,VLOOKUP(X2920,'Drop-down_menus'!$D$2:$E$13,2,FALSE),IF(_xlpm.x=0,"",_xlpm.x)))</f>
        <v/>
      </c>
      <c r="AB2920" s="46" t="s">
        <v>1253</v>
      </c>
      <c r="AC2920" s="46" t="s">
        <v>1256</v>
      </c>
    </row>
    <row r="2921" spans="2:29" ht="15" customHeight="1">
      <c r="B2921" s="46">
        <v>3278</v>
      </c>
      <c r="C2921" t="s">
        <v>919</v>
      </c>
      <c r="D2921" s="46" t="b">
        <f>COUNTIF(Events!$B$2:$B$171, C2921) &gt; 0</f>
        <v>1</v>
      </c>
      <c r="G2921" s="46" t="s">
        <v>1246</v>
      </c>
      <c r="I2921" s="46" t="s">
        <v>1246</v>
      </c>
      <c r="J2921" s="46" t="str">
        <f>IF(I2921="","",_xlfn.LET(_xlpm.x,VLOOKUP(I2921,'2026-01-09_taxon-match'!$A$2:$N$81,4,FALSE),IF(_xlpm.x=0,"",_xlpm.x)))</f>
        <v>Cuenotaster involutus</v>
      </c>
      <c r="L2921" s="46" t="str">
        <f>IF(I2921="","",_xlfn.LET(_xlpm.x,VLOOKUP(I2921,'2026-01-09_taxon-match'!$A$2:$N$81,3,FALSE),IF(_xlpm.x=0,"",_xlpm.x)))</f>
        <v>urn:lsid:marinespecies.org:taxname:172784</v>
      </c>
      <c r="M2921" s="46" t="str">
        <f>IF($I2921="","",_xlfn.LET(_xlpm.x,VLOOKUP($I2921,'2026-01-09_taxon-match'!$A$2:$N$81,5,FALSE),IF(_xlpm.x=0,"",_xlpm.x)))</f>
        <v>(Koehler, 1912)</v>
      </c>
      <c r="N2921" s="46" t="str">
        <f>IF($I2921="","",_xlfn.LET(_xlpm.x,VLOOKUP($I2921,'2026-01-09_taxon-match'!$A$2:$N$81,6,FALSE),IF(_xlpm.x=0,"",_xlpm.x)))</f>
        <v>Animalia</v>
      </c>
      <c r="O2921" s="46" t="str">
        <f>IF($I2921="","",_xlfn.LET(_xlpm.x,VLOOKUP($I2921,'2026-01-09_taxon-match'!$A$2:$N$81,7,FALSE),IF(_xlpm.x=0,"",_xlpm.x)))</f>
        <v>Echinodermata</v>
      </c>
      <c r="P2921" s="46" t="str">
        <f>IF($I2921="","",_xlfn.LET(_xlpm.x,VLOOKUP($I2921,'2026-01-09_taxon-match'!$A$2:$N$81,8,FALSE),IF(_xlpm.x=0,"",_xlpm.x)))</f>
        <v>Asteroidea</v>
      </c>
      <c r="Q2921" s="46" t="str">
        <f>IF($I2921="","",_xlfn.LET(_xlpm.x,VLOOKUP($I2921,'2026-01-09_taxon-match'!$A$2:$N$81,9,FALSE),IF(_xlpm.x=0,"",_xlpm.x)))</f>
        <v>Valvatida</v>
      </c>
      <c r="R2921" s="46" t="str">
        <f>IF($I2921="","",_xlfn.LET(_xlpm.x,VLOOKUP($I2921,'2026-01-09_taxon-match'!$A$2:$N$81,10,FALSE),IF(_xlpm.x=0,"",_xlpm.x)))</f>
        <v>Asterinidae</v>
      </c>
      <c r="S2921" s="46" t="str">
        <f>IF($I2921="","",_xlfn.LET(_xlpm.x,VLOOKUP($I2921,'2026-01-09_taxon-match'!$A$2:$N$81,11,FALSE),IF(_xlpm.x=0,"",_xlpm.x)))</f>
        <v>Cuenotaster</v>
      </c>
      <c r="T2921" s="46" t="str">
        <f>IF($I2921="","",_xlfn.LET(_xlpm.x,VLOOKUP($I2921,'2026-01-09_taxon-match'!$A$2:$N$81,13,FALSE),IF(_xlpm.x=0,"",_xlpm.x)))</f>
        <v>involutus</v>
      </c>
      <c r="U2921" s="46">
        <v>1</v>
      </c>
      <c r="Y2921" s="46" t="str">
        <f>IF(V2921="","",_xlfn.LET(_xlpm.x,VLOOKUP(V2921,'Drop-down_menus'!$D$2:$E$13,2,FALSE),IF(_xlpm.x=0,"",_xlpm.x)))</f>
        <v/>
      </c>
      <c r="Z2921" s="46" t="str">
        <f>IF(W2921="","",_xlfn.LET(_xlpm.x,VLOOKUP(W2921,'Drop-down_menus'!$D$2:$E$13,2,FALSE),IF(_xlpm.x=0,"",_xlpm.x)))</f>
        <v/>
      </c>
      <c r="AA2921" s="46" t="str">
        <f>IF(X2921="","",_xlfn.LET(_xlpm.x,VLOOKUP(X2921,'Drop-down_menus'!$D$2:$E$13,2,FALSE),IF(_xlpm.x=0,"",_xlpm.x)))</f>
        <v/>
      </c>
      <c r="AB2921" s="46" t="s">
        <v>1253</v>
      </c>
      <c r="AC2921" s="46" t="s">
        <v>1256</v>
      </c>
    </row>
    <row r="2922" spans="2:29" ht="15" customHeight="1">
      <c r="B2922" s="46">
        <v>3279</v>
      </c>
      <c r="C2922" t="s">
        <v>919</v>
      </c>
      <c r="D2922" s="46" t="b">
        <f>COUNTIF(Events!$B$2:$B$171, C2922) &gt; 0</f>
        <v>1</v>
      </c>
      <c r="G2922" s="46" t="s">
        <v>960</v>
      </c>
      <c r="I2922" s="46" t="s">
        <v>960</v>
      </c>
      <c r="J2922" s="46" t="str">
        <f>IF(I2922="","",_xlfn.LET(_xlpm.x,VLOOKUP(I2922,'2026-01-09_taxon-match'!$A$2:$N$81,4,FALSE),IF(_xlpm.x=0,"",_xlpm.x)))</f>
        <v>Odontaster validus</v>
      </c>
      <c r="L2922" s="46" t="str">
        <f>IF(I2922="","",_xlfn.LET(_xlpm.x,VLOOKUP(I2922,'2026-01-09_taxon-match'!$A$2:$N$81,3,FALSE),IF(_xlpm.x=0,"",_xlpm.x)))</f>
        <v>urn:lsid:marinespecies.org:taxname:172775</v>
      </c>
      <c r="M2922" s="46" t="str">
        <f>IF($I2922="","",_xlfn.LET(_xlpm.x,VLOOKUP($I2922,'2026-01-09_taxon-match'!$A$2:$N$81,5,FALSE),IF(_xlpm.x=0,"",_xlpm.x)))</f>
        <v>Koehler, 1906</v>
      </c>
      <c r="N2922" s="46" t="str">
        <f>IF($I2922="","",_xlfn.LET(_xlpm.x,VLOOKUP($I2922,'2026-01-09_taxon-match'!$A$2:$N$81,6,FALSE),IF(_xlpm.x=0,"",_xlpm.x)))</f>
        <v>Animalia</v>
      </c>
      <c r="O2922" s="46" t="str">
        <f>IF($I2922="","",_xlfn.LET(_xlpm.x,VLOOKUP($I2922,'2026-01-09_taxon-match'!$A$2:$N$81,7,FALSE),IF(_xlpm.x=0,"",_xlpm.x)))</f>
        <v>Echinodermata</v>
      </c>
      <c r="P2922" s="46" t="str">
        <f>IF($I2922="","",_xlfn.LET(_xlpm.x,VLOOKUP($I2922,'2026-01-09_taxon-match'!$A$2:$N$81,8,FALSE),IF(_xlpm.x=0,"",_xlpm.x)))</f>
        <v>Asteroidea</v>
      </c>
      <c r="Q2922" s="46" t="str">
        <f>IF($I2922="","",_xlfn.LET(_xlpm.x,VLOOKUP($I2922,'2026-01-09_taxon-match'!$A$2:$N$81,9,FALSE),IF(_xlpm.x=0,"",_xlpm.x)))</f>
        <v>Valvatida</v>
      </c>
      <c r="R2922" s="46" t="str">
        <f>IF($I2922="","",_xlfn.LET(_xlpm.x,VLOOKUP($I2922,'2026-01-09_taxon-match'!$A$2:$N$81,10,FALSE),IF(_xlpm.x=0,"",_xlpm.x)))</f>
        <v>Odontasteridae</v>
      </c>
      <c r="S2922" s="46" t="str">
        <f>IF($I2922="","",_xlfn.LET(_xlpm.x,VLOOKUP($I2922,'2026-01-09_taxon-match'!$A$2:$N$81,11,FALSE),IF(_xlpm.x=0,"",_xlpm.x)))</f>
        <v>Odontaster</v>
      </c>
      <c r="T2922" s="46" t="str">
        <f>IF($I2922="","",_xlfn.LET(_xlpm.x,VLOOKUP($I2922,'2026-01-09_taxon-match'!$A$2:$N$81,13,FALSE),IF(_xlpm.x=0,"",_xlpm.x)))</f>
        <v>validus</v>
      </c>
      <c r="U2922" s="46">
        <v>1</v>
      </c>
      <c r="Y2922" s="46" t="str">
        <f>IF(V2922="","",_xlfn.LET(_xlpm.x,VLOOKUP(V2922,'Drop-down_menus'!$D$2:$E$13,2,FALSE),IF(_xlpm.x=0,"",_xlpm.x)))</f>
        <v/>
      </c>
      <c r="Z2922" s="46" t="str">
        <f>IF(W2922="","",_xlfn.LET(_xlpm.x,VLOOKUP(W2922,'Drop-down_menus'!$D$2:$E$13,2,FALSE),IF(_xlpm.x=0,"",_xlpm.x)))</f>
        <v/>
      </c>
      <c r="AA2922" s="46" t="str">
        <f>IF(X2922="","",_xlfn.LET(_xlpm.x,VLOOKUP(X2922,'Drop-down_menus'!$D$2:$E$13,2,FALSE),IF(_xlpm.x=0,"",_xlpm.x)))</f>
        <v/>
      </c>
      <c r="AB2922" s="46" t="s">
        <v>1253</v>
      </c>
      <c r="AC2922" s="46" t="s">
        <v>1256</v>
      </c>
    </row>
    <row r="2923" spans="2:29" ht="15" customHeight="1">
      <c r="B2923" s="46">
        <v>3280</v>
      </c>
      <c r="C2923" t="s">
        <v>919</v>
      </c>
      <c r="D2923" s="46" t="b">
        <f>COUNTIF(Events!$B$2:$B$171, C2923) &gt; 0</f>
        <v>1</v>
      </c>
      <c r="G2923" s="46" t="s">
        <v>960</v>
      </c>
      <c r="I2923" s="46" t="s">
        <v>960</v>
      </c>
      <c r="J2923" s="46" t="str">
        <f>IF(I2923="","",_xlfn.LET(_xlpm.x,VLOOKUP(I2923,'2026-01-09_taxon-match'!$A$2:$N$81,4,FALSE),IF(_xlpm.x=0,"",_xlpm.x)))</f>
        <v>Odontaster validus</v>
      </c>
      <c r="L2923" s="46" t="str">
        <f>IF(I2923="","",_xlfn.LET(_xlpm.x,VLOOKUP(I2923,'2026-01-09_taxon-match'!$A$2:$N$81,3,FALSE),IF(_xlpm.x=0,"",_xlpm.x)))</f>
        <v>urn:lsid:marinespecies.org:taxname:172775</v>
      </c>
      <c r="M2923" s="46" t="str">
        <f>IF($I2923="","",_xlfn.LET(_xlpm.x,VLOOKUP($I2923,'2026-01-09_taxon-match'!$A$2:$N$81,5,FALSE),IF(_xlpm.x=0,"",_xlpm.x)))</f>
        <v>Koehler, 1906</v>
      </c>
      <c r="N2923" s="46" t="str">
        <f>IF($I2923="","",_xlfn.LET(_xlpm.x,VLOOKUP($I2923,'2026-01-09_taxon-match'!$A$2:$N$81,6,FALSE),IF(_xlpm.x=0,"",_xlpm.x)))</f>
        <v>Animalia</v>
      </c>
      <c r="O2923" s="46" t="str">
        <f>IF($I2923="","",_xlfn.LET(_xlpm.x,VLOOKUP($I2923,'2026-01-09_taxon-match'!$A$2:$N$81,7,FALSE),IF(_xlpm.x=0,"",_xlpm.x)))</f>
        <v>Echinodermata</v>
      </c>
      <c r="P2923" s="46" t="str">
        <f>IF($I2923="","",_xlfn.LET(_xlpm.x,VLOOKUP($I2923,'2026-01-09_taxon-match'!$A$2:$N$81,8,FALSE),IF(_xlpm.x=0,"",_xlpm.x)))</f>
        <v>Asteroidea</v>
      </c>
      <c r="Q2923" s="46" t="str">
        <f>IF($I2923="","",_xlfn.LET(_xlpm.x,VLOOKUP($I2923,'2026-01-09_taxon-match'!$A$2:$N$81,9,FALSE),IF(_xlpm.x=0,"",_xlpm.x)))</f>
        <v>Valvatida</v>
      </c>
      <c r="R2923" s="46" t="str">
        <f>IF($I2923="","",_xlfn.LET(_xlpm.x,VLOOKUP($I2923,'2026-01-09_taxon-match'!$A$2:$N$81,10,FALSE),IF(_xlpm.x=0,"",_xlpm.x)))</f>
        <v>Odontasteridae</v>
      </c>
      <c r="S2923" s="46" t="str">
        <f>IF($I2923="","",_xlfn.LET(_xlpm.x,VLOOKUP($I2923,'2026-01-09_taxon-match'!$A$2:$N$81,11,FALSE),IF(_xlpm.x=0,"",_xlpm.x)))</f>
        <v>Odontaster</v>
      </c>
      <c r="T2923" s="46" t="str">
        <f>IF($I2923="","",_xlfn.LET(_xlpm.x,VLOOKUP($I2923,'2026-01-09_taxon-match'!$A$2:$N$81,13,FALSE),IF(_xlpm.x=0,"",_xlpm.x)))</f>
        <v>validus</v>
      </c>
      <c r="U2923" s="46">
        <v>1</v>
      </c>
      <c r="Y2923" s="46" t="str">
        <f>IF(V2923="","",_xlfn.LET(_xlpm.x,VLOOKUP(V2923,'Drop-down_menus'!$D$2:$E$13,2,FALSE),IF(_xlpm.x=0,"",_xlpm.x)))</f>
        <v/>
      </c>
      <c r="Z2923" s="46" t="str">
        <f>IF(W2923="","",_xlfn.LET(_xlpm.x,VLOOKUP(W2923,'Drop-down_menus'!$D$2:$E$13,2,FALSE),IF(_xlpm.x=0,"",_xlpm.x)))</f>
        <v/>
      </c>
      <c r="AA2923" s="46" t="str">
        <f>IF(X2923="","",_xlfn.LET(_xlpm.x,VLOOKUP(X2923,'Drop-down_menus'!$D$2:$E$13,2,FALSE),IF(_xlpm.x=0,"",_xlpm.x)))</f>
        <v/>
      </c>
      <c r="AB2923" s="46" t="s">
        <v>1253</v>
      </c>
      <c r="AC2923" s="46" t="s">
        <v>1256</v>
      </c>
    </row>
    <row r="2924" spans="2:29" ht="15" customHeight="1">
      <c r="B2924" s="46">
        <v>3281</v>
      </c>
      <c r="C2924" t="s">
        <v>919</v>
      </c>
      <c r="D2924" s="46" t="b">
        <f>COUNTIF(Events!$B$2:$B$171, C2924) &gt; 0</f>
        <v>1</v>
      </c>
      <c r="G2924" s="46" t="s">
        <v>1245</v>
      </c>
      <c r="I2924" s="46" t="s">
        <v>1523</v>
      </c>
      <c r="J2924" s="46" t="str">
        <f>IF(I2924="","",_xlfn.LET(_xlpm.x,VLOOKUP(I2924,'2026-01-09_taxon-match'!$A$2:$N$81,4,FALSE),IF(_xlpm.x=0,"",_xlpm.x)))</f>
        <v>Glabraster antarctica</v>
      </c>
      <c r="L2924" s="46" t="str">
        <f>IF(I2924="","",_xlfn.LET(_xlpm.x,VLOOKUP(I2924,'2026-01-09_taxon-match'!$A$2:$N$81,3,FALSE),IF(_xlpm.x=0,"",_xlpm.x)))</f>
        <v>urn:lsid:marinespecies.org:taxname:178005</v>
      </c>
      <c r="M2924" s="46" t="str">
        <f>IF($I2924="","",_xlfn.LET(_xlpm.x,VLOOKUP($I2924,'2026-01-09_taxon-match'!$A$2:$N$81,5,FALSE),IF(_xlpm.x=0,"",_xlpm.x)))</f>
        <v>(E. A. Smith, 1876)</v>
      </c>
      <c r="N2924" s="46" t="str">
        <f>IF($I2924="","",_xlfn.LET(_xlpm.x,VLOOKUP($I2924,'2026-01-09_taxon-match'!$A$2:$N$81,6,FALSE),IF(_xlpm.x=0,"",_xlpm.x)))</f>
        <v>Animalia</v>
      </c>
      <c r="O2924" s="46" t="str">
        <f>IF($I2924="","",_xlfn.LET(_xlpm.x,VLOOKUP($I2924,'2026-01-09_taxon-match'!$A$2:$N$81,7,FALSE),IF(_xlpm.x=0,"",_xlpm.x)))</f>
        <v>Echinodermata</v>
      </c>
      <c r="P2924" s="46" t="str">
        <f>IF($I2924="","",_xlfn.LET(_xlpm.x,VLOOKUP($I2924,'2026-01-09_taxon-match'!$A$2:$N$81,8,FALSE),IF(_xlpm.x=0,"",_xlpm.x)))</f>
        <v>Asteroidea</v>
      </c>
      <c r="Q2924" s="46" t="str">
        <f>IF($I2924="","",_xlfn.LET(_xlpm.x,VLOOKUP($I2924,'2026-01-09_taxon-match'!$A$2:$N$81,9,FALSE),IF(_xlpm.x=0,"",_xlpm.x)))</f>
        <v>Valvatida</v>
      </c>
      <c r="R2924" s="46" t="str">
        <f>IF($I2924="","",_xlfn.LET(_xlpm.x,VLOOKUP($I2924,'2026-01-09_taxon-match'!$A$2:$N$81,10,FALSE),IF(_xlpm.x=0,"",_xlpm.x)))</f>
        <v>Poraniidae</v>
      </c>
      <c r="S2924" s="46" t="str">
        <f>IF($I2924="","",_xlfn.LET(_xlpm.x,VLOOKUP($I2924,'2026-01-09_taxon-match'!$A$2:$N$81,11,FALSE),IF(_xlpm.x=0,"",_xlpm.x)))</f>
        <v>Glabraster</v>
      </c>
      <c r="T2924" s="46" t="str">
        <f>IF($I2924="","",_xlfn.LET(_xlpm.x,VLOOKUP($I2924,'2026-01-09_taxon-match'!$A$2:$N$81,13,FALSE),IF(_xlpm.x=0,"",_xlpm.x)))</f>
        <v>antarctica</v>
      </c>
      <c r="U2924" s="46">
        <v>1</v>
      </c>
      <c r="Y2924" s="46" t="str">
        <f>IF(V2924="","",_xlfn.LET(_xlpm.x,VLOOKUP(V2924,'Drop-down_menus'!$D$2:$E$13,2,FALSE),IF(_xlpm.x=0,"",_xlpm.x)))</f>
        <v/>
      </c>
      <c r="Z2924" s="46" t="str">
        <f>IF(W2924="","",_xlfn.LET(_xlpm.x,VLOOKUP(W2924,'Drop-down_menus'!$D$2:$E$13,2,FALSE),IF(_xlpm.x=0,"",_xlpm.x)))</f>
        <v/>
      </c>
      <c r="AA2924" s="46" t="str">
        <f>IF(X2924="","",_xlfn.LET(_xlpm.x,VLOOKUP(X2924,'Drop-down_menus'!$D$2:$E$13,2,FALSE),IF(_xlpm.x=0,"",_xlpm.x)))</f>
        <v/>
      </c>
      <c r="AB2924" s="46" t="s">
        <v>1253</v>
      </c>
      <c r="AC2924" s="46" t="s">
        <v>1256</v>
      </c>
    </row>
    <row r="2925" spans="2:29" ht="15" customHeight="1">
      <c r="B2925" s="46">
        <v>3282</v>
      </c>
      <c r="C2925" t="s">
        <v>919</v>
      </c>
      <c r="D2925" s="46" t="b">
        <f>COUNTIF(Events!$B$2:$B$171, C2925) &gt; 0</f>
        <v>1</v>
      </c>
      <c r="G2925" s="46" t="s">
        <v>1208</v>
      </c>
      <c r="I2925" s="46" t="s">
        <v>1208</v>
      </c>
      <c r="J2925" s="46" t="str">
        <f>IF(I2925="","",_xlfn.LET(_xlpm.x,VLOOKUP(I2925,'2026-01-09_taxon-match'!$A$2:$N$81,4,FALSE),IF(_xlpm.x=0,"",_xlpm.x)))</f>
        <v>Nacella concinna</v>
      </c>
      <c r="L2925" s="46" t="str">
        <f>IF(I2925="","",_xlfn.LET(_xlpm.x,VLOOKUP(I2925,'2026-01-09_taxon-match'!$A$2:$N$81,3,FALSE),IF(_xlpm.x=0,"",_xlpm.x)))</f>
        <v>urn:lsid:marinespecies.org:taxname:197296</v>
      </c>
      <c r="M2925" s="46" t="str">
        <f>IF($I2925="","",_xlfn.LET(_xlpm.x,VLOOKUP($I2925,'2026-01-09_taxon-match'!$A$2:$N$81,5,FALSE),IF(_xlpm.x=0,"",_xlpm.x)))</f>
        <v>(Strebel, 1908)</v>
      </c>
      <c r="N2925" s="46" t="str">
        <f>IF($I2925="","",_xlfn.LET(_xlpm.x,VLOOKUP($I2925,'2026-01-09_taxon-match'!$A$2:$N$81,6,FALSE),IF(_xlpm.x=0,"",_xlpm.x)))</f>
        <v>Animalia</v>
      </c>
      <c r="O2925" s="46" t="str">
        <f>IF($I2925="","",_xlfn.LET(_xlpm.x,VLOOKUP($I2925,'2026-01-09_taxon-match'!$A$2:$N$81,7,FALSE),IF(_xlpm.x=0,"",_xlpm.x)))</f>
        <v>Mollusca</v>
      </c>
      <c r="P2925" s="46" t="str">
        <f>IF($I2925="","",_xlfn.LET(_xlpm.x,VLOOKUP($I2925,'2026-01-09_taxon-match'!$A$2:$N$81,8,FALSE),IF(_xlpm.x=0,"",_xlpm.x)))</f>
        <v>Gastropoda</v>
      </c>
      <c r="Q2925" s="46" t="str">
        <f>IF($I2925="","",_xlfn.LET(_xlpm.x,VLOOKUP($I2925,'2026-01-09_taxon-match'!$A$2:$N$81,9,FALSE),IF(_xlpm.x=0,"",_xlpm.x)))</f>
        <v>Nacellida</v>
      </c>
      <c r="R2925" s="46" t="str">
        <f>IF($I2925="","",_xlfn.LET(_xlpm.x,VLOOKUP($I2925,'2026-01-09_taxon-match'!$A$2:$N$81,10,FALSE),IF(_xlpm.x=0,"",_xlpm.x)))</f>
        <v>Nacellidae</v>
      </c>
      <c r="S2925" s="46" t="str">
        <f>IF($I2925="","",_xlfn.LET(_xlpm.x,VLOOKUP($I2925,'2026-01-09_taxon-match'!$A$2:$N$81,11,FALSE),IF(_xlpm.x=0,"",_xlpm.x)))</f>
        <v>Nacella</v>
      </c>
      <c r="T2925" s="46" t="str">
        <f>IF($I2925="","",_xlfn.LET(_xlpm.x,VLOOKUP($I2925,'2026-01-09_taxon-match'!$A$2:$N$81,13,FALSE),IF(_xlpm.x=0,"",_xlpm.x)))</f>
        <v>concinna</v>
      </c>
      <c r="U2925" s="46">
        <v>1</v>
      </c>
      <c r="Y2925" s="46" t="str">
        <f>IF(V2925="","",_xlfn.LET(_xlpm.x,VLOOKUP(V2925,'Drop-down_menus'!$D$2:$E$13,2,FALSE),IF(_xlpm.x=0,"",_xlpm.x)))</f>
        <v/>
      </c>
      <c r="Z2925" s="46" t="str">
        <f>IF(W2925="","",_xlfn.LET(_xlpm.x,VLOOKUP(W2925,'Drop-down_menus'!$D$2:$E$13,2,FALSE),IF(_xlpm.x=0,"",_xlpm.x)))</f>
        <v/>
      </c>
      <c r="AA2925" s="46" t="str">
        <f>IF(X2925="","",_xlfn.LET(_xlpm.x,VLOOKUP(X2925,'Drop-down_menus'!$D$2:$E$13,2,FALSE),IF(_xlpm.x=0,"",_xlpm.x)))</f>
        <v/>
      </c>
      <c r="AB2925" s="46" t="s">
        <v>1253</v>
      </c>
      <c r="AC2925" s="46" t="s">
        <v>1256</v>
      </c>
    </row>
    <row r="2926" spans="2:29" ht="15" customHeight="1">
      <c r="B2926" s="46">
        <v>3283</v>
      </c>
      <c r="C2926" t="s">
        <v>919</v>
      </c>
      <c r="D2926" s="46" t="b">
        <f>COUNTIF(Events!$B$2:$B$171, C2926) &gt; 0</f>
        <v>1</v>
      </c>
      <c r="G2926" s="46" t="s">
        <v>1247</v>
      </c>
      <c r="I2926" s="46" t="s">
        <v>1247</v>
      </c>
      <c r="J2926" s="46" t="str">
        <f>IF(I2926="","",_xlfn.LET(_xlpm.x,VLOOKUP(I2926,'2026-01-09_taxon-match'!$A$2:$N$81,4,FALSE),IF(_xlpm.x=0,"",_xlpm.x)))</f>
        <v>Marseniopsis mollis</v>
      </c>
      <c r="L2926" s="46" t="str">
        <f>IF(I2926="","",_xlfn.LET(_xlpm.x,VLOOKUP(I2926,'2026-01-09_taxon-match'!$A$2:$N$81,3,FALSE),IF(_xlpm.x=0,"",_xlpm.x)))</f>
        <v>urn:lsid:marinespecies.org:taxname:197269</v>
      </c>
      <c r="M2926" s="46" t="str">
        <f>IF($I2926="","",_xlfn.LET(_xlpm.x,VLOOKUP($I2926,'2026-01-09_taxon-match'!$A$2:$N$81,5,FALSE),IF(_xlpm.x=0,"",_xlpm.x)))</f>
        <v>(E. A. Smith, 1902)</v>
      </c>
      <c r="N2926" s="46" t="str">
        <f>IF($I2926="","",_xlfn.LET(_xlpm.x,VLOOKUP($I2926,'2026-01-09_taxon-match'!$A$2:$N$81,6,FALSE),IF(_xlpm.x=0,"",_xlpm.x)))</f>
        <v>Animalia</v>
      </c>
      <c r="O2926" s="46" t="str">
        <f>IF($I2926="","",_xlfn.LET(_xlpm.x,VLOOKUP($I2926,'2026-01-09_taxon-match'!$A$2:$N$81,7,FALSE),IF(_xlpm.x=0,"",_xlpm.x)))</f>
        <v>Mollusca</v>
      </c>
      <c r="P2926" s="46" t="str">
        <f>IF($I2926="","",_xlfn.LET(_xlpm.x,VLOOKUP($I2926,'2026-01-09_taxon-match'!$A$2:$N$81,8,FALSE),IF(_xlpm.x=0,"",_xlpm.x)))</f>
        <v>Gastropoda</v>
      </c>
      <c r="Q2926" s="46" t="str">
        <f>IF($I2926="","",_xlfn.LET(_xlpm.x,VLOOKUP($I2926,'2026-01-09_taxon-match'!$A$2:$N$81,9,FALSE),IF(_xlpm.x=0,"",_xlpm.x)))</f>
        <v>Littorinimorpha</v>
      </c>
      <c r="R2926" s="46" t="str">
        <f>IF($I2926="","",_xlfn.LET(_xlpm.x,VLOOKUP($I2926,'2026-01-09_taxon-match'!$A$2:$N$81,10,FALSE),IF(_xlpm.x=0,"",_xlpm.x)))</f>
        <v>Velutinidae</v>
      </c>
      <c r="S2926" s="46" t="str">
        <f>IF($I2926="","",_xlfn.LET(_xlpm.x,VLOOKUP($I2926,'2026-01-09_taxon-match'!$A$2:$N$81,11,FALSE),IF(_xlpm.x=0,"",_xlpm.x)))</f>
        <v>Marseniopsis</v>
      </c>
      <c r="T2926" s="46" t="str">
        <f>IF($I2926="","",_xlfn.LET(_xlpm.x,VLOOKUP($I2926,'2026-01-09_taxon-match'!$A$2:$N$81,13,FALSE),IF(_xlpm.x=0,"",_xlpm.x)))</f>
        <v>mollis</v>
      </c>
      <c r="U2926" s="46">
        <v>1</v>
      </c>
      <c r="Y2926" s="46" t="str">
        <f>IF(V2926="","",_xlfn.LET(_xlpm.x,VLOOKUP(V2926,'Drop-down_menus'!$D$2:$E$13,2,FALSE),IF(_xlpm.x=0,"",_xlpm.x)))</f>
        <v/>
      </c>
      <c r="Z2926" s="46" t="str">
        <f>IF(W2926="","",_xlfn.LET(_xlpm.x,VLOOKUP(W2926,'Drop-down_menus'!$D$2:$E$13,2,FALSE),IF(_xlpm.x=0,"",_xlpm.x)))</f>
        <v/>
      </c>
      <c r="AA2926" s="46" t="str">
        <f>IF(X2926="","",_xlfn.LET(_xlpm.x,VLOOKUP(X2926,'Drop-down_menus'!$D$2:$E$13,2,FALSE),IF(_xlpm.x=0,"",_xlpm.x)))</f>
        <v/>
      </c>
      <c r="AB2926" s="46" t="s">
        <v>1253</v>
      </c>
      <c r="AC2926" s="46" t="s">
        <v>1256</v>
      </c>
    </row>
    <row r="2927" spans="2:29" ht="15" customHeight="1">
      <c r="B2927" s="46">
        <v>3284</v>
      </c>
      <c r="C2927" t="s">
        <v>919</v>
      </c>
      <c r="D2927" s="46" t="b">
        <f>COUNTIF(Events!$B$2:$B$171, C2927) &gt; 0</f>
        <v>1</v>
      </c>
      <c r="G2927" s="46" t="s">
        <v>1246</v>
      </c>
      <c r="I2927" s="46" t="s">
        <v>1246</v>
      </c>
      <c r="J2927" s="46" t="str">
        <f>IF(I2927="","",_xlfn.LET(_xlpm.x,VLOOKUP(I2927,'2026-01-09_taxon-match'!$A$2:$N$81,4,FALSE),IF(_xlpm.x=0,"",_xlpm.x)))</f>
        <v>Cuenotaster involutus</v>
      </c>
      <c r="L2927" s="46" t="str">
        <f>IF(I2927="","",_xlfn.LET(_xlpm.x,VLOOKUP(I2927,'2026-01-09_taxon-match'!$A$2:$N$81,3,FALSE),IF(_xlpm.x=0,"",_xlpm.x)))</f>
        <v>urn:lsid:marinespecies.org:taxname:172784</v>
      </c>
      <c r="M2927" s="46" t="str">
        <f>IF($I2927="","",_xlfn.LET(_xlpm.x,VLOOKUP($I2927,'2026-01-09_taxon-match'!$A$2:$N$81,5,FALSE),IF(_xlpm.x=0,"",_xlpm.x)))</f>
        <v>(Koehler, 1912)</v>
      </c>
      <c r="N2927" s="46" t="str">
        <f>IF($I2927="","",_xlfn.LET(_xlpm.x,VLOOKUP($I2927,'2026-01-09_taxon-match'!$A$2:$N$81,6,FALSE),IF(_xlpm.x=0,"",_xlpm.x)))</f>
        <v>Animalia</v>
      </c>
      <c r="O2927" s="46" t="str">
        <f>IF($I2927="","",_xlfn.LET(_xlpm.x,VLOOKUP($I2927,'2026-01-09_taxon-match'!$A$2:$N$81,7,FALSE),IF(_xlpm.x=0,"",_xlpm.x)))</f>
        <v>Echinodermata</v>
      </c>
      <c r="P2927" s="46" t="str">
        <f>IF($I2927="","",_xlfn.LET(_xlpm.x,VLOOKUP($I2927,'2026-01-09_taxon-match'!$A$2:$N$81,8,FALSE),IF(_xlpm.x=0,"",_xlpm.x)))</f>
        <v>Asteroidea</v>
      </c>
      <c r="Q2927" s="46" t="str">
        <f>IF($I2927="","",_xlfn.LET(_xlpm.x,VLOOKUP($I2927,'2026-01-09_taxon-match'!$A$2:$N$81,9,FALSE),IF(_xlpm.x=0,"",_xlpm.x)))</f>
        <v>Valvatida</v>
      </c>
      <c r="R2927" s="46" t="str">
        <f>IF($I2927="","",_xlfn.LET(_xlpm.x,VLOOKUP($I2927,'2026-01-09_taxon-match'!$A$2:$N$81,10,FALSE),IF(_xlpm.x=0,"",_xlpm.x)))</f>
        <v>Asterinidae</v>
      </c>
      <c r="S2927" s="46" t="str">
        <f>IF($I2927="","",_xlfn.LET(_xlpm.x,VLOOKUP($I2927,'2026-01-09_taxon-match'!$A$2:$N$81,11,FALSE),IF(_xlpm.x=0,"",_xlpm.x)))</f>
        <v>Cuenotaster</v>
      </c>
      <c r="T2927" s="46" t="str">
        <f>IF($I2927="","",_xlfn.LET(_xlpm.x,VLOOKUP($I2927,'2026-01-09_taxon-match'!$A$2:$N$81,13,FALSE),IF(_xlpm.x=0,"",_xlpm.x)))</f>
        <v>involutus</v>
      </c>
      <c r="U2927" s="46">
        <v>1</v>
      </c>
      <c r="Y2927" s="46" t="str">
        <f>IF(V2927="","",_xlfn.LET(_xlpm.x,VLOOKUP(V2927,'Drop-down_menus'!$D$2:$E$13,2,FALSE),IF(_xlpm.x=0,"",_xlpm.x)))</f>
        <v/>
      </c>
      <c r="Z2927" s="46" t="str">
        <f>IF(W2927="","",_xlfn.LET(_xlpm.x,VLOOKUP(W2927,'Drop-down_menus'!$D$2:$E$13,2,FALSE),IF(_xlpm.x=0,"",_xlpm.x)))</f>
        <v/>
      </c>
      <c r="AA2927" s="46" t="str">
        <f>IF(X2927="","",_xlfn.LET(_xlpm.x,VLOOKUP(X2927,'Drop-down_menus'!$D$2:$E$13,2,FALSE),IF(_xlpm.x=0,"",_xlpm.x)))</f>
        <v/>
      </c>
      <c r="AB2927" s="46" t="s">
        <v>1253</v>
      </c>
      <c r="AC2927" s="46" t="s">
        <v>1256</v>
      </c>
    </row>
    <row r="2928" spans="2:29" ht="15" customHeight="1">
      <c r="B2928" s="46">
        <v>3285</v>
      </c>
      <c r="C2928" t="s">
        <v>919</v>
      </c>
      <c r="D2928" s="46" t="b">
        <f>COUNTIF(Events!$B$2:$B$171, C2928) &gt; 0</f>
        <v>1</v>
      </c>
      <c r="G2928" s="46" t="s">
        <v>1226</v>
      </c>
      <c r="I2928" s="46" t="s">
        <v>1329</v>
      </c>
      <c r="J2928" s="46" t="str">
        <f>IF(I2928="","",_xlfn.LET(_xlpm.x,VLOOKUP(I2928,'2026-01-09_taxon-match'!$A$2:$N$81,4,FALSE),IF(_xlpm.x=0,"",_xlpm.x)))</f>
        <v>Diplasterias</v>
      </c>
      <c r="K2928" s="46" t="s">
        <v>1318</v>
      </c>
      <c r="L2928" s="46" t="str">
        <f>IF(I2928="","",_xlfn.LET(_xlpm.x,VLOOKUP(I2928,'2026-01-09_taxon-match'!$A$2:$N$81,3,FALSE),IF(_xlpm.x=0,"",_xlpm.x)))</f>
        <v/>
      </c>
      <c r="M2928" s="46" t="str">
        <f>IF($I2928="","",_xlfn.LET(_xlpm.x,VLOOKUP($I2928,'2026-01-09_taxon-match'!$A$2:$N$81,5,FALSE),IF(_xlpm.x=0,"",_xlpm.x)))</f>
        <v/>
      </c>
      <c r="N2928" s="46" t="str">
        <f>IF($I2928="","",_xlfn.LET(_xlpm.x,VLOOKUP($I2928,'2026-01-09_taxon-match'!$A$2:$N$81,6,FALSE),IF(_xlpm.x=0,"",_xlpm.x)))</f>
        <v/>
      </c>
      <c r="O2928" s="46" t="str">
        <f>IF($I2928="","",_xlfn.LET(_xlpm.x,VLOOKUP($I2928,'2026-01-09_taxon-match'!$A$2:$N$81,7,FALSE),IF(_xlpm.x=0,"",_xlpm.x)))</f>
        <v/>
      </c>
      <c r="P2928" s="46" t="str">
        <f>IF($I2928="","",_xlfn.LET(_xlpm.x,VLOOKUP($I2928,'2026-01-09_taxon-match'!$A$2:$N$81,8,FALSE),IF(_xlpm.x=0,"",_xlpm.x)))</f>
        <v/>
      </c>
      <c r="Q2928" s="46" t="str">
        <f>IF($I2928="","",_xlfn.LET(_xlpm.x,VLOOKUP($I2928,'2026-01-09_taxon-match'!$A$2:$N$81,9,FALSE),IF(_xlpm.x=0,"",_xlpm.x)))</f>
        <v/>
      </c>
      <c r="R2928" s="46" t="str">
        <f>IF($I2928="","",_xlfn.LET(_xlpm.x,VLOOKUP($I2928,'2026-01-09_taxon-match'!$A$2:$N$81,10,FALSE),IF(_xlpm.x=0,"",_xlpm.x)))</f>
        <v/>
      </c>
      <c r="S2928" s="46" t="str">
        <f>IF($I2928="","",_xlfn.LET(_xlpm.x,VLOOKUP($I2928,'2026-01-09_taxon-match'!$A$2:$N$81,11,FALSE),IF(_xlpm.x=0,"",_xlpm.x)))</f>
        <v/>
      </c>
      <c r="T2928" s="46" t="str">
        <f>IF($I2928="","",_xlfn.LET(_xlpm.x,VLOOKUP($I2928,'2026-01-09_taxon-match'!$A$2:$N$81,13,FALSE),IF(_xlpm.x=0,"",_xlpm.x)))</f>
        <v/>
      </c>
      <c r="U2928" s="46">
        <v>1</v>
      </c>
      <c r="Y2928" s="46" t="str">
        <f>IF(V2928="","",_xlfn.LET(_xlpm.x,VLOOKUP(V2928,'Drop-down_menus'!$D$2:$E$13,2,FALSE),IF(_xlpm.x=0,"",_xlpm.x)))</f>
        <v/>
      </c>
      <c r="Z2928" s="46" t="str">
        <f>IF(W2928="","",_xlfn.LET(_xlpm.x,VLOOKUP(W2928,'Drop-down_menus'!$D$2:$E$13,2,FALSE),IF(_xlpm.x=0,"",_xlpm.x)))</f>
        <v/>
      </c>
      <c r="AA2928" s="46" t="str">
        <f>IF(X2928="","",_xlfn.LET(_xlpm.x,VLOOKUP(X2928,'Drop-down_menus'!$D$2:$E$13,2,FALSE),IF(_xlpm.x=0,"",_xlpm.x)))</f>
        <v/>
      </c>
      <c r="AB2928" s="46" t="s">
        <v>1253</v>
      </c>
      <c r="AC2928" s="46" t="s">
        <v>1256</v>
      </c>
    </row>
    <row r="2929" spans="2:29" ht="15" customHeight="1">
      <c r="B2929" s="46">
        <v>3286</v>
      </c>
      <c r="C2929" t="s">
        <v>919</v>
      </c>
      <c r="D2929" s="46" t="b">
        <f>COUNTIF(Events!$B$2:$B$171, C2929) &gt; 0</f>
        <v>1</v>
      </c>
      <c r="G2929" s="46" t="s">
        <v>1212</v>
      </c>
      <c r="I2929" s="46" t="s">
        <v>315</v>
      </c>
      <c r="J2929" s="46" t="str">
        <f>IF(I2929="","",_xlfn.LET(_xlpm.x,VLOOKUP(I2929,'2026-01-09_taxon-match'!$A$2:$N$81,4,FALSE),IF(_xlpm.x=0,"",_xlpm.x)))</f>
        <v>Cnemidocarpa verrucosa</v>
      </c>
      <c r="L2929" s="46" t="str">
        <f>IF(I2929="","",_xlfn.LET(_xlpm.x,VLOOKUP(I2929,'2026-01-09_taxon-match'!$A$2:$N$81,3,FALSE),IF(_xlpm.x=0,"",_xlpm.x)))</f>
        <v>urn:lsid:marinespecies.org:taxname:173893</v>
      </c>
      <c r="M2929" s="46" t="str">
        <f>IF($I2929="","",_xlfn.LET(_xlpm.x,VLOOKUP($I2929,'2026-01-09_taxon-match'!$A$2:$N$81,5,FALSE),IF(_xlpm.x=0,"",_xlpm.x)))</f>
        <v>(Lesson, 1830)</v>
      </c>
      <c r="N2929" s="46" t="str">
        <f>IF($I2929="","",_xlfn.LET(_xlpm.x,VLOOKUP($I2929,'2026-01-09_taxon-match'!$A$2:$N$81,6,FALSE),IF(_xlpm.x=0,"",_xlpm.x)))</f>
        <v>Animalia</v>
      </c>
      <c r="O2929" s="46" t="str">
        <f>IF($I2929="","",_xlfn.LET(_xlpm.x,VLOOKUP($I2929,'2026-01-09_taxon-match'!$A$2:$N$81,7,FALSE),IF(_xlpm.x=0,"",_xlpm.x)))</f>
        <v>Chordata</v>
      </c>
      <c r="P2929" s="46" t="str">
        <f>IF($I2929="","",_xlfn.LET(_xlpm.x,VLOOKUP($I2929,'2026-01-09_taxon-match'!$A$2:$N$81,8,FALSE),IF(_xlpm.x=0,"",_xlpm.x)))</f>
        <v>Ascidiacea</v>
      </c>
      <c r="Q2929" s="46" t="str">
        <f>IF($I2929="","",_xlfn.LET(_xlpm.x,VLOOKUP($I2929,'2026-01-09_taxon-match'!$A$2:$N$81,9,FALSE),IF(_xlpm.x=0,"",_xlpm.x)))</f>
        <v>Stolidobranchia</v>
      </c>
      <c r="R2929" s="46" t="str">
        <f>IF($I2929="","",_xlfn.LET(_xlpm.x,VLOOKUP($I2929,'2026-01-09_taxon-match'!$A$2:$N$81,10,FALSE),IF(_xlpm.x=0,"",_xlpm.x)))</f>
        <v>Styelidae</v>
      </c>
      <c r="S2929" s="46" t="str">
        <f>IF($I2929="","",_xlfn.LET(_xlpm.x,VLOOKUP($I2929,'2026-01-09_taxon-match'!$A$2:$N$81,11,FALSE),IF(_xlpm.x=0,"",_xlpm.x)))</f>
        <v>Cnemidocarpa</v>
      </c>
      <c r="T2929" s="46" t="str">
        <f>IF($I2929="","",_xlfn.LET(_xlpm.x,VLOOKUP($I2929,'2026-01-09_taxon-match'!$A$2:$N$81,13,FALSE),IF(_xlpm.x=0,"",_xlpm.x)))</f>
        <v>verrucosa</v>
      </c>
      <c r="U2929" s="46">
        <v>1</v>
      </c>
      <c r="Y2929" s="46" t="str">
        <f>IF(V2929="","",_xlfn.LET(_xlpm.x,VLOOKUP(V2929,'Drop-down_menus'!$D$2:$E$13,2,FALSE),IF(_xlpm.x=0,"",_xlpm.x)))</f>
        <v/>
      </c>
      <c r="Z2929" s="46" t="str">
        <f>IF(W2929="","",_xlfn.LET(_xlpm.x,VLOOKUP(W2929,'Drop-down_menus'!$D$2:$E$13,2,FALSE),IF(_xlpm.x=0,"",_xlpm.x)))</f>
        <v/>
      </c>
      <c r="AA2929" s="46" t="str">
        <f>IF(X2929="","",_xlfn.LET(_xlpm.x,VLOOKUP(X2929,'Drop-down_menus'!$D$2:$E$13,2,FALSE),IF(_xlpm.x=0,"",_xlpm.x)))</f>
        <v/>
      </c>
      <c r="AB2929" s="46" t="s">
        <v>1253</v>
      </c>
      <c r="AC2929" s="46" t="s">
        <v>1256</v>
      </c>
    </row>
    <row r="2930" spans="2:29" ht="15" customHeight="1">
      <c r="B2930" s="46">
        <v>3287</v>
      </c>
      <c r="C2930" t="s">
        <v>919</v>
      </c>
      <c r="D2930" s="46" t="b">
        <f>COUNTIF(Events!$B$2:$B$171, C2930) &gt; 0</f>
        <v>1</v>
      </c>
      <c r="G2930" s="46" t="s">
        <v>1212</v>
      </c>
      <c r="I2930" s="46" t="s">
        <v>315</v>
      </c>
      <c r="J2930" s="46" t="str">
        <f>IF(I2930="","",_xlfn.LET(_xlpm.x,VLOOKUP(I2930,'2026-01-09_taxon-match'!$A$2:$N$81,4,FALSE),IF(_xlpm.x=0,"",_xlpm.x)))</f>
        <v>Cnemidocarpa verrucosa</v>
      </c>
      <c r="L2930" s="46" t="str">
        <f>IF(I2930="","",_xlfn.LET(_xlpm.x,VLOOKUP(I2930,'2026-01-09_taxon-match'!$A$2:$N$81,3,FALSE),IF(_xlpm.x=0,"",_xlpm.x)))</f>
        <v>urn:lsid:marinespecies.org:taxname:173893</v>
      </c>
      <c r="M2930" s="46" t="str">
        <f>IF($I2930="","",_xlfn.LET(_xlpm.x,VLOOKUP($I2930,'2026-01-09_taxon-match'!$A$2:$N$81,5,FALSE),IF(_xlpm.x=0,"",_xlpm.x)))</f>
        <v>(Lesson, 1830)</v>
      </c>
      <c r="N2930" s="46" t="str">
        <f>IF($I2930="","",_xlfn.LET(_xlpm.x,VLOOKUP($I2930,'2026-01-09_taxon-match'!$A$2:$N$81,6,FALSE),IF(_xlpm.x=0,"",_xlpm.x)))</f>
        <v>Animalia</v>
      </c>
      <c r="O2930" s="46" t="str">
        <f>IF($I2930="","",_xlfn.LET(_xlpm.x,VLOOKUP($I2930,'2026-01-09_taxon-match'!$A$2:$N$81,7,FALSE),IF(_xlpm.x=0,"",_xlpm.x)))</f>
        <v>Chordata</v>
      </c>
      <c r="P2930" s="46" t="str">
        <f>IF($I2930="","",_xlfn.LET(_xlpm.x,VLOOKUP($I2930,'2026-01-09_taxon-match'!$A$2:$N$81,8,FALSE),IF(_xlpm.x=0,"",_xlpm.x)))</f>
        <v>Ascidiacea</v>
      </c>
      <c r="Q2930" s="46" t="str">
        <f>IF($I2930="","",_xlfn.LET(_xlpm.x,VLOOKUP($I2930,'2026-01-09_taxon-match'!$A$2:$N$81,9,FALSE),IF(_xlpm.x=0,"",_xlpm.x)))</f>
        <v>Stolidobranchia</v>
      </c>
      <c r="R2930" s="46" t="str">
        <f>IF($I2930="","",_xlfn.LET(_xlpm.x,VLOOKUP($I2930,'2026-01-09_taxon-match'!$A$2:$N$81,10,FALSE),IF(_xlpm.x=0,"",_xlpm.x)))</f>
        <v>Styelidae</v>
      </c>
      <c r="S2930" s="46" t="str">
        <f>IF($I2930="","",_xlfn.LET(_xlpm.x,VLOOKUP($I2930,'2026-01-09_taxon-match'!$A$2:$N$81,11,FALSE),IF(_xlpm.x=0,"",_xlpm.x)))</f>
        <v>Cnemidocarpa</v>
      </c>
      <c r="T2930" s="46" t="str">
        <f>IF($I2930="","",_xlfn.LET(_xlpm.x,VLOOKUP($I2930,'2026-01-09_taxon-match'!$A$2:$N$81,13,FALSE),IF(_xlpm.x=0,"",_xlpm.x)))</f>
        <v>verrucosa</v>
      </c>
      <c r="U2930" s="46">
        <v>1</v>
      </c>
      <c r="Y2930" s="46" t="str">
        <f>IF(V2930="","",_xlfn.LET(_xlpm.x,VLOOKUP(V2930,'Drop-down_menus'!$D$2:$E$13,2,FALSE),IF(_xlpm.x=0,"",_xlpm.x)))</f>
        <v/>
      </c>
      <c r="Z2930" s="46" t="str">
        <f>IF(W2930="","",_xlfn.LET(_xlpm.x,VLOOKUP(W2930,'Drop-down_menus'!$D$2:$E$13,2,FALSE),IF(_xlpm.x=0,"",_xlpm.x)))</f>
        <v/>
      </c>
      <c r="AA2930" s="46" t="str">
        <f>IF(X2930="","",_xlfn.LET(_xlpm.x,VLOOKUP(X2930,'Drop-down_menus'!$D$2:$E$13,2,FALSE),IF(_xlpm.x=0,"",_xlpm.x)))</f>
        <v/>
      </c>
      <c r="AB2930" s="46" t="s">
        <v>1253</v>
      </c>
      <c r="AC2930" s="46" t="s">
        <v>1256</v>
      </c>
    </row>
    <row r="2931" spans="2:29" ht="15" customHeight="1">
      <c r="B2931" s="46">
        <v>3288</v>
      </c>
      <c r="C2931" t="s">
        <v>919</v>
      </c>
      <c r="D2931" s="46" t="b">
        <f>COUNTIF(Events!$B$2:$B$171, C2931) &gt; 0</f>
        <v>1</v>
      </c>
      <c r="G2931" s="46" t="s">
        <v>1204</v>
      </c>
      <c r="I2931" s="46" t="s">
        <v>235</v>
      </c>
      <c r="J2931" s="46" t="str">
        <f>IF(I2931="","",_xlfn.LET(_xlpm.x,VLOOKUP(I2931,'2026-01-09_taxon-match'!$A$2:$N$81,4,FALSE),IF(_xlpm.x=0,"",_xlpm.x)))</f>
        <v>Molgula</v>
      </c>
      <c r="K2931" s="46" t="s">
        <v>1318</v>
      </c>
      <c r="L2931" s="46" t="str">
        <f>IF(I2931="","",_xlfn.LET(_xlpm.x,VLOOKUP(I2931,'2026-01-09_taxon-match'!$A$2:$N$81,3,FALSE),IF(_xlpm.x=0,"",_xlpm.x)))</f>
        <v>urn:lsid:marinespecies.org:taxname:103509</v>
      </c>
      <c r="M2931" s="46" t="str">
        <f>IF($I2931="","",_xlfn.LET(_xlpm.x,VLOOKUP($I2931,'2026-01-09_taxon-match'!$A$2:$N$81,5,FALSE),IF(_xlpm.x=0,"",_xlpm.x)))</f>
        <v>Forbes, 1848</v>
      </c>
      <c r="N2931" s="46" t="str">
        <f>IF($I2931="","",_xlfn.LET(_xlpm.x,VLOOKUP($I2931,'2026-01-09_taxon-match'!$A$2:$N$81,6,FALSE),IF(_xlpm.x=0,"",_xlpm.x)))</f>
        <v>Animalia</v>
      </c>
      <c r="O2931" s="46" t="str">
        <f>IF($I2931="","",_xlfn.LET(_xlpm.x,VLOOKUP($I2931,'2026-01-09_taxon-match'!$A$2:$N$81,7,FALSE),IF(_xlpm.x=0,"",_xlpm.x)))</f>
        <v>Chordata</v>
      </c>
      <c r="P2931" s="46" t="str">
        <f>IF($I2931="","",_xlfn.LET(_xlpm.x,VLOOKUP($I2931,'2026-01-09_taxon-match'!$A$2:$N$81,8,FALSE),IF(_xlpm.x=0,"",_xlpm.x)))</f>
        <v>Ascidiacea</v>
      </c>
      <c r="Q2931" s="46" t="str">
        <f>IF($I2931="","",_xlfn.LET(_xlpm.x,VLOOKUP($I2931,'2026-01-09_taxon-match'!$A$2:$N$81,9,FALSE),IF(_xlpm.x=0,"",_xlpm.x)))</f>
        <v>Stolidobranchia</v>
      </c>
      <c r="R2931" s="46" t="str">
        <f>IF($I2931="","",_xlfn.LET(_xlpm.x,VLOOKUP($I2931,'2026-01-09_taxon-match'!$A$2:$N$81,10,FALSE),IF(_xlpm.x=0,"",_xlpm.x)))</f>
        <v>Molgulidae</v>
      </c>
      <c r="S2931" s="46" t="str">
        <f>IF($I2931="","",_xlfn.LET(_xlpm.x,VLOOKUP($I2931,'2026-01-09_taxon-match'!$A$2:$N$81,11,FALSE),IF(_xlpm.x=0,"",_xlpm.x)))</f>
        <v>Molgula</v>
      </c>
      <c r="T2931" s="46" t="str">
        <f>IF($I2931="","",_xlfn.LET(_xlpm.x,VLOOKUP($I2931,'2026-01-09_taxon-match'!$A$2:$N$81,13,FALSE),IF(_xlpm.x=0,"",_xlpm.x)))</f>
        <v/>
      </c>
      <c r="U2931" s="46">
        <v>1</v>
      </c>
      <c r="Y2931" s="46" t="str">
        <f>IF(V2931="","",_xlfn.LET(_xlpm.x,VLOOKUP(V2931,'Drop-down_menus'!$D$2:$E$13,2,FALSE),IF(_xlpm.x=0,"",_xlpm.x)))</f>
        <v/>
      </c>
      <c r="Z2931" s="46" t="str">
        <f>IF(W2931="","",_xlfn.LET(_xlpm.x,VLOOKUP(W2931,'Drop-down_menus'!$D$2:$E$13,2,FALSE),IF(_xlpm.x=0,"",_xlpm.x)))</f>
        <v/>
      </c>
      <c r="AA2931" s="46" t="str">
        <f>IF(X2931="","",_xlfn.LET(_xlpm.x,VLOOKUP(X2931,'Drop-down_menus'!$D$2:$E$13,2,FALSE),IF(_xlpm.x=0,"",_xlpm.x)))</f>
        <v/>
      </c>
      <c r="AB2931" s="46" t="s">
        <v>1253</v>
      </c>
      <c r="AC2931" s="46" t="s">
        <v>1256</v>
      </c>
    </row>
    <row r="2932" spans="2:29" ht="15" customHeight="1">
      <c r="B2932" s="46">
        <v>3291</v>
      </c>
      <c r="C2932" t="s">
        <v>919</v>
      </c>
      <c r="D2932" s="46" t="b">
        <f>COUNTIF(Events!$B$2:$B$171, C2932) &gt; 0</f>
        <v>1</v>
      </c>
      <c r="G2932" s="46" t="s">
        <v>1245</v>
      </c>
      <c r="I2932" s="46" t="s">
        <v>1523</v>
      </c>
      <c r="J2932" s="46" t="str">
        <f>IF(I2932="","",_xlfn.LET(_xlpm.x,VLOOKUP(I2932,'2026-01-09_taxon-match'!$A$2:$N$81,4,FALSE),IF(_xlpm.x=0,"",_xlpm.x)))</f>
        <v>Glabraster antarctica</v>
      </c>
      <c r="L2932" s="46" t="str">
        <f>IF(I2932="","",_xlfn.LET(_xlpm.x,VLOOKUP(I2932,'2026-01-09_taxon-match'!$A$2:$N$81,3,FALSE),IF(_xlpm.x=0,"",_xlpm.x)))</f>
        <v>urn:lsid:marinespecies.org:taxname:178005</v>
      </c>
      <c r="M2932" s="46" t="str">
        <f>IF($I2932="","",_xlfn.LET(_xlpm.x,VLOOKUP($I2932,'2026-01-09_taxon-match'!$A$2:$N$81,5,FALSE),IF(_xlpm.x=0,"",_xlpm.x)))</f>
        <v>(E. A. Smith, 1876)</v>
      </c>
      <c r="N2932" s="46" t="str">
        <f>IF($I2932="","",_xlfn.LET(_xlpm.x,VLOOKUP($I2932,'2026-01-09_taxon-match'!$A$2:$N$81,6,FALSE),IF(_xlpm.x=0,"",_xlpm.x)))</f>
        <v>Animalia</v>
      </c>
      <c r="O2932" s="46" t="str">
        <f>IF($I2932="","",_xlfn.LET(_xlpm.x,VLOOKUP($I2932,'2026-01-09_taxon-match'!$A$2:$N$81,7,FALSE),IF(_xlpm.x=0,"",_xlpm.x)))</f>
        <v>Echinodermata</v>
      </c>
      <c r="P2932" s="46" t="str">
        <f>IF($I2932="","",_xlfn.LET(_xlpm.x,VLOOKUP($I2932,'2026-01-09_taxon-match'!$A$2:$N$81,8,FALSE),IF(_xlpm.x=0,"",_xlpm.x)))</f>
        <v>Asteroidea</v>
      </c>
      <c r="Q2932" s="46" t="str">
        <f>IF($I2932="","",_xlfn.LET(_xlpm.x,VLOOKUP($I2932,'2026-01-09_taxon-match'!$A$2:$N$81,9,FALSE),IF(_xlpm.x=0,"",_xlpm.x)))</f>
        <v>Valvatida</v>
      </c>
      <c r="R2932" s="46" t="str">
        <f>IF($I2932="","",_xlfn.LET(_xlpm.x,VLOOKUP($I2932,'2026-01-09_taxon-match'!$A$2:$N$81,10,FALSE),IF(_xlpm.x=0,"",_xlpm.x)))</f>
        <v>Poraniidae</v>
      </c>
      <c r="S2932" s="46" t="str">
        <f>IF($I2932="","",_xlfn.LET(_xlpm.x,VLOOKUP($I2932,'2026-01-09_taxon-match'!$A$2:$N$81,11,FALSE),IF(_xlpm.x=0,"",_xlpm.x)))</f>
        <v>Glabraster</v>
      </c>
      <c r="T2932" s="46" t="str">
        <f>IF($I2932="","",_xlfn.LET(_xlpm.x,VLOOKUP($I2932,'2026-01-09_taxon-match'!$A$2:$N$81,13,FALSE),IF(_xlpm.x=0,"",_xlpm.x)))</f>
        <v>antarctica</v>
      </c>
      <c r="U2932" s="46">
        <v>1</v>
      </c>
      <c r="Y2932" s="46" t="str">
        <f>IF(V2932="","",_xlfn.LET(_xlpm.x,VLOOKUP(V2932,'Drop-down_menus'!$D$2:$E$13,2,FALSE),IF(_xlpm.x=0,"",_xlpm.x)))</f>
        <v/>
      </c>
      <c r="Z2932" s="46" t="str">
        <f>IF(W2932="","",_xlfn.LET(_xlpm.x,VLOOKUP(W2932,'Drop-down_menus'!$D$2:$E$13,2,FALSE),IF(_xlpm.x=0,"",_xlpm.x)))</f>
        <v/>
      </c>
      <c r="AA2932" s="46" t="str">
        <f>IF(X2932="","",_xlfn.LET(_xlpm.x,VLOOKUP(X2932,'Drop-down_menus'!$D$2:$E$13,2,FALSE),IF(_xlpm.x=0,"",_xlpm.x)))</f>
        <v/>
      </c>
      <c r="AB2932" s="46" t="s">
        <v>1254</v>
      </c>
      <c r="AC2932" s="46" t="s">
        <v>1256</v>
      </c>
    </row>
    <row r="2933" spans="2:29" ht="15" customHeight="1">
      <c r="B2933" s="46">
        <v>3292</v>
      </c>
      <c r="C2933" t="s">
        <v>919</v>
      </c>
      <c r="D2933" s="46" t="b">
        <f>COUNTIF(Events!$B$2:$B$171, C2933) &gt; 0</f>
        <v>1</v>
      </c>
      <c r="G2933" s="46" t="s">
        <v>1246</v>
      </c>
      <c r="I2933" s="46" t="s">
        <v>1246</v>
      </c>
      <c r="J2933" s="46" t="str">
        <f>IF(I2933="","",_xlfn.LET(_xlpm.x,VLOOKUP(I2933,'2026-01-09_taxon-match'!$A$2:$N$81,4,FALSE),IF(_xlpm.x=0,"",_xlpm.x)))</f>
        <v>Cuenotaster involutus</v>
      </c>
      <c r="L2933" s="46" t="str">
        <f>IF(I2933="","",_xlfn.LET(_xlpm.x,VLOOKUP(I2933,'2026-01-09_taxon-match'!$A$2:$N$81,3,FALSE),IF(_xlpm.x=0,"",_xlpm.x)))</f>
        <v>urn:lsid:marinespecies.org:taxname:172784</v>
      </c>
      <c r="M2933" s="46" t="str">
        <f>IF($I2933="","",_xlfn.LET(_xlpm.x,VLOOKUP($I2933,'2026-01-09_taxon-match'!$A$2:$N$81,5,FALSE),IF(_xlpm.x=0,"",_xlpm.x)))</f>
        <v>(Koehler, 1912)</v>
      </c>
      <c r="N2933" s="46" t="str">
        <f>IF($I2933="","",_xlfn.LET(_xlpm.x,VLOOKUP($I2933,'2026-01-09_taxon-match'!$A$2:$N$81,6,FALSE),IF(_xlpm.x=0,"",_xlpm.x)))</f>
        <v>Animalia</v>
      </c>
      <c r="O2933" s="46" t="str">
        <f>IF($I2933="","",_xlfn.LET(_xlpm.x,VLOOKUP($I2933,'2026-01-09_taxon-match'!$A$2:$N$81,7,FALSE),IF(_xlpm.x=0,"",_xlpm.x)))</f>
        <v>Echinodermata</v>
      </c>
      <c r="P2933" s="46" t="str">
        <f>IF($I2933="","",_xlfn.LET(_xlpm.x,VLOOKUP($I2933,'2026-01-09_taxon-match'!$A$2:$N$81,8,FALSE),IF(_xlpm.x=0,"",_xlpm.x)))</f>
        <v>Asteroidea</v>
      </c>
      <c r="Q2933" s="46" t="str">
        <f>IF($I2933="","",_xlfn.LET(_xlpm.x,VLOOKUP($I2933,'2026-01-09_taxon-match'!$A$2:$N$81,9,FALSE),IF(_xlpm.x=0,"",_xlpm.x)))</f>
        <v>Valvatida</v>
      </c>
      <c r="R2933" s="46" t="str">
        <f>IF($I2933="","",_xlfn.LET(_xlpm.x,VLOOKUP($I2933,'2026-01-09_taxon-match'!$A$2:$N$81,10,FALSE),IF(_xlpm.x=0,"",_xlpm.x)))</f>
        <v>Asterinidae</v>
      </c>
      <c r="S2933" s="46" t="str">
        <f>IF($I2933="","",_xlfn.LET(_xlpm.x,VLOOKUP($I2933,'2026-01-09_taxon-match'!$A$2:$N$81,11,FALSE),IF(_xlpm.x=0,"",_xlpm.x)))</f>
        <v>Cuenotaster</v>
      </c>
      <c r="T2933" s="46" t="str">
        <f>IF($I2933="","",_xlfn.LET(_xlpm.x,VLOOKUP($I2933,'2026-01-09_taxon-match'!$A$2:$N$81,13,FALSE),IF(_xlpm.x=0,"",_xlpm.x)))</f>
        <v>involutus</v>
      </c>
      <c r="U2933" s="46">
        <v>1</v>
      </c>
      <c r="Y2933" s="46" t="str">
        <f>IF(V2933="","",_xlfn.LET(_xlpm.x,VLOOKUP(V2933,'Drop-down_menus'!$D$2:$E$13,2,FALSE),IF(_xlpm.x=0,"",_xlpm.x)))</f>
        <v/>
      </c>
      <c r="Z2933" s="46" t="str">
        <f>IF(W2933="","",_xlfn.LET(_xlpm.x,VLOOKUP(W2933,'Drop-down_menus'!$D$2:$E$13,2,FALSE),IF(_xlpm.x=0,"",_xlpm.x)))</f>
        <v/>
      </c>
      <c r="AA2933" s="46" t="str">
        <f>IF(X2933="","",_xlfn.LET(_xlpm.x,VLOOKUP(X2933,'Drop-down_menus'!$D$2:$E$13,2,FALSE),IF(_xlpm.x=0,"",_xlpm.x)))</f>
        <v/>
      </c>
      <c r="AB2933" s="46" t="s">
        <v>1254</v>
      </c>
      <c r="AC2933" s="46" t="s">
        <v>1256</v>
      </c>
    </row>
    <row r="2934" spans="2:29" ht="15" customHeight="1">
      <c r="B2934" s="46">
        <v>3293</v>
      </c>
      <c r="C2934" t="s">
        <v>919</v>
      </c>
      <c r="D2934" s="46" t="b">
        <f>COUNTIF(Events!$B$2:$B$171, C2934) &gt; 0</f>
        <v>1</v>
      </c>
      <c r="G2934" s="46" t="s">
        <v>1247</v>
      </c>
      <c r="I2934" s="46" t="s">
        <v>1247</v>
      </c>
      <c r="J2934" s="46" t="str">
        <f>IF(I2934="","",_xlfn.LET(_xlpm.x,VLOOKUP(I2934,'2026-01-09_taxon-match'!$A$2:$N$81,4,FALSE),IF(_xlpm.x=0,"",_xlpm.x)))</f>
        <v>Marseniopsis mollis</v>
      </c>
      <c r="L2934" s="46" t="str">
        <f>IF(I2934="","",_xlfn.LET(_xlpm.x,VLOOKUP(I2934,'2026-01-09_taxon-match'!$A$2:$N$81,3,FALSE),IF(_xlpm.x=0,"",_xlpm.x)))</f>
        <v>urn:lsid:marinespecies.org:taxname:197269</v>
      </c>
      <c r="M2934" s="46" t="str">
        <f>IF($I2934="","",_xlfn.LET(_xlpm.x,VLOOKUP($I2934,'2026-01-09_taxon-match'!$A$2:$N$81,5,FALSE),IF(_xlpm.x=0,"",_xlpm.x)))</f>
        <v>(E. A. Smith, 1902)</v>
      </c>
      <c r="N2934" s="46" t="str">
        <f>IF($I2934="","",_xlfn.LET(_xlpm.x,VLOOKUP($I2934,'2026-01-09_taxon-match'!$A$2:$N$81,6,FALSE),IF(_xlpm.x=0,"",_xlpm.x)))</f>
        <v>Animalia</v>
      </c>
      <c r="O2934" s="46" t="str">
        <f>IF($I2934="","",_xlfn.LET(_xlpm.x,VLOOKUP($I2934,'2026-01-09_taxon-match'!$A$2:$N$81,7,FALSE),IF(_xlpm.x=0,"",_xlpm.x)))</f>
        <v>Mollusca</v>
      </c>
      <c r="P2934" s="46" t="str">
        <f>IF($I2934="","",_xlfn.LET(_xlpm.x,VLOOKUP($I2934,'2026-01-09_taxon-match'!$A$2:$N$81,8,FALSE),IF(_xlpm.x=0,"",_xlpm.x)))</f>
        <v>Gastropoda</v>
      </c>
      <c r="Q2934" s="46" t="str">
        <f>IF($I2934="","",_xlfn.LET(_xlpm.x,VLOOKUP($I2934,'2026-01-09_taxon-match'!$A$2:$N$81,9,FALSE),IF(_xlpm.x=0,"",_xlpm.x)))</f>
        <v>Littorinimorpha</v>
      </c>
      <c r="R2934" s="46" t="str">
        <f>IF($I2934="","",_xlfn.LET(_xlpm.x,VLOOKUP($I2934,'2026-01-09_taxon-match'!$A$2:$N$81,10,FALSE),IF(_xlpm.x=0,"",_xlpm.x)))</f>
        <v>Velutinidae</v>
      </c>
      <c r="S2934" s="46" t="str">
        <f>IF($I2934="","",_xlfn.LET(_xlpm.x,VLOOKUP($I2934,'2026-01-09_taxon-match'!$A$2:$N$81,11,FALSE),IF(_xlpm.x=0,"",_xlpm.x)))</f>
        <v>Marseniopsis</v>
      </c>
      <c r="T2934" s="46" t="str">
        <f>IF($I2934="","",_xlfn.LET(_xlpm.x,VLOOKUP($I2934,'2026-01-09_taxon-match'!$A$2:$N$81,13,FALSE),IF(_xlpm.x=0,"",_xlpm.x)))</f>
        <v>mollis</v>
      </c>
      <c r="U2934" s="46">
        <v>1</v>
      </c>
      <c r="Y2934" s="46" t="str">
        <f>IF(V2934="","",_xlfn.LET(_xlpm.x,VLOOKUP(V2934,'Drop-down_menus'!$D$2:$E$13,2,FALSE),IF(_xlpm.x=0,"",_xlpm.x)))</f>
        <v/>
      </c>
      <c r="Z2934" s="46" t="str">
        <f>IF(W2934="","",_xlfn.LET(_xlpm.x,VLOOKUP(W2934,'Drop-down_menus'!$D$2:$E$13,2,FALSE),IF(_xlpm.x=0,"",_xlpm.x)))</f>
        <v/>
      </c>
      <c r="AA2934" s="46" t="str">
        <f>IF(X2934="","",_xlfn.LET(_xlpm.x,VLOOKUP(X2934,'Drop-down_menus'!$D$2:$E$13,2,FALSE),IF(_xlpm.x=0,"",_xlpm.x)))</f>
        <v/>
      </c>
      <c r="AB2934" s="46" t="s">
        <v>1254</v>
      </c>
      <c r="AC2934" s="46" t="s">
        <v>1256</v>
      </c>
    </row>
    <row r="2935" spans="2:29" ht="15" customHeight="1">
      <c r="B2935" s="46">
        <v>3294</v>
      </c>
      <c r="C2935" t="s">
        <v>919</v>
      </c>
      <c r="D2935" s="46" t="b">
        <f>COUNTIF(Events!$B$2:$B$171, C2935) &gt; 0</f>
        <v>1</v>
      </c>
      <c r="G2935" s="46" t="s">
        <v>1248</v>
      </c>
      <c r="I2935" s="46" t="s">
        <v>295</v>
      </c>
      <c r="J2935" s="46" t="str">
        <f>IF(I2935="","",_xlfn.LET(_xlpm.x,VLOOKUP(I2935,'2026-01-09_taxon-match'!$A$2:$N$81,4,FALSE),IF(_xlpm.x=0,"",_xlpm.x)))</f>
        <v>Bryozoa</v>
      </c>
      <c r="K2935" s="46" t="s">
        <v>1318</v>
      </c>
      <c r="L2935" s="46" t="str">
        <f>IF(I2935="","",_xlfn.LET(_xlpm.x,VLOOKUP(I2935,'2026-01-09_taxon-match'!$A$2:$N$81,3,FALSE),IF(_xlpm.x=0,"",_xlpm.x)))</f>
        <v>urn:lsid:marinespecies.org:taxname:146142</v>
      </c>
      <c r="M2935" s="46" t="str">
        <f>IF($I2935="","",_xlfn.LET(_xlpm.x,VLOOKUP($I2935,'2026-01-09_taxon-match'!$A$2:$N$81,5,FALSE),IF(_xlpm.x=0,"",_xlpm.x)))</f>
        <v/>
      </c>
      <c r="N2935" s="46" t="str">
        <f>IF($I2935="","",_xlfn.LET(_xlpm.x,VLOOKUP($I2935,'2026-01-09_taxon-match'!$A$2:$N$81,6,FALSE),IF(_xlpm.x=0,"",_xlpm.x)))</f>
        <v>Animalia</v>
      </c>
      <c r="O2935" s="46" t="str">
        <f>IF($I2935="","",_xlfn.LET(_xlpm.x,VLOOKUP($I2935,'2026-01-09_taxon-match'!$A$2:$N$81,7,FALSE),IF(_xlpm.x=0,"",_xlpm.x)))</f>
        <v>Bryozoa</v>
      </c>
      <c r="P2935" s="46" t="str">
        <f>IF($I2935="","",_xlfn.LET(_xlpm.x,VLOOKUP($I2935,'2026-01-09_taxon-match'!$A$2:$N$81,8,FALSE),IF(_xlpm.x=0,"",_xlpm.x)))</f>
        <v/>
      </c>
      <c r="Q2935" s="46" t="str">
        <f>IF($I2935="","",_xlfn.LET(_xlpm.x,VLOOKUP($I2935,'2026-01-09_taxon-match'!$A$2:$N$81,9,FALSE),IF(_xlpm.x=0,"",_xlpm.x)))</f>
        <v/>
      </c>
      <c r="R2935" s="46" t="str">
        <f>IF($I2935="","",_xlfn.LET(_xlpm.x,VLOOKUP($I2935,'2026-01-09_taxon-match'!$A$2:$N$81,10,FALSE),IF(_xlpm.x=0,"",_xlpm.x)))</f>
        <v/>
      </c>
      <c r="S2935" s="46" t="str">
        <f>IF($I2935="","",_xlfn.LET(_xlpm.x,VLOOKUP($I2935,'2026-01-09_taxon-match'!$A$2:$N$81,11,FALSE),IF(_xlpm.x=0,"",_xlpm.x)))</f>
        <v/>
      </c>
      <c r="T2935" s="46" t="str">
        <f>IF($I2935="","",_xlfn.LET(_xlpm.x,VLOOKUP($I2935,'2026-01-09_taxon-match'!$A$2:$N$81,13,FALSE),IF(_xlpm.x=0,"",_xlpm.x)))</f>
        <v/>
      </c>
      <c r="U2935" s="46">
        <v>1</v>
      </c>
      <c r="Y2935" s="46" t="str">
        <f>IF(V2935="","",_xlfn.LET(_xlpm.x,VLOOKUP(V2935,'Drop-down_menus'!$D$2:$E$13,2,FALSE),IF(_xlpm.x=0,"",_xlpm.x)))</f>
        <v/>
      </c>
      <c r="Z2935" s="46" t="str">
        <f>IF(W2935="","",_xlfn.LET(_xlpm.x,VLOOKUP(W2935,'Drop-down_menus'!$D$2:$E$13,2,FALSE),IF(_xlpm.x=0,"",_xlpm.x)))</f>
        <v/>
      </c>
      <c r="AA2935" s="46" t="str">
        <f>IF(X2935="","",_xlfn.LET(_xlpm.x,VLOOKUP(X2935,'Drop-down_menus'!$D$2:$E$13,2,FALSE),IF(_xlpm.x=0,"",_xlpm.x)))</f>
        <v/>
      </c>
      <c r="AB2935" s="46" t="s">
        <v>1254</v>
      </c>
      <c r="AC2935" s="46" t="s">
        <v>1256</v>
      </c>
    </row>
    <row r="2936" spans="2:29" ht="15" customHeight="1">
      <c r="B2936" s="46">
        <v>3295</v>
      </c>
      <c r="C2936" t="s">
        <v>919</v>
      </c>
      <c r="D2936" s="46" t="b">
        <f>COUNTIF(Events!$B$2:$B$171, C2936) &gt; 0</f>
        <v>1</v>
      </c>
      <c r="G2936" s="46" t="s">
        <v>1249</v>
      </c>
      <c r="I2936" s="46" t="s">
        <v>1249</v>
      </c>
      <c r="J2936" s="46" t="str">
        <f>IF(I2936="","",_xlfn.LET(_xlpm.x,VLOOKUP(I2936,'2026-01-09_taxon-match'!$A$2:$N$81,4,FALSE),IF(_xlpm.x=0,"",_xlpm.x)))</f>
        <v>Corallimorphus karinae</v>
      </c>
      <c r="L2936" s="46" t="str">
        <f>IF(I2936="","",_xlfn.LET(_xlpm.x,VLOOKUP(I2936,'2026-01-09_taxon-match'!$A$2:$N$81,3,FALSE),IF(_xlpm.x=0,"",_xlpm.x)))</f>
        <v>urn:lsid:marinespecies.org:taxname:1288223</v>
      </c>
      <c r="M2936" s="46" t="str">
        <f>IF($I2936="","",_xlfn.LET(_xlpm.x,VLOOKUP($I2936,'2026-01-09_taxon-match'!$A$2:$N$81,5,FALSE),IF(_xlpm.x=0,"",_xlpm.x)))</f>
        <v>Sanamyan, Sanamyan &amp; Schories, 2015</v>
      </c>
      <c r="N2936" s="46" t="str">
        <f>IF($I2936="","",_xlfn.LET(_xlpm.x,VLOOKUP($I2936,'2026-01-09_taxon-match'!$A$2:$N$81,6,FALSE),IF(_xlpm.x=0,"",_xlpm.x)))</f>
        <v>Animalia</v>
      </c>
      <c r="O2936" s="46" t="str">
        <f>IF($I2936="","",_xlfn.LET(_xlpm.x,VLOOKUP($I2936,'2026-01-09_taxon-match'!$A$2:$N$81,7,FALSE),IF(_xlpm.x=0,"",_xlpm.x)))</f>
        <v>Cnidaria</v>
      </c>
      <c r="P2936" s="46" t="str">
        <f>IF($I2936="","",_xlfn.LET(_xlpm.x,VLOOKUP($I2936,'2026-01-09_taxon-match'!$A$2:$N$81,8,FALSE),IF(_xlpm.x=0,"",_xlpm.x)))</f>
        <v>Hexacorallia</v>
      </c>
      <c r="Q2936" s="46" t="str">
        <f>IF($I2936="","",_xlfn.LET(_xlpm.x,VLOOKUP($I2936,'2026-01-09_taxon-match'!$A$2:$N$81,9,FALSE),IF(_xlpm.x=0,"",_xlpm.x)))</f>
        <v>Corallimorpharia</v>
      </c>
      <c r="R2936" s="46" t="str">
        <f>IF($I2936="","",_xlfn.LET(_xlpm.x,VLOOKUP($I2936,'2026-01-09_taxon-match'!$A$2:$N$81,10,FALSE),IF(_xlpm.x=0,"",_xlpm.x)))</f>
        <v>Corallimorphidae</v>
      </c>
      <c r="S2936" s="46" t="str">
        <f>IF($I2936="","",_xlfn.LET(_xlpm.x,VLOOKUP($I2936,'2026-01-09_taxon-match'!$A$2:$N$81,11,FALSE),IF(_xlpm.x=0,"",_xlpm.x)))</f>
        <v>Corallimorphus</v>
      </c>
      <c r="T2936" s="46" t="str">
        <f>IF($I2936="","",_xlfn.LET(_xlpm.x,VLOOKUP($I2936,'2026-01-09_taxon-match'!$A$2:$N$81,13,FALSE),IF(_xlpm.x=0,"",_xlpm.x)))</f>
        <v>karinae</v>
      </c>
      <c r="U2936" s="46">
        <v>1</v>
      </c>
      <c r="Y2936" s="46" t="str">
        <f>IF(V2936="","",_xlfn.LET(_xlpm.x,VLOOKUP(V2936,'Drop-down_menus'!$D$2:$E$13,2,FALSE),IF(_xlpm.x=0,"",_xlpm.x)))</f>
        <v/>
      </c>
      <c r="Z2936" s="46" t="str">
        <f>IF(W2936="","",_xlfn.LET(_xlpm.x,VLOOKUP(W2936,'Drop-down_menus'!$D$2:$E$13,2,FALSE),IF(_xlpm.x=0,"",_xlpm.x)))</f>
        <v/>
      </c>
      <c r="AA2936" s="46" t="str">
        <f>IF(X2936="","",_xlfn.LET(_xlpm.x,VLOOKUP(X2936,'Drop-down_menus'!$D$2:$E$13,2,FALSE),IF(_xlpm.x=0,"",_xlpm.x)))</f>
        <v/>
      </c>
      <c r="AB2936" s="46" t="s">
        <v>1254</v>
      </c>
      <c r="AC2936" s="46" t="s">
        <v>1256</v>
      </c>
    </row>
    <row r="2937" spans="2:29" ht="15" customHeight="1">
      <c r="B2937" s="46">
        <v>3296</v>
      </c>
      <c r="C2937" t="s">
        <v>919</v>
      </c>
      <c r="D2937" s="46" t="b">
        <f>COUNTIF(Events!$B$2:$B$171, C2937) &gt; 0</f>
        <v>1</v>
      </c>
      <c r="G2937" s="46" t="s">
        <v>1250</v>
      </c>
      <c r="I2937" s="46" t="s">
        <v>1524</v>
      </c>
      <c r="J2937" s="46" t="str">
        <f>IF(I2937="","",_xlfn.LET(_xlpm.x,VLOOKUP(I2937,'2026-01-09_taxon-match'!$A$2:$N$81,4,FALSE),IF(_xlpm.x=0,"",_xlpm.x)))</f>
        <v>Isodictya</v>
      </c>
      <c r="K2937" s="46" t="s">
        <v>1318</v>
      </c>
      <c r="L2937" s="46" t="str">
        <f>IF(I2937="","",_xlfn.LET(_xlpm.x,VLOOKUP(I2937,'2026-01-09_taxon-match'!$A$2:$N$81,3,FALSE),IF(_xlpm.x=0,"",_xlpm.x)))</f>
        <v>urn:lsid:marinespecies.org:taxname:131905</v>
      </c>
      <c r="M2937" s="46" t="str">
        <f>IF($I2937="","",_xlfn.LET(_xlpm.x,VLOOKUP($I2937,'2026-01-09_taxon-match'!$A$2:$N$81,5,FALSE),IF(_xlpm.x=0,"",_xlpm.x)))</f>
        <v>Bowerbank, 1864</v>
      </c>
      <c r="N2937" s="46" t="str">
        <f>IF($I2937="","",_xlfn.LET(_xlpm.x,VLOOKUP($I2937,'2026-01-09_taxon-match'!$A$2:$N$81,6,FALSE),IF(_xlpm.x=0,"",_xlpm.x)))</f>
        <v>Animalia</v>
      </c>
      <c r="O2937" s="46" t="str">
        <f>IF($I2937="","",_xlfn.LET(_xlpm.x,VLOOKUP($I2937,'2026-01-09_taxon-match'!$A$2:$N$81,7,FALSE),IF(_xlpm.x=0,"",_xlpm.x)))</f>
        <v>Porifera</v>
      </c>
      <c r="P2937" s="46" t="str">
        <f>IF($I2937="","",_xlfn.LET(_xlpm.x,VLOOKUP($I2937,'2026-01-09_taxon-match'!$A$2:$N$81,8,FALSE),IF(_xlpm.x=0,"",_xlpm.x)))</f>
        <v>Demospongiae</v>
      </c>
      <c r="Q2937" s="46" t="str">
        <f>IF($I2937="","",_xlfn.LET(_xlpm.x,VLOOKUP($I2937,'2026-01-09_taxon-match'!$A$2:$N$81,9,FALSE),IF(_xlpm.x=0,"",_xlpm.x)))</f>
        <v>Poecilosclerida</v>
      </c>
      <c r="R2937" s="46" t="str">
        <f>IF($I2937="","",_xlfn.LET(_xlpm.x,VLOOKUP($I2937,'2026-01-09_taxon-match'!$A$2:$N$81,10,FALSE),IF(_xlpm.x=0,"",_xlpm.x)))</f>
        <v>Isodictyidae</v>
      </c>
      <c r="S2937" s="46" t="str">
        <f>IF($I2937="","",_xlfn.LET(_xlpm.x,VLOOKUP($I2937,'2026-01-09_taxon-match'!$A$2:$N$81,11,FALSE),IF(_xlpm.x=0,"",_xlpm.x)))</f>
        <v>Isodictya</v>
      </c>
      <c r="T2937" s="46" t="str">
        <f>IF($I2937="","",_xlfn.LET(_xlpm.x,VLOOKUP($I2937,'2026-01-09_taxon-match'!$A$2:$N$81,13,FALSE),IF(_xlpm.x=0,"",_xlpm.x)))</f>
        <v/>
      </c>
      <c r="U2937" s="46">
        <v>1</v>
      </c>
      <c r="Y2937" s="46" t="str">
        <f>IF(V2937="","",_xlfn.LET(_xlpm.x,VLOOKUP(V2937,'Drop-down_menus'!$D$2:$E$13,2,FALSE),IF(_xlpm.x=0,"",_xlpm.x)))</f>
        <v/>
      </c>
      <c r="Z2937" s="46" t="str">
        <f>IF(W2937="","",_xlfn.LET(_xlpm.x,VLOOKUP(W2937,'Drop-down_menus'!$D$2:$E$13,2,FALSE),IF(_xlpm.x=0,"",_xlpm.x)))</f>
        <v/>
      </c>
      <c r="AA2937" s="46" t="str">
        <f>IF(X2937="","",_xlfn.LET(_xlpm.x,VLOOKUP(X2937,'Drop-down_menus'!$D$2:$E$13,2,FALSE),IF(_xlpm.x=0,"",_xlpm.x)))</f>
        <v/>
      </c>
      <c r="AB2937" s="46" t="s">
        <v>1254</v>
      </c>
      <c r="AC2937" s="46" t="s">
        <v>1256</v>
      </c>
    </row>
    <row r="2938" spans="2:29" ht="15" customHeight="1">
      <c r="B2938" s="46">
        <v>3297</v>
      </c>
      <c r="C2938" t="s">
        <v>919</v>
      </c>
      <c r="D2938" s="46" t="b">
        <f>COUNTIF(Events!$B$2:$B$171, C2938) &gt; 0</f>
        <v>1</v>
      </c>
      <c r="G2938" s="46" t="s">
        <v>1244</v>
      </c>
      <c r="I2938" s="46" t="s">
        <v>1244</v>
      </c>
      <c r="J2938" s="46" t="str">
        <f>IF(I2938="","",_xlfn.LET(_xlpm.x,VLOOKUP(I2938,'2026-01-09_taxon-match'!$A$2:$N$81,4,FALSE),IF(_xlpm.x=0,"",_xlpm.x)))</f>
        <v>Didemnum studeri</v>
      </c>
      <c r="L2938" s="46" t="str">
        <f>IF(I2938="","",_xlfn.LET(_xlpm.x,VLOOKUP(I2938,'2026-01-09_taxon-match'!$A$2:$N$81,3,FALSE),IF(_xlpm.x=0,"",_xlpm.x)))</f>
        <v>urn:lsid:marinespecies.org:taxname:173244</v>
      </c>
      <c r="M2938" s="46" t="str">
        <f>IF($I2938="","",_xlfn.LET(_xlpm.x,VLOOKUP($I2938,'2026-01-09_taxon-match'!$A$2:$N$81,5,FALSE),IF(_xlpm.x=0,"",_xlpm.x)))</f>
        <v>Hartmeyer, 1911</v>
      </c>
      <c r="N2938" s="46" t="str">
        <f>IF($I2938="","",_xlfn.LET(_xlpm.x,VLOOKUP($I2938,'2026-01-09_taxon-match'!$A$2:$N$81,6,FALSE),IF(_xlpm.x=0,"",_xlpm.x)))</f>
        <v>Animalia</v>
      </c>
      <c r="O2938" s="46" t="str">
        <f>IF($I2938="","",_xlfn.LET(_xlpm.x,VLOOKUP($I2938,'2026-01-09_taxon-match'!$A$2:$N$81,7,FALSE),IF(_xlpm.x=0,"",_xlpm.x)))</f>
        <v>Chordata</v>
      </c>
      <c r="P2938" s="46" t="str">
        <f>IF($I2938="","",_xlfn.LET(_xlpm.x,VLOOKUP($I2938,'2026-01-09_taxon-match'!$A$2:$N$81,8,FALSE),IF(_xlpm.x=0,"",_xlpm.x)))</f>
        <v>Ascidiacea</v>
      </c>
      <c r="Q2938" s="46" t="str">
        <f>IF($I2938="","",_xlfn.LET(_xlpm.x,VLOOKUP($I2938,'2026-01-09_taxon-match'!$A$2:$N$81,9,FALSE),IF(_xlpm.x=0,"",_xlpm.x)))</f>
        <v>Aplousobranchia</v>
      </c>
      <c r="R2938" s="46" t="str">
        <f>IF($I2938="","",_xlfn.LET(_xlpm.x,VLOOKUP($I2938,'2026-01-09_taxon-match'!$A$2:$N$81,10,FALSE),IF(_xlpm.x=0,"",_xlpm.x)))</f>
        <v>Didemnidae</v>
      </c>
      <c r="S2938" s="46" t="str">
        <f>IF($I2938="","",_xlfn.LET(_xlpm.x,VLOOKUP($I2938,'2026-01-09_taxon-match'!$A$2:$N$81,11,FALSE),IF(_xlpm.x=0,"",_xlpm.x)))</f>
        <v>Didemnum</v>
      </c>
      <c r="T2938" s="46" t="str">
        <f>IF($I2938="","",_xlfn.LET(_xlpm.x,VLOOKUP($I2938,'2026-01-09_taxon-match'!$A$2:$N$81,13,FALSE),IF(_xlpm.x=0,"",_xlpm.x)))</f>
        <v>studeri</v>
      </c>
      <c r="U2938" s="46">
        <v>1</v>
      </c>
      <c r="Y2938" s="46" t="str">
        <f>IF(V2938="","",_xlfn.LET(_xlpm.x,VLOOKUP(V2938,'Drop-down_menus'!$D$2:$E$13,2,FALSE),IF(_xlpm.x=0,"",_xlpm.x)))</f>
        <v/>
      </c>
      <c r="Z2938" s="46" t="str">
        <f>IF(W2938="","",_xlfn.LET(_xlpm.x,VLOOKUP(W2938,'Drop-down_menus'!$D$2:$E$13,2,FALSE),IF(_xlpm.x=0,"",_xlpm.x)))</f>
        <v/>
      </c>
      <c r="AA2938" s="46" t="str">
        <f>IF(X2938="","",_xlfn.LET(_xlpm.x,VLOOKUP(X2938,'Drop-down_menus'!$D$2:$E$13,2,FALSE),IF(_xlpm.x=0,"",_xlpm.x)))</f>
        <v/>
      </c>
      <c r="AB2938" s="46" t="s">
        <v>1254</v>
      </c>
      <c r="AC2938" s="46" t="s">
        <v>1256</v>
      </c>
    </row>
    <row r="2939" spans="2:29" ht="15" customHeight="1">
      <c r="B2939" s="46">
        <v>3298</v>
      </c>
      <c r="C2939" t="s">
        <v>919</v>
      </c>
      <c r="D2939" s="46" t="b">
        <f>COUNTIF(Events!$B$2:$B$171, C2939) &gt; 0</f>
        <v>1</v>
      </c>
      <c r="G2939" s="46" t="s">
        <v>511</v>
      </c>
      <c r="J2939" s="46" t="str">
        <f>IF(I2939="","",_xlfn.LET(_xlpm.x,VLOOKUP(I2939,'2026-01-09_taxon-match'!$A$2:$N$81,4,FALSE),IF(_xlpm.x=0,"",_xlpm.x)))</f>
        <v/>
      </c>
      <c r="L2939" s="46" t="str">
        <f>IF(I2939="","",_xlfn.LET(_xlpm.x,VLOOKUP(I2939,'2026-01-09_taxon-match'!$A$2:$N$81,3,FALSE),IF(_xlpm.x=0,"",_xlpm.x)))</f>
        <v/>
      </c>
      <c r="M2939" s="46" t="str">
        <f>IF($I2939="","",_xlfn.LET(_xlpm.x,VLOOKUP($I2939,'2026-01-09_taxon-match'!$A$2:$N$81,5,FALSE),IF(_xlpm.x=0,"",_xlpm.x)))</f>
        <v/>
      </c>
      <c r="N2939" s="46" t="str">
        <f>IF($I2939="","",_xlfn.LET(_xlpm.x,VLOOKUP($I2939,'2026-01-09_taxon-match'!$A$2:$N$81,6,FALSE),IF(_xlpm.x=0,"",_xlpm.x)))</f>
        <v/>
      </c>
      <c r="O2939" s="46" t="str">
        <f>IF($I2939="","",_xlfn.LET(_xlpm.x,VLOOKUP($I2939,'2026-01-09_taxon-match'!$A$2:$N$81,7,FALSE),IF(_xlpm.x=0,"",_xlpm.x)))</f>
        <v/>
      </c>
      <c r="P2939" s="46" t="str">
        <f>IF($I2939="","",_xlfn.LET(_xlpm.x,VLOOKUP($I2939,'2026-01-09_taxon-match'!$A$2:$N$81,8,FALSE),IF(_xlpm.x=0,"",_xlpm.x)))</f>
        <v/>
      </c>
      <c r="Q2939" s="46" t="str">
        <f>IF($I2939="","",_xlfn.LET(_xlpm.x,VLOOKUP($I2939,'2026-01-09_taxon-match'!$A$2:$N$81,9,FALSE),IF(_xlpm.x=0,"",_xlpm.x)))</f>
        <v/>
      </c>
      <c r="R2939" s="46" t="str">
        <f>IF($I2939="","",_xlfn.LET(_xlpm.x,VLOOKUP($I2939,'2026-01-09_taxon-match'!$A$2:$N$81,10,FALSE),IF(_xlpm.x=0,"",_xlpm.x)))</f>
        <v/>
      </c>
      <c r="S2939" s="46" t="str">
        <f>IF($I2939="","",_xlfn.LET(_xlpm.x,VLOOKUP($I2939,'2026-01-09_taxon-match'!$A$2:$N$81,11,FALSE),IF(_xlpm.x=0,"",_xlpm.x)))</f>
        <v/>
      </c>
      <c r="T2939" s="46" t="str">
        <f>IF($I2939="","",_xlfn.LET(_xlpm.x,VLOOKUP($I2939,'2026-01-09_taxon-match'!$A$2:$N$81,13,FALSE),IF(_xlpm.x=0,"",_xlpm.x)))</f>
        <v/>
      </c>
      <c r="U2939" s="46">
        <v>1</v>
      </c>
      <c r="Y2939" s="46" t="str">
        <f>IF(V2939="","",_xlfn.LET(_xlpm.x,VLOOKUP(V2939,'Drop-down_menus'!$D$2:$E$13,2,FALSE),IF(_xlpm.x=0,"",_xlpm.x)))</f>
        <v/>
      </c>
      <c r="Z2939" s="46" t="str">
        <f>IF(W2939="","",_xlfn.LET(_xlpm.x,VLOOKUP(W2939,'Drop-down_menus'!$D$2:$E$13,2,FALSE),IF(_xlpm.x=0,"",_xlpm.x)))</f>
        <v/>
      </c>
      <c r="AA2939" s="46" t="str">
        <f>IF(X2939="","",_xlfn.LET(_xlpm.x,VLOOKUP(X2939,'Drop-down_menus'!$D$2:$E$13,2,FALSE),IF(_xlpm.x=0,"",_xlpm.x)))</f>
        <v/>
      </c>
      <c r="AB2939" s="46" t="s">
        <v>300</v>
      </c>
      <c r="AC2939" s="46" t="s">
        <v>1255</v>
      </c>
    </row>
    <row r="2940" spans="2:29" ht="15" customHeight="1">
      <c r="B2940" s="46">
        <v>3299</v>
      </c>
      <c r="C2940" t="s">
        <v>919</v>
      </c>
      <c r="D2940" s="46" t="b">
        <f>COUNTIF(Events!$B$2:$B$171, C2940) &gt; 0</f>
        <v>1</v>
      </c>
      <c r="G2940" s="46" t="s">
        <v>511</v>
      </c>
      <c r="J2940" s="46" t="str">
        <f>IF(I2940="","",_xlfn.LET(_xlpm.x,VLOOKUP(I2940,'2026-01-09_taxon-match'!$A$2:$N$81,4,FALSE),IF(_xlpm.x=0,"",_xlpm.x)))</f>
        <v/>
      </c>
      <c r="L2940" s="46" t="str">
        <f>IF(I2940="","",_xlfn.LET(_xlpm.x,VLOOKUP(I2940,'2026-01-09_taxon-match'!$A$2:$N$81,3,FALSE),IF(_xlpm.x=0,"",_xlpm.x)))</f>
        <v/>
      </c>
      <c r="M2940" s="46" t="str">
        <f>IF($I2940="","",_xlfn.LET(_xlpm.x,VLOOKUP($I2940,'2026-01-09_taxon-match'!$A$2:$N$81,5,FALSE),IF(_xlpm.x=0,"",_xlpm.x)))</f>
        <v/>
      </c>
      <c r="N2940" s="46" t="str">
        <f>IF($I2940="","",_xlfn.LET(_xlpm.x,VLOOKUP($I2940,'2026-01-09_taxon-match'!$A$2:$N$81,6,FALSE),IF(_xlpm.x=0,"",_xlpm.x)))</f>
        <v/>
      </c>
      <c r="O2940" s="46" t="str">
        <f>IF($I2940="","",_xlfn.LET(_xlpm.x,VLOOKUP($I2940,'2026-01-09_taxon-match'!$A$2:$N$81,7,FALSE),IF(_xlpm.x=0,"",_xlpm.x)))</f>
        <v/>
      </c>
      <c r="P2940" s="46" t="str">
        <f>IF($I2940="","",_xlfn.LET(_xlpm.x,VLOOKUP($I2940,'2026-01-09_taxon-match'!$A$2:$N$81,8,FALSE),IF(_xlpm.x=0,"",_xlpm.x)))</f>
        <v/>
      </c>
      <c r="Q2940" s="46" t="str">
        <f>IF($I2940="","",_xlfn.LET(_xlpm.x,VLOOKUP($I2940,'2026-01-09_taxon-match'!$A$2:$N$81,9,FALSE),IF(_xlpm.x=0,"",_xlpm.x)))</f>
        <v/>
      </c>
      <c r="R2940" s="46" t="str">
        <f>IF($I2940="","",_xlfn.LET(_xlpm.x,VLOOKUP($I2940,'2026-01-09_taxon-match'!$A$2:$N$81,10,FALSE),IF(_xlpm.x=0,"",_xlpm.x)))</f>
        <v/>
      </c>
      <c r="S2940" s="46" t="str">
        <f>IF($I2940="","",_xlfn.LET(_xlpm.x,VLOOKUP($I2940,'2026-01-09_taxon-match'!$A$2:$N$81,11,FALSE),IF(_xlpm.x=0,"",_xlpm.x)))</f>
        <v/>
      </c>
      <c r="T2940" s="46" t="str">
        <f>IF($I2940="","",_xlfn.LET(_xlpm.x,VLOOKUP($I2940,'2026-01-09_taxon-match'!$A$2:$N$81,13,FALSE),IF(_xlpm.x=0,"",_xlpm.x)))</f>
        <v/>
      </c>
      <c r="U2940" s="46">
        <v>1</v>
      </c>
      <c r="Y2940" s="46" t="str">
        <f>IF(V2940="","",_xlfn.LET(_xlpm.x,VLOOKUP(V2940,'Drop-down_menus'!$D$2:$E$13,2,FALSE),IF(_xlpm.x=0,"",_xlpm.x)))</f>
        <v/>
      </c>
      <c r="Z2940" s="46" t="str">
        <f>IF(W2940="","",_xlfn.LET(_xlpm.x,VLOOKUP(W2940,'Drop-down_menus'!$D$2:$E$13,2,FALSE),IF(_xlpm.x=0,"",_xlpm.x)))</f>
        <v/>
      </c>
      <c r="AA2940" s="46" t="str">
        <f>IF(X2940="","",_xlfn.LET(_xlpm.x,VLOOKUP(X2940,'Drop-down_menus'!$D$2:$E$13,2,FALSE),IF(_xlpm.x=0,"",_xlpm.x)))</f>
        <v/>
      </c>
      <c r="AB2940" s="46" t="s">
        <v>300</v>
      </c>
      <c r="AC2940" s="46" t="s">
        <v>1255</v>
      </c>
    </row>
    <row r="2941" spans="2:29" ht="15" customHeight="1">
      <c r="B2941" s="46">
        <v>3300</v>
      </c>
      <c r="C2941" t="s">
        <v>919</v>
      </c>
      <c r="D2941" s="46" t="b">
        <f>COUNTIF(Events!$B$2:$B$171, C2941) &gt; 0</f>
        <v>1</v>
      </c>
      <c r="G2941" s="46" t="s">
        <v>511</v>
      </c>
      <c r="J2941" s="46" t="str">
        <f>IF(I2941="","",_xlfn.LET(_xlpm.x,VLOOKUP(I2941,'2026-01-09_taxon-match'!$A$2:$N$81,4,FALSE),IF(_xlpm.x=0,"",_xlpm.x)))</f>
        <v/>
      </c>
      <c r="L2941" s="46" t="str">
        <f>IF(I2941="","",_xlfn.LET(_xlpm.x,VLOOKUP(I2941,'2026-01-09_taxon-match'!$A$2:$N$81,3,FALSE),IF(_xlpm.x=0,"",_xlpm.x)))</f>
        <v/>
      </c>
      <c r="M2941" s="46" t="str">
        <f>IF($I2941="","",_xlfn.LET(_xlpm.x,VLOOKUP($I2941,'2026-01-09_taxon-match'!$A$2:$N$81,5,FALSE),IF(_xlpm.x=0,"",_xlpm.x)))</f>
        <v/>
      </c>
      <c r="N2941" s="46" t="str">
        <f>IF($I2941="","",_xlfn.LET(_xlpm.x,VLOOKUP($I2941,'2026-01-09_taxon-match'!$A$2:$N$81,6,FALSE),IF(_xlpm.x=0,"",_xlpm.x)))</f>
        <v/>
      </c>
      <c r="O2941" s="46" t="str">
        <f>IF($I2941="","",_xlfn.LET(_xlpm.x,VLOOKUP($I2941,'2026-01-09_taxon-match'!$A$2:$N$81,7,FALSE),IF(_xlpm.x=0,"",_xlpm.x)))</f>
        <v/>
      </c>
      <c r="P2941" s="46" t="str">
        <f>IF($I2941="","",_xlfn.LET(_xlpm.x,VLOOKUP($I2941,'2026-01-09_taxon-match'!$A$2:$N$81,8,FALSE),IF(_xlpm.x=0,"",_xlpm.x)))</f>
        <v/>
      </c>
      <c r="Q2941" s="46" t="str">
        <f>IF($I2941="","",_xlfn.LET(_xlpm.x,VLOOKUP($I2941,'2026-01-09_taxon-match'!$A$2:$N$81,9,FALSE),IF(_xlpm.x=0,"",_xlpm.x)))</f>
        <v/>
      </c>
      <c r="R2941" s="46" t="str">
        <f>IF($I2941="","",_xlfn.LET(_xlpm.x,VLOOKUP($I2941,'2026-01-09_taxon-match'!$A$2:$N$81,10,FALSE),IF(_xlpm.x=0,"",_xlpm.x)))</f>
        <v/>
      </c>
      <c r="S2941" s="46" t="str">
        <f>IF($I2941="","",_xlfn.LET(_xlpm.x,VLOOKUP($I2941,'2026-01-09_taxon-match'!$A$2:$N$81,11,FALSE),IF(_xlpm.x=0,"",_xlpm.x)))</f>
        <v/>
      </c>
      <c r="T2941" s="46" t="str">
        <f>IF($I2941="","",_xlfn.LET(_xlpm.x,VLOOKUP($I2941,'2026-01-09_taxon-match'!$A$2:$N$81,13,FALSE),IF(_xlpm.x=0,"",_xlpm.x)))</f>
        <v/>
      </c>
      <c r="U2941" s="46">
        <v>1</v>
      </c>
      <c r="Y2941" s="46" t="str">
        <f>IF(V2941="","",_xlfn.LET(_xlpm.x,VLOOKUP(V2941,'Drop-down_menus'!$D$2:$E$13,2,FALSE),IF(_xlpm.x=0,"",_xlpm.x)))</f>
        <v/>
      </c>
      <c r="Z2941" s="46" t="str">
        <f>IF(W2941="","",_xlfn.LET(_xlpm.x,VLOOKUP(W2941,'Drop-down_menus'!$D$2:$E$13,2,FALSE),IF(_xlpm.x=0,"",_xlpm.x)))</f>
        <v/>
      </c>
      <c r="AA2941" s="46" t="str">
        <f>IF(X2941="","",_xlfn.LET(_xlpm.x,VLOOKUP(X2941,'Drop-down_menus'!$D$2:$E$13,2,FALSE),IF(_xlpm.x=0,"",_xlpm.x)))</f>
        <v/>
      </c>
      <c r="AB2941" s="46" t="s">
        <v>300</v>
      </c>
      <c r="AC2941" s="46" t="s">
        <v>1255</v>
      </c>
    </row>
    <row r="2942" spans="2:29" ht="15" customHeight="1">
      <c r="B2942" s="46">
        <v>3301</v>
      </c>
      <c r="C2942" t="s">
        <v>919</v>
      </c>
      <c r="D2942" s="46" t="b">
        <f>COUNTIF(Events!$B$2:$B$171, C2942) &gt; 0</f>
        <v>1</v>
      </c>
      <c r="G2942" s="46" t="s">
        <v>511</v>
      </c>
      <c r="J2942" s="46" t="str">
        <f>IF(I2942="","",_xlfn.LET(_xlpm.x,VLOOKUP(I2942,'2026-01-09_taxon-match'!$A$2:$N$81,4,FALSE),IF(_xlpm.x=0,"",_xlpm.x)))</f>
        <v/>
      </c>
      <c r="L2942" s="46" t="str">
        <f>IF(I2942="","",_xlfn.LET(_xlpm.x,VLOOKUP(I2942,'2026-01-09_taxon-match'!$A$2:$N$81,3,FALSE),IF(_xlpm.x=0,"",_xlpm.x)))</f>
        <v/>
      </c>
      <c r="M2942" s="46" t="str">
        <f>IF($I2942="","",_xlfn.LET(_xlpm.x,VLOOKUP($I2942,'2026-01-09_taxon-match'!$A$2:$N$81,5,FALSE),IF(_xlpm.x=0,"",_xlpm.x)))</f>
        <v/>
      </c>
      <c r="N2942" s="46" t="str">
        <f>IF($I2942="","",_xlfn.LET(_xlpm.x,VLOOKUP($I2942,'2026-01-09_taxon-match'!$A$2:$N$81,6,FALSE),IF(_xlpm.x=0,"",_xlpm.x)))</f>
        <v/>
      </c>
      <c r="O2942" s="46" t="str">
        <f>IF($I2942="","",_xlfn.LET(_xlpm.x,VLOOKUP($I2942,'2026-01-09_taxon-match'!$A$2:$N$81,7,FALSE),IF(_xlpm.x=0,"",_xlpm.x)))</f>
        <v/>
      </c>
      <c r="P2942" s="46" t="str">
        <f>IF($I2942="","",_xlfn.LET(_xlpm.x,VLOOKUP($I2942,'2026-01-09_taxon-match'!$A$2:$N$81,8,FALSE),IF(_xlpm.x=0,"",_xlpm.x)))</f>
        <v/>
      </c>
      <c r="Q2942" s="46" t="str">
        <f>IF($I2942="","",_xlfn.LET(_xlpm.x,VLOOKUP($I2942,'2026-01-09_taxon-match'!$A$2:$N$81,9,FALSE),IF(_xlpm.x=0,"",_xlpm.x)))</f>
        <v/>
      </c>
      <c r="R2942" s="46" t="str">
        <f>IF($I2942="","",_xlfn.LET(_xlpm.x,VLOOKUP($I2942,'2026-01-09_taxon-match'!$A$2:$N$81,10,FALSE),IF(_xlpm.x=0,"",_xlpm.x)))</f>
        <v/>
      </c>
      <c r="S2942" s="46" t="str">
        <f>IF($I2942="","",_xlfn.LET(_xlpm.x,VLOOKUP($I2942,'2026-01-09_taxon-match'!$A$2:$N$81,11,FALSE),IF(_xlpm.x=0,"",_xlpm.x)))</f>
        <v/>
      </c>
      <c r="T2942" s="46" t="str">
        <f>IF($I2942="","",_xlfn.LET(_xlpm.x,VLOOKUP($I2942,'2026-01-09_taxon-match'!$A$2:$N$81,13,FALSE),IF(_xlpm.x=0,"",_xlpm.x)))</f>
        <v/>
      </c>
      <c r="U2942" s="46">
        <v>1</v>
      </c>
      <c r="Y2942" s="46" t="str">
        <f>IF(V2942="","",_xlfn.LET(_xlpm.x,VLOOKUP(V2942,'Drop-down_menus'!$D$2:$E$13,2,FALSE),IF(_xlpm.x=0,"",_xlpm.x)))</f>
        <v/>
      </c>
      <c r="Z2942" s="46" t="str">
        <f>IF(W2942="","",_xlfn.LET(_xlpm.x,VLOOKUP(W2942,'Drop-down_menus'!$D$2:$E$13,2,FALSE),IF(_xlpm.x=0,"",_xlpm.x)))</f>
        <v/>
      </c>
      <c r="AA2942" s="46" t="str">
        <f>IF(X2942="","",_xlfn.LET(_xlpm.x,VLOOKUP(X2942,'Drop-down_menus'!$D$2:$E$13,2,FALSE),IF(_xlpm.x=0,"",_xlpm.x)))</f>
        <v/>
      </c>
      <c r="AB2942" s="46" t="s">
        <v>1252</v>
      </c>
      <c r="AC2942" s="46" t="s">
        <v>1255</v>
      </c>
    </row>
    <row r="2943" spans="2:29" ht="15" customHeight="1">
      <c r="B2943" s="46">
        <v>3302</v>
      </c>
      <c r="C2943" t="s">
        <v>919</v>
      </c>
      <c r="D2943" s="46" t="b">
        <f>COUNTIF(Events!$B$2:$B$171, C2943) &gt; 0</f>
        <v>1</v>
      </c>
      <c r="G2943" s="46" t="s">
        <v>511</v>
      </c>
      <c r="J2943" s="46" t="str">
        <f>IF(I2943="","",_xlfn.LET(_xlpm.x,VLOOKUP(I2943,'2026-01-09_taxon-match'!$A$2:$N$81,4,FALSE),IF(_xlpm.x=0,"",_xlpm.x)))</f>
        <v/>
      </c>
      <c r="L2943" s="46" t="str">
        <f>IF(I2943="","",_xlfn.LET(_xlpm.x,VLOOKUP(I2943,'2026-01-09_taxon-match'!$A$2:$N$81,3,FALSE),IF(_xlpm.x=0,"",_xlpm.x)))</f>
        <v/>
      </c>
      <c r="M2943" s="46" t="str">
        <f>IF($I2943="","",_xlfn.LET(_xlpm.x,VLOOKUP($I2943,'2026-01-09_taxon-match'!$A$2:$N$81,5,FALSE),IF(_xlpm.x=0,"",_xlpm.x)))</f>
        <v/>
      </c>
      <c r="N2943" s="46" t="str">
        <f>IF($I2943="","",_xlfn.LET(_xlpm.x,VLOOKUP($I2943,'2026-01-09_taxon-match'!$A$2:$N$81,6,FALSE),IF(_xlpm.x=0,"",_xlpm.x)))</f>
        <v/>
      </c>
      <c r="O2943" s="46" t="str">
        <f>IF($I2943="","",_xlfn.LET(_xlpm.x,VLOOKUP($I2943,'2026-01-09_taxon-match'!$A$2:$N$81,7,FALSE),IF(_xlpm.x=0,"",_xlpm.x)))</f>
        <v/>
      </c>
      <c r="P2943" s="46" t="str">
        <f>IF($I2943="","",_xlfn.LET(_xlpm.x,VLOOKUP($I2943,'2026-01-09_taxon-match'!$A$2:$N$81,8,FALSE),IF(_xlpm.x=0,"",_xlpm.x)))</f>
        <v/>
      </c>
      <c r="Q2943" s="46" t="str">
        <f>IF($I2943="","",_xlfn.LET(_xlpm.x,VLOOKUP($I2943,'2026-01-09_taxon-match'!$A$2:$N$81,9,FALSE),IF(_xlpm.x=0,"",_xlpm.x)))</f>
        <v/>
      </c>
      <c r="R2943" s="46" t="str">
        <f>IF($I2943="","",_xlfn.LET(_xlpm.x,VLOOKUP($I2943,'2026-01-09_taxon-match'!$A$2:$N$81,10,FALSE),IF(_xlpm.x=0,"",_xlpm.x)))</f>
        <v/>
      </c>
      <c r="S2943" s="46" t="str">
        <f>IF($I2943="","",_xlfn.LET(_xlpm.x,VLOOKUP($I2943,'2026-01-09_taxon-match'!$A$2:$N$81,11,FALSE),IF(_xlpm.x=0,"",_xlpm.x)))</f>
        <v/>
      </c>
      <c r="T2943" s="46" t="str">
        <f>IF($I2943="","",_xlfn.LET(_xlpm.x,VLOOKUP($I2943,'2026-01-09_taxon-match'!$A$2:$N$81,13,FALSE),IF(_xlpm.x=0,"",_xlpm.x)))</f>
        <v/>
      </c>
      <c r="U2943" s="46">
        <v>1</v>
      </c>
      <c r="Y2943" s="46" t="str">
        <f>IF(V2943="","",_xlfn.LET(_xlpm.x,VLOOKUP(V2943,'Drop-down_menus'!$D$2:$E$13,2,FALSE),IF(_xlpm.x=0,"",_xlpm.x)))</f>
        <v/>
      </c>
      <c r="Z2943" s="46" t="str">
        <f>IF(W2943="","",_xlfn.LET(_xlpm.x,VLOOKUP(W2943,'Drop-down_menus'!$D$2:$E$13,2,FALSE),IF(_xlpm.x=0,"",_xlpm.x)))</f>
        <v/>
      </c>
      <c r="AA2943" s="46" t="str">
        <f>IF(X2943="","",_xlfn.LET(_xlpm.x,VLOOKUP(X2943,'Drop-down_menus'!$D$2:$E$13,2,FALSE),IF(_xlpm.x=0,"",_xlpm.x)))</f>
        <v/>
      </c>
      <c r="AB2943" s="46" t="s">
        <v>1252</v>
      </c>
      <c r="AC2943" s="46" t="s">
        <v>1255</v>
      </c>
    </row>
    <row r="2944" spans="2:29" ht="15" customHeight="1">
      <c r="B2944" s="46">
        <v>3303</v>
      </c>
      <c r="C2944" t="s">
        <v>919</v>
      </c>
      <c r="D2944" s="46" t="b">
        <f>COUNTIF(Events!$B$2:$B$171, C2944) &gt; 0</f>
        <v>1</v>
      </c>
      <c r="G2944" s="46" t="s">
        <v>511</v>
      </c>
      <c r="J2944" s="46" t="str">
        <f>IF(I2944="","",_xlfn.LET(_xlpm.x,VLOOKUP(I2944,'2026-01-09_taxon-match'!$A$2:$N$81,4,FALSE),IF(_xlpm.x=0,"",_xlpm.x)))</f>
        <v/>
      </c>
      <c r="L2944" s="46" t="str">
        <f>IF(I2944="","",_xlfn.LET(_xlpm.x,VLOOKUP(I2944,'2026-01-09_taxon-match'!$A$2:$N$81,3,FALSE),IF(_xlpm.x=0,"",_xlpm.x)))</f>
        <v/>
      </c>
      <c r="M2944" s="46" t="str">
        <f>IF($I2944="","",_xlfn.LET(_xlpm.x,VLOOKUP($I2944,'2026-01-09_taxon-match'!$A$2:$N$81,5,FALSE),IF(_xlpm.x=0,"",_xlpm.x)))</f>
        <v/>
      </c>
      <c r="N2944" s="46" t="str">
        <f>IF($I2944="","",_xlfn.LET(_xlpm.x,VLOOKUP($I2944,'2026-01-09_taxon-match'!$A$2:$N$81,6,FALSE),IF(_xlpm.x=0,"",_xlpm.x)))</f>
        <v/>
      </c>
      <c r="O2944" s="46" t="str">
        <f>IF($I2944="","",_xlfn.LET(_xlpm.x,VLOOKUP($I2944,'2026-01-09_taxon-match'!$A$2:$N$81,7,FALSE),IF(_xlpm.x=0,"",_xlpm.x)))</f>
        <v/>
      </c>
      <c r="P2944" s="46" t="str">
        <f>IF($I2944="","",_xlfn.LET(_xlpm.x,VLOOKUP($I2944,'2026-01-09_taxon-match'!$A$2:$N$81,8,FALSE),IF(_xlpm.x=0,"",_xlpm.x)))</f>
        <v/>
      </c>
      <c r="Q2944" s="46" t="str">
        <f>IF($I2944="","",_xlfn.LET(_xlpm.x,VLOOKUP($I2944,'2026-01-09_taxon-match'!$A$2:$N$81,9,FALSE),IF(_xlpm.x=0,"",_xlpm.x)))</f>
        <v/>
      </c>
      <c r="R2944" s="46" t="str">
        <f>IF($I2944="","",_xlfn.LET(_xlpm.x,VLOOKUP($I2944,'2026-01-09_taxon-match'!$A$2:$N$81,10,FALSE),IF(_xlpm.x=0,"",_xlpm.x)))</f>
        <v/>
      </c>
      <c r="S2944" s="46" t="str">
        <f>IF($I2944="","",_xlfn.LET(_xlpm.x,VLOOKUP($I2944,'2026-01-09_taxon-match'!$A$2:$N$81,11,FALSE),IF(_xlpm.x=0,"",_xlpm.x)))</f>
        <v/>
      </c>
      <c r="T2944" s="46" t="str">
        <f>IF($I2944="","",_xlfn.LET(_xlpm.x,VLOOKUP($I2944,'2026-01-09_taxon-match'!$A$2:$N$81,13,FALSE),IF(_xlpm.x=0,"",_xlpm.x)))</f>
        <v/>
      </c>
      <c r="U2944" s="46">
        <v>1</v>
      </c>
      <c r="Y2944" s="46" t="str">
        <f>IF(V2944="","",_xlfn.LET(_xlpm.x,VLOOKUP(V2944,'Drop-down_menus'!$D$2:$E$13,2,FALSE),IF(_xlpm.x=0,"",_xlpm.x)))</f>
        <v/>
      </c>
      <c r="Z2944" s="46" t="str">
        <f>IF(W2944="","",_xlfn.LET(_xlpm.x,VLOOKUP(W2944,'Drop-down_menus'!$D$2:$E$13,2,FALSE),IF(_xlpm.x=0,"",_xlpm.x)))</f>
        <v/>
      </c>
      <c r="AA2944" s="46" t="str">
        <f>IF(X2944="","",_xlfn.LET(_xlpm.x,VLOOKUP(X2944,'Drop-down_menus'!$D$2:$E$13,2,FALSE),IF(_xlpm.x=0,"",_xlpm.x)))</f>
        <v/>
      </c>
      <c r="AB2944" s="46" t="s">
        <v>1252</v>
      </c>
      <c r="AC2944" s="46" t="s">
        <v>1255</v>
      </c>
    </row>
    <row r="2945" spans="2:34" ht="15" customHeight="1">
      <c r="B2945" s="46">
        <v>4000</v>
      </c>
      <c r="C2945" s="46" t="s">
        <v>925</v>
      </c>
      <c r="D2945" s="46" t="b">
        <f>COUNTIF(Events!$B$2:$B$171, C2945) &gt; 0</f>
        <v>1</v>
      </c>
      <c r="E2945" s="46" t="s">
        <v>215</v>
      </c>
      <c r="F2945" s="46" t="s">
        <v>216</v>
      </c>
      <c r="J2945" s="46" t="str">
        <f>IF(I2945="","",_xlfn.LET(_xlpm.x,VLOOKUP(I2945,'2026-01-09_taxon-match'!$A$2:$N$81,4,FALSE),IF(_xlpm.x=0,"",_xlpm.x)))</f>
        <v/>
      </c>
      <c r="L2945" s="46" t="str">
        <f>IF(I2945="","",_xlfn.LET(_xlpm.x,VLOOKUP(I2945,'2026-01-09_taxon-match'!$A$2:$N$81,3,FALSE),IF(_xlpm.x=0,"",_xlpm.x)))</f>
        <v/>
      </c>
      <c r="M2945" s="46" t="str">
        <f>IF($I2945="","",_xlfn.LET(_xlpm.x,VLOOKUP($I2945,'2026-01-09_taxon-match'!$A$2:$N$81,5,FALSE),IF(_xlpm.x=0,"",_xlpm.x)))</f>
        <v/>
      </c>
      <c r="N2945" s="46" t="str">
        <f>IF($I2945="","",_xlfn.LET(_xlpm.x,VLOOKUP($I2945,'2026-01-09_taxon-match'!$A$2:$N$81,6,FALSE),IF(_xlpm.x=0,"",_xlpm.x)))</f>
        <v/>
      </c>
      <c r="O2945" s="46" t="str">
        <f>IF($I2945="","",_xlfn.LET(_xlpm.x,VLOOKUP($I2945,'2026-01-09_taxon-match'!$A$2:$N$81,7,FALSE),IF(_xlpm.x=0,"",_xlpm.x)))</f>
        <v/>
      </c>
      <c r="P2945" s="46" t="str">
        <f>IF($I2945="","",_xlfn.LET(_xlpm.x,VLOOKUP($I2945,'2026-01-09_taxon-match'!$A$2:$N$81,8,FALSE),IF(_xlpm.x=0,"",_xlpm.x)))</f>
        <v/>
      </c>
      <c r="Q2945" s="46" t="str">
        <f>IF($I2945="","",_xlfn.LET(_xlpm.x,VLOOKUP($I2945,'2026-01-09_taxon-match'!$A$2:$N$81,9,FALSE),IF(_xlpm.x=0,"",_xlpm.x)))</f>
        <v/>
      </c>
      <c r="R2945" s="46" t="str">
        <f>IF($I2945="","",_xlfn.LET(_xlpm.x,VLOOKUP($I2945,'2026-01-09_taxon-match'!$A$2:$N$81,10,FALSE),IF(_xlpm.x=0,"",_xlpm.x)))</f>
        <v/>
      </c>
      <c r="S2945" s="46" t="str">
        <f>IF($I2945="","",_xlfn.LET(_xlpm.x,VLOOKUP($I2945,'2026-01-09_taxon-match'!$A$2:$N$81,11,FALSE),IF(_xlpm.x=0,"",_xlpm.x)))</f>
        <v/>
      </c>
      <c r="T2945" s="46" t="str">
        <f>IF($I2945="","",_xlfn.LET(_xlpm.x,VLOOKUP($I2945,'2026-01-09_taxon-match'!$A$2:$N$81,13,FALSE),IF(_xlpm.x=0,"",_xlpm.x)))</f>
        <v/>
      </c>
      <c r="V2945" s="46" t="s">
        <v>39</v>
      </c>
      <c r="W2945" s="46" t="s">
        <v>46</v>
      </c>
      <c r="Y2945" s="46" t="str">
        <f>IF(V2945="","",_xlfn.LET(_xlpm.x,VLOOKUP(V2945,'Drop-down_menus'!$D$2:$E$13,2,FALSE),IF(_xlpm.x=0,"",_xlpm.x)))</f>
        <v>https://orcid.org/0009-0002-6669-2911</v>
      </c>
      <c r="Z2945" s="46" t="str">
        <f>IF(W2945="","",_xlfn.LET(_xlpm.x,VLOOKUP(W2945,'Drop-down_menus'!$D$2:$E$13,2,FALSE),IF(_xlpm.x=0,"",_xlpm.x)))</f>
        <v>https://orcid.org/0000-0003-0502-8101</v>
      </c>
      <c r="AA2945" s="46" t="str">
        <f>IF(X2945="","",_xlfn.LET(_xlpm.x,VLOOKUP(X2945,'Drop-down_menus'!$D$2:$E$13,2,FALSE),IF(_xlpm.x=0,"",_xlpm.x)))</f>
        <v/>
      </c>
      <c r="AB2945" s="46" t="s">
        <v>519</v>
      </c>
      <c r="AC2945" s="46" t="s">
        <v>402</v>
      </c>
      <c r="AD2945" s="46" t="s">
        <v>1189</v>
      </c>
      <c r="AE2945" s="46" t="s">
        <v>28</v>
      </c>
      <c r="AF2945" s="46" t="s">
        <v>39</v>
      </c>
      <c r="AG2945" s="46" t="str">
        <f>IF(AE2945="","",_xlfn.LET(_xlpm.x,VLOOKUP(AE2945,'Drop-down_menus'!$D$2:$E$13,2,FALSE),IF(_xlpm.x=0,"",_xlpm.x)))</f>
        <v>https://orcid.org/0000-0002-9037-7623</v>
      </c>
      <c r="AH2945" s="46" t="str">
        <f>IF(AF2945="","",_xlfn.LET(_xlpm.x,VLOOKUP(AF2945,'Drop-down_menus'!$D$2:$E$13,2,FALSE),IF(_xlpm.x=0,"",_xlpm.x)))</f>
        <v>https://orcid.org/0009-0002-6669-2911</v>
      </c>
    </row>
    <row r="2946" spans="2:34" ht="15" customHeight="1">
      <c r="B2946" s="46">
        <v>4001</v>
      </c>
      <c r="C2946" s="46" t="s">
        <v>925</v>
      </c>
      <c r="D2946" s="46" t="b">
        <f>COUNTIF(Events!$B$2:$B$171, C2946) &gt; 0</f>
        <v>1</v>
      </c>
      <c r="E2946" s="46" t="s">
        <v>215</v>
      </c>
      <c r="F2946" s="46" t="s">
        <v>216</v>
      </c>
      <c r="J2946" s="46" t="str">
        <f>IF(I2946="","",_xlfn.LET(_xlpm.x,VLOOKUP(I2946,'2026-01-09_taxon-match'!$A$2:$N$81,4,FALSE),IF(_xlpm.x=0,"",_xlpm.x)))</f>
        <v/>
      </c>
      <c r="L2946" s="46" t="str">
        <f>IF(I2946="","",_xlfn.LET(_xlpm.x,VLOOKUP(I2946,'2026-01-09_taxon-match'!$A$2:$N$81,3,FALSE),IF(_xlpm.x=0,"",_xlpm.x)))</f>
        <v/>
      </c>
      <c r="M2946" s="46" t="str">
        <f>IF($I2946="","",_xlfn.LET(_xlpm.x,VLOOKUP($I2946,'2026-01-09_taxon-match'!$A$2:$N$81,5,FALSE),IF(_xlpm.x=0,"",_xlpm.x)))</f>
        <v/>
      </c>
      <c r="N2946" s="46" t="str">
        <f>IF($I2946="","",_xlfn.LET(_xlpm.x,VLOOKUP($I2946,'2026-01-09_taxon-match'!$A$2:$N$81,6,FALSE),IF(_xlpm.x=0,"",_xlpm.x)))</f>
        <v/>
      </c>
      <c r="O2946" s="46" t="str">
        <f>IF($I2946="","",_xlfn.LET(_xlpm.x,VLOOKUP($I2946,'2026-01-09_taxon-match'!$A$2:$N$81,7,FALSE),IF(_xlpm.x=0,"",_xlpm.x)))</f>
        <v/>
      </c>
      <c r="P2946" s="46" t="str">
        <f>IF($I2946="","",_xlfn.LET(_xlpm.x,VLOOKUP($I2946,'2026-01-09_taxon-match'!$A$2:$N$81,8,FALSE),IF(_xlpm.x=0,"",_xlpm.x)))</f>
        <v/>
      </c>
      <c r="Q2946" s="46" t="str">
        <f>IF($I2946="","",_xlfn.LET(_xlpm.x,VLOOKUP($I2946,'2026-01-09_taxon-match'!$A$2:$N$81,9,FALSE),IF(_xlpm.x=0,"",_xlpm.x)))</f>
        <v/>
      </c>
      <c r="R2946" s="46" t="str">
        <f>IF($I2946="","",_xlfn.LET(_xlpm.x,VLOOKUP($I2946,'2026-01-09_taxon-match'!$A$2:$N$81,10,FALSE),IF(_xlpm.x=0,"",_xlpm.x)))</f>
        <v/>
      </c>
      <c r="S2946" s="46" t="str">
        <f>IF($I2946="","",_xlfn.LET(_xlpm.x,VLOOKUP($I2946,'2026-01-09_taxon-match'!$A$2:$N$81,11,FALSE),IF(_xlpm.x=0,"",_xlpm.x)))</f>
        <v/>
      </c>
      <c r="T2946" s="46" t="str">
        <f>IF($I2946="","",_xlfn.LET(_xlpm.x,VLOOKUP($I2946,'2026-01-09_taxon-match'!$A$2:$N$81,13,FALSE),IF(_xlpm.x=0,"",_xlpm.x)))</f>
        <v/>
      </c>
      <c r="V2946" s="46" t="s">
        <v>39</v>
      </c>
      <c r="W2946" s="46" t="s">
        <v>46</v>
      </c>
      <c r="Y2946" s="46" t="str">
        <f>IF(V2946="","",_xlfn.LET(_xlpm.x,VLOOKUP(V2946,'Drop-down_menus'!$D$2:$E$13,2,FALSE),IF(_xlpm.x=0,"",_xlpm.x)))</f>
        <v>https://orcid.org/0009-0002-6669-2911</v>
      </c>
      <c r="Z2946" s="46" t="str">
        <f>IF(W2946="","",_xlfn.LET(_xlpm.x,VLOOKUP(W2946,'Drop-down_menus'!$D$2:$E$13,2,FALSE),IF(_xlpm.x=0,"",_xlpm.x)))</f>
        <v>https://orcid.org/0000-0003-0502-8101</v>
      </c>
      <c r="AA2946" s="46" t="str">
        <f>IF(X2946="","",_xlfn.LET(_xlpm.x,VLOOKUP(X2946,'Drop-down_menus'!$D$2:$E$13,2,FALSE),IF(_xlpm.x=0,"",_xlpm.x)))</f>
        <v/>
      </c>
      <c r="AB2946" s="46" t="s">
        <v>519</v>
      </c>
      <c r="AC2946" s="46" t="s">
        <v>402</v>
      </c>
      <c r="AD2946" s="46" t="s">
        <v>1189</v>
      </c>
      <c r="AE2946" s="46" t="s">
        <v>28</v>
      </c>
      <c r="AF2946" s="46" t="s">
        <v>39</v>
      </c>
      <c r="AG2946" s="46" t="str">
        <f>IF(AE2946="","",_xlfn.LET(_xlpm.x,VLOOKUP(AE2946,'Drop-down_menus'!$D$2:$E$13,2,FALSE),IF(_xlpm.x=0,"",_xlpm.x)))</f>
        <v>https://orcid.org/0000-0002-9037-7623</v>
      </c>
      <c r="AH2946" s="46" t="str">
        <f>IF(AF2946="","",_xlfn.LET(_xlpm.x,VLOOKUP(AF2946,'Drop-down_menus'!$D$2:$E$13,2,FALSE),IF(_xlpm.x=0,"",_xlpm.x)))</f>
        <v>https://orcid.org/0009-0002-6669-2911</v>
      </c>
    </row>
    <row r="2947" spans="2:34" ht="15" customHeight="1">
      <c r="B2947" s="46">
        <v>4002</v>
      </c>
      <c r="C2947" s="46" t="s">
        <v>925</v>
      </c>
      <c r="D2947" s="46" t="b">
        <f>COUNTIF(Events!$B$2:$B$171, C2947) &gt; 0</f>
        <v>1</v>
      </c>
      <c r="E2947" s="46" t="s">
        <v>215</v>
      </c>
      <c r="F2947" s="46" t="s">
        <v>218</v>
      </c>
      <c r="J2947" s="46" t="str">
        <f>IF(I2947="","",_xlfn.LET(_xlpm.x,VLOOKUP(I2947,'2026-01-09_taxon-match'!$A$2:$N$81,4,FALSE),IF(_xlpm.x=0,"",_xlpm.x)))</f>
        <v/>
      </c>
      <c r="L2947" s="46" t="str">
        <f>IF(I2947="","",_xlfn.LET(_xlpm.x,VLOOKUP(I2947,'2026-01-09_taxon-match'!$A$2:$N$81,3,FALSE),IF(_xlpm.x=0,"",_xlpm.x)))</f>
        <v/>
      </c>
      <c r="M2947" s="46" t="str">
        <f>IF($I2947="","",_xlfn.LET(_xlpm.x,VLOOKUP($I2947,'2026-01-09_taxon-match'!$A$2:$N$81,5,FALSE),IF(_xlpm.x=0,"",_xlpm.x)))</f>
        <v/>
      </c>
      <c r="N2947" s="46" t="str">
        <f>IF($I2947="","",_xlfn.LET(_xlpm.x,VLOOKUP($I2947,'2026-01-09_taxon-match'!$A$2:$N$81,6,FALSE),IF(_xlpm.x=0,"",_xlpm.x)))</f>
        <v/>
      </c>
      <c r="O2947" s="46" t="str">
        <f>IF($I2947="","",_xlfn.LET(_xlpm.x,VLOOKUP($I2947,'2026-01-09_taxon-match'!$A$2:$N$81,7,FALSE),IF(_xlpm.x=0,"",_xlpm.x)))</f>
        <v/>
      </c>
      <c r="P2947" s="46" t="str">
        <f>IF($I2947="","",_xlfn.LET(_xlpm.x,VLOOKUP($I2947,'2026-01-09_taxon-match'!$A$2:$N$81,8,FALSE),IF(_xlpm.x=0,"",_xlpm.x)))</f>
        <v/>
      </c>
      <c r="Q2947" s="46" t="str">
        <f>IF($I2947="","",_xlfn.LET(_xlpm.x,VLOOKUP($I2947,'2026-01-09_taxon-match'!$A$2:$N$81,9,FALSE),IF(_xlpm.x=0,"",_xlpm.x)))</f>
        <v/>
      </c>
      <c r="R2947" s="46" t="str">
        <f>IF($I2947="","",_xlfn.LET(_xlpm.x,VLOOKUP($I2947,'2026-01-09_taxon-match'!$A$2:$N$81,10,FALSE),IF(_xlpm.x=0,"",_xlpm.x)))</f>
        <v/>
      </c>
      <c r="S2947" s="46" t="str">
        <f>IF($I2947="","",_xlfn.LET(_xlpm.x,VLOOKUP($I2947,'2026-01-09_taxon-match'!$A$2:$N$81,11,FALSE),IF(_xlpm.x=0,"",_xlpm.x)))</f>
        <v/>
      </c>
      <c r="T2947" s="46" t="str">
        <f>IF($I2947="","",_xlfn.LET(_xlpm.x,VLOOKUP($I2947,'2026-01-09_taxon-match'!$A$2:$N$81,13,FALSE),IF(_xlpm.x=0,"",_xlpm.x)))</f>
        <v/>
      </c>
      <c r="V2947" s="46" t="s">
        <v>39</v>
      </c>
      <c r="W2947" s="46" t="s">
        <v>46</v>
      </c>
      <c r="Y2947" s="46" t="str">
        <f>IF(V2947="","",_xlfn.LET(_xlpm.x,VLOOKUP(V2947,'Drop-down_menus'!$D$2:$E$13,2,FALSE),IF(_xlpm.x=0,"",_xlpm.x)))</f>
        <v>https://orcid.org/0009-0002-6669-2911</v>
      </c>
      <c r="Z2947" s="46" t="str">
        <f>IF(W2947="","",_xlfn.LET(_xlpm.x,VLOOKUP(W2947,'Drop-down_menus'!$D$2:$E$13,2,FALSE),IF(_xlpm.x=0,"",_xlpm.x)))</f>
        <v>https://orcid.org/0000-0003-0502-8101</v>
      </c>
      <c r="AA2947" s="46" t="str">
        <f>IF(X2947="","",_xlfn.LET(_xlpm.x,VLOOKUP(X2947,'Drop-down_menus'!$D$2:$E$13,2,FALSE),IF(_xlpm.x=0,"",_xlpm.x)))</f>
        <v/>
      </c>
      <c r="AB2947" s="46" t="s">
        <v>519</v>
      </c>
      <c r="AC2947" s="46" t="s">
        <v>402</v>
      </c>
      <c r="AD2947" s="46" t="s">
        <v>1189</v>
      </c>
      <c r="AE2947" s="46" t="s">
        <v>28</v>
      </c>
      <c r="AF2947" s="46" t="s">
        <v>39</v>
      </c>
      <c r="AG2947" s="46" t="str">
        <f>IF(AE2947="","",_xlfn.LET(_xlpm.x,VLOOKUP(AE2947,'Drop-down_menus'!$D$2:$E$13,2,FALSE),IF(_xlpm.x=0,"",_xlpm.x)))</f>
        <v>https://orcid.org/0000-0002-9037-7623</v>
      </c>
      <c r="AH2947" s="46" t="str">
        <f>IF(AF2947="","",_xlfn.LET(_xlpm.x,VLOOKUP(AF2947,'Drop-down_menus'!$D$2:$E$13,2,FALSE),IF(_xlpm.x=0,"",_xlpm.x)))</f>
        <v>https://orcid.org/0009-0002-6669-2911</v>
      </c>
    </row>
    <row r="2948" spans="2:34" ht="15" customHeight="1">
      <c r="B2948" s="46">
        <v>4003</v>
      </c>
      <c r="C2948" s="46" t="s">
        <v>925</v>
      </c>
      <c r="D2948" s="46" t="b">
        <f>COUNTIF(Events!$B$2:$B$171, C2948) &gt; 0</f>
        <v>1</v>
      </c>
      <c r="E2948" s="46" t="s">
        <v>215</v>
      </c>
      <c r="F2948" s="46" t="s">
        <v>218</v>
      </c>
      <c r="J2948" s="46" t="str">
        <f>IF(I2948="","",_xlfn.LET(_xlpm.x,VLOOKUP(I2948,'2026-01-09_taxon-match'!$A$2:$N$81,4,FALSE),IF(_xlpm.x=0,"",_xlpm.x)))</f>
        <v/>
      </c>
      <c r="L2948" s="46" t="str">
        <f>IF(I2948="","",_xlfn.LET(_xlpm.x,VLOOKUP(I2948,'2026-01-09_taxon-match'!$A$2:$N$81,3,FALSE),IF(_xlpm.x=0,"",_xlpm.x)))</f>
        <v/>
      </c>
      <c r="M2948" s="46" t="str">
        <f>IF($I2948="","",_xlfn.LET(_xlpm.x,VLOOKUP($I2948,'2026-01-09_taxon-match'!$A$2:$N$81,5,FALSE),IF(_xlpm.x=0,"",_xlpm.x)))</f>
        <v/>
      </c>
      <c r="N2948" s="46" t="str">
        <f>IF($I2948="","",_xlfn.LET(_xlpm.x,VLOOKUP($I2948,'2026-01-09_taxon-match'!$A$2:$N$81,6,FALSE),IF(_xlpm.x=0,"",_xlpm.x)))</f>
        <v/>
      </c>
      <c r="O2948" s="46" t="str">
        <f>IF($I2948="","",_xlfn.LET(_xlpm.x,VLOOKUP($I2948,'2026-01-09_taxon-match'!$A$2:$N$81,7,FALSE),IF(_xlpm.x=0,"",_xlpm.x)))</f>
        <v/>
      </c>
      <c r="P2948" s="46" t="str">
        <f>IF($I2948="","",_xlfn.LET(_xlpm.x,VLOOKUP($I2948,'2026-01-09_taxon-match'!$A$2:$N$81,8,FALSE),IF(_xlpm.x=0,"",_xlpm.x)))</f>
        <v/>
      </c>
      <c r="Q2948" s="46" t="str">
        <f>IF($I2948="","",_xlfn.LET(_xlpm.x,VLOOKUP($I2948,'2026-01-09_taxon-match'!$A$2:$N$81,9,FALSE),IF(_xlpm.x=0,"",_xlpm.x)))</f>
        <v/>
      </c>
      <c r="R2948" s="46" t="str">
        <f>IF($I2948="","",_xlfn.LET(_xlpm.x,VLOOKUP($I2948,'2026-01-09_taxon-match'!$A$2:$N$81,10,FALSE),IF(_xlpm.x=0,"",_xlpm.x)))</f>
        <v/>
      </c>
      <c r="S2948" s="46" t="str">
        <f>IF($I2948="","",_xlfn.LET(_xlpm.x,VLOOKUP($I2948,'2026-01-09_taxon-match'!$A$2:$N$81,11,FALSE),IF(_xlpm.x=0,"",_xlpm.x)))</f>
        <v/>
      </c>
      <c r="T2948" s="46" t="str">
        <f>IF($I2948="","",_xlfn.LET(_xlpm.x,VLOOKUP($I2948,'2026-01-09_taxon-match'!$A$2:$N$81,13,FALSE),IF(_xlpm.x=0,"",_xlpm.x)))</f>
        <v/>
      </c>
      <c r="V2948" s="46" t="s">
        <v>39</v>
      </c>
      <c r="W2948" s="46" t="s">
        <v>46</v>
      </c>
      <c r="Y2948" s="46" t="str">
        <f>IF(V2948="","",_xlfn.LET(_xlpm.x,VLOOKUP(V2948,'Drop-down_menus'!$D$2:$E$13,2,FALSE),IF(_xlpm.x=0,"",_xlpm.x)))</f>
        <v>https://orcid.org/0009-0002-6669-2911</v>
      </c>
      <c r="Z2948" s="46" t="str">
        <f>IF(W2948="","",_xlfn.LET(_xlpm.x,VLOOKUP(W2948,'Drop-down_menus'!$D$2:$E$13,2,FALSE),IF(_xlpm.x=0,"",_xlpm.x)))</f>
        <v>https://orcid.org/0000-0003-0502-8101</v>
      </c>
      <c r="AA2948" s="46" t="str">
        <f>IF(X2948="","",_xlfn.LET(_xlpm.x,VLOOKUP(X2948,'Drop-down_menus'!$D$2:$E$13,2,FALSE),IF(_xlpm.x=0,"",_xlpm.x)))</f>
        <v/>
      </c>
      <c r="AB2948" s="46" t="s">
        <v>519</v>
      </c>
      <c r="AC2948" s="46" t="s">
        <v>402</v>
      </c>
      <c r="AD2948" s="46" t="s">
        <v>1189</v>
      </c>
      <c r="AE2948" s="46" t="s">
        <v>28</v>
      </c>
      <c r="AF2948" s="46" t="s">
        <v>39</v>
      </c>
      <c r="AG2948" s="46" t="str">
        <f>IF(AE2948="","",_xlfn.LET(_xlpm.x,VLOOKUP(AE2948,'Drop-down_menus'!$D$2:$E$13,2,FALSE),IF(_xlpm.x=0,"",_xlpm.x)))</f>
        <v>https://orcid.org/0000-0002-9037-7623</v>
      </c>
      <c r="AH2948" s="46" t="str">
        <f>IF(AF2948="","",_xlfn.LET(_xlpm.x,VLOOKUP(AF2948,'Drop-down_menus'!$D$2:$E$13,2,FALSE),IF(_xlpm.x=0,"",_xlpm.x)))</f>
        <v>https://orcid.org/0009-0002-6669-2911</v>
      </c>
    </row>
    <row r="2949" spans="2:34" ht="15" customHeight="1">
      <c r="B2949" s="46">
        <v>4004</v>
      </c>
      <c r="C2949" s="46" t="s">
        <v>925</v>
      </c>
      <c r="D2949" s="46" t="b">
        <f>COUNTIF(Events!$B$2:$B$171, C2949) &gt; 0</f>
        <v>1</v>
      </c>
      <c r="E2949" s="46" t="s">
        <v>215</v>
      </c>
      <c r="F2949" s="46" t="s">
        <v>255</v>
      </c>
      <c r="J2949" s="46" t="str">
        <f>IF(I2949="","",_xlfn.LET(_xlpm.x,VLOOKUP(I2949,'2026-01-09_taxon-match'!$A$2:$N$81,4,FALSE),IF(_xlpm.x=0,"",_xlpm.x)))</f>
        <v/>
      </c>
      <c r="L2949" s="46" t="str">
        <f>IF(I2949="","",_xlfn.LET(_xlpm.x,VLOOKUP(I2949,'2026-01-09_taxon-match'!$A$2:$N$81,3,FALSE),IF(_xlpm.x=0,"",_xlpm.x)))</f>
        <v/>
      </c>
      <c r="M2949" s="46" t="str">
        <f>IF($I2949="","",_xlfn.LET(_xlpm.x,VLOOKUP($I2949,'2026-01-09_taxon-match'!$A$2:$N$81,5,FALSE),IF(_xlpm.x=0,"",_xlpm.x)))</f>
        <v/>
      </c>
      <c r="N2949" s="46" t="str">
        <f>IF($I2949="","",_xlfn.LET(_xlpm.x,VLOOKUP($I2949,'2026-01-09_taxon-match'!$A$2:$N$81,6,FALSE),IF(_xlpm.x=0,"",_xlpm.x)))</f>
        <v/>
      </c>
      <c r="O2949" s="46" t="str">
        <f>IF($I2949="","",_xlfn.LET(_xlpm.x,VLOOKUP($I2949,'2026-01-09_taxon-match'!$A$2:$N$81,7,FALSE),IF(_xlpm.x=0,"",_xlpm.x)))</f>
        <v/>
      </c>
      <c r="P2949" s="46" t="str">
        <f>IF($I2949="","",_xlfn.LET(_xlpm.x,VLOOKUP($I2949,'2026-01-09_taxon-match'!$A$2:$N$81,8,FALSE),IF(_xlpm.x=0,"",_xlpm.x)))</f>
        <v/>
      </c>
      <c r="Q2949" s="46" t="str">
        <f>IF($I2949="","",_xlfn.LET(_xlpm.x,VLOOKUP($I2949,'2026-01-09_taxon-match'!$A$2:$N$81,9,FALSE),IF(_xlpm.x=0,"",_xlpm.x)))</f>
        <v/>
      </c>
      <c r="R2949" s="46" t="str">
        <f>IF($I2949="","",_xlfn.LET(_xlpm.x,VLOOKUP($I2949,'2026-01-09_taxon-match'!$A$2:$N$81,10,FALSE),IF(_xlpm.x=0,"",_xlpm.x)))</f>
        <v/>
      </c>
      <c r="S2949" s="46" t="str">
        <f>IF($I2949="","",_xlfn.LET(_xlpm.x,VLOOKUP($I2949,'2026-01-09_taxon-match'!$A$2:$N$81,11,FALSE),IF(_xlpm.x=0,"",_xlpm.x)))</f>
        <v/>
      </c>
      <c r="T2949" s="46" t="str">
        <f>IF($I2949="","",_xlfn.LET(_xlpm.x,VLOOKUP($I2949,'2026-01-09_taxon-match'!$A$2:$N$81,13,FALSE),IF(_xlpm.x=0,"",_xlpm.x)))</f>
        <v/>
      </c>
      <c r="V2949" s="46" t="s">
        <v>39</v>
      </c>
      <c r="W2949" s="46" t="s">
        <v>46</v>
      </c>
      <c r="Y2949" s="46" t="str">
        <f>IF(V2949="","",_xlfn.LET(_xlpm.x,VLOOKUP(V2949,'Drop-down_menus'!$D$2:$E$13,2,FALSE),IF(_xlpm.x=0,"",_xlpm.x)))</f>
        <v>https://orcid.org/0009-0002-6669-2911</v>
      </c>
      <c r="Z2949" s="46" t="str">
        <f>IF(W2949="","",_xlfn.LET(_xlpm.x,VLOOKUP(W2949,'Drop-down_menus'!$D$2:$E$13,2,FALSE),IF(_xlpm.x=0,"",_xlpm.x)))</f>
        <v>https://orcid.org/0000-0003-0502-8101</v>
      </c>
      <c r="AA2949" s="46" t="str">
        <f>IF(X2949="","",_xlfn.LET(_xlpm.x,VLOOKUP(X2949,'Drop-down_menus'!$D$2:$E$13,2,FALSE),IF(_xlpm.x=0,"",_xlpm.x)))</f>
        <v/>
      </c>
      <c r="AB2949" s="46" t="s">
        <v>519</v>
      </c>
      <c r="AC2949" s="46" t="s">
        <v>356</v>
      </c>
      <c r="AD2949" s="46" t="s">
        <v>1189</v>
      </c>
      <c r="AE2949" s="46" t="s">
        <v>28</v>
      </c>
      <c r="AF2949" s="46" t="s">
        <v>39</v>
      </c>
      <c r="AG2949" s="46" t="str">
        <f>IF(AE2949="","",_xlfn.LET(_xlpm.x,VLOOKUP(AE2949,'Drop-down_menus'!$D$2:$E$13,2,FALSE),IF(_xlpm.x=0,"",_xlpm.x)))</f>
        <v>https://orcid.org/0000-0002-9037-7623</v>
      </c>
      <c r="AH2949" s="46" t="str">
        <f>IF(AF2949="","",_xlfn.LET(_xlpm.x,VLOOKUP(AF2949,'Drop-down_menus'!$D$2:$E$13,2,FALSE),IF(_xlpm.x=0,"",_xlpm.x)))</f>
        <v>https://orcid.org/0009-0002-6669-2911</v>
      </c>
    </row>
    <row r="2950" spans="2:34" ht="15" customHeight="1">
      <c r="B2950" s="46">
        <v>4005</v>
      </c>
      <c r="C2950" s="46" t="s">
        <v>925</v>
      </c>
      <c r="D2950" s="46" t="b">
        <f>COUNTIF(Events!$B$2:$B$171, C2950) &gt; 0</f>
        <v>1</v>
      </c>
      <c r="E2950" s="46" t="s">
        <v>215</v>
      </c>
      <c r="F2950" s="15" t="s">
        <v>1082</v>
      </c>
      <c r="J2950" s="46" t="str">
        <f>IF(I2950="","",_xlfn.LET(_xlpm.x,VLOOKUP(I2950,'2026-01-09_taxon-match'!$A$2:$N$81,4,FALSE),IF(_xlpm.x=0,"",_xlpm.x)))</f>
        <v/>
      </c>
      <c r="L2950" s="46" t="str">
        <f>IF(I2950="","",_xlfn.LET(_xlpm.x,VLOOKUP(I2950,'2026-01-09_taxon-match'!$A$2:$N$81,3,FALSE),IF(_xlpm.x=0,"",_xlpm.x)))</f>
        <v/>
      </c>
      <c r="M2950" s="46" t="str">
        <f>IF($I2950="","",_xlfn.LET(_xlpm.x,VLOOKUP($I2950,'2026-01-09_taxon-match'!$A$2:$N$81,5,FALSE),IF(_xlpm.x=0,"",_xlpm.x)))</f>
        <v/>
      </c>
      <c r="N2950" s="46" t="str">
        <f>IF($I2950="","",_xlfn.LET(_xlpm.x,VLOOKUP($I2950,'2026-01-09_taxon-match'!$A$2:$N$81,6,FALSE),IF(_xlpm.x=0,"",_xlpm.x)))</f>
        <v/>
      </c>
      <c r="O2950" s="46" t="str">
        <f>IF($I2950="","",_xlfn.LET(_xlpm.x,VLOOKUP($I2950,'2026-01-09_taxon-match'!$A$2:$N$81,7,FALSE),IF(_xlpm.x=0,"",_xlpm.x)))</f>
        <v/>
      </c>
      <c r="P2950" s="46" t="str">
        <f>IF($I2950="","",_xlfn.LET(_xlpm.x,VLOOKUP($I2950,'2026-01-09_taxon-match'!$A$2:$N$81,8,FALSE),IF(_xlpm.x=0,"",_xlpm.x)))</f>
        <v/>
      </c>
      <c r="Q2950" s="46" t="str">
        <f>IF($I2950="","",_xlfn.LET(_xlpm.x,VLOOKUP($I2950,'2026-01-09_taxon-match'!$A$2:$N$81,9,FALSE),IF(_xlpm.x=0,"",_xlpm.x)))</f>
        <v/>
      </c>
      <c r="R2950" s="46" t="str">
        <f>IF($I2950="","",_xlfn.LET(_xlpm.x,VLOOKUP($I2950,'2026-01-09_taxon-match'!$A$2:$N$81,10,FALSE),IF(_xlpm.x=0,"",_xlpm.x)))</f>
        <v/>
      </c>
      <c r="S2950" s="46" t="str">
        <f>IF($I2950="","",_xlfn.LET(_xlpm.x,VLOOKUP($I2950,'2026-01-09_taxon-match'!$A$2:$N$81,11,FALSE),IF(_xlpm.x=0,"",_xlpm.x)))</f>
        <v/>
      </c>
      <c r="T2950" s="46" t="str">
        <f>IF($I2950="","",_xlfn.LET(_xlpm.x,VLOOKUP($I2950,'2026-01-09_taxon-match'!$A$2:$N$81,13,FALSE),IF(_xlpm.x=0,"",_xlpm.x)))</f>
        <v/>
      </c>
      <c r="V2950" s="46" t="s">
        <v>39</v>
      </c>
      <c r="W2950" s="46" t="s">
        <v>46</v>
      </c>
      <c r="Y2950" s="46" t="str">
        <f>IF(V2950="","",_xlfn.LET(_xlpm.x,VLOOKUP(V2950,'Drop-down_menus'!$D$2:$E$13,2,FALSE),IF(_xlpm.x=0,"",_xlpm.x)))</f>
        <v>https://orcid.org/0009-0002-6669-2911</v>
      </c>
      <c r="Z2950" s="46" t="str">
        <f>IF(W2950="","",_xlfn.LET(_xlpm.x,VLOOKUP(W2950,'Drop-down_menus'!$D$2:$E$13,2,FALSE),IF(_xlpm.x=0,"",_xlpm.x)))</f>
        <v>https://orcid.org/0000-0003-0502-8101</v>
      </c>
      <c r="AA2950" s="46" t="str">
        <f>IF(X2950="","",_xlfn.LET(_xlpm.x,VLOOKUP(X2950,'Drop-down_menus'!$D$2:$E$13,2,FALSE),IF(_xlpm.x=0,"",_xlpm.x)))</f>
        <v/>
      </c>
      <c r="AB2950" s="46" t="s">
        <v>519</v>
      </c>
      <c r="AC2950" s="46" t="s">
        <v>356</v>
      </c>
      <c r="AD2950" s="46" t="s">
        <v>1189</v>
      </c>
      <c r="AE2950" s="46" t="s">
        <v>28</v>
      </c>
      <c r="AF2950" s="46" t="s">
        <v>39</v>
      </c>
      <c r="AG2950" s="46" t="str">
        <f>IF(AE2950="","",_xlfn.LET(_xlpm.x,VLOOKUP(AE2950,'Drop-down_menus'!$D$2:$E$13,2,FALSE),IF(_xlpm.x=0,"",_xlpm.x)))</f>
        <v>https://orcid.org/0000-0002-9037-7623</v>
      </c>
      <c r="AH2950" s="46" t="str">
        <f>IF(AF2950="","",_xlfn.LET(_xlpm.x,VLOOKUP(AF2950,'Drop-down_menus'!$D$2:$E$13,2,FALSE),IF(_xlpm.x=0,"",_xlpm.x)))</f>
        <v>https://orcid.org/0009-0002-6669-2911</v>
      </c>
    </row>
    <row r="2951" spans="2:34" ht="15" customHeight="1">
      <c r="B2951" s="46">
        <v>4006</v>
      </c>
      <c r="C2951" s="46" t="s">
        <v>925</v>
      </c>
      <c r="D2951" s="46" t="b">
        <f>COUNTIF(Events!$B$2:$B$171, C2951) &gt; 0</f>
        <v>1</v>
      </c>
      <c r="E2951" s="46" t="s">
        <v>215</v>
      </c>
      <c r="F2951" s="46" t="s">
        <v>219</v>
      </c>
      <c r="J2951" s="46" t="str">
        <f>IF(I2951="","",_xlfn.LET(_xlpm.x,VLOOKUP(I2951,'2026-01-09_taxon-match'!$A$2:$N$81,4,FALSE),IF(_xlpm.x=0,"",_xlpm.x)))</f>
        <v/>
      </c>
      <c r="L2951" s="46" t="str">
        <f>IF(I2951="","",_xlfn.LET(_xlpm.x,VLOOKUP(I2951,'2026-01-09_taxon-match'!$A$2:$N$81,3,FALSE),IF(_xlpm.x=0,"",_xlpm.x)))</f>
        <v/>
      </c>
      <c r="M2951" s="46" t="str">
        <f>IF($I2951="","",_xlfn.LET(_xlpm.x,VLOOKUP($I2951,'2026-01-09_taxon-match'!$A$2:$N$81,5,FALSE),IF(_xlpm.x=0,"",_xlpm.x)))</f>
        <v/>
      </c>
      <c r="N2951" s="46" t="str">
        <f>IF($I2951="","",_xlfn.LET(_xlpm.x,VLOOKUP($I2951,'2026-01-09_taxon-match'!$A$2:$N$81,6,FALSE),IF(_xlpm.x=0,"",_xlpm.x)))</f>
        <v/>
      </c>
      <c r="O2951" s="46" t="str">
        <f>IF($I2951="","",_xlfn.LET(_xlpm.x,VLOOKUP($I2951,'2026-01-09_taxon-match'!$A$2:$N$81,7,FALSE),IF(_xlpm.x=0,"",_xlpm.x)))</f>
        <v/>
      </c>
      <c r="P2951" s="46" t="str">
        <f>IF($I2951="","",_xlfn.LET(_xlpm.x,VLOOKUP($I2951,'2026-01-09_taxon-match'!$A$2:$N$81,8,FALSE),IF(_xlpm.x=0,"",_xlpm.x)))</f>
        <v/>
      </c>
      <c r="Q2951" s="46" t="str">
        <f>IF($I2951="","",_xlfn.LET(_xlpm.x,VLOOKUP($I2951,'2026-01-09_taxon-match'!$A$2:$N$81,9,FALSE),IF(_xlpm.x=0,"",_xlpm.x)))</f>
        <v/>
      </c>
      <c r="R2951" s="46" t="str">
        <f>IF($I2951="","",_xlfn.LET(_xlpm.x,VLOOKUP($I2951,'2026-01-09_taxon-match'!$A$2:$N$81,10,FALSE),IF(_xlpm.x=0,"",_xlpm.x)))</f>
        <v/>
      </c>
      <c r="S2951" s="46" t="str">
        <f>IF($I2951="","",_xlfn.LET(_xlpm.x,VLOOKUP($I2951,'2026-01-09_taxon-match'!$A$2:$N$81,11,FALSE),IF(_xlpm.x=0,"",_xlpm.x)))</f>
        <v/>
      </c>
      <c r="T2951" s="46" t="str">
        <f>IF($I2951="","",_xlfn.LET(_xlpm.x,VLOOKUP($I2951,'2026-01-09_taxon-match'!$A$2:$N$81,13,FALSE),IF(_xlpm.x=0,"",_xlpm.x)))</f>
        <v/>
      </c>
      <c r="V2951" s="46" t="s">
        <v>39</v>
      </c>
      <c r="W2951" s="46" t="s">
        <v>46</v>
      </c>
      <c r="Y2951" s="46" t="str">
        <f>IF(V2951="","",_xlfn.LET(_xlpm.x,VLOOKUP(V2951,'Drop-down_menus'!$D$2:$E$13,2,FALSE),IF(_xlpm.x=0,"",_xlpm.x)))</f>
        <v>https://orcid.org/0009-0002-6669-2911</v>
      </c>
      <c r="Z2951" s="46" t="str">
        <f>IF(W2951="","",_xlfn.LET(_xlpm.x,VLOOKUP(W2951,'Drop-down_menus'!$D$2:$E$13,2,FALSE),IF(_xlpm.x=0,"",_xlpm.x)))</f>
        <v>https://orcid.org/0000-0003-0502-8101</v>
      </c>
      <c r="AA2951" s="46" t="str">
        <f>IF(X2951="","",_xlfn.LET(_xlpm.x,VLOOKUP(X2951,'Drop-down_menus'!$D$2:$E$13,2,FALSE),IF(_xlpm.x=0,"",_xlpm.x)))</f>
        <v/>
      </c>
      <c r="AC2951" s="46" t="s">
        <v>356</v>
      </c>
      <c r="AD2951" s="46" t="s">
        <v>1189</v>
      </c>
      <c r="AE2951" s="46" t="s">
        <v>28</v>
      </c>
      <c r="AF2951" s="46" t="s">
        <v>39</v>
      </c>
      <c r="AG2951" s="46" t="str">
        <f>IF(AE2951="","",_xlfn.LET(_xlpm.x,VLOOKUP(AE2951,'Drop-down_menus'!$D$2:$E$13,2,FALSE),IF(_xlpm.x=0,"",_xlpm.x)))</f>
        <v>https://orcid.org/0000-0002-9037-7623</v>
      </c>
      <c r="AH2951" s="46" t="str">
        <f>IF(AF2951="","",_xlfn.LET(_xlpm.x,VLOOKUP(AF2951,'Drop-down_menus'!$D$2:$E$13,2,FALSE),IF(_xlpm.x=0,"",_xlpm.x)))</f>
        <v>https://orcid.org/0009-0002-6669-2911</v>
      </c>
    </row>
    <row r="2952" spans="2:34" ht="15" customHeight="1">
      <c r="B2952" s="46">
        <v>4007</v>
      </c>
      <c r="C2952" s="46" t="s">
        <v>925</v>
      </c>
      <c r="D2952" s="46" t="b">
        <f>COUNTIF(Events!$B$2:$B$171, C2952) &gt; 0</f>
        <v>1</v>
      </c>
      <c r="E2952" s="46" t="s">
        <v>215</v>
      </c>
      <c r="F2952" s="46" t="s">
        <v>507</v>
      </c>
      <c r="J2952" s="46" t="str">
        <f>IF(I2952="","",_xlfn.LET(_xlpm.x,VLOOKUP(I2952,'2026-01-09_taxon-match'!$A$2:$N$81,4,FALSE),IF(_xlpm.x=0,"",_xlpm.x)))</f>
        <v/>
      </c>
      <c r="L2952" s="46" t="str">
        <f>IF(I2952="","",_xlfn.LET(_xlpm.x,VLOOKUP(I2952,'2026-01-09_taxon-match'!$A$2:$N$81,3,FALSE),IF(_xlpm.x=0,"",_xlpm.x)))</f>
        <v/>
      </c>
      <c r="M2952" s="46" t="str">
        <f>IF($I2952="","",_xlfn.LET(_xlpm.x,VLOOKUP($I2952,'2026-01-09_taxon-match'!$A$2:$N$81,5,FALSE),IF(_xlpm.x=0,"",_xlpm.x)))</f>
        <v/>
      </c>
      <c r="N2952" s="46" t="str">
        <f>IF($I2952="","",_xlfn.LET(_xlpm.x,VLOOKUP($I2952,'2026-01-09_taxon-match'!$A$2:$N$81,6,FALSE),IF(_xlpm.x=0,"",_xlpm.x)))</f>
        <v/>
      </c>
      <c r="O2952" s="46" t="str">
        <f>IF($I2952="","",_xlfn.LET(_xlpm.x,VLOOKUP($I2952,'2026-01-09_taxon-match'!$A$2:$N$81,7,FALSE),IF(_xlpm.x=0,"",_xlpm.x)))</f>
        <v/>
      </c>
      <c r="P2952" s="46" t="str">
        <f>IF($I2952="","",_xlfn.LET(_xlpm.x,VLOOKUP($I2952,'2026-01-09_taxon-match'!$A$2:$N$81,8,FALSE),IF(_xlpm.x=0,"",_xlpm.x)))</f>
        <v/>
      </c>
      <c r="Q2952" s="46" t="str">
        <f>IF($I2952="","",_xlfn.LET(_xlpm.x,VLOOKUP($I2952,'2026-01-09_taxon-match'!$A$2:$N$81,9,FALSE),IF(_xlpm.x=0,"",_xlpm.x)))</f>
        <v/>
      </c>
      <c r="R2952" s="46" t="str">
        <f>IF($I2952="","",_xlfn.LET(_xlpm.x,VLOOKUP($I2952,'2026-01-09_taxon-match'!$A$2:$N$81,10,FALSE),IF(_xlpm.x=0,"",_xlpm.x)))</f>
        <v/>
      </c>
      <c r="S2952" s="46" t="str">
        <f>IF($I2952="","",_xlfn.LET(_xlpm.x,VLOOKUP($I2952,'2026-01-09_taxon-match'!$A$2:$N$81,11,FALSE),IF(_xlpm.x=0,"",_xlpm.x)))</f>
        <v/>
      </c>
      <c r="T2952" s="46" t="str">
        <f>IF($I2952="","",_xlfn.LET(_xlpm.x,VLOOKUP($I2952,'2026-01-09_taxon-match'!$A$2:$N$81,13,FALSE),IF(_xlpm.x=0,"",_xlpm.x)))</f>
        <v/>
      </c>
      <c r="V2952" s="46" t="s">
        <v>39</v>
      </c>
      <c r="W2952" s="46" t="s">
        <v>46</v>
      </c>
      <c r="Y2952" s="46" t="str">
        <f>IF(V2952="","",_xlfn.LET(_xlpm.x,VLOOKUP(V2952,'Drop-down_menus'!$D$2:$E$13,2,FALSE),IF(_xlpm.x=0,"",_xlpm.x)))</f>
        <v>https://orcid.org/0009-0002-6669-2911</v>
      </c>
      <c r="Z2952" s="46" t="str">
        <f>IF(W2952="","",_xlfn.LET(_xlpm.x,VLOOKUP(W2952,'Drop-down_menus'!$D$2:$E$13,2,FALSE),IF(_xlpm.x=0,"",_xlpm.x)))</f>
        <v>https://orcid.org/0000-0003-0502-8101</v>
      </c>
      <c r="AA2952" s="46" t="str">
        <f>IF(X2952="","",_xlfn.LET(_xlpm.x,VLOOKUP(X2952,'Drop-down_menus'!$D$2:$E$13,2,FALSE),IF(_xlpm.x=0,"",_xlpm.x)))</f>
        <v/>
      </c>
      <c r="AB2952" s="46" t="s">
        <v>1128</v>
      </c>
      <c r="AC2952" s="46" t="s">
        <v>278</v>
      </c>
      <c r="AD2952" s="46" t="s">
        <v>1189</v>
      </c>
      <c r="AE2952" s="46" t="s">
        <v>28</v>
      </c>
      <c r="AF2952" s="46" t="s">
        <v>39</v>
      </c>
      <c r="AG2952" s="46" t="str">
        <f>IF(AE2952="","",_xlfn.LET(_xlpm.x,VLOOKUP(AE2952,'Drop-down_menus'!$D$2:$E$13,2,FALSE),IF(_xlpm.x=0,"",_xlpm.x)))</f>
        <v>https://orcid.org/0000-0002-9037-7623</v>
      </c>
      <c r="AH2952" s="46" t="str">
        <f>IF(AF2952="","",_xlfn.LET(_xlpm.x,VLOOKUP(AF2952,'Drop-down_menus'!$D$2:$E$13,2,FALSE),IF(_xlpm.x=0,"",_xlpm.x)))</f>
        <v>https://orcid.org/0009-0002-6669-2911</v>
      </c>
    </row>
    <row r="2953" spans="2:34" ht="15" customHeight="1">
      <c r="B2953" s="46">
        <v>4008</v>
      </c>
      <c r="C2953" s="46" t="s">
        <v>925</v>
      </c>
      <c r="D2953" s="46" t="b">
        <f>COUNTIF(Events!$B$2:$B$171, C2953) &gt; 0</f>
        <v>1</v>
      </c>
      <c r="E2953" s="46" t="s">
        <v>215</v>
      </c>
      <c r="F2953" s="46" t="s">
        <v>1076</v>
      </c>
      <c r="J2953" s="46" t="str">
        <f>IF(I2953="","",_xlfn.LET(_xlpm.x,VLOOKUP(I2953,'2026-01-09_taxon-match'!$A$2:$N$81,4,FALSE),IF(_xlpm.x=0,"",_xlpm.x)))</f>
        <v/>
      </c>
      <c r="L2953" s="46" t="str">
        <f>IF(I2953="","",_xlfn.LET(_xlpm.x,VLOOKUP(I2953,'2026-01-09_taxon-match'!$A$2:$N$81,3,FALSE),IF(_xlpm.x=0,"",_xlpm.x)))</f>
        <v/>
      </c>
      <c r="M2953" s="46" t="str">
        <f>IF($I2953="","",_xlfn.LET(_xlpm.x,VLOOKUP($I2953,'2026-01-09_taxon-match'!$A$2:$N$81,5,FALSE),IF(_xlpm.x=0,"",_xlpm.x)))</f>
        <v/>
      </c>
      <c r="N2953" s="46" t="str">
        <f>IF($I2953="","",_xlfn.LET(_xlpm.x,VLOOKUP($I2953,'2026-01-09_taxon-match'!$A$2:$N$81,6,FALSE),IF(_xlpm.x=0,"",_xlpm.x)))</f>
        <v/>
      </c>
      <c r="O2953" s="46" t="str">
        <f>IF($I2953="","",_xlfn.LET(_xlpm.x,VLOOKUP($I2953,'2026-01-09_taxon-match'!$A$2:$N$81,7,FALSE),IF(_xlpm.x=0,"",_xlpm.x)))</f>
        <v/>
      </c>
      <c r="P2953" s="46" t="str">
        <f>IF($I2953="","",_xlfn.LET(_xlpm.x,VLOOKUP($I2953,'2026-01-09_taxon-match'!$A$2:$N$81,8,FALSE),IF(_xlpm.x=0,"",_xlpm.x)))</f>
        <v/>
      </c>
      <c r="Q2953" s="46" t="str">
        <f>IF($I2953="","",_xlfn.LET(_xlpm.x,VLOOKUP($I2953,'2026-01-09_taxon-match'!$A$2:$N$81,9,FALSE),IF(_xlpm.x=0,"",_xlpm.x)))</f>
        <v/>
      </c>
      <c r="R2953" s="46" t="str">
        <f>IF($I2953="","",_xlfn.LET(_xlpm.x,VLOOKUP($I2953,'2026-01-09_taxon-match'!$A$2:$N$81,10,FALSE),IF(_xlpm.x=0,"",_xlpm.x)))</f>
        <v/>
      </c>
      <c r="S2953" s="46" t="str">
        <f>IF($I2953="","",_xlfn.LET(_xlpm.x,VLOOKUP($I2953,'2026-01-09_taxon-match'!$A$2:$N$81,11,FALSE),IF(_xlpm.x=0,"",_xlpm.x)))</f>
        <v/>
      </c>
      <c r="T2953" s="46" t="str">
        <f>IF($I2953="","",_xlfn.LET(_xlpm.x,VLOOKUP($I2953,'2026-01-09_taxon-match'!$A$2:$N$81,13,FALSE),IF(_xlpm.x=0,"",_xlpm.x)))</f>
        <v/>
      </c>
      <c r="V2953" s="46" t="s">
        <v>39</v>
      </c>
      <c r="W2953" s="46" t="s">
        <v>46</v>
      </c>
      <c r="Y2953" s="46" t="str">
        <f>IF(V2953="","",_xlfn.LET(_xlpm.x,VLOOKUP(V2953,'Drop-down_menus'!$D$2:$E$13,2,FALSE),IF(_xlpm.x=0,"",_xlpm.x)))</f>
        <v>https://orcid.org/0009-0002-6669-2911</v>
      </c>
      <c r="Z2953" s="46" t="str">
        <f>IF(W2953="","",_xlfn.LET(_xlpm.x,VLOOKUP(W2953,'Drop-down_menus'!$D$2:$E$13,2,FALSE),IF(_xlpm.x=0,"",_xlpm.x)))</f>
        <v>https://orcid.org/0000-0003-0502-8101</v>
      </c>
      <c r="AA2953" s="46" t="str">
        <f>IF(X2953="","",_xlfn.LET(_xlpm.x,VLOOKUP(X2953,'Drop-down_menus'!$D$2:$E$13,2,FALSE),IF(_xlpm.x=0,"",_xlpm.x)))</f>
        <v/>
      </c>
      <c r="AB2953" s="46" t="s">
        <v>514</v>
      </c>
      <c r="AC2953" s="46" t="s">
        <v>278</v>
      </c>
      <c r="AD2953" s="46" t="s">
        <v>1189</v>
      </c>
      <c r="AE2953" s="46" t="s">
        <v>28</v>
      </c>
      <c r="AF2953" s="46" t="s">
        <v>39</v>
      </c>
      <c r="AG2953" s="46" t="str">
        <f>IF(AE2953="","",_xlfn.LET(_xlpm.x,VLOOKUP(AE2953,'Drop-down_menus'!$D$2:$E$13,2,FALSE),IF(_xlpm.x=0,"",_xlpm.x)))</f>
        <v>https://orcid.org/0000-0002-9037-7623</v>
      </c>
      <c r="AH2953" s="46" t="str">
        <f>IF(AF2953="","",_xlfn.LET(_xlpm.x,VLOOKUP(AF2953,'Drop-down_menus'!$D$2:$E$13,2,FALSE),IF(_xlpm.x=0,"",_xlpm.x)))</f>
        <v>https://orcid.org/0009-0002-6669-2911</v>
      </c>
    </row>
    <row r="2954" spans="2:34" ht="15" customHeight="1">
      <c r="B2954" s="46">
        <v>4009</v>
      </c>
      <c r="C2954" s="46" t="s">
        <v>925</v>
      </c>
      <c r="D2954" s="46" t="b">
        <f>COUNTIF(Events!$B$2:$B$171, C2954) &gt; 0</f>
        <v>1</v>
      </c>
      <c r="E2954" s="46" t="s">
        <v>215</v>
      </c>
      <c r="F2954" s="46" t="s">
        <v>216</v>
      </c>
      <c r="J2954" s="46" t="str">
        <f>IF(I2954="","",_xlfn.LET(_xlpm.x,VLOOKUP(I2954,'2026-01-09_taxon-match'!$A$2:$N$81,4,FALSE),IF(_xlpm.x=0,"",_xlpm.x)))</f>
        <v/>
      </c>
      <c r="L2954" s="46" t="str">
        <f>IF(I2954="","",_xlfn.LET(_xlpm.x,VLOOKUP(I2954,'2026-01-09_taxon-match'!$A$2:$N$81,3,FALSE),IF(_xlpm.x=0,"",_xlpm.x)))</f>
        <v/>
      </c>
      <c r="M2954" s="46" t="str">
        <f>IF($I2954="","",_xlfn.LET(_xlpm.x,VLOOKUP($I2954,'2026-01-09_taxon-match'!$A$2:$N$81,5,FALSE),IF(_xlpm.x=0,"",_xlpm.x)))</f>
        <v/>
      </c>
      <c r="N2954" s="46" t="str">
        <f>IF($I2954="","",_xlfn.LET(_xlpm.x,VLOOKUP($I2954,'2026-01-09_taxon-match'!$A$2:$N$81,6,FALSE),IF(_xlpm.x=0,"",_xlpm.x)))</f>
        <v/>
      </c>
      <c r="O2954" s="46" t="str">
        <f>IF($I2954="","",_xlfn.LET(_xlpm.x,VLOOKUP($I2954,'2026-01-09_taxon-match'!$A$2:$N$81,7,FALSE),IF(_xlpm.x=0,"",_xlpm.x)))</f>
        <v/>
      </c>
      <c r="P2954" s="46" t="str">
        <f>IF($I2954="","",_xlfn.LET(_xlpm.x,VLOOKUP($I2954,'2026-01-09_taxon-match'!$A$2:$N$81,8,FALSE),IF(_xlpm.x=0,"",_xlpm.x)))</f>
        <v/>
      </c>
      <c r="Q2954" s="46" t="str">
        <f>IF($I2954="","",_xlfn.LET(_xlpm.x,VLOOKUP($I2954,'2026-01-09_taxon-match'!$A$2:$N$81,9,FALSE),IF(_xlpm.x=0,"",_xlpm.x)))</f>
        <v/>
      </c>
      <c r="R2954" s="46" t="str">
        <f>IF($I2954="","",_xlfn.LET(_xlpm.x,VLOOKUP($I2954,'2026-01-09_taxon-match'!$A$2:$N$81,10,FALSE),IF(_xlpm.x=0,"",_xlpm.x)))</f>
        <v/>
      </c>
      <c r="S2954" s="46" t="str">
        <f>IF($I2954="","",_xlfn.LET(_xlpm.x,VLOOKUP($I2954,'2026-01-09_taxon-match'!$A$2:$N$81,11,FALSE),IF(_xlpm.x=0,"",_xlpm.x)))</f>
        <v/>
      </c>
      <c r="T2954" s="46" t="str">
        <f>IF($I2954="","",_xlfn.LET(_xlpm.x,VLOOKUP($I2954,'2026-01-09_taxon-match'!$A$2:$N$81,13,FALSE),IF(_xlpm.x=0,"",_xlpm.x)))</f>
        <v/>
      </c>
      <c r="V2954" s="46" t="s">
        <v>39</v>
      </c>
      <c r="W2954" s="46" t="s">
        <v>46</v>
      </c>
      <c r="Y2954" s="46" t="str">
        <f>IF(V2954="","",_xlfn.LET(_xlpm.x,VLOOKUP(V2954,'Drop-down_menus'!$D$2:$E$13,2,FALSE),IF(_xlpm.x=0,"",_xlpm.x)))</f>
        <v>https://orcid.org/0009-0002-6669-2911</v>
      </c>
      <c r="Z2954" s="46" t="str">
        <f>IF(W2954="","",_xlfn.LET(_xlpm.x,VLOOKUP(W2954,'Drop-down_menus'!$D$2:$E$13,2,FALSE),IF(_xlpm.x=0,"",_xlpm.x)))</f>
        <v>https://orcid.org/0000-0003-0502-8101</v>
      </c>
      <c r="AA2954" s="46" t="str">
        <f>IF(X2954="","",_xlfn.LET(_xlpm.x,VLOOKUP(X2954,'Drop-down_menus'!$D$2:$E$13,2,FALSE),IF(_xlpm.x=0,"",_xlpm.x)))</f>
        <v/>
      </c>
      <c r="AB2954" s="46" t="s">
        <v>519</v>
      </c>
      <c r="AC2954" s="46" t="s">
        <v>402</v>
      </c>
      <c r="AD2954" s="46" t="s">
        <v>1129</v>
      </c>
      <c r="AE2954" s="46" t="s">
        <v>28</v>
      </c>
      <c r="AF2954" s="46" t="s">
        <v>39</v>
      </c>
      <c r="AG2954" s="46" t="str">
        <f>IF(AE2954="","",_xlfn.LET(_xlpm.x,VLOOKUP(AE2954,'Drop-down_menus'!$D$2:$E$13,2,FALSE),IF(_xlpm.x=0,"",_xlpm.x)))</f>
        <v>https://orcid.org/0000-0002-9037-7623</v>
      </c>
      <c r="AH2954" s="46" t="str">
        <f>IF(AF2954="","",_xlfn.LET(_xlpm.x,VLOOKUP(AF2954,'Drop-down_menus'!$D$2:$E$13,2,FALSE),IF(_xlpm.x=0,"",_xlpm.x)))</f>
        <v>https://orcid.org/0009-0002-6669-2911</v>
      </c>
    </row>
    <row r="2955" spans="2:34" ht="15" customHeight="1">
      <c r="B2955" s="46">
        <v>4010</v>
      </c>
      <c r="C2955" s="46" t="s">
        <v>925</v>
      </c>
      <c r="D2955" s="46" t="b">
        <f>COUNTIF(Events!$B$2:$B$171, C2955) &gt; 0</f>
        <v>1</v>
      </c>
      <c r="E2955" s="46" t="s">
        <v>215</v>
      </c>
      <c r="F2955" s="46" t="s">
        <v>216</v>
      </c>
      <c r="J2955" s="46" t="str">
        <f>IF(I2955="","",_xlfn.LET(_xlpm.x,VLOOKUP(I2955,'2026-01-09_taxon-match'!$A$2:$N$81,4,FALSE),IF(_xlpm.x=0,"",_xlpm.x)))</f>
        <v/>
      </c>
      <c r="L2955" s="46" t="str">
        <f>IF(I2955="","",_xlfn.LET(_xlpm.x,VLOOKUP(I2955,'2026-01-09_taxon-match'!$A$2:$N$81,3,FALSE),IF(_xlpm.x=0,"",_xlpm.x)))</f>
        <v/>
      </c>
      <c r="M2955" s="46" t="str">
        <f>IF($I2955="","",_xlfn.LET(_xlpm.x,VLOOKUP($I2955,'2026-01-09_taxon-match'!$A$2:$N$81,5,FALSE),IF(_xlpm.x=0,"",_xlpm.x)))</f>
        <v/>
      </c>
      <c r="N2955" s="46" t="str">
        <f>IF($I2955="","",_xlfn.LET(_xlpm.x,VLOOKUP($I2955,'2026-01-09_taxon-match'!$A$2:$N$81,6,FALSE),IF(_xlpm.x=0,"",_xlpm.x)))</f>
        <v/>
      </c>
      <c r="O2955" s="46" t="str">
        <f>IF($I2955="","",_xlfn.LET(_xlpm.x,VLOOKUP($I2955,'2026-01-09_taxon-match'!$A$2:$N$81,7,FALSE),IF(_xlpm.x=0,"",_xlpm.x)))</f>
        <v/>
      </c>
      <c r="P2955" s="46" t="str">
        <f>IF($I2955="","",_xlfn.LET(_xlpm.x,VLOOKUP($I2955,'2026-01-09_taxon-match'!$A$2:$N$81,8,FALSE),IF(_xlpm.x=0,"",_xlpm.x)))</f>
        <v/>
      </c>
      <c r="Q2955" s="46" t="str">
        <f>IF($I2955="","",_xlfn.LET(_xlpm.x,VLOOKUP($I2955,'2026-01-09_taxon-match'!$A$2:$N$81,9,FALSE),IF(_xlpm.x=0,"",_xlpm.x)))</f>
        <v/>
      </c>
      <c r="R2955" s="46" t="str">
        <f>IF($I2955="","",_xlfn.LET(_xlpm.x,VLOOKUP($I2955,'2026-01-09_taxon-match'!$A$2:$N$81,10,FALSE),IF(_xlpm.x=0,"",_xlpm.x)))</f>
        <v/>
      </c>
      <c r="S2955" s="46" t="str">
        <f>IF($I2955="","",_xlfn.LET(_xlpm.x,VLOOKUP($I2955,'2026-01-09_taxon-match'!$A$2:$N$81,11,FALSE),IF(_xlpm.x=0,"",_xlpm.x)))</f>
        <v/>
      </c>
      <c r="T2955" s="46" t="str">
        <f>IF($I2955="","",_xlfn.LET(_xlpm.x,VLOOKUP($I2955,'2026-01-09_taxon-match'!$A$2:$N$81,13,FALSE),IF(_xlpm.x=0,"",_xlpm.x)))</f>
        <v/>
      </c>
      <c r="V2955" s="46" t="s">
        <v>39</v>
      </c>
      <c r="W2955" s="46" t="s">
        <v>46</v>
      </c>
      <c r="Y2955" s="46" t="str">
        <f>IF(V2955="","",_xlfn.LET(_xlpm.x,VLOOKUP(V2955,'Drop-down_menus'!$D$2:$E$13,2,FALSE),IF(_xlpm.x=0,"",_xlpm.x)))</f>
        <v>https://orcid.org/0009-0002-6669-2911</v>
      </c>
      <c r="Z2955" s="46" t="str">
        <f>IF(W2955="","",_xlfn.LET(_xlpm.x,VLOOKUP(W2955,'Drop-down_menus'!$D$2:$E$13,2,FALSE),IF(_xlpm.x=0,"",_xlpm.x)))</f>
        <v>https://orcid.org/0000-0003-0502-8101</v>
      </c>
      <c r="AA2955" s="46" t="str">
        <f>IF(X2955="","",_xlfn.LET(_xlpm.x,VLOOKUP(X2955,'Drop-down_menus'!$D$2:$E$13,2,FALSE),IF(_xlpm.x=0,"",_xlpm.x)))</f>
        <v/>
      </c>
      <c r="AB2955" s="46" t="s">
        <v>519</v>
      </c>
      <c r="AC2955" s="46" t="s">
        <v>402</v>
      </c>
      <c r="AD2955" s="46" t="s">
        <v>1129</v>
      </c>
      <c r="AE2955" s="46" t="s">
        <v>28</v>
      </c>
      <c r="AF2955" s="46" t="s">
        <v>39</v>
      </c>
      <c r="AG2955" s="46" t="str">
        <f>IF(AE2955="","",_xlfn.LET(_xlpm.x,VLOOKUP(AE2955,'Drop-down_menus'!$D$2:$E$13,2,FALSE),IF(_xlpm.x=0,"",_xlpm.x)))</f>
        <v>https://orcid.org/0000-0002-9037-7623</v>
      </c>
      <c r="AH2955" s="46" t="str">
        <f>IF(AF2955="","",_xlfn.LET(_xlpm.x,VLOOKUP(AF2955,'Drop-down_menus'!$D$2:$E$13,2,FALSE),IF(_xlpm.x=0,"",_xlpm.x)))</f>
        <v>https://orcid.org/0009-0002-6669-2911</v>
      </c>
    </row>
    <row r="2956" spans="2:34" ht="15" customHeight="1">
      <c r="B2956" s="46">
        <v>4011</v>
      </c>
      <c r="C2956" s="46" t="s">
        <v>925</v>
      </c>
      <c r="D2956" s="46" t="b">
        <f>COUNTIF(Events!$B$2:$B$171, C2956) &gt; 0</f>
        <v>1</v>
      </c>
      <c r="E2956" s="46" t="s">
        <v>215</v>
      </c>
      <c r="F2956" s="46" t="s">
        <v>218</v>
      </c>
      <c r="J2956" s="46" t="str">
        <f>IF(I2956="","",_xlfn.LET(_xlpm.x,VLOOKUP(I2956,'2026-01-09_taxon-match'!$A$2:$N$81,4,FALSE),IF(_xlpm.x=0,"",_xlpm.x)))</f>
        <v/>
      </c>
      <c r="L2956" s="46" t="str">
        <f>IF(I2956="","",_xlfn.LET(_xlpm.x,VLOOKUP(I2956,'2026-01-09_taxon-match'!$A$2:$N$81,3,FALSE),IF(_xlpm.x=0,"",_xlpm.x)))</f>
        <v/>
      </c>
      <c r="M2956" s="46" t="str">
        <f>IF($I2956="","",_xlfn.LET(_xlpm.x,VLOOKUP($I2956,'2026-01-09_taxon-match'!$A$2:$N$81,5,FALSE),IF(_xlpm.x=0,"",_xlpm.x)))</f>
        <v/>
      </c>
      <c r="N2956" s="46" t="str">
        <f>IF($I2956="","",_xlfn.LET(_xlpm.x,VLOOKUP($I2956,'2026-01-09_taxon-match'!$A$2:$N$81,6,FALSE),IF(_xlpm.x=0,"",_xlpm.x)))</f>
        <v/>
      </c>
      <c r="O2956" s="46" t="str">
        <f>IF($I2956="","",_xlfn.LET(_xlpm.x,VLOOKUP($I2956,'2026-01-09_taxon-match'!$A$2:$N$81,7,FALSE),IF(_xlpm.x=0,"",_xlpm.x)))</f>
        <v/>
      </c>
      <c r="P2956" s="46" t="str">
        <f>IF($I2956="","",_xlfn.LET(_xlpm.x,VLOOKUP($I2956,'2026-01-09_taxon-match'!$A$2:$N$81,8,FALSE),IF(_xlpm.x=0,"",_xlpm.x)))</f>
        <v/>
      </c>
      <c r="Q2956" s="46" t="str">
        <f>IF($I2956="","",_xlfn.LET(_xlpm.x,VLOOKUP($I2956,'2026-01-09_taxon-match'!$A$2:$N$81,9,FALSE),IF(_xlpm.x=0,"",_xlpm.x)))</f>
        <v/>
      </c>
      <c r="R2956" s="46" t="str">
        <f>IF($I2956="","",_xlfn.LET(_xlpm.x,VLOOKUP($I2956,'2026-01-09_taxon-match'!$A$2:$N$81,10,FALSE),IF(_xlpm.x=0,"",_xlpm.x)))</f>
        <v/>
      </c>
      <c r="S2956" s="46" t="str">
        <f>IF($I2956="","",_xlfn.LET(_xlpm.x,VLOOKUP($I2956,'2026-01-09_taxon-match'!$A$2:$N$81,11,FALSE),IF(_xlpm.x=0,"",_xlpm.x)))</f>
        <v/>
      </c>
      <c r="T2956" s="46" t="str">
        <f>IF($I2956="","",_xlfn.LET(_xlpm.x,VLOOKUP($I2956,'2026-01-09_taxon-match'!$A$2:$N$81,13,FALSE),IF(_xlpm.x=0,"",_xlpm.x)))</f>
        <v/>
      </c>
      <c r="V2956" s="46" t="s">
        <v>39</v>
      </c>
      <c r="W2956" s="46" t="s">
        <v>46</v>
      </c>
      <c r="Y2956" s="46" t="str">
        <f>IF(V2956="","",_xlfn.LET(_xlpm.x,VLOOKUP(V2956,'Drop-down_menus'!$D$2:$E$13,2,FALSE),IF(_xlpm.x=0,"",_xlpm.x)))</f>
        <v>https://orcid.org/0009-0002-6669-2911</v>
      </c>
      <c r="Z2956" s="46" t="str">
        <f>IF(W2956="","",_xlfn.LET(_xlpm.x,VLOOKUP(W2956,'Drop-down_menus'!$D$2:$E$13,2,FALSE),IF(_xlpm.x=0,"",_xlpm.x)))</f>
        <v>https://orcid.org/0000-0003-0502-8101</v>
      </c>
      <c r="AA2956" s="46" t="str">
        <f>IF(X2956="","",_xlfn.LET(_xlpm.x,VLOOKUP(X2956,'Drop-down_menus'!$D$2:$E$13,2,FALSE),IF(_xlpm.x=0,"",_xlpm.x)))</f>
        <v/>
      </c>
      <c r="AB2956" s="46" t="s">
        <v>519</v>
      </c>
      <c r="AC2956" s="46" t="s">
        <v>402</v>
      </c>
      <c r="AD2956" s="46" t="s">
        <v>1129</v>
      </c>
      <c r="AE2956" s="46" t="s">
        <v>28</v>
      </c>
      <c r="AF2956" s="46" t="s">
        <v>39</v>
      </c>
      <c r="AG2956" s="46" t="str">
        <f>IF(AE2956="","",_xlfn.LET(_xlpm.x,VLOOKUP(AE2956,'Drop-down_menus'!$D$2:$E$13,2,FALSE),IF(_xlpm.x=0,"",_xlpm.x)))</f>
        <v>https://orcid.org/0000-0002-9037-7623</v>
      </c>
      <c r="AH2956" s="46" t="str">
        <f>IF(AF2956="","",_xlfn.LET(_xlpm.x,VLOOKUP(AF2956,'Drop-down_menus'!$D$2:$E$13,2,FALSE),IF(_xlpm.x=0,"",_xlpm.x)))</f>
        <v>https://orcid.org/0009-0002-6669-2911</v>
      </c>
    </row>
    <row r="2957" spans="2:34" ht="15" customHeight="1">
      <c r="B2957" s="46">
        <v>4012</v>
      </c>
      <c r="C2957" s="46" t="s">
        <v>925</v>
      </c>
      <c r="D2957" s="46" t="b">
        <f>COUNTIF(Events!$B$2:$B$171, C2957) &gt; 0</f>
        <v>1</v>
      </c>
      <c r="E2957" s="46" t="s">
        <v>215</v>
      </c>
      <c r="F2957" s="46" t="s">
        <v>218</v>
      </c>
      <c r="J2957" s="46" t="str">
        <f>IF(I2957="","",_xlfn.LET(_xlpm.x,VLOOKUP(I2957,'2026-01-09_taxon-match'!$A$2:$N$81,4,FALSE),IF(_xlpm.x=0,"",_xlpm.x)))</f>
        <v/>
      </c>
      <c r="L2957" s="46" t="str">
        <f>IF(I2957="","",_xlfn.LET(_xlpm.x,VLOOKUP(I2957,'2026-01-09_taxon-match'!$A$2:$N$81,3,FALSE),IF(_xlpm.x=0,"",_xlpm.x)))</f>
        <v/>
      </c>
      <c r="M2957" s="46" t="str">
        <f>IF($I2957="","",_xlfn.LET(_xlpm.x,VLOOKUP($I2957,'2026-01-09_taxon-match'!$A$2:$N$81,5,FALSE),IF(_xlpm.x=0,"",_xlpm.x)))</f>
        <v/>
      </c>
      <c r="N2957" s="46" t="str">
        <f>IF($I2957="","",_xlfn.LET(_xlpm.x,VLOOKUP($I2957,'2026-01-09_taxon-match'!$A$2:$N$81,6,FALSE),IF(_xlpm.x=0,"",_xlpm.x)))</f>
        <v/>
      </c>
      <c r="O2957" s="46" t="str">
        <f>IF($I2957="","",_xlfn.LET(_xlpm.x,VLOOKUP($I2957,'2026-01-09_taxon-match'!$A$2:$N$81,7,FALSE),IF(_xlpm.x=0,"",_xlpm.x)))</f>
        <v/>
      </c>
      <c r="P2957" s="46" t="str">
        <f>IF($I2957="","",_xlfn.LET(_xlpm.x,VLOOKUP($I2957,'2026-01-09_taxon-match'!$A$2:$N$81,8,FALSE),IF(_xlpm.x=0,"",_xlpm.x)))</f>
        <v/>
      </c>
      <c r="Q2957" s="46" t="str">
        <f>IF($I2957="","",_xlfn.LET(_xlpm.x,VLOOKUP($I2957,'2026-01-09_taxon-match'!$A$2:$N$81,9,FALSE),IF(_xlpm.x=0,"",_xlpm.x)))</f>
        <v/>
      </c>
      <c r="R2957" s="46" t="str">
        <f>IF($I2957="","",_xlfn.LET(_xlpm.x,VLOOKUP($I2957,'2026-01-09_taxon-match'!$A$2:$N$81,10,FALSE),IF(_xlpm.x=0,"",_xlpm.x)))</f>
        <v/>
      </c>
      <c r="S2957" s="46" t="str">
        <f>IF($I2957="","",_xlfn.LET(_xlpm.x,VLOOKUP($I2957,'2026-01-09_taxon-match'!$A$2:$N$81,11,FALSE),IF(_xlpm.x=0,"",_xlpm.x)))</f>
        <v/>
      </c>
      <c r="T2957" s="46" t="str">
        <f>IF($I2957="","",_xlfn.LET(_xlpm.x,VLOOKUP($I2957,'2026-01-09_taxon-match'!$A$2:$N$81,13,FALSE),IF(_xlpm.x=0,"",_xlpm.x)))</f>
        <v/>
      </c>
      <c r="V2957" s="46" t="s">
        <v>39</v>
      </c>
      <c r="W2957" s="46" t="s">
        <v>46</v>
      </c>
      <c r="Y2957" s="46" t="str">
        <f>IF(V2957="","",_xlfn.LET(_xlpm.x,VLOOKUP(V2957,'Drop-down_menus'!$D$2:$E$13,2,FALSE),IF(_xlpm.x=0,"",_xlpm.x)))</f>
        <v>https://orcid.org/0009-0002-6669-2911</v>
      </c>
      <c r="Z2957" s="46" t="str">
        <f>IF(W2957="","",_xlfn.LET(_xlpm.x,VLOOKUP(W2957,'Drop-down_menus'!$D$2:$E$13,2,FALSE),IF(_xlpm.x=0,"",_xlpm.x)))</f>
        <v>https://orcid.org/0000-0003-0502-8101</v>
      </c>
      <c r="AA2957" s="46" t="str">
        <f>IF(X2957="","",_xlfn.LET(_xlpm.x,VLOOKUP(X2957,'Drop-down_menus'!$D$2:$E$13,2,FALSE),IF(_xlpm.x=0,"",_xlpm.x)))</f>
        <v/>
      </c>
      <c r="AB2957" s="46" t="s">
        <v>519</v>
      </c>
      <c r="AC2957" s="46" t="s">
        <v>402</v>
      </c>
      <c r="AD2957" s="46" t="s">
        <v>1129</v>
      </c>
      <c r="AE2957" s="46" t="s">
        <v>28</v>
      </c>
      <c r="AF2957" s="46" t="s">
        <v>39</v>
      </c>
      <c r="AG2957" s="46" t="str">
        <f>IF(AE2957="","",_xlfn.LET(_xlpm.x,VLOOKUP(AE2957,'Drop-down_menus'!$D$2:$E$13,2,FALSE),IF(_xlpm.x=0,"",_xlpm.x)))</f>
        <v>https://orcid.org/0000-0002-9037-7623</v>
      </c>
      <c r="AH2957" s="46" t="str">
        <f>IF(AF2957="","",_xlfn.LET(_xlpm.x,VLOOKUP(AF2957,'Drop-down_menus'!$D$2:$E$13,2,FALSE),IF(_xlpm.x=0,"",_xlpm.x)))</f>
        <v>https://orcid.org/0009-0002-6669-2911</v>
      </c>
    </row>
    <row r="2958" spans="2:34" ht="15" customHeight="1">
      <c r="B2958" s="46">
        <v>4013</v>
      </c>
      <c r="C2958" s="46" t="s">
        <v>925</v>
      </c>
      <c r="D2958" s="46" t="b">
        <f>COUNTIF(Events!$B$2:$B$171, C2958) &gt; 0</f>
        <v>1</v>
      </c>
      <c r="E2958" s="46" t="s">
        <v>215</v>
      </c>
      <c r="F2958" s="46" t="s">
        <v>255</v>
      </c>
      <c r="J2958" s="46" t="str">
        <f>IF(I2958="","",_xlfn.LET(_xlpm.x,VLOOKUP(I2958,'2026-01-09_taxon-match'!$A$2:$N$81,4,FALSE),IF(_xlpm.x=0,"",_xlpm.x)))</f>
        <v/>
      </c>
      <c r="L2958" s="46" t="str">
        <f>IF(I2958="","",_xlfn.LET(_xlpm.x,VLOOKUP(I2958,'2026-01-09_taxon-match'!$A$2:$N$81,3,FALSE),IF(_xlpm.x=0,"",_xlpm.x)))</f>
        <v/>
      </c>
      <c r="M2958" s="46" t="str">
        <f>IF($I2958="","",_xlfn.LET(_xlpm.x,VLOOKUP($I2958,'2026-01-09_taxon-match'!$A$2:$N$81,5,FALSE),IF(_xlpm.x=0,"",_xlpm.x)))</f>
        <v/>
      </c>
      <c r="N2958" s="46" t="str">
        <f>IF($I2958="","",_xlfn.LET(_xlpm.x,VLOOKUP($I2958,'2026-01-09_taxon-match'!$A$2:$N$81,6,FALSE),IF(_xlpm.x=0,"",_xlpm.x)))</f>
        <v/>
      </c>
      <c r="O2958" s="46" t="str">
        <f>IF($I2958="","",_xlfn.LET(_xlpm.x,VLOOKUP($I2958,'2026-01-09_taxon-match'!$A$2:$N$81,7,FALSE),IF(_xlpm.x=0,"",_xlpm.x)))</f>
        <v/>
      </c>
      <c r="P2958" s="46" t="str">
        <f>IF($I2958="","",_xlfn.LET(_xlpm.x,VLOOKUP($I2958,'2026-01-09_taxon-match'!$A$2:$N$81,8,FALSE),IF(_xlpm.x=0,"",_xlpm.x)))</f>
        <v/>
      </c>
      <c r="Q2958" s="46" t="str">
        <f>IF($I2958="","",_xlfn.LET(_xlpm.x,VLOOKUP($I2958,'2026-01-09_taxon-match'!$A$2:$N$81,9,FALSE),IF(_xlpm.x=0,"",_xlpm.x)))</f>
        <v/>
      </c>
      <c r="R2958" s="46" t="str">
        <f>IF($I2958="","",_xlfn.LET(_xlpm.x,VLOOKUP($I2958,'2026-01-09_taxon-match'!$A$2:$N$81,10,FALSE),IF(_xlpm.x=0,"",_xlpm.x)))</f>
        <v/>
      </c>
      <c r="S2958" s="46" t="str">
        <f>IF($I2958="","",_xlfn.LET(_xlpm.x,VLOOKUP($I2958,'2026-01-09_taxon-match'!$A$2:$N$81,11,FALSE),IF(_xlpm.x=0,"",_xlpm.x)))</f>
        <v/>
      </c>
      <c r="T2958" s="46" t="str">
        <f>IF($I2958="","",_xlfn.LET(_xlpm.x,VLOOKUP($I2958,'2026-01-09_taxon-match'!$A$2:$N$81,13,FALSE),IF(_xlpm.x=0,"",_xlpm.x)))</f>
        <v/>
      </c>
      <c r="V2958" s="46" t="s">
        <v>39</v>
      </c>
      <c r="W2958" s="46" t="s">
        <v>46</v>
      </c>
      <c r="Y2958" s="46" t="str">
        <f>IF(V2958="","",_xlfn.LET(_xlpm.x,VLOOKUP(V2958,'Drop-down_menus'!$D$2:$E$13,2,FALSE),IF(_xlpm.x=0,"",_xlpm.x)))</f>
        <v>https://orcid.org/0009-0002-6669-2911</v>
      </c>
      <c r="Z2958" s="46" t="str">
        <f>IF(W2958="","",_xlfn.LET(_xlpm.x,VLOOKUP(W2958,'Drop-down_menus'!$D$2:$E$13,2,FALSE),IF(_xlpm.x=0,"",_xlpm.x)))</f>
        <v>https://orcid.org/0000-0003-0502-8101</v>
      </c>
      <c r="AA2958" s="46" t="str">
        <f>IF(X2958="","",_xlfn.LET(_xlpm.x,VLOOKUP(X2958,'Drop-down_menus'!$D$2:$E$13,2,FALSE),IF(_xlpm.x=0,"",_xlpm.x)))</f>
        <v/>
      </c>
      <c r="AB2958" s="46" t="s">
        <v>519</v>
      </c>
      <c r="AC2958" s="46" t="s">
        <v>356</v>
      </c>
      <c r="AD2958" s="46" t="s">
        <v>1129</v>
      </c>
      <c r="AE2958" s="46" t="s">
        <v>28</v>
      </c>
      <c r="AF2958" s="46" t="s">
        <v>39</v>
      </c>
      <c r="AG2958" s="46" t="str">
        <f>IF(AE2958="","",_xlfn.LET(_xlpm.x,VLOOKUP(AE2958,'Drop-down_menus'!$D$2:$E$13,2,FALSE),IF(_xlpm.x=0,"",_xlpm.x)))</f>
        <v>https://orcid.org/0000-0002-9037-7623</v>
      </c>
      <c r="AH2958" s="46" t="str">
        <f>IF(AF2958="","",_xlfn.LET(_xlpm.x,VLOOKUP(AF2958,'Drop-down_menus'!$D$2:$E$13,2,FALSE),IF(_xlpm.x=0,"",_xlpm.x)))</f>
        <v>https://orcid.org/0009-0002-6669-2911</v>
      </c>
    </row>
    <row r="2959" spans="2:34" ht="15" customHeight="1">
      <c r="B2959" s="46">
        <v>4014</v>
      </c>
      <c r="C2959" s="46" t="s">
        <v>925</v>
      </c>
      <c r="D2959" s="46" t="b">
        <f>COUNTIF(Events!$B$2:$B$171, C2959) &gt; 0</f>
        <v>1</v>
      </c>
      <c r="E2959" s="46" t="s">
        <v>215</v>
      </c>
      <c r="F2959" s="15" t="s">
        <v>1082</v>
      </c>
      <c r="J2959" s="46" t="str">
        <f>IF(I2959="","",_xlfn.LET(_xlpm.x,VLOOKUP(I2959,'2026-01-09_taxon-match'!$A$2:$N$81,4,FALSE),IF(_xlpm.x=0,"",_xlpm.x)))</f>
        <v/>
      </c>
      <c r="L2959" s="46" t="str">
        <f>IF(I2959="","",_xlfn.LET(_xlpm.x,VLOOKUP(I2959,'2026-01-09_taxon-match'!$A$2:$N$81,3,FALSE),IF(_xlpm.x=0,"",_xlpm.x)))</f>
        <v/>
      </c>
      <c r="M2959" s="46" t="str">
        <f>IF($I2959="","",_xlfn.LET(_xlpm.x,VLOOKUP($I2959,'2026-01-09_taxon-match'!$A$2:$N$81,5,FALSE),IF(_xlpm.x=0,"",_xlpm.x)))</f>
        <v/>
      </c>
      <c r="N2959" s="46" t="str">
        <f>IF($I2959="","",_xlfn.LET(_xlpm.x,VLOOKUP($I2959,'2026-01-09_taxon-match'!$A$2:$N$81,6,FALSE),IF(_xlpm.x=0,"",_xlpm.x)))</f>
        <v/>
      </c>
      <c r="O2959" s="46" t="str">
        <f>IF($I2959="","",_xlfn.LET(_xlpm.x,VLOOKUP($I2959,'2026-01-09_taxon-match'!$A$2:$N$81,7,FALSE),IF(_xlpm.x=0,"",_xlpm.x)))</f>
        <v/>
      </c>
      <c r="P2959" s="46" t="str">
        <f>IF($I2959="","",_xlfn.LET(_xlpm.x,VLOOKUP($I2959,'2026-01-09_taxon-match'!$A$2:$N$81,8,FALSE),IF(_xlpm.x=0,"",_xlpm.x)))</f>
        <v/>
      </c>
      <c r="Q2959" s="46" t="str">
        <f>IF($I2959="","",_xlfn.LET(_xlpm.x,VLOOKUP($I2959,'2026-01-09_taxon-match'!$A$2:$N$81,9,FALSE),IF(_xlpm.x=0,"",_xlpm.x)))</f>
        <v/>
      </c>
      <c r="R2959" s="46" t="str">
        <f>IF($I2959="","",_xlfn.LET(_xlpm.x,VLOOKUP($I2959,'2026-01-09_taxon-match'!$A$2:$N$81,10,FALSE),IF(_xlpm.x=0,"",_xlpm.x)))</f>
        <v/>
      </c>
      <c r="S2959" s="46" t="str">
        <f>IF($I2959="","",_xlfn.LET(_xlpm.x,VLOOKUP($I2959,'2026-01-09_taxon-match'!$A$2:$N$81,11,FALSE),IF(_xlpm.x=0,"",_xlpm.x)))</f>
        <v/>
      </c>
      <c r="T2959" s="46" t="str">
        <f>IF($I2959="","",_xlfn.LET(_xlpm.x,VLOOKUP($I2959,'2026-01-09_taxon-match'!$A$2:$N$81,13,FALSE),IF(_xlpm.x=0,"",_xlpm.x)))</f>
        <v/>
      </c>
      <c r="V2959" s="46" t="s">
        <v>39</v>
      </c>
      <c r="W2959" s="46" t="s">
        <v>46</v>
      </c>
      <c r="Y2959" s="46" t="str">
        <f>IF(V2959="","",_xlfn.LET(_xlpm.x,VLOOKUP(V2959,'Drop-down_menus'!$D$2:$E$13,2,FALSE),IF(_xlpm.x=0,"",_xlpm.x)))</f>
        <v>https://orcid.org/0009-0002-6669-2911</v>
      </c>
      <c r="Z2959" s="46" t="str">
        <f>IF(W2959="","",_xlfn.LET(_xlpm.x,VLOOKUP(W2959,'Drop-down_menus'!$D$2:$E$13,2,FALSE),IF(_xlpm.x=0,"",_xlpm.x)))</f>
        <v>https://orcid.org/0000-0003-0502-8101</v>
      </c>
      <c r="AA2959" s="46" t="str">
        <f>IF(X2959="","",_xlfn.LET(_xlpm.x,VLOOKUP(X2959,'Drop-down_menus'!$D$2:$E$13,2,FALSE),IF(_xlpm.x=0,"",_xlpm.x)))</f>
        <v/>
      </c>
      <c r="AB2959" s="46" t="s">
        <v>519</v>
      </c>
      <c r="AC2959" s="46" t="s">
        <v>356</v>
      </c>
      <c r="AD2959" s="46" t="s">
        <v>1129</v>
      </c>
      <c r="AE2959" s="46" t="s">
        <v>28</v>
      </c>
      <c r="AF2959" s="46" t="s">
        <v>39</v>
      </c>
      <c r="AG2959" s="46" t="str">
        <f>IF(AE2959="","",_xlfn.LET(_xlpm.x,VLOOKUP(AE2959,'Drop-down_menus'!$D$2:$E$13,2,FALSE),IF(_xlpm.x=0,"",_xlpm.x)))</f>
        <v>https://orcid.org/0000-0002-9037-7623</v>
      </c>
      <c r="AH2959" s="46" t="str">
        <f>IF(AF2959="","",_xlfn.LET(_xlpm.x,VLOOKUP(AF2959,'Drop-down_menus'!$D$2:$E$13,2,FALSE),IF(_xlpm.x=0,"",_xlpm.x)))</f>
        <v>https://orcid.org/0009-0002-6669-2911</v>
      </c>
    </row>
    <row r="2960" spans="2:34" ht="15" customHeight="1">
      <c r="B2960" s="46">
        <v>4015</v>
      </c>
      <c r="C2960" s="46" t="s">
        <v>925</v>
      </c>
      <c r="D2960" s="46" t="b">
        <f>COUNTIF(Events!$B$2:$B$171, C2960) &gt; 0</f>
        <v>1</v>
      </c>
      <c r="E2960" s="46" t="s">
        <v>215</v>
      </c>
      <c r="F2960" s="46" t="s">
        <v>219</v>
      </c>
      <c r="J2960" s="46" t="str">
        <f>IF(I2960="","",_xlfn.LET(_xlpm.x,VLOOKUP(I2960,'2026-01-09_taxon-match'!$A$2:$N$81,4,FALSE),IF(_xlpm.x=0,"",_xlpm.x)))</f>
        <v/>
      </c>
      <c r="L2960" s="46" t="str">
        <f>IF(I2960="","",_xlfn.LET(_xlpm.x,VLOOKUP(I2960,'2026-01-09_taxon-match'!$A$2:$N$81,3,FALSE),IF(_xlpm.x=0,"",_xlpm.x)))</f>
        <v/>
      </c>
      <c r="M2960" s="46" t="str">
        <f>IF($I2960="","",_xlfn.LET(_xlpm.x,VLOOKUP($I2960,'2026-01-09_taxon-match'!$A$2:$N$81,5,FALSE),IF(_xlpm.x=0,"",_xlpm.x)))</f>
        <v/>
      </c>
      <c r="N2960" s="46" t="str">
        <f>IF($I2960="","",_xlfn.LET(_xlpm.x,VLOOKUP($I2960,'2026-01-09_taxon-match'!$A$2:$N$81,6,FALSE),IF(_xlpm.x=0,"",_xlpm.x)))</f>
        <v/>
      </c>
      <c r="O2960" s="46" t="str">
        <f>IF($I2960="","",_xlfn.LET(_xlpm.x,VLOOKUP($I2960,'2026-01-09_taxon-match'!$A$2:$N$81,7,FALSE),IF(_xlpm.x=0,"",_xlpm.x)))</f>
        <v/>
      </c>
      <c r="P2960" s="46" t="str">
        <f>IF($I2960="","",_xlfn.LET(_xlpm.x,VLOOKUP($I2960,'2026-01-09_taxon-match'!$A$2:$N$81,8,FALSE),IF(_xlpm.x=0,"",_xlpm.x)))</f>
        <v/>
      </c>
      <c r="Q2960" s="46" t="str">
        <f>IF($I2960="","",_xlfn.LET(_xlpm.x,VLOOKUP($I2960,'2026-01-09_taxon-match'!$A$2:$N$81,9,FALSE),IF(_xlpm.x=0,"",_xlpm.x)))</f>
        <v/>
      </c>
      <c r="R2960" s="46" t="str">
        <f>IF($I2960="","",_xlfn.LET(_xlpm.x,VLOOKUP($I2960,'2026-01-09_taxon-match'!$A$2:$N$81,10,FALSE),IF(_xlpm.x=0,"",_xlpm.x)))</f>
        <v/>
      </c>
      <c r="S2960" s="46" t="str">
        <f>IF($I2960="","",_xlfn.LET(_xlpm.x,VLOOKUP($I2960,'2026-01-09_taxon-match'!$A$2:$N$81,11,FALSE),IF(_xlpm.x=0,"",_xlpm.x)))</f>
        <v/>
      </c>
      <c r="T2960" s="46" t="str">
        <f>IF($I2960="","",_xlfn.LET(_xlpm.x,VLOOKUP($I2960,'2026-01-09_taxon-match'!$A$2:$N$81,13,FALSE),IF(_xlpm.x=0,"",_xlpm.x)))</f>
        <v/>
      </c>
      <c r="V2960" s="46" t="s">
        <v>39</v>
      </c>
      <c r="W2960" s="46" t="s">
        <v>46</v>
      </c>
      <c r="Y2960" s="46" t="str">
        <f>IF(V2960="","",_xlfn.LET(_xlpm.x,VLOOKUP(V2960,'Drop-down_menus'!$D$2:$E$13,2,FALSE),IF(_xlpm.x=0,"",_xlpm.x)))</f>
        <v>https://orcid.org/0009-0002-6669-2911</v>
      </c>
      <c r="Z2960" s="46" t="str">
        <f>IF(W2960="","",_xlfn.LET(_xlpm.x,VLOOKUP(W2960,'Drop-down_menus'!$D$2:$E$13,2,FALSE),IF(_xlpm.x=0,"",_xlpm.x)))</f>
        <v>https://orcid.org/0000-0003-0502-8101</v>
      </c>
      <c r="AA2960" s="46" t="str">
        <f>IF(X2960="","",_xlfn.LET(_xlpm.x,VLOOKUP(X2960,'Drop-down_menus'!$D$2:$E$13,2,FALSE),IF(_xlpm.x=0,"",_xlpm.x)))</f>
        <v/>
      </c>
      <c r="AC2960" s="46" t="s">
        <v>356</v>
      </c>
      <c r="AD2960" s="46" t="s">
        <v>1129</v>
      </c>
      <c r="AE2960" s="46" t="s">
        <v>28</v>
      </c>
      <c r="AF2960" s="46" t="s">
        <v>39</v>
      </c>
      <c r="AG2960" s="46" t="str">
        <f>IF(AE2960="","",_xlfn.LET(_xlpm.x,VLOOKUP(AE2960,'Drop-down_menus'!$D$2:$E$13,2,FALSE),IF(_xlpm.x=0,"",_xlpm.x)))</f>
        <v>https://orcid.org/0000-0002-9037-7623</v>
      </c>
      <c r="AH2960" s="46" t="str">
        <f>IF(AF2960="","",_xlfn.LET(_xlpm.x,VLOOKUP(AF2960,'Drop-down_menus'!$D$2:$E$13,2,FALSE),IF(_xlpm.x=0,"",_xlpm.x)))</f>
        <v>https://orcid.org/0009-0002-6669-2911</v>
      </c>
    </row>
    <row r="2961" spans="2:34" ht="15" customHeight="1">
      <c r="B2961" s="46">
        <v>4016</v>
      </c>
      <c r="C2961" s="46" t="s">
        <v>925</v>
      </c>
      <c r="D2961" s="46" t="b">
        <f>COUNTIF(Events!$B$2:$B$171, C2961) &gt; 0</f>
        <v>1</v>
      </c>
      <c r="E2961" s="46" t="s">
        <v>215</v>
      </c>
      <c r="F2961" s="46" t="s">
        <v>507</v>
      </c>
      <c r="J2961" s="46" t="str">
        <f>IF(I2961="","",_xlfn.LET(_xlpm.x,VLOOKUP(I2961,'2026-01-09_taxon-match'!$A$2:$N$81,4,FALSE),IF(_xlpm.x=0,"",_xlpm.x)))</f>
        <v/>
      </c>
      <c r="L2961" s="46" t="str">
        <f>IF(I2961="","",_xlfn.LET(_xlpm.x,VLOOKUP(I2961,'2026-01-09_taxon-match'!$A$2:$N$81,3,FALSE),IF(_xlpm.x=0,"",_xlpm.x)))</f>
        <v/>
      </c>
      <c r="M2961" s="46" t="str">
        <f>IF($I2961="","",_xlfn.LET(_xlpm.x,VLOOKUP($I2961,'2026-01-09_taxon-match'!$A$2:$N$81,5,FALSE),IF(_xlpm.x=0,"",_xlpm.x)))</f>
        <v/>
      </c>
      <c r="N2961" s="46" t="str">
        <f>IF($I2961="","",_xlfn.LET(_xlpm.x,VLOOKUP($I2961,'2026-01-09_taxon-match'!$A$2:$N$81,6,FALSE),IF(_xlpm.x=0,"",_xlpm.x)))</f>
        <v/>
      </c>
      <c r="O2961" s="46" t="str">
        <f>IF($I2961="","",_xlfn.LET(_xlpm.x,VLOOKUP($I2961,'2026-01-09_taxon-match'!$A$2:$N$81,7,FALSE),IF(_xlpm.x=0,"",_xlpm.x)))</f>
        <v/>
      </c>
      <c r="P2961" s="46" t="str">
        <f>IF($I2961="","",_xlfn.LET(_xlpm.x,VLOOKUP($I2961,'2026-01-09_taxon-match'!$A$2:$N$81,8,FALSE),IF(_xlpm.x=0,"",_xlpm.x)))</f>
        <v/>
      </c>
      <c r="Q2961" s="46" t="str">
        <f>IF($I2961="","",_xlfn.LET(_xlpm.x,VLOOKUP($I2961,'2026-01-09_taxon-match'!$A$2:$N$81,9,FALSE),IF(_xlpm.x=0,"",_xlpm.x)))</f>
        <v/>
      </c>
      <c r="R2961" s="46" t="str">
        <f>IF($I2961="","",_xlfn.LET(_xlpm.x,VLOOKUP($I2961,'2026-01-09_taxon-match'!$A$2:$N$81,10,FALSE),IF(_xlpm.x=0,"",_xlpm.x)))</f>
        <v/>
      </c>
      <c r="S2961" s="46" t="str">
        <f>IF($I2961="","",_xlfn.LET(_xlpm.x,VLOOKUP($I2961,'2026-01-09_taxon-match'!$A$2:$N$81,11,FALSE),IF(_xlpm.x=0,"",_xlpm.x)))</f>
        <v/>
      </c>
      <c r="T2961" s="46" t="str">
        <f>IF($I2961="","",_xlfn.LET(_xlpm.x,VLOOKUP($I2961,'2026-01-09_taxon-match'!$A$2:$N$81,13,FALSE),IF(_xlpm.x=0,"",_xlpm.x)))</f>
        <v/>
      </c>
      <c r="V2961" s="46" t="s">
        <v>39</v>
      </c>
      <c r="W2961" s="46" t="s">
        <v>46</v>
      </c>
      <c r="Y2961" s="46" t="str">
        <f>IF(V2961="","",_xlfn.LET(_xlpm.x,VLOOKUP(V2961,'Drop-down_menus'!$D$2:$E$13,2,FALSE),IF(_xlpm.x=0,"",_xlpm.x)))</f>
        <v>https://orcid.org/0009-0002-6669-2911</v>
      </c>
      <c r="Z2961" s="46" t="str">
        <f>IF(W2961="","",_xlfn.LET(_xlpm.x,VLOOKUP(W2961,'Drop-down_menus'!$D$2:$E$13,2,FALSE),IF(_xlpm.x=0,"",_xlpm.x)))</f>
        <v>https://orcid.org/0000-0003-0502-8101</v>
      </c>
      <c r="AA2961" s="46" t="str">
        <f>IF(X2961="","",_xlfn.LET(_xlpm.x,VLOOKUP(X2961,'Drop-down_menus'!$D$2:$E$13,2,FALSE),IF(_xlpm.x=0,"",_xlpm.x)))</f>
        <v/>
      </c>
      <c r="AB2961" s="46" t="s">
        <v>1128</v>
      </c>
      <c r="AC2961" s="46" t="s">
        <v>278</v>
      </c>
      <c r="AD2961" s="46" t="s">
        <v>1129</v>
      </c>
      <c r="AE2961" s="46" t="s">
        <v>28</v>
      </c>
      <c r="AF2961" s="46" t="s">
        <v>39</v>
      </c>
      <c r="AG2961" s="46" t="str">
        <f>IF(AE2961="","",_xlfn.LET(_xlpm.x,VLOOKUP(AE2961,'Drop-down_menus'!$D$2:$E$13,2,FALSE),IF(_xlpm.x=0,"",_xlpm.x)))</f>
        <v>https://orcid.org/0000-0002-9037-7623</v>
      </c>
      <c r="AH2961" s="46" t="str">
        <f>IF(AF2961="","",_xlfn.LET(_xlpm.x,VLOOKUP(AF2961,'Drop-down_menus'!$D$2:$E$13,2,FALSE),IF(_xlpm.x=0,"",_xlpm.x)))</f>
        <v>https://orcid.org/0009-0002-6669-2911</v>
      </c>
    </row>
    <row r="2962" spans="2:34" ht="15" customHeight="1">
      <c r="B2962" s="46">
        <v>4017</v>
      </c>
      <c r="C2962" s="46" t="s">
        <v>925</v>
      </c>
      <c r="D2962" s="46" t="b">
        <f>COUNTIF(Events!$B$2:$B$171, C2962) &gt; 0</f>
        <v>1</v>
      </c>
      <c r="E2962" s="46" t="s">
        <v>215</v>
      </c>
      <c r="F2962" s="46" t="s">
        <v>1076</v>
      </c>
      <c r="J2962" s="46" t="str">
        <f>IF(I2962="","",_xlfn.LET(_xlpm.x,VLOOKUP(I2962,'2026-01-09_taxon-match'!$A$2:$N$81,4,FALSE),IF(_xlpm.x=0,"",_xlpm.x)))</f>
        <v/>
      </c>
      <c r="L2962" s="46" t="str">
        <f>IF(I2962="","",_xlfn.LET(_xlpm.x,VLOOKUP(I2962,'2026-01-09_taxon-match'!$A$2:$N$81,3,FALSE),IF(_xlpm.x=0,"",_xlpm.x)))</f>
        <v/>
      </c>
      <c r="M2962" s="46" t="str">
        <f>IF($I2962="","",_xlfn.LET(_xlpm.x,VLOOKUP($I2962,'2026-01-09_taxon-match'!$A$2:$N$81,5,FALSE),IF(_xlpm.x=0,"",_xlpm.x)))</f>
        <v/>
      </c>
      <c r="N2962" s="46" t="str">
        <f>IF($I2962="","",_xlfn.LET(_xlpm.x,VLOOKUP($I2962,'2026-01-09_taxon-match'!$A$2:$N$81,6,FALSE),IF(_xlpm.x=0,"",_xlpm.x)))</f>
        <v/>
      </c>
      <c r="O2962" s="46" t="str">
        <f>IF($I2962="","",_xlfn.LET(_xlpm.x,VLOOKUP($I2962,'2026-01-09_taxon-match'!$A$2:$N$81,7,FALSE),IF(_xlpm.x=0,"",_xlpm.x)))</f>
        <v/>
      </c>
      <c r="P2962" s="46" t="str">
        <f>IF($I2962="","",_xlfn.LET(_xlpm.x,VLOOKUP($I2962,'2026-01-09_taxon-match'!$A$2:$N$81,8,FALSE),IF(_xlpm.x=0,"",_xlpm.x)))</f>
        <v/>
      </c>
      <c r="Q2962" s="46" t="str">
        <f>IF($I2962="","",_xlfn.LET(_xlpm.x,VLOOKUP($I2962,'2026-01-09_taxon-match'!$A$2:$N$81,9,FALSE),IF(_xlpm.x=0,"",_xlpm.x)))</f>
        <v/>
      </c>
      <c r="R2962" s="46" t="str">
        <f>IF($I2962="","",_xlfn.LET(_xlpm.x,VLOOKUP($I2962,'2026-01-09_taxon-match'!$A$2:$N$81,10,FALSE),IF(_xlpm.x=0,"",_xlpm.x)))</f>
        <v/>
      </c>
      <c r="S2962" s="46" t="str">
        <f>IF($I2962="","",_xlfn.LET(_xlpm.x,VLOOKUP($I2962,'2026-01-09_taxon-match'!$A$2:$N$81,11,FALSE),IF(_xlpm.x=0,"",_xlpm.x)))</f>
        <v/>
      </c>
      <c r="T2962" s="46" t="str">
        <f>IF($I2962="","",_xlfn.LET(_xlpm.x,VLOOKUP($I2962,'2026-01-09_taxon-match'!$A$2:$N$81,13,FALSE),IF(_xlpm.x=0,"",_xlpm.x)))</f>
        <v/>
      </c>
      <c r="V2962" s="46" t="s">
        <v>39</v>
      </c>
      <c r="W2962" s="46" t="s">
        <v>46</v>
      </c>
      <c r="Y2962" s="46" t="str">
        <f>IF(V2962="","",_xlfn.LET(_xlpm.x,VLOOKUP(V2962,'Drop-down_menus'!$D$2:$E$13,2,FALSE),IF(_xlpm.x=0,"",_xlpm.x)))</f>
        <v>https://orcid.org/0009-0002-6669-2911</v>
      </c>
      <c r="Z2962" s="46" t="str">
        <f>IF(W2962="","",_xlfn.LET(_xlpm.x,VLOOKUP(W2962,'Drop-down_menus'!$D$2:$E$13,2,FALSE),IF(_xlpm.x=0,"",_xlpm.x)))</f>
        <v>https://orcid.org/0000-0003-0502-8101</v>
      </c>
      <c r="AA2962" s="46" t="str">
        <f>IF(X2962="","",_xlfn.LET(_xlpm.x,VLOOKUP(X2962,'Drop-down_menus'!$D$2:$E$13,2,FALSE),IF(_xlpm.x=0,"",_xlpm.x)))</f>
        <v/>
      </c>
      <c r="AB2962" s="46" t="s">
        <v>514</v>
      </c>
      <c r="AC2962" s="46" t="s">
        <v>278</v>
      </c>
      <c r="AD2962" s="46" t="s">
        <v>1129</v>
      </c>
      <c r="AE2962" s="46" t="s">
        <v>28</v>
      </c>
      <c r="AF2962" s="46" t="s">
        <v>39</v>
      </c>
      <c r="AG2962" s="46" t="str">
        <f>IF(AE2962="","",_xlfn.LET(_xlpm.x,VLOOKUP(AE2962,'Drop-down_menus'!$D$2:$E$13,2,FALSE),IF(_xlpm.x=0,"",_xlpm.x)))</f>
        <v>https://orcid.org/0000-0002-9037-7623</v>
      </c>
      <c r="AH2962" s="46" t="str">
        <f>IF(AF2962="","",_xlfn.LET(_xlpm.x,VLOOKUP(AF2962,'Drop-down_menus'!$D$2:$E$13,2,FALSE),IF(_xlpm.x=0,"",_xlpm.x)))</f>
        <v>https://orcid.org/0009-0002-6669-2911</v>
      </c>
    </row>
    <row r="2963" spans="2:34" ht="15" customHeight="1">
      <c r="B2963" s="46">
        <v>4018</v>
      </c>
      <c r="C2963" s="46" t="s">
        <v>925</v>
      </c>
      <c r="D2963" s="46" t="b">
        <f>COUNTIF(Events!$B$2:$B$171, C2963) &gt; 0</f>
        <v>1</v>
      </c>
      <c r="E2963" s="46" t="s">
        <v>215</v>
      </c>
      <c r="F2963" s="46" t="s">
        <v>216</v>
      </c>
      <c r="J2963" s="46" t="str">
        <f>IF(I2963="","",_xlfn.LET(_xlpm.x,VLOOKUP(I2963,'2026-01-09_taxon-match'!$A$2:$N$81,4,FALSE),IF(_xlpm.x=0,"",_xlpm.x)))</f>
        <v/>
      </c>
      <c r="L2963" s="46" t="str">
        <f>IF(I2963="","",_xlfn.LET(_xlpm.x,VLOOKUP(I2963,'2026-01-09_taxon-match'!$A$2:$N$81,3,FALSE),IF(_xlpm.x=0,"",_xlpm.x)))</f>
        <v/>
      </c>
      <c r="M2963" s="46" t="str">
        <f>IF($I2963="","",_xlfn.LET(_xlpm.x,VLOOKUP($I2963,'2026-01-09_taxon-match'!$A$2:$N$81,5,FALSE),IF(_xlpm.x=0,"",_xlpm.x)))</f>
        <v/>
      </c>
      <c r="N2963" s="46" t="str">
        <f>IF($I2963="","",_xlfn.LET(_xlpm.x,VLOOKUP($I2963,'2026-01-09_taxon-match'!$A$2:$N$81,6,FALSE),IF(_xlpm.x=0,"",_xlpm.x)))</f>
        <v/>
      </c>
      <c r="O2963" s="46" t="str">
        <f>IF($I2963="","",_xlfn.LET(_xlpm.x,VLOOKUP($I2963,'2026-01-09_taxon-match'!$A$2:$N$81,7,FALSE),IF(_xlpm.x=0,"",_xlpm.x)))</f>
        <v/>
      </c>
      <c r="P2963" s="46" t="str">
        <f>IF($I2963="","",_xlfn.LET(_xlpm.x,VLOOKUP($I2963,'2026-01-09_taxon-match'!$A$2:$N$81,8,FALSE),IF(_xlpm.x=0,"",_xlpm.x)))</f>
        <v/>
      </c>
      <c r="Q2963" s="46" t="str">
        <f>IF($I2963="","",_xlfn.LET(_xlpm.x,VLOOKUP($I2963,'2026-01-09_taxon-match'!$A$2:$N$81,9,FALSE),IF(_xlpm.x=0,"",_xlpm.x)))</f>
        <v/>
      </c>
      <c r="R2963" s="46" t="str">
        <f>IF($I2963="","",_xlfn.LET(_xlpm.x,VLOOKUP($I2963,'2026-01-09_taxon-match'!$A$2:$N$81,10,FALSE),IF(_xlpm.x=0,"",_xlpm.x)))</f>
        <v/>
      </c>
      <c r="S2963" s="46" t="str">
        <f>IF($I2963="","",_xlfn.LET(_xlpm.x,VLOOKUP($I2963,'2026-01-09_taxon-match'!$A$2:$N$81,11,FALSE),IF(_xlpm.x=0,"",_xlpm.x)))</f>
        <v/>
      </c>
      <c r="T2963" s="46" t="str">
        <f>IF($I2963="","",_xlfn.LET(_xlpm.x,VLOOKUP($I2963,'2026-01-09_taxon-match'!$A$2:$N$81,13,FALSE),IF(_xlpm.x=0,"",_xlpm.x)))</f>
        <v/>
      </c>
      <c r="V2963" s="46" t="s">
        <v>39</v>
      </c>
      <c r="W2963" s="46" t="s">
        <v>46</v>
      </c>
      <c r="Y2963" s="46" t="str">
        <f>IF(V2963="","",_xlfn.LET(_xlpm.x,VLOOKUP(V2963,'Drop-down_menus'!$D$2:$E$13,2,FALSE),IF(_xlpm.x=0,"",_xlpm.x)))</f>
        <v>https://orcid.org/0009-0002-6669-2911</v>
      </c>
      <c r="Z2963" s="46" t="str">
        <f>IF(W2963="","",_xlfn.LET(_xlpm.x,VLOOKUP(W2963,'Drop-down_menus'!$D$2:$E$13,2,FALSE),IF(_xlpm.x=0,"",_xlpm.x)))</f>
        <v>https://orcid.org/0000-0003-0502-8101</v>
      </c>
      <c r="AA2963" s="46" t="str">
        <f>IF(X2963="","",_xlfn.LET(_xlpm.x,VLOOKUP(X2963,'Drop-down_menus'!$D$2:$E$13,2,FALSE),IF(_xlpm.x=0,"",_xlpm.x)))</f>
        <v/>
      </c>
      <c r="AB2963" s="46" t="s">
        <v>519</v>
      </c>
      <c r="AC2963" s="46" t="s">
        <v>402</v>
      </c>
      <c r="AD2963" s="46" t="s">
        <v>1188</v>
      </c>
      <c r="AE2963" s="46" t="s">
        <v>28</v>
      </c>
      <c r="AF2963" s="46" t="s">
        <v>39</v>
      </c>
      <c r="AG2963" s="46" t="str">
        <f>IF(AE2963="","",_xlfn.LET(_xlpm.x,VLOOKUP(AE2963,'Drop-down_menus'!$D$2:$E$13,2,FALSE),IF(_xlpm.x=0,"",_xlpm.x)))</f>
        <v>https://orcid.org/0000-0002-9037-7623</v>
      </c>
      <c r="AH2963" s="46" t="str">
        <f>IF(AF2963="","",_xlfn.LET(_xlpm.x,VLOOKUP(AF2963,'Drop-down_menus'!$D$2:$E$13,2,FALSE),IF(_xlpm.x=0,"",_xlpm.x)))</f>
        <v>https://orcid.org/0009-0002-6669-2911</v>
      </c>
    </row>
    <row r="2964" spans="2:34" ht="15" customHeight="1">
      <c r="B2964" s="46">
        <v>4019</v>
      </c>
      <c r="C2964" s="46" t="s">
        <v>925</v>
      </c>
      <c r="D2964" s="46" t="b">
        <f>COUNTIF(Events!$B$2:$B$171, C2964) &gt; 0</f>
        <v>1</v>
      </c>
      <c r="E2964" s="46" t="s">
        <v>215</v>
      </c>
      <c r="F2964" s="46" t="s">
        <v>216</v>
      </c>
      <c r="J2964" s="46" t="str">
        <f>IF(I2964="","",_xlfn.LET(_xlpm.x,VLOOKUP(I2964,'2026-01-09_taxon-match'!$A$2:$N$81,4,FALSE),IF(_xlpm.x=0,"",_xlpm.x)))</f>
        <v/>
      </c>
      <c r="L2964" s="46" t="str">
        <f>IF(I2964="","",_xlfn.LET(_xlpm.x,VLOOKUP(I2964,'2026-01-09_taxon-match'!$A$2:$N$81,3,FALSE),IF(_xlpm.x=0,"",_xlpm.x)))</f>
        <v/>
      </c>
      <c r="M2964" s="46" t="str">
        <f>IF($I2964="","",_xlfn.LET(_xlpm.x,VLOOKUP($I2964,'2026-01-09_taxon-match'!$A$2:$N$81,5,FALSE),IF(_xlpm.x=0,"",_xlpm.x)))</f>
        <v/>
      </c>
      <c r="N2964" s="46" t="str">
        <f>IF($I2964="","",_xlfn.LET(_xlpm.x,VLOOKUP($I2964,'2026-01-09_taxon-match'!$A$2:$N$81,6,FALSE),IF(_xlpm.x=0,"",_xlpm.x)))</f>
        <v/>
      </c>
      <c r="O2964" s="46" t="str">
        <f>IF($I2964="","",_xlfn.LET(_xlpm.x,VLOOKUP($I2964,'2026-01-09_taxon-match'!$A$2:$N$81,7,FALSE),IF(_xlpm.x=0,"",_xlpm.x)))</f>
        <v/>
      </c>
      <c r="P2964" s="46" t="str">
        <f>IF($I2964="","",_xlfn.LET(_xlpm.x,VLOOKUP($I2964,'2026-01-09_taxon-match'!$A$2:$N$81,8,FALSE),IF(_xlpm.x=0,"",_xlpm.x)))</f>
        <v/>
      </c>
      <c r="Q2964" s="46" t="str">
        <f>IF($I2964="","",_xlfn.LET(_xlpm.x,VLOOKUP($I2964,'2026-01-09_taxon-match'!$A$2:$N$81,9,FALSE),IF(_xlpm.x=0,"",_xlpm.x)))</f>
        <v/>
      </c>
      <c r="R2964" s="46" t="str">
        <f>IF($I2964="","",_xlfn.LET(_xlpm.x,VLOOKUP($I2964,'2026-01-09_taxon-match'!$A$2:$N$81,10,FALSE),IF(_xlpm.x=0,"",_xlpm.x)))</f>
        <v/>
      </c>
      <c r="S2964" s="46" t="str">
        <f>IF($I2964="","",_xlfn.LET(_xlpm.x,VLOOKUP($I2964,'2026-01-09_taxon-match'!$A$2:$N$81,11,FALSE),IF(_xlpm.x=0,"",_xlpm.x)))</f>
        <v/>
      </c>
      <c r="T2964" s="46" t="str">
        <f>IF($I2964="","",_xlfn.LET(_xlpm.x,VLOOKUP($I2964,'2026-01-09_taxon-match'!$A$2:$N$81,13,FALSE),IF(_xlpm.x=0,"",_xlpm.x)))</f>
        <v/>
      </c>
      <c r="V2964" s="46" t="s">
        <v>39</v>
      </c>
      <c r="W2964" s="46" t="s">
        <v>46</v>
      </c>
      <c r="Y2964" s="46" t="str">
        <f>IF(V2964="","",_xlfn.LET(_xlpm.x,VLOOKUP(V2964,'Drop-down_menus'!$D$2:$E$13,2,FALSE),IF(_xlpm.x=0,"",_xlpm.x)))</f>
        <v>https://orcid.org/0009-0002-6669-2911</v>
      </c>
      <c r="Z2964" s="46" t="str">
        <f>IF(W2964="","",_xlfn.LET(_xlpm.x,VLOOKUP(W2964,'Drop-down_menus'!$D$2:$E$13,2,FALSE),IF(_xlpm.x=0,"",_xlpm.x)))</f>
        <v>https://orcid.org/0000-0003-0502-8101</v>
      </c>
      <c r="AA2964" s="46" t="str">
        <f>IF(X2964="","",_xlfn.LET(_xlpm.x,VLOOKUP(X2964,'Drop-down_menus'!$D$2:$E$13,2,FALSE),IF(_xlpm.x=0,"",_xlpm.x)))</f>
        <v/>
      </c>
      <c r="AB2964" s="46" t="s">
        <v>519</v>
      </c>
      <c r="AC2964" s="46" t="s">
        <v>402</v>
      </c>
      <c r="AD2964" s="46" t="s">
        <v>1188</v>
      </c>
      <c r="AE2964" s="46" t="s">
        <v>28</v>
      </c>
      <c r="AF2964" s="46" t="s">
        <v>39</v>
      </c>
      <c r="AG2964" s="46" t="str">
        <f>IF(AE2964="","",_xlfn.LET(_xlpm.x,VLOOKUP(AE2964,'Drop-down_menus'!$D$2:$E$13,2,FALSE),IF(_xlpm.x=0,"",_xlpm.x)))</f>
        <v>https://orcid.org/0000-0002-9037-7623</v>
      </c>
      <c r="AH2964" s="46" t="str">
        <f>IF(AF2964="","",_xlfn.LET(_xlpm.x,VLOOKUP(AF2964,'Drop-down_menus'!$D$2:$E$13,2,FALSE),IF(_xlpm.x=0,"",_xlpm.x)))</f>
        <v>https://orcid.org/0009-0002-6669-2911</v>
      </c>
    </row>
    <row r="2965" spans="2:34" ht="15" customHeight="1">
      <c r="B2965" s="46">
        <v>4020</v>
      </c>
      <c r="C2965" s="46" t="s">
        <v>925</v>
      </c>
      <c r="D2965" s="46" t="b">
        <f>COUNTIF(Events!$B$2:$B$171, C2965) &gt; 0</f>
        <v>1</v>
      </c>
      <c r="E2965" s="46" t="s">
        <v>215</v>
      </c>
      <c r="F2965" s="46" t="s">
        <v>218</v>
      </c>
      <c r="J2965" s="46" t="str">
        <f>IF(I2965="","",_xlfn.LET(_xlpm.x,VLOOKUP(I2965,'2026-01-09_taxon-match'!$A$2:$N$81,4,FALSE),IF(_xlpm.x=0,"",_xlpm.x)))</f>
        <v/>
      </c>
      <c r="L2965" s="46" t="str">
        <f>IF(I2965="","",_xlfn.LET(_xlpm.x,VLOOKUP(I2965,'2026-01-09_taxon-match'!$A$2:$N$81,3,FALSE),IF(_xlpm.x=0,"",_xlpm.x)))</f>
        <v/>
      </c>
      <c r="M2965" s="46" t="str">
        <f>IF($I2965="","",_xlfn.LET(_xlpm.x,VLOOKUP($I2965,'2026-01-09_taxon-match'!$A$2:$N$81,5,FALSE),IF(_xlpm.x=0,"",_xlpm.x)))</f>
        <v/>
      </c>
      <c r="N2965" s="46" t="str">
        <f>IF($I2965="","",_xlfn.LET(_xlpm.x,VLOOKUP($I2965,'2026-01-09_taxon-match'!$A$2:$N$81,6,FALSE),IF(_xlpm.x=0,"",_xlpm.x)))</f>
        <v/>
      </c>
      <c r="O2965" s="46" t="str">
        <f>IF($I2965="","",_xlfn.LET(_xlpm.x,VLOOKUP($I2965,'2026-01-09_taxon-match'!$A$2:$N$81,7,FALSE),IF(_xlpm.x=0,"",_xlpm.x)))</f>
        <v/>
      </c>
      <c r="P2965" s="46" t="str">
        <f>IF($I2965="","",_xlfn.LET(_xlpm.x,VLOOKUP($I2965,'2026-01-09_taxon-match'!$A$2:$N$81,8,FALSE),IF(_xlpm.x=0,"",_xlpm.x)))</f>
        <v/>
      </c>
      <c r="Q2965" s="46" t="str">
        <f>IF($I2965="","",_xlfn.LET(_xlpm.x,VLOOKUP($I2965,'2026-01-09_taxon-match'!$A$2:$N$81,9,FALSE),IF(_xlpm.x=0,"",_xlpm.x)))</f>
        <v/>
      </c>
      <c r="R2965" s="46" t="str">
        <f>IF($I2965="","",_xlfn.LET(_xlpm.x,VLOOKUP($I2965,'2026-01-09_taxon-match'!$A$2:$N$81,10,FALSE),IF(_xlpm.x=0,"",_xlpm.x)))</f>
        <v/>
      </c>
      <c r="S2965" s="46" t="str">
        <f>IF($I2965="","",_xlfn.LET(_xlpm.x,VLOOKUP($I2965,'2026-01-09_taxon-match'!$A$2:$N$81,11,FALSE),IF(_xlpm.x=0,"",_xlpm.x)))</f>
        <v/>
      </c>
      <c r="T2965" s="46" t="str">
        <f>IF($I2965="","",_xlfn.LET(_xlpm.x,VLOOKUP($I2965,'2026-01-09_taxon-match'!$A$2:$N$81,13,FALSE),IF(_xlpm.x=0,"",_xlpm.x)))</f>
        <v/>
      </c>
      <c r="V2965" s="46" t="s">
        <v>39</v>
      </c>
      <c r="W2965" s="46" t="s">
        <v>46</v>
      </c>
      <c r="Y2965" s="46" t="str">
        <f>IF(V2965="","",_xlfn.LET(_xlpm.x,VLOOKUP(V2965,'Drop-down_menus'!$D$2:$E$13,2,FALSE),IF(_xlpm.x=0,"",_xlpm.x)))</f>
        <v>https://orcid.org/0009-0002-6669-2911</v>
      </c>
      <c r="Z2965" s="46" t="str">
        <f>IF(W2965="","",_xlfn.LET(_xlpm.x,VLOOKUP(W2965,'Drop-down_menus'!$D$2:$E$13,2,FALSE),IF(_xlpm.x=0,"",_xlpm.x)))</f>
        <v>https://orcid.org/0000-0003-0502-8101</v>
      </c>
      <c r="AA2965" s="46" t="str">
        <f>IF(X2965="","",_xlfn.LET(_xlpm.x,VLOOKUP(X2965,'Drop-down_menus'!$D$2:$E$13,2,FALSE),IF(_xlpm.x=0,"",_xlpm.x)))</f>
        <v/>
      </c>
      <c r="AB2965" s="46" t="s">
        <v>519</v>
      </c>
      <c r="AC2965" s="46" t="s">
        <v>402</v>
      </c>
      <c r="AD2965" s="46" t="s">
        <v>1188</v>
      </c>
      <c r="AE2965" s="46" t="s">
        <v>28</v>
      </c>
      <c r="AF2965" s="46" t="s">
        <v>39</v>
      </c>
      <c r="AG2965" s="46" t="str">
        <f>IF(AE2965="","",_xlfn.LET(_xlpm.x,VLOOKUP(AE2965,'Drop-down_menus'!$D$2:$E$13,2,FALSE),IF(_xlpm.x=0,"",_xlpm.x)))</f>
        <v>https://orcid.org/0000-0002-9037-7623</v>
      </c>
      <c r="AH2965" s="46" t="str">
        <f>IF(AF2965="","",_xlfn.LET(_xlpm.x,VLOOKUP(AF2965,'Drop-down_menus'!$D$2:$E$13,2,FALSE),IF(_xlpm.x=0,"",_xlpm.x)))</f>
        <v>https://orcid.org/0009-0002-6669-2911</v>
      </c>
    </row>
    <row r="2966" spans="2:34" ht="15" customHeight="1">
      <c r="B2966" s="46">
        <v>4021</v>
      </c>
      <c r="C2966" s="46" t="s">
        <v>925</v>
      </c>
      <c r="D2966" s="46" t="b">
        <f>COUNTIF(Events!$B$2:$B$171, C2966) &gt; 0</f>
        <v>1</v>
      </c>
      <c r="E2966" s="46" t="s">
        <v>215</v>
      </c>
      <c r="F2966" s="46" t="s">
        <v>218</v>
      </c>
      <c r="J2966" s="46" t="str">
        <f>IF(I2966="","",_xlfn.LET(_xlpm.x,VLOOKUP(I2966,'2026-01-09_taxon-match'!$A$2:$N$81,4,FALSE),IF(_xlpm.x=0,"",_xlpm.x)))</f>
        <v/>
      </c>
      <c r="L2966" s="46" t="str">
        <f>IF(I2966="","",_xlfn.LET(_xlpm.x,VLOOKUP(I2966,'2026-01-09_taxon-match'!$A$2:$N$81,3,FALSE),IF(_xlpm.x=0,"",_xlpm.x)))</f>
        <v/>
      </c>
      <c r="M2966" s="46" t="str">
        <f>IF($I2966="","",_xlfn.LET(_xlpm.x,VLOOKUP($I2966,'2026-01-09_taxon-match'!$A$2:$N$81,5,FALSE),IF(_xlpm.x=0,"",_xlpm.x)))</f>
        <v/>
      </c>
      <c r="N2966" s="46" t="str">
        <f>IF($I2966="","",_xlfn.LET(_xlpm.x,VLOOKUP($I2966,'2026-01-09_taxon-match'!$A$2:$N$81,6,FALSE),IF(_xlpm.x=0,"",_xlpm.x)))</f>
        <v/>
      </c>
      <c r="O2966" s="46" t="str">
        <f>IF($I2966="","",_xlfn.LET(_xlpm.x,VLOOKUP($I2966,'2026-01-09_taxon-match'!$A$2:$N$81,7,FALSE),IF(_xlpm.x=0,"",_xlpm.x)))</f>
        <v/>
      </c>
      <c r="P2966" s="46" t="str">
        <f>IF($I2966="","",_xlfn.LET(_xlpm.x,VLOOKUP($I2966,'2026-01-09_taxon-match'!$A$2:$N$81,8,FALSE),IF(_xlpm.x=0,"",_xlpm.x)))</f>
        <v/>
      </c>
      <c r="Q2966" s="46" t="str">
        <f>IF($I2966="","",_xlfn.LET(_xlpm.x,VLOOKUP($I2966,'2026-01-09_taxon-match'!$A$2:$N$81,9,FALSE),IF(_xlpm.x=0,"",_xlpm.x)))</f>
        <v/>
      </c>
      <c r="R2966" s="46" t="str">
        <f>IF($I2966="","",_xlfn.LET(_xlpm.x,VLOOKUP($I2966,'2026-01-09_taxon-match'!$A$2:$N$81,10,FALSE),IF(_xlpm.x=0,"",_xlpm.x)))</f>
        <v/>
      </c>
      <c r="S2966" s="46" t="str">
        <f>IF($I2966="","",_xlfn.LET(_xlpm.x,VLOOKUP($I2966,'2026-01-09_taxon-match'!$A$2:$N$81,11,FALSE),IF(_xlpm.x=0,"",_xlpm.x)))</f>
        <v/>
      </c>
      <c r="T2966" s="46" t="str">
        <f>IF($I2966="","",_xlfn.LET(_xlpm.x,VLOOKUP($I2966,'2026-01-09_taxon-match'!$A$2:$N$81,13,FALSE),IF(_xlpm.x=0,"",_xlpm.x)))</f>
        <v/>
      </c>
      <c r="V2966" s="46" t="s">
        <v>39</v>
      </c>
      <c r="W2966" s="46" t="s">
        <v>46</v>
      </c>
      <c r="Y2966" s="46" t="str">
        <f>IF(V2966="","",_xlfn.LET(_xlpm.x,VLOOKUP(V2966,'Drop-down_menus'!$D$2:$E$13,2,FALSE),IF(_xlpm.x=0,"",_xlpm.x)))</f>
        <v>https://orcid.org/0009-0002-6669-2911</v>
      </c>
      <c r="Z2966" s="46" t="str">
        <f>IF(W2966="","",_xlfn.LET(_xlpm.x,VLOOKUP(W2966,'Drop-down_menus'!$D$2:$E$13,2,FALSE),IF(_xlpm.x=0,"",_xlpm.x)))</f>
        <v>https://orcid.org/0000-0003-0502-8101</v>
      </c>
      <c r="AA2966" s="46" t="str">
        <f>IF(X2966="","",_xlfn.LET(_xlpm.x,VLOOKUP(X2966,'Drop-down_menus'!$D$2:$E$13,2,FALSE),IF(_xlpm.x=0,"",_xlpm.x)))</f>
        <v/>
      </c>
      <c r="AB2966" s="46" t="s">
        <v>519</v>
      </c>
      <c r="AC2966" s="46" t="s">
        <v>402</v>
      </c>
      <c r="AD2966" s="46" t="s">
        <v>1188</v>
      </c>
      <c r="AE2966" s="46" t="s">
        <v>28</v>
      </c>
      <c r="AF2966" s="46" t="s">
        <v>39</v>
      </c>
      <c r="AG2966" s="46" t="str">
        <f>IF(AE2966="","",_xlfn.LET(_xlpm.x,VLOOKUP(AE2966,'Drop-down_menus'!$D$2:$E$13,2,FALSE),IF(_xlpm.x=0,"",_xlpm.x)))</f>
        <v>https://orcid.org/0000-0002-9037-7623</v>
      </c>
      <c r="AH2966" s="46" t="str">
        <f>IF(AF2966="","",_xlfn.LET(_xlpm.x,VLOOKUP(AF2966,'Drop-down_menus'!$D$2:$E$13,2,FALSE),IF(_xlpm.x=0,"",_xlpm.x)))</f>
        <v>https://orcid.org/0009-0002-6669-2911</v>
      </c>
    </row>
    <row r="2967" spans="2:34" ht="15" customHeight="1">
      <c r="B2967" s="46">
        <v>4022</v>
      </c>
      <c r="C2967" s="46" t="s">
        <v>925</v>
      </c>
      <c r="D2967" s="46" t="b">
        <f>COUNTIF(Events!$B$2:$B$171, C2967) &gt; 0</f>
        <v>1</v>
      </c>
      <c r="E2967" s="46" t="s">
        <v>215</v>
      </c>
      <c r="F2967" s="46" t="s">
        <v>255</v>
      </c>
      <c r="J2967" s="46" t="str">
        <f>IF(I2967="","",_xlfn.LET(_xlpm.x,VLOOKUP(I2967,'2026-01-09_taxon-match'!$A$2:$N$81,4,FALSE),IF(_xlpm.x=0,"",_xlpm.x)))</f>
        <v/>
      </c>
      <c r="L2967" s="46" t="str">
        <f>IF(I2967="","",_xlfn.LET(_xlpm.x,VLOOKUP(I2967,'2026-01-09_taxon-match'!$A$2:$N$81,3,FALSE),IF(_xlpm.x=0,"",_xlpm.x)))</f>
        <v/>
      </c>
      <c r="M2967" s="46" t="str">
        <f>IF($I2967="","",_xlfn.LET(_xlpm.x,VLOOKUP($I2967,'2026-01-09_taxon-match'!$A$2:$N$81,5,FALSE),IF(_xlpm.x=0,"",_xlpm.x)))</f>
        <v/>
      </c>
      <c r="N2967" s="46" t="str">
        <f>IF($I2967="","",_xlfn.LET(_xlpm.x,VLOOKUP($I2967,'2026-01-09_taxon-match'!$A$2:$N$81,6,FALSE),IF(_xlpm.x=0,"",_xlpm.x)))</f>
        <v/>
      </c>
      <c r="O2967" s="46" t="str">
        <f>IF($I2967="","",_xlfn.LET(_xlpm.x,VLOOKUP($I2967,'2026-01-09_taxon-match'!$A$2:$N$81,7,FALSE),IF(_xlpm.x=0,"",_xlpm.x)))</f>
        <v/>
      </c>
      <c r="P2967" s="46" t="str">
        <f>IF($I2967="","",_xlfn.LET(_xlpm.x,VLOOKUP($I2967,'2026-01-09_taxon-match'!$A$2:$N$81,8,FALSE),IF(_xlpm.x=0,"",_xlpm.x)))</f>
        <v/>
      </c>
      <c r="Q2967" s="46" t="str">
        <f>IF($I2967="","",_xlfn.LET(_xlpm.x,VLOOKUP($I2967,'2026-01-09_taxon-match'!$A$2:$N$81,9,FALSE),IF(_xlpm.x=0,"",_xlpm.x)))</f>
        <v/>
      </c>
      <c r="R2967" s="46" t="str">
        <f>IF($I2967="","",_xlfn.LET(_xlpm.x,VLOOKUP($I2967,'2026-01-09_taxon-match'!$A$2:$N$81,10,FALSE),IF(_xlpm.x=0,"",_xlpm.x)))</f>
        <v/>
      </c>
      <c r="S2967" s="46" t="str">
        <f>IF($I2967="","",_xlfn.LET(_xlpm.x,VLOOKUP($I2967,'2026-01-09_taxon-match'!$A$2:$N$81,11,FALSE),IF(_xlpm.x=0,"",_xlpm.x)))</f>
        <v/>
      </c>
      <c r="T2967" s="46" t="str">
        <f>IF($I2967="","",_xlfn.LET(_xlpm.x,VLOOKUP($I2967,'2026-01-09_taxon-match'!$A$2:$N$81,13,FALSE),IF(_xlpm.x=0,"",_xlpm.x)))</f>
        <v/>
      </c>
      <c r="V2967" s="46" t="s">
        <v>39</v>
      </c>
      <c r="W2967" s="46" t="s">
        <v>46</v>
      </c>
      <c r="Y2967" s="46" t="str">
        <f>IF(V2967="","",_xlfn.LET(_xlpm.x,VLOOKUP(V2967,'Drop-down_menus'!$D$2:$E$13,2,FALSE),IF(_xlpm.x=0,"",_xlpm.x)))</f>
        <v>https://orcid.org/0009-0002-6669-2911</v>
      </c>
      <c r="Z2967" s="46" t="str">
        <f>IF(W2967="","",_xlfn.LET(_xlpm.x,VLOOKUP(W2967,'Drop-down_menus'!$D$2:$E$13,2,FALSE),IF(_xlpm.x=0,"",_xlpm.x)))</f>
        <v>https://orcid.org/0000-0003-0502-8101</v>
      </c>
      <c r="AA2967" s="46" t="str">
        <f>IF(X2967="","",_xlfn.LET(_xlpm.x,VLOOKUP(X2967,'Drop-down_menus'!$D$2:$E$13,2,FALSE),IF(_xlpm.x=0,"",_xlpm.x)))</f>
        <v/>
      </c>
      <c r="AB2967" s="46" t="s">
        <v>519</v>
      </c>
      <c r="AC2967" s="46" t="s">
        <v>356</v>
      </c>
      <c r="AD2967" s="46" t="s">
        <v>1188</v>
      </c>
      <c r="AE2967" s="46" t="s">
        <v>28</v>
      </c>
      <c r="AF2967" s="46" t="s">
        <v>39</v>
      </c>
      <c r="AG2967" s="46" t="str">
        <f>IF(AE2967="","",_xlfn.LET(_xlpm.x,VLOOKUP(AE2967,'Drop-down_menus'!$D$2:$E$13,2,FALSE),IF(_xlpm.x=0,"",_xlpm.x)))</f>
        <v>https://orcid.org/0000-0002-9037-7623</v>
      </c>
      <c r="AH2967" s="46" t="str">
        <f>IF(AF2967="","",_xlfn.LET(_xlpm.x,VLOOKUP(AF2967,'Drop-down_menus'!$D$2:$E$13,2,FALSE),IF(_xlpm.x=0,"",_xlpm.x)))</f>
        <v>https://orcid.org/0009-0002-6669-2911</v>
      </c>
    </row>
    <row r="2968" spans="2:34" ht="15" customHeight="1">
      <c r="B2968" s="46">
        <v>4023</v>
      </c>
      <c r="C2968" s="46" t="s">
        <v>925</v>
      </c>
      <c r="D2968" s="46" t="b">
        <f>COUNTIF(Events!$B$2:$B$171, C2968) &gt; 0</f>
        <v>1</v>
      </c>
      <c r="E2968" s="46" t="s">
        <v>215</v>
      </c>
      <c r="F2968" s="15" t="s">
        <v>1082</v>
      </c>
      <c r="J2968" s="46" t="str">
        <f>IF(I2968="","",_xlfn.LET(_xlpm.x,VLOOKUP(I2968,'2026-01-09_taxon-match'!$A$2:$N$81,4,FALSE),IF(_xlpm.x=0,"",_xlpm.x)))</f>
        <v/>
      </c>
      <c r="L2968" s="46" t="str">
        <f>IF(I2968="","",_xlfn.LET(_xlpm.x,VLOOKUP(I2968,'2026-01-09_taxon-match'!$A$2:$N$81,3,FALSE),IF(_xlpm.x=0,"",_xlpm.x)))</f>
        <v/>
      </c>
      <c r="M2968" s="46" t="str">
        <f>IF($I2968="","",_xlfn.LET(_xlpm.x,VLOOKUP($I2968,'2026-01-09_taxon-match'!$A$2:$N$81,5,FALSE),IF(_xlpm.x=0,"",_xlpm.x)))</f>
        <v/>
      </c>
      <c r="N2968" s="46" t="str">
        <f>IF($I2968="","",_xlfn.LET(_xlpm.x,VLOOKUP($I2968,'2026-01-09_taxon-match'!$A$2:$N$81,6,FALSE),IF(_xlpm.x=0,"",_xlpm.x)))</f>
        <v/>
      </c>
      <c r="O2968" s="46" t="str">
        <f>IF($I2968="","",_xlfn.LET(_xlpm.x,VLOOKUP($I2968,'2026-01-09_taxon-match'!$A$2:$N$81,7,FALSE),IF(_xlpm.x=0,"",_xlpm.x)))</f>
        <v/>
      </c>
      <c r="P2968" s="46" t="str">
        <f>IF($I2968="","",_xlfn.LET(_xlpm.x,VLOOKUP($I2968,'2026-01-09_taxon-match'!$A$2:$N$81,8,FALSE),IF(_xlpm.x=0,"",_xlpm.x)))</f>
        <v/>
      </c>
      <c r="Q2968" s="46" t="str">
        <f>IF($I2968="","",_xlfn.LET(_xlpm.x,VLOOKUP($I2968,'2026-01-09_taxon-match'!$A$2:$N$81,9,FALSE),IF(_xlpm.x=0,"",_xlpm.x)))</f>
        <v/>
      </c>
      <c r="R2968" s="46" t="str">
        <f>IF($I2968="","",_xlfn.LET(_xlpm.x,VLOOKUP($I2968,'2026-01-09_taxon-match'!$A$2:$N$81,10,FALSE),IF(_xlpm.x=0,"",_xlpm.x)))</f>
        <v/>
      </c>
      <c r="S2968" s="46" t="str">
        <f>IF($I2968="","",_xlfn.LET(_xlpm.x,VLOOKUP($I2968,'2026-01-09_taxon-match'!$A$2:$N$81,11,FALSE),IF(_xlpm.x=0,"",_xlpm.x)))</f>
        <v/>
      </c>
      <c r="T2968" s="46" t="str">
        <f>IF($I2968="","",_xlfn.LET(_xlpm.x,VLOOKUP($I2968,'2026-01-09_taxon-match'!$A$2:$N$81,13,FALSE),IF(_xlpm.x=0,"",_xlpm.x)))</f>
        <v/>
      </c>
      <c r="V2968" s="46" t="s">
        <v>39</v>
      </c>
      <c r="W2968" s="46" t="s">
        <v>46</v>
      </c>
      <c r="Y2968" s="46" t="str">
        <f>IF(V2968="","",_xlfn.LET(_xlpm.x,VLOOKUP(V2968,'Drop-down_menus'!$D$2:$E$13,2,FALSE),IF(_xlpm.x=0,"",_xlpm.x)))</f>
        <v>https://orcid.org/0009-0002-6669-2911</v>
      </c>
      <c r="Z2968" s="46" t="str">
        <f>IF(W2968="","",_xlfn.LET(_xlpm.x,VLOOKUP(W2968,'Drop-down_menus'!$D$2:$E$13,2,FALSE),IF(_xlpm.x=0,"",_xlpm.x)))</f>
        <v>https://orcid.org/0000-0003-0502-8101</v>
      </c>
      <c r="AA2968" s="46" t="str">
        <f>IF(X2968="","",_xlfn.LET(_xlpm.x,VLOOKUP(X2968,'Drop-down_menus'!$D$2:$E$13,2,FALSE),IF(_xlpm.x=0,"",_xlpm.x)))</f>
        <v/>
      </c>
      <c r="AB2968" s="46" t="s">
        <v>519</v>
      </c>
      <c r="AC2968" s="46" t="s">
        <v>356</v>
      </c>
      <c r="AD2968" s="46" t="s">
        <v>1188</v>
      </c>
      <c r="AE2968" s="46" t="s">
        <v>28</v>
      </c>
      <c r="AF2968" s="46" t="s">
        <v>39</v>
      </c>
      <c r="AG2968" s="46" t="str">
        <f>IF(AE2968="","",_xlfn.LET(_xlpm.x,VLOOKUP(AE2968,'Drop-down_menus'!$D$2:$E$13,2,FALSE),IF(_xlpm.x=0,"",_xlpm.x)))</f>
        <v>https://orcid.org/0000-0002-9037-7623</v>
      </c>
      <c r="AH2968" s="46" t="str">
        <f>IF(AF2968="","",_xlfn.LET(_xlpm.x,VLOOKUP(AF2968,'Drop-down_menus'!$D$2:$E$13,2,FALSE),IF(_xlpm.x=0,"",_xlpm.x)))</f>
        <v>https://orcid.org/0009-0002-6669-2911</v>
      </c>
    </row>
    <row r="2969" spans="2:34" ht="15" customHeight="1">
      <c r="B2969" s="46">
        <v>4024</v>
      </c>
      <c r="C2969" s="46" t="s">
        <v>925</v>
      </c>
      <c r="D2969" s="46" t="b">
        <f>COUNTIF(Events!$B$2:$B$171, C2969) &gt; 0</f>
        <v>1</v>
      </c>
      <c r="E2969" s="46" t="s">
        <v>215</v>
      </c>
      <c r="F2969" s="46" t="s">
        <v>219</v>
      </c>
      <c r="J2969" s="46" t="str">
        <f>IF(I2969="","",_xlfn.LET(_xlpm.x,VLOOKUP(I2969,'2026-01-09_taxon-match'!$A$2:$N$81,4,FALSE),IF(_xlpm.x=0,"",_xlpm.x)))</f>
        <v/>
      </c>
      <c r="L2969" s="46" t="str">
        <f>IF(I2969="","",_xlfn.LET(_xlpm.x,VLOOKUP(I2969,'2026-01-09_taxon-match'!$A$2:$N$81,3,FALSE),IF(_xlpm.x=0,"",_xlpm.x)))</f>
        <v/>
      </c>
      <c r="M2969" s="46" t="str">
        <f>IF($I2969="","",_xlfn.LET(_xlpm.x,VLOOKUP($I2969,'2026-01-09_taxon-match'!$A$2:$N$81,5,FALSE),IF(_xlpm.x=0,"",_xlpm.x)))</f>
        <v/>
      </c>
      <c r="N2969" s="46" t="str">
        <f>IF($I2969="","",_xlfn.LET(_xlpm.x,VLOOKUP($I2969,'2026-01-09_taxon-match'!$A$2:$N$81,6,FALSE),IF(_xlpm.x=0,"",_xlpm.x)))</f>
        <v/>
      </c>
      <c r="O2969" s="46" t="str">
        <f>IF($I2969="","",_xlfn.LET(_xlpm.x,VLOOKUP($I2969,'2026-01-09_taxon-match'!$A$2:$N$81,7,FALSE),IF(_xlpm.x=0,"",_xlpm.x)))</f>
        <v/>
      </c>
      <c r="P2969" s="46" t="str">
        <f>IF($I2969="","",_xlfn.LET(_xlpm.x,VLOOKUP($I2969,'2026-01-09_taxon-match'!$A$2:$N$81,8,FALSE),IF(_xlpm.x=0,"",_xlpm.x)))</f>
        <v/>
      </c>
      <c r="Q2969" s="46" t="str">
        <f>IF($I2969="","",_xlfn.LET(_xlpm.x,VLOOKUP($I2969,'2026-01-09_taxon-match'!$A$2:$N$81,9,FALSE),IF(_xlpm.x=0,"",_xlpm.x)))</f>
        <v/>
      </c>
      <c r="R2969" s="46" t="str">
        <f>IF($I2969="","",_xlfn.LET(_xlpm.x,VLOOKUP($I2969,'2026-01-09_taxon-match'!$A$2:$N$81,10,FALSE),IF(_xlpm.x=0,"",_xlpm.x)))</f>
        <v/>
      </c>
      <c r="S2969" s="46" t="str">
        <f>IF($I2969="","",_xlfn.LET(_xlpm.x,VLOOKUP($I2969,'2026-01-09_taxon-match'!$A$2:$N$81,11,FALSE),IF(_xlpm.x=0,"",_xlpm.x)))</f>
        <v/>
      </c>
      <c r="T2969" s="46" t="str">
        <f>IF($I2969="","",_xlfn.LET(_xlpm.x,VLOOKUP($I2969,'2026-01-09_taxon-match'!$A$2:$N$81,13,FALSE),IF(_xlpm.x=0,"",_xlpm.x)))</f>
        <v/>
      </c>
      <c r="V2969" s="46" t="s">
        <v>39</v>
      </c>
      <c r="W2969" s="46" t="s">
        <v>46</v>
      </c>
      <c r="Y2969" s="46" t="str">
        <f>IF(V2969="","",_xlfn.LET(_xlpm.x,VLOOKUP(V2969,'Drop-down_menus'!$D$2:$E$13,2,FALSE),IF(_xlpm.x=0,"",_xlpm.x)))</f>
        <v>https://orcid.org/0009-0002-6669-2911</v>
      </c>
      <c r="Z2969" s="46" t="str">
        <f>IF(W2969="","",_xlfn.LET(_xlpm.x,VLOOKUP(W2969,'Drop-down_menus'!$D$2:$E$13,2,FALSE),IF(_xlpm.x=0,"",_xlpm.x)))</f>
        <v>https://orcid.org/0000-0003-0502-8101</v>
      </c>
      <c r="AA2969" s="46" t="str">
        <f>IF(X2969="","",_xlfn.LET(_xlpm.x,VLOOKUP(X2969,'Drop-down_menus'!$D$2:$E$13,2,FALSE),IF(_xlpm.x=0,"",_xlpm.x)))</f>
        <v/>
      </c>
      <c r="AC2969" s="46" t="s">
        <v>356</v>
      </c>
      <c r="AD2969" s="46" t="s">
        <v>1188</v>
      </c>
      <c r="AE2969" s="46" t="s">
        <v>28</v>
      </c>
      <c r="AF2969" s="46" t="s">
        <v>39</v>
      </c>
      <c r="AG2969" s="46" t="str">
        <f>IF(AE2969="","",_xlfn.LET(_xlpm.x,VLOOKUP(AE2969,'Drop-down_menus'!$D$2:$E$13,2,FALSE),IF(_xlpm.x=0,"",_xlpm.x)))</f>
        <v>https://orcid.org/0000-0002-9037-7623</v>
      </c>
      <c r="AH2969" s="46" t="str">
        <f>IF(AF2969="","",_xlfn.LET(_xlpm.x,VLOOKUP(AF2969,'Drop-down_menus'!$D$2:$E$13,2,FALSE),IF(_xlpm.x=0,"",_xlpm.x)))</f>
        <v>https://orcid.org/0009-0002-6669-2911</v>
      </c>
    </row>
    <row r="2970" spans="2:34" ht="15" customHeight="1">
      <c r="B2970" s="46">
        <v>4025</v>
      </c>
      <c r="C2970" s="46" t="s">
        <v>925</v>
      </c>
      <c r="D2970" s="46" t="b">
        <f>COUNTIF(Events!$B$2:$B$171, C2970) &gt; 0</f>
        <v>1</v>
      </c>
      <c r="E2970" s="46" t="s">
        <v>215</v>
      </c>
      <c r="F2970" s="46" t="s">
        <v>507</v>
      </c>
      <c r="J2970" s="46" t="str">
        <f>IF(I2970="","",_xlfn.LET(_xlpm.x,VLOOKUP(I2970,'2026-01-09_taxon-match'!$A$2:$N$81,4,FALSE),IF(_xlpm.x=0,"",_xlpm.x)))</f>
        <v/>
      </c>
      <c r="L2970" s="46" t="str">
        <f>IF(I2970="","",_xlfn.LET(_xlpm.x,VLOOKUP(I2970,'2026-01-09_taxon-match'!$A$2:$N$81,3,FALSE),IF(_xlpm.x=0,"",_xlpm.x)))</f>
        <v/>
      </c>
      <c r="M2970" s="46" t="str">
        <f>IF($I2970="","",_xlfn.LET(_xlpm.x,VLOOKUP($I2970,'2026-01-09_taxon-match'!$A$2:$N$81,5,FALSE),IF(_xlpm.x=0,"",_xlpm.x)))</f>
        <v/>
      </c>
      <c r="N2970" s="46" t="str">
        <f>IF($I2970="","",_xlfn.LET(_xlpm.x,VLOOKUP($I2970,'2026-01-09_taxon-match'!$A$2:$N$81,6,FALSE),IF(_xlpm.x=0,"",_xlpm.x)))</f>
        <v/>
      </c>
      <c r="O2970" s="46" t="str">
        <f>IF($I2970="","",_xlfn.LET(_xlpm.x,VLOOKUP($I2970,'2026-01-09_taxon-match'!$A$2:$N$81,7,FALSE),IF(_xlpm.x=0,"",_xlpm.x)))</f>
        <v/>
      </c>
      <c r="P2970" s="46" t="str">
        <f>IF($I2970="","",_xlfn.LET(_xlpm.x,VLOOKUP($I2970,'2026-01-09_taxon-match'!$A$2:$N$81,8,FALSE),IF(_xlpm.x=0,"",_xlpm.x)))</f>
        <v/>
      </c>
      <c r="Q2970" s="46" t="str">
        <f>IF($I2970="","",_xlfn.LET(_xlpm.x,VLOOKUP($I2970,'2026-01-09_taxon-match'!$A$2:$N$81,9,FALSE),IF(_xlpm.x=0,"",_xlpm.x)))</f>
        <v/>
      </c>
      <c r="R2970" s="46" t="str">
        <f>IF($I2970="","",_xlfn.LET(_xlpm.x,VLOOKUP($I2970,'2026-01-09_taxon-match'!$A$2:$N$81,10,FALSE),IF(_xlpm.x=0,"",_xlpm.x)))</f>
        <v/>
      </c>
      <c r="S2970" s="46" t="str">
        <f>IF($I2970="","",_xlfn.LET(_xlpm.x,VLOOKUP($I2970,'2026-01-09_taxon-match'!$A$2:$N$81,11,FALSE),IF(_xlpm.x=0,"",_xlpm.x)))</f>
        <v/>
      </c>
      <c r="T2970" s="46" t="str">
        <f>IF($I2970="","",_xlfn.LET(_xlpm.x,VLOOKUP($I2970,'2026-01-09_taxon-match'!$A$2:$N$81,13,FALSE),IF(_xlpm.x=0,"",_xlpm.x)))</f>
        <v/>
      </c>
      <c r="V2970" s="46" t="s">
        <v>39</v>
      </c>
      <c r="W2970" s="46" t="s">
        <v>46</v>
      </c>
      <c r="Y2970" s="46" t="str">
        <f>IF(V2970="","",_xlfn.LET(_xlpm.x,VLOOKUP(V2970,'Drop-down_menus'!$D$2:$E$13,2,FALSE),IF(_xlpm.x=0,"",_xlpm.x)))</f>
        <v>https://orcid.org/0009-0002-6669-2911</v>
      </c>
      <c r="Z2970" s="46" t="str">
        <f>IF(W2970="","",_xlfn.LET(_xlpm.x,VLOOKUP(W2970,'Drop-down_menus'!$D$2:$E$13,2,FALSE),IF(_xlpm.x=0,"",_xlpm.x)))</f>
        <v>https://orcid.org/0000-0003-0502-8101</v>
      </c>
      <c r="AA2970" s="46" t="str">
        <f>IF(X2970="","",_xlfn.LET(_xlpm.x,VLOOKUP(X2970,'Drop-down_menus'!$D$2:$E$13,2,FALSE),IF(_xlpm.x=0,"",_xlpm.x)))</f>
        <v/>
      </c>
      <c r="AB2970" s="46" t="s">
        <v>1128</v>
      </c>
      <c r="AC2970" s="46" t="s">
        <v>278</v>
      </c>
      <c r="AD2970" s="46" t="s">
        <v>1188</v>
      </c>
      <c r="AE2970" s="46" t="s">
        <v>28</v>
      </c>
      <c r="AF2970" s="46" t="s">
        <v>39</v>
      </c>
      <c r="AG2970" s="46" t="str">
        <f>IF(AE2970="","",_xlfn.LET(_xlpm.x,VLOOKUP(AE2970,'Drop-down_menus'!$D$2:$E$13,2,FALSE),IF(_xlpm.x=0,"",_xlpm.x)))</f>
        <v>https://orcid.org/0000-0002-9037-7623</v>
      </c>
      <c r="AH2970" s="46" t="str">
        <f>IF(AF2970="","",_xlfn.LET(_xlpm.x,VLOOKUP(AF2970,'Drop-down_menus'!$D$2:$E$13,2,FALSE),IF(_xlpm.x=0,"",_xlpm.x)))</f>
        <v>https://orcid.org/0009-0002-6669-2911</v>
      </c>
    </row>
    <row r="2971" spans="2:34" ht="15" customHeight="1">
      <c r="B2971" s="46">
        <v>4026</v>
      </c>
      <c r="C2971" s="46" t="s">
        <v>925</v>
      </c>
      <c r="D2971" s="46" t="b">
        <f>COUNTIF(Events!$B$2:$B$171, C2971) &gt; 0</f>
        <v>1</v>
      </c>
      <c r="E2971" s="46" t="s">
        <v>215</v>
      </c>
      <c r="F2971" s="46" t="s">
        <v>1076</v>
      </c>
      <c r="J2971" s="46" t="str">
        <f>IF(I2971="","",_xlfn.LET(_xlpm.x,VLOOKUP(I2971,'2026-01-09_taxon-match'!$A$2:$N$81,4,FALSE),IF(_xlpm.x=0,"",_xlpm.x)))</f>
        <v/>
      </c>
      <c r="L2971" s="46" t="str">
        <f>IF(I2971="","",_xlfn.LET(_xlpm.x,VLOOKUP(I2971,'2026-01-09_taxon-match'!$A$2:$N$81,3,FALSE),IF(_xlpm.x=0,"",_xlpm.x)))</f>
        <v/>
      </c>
      <c r="M2971" s="46" t="str">
        <f>IF($I2971="","",_xlfn.LET(_xlpm.x,VLOOKUP($I2971,'2026-01-09_taxon-match'!$A$2:$N$81,5,FALSE),IF(_xlpm.x=0,"",_xlpm.x)))</f>
        <v/>
      </c>
      <c r="N2971" s="46" t="str">
        <f>IF($I2971="","",_xlfn.LET(_xlpm.x,VLOOKUP($I2971,'2026-01-09_taxon-match'!$A$2:$N$81,6,FALSE),IF(_xlpm.x=0,"",_xlpm.x)))</f>
        <v/>
      </c>
      <c r="O2971" s="46" t="str">
        <f>IF($I2971="","",_xlfn.LET(_xlpm.x,VLOOKUP($I2971,'2026-01-09_taxon-match'!$A$2:$N$81,7,FALSE),IF(_xlpm.x=0,"",_xlpm.x)))</f>
        <v/>
      </c>
      <c r="P2971" s="46" t="str">
        <f>IF($I2971="","",_xlfn.LET(_xlpm.x,VLOOKUP($I2971,'2026-01-09_taxon-match'!$A$2:$N$81,8,FALSE),IF(_xlpm.x=0,"",_xlpm.x)))</f>
        <v/>
      </c>
      <c r="Q2971" s="46" t="str">
        <f>IF($I2971="","",_xlfn.LET(_xlpm.x,VLOOKUP($I2971,'2026-01-09_taxon-match'!$A$2:$N$81,9,FALSE),IF(_xlpm.x=0,"",_xlpm.x)))</f>
        <v/>
      </c>
      <c r="R2971" s="46" t="str">
        <f>IF($I2971="","",_xlfn.LET(_xlpm.x,VLOOKUP($I2971,'2026-01-09_taxon-match'!$A$2:$N$81,10,FALSE),IF(_xlpm.x=0,"",_xlpm.x)))</f>
        <v/>
      </c>
      <c r="S2971" s="46" t="str">
        <f>IF($I2971="","",_xlfn.LET(_xlpm.x,VLOOKUP($I2971,'2026-01-09_taxon-match'!$A$2:$N$81,11,FALSE),IF(_xlpm.x=0,"",_xlpm.x)))</f>
        <v/>
      </c>
      <c r="T2971" s="46" t="str">
        <f>IF($I2971="","",_xlfn.LET(_xlpm.x,VLOOKUP($I2971,'2026-01-09_taxon-match'!$A$2:$N$81,13,FALSE),IF(_xlpm.x=0,"",_xlpm.x)))</f>
        <v/>
      </c>
      <c r="V2971" s="46" t="s">
        <v>39</v>
      </c>
      <c r="W2971" s="46" t="s">
        <v>46</v>
      </c>
      <c r="Y2971" s="46" t="str">
        <f>IF(V2971="","",_xlfn.LET(_xlpm.x,VLOOKUP(V2971,'Drop-down_menus'!$D$2:$E$13,2,FALSE),IF(_xlpm.x=0,"",_xlpm.x)))</f>
        <v>https://orcid.org/0009-0002-6669-2911</v>
      </c>
      <c r="Z2971" s="46" t="str">
        <f>IF(W2971="","",_xlfn.LET(_xlpm.x,VLOOKUP(W2971,'Drop-down_menus'!$D$2:$E$13,2,FALSE),IF(_xlpm.x=0,"",_xlpm.x)))</f>
        <v>https://orcid.org/0000-0003-0502-8101</v>
      </c>
      <c r="AA2971" s="46" t="str">
        <f>IF(X2971="","",_xlfn.LET(_xlpm.x,VLOOKUP(X2971,'Drop-down_menus'!$D$2:$E$13,2,FALSE),IF(_xlpm.x=0,"",_xlpm.x)))</f>
        <v/>
      </c>
      <c r="AB2971" s="46" t="s">
        <v>514</v>
      </c>
      <c r="AC2971" s="46" t="s">
        <v>278</v>
      </c>
      <c r="AD2971" s="46" t="s">
        <v>1188</v>
      </c>
      <c r="AE2971" s="46" t="s">
        <v>28</v>
      </c>
      <c r="AF2971" s="46" t="s">
        <v>39</v>
      </c>
      <c r="AG2971" s="46" t="str">
        <f>IF(AE2971="","",_xlfn.LET(_xlpm.x,VLOOKUP(AE2971,'Drop-down_menus'!$D$2:$E$13,2,FALSE),IF(_xlpm.x=0,"",_xlpm.x)))</f>
        <v>https://orcid.org/0000-0002-9037-7623</v>
      </c>
      <c r="AH2971" s="46" t="str">
        <f>IF(AF2971="","",_xlfn.LET(_xlpm.x,VLOOKUP(AF2971,'Drop-down_menus'!$D$2:$E$13,2,FALSE),IF(_xlpm.x=0,"",_xlpm.x)))</f>
        <v>https://orcid.org/0009-0002-6669-2911</v>
      </c>
    </row>
    <row r="2972" spans="2:34" ht="15" customHeight="1">
      <c r="B2972" s="46">
        <v>4027</v>
      </c>
      <c r="C2972" s="46" t="s">
        <v>925</v>
      </c>
      <c r="D2972" s="46" t="b">
        <f>COUNTIF(Events!$B$2:$B$171, C2972) &gt; 0</f>
        <v>1</v>
      </c>
      <c r="E2972" s="46" t="s">
        <v>215</v>
      </c>
      <c r="F2972" s="46" t="s">
        <v>504</v>
      </c>
      <c r="J2972" s="46" t="str">
        <f>IF(I2972="","",_xlfn.LET(_xlpm.x,VLOOKUP(I2972,'2026-01-09_taxon-match'!$A$2:$N$81,4,FALSE),IF(_xlpm.x=0,"",_xlpm.x)))</f>
        <v/>
      </c>
      <c r="L2972" s="46" t="str">
        <f>IF(I2972="","",_xlfn.LET(_xlpm.x,VLOOKUP(I2972,'2026-01-09_taxon-match'!$A$2:$N$81,3,FALSE),IF(_xlpm.x=0,"",_xlpm.x)))</f>
        <v/>
      </c>
      <c r="M2972" s="46" t="str">
        <f>IF($I2972="","",_xlfn.LET(_xlpm.x,VLOOKUP($I2972,'2026-01-09_taxon-match'!$A$2:$N$81,5,FALSE),IF(_xlpm.x=0,"",_xlpm.x)))</f>
        <v/>
      </c>
      <c r="N2972" s="46" t="str">
        <f>IF($I2972="","",_xlfn.LET(_xlpm.x,VLOOKUP($I2972,'2026-01-09_taxon-match'!$A$2:$N$81,6,FALSE),IF(_xlpm.x=0,"",_xlpm.x)))</f>
        <v/>
      </c>
      <c r="O2972" s="46" t="str">
        <f>IF($I2972="","",_xlfn.LET(_xlpm.x,VLOOKUP($I2972,'2026-01-09_taxon-match'!$A$2:$N$81,7,FALSE),IF(_xlpm.x=0,"",_xlpm.x)))</f>
        <v/>
      </c>
      <c r="P2972" s="46" t="str">
        <f>IF($I2972="","",_xlfn.LET(_xlpm.x,VLOOKUP($I2972,'2026-01-09_taxon-match'!$A$2:$N$81,8,FALSE),IF(_xlpm.x=0,"",_xlpm.x)))</f>
        <v/>
      </c>
      <c r="Q2972" s="46" t="str">
        <f>IF($I2972="","",_xlfn.LET(_xlpm.x,VLOOKUP($I2972,'2026-01-09_taxon-match'!$A$2:$N$81,9,FALSE),IF(_xlpm.x=0,"",_xlpm.x)))</f>
        <v/>
      </c>
      <c r="R2972" s="46" t="str">
        <f>IF($I2972="","",_xlfn.LET(_xlpm.x,VLOOKUP($I2972,'2026-01-09_taxon-match'!$A$2:$N$81,10,FALSE),IF(_xlpm.x=0,"",_xlpm.x)))</f>
        <v/>
      </c>
      <c r="S2972" s="46" t="str">
        <f>IF($I2972="","",_xlfn.LET(_xlpm.x,VLOOKUP($I2972,'2026-01-09_taxon-match'!$A$2:$N$81,11,FALSE),IF(_xlpm.x=0,"",_xlpm.x)))</f>
        <v/>
      </c>
      <c r="T2972" s="46" t="str">
        <f>IF($I2972="","",_xlfn.LET(_xlpm.x,VLOOKUP($I2972,'2026-01-09_taxon-match'!$A$2:$N$81,13,FALSE),IF(_xlpm.x=0,"",_xlpm.x)))</f>
        <v/>
      </c>
      <c r="V2972" s="46" t="s">
        <v>39</v>
      </c>
      <c r="W2972" s="46" t="s">
        <v>46</v>
      </c>
      <c r="Y2972" s="46" t="str">
        <f>IF(V2972="","",_xlfn.LET(_xlpm.x,VLOOKUP(V2972,'Drop-down_menus'!$D$2:$E$13,2,FALSE),IF(_xlpm.x=0,"",_xlpm.x)))</f>
        <v>https://orcid.org/0009-0002-6669-2911</v>
      </c>
      <c r="Z2972" s="46" t="str">
        <f>IF(W2972="","",_xlfn.LET(_xlpm.x,VLOOKUP(W2972,'Drop-down_menus'!$D$2:$E$13,2,FALSE),IF(_xlpm.x=0,"",_xlpm.x)))</f>
        <v>https://orcid.org/0000-0003-0502-8101</v>
      </c>
      <c r="AA2972" s="46" t="str">
        <f>IF(X2972="","",_xlfn.LET(_xlpm.x,VLOOKUP(X2972,'Drop-down_menus'!$D$2:$E$13,2,FALSE),IF(_xlpm.x=0,"",_xlpm.x)))</f>
        <v/>
      </c>
      <c r="AB2972" s="46" t="s">
        <v>1126</v>
      </c>
      <c r="AC2972" s="46" t="s">
        <v>389</v>
      </c>
      <c r="AD2972" s="46" t="s">
        <v>1189</v>
      </c>
      <c r="AE2972" s="46" t="s">
        <v>28</v>
      </c>
      <c r="AF2972" s="46" t="s">
        <v>39</v>
      </c>
      <c r="AG2972" s="46" t="str">
        <f>IF(AE2972="","",_xlfn.LET(_xlpm.x,VLOOKUP(AE2972,'Drop-down_menus'!$D$2:$E$13,2,FALSE),IF(_xlpm.x=0,"",_xlpm.x)))</f>
        <v>https://orcid.org/0000-0002-9037-7623</v>
      </c>
      <c r="AH2972" s="46" t="str">
        <f>IF(AF2972="","",_xlfn.LET(_xlpm.x,VLOOKUP(AF2972,'Drop-down_menus'!$D$2:$E$13,2,FALSE),IF(_xlpm.x=0,"",_xlpm.x)))</f>
        <v>https://orcid.org/0009-0002-6669-2911</v>
      </c>
    </row>
    <row r="2973" spans="2:34" ht="15" customHeight="1">
      <c r="B2973" s="46">
        <v>4028</v>
      </c>
      <c r="C2973" s="46" t="s">
        <v>925</v>
      </c>
      <c r="D2973" s="46" t="b">
        <f>COUNTIF(Events!$B$2:$B$171, C2973) &gt; 0</f>
        <v>1</v>
      </c>
      <c r="E2973" s="46" t="s">
        <v>215</v>
      </c>
      <c r="F2973" s="46" t="s">
        <v>504</v>
      </c>
      <c r="J2973" s="46" t="str">
        <f>IF(I2973="","",_xlfn.LET(_xlpm.x,VLOOKUP(I2973,'2026-01-09_taxon-match'!$A$2:$N$81,4,FALSE),IF(_xlpm.x=0,"",_xlpm.x)))</f>
        <v/>
      </c>
      <c r="L2973" s="46" t="str">
        <f>IF(I2973="","",_xlfn.LET(_xlpm.x,VLOOKUP(I2973,'2026-01-09_taxon-match'!$A$2:$N$81,3,FALSE),IF(_xlpm.x=0,"",_xlpm.x)))</f>
        <v/>
      </c>
      <c r="M2973" s="46" t="str">
        <f>IF($I2973="","",_xlfn.LET(_xlpm.x,VLOOKUP($I2973,'2026-01-09_taxon-match'!$A$2:$N$81,5,FALSE),IF(_xlpm.x=0,"",_xlpm.x)))</f>
        <v/>
      </c>
      <c r="N2973" s="46" t="str">
        <f>IF($I2973="","",_xlfn.LET(_xlpm.x,VLOOKUP($I2973,'2026-01-09_taxon-match'!$A$2:$N$81,6,FALSE),IF(_xlpm.x=0,"",_xlpm.x)))</f>
        <v/>
      </c>
      <c r="O2973" s="46" t="str">
        <f>IF($I2973="","",_xlfn.LET(_xlpm.x,VLOOKUP($I2973,'2026-01-09_taxon-match'!$A$2:$N$81,7,FALSE),IF(_xlpm.x=0,"",_xlpm.x)))</f>
        <v/>
      </c>
      <c r="P2973" s="46" t="str">
        <f>IF($I2973="","",_xlfn.LET(_xlpm.x,VLOOKUP($I2973,'2026-01-09_taxon-match'!$A$2:$N$81,8,FALSE),IF(_xlpm.x=0,"",_xlpm.x)))</f>
        <v/>
      </c>
      <c r="Q2973" s="46" t="str">
        <f>IF($I2973="","",_xlfn.LET(_xlpm.x,VLOOKUP($I2973,'2026-01-09_taxon-match'!$A$2:$N$81,9,FALSE),IF(_xlpm.x=0,"",_xlpm.x)))</f>
        <v/>
      </c>
      <c r="R2973" s="46" t="str">
        <f>IF($I2973="","",_xlfn.LET(_xlpm.x,VLOOKUP($I2973,'2026-01-09_taxon-match'!$A$2:$N$81,10,FALSE),IF(_xlpm.x=0,"",_xlpm.x)))</f>
        <v/>
      </c>
      <c r="S2973" s="46" t="str">
        <f>IF($I2973="","",_xlfn.LET(_xlpm.x,VLOOKUP($I2973,'2026-01-09_taxon-match'!$A$2:$N$81,11,FALSE),IF(_xlpm.x=0,"",_xlpm.x)))</f>
        <v/>
      </c>
      <c r="T2973" s="46" t="str">
        <f>IF($I2973="","",_xlfn.LET(_xlpm.x,VLOOKUP($I2973,'2026-01-09_taxon-match'!$A$2:$N$81,13,FALSE),IF(_xlpm.x=0,"",_xlpm.x)))</f>
        <v/>
      </c>
      <c r="V2973" s="46" t="s">
        <v>39</v>
      </c>
      <c r="W2973" s="46" t="s">
        <v>46</v>
      </c>
      <c r="Y2973" s="46" t="str">
        <f>IF(V2973="","",_xlfn.LET(_xlpm.x,VLOOKUP(V2973,'Drop-down_menus'!$D$2:$E$13,2,FALSE),IF(_xlpm.x=0,"",_xlpm.x)))</f>
        <v>https://orcid.org/0009-0002-6669-2911</v>
      </c>
      <c r="Z2973" s="46" t="str">
        <f>IF(W2973="","",_xlfn.LET(_xlpm.x,VLOOKUP(W2973,'Drop-down_menus'!$D$2:$E$13,2,FALSE),IF(_xlpm.x=0,"",_xlpm.x)))</f>
        <v>https://orcid.org/0000-0003-0502-8101</v>
      </c>
      <c r="AA2973" s="46" t="str">
        <f>IF(X2973="","",_xlfn.LET(_xlpm.x,VLOOKUP(X2973,'Drop-down_menus'!$D$2:$E$13,2,FALSE),IF(_xlpm.x=0,"",_xlpm.x)))</f>
        <v/>
      </c>
      <c r="AB2973" s="46" t="s">
        <v>1126</v>
      </c>
      <c r="AC2973" s="46" t="s">
        <v>389</v>
      </c>
      <c r="AD2973" s="46" t="s">
        <v>1129</v>
      </c>
      <c r="AE2973" s="46" t="s">
        <v>28</v>
      </c>
      <c r="AF2973" s="46" t="s">
        <v>39</v>
      </c>
      <c r="AG2973" s="46" t="str">
        <f>IF(AE2973="","",_xlfn.LET(_xlpm.x,VLOOKUP(AE2973,'Drop-down_menus'!$D$2:$E$13,2,FALSE),IF(_xlpm.x=0,"",_xlpm.x)))</f>
        <v>https://orcid.org/0000-0002-9037-7623</v>
      </c>
      <c r="AH2973" s="46" t="str">
        <f>IF(AF2973="","",_xlfn.LET(_xlpm.x,VLOOKUP(AF2973,'Drop-down_menus'!$D$2:$E$13,2,FALSE),IF(_xlpm.x=0,"",_xlpm.x)))</f>
        <v>https://orcid.org/0009-0002-6669-2911</v>
      </c>
    </row>
    <row r="2974" spans="2:34" ht="15" customHeight="1">
      <c r="B2974" s="46">
        <v>4029</v>
      </c>
      <c r="C2974" s="46" t="s">
        <v>925</v>
      </c>
      <c r="D2974" s="46" t="b">
        <f>COUNTIF(Events!$B$2:$B$171, C2974) &gt; 0</f>
        <v>1</v>
      </c>
      <c r="E2974" s="46" t="s">
        <v>215</v>
      </c>
      <c r="F2974" s="46" t="s">
        <v>504</v>
      </c>
      <c r="J2974" s="46" t="str">
        <f>IF(I2974="","",_xlfn.LET(_xlpm.x,VLOOKUP(I2974,'2026-01-09_taxon-match'!$A$2:$N$81,4,FALSE),IF(_xlpm.x=0,"",_xlpm.x)))</f>
        <v/>
      </c>
      <c r="L2974" s="46" t="str">
        <f>IF(I2974="","",_xlfn.LET(_xlpm.x,VLOOKUP(I2974,'2026-01-09_taxon-match'!$A$2:$N$81,3,FALSE),IF(_xlpm.x=0,"",_xlpm.x)))</f>
        <v/>
      </c>
      <c r="M2974" s="46" t="str">
        <f>IF($I2974="","",_xlfn.LET(_xlpm.x,VLOOKUP($I2974,'2026-01-09_taxon-match'!$A$2:$N$81,5,FALSE),IF(_xlpm.x=0,"",_xlpm.x)))</f>
        <v/>
      </c>
      <c r="N2974" s="46" t="str">
        <f>IF($I2974="","",_xlfn.LET(_xlpm.x,VLOOKUP($I2974,'2026-01-09_taxon-match'!$A$2:$N$81,6,FALSE),IF(_xlpm.x=0,"",_xlpm.x)))</f>
        <v/>
      </c>
      <c r="O2974" s="46" t="str">
        <f>IF($I2974="","",_xlfn.LET(_xlpm.x,VLOOKUP($I2974,'2026-01-09_taxon-match'!$A$2:$N$81,7,FALSE),IF(_xlpm.x=0,"",_xlpm.x)))</f>
        <v/>
      </c>
      <c r="P2974" s="46" t="str">
        <f>IF($I2974="","",_xlfn.LET(_xlpm.x,VLOOKUP($I2974,'2026-01-09_taxon-match'!$A$2:$N$81,8,FALSE),IF(_xlpm.x=0,"",_xlpm.x)))</f>
        <v/>
      </c>
      <c r="Q2974" s="46" t="str">
        <f>IF($I2974="","",_xlfn.LET(_xlpm.x,VLOOKUP($I2974,'2026-01-09_taxon-match'!$A$2:$N$81,9,FALSE),IF(_xlpm.x=0,"",_xlpm.x)))</f>
        <v/>
      </c>
      <c r="R2974" s="46" t="str">
        <f>IF($I2974="","",_xlfn.LET(_xlpm.x,VLOOKUP($I2974,'2026-01-09_taxon-match'!$A$2:$N$81,10,FALSE),IF(_xlpm.x=0,"",_xlpm.x)))</f>
        <v/>
      </c>
      <c r="S2974" s="46" t="str">
        <f>IF($I2974="","",_xlfn.LET(_xlpm.x,VLOOKUP($I2974,'2026-01-09_taxon-match'!$A$2:$N$81,11,FALSE),IF(_xlpm.x=0,"",_xlpm.x)))</f>
        <v/>
      </c>
      <c r="T2974" s="46" t="str">
        <f>IF($I2974="","",_xlfn.LET(_xlpm.x,VLOOKUP($I2974,'2026-01-09_taxon-match'!$A$2:$N$81,13,FALSE),IF(_xlpm.x=0,"",_xlpm.x)))</f>
        <v/>
      </c>
      <c r="V2974" s="46" t="s">
        <v>39</v>
      </c>
      <c r="W2974" s="46" t="s">
        <v>46</v>
      </c>
      <c r="Y2974" s="46" t="str">
        <f>IF(V2974="","",_xlfn.LET(_xlpm.x,VLOOKUP(V2974,'Drop-down_menus'!$D$2:$E$13,2,FALSE),IF(_xlpm.x=0,"",_xlpm.x)))</f>
        <v>https://orcid.org/0009-0002-6669-2911</v>
      </c>
      <c r="Z2974" s="46" t="str">
        <f>IF(W2974="","",_xlfn.LET(_xlpm.x,VLOOKUP(W2974,'Drop-down_menus'!$D$2:$E$13,2,FALSE),IF(_xlpm.x=0,"",_xlpm.x)))</f>
        <v>https://orcid.org/0000-0003-0502-8101</v>
      </c>
      <c r="AA2974" s="46" t="str">
        <f>IF(X2974="","",_xlfn.LET(_xlpm.x,VLOOKUP(X2974,'Drop-down_menus'!$D$2:$E$13,2,FALSE),IF(_xlpm.x=0,"",_xlpm.x)))</f>
        <v/>
      </c>
      <c r="AB2974" s="46" t="s">
        <v>1126</v>
      </c>
      <c r="AC2974" s="46" t="s">
        <v>389</v>
      </c>
      <c r="AD2974" s="46" t="s">
        <v>1188</v>
      </c>
      <c r="AE2974" s="46" t="s">
        <v>28</v>
      </c>
      <c r="AF2974" s="46" t="s">
        <v>39</v>
      </c>
      <c r="AG2974" s="46" t="str">
        <f>IF(AE2974="","",_xlfn.LET(_xlpm.x,VLOOKUP(AE2974,'Drop-down_menus'!$D$2:$E$13,2,FALSE),IF(_xlpm.x=0,"",_xlpm.x)))</f>
        <v>https://orcid.org/0000-0002-9037-7623</v>
      </c>
      <c r="AH2974" s="46" t="str">
        <f>IF(AF2974="","",_xlfn.LET(_xlpm.x,VLOOKUP(AF2974,'Drop-down_menus'!$D$2:$E$13,2,FALSE),IF(_xlpm.x=0,"",_xlpm.x)))</f>
        <v>https://orcid.org/0009-0002-6669-2911</v>
      </c>
    </row>
    <row r="2975" spans="2:34" ht="15" customHeight="1">
      <c r="B2975" s="46">
        <v>4030</v>
      </c>
      <c r="C2975" s="46" t="s">
        <v>1118</v>
      </c>
      <c r="D2975" s="46" t="b">
        <f>COUNTIF(Events!$B$2:$B$171, C2975) &gt; 0</f>
        <v>1</v>
      </c>
      <c r="E2975" s="46" t="s">
        <v>215</v>
      </c>
      <c r="F2975" s="41" t="s">
        <v>216</v>
      </c>
      <c r="J2975" s="46" t="str">
        <f>IF(I2975="","",_xlfn.LET(_xlpm.x,VLOOKUP(I2975,'2026-01-09_taxon-match'!$A$2:$N$81,4,FALSE),IF(_xlpm.x=0,"",_xlpm.x)))</f>
        <v/>
      </c>
      <c r="L2975" s="46" t="str">
        <f>IF(I2975="","",_xlfn.LET(_xlpm.x,VLOOKUP(I2975,'2026-01-09_taxon-match'!$A$2:$N$81,3,FALSE),IF(_xlpm.x=0,"",_xlpm.x)))</f>
        <v/>
      </c>
      <c r="M2975" s="46" t="str">
        <f>IF($I2975="","",_xlfn.LET(_xlpm.x,VLOOKUP($I2975,'2026-01-09_taxon-match'!$A$2:$N$81,5,FALSE),IF(_xlpm.x=0,"",_xlpm.x)))</f>
        <v/>
      </c>
      <c r="N2975" s="46" t="str">
        <f>IF($I2975="","",_xlfn.LET(_xlpm.x,VLOOKUP($I2975,'2026-01-09_taxon-match'!$A$2:$N$81,6,FALSE),IF(_xlpm.x=0,"",_xlpm.x)))</f>
        <v/>
      </c>
      <c r="O2975" s="46" t="str">
        <f>IF($I2975="","",_xlfn.LET(_xlpm.x,VLOOKUP($I2975,'2026-01-09_taxon-match'!$A$2:$N$81,7,FALSE),IF(_xlpm.x=0,"",_xlpm.x)))</f>
        <v/>
      </c>
      <c r="P2975" s="46" t="str">
        <f>IF($I2975="","",_xlfn.LET(_xlpm.x,VLOOKUP($I2975,'2026-01-09_taxon-match'!$A$2:$N$81,8,FALSE),IF(_xlpm.x=0,"",_xlpm.x)))</f>
        <v/>
      </c>
      <c r="Q2975" s="46" t="str">
        <f>IF($I2975="","",_xlfn.LET(_xlpm.x,VLOOKUP($I2975,'2026-01-09_taxon-match'!$A$2:$N$81,9,FALSE),IF(_xlpm.x=0,"",_xlpm.x)))</f>
        <v/>
      </c>
      <c r="R2975" s="46" t="str">
        <f>IF($I2975="","",_xlfn.LET(_xlpm.x,VLOOKUP($I2975,'2026-01-09_taxon-match'!$A$2:$N$81,10,FALSE),IF(_xlpm.x=0,"",_xlpm.x)))</f>
        <v/>
      </c>
      <c r="S2975" s="46" t="str">
        <f>IF($I2975="","",_xlfn.LET(_xlpm.x,VLOOKUP($I2975,'2026-01-09_taxon-match'!$A$2:$N$81,11,FALSE),IF(_xlpm.x=0,"",_xlpm.x)))</f>
        <v/>
      </c>
      <c r="T2975" s="46" t="str">
        <f>IF($I2975="","",_xlfn.LET(_xlpm.x,VLOOKUP($I2975,'2026-01-09_taxon-match'!$A$2:$N$81,13,FALSE),IF(_xlpm.x=0,"",_xlpm.x)))</f>
        <v/>
      </c>
      <c r="V2975" s="46" t="s">
        <v>39</v>
      </c>
      <c r="W2975" s="46" t="s">
        <v>46</v>
      </c>
      <c r="Y2975" s="46" t="str">
        <f>IF(V2975="","",_xlfn.LET(_xlpm.x,VLOOKUP(V2975,'Drop-down_menus'!$D$2:$E$13,2,FALSE),IF(_xlpm.x=0,"",_xlpm.x)))</f>
        <v>https://orcid.org/0009-0002-6669-2911</v>
      </c>
      <c r="Z2975" s="46" t="str">
        <f>IF(W2975="","",_xlfn.LET(_xlpm.x,VLOOKUP(W2975,'Drop-down_menus'!$D$2:$E$13,2,FALSE),IF(_xlpm.x=0,"",_xlpm.x)))</f>
        <v>https://orcid.org/0000-0003-0502-8101</v>
      </c>
      <c r="AA2975" s="46" t="str">
        <f>IF(X2975="","",_xlfn.LET(_xlpm.x,VLOOKUP(X2975,'Drop-down_menus'!$D$2:$E$13,2,FALSE),IF(_xlpm.x=0,"",_xlpm.x)))</f>
        <v/>
      </c>
      <c r="AB2975" s="46" t="s">
        <v>519</v>
      </c>
      <c r="AC2975" s="46" t="s">
        <v>402</v>
      </c>
      <c r="AD2975" s="46" t="s">
        <v>1121</v>
      </c>
      <c r="AE2975" s="46" t="s">
        <v>28</v>
      </c>
      <c r="AF2975" s="46" t="s">
        <v>39</v>
      </c>
      <c r="AG2975" s="46" t="str">
        <f>IF(AE2975="","",_xlfn.LET(_xlpm.x,VLOOKUP(AE2975,'Drop-down_menus'!$D$2:$E$13,2,FALSE),IF(_xlpm.x=0,"",_xlpm.x)))</f>
        <v>https://orcid.org/0000-0002-9037-7623</v>
      </c>
      <c r="AH2975" s="46" t="str">
        <f>IF(AF2975="","",_xlfn.LET(_xlpm.x,VLOOKUP(AF2975,'Drop-down_menus'!$D$2:$E$13,2,FALSE),IF(_xlpm.x=0,"",_xlpm.x)))</f>
        <v>https://orcid.org/0009-0002-6669-2911</v>
      </c>
    </row>
    <row r="2976" spans="2:34" ht="15" customHeight="1">
      <c r="B2976" s="46">
        <v>4031</v>
      </c>
      <c r="C2976" s="46" t="s">
        <v>1118</v>
      </c>
      <c r="D2976" s="46" t="b">
        <f>COUNTIF(Events!$B$2:$B$171, C2976) &gt; 0</f>
        <v>1</v>
      </c>
      <c r="E2976" s="46" t="s">
        <v>215</v>
      </c>
      <c r="F2976" s="41" t="s">
        <v>216</v>
      </c>
      <c r="J2976" s="46" t="str">
        <f>IF(I2976="","",_xlfn.LET(_xlpm.x,VLOOKUP(I2976,'2026-01-09_taxon-match'!$A$2:$N$81,4,FALSE),IF(_xlpm.x=0,"",_xlpm.x)))</f>
        <v/>
      </c>
      <c r="L2976" s="46" t="str">
        <f>IF(I2976="","",_xlfn.LET(_xlpm.x,VLOOKUP(I2976,'2026-01-09_taxon-match'!$A$2:$N$81,3,FALSE),IF(_xlpm.x=0,"",_xlpm.x)))</f>
        <v/>
      </c>
      <c r="M2976" s="46" t="str">
        <f>IF($I2976="","",_xlfn.LET(_xlpm.x,VLOOKUP($I2976,'2026-01-09_taxon-match'!$A$2:$N$81,5,FALSE),IF(_xlpm.x=0,"",_xlpm.x)))</f>
        <v/>
      </c>
      <c r="N2976" s="46" t="str">
        <f>IF($I2976="","",_xlfn.LET(_xlpm.x,VLOOKUP($I2976,'2026-01-09_taxon-match'!$A$2:$N$81,6,FALSE),IF(_xlpm.x=0,"",_xlpm.x)))</f>
        <v/>
      </c>
      <c r="O2976" s="46" t="str">
        <f>IF($I2976="","",_xlfn.LET(_xlpm.x,VLOOKUP($I2976,'2026-01-09_taxon-match'!$A$2:$N$81,7,FALSE),IF(_xlpm.x=0,"",_xlpm.x)))</f>
        <v/>
      </c>
      <c r="P2976" s="46" t="str">
        <f>IF($I2976="","",_xlfn.LET(_xlpm.x,VLOOKUP($I2976,'2026-01-09_taxon-match'!$A$2:$N$81,8,FALSE),IF(_xlpm.x=0,"",_xlpm.x)))</f>
        <v/>
      </c>
      <c r="Q2976" s="46" t="str">
        <f>IF($I2976="","",_xlfn.LET(_xlpm.x,VLOOKUP($I2976,'2026-01-09_taxon-match'!$A$2:$N$81,9,FALSE),IF(_xlpm.x=0,"",_xlpm.x)))</f>
        <v/>
      </c>
      <c r="R2976" s="46" t="str">
        <f>IF($I2976="","",_xlfn.LET(_xlpm.x,VLOOKUP($I2976,'2026-01-09_taxon-match'!$A$2:$N$81,10,FALSE),IF(_xlpm.x=0,"",_xlpm.x)))</f>
        <v/>
      </c>
      <c r="S2976" s="46" t="str">
        <f>IF($I2976="","",_xlfn.LET(_xlpm.x,VLOOKUP($I2976,'2026-01-09_taxon-match'!$A$2:$N$81,11,FALSE),IF(_xlpm.x=0,"",_xlpm.x)))</f>
        <v/>
      </c>
      <c r="T2976" s="46" t="str">
        <f>IF($I2976="","",_xlfn.LET(_xlpm.x,VLOOKUP($I2976,'2026-01-09_taxon-match'!$A$2:$N$81,13,FALSE),IF(_xlpm.x=0,"",_xlpm.x)))</f>
        <v/>
      </c>
      <c r="V2976" s="46" t="s">
        <v>39</v>
      </c>
      <c r="W2976" s="46" t="s">
        <v>46</v>
      </c>
      <c r="Y2976" s="46" t="str">
        <f>IF(V2976="","",_xlfn.LET(_xlpm.x,VLOOKUP(V2976,'Drop-down_menus'!$D$2:$E$13,2,FALSE),IF(_xlpm.x=0,"",_xlpm.x)))</f>
        <v>https://orcid.org/0009-0002-6669-2911</v>
      </c>
      <c r="Z2976" s="46" t="str">
        <f>IF(W2976="","",_xlfn.LET(_xlpm.x,VLOOKUP(W2976,'Drop-down_menus'!$D$2:$E$13,2,FALSE),IF(_xlpm.x=0,"",_xlpm.x)))</f>
        <v>https://orcid.org/0000-0003-0502-8101</v>
      </c>
      <c r="AA2976" s="46" t="str">
        <f>IF(X2976="","",_xlfn.LET(_xlpm.x,VLOOKUP(X2976,'Drop-down_menus'!$D$2:$E$13,2,FALSE),IF(_xlpm.x=0,"",_xlpm.x)))</f>
        <v/>
      </c>
      <c r="AB2976" s="46" t="s">
        <v>519</v>
      </c>
      <c r="AC2976" s="46" t="s">
        <v>402</v>
      </c>
      <c r="AD2976" s="46" t="s">
        <v>1121</v>
      </c>
      <c r="AE2976" s="46" t="s">
        <v>28</v>
      </c>
      <c r="AF2976" s="46" t="s">
        <v>39</v>
      </c>
      <c r="AG2976" s="46" t="str">
        <f>IF(AE2976="","",_xlfn.LET(_xlpm.x,VLOOKUP(AE2976,'Drop-down_menus'!$D$2:$E$13,2,FALSE),IF(_xlpm.x=0,"",_xlpm.x)))</f>
        <v>https://orcid.org/0000-0002-9037-7623</v>
      </c>
      <c r="AH2976" s="46" t="str">
        <f>IF(AF2976="","",_xlfn.LET(_xlpm.x,VLOOKUP(AF2976,'Drop-down_menus'!$D$2:$E$13,2,FALSE),IF(_xlpm.x=0,"",_xlpm.x)))</f>
        <v>https://orcid.org/0009-0002-6669-2911</v>
      </c>
    </row>
    <row r="2977" spans="2:34" ht="15" customHeight="1">
      <c r="B2977" s="46">
        <v>4032</v>
      </c>
      <c r="C2977" s="46" t="s">
        <v>1118</v>
      </c>
      <c r="D2977" s="46" t="b">
        <f>COUNTIF(Events!$B$2:$B$171, C2977) &gt; 0</f>
        <v>1</v>
      </c>
      <c r="E2977" s="46" t="s">
        <v>215</v>
      </c>
      <c r="F2977" s="41" t="s">
        <v>218</v>
      </c>
      <c r="J2977" s="46" t="str">
        <f>IF(I2977="","",_xlfn.LET(_xlpm.x,VLOOKUP(I2977,'2026-01-09_taxon-match'!$A$2:$N$81,4,FALSE),IF(_xlpm.x=0,"",_xlpm.x)))</f>
        <v/>
      </c>
      <c r="L2977" s="46" t="str">
        <f>IF(I2977="","",_xlfn.LET(_xlpm.x,VLOOKUP(I2977,'2026-01-09_taxon-match'!$A$2:$N$81,3,FALSE),IF(_xlpm.x=0,"",_xlpm.x)))</f>
        <v/>
      </c>
      <c r="M2977" s="46" t="str">
        <f>IF($I2977="","",_xlfn.LET(_xlpm.x,VLOOKUP($I2977,'2026-01-09_taxon-match'!$A$2:$N$81,5,FALSE),IF(_xlpm.x=0,"",_xlpm.x)))</f>
        <v/>
      </c>
      <c r="N2977" s="46" t="str">
        <f>IF($I2977="","",_xlfn.LET(_xlpm.x,VLOOKUP($I2977,'2026-01-09_taxon-match'!$A$2:$N$81,6,FALSE),IF(_xlpm.x=0,"",_xlpm.x)))</f>
        <v/>
      </c>
      <c r="O2977" s="46" t="str">
        <f>IF($I2977="","",_xlfn.LET(_xlpm.x,VLOOKUP($I2977,'2026-01-09_taxon-match'!$A$2:$N$81,7,FALSE),IF(_xlpm.x=0,"",_xlpm.x)))</f>
        <v/>
      </c>
      <c r="P2977" s="46" t="str">
        <f>IF($I2977="","",_xlfn.LET(_xlpm.x,VLOOKUP($I2977,'2026-01-09_taxon-match'!$A$2:$N$81,8,FALSE),IF(_xlpm.x=0,"",_xlpm.x)))</f>
        <v/>
      </c>
      <c r="Q2977" s="46" t="str">
        <f>IF($I2977="","",_xlfn.LET(_xlpm.x,VLOOKUP($I2977,'2026-01-09_taxon-match'!$A$2:$N$81,9,FALSE),IF(_xlpm.x=0,"",_xlpm.x)))</f>
        <v/>
      </c>
      <c r="R2977" s="46" t="str">
        <f>IF($I2977="","",_xlfn.LET(_xlpm.x,VLOOKUP($I2977,'2026-01-09_taxon-match'!$A$2:$N$81,10,FALSE),IF(_xlpm.x=0,"",_xlpm.x)))</f>
        <v/>
      </c>
      <c r="S2977" s="46" t="str">
        <f>IF($I2977="","",_xlfn.LET(_xlpm.x,VLOOKUP($I2977,'2026-01-09_taxon-match'!$A$2:$N$81,11,FALSE),IF(_xlpm.x=0,"",_xlpm.x)))</f>
        <v/>
      </c>
      <c r="T2977" s="46" t="str">
        <f>IF($I2977="","",_xlfn.LET(_xlpm.x,VLOOKUP($I2977,'2026-01-09_taxon-match'!$A$2:$N$81,13,FALSE),IF(_xlpm.x=0,"",_xlpm.x)))</f>
        <v/>
      </c>
      <c r="V2977" s="46" t="s">
        <v>39</v>
      </c>
      <c r="W2977" s="46" t="s">
        <v>46</v>
      </c>
      <c r="Y2977" s="46" t="str">
        <f>IF(V2977="","",_xlfn.LET(_xlpm.x,VLOOKUP(V2977,'Drop-down_menus'!$D$2:$E$13,2,FALSE),IF(_xlpm.x=0,"",_xlpm.x)))</f>
        <v>https://orcid.org/0009-0002-6669-2911</v>
      </c>
      <c r="Z2977" s="46" t="str">
        <f>IF(W2977="","",_xlfn.LET(_xlpm.x,VLOOKUP(W2977,'Drop-down_menus'!$D$2:$E$13,2,FALSE),IF(_xlpm.x=0,"",_xlpm.x)))</f>
        <v>https://orcid.org/0000-0003-0502-8101</v>
      </c>
      <c r="AA2977" s="46" t="str">
        <f>IF(X2977="","",_xlfn.LET(_xlpm.x,VLOOKUP(X2977,'Drop-down_menus'!$D$2:$E$13,2,FALSE),IF(_xlpm.x=0,"",_xlpm.x)))</f>
        <v/>
      </c>
      <c r="AB2977" s="46" t="s">
        <v>519</v>
      </c>
      <c r="AC2977" s="46" t="s">
        <v>402</v>
      </c>
      <c r="AD2977" s="46" t="s">
        <v>1121</v>
      </c>
      <c r="AE2977" s="46" t="s">
        <v>28</v>
      </c>
      <c r="AF2977" s="46" t="s">
        <v>39</v>
      </c>
      <c r="AG2977" s="46" t="str">
        <f>IF(AE2977="","",_xlfn.LET(_xlpm.x,VLOOKUP(AE2977,'Drop-down_menus'!$D$2:$E$13,2,FALSE),IF(_xlpm.x=0,"",_xlpm.x)))</f>
        <v>https://orcid.org/0000-0002-9037-7623</v>
      </c>
      <c r="AH2977" s="46" t="str">
        <f>IF(AF2977="","",_xlfn.LET(_xlpm.x,VLOOKUP(AF2977,'Drop-down_menus'!$D$2:$E$13,2,FALSE),IF(_xlpm.x=0,"",_xlpm.x)))</f>
        <v>https://orcid.org/0009-0002-6669-2911</v>
      </c>
    </row>
    <row r="2978" spans="2:34" ht="15" customHeight="1">
      <c r="B2978" s="46">
        <v>4033</v>
      </c>
      <c r="C2978" s="46" t="s">
        <v>1118</v>
      </c>
      <c r="D2978" s="46" t="b">
        <f>COUNTIF(Events!$B$2:$B$171, C2978) &gt; 0</f>
        <v>1</v>
      </c>
      <c r="E2978" s="46" t="s">
        <v>215</v>
      </c>
      <c r="F2978" s="41" t="s">
        <v>218</v>
      </c>
      <c r="J2978" s="46" t="str">
        <f>IF(I2978="","",_xlfn.LET(_xlpm.x,VLOOKUP(I2978,'2026-01-09_taxon-match'!$A$2:$N$81,4,FALSE),IF(_xlpm.x=0,"",_xlpm.x)))</f>
        <v/>
      </c>
      <c r="L2978" s="46" t="str">
        <f>IF(I2978="","",_xlfn.LET(_xlpm.x,VLOOKUP(I2978,'2026-01-09_taxon-match'!$A$2:$N$81,3,FALSE),IF(_xlpm.x=0,"",_xlpm.x)))</f>
        <v/>
      </c>
      <c r="M2978" s="46" t="str">
        <f>IF($I2978="","",_xlfn.LET(_xlpm.x,VLOOKUP($I2978,'2026-01-09_taxon-match'!$A$2:$N$81,5,FALSE),IF(_xlpm.x=0,"",_xlpm.x)))</f>
        <v/>
      </c>
      <c r="N2978" s="46" t="str">
        <f>IF($I2978="","",_xlfn.LET(_xlpm.x,VLOOKUP($I2978,'2026-01-09_taxon-match'!$A$2:$N$81,6,FALSE),IF(_xlpm.x=0,"",_xlpm.x)))</f>
        <v/>
      </c>
      <c r="O2978" s="46" t="str">
        <f>IF($I2978="","",_xlfn.LET(_xlpm.x,VLOOKUP($I2978,'2026-01-09_taxon-match'!$A$2:$N$81,7,FALSE),IF(_xlpm.x=0,"",_xlpm.x)))</f>
        <v/>
      </c>
      <c r="P2978" s="46" t="str">
        <f>IF($I2978="","",_xlfn.LET(_xlpm.x,VLOOKUP($I2978,'2026-01-09_taxon-match'!$A$2:$N$81,8,FALSE),IF(_xlpm.x=0,"",_xlpm.x)))</f>
        <v/>
      </c>
      <c r="Q2978" s="46" t="str">
        <f>IF($I2978="","",_xlfn.LET(_xlpm.x,VLOOKUP($I2978,'2026-01-09_taxon-match'!$A$2:$N$81,9,FALSE),IF(_xlpm.x=0,"",_xlpm.x)))</f>
        <v/>
      </c>
      <c r="R2978" s="46" t="str">
        <f>IF($I2978="","",_xlfn.LET(_xlpm.x,VLOOKUP($I2978,'2026-01-09_taxon-match'!$A$2:$N$81,10,FALSE),IF(_xlpm.x=0,"",_xlpm.x)))</f>
        <v/>
      </c>
      <c r="S2978" s="46" t="str">
        <f>IF($I2978="","",_xlfn.LET(_xlpm.x,VLOOKUP($I2978,'2026-01-09_taxon-match'!$A$2:$N$81,11,FALSE),IF(_xlpm.x=0,"",_xlpm.x)))</f>
        <v/>
      </c>
      <c r="T2978" s="46" t="str">
        <f>IF($I2978="","",_xlfn.LET(_xlpm.x,VLOOKUP($I2978,'2026-01-09_taxon-match'!$A$2:$N$81,13,FALSE),IF(_xlpm.x=0,"",_xlpm.x)))</f>
        <v/>
      </c>
      <c r="V2978" s="46" t="s">
        <v>39</v>
      </c>
      <c r="W2978" s="46" t="s">
        <v>46</v>
      </c>
      <c r="Y2978" s="46" t="str">
        <f>IF(V2978="","",_xlfn.LET(_xlpm.x,VLOOKUP(V2978,'Drop-down_menus'!$D$2:$E$13,2,FALSE),IF(_xlpm.x=0,"",_xlpm.x)))</f>
        <v>https://orcid.org/0009-0002-6669-2911</v>
      </c>
      <c r="Z2978" s="46" t="str">
        <f>IF(W2978="","",_xlfn.LET(_xlpm.x,VLOOKUP(W2978,'Drop-down_menus'!$D$2:$E$13,2,FALSE),IF(_xlpm.x=0,"",_xlpm.x)))</f>
        <v>https://orcid.org/0000-0003-0502-8101</v>
      </c>
      <c r="AA2978" s="46" t="str">
        <f>IF(X2978="","",_xlfn.LET(_xlpm.x,VLOOKUP(X2978,'Drop-down_menus'!$D$2:$E$13,2,FALSE),IF(_xlpm.x=0,"",_xlpm.x)))</f>
        <v/>
      </c>
      <c r="AB2978" s="46" t="s">
        <v>519</v>
      </c>
      <c r="AC2978" s="46" t="s">
        <v>402</v>
      </c>
      <c r="AD2978" s="46" t="s">
        <v>1121</v>
      </c>
      <c r="AE2978" s="46" t="s">
        <v>28</v>
      </c>
      <c r="AF2978" s="46" t="s">
        <v>39</v>
      </c>
      <c r="AG2978" s="46" t="str">
        <f>IF(AE2978="","",_xlfn.LET(_xlpm.x,VLOOKUP(AE2978,'Drop-down_menus'!$D$2:$E$13,2,FALSE),IF(_xlpm.x=0,"",_xlpm.x)))</f>
        <v>https://orcid.org/0000-0002-9037-7623</v>
      </c>
      <c r="AH2978" s="46" t="str">
        <f>IF(AF2978="","",_xlfn.LET(_xlpm.x,VLOOKUP(AF2978,'Drop-down_menus'!$D$2:$E$13,2,FALSE),IF(_xlpm.x=0,"",_xlpm.x)))</f>
        <v>https://orcid.org/0009-0002-6669-2911</v>
      </c>
    </row>
    <row r="2979" spans="2:34" ht="15" customHeight="1">
      <c r="B2979" s="46">
        <v>4034</v>
      </c>
      <c r="C2979" s="46" t="s">
        <v>1118</v>
      </c>
      <c r="D2979" s="46" t="b">
        <f>COUNTIF(Events!$B$2:$B$171, C2979) &gt; 0</f>
        <v>1</v>
      </c>
      <c r="E2979" s="46" t="s">
        <v>215</v>
      </c>
      <c r="F2979" s="46" t="s">
        <v>219</v>
      </c>
      <c r="J2979" s="46" t="str">
        <f>IF(I2979="","",_xlfn.LET(_xlpm.x,VLOOKUP(I2979,'2026-01-09_taxon-match'!$A$2:$N$81,4,FALSE),IF(_xlpm.x=0,"",_xlpm.x)))</f>
        <v/>
      </c>
      <c r="L2979" s="46" t="str">
        <f>IF(I2979="","",_xlfn.LET(_xlpm.x,VLOOKUP(I2979,'2026-01-09_taxon-match'!$A$2:$N$81,3,FALSE),IF(_xlpm.x=0,"",_xlpm.x)))</f>
        <v/>
      </c>
      <c r="M2979" s="46" t="str">
        <f>IF($I2979="","",_xlfn.LET(_xlpm.x,VLOOKUP($I2979,'2026-01-09_taxon-match'!$A$2:$N$81,5,FALSE),IF(_xlpm.x=0,"",_xlpm.x)))</f>
        <v/>
      </c>
      <c r="N2979" s="46" t="str">
        <f>IF($I2979="","",_xlfn.LET(_xlpm.x,VLOOKUP($I2979,'2026-01-09_taxon-match'!$A$2:$N$81,6,FALSE),IF(_xlpm.x=0,"",_xlpm.x)))</f>
        <v/>
      </c>
      <c r="O2979" s="46" t="str">
        <f>IF($I2979="","",_xlfn.LET(_xlpm.x,VLOOKUP($I2979,'2026-01-09_taxon-match'!$A$2:$N$81,7,FALSE),IF(_xlpm.x=0,"",_xlpm.x)))</f>
        <v/>
      </c>
      <c r="P2979" s="46" t="str">
        <f>IF($I2979="","",_xlfn.LET(_xlpm.x,VLOOKUP($I2979,'2026-01-09_taxon-match'!$A$2:$N$81,8,FALSE),IF(_xlpm.x=0,"",_xlpm.x)))</f>
        <v/>
      </c>
      <c r="Q2979" s="46" t="str">
        <f>IF($I2979="","",_xlfn.LET(_xlpm.x,VLOOKUP($I2979,'2026-01-09_taxon-match'!$A$2:$N$81,9,FALSE),IF(_xlpm.x=0,"",_xlpm.x)))</f>
        <v/>
      </c>
      <c r="R2979" s="46" t="str">
        <f>IF($I2979="","",_xlfn.LET(_xlpm.x,VLOOKUP($I2979,'2026-01-09_taxon-match'!$A$2:$N$81,10,FALSE),IF(_xlpm.x=0,"",_xlpm.x)))</f>
        <v/>
      </c>
      <c r="S2979" s="46" t="str">
        <f>IF($I2979="","",_xlfn.LET(_xlpm.x,VLOOKUP($I2979,'2026-01-09_taxon-match'!$A$2:$N$81,11,FALSE),IF(_xlpm.x=0,"",_xlpm.x)))</f>
        <v/>
      </c>
      <c r="T2979" s="46" t="str">
        <f>IF($I2979="","",_xlfn.LET(_xlpm.x,VLOOKUP($I2979,'2026-01-09_taxon-match'!$A$2:$N$81,13,FALSE),IF(_xlpm.x=0,"",_xlpm.x)))</f>
        <v/>
      </c>
      <c r="V2979" s="46" t="s">
        <v>39</v>
      </c>
      <c r="W2979" s="46" t="s">
        <v>46</v>
      </c>
      <c r="Y2979" s="46" t="str">
        <f>IF(V2979="","",_xlfn.LET(_xlpm.x,VLOOKUP(V2979,'Drop-down_menus'!$D$2:$E$13,2,FALSE),IF(_xlpm.x=0,"",_xlpm.x)))</f>
        <v>https://orcid.org/0009-0002-6669-2911</v>
      </c>
      <c r="Z2979" s="46" t="str">
        <f>IF(W2979="","",_xlfn.LET(_xlpm.x,VLOOKUP(W2979,'Drop-down_menus'!$D$2:$E$13,2,FALSE),IF(_xlpm.x=0,"",_xlpm.x)))</f>
        <v>https://orcid.org/0000-0003-0502-8101</v>
      </c>
      <c r="AA2979" s="46" t="str">
        <f>IF(X2979="","",_xlfn.LET(_xlpm.x,VLOOKUP(X2979,'Drop-down_menus'!$D$2:$E$13,2,FALSE),IF(_xlpm.x=0,"",_xlpm.x)))</f>
        <v/>
      </c>
      <c r="AC2979" s="46" t="s">
        <v>356</v>
      </c>
      <c r="AD2979" s="46" t="s">
        <v>1121</v>
      </c>
      <c r="AE2979" s="46" t="s">
        <v>28</v>
      </c>
      <c r="AF2979" s="46" t="s">
        <v>39</v>
      </c>
      <c r="AG2979" s="46" t="str">
        <f>IF(AE2979="","",_xlfn.LET(_xlpm.x,VLOOKUP(AE2979,'Drop-down_menus'!$D$2:$E$13,2,FALSE),IF(_xlpm.x=0,"",_xlpm.x)))</f>
        <v>https://orcid.org/0000-0002-9037-7623</v>
      </c>
      <c r="AH2979" s="46" t="str">
        <f>IF(AF2979="","",_xlfn.LET(_xlpm.x,VLOOKUP(AF2979,'Drop-down_menus'!$D$2:$E$13,2,FALSE),IF(_xlpm.x=0,"",_xlpm.x)))</f>
        <v>https://orcid.org/0009-0002-6669-2911</v>
      </c>
    </row>
    <row r="2980" spans="2:34" ht="15" customHeight="1">
      <c r="B2980" s="46">
        <v>4035</v>
      </c>
      <c r="C2980" s="46" t="s">
        <v>1118</v>
      </c>
      <c r="D2980" s="46" t="b">
        <f>COUNTIF(Events!$B$2:$B$171, C2980) &gt; 0</f>
        <v>1</v>
      </c>
      <c r="E2980" s="46" t="s">
        <v>215</v>
      </c>
      <c r="F2980" s="46" t="s">
        <v>1192</v>
      </c>
      <c r="J2980" s="46" t="str">
        <f>IF(I2980="","",_xlfn.LET(_xlpm.x,VLOOKUP(I2980,'2026-01-09_taxon-match'!$A$2:$N$81,4,FALSE),IF(_xlpm.x=0,"",_xlpm.x)))</f>
        <v/>
      </c>
      <c r="L2980" s="46" t="str">
        <f>IF(I2980="","",_xlfn.LET(_xlpm.x,VLOOKUP(I2980,'2026-01-09_taxon-match'!$A$2:$N$81,3,FALSE),IF(_xlpm.x=0,"",_xlpm.x)))</f>
        <v/>
      </c>
      <c r="M2980" s="46" t="str">
        <f>IF($I2980="","",_xlfn.LET(_xlpm.x,VLOOKUP($I2980,'2026-01-09_taxon-match'!$A$2:$N$81,5,FALSE),IF(_xlpm.x=0,"",_xlpm.x)))</f>
        <v/>
      </c>
      <c r="N2980" s="46" t="str">
        <f>IF($I2980="","",_xlfn.LET(_xlpm.x,VLOOKUP($I2980,'2026-01-09_taxon-match'!$A$2:$N$81,6,FALSE),IF(_xlpm.x=0,"",_xlpm.x)))</f>
        <v/>
      </c>
      <c r="O2980" s="46" t="str">
        <f>IF($I2980="","",_xlfn.LET(_xlpm.x,VLOOKUP($I2980,'2026-01-09_taxon-match'!$A$2:$N$81,7,FALSE),IF(_xlpm.x=0,"",_xlpm.x)))</f>
        <v/>
      </c>
      <c r="P2980" s="46" t="str">
        <f>IF($I2980="","",_xlfn.LET(_xlpm.x,VLOOKUP($I2980,'2026-01-09_taxon-match'!$A$2:$N$81,8,FALSE),IF(_xlpm.x=0,"",_xlpm.x)))</f>
        <v/>
      </c>
      <c r="Q2980" s="46" t="str">
        <f>IF($I2980="","",_xlfn.LET(_xlpm.x,VLOOKUP($I2980,'2026-01-09_taxon-match'!$A$2:$N$81,9,FALSE),IF(_xlpm.x=0,"",_xlpm.x)))</f>
        <v/>
      </c>
      <c r="R2980" s="46" t="str">
        <f>IF($I2980="","",_xlfn.LET(_xlpm.x,VLOOKUP($I2980,'2026-01-09_taxon-match'!$A$2:$N$81,10,FALSE),IF(_xlpm.x=0,"",_xlpm.x)))</f>
        <v/>
      </c>
      <c r="S2980" s="46" t="str">
        <f>IF($I2980="","",_xlfn.LET(_xlpm.x,VLOOKUP($I2980,'2026-01-09_taxon-match'!$A$2:$N$81,11,FALSE),IF(_xlpm.x=0,"",_xlpm.x)))</f>
        <v/>
      </c>
      <c r="T2980" s="46" t="str">
        <f>IF($I2980="","",_xlfn.LET(_xlpm.x,VLOOKUP($I2980,'2026-01-09_taxon-match'!$A$2:$N$81,13,FALSE),IF(_xlpm.x=0,"",_xlpm.x)))</f>
        <v/>
      </c>
      <c r="V2980" s="46" t="s">
        <v>39</v>
      </c>
      <c r="W2980" s="46" t="s">
        <v>46</v>
      </c>
      <c r="Y2980" s="46" t="str">
        <f>IF(V2980="","",_xlfn.LET(_xlpm.x,VLOOKUP(V2980,'Drop-down_menus'!$D$2:$E$13,2,FALSE),IF(_xlpm.x=0,"",_xlpm.x)))</f>
        <v>https://orcid.org/0009-0002-6669-2911</v>
      </c>
      <c r="Z2980" s="46" t="str">
        <f>IF(W2980="","",_xlfn.LET(_xlpm.x,VLOOKUP(W2980,'Drop-down_menus'!$D$2:$E$13,2,FALSE),IF(_xlpm.x=0,"",_xlpm.x)))</f>
        <v>https://orcid.org/0000-0003-0502-8101</v>
      </c>
      <c r="AA2980" s="46" t="str">
        <f>IF(X2980="","",_xlfn.LET(_xlpm.x,VLOOKUP(X2980,'Drop-down_menus'!$D$2:$E$13,2,FALSE),IF(_xlpm.x=0,"",_xlpm.x)))</f>
        <v/>
      </c>
      <c r="AC2980" s="46" t="s">
        <v>1193</v>
      </c>
      <c r="AD2980" s="46" t="s">
        <v>1121</v>
      </c>
      <c r="AE2980" s="46" t="s">
        <v>28</v>
      </c>
      <c r="AF2980" s="46" t="s">
        <v>39</v>
      </c>
      <c r="AG2980" s="46" t="str">
        <f>IF(AE2980="","",_xlfn.LET(_xlpm.x,VLOOKUP(AE2980,'Drop-down_menus'!$D$2:$E$13,2,FALSE),IF(_xlpm.x=0,"",_xlpm.x)))</f>
        <v>https://orcid.org/0000-0002-9037-7623</v>
      </c>
      <c r="AH2980" s="46" t="str">
        <f>IF(AF2980="","",_xlfn.LET(_xlpm.x,VLOOKUP(AF2980,'Drop-down_menus'!$D$2:$E$13,2,FALSE),IF(_xlpm.x=0,"",_xlpm.x)))</f>
        <v>https://orcid.org/0009-0002-6669-2911</v>
      </c>
    </row>
    <row r="2981" spans="2:34" ht="15" customHeight="1">
      <c r="B2981" s="46">
        <v>4036</v>
      </c>
      <c r="C2981" s="46" t="s">
        <v>1119</v>
      </c>
      <c r="D2981" s="46" t="b">
        <f>COUNTIF(Events!$B$2:$B$171, C2981) &gt; 0</f>
        <v>1</v>
      </c>
      <c r="E2981" s="46" t="s">
        <v>215</v>
      </c>
      <c r="F2981" s="41" t="s">
        <v>216</v>
      </c>
      <c r="J2981" s="46" t="str">
        <f>IF(I2981="","",_xlfn.LET(_xlpm.x,VLOOKUP(I2981,'2026-01-09_taxon-match'!$A$2:$N$81,4,FALSE),IF(_xlpm.x=0,"",_xlpm.x)))</f>
        <v/>
      </c>
      <c r="L2981" s="46" t="str">
        <f>IF(I2981="","",_xlfn.LET(_xlpm.x,VLOOKUP(I2981,'2026-01-09_taxon-match'!$A$2:$N$81,3,FALSE),IF(_xlpm.x=0,"",_xlpm.x)))</f>
        <v/>
      </c>
      <c r="M2981" s="46" t="str">
        <f>IF($I2981="","",_xlfn.LET(_xlpm.x,VLOOKUP($I2981,'2026-01-09_taxon-match'!$A$2:$N$81,5,FALSE),IF(_xlpm.x=0,"",_xlpm.x)))</f>
        <v/>
      </c>
      <c r="N2981" s="46" t="str">
        <f>IF($I2981="","",_xlfn.LET(_xlpm.x,VLOOKUP($I2981,'2026-01-09_taxon-match'!$A$2:$N$81,6,FALSE),IF(_xlpm.x=0,"",_xlpm.x)))</f>
        <v/>
      </c>
      <c r="O2981" s="46" t="str">
        <f>IF($I2981="","",_xlfn.LET(_xlpm.x,VLOOKUP($I2981,'2026-01-09_taxon-match'!$A$2:$N$81,7,FALSE),IF(_xlpm.x=0,"",_xlpm.x)))</f>
        <v/>
      </c>
      <c r="P2981" s="46" t="str">
        <f>IF($I2981="","",_xlfn.LET(_xlpm.x,VLOOKUP($I2981,'2026-01-09_taxon-match'!$A$2:$N$81,8,FALSE),IF(_xlpm.x=0,"",_xlpm.x)))</f>
        <v/>
      </c>
      <c r="Q2981" s="46" t="str">
        <f>IF($I2981="","",_xlfn.LET(_xlpm.x,VLOOKUP($I2981,'2026-01-09_taxon-match'!$A$2:$N$81,9,FALSE),IF(_xlpm.x=0,"",_xlpm.x)))</f>
        <v/>
      </c>
      <c r="R2981" s="46" t="str">
        <f>IF($I2981="","",_xlfn.LET(_xlpm.x,VLOOKUP($I2981,'2026-01-09_taxon-match'!$A$2:$N$81,10,FALSE),IF(_xlpm.x=0,"",_xlpm.x)))</f>
        <v/>
      </c>
      <c r="S2981" s="46" t="str">
        <f>IF($I2981="","",_xlfn.LET(_xlpm.x,VLOOKUP($I2981,'2026-01-09_taxon-match'!$A$2:$N$81,11,FALSE),IF(_xlpm.x=0,"",_xlpm.x)))</f>
        <v/>
      </c>
      <c r="T2981" s="46" t="str">
        <f>IF($I2981="","",_xlfn.LET(_xlpm.x,VLOOKUP($I2981,'2026-01-09_taxon-match'!$A$2:$N$81,13,FALSE),IF(_xlpm.x=0,"",_xlpm.x)))</f>
        <v/>
      </c>
      <c r="V2981" s="46" t="s">
        <v>39</v>
      </c>
      <c r="W2981" s="46" t="s">
        <v>46</v>
      </c>
      <c r="Y2981" s="46" t="str">
        <f>IF(V2981="","",_xlfn.LET(_xlpm.x,VLOOKUP(V2981,'Drop-down_menus'!$D$2:$E$13,2,FALSE),IF(_xlpm.x=0,"",_xlpm.x)))</f>
        <v>https://orcid.org/0009-0002-6669-2911</v>
      </c>
      <c r="Z2981" s="46" t="str">
        <f>IF(W2981="","",_xlfn.LET(_xlpm.x,VLOOKUP(W2981,'Drop-down_menus'!$D$2:$E$13,2,FALSE),IF(_xlpm.x=0,"",_xlpm.x)))</f>
        <v>https://orcid.org/0000-0003-0502-8101</v>
      </c>
      <c r="AA2981" s="46" t="str">
        <f>IF(X2981="","",_xlfn.LET(_xlpm.x,VLOOKUP(X2981,'Drop-down_menus'!$D$2:$E$13,2,FALSE),IF(_xlpm.x=0,"",_xlpm.x)))</f>
        <v/>
      </c>
      <c r="AB2981" s="46" t="s">
        <v>519</v>
      </c>
      <c r="AC2981" s="46" t="s">
        <v>402</v>
      </c>
      <c r="AD2981" s="46" t="s">
        <v>1121</v>
      </c>
      <c r="AE2981" s="46" t="s">
        <v>28</v>
      </c>
      <c r="AF2981" s="46" t="s">
        <v>39</v>
      </c>
      <c r="AG2981" s="46" t="str">
        <f>IF(AE2981="","",_xlfn.LET(_xlpm.x,VLOOKUP(AE2981,'Drop-down_menus'!$D$2:$E$13,2,FALSE),IF(_xlpm.x=0,"",_xlpm.x)))</f>
        <v>https://orcid.org/0000-0002-9037-7623</v>
      </c>
      <c r="AH2981" s="46" t="str">
        <f>IF(AF2981="","",_xlfn.LET(_xlpm.x,VLOOKUP(AF2981,'Drop-down_menus'!$D$2:$E$13,2,FALSE),IF(_xlpm.x=0,"",_xlpm.x)))</f>
        <v>https://orcid.org/0009-0002-6669-2911</v>
      </c>
    </row>
    <row r="2982" spans="2:34" ht="15" customHeight="1">
      <c r="B2982" s="46">
        <v>4037</v>
      </c>
      <c r="C2982" s="46" t="s">
        <v>1119</v>
      </c>
      <c r="D2982" s="46" t="b">
        <f>COUNTIF(Events!$B$2:$B$171, C2982) &gt; 0</f>
        <v>1</v>
      </c>
      <c r="E2982" s="46" t="s">
        <v>215</v>
      </c>
      <c r="F2982" s="41" t="s">
        <v>216</v>
      </c>
      <c r="J2982" s="46" t="str">
        <f>IF(I2982="","",_xlfn.LET(_xlpm.x,VLOOKUP(I2982,'2026-01-09_taxon-match'!$A$2:$N$81,4,FALSE),IF(_xlpm.x=0,"",_xlpm.x)))</f>
        <v/>
      </c>
      <c r="L2982" s="46" t="str">
        <f>IF(I2982="","",_xlfn.LET(_xlpm.x,VLOOKUP(I2982,'2026-01-09_taxon-match'!$A$2:$N$81,3,FALSE),IF(_xlpm.x=0,"",_xlpm.x)))</f>
        <v/>
      </c>
      <c r="M2982" s="46" t="str">
        <f>IF($I2982="","",_xlfn.LET(_xlpm.x,VLOOKUP($I2982,'2026-01-09_taxon-match'!$A$2:$N$81,5,FALSE),IF(_xlpm.x=0,"",_xlpm.x)))</f>
        <v/>
      </c>
      <c r="N2982" s="46" t="str">
        <f>IF($I2982="","",_xlfn.LET(_xlpm.x,VLOOKUP($I2982,'2026-01-09_taxon-match'!$A$2:$N$81,6,FALSE),IF(_xlpm.x=0,"",_xlpm.x)))</f>
        <v/>
      </c>
      <c r="O2982" s="46" t="str">
        <f>IF($I2982="","",_xlfn.LET(_xlpm.x,VLOOKUP($I2982,'2026-01-09_taxon-match'!$A$2:$N$81,7,FALSE),IF(_xlpm.x=0,"",_xlpm.x)))</f>
        <v/>
      </c>
      <c r="P2982" s="46" t="str">
        <f>IF($I2982="","",_xlfn.LET(_xlpm.x,VLOOKUP($I2982,'2026-01-09_taxon-match'!$A$2:$N$81,8,FALSE),IF(_xlpm.x=0,"",_xlpm.x)))</f>
        <v/>
      </c>
      <c r="Q2982" s="46" t="str">
        <f>IF($I2982="","",_xlfn.LET(_xlpm.x,VLOOKUP($I2982,'2026-01-09_taxon-match'!$A$2:$N$81,9,FALSE),IF(_xlpm.x=0,"",_xlpm.x)))</f>
        <v/>
      </c>
      <c r="R2982" s="46" t="str">
        <f>IF($I2982="","",_xlfn.LET(_xlpm.x,VLOOKUP($I2982,'2026-01-09_taxon-match'!$A$2:$N$81,10,FALSE),IF(_xlpm.x=0,"",_xlpm.x)))</f>
        <v/>
      </c>
      <c r="S2982" s="46" t="str">
        <f>IF($I2982="","",_xlfn.LET(_xlpm.x,VLOOKUP($I2982,'2026-01-09_taxon-match'!$A$2:$N$81,11,FALSE),IF(_xlpm.x=0,"",_xlpm.x)))</f>
        <v/>
      </c>
      <c r="T2982" s="46" t="str">
        <f>IF($I2982="","",_xlfn.LET(_xlpm.x,VLOOKUP($I2982,'2026-01-09_taxon-match'!$A$2:$N$81,13,FALSE),IF(_xlpm.x=0,"",_xlpm.x)))</f>
        <v/>
      </c>
      <c r="V2982" s="46" t="s">
        <v>39</v>
      </c>
      <c r="W2982" s="46" t="s">
        <v>46</v>
      </c>
      <c r="Y2982" s="46" t="str">
        <f>IF(V2982="","",_xlfn.LET(_xlpm.x,VLOOKUP(V2982,'Drop-down_menus'!$D$2:$E$13,2,FALSE),IF(_xlpm.x=0,"",_xlpm.x)))</f>
        <v>https://orcid.org/0009-0002-6669-2911</v>
      </c>
      <c r="Z2982" s="46" t="str">
        <f>IF(W2982="","",_xlfn.LET(_xlpm.x,VLOOKUP(W2982,'Drop-down_menus'!$D$2:$E$13,2,FALSE),IF(_xlpm.x=0,"",_xlpm.x)))</f>
        <v>https://orcid.org/0000-0003-0502-8101</v>
      </c>
      <c r="AA2982" s="46" t="str">
        <f>IF(X2982="","",_xlfn.LET(_xlpm.x,VLOOKUP(X2982,'Drop-down_menus'!$D$2:$E$13,2,FALSE),IF(_xlpm.x=0,"",_xlpm.x)))</f>
        <v/>
      </c>
      <c r="AB2982" s="46" t="s">
        <v>519</v>
      </c>
      <c r="AC2982" s="46" t="s">
        <v>402</v>
      </c>
      <c r="AD2982" s="46" t="s">
        <v>1121</v>
      </c>
      <c r="AE2982" s="46" t="s">
        <v>28</v>
      </c>
      <c r="AF2982" s="46" t="s">
        <v>39</v>
      </c>
      <c r="AG2982" s="46" t="str">
        <f>IF(AE2982="","",_xlfn.LET(_xlpm.x,VLOOKUP(AE2982,'Drop-down_menus'!$D$2:$E$13,2,FALSE),IF(_xlpm.x=0,"",_xlpm.x)))</f>
        <v>https://orcid.org/0000-0002-9037-7623</v>
      </c>
      <c r="AH2982" s="46" t="str">
        <f>IF(AF2982="","",_xlfn.LET(_xlpm.x,VLOOKUP(AF2982,'Drop-down_menus'!$D$2:$E$13,2,FALSE),IF(_xlpm.x=0,"",_xlpm.x)))</f>
        <v>https://orcid.org/0009-0002-6669-2911</v>
      </c>
    </row>
    <row r="2983" spans="2:34" ht="15" customHeight="1">
      <c r="B2983" s="46">
        <v>4038</v>
      </c>
      <c r="C2983" s="46" t="s">
        <v>1119</v>
      </c>
      <c r="D2983" s="46" t="b">
        <f>COUNTIF(Events!$B$2:$B$171, C2983) &gt; 0</f>
        <v>1</v>
      </c>
      <c r="E2983" s="46" t="s">
        <v>215</v>
      </c>
      <c r="F2983" s="41" t="s">
        <v>218</v>
      </c>
      <c r="J2983" s="46" t="str">
        <f>IF(I2983="","",_xlfn.LET(_xlpm.x,VLOOKUP(I2983,'2026-01-09_taxon-match'!$A$2:$N$81,4,FALSE),IF(_xlpm.x=0,"",_xlpm.x)))</f>
        <v/>
      </c>
      <c r="L2983" s="46" t="str">
        <f>IF(I2983="","",_xlfn.LET(_xlpm.x,VLOOKUP(I2983,'2026-01-09_taxon-match'!$A$2:$N$81,3,FALSE),IF(_xlpm.x=0,"",_xlpm.x)))</f>
        <v/>
      </c>
      <c r="M2983" s="46" t="str">
        <f>IF($I2983="","",_xlfn.LET(_xlpm.x,VLOOKUP($I2983,'2026-01-09_taxon-match'!$A$2:$N$81,5,FALSE),IF(_xlpm.x=0,"",_xlpm.x)))</f>
        <v/>
      </c>
      <c r="N2983" s="46" t="str">
        <f>IF($I2983="","",_xlfn.LET(_xlpm.x,VLOOKUP($I2983,'2026-01-09_taxon-match'!$A$2:$N$81,6,FALSE),IF(_xlpm.x=0,"",_xlpm.x)))</f>
        <v/>
      </c>
      <c r="O2983" s="46" t="str">
        <f>IF($I2983="","",_xlfn.LET(_xlpm.x,VLOOKUP($I2983,'2026-01-09_taxon-match'!$A$2:$N$81,7,FALSE),IF(_xlpm.x=0,"",_xlpm.x)))</f>
        <v/>
      </c>
      <c r="P2983" s="46" t="str">
        <f>IF($I2983="","",_xlfn.LET(_xlpm.x,VLOOKUP($I2983,'2026-01-09_taxon-match'!$A$2:$N$81,8,FALSE),IF(_xlpm.x=0,"",_xlpm.x)))</f>
        <v/>
      </c>
      <c r="Q2983" s="46" t="str">
        <f>IF($I2983="","",_xlfn.LET(_xlpm.x,VLOOKUP($I2983,'2026-01-09_taxon-match'!$A$2:$N$81,9,FALSE),IF(_xlpm.x=0,"",_xlpm.x)))</f>
        <v/>
      </c>
      <c r="R2983" s="46" t="str">
        <f>IF($I2983="","",_xlfn.LET(_xlpm.x,VLOOKUP($I2983,'2026-01-09_taxon-match'!$A$2:$N$81,10,FALSE),IF(_xlpm.x=0,"",_xlpm.x)))</f>
        <v/>
      </c>
      <c r="S2983" s="46" t="str">
        <f>IF($I2983="","",_xlfn.LET(_xlpm.x,VLOOKUP($I2983,'2026-01-09_taxon-match'!$A$2:$N$81,11,FALSE),IF(_xlpm.x=0,"",_xlpm.x)))</f>
        <v/>
      </c>
      <c r="T2983" s="46" t="str">
        <f>IF($I2983="","",_xlfn.LET(_xlpm.x,VLOOKUP($I2983,'2026-01-09_taxon-match'!$A$2:$N$81,13,FALSE),IF(_xlpm.x=0,"",_xlpm.x)))</f>
        <v/>
      </c>
      <c r="V2983" s="46" t="s">
        <v>39</v>
      </c>
      <c r="W2983" s="46" t="s">
        <v>46</v>
      </c>
      <c r="Y2983" s="46" t="str">
        <f>IF(V2983="","",_xlfn.LET(_xlpm.x,VLOOKUP(V2983,'Drop-down_menus'!$D$2:$E$13,2,FALSE),IF(_xlpm.x=0,"",_xlpm.x)))</f>
        <v>https://orcid.org/0009-0002-6669-2911</v>
      </c>
      <c r="Z2983" s="46" t="str">
        <f>IF(W2983="","",_xlfn.LET(_xlpm.x,VLOOKUP(W2983,'Drop-down_menus'!$D$2:$E$13,2,FALSE),IF(_xlpm.x=0,"",_xlpm.x)))</f>
        <v>https://orcid.org/0000-0003-0502-8101</v>
      </c>
      <c r="AA2983" s="46" t="str">
        <f>IF(X2983="","",_xlfn.LET(_xlpm.x,VLOOKUP(X2983,'Drop-down_menus'!$D$2:$E$13,2,FALSE),IF(_xlpm.x=0,"",_xlpm.x)))</f>
        <v/>
      </c>
      <c r="AB2983" s="46" t="s">
        <v>519</v>
      </c>
      <c r="AC2983" s="46" t="s">
        <v>402</v>
      </c>
      <c r="AD2983" s="46" t="s">
        <v>1121</v>
      </c>
      <c r="AE2983" s="46" t="s">
        <v>28</v>
      </c>
      <c r="AF2983" s="46" t="s">
        <v>39</v>
      </c>
      <c r="AG2983" s="46" t="str">
        <f>IF(AE2983="","",_xlfn.LET(_xlpm.x,VLOOKUP(AE2983,'Drop-down_menus'!$D$2:$E$13,2,FALSE),IF(_xlpm.x=0,"",_xlpm.x)))</f>
        <v>https://orcid.org/0000-0002-9037-7623</v>
      </c>
      <c r="AH2983" s="46" t="str">
        <f>IF(AF2983="","",_xlfn.LET(_xlpm.x,VLOOKUP(AF2983,'Drop-down_menus'!$D$2:$E$13,2,FALSE),IF(_xlpm.x=0,"",_xlpm.x)))</f>
        <v>https://orcid.org/0009-0002-6669-2911</v>
      </c>
    </row>
    <row r="2984" spans="2:34" ht="15" customHeight="1">
      <c r="B2984" s="46">
        <v>4039</v>
      </c>
      <c r="C2984" s="46" t="s">
        <v>1119</v>
      </c>
      <c r="D2984" s="46" t="b">
        <f>COUNTIF(Events!$B$2:$B$171, C2984) &gt; 0</f>
        <v>1</v>
      </c>
      <c r="E2984" s="46" t="s">
        <v>215</v>
      </c>
      <c r="F2984" s="41" t="s">
        <v>218</v>
      </c>
      <c r="J2984" s="46" t="str">
        <f>IF(I2984="","",_xlfn.LET(_xlpm.x,VLOOKUP(I2984,'2026-01-09_taxon-match'!$A$2:$N$81,4,FALSE),IF(_xlpm.x=0,"",_xlpm.x)))</f>
        <v/>
      </c>
      <c r="L2984" s="46" t="str">
        <f>IF(I2984="","",_xlfn.LET(_xlpm.x,VLOOKUP(I2984,'2026-01-09_taxon-match'!$A$2:$N$81,3,FALSE),IF(_xlpm.x=0,"",_xlpm.x)))</f>
        <v/>
      </c>
      <c r="M2984" s="46" t="str">
        <f>IF($I2984="","",_xlfn.LET(_xlpm.x,VLOOKUP($I2984,'2026-01-09_taxon-match'!$A$2:$N$81,5,FALSE),IF(_xlpm.x=0,"",_xlpm.x)))</f>
        <v/>
      </c>
      <c r="N2984" s="46" t="str">
        <f>IF($I2984="","",_xlfn.LET(_xlpm.x,VLOOKUP($I2984,'2026-01-09_taxon-match'!$A$2:$N$81,6,FALSE),IF(_xlpm.x=0,"",_xlpm.x)))</f>
        <v/>
      </c>
      <c r="O2984" s="46" t="str">
        <f>IF($I2984="","",_xlfn.LET(_xlpm.x,VLOOKUP($I2984,'2026-01-09_taxon-match'!$A$2:$N$81,7,FALSE),IF(_xlpm.x=0,"",_xlpm.x)))</f>
        <v/>
      </c>
      <c r="P2984" s="46" t="str">
        <f>IF($I2984="","",_xlfn.LET(_xlpm.x,VLOOKUP($I2984,'2026-01-09_taxon-match'!$A$2:$N$81,8,FALSE),IF(_xlpm.x=0,"",_xlpm.x)))</f>
        <v/>
      </c>
      <c r="Q2984" s="46" t="str">
        <f>IF($I2984="","",_xlfn.LET(_xlpm.x,VLOOKUP($I2984,'2026-01-09_taxon-match'!$A$2:$N$81,9,FALSE),IF(_xlpm.x=0,"",_xlpm.x)))</f>
        <v/>
      </c>
      <c r="R2984" s="46" t="str">
        <f>IF($I2984="","",_xlfn.LET(_xlpm.x,VLOOKUP($I2984,'2026-01-09_taxon-match'!$A$2:$N$81,10,FALSE),IF(_xlpm.x=0,"",_xlpm.x)))</f>
        <v/>
      </c>
      <c r="S2984" s="46" t="str">
        <f>IF($I2984="","",_xlfn.LET(_xlpm.x,VLOOKUP($I2984,'2026-01-09_taxon-match'!$A$2:$N$81,11,FALSE),IF(_xlpm.x=0,"",_xlpm.x)))</f>
        <v/>
      </c>
      <c r="T2984" s="46" t="str">
        <f>IF($I2984="","",_xlfn.LET(_xlpm.x,VLOOKUP($I2984,'2026-01-09_taxon-match'!$A$2:$N$81,13,FALSE),IF(_xlpm.x=0,"",_xlpm.x)))</f>
        <v/>
      </c>
      <c r="V2984" s="46" t="s">
        <v>39</v>
      </c>
      <c r="W2984" s="46" t="s">
        <v>46</v>
      </c>
      <c r="Y2984" s="46" t="str">
        <f>IF(V2984="","",_xlfn.LET(_xlpm.x,VLOOKUP(V2984,'Drop-down_menus'!$D$2:$E$13,2,FALSE),IF(_xlpm.x=0,"",_xlpm.x)))</f>
        <v>https://orcid.org/0009-0002-6669-2911</v>
      </c>
      <c r="Z2984" s="46" t="str">
        <f>IF(W2984="","",_xlfn.LET(_xlpm.x,VLOOKUP(W2984,'Drop-down_menus'!$D$2:$E$13,2,FALSE),IF(_xlpm.x=0,"",_xlpm.x)))</f>
        <v>https://orcid.org/0000-0003-0502-8101</v>
      </c>
      <c r="AA2984" s="46" t="str">
        <f>IF(X2984="","",_xlfn.LET(_xlpm.x,VLOOKUP(X2984,'Drop-down_menus'!$D$2:$E$13,2,FALSE),IF(_xlpm.x=0,"",_xlpm.x)))</f>
        <v/>
      </c>
      <c r="AB2984" s="46" t="s">
        <v>519</v>
      </c>
      <c r="AC2984" s="46" t="s">
        <v>402</v>
      </c>
      <c r="AD2984" s="46" t="s">
        <v>1121</v>
      </c>
      <c r="AE2984" s="46" t="s">
        <v>28</v>
      </c>
      <c r="AF2984" s="46" t="s">
        <v>39</v>
      </c>
      <c r="AG2984" s="46" t="str">
        <f>IF(AE2984="","",_xlfn.LET(_xlpm.x,VLOOKUP(AE2984,'Drop-down_menus'!$D$2:$E$13,2,FALSE),IF(_xlpm.x=0,"",_xlpm.x)))</f>
        <v>https://orcid.org/0000-0002-9037-7623</v>
      </c>
      <c r="AH2984" s="46" t="str">
        <f>IF(AF2984="","",_xlfn.LET(_xlpm.x,VLOOKUP(AF2984,'Drop-down_menus'!$D$2:$E$13,2,FALSE),IF(_xlpm.x=0,"",_xlpm.x)))</f>
        <v>https://orcid.org/0009-0002-6669-2911</v>
      </c>
    </row>
    <row r="2985" spans="2:34" ht="15" customHeight="1">
      <c r="B2985" s="46">
        <v>4040</v>
      </c>
      <c r="C2985" s="46" t="s">
        <v>1119</v>
      </c>
      <c r="D2985" s="46" t="b">
        <f>COUNTIF(Events!$B$2:$B$171, C2985) &gt; 0</f>
        <v>1</v>
      </c>
      <c r="E2985" s="46" t="s">
        <v>215</v>
      </c>
      <c r="F2985" s="46" t="s">
        <v>219</v>
      </c>
      <c r="J2985" s="46" t="str">
        <f>IF(I2985="","",_xlfn.LET(_xlpm.x,VLOOKUP(I2985,'2026-01-09_taxon-match'!$A$2:$N$81,4,FALSE),IF(_xlpm.x=0,"",_xlpm.x)))</f>
        <v/>
      </c>
      <c r="L2985" s="46" t="str">
        <f>IF(I2985="","",_xlfn.LET(_xlpm.x,VLOOKUP(I2985,'2026-01-09_taxon-match'!$A$2:$N$81,3,FALSE),IF(_xlpm.x=0,"",_xlpm.x)))</f>
        <v/>
      </c>
      <c r="M2985" s="46" t="str">
        <f>IF($I2985="","",_xlfn.LET(_xlpm.x,VLOOKUP($I2985,'2026-01-09_taxon-match'!$A$2:$N$81,5,FALSE),IF(_xlpm.x=0,"",_xlpm.x)))</f>
        <v/>
      </c>
      <c r="N2985" s="46" t="str">
        <f>IF($I2985="","",_xlfn.LET(_xlpm.x,VLOOKUP($I2985,'2026-01-09_taxon-match'!$A$2:$N$81,6,FALSE),IF(_xlpm.x=0,"",_xlpm.x)))</f>
        <v/>
      </c>
      <c r="O2985" s="46" t="str">
        <f>IF($I2985="","",_xlfn.LET(_xlpm.x,VLOOKUP($I2985,'2026-01-09_taxon-match'!$A$2:$N$81,7,FALSE),IF(_xlpm.x=0,"",_xlpm.x)))</f>
        <v/>
      </c>
      <c r="P2985" s="46" t="str">
        <f>IF($I2985="","",_xlfn.LET(_xlpm.x,VLOOKUP($I2985,'2026-01-09_taxon-match'!$A$2:$N$81,8,FALSE),IF(_xlpm.x=0,"",_xlpm.x)))</f>
        <v/>
      </c>
      <c r="Q2985" s="46" t="str">
        <f>IF($I2985="","",_xlfn.LET(_xlpm.x,VLOOKUP($I2985,'2026-01-09_taxon-match'!$A$2:$N$81,9,FALSE),IF(_xlpm.x=0,"",_xlpm.x)))</f>
        <v/>
      </c>
      <c r="R2985" s="46" t="str">
        <f>IF($I2985="","",_xlfn.LET(_xlpm.x,VLOOKUP($I2985,'2026-01-09_taxon-match'!$A$2:$N$81,10,FALSE),IF(_xlpm.x=0,"",_xlpm.x)))</f>
        <v/>
      </c>
      <c r="S2985" s="46" t="str">
        <f>IF($I2985="","",_xlfn.LET(_xlpm.x,VLOOKUP($I2985,'2026-01-09_taxon-match'!$A$2:$N$81,11,FALSE),IF(_xlpm.x=0,"",_xlpm.x)))</f>
        <v/>
      </c>
      <c r="T2985" s="46" t="str">
        <f>IF($I2985="","",_xlfn.LET(_xlpm.x,VLOOKUP($I2985,'2026-01-09_taxon-match'!$A$2:$N$81,13,FALSE),IF(_xlpm.x=0,"",_xlpm.x)))</f>
        <v/>
      </c>
      <c r="V2985" s="46" t="s">
        <v>39</v>
      </c>
      <c r="W2985" s="46" t="s">
        <v>46</v>
      </c>
      <c r="Y2985" s="46" t="str">
        <f>IF(V2985="","",_xlfn.LET(_xlpm.x,VLOOKUP(V2985,'Drop-down_menus'!$D$2:$E$13,2,FALSE),IF(_xlpm.x=0,"",_xlpm.x)))</f>
        <v>https://orcid.org/0009-0002-6669-2911</v>
      </c>
      <c r="Z2985" s="46" t="str">
        <f>IF(W2985="","",_xlfn.LET(_xlpm.x,VLOOKUP(W2985,'Drop-down_menus'!$D$2:$E$13,2,FALSE),IF(_xlpm.x=0,"",_xlpm.x)))</f>
        <v>https://orcid.org/0000-0003-0502-8101</v>
      </c>
      <c r="AA2985" s="46" t="str">
        <f>IF(X2985="","",_xlfn.LET(_xlpm.x,VLOOKUP(X2985,'Drop-down_menus'!$D$2:$E$13,2,FALSE),IF(_xlpm.x=0,"",_xlpm.x)))</f>
        <v/>
      </c>
      <c r="AC2985" s="46" t="s">
        <v>356</v>
      </c>
      <c r="AD2985" s="46" t="s">
        <v>1121</v>
      </c>
      <c r="AE2985" s="46" t="s">
        <v>28</v>
      </c>
      <c r="AF2985" s="46" t="s">
        <v>39</v>
      </c>
      <c r="AG2985" s="46" t="str">
        <f>IF(AE2985="","",_xlfn.LET(_xlpm.x,VLOOKUP(AE2985,'Drop-down_menus'!$D$2:$E$13,2,FALSE),IF(_xlpm.x=0,"",_xlpm.x)))</f>
        <v>https://orcid.org/0000-0002-9037-7623</v>
      </c>
      <c r="AH2985" s="46" t="str">
        <f>IF(AF2985="","",_xlfn.LET(_xlpm.x,VLOOKUP(AF2985,'Drop-down_menus'!$D$2:$E$13,2,FALSE),IF(_xlpm.x=0,"",_xlpm.x)))</f>
        <v>https://orcid.org/0009-0002-6669-2911</v>
      </c>
    </row>
    <row r="2986" spans="2:34" ht="15" customHeight="1">
      <c r="B2986" s="46">
        <v>4041</v>
      </c>
      <c r="C2986" s="46" t="s">
        <v>1119</v>
      </c>
      <c r="D2986" s="46" t="b">
        <f>COUNTIF(Events!$B$2:$B$171, C2986) &gt; 0</f>
        <v>1</v>
      </c>
      <c r="E2986" s="46" t="s">
        <v>215</v>
      </c>
      <c r="F2986" s="46" t="s">
        <v>1192</v>
      </c>
      <c r="J2986" s="46" t="str">
        <f>IF(I2986="","",_xlfn.LET(_xlpm.x,VLOOKUP(I2986,'2026-01-09_taxon-match'!$A$2:$N$81,4,FALSE),IF(_xlpm.x=0,"",_xlpm.x)))</f>
        <v/>
      </c>
      <c r="L2986" s="46" t="str">
        <f>IF(I2986="","",_xlfn.LET(_xlpm.x,VLOOKUP(I2986,'2026-01-09_taxon-match'!$A$2:$N$81,3,FALSE),IF(_xlpm.x=0,"",_xlpm.x)))</f>
        <v/>
      </c>
      <c r="M2986" s="46" t="str">
        <f>IF($I2986="","",_xlfn.LET(_xlpm.x,VLOOKUP($I2986,'2026-01-09_taxon-match'!$A$2:$N$81,5,FALSE),IF(_xlpm.x=0,"",_xlpm.x)))</f>
        <v/>
      </c>
      <c r="N2986" s="46" t="str">
        <f>IF($I2986="","",_xlfn.LET(_xlpm.x,VLOOKUP($I2986,'2026-01-09_taxon-match'!$A$2:$N$81,6,FALSE),IF(_xlpm.x=0,"",_xlpm.x)))</f>
        <v/>
      </c>
      <c r="O2986" s="46" t="str">
        <f>IF($I2986="","",_xlfn.LET(_xlpm.x,VLOOKUP($I2986,'2026-01-09_taxon-match'!$A$2:$N$81,7,FALSE),IF(_xlpm.x=0,"",_xlpm.x)))</f>
        <v/>
      </c>
      <c r="P2986" s="46" t="str">
        <f>IF($I2986="","",_xlfn.LET(_xlpm.x,VLOOKUP($I2986,'2026-01-09_taxon-match'!$A$2:$N$81,8,FALSE),IF(_xlpm.x=0,"",_xlpm.x)))</f>
        <v/>
      </c>
      <c r="Q2986" s="46" t="str">
        <f>IF($I2986="","",_xlfn.LET(_xlpm.x,VLOOKUP($I2986,'2026-01-09_taxon-match'!$A$2:$N$81,9,FALSE),IF(_xlpm.x=0,"",_xlpm.x)))</f>
        <v/>
      </c>
      <c r="R2986" s="46" t="str">
        <f>IF($I2986="","",_xlfn.LET(_xlpm.x,VLOOKUP($I2986,'2026-01-09_taxon-match'!$A$2:$N$81,10,FALSE),IF(_xlpm.x=0,"",_xlpm.x)))</f>
        <v/>
      </c>
      <c r="S2986" s="46" t="str">
        <f>IF($I2986="","",_xlfn.LET(_xlpm.x,VLOOKUP($I2986,'2026-01-09_taxon-match'!$A$2:$N$81,11,FALSE),IF(_xlpm.x=0,"",_xlpm.x)))</f>
        <v/>
      </c>
      <c r="T2986" s="46" t="str">
        <f>IF($I2986="","",_xlfn.LET(_xlpm.x,VLOOKUP($I2986,'2026-01-09_taxon-match'!$A$2:$N$81,13,FALSE),IF(_xlpm.x=0,"",_xlpm.x)))</f>
        <v/>
      </c>
      <c r="V2986" s="46" t="s">
        <v>39</v>
      </c>
      <c r="W2986" s="46" t="s">
        <v>46</v>
      </c>
      <c r="Y2986" s="46" t="str">
        <f>IF(V2986="","",_xlfn.LET(_xlpm.x,VLOOKUP(V2986,'Drop-down_menus'!$D$2:$E$13,2,FALSE),IF(_xlpm.x=0,"",_xlpm.x)))</f>
        <v>https://orcid.org/0009-0002-6669-2911</v>
      </c>
      <c r="Z2986" s="46" t="str">
        <f>IF(W2986="","",_xlfn.LET(_xlpm.x,VLOOKUP(W2986,'Drop-down_menus'!$D$2:$E$13,2,FALSE),IF(_xlpm.x=0,"",_xlpm.x)))</f>
        <v>https://orcid.org/0000-0003-0502-8101</v>
      </c>
      <c r="AA2986" s="46" t="str">
        <f>IF(X2986="","",_xlfn.LET(_xlpm.x,VLOOKUP(X2986,'Drop-down_menus'!$D$2:$E$13,2,FALSE),IF(_xlpm.x=0,"",_xlpm.x)))</f>
        <v/>
      </c>
      <c r="AC2986" s="46" t="s">
        <v>1193</v>
      </c>
      <c r="AD2986" s="46" t="s">
        <v>1121</v>
      </c>
      <c r="AE2986" s="46" t="s">
        <v>28</v>
      </c>
      <c r="AF2986" s="46" t="s">
        <v>39</v>
      </c>
      <c r="AG2986" s="46" t="str">
        <f>IF(AE2986="","",_xlfn.LET(_xlpm.x,VLOOKUP(AE2986,'Drop-down_menus'!$D$2:$E$13,2,FALSE),IF(_xlpm.x=0,"",_xlpm.x)))</f>
        <v>https://orcid.org/0000-0002-9037-7623</v>
      </c>
      <c r="AH2986" s="46" t="str">
        <f>IF(AF2986="","",_xlfn.LET(_xlpm.x,VLOOKUP(AF2986,'Drop-down_menus'!$D$2:$E$13,2,FALSE),IF(_xlpm.x=0,"",_xlpm.x)))</f>
        <v>https://orcid.org/0009-0002-6669-2911</v>
      </c>
    </row>
    <row r="2987" spans="2:34" ht="15" customHeight="1">
      <c r="B2987" s="46">
        <v>4042</v>
      </c>
      <c r="C2987" s="46" t="s">
        <v>1120</v>
      </c>
      <c r="D2987" s="46" t="b">
        <f>COUNTIF(Events!$B$2:$B$171, C2987) &gt; 0</f>
        <v>1</v>
      </c>
      <c r="E2987" s="46" t="s">
        <v>215</v>
      </c>
      <c r="F2987" s="41" t="s">
        <v>216</v>
      </c>
      <c r="J2987" s="46" t="str">
        <f>IF(I2987="","",_xlfn.LET(_xlpm.x,VLOOKUP(I2987,'2026-01-09_taxon-match'!$A$2:$N$81,4,FALSE),IF(_xlpm.x=0,"",_xlpm.x)))</f>
        <v/>
      </c>
      <c r="L2987" s="46" t="str">
        <f>IF(I2987="","",_xlfn.LET(_xlpm.x,VLOOKUP(I2987,'2026-01-09_taxon-match'!$A$2:$N$81,3,FALSE),IF(_xlpm.x=0,"",_xlpm.x)))</f>
        <v/>
      </c>
      <c r="M2987" s="46" t="str">
        <f>IF($I2987="","",_xlfn.LET(_xlpm.x,VLOOKUP($I2987,'2026-01-09_taxon-match'!$A$2:$N$81,5,FALSE),IF(_xlpm.x=0,"",_xlpm.x)))</f>
        <v/>
      </c>
      <c r="N2987" s="46" t="str">
        <f>IF($I2987="","",_xlfn.LET(_xlpm.x,VLOOKUP($I2987,'2026-01-09_taxon-match'!$A$2:$N$81,6,FALSE),IF(_xlpm.x=0,"",_xlpm.x)))</f>
        <v/>
      </c>
      <c r="O2987" s="46" t="str">
        <f>IF($I2987="","",_xlfn.LET(_xlpm.x,VLOOKUP($I2987,'2026-01-09_taxon-match'!$A$2:$N$81,7,FALSE),IF(_xlpm.x=0,"",_xlpm.x)))</f>
        <v/>
      </c>
      <c r="P2987" s="46" t="str">
        <f>IF($I2987="","",_xlfn.LET(_xlpm.x,VLOOKUP($I2987,'2026-01-09_taxon-match'!$A$2:$N$81,8,FALSE),IF(_xlpm.x=0,"",_xlpm.x)))</f>
        <v/>
      </c>
      <c r="Q2987" s="46" t="str">
        <f>IF($I2987="","",_xlfn.LET(_xlpm.x,VLOOKUP($I2987,'2026-01-09_taxon-match'!$A$2:$N$81,9,FALSE),IF(_xlpm.x=0,"",_xlpm.x)))</f>
        <v/>
      </c>
      <c r="R2987" s="46" t="str">
        <f>IF($I2987="","",_xlfn.LET(_xlpm.x,VLOOKUP($I2987,'2026-01-09_taxon-match'!$A$2:$N$81,10,FALSE),IF(_xlpm.x=0,"",_xlpm.x)))</f>
        <v/>
      </c>
      <c r="S2987" s="46" t="str">
        <f>IF($I2987="","",_xlfn.LET(_xlpm.x,VLOOKUP($I2987,'2026-01-09_taxon-match'!$A$2:$N$81,11,FALSE),IF(_xlpm.x=0,"",_xlpm.x)))</f>
        <v/>
      </c>
      <c r="T2987" s="46" t="str">
        <f>IF($I2987="","",_xlfn.LET(_xlpm.x,VLOOKUP($I2987,'2026-01-09_taxon-match'!$A$2:$N$81,13,FALSE),IF(_xlpm.x=0,"",_xlpm.x)))</f>
        <v/>
      </c>
      <c r="V2987" s="46" t="s">
        <v>39</v>
      </c>
      <c r="W2987" s="46" t="s">
        <v>46</v>
      </c>
      <c r="Y2987" s="46" t="str">
        <f>IF(V2987="","",_xlfn.LET(_xlpm.x,VLOOKUP(V2987,'Drop-down_menus'!$D$2:$E$13,2,FALSE),IF(_xlpm.x=0,"",_xlpm.x)))</f>
        <v>https://orcid.org/0009-0002-6669-2911</v>
      </c>
      <c r="Z2987" s="46" t="str">
        <f>IF(W2987="","",_xlfn.LET(_xlpm.x,VLOOKUP(W2987,'Drop-down_menus'!$D$2:$E$13,2,FALSE),IF(_xlpm.x=0,"",_xlpm.x)))</f>
        <v>https://orcid.org/0000-0003-0502-8101</v>
      </c>
      <c r="AA2987" s="46" t="str">
        <f>IF(X2987="","",_xlfn.LET(_xlpm.x,VLOOKUP(X2987,'Drop-down_menus'!$D$2:$E$13,2,FALSE),IF(_xlpm.x=0,"",_xlpm.x)))</f>
        <v/>
      </c>
      <c r="AB2987" s="46" t="s">
        <v>519</v>
      </c>
      <c r="AC2987" s="46" t="s">
        <v>402</v>
      </c>
      <c r="AD2987" s="46" t="s">
        <v>1121</v>
      </c>
      <c r="AE2987" s="46" t="s">
        <v>28</v>
      </c>
      <c r="AF2987" s="46" t="s">
        <v>39</v>
      </c>
      <c r="AG2987" s="46" t="str">
        <f>IF(AE2987="","",_xlfn.LET(_xlpm.x,VLOOKUP(AE2987,'Drop-down_menus'!$D$2:$E$13,2,FALSE),IF(_xlpm.x=0,"",_xlpm.x)))</f>
        <v>https://orcid.org/0000-0002-9037-7623</v>
      </c>
      <c r="AH2987" s="46" t="str">
        <f>IF(AF2987="","",_xlfn.LET(_xlpm.x,VLOOKUP(AF2987,'Drop-down_menus'!$D$2:$E$13,2,FALSE),IF(_xlpm.x=0,"",_xlpm.x)))</f>
        <v>https://orcid.org/0009-0002-6669-2911</v>
      </c>
    </row>
    <row r="2988" spans="2:34" ht="15" customHeight="1">
      <c r="B2988" s="46">
        <v>4043</v>
      </c>
      <c r="C2988" s="46" t="s">
        <v>1120</v>
      </c>
      <c r="D2988" s="46" t="b">
        <f>COUNTIF(Events!$B$2:$B$171, C2988) &gt; 0</f>
        <v>1</v>
      </c>
      <c r="E2988" s="46" t="s">
        <v>215</v>
      </c>
      <c r="F2988" s="41" t="s">
        <v>216</v>
      </c>
      <c r="J2988" s="46" t="str">
        <f>IF(I2988="","",_xlfn.LET(_xlpm.x,VLOOKUP(I2988,'2026-01-09_taxon-match'!$A$2:$N$81,4,FALSE),IF(_xlpm.x=0,"",_xlpm.x)))</f>
        <v/>
      </c>
      <c r="L2988" s="46" t="str">
        <f>IF(I2988="","",_xlfn.LET(_xlpm.x,VLOOKUP(I2988,'2026-01-09_taxon-match'!$A$2:$N$81,3,FALSE),IF(_xlpm.x=0,"",_xlpm.x)))</f>
        <v/>
      </c>
      <c r="M2988" s="46" t="str">
        <f>IF($I2988="","",_xlfn.LET(_xlpm.x,VLOOKUP($I2988,'2026-01-09_taxon-match'!$A$2:$N$81,5,FALSE),IF(_xlpm.x=0,"",_xlpm.x)))</f>
        <v/>
      </c>
      <c r="N2988" s="46" t="str">
        <f>IF($I2988="","",_xlfn.LET(_xlpm.x,VLOOKUP($I2988,'2026-01-09_taxon-match'!$A$2:$N$81,6,FALSE),IF(_xlpm.x=0,"",_xlpm.x)))</f>
        <v/>
      </c>
      <c r="O2988" s="46" t="str">
        <f>IF($I2988="","",_xlfn.LET(_xlpm.x,VLOOKUP($I2988,'2026-01-09_taxon-match'!$A$2:$N$81,7,FALSE),IF(_xlpm.x=0,"",_xlpm.x)))</f>
        <v/>
      </c>
      <c r="P2988" s="46" t="str">
        <f>IF($I2988="","",_xlfn.LET(_xlpm.x,VLOOKUP($I2988,'2026-01-09_taxon-match'!$A$2:$N$81,8,FALSE),IF(_xlpm.x=0,"",_xlpm.x)))</f>
        <v/>
      </c>
      <c r="Q2988" s="46" t="str">
        <f>IF($I2988="","",_xlfn.LET(_xlpm.x,VLOOKUP($I2988,'2026-01-09_taxon-match'!$A$2:$N$81,9,FALSE),IF(_xlpm.x=0,"",_xlpm.x)))</f>
        <v/>
      </c>
      <c r="R2988" s="46" t="str">
        <f>IF($I2988="","",_xlfn.LET(_xlpm.x,VLOOKUP($I2988,'2026-01-09_taxon-match'!$A$2:$N$81,10,FALSE),IF(_xlpm.x=0,"",_xlpm.x)))</f>
        <v/>
      </c>
      <c r="S2988" s="46" t="str">
        <f>IF($I2988="","",_xlfn.LET(_xlpm.x,VLOOKUP($I2988,'2026-01-09_taxon-match'!$A$2:$N$81,11,FALSE),IF(_xlpm.x=0,"",_xlpm.x)))</f>
        <v/>
      </c>
      <c r="T2988" s="46" t="str">
        <f>IF($I2988="","",_xlfn.LET(_xlpm.x,VLOOKUP($I2988,'2026-01-09_taxon-match'!$A$2:$N$81,13,FALSE),IF(_xlpm.x=0,"",_xlpm.x)))</f>
        <v/>
      </c>
      <c r="V2988" s="46" t="s">
        <v>39</v>
      </c>
      <c r="W2988" s="46" t="s">
        <v>46</v>
      </c>
      <c r="Y2988" s="46" t="str">
        <f>IF(V2988="","",_xlfn.LET(_xlpm.x,VLOOKUP(V2988,'Drop-down_menus'!$D$2:$E$13,2,FALSE),IF(_xlpm.x=0,"",_xlpm.x)))</f>
        <v>https://orcid.org/0009-0002-6669-2911</v>
      </c>
      <c r="Z2988" s="46" t="str">
        <f>IF(W2988="","",_xlfn.LET(_xlpm.x,VLOOKUP(W2988,'Drop-down_menus'!$D$2:$E$13,2,FALSE),IF(_xlpm.x=0,"",_xlpm.x)))</f>
        <v>https://orcid.org/0000-0003-0502-8101</v>
      </c>
      <c r="AA2988" s="46" t="str">
        <f>IF(X2988="","",_xlfn.LET(_xlpm.x,VLOOKUP(X2988,'Drop-down_menus'!$D$2:$E$13,2,FALSE),IF(_xlpm.x=0,"",_xlpm.x)))</f>
        <v/>
      </c>
      <c r="AB2988" s="46" t="s">
        <v>519</v>
      </c>
      <c r="AC2988" s="46" t="s">
        <v>402</v>
      </c>
      <c r="AD2988" s="46" t="s">
        <v>1121</v>
      </c>
      <c r="AE2988" s="46" t="s">
        <v>28</v>
      </c>
      <c r="AF2988" s="46" t="s">
        <v>39</v>
      </c>
      <c r="AG2988" s="46" t="str">
        <f>IF(AE2988="","",_xlfn.LET(_xlpm.x,VLOOKUP(AE2988,'Drop-down_menus'!$D$2:$E$13,2,FALSE),IF(_xlpm.x=0,"",_xlpm.x)))</f>
        <v>https://orcid.org/0000-0002-9037-7623</v>
      </c>
      <c r="AH2988" s="46" t="str">
        <f>IF(AF2988="","",_xlfn.LET(_xlpm.x,VLOOKUP(AF2988,'Drop-down_menus'!$D$2:$E$13,2,FALSE),IF(_xlpm.x=0,"",_xlpm.x)))</f>
        <v>https://orcid.org/0009-0002-6669-2911</v>
      </c>
    </row>
    <row r="2989" spans="2:34" ht="15" customHeight="1">
      <c r="B2989" s="46">
        <v>4044</v>
      </c>
      <c r="C2989" s="46" t="s">
        <v>1120</v>
      </c>
      <c r="D2989" s="46" t="b">
        <f>COUNTIF(Events!$B$2:$B$171, C2989) &gt; 0</f>
        <v>1</v>
      </c>
      <c r="E2989" s="46" t="s">
        <v>215</v>
      </c>
      <c r="F2989" s="41" t="s">
        <v>218</v>
      </c>
      <c r="J2989" s="46" t="str">
        <f>IF(I2989="","",_xlfn.LET(_xlpm.x,VLOOKUP(I2989,'2026-01-09_taxon-match'!$A$2:$N$81,4,FALSE),IF(_xlpm.x=0,"",_xlpm.x)))</f>
        <v/>
      </c>
      <c r="L2989" s="46" t="str">
        <f>IF(I2989="","",_xlfn.LET(_xlpm.x,VLOOKUP(I2989,'2026-01-09_taxon-match'!$A$2:$N$81,3,FALSE),IF(_xlpm.x=0,"",_xlpm.x)))</f>
        <v/>
      </c>
      <c r="M2989" s="46" t="str">
        <f>IF($I2989="","",_xlfn.LET(_xlpm.x,VLOOKUP($I2989,'2026-01-09_taxon-match'!$A$2:$N$81,5,FALSE),IF(_xlpm.x=0,"",_xlpm.x)))</f>
        <v/>
      </c>
      <c r="N2989" s="46" t="str">
        <f>IF($I2989="","",_xlfn.LET(_xlpm.x,VLOOKUP($I2989,'2026-01-09_taxon-match'!$A$2:$N$81,6,FALSE),IF(_xlpm.x=0,"",_xlpm.x)))</f>
        <v/>
      </c>
      <c r="O2989" s="46" t="str">
        <f>IF($I2989="","",_xlfn.LET(_xlpm.x,VLOOKUP($I2989,'2026-01-09_taxon-match'!$A$2:$N$81,7,FALSE),IF(_xlpm.x=0,"",_xlpm.x)))</f>
        <v/>
      </c>
      <c r="P2989" s="46" t="str">
        <f>IF($I2989="","",_xlfn.LET(_xlpm.x,VLOOKUP($I2989,'2026-01-09_taxon-match'!$A$2:$N$81,8,FALSE),IF(_xlpm.x=0,"",_xlpm.x)))</f>
        <v/>
      </c>
      <c r="Q2989" s="46" t="str">
        <f>IF($I2989="","",_xlfn.LET(_xlpm.x,VLOOKUP($I2989,'2026-01-09_taxon-match'!$A$2:$N$81,9,FALSE),IF(_xlpm.x=0,"",_xlpm.x)))</f>
        <v/>
      </c>
      <c r="R2989" s="46" t="str">
        <f>IF($I2989="","",_xlfn.LET(_xlpm.x,VLOOKUP($I2989,'2026-01-09_taxon-match'!$A$2:$N$81,10,FALSE),IF(_xlpm.x=0,"",_xlpm.x)))</f>
        <v/>
      </c>
      <c r="S2989" s="46" t="str">
        <f>IF($I2989="","",_xlfn.LET(_xlpm.x,VLOOKUP($I2989,'2026-01-09_taxon-match'!$A$2:$N$81,11,FALSE),IF(_xlpm.x=0,"",_xlpm.x)))</f>
        <v/>
      </c>
      <c r="T2989" s="46" t="str">
        <f>IF($I2989="","",_xlfn.LET(_xlpm.x,VLOOKUP($I2989,'2026-01-09_taxon-match'!$A$2:$N$81,13,FALSE),IF(_xlpm.x=0,"",_xlpm.x)))</f>
        <v/>
      </c>
      <c r="V2989" s="46" t="s">
        <v>39</v>
      </c>
      <c r="W2989" s="46" t="s">
        <v>46</v>
      </c>
      <c r="Y2989" s="46" t="str">
        <f>IF(V2989="","",_xlfn.LET(_xlpm.x,VLOOKUP(V2989,'Drop-down_menus'!$D$2:$E$13,2,FALSE),IF(_xlpm.x=0,"",_xlpm.x)))</f>
        <v>https://orcid.org/0009-0002-6669-2911</v>
      </c>
      <c r="Z2989" s="46" t="str">
        <f>IF(W2989="","",_xlfn.LET(_xlpm.x,VLOOKUP(W2989,'Drop-down_menus'!$D$2:$E$13,2,FALSE),IF(_xlpm.x=0,"",_xlpm.x)))</f>
        <v>https://orcid.org/0000-0003-0502-8101</v>
      </c>
      <c r="AA2989" s="46" t="str">
        <f>IF(X2989="","",_xlfn.LET(_xlpm.x,VLOOKUP(X2989,'Drop-down_menus'!$D$2:$E$13,2,FALSE),IF(_xlpm.x=0,"",_xlpm.x)))</f>
        <v/>
      </c>
      <c r="AB2989" s="46" t="s">
        <v>519</v>
      </c>
      <c r="AC2989" s="46" t="s">
        <v>402</v>
      </c>
      <c r="AD2989" s="46" t="s">
        <v>1121</v>
      </c>
      <c r="AE2989" s="46" t="s">
        <v>28</v>
      </c>
      <c r="AF2989" s="46" t="s">
        <v>39</v>
      </c>
      <c r="AG2989" s="46" t="str">
        <f>IF(AE2989="","",_xlfn.LET(_xlpm.x,VLOOKUP(AE2989,'Drop-down_menus'!$D$2:$E$13,2,FALSE),IF(_xlpm.x=0,"",_xlpm.x)))</f>
        <v>https://orcid.org/0000-0002-9037-7623</v>
      </c>
      <c r="AH2989" s="46" t="str">
        <f>IF(AF2989="","",_xlfn.LET(_xlpm.x,VLOOKUP(AF2989,'Drop-down_menus'!$D$2:$E$13,2,FALSE),IF(_xlpm.x=0,"",_xlpm.x)))</f>
        <v>https://orcid.org/0009-0002-6669-2911</v>
      </c>
    </row>
    <row r="2990" spans="2:34" ht="15" customHeight="1">
      <c r="B2990" s="46">
        <v>4045</v>
      </c>
      <c r="C2990" s="46" t="s">
        <v>1120</v>
      </c>
      <c r="D2990" s="46" t="b">
        <f>COUNTIF(Events!$B$2:$B$171, C2990) &gt; 0</f>
        <v>1</v>
      </c>
      <c r="E2990" s="46" t="s">
        <v>215</v>
      </c>
      <c r="F2990" s="41" t="s">
        <v>218</v>
      </c>
      <c r="J2990" s="46" t="str">
        <f>IF(I2990="","",_xlfn.LET(_xlpm.x,VLOOKUP(I2990,'2026-01-09_taxon-match'!$A$2:$N$81,4,FALSE),IF(_xlpm.x=0,"",_xlpm.x)))</f>
        <v/>
      </c>
      <c r="L2990" s="46" t="str">
        <f>IF(I2990="","",_xlfn.LET(_xlpm.x,VLOOKUP(I2990,'2026-01-09_taxon-match'!$A$2:$N$81,3,FALSE),IF(_xlpm.x=0,"",_xlpm.x)))</f>
        <v/>
      </c>
      <c r="M2990" s="46" t="str">
        <f>IF($I2990="","",_xlfn.LET(_xlpm.x,VLOOKUP($I2990,'2026-01-09_taxon-match'!$A$2:$N$81,5,FALSE),IF(_xlpm.x=0,"",_xlpm.x)))</f>
        <v/>
      </c>
      <c r="N2990" s="46" t="str">
        <f>IF($I2990="","",_xlfn.LET(_xlpm.x,VLOOKUP($I2990,'2026-01-09_taxon-match'!$A$2:$N$81,6,FALSE),IF(_xlpm.x=0,"",_xlpm.x)))</f>
        <v/>
      </c>
      <c r="O2990" s="46" t="str">
        <f>IF($I2990="","",_xlfn.LET(_xlpm.x,VLOOKUP($I2990,'2026-01-09_taxon-match'!$A$2:$N$81,7,FALSE),IF(_xlpm.x=0,"",_xlpm.x)))</f>
        <v/>
      </c>
      <c r="P2990" s="46" t="str">
        <f>IF($I2990="","",_xlfn.LET(_xlpm.x,VLOOKUP($I2990,'2026-01-09_taxon-match'!$A$2:$N$81,8,FALSE),IF(_xlpm.x=0,"",_xlpm.x)))</f>
        <v/>
      </c>
      <c r="Q2990" s="46" t="str">
        <f>IF($I2990="","",_xlfn.LET(_xlpm.x,VLOOKUP($I2990,'2026-01-09_taxon-match'!$A$2:$N$81,9,FALSE),IF(_xlpm.x=0,"",_xlpm.x)))</f>
        <v/>
      </c>
      <c r="R2990" s="46" t="str">
        <f>IF($I2990="","",_xlfn.LET(_xlpm.x,VLOOKUP($I2990,'2026-01-09_taxon-match'!$A$2:$N$81,10,FALSE),IF(_xlpm.x=0,"",_xlpm.x)))</f>
        <v/>
      </c>
      <c r="S2990" s="46" t="str">
        <f>IF($I2990="","",_xlfn.LET(_xlpm.x,VLOOKUP($I2990,'2026-01-09_taxon-match'!$A$2:$N$81,11,FALSE),IF(_xlpm.x=0,"",_xlpm.x)))</f>
        <v/>
      </c>
      <c r="T2990" s="46" t="str">
        <f>IF($I2990="","",_xlfn.LET(_xlpm.x,VLOOKUP($I2990,'2026-01-09_taxon-match'!$A$2:$N$81,13,FALSE),IF(_xlpm.x=0,"",_xlpm.x)))</f>
        <v/>
      </c>
      <c r="V2990" s="46" t="s">
        <v>39</v>
      </c>
      <c r="W2990" s="46" t="s">
        <v>46</v>
      </c>
      <c r="Y2990" s="46" t="str">
        <f>IF(V2990="","",_xlfn.LET(_xlpm.x,VLOOKUP(V2990,'Drop-down_menus'!$D$2:$E$13,2,FALSE),IF(_xlpm.x=0,"",_xlpm.x)))</f>
        <v>https://orcid.org/0009-0002-6669-2911</v>
      </c>
      <c r="Z2990" s="46" t="str">
        <f>IF(W2990="","",_xlfn.LET(_xlpm.x,VLOOKUP(W2990,'Drop-down_menus'!$D$2:$E$13,2,FALSE),IF(_xlpm.x=0,"",_xlpm.x)))</f>
        <v>https://orcid.org/0000-0003-0502-8101</v>
      </c>
      <c r="AA2990" s="46" t="str">
        <f>IF(X2990="","",_xlfn.LET(_xlpm.x,VLOOKUP(X2990,'Drop-down_menus'!$D$2:$E$13,2,FALSE),IF(_xlpm.x=0,"",_xlpm.x)))</f>
        <v/>
      </c>
      <c r="AB2990" s="46" t="s">
        <v>519</v>
      </c>
      <c r="AC2990" s="46" t="s">
        <v>402</v>
      </c>
      <c r="AD2990" s="46" t="s">
        <v>1121</v>
      </c>
      <c r="AE2990" s="46" t="s">
        <v>28</v>
      </c>
      <c r="AF2990" s="46" t="s">
        <v>39</v>
      </c>
      <c r="AG2990" s="46" t="str">
        <f>IF(AE2990="","",_xlfn.LET(_xlpm.x,VLOOKUP(AE2990,'Drop-down_menus'!$D$2:$E$13,2,FALSE),IF(_xlpm.x=0,"",_xlpm.x)))</f>
        <v>https://orcid.org/0000-0002-9037-7623</v>
      </c>
      <c r="AH2990" s="46" t="str">
        <f>IF(AF2990="","",_xlfn.LET(_xlpm.x,VLOOKUP(AF2990,'Drop-down_menus'!$D$2:$E$13,2,FALSE),IF(_xlpm.x=0,"",_xlpm.x)))</f>
        <v>https://orcid.org/0009-0002-6669-2911</v>
      </c>
    </row>
    <row r="2991" spans="2:34" ht="15" customHeight="1">
      <c r="B2991" s="46">
        <v>4046</v>
      </c>
      <c r="C2991" s="41" t="s">
        <v>1120</v>
      </c>
      <c r="D2991" s="46" t="b">
        <f>COUNTIF(Events!$B$2:$B$171, C2991) &gt; 0</f>
        <v>1</v>
      </c>
      <c r="E2991" s="46" t="s">
        <v>215</v>
      </c>
      <c r="F2991" s="46" t="s">
        <v>219</v>
      </c>
      <c r="J2991" s="46" t="str">
        <f>IF(I2991="","",_xlfn.LET(_xlpm.x,VLOOKUP(I2991,'2026-01-09_taxon-match'!$A$2:$N$81,4,FALSE),IF(_xlpm.x=0,"",_xlpm.x)))</f>
        <v/>
      </c>
      <c r="L2991" s="46" t="str">
        <f>IF(I2991="","",_xlfn.LET(_xlpm.x,VLOOKUP(I2991,'2026-01-09_taxon-match'!$A$2:$N$81,3,FALSE),IF(_xlpm.x=0,"",_xlpm.x)))</f>
        <v/>
      </c>
      <c r="M2991" s="46" t="str">
        <f>IF($I2991="","",_xlfn.LET(_xlpm.x,VLOOKUP($I2991,'2026-01-09_taxon-match'!$A$2:$N$81,5,FALSE),IF(_xlpm.x=0,"",_xlpm.x)))</f>
        <v/>
      </c>
      <c r="N2991" s="46" t="str">
        <f>IF($I2991="","",_xlfn.LET(_xlpm.x,VLOOKUP($I2991,'2026-01-09_taxon-match'!$A$2:$N$81,6,FALSE),IF(_xlpm.x=0,"",_xlpm.x)))</f>
        <v/>
      </c>
      <c r="O2991" s="46" t="str">
        <f>IF($I2991="","",_xlfn.LET(_xlpm.x,VLOOKUP($I2991,'2026-01-09_taxon-match'!$A$2:$N$81,7,FALSE),IF(_xlpm.x=0,"",_xlpm.x)))</f>
        <v/>
      </c>
      <c r="P2991" s="46" t="str">
        <f>IF($I2991="","",_xlfn.LET(_xlpm.x,VLOOKUP($I2991,'2026-01-09_taxon-match'!$A$2:$N$81,8,FALSE),IF(_xlpm.x=0,"",_xlpm.x)))</f>
        <v/>
      </c>
      <c r="Q2991" s="46" t="str">
        <f>IF($I2991="","",_xlfn.LET(_xlpm.x,VLOOKUP($I2991,'2026-01-09_taxon-match'!$A$2:$N$81,9,FALSE),IF(_xlpm.x=0,"",_xlpm.x)))</f>
        <v/>
      </c>
      <c r="R2991" s="46" t="str">
        <f>IF($I2991="","",_xlfn.LET(_xlpm.x,VLOOKUP($I2991,'2026-01-09_taxon-match'!$A$2:$N$81,10,FALSE),IF(_xlpm.x=0,"",_xlpm.x)))</f>
        <v/>
      </c>
      <c r="S2991" s="46" t="str">
        <f>IF($I2991="","",_xlfn.LET(_xlpm.x,VLOOKUP($I2991,'2026-01-09_taxon-match'!$A$2:$N$81,11,FALSE),IF(_xlpm.x=0,"",_xlpm.x)))</f>
        <v/>
      </c>
      <c r="T2991" s="46" t="str">
        <f>IF($I2991="","",_xlfn.LET(_xlpm.x,VLOOKUP($I2991,'2026-01-09_taxon-match'!$A$2:$N$81,13,FALSE),IF(_xlpm.x=0,"",_xlpm.x)))</f>
        <v/>
      </c>
      <c r="V2991" s="46" t="s">
        <v>39</v>
      </c>
      <c r="W2991" s="46" t="s">
        <v>46</v>
      </c>
      <c r="Y2991" s="46" t="str">
        <f>IF(V2991="","",_xlfn.LET(_xlpm.x,VLOOKUP(V2991,'Drop-down_menus'!$D$2:$E$13,2,FALSE),IF(_xlpm.x=0,"",_xlpm.x)))</f>
        <v>https://orcid.org/0009-0002-6669-2911</v>
      </c>
      <c r="Z2991" s="46" t="str">
        <f>IF(W2991="","",_xlfn.LET(_xlpm.x,VLOOKUP(W2991,'Drop-down_menus'!$D$2:$E$13,2,FALSE),IF(_xlpm.x=0,"",_xlpm.x)))</f>
        <v>https://orcid.org/0000-0003-0502-8101</v>
      </c>
      <c r="AA2991" s="46" t="str">
        <f>IF(X2991="","",_xlfn.LET(_xlpm.x,VLOOKUP(X2991,'Drop-down_menus'!$D$2:$E$13,2,FALSE),IF(_xlpm.x=0,"",_xlpm.x)))</f>
        <v/>
      </c>
      <c r="AC2991" s="46" t="s">
        <v>356</v>
      </c>
      <c r="AD2991" s="46" t="s">
        <v>1121</v>
      </c>
      <c r="AE2991" s="46" t="s">
        <v>28</v>
      </c>
      <c r="AF2991" s="46" t="s">
        <v>39</v>
      </c>
      <c r="AG2991" s="46" t="str">
        <f>IF(AE2991="","",_xlfn.LET(_xlpm.x,VLOOKUP(AE2991,'Drop-down_menus'!$D$2:$E$13,2,FALSE),IF(_xlpm.x=0,"",_xlpm.x)))</f>
        <v>https://orcid.org/0000-0002-9037-7623</v>
      </c>
      <c r="AH2991" s="46" t="str">
        <f>IF(AF2991="","",_xlfn.LET(_xlpm.x,VLOOKUP(AF2991,'Drop-down_menus'!$D$2:$E$13,2,FALSE),IF(_xlpm.x=0,"",_xlpm.x)))</f>
        <v>https://orcid.org/0009-0002-6669-2911</v>
      </c>
    </row>
    <row r="2992" spans="2:34" ht="15" customHeight="1">
      <c r="B2992" s="46">
        <v>4047</v>
      </c>
      <c r="C2992" s="41" t="s">
        <v>1120</v>
      </c>
      <c r="D2992" s="46" t="b">
        <f>COUNTIF(Events!$B$2:$B$171, C2992) &gt; 0</f>
        <v>1</v>
      </c>
      <c r="E2992" s="46" t="s">
        <v>215</v>
      </c>
      <c r="F2992" s="46" t="s">
        <v>1192</v>
      </c>
      <c r="J2992" s="46" t="str">
        <f>IF(I2992="","",_xlfn.LET(_xlpm.x,VLOOKUP(I2992,'2026-01-09_taxon-match'!$A$2:$N$81,4,FALSE),IF(_xlpm.x=0,"",_xlpm.x)))</f>
        <v/>
      </c>
      <c r="L2992" s="46" t="str">
        <f>IF(I2992="","",_xlfn.LET(_xlpm.x,VLOOKUP(I2992,'2026-01-09_taxon-match'!$A$2:$N$81,3,FALSE),IF(_xlpm.x=0,"",_xlpm.x)))</f>
        <v/>
      </c>
      <c r="M2992" s="46" t="str">
        <f>IF($I2992="","",_xlfn.LET(_xlpm.x,VLOOKUP($I2992,'2026-01-09_taxon-match'!$A$2:$N$81,5,FALSE),IF(_xlpm.x=0,"",_xlpm.x)))</f>
        <v/>
      </c>
      <c r="N2992" s="46" t="str">
        <f>IF($I2992="","",_xlfn.LET(_xlpm.x,VLOOKUP($I2992,'2026-01-09_taxon-match'!$A$2:$N$81,6,FALSE),IF(_xlpm.x=0,"",_xlpm.x)))</f>
        <v/>
      </c>
      <c r="O2992" s="46" t="str">
        <f>IF($I2992="","",_xlfn.LET(_xlpm.x,VLOOKUP($I2992,'2026-01-09_taxon-match'!$A$2:$N$81,7,FALSE),IF(_xlpm.x=0,"",_xlpm.x)))</f>
        <v/>
      </c>
      <c r="P2992" s="46" t="str">
        <f>IF($I2992="","",_xlfn.LET(_xlpm.x,VLOOKUP($I2992,'2026-01-09_taxon-match'!$A$2:$N$81,8,FALSE),IF(_xlpm.x=0,"",_xlpm.x)))</f>
        <v/>
      </c>
      <c r="Q2992" s="46" t="str">
        <f>IF($I2992="","",_xlfn.LET(_xlpm.x,VLOOKUP($I2992,'2026-01-09_taxon-match'!$A$2:$N$81,9,FALSE),IF(_xlpm.x=0,"",_xlpm.x)))</f>
        <v/>
      </c>
      <c r="R2992" s="46" t="str">
        <f>IF($I2992="","",_xlfn.LET(_xlpm.x,VLOOKUP($I2992,'2026-01-09_taxon-match'!$A$2:$N$81,10,FALSE),IF(_xlpm.x=0,"",_xlpm.x)))</f>
        <v/>
      </c>
      <c r="S2992" s="46" t="str">
        <f>IF($I2992="","",_xlfn.LET(_xlpm.x,VLOOKUP($I2992,'2026-01-09_taxon-match'!$A$2:$N$81,11,FALSE),IF(_xlpm.x=0,"",_xlpm.x)))</f>
        <v/>
      </c>
      <c r="T2992" s="46" t="str">
        <f>IF($I2992="","",_xlfn.LET(_xlpm.x,VLOOKUP($I2992,'2026-01-09_taxon-match'!$A$2:$N$81,13,FALSE),IF(_xlpm.x=0,"",_xlpm.x)))</f>
        <v/>
      </c>
      <c r="V2992" s="46" t="s">
        <v>39</v>
      </c>
      <c r="W2992" s="46" t="s">
        <v>46</v>
      </c>
      <c r="Y2992" s="46" t="str">
        <f>IF(V2992="","",_xlfn.LET(_xlpm.x,VLOOKUP(V2992,'Drop-down_menus'!$D$2:$E$13,2,FALSE),IF(_xlpm.x=0,"",_xlpm.x)))</f>
        <v>https://orcid.org/0009-0002-6669-2911</v>
      </c>
      <c r="Z2992" s="46" t="str">
        <f>IF(W2992="","",_xlfn.LET(_xlpm.x,VLOOKUP(W2992,'Drop-down_menus'!$D$2:$E$13,2,FALSE),IF(_xlpm.x=0,"",_xlpm.x)))</f>
        <v>https://orcid.org/0000-0003-0502-8101</v>
      </c>
      <c r="AA2992" s="46" t="str">
        <f>IF(X2992="","",_xlfn.LET(_xlpm.x,VLOOKUP(X2992,'Drop-down_menus'!$D$2:$E$13,2,FALSE),IF(_xlpm.x=0,"",_xlpm.x)))</f>
        <v/>
      </c>
      <c r="AC2992" s="46" t="s">
        <v>1193</v>
      </c>
      <c r="AD2992" s="46" t="s">
        <v>1121</v>
      </c>
      <c r="AE2992" s="46" t="s">
        <v>28</v>
      </c>
      <c r="AF2992" s="46" t="s">
        <v>39</v>
      </c>
      <c r="AG2992" s="46" t="str">
        <f>IF(AE2992="","",_xlfn.LET(_xlpm.x,VLOOKUP(AE2992,'Drop-down_menus'!$D$2:$E$13,2,FALSE),IF(_xlpm.x=0,"",_xlpm.x)))</f>
        <v>https://orcid.org/0000-0002-9037-7623</v>
      </c>
      <c r="AH2992" s="46" t="str">
        <f>IF(AF2992="","",_xlfn.LET(_xlpm.x,VLOOKUP(AF2992,'Drop-down_menus'!$D$2:$E$13,2,FALSE),IF(_xlpm.x=0,"",_xlpm.x)))</f>
        <v>https://orcid.org/0009-0002-6669-2911</v>
      </c>
    </row>
    <row r="2993" spans="1:34" ht="15" customHeight="1">
      <c r="B2993" s="46">
        <v>4048</v>
      </c>
      <c r="C2993" s="46" t="s">
        <v>1194</v>
      </c>
      <c r="D2993" s="46" t="b">
        <f>COUNTIF(Events!$B$2:$B$171, C2993) &gt; 0</f>
        <v>0</v>
      </c>
      <c r="E2993" s="46" t="s">
        <v>215</v>
      </c>
      <c r="F2993" s="41" t="s">
        <v>216</v>
      </c>
      <c r="J2993" s="46" t="str">
        <f>IF(I2993="","",_xlfn.LET(_xlpm.x,VLOOKUP(I2993,'2026-01-09_taxon-match'!$A$2:$N$81,4,FALSE),IF(_xlpm.x=0,"",_xlpm.x)))</f>
        <v/>
      </c>
      <c r="L2993" s="46" t="str">
        <f>IF(I2993="","",_xlfn.LET(_xlpm.x,VLOOKUP(I2993,'2026-01-09_taxon-match'!$A$2:$N$81,3,FALSE),IF(_xlpm.x=0,"",_xlpm.x)))</f>
        <v/>
      </c>
      <c r="M2993" s="46" t="str">
        <f>IF($I2993="","",_xlfn.LET(_xlpm.x,VLOOKUP($I2993,'2026-01-09_taxon-match'!$A$2:$N$81,5,FALSE),IF(_xlpm.x=0,"",_xlpm.x)))</f>
        <v/>
      </c>
      <c r="N2993" s="46" t="str">
        <f>IF($I2993="","",_xlfn.LET(_xlpm.x,VLOOKUP($I2993,'2026-01-09_taxon-match'!$A$2:$N$81,6,FALSE),IF(_xlpm.x=0,"",_xlpm.x)))</f>
        <v/>
      </c>
      <c r="O2993" s="46" t="str">
        <f>IF($I2993="","",_xlfn.LET(_xlpm.x,VLOOKUP($I2993,'2026-01-09_taxon-match'!$A$2:$N$81,7,FALSE),IF(_xlpm.x=0,"",_xlpm.x)))</f>
        <v/>
      </c>
      <c r="P2993" s="46" t="str">
        <f>IF($I2993="","",_xlfn.LET(_xlpm.x,VLOOKUP($I2993,'2026-01-09_taxon-match'!$A$2:$N$81,8,FALSE),IF(_xlpm.x=0,"",_xlpm.x)))</f>
        <v/>
      </c>
      <c r="Q2993" s="46" t="str">
        <f>IF($I2993="","",_xlfn.LET(_xlpm.x,VLOOKUP($I2993,'2026-01-09_taxon-match'!$A$2:$N$81,9,FALSE),IF(_xlpm.x=0,"",_xlpm.x)))</f>
        <v/>
      </c>
      <c r="R2993" s="46" t="str">
        <f>IF($I2993="","",_xlfn.LET(_xlpm.x,VLOOKUP($I2993,'2026-01-09_taxon-match'!$A$2:$N$81,10,FALSE),IF(_xlpm.x=0,"",_xlpm.x)))</f>
        <v/>
      </c>
      <c r="S2993" s="46" t="str">
        <f>IF($I2993="","",_xlfn.LET(_xlpm.x,VLOOKUP($I2993,'2026-01-09_taxon-match'!$A$2:$N$81,11,FALSE),IF(_xlpm.x=0,"",_xlpm.x)))</f>
        <v/>
      </c>
      <c r="T2993" s="46" t="str">
        <f>IF($I2993="","",_xlfn.LET(_xlpm.x,VLOOKUP($I2993,'2026-01-09_taxon-match'!$A$2:$N$81,13,FALSE),IF(_xlpm.x=0,"",_xlpm.x)))</f>
        <v/>
      </c>
      <c r="V2993" s="46" t="s">
        <v>39</v>
      </c>
      <c r="W2993" s="46" t="s">
        <v>46</v>
      </c>
      <c r="Y2993" s="46" t="str">
        <f>IF(V2993="","",_xlfn.LET(_xlpm.x,VLOOKUP(V2993,'Drop-down_menus'!$D$2:$E$13,2,FALSE),IF(_xlpm.x=0,"",_xlpm.x)))</f>
        <v>https://orcid.org/0009-0002-6669-2911</v>
      </c>
      <c r="Z2993" s="46" t="str">
        <f>IF(W2993="","",_xlfn.LET(_xlpm.x,VLOOKUP(W2993,'Drop-down_menus'!$D$2:$E$13,2,FALSE),IF(_xlpm.x=0,"",_xlpm.x)))</f>
        <v>https://orcid.org/0000-0003-0502-8101</v>
      </c>
      <c r="AA2993" s="46" t="str">
        <f>IF(X2993="","",_xlfn.LET(_xlpm.x,VLOOKUP(X2993,'Drop-down_menus'!$D$2:$E$13,2,FALSE),IF(_xlpm.x=0,"",_xlpm.x)))</f>
        <v/>
      </c>
      <c r="AB2993" s="46" t="s">
        <v>519</v>
      </c>
      <c r="AC2993" s="46" t="s">
        <v>402</v>
      </c>
      <c r="AD2993" s="46" t="s">
        <v>1121</v>
      </c>
      <c r="AE2993" s="46" t="s">
        <v>28</v>
      </c>
      <c r="AF2993" s="46" t="s">
        <v>39</v>
      </c>
      <c r="AG2993" s="46" t="str">
        <f>IF(AE2993="","",_xlfn.LET(_xlpm.x,VLOOKUP(AE2993,'Drop-down_menus'!$D$2:$E$13,2,FALSE),IF(_xlpm.x=0,"",_xlpm.x)))</f>
        <v>https://orcid.org/0000-0002-9037-7623</v>
      </c>
      <c r="AH2993" s="46" t="str">
        <f>IF(AF2993="","",_xlfn.LET(_xlpm.x,VLOOKUP(AF2993,'Drop-down_menus'!$D$2:$E$13,2,FALSE),IF(_xlpm.x=0,"",_xlpm.x)))</f>
        <v>https://orcid.org/0009-0002-6669-2911</v>
      </c>
    </row>
    <row r="2994" spans="1:34" ht="15" customHeight="1">
      <c r="B2994" s="46">
        <v>4049</v>
      </c>
      <c r="C2994" s="46" t="s">
        <v>1194</v>
      </c>
      <c r="D2994" s="46" t="b">
        <f>COUNTIF(Events!$B$2:$B$171, C2994) &gt; 0</f>
        <v>0</v>
      </c>
      <c r="E2994" s="46" t="s">
        <v>215</v>
      </c>
      <c r="F2994" s="41" t="s">
        <v>216</v>
      </c>
      <c r="J2994" s="46" t="str">
        <f>IF(I2994="","",_xlfn.LET(_xlpm.x,VLOOKUP(I2994,'2026-01-09_taxon-match'!$A$2:$N$81,4,FALSE),IF(_xlpm.x=0,"",_xlpm.x)))</f>
        <v/>
      </c>
      <c r="L2994" s="46" t="str">
        <f>IF(I2994="","",_xlfn.LET(_xlpm.x,VLOOKUP(I2994,'2026-01-09_taxon-match'!$A$2:$N$81,3,FALSE),IF(_xlpm.x=0,"",_xlpm.x)))</f>
        <v/>
      </c>
      <c r="M2994" s="46" t="str">
        <f>IF($I2994="","",_xlfn.LET(_xlpm.x,VLOOKUP($I2994,'2026-01-09_taxon-match'!$A$2:$N$81,5,FALSE),IF(_xlpm.x=0,"",_xlpm.x)))</f>
        <v/>
      </c>
      <c r="N2994" s="46" t="str">
        <f>IF($I2994="","",_xlfn.LET(_xlpm.x,VLOOKUP($I2994,'2026-01-09_taxon-match'!$A$2:$N$81,6,FALSE),IF(_xlpm.x=0,"",_xlpm.x)))</f>
        <v/>
      </c>
      <c r="O2994" s="46" t="str">
        <f>IF($I2994="","",_xlfn.LET(_xlpm.x,VLOOKUP($I2994,'2026-01-09_taxon-match'!$A$2:$N$81,7,FALSE),IF(_xlpm.x=0,"",_xlpm.x)))</f>
        <v/>
      </c>
      <c r="P2994" s="46" t="str">
        <f>IF($I2994="","",_xlfn.LET(_xlpm.x,VLOOKUP($I2994,'2026-01-09_taxon-match'!$A$2:$N$81,8,FALSE),IF(_xlpm.x=0,"",_xlpm.x)))</f>
        <v/>
      </c>
      <c r="Q2994" s="46" t="str">
        <f>IF($I2994="","",_xlfn.LET(_xlpm.x,VLOOKUP($I2994,'2026-01-09_taxon-match'!$A$2:$N$81,9,FALSE),IF(_xlpm.x=0,"",_xlpm.x)))</f>
        <v/>
      </c>
      <c r="R2994" s="46" t="str">
        <f>IF($I2994="","",_xlfn.LET(_xlpm.x,VLOOKUP($I2994,'2026-01-09_taxon-match'!$A$2:$N$81,10,FALSE),IF(_xlpm.x=0,"",_xlpm.x)))</f>
        <v/>
      </c>
      <c r="S2994" s="46" t="str">
        <f>IF($I2994="","",_xlfn.LET(_xlpm.x,VLOOKUP($I2994,'2026-01-09_taxon-match'!$A$2:$N$81,11,FALSE),IF(_xlpm.x=0,"",_xlpm.x)))</f>
        <v/>
      </c>
      <c r="T2994" s="46" t="str">
        <f>IF($I2994="","",_xlfn.LET(_xlpm.x,VLOOKUP($I2994,'2026-01-09_taxon-match'!$A$2:$N$81,13,FALSE),IF(_xlpm.x=0,"",_xlpm.x)))</f>
        <v/>
      </c>
      <c r="V2994" s="46" t="s">
        <v>39</v>
      </c>
      <c r="W2994" s="46" t="s">
        <v>46</v>
      </c>
      <c r="Y2994" s="46" t="str">
        <f>IF(V2994="","",_xlfn.LET(_xlpm.x,VLOOKUP(V2994,'Drop-down_menus'!$D$2:$E$13,2,FALSE),IF(_xlpm.x=0,"",_xlpm.x)))</f>
        <v>https://orcid.org/0009-0002-6669-2911</v>
      </c>
      <c r="Z2994" s="46" t="str">
        <f>IF(W2994="","",_xlfn.LET(_xlpm.x,VLOOKUP(W2994,'Drop-down_menus'!$D$2:$E$13,2,FALSE),IF(_xlpm.x=0,"",_xlpm.x)))</f>
        <v>https://orcid.org/0000-0003-0502-8101</v>
      </c>
      <c r="AA2994" s="46" t="str">
        <f>IF(X2994="","",_xlfn.LET(_xlpm.x,VLOOKUP(X2994,'Drop-down_menus'!$D$2:$E$13,2,FALSE),IF(_xlpm.x=0,"",_xlpm.x)))</f>
        <v/>
      </c>
      <c r="AB2994" s="46" t="s">
        <v>519</v>
      </c>
      <c r="AC2994" s="46" t="s">
        <v>402</v>
      </c>
      <c r="AD2994" s="46" t="s">
        <v>1121</v>
      </c>
      <c r="AE2994" s="46" t="s">
        <v>28</v>
      </c>
      <c r="AF2994" s="46" t="s">
        <v>39</v>
      </c>
      <c r="AG2994" s="46" t="str">
        <f>IF(AE2994="","",_xlfn.LET(_xlpm.x,VLOOKUP(AE2994,'Drop-down_menus'!$D$2:$E$13,2,FALSE),IF(_xlpm.x=0,"",_xlpm.x)))</f>
        <v>https://orcid.org/0000-0002-9037-7623</v>
      </c>
      <c r="AH2994" s="46" t="str">
        <f>IF(AF2994="","",_xlfn.LET(_xlpm.x,VLOOKUP(AF2994,'Drop-down_menus'!$D$2:$E$13,2,FALSE),IF(_xlpm.x=0,"",_xlpm.x)))</f>
        <v>https://orcid.org/0009-0002-6669-2911</v>
      </c>
    </row>
    <row r="2995" spans="1:34" ht="15" customHeight="1">
      <c r="B2995" s="46">
        <v>4050</v>
      </c>
      <c r="C2995" s="46" t="s">
        <v>1194</v>
      </c>
      <c r="D2995" s="46" t="b">
        <f>COUNTIF(Events!$B$2:$B$171, C2995) &gt; 0</f>
        <v>0</v>
      </c>
      <c r="E2995" s="46" t="s">
        <v>215</v>
      </c>
      <c r="F2995" s="41" t="s">
        <v>218</v>
      </c>
      <c r="J2995" s="46" t="str">
        <f>IF(I2995="","",_xlfn.LET(_xlpm.x,VLOOKUP(I2995,'2026-01-09_taxon-match'!$A$2:$N$81,4,FALSE),IF(_xlpm.x=0,"",_xlpm.x)))</f>
        <v/>
      </c>
      <c r="L2995" s="46" t="str">
        <f>IF(I2995="","",_xlfn.LET(_xlpm.x,VLOOKUP(I2995,'2026-01-09_taxon-match'!$A$2:$N$81,3,FALSE),IF(_xlpm.x=0,"",_xlpm.x)))</f>
        <v/>
      </c>
      <c r="M2995" s="46" t="str">
        <f>IF($I2995="","",_xlfn.LET(_xlpm.x,VLOOKUP($I2995,'2026-01-09_taxon-match'!$A$2:$N$81,5,FALSE),IF(_xlpm.x=0,"",_xlpm.x)))</f>
        <v/>
      </c>
      <c r="N2995" s="46" t="str">
        <f>IF($I2995="","",_xlfn.LET(_xlpm.x,VLOOKUP($I2995,'2026-01-09_taxon-match'!$A$2:$N$81,6,FALSE),IF(_xlpm.x=0,"",_xlpm.x)))</f>
        <v/>
      </c>
      <c r="O2995" s="46" t="str">
        <f>IF($I2995="","",_xlfn.LET(_xlpm.x,VLOOKUP($I2995,'2026-01-09_taxon-match'!$A$2:$N$81,7,FALSE),IF(_xlpm.x=0,"",_xlpm.x)))</f>
        <v/>
      </c>
      <c r="P2995" s="46" t="str">
        <f>IF($I2995="","",_xlfn.LET(_xlpm.x,VLOOKUP($I2995,'2026-01-09_taxon-match'!$A$2:$N$81,8,FALSE),IF(_xlpm.x=0,"",_xlpm.x)))</f>
        <v/>
      </c>
      <c r="Q2995" s="46" t="str">
        <f>IF($I2995="","",_xlfn.LET(_xlpm.x,VLOOKUP($I2995,'2026-01-09_taxon-match'!$A$2:$N$81,9,FALSE),IF(_xlpm.x=0,"",_xlpm.x)))</f>
        <v/>
      </c>
      <c r="R2995" s="46" t="str">
        <f>IF($I2995="","",_xlfn.LET(_xlpm.x,VLOOKUP($I2995,'2026-01-09_taxon-match'!$A$2:$N$81,10,FALSE),IF(_xlpm.x=0,"",_xlpm.x)))</f>
        <v/>
      </c>
      <c r="S2995" s="46" t="str">
        <f>IF($I2995="","",_xlfn.LET(_xlpm.x,VLOOKUP($I2995,'2026-01-09_taxon-match'!$A$2:$N$81,11,FALSE),IF(_xlpm.x=0,"",_xlpm.x)))</f>
        <v/>
      </c>
      <c r="T2995" s="46" t="str">
        <f>IF($I2995="","",_xlfn.LET(_xlpm.x,VLOOKUP($I2995,'2026-01-09_taxon-match'!$A$2:$N$81,13,FALSE),IF(_xlpm.x=0,"",_xlpm.x)))</f>
        <v/>
      </c>
      <c r="V2995" s="46" t="s">
        <v>39</v>
      </c>
      <c r="W2995" s="46" t="s">
        <v>46</v>
      </c>
      <c r="Y2995" s="46" t="str">
        <f>IF(V2995="","",_xlfn.LET(_xlpm.x,VLOOKUP(V2995,'Drop-down_menus'!$D$2:$E$13,2,FALSE),IF(_xlpm.x=0,"",_xlpm.x)))</f>
        <v>https://orcid.org/0009-0002-6669-2911</v>
      </c>
      <c r="Z2995" s="46" t="str">
        <f>IF(W2995="","",_xlfn.LET(_xlpm.x,VLOOKUP(W2995,'Drop-down_menus'!$D$2:$E$13,2,FALSE),IF(_xlpm.x=0,"",_xlpm.x)))</f>
        <v>https://orcid.org/0000-0003-0502-8101</v>
      </c>
      <c r="AA2995" s="46" t="str">
        <f>IF(X2995="","",_xlfn.LET(_xlpm.x,VLOOKUP(X2995,'Drop-down_menus'!$D$2:$E$13,2,FALSE),IF(_xlpm.x=0,"",_xlpm.x)))</f>
        <v/>
      </c>
      <c r="AB2995" s="46" t="s">
        <v>519</v>
      </c>
      <c r="AC2995" s="46" t="s">
        <v>402</v>
      </c>
      <c r="AD2995" s="46" t="s">
        <v>1121</v>
      </c>
      <c r="AE2995" s="46" t="s">
        <v>28</v>
      </c>
      <c r="AF2995" s="46" t="s">
        <v>39</v>
      </c>
      <c r="AG2995" s="46" t="str">
        <f>IF(AE2995="","",_xlfn.LET(_xlpm.x,VLOOKUP(AE2995,'Drop-down_menus'!$D$2:$E$13,2,FALSE),IF(_xlpm.x=0,"",_xlpm.x)))</f>
        <v>https://orcid.org/0000-0002-9037-7623</v>
      </c>
      <c r="AH2995" s="46" t="str">
        <f>IF(AF2995="","",_xlfn.LET(_xlpm.x,VLOOKUP(AF2995,'Drop-down_menus'!$D$2:$E$13,2,FALSE),IF(_xlpm.x=0,"",_xlpm.x)))</f>
        <v>https://orcid.org/0009-0002-6669-2911</v>
      </c>
    </row>
    <row r="2996" spans="1:34" ht="15" customHeight="1">
      <c r="B2996" s="46">
        <v>4051</v>
      </c>
      <c r="C2996" s="46" t="s">
        <v>1194</v>
      </c>
      <c r="D2996" s="46" t="b">
        <f>COUNTIF(Events!$B$2:$B$171, C2996) &gt; 0</f>
        <v>0</v>
      </c>
      <c r="E2996" s="46" t="s">
        <v>215</v>
      </c>
      <c r="F2996" s="41" t="s">
        <v>218</v>
      </c>
      <c r="J2996" s="46" t="str">
        <f>IF(I2996="","",_xlfn.LET(_xlpm.x,VLOOKUP(I2996,'2026-01-09_taxon-match'!$A$2:$N$81,4,FALSE),IF(_xlpm.x=0,"",_xlpm.x)))</f>
        <v/>
      </c>
      <c r="L2996" s="46" t="str">
        <f>IF(I2996="","",_xlfn.LET(_xlpm.x,VLOOKUP(I2996,'2026-01-09_taxon-match'!$A$2:$N$81,3,FALSE),IF(_xlpm.x=0,"",_xlpm.x)))</f>
        <v/>
      </c>
      <c r="M2996" s="46" t="str">
        <f>IF($I2996="","",_xlfn.LET(_xlpm.x,VLOOKUP($I2996,'2026-01-09_taxon-match'!$A$2:$N$81,5,FALSE),IF(_xlpm.x=0,"",_xlpm.x)))</f>
        <v/>
      </c>
      <c r="N2996" s="46" t="str">
        <f>IF($I2996="","",_xlfn.LET(_xlpm.x,VLOOKUP($I2996,'2026-01-09_taxon-match'!$A$2:$N$81,6,FALSE),IF(_xlpm.x=0,"",_xlpm.x)))</f>
        <v/>
      </c>
      <c r="O2996" s="46" t="str">
        <f>IF($I2996="","",_xlfn.LET(_xlpm.x,VLOOKUP($I2996,'2026-01-09_taxon-match'!$A$2:$N$81,7,FALSE),IF(_xlpm.x=0,"",_xlpm.x)))</f>
        <v/>
      </c>
      <c r="P2996" s="46" t="str">
        <f>IF($I2996="","",_xlfn.LET(_xlpm.x,VLOOKUP($I2996,'2026-01-09_taxon-match'!$A$2:$N$81,8,FALSE),IF(_xlpm.x=0,"",_xlpm.x)))</f>
        <v/>
      </c>
      <c r="Q2996" s="46" t="str">
        <f>IF($I2996="","",_xlfn.LET(_xlpm.x,VLOOKUP($I2996,'2026-01-09_taxon-match'!$A$2:$N$81,9,FALSE),IF(_xlpm.x=0,"",_xlpm.x)))</f>
        <v/>
      </c>
      <c r="R2996" s="46" t="str">
        <f>IF($I2996="","",_xlfn.LET(_xlpm.x,VLOOKUP($I2996,'2026-01-09_taxon-match'!$A$2:$N$81,10,FALSE),IF(_xlpm.x=0,"",_xlpm.x)))</f>
        <v/>
      </c>
      <c r="S2996" s="46" t="str">
        <f>IF($I2996="","",_xlfn.LET(_xlpm.x,VLOOKUP($I2996,'2026-01-09_taxon-match'!$A$2:$N$81,11,FALSE),IF(_xlpm.x=0,"",_xlpm.x)))</f>
        <v/>
      </c>
      <c r="T2996" s="46" t="str">
        <f>IF($I2996="","",_xlfn.LET(_xlpm.x,VLOOKUP($I2996,'2026-01-09_taxon-match'!$A$2:$N$81,13,FALSE),IF(_xlpm.x=0,"",_xlpm.x)))</f>
        <v/>
      </c>
      <c r="V2996" s="46" t="s">
        <v>39</v>
      </c>
      <c r="W2996" s="46" t="s">
        <v>46</v>
      </c>
      <c r="Y2996" s="46" t="str">
        <f>IF(V2996="","",_xlfn.LET(_xlpm.x,VLOOKUP(V2996,'Drop-down_menus'!$D$2:$E$13,2,FALSE),IF(_xlpm.x=0,"",_xlpm.x)))</f>
        <v>https://orcid.org/0009-0002-6669-2911</v>
      </c>
      <c r="Z2996" s="46" t="str">
        <f>IF(W2996="","",_xlfn.LET(_xlpm.x,VLOOKUP(W2996,'Drop-down_menus'!$D$2:$E$13,2,FALSE),IF(_xlpm.x=0,"",_xlpm.x)))</f>
        <v>https://orcid.org/0000-0003-0502-8101</v>
      </c>
      <c r="AA2996" s="46" t="str">
        <f>IF(X2996="","",_xlfn.LET(_xlpm.x,VLOOKUP(X2996,'Drop-down_menus'!$D$2:$E$13,2,FALSE),IF(_xlpm.x=0,"",_xlpm.x)))</f>
        <v/>
      </c>
      <c r="AB2996" s="46" t="s">
        <v>519</v>
      </c>
      <c r="AC2996" s="46" t="s">
        <v>402</v>
      </c>
      <c r="AD2996" s="46" t="s">
        <v>1121</v>
      </c>
      <c r="AE2996" s="46" t="s">
        <v>28</v>
      </c>
      <c r="AF2996" s="46" t="s">
        <v>39</v>
      </c>
      <c r="AG2996" s="46" t="str">
        <f>IF(AE2996="","",_xlfn.LET(_xlpm.x,VLOOKUP(AE2996,'Drop-down_menus'!$D$2:$E$13,2,FALSE),IF(_xlpm.x=0,"",_xlpm.x)))</f>
        <v>https://orcid.org/0000-0002-9037-7623</v>
      </c>
      <c r="AH2996" s="46" t="str">
        <f>IF(AF2996="","",_xlfn.LET(_xlpm.x,VLOOKUP(AF2996,'Drop-down_menus'!$D$2:$E$13,2,FALSE),IF(_xlpm.x=0,"",_xlpm.x)))</f>
        <v>https://orcid.org/0009-0002-6669-2911</v>
      </c>
    </row>
    <row r="2997" spans="1:34" ht="15" customHeight="1">
      <c r="B2997" s="46">
        <v>4052</v>
      </c>
      <c r="C2997" s="46" t="s">
        <v>1194</v>
      </c>
      <c r="D2997" s="46" t="b">
        <f>COUNTIF(Events!$B$2:$B$171, C2997) &gt; 0</f>
        <v>0</v>
      </c>
      <c r="E2997" s="46" t="s">
        <v>215</v>
      </c>
      <c r="F2997" s="46" t="s">
        <v>219</v>
      </c>
      <c r="J2997" s="46" t="str">
        <f>IF(I2997="","",_xlfn.LET(_xlpm.x,VLOOKUP(I2997,'2026-01-09_taxon-match'!$A$2:$N$81,4,FALSE),IF(_xlpm.x=0,"",_xlpm.x)))</f>
        <v/>
      </c>
      <c r="L2997" s="46" t="str">
        <f>IF(I2997="","",_xlfn.LET(_xlpm.x,VLOOKUP(I2997,'2026-01-09_taxon-match'!$A$2:$N$81,3,FALSE),IF(_xlpm.x=0,"",_xlpm.x)))</f>
        <v/>
      </c>
      <c r="M2997" s="46" t="str">
        <f>IF($I2997="","",_xlfn.LET(_xlpm.x,VLOOKUP($I2997,'2026-01-09_taxon-match'!$A$2:$N$81,5,FALSE),IF(_xlpm.x=0,"",_xlpm.x)))</f>
        <v/>
      </c>
      <c r="N2997" s="46" t="str">
        <f>IF($I2997="","",_xlfn.LET(_xlpm.x,VLOOKUP($I2997,'2026-01-09_taxon-match'!$A$2:$N$81,6,FALSE),IF(_xlpm.x=0,"",_xlpm.x)))</f>
        <v/>
      </c>
      <c r="O2997" s="46" t="str">
        <f>IF($I2997="","",_xlfn.LET(_xlpm.x,VLOOKUP($I2997,'2026-01-09_taxon-match'!$A$2:$N$81,7,FALSE),IF(_xlpm.x=0,"",_xlpm.x)))</f>
        <v/>
      </c>
      <c r="P2997" s="46" t="str">
        <f>IF($I2997="","",_xlfn.LET(_xlpm.x,VLOOKUP($I2997,'2026-01-09_taxon-match'!$A$2:$N$81,8,FALSE),IF(_xlpm.x=0,"",_xlpm.x)))</f>
        <v/>
      </c>
      <c r="Q2997" s="46" t="str">
        <f>IF($I2997="","",_xlfn.LET(_xlpm.x,VLOOKUP($I2997,'2026-01-09_taxon-match'!$A$2:$N$81,9,FALSE),IF(_xlpm.x=0,"",_xlpm.x)))</f>
        <v/>
      </c>
      <c r="R2997" s="46" t="str">
        <f>IF($I2997="","",_xlfn.LET(_xlpm.x,VLOOKUP($I2997,'2026-01-09_taxon-match'!$A$2:$N$81,10,FALSE),IF(_xlpm.x=0,"",_xlpm.x)))</f>
        <v/>
      </c>
      <c r="S2997" s="46" t="str">
        <f>IF($I2997="","",_xlfn.LET(_xlpm.x,VLOOKUP($I2997,'2026-01-09_taxon-match'!$A$2:$N$81,11,FALSE),IF(_xlpm.x=0,"",_xlpm.x)))</f>
        <v/>
      </c>
      <c r="T2997" s="46" t="str">
        <f>IF($I2997="","",_xlfn.LET(_xlpm.x,VLOOKUP($I2997,'2026-01-09_taxon-match'!$A$2:$N$81,13,FALSE),IF(_xlpm.x=0,"",_xlpm.x)))</f>
        <v/>
      </c>
      <c r="V2997" s="46" t="s">
        <v>39</v>
      </c>
      <c r="W2997" s="46" t="s">
        <v>46</v>
      </c>
      <c r="Y2997" s="46" t="str">
        <f>IF(V2997="","",_xlfn.LET(_xlpm.x,VLOOKUP(V2997,'Drop-down_menus'!$D$2:$E$13,2,FALSE),IF(_xlpm.x=0,"",_xlpm.x)))</f>
        <v>https://orcid.org/0009-0002-6669-2911</v>
      </c>
      <c r="Z2997" s="46" t="str">
        <f>IF(W2997="","",_xlfn.LET(_xlpm.x,VLOOKUP(W2997,'Drop-down_menus'!$D$2:$E$13,2,FALSE),IF(_xlpm.x=0,"",_xlpm.x)))</f>
        <v>https://orcid.org/0000-0003-0502-8101</v>
      </c>
      <c r="AA2997" s="46" t="str">
        <f>IF(X2997="","",_xlfn.LET(_xlpm.x,VLOOKUP(X2997,'Drop-down_menus'!$D$2:$E$13,2,FALSE),IF(_xlpm.x=0,"",_xlpm.x)))</f>
        <v/>
      </c>
      <c r="AC2997" s="46" t="s">
        <v>356</v>
      </c>
      <c r="AD2997" s="46" t="s">
        <v>1121</v>
      </c>
      <c r="AE2997" s="46" t="s">
        <v>28</v>
      </c>
      <c r="AF2997" s="46" t="s">
        <v>39</v>
      </c>
      <c r="AG2997" s="46" t="str">
        <f>IF(AE2997="","",_xlfn.LET(_xlpm.x,VLOOKUP(AE2997,'Drop-down_menus'!$D$2:$E$13,2,FALSE),IF(_xlpm.x=0,"",_xlpm.x)))</f>
        <v>https://orcid.org/0000-0002-9037-7623</v>
      </c>
      <c r="AH2997" s="46" t="str">
        <f>IF(AF2997="","",_xlfn.LET(_xlpm.x,VLOOKUP(AF2997,'Drop-down_menus'!$D$2:$E$13,2,FALSE),IF(_xlpm.x=0,"",_xlpm.x)))</f>
        <v>https://orcid.org/0009-0002-6669-2911</v>
      </c>
    </row>
    <row r="2998" spans="1:34" ht="15" customHeight="1">
      <c r="B2998" s="46">
        <v>4053</v>
      </c>
      <c r="C2998" s="46" t="s">
        <v>1194</v>
      </c>
      <c r="D2998" s="46" t="b">
        <f>COUNTIF(Events!$B$2:$B$171, C2998) &gt; 0</f>
        <v>0</v>
      </c>
      <c r="E2998" s="46" t="s">
        <v>215</v>
      </c>
      <c r="F2998" s="46" t="s">
        <v>1192</v>
      </c>
      <c r="J2998" s="46" t="str">
        <f>IF(I2998="","",_xlfn.LET(_xlpm.x,VLOOKUP(I2998,'2026-01-09_taxon-match'!$A$2:$N$81,4,FALSE),IF(_xlpm.x=0,"",_xlpm.x)))</f>
        <v/>
      </c>
      <c r="L2998" s="46" t="str">
        <f>IF(I2998="","",_xlfn.LET(_xlpm.x,VLOOKUP(I2998,'2026-01-09_taxon-match'!$A$2:$N$81,3,FALSE),IF(_xlpm.x=0,"",_xlpm.x)))</f>
        <v/>
      </c>
      <c r="M2998" s="46" t="str">
        <f>IF($I2998="","",_xlfn.LET(_xlpm.x,VLOOKUP($I2998,'2026-01-09_taxon-match'!$A$2:$N$81,5,FALSE),IF(_xlpm.x=0,"",_xlpm.x)))</f>
        <v/>
      </c>
      <c r="N2998" s="46" t="str">
        <f>IF($I2998="","",_xlfn.LET(_xlpm.x,VLOOKUP($I2998,'2026-01-09_taxon-match'!$A$2:$N$81,6,FALSE),IF(_xlpm.x=0,"",_xlpm.x)))</f>
        <v/>
      </c>
      <c r="O2998" s="46" t="str">
        <f>IF($I2998="","",_xlfn.LET(_xlpm.x,VLOOKUP($I2998,'2026-01-09_taxon-match'!$A$2:$N$81,7,FALSE),IF(_xlpm.x=0,"",_xlpm.x)))</f>
        <v/>
      </c>
      <c r="P2998" s="46" t="str">
        <f>IF($I2998="","",_xlfn.LET(_xlpm.x,VLOOKUP($I2998,'2026-01-09_taxon-match'!$A$2:$N$81,8,FALSE),IF(_xlpm.x=0,"",_xlpm.x)))</f>
        <v/>
      </c>
      <c r="Q2998" s="46" t="str">
        <f>IF($I2998="","",_xlfn.LET(_xlpm.x,VLOOKUP($I2998,'2026-01-09_taxon-match'!$A$2:$N$81,9,FALSE),IF(_xlpm.x=0,"",_xlpm.x)))</f>
        <v/>
      </c>
      <c r="R2998" s="46" t="str">
        <f>IF($I2998="","",_xlfn.LET(_xlpm.x,VLOOKUP($I2998,'2026-01-09_taxon-match'!$A$2:$N$81,10,FALSE),IF(_xlpm.x=0,"",_xlpm.x)))</f>
        <v/>
      </c>
      <c r="S2998" s="46" t="str">
        <f>IF($I2998="","",_xlfn.LET(_xlpm.x,VLOOKUP($I2998,'2026-01-09_taxon-match'!$A$2:$N$81,11,FALSE),IF(_xlpm.x=0,"",_xlpm.x)))</f>
        <v/>
      </c>
      <c r="T2998" s="46" t="str">
        <f>IF($I2998="","",_xlfn.LET(_xlpm.x,VLOOKUP($I2998,'2026-01-09_taxon-match'!$A$2:$N$81,13,FALSE),IF(_xlpm.x=0,"",_xlpm.x)))</f>
        <v/>
      </c>
      <c r="V2998" s="46" t="s">
        <v>39</v>
      </c>
      <c r="W2998" s="46" t="s">
        <v>46</v>
      </c>
      <c r="Y2998" s="46" t="str">
        <f>IF(V2998="","",_xlfn.LET(_xlpm.x,VLOOKUP(V2998,'Drop-down_menus'!$D$2:$E$13,2,FALSE),IF(_xlpm.x=0,"",_xlpm.x)))</f>
        <v>https://orcid.org/0009-0002-6669-2911</v>
      </c>
      <c r="Z2998" s="46" t="str">
        <f>IF(W2998="","",_xlfn.LET(_xlpm.x,VLOOKUP(W2998,'Drop-down_menus'!$D$2:$E$13,2,FALSE),IF(_xlpm.x=0,"",_xlpm.x)))</f>
        <v>https://orcid.org/0000-0003-0502-8101</v>
      </c>
      <c r="AA2998" s="46" t="str">
        <f>IF(X2998="","",_xlfn.LET(_xlpm.x,VLOOKUP(X2998,'Drop-down_menus'!$D$2:$E$13,2,FALSE),IF(_xlpm.x=0,"",_xlpm.x)))</f>
        <v/>
      </c>
      <c r="AC2998" s="46" t="s">
        <v>1193</v>
      </c>
      <c r="AD2998" s="46" t="s">
        <v>1121</v>
      </c>
      <c r="AE2998" s="46" t="s">
        <v>28</v>
      </c>
      <c r="AF2998" s="46" t="s">
        <v>39</v>
      </c>
      <c r="AG2998" s="46" t="str">
        <f>IF(AE2998="","",_xlfn.LET(_xlpm.x,VLOOKUP(AE2998,'Drop-down_menus'!$D$2:$E$13,2,FALSE),IF(_xlpm.x=0,"",_xlpm.x)))</f>
        <v>https://orcid.org/0000-0002-9037-7623</v>
      </c>
      <c r="AH2998" s="46" t="str">
        <f>IF(AF2998="","",_xlfn.LET(_xlpm.x,VLOOKUP(AF2998,'Drop-down_menus'!$D$2:$E$13,2,FALSE),IF(_xlpm.x=0,"",_xlpm.x)))</f>
        <v>https://orcid.org/0009-0002-6669-2911</v>
      </c>
    </row>
    <row r="2999" spans="1:34" ht="15" customHeight="1">
      <c r="A2999" s="46">
        <v>25</v>
      </c>
      <c r="B2999" s="2">
        <v>4054</v>
      </c>
      <c r="C2999" t="s">
        <v>57</v>
      </c>
      <c r="D2999" s="46" t="b">
        <f>COUNTIF(Events!$B$2:$B$171, C2999) &gt; 0</f>
        <v>1</v>
      </c>
      <c r="E2999" s="46" t="s">
        <v>1113</v>
      </c>
      <c r="F2999" s="2" t="s">
        <v>1104</v>
      </c>
      <c r="G2999" t="s">
        <v>177</v>
      </c>
      <c r="H2999"/>
      <c r="I2999" s="46" t="s">
        <v>177</v>
      </c>
      <c r="J2999" s="46" t="str">
        <f>IF(I2999="","",_xlfn.LET(_xlpm.x,VLOOKUP(I2999,'2026-01-09_taxon-match'!$A$2:$N$81,4,FALSE),IF(_xlpm.x=0,"",_xlpm.x)))</f>
        <v>Sterechinus neumayeri</v>
      </c>
      <c r="K2999"/>
      <c r="L2999" s="46" t="str">
        <f>IF(I2999="","",_xlfn.LET(_xlpm.x,VLOOKUP(I2999,'2026-01-09_taxon-match'!$A$2:$N$81,3,FALSE),IF(_xlpm.x=0,"",_xlpm.x)))</f>
        <v>urn:lsid:marinespecies.org:taxname:160831</v>
      </c>
      <c r="M2999" s="46" t="str">
        <f>IF($I2999="","",_xlfn.LET(_xlpm.x,VLOOKUP($I2999,'2026-01-09_taxon-match'!$A$2:$N$81,5,FALSE),IF(_xlpm.x=0,"",_xlpm.x)))</f>
        <v>(Meissner, 1900)</v>
      </c>
      <c r="N2999" s="46" t="str">
        <f>IF($I2999="","",_xlfn.LET(_xlpm.x,VLOOKUP($I2999,'2026-01-09_taxon-match'!$A$2:$N$81,6,FALSE),IF(_xlpm.x=0,"",_xlpm.x)))</f>
        <v>Animalia</v>
      </c>
      <c r="O2999" s="46" t="str">
        <f>IF($I2999="","",_xlfn.LET(_xlpm.x,VLOOKUP($I2999,'2026-01-09_taxon-match'!$A$2:$N$81,7,FALSE),IF(_xlpm.x=0,"",_xlpm.x)))</f>
        <v>Echinodermata</v>
      </c>
      <c r="P2999" s="46" t="str">
        <f>IF($I2999="","",_xlfn.LET(_xlpm.x,VLOOKUP($I2999,'2026-01-09_taxon-match'!$A$2:$N$81,8,FALSE),IF(_xlpm.x=0,"",_xlpm.x)))</f>
        <v>Echinoidea</v>
      </c>
      <c r="Q2999" s="46" t="str">
        <f>IF($I2999="","",_xlfn.LET(_xlpm.x,VLOOKUP($I2999,'2026-01-09_taxon-match'!$A$2:$N$81,9,FALSE),IF(_xlpm.x=0,"",_xlpm.x)))</f>
        <v>Camarodonta</v>
      </c>
      <c r="R2999" s="46" t="str">
        <f>IF($I2999="","",_xlfn.LET(_xlpm.x,VLOOKUP($I2999,'2026-01-09_taxon-match'!$A$2:$N$81,10,FALSE),IF(_xlpm.x=0,"",_xlpm.x)))</f>
        <v>Echinidae</v>
      </c>
      <c r="S2999" s="46" t="str">
        <f>IF($I2999="","",_xlfn.LET(_xlpm.x,VLOOKUP($I2999,'2026-01-09_taxon-match'!$A$2:$N$81,11,FALSE),IF(_xlpm.x=0,"",_xlpm.x)))</f>
        <v>Sterechinus</v>
      </c>
      <c r="T2999" s="46" t="str">
        <f>IF($I2999="","",_xlfn.LET(_xlpm.x,VLOOKUP($I2999,'2026-01-09_taxon-match'!$A$2:$N$81,13,FALSE),IF(_xlpm.x=0,"",_xlpm.x)))</f>
        <v>neumayeri</v>
      </c>
      <c r="U2999"/>
      <c r="V2999" t="s">
        <v>43</v>
      </c>
      <c r="W2999" t="s">
        <v>28</v>
      </c>
      <c r="X2999" t="s">
        <v>32</v>
      </c>
      <c r="Y2999" s="46" t="str">
        <f>IF(V2999="","",_xlfn.LET(_xlpm.x,VLOOKUP(V2999,'Drop-down_menus'!$D$2:$E$13,2,FALSE),IF(_xlpm.x=0,"",_xlpm.x)))</f>
        <v>https://orcid.org/0000-0002-0981-7442</v>
      </c>
      <c r="Z2999" s="46" t="str">
        <f>IF(W2999="","",_xlfn.LET(_xlpm.x,VLOOKUP(W2999,'Drop-down_menus'!$D$2:$E$13,2,FALSE),IF(_xlpm.x=0,"",_xlpm.x)))</f>
        <v>https://orcid.org/0000-0002-9037-7623</v>
      </c>
      <c r="AA2999" s="46" t="str">
        <f>IF(X2999="","",_xlfn.LET(_xlpm.x,VLOOKUP(X2999,'Drop-down_menus'!$D$2:$E$13,2,FALSE),IF(_xlpm.x=0,"",_xlpm.x)))</f>
        <v>https://orcid.org/0000-0001-5748-602X</v>
      </c>
      <c r="AB2999" s="46" t="s">
        <v>172</v>
      </c>
      <c r="AC2999" s="46" t="s">
        <v>1114</v>
      </c>
    </row>
    <row r="3000" spans="1:34" ht="15" customHeight="1">
      <c r="A3000" s="46">
        <v>25</v>
      </c>
      <c r="B3000" s="2">
        <v>4055</v>
      </c>
      <c r="C3000" t="s">
        <v>57</v>
      </c>
      <c r="D3000" s="46" t="b">
        <f>COUNTIF(Events!$B$2:$B$171, C3000) &gt; 0</f>
        <v>1</v>
      </c>
      <c r="E3000" s="46" t="s">
        <v>1109</v>
      </c>
      <c r="F3000" s="46" t="s">
        <v>1107</v>
      </c>
      <c r="G3000" t="s">
        <v>177</v>
      </c>
      <c r="H3000"/>
      <c r="I3000" s="46" t="s">
        <v>177</v>
      </c>
      <c r="J3000" s="46" t="str">
        <f>IF(I3000="","",_xlfn.LET(_xlpm.x,VLOOKUP(I3000,'2026-01-09_taxon-match'!$A$2:$N$81,4,FALSE),IF(_xlpm.x=0,"",_xlpm.x)))</f>
        <v>Sterechinus neumayeri</v>
      </c>
      <c r="K3000"/>
      <c r="L3000" s="46" t="str">
        <f>IF(I3000="","",_xlfn.LET(_xlpm.x,VLOOKUP(I3000,'2026-01-09_taxon-match'!$A$2:$N$81,3,FALSE),IF(_xlpm.x=0,"",_xlpm.x)))</f>
        <v>urn:lsid:marinespecies.org:taxname:160831</v>
      </c>
      <c r="M3000" s="46" t="str">
        <f>IF($I3000="","",_xlfn.LET(_xlpm.x,VLOOKUP($I3000,'2026-01-09_taxon-match'!$A$2:$N$81,5,FALSE),IF(_xlpm.x=0,"",_xlpm.x)))</f>
        <v>(Meissner, 1900)</v>
      </c>
      <c r="N3000" s="46" t="str">
        <f>IF($I3000="","",_xlfn.LET(_xlpm.x,VLOOKUP($I3000,'2026-01-09_taxon-match'!$A$2:$N$81,6,FALSE),IF(_xlpm.x=0,"",_xlpm.x)))</f>
        <v>Animalia</v>
      </c>
      <c r="O3000" s="46" t="str">
        <f>IF($I3000="","",_xlfn.LET(_xlpm.x,VLOOKUP($I3000,'2026-01-09_taxon-match'!$A$2:$N$81,7,FALSE),IF(_xlpm.x=0,"",_xlpm.x)))</f>
        <v>Echinodermata</v>
      </c>
      <c r="P3000" s="46" t="str">
        <f>IF($I3000="","",_xlfn.LET(_xlpm.x,VLOOKUP($I3000,'2026-01-09_taxon-match'!$A$2:$N$81,8,FALSE),IF(_xlpm.x=0,"",_xlpm.x)))</f>
        <v>Echinoidea</v>
      </c>
      <c r="Q3000" s="46" t="str">
        <f>IF($I3000="","",_xlfn.LET(_xlpm.x,VLOOKUP($I3000,'2026-01-09_taxon-match'!$A$2:$N$81,9,FALSE),IF(_xlpm.x=0,"",_xlpm.x)))</f>
        <v>Camarodonta</v>
      </c>
      <c r="R3000" s="46" t="str">
        <f>IF($I3000="","",_xlfn.LET(_xlpm.x,VLOOKUP($I3000,'2026-01-09_taxon-match'!$A$2:$N$81,10,FALSE),IF(_xlpm.x=0,"",_xlpm.x)))</f>
        <v>Echinidae</v>
      </c>
      <c r="S3000" s="46" t="str">
        <f>IF($I3000="","",_xlfn.LET(_xlpm.x,VLOOKUP($I3000,'2026-01-09_taxon-match'!$A$2:$N$81,11,FALSE),IF(_xlpm.x=0,"",_xlpm.x)))</f>
        <v>Sterechinus</v>
      </c>
      <c r="T3000" s="46" t="str">
        <f>IF($I3000="","",_xlfn.LET(_xlpm.x,VLOOKUP($I3000,'2026-01-09_taxon-match'!$A$2:$N$81,13,FALSE),IF(_xlpm.x=0,"",_xlpm.x)))</f>
        <v>neumayeri</v>
      </c>
      <c r="V3000" t="s">
        <v>43</v>
      </c>
      <c r="W3000" t="s">
        <v>28</v>
      </c>
      <c r="X3000" t="s">
        <v>32</v>
      </c>
      <c r="Y3000" s="46" t="str">
        <f>IF(V3000="","",_xlfn.LET(_xlpm.x,VLOOKUP(V3000,'Drop-down_menus'!$D$2:$E$13,2,FALSE),IF(_xlpm.x=0,"",_xlpm.x)))</f>
        <v>https://orcid.org/0000-0002-0981-7442</v>
      </c>
      <c r="Z3000" s="46" t="str">
        <f>IF(W3000="","",_xlfn.LET(_xlpm.x,VLOOKUP(W3000,'Drop-down_menus'!$D$2:$E$13,2,FALSE),IF(_xlpm.x=0,"",_xlpm.x)))</f>
        <v>https://orcid.org/0000-0002-9037-7623</v>
      </c>
      <c r="AA3000" s="46" t="str">
        <f>IF(X3000="","",_xlfn.LET(_xlpm.x,VLOOKUP(X3000,'Drop-down_menus'!$D$2:$E$13,2,FALSE),IF(_xlpm.x=0,"",_xlpm.x)))</f>
        <v>https://orcid.org/0000-0001-5748-602X</v>
      </c>
      <c r="AB3000" s="46" t="s">
        <v>172</v>
      </c>
      <c r="AC3000" s="46" t="s">
        <v>189</v>
      </c>
    </row>
    <row r="3001" spans="1:34" ht="15" customHeight="1">
      <c r="A3001" s="46">
        <v>25</v>
      </c>
      <c r="B3001" s="2">
        <v>4056</v>
      </c>
      <c r="C3001" t="s">
        <v>57</v>
      </c>
      <c r="D3001" s="46" t="b">
        <f>COUNTIF(Events!$B$2:$B$171, C3001) &gt; 0</f>
        <v>1</v>
      </c>
      <c r="E3001" s="46" t="s">
        <v>1110</v>
      </c>
      <c r="F3001" s="46" t="s">
        <v>1108</v>
      </c>
      <c r="G3001" t="s">
        <v>177</v>
      </c>
      <c r="H3001"/>
      <c r="I3001" s="46" t="s">
        <v>177</v>
      </c>
      <c r="J3001" s="46" t="str">
        <f>IF(I3001="","",_xlfn.LET(_xlpm.x,VLOOKUP(I3001,'2026-01-09_taxon-match'!$A$2:$N$81,4,FALSE),IF(_xlpm.x=0,"",_xlpm.x)))</f>
        <v>Sterechinus neumayeri</v>
      </c>
      <c r="K3001"/>
      <c r="L3001" s="46" t="str">
        <f>IF(I3001="","",_xlfn.LET(_xlpm.x,VLOOKUP(I3001,'2026-01-09_taxon-match'!$A$2:$N$81,3,FALSE),IF(_xlpm.x=0,"",_xlpm.x)))</f>
        <v>urn:lsid:marinespecies.org:taxname:160831</v>
      </c>
      <c r="M3001" s="46" t="str">
        <f>IF($I3001="","",_xlfn.LET(_xlpm.x,VLOOKUP($I3001,'2026-01-09_taxon-match'!$A$2:$N$81,5,FALSE),IF(_xlpm.x=0,"",_xlpm.x)))</f>
        <v>(Meissner, 1900)</v>
      </c>
      <c r="N3001" s="46" t="str">
        <f>IF($I3001="","",_xlfn.LET(_xlpm.x,VLOOKUP($I3001,'2026-01-09_taxon-match'!$A$2:$N$81,6,FALSE),IF(_xlpm.x=0,"",_xlpm.x)))</f>
        <v>Animalia</v>
      </c>
      <c r="O3001" s="46" t="str">
        <f>IF($I3001="","",_xlfn.LET(_xlpm.x,VLOOKUP($I3001,'2026-01-09_taxon-match'!$A$2:$N$81,7,FALSE),IF(_xlpm.x=0,"",_xlpm.x)))</f>
        <v>Echinodermata</v>
      </c>
      <c r="P3001" s="46" t="str">
        <f>IF($I3001="","",_xlfn.LET(_xlpm.x,VLOOKUP($I3001,'2026-01-09_taxon-match'!$A$2:$N$81,8,FALSE),IF(_xlpm.x=0,"",_xlpm.x)))</f>
        <v>Echinoidea</v>
      </c>
      <c r="Q3001" s="46" t="str">
        <f>IF($I3001="","",_xlfn.LET(_xlpm.x,VLOOKUP($I3001,'2026-01-09_taxon-match'!$A$2:$N$81,9,FALSE),IF(_xlpm.x=0,"",_xlpm.x)))</f>
        <v>Camarodonta</v>
      </c>
      <c r="R3001" s="46" t="str">
        <f>IF($I3001="","",_xlfn.LET(_xlpm.x,VLOOKUP($I3001,'2026-01-09_taxon-match'!$A$2:$N$81,10,FALSE),IF(_xlpm.x=0,"",_xlpm.x)))</f>
        <v>Echinidae</v>
      </c>
      <c r="S3001" s="46" t="str">
        <f>IF($I3001="","",_xlfn.LET(_xlpm.x,VLOOKUP($I3001,'2026-01-09_taxon-match'!$A$2:$N$81,11,FALSE),IF(_xlpm.x=0,"",_xlpm.x)))</f>
        <v>Sterechinus</v>
      </c>
      <c r="T3001" s="46" t="str">
        <f>IF($I3001="","",_xlfn.LET(_xlpm.x,VLOOKUP($I3001,'2026-01-09_taxon-match'!$A$2:$N$81,13,FALSE),IF(_xlpm.x=0,"",_xlpm.x)))</f>
        <v>neumayeri</v>
      </c>
      <c r="V3001" t="s">
        <v>43</v>
      </c>
      <c r="W3001" t="s">
        <v>28</v>
      </c>
      <c r="X3001" t="s">
        <v>32</v>
      </c>
      <c r="Y3001" s="46" t="str">
        <f>IF(V3001="","",_xlfn.LET(_xlpm.x,VLOOKUP(V3001,'Drop-down_menus'!$D$2:$E$13,2,FALSE),IF(_xlpm.x=0,"",_xlpm.x)))</f>
        <v>https://orcid.org/0000-0002-0981-7442</v>
      </c>
      <c r="Z3001" s="46" t="str">
        <f>IF(W3001="","",_xlfn.LET(_xlpm.x,VLOOKUP(W3001,'Drop-down_menus'!$D$2:$E$13,2,FALSE),IF(_xlpm.x=0,"",_xlpm.x)))</f>
        <v>https://orcid.org/0000-0002-9037-7623</v>
      </c>
      <c r="AA3001" s="46" t="str">
        <f>IF(X3001="","",_xlfn.LET(_xlpm.x,VLOOKUP(X3001,'Drop-down_menus'!$D$2:$E$13,2,FALSE),IF(_xlpm.x=0,"",_xlpm.x)))</f>
        <v>https://orcid.org/0000-0001-5748-602X</v>
      </c>
      <c r="AB3001" s="46" t="s">
        <v>229</v>
      </c>
      <c r="AC3001" s="46" t="s">
        <v>1114</v>
      </c>
    </row>
    <row r="3002" spans="1:34" ht="15" customHeight="1">
      <c r="A3002" s="46">
        <v>25</v>
      </c>
      <c r="B3002" s="2">
        <v>4057</v>
      </c>
      <c r="C3002" t="s">
        <v>57</v>
      </c>
      <c r="D3002" s="46" t="b">
        <f>COUNTIF(Events!$B$2:$B$171, C3002) &gt; 0</f>
        <v>1</v>
      </c>
      <c r="E3002" s="46" t="s">
        <v>1111</v>
      </c>
      <c r="F3002" s="46" t="s">
        <v>1108</v>
      </c>
      <c r="G3002" t="s">
        <v>177</v>
      </c>
      <c r="H3002"/>
      <c r="I3002" s="46" t="s">
        <v>177</v>
      </c>
      <c r="J3002" s="46" t="str">
        <f>IF(I3002="","",_xlfn.LET(_xlpm.x,VLOOKUP(I3002,'2026-01-09_taxon-match'!$A$2:$N$81,4,FALSE),IF(_xlpm.x=0,"",_xlpm.x)))</f>
        <v>Sterechinus neumayeri</v>
      </c>
      <c r="K3002"/>
      <c r="L3002" s="46" t="str">
        <f>IF(I3002="","",_xlfn.LET(_xlpm.x,VLOOKUP(I3002,'2026-01-09_taxon-match'!$A$2:$N$81,3,FALSE),IF(_xlpm.x=0,"",_xlpm.x)))</f>
        <v>urn:lsid:marinespecies.org:taxname:160831</v>
      </c>
      <c r="M3002" s="46" t="str">
        <f>IF($I3002="","",_xlfn.LET(_xlpm.x,VLOOKUP($I3002,'2026-01-09_taxon-match'!$A$2:$N$81,5,FALSE),IF(_xlpm.x=0,"",_xlpm.x)))</f>
        <v>(Meissner, 1900)</v>
      </c>
      <c r="N3002" s="46" t="str">
        <f>IF($I3002="","",_xlfn.LET(_xlpm.x,VLOOKUP($I3002,'2026-01-09_taxon-match'!$A$2:$N$81,6,FALSE),IF(_xlpm.x=0,"",_xlpm.x)))</f>
        <v>Animalia</v>
      </c>
      <c r="O3002" s="46" t="str">
        <f>IF($I3002="","",_xlfn.LET(_xlpm.x,VLOOKUP($I3002,'2026-01-09_taxon-match'!$A$2:$N$81,7,FALSE),IF(_xlpm.x=0,"",_xlpm.x)))</f>
        <v>Echinodermata</v>
      </c>
      <c r="P3002" s="46" t="str">
        <f>IF($I3002="","",_xlfn.LET(_xlpm.x,VLOOKUP($I3002,'2026-01-09_taxon-match'!$A$2:$N$81,8,FALSE),IF(_xlpm.x=0,"",_xlpm.x)))</f>
        <v>Echinoidea</v>
      </c>
      <c r="Q3002" s="46" t="str">
        <f>IF($I3002="","",_xlfn.LET(_xlpm.x,VLOOKUP($I3002,'2026-01-09_taxon-match'!$A$2:$N$81,9,FALSE),IF(_xlpm.x=0,"",_xlpm.x)))</f>
        <v>Camarodonta</v>
      </c>
      <c r="R3002" s="46" t="str">
        <f>IF($I3002="","",_xlfn.LET(_xlpm.x,VLOOKUP($I3002,'2026-01-09_taxon-match'!$A$2:$N$81,10,FALSE),IF(_xlpm.x=0,"",_xlpm.x)))</f>
        <v>Echinidae</v>
      </c>
      <c r="S3002" s="46" t="str">
        <f>IF($I3002="","",_xlfn.LET(_xlpm.x,VLOOKUP($I3002,'2026-01-09_taxon-match'!$A$2:$N$81,11,FALSE),IF(_xlpm.x=0,"",_xlpm.x)))</f>
        <v>Sterechinus</v>
      </c>
      <c r="T3002" s="46" t="str">
        <f>IF($I3002="","",_xlfn.LET(_xlpm.x,VLOOKUP($I3002,'2026-01-09_taxon-match'!$A$2:$N$81,13,FALSE),IF(_xlpm.x=0,"",_xlpm.x)))</f>
        <v>neumayeri</v>
      </c>
      <c r="V3002" t="s">
        <v>43</v>
      </c>
      <c r="W3002" t="s">
        <v>28</v>
      </c>
      <c r="X3002" t="s">
        <v>32</v>
      </c>
      <c r="Y3002" s="46" t="str">
        <f>IF(V3002="","",_xlfn.LET(_xlpm.x,VLOOKUP(V3002,'Drop-down_menus'!$D$2:$E$13,2,FALSE),IF(_xlpm.x=0,"",_xlpm.x)))</f>
        <v>https://orcid.org/0000-0002-0981-7442</v>
      </c>
      <c r="Z3002" s="46" t="str">
        <f>IF(W3002="","",_xlfn.LET(_xlpm.x,VLOOKUP(W3002,'Drop-down_menus'!$D$2:$E$13,2,FALSE),IF(_xlpm.x=0,"",_xlpm.x)))</f>
        <v>https://orcid.org/0000-0002-9037-7623</v>
      </c>
      <c r="AA3002" s="46" t="str">
        <f>IF(X3002="","",_xlfn.LET(_xlpm.x,VLOOKUP(X3002,'Drop-down_menus'!$D$2:$E$13,2,FALSE),IF(_xlpm.x=0,"",_xlpm.x)))</f>
        <v>https://orcid.org/0000-0001-5748-602X</v>
      </c>
      <c r="AB3002" s="46" t="s">
        <v>229</v>
      </c>
      <c r="AC3002" s="46" t="s">
        <v>1114</v>
      </c>
    </row>
    <row r="3003" spans="1:34" ht="15" customHeight="1">
      <c r="A3003" s="46">
        <v>25</v>
      </c>
      <c r="B3003" s="2">
        <v>4058</v>
      </c>
      <c r="C3003" t="s">
        <v>57</v>
      </c>
      <c r="D3003" s="46" t="b">
        <f>COUNTIF(Events!$B$2:$B$171, C3003) &gt; 0</f>
        <v>1</v>
      </c>
      <c r="E3003" s="2" t="s">
        <v>1106</v>
      </c>
      <c r="F3003" s="46" t="s">
        <v>1105</v>
      </c>
      <c r="G3003" t="s">
        <v>177</v>
      </c>
      <c r="H3003"/>
      <c r="I3003" s="46" t="s">
        <v>177</v>
      </c>
      <c r="J3003" s="46" t="str">
        <f>IF(I3003="","",_xlfn.LET(_xlpm.x,VLOOKUP(I3003,'2026-01-09_taxon-match'!$A$2:$N$81,4,FALSE),IF(_xlpm.x=0,"",_xlpm.x)))</f>
        <v>Sterechinus neumayeri</v>
      </c>
      <c r="K3003"/>
      <c r="L3003" s="46" t="str">
        <f>IF(I3003="","",_xlfn.LET(_xlpm.x,VLOOKUP(I3003,'2026-01-09_taxon-match'!$A$2:$N$81,3,FALSE),IF(_xlpm.x=0,"",_xlpm.x)))</f>
        <v>urn:lsid:marinespecies.org:taxname:160831</v>
      </c>
      <c r="M3003" s="46" t="str">
        <f>IF($I3003="","",_xlfn.LET(_xlpm.x,VLOOKUP($I3003,'2026-01-09_taxon-match'!$A$2:$N$81,5,FALSE),IF(_xlpm.x=0,"",_xlpm.x)))</f>
        <v>(Meissner, 1900)</v>
      </c>
      <c r="N3003" s="46" t="str">
        <f>IF($I3003="","",_xlfn.LET(_xlpm.x,VLOOKUP($I3003,'2026-01-09_taxon-match'!$A$2:$N$81,6,FALSE),IF(_xlpm.x=0,"",_xlpm.x)))</f>
        <v>Animalia</v>
      </c>
      <c r="O3003" s="46" t="str">
        <f>IF($I3003="","",_xlfn.LET(_xlpm.x,VLOOKUP($I3003,'2026-01-09_taxon-match'!$A$2:$N$81,7,FALSE),IF(_xlpm.x=0,"",_xlpm.x)))</f>
        <v>Echinodermata</v>
      </c>
      <c r="P3003" s="46" t="str">
        <f>IF($I3003="","",_xlfn.LET(_xlpm.x,VLOOKUP($I3003,'2026-01-09_taxon-match'!$A$2:$N$81,8,FALSE),IF(_xlpm.x=0,"",_xlpm.x)))</f>
        <v>Echinoidea</v>
      </c>
      <c r="Q3003" s="46" t="str">
        <f>IF($I3003="","",_xlfn.LET(_xlpm.x,VLOOKUP($I3003,'2026-01-09_taxon-match'!$A$2:$N$81,9,FALSE),IF(_xlpm.x=0,"",_xlpm.x)))</f>
        <v>Camarodonta</v>
      </c>
      <c r="R3003" s="46" t="str">
        <f>IF($I3003="","",_xlfn.LET(_xlpm.x,VLOOKUP($I3003,'2026-01-09_taxon-match'!$A$2:$N$81,10,FALSE),IF(_xlpm.x=0,"",_xlpm.x)))</f>
        <v>Echinidae</v>
      </c>
      <c r="S3003" s="46" t="str">
        <f>IF($I3003="","",_xlfn.LET(_xlpm.x,VLOOKUP($I3003,'2026-01-09_taxon-match'!$A$2:$N$81,11,FALSE),IF(_xlpm.x=0,"",_xlpm.x)))</f>
        <v>Sterechinus</v>
      </c>
      <c r="T3003" s="46" t="str">
        <f>IF($I3003="","",_xlfn.LET(_xlpm.x,VLOOKUP($I3003,'2026-01-09_taxon-match'!$A$2:$N$81,13,FALSE),IF(_xlpm.x=0,"",_xlpm.x)))</f>
        <v>neumayeri</v>
      </c>
      <c r="V3003" t="s">
        <v>43</v>
      </c>
      <c r="W3003" t="s">
        <v>28</v>
      </c>
      <c r="X3003" t="s">
        <v>32</v>
      </c>
      <c r="Y3003" s="46" t="str">
        <f>IF(V3003="","",_xlfn.LET(_xlpm.x,VLOOKUP(V3003,'Drop-down_menus'!$D$2:$E$13,2,FALSE),IF(_xlpm.x=0,"",_xlpm.x)))</f>
        <v>https://orcid.org/0000-0002-0981-7442</v>
      </c>
      <c r="Z3003" s="46" t="str">
        <f>IF(W3003="","",_xlfn.LET(_xlpm.x,VLOOKUP(W3003,'Drop-down_menus'!$D$2:$E$13,2,FALSE),IF(_xlpm.x=0,"",_xlpm.x)))</f>
        <v>https://orcid.org/0000-0002-9037-7623</v>
      </c>
      <c r="AA3003" s="46" t="str">
        <f>IF(X3003="","",_xlfn.LET(_xlpm.x,VLOOKUP(X3003,'Drop-down_menus'!$D$2:$E$13,2,FALSE),IF(_xlpm.x=0,"",_xlpm.x)))</f>
        <v>https://orcid.org/0000-0001-5748-602X</v>
      </c>
      <c r="AB3003" s="46" t="s">
        <v>300</v>
      </c>
      <c r="AC3003" s="46" t="s">
        <v>1115</v>
      </c>
    </row>
    <row r="3004" spans="1:34" ht="15" customHeight="1">
      <c r="A3004" s="46">
        <v>26</v>
      </c>
      <c r="B3004" s="2">
        <v>4059</v>
      </c>
      <c r="C3004" t="s">
        <v>57</v>
      </c>
      <c r="D3004" s="46" t="b">
        <f>COUNTIF(Events!$B$2:$B$171, C3004) &gt; 0</f>
        <v>1</v>
      </c>
      <c r="E3004" s="46" t="s">
        <v>1113</v>
      </c>
      <c r="F3004" s="2" t="s">
        <v>1104</v>
      </c>
      <c r="G3004" t="s">
        <v>177</v>
      </c>
      <c r="H3004"/>
      <c r="I3004" s="46" t="s">
        <v>177</v>
      </c>
      <c r="J3004" s="46" t="str">
        <f>IF(I3004="","",_xlfn.LET(_xlpm.x,VLOOKUP(I3004,'2026-01-09_taxon-match'!$A$2:$N$81,4,FALSE),IF(_xlpm.x=0,"",_xlpm.x)))</f>
        <v>Sterechinus neumayeri</v>
      </c>
      <c r="K3004"/>
      <c r="L3004" s="46" t="str">
        <f>IF(I3004="","",_xlfn.LET(_xlpm.x,VLOOKUP(I3004,'2026-01-09_taxon-match'!$A$2:$N$81,3,FALSE),IF(_xlpm.x=0,"",_xlpm.x)))</f>
        <v>urn:lsid:marinespecies.org:taxname:160831</v>
      </c>
      <c r="M3004" s="46" t="str">
        <f>IF($I3004="","",_xlfn.LET(_xlpm.x,VLOOKUP($I3004,'2026-01-09_taxon-match'!$A$2:$N$81,5,FALSE),IF(_xlpm.x=0,"",_xlpm.x)))</f>
        <v>(Meissner, 1900)</v>
      </c>
      <c r="N3004" s="46" t="str">
        <f>IF($I3004="","",_xlfn.LET(_xlpm.x,VLOOKUP($I3004,'2026-01-09_taxon-match'!$A$2:$N$81,6,FALSE),IF(_xlpm.x=0,"",_xlpm.x)))</f>
        <v>Animalia</v>
      </c>
      <c r="O3004" s="46" t="str">
        <f>IF($I3004="","",_xlfn.LET(_xlpm.x,VLOOKUP($I3004,'2026-01-09_taxon-match'!$A$2:$N$81,7,FALSE),IF(_xlpm.x=0,"",_xlpm.x)))</f>
        <v>Echinodermata</v>
      </c>
      <c r="P3004" s="46" t="str">
        <f>IF($I3004="","",_xlfn.LET(_xlpm.x,VLOOKUP($I3004,'2026-01-09_taxon-match'!$A$2:$N$81,8,FALSE),IF(_xlpm.x=0,"",_xlpm.x)))</f>
        <v>Echinoidea</v>
      </c>
      <c r="Q3004" s="46" t="str">
        <f>IF($I3004="","",_xlfn.LET(_xlpm.x,VLOOKUP($I3004,'2026-01-09_taxon-match'!$A$2:$N$81,9,FALSE),IF(_xlpm.x=0,"",_xlpm.x)))</f>
        <v>Camarodonta</v>
      </c>
      <c r="R3004" s="46" t="str">
        <f>IF($I3004="","",_xlfn.LET(_xlpm.x,VLOOKUP($I3004,'2026-01-09_taxon-match'!$A$2:$N$81,10,FALSE),IF(_xlpm.x=0,"",_xlpm.x)))</f>
        <v>Echinidae</v>
      </c>
      <c r="S3004" s="46" t="str">
        <f>IF($I3004="","",_xlfn.LET(_xlpm.x,VLOOKUP($I3004,'2026-01-09_taxon-match'!$A$2:$N$81,11,FALSE),IF(_xlpm.x=0,"",_xlpm.x)))</f>
        <v>Sterechinus</v>
      </c>
      <c r="T3004" s="46" t="str">
        <f>IF($I3004="","",_xlfn.LET(_xlpm.x,VLOOKUP($I3004,'2026-01-09_taxon-match'!$A$2:$N$81,13,FALSE),IF(_xlpm.x=0,"",_xlpm.x)))</f>
        <v>neumayeri</v>
      </c>
      <c r="U3004"/>
      <c r="V3004" t="s">
        <v>43</v>
      </c>
      <c r="W3004" t="s">
        <v>28</v>
      </c>
      <c r="X3004" t="s">
        <v>32</v>
      </c>
      <c r="Y3004" s="46" t="str">
        <f>IF(V3004="","",_xlfn.LET(_xlpm.x,VLOOKUP(V3004,'Drop-down_menus'!$D$2:$E$13,2,FALSE),IF(_xlpm.x=0,"",_xlpm.x)))</f>
        <v>https://orcid.org/0000-0002-0981-7442</v>
      </c>
      <c r="Z3004" s="46" t="str">
        <f>IF(W3004="","",_xlfn.LET(_xlpm.x,VLOOKUP(W3004,'Drop-down_menus'!$D$2:$E$13,2,FALSE),IF(_xlpm.x=0,"",_xlpm.x)))</f>
        <v>https://orcid.org/0000-0002-9037-7623</v>
      </c>
      <c r="AA3004" s="46" t="str">
        <f>IF(X3004="","",_xlfn.LET(_xlpm.x,VLOOKUP(X3004,'Drop-down_menus'!$D$2:$E$13,2,FALSE),IF(_xlpm.x=0,"",_xlpm.x)))</f>
        <v>https://orcid.org/0000-0001-5748-602X</v>
      </c>
      <c r="AB3004" s="46" t="s">
        <v>172</v>
      </c>
      <c r="AC3004" s="46" t="s">
        <v>1114</v>
      </c>
    </row>
    <row r="3005" spans="1:34" ht="15" customHeight="1">
      <c r="A3005" s="46">
        <v>26</v>
      </c>
      <c r="B3005" s="2">
        <v>4060</v>
      </c>
      <c r="C3005" t="s">
        <v>57</v>
      </c>
      <c r="D3005" s="46" t="b">
        <f>COUNTIF(Events!$B$2:$B$171, C3005) &gt; 0</f>
        <v>1</v>
      </c>
      <c r="E3005" s="46" t="s">
        <v>1109</v>
      </c>
      <c r="F3005" s="46" t="s">
        <v>1107</v>
      </c>
      <c r="G3005" t="s">
        <v>177</v>
      </c>
      <c r="H3005"/>
      <c r="I3005" s="46" t="s">
        <v>177</v>
      </c>
      <c r="J3005" s="46" t="str">
        <f>IF(I3005="","",_xlfn.LET(_xlpm.x,VLOOKUP(I3005,'2026-01-09_taxon-match'!$A$2:$N$81,4,FALSE),IF(_xlpm.x=0,"",_xlpm.x)))</f>
        <v>Sterechinus neumayeri</v>
      </c>
      <c r="K3005"/>
      <c r="L3005" s="46" t="str">
        <f>IF(I3005="","",_xlfn.LET(_xlpm.x,VLOOKUP(I3005,'2026-01-09_taxon-match'!$A$2:$N$81,3,FALSE),IF(_xlpm.x=0,"",_xlpm.x)))</f>
        <v>urn:lsid:marinespecies.org:taxname:160831</v>
      </c>
      <c r="M3005" s="46" t="str">
        <f>IF($I3005="","",_xlfn.LET(_xlpm.x,VLOOKUP($I3005,'2026-01-09_taxon-match'!$A$2:$N$81,5,FALSE),IF(_xlpm.x=0,"",_xlpm.x)))</f>
        <v>(Meissner, 1900)</v>
      </c>
      <c r="N3005" s="46" t="str">
        <f>IF($I3005="","",_xlfn.LET(_xlpm.x,VLOOKUP($I3005,'2026-01-09_taxon-match'!$A$2:$N$81,6,FALSE),IF(_xlpm.x=0,"",_xlpm.x)))</f>
        <v>Animalia</v>
      </c>
      <c r="O3005" s="46" t="str">
        <f>IF($I3005="","",_xlfn.LET(_xlpm.x,VLOOKUP($I3005,'2026-01-09_taxon-match'!$A$2:$N$81,7,FALSE),IF(_xlpm.x=0,"",_xlpm.x)))</f>
        <v>Echinodermata</v>
      </c>
      <c r="P3005" s="46" t="str">
        <f>IF($I3005="","",_xlfn.LET(_xlpm.x,VLOOKUP($I3005,'2026-01-09_taxon-match'!$A$2:$N$81,8,FALSE),IF(_xlpm.x=0,"",_xlpm.x)))</f>
        <v>Echinoidea</v>
      </c>
      <c r="Q3005" s="46" t="str">
        <f>IF($I3005="","",_xlfn.LET(_xlpm.x,VLOOKUP($I3005,'2026-01-09_taxon-match'!$A$2:$N$81,9,FALSE),IF(_xlpm.x=0,"",_xlpm.x)))</f>
        <v>Camarodonta</v>
      </c>
      <c r="R3005" s="46" t="str">
        <f>IF($I3005="","",_xlfn.LET(_xlpm.x,VLOOKUP($I3005,'2026-01-09_taxon-match'!$A$2:$N$81,10,FALSE),IF(_xlpm.x=0,"",_xlpm.x)))</f>
        <v>Echinidae</v>
      </c>
      <c r="S3005" s="46" t="str">
        <f>IF($I3005="","",_xlfn.LET(_xlpm.x,VLOOKUP($I3005,'2026-01-09_taxon-match'!$A$2:$N$81,11,FALSE),IF(_xlpm.x=0,"",_xlpm.x)))</f>
        <v>Sterechinus</v>
      </c>
      <c r="T3005" s="46" t="str">
        <f>IF($I3005="","",_xlfn.LET(_xlpm.x,VLOOKUP($I3005,'2026-01-09_taxon-match'!$A$2:$N$81,13,FALSE),IF(_xlpm.x=0,"",_xlpm.x)))</f>
        <v>neumayeri</v>
      </c>
      <c r="V3005" t="s">
        <v>43</v>
      </c>
      <c r="W3005" t="s">
        <v>28</v>
      </c>
      <c r="X3005" t="s">
        <v>32</v>
      </c>
      <c r="Y3005" s="46" t="str">
        <f>IF(V3005="","",_xlfn.LET(_xlpm.x,VLOOKUP(V3005,'Drop-down_menus'!$D$2:$E$13,2,FALSE),IF(_xlpm.x=0,"",_xlpm.x)))</f>
        <v>https://orcid.org/0000-0002-0981-7442</v>
      </c>
      <c r="Z3005" s="46" t="str">
        <f>IF(W3005="","",_xlfn.LET(_xlpm.x,VLOOKUP(W3005,'Drop-down_menus'!$D$2:$E$13,2,FALSE),IF(_xlpm.x=0,"",_xlpm.x)))</f>
        <v>https://orcid.org/0000-0002-9037-7623</v>
      </c>
      <c r="AA3005" s="46" t="str">
        <f>IF(X3005="","",_xlfn.LET(_xlpm.x,VLOOKUP(X3005,'Drop-down_menus'!$D$2:$E$13,2,FALSE),IF(_xlpm.x=0,"",_xlpm.x)))</f>
        <v>https://orcid.org/0000-0001-5748-602X</v>
      </c>
      <c r="AB3005" s="46" t="s">
        <v>172</v>
      </c>
      <c r="AC3005" s="46" t="s">
        <v>189</v>
      </c>
    </row>
    <row r="3006" spans="1:34" ht="15" customHeight="1">
      <c r="A3006" s="46">
        <v>26</v>
      </c>
      <c r="B3006" s="2">
        <v>4061</v>
      </c>
      <c r="C3006" t="s">
        <v>57</v>
      </c>
      <c r="D3006" s="46" t="b">
        <f>COUNTIF(Events!$B$2:$B$171, C3006) &gt; 0</f>
        <v>1</v>
      </c>
      <c r="E3006" s="46" t="s">
        <v>1110</v>
      </c>
      <c r="F3006" s="46" t="s">
        <v>1108</v>
      </c>
      <c r="G3006" t="s">
        <v>177</v>
      </c>
      <c r="H3006"/>
      <c r="I3006" s="46" t="s">
        <v>177</v>
      </c>
      <c r="J3006" s="46" t="str">
        <f>IF(I3006="","",_xlfn.LET(_xlpm.x,VLOOKUP(I3006,'2026-01-09_taxon-match'!$A$2:$N$81,4,FALSE),IF(_xlpm.x=0,"",_xlpm.x)))</f>
        <v>Sterechinus neumayeri</v>
      </c>
      <c r="K3006"/>
      <c r="L3006" s="46" t="str">
        <f>IF(I3006="","",_xlfn.LET(_xlpm.x,VLOOKUP(I3006,'2026-01-09_taxon-match'!$A$2:$N$81,3,FALSE),IF(_xlpm.x=0,"",_xlpm.x)))</f>
        <v>urn:lsid:marinespecies.org:taxname:160831</v>
      </c>
      <c r="M3006" s="46" t="str">
        <f>IF($I3006="","",_xlfn.LET(_xlpm.x,VLOOKUP($I3006,'2026-01-09_taxon-match'!$A$2:$N$81,5,FALSE),IF(_xlpm.x=0,"",_xlpm.x)))</f>
        <v>(Meissner, 1900)</v>
      </c>
      <c r="N3006" s="46" t="str">
        <f>IF($I3006="","",_xlfn.LET(_xlpm.x,VLOOKUP($I3006,'2026-01-09_taxon-match'!$A$2:$N$81,6,FALSE),IF(_xlpm.x=0,"",_xlpm.x)))</f>
        <v>Animalia</v>
      </c>
      <c r="O3006" s="46" t="str">
        <f>IF($I3006="","",_xlfn.LET(_xlpm.x,VLOOKUP($I3006,'2026-01-09_taxon-match'!$A$2:$N$81,7,FALSE),IF(_xlpm.x=0,"",_xlpm.x)))</f>
        <v>Echinodermata</v>
      </c>
      <c r="P3006" s="46" t="str">
        <f>IF($I3006="","",_xlfn.LET(_xlpm.x,VLOOKUP($I3006,'2026-01-09_taxon-match'!$A$2:$N$81,8,FALSE),IF(_xlpm.x=0,"",_xlpm.x)))</f>
        <v>Echinoidea</v>
      </c>
      <c r="Q3006" s="46" t="str">
        <f>IF($I3006="","",_xlfn.LET(_xlpm.x,VLOOKUP($I3006,'2026-01-09_taxon-match'!$A$2:$N$81,9,FALSE),IF(_xlpm.x=0,"",_xlpm.x)))</f>
        <v>Camarodonta</v>
      </c>
      <c r="R3006" s="46" t="str">
        <f>IF($I3006="","",_xlfn.LET(_xlpm.x,VLOOKUP($I3006,'2026-01-09_taxon-match'!$A$2:$N$81,10,FALSE),IF(_xlpm.x=0,"",_xlpm.x)))</f>
        <v>Echinidae</v>
      </c>
      <c r="S3006" s="46" t="str">
        <f>IF($I3006="","",_xlfn.LET(_xlpm.x,VLOOKUP($I3006,'2026-01-09_taxon-match'!$A$2:$N$81,11,FALSE),IF(_xlpm.x=0,"",_xlpm.x)))</f>
        <v>Sterechinus</v>
      </c>
      <c r="T3006" s="46" t="str">
        <f>IF($I3006="","",_xlfn.LET(_xlpm.x,VLOOKUP($I3006,'2026-01-09_taxon-match'!$A$2:$N$81,13,FALSE),IF(_xlpm.x=0,"",_xlpm.x)))</f>
        <v>neumayeri</v>
      </c>
      <c r="V3006" t="s">
        <v>43</v>
      </c>
      <c r="W3006" t="s">
        <v>28</v>
      </c>
      <c r="X3006" t="s">
        <v>32</v>
      </c>
      <c r="Y3006" s="46" t="str">
        <f>IF(V3006="","",_xlfn.LET(_xlpm.x,VLOOKUP(V3006,'Drop-down_menus'!$D$2:$E$13,2,FALSE),IF(_xlpm.x=0,"",_xlpm.x)))</f>
        <v>https://orcid.org/0000-0002-0981-7442</v>
      </c>
      <c r="Z3006" s="46" t="str">
        <f>IF(W3006="","",_xlfn.LET(_xlpm.x,VLOOKUP(W3006,'Drop-down_menus'!$D$2:$E$13,2,FALSE),IF(_xlpm.x=0,"",_xlpm.x)))</f>
        <v>https://orcid.org/0000-0002-9037-7623</v>
      </c>
      <c r="AA3006" s="46" t="str">
        <f>IF(X3006="","",_xlfn.LET(_xlpm.x,VLOOKUP(X3006,'Drop-down_menus'!$D$2:$E$13,2,FALSE),IF(_xlpm.x=0,"",_xlpm.x)))</f>
        <v>https://orcid.org/0000-0001-5748-602X</v>
      </c>
      <c r="AB3006" s="46" t="s">
        <v>229</v>
      </c>
      <c r="AC3006" s="46" t="s">
        <v>1114</v>
      </c>
    </row>
    <row r="3007" spans="1:34" ht="15" customHeight="1">
      <c r="A3007" s="46">
        <v>26</v>
      </c>
      <c r="B3007" s="2">
        <v>4062</v>
      </c>
      <c r="C3007" t="s">
        <v>57</v>
      </c>
      <c r="D3007" s="46" t="b">
        <f>COUNTIF(Events!$B$2:$B$171, C3007) &gt; 0</f>
        <v>1</v>
      </c>
      <c r="E3007" s="46" t="s">
        <v>1111</v>
      </c>
      <c r="F3007" s="46" t="s">
        <v>1108</v>
      </c>
      <c r="G3007" t="s">
        <v>177</v>
      </c>
      <c r="H3007"/>
      <c r="I3007" s="46" t="s">
        <v>177</v>
      </c>
      <c r="J3007" s="46" t="str">
        <f>IF(I3007="","",_xlfn.LET(_xlpm.x,VLOOKUP(I3007,'2026-01-09_taxon-match'!$A$2:$N$81,4,FALSE),IF(_xlpm.x=0,"",_xlpm.x)))</f>
        <v>Sterechinus neumayeri</v>
      </c>
      <c r="K3007"/>
      <c r="L3007" s="46" t="str">
        <f>IF(I3007="","",_xlfn.LET(_xlpm.x,VLOOKUP(I3007,'2026-01-09_taxon-match'!$A$2:$N$81,3,FALSE),IF(_xlpm.x=0,"",_xlpm.x)))</f>
        <v>urn:lsid:marinespecies.org:taxname:160831</v>
      </c>
      <c r="M3007" s="46" t="str">
        <f>IF($I3007="","",_xlfn.LET(_xlpm.x,VLOOKUP($I3007,'2026-01-09_taxon-match'!$A$2:$N$81,5,FALSE),IF(_xlpm.x=0,"",_xlpm.x)))</f>
        <v>(Meissner, 1900)</v>
      </c>
      <c r="N3007" s="46" t="str">
        <f>IF($I3007="","",_xlfn.LET(_xlpm.x,VLOOKUP($I3007,'2026-01-09_taxon-match'!$A$2:$N$81,6,FALSE),IF(_xlpm.x=0,"",_xlpm.x)))</f>
        <v>Animalia</v>
      </c>
      <c r="O3007" s="46" t="str">
        <f>IF($I3007="","",_xlfn.LET(_xlpm.x,VLOOKUP($I3007,'2026-01-09_taxon-match'!$A$2:$N$81,7,FALSE),IF(_xlpm.x=0,"",_xlpm.x)))</f>
        <v>Echinodermata</v>
      </c>
      <c r="P3007" s="46" t="str">
        <f>IF($I3007="","",_xlfn.LET(_xlpm.x,VLOOKUP($I3007,'2026-01-09_taxon-match'!$A$2:$N$81,8,FALSE),IF(_xlpm.x=0,"",_xlpm.x)))</f>
        <v>Echinoidea</v>
      </c>
      <c r="Q3007" s="46" t="str">
        <f>IF($I3007="","",_xlfn.LET(_xlpm.x,VLOOKUP($I3007,'2026-01-09_taxon-match'!$A$2:$N$81,9,FALSE),IF(_xlpm.x=0,"",_xlpm.x)))</f>
        <v>Camarodonta</v>
      </c>
      <c r="R3007" s="46" t="str">
        <f>IF($I3007="","",_xlfn.LET(_xlpm.x,VLOOKUP($I3007,'2026-01-09_taxon-match'!$A$2:$N$81,10,FALSE),IF(_xlpm.x=0,"",_xlpm.x)))</f>
        <v>Echinidae</v>
      </c>
      <c r="S3007" s="46" t="str">
        <f>IF($I3007="","",_xlfn.LET(_xlpm.x,VLOOKUP($I3007,'2026-01-09_taxon-match'!$A$2:$N$81,11,FALSE),IF(_xlpm.x=0,"",_xlpm.x)))</f>
        <v>Sterechinus</v>
      </c>
      <c r="T3007" s="46" t="str">
        <f>IF($I3007="","",_xlfn.LET(_xlpm.x,VLOOKUP($I3007,'2026-01-09_taxon-match'!$A$2:$N$81,13,FALSE),IF(_xlpm.x=0,"",_xlpm.x)))</f>
        <v>neumayeri</v>
      </c>
      <c r="V3007" t="s">
        <v>43</v>
      </c>
      <c r="W3007" t="s">
        <v>28</v>
      </c>
      <c r="X3007" t="s">
        <v>32</v>
      </c>
      <c r="Y3007" s="46" t="str">
        <f>IF(V3007="","",_xlfn.LET(_xlpm.x,VLOOKUP(V3007,'Drop-down_menus'!$D$2:$E$13,2,FALSE),IF(_xlpm.x=0,"",_xlpm.x)))</f>
        <v>https://orcid.org/0000-0002-0981-7442</v>
      </c>
      <c r="Z3007" s="46" t="str">
        <f>IF(W3007="","",_xlfn.LET(_xlpm.x,VLOOKUP(W3007,'Drop-down_menus'!$D$2:$E$13,2,FALSE),IF(_xlpm.x=0,"",_xlpm.x)))</f>
        <v>https://orcid.org/0000-0002-9037-7623</v>
      </c>
      <c r="AA3007" s="46" t="str">
        <f>IF(X3007="","",_xlfn.LET(_xlpm.x,VLOOKUP(X3007,'Drop-down_menus'!$D$2:$E$13,2,FALSE),IF(_xlpm.x=0,"",_xlpm.x)))</f>
        <v>https://orcid.org/0000-0001-5748-602X</v>
      </c>
      <c r="AB3007" s="46" t="s">
        <v>229</v>
      </c>
      <c r="AC3007" s="46" t="s">
        <v>1114</v>
      </c>
    </row>
    <row r="3008" spans="1:34" ht="15" customHeight="1">
      <c r="A3008" s="46">
        <v>26</v>
      </c>
      <c r="B3008" s="2">
        <v>4063</v>
      </c>
      <c r="C3008" t="s">
        <v>57</v>
      </c>
      <c r="D3008" s="46" t="b">
        <f>COUNTIF(Events!$B$2:$B$171, C3008) &gt; 0</f>
        <v>1</v>
      </c>
      <c r="E3008" s="2" t="s">
        <v>1106</v>
      </c>
      <c r="F3008" s="46" t="s">
        <v>1105</v>
      </c>
      <c r="G3008" t="s">
        <v>177</v>
      </c>
      <c r="H3008"/>
      <c r="I3008" s="46" t="s">
        <v>177</v>
      </c>
      <c r="J3008" s="46" t="str">
        <f>IF(I3008="","",_xlfn.LET(_xlpm.x,VLOOKUP(I3008,'2026-01-09_taxon-match'!$A$2:$N$81,4,FALSE),IF(_xlpm.x=0,"",_xlpm.x)))</f>
        <v>Sterechinus neumayeri</v>
      </c>
      <c r="K3008"/>
      <c r="L3008" s="46" t="str">
        <f>IF(I3008="","",_xlfn.LET(_xlpm.x,VLOOKUP(I3008,'2026-01-09_taxon-match'!$A$2:$N$81,3,FALSE),IF(_xlpm.x=0,"",_xlpm.x)))</f>
        <v>urn:lsid:marinespecies.org:taxname:160831</v>
      </c>
      <c r="M3008" s="46" t="str">
        <f>IF($I3008="","",_xlfn.LET(_xlpm.x,VLOOKUP($I3008,'2026-01-09_taxon-match'!$A$2:$N$81,5,FALSE),IF(_xlpm.x=0,"",_xlpm.x)))</f>
        <v>(Meissner, 1900)</v>
      </c>
      <c r="N3008" s="46" t="str">
        <f>IF($I3008="","",_xlfn.LET(_xlpm.x,VLOOKUP($I3008,'2026-01-09_taxon-match'!$A$2:$N$81,6,FALSE),IF(_xlpm.x=0,"",_xlpm.x)))</f>
        <v>Animalia</v>
      </c>
      <c r="O3008" s="46" t="str">
        <f>IF($I3008="","",_xlfn.LET(_xlpm.x,VLOOKUP($I3008,'2026-01-09_taxon-match'!$A$2:$N$81,7,FALSE),IF(_xlpm.x=0,"",_xlpm.x)))</f>
        <v>Echinodermata</v>
      </c>
      <c r="P3008" s="46" t="str">
        <f>IF($I3008="","",_xlfn.LET(_xlpm.x,VLOOKUP($I3008,'2026-01-09_taxon-match'!$A$2:$N$81,8,FALSE),IF(_xlpm.x=0,"",_xlpm.x)))</f>
        <v>Echinoidea</v>
      </c>
      <c r="Q3008" s="46" t="str">
        <f>IF($I3008="","",_xlfn.LET(_xlpm.x,VLOOKUP($I3008,'2026-01-09_taxon-match'!$A$2:$N$81,9,FALSE),IF(_xlpm.x=0,"",_xlpm.x)))</f>
        <v>Camarodonta</v>
      </c>
      <c r="R3008" s="46" t="str">
        <f>IF($I3008="","",_xlfn.LET(_xlpm.x,VLOOKUP($I3008,'2026-01-09_taxon-match'!$A$2:$N$81,10,FALSE),IF(_xlpm.x=0,"",_xlpm.x)))</f>
        <v>Echinidae</v>
      </c>
      <c r="S3008" s="46" t="str">
        <f>IF($I3008="","",_xlfn.LET(_xlpm.x,VLOOKUP($I3008,'2026-01-09_taxon-match'!$A$2:$N$81,11,FALSE),IF(_xlpm.x=0,"",_xlpm.x)))</f>
        <v>Sterechinus</v>
      </c>
      <c r="T3008" s="46" t="str">
        <f>IF($I3008="","",_xlfn.LET(_xlpm.x,VLOOKUP($I3008,'2026-01-09_taxon-match'!$A$2:$N$81,13,FALSE),IF(_xlpm.x=0,"",_xlpm.x)))</f>
        <v>neumayeri</v>
      </c>
      <c r="V3008" t="s">
        <v>43</v>
      </c>
      <c r="W3008" t="s">
        <v>28</v>
      </c>
      <c r="X3008" t="s">
        <v>32</v>
      </c>
      <c r="Y3008" s="46" t="str">
        <f>IF(V3008="","",_xlfn.LET(_xlpm.x,VLOOKUP(V3008,'Drop-down_menus'!$D$2:$E$13,2,FALSE),IF(_xlpm.x=0,"",_xlpm.x)))</f>
        <v>https://orcid.org/0000-0002-0981-7442</v>
      </c>
      <c r="Z3008" s="46" t="str">
        <f>IF(W3008="","",_xlfn.LET(_xlpm.x,VLOOKUP(W3008,'Drop-down_menus'!$D$2:$E$13,2,FALSE),IF(_xlpm.x=0,"",_xlpm.x)))</f>
        <v>https://orcid.org/0000-0002-9037-7623</v>
      </c>
      <c r="AA3008" s="46" t="str">
        <f>IF(X3008="","",_xlfn.LET(_xlpm.x,VLOOKUP(X3008,'Drop-down_menus'!$D$2:$E$13,2,FALSE),IF(_xlpm.x=0,"",_xlpm.x)))</f>
        <v>https://orcid.org/0000-0001-5748-602X</v>
      </c>
      <c r="AB3008" s="46" t="s">
        <v>300</v>
      </c>
      <c r="AC3008" s="46" t="s">
        <v>1115</v>
      </c>
    </row>
    <row r="3009" spans="1:29" ht="15" customHeight="1">
      <c r="A3009" s="46">
        <v>27</v>
      </c>
      <c r="B3009" s="2">
        <v>4064</v>
      </c>
      <c r="C3009" t="s">
        <v>57</v>
      </c>
      <c r="D3009" s="46" t="b">
        <f>COUNTIF(Events!$B$2:$B$171, C3009) &gt; 0</f>
        <v>1</v>
      </c>
      <c r="E3009" s="46" t="s">
        <v>1113</v>
      </c>
      <c r="F3009" s="2" t="s">
        <v>1104</v>
      </c>
      <c r="G3009" t="s">
        <v>177</v>
      </c>
      <c r="H3009"/>
      <c r="I3009" s="46" t="s">
        <v>177</v>
      </c>
      <c r="J3009" s="46" t="str">
        <f>IF(I3009="","",_xlfn.LET(_xlpm.x,VLOOKUP(I3009,'2026-01-09_taxon-match'!$A$2:$N$81,4,FALSE),IF(_xlpm.x=0,"",_xlpm.x)))</f>
        <v>Sterechinus neumayeri</v>
      </c>
      <c r="K3009"/>
      <c r="L3009" s="46" t="str">
        <f>IF(I3009="","",_xlfn.LET(_xlpm.x,VLOOKUP(I3009,'2026-01-09_taxon-match'!$A$2:$N$81,3,FALSE),IF(_xlpm.x=0,"",_xlpm.x)))</f>
        <v>urn:lsid:marinespecies.org:taxname:160831</v>
      </c>
      <c r="M3009" s="46" t="str">
        <f>IF($I3009="","",_xlfn.LET(_xlpm.x,VLOOKUP($I3009,'2026-01-09_taxon-match'!$A$2:$N$81,5,FALSE),IF(_xlpm.x=0,"",_xlpm.x)))</f>
        <v>(Meissner, 1900)</v>
      </c>
      <c r="N3009" s="46" t="str">
        <f>IF($I3009="","",_xlfn.LET(_xlpm.x,VLOOKUP($I3009,'2026-01-09_taxon-match'!$A$2:$N$81,6,FALSE),IF(_xlpm.x=0,"",_xlpm.x)))</f>
        <v>Animalia</v>
      </c>
      <c r="O3009" s="46" t="str">
        <f>IF($I3009="","",_xlfn.LET(_xlpm.x,VLOOKUP($I3009,'2026-01-09_taxon-match'!$A$2:$N$81,7,FALSE),IF(_xlpm.x=0,"",_xlpm.x)))</f>
        <v>Echinodermata</v>
      </c>
      <c r="P3009" s="46" t="str">
        <f>IF($I3009="","",_xlfn.LET(_xlpm.x,VLOOKUP($I3009,'2026-01-09_taxon-match'!$A$2:$N$81,8,FALSE),IF(_xlpm.x=0,"",_xlpm.x)))</f>
        <v>Echinoidea</v>
      </c>
      <c r="Q3009" s="46" t="str">
        <f>IF($I3009="","",_xlfn.LET(_xlpm.x,VLOOKUP($I3009,'2026-01-09_taxon-match'!$A$2:$N$81,9,FALSE),IF(_xlpm.x=0,"",_xlpm.x)))</f>
        <v>Camarodonta</v>
      </c>
      <c r="R3009" s="46" t="str">
        <f>IF($I3009="","",_xlfn.LET(_xlpm.x,VLOOKUP($I3009,'2026-01-09_taxon-match'!$A$2:$N$81,10,FALSE),IF(_xlpm.x=0,"",_xlpm.x)))</f>
        <v>Echinidae</v>
      </c>
      <c r="S3009" s="46" t="str">
        <f>IF($I3009="","",_xlfn.LET(_xlpm.x,VLOOKUP($I3009,'2026-01-09_taxon-match'!$A$2:$N$81,11,FALSE),IF(_xlpm.x=0,"",_xlpm.x)))</f>
        <v>Sterechinus</v>
      </c>
      <c r="T3009" s="46" t="str">
        <f>IF($I3009="","",_xlfn.LET(_xlpm.x,VLOOKUP($I3009,'2026-01-09_taxon-match'!$A$2:$N$81,13,FALSE),IF(_xlpm.x=0,"",_xlpm.x)))</f>
        <v>neumayeri</v>
      </c>
      <c r="U3009"/>
      <c r="V3009" t="s">
        <v>43</v>
      </c>
      <c r="W3009" t="s">
        <v>28</v>
      </c>
      <c r="X3009" t="s">
        <v>32</v>
      </c>
      <c r="Y3009" s="46" t="str">
        <f>IF(V3009="","",_xlfn.LET(_xlpm.x,VLOOKUP(V3009,'Drop-down_menus'!$D$2:$E$13,2,FALSE),IF(_xlpm.x=0,"",_xlpm.x)))</f>
        <v>https://orcid.org/0000-0002-0981-7442</v>
      </c>
      <c r="Z3009" s="46" t="str">
        <f>IF(W3009="","",_xlfn.LET(_xlpm.x,VLOOKUP(W3009,'Drop-down_menus'!$D$2:$E$13,2,FALSE),IF(_xlpm.x=0,"",_xlpm.x)))</f>
        <v>https://orcid.org/0000-0002-9037-7623</v>
      </c>
      <c r="AA3009" s="46" t="str">
        <f>IF(X3009="","",_xlfn.LET(_xlpm.x,VLOOKUP(X3009,'Drop-down_menus'!$D$2:$E$13,2,FALSE),IF(_xlpm.x=0,"",_xlpm.x)))</f>
        <v>https://orcid.org/0000-0001-5748-602X</v>
      </c>
      <c r="AB3009" s="46" t="s">
        <v>172</v>
      </c>
      <c r="AC3009" s="46" t="s">
        <v>1114</v>
      </c>
    </row>
    <row r="3010" spans="1:29" ht="15" customHeight="1">
      <c r="A3010" s="46">
        <v>27</v>
      </c>
      <c r="B3010" s="2">
        <v>4065</v>
      </c>
      <c r="C3010" t="s">
        <v>57</v>
      </c>
      <c r="D3010" s="46" t="b">
        <f>COUNTIF(Events!$B$2:$B$171, C3010) &gt; 0</f>
        <v>1</v>
      </c>
      <c r="E3010" s="46" t="s">
        <v>1109</v>
      </c>
      <c r="F3010" s="46" t="s">
        <v>1107</v>
      </c>
      <c r="G3010" t="s">
        <v>177</v>
      </c>
      <c r="H3010"/>
      <c r="I3010" s="46" t="s">
        <v>177</v>
      </c>
      <c r="J3010" s="46" t="str">
        <f>IF(I3010="","",_xlfn.LET(_xlpm.x,VLOOKUP(I3010,'2026-01-09_taxon-match'!$A$2:$N$81,4,FALSE),IF(_xlpm.x=0,"",_xlpm.x)))</f>
        <v>Sterechinus neumayeri</v>
      </c>
      <c r="K3010"/>
      <c r="L3010" s="46" t="str">
        <f>IF(I3010="","",_xlfn.LET(_xlpm.x,VLOOKUP(I3010,'2026-01-09_taxon-match'!$A$2:$N$81,3,FALSE),IF(_xlpm.x=0,"",_xlpm.x)))</f>
        <v>urn:lsid:marinespecies.org:taxname:160831</v>
      </c>
      <c r="M3010" s="46" t="str">
        <f>IF($I3010="","",_xlfn.LET(_xlpm.x,VLOOKUP($I3010,'2026-01-09_taxon-match'!$A$2:$N$81,5,FALSE),IF(_xlpm.x=0,"",_xlpm.x)))</f>
        <v>(Meissner, 1900)</v>
      </c>
      <c r="N3010" s="46" t="str">
        <f>IF($I3010="","",_xlfn.LET(_xlpm.x,VLOOKUP($I3010,'2026-01-09_taxon-match'!$A$2:$N$81,6,FALSE),IF(_xlpm.x=0,"",_xlpm.x)))</f>
        <v>Animalia</v>
      </c>
      <c r="O3010" s="46" t="str">
        <f>IF($I3010="","",_xlfn.LET(_xlpm.x,VLOOKUP($I3010,'2026-01-09_taxon-match'!$A$2:$N$81,7,FALSE),IF(_xlpm.x=0,"",_xlpm.x)))</f>
        <v>Echinodermata</v>
      </c>
      <c r="P3010" s="46" t="str">
        <f>IF($I3010="","",_xlfn.LET(_xlpm.x,VLOOKUP($I3010,'2026-01-09_taxon-match'!$A$2:$N$81,8,FALSE),IF(_xlpm.x=0,"",_xlpm.x)))</f>
        <v>Echinoidea</v>
      </c>
      <c r="Q3010" s="46" t="str">
        <f>IF($I3010="","",_xlfn.LET(_xlpm.x,VLOOKUP($I3010,'2026-01-09_taxon-match'!$A$2:$N$81,9,FALSE),IF(_xlpm.x=0,"",_xlpm.x)))</f>
        <v>Camarodonta</v>
      </c>
      <c r="R3010" s="46" t="str">
        <f>IF($I3010="","",_xlfn.LET(_xlpm.x,VLOOKUP($I3010,'2026-01-09_taxon-match'!$A$2:$N$81,10,FALSE),IF(_xlpm.x=0,"",_xlpm.x)))</f>
        <v>Echinidae</v>
      </c>
      <c r="S3010" s="46" t="str">
        <f>IF($I3010="","",_xlfn.LET(_xlpm.x,VLOOKUP($I3010,'2026-01-09_taxon-match'!$A$2:$N$81,11,FALSE),IF(_xlpm.x=0,"",_xlpm.x)))</f>
        <v>Sterechinus</v>
      </c>
      <c r="T3010" s="46" t="str">
        <f>IF($I3010="","",_xlfn.LET(_xlpm.x,VLOOKUP($I3010,'2026-01-09_taxon-match'!$A$2:$N$81,13,FALSE),IF(_xlpm.x=0,"",_xlpm.x)))</f>
        <v>neumayeri</v>
      </c>
      <c r="V3010" t="s">
        <v>43</v>
      </c>
      <c r="W3010" t="s">
        <v>28</v>
      </c>
      <c r="X3010" t="s">
        <v>32</v>
      </c>
      <c r="Y3010" s="46" t="str">
        <f>IF(V3010="","",_xlfn.LET(_xlpm.x,VLOOKUP(V3010,'Drop-down_menus'!$D$2:$E$13,2,FALSE),IF(_xlpm.x=0,"",_xlpm.x)))</f>
        <v>https://orcid.org/0000-0002-0981-7442</v>
      </c>
      <c r="Z3010" s="46" t="str">
        <f>IF(W3010="","",_xlfn.LET(_xlpm.x,VLOOKUP(W3010,'Drop-down_menus'!$D$2:$E$13,2,FALSE),IF(_xlpm.x=0,"",_xlpm.x)))</f>
        <v>https://orcid.org/0000-0002-9037-7623</v>
      </c>
      <c r="AA3010" s="46" t="str">
        <f>IF(X3010="","",_xlfn.LET(_xlpm.x,VLOOKUP(X3010,'Drop-down_menus'!$D$2:$E$13,2,FALSE),IF(_xlpm.x=0,"",_xlpm.x)))</f>
        <v>https://orcid.org/0000-0001-5748-602X</v>
      </c>
      <c r="AB3010" s="46" t="s">
        <v>172</v>
      </c>
      <c r="AC3010" s="46" t="s">
        <v>189</v>
      </c>
    </row>
    <row r="3011" spans="1:29" ht="15" customHeight="1">
      <c r="A3011" s="46">
        <v>27</v>
      </c>
      <c r="B3011" s="2">
        <v>4066</v>
      </c>
      <c r="C3011" t="s">
        <v>57</v>
      </c>
      <c r="D3011" s="46" t="b">
        <f>COUNTIF(Events!$B$2:$B$171, C3011) &gt; 0</f>
        <v>1</v>
      </c>
      <c r="E3011" s="46" t="s">
        <v>1110</v>
      </c>
      <c r="F3011" s="46" t="s">
        <v>1108</v>
      </c>
      <c r="G3011" t="s">
        <v>177</v>
      </c>
      <c r="H3011"/>
      <c r="I3011" s="46" t="s">
        <v>177</v>
      </c>
      <c r="J3011" s="46" t="str">
        <f>IF(I3011="","",_xlfn.LET(_xlpm.x,VLOOKUP(I3011,'2026-01-09_taxon-match'!$A$2:$N$81,4,FALSE),IF(_xlpm.x=0,"",_xlpm.x)))</f>
        <v>Sterechinus neumayeri</v>
      </c>
      <c r="K3011"/>
      <c r="L3011" s="46" t="str">
        <f>IF(I3011="","",_xlfn.LET(_xlpm.x,VLOOKUP(I3011,'2026-01-09_taxon-match'!$A$2:$N$81,3,FALSE),IF(_xlpm.x=0,"",_xlpm.x)))</f>
        <v>urn:lsid:marinespecies.org:taxname:160831</v>
      </c>
      <c r="M3011" s="46" t="str">
        <f>IF($I3011="","",_xlfn.LET(_xlpm.x,VLOOKUP($I3011,'2026-01-09_taxon-match'!$A$2:$N$81,5,FALSE),IF(_xlpm.x=0,"",_xlpm.x)))</f>
        <v>(Meissner, 1900)</v>
      </c>
      <c r="N3011" s="46" t="str">
        <f>IF($I3011="","",_xlfn.LET(_xlpm.x,VLOOKUP($I3011,'2026-01-09_taxon-match'!$A$2:$N$81,6,FALSE),IF(_xlpm.x=0,"",_xlpm.x)))</f>
        <v>Animalia</v>
      </c>
      <c r="O3011" s="46" t="str">
        <f>IF($I3011="","",_xlfn.LET(_xlpm.x,VLOOKUP($I3011,'2026-01-09_taxon-match'!$A$2:$N$81,7,FALSE),IF(_xlpm.x=0,"",_xlpm.x)))</f>
        <v>Echinodermata</v>
      </c>
      <c r="P3011" s="46" t="str">
        <f>IF($I3011="","",_xlfn.LET(_xlpm.x,VLOOKUP($I3011,'2026-01-09_taxon-match'!$A$2:$N$81,8,FALSE),IF(_xlpm.x=0,"",_xlpm.x)))</f>
        <v>Echinoidea</v>
      </c>
      <c r="Q3011" s="46" t="str">
        <f>IF($I3011="","",_xlfn.LET(_xlpm.x,VLOOKUP($I3011,'2026-01-09_taxon-match'!$A$2:$N$81,9,FALSE),IF(_xlpm.x=0,"",_xlpm.x)))</f>
        <v>Camarodonta</v>
      </c>
      <c r="R3011" s="46" t="str">
        <f>IF($I3011="","",_xlfn.LET(_xlpm.x,VLOOKUP($I3011,'2026-01-09_taxon-match'!$A$2:$N$81,10,FALSE),IF(_xlpm.x=0,"",_xlpm.x)))</f>
        <v>Echinidae</v>
      </c>
      <c r="S3011" s="46" t="str">
        <f>IF($I3011="","",_xlfn.LET(_xlpm.x,VLOOKUP($I3011,'2026-01-09_taxon-match'!$A$2:$N$81,11,FALSE),IF(_xlpm.x=0,"",_xlpm.x)))</f>
        <v>Sterechinus</v>
      </c>
      <c r="T3011" s="46" t="str">
        <f>IF($I3011="","",_xlfn.LET(_xlpm.x,VLOOKUP($I3011,'2026-01-09_taxon-match'!$A$2:$N$81,13,FALSE),IF(_xlpm.x=0,"",_xlpm.x)))</f>
        <v>neumayeri</v>
      </c>
      <c r="V3011" t="s">
        <v>43</v>
      </c>
      <c r="W3011" t="s">
        <v>28</v>
      </c>
      <c r="X3011" t="s">
        <v>32</v>
      </c>
      <c r="Y3011" s="46" t="str">
        <f>IF(V3011="","",_xlfn.LET(_xlpm.x,VLOOKUP(V3011,'Drop-down_menus'!$D$2:$E$13,2,FALSE),IF(_xlpm.x=0,"",_xlpm.x)))</f>
        <v>https://orcid.org/0000-0002-0981-7442</v>
      </c>
      <c r="Z3011" s="46" t="str">
        <f>IF(W3011="","",_xlfn.LET(_xlpm.x,VLOOKUP(W3011,'Drop-down_menus'!$D$2:$E$13,2,FALSE),IF(_xlpm.x=0,"",_xlpm.x)))</f>
        <v>https://orcid.org/0000-0002-9037-7623</v>
      </c>
      <c r="AA3011" s="46" t="str">
        <f>IF(X3011="","",_xlfn.LET(_xlpm.x,VLOOKUP(X3011,'Drop-down_menus'!$D$2:$E$13,2,FALSE),IF(_xlpm.x=0,"",_xlpm.x)))</f>
        <v>https://orcid.org/0000-0001-5748-602X</v>
      </c>
      <c r="AB3011" s="46" t="s">
        <v>229</v>
      </c>
      <c r="AC3011" s="46" t="s">
        <v>1114</v>
      </c>
    </row>
    <row r="3012" spans="1:29" ht="15" customHeight="1">
      <c r="A3012" s="46">
        <v>27</v>
      </c>
      <c r="B3012" s="2">
        <v>4067</v>
      </c>
      <c r="C3012" t="s">
        <v>57</v>
      </c>
      <c r="D3012" s="46" t="b">
        <f>COUNTIF(Events!$B$2:$B$171, C3012) &gt; 0</f>
        <v>1</v>
      </c>
      <c r="E3012" s="46" t="s">
        <v>1111</v>
      </c>
      <c r="F3012" s="46" t="s">
        <v>1108</v>
      </c>
      <c r="G3012" t="s">
        <v>177</v>
      </c>
      <c r="H3012"/>
      <c r="I3012" s="46" t="s">
        <v>177</v>
      </c>
      <c r="J3012" s="46" t="str">
        <f>IF(I3012="","",_xlfn.LET(_xlpm.x,VLOOKUP(I3012,'2026-01-09_taxon-match'!$A$2:$N$81,4,FALSE),IF(_xlpm.x=0,"",_xlpm.x)))</f>
        <v>Sterechinus neumayeri</v>
      </c>
      <c r="K3012"/>
      <c r="L3012" s="46" t="str">
        <f>IF(I3012="","",_xlfn.LET(_xlpm.x,VLOOKUP(I3012,'2026-01-09_taxon-match'!$A$2:$N$81,3,FALSE),IF(_xlpm.x=0,"",_xlpm.x)))</f>
        <v>urn:lsid:marinespecies.org:taxname:160831</v>
      </c>
      <c r="M3012" s="46" t="str">
        <f>IF($I3012="","",_xlfn.LET(_xlpm.x,VLOOKUP($I3012,'2026-01-09_taxon-match'!$A$2:$N$81,5,FALSE),IF(_xlpm.x=0,"",_xlpm.x)))</f>
        <v>(Meissner, 1900)</v>
      </c>
      <c r="N3012" s="46" t="str">
        <f>IF($I3012="","",_xlfn.LET(_xlpm.x,VLOOKUP($I3012,'2026-01-09_taxon-match'!$A$2:$N$81,6,FALSE),IF(_xlpm.x=0,"",_xlpm.x)))</f>
        <v>Animalia</v>
      </c>
      <c r="O3012" s="46" t="str">
        <f>IF($I3012="","",_xlfn.LET(_xlpm.x,VLOOKUP($I3012,'2026-01-09_taxon-match'!$A$2:$N$81,7,FALSE),IF(_xlpm.x=0,"",_xlpm.x)))</f>
        <v>Echinodermata</v>
      </c>
      <c r="P3012" s="46" t="str">
        <f>IF($I3012="","",_xlfn.LET(_xlpm.x,VLOOKUP($I3012,'2026-01-09_taxon-match'!$A$2:$N$81,8,FALSE),IF(_xlpm.x=0,"",_xlpm.x)))</f>
        <v>Echinoidea</v>
      </c>
      <c r="Q3012" s="46" t="str">
        <f>IF($I3012="","",_xlfn.LET(_xlpm.x,VLOOKUP($I3012,'2026-01-09_taxon-match'!$A$2:$N$81,9,FALSE),IF(_xlpm.x=0,"",_xlpm.x)))</f>
        <v>Camarodonta</v>
      </c>
      <c r="R3012" s="46" t="str">
        <f>IF($I3012="","",_xlfn.LET(_xlpm.x,VLOOKUP($I3012,'2026-01-09_taxon-match'!$A$2:$N$81,10,FALSE),IF(_xlpm.x=0,"",_xlpm.x)))</f>
        <v>Echinidae</v>
      </c>
      <c r="S3012" s="46" t="str">
        <f>IF($I3012="","",_xlfn.LET(_xlpm.x,VLOOKUP($I3012,'2026-01-09_taxon-match'!$A$2:$N$81,11,FALSE),IF(_xlpm.x=0,"",_xlpm.x)))</f>
        <v>Sterechinus</v>
      </c>
      <c r="T3012" s="46" t="str">
        <f>IF($I3012="","",_xlfn.LET(_xlpm.x,VLOOKUP($I3012,'2026-01-09_taxon-match'!$A$2:$N$81,13,FALSE),IF(_xlpm.x=0,"",_xlpm.x)))</f>
        <v>neumayeri</v>
      </c>
      <c r="V3012" t="s">
        <v>43</v>
      </c>
      <c r="W3012" t="s">
        <v>28</v>
      </c>
      <c r="X3012" t="s">
        <v>32</v>
      </c>
      <c r="Y3012" s="46" t="str">
        <f>IF(V3012="","",_xlfn.LET(_xlpm.x,VLOOKUP(V3012,'Drop-down_menus'!$D$2:$E$13,2,FALSE),IF(_xlpm.x=0,"",_xlpm.x)))</f>
        <v>https://orcid.org/0000-0002-0981-7442</v>
      </c>
      <c r="Z3012" s="46" t="str">
        <f>IF(W3012="","",_xlfn.LET(_xlpm.x,VLOOKUP(W3012,'Drop-down_menus'!$D$2:$E$13,2,FALSE),IF(_xlpm.x=0,"",_xlpm.x)))</f>
        <v>https://orcid.org/0000-0002-9037-7623</v>
      </c>
      <c r="AA3012" s="46" t="str">
        <f>IF(X3012="","",_xlfn.LET(_xlpm.x,VLOOKUP(X3012,'Drop-down_menus'!$D$2:$E$13,2,FALSE),IF(_xlpm.x=0,"",_xlpm.x)))</f>
        <v>https://orcid.org/0000-0001-5748-602X</v>
      </c>
      <c r="AB3012" s="46" t="s">
        <v>229</v>
      </c>
      <c r="AC3012" s="46" t="s">
        <v>1114</v>
      </c>
    </row>
    <row r="3013" spans="1:29" ht="15" customHeight="1">
      <c r="A3013" s="46">
        <v>27</v>
      </c>
      <c r="B3013" s="2">
        <v>4068</v>
      </c>
      <c r="C3013" t="s">
        <v>57</v>
      </c>
      <c r="D3013" s="46" t="b">
        <f>COUNTIF(Events!$B$2:$B$171, C3013) &gt; 0</f>
        <v>1</v>
      </c>
      <c r="E3013" s="2" t="s">
        <v>1106</v>
      </c>
      <c r="F3013" s="46" t="s">
        <v>1105</v>
      </c>
      <c r="G3013" t="s">
        <v>177</v>
      </c>
      <c r="H3013"/>
      <c r="I3013" s="46" t="s">
        <v>177</v>
      </c>
      <c r="J3013" s="46" t="str">
        <f>IF(I3013="","",_xlfn.LET(_xlpm.x,VLOOKUP(I3013,'2026-01-09_taxon-match'!$A$2:$N$81,4,FALSE),IF(_xlpm.x=0,"",_xlpm.x)))</f>
        <v>Sterechinus neumayeri</v>
      </c>
      <c r="K3013"/>
      <c r="L3013" s="46" t="str">
        <f>IF(I3013="","",_xlfn.LET(_xlpm.x,VLOOKUP(I3013,'2026-01-09_taxon-match'!$A$2:$N$81,3,FALSE),IF(_xlpm.x=0,"",_xlpm.x)))</f>
        <v>urn:lsid:marinespecies.org:taxname:160831</v>
      </c>
      <c r="M3013" s="46" t="str">
        <f>IF($I3013="","",_xlfn.LET(_xlpm.x,VLOOKUP($I3013,'2026-01-09_taxon-match'!$A$2:$N$81,5,FALSE),IF(_xlpm.x=0,"",_xlpm.x)))</f>
        <v>(Meissner, 1900)</v>
      </c>
      <c r="N3013" s="46" t="str">
        <f>IF($I3013="","",_xlfn.LET(_xlpm.x,VLOOKUP($I3013,'2026-01-09_taxon-match'!$A$2:$N$81,6,FALSE),IF(_xlpm.x=0,"",_xlpm.x)))</f>
        <v>Animalia</v>
      </c>
      <c r="O3013" s="46" t="str">
        <f>IF($I3013="","",_xlfn.LET(_xlpm.x,VLOOKUP($I3013,'2026-01-09_taxon-match'!$A$2:$N$81,7,FALSE),IF(_xlpm.x=0,"",_xlpm.x)))</f>
        <v>Echinodermata</v>
      </c>
      <c r="P3013" s="46" t="str">
        <f>IF($I3013="","",_xlfn.LET(_xlpm.x,VLOOKUP($I3013,'2026-01-09_taxon-match'!$A$2:$N$81,8,FALSE),IF(_xlpm.x=0,"",_xlpm.x)))</f>
        <v>Echinoidea</v>
      </c>
      <c r="Q3013" s="46" t="str">
        <f>IF($I3013="","",_xlfn.LET(_xlpm.x,VLOOKUP($I3013,'2026-01-09_taxon-match'!$A$2:$N$81,9,FALSE),IF(_xlpm.x=0,"",_xlpm.x)))</f>
        <v>Camarodonta</v>
      </c>
      <c r="R3013" s="46" t="str">
        <f>IF($I3013="","",_xlfn.LET(_xlpm.x,VLOOKUP($I3013,'2026-01-09_taxon-match'!$A$2:$N$81,10,FALSE),IF(_xlpm.x=0,"",_xlpm.x)))</f>
        <v>Echinidae</v>
      </c>
      <c r="S3013" s="46" t="str">
        <f>IF($I3013="","",_xlfn.LET(_xlpm.x,VLOOKUP($I3013,'2026-01-09_taxon-match'!$A$2:$N$81,11,FALSE),IF(_xlpm.x=0,"",_xlpm.x)))</f>
        <v>Sterechinus</v>
      </c>
      <c r="T3013" s="46" t="str">
        <f>IF($I3013="","",_xlfn.LET(_xlpm.x,VLOOKUP($I3013,'2026-01-09_taxon-match'!$A$2:$N$81,13,FALSE),IF(_xlpm.x=0,"",_xlpm.x)))</f>
        <v>neumayeri</v>
      </c>
      <c r="V3013" t="s">
        <v>43</v>
      </c>
      <c r="W3013" t="s">
        <v>28</v>
      </c>
      <c r="X3013" t="s">
        <v>32</v>
      </c>
      <c r="Y3013" s="46" t="str">
        <f>IF(V3013="","",_xlfn.LET(_xlpm.x,VLOOKUP(V3013,'Drop-down_menus'!$D$2:$E$13,2,FALSE),IF(_xlpm.x=0,"",_xlpm.x)))</f>
        <v>https://orcid.org/0000-0002-0981-7442</v>
      </c>
      <c r="Z3013" s="46" t="str">
        <f>IF(W3013="","",_xlfn.LET(_xlpm.x,VLOOKUP(W3013,'Drop-down_menus'!$D$2:$E$13,2,FALSE),IF(_xlpm.x=0,"",_xlpm.x)))</f>
        <v>https://orcid.org/0000-0002-9037-7623</v>
      </c>
      <c r="AA3013" s="46" t="str">
        <f>IF(X3013="","",_xlfn.LET(_xlpm.x,VLOOKUP(X3013,'Drop-down_menus'!$D$2:$E$13,2,FALSE),IF(_xlpm.x=0,"",_xlpm.x)))</f>
        <v>https://orcid.org/0000-0001-5748-602X</v>
      </c>
      <c r="AB3013" s="46" t="s">
        <v>300</v>
      </c>
      <c r="AC3013" s="46" t="s">
        <v>1115</v>
      </c>
    </row>
    <row r="3014" spans="1:29" ht="15" customHeight="1">
      <c r="A3014" s="46">
        <v>28</v>
      </c>
      <c r="B3014" s="2">
        <v>4069</v>
      </c>
      <c r="C3014" t="s">
        <v>57</v>
      </c>
      <c r="D3014" s="46" t="b">
        <f>COUNTIF(Events!$B$2:$B$171, C3014) &gt; 0</f>
        <v>1</v>
      </c>
      <c r="E3014" s="46" t="s">
        <v>1113</v>
      </c>
      <c r="F3014" s="2" t="s">
        <v>1104</v>
      </c>
      <c r="G3014" t="s">
        <v>177</v>
      </c>
      <c r="H3014"/>
      <c r="I3014" s="46" t="s">
        <v>177</v>
      </c>
      <c r="J3014" s="46" t="str">
        <f>IF(I3014="","",_xlfn.LET(_xlpm.x,VLOOKUP(I3014,'2026-01-09_taxon-match'!$A$2:$N$81,4,FALSE),IF(_xlpm.x=0,"",_xlpm.x)))</f>
        <v>Sterechinus neumayeri</v>
      </c>
      <c r="K3014"/>
      <c r="L3014" s="46" t="str">
        <f>IF(I3014="","",_xlfn.LET(_xlpm.x,VLOOKUP(I3014,'2026-01-09_taxon-match'!$A$2:$N$81,3,FALSE),IF(_xlpm.x=0,"",_xlpm.x)))</f>
        <v>urn:lsid:marinespecies.org:taxname:160831</v>
      </c>
      <c r="M3014" s="46" t="str">
        <f>IF($I3014="","",_xlfn.LET(_xlpm.x,VLOOKUP($I3014,'2026-01-09_taxon-match'!$A$2:$N$81,5,FALSE),IF(_xlpm.x=0,"",_xlpm.x)))</f>
        <v>(Meissner, 1900)</v>
      </c>
      <c r="N3014" s="46" t="str">
        <f>IF($I3014="","",_xlfn.LET(_xlpm.x,VLOOKUP($I3014,'2026-01-09_taxon-match'!$A$2:$N$81,6,FALSE),IF(_xlpm.x=0,"",_xlpm.x)))</f>
        <v>Animalia</v>
      </c>
      <c r="O3014" s="46" t="str">
        <f>IF($I3014="","",_xlfn.LET(_xlpm.x,VLOOKUP($I3014,'2026-01-09_taxon-match'!$A$2:$N$81,7,FALSE),IF(_xlpm.x=0,"",_xlpm.x)))</f>
        <v>Echinodermata</v>
      </c>
      <c r="P3014" s="46" t="str">
        <f>IF($I3014="","",_xlfn.LET(_xlpm.x,VLOOKUP($I3014,'2026-01-09_taxon-match'!$A$2:$N$81,8,FALSE),IF(_xlpm.x=0,"",_xlpm.x)))</f>
        <v>Echinoidea</v>
      </c>
      <c r="Q3014" s="46" t="str">
        <f>IF($I3014="","",_xlfn.LET(_xlpm.x,VLOOKUP($I3014,'2026-01-09_taxon-match'!$A$2:$N$81,9,FALSE),IF(_xlpm.x=0,"",_xlpm.x)))</f>
        <v>Camarodonta</v>
      </c>
      <c r="R3014" s="46" t="str">
        <f>IF($I3014="","",_xlfn.LET(_xlpm.x,VLOOKUP($I3014,'2026-01-09_taxon-match'!$A$2:$N$81,10,FALSE),IF(_xlpm.x=0,"",_xlpm.x)))</f>
        <v>Echinidae</v>
      </c>
      <c r="S3014" s="46" t="str">
        <f>IF($I3014="","",_xlfn.LET(_xlpm.x,VLOOKUP($I3014,'2026-01-09_taxon-match'!$A$2:$N$81,11,FALSE),IF(_xlpm.x=0,"",_xlpm.x)))</f>
        <v>Sterechinus</v>
      </c>
      <c r="T3014" s="46" t="str">
        <f>IF($I3014="","",_xlfn.LET(_xlpm.x,VLOOKUP($I3014,'2026-01-09_taxon-match'!$A$2:$N$81,13,FALSE),IF(_xlpm.x=0,"",_xlpm.x)))</f>
        <v>neumayeri</v>
      </c>
      <c r="U3014"/>
      <c r="V3014" t="s">
        <v>43</v>
      </c>
      <c r="W3014" t="s">
        <v>28</v>
      </c>
      <c r="X3014" t="s">
        <v>32</v>
      </c>
      <c r="Y3014" s="46" t="str">
        <f>IF(V3014="","",_xlfn.LET(_xlpm.x,VLOOKUP(V3014,'Drop-down_menus'!$D$2:$E$13,2,FALSE),IF(_xlpm.x=0,"",_xlpm.x)))</f>
        <v>https://orcid.org/0000-0002-0981-7442</v>
      </c>
      <c r="Z3014" s="46" t="str">
        <f>IF(W3014="","",_xlfn.LET(_xlpm.x,VLOOKUP(W3014,'Drop-down_menus'!$D$2:$E$13,2,FALSE),IF(_xlpm.x=0,"",_xlpm.x)))</f>
        <v>https://orcid.org/0000-0002-9037-7623</v>
      </c>
      <c r="AA3014" s="46" t="str">
        <f>IF(X3014="","",_xlfn.LET(_xlpm.x,VLOOKUP(X3014,'Drop-down_menus'!$D$2:$E$13,2,FALSE),IF(_xlpm.x=0,"",_xlpm.x)))</f>
        <v>https://orcid.org/0000-0001-5748-602X</v>
      </c>
      <c r="AB3014" s="46" t="s">
        <v>172</v>
      </c>
      <c r="AC3014" s="46" t="s">
        <v>1114</v>
      </c>
    </row>
    <row r="3015" spans="1:29" ht="15" customHeight="1">
      <c r="A3015" s="46">
        <v>28</v>
      </c>
      <c r="B3015" s="2">
        <v>4070</v>
      </c>
      <c r="C3015" t="s">
        <v>57</v>
      </c>
      <c r="D3015" s="46" t="b">
        <f>COUNTIF(Events!$B$2:$B$171, C3015) &gt; 0</f>
        <v>1</v>
      </c>
      <c r="E3015" s="46" t="s">
        <v>1109</v>
      </c>
      <c r="F3015" s="46" t="s">
        <v>1107</v>
      </c>
      <c r="G3015" t="s">
        <v>177</v>
      </c>
      <c r="H3015"/>
      <c r="I3015" s="46" t="s">
        <v>177</v>
      </c>
      <c r="J3015" s="46" t="str">
        <f>IF(I3015="","",_xlfn.LET(_xlpm.x,VLOOKUP(I3015,'2026-01-09_taxon-match'!$A$2:$N$81,4,FALSE),IF(_xlpm.x=0,"",_xlpm.x)))</f>
        <v>Sterechinus neumayeri</v>
      </c>
      <c r="K3015"/>
      <c r="L3015" s="46" t="str">
        <f>IF(I3015="","",_xlfn.LET(_xlpm.x,VLOOKUP(I3015,'2026-01-09_taxon-match'!$A$2:$N$81,3,FALSE),IF(_xlpm.x=0,"",_xlpm.x)))</f>
        <v>urn:lsid:marinespecies.org:taxname:160831</v>
      </c>
      <c r="M3015" s="46" t="str">
        <f>IF($I3015="","",_xlfn.LET(_xlpm.x,VLOOKUP($I3015,'2026-01-09_taxon-match'!$A$2:$N$81,5,FALSE),IF(_xlpm.x=0,"",_xlpm.x)))</f>
        <v>(Meissner, 1900)</v>
      </c>
      <c r="N3015" s="46" t="str">
        <f>IF($I3015="","",_xlfn.LET(_xlpm.x,VLOOKUP($I3015,'2026-01-09_taxon-match'!$A$2:$N$81,6,FALSE),IF(_xlpm.x=0,"",_xlpm.x)))</f>
        <v>Animalia</v>
      </c>
      <c r="O3015" s="46" t="str">
        <f>IF($I3015="","",_xlfn.LET(_xlpm.x,VLOOKUP($I3015,'2026-01-09_taxon-match'!$A$2:$N$81,7,FALSE),IF(_xlpm.x=0,"",_xlpm.x)))</f>
        <v>Echinodermata</v>
      </c>
      <c r="P3015" s="46" t="str">
        <f>IF($I3015="","",_xlfn.LET(_xlpm.x,VLOOKUP($I3015,'2026-01-09_taxon-match'!$A$2:$N$81,8,FALSE),IF(_xlpm.x=0,"",_xlpm.x)))</f>
        <v>Echinoidea</v>
      </c>
      <c r="Q3015" s="46" t="str">
        <f>IF($I3015="","",_xlfn.LET(_xlpm.x,VLOOKUP($I3015,'2026-01-09_taxon-match'!$A$2:$N$81,9,FALSE),IF(_xlpm.x=0,"",_xlpm.x)))</f>
        <v>Camarodonta</v>
      </c>
      <c r="R3015" s="46" t="str">
        <f>IF($I3015="","",_xlfn.LET(_xlpm.x,VLOOKUP($I3015,'2026-01-09_taxon-match'!$A$2:$N$81,10,FALSE),IF(_xlpm.x=0,"",_xlpm.x)))</f>
        <v>Echinidae</v>
      </c>
      <c r="S3015" s="46" t="str">
        <f>IF($I3015="","",_xlfn.LET(_xlpm.x,VLOOKUP($I3015,'2026-01-09_taxon-match'!$A$2:$N$81,11,FALSE),IF(_xlpm.x=0,"",_xlpm.x)))</f>
        <v>Sterechinus</v>
      </c>
      <c r="T3015" s="46" t="str">
        <f>IF($I3015="","",_xlfn.LET(_xlpm.x,VLOOKUP($I3015,'2026-01-09_taxon-match'!$A$2:$N$81,13,FALSE),IF(_xlpm.x=0,"",_xlpm.x)))</f>
        <v>neumayeri</v>
      </c>
      <c r="V3015" t="s">
        <v>43</v>
      </c>
      <c r="W3015" t="s">
        <v>28</v>
      </c>
      <c r="X3015" t="s">
        <v>32</v>
      </c>
      <c r="Y3015" s="46" t="str">
        <f>IF(V3015="","",_xlfn.LET(_xlpm.x,VLOOKUP(V3015,'Drop-down_menus'!$D$2:$E$13,2,FALSE),IF(_xlpm.x=0,"",_xlpm.x)))</f>
        <v>https://orcid.org/0000-0002-0981-7442</v>
      </c>
      <c r="Z3015" s="46" t="str">
        <f>IF(W3015="","",_xlfn.LET(_xlpm.x,VLOOKUP(W3015,'Drop-down_menus'!$D$2:$E$13,2,FALSE),IF(_xlpm.x=0,"",_xlpm.x)))</f>
        <v>https://orcid.org/0000-0002-9037-7623</v>
      </c>
      <c r="AA3015" s="46" t="str">
        <f>IF(X3015="","",_xlfn.LET(_xlpm.x,VLOOKUP(X3015,'Drop-down_menus'!$D$2:$E$13,2,FALSE),IF(_xlpm.x=0,"",_xlpm.x)))</f>
        <v>https://orcid.org/0000-0001-5748-602X</v>
      </c>
      <c r="AB3015" s="46" t="s">
        <v>172</v>
      </c>
      <c r="AC3015" s="46" t="s">
        <v>189</v>
      </c>
    </row>
    <row r="3016" spans="1:29" ht="15" customHeight="1">
      <c r="A3016" s="46">
        <v>28</v>
      </c>
      <c r="B3016" s="2">
        <v>4071</v>
      </c>
      <c r="C3016" t="s">
        <v>57</v>
      </c>
      <c r="D3016" s="46" t="b">
        <f>COUNTIF(Events!$B$2:$B$171, C3016) &gt; 0</f>
        <v>1</v>
      </c>
      <c r="E3016" s="46" t="s">
        <v>1110</v>
      </c>
      <c r="F3016" s="46" t="s">
        <v>1108</v>
      </c>
      <c r="G3016" t="s">
        <v>177</v>
      </c>
      <c r="H3016"/>
      <c r="I3016" s="46" t="s">
        <v>177</v>
      </c>
      <c r="J3016" s="46" t="str">
        <f>IF(I3016="","",_xlfn.LET(_xlpm.x,VLOOKUP(I3016,'2026-01-09_taxon-match'!$A$2:$N$81,4,FALSE),IF(_xlpm.x=0,"",_xlpm.x)))</f>
        <v>Sterechinus neumayeri</v>
      </c>
      <c r="K3016"/>
      <c r="L3016" s="46" t="str">
        <f>IF(I3016="","",_xlfn.LET(_xlpm.x,VLOOKUP(I3016,'2026-01-09_taxon-match'!$A$2:$N$81,3,FALSE),IF(_xlpm.x=0,"",_xlpm.x)))</f>
        <v>urn:lsid:marinespecies.org:taxname:160831</v>
      </c>
      <c r="M3016" s="46" t="str">
        <f>IF($I3016="","",_xlfn.LET(_xlpm.x,VLOOKUP($I3016,'2026-01-09_taxon-match'!$A$2:$N$81,5,FALSE),IF(_xlpm.x=0,"",_xlpm.x)))</f>
        <v>(Meissner, 1900)</v>
      </c>
      <c r="N3016" s="46" t="str">
        <f>IF($I3016="","",_xlfn.LET(_xlpm.x,VLOOKUP($I3016,'2026-01-09_taxon-match'!$A$2:$N$81,6,FALSE),IF(_xlpm.x=0,"",_xlpm.x)))</f>
        <v>Animalia</v>
      </c>
      <c r="O3016" s="46" t="str">
        <f>IF($I3016="","",_xlfn.LET(_xlpm.x,VLOOKUP($I3016,'2026-01-09_taxon-match'!$A$2:$N$81,7,FALSE),IF(_xlpm.x=0,"",_xlpm.x)))</f>
        <v>Echinodermata</v>
      </c>
      <c r="P3016" s="46" t="str">
        <f>IF($I3016="","",_xlfn.LET(_xlpm.x,VLOOKUP($I3016,'2026-01-09_taxon-match'!$A$2:$N$81,8,FALSE),IF(_xlpm.x=0,"",_xlpm.x)))</f>
        <v>Echinoidea</v>
      </c>
      <c r="Q3016" s="46" t="str">
        <f>IF($I3016="","",_xlfn.LET(_xlpm.x,VLOOKUP($I3016,'2026-01-09_taxon-match'!$A$2:$N$81,9,FALSE),IF(_xlpm.x=0,"",_xlpm.x)))</f>
        <v>Camarodonta</v>
      </c>
      <c r="R3016" s="46" t="str">
        <f>IF($I3016="","",_xlfn.LET(_xlpm.x,VLOOKUP($I3016,'2026-01-09_taxon-match'!$A$2:$N$81,10,FALSE),IF(_xlpm.x=0,"",_xlpm.x)))</f>
        <v>Echinidae</v>
      </c>
      <c r="S3016" s="46" t="str">
        <f>IF($I3016="","",_xlfn.LET(_xlpm.x,VLOOKUP($I3016,'2026-01-09_taxon-match'!$A$2:$N$81,11,FALSE),IF(_xlpm.x=0,"",_xlpm.x)))</f>
        <v>Sterechinus</v>
      </c>
      <c r="T3016" s="46" t="str">
        <f>IF($I3016="","",_xlfn.LET(_xlpm.x,VLOOKUP($I3016,'2026-01-09_taxon-match'!$A$2:$N$81,13,FALSE),IF(_xlpm.x=0,"",_xlpm.x)))</f>
        <v>neumayeri</v>
      </c>
      <c r="V3016" t="s">
        <v>43</v>
      </c>
      <c r="W3016" t="s">
        <v>28</v>
      </c>
      <c r="X3016" t="s">
        <v>32</v>
      </c>
      <c r="Y3016" s="46" t="str">
        <f>IF(V3016="","",_xlfn.LET(_xlpm.x,VLOOKUP(V3016,'Drop-down_menus'!$D$2:$E$13,2,FALSE),IF(_xlpm.x=0,"",_xlpm.x)))</f>
        <v>https://orcid.org/0000-0002-0981-7442</v>
      </c>
      <c r="Z3016" s="46" t="str">
        <f>IF(W3016="","",_xlfn.LET(_xlpm.x,VLOOKUP(W3016,'Drop-down_menus'!$D$2:$E$13,2,FALSE),IF(_xlpm.x=0,"",_xlpm.x)))</f>
        <v>https://orcid.org/0000-0002-9037-7623</v>
      </c>
      <c r="AA3016" s="46" t="str">
        <f>IF(X3016="","",_xlfn.LET(_xlpm.x,VLOOKUP(X3016,'Drop-down_menus'!$D$2:$E$13,2,FALSE),IF(_xlpm.x=0,"",_xlpm.x)))</f>
        <v>https://orcid.org/0000-0001-5748-602X</v>
      </c>
      <c r="AB3016" s="46" t="s">
        <v>229</v>
      </c>
      <c r="AC3016" s="46" t="s">
        <v>1114</v>
      </c>
    </row>
    <row r="3017" spans="1:29" ht="15" customHeight="1">
      <c r="A3017" s="46">
        <v>28</v>
      </c>
      <c r="B3017" s="2">
        <v>4072</v>
      </c>
      <c r="C3017" t="s">
        <v>57</v>
      </c>
      <c r="D3017" s="46" t="b">
        <f>COUNTIF(Events!$B$2:$B$171, C3017) &gt; 0</f>
        <v>1</v>
      </c>
      <c r="E3017" s="46" t="s">
        <v>1111</v>
      </c>
      <c r="F3017" s="46" t="s">
        <v>1108</v>
      </c>
      <c r="G3017" t="s">
        <v>177</v>
      </c>
      <c r="H3017"/>
      <c r="I3017" s="46" t="s">
        <v>177</v>
      </c>
      <c r="J3017" s="46" t="str">
        <f>IF(I3017="","",_xlfn.LET(_xlpm.x,VLOOKUP(I3017,'2026-01-09_taxon-match'!$A$2:$N$81,4,FALSE),IF(_xlpm.x=0,"",_xlpm.x)))</f>
        <v>Sterechinus neumayeri</v>
      </c>
      <c r="K3017"/>
      <c r="L3017" s="46" t="str">
        <f>IF(I3017="","",_xlfn.LET(_xlpm.x,VLOOKUP(I3017,'2026-01-09_taxon-match'!$A$2:$N$81,3,FALSE),IF(_xlpm.x=0,"",_xlpm.x)))</f>
        <v>urn:lsid:marinespecies.org:taxname:160831</v>
      </c>
      <c r="M3017" s="46" t="str">
        <f>IF($I3017="","",_xlfn.LET(_xlpm.x,VLOOKUP($I3017,'2026-01-09_taxon-match'!$A$2:$N$81,5,FALSE),IF(_xlpm.x=0,"",_xlpm.x)))</f>
        <v>(Meissner, 1900)</v>
      </c>
      <c r="N3017" s="46" t="str">
        <f>IF($I3017="","",_xlfn.LET(_xlpm.x,VLOOKUP($I3017,'2026-01-09_taxon-match'!$A$2:$N$81,6,FALSE),IF(_xlpm.x=0,"",_xlpm.x)))</f>
        <v>Animalia</v>
      </c>
      <c r="O3017" s="46" t="str">
        <f>IF($I3017="","",_xlfn.LET(_xlpm.x,VLOOKUP($I3017,'2026-01-09_taxon-match'!$A$2:$N$81,7,FALSE),IF(_xlpm.x=0,"",_xlpm.x)))</f>
        <v>Echinodermata</v>
      </c>
      <c r="P3017" s="46" t="str">
        <f>IF($I3017="","",_xlfn.LET(_xlpm.x,VLOOKUP($I3017,'2026-01-09_taxon-match'!$A$2:$N$81,8,FALSE),IF(_xlpm.x=0,"",_xlpm.x)))</f>
        <v>Echinoidea</v>
      </c>
      <c r="Q3017" s="46" t="str">
        <f>IF($I3017="","",_xlfn.LET(_xlpm.x,VLOOKUP($I3017,'2026-01-09_taxon-match'!$A$2:$N$81,9,FALSE),IF(_xlpm.x=0,"",_xlpm.x)))</f>
        <v>Camarodonta</v>
      </c>
      <c r="R3017" s="46" t="str">
        <f>IF($I3017="","",_xlfn.LET(_xlpm.x,VLOOKUP($I3017,'2026-01-09_taxon-match'!$A$2:$N$81,10,FALSE),IF(_xlpm.x=0,"",_xlpm.x)))</f>
        <v>Echinidae</v>
      </c>
      <c r="S3017" s="46" t="str">
        <f>IF($I3017="","",_xlfn.LET(_xlpm.x,VLOOKUP($I3017,'2026-01-09_taxon-match'!$A$2:$N$81,11,FALSE),IF(_xlpm.x=0,"",_xlpm.x)))</f>
        <v>Sterechinus</v>
      </c>
      <c r="T3017" s="46" t="str">
        <f>IF($I3017="","",_xlfn.LET(_xlpm.x,VLOOKUP($I3017,'2026-01-09_taxon-match'!$A$2:$N$81,13,FALSE),IF(_xlpm.x=0,"",_xlpm.x)))</f>
        <v>neumayeri</v>
      </c>
      <c r="V3017" t="s">
        <v>43</v>
      </c>
      <c r="W3017" t="s">
        <v>28</v>
      </c>
      <c r="X3017" t="s">
        <v>32</v>
      </c>
      <c r="Y3017" s="46" t="str">
        <f>IF(V3017="","",_xlfn.LET(_xlpm.x,VLOOKUP(V3017,'Drop-down_menus'!$D$2:$E$13,2,FALSE),IF(_xlpm.x=0,"",_xlpm.x)))</f>
        <v>https://orcid.org/0000-0002-0981-7442</v>
      </c>
      <c r="Z3017" s="46" t="str">
        <f>IF(W3017="","",_xlfn.LET(_xlpm.x,VLOOKUP(W3017,'Drop-down_menus'!$D$2:$E$13,2,FALSE),IF(_xlpm.x=0,"",_xlpm.x)))</f>
        <v>https://orcid.org/0000-0002-9037-7623</v>
      </c>
      <c r="AA3017" s="46" t="str">
        <f>IF(X3017="","",_xlfn.LET(_xlpm.x,VLOOKUP(X3017,'Drop-down_menus'!$D$2:$E$13,2,FALSE),IF(_xlpm.x=0,"",_xlpm.x)))</f>
        <v>https://orcid.org/0000-0001-5748-602X</v>
      </c>
      <c r="AB3017" s="46" t="s">
        <v>229</v>
      </c>
      <c r="AC3017" s="46" t="s">
        <v>1114</v>
      </c>
    </row>
    <row r="3018" spans="1:29" ht="15" customHeight="1">
      <c r="A3018" s="46">
        <v>28</v>
      </c>
      <c r="B3018" s="2">
        <v>4073</v>
      </c>
      <c r="C3018" t="s">
        <v>57</v>
      </c>
      <c r="D3018" s="46" t="b">
        <f>COUNTIF(Events!$B$2:$B$171, C3018) &gt; 0</f>
        <v>1</v>
      </c>
      <c r="E3018" s="2" t="s">
        <v>1106</v>
      </c>
      <c r="F3018" s="46" t="s">
        <v>1105</v>
      </c>
      <c r="G3018" t="s">
        <v>177</v>
      </c>
      <c r="H3018"/>
      <c r="I3018" s="46" t="s">
        <v>177</v>
      </c>
      <c r="J3018" s="46" t="str">
        <f>IF(I3018="","",_xlfn.LET(_xlpm.x,VLOOKUP(I3018,'2026-01-09_taxon-match'!$A$2:$N$81,4,FALSE),IF(_xlpm.x=0,"",_xlpm.x)))</f>
        <v>Sterechinus neumayeri</v>
      </c>
      <c r="K3018"/>
      <c r="L3018" s="46" t="str">
        <f>IF(I3018="","",_xlfn.LET(_xlpm.x,VLOOKUP(I3018,'2026-01-09_taxon-match'!$A$2:$N$81,3,FALSE),IF(_xlpm.x=0,"",_xlpm.x)))</f>
        <v>urn:lsid:marinespecies.org:taxname:160831</v>
      </c>
      <c r="M3018" s="46" t="str">
        <f>IF($I3018="","",_xlfn.LET(_xlpm.x,VLOOKUP($I3018,'2026-01-09_taxon-match'!$A$2:$N$81,5,FALSE),IF(_xlpm.x=0,"",_xlpm.x)))</f>
        <v>(Meissner, 1900)</v>
      </c>
      <c r="N3018" s="46" t="str">
        <f>IF($I3018="","",_xlfn.LET(_xlpm.x,VLOOKUP($I3018,'2026-01-09_taxon-match'!$A$2:$N$81,6,FALSE),IF(_xlpm.x=0,"",_xlpm.x)))</f>
        <v>Animalia</v>
      </c>
      <c r="O3018" s="46" t="str">
        <f>IF($I3018="","",_xlfn.LET(_xlpm.x,VLOOKUP($I3018,'2026-01-09_taxon-match'!$A$2:$N$81,7,FALSE),IF(_xlpm.x=0,"",_xlpm.x)))</f>
        <v>Echinodermata</v>
      </c>
      <c r="P3018" s="46" t="str">
        <f>IF($I3018="","",_xlfn.LET(_xlpm.x,VLOOKUP($I3018,'2026-01-09_taxon-match'!$A$2:$N$81,8,FALSE),IF(_xlpm.x=0,"",_xlpm.x)))</f>
        <v>Echinoidea</v>
      </c>
      <c r="Q3018" s="46" t="str">
        <f>IF($I3018="","",_xlfn.LET(_xlpm.x,VLOOKUP($I3018,'2026-01-09_taxon-match'!$A$2:$N$81,9,FALSE),IF(_xlpm.x=0,"",_xlpm.x)))</f>
        <v>Camarodonta</v>
      </c>
      <c r="R3018" s="46" t="str">
        <f>IF($I3018="","",_xlfn.LET(_xlpm.x,VLOOKUP($I3018,'2026-01-09_taxon-match'!$A$2:$N$81,10,FALSE),IF(_xlpm.x=0,"",_xlpm.x)))</f>
        <v>Echinidae</v>
      </c>
      <c r="S3018" s="46" t="str">
        <f>IF($I3018="","",_xlfn.LET(_xlpm.x,VLOOKUP($I3018,'2026-01-09_taxon-match'!$A$2:$N$81,11,FALSE),IF(_xlpm.x=0,"",_xlpm.x)))</f>
        <v>Sterechinus</v>
      </c>
      <c r="T3018" s="46" t="str">
        <f>IF($I3018="","",_xlfn.LET(_xlpm.x,VLOOKUP($I3018,'2026-01-09_taxon-match'!$A$2:$N$81,13,FALSE),IF(_xlpm.x=0,"",_xlpm.x)))</f>
        <v>neumayeri</v>
      </c>
      <c r="V3018" t="s">
        <v>43</v>
      </c>
      <c r="W3018" t="s">
        <v>28</v>
      </c>
      <c r="X3018" t="s">
        <v>32</v>
      </c>
      <c r="Y3018" s="46" t="str">
        <f>IF(V3018="","",_xlfn.LET(_xlpm.x,VLOOKUP(V3018,'Drop-down_menus'!$D$2:$E$13,2,FALSE),IF(_xlpm.x=0,"",_xlpm.x)))</f>
        <v>https://orcid.org/0000-0002-0981-7442</v>
      </c>
      <c r="Z3018" s="46" t="str">
        <f>IF(W3018="","",_xlfn.LET(_xlpm.x,VLOOKUP(W3018,'Drop-down_menus'!$D$2:$E$13,2,FALSE),IF(_xlpm.x=0,"",_xlpm.x)))</f>
        <v>https://orcid.org/0000-0002-9037-7623</v>
      </c>
      <c r="AA3018" s="46" t="str">
        <f>IF(X3018="","",_xlfn.LET(_xlpm.x,VLOOKUP(X3018,'Drop-down_menus'!$D$2:$E$13,2,FALSE),IF(_xlpm.x=0,"",_xlpm.x)))</f>
        <v>https://orcid.org/0000-0001-5748-602X</v>
      </c>
      <c r="AB3018" s="46" t="s">
        <v>300</v>
      </c>
      <c r="AC3018" s="46" t="s">
        <v>1115</v>
      </c>
    </row>
    <row r="3019" spans="1:29" ht="15" customHeight="1">
      <c r="A3019" s="46">
        <v>29</v>
      </c>
      <c r="B3019" s="2">
        <v>4074</v>
      </c>
      <c r="C3019" t="s">
        <v>57</v>
      </c>
      <c r="D3019" s="46" t="b">
        <f>COUNTIF(Events!$B$2:$B$171, C3019) &gt; 0</f>
        <v>1</v>
      </c>
      <c r="E3019" s="46" t="s">
        <v>1113</v>
      </c>
      <c r="F3019" s="2" t="s">
        <v>1104</v>
      </c>
      <c r="G3019" t="s">
        <v>177</v>
      </c>
      <c r="H3019"/>
      <c r="I3019" s="46" t="s">
        <v>177</v>
      </c>
      <c r="J3019" s="46" t="str">
        <f>IF(I3019="","",_xlfn.LET(_xlpm.x,VLOOKUP(I3019,'2026-01-09_taxon-match'!$A$2:$N$81,4,FALSE),IF(_xlpm.x=0,"",_xlpm.x)))</f>
        <v>Sterechinus neumayeri</v>
      </c>
      <c r="K3019"/>
      <c r="L3019" s="46" t="str">
        <f>IF(I3019="","",_xlfn.LET(_xlpm.x,VLOOKUP(I3019,'2026-01-09_taxon-match'!$A$2:$N$81,3,FALSE),IF(_xlpm.x=0,"",_xlpm.x)))</f>
        <v>urn:lsid:marinespecies.org:taxname:160831</v>
      </c>
      <c r="M3019" s="46" t="str">
        <f>IF($I3019="","",_xlfn.LET(_xlpm.x,VLOOKUP($I3019,'2026-01-09_taxon-match'!$A$2:$N$81,5,FALSE),IF(_xlpm.x=0,"",_xlpm.x)))</f>
        <v>(Meissner, 1900)</v>
      </c>
      <c r="N3019" s="46" t="str">
        <f>IF($I3019="","",_xlfn.LET(_xlpm.x,VLOOKUP($I3019,'2026-01-09_taxon-match'!$A$2:$N$81,6,FALSE),IF(_xlpm.x=0,"",_xlpm.x)))</f>
        <v>Animalia</v>
      </c>
      <c r="O3019" s="46" t="str">
        <f>IF($I3019="","",_xlfn.LET(_xlpm.x,VLOOKUP($I3019,'2026-01-09_taxon-match'!$A$2:$N$81,7,FALSE),IF(_xlpm.x=0,"",_xlpm.x)))</f>
        <v>Echinodermata</v>
      </c>
      <c r="P3019" s="46" t="str">
        <f>IF($I3019="","",_xlfn.LET(_xlpm.x,VLOOKUP($I3019,'2026-01-09_taxon-match'!$A$2:$N$81,8,FALSE),IF(_xlpm.x=0,"",_xlpm.x)))</f>
        <v>Echinoidea</v>
      </c>
      <c r="Q3019" s="46" t="str">
        <f>IF($I3019="","",_xlfn.LET(_xlpm.x,VLOOKUP($I3019,'2026-01-09_taxon-match'!$A$2:$N$81,9,FALSE),IF(_xlpm.x=0,"",_xlpm.x)))</f>
        <v>Camarodonta</v>
      </c>
      <c r="R3019" s="46" t="str">
        <f>IF($I3019="","",_xlfn.LET(_xlpm.x,VLOOKUP($I3019,'2026-01-09_taxon-match'!$A$2:$N$81,10,FALSE),IF(_xlpm.x=0,"",_xlpm.x)))</f>
        <v>Echinidae</v>
      </c>
      <c r="S3019" s="46" t="str">
        <f>IF($I3019="","",_xlfn.LET(_xlpm.x,VLOOKUP($I3019,'2026-01-09_taxon-match'!$A$2:$N$81,11,FALSE),IF(_xlpm.x=0,"",_xlpm.x)))</f>
        <v>Sterechinus</v>
      </c>
      <c r="T3019" s="46" t="str">
        <f>IF($I3019="","",_xlfn.LET(_xlpm.x,VLOOKUP($I3019,'2026-01-09_taxon-match'!$A$2:$N$81,13,FALSE),IF(_xlpm.x=0,"",_xlpm.x)))</f>
        <v>neumayeri</v>
      </c>
      <c r="U3019"/>
      <c r="V3019" t="s">
        <v>43</v>
      </c>
      <c r="W3019" t="s">
        <v>28</v>
      </c>
      <c r="X3019" t="s">
        <v>32</v>
      </c>
      <c r="Y3019" s="46" t="str">
        <f>IF(V3019="","",_xlfn.LET(_xlpm.x,VLOOKUP(V3019,'Drop-down_menus'!$D$2:$E$13,2,FALSE),IF(_xlpm.x=0,"",_xlpm.x)))</f>
        <v>https://orcid.org/0000-0002-0981-7442</v>
      </c>
      <c r="Z3019" s="46" t="str">
        <f>IF(W3019="","",_xlfn.LET(_xlpm.x,VLOOKUP(W3019,'Drop-down_menus'!$D$2:$E$13,2,FALSE),IF(_xlpm.x=0,"",_xlpm.x)))</f>
        <v>https://orcid.org/0000-0002-9037-7623</v>
      </c>
      <c r="AA3019" s="46" t="str">
        <f>IF(X3019="","",_xlfn.LET(_xlpm.x,VLOOKUP(X3019,'Drop-down_menus'!$D$2:$E$13,2,FALSE),IF(_xlpm.x=0,"",_xlpm.x)))</f>
        <v>https://orcid.org/0000-0001-5748-602X</v>
      </c>
      <c r="AB3019" s="46" t="s">
        <v>172</v>
      </c>
      <c r="AC3019" s="46" t="s">
        <v>1114</v>
      </c>
    </row>
    <row r="3020" spans="1:29" ht="15" customHeight="1">
      <c r="A3020" s="46">
        <v>29</v>
      </c>
      <c r="B3020" s="2">
        <v>4075</v>
      </c>
      <c r="C3020" t="s">
        <v>57</v>
      </c>
      <c r="D3020" s="46" t="b">
        <f>COUNTIF(Events!$B$2:$B$171, C3020) &gt; 0</f>
        <v>1</v>
      </c>
      <c r="E3020" s="46" t="s">
        <v>1109</v>
      </c>
      <c r="F3020" s="46" t="s">
        <v>1107</v>
      </c>
      <c r="G3020" t="s">
        <v>177</v>
      </c>
      <c r="H3020"/>
      <c r="I3020" s="46" t="s">
        <v>177</v>
      </c>
      <c r="J3020" s="46" t="str">
        <f>IF(I3020="","",_xlfn.LET(_xlpm.x,VLOOKUP(I3020,'2026-01-09_taxon-match'!$A$2:$N$81,4,FALSE),IF(_xlpm.x=0,"",_xlpm.x)))</f>
        <v>Sterechinus neumayeri</v>
      </c>
      <c r="K3020"/>
      <c r="L3020" s="46" t="str">
        <f>IF(I3020="","",_xlfn.LET(_xlpm.x,VLOOKUP(I3020,'2026-01-09_taxon-match'!$A$2:$N$81,3,FALSE),IF(_xlpm.x=0,"",_xlpm.x)))</f>
        <v>urn:lsid:marinespecies.org:taxname:160831</v>
      </c>
      <c r="M3020" s="46" t="str">
        <f>IF($I3020="","",_xlfn.LET(_xlpm.x,VLOOKUP($I3020,'2026-01-09_taxon-match'!$A$2:$N$81,5,FALSE),IF(_xlpm.x=0,"",_xlpm.x)))</f>
        <v>(Meissner, 1900)</v>
      </c>
      <c r="N3020" s="46" t="str">
        <f>IF($I3020="","",_xlfn.LET(_xlpm.x,VLOOKUP($I3020,'2026-01-09_taxon-match'!$A$2:$N$81,6,FALSE),IF(_xlpm.x=0,"",_xlpm.x)))</f>
        <v>Animalia</v>
      </c>
      <c r="O3020" s="46" t="str">
        <f>IF($I3020="","",_xlfn.LET(_xlpm.x,VLOOKUP($I3020,'2026-01-09_taxon-match'!$A$2:$N$81,7,FALSE),IF(_xlpm.x=0,"",_xlpm.x)))</f>
        <v>Echinodermata</v>
      </c>
      <c r="P3020" s="46" t="str">
        <f>IF($I3020="","",_xlfn.LET(_xlpm.x,VLOOKUP($I3020,'2026-01-09_taxon-match'!$A$2:$N$81,8,FALSE),IF(_xlpm.x=0,"",_xlpm.x)))</f>
        <v>Echinoidea</v>
      </c>
      <c r="Q3020" s="46" t="str">
        <f>IF($I3020="","",_xlfn.LET(_xlpm.x,VLOOKUP($I3020,'2026-01-09_taxon-match'!$A$2:$N$81,9,FALSE),IF(_xlpm.x=0,"",_xlpm.x)))</f>
        <v>Camarodonta</v>
      </c>
      <c r="R3020" s="46" t="str">
        <f>IF($I3020="","",_xlfn.LET(_xlpm.x,VLOOKUP($I3020,'2026-01-09_taxon-match'!$A$2:$N$81,10,FALSE),IF(_xlpm.x=0,"",_xlpm.x)))</f>
        <v>Echinidae</v>
      </c>
      <c r="S3020" s="46" t="str">
        <f>IF($I3020="","",_xlfn.LET(_xlpm.x,VLOOKUP($I3020,'2026-01-09_taxon-match'!$A$2:$N$81,11,FALSE),IF(_xlpm.x=0,"",_xlpm.x)))</f>
        <v>Sterechinus</v>
      </c>
      <c r="T3020" s="46" t="str">
        <f>IF($I3020="","",_xlfn.LET(_xlpm.x,VLOOKUP($I3020,'2026-01-09_taxon-match'!$A$2:$N$81,13,FALSE),IF(_xlpm.x=0,"",_xlpm.x)))</f>
        <v>neumayeri</v>
      </c>
      <c r="V3020" t="s">
        <v>43</v>
      </c>
      <c r="W3020" t="s">
        <v>28</v>
      </c>
      <c r="X3020" t="s">
        <v>32</v>
      </c>
      <c r="Y3020" s="46" t="str">
        <f>IF(V3020="","",_xlfn.LET(_xlpm.x,VLOOKUP(V3020,'Drop-down_menus'!$D$2:$E$13,2,FALSE),IF(_xlpm.x=0,"",_xlpm.x)))</f>
        <v>https://orcid.org/0000-0002-0981-7442</v>
      </c>
      <c r="Z3020" s="46" t="str">
        <f>IF(W3020="","",_xlfn.LET(_xlpm.x,VLOOKUP(W3020,'Drop-down_menus'!$D$2:$E$13,2,FALSE),IF(_xlpm.x=0,"",_xlpm.x)))</f>
        <v>https://orcid.org/0000-0002-9037-7623</v>
      </c>
      <c r="AA3020" s="46" t="str">
        <f>IF(X3020="","",_xlfn.LET(_xlpm.x,VLOOKUP(X3020,'Drop-down_menus'!$D$2:$E$13,2,FALSE),IF(_xlpm.x=0,"",_xlpm.x)))</f>
        <v>https://orcid.org/0000-0001-5748-602X</v>
      </c>
      <c r="AB3020" s="46" t="s">
        <v>172</v>
      </c>
      <c r="AC3020" s="46" t="s">
        <v>189</v>
      </c>
    </row>
    <row r="3021" spans="1:29" ht="15" customHeight="1">
      <c r="A3021" s="46">
        <v>29</v>
      </c>
      <c r="B3021" s="2">
        <v>4076</v>
      </c>
      <c r="C3021" t="s">
        <v>57</v>
      </c>
      <c r="D3021" s="46" t="b">
        <f>COUNTIF(Events!$B$2:$B$171, C3021) &gt; 0</f>
        <v>1</v>
      </c>
      <c r="E3021" s="46" t="s">
        <v>1110</v>
      </c>
      <c r="F3021" s="46" t="s">
        <v>1108</v>
      </c>
      <c r="G3021" t="s">
        <v>177</v>
      </c>
      <c r="H3021"/>
      <c r="I3021" s="46" t="s">
        <v>177</v>
      </c>
      <c r="J3021" s="46" t="str">
        <f>IF(I3021="","",_xlfn.LET(_xlpm.x,VLOOKUP(I3021,'2026-01-09_taxon-match'!$A$2:$N$81,4,FALSE),IF(_xlpm.x=0,"",_xlpm.x)))</f>
        <v>Sterechinus neumayeri</v>
      </c>
      <c r="K3021"/>
      <c r="L3021" s="46" t="str">
        <f>IF(I3021="","",_xlfn.LET(_xlpm.x,VLOOKUP(I3021,'2026-01-09_taxon-match'!$A$2:$N$81,3,FALSE),IF(_xlpm.x=0,"",_xlpm.x)))</f>
        <v>urn:lsid:marinespecies.org:taxname:160831</v>
      </c>
      <c r="M3021" s="46" t="str">
        <f>IF($I3021="","",_xlfn.LET(_xlpm.x,VLOOKUP($I3021,'2026-01-09_taxon-match'!$A$2:$N$81,5,FALSE),IF(_xlpm.x=0,"",_xlpm.x)))</f>
        <v>(Meissner, 1900)</v>
      </c>
      <c r="N3021" s="46" t="str">
        <f>IF($I3021="","",_xlfn.LET(_xlpm.x,VLOOKUP($I3021,'2026-01-09_taxon-match'!$A$2:$N$81,6,FALSE),IF(_xlpm.x=0,"",_xlpm.x)))</f>
        <v>Animalia</v>
      </c>
      <c r="O3021" s="46" t="str">
        <f>IF($I3021="","",_xlfn.LET(_xlpm.x,VLOOKUP($I3021,'2026-01-09_taxon-match'!$A$2:$N$81,7,FALSE),IF(_xlpm.x=0,"",_xlpm.x)))</f>
        <v>Echinodermata</v>
      </c>
      <c r="P3021" s="46" t="str">
        <f>IF($I3021="","",_xlfn.LET(_xlpm.x,VLOOKUP($I3021,'2026-01-09_taxon-match'!$A$2:$N$81,8,FALSE),IF(_xlpm.x=0,"",_xlpm.x)))</f>
        <v>Echinoidea</v>
      </c>
      <c r="Q3021" s="46" t="str">
        <f>IF($I3021="","",_xlfn.LET(_xlpm.x,VLOOKUP($I3021,'2026-01-09_taxon-match'!$A$2:$N$81,9,FALSE),IF(_xlpm.x=0,"",_xlpm.x)))</f>
        <v>Camarodonta</v>
      </c>
      <c r="R3021" s="46" t="str">
        <f>IF($I3021="","",_xlfn.LET(_xlpm.x,VLOOKUP($I3021,'2026-01-09_taxon-match'!$A$2:$N$81,10,FALSE),IF(_xlpm.x=0,"",_xlpm.x)))</f>
        <v>Echinidae</v>
      </c>
      <c r="S3021" s="46" t="str">
        <f>IF($I3021="","",_xlfn.LET(_xlpm.x,VLOOKUP($I3021,'2026-01-09_taxon-match'!$A$2:$N$81,11,FALSE),IF(_xlpm.x=0,"",_xlpm.x)))</f>
        <v>Sterechinus</v>
      </c>
      <c r="T3021" s="46" t="str">
        <f>IF($I3021="","",_xlfn.LET(_xlpm.x,VLOOKUP($I3021,'2026-01-09_taxon-match'!$A$2:$N$81,13,FALSE),IF(_xlpm.x=0,"",_xlpm.x)))</f>
        <v>neumayeri</v>
      </c>
      <c r="V3021" t="s">
        <v>43</v>
      </c>
      <c r="W3021" t="s">
        <v>28</v>
      </c>
      <c r="X3021" t="s">
        <v>32</v>
      </c>
      <c r="Y3021" s="46" t="str">
        <f>IF(V3021="","",_xlfn.LET(_xlpm.x,VLOOKUP(V3021,'Drop-down_menus'!$D$2:$E$13,2,FALSE),IF(_xlpm.x=0,"",_xlpm.x)))</f>
        <v>https://orcid.org/0000-0002-0981-7442</v>
      </c>
      <c r="Z3021" s="46" t="str">
        <f>IF(W3021="","",_xlfn.LET(_xlpm.x,VLOOKUP(W3021,'Drop-down_menus'!$D$2:$E$13,2,FALSE),IF(_xlpm.x=0,"",_xlpm.x)))</f>
        <v>https://orcid.org/0000-0002-9037-7623</v>
      </c>
      <c r="AA3021" s="46" t="str">
        <f>IF(X3021="","",_xlfn.LET(_xlpm.x,VLOOKUP(X3021,'Drop-down_menus'!$D$2:$E$13,2,FALSE),IF(_xlpm.x=0,"",_xlpm.x)))</f>
        <v>https://orcid.org/0000-0001-5748-602X</v>
      </c>
      <c r="AB3021" s="46" t="s">
        <v>229</v>
      </c>
      <c r="AC3021" s="46" t="s">
        <v>1114</v>
      </c>
    </row>
    <row r="3022" spans="1:29" ht="15" customHeight="1">
      <c r="A3022" s="46">
        <v>29</v>
      </c>
      <c r="B3022" s="2">
        <v>4077</v>
      </c>
      <c r="C3022" t="s">
        <v>57</v>
      </c>
      <c r="D3022" s="46" t="b">
        <f>COUNTIF(Events!$B$2:$B$171, C3022) &gt; 0</f>
        <v>1</v>
      </c>
      <c r="E3022" s="46" t="s">
        <v>1111</v>
      </c>
      <c r="F3022" s="46" t="s">
        <v>1108</v>
      </c>
      <c r="G3022" t="s">
        <v>177</v>
      </c>
      <c r="H3022"/>
      <c r="I3022" s="46" t="s">
        <v>177</v>
      </c>
      <c r="J3022" s="46" t="str">
        <f>IF(I3022="","",_xlfn.LET(_xlpm.x,VLOOKUP(I3022,'2026-01-09_taxon-match'!$A$2:$N$81,4,FALSE),IF(_xlpm.x=0,"",_xlpm.x)))</f>
        <v>Sterechinus neumayeri</v>
      </c>
      <c r="K3022"/>
      <c r="L3022" s="46" t="str">
        <f>IF(I3022="","",_xlfn.LET(_xlpm.x,VLOOKUP(I3022,'2026-01-09_taxon-match'!$A$2:$N$81,3,FALSE),IF(_xlpm.x=0,"",_xlpm.x)))</f>
        <v>urn:lsid:marinespecies.org:taxname:160831</v>
      </c>
      <c r="M3022" s="46" t="str">
        <f>IF($I3022="","",_xlfn.LET(_xlpm.x,VLOOKUP($I3022,'2026-01-09_taxon-match'!$A$2:$N$81,5,FALSE),IF(_xlpm.x=0,"",_xlpm.x)))</f>
        <v>(Meissner, 1900)</v>
      </c>
      <c r="N3022" s="46" t="str">
        <f>IF($I3022="","",_xlfn.LET(_xlpm.x,VLOOKUP($I3022,'2026-01-09_taxon-match'!$A$2:$N$81,6,FALSE),IF(_xlpm.x=0,"",_xlpm.x)))</f>
        <v>Animalia</v>
      </c>
      <c r="O3022" s="46" t="str">
        <f>IF($I3022="","",_xlfn.LET(_xlpm.x,VLOOKUP($I3022,'2026-01-09_taxon-match'!$A$2:$N$81,7,FALSE),IF(_xlpm.x=0,"",_xlpm.x)))</f>
        <v>Echinodermata</v>
      </c>
      <c r="P3022" s="46" t="str">
        <f>IF($I3022="","",_xlfn.LET(_xlpm.x,VLOOKUP($I3022,'2026-01-09_taxon-match'!$A$2:$N$81,8,FALSE),IF(_xlpm.x=0,"",_xlpm.x)))</f>
        <v>Echinoidea</v>
      </c>
      <c r="Q3022" s="46" t="str">
        <f>IF($I3022="","",_xlfn.LET(_xlpm.x,VLOOKUP($I3022,'2026-01-09_taxon-match'!$A$2:$N$81,9,FALSE),IF(_xlpm.x=0,"",_xlpm.x)))</f>
        <v>Camarodonta</v>
      </c>
      <c r="R3022" s="46" t="str">
        <f>IF($I3022="","",_xlfn.LET(_xlpm.x,VLOOKUP($I3022,'2026-01-09_taxon-match'!$A$2:$N$81,10,FALSE),IF(_xlpm.x=0,"",_xlpm.x)))</f>
        <v>Echinidae</v>
      </c>
      <c r="S3022" s="46" t="str">
        <f>IF($I3022="","",_xlfn.LET(_xlpm.x,VLOOKUP($I3022,'2026-01-09_taxon-match'!$A$2:$N$81,11,FALSE),IF(_xlpm.x=0,"",_xlpm.x)))</f>
        <v>Sterechinus</v>
      </c>
      <c r="T3022" s="46" t="str">
        <f>IF($I3022="","",_xlfn.LET(_xlpm.x,VLOOKUP($I3022,'2026-01-09_taxon-match'!$A$2:$N$81,13,FALSE),IF(_xlpm.x=0,"",_xlpm.x)))</f>
        <v>neumayeri</v>
      </c>
      <c r="V3022" t="s">
        <v>43</v>
      </c>
      <c r="W3022" t="s">
        <v>28</v>
      </c>
      <c r="X3022" t="s">
        <v>32</v>
      </c>
      <c r="Y3022" s="46" t="str">
        <f>IF(V3022="","",_xlfn.LET(_xlpm.x,VLOOKUP(V3022,'Drop-down_menus'!$D$2:$E$13,2,FALSE),IF(_xlpm.x=0,"",_xlpm.x)))</f>
        <v>https://orcid.org/0000-0002-0981-7442</v>
      </c>
      <c r="Z3022" s="46" t="str">
        <f>IF(W3022="","",_xlfn.LET(_xlpm.x,VLOOKUP(W3022,'Drop-down_menus'!$D$2:$E$13,2,FALSE),IF(_xlpm.x=0,"",_xlpm.x)))</f>
        <v>https://orcid.org/0000-0002-9037-7623</v>
      </c>
      <c r="AA3022" s="46" t="str">
        <f>IF(X3022="","",_xlfn.LET(_xlpm.x,VLOOKUP(X3022,'Drop-down_menus'!$D$2:$E$13,2,FALSE),IF(_xlpm.x=0,"",_xlpm.x)))</f>
        <v>https://orcid.org/0000-0001-5748-602X</v>
      </c>
      <c r="AB3022" s="46" t="s">
        <v>229</v>
      </c>
      <c r="AC3022" s="46" t="s">
        <v>1114</v>
      </c>
    </row>
    <row r="3023" spans="1:29" ht="15" customHeight="1">
      <c r="A3023" s="46">
        <v>29</v>
      </c>
      <c r="B3023" s="2">
        <v>4078</v>
      </c>
      <c r="C3023" t="s">
        <v>57</v>
      </c>
      <c r="D3023" s="46" t="b">
        <f>COUNTIF(Events!$B$2:$B$171, C3023) &gt; 0</f>
        <v>1</v>
      </c>
      <c r="E3023" s="2" t="s">
        <v>1106</v>
      </c>
      <c r="F3023" s="46" t="s">
        <v>1105</v>
      </c>
      <c r="G3023" t="s">
        <v>177</v>
      </c>
      <c r="H3023"/>
      <c r="I3023" s="46" t="s">
        <v>177</v>
      </c>
      <c r="J3023" s="46" t="str">
        <f>IF(I3023="","",_xlfn.LET(_xlpm.x,VLOOKUP(I3023,'2026-01-09_taxon-match'!$A$2:$N$81,4,FALSE),IF(_xlpm.x=0,"",_xlpm.x)))</f>
        <v>Sterechinus neumayeri</v>
      </c>
      <c r="K3023"/>
      <c r="L3023" s="46" t="str">
        <f>IF(I3023="","",_xlfn.LET(_xlpm.x,VLOOKUP(I3023,'2026-01-09_taxon-match'!$A$2:$N$81,3,FALSE),IF(_xlpm.x=0,"",_xlpm.x)))</f>
        <v>urn:lsid:marinespecies.org:taxname:160831</v>
      </c>
      <c r="M3023" s="46" t="str">
        <f>IF($I3023="","",_xlfn.LET(_xlpm.x,VLOOKUP($I3023,'2026-01-09_taxon-match'!$A$2:$N$81,5,FALSE),IF(_xlpm.x=0,"",_xlpm.x)))</f>
        <v>(Meissner, 1900)</v>
      </c>
      <c r="N3023" s="46" t="str">
        <f>IF($I3023="","",_xlfn.LET(_xlpm.x,VLOOKUP($I3023,'2026-01-09_taxon-match'!$A$2:$N$81,6,FALSE),IF(_xlpm.x=0,"",_xlpm.x)))</f>
        <v>Animalia</v>
      </c>
      <c r="O3023" s="46" t="str">
        <f>IF($I3023="","",_xlfn.LET(_xlpm.x,VLOOKUP($I3023,'2026-01-09_taxon-match'!$A$2:$N$81,7,FALSE),IF(_xlpm.x=0,"",_xlpm.x)))</f>
        <v>Echinodermata</v>
      </c>
      <c r="P3023" s="46" t="str">
        <f>IF($I3023="","",_xlfn.LET(_xlpm.x,VLOOKUP($I3023,'2026-01-09_taxon-match'!$A$2:$N$81,8,FALSE),IF(_xlpm.x=0,"",_xlpm.x)))</f>
        <v>Echinoidea</v>
      </c>
      <c r="Q3023" s="46" t="str">
        <f>IF($I3023="","",_xlfn.LET(_xlpm.x,VLOOKUP($I3023,'2026-01-09_taxon-match'!$A$2:$N$81,9,FALSE),IF(_xlpm.x=0,"",_xlpm.x)))</f>
        <v>Camarodonta</v>
      </c>
      <c r="R3023" s="46" t="str">
        <f>IF($I3023="","",_xlfn.LET(_xlpm.x,VLOOKUP($I3023,'2026-01-09_taxon-match'!$A$2:$N$81,10,FALSE),IF(_xlpm.x=0,"",_xlpm.x)))</f>
        <v>Echinidae</v>
      </c>
      <c r="S3023" s="46" t="str">
        <f>IF($I3023="","",_xlfn.LET(_xlpm.x,VLOOKUP($I3023,'2026-01-09_taxon-match'!$A$2:$N$81,11,FALSE),IF(_xlpm.x=0,"",_xlpm.x)))</f>
        <v>Sterechinus</v>
      </c>
      <c r="T3023" s="46" t="str">
        <f>IF($I3023="","",_xlfn.LET(_xlpm.x,VLOOKUP($I3023,'2026-01-09_taxon-match'!$A$2:$N$81,13,FALSE),IF(_xlpm.x=0,"",_xlpm.x)))</f>
        <v>neumayeri</v>
      </c>
      <c r="V3023" t="s">
        <v>43</v>
      </c>
      <c r="W3023" t="s">
        <v>28</v>
      </c>
      <c r="X3023" t="s">
        <v>32</v>
      </c>
      <c r="Y3023" s="46" t="str">
        <f>IF(V3023="","",_xlfn.LET(_xlpm.x,VLOOKUP(V3023,'Drop-down_menus'!$D$2:$E$13,2,FALSE),IF(_xlpm.x=0,"",_xlpm.x)))</f>
        <v>https://orcid.org/0000-0002-0981-7442</v>
      </c>
      <c r="Z3023" s="46" t="str">
        <f>IF(W3023="","",_xlfn.LET(_xlpm.x,VLOOKUP(W3023,'Drop-down_menus'!$D$2:$E$13,2,FALSE),IF(_xlpm.x=0,"",_xlpm.x)))</f>
        <v>https://orcid.org/0000-0002-9037-7623</v>
      </c>
      <c r="AA3023" s="46" t="str">
        <f>IF(X3023="","",_xlfn.LET(_xlpm.x,VLOOKUP(X3023,'Drop-down_menus'!$D$2:$E$13,2,FALSE),IF(_xlpm.x=0,"",_xlpm.x)))</f>
        <v>https://orcid.org/0000-0001-5748-602X</v>
      </c>
      <c r="AB3023" s="46" t="s">
        <v>300</v>
      </c>
      <c r="AC3023" s="46" t="s">
        <v>1115</v>
      </c>
    </row>
    <row r="3024" spans="1:29" ht="15" customHeight="1">
      <c r="A3024" s="46">
        <v>30</v>
      </c>
      <c r="B3024" s="2">
        <v>4079</v>
      </c>
      <c r="C3024" t="s">
        <v>57</v>
      </c>
      <c r="D3024" s="46" t="b">
        <f>COUNTIF(Events!$B$2:$B$171, C3024) &gt; 0</f>
        <v>1</v>
      </c>
      <c r="E3024" s="46" t="s">
        <v>1113</v>
      </c>
      <c r="F3024" s="2" t="s">
        <v>1104</v>
      </c>
      <c r="G3024" t="s">
        <v>177</v>
      </c>
      <c r="H3024"/>
      <c r="I3024" s="46" t="s">
        <v>177</v>
      </c>
      <c r="J3024" s="46" t="str">
        <f>IF(I3024="","",_xlfn.LET(_xlpm.x,VLOOKUP(I3024,'2026-01-09_taxon-match'!$A$2:$N$81,4,FALSE),IF(_xlpm.x=0,"",_xlpm.x)))</f>
        <v>Sterechinus neumayeri</v>
      </c>
      <c r="K3024"/>
      <c r="L3024" s="46" t="str">
        <f>IF(I3024="","",_xlfn.LET(_xlpm.x,VLOOKUP(I3024,'2026-01-09_taxon-match'!$A$2:$N$81,3,FALSE),IF(_xlpm.x=0,"",_xlpm.x)))</f>
        <v>urn:lsid:marinespecies.org:taxname:160831</v>
      </c>
      <c r="M3024" s="46" t="str">
        <f>IF($I3024="","",_xlfn.LET(_xlpm.x,VLOOKUP($I3024,'2026-01-09_taxon-match'!$A$2:$N$81,5,FALSE),IF(_xlpm.x=0,"",_xlpm.x)))</f>
        <v>(Meissner, 1900)</v>
      </c>
      <c r="N3024" s="46" t="str">
        <f>IF($I3024="","",_xlfn.LET(_xlpm.x,VLOOKUP($I3024,'2026-01-09_taxon-match'!$A$2:$N$81,6,FALSE),IF(_xlpm.x=0,"",_xlpm.x)))</f>
        <v>Animalia</v>
      </c>
      <c r="O3024" s="46" t="str">
        <f>IF($I3024="","",_xlfn.LET(_xlpm.x,VLOOKUP($I3024,'2026-01-09_taxon-match'!$A$2:$N$81,7,FALSE),IF(_xlpm.x=0,"",_xlpm.x)))</f>
        <v>Echinodermata</v>
      </c>
      <c r="P3024" s="46" t="str">
        <f>IF($I3024="","",_xlfn.LET(_xlpm.x,VLOOKUP($I3024,'2026-01-09_taxon-match'!$A$2:$N$81,8,FALSE),IF(_xlpm.x=0,"",_xlpm.x)))</f>
        <v>Echinoidea</v>
      </c>
      <c r="Q3024" s="46" t="str">
        <f>IF($I3024="","",_xlfn.LET(_xlpm.x,VLOOKUP($I3024,'2026-01-09_taxon-match'!$A$2:$N$81,9,FALSE),IF(_xlpm.x=0,"",_xlpm.x)))</f>
        <v>Camarodonta</v>
      </c>
      <c r="R3024" s="46" t="str">
        <f>IF($I3024="","",_xlfn.LET(_xlpm.x,VLOOKUP($I3024,'2026-01-09_taxon-match'!$A$2:$N$81,10,FALSE),IF(_xlpm.x=0,"",_xlpm.x)))</f>
        <v>Echinidae</v>
      </c>
      <c r="S3024" s="46" t="str">
        <f>IF($I3024="","",_xlfn.LET(_xlpm.x,VLOOKUP($I3024,'2026-01-09_taxon-match'!$A$2:$N$81,11,FALSE),IF(_xlpm.x=0,"",_xlpm.x)))</f>
        <v>Sterechinus</v>
      </c>
      <c r="T3024" s="46" t="str">
        <f>IF($I3024="","",_xlfn.LET(_xlpm.x,VLOOKUP($I3024,'2026-01-09_taxon-match'!$A$2:$N$81,13,FALSE),IF(_xlpm.x=0,"",_xlpm.x)))</f>
        <v>neumayeri</v>
      </c>
      <c r="U3024"/>
      <c r="V3024" t="s">
        <v>43</v>
      </c>
      <c r="W3024" t="s">
        <v>28</v>
      </c>
      <c r="X3024" t="s">
        <v>32</v>
      </c>
      <c r="Y3024" s="46" t="str">
        <f>IF(V3024="","",_xlfn.LET(_xlpm.x,VLOOKUP(V3024,'Drop-down_menus'!$D$2:$E$13,2,FALSE),IF(_xlpm.x=0,"",_xlpm.x)))</f>
        <v>https://orcid.org/0000-0002-0981-7442</v>
      </c>
      <c r="Z3024" s="46" t="str">
        <f>IF(W3024="","",_xlfn.LET(_xlpm.x,VLOOKUP(W3024,'Drop-down_menus'!$D$2:$E$13,2,FALSE),IF(_xlpm.x=0,"",_xlpm.x)))</f>
        <v>https://orcid.org/0000-0002-9037-7623</v>
      </c>
      <c r="AA3024" s="46" t="str">
        <f>IF(X3024="","",_xlfn.LET(_xlpm.x,VLOOKUP(X3024,'Drop-down_menus'!$D$2:$E$13,2,FALSE),IF(_xlpm.x=0,"",_xlpm.x)))</f>
        <v>https://orcid.org/0000-0001-5748-602X</v>
      </c>
      <c r="AB3024" s="46" t="s">
        <v>172</v>
      </c>
      <c r="AC3024" s="46" t="s">
        <v>1114</v>
      </c>
    </row>
    <row r="3025" spans="1:29" ht="15" customHeight="1">
      <c r="A3025" s="46">
        <v>30</v>
      </c>
      <c r="B3025" s="2">
        <v>4080</v>
      </c>
      <c r="C3025" t="s">
        <v>57</v>
      </c>
      <c r="D3025" s="46" t="b">
        <f>COUNTIF(Events!$B$2:$B$171, C3025) &gt; 0</f>
        <v>1</v>
      </c>
      <c r="E3025" s="46" t="s">
        <v>1109</v>
      </c>
      <c r="F3025" s="46" t="s">
        <v>1107</v>
      </c>
      <c r="G3025" t="s">
        <v>177</v>
      </c>
      <c r="H3025"/>
      <c r="I3025" s="46" t="s">
        <v>177</v>
      </c>
      <c r="J3025" s="46" t="str">
        <f>IF(I3025="","",_xlfn.LET(_xlpm.x,VLOOKUP(I3025,'2026-01-09_taxon-match'!$A$2:$N$81,4,FALSE),IF(_xlpm.x=0,"",_xlpm.x)))</f>
        <v>Sterechinus neumayeri</v>
      </c>
      <c r="K3025"/>
      <c r="L3025" s="46" t="str">
        <f>IF(I3025="","",_xlfn.LET(_xlpm.x,VLOOKUP(I3025,'2026-01-09_taxon-match'!$A$2:$N$81,3,FALSE),IF(_xlpm.x=0,"",_xlpm.x)))</f>
        <v>urn:lsid:marinespecies.org:taxname:160831</v>
      </c>
      <c r="M3025" s="46" t="str">
        <f>IF($I3025="","",_xlfn.LET(_xlpm.x,VLOOKUP($I3025,'2026-01-09_taxon-match'!$A$2:$N$81,5,FALSE),IF(_xlpm.x=0,"",_xlpm.x)))</f>
        <v>(Meissner, 1900)</v>
      </c>
      <c r="N3025" s="46" t="str">
        <f>IF($I3025="","",_xlfn.LET(_xlpm.x,VLOOKUP($I3025,'2026-01-09_taxon-match'!$A$2:$N$81,6,FALSE),IF(_xlpm.x=0,"",_xlpm.x)))</f>
        <v>Animalia</v>
      </c>
      <c r="O3025" s="46" t="str">
        <f>IF($I3025="","",_xlfn.LET(_xlpm.x,VLOOKUP($I3025,'2026-01-09_taxon-match'!$A$2:$N$81,7,FALSE),IF(_xlpm.x=0,"",_xlpm.x)))</f>
        <v>Echinodermata</v>
      </c>
      <c r="P3025" s="46" t="str">
        <f>IF($I3025="","",_xlfn.LET(_xlpm.x,VLOOKUP($I3025,'2026-01-09_taxon-match'!$A$2:$N$81,8,FALSE),IF(_xlpm.x=0,"",_xlpm.x)))</f>
        <v>Echinoidea</v>
      </c>
      <c r="Q3025" s="46" t="str">
        <f>IF($I3025="","",_xlfn.LET(_xlpm.x,VLOOKUP($I3025,'2026-01-09_taxon-match'!$A$2:$N$81,9,FALSE),IF(_xlpm.x=0,"",_xlpm.x)))</f>
        <v>Camarodonta</v>
      </c>
      <c r="R3025" s="46" t="str">
        <f>IF($I3025="","",_xlfn.LET(_xlpm.x,VLOOKUP($I3025,'2026-01-09_taxon-match'!$A$2:$N$81,10,FALSE),IF(_xlpm.x=0,"",_xlpm.x)))</f>
        <v>Echinidae</v>
      </c>
      <c r="S3025" s="46" t="str">
        <f>IF($I3025="","",_xlfn.LET(_xlpm.x,VLOOKUP($I3025,'2026-01-09_taxon-match'!$A$2:$N$81,11,FALSE),IF(_xlpm.x=0,"",_xlpm.x)))</f>
        <v>Sterechinus</v>
      </c>
      <c r="T3025" s="46" t="str">
        <f>IF($I3025="","",_xlfn.LET(_xlpm.x,VLOOKUP($I3025,'2026-01-09_taxon-match'!$A$2:$N$81,13,FALSE),IF(_xlpm.x=0,"",_xlpm.x)))</f>
        <v>neumayeri</v>
      </c>
      <c r="V3025" t="s">
        <v>43</v>
      </c>
      <c r="W3025" t="s">
        <v>28</v>
      </c>
      <c r="X3025" t="s">
        <v>32</v>
      </c>
      <c r="Y3025" s="46" t="str">
        <f>IF(V3025="","",_xlfn.LET(_xlpm.x,VLOOKUP(V3025,'Drop-down_menus'!$D$2:$E$13,2,FALSE),IF(_xlpm.x=0,"",_xlpm.x)))</f>
        <v>https://orcid.org/0000-0002-0981-7442</v>
      </c>
      <c r="Z3025" s="46" t="str">
        <f>IF(W3025="","",_xlfn.LET(_xlpm.x,VLOOKUP(W3025,'Drop-down_menus'!$D$2:$E$13,2,FALSE),IF(_xlpm.x=0,"",_xlpm.x)))</f>
        <v>https://orcid.org/0000-0002-9037-7623</v>
      </c>
      <c r="AA3025" s="46" t="str">
        <f>IF(X3025="","",_xlfn.LET(_xlpm.x,VLOOKUP(X3025,'Drop-down_menus'!$D$2:$E$13,2,FALSE),IF(_xlpm.x=0,"",_xlpm.x)))</f>
        <v>https://orcid.org/0000-0001-5748-602X</v>
      </c>
      <c r="AB3025" s="46" t="s">
        <v>172</v>
      </c>
      <c r="AC3025" s="46" t="s">
        <v>189</v>
      </c>
    </row>
    <row r="3026" spans="1:29" ht="15" customHeight="1">
      <c r="A3026" s="46">
        <v>30</v>
      </c>
      <c r="B3026" s="2">
        <v>4081</v>
      </c>
      <c r="C3026" t="s">
        <v>57</v>
      </c>
      <c r="D3026" s="46" t="b">
        <f>COUNTIF(Events!$B$2:$B$171, C3026) &gt; 0</f>
        <v>1</v>
      </c>
      <c r="E3026" s="46" t="s">
        <v>1110</v>
      </c>
      <c r="F3026" s="46" t="s">
        <v>1108</v>
      </c>
      <c r="G3026" t="s">
        <v>177</v>
      </c>
      <c r="H3026"/>
      <c r="I3026" s="46" t="s">
        <v>177</v>
      </c>
      <c r="J3026" s="46" t="str">
        <f>IF(I3026="","",_xlfn.LET(_xlpm.x,VLOOKUP(I3026,'2026-01-09_taxon-match'!$A$2:$N$81,4,FALSE),IF(_xlpm.x=0,"",_xlpm.x)))</f>
        <v>Sterechinus neumayeri</v>
      </c>
      <c r="K3026"/>
      <c r="L3026" s="46" t="str">
        <f>IF(I3026="","",_xlfn.LET(_xlpm.x,VLOOKUP(I3026,'2026-01-09_taxon-match'!$A$2:$N$81,3,FALSE),IF(_xlpm.x=0,"",_xlpm.x)))</f>
        <v>urn:lsid:marinespecies.org:taxname:160831</v>
      </c>
      <c r="M3026" s="46" t="str">
        <f>IF($I3026="","",_xlfn.LET(_xlpm.x,VLOOKUP($I3026,'2026-01-09_taxon-match'!$A$2:$N$81,5,FALSE),IF(_xlpm.x=0,"",_xlpm.x)))</f>
        <v>(Meissner, 1900)</v>
      </c>
      <c r="N3026" s="46" t="str">
        <f>IF($I3026="","",_xlfn.LET(_xlpm.x,VLOOKUP($I3026,'2026-01-09_taxon-match'!$A$2:$N$81,6,FALSE),IF(_xlpm.x=0,"",_xlpm.x)))</f>
        <v>Animalia</v>
      </c>
      <c r="O3026" s="46" t="str">
        <f>IF($I3026="","",_xlfn.LET(_xlpm.x,VLOOKUP($I3026,'2026-01-09_taxon-match'!$A$2:$N$81,7,FALSE),IF(_xlpm.x=0,"",_xlpm.x)))</f>
        <v>Echinodermata</v>
      </c>
      <c r="P3026" s="46" t="str">
        <f>IF($I3026="","",_xlfn.LET(_xlpm.x,VLOOKUP($I3026,'2026-01-09_taxon-match'!$A$2:$N$81,8,FALSE),IF(_xlpm.x=0,"",_xlpm.x)))</f>
        <v>Echinoidea</v>
      </c>
      <c r="Q3026" s="46" t="str">
        <f>IF($I3026="","",_xlfn.LET(_xlpm.x,VLOOKUP($I3026,'2026-01-09_taxon-match'!$A$2:$N$81,9,FALSE),IF(_xlpm.x=0,"",_xlpm.x)))</f>
        <v>Camarodonta</v>
      </c>
      <c r="R3026" s="46" t="str">
        <f>IF($I3026="","",_xlfn.LET(_xlpm.x,VLOOKUP($I3026,'2026-01-09_taxon-match'!$A$2:$N$81,10,FALSE),IF(_xlpm.x=0,"",_xlpm.x)))</f>
        <v>Echinidae</v>
      </c>
      <c r="S3026" s="46" t="str">
        <f>IF($I3026="","",_xlfn.LET(_xlpm.x,VLOOKUP($I3026,'2026-01-09_taxon-match'!$A$2:$N$81,11,FALSE),IF(_xlpm.x=0,"",_xlpm.x)))</f>
        <v>Sterechinus</v>
      </c>
      <c r="T3026" s="46" t="str">
        <f>IF($I3026="","",_xlfn.LET(_xlpm.x,VLOOKUP($I3026,'2026-01-09_taxon-match'!$A$2:$N$81,13,FALSE),IF(_xlpm.x=0,"",_xlpm.x)))</f>
        <v>neumayeri</v>
      </c>
      <c r="V3026" t="s">
        <v>43</v>
      </c>
      <c r="W3026" t="s">
        <v>28</v>
      </c>
      <c r="X3026" t="s">
        <v>32</v>
      </c>
      <c r="Y3026" s="46" t="str">
        <f>IF(V3026="","",_xlfn.LET(_xlpm.x,VLOOKUP(V3026,'Drop-down_menus'!$D$2:$E$13,2,FALSE),IF(_xlpm.x=0,"",_xlpm.x)))</f>
        <v>https://orcid.org/0000-0002-0981-7442</v>
      </c>
      <c r="Z3026" s="46" t="str">
        <f>IF(W3026="","",_xlfn.LET(_xlpm.x,VLOOKUP(W3026,'Drop-down_menus'!$D$2:$E$13,2,FALSE),IF(_xlpm.x=0,"",_xlpm.x)))</f>
        <v>https://orcid.org/0000-0002-9037-7623</v>
      </c>
      <c r="AA3026" s="46" t="str">
        <f>IF(X3026="","",_xlfn.LET(_xlpm.x,VLOOKUP(X3026,'Drop-down_menus'!$D$2:$E$13,2,FALSE),IF(_xlpm.x=0,"",_xlpm.x)))</f>
        <v>https://orcid.org/0000-0001-5748-602X</v>
      </c>
      <c r="AB3026" s="46" t="s">
        <v>229</v>
      </c>
      <c r="AC3026" s="46" t="s">
        <v>1114</v>
      </c>
    </row>
    <row r="3027" spans="1:29" ht="15" customHeight="1">
      <c r="A3027" s="46">
        <v>30</v>
      </c>
      <c r="B3027" s="2">
        <v>4082</v>
      </c>
      <c r="C3027" t="s">
        <v>57</v>
      </c>
      <c r="D3027" s="46" t="b">
        <f>COUNTIF(Events!$B$2:$B$171, C3027) &gt; 0</f>
        <v>1</v>
      </c>
      <c r="E3027" s="46" t="s">
        <v>1111</v>
      </c>
      <c r="F3027" s="46" t="s">
        <v>1108</v>
      </c>
      <c r="G3027" t="s">
        <v>177</v>
      </c>
      <c r="H3027"/>
      <c r="I3027" s="46" t="s">
        <v>177</v>
      </c>
      <c r="J3027" s="46" t="str">
        <f>IF(I3027="","",_xlfn.LET(_xlpm.x,VLOOKUP(I3027,'2026-01-09_taxon-match'!$A$2:$N$81,4,FALSE),IF(_xlpm.x=0,"",_xlpm.x)))</f>
        <v>Sterechinus neumayeri</v>
      </c>
      <c r="K3027"/>
      <c r="L3027" s="46" t="str">
        <f>IF(I3027="","",_xlfn.LET(_xlpm.x,VLOOKUP(I3027,'2026-01-09_taxon-match'!$A$2:$N$81,3,FALSE),IF(_xlpm.x=0,"",_xlpm.x)))</f>
        <v>urn:lsid:marinespecies.org:taxname:160831</v>
      </c>
      <c r="M3027" s="46" t="str">
        <f>IF($I3027="","",_xlfn.LET(_xlpm.x,VLOOKUP($I3027,'2026-01-09_taxon-match'!$A$2:$N$81,5,FALSE),IF(_xlpm.x=0,"",_xlpm.x)))</f>
        <v>(Meissner, 1900)</v>
      </c>
      <c r="N3027" s="46" t="str">
        <f>IF($I3027="","",_xlfn.LET(_xlpm.x,VLOOKUP($I3027,'2026-01-09_taxon-match'!$A$2:$N$81,6,FALSE),IF(_xlpm.x=0,"",_xlpm.x)))</f>
        <v>Animalia</v>
      </c>
      <c r="O3027" s="46" t="str">
        <f>IF($I3027="","",_xlfn.LET(_xlpm.x,VLOOKUP($I3027,'2026-01-09_taxon-match'!$A$2:$N$81,7,FALSE),IF(_xlpm.x=0,"",_xlpm.x)))</f>
        <v>Echinodermata</v>
      </c>
      <c r="P3027" s="46" t="str">
        <f>IF($I3027="","",_xlfn.LET(_xlpm.x,VLOOKUP($I3027,'2026-01-09_taxon-match'!$A$2:$N$81,8,FALSE),IF(_xlpm.x=0,"",_xlpm.x)))</f>
        <v>Echinoidea</v>
      </c>
      <c r="Q3027" s="46" t="str">
        <f>IF($I3027="","",_xlfn.LET(_xlpm.x,VLOOKUP($I3027,'2026-01-09_taxon-match'!$A$2:$N$81,9,FALSE),IF(_xlpm.x=0,"",_xlpm.x)))</f>
        <v>Camarodonta</v>
      </c>
      <c r="R3027" s="46" t="str">
        <f>IF($I3027="","",_xlfn.LET(_xlpm.x,VLOOKUP($I3027,'2026-01-09_taxon-match'!$A$2:$N$81,10,FALSE),IF(_xlpm.x=0,"",_xlpm.x)))</f>
        <v>Echinidae</v>
      </c>
      <c r="S3027" s="46" t="str">
        <f>IF($I3027="","",_xlfn.LET(_xlpm.x,VLOOKUP($I3027,'2026-01-09_taxon-match'!$A$2:$N$81,11,FALSE),IF(_xlpm.x=0,"",_xlpm.x)))</f>
        <v>Sterechinus</v>
      </c>
      <c r="T3027" s="46" t="str">
        <f>IF($I3027="","",_xlfn.LET(_xlpm.x,VLOOKUP($I3027,'2026-01-09_taxon-match'!$A$2:$N$81,13,FALSE),IF(_xlpm.x=0,"",_xlpm.x)))</f>
        <v>neumayeri</v>
      </c>
      <c r="V3027" t="s">
        <v>43</v>
      </c>
      <c r="W3027" t="s">
        <v>28</v>
      </c>
      <c r="X3027" t="s">
        <v>32</v>
      </c>
      <c r="Y3027" s="46" t="str">
        <f>IF(V3027="","",_xlfn.LET(_xlpm.x,VLOOKUP(V3027,'Drop-down_menus'!$D$2:$E$13,2,FALSE),IF(_xlpm.x=0,"",_xlpm.x)))</f>
        <v>https://orcid.org/0000-0002-0981-7442</v>
      </c>
      <c r="Z3027" s="46" t="str">
        <f>IF(W3027="","",_xlfn.LET(_xlpm.x,VLOOKUP(W3027,'Drop-down_menus'!$D$2:$E$13,2,FALSE),IF(_xlpm.x=0,"",_xlpm.x)))</f>
        <v>https://orcid.org/0000-0002-9037-7623</v>
      </c>
      <c r="AA3027" s="46" t="str">
        <f>IF(X3027="","",_xlfn.LET(_xlpm.x,VLOOKUP(X3027,'Drop-down_menus'!$D$2:$E$13,2,FALSE),IF(_xlpm.x=0,"",_xlpm.x)))</f>
        <v>https://orcid.org/0000-0001-5748-602X</v>
      </c>
      <c r="AB3027" s="46" t="s">
        <v>229</v>
      </c>
      <c r="AC3027" s="46" t="s">
        <v>1114</v>
      </c>
    </row>
    <row r="3028" spans="1:29" ht="15" customHeight="1">
      <c r="A3028" s="46">
        <v>30</v>
      </c>
      <c r="B3028" s="2">
        <v>4083</v>
      </c>
      <c r="C3028" t="s">
        <v>57</v>
      </c>
      <c r="D3028" s="46" t="b">
        <f>COUNTIF(Events!$B$2:$B$171, C3028) &gt; 0</f>
        <v>1</v>
      </c>
      <c r="E3028" s="2" t="s">
        <v>1106</v>
      </c>
      <c r="F3028" s="46" t="s">
        <v>1105</v>
      </c>
      <c r="G3028" t="s">
        <v>177</v>
      </c>
      <c r="H3028"/>
      <c r="I3028" s="46" t="s">
        <v>177</v>
      </c>
      <c r="J3028" s="46" t="str">
        <f>IF(I3028="","",_xlfn.LET(_xlpm.x,VLOOKUP(I3028,'2026-01-09_taxon-match'!$A$2:$N$81,4,FALSE),IF(_xlpm.x=0,"",_xlpm.x)))</f>
        <v>Sterechinus neumayeri</v>
      </c>
      <c r="K3028"/>
      <c r="L3028" s="46" t="str">
        <f>IF(I3028="","",_xlfn.LET(_xlpm.x,VLOOKUP(I3028,'2026-01-09_taxon-match'!$A$2:$N$81,3,FALSE),IF(_xlpm.x=0,"",_xlpm.x)))</f>
        <v>urn:lsid:marinespecies.org:taxname:160831</v>
      </c>
      <c r="M3028" s="46" t="str">
        <f>IF($I3028="","",_xlfn.LET(_xlpm.x,VLOOKUP($I3028,'2026-01-09_taxon-match'!$A$2:$N$81,5,FALSE),IF(_xlpm.x=0,"",_xlpm.x)))</f>
        <v>(Meissner, 1900)</v>
      </c>
      <c r="N3028" s="46" t="str">
        <f>IF($I3028="","",_xlfn.LET(_xlpm.x,VLOOKUP($I3028,'2026-01-09_taxon-match'!$A$2:$N$81,6,FALSE),IF(_xlpm.x=0,"",_xlpm.x)))</f>
        <v>Animalia</v>
      </c>
      <c r="O3028" s="46" t="str">
        <f>IF($I3028="","",_xlfn.LET(_xlpm.x,VLOOKUP($I3028,'2026-01-09_taxon-match'!$A$2:$N$81,7,FALSE),IF(_xlpm.x=0,"",_xlpm.x)))</f>
        <v>Echinodermata</v>
      </c>
      <c r="P3028" s="46" t="str">
        <f>IF($I3028="","",_xlfn.LET(_xlpm.x,VLOOKUP($I3028,'2026-01-09_taxon-match'!$A$2:$N$81,8,FALSE),IF(_xlpm.x=0,"",_xlpm.x)))</f>
        <v>Echinoidea</v>
      </c>
      <c r="Q3028" s="46" t="str">
        <f>IF($I3028="","",_xlfn.LET(_xlpm.x,VLOOKUP($I3028,'2026-01-09_taxon-match'!$A$2:$N$81,9,FALSE),IF(_xlpm.x=0,"",_xlpm.x)))</f>
        <v>Camarodonta</v>
      </c>
      <c r="R3028" s="46" t="str">
        <f>IF($I3028="","",_xlfn.LET(_xlpm.x,VLOOKUP($I3028,'2026-01-09_taxon-match'!$A$2:$N$81,10,FALSE),IF(_xlpm.x=0,"",_xlpm.x)))</f>
        <v>Echinidae</v>
      </c>
      <c r="S3028" s="46" t="str">
        <f>IF($I3028="","",_xlfn.LET(_xlpm.x,VLOOKUP($I3028,'2026-01-09_taxon-match'!$A$2:$N$81,11,FALSE),IF(_xlpm.x=0,"",_xlpm.x)))</f>
        <v>Sterechinus</v>
      </c>
      <c r="T3028" s="46" t="str">
        <f>IF($I3028="","",_xlfn.LET(_xlpm.x,VLOOKUP($I3028,'2026-01-09_taxon-match'!$A$2:$N$81,13,FALSE),IF(_xlpm.x=0,"",_xlpm.x)))</f>
        <v>neumayeri</v>
      </c>
      <c r="V3028" t="s">
        <v>43</v>
      </c>
      <c r="W3028" t="s">
        <v>28</v>
      </c>
      <c r="X3028" t="s">
        <v>32</v>
      </c>
      <c r="Y3028" s="46" t="str">
        <f>IF(V3028="","",_xlfn.LET(_xlpm.x,VLOOKUP(V3028,'Drop-down_menus'!$D$2:$E$13,2,FALSE),IF(_xlpm.x=0,"",_xlpm.x)))</f>
        <v>https://orcid.org/0000-0002-0981-7442</v>
      </c>
      <c r="Z3028" s="46" t="str">
        <f>IF(W3028="","",_xlfn.LET(_xlpm.x,VLOOKUP(W3028,'Drop-down_menus'!$D$2:$E$13,2,FALSE),IF(_xlpm.x=0,"",_xlpm.x)))</f>
        <v>https://orcid.org/0000-0002-9037-7623</v>
      </c>
      <c r="AA3028" s="46" t="str">
        <f>IF(X3028="","",_xlfn.LET(_xlpm.x,VLOOKUP(X3028,'Drop-down_menus'!$D$2:$E$13,2,FALSE),IF(_xlpm.x=0,"",_xlpm.x)))</f>
        <v>https://orcid.org/0000-0001-5748-602X</v>
      </c>
      <c r="AB3028" s="46" t="s">
        <v>300</v>
      </c>
      <c r="AC3028" s="46" t="s">
        <v>1115</v>
      </c>
    </row>
    <row r="3029" spans="1:29" ht="15" customHeight="1">
      <c r="A3029" s="46">
        <v>31</v>
      </c>
      <c r="B3029" s="2">
        <v>4084</v>
      </c>
      <c r="C3029" t="s">
        <v>57</v>
      </c>
      <c r="D3029" s="46" t="b">
        <f>COUNTIF(Events!$B$2:$B$171, C3029) &gt; 0</f>
        <v>1</v>
      </c>
      <c r="E3029" s="46" t="s">
        <v>1113</v>
      </c>
      <c r="F3029" s="2" t="s">
        <v>1104</v>
      </c>
      <c r="G3029" t="s">
        <v>177</v>
      </c>
      <c r="H3029"/>
      <c r="I3029" s="46" t="s">
        <v>177</v>
      </c>
      <c r="J3029" s="46" t="str">
        <f>IF(I3029="","",_xlfn.LET(_xlpm.x,VLOOKUP(I3029,'2026-01-09_taxon-match'!$A$2:$N$81,4,FALSE),IF(_xlpm.x=0,"",_xlpm.x)))</f>
        <v>Sterechinus neumayeri</v>
      </c>
      <c r="K3029"/>
      <c r="L3029" s="46" t="str">
        <f>IF(I3029="","",_xlfn.LET(_xlpm.x,VLOOKUP(I3029,'2026-01-09_taxon-match'!$A$2:$N$81,3,FALSE),IF(_xlpm.x=0,"",_xlpm.x)))</f>
        <v>urn:lsid:marinespecies.org:taxname:160831</v>
      </c>
      <c r="M3029" s="46" t="str">
        <f>IF($I3029="","",_xlfn.LET(_xlpm.x,VLOOKUP($I3029,'2026-01-09_taxon-match'!$A$2:$N$81,5,FALSE),IF(_xlpm.x=0,"",_xlpm.x)))</f>
        <v>(Meissner, 1900)</v>
      </c>
      <c r="N3029" s="46" t="str">
        <f>IF($I3029="","",_xlfn.LET(_xlpm.x,VLOOKUP($I3029,'2026-01-09_taxon-match'!$A$2:$N$81,6,FALSE),IF(_xlpm.x=0,"",_xlpm.x)))</f>
        <v>Animalia</v>
      </c>
      <c r="O3029" s="46" t="str">
        <f>IF($I3029="","",_xlfn.LET(_xlpm.x,VLOOKUP($I3029,'2026-01-09_taxon-match'!$A$2:$N$81,7,FALSE),IF(_xlpm.x=0,"",_xlpm.x)))</f>
        <v>Echinodermata</v>
      </c>
      <c r="P3029" s="46" t="str">
        <f>IF($I3029="","",_xlfn.LET(_xlpm.x,VLOOKUP($I3029,'2026-01-09_taxon-match'!$A$2:$N$81,8,FALSE),IF(_xlpm.x=0,"",_xlpm.x)))</f>
        <v>Echinoidea</v>
      </c>
      <c r="Q3029" s="46" t="str">
        <f>IF($I3029="","",_xlfn.LET(_xlpm.x,VLOOKUP($I3029,'2026-01-09_taxon-match'!$A$2:$N$81,9,FALSE),IF(_xlpm.x=0,"",_xlpm.x)))</f>
        <v>Camarodonta</v>
      </c>
      <c r="R3029" s="46" t="str">
        <f>IF($I3029="","",_xlfn.LET(_xlpm.x,VLOOKUP($I3029,'2026-01-09_taxon-match'!$A$2:$N$81,10,FALSE),IF(_xlpm.x=0,"",_xlpm.x)))</f>
        <v>Echinidae</v>
      </c>
      <c r="S3029" s="46" t="str">
        <f>IF($I3029="","",_xlfn.LET(_xlpm.x,VLOOKUP($I3029,'2026-01-09_taxon-match'!$A$2:$N$81,11,FALSE),IF(_xlpm.x=0,"",_xlpm.x)))</f>
        <v>Sterechinus</v>
      </c>
      <c r="T3029" s="46" t="str">
        <f>IF($I3029="","",_xlfn.LET(_xlpm.x,VLOOKUP($I3029,'2026-01-09_taxon-match'!$A$2:$N$81,13,FALSE),IF(_xlpm.x=0,"",_xlpm.x)))</f>
        <v>neumayeri</v>
      </c>
      <c r="U3029"/>
      <c r="V3029" t="s">
        <v>43</v>
      </c>
      <c r="W3029" t="s">
        <v>28</v>
      </c>
      <c r="X3029" t="s">
        <v>32</v>
      </c>
      <c r="Y3029" s="46" t="str">
        <f>IF(V3029="","",_xlfn.LET(_xlpm.x,VLOOKUP(V3029,'Drop-down_menus'!$D$2:$E$13,2,FALSE),IF(_xlpm.x=0,"",_xlpm.x)))</f>
        <v>https://orcid.org/0000-0002-0981-7442</v>
      </c>
      <c r="Z3029" s="46" t="str">
        <f>IF(W3029="","",_xlfn.LET(_xlpm.x,VLOOKUP(W3029,'Drop-down_menus'!$D$2:$E$13,2,FALSE),IF(_xlpm.x=0,"",_xlpm.x)))</f>
        <v>https://orcid.org/0000-0002-9037-7623</v>
      </c>
      <c r="AA3029" s="46" t="str">
        <f>IF(X3029="","",_xlfn.LET(_xlpm.x,VLOOKUP(X3029,'Drop-down_menus'!$D$2:$E$13,2,FALSE),IF(_xlpm.x=0,"",_xlpm.x)))</f>
        <v>https://orcid.org/0000-0001-5748-602X</v>
      </c>
      <c r="AB3029" s="46" t="s">
        <v>172</v>
      </c>
      <c r="AC3029" s="46" t="s">
        <v>1114</v>
      </c>
    </row>
    <row r="3030" spans="1:29" ht="15" customHeight="1">
      <c r="A3030" s="46">
        <v>31</v>
      </c>
      <c r="B3030" s="2">
        <v>4085</v>
      </c>
      <c r="C3030" t="s">
        <v>57</v>
      </c>
      <c r="D3030" s="46" t="b">
        <f>COUNTIF(Events!$B$2:$B$171, C3030) &gt; 0</f>
        <v>1</v>
      </c>
      <c r="E3030" s="46" t="s">
        <v>1109</v>
      </c>
      <c r="F3030" s="46" t="s">
        <v>1107</v>
      </c>
      <c r="G3030" t="s">
        <v>177</v>
      </c>
      <c r="H3030"/>
      <c r="I3030" s="46" t="s">
        <v>177</v>
      </c>
      <c r="J3030" s="46" t="str">
        <f>IF(I3030="","",_xlfn.LET(_xlpm.x,VLOOKUP(I3030,'2026-01-09_taxon-match'!$A$2:$N$81,4,FALSE),IF(_xlpm.x=0,"",_xlpm.x)))</f>
        <v>Sterechinus neumayeri</v>
      </c>
      <c r="K3030"/>
      <c r="L3030" s="46" t="str">
        <f>IF(I3030="","",_xlfn.LET(_xlpm.x,VLOOKUP(I3030,'2026-01-09_taxon-match'!$A$2:$N$81,3,FALSE),IF(_xlpm.x=0,"",_xlpm.x)))</f>
        <v>urn:lsid:marinespecies.org:taxname:160831</v>
      </c>
      <c r="M3030" s="46" t="str">
        <f>IF($I3030="","",_xlfn.LET(_xlpm.x,VLOOKUP($I3030,'2026-01-09_taxon-match'!$A$2:$N$81,5,FALSE),IF(_xlpm.x=0,"",_xlpm.x)))</f>
        <v>(Meissner, 1900)</v>
      </c>
      <c r="N3030" s="46" t="str">
        <f>IF($I3030="","",_xlfn.LET(_xlpm.x,VLOOKUP($I3030,'2026-01-09_taxon-match'!$A$2:$N$81,6,FALSE),IF(_xlpm.x=0,"",_xlpm.x)))</f>
        <v>Animalia</v>
      </c>
      <c r="O3030" s="46" t="str">
        <f>IF($I3030="","",_xlfn.LET(_xlpm.x,VLOOKUP($I3030,'2026-01-09_taxon-match'!$A$2:$N$81,7,FALSE),IF(_xlpm.x=0,"",_xlpm.x)))</f>
        <v>Echinodermata</v>
      </c>
      <c r="P3030" s="46" t="str">
        <f>IF($I3030="","",_xlfn.LET(_xlpm.x,VLOOKUP($I3030,'2026-01-09_taxon-match'!$A$2:$N$81,8,FALSE),IF(_xlpm.x=0,"",_xlpm.x)))</f>
        <v>Echinoidea</v>
      </c>
      <c r="Q3030" s="46" t="str">
        <f>IF($I3030="","",_xlfn.LET(_xlpm.x,VLOOKUP($I3030,'2026-01-09_taxon-match'!$A$2:$N$81,9,FALSE),IF(_xlpm.x=0,"",_xlpm.x)))</f>
        <v>Camarodonta</v>
      </c>
      <c r="R3030" s="46" t="str">
        <f>IF($I3030="","",_xlfn.LET(_xlpm.x,VLOOKUP($I3030,'2026-01-09_taxon-match'!$A$2:$N$81,10,FALSE),IF(_xlpm.x=0,"",_xlpm.x)))</f>
        <v>Echinidae</v>
      </c>
      <c r="S3030" s="46" t="str">
        <f>IF($I3030="","",_xlfn.LET(_xlpm.x,VLOOKUP($I3030,'2026-01-09_taxon-match'!$A$2:$N$81,11,FALSE),IF(_xlpm.x=0,"",_xlpm.x)))</f>
        <v>Sterechinus</v>
      </c>
      <c r="T3030" s="46" t="str">
        <f>IF($I3030="","",_xlfn.LET(_xlpm.x,VLOOKUP($I3030,'2026-01-09_taxon-match'!$A$2:$N$81,13,FALSE),IF(_xlpm.x=0,"",_xlpm.x)))</f>
        <v>neumayeri</v>
      </c>
      <c r="V3030" t="s">
        <v>43</v>
      </c>
      <c r="W3030" t="s">
        <v>28</v>
      </c>
      <c r="X3030" t="s">
        <v>32</v>
      </c>
      <c r="Y3030" s="46" t="str">
        <f>IF(V3030="","",_xlfn.LET(_xlpm.x,VLOOKUP(V3030,'Drop-down_menus'!$D$2:$E$13,2,FALSE),IF(_xlpm.x=0,"",_xlpm.x)))</f>
        <v>https://orcid.org/0000-0002-0981-7442</v>
      </c>
      <c r="Z3030" s="46" t="str">
        <f>IF(W3030="","",_xlfn.LET(_xlpm.x,VLOOKUP(W3030,'Drop-down_menus'!$D$2:$E$13,2,FALSE),IF(_xlpm.x=0,"",_xlpm.x)))</f>
        <v>https://orcid.org/0000-0002-9037-7623</v>
      </c>
      <c r="AA3030" s="46" t="str">
        <f>IF(X3030="","",_xlfn.LET(_xlpm.x,VLOOKUP(X3030,'Drop-down_menus'!$D$2:$E$13,2,FALSE),IF(_xlpm.x=0,"",_xlpm.x)))</f>
        <v>https://orcid.org/0000-0001-5748-602X</v>
      </c>
      <c r="AB3030" s="46" t="s">
        <v>172</v>
      </c>
      <c r="AC3030" s="46" t="s">
        <v>189</v>
      </c>
    </row>
    <row r="3031" spans="1:29" ht="15" customHeight="1">
      <c r="A3031" s="46">
        <v>31</v>
      </c>
      <c r="B3031" s="2">
        <v>4086</v>
      </c>
      <c r="C3031" t="s">
        <v>57</v>
      </c>
      <c r="D3031" s="46" t="b">
        <f>COUNTIF(Events!$B$2:$B$171, C3031) &gt; 0</f>
        <v>1</v>
      </c>
      <c r="E3031" s="46" t="s">
        <v>1110</v>
      </c>
      <c r="F3031" s="46" t="s">
        <v>1108</v>
      </c>
      <c r="G3031" t="s">
        <v>177</v>
      </c>
      <c r="H3031"/>
      <c r="I3031" s="46" t="s">
        <v>177</v>
      </c>
      <c r="J3031" s="46" t="str">
        <f>IF(I3031="","",_xlfn.LET(_xlpm.x,VLOOKUP(I3031,'2026-01-09_taxon-match'!$A$2:$N$81,4,FALSE),IF(_xlpm.x=0,"",_xlpm.x)))</f>
        <v>Sterechinus neumayeri</v>
      </c>
      <c r="K3031"/>
      <c r="L3031" s="46" t="str">
        <f>IF(I3031="","",_xlfn.LET(_xlpm.x,VLOOKUP(I3031,'2026-01-09_taxon-match'!$A$2:$N$81,3,FALSE),IF(_xlpm.x=0,"",_xlpm.x)))</f>
        <v>urn:lsid:marinespecies.org:taxname:160831</v>
      </c>
      <c r="M3031" s="46" t="str">
        <f>IF($I3031="","",_xlfn.LET(_xlpm.x,VLOOKUP($I3031,'2026-01-09_taxon-match'!$A$2:$N$81,5,FALSE),IF(_xlpm.x=0,"",_xlpm.x)))</f>
        <v>(Meissner, 1900)</v>
      </c>
      <c r="N3031" s="46" t="str">
        <f>IF($I3031="","",_xlfn.LET(_xlpm.x,VLOOKUP($I3031,'2026-01-09_taxon-match'!$A$2:$N$81,6,FALSE),IF(_xlpm.x=0,"",_xlpm.x)))</f>
        <v>Animalia</v>
      </c>
      <c r="O3031" s="46" t="str">
        <f>IF($I3031="","",_xlfn.LET(_xlpm.x,VLOOKUP($I3031,'2026-01-09_taxon-match'!$A$2:$N$81,7,FALSE),IF(_xlpm.x=0,"",_xlpm.x)))</f>
        <v>Echinodermata</v>
      </c>
      <c r="P3031" s="46" t="str">
        <f>IF($I3031="","",_xlfn.LET(_xlpm.x,VLOOKUP($I3031,'2026-01-09_taxon-match'!$A$2:$N$81,8,FALSE),IF(_xlpm.x=0,"",_xlpm.x)))</f>
        <v>Echinoidea</v>
      </c>
      <c r="Q3031" s="46" t="str">
        <f>IF($I3031="","",_xlfn.LET(_xlpm.x,VLOOKUP($I3031,'2026-01-09_taxon-match'!$A$2:$N$81,9,FALSE),IF(_xlpm.x=0,"",_xlpm.x)))</f>
        <v>Camarodonta</v>
      </c>
      <c r="R3031" s="46" t="str">
        <f>IF($I3031="","",_xlfn.LET(_xlpm.x,VLOOKUP($I3031,'2026-01-09_taxon-match'!$A$2:$N$81,10,FALSE),IF(_xlpm.x=0,"",_xlpm.x)))</f>
        <v>Echinidae</v>
      </c>
      <c r="S3031" s="46" t="str">
        <f>IF($I3031="","",_xlfn.LET(_xlpm.x,VLOOKUP($I3031,'2026-01-09_taxon-match'!$A$2:$N$81,11,FALSE),IF(_xlpm.x=0,"",_xlpm.x)))</f>
        <v>Sterechinus</v>
      </c>
      <c r="T3031" s="46" t="str">
        <f>IF($I3031="","",_xlfn.LET(_xlpm.x,VLOOKUP($I3031,'2026-01-09_taxon-match'!$A$2:$N$81,13,FALSE),IF(_xlpm.x=0,"",_xlpm.x)))</f>
        <v>neumayeri</v>
      </c>
      <c r="V3031" t="s">
        <v>43</v>
      </c>
      <c r="W3031" t="s">
        <v>28</v>
      </c>
      <c r="X3031" t="s">
        <v>32</v>
      </c>
      <c r="Y3031" s="46" t="str">
        <f>IF(V3031="","",_xlfn.LET(_xlpm.x,VLOOKUP(V3031,'Drop-down_menus'!$D$2:$E$13,2,FALSE),IF(_xlpm.x=0,"",_xlpm.x)))</f>
        <v>https://orcid.org/0000-0002-0981-7442</v>
      </c>
      <c r="Z3031" s="46" t="str">
        <f>IF(W3031="","",_xlfn.LET(_xlpm.x,VLOOKUP(W3031,'Drop-down_menus'!$D$2:$E$13,2,FALSE),IF(_xlpm.x=0,"",_xlpm.x)))</f>
        <v>https://orcid.org/0000-0002-9037-7623</v>
      </c>
      <c r="AA3031" s="46" t="str">
        <f>IF(X3031="","",_xlfn.LET(_xlpm.x,VLOOKUP(X3031,'Drop-down_menus'!$D$2:$E$13,2,FALSE),IF(_xlpm.x=0,"",_xlpm.x)))</f>
        <v>https://orcid.org/0000-0001-5748-602X</v>
      </c>
      <c r="AB3031" s="46" t="s">
        <v>229</v>
      </c>
      <c r="AC3031" s="46" t="s">
        <v>1114</v>
      </c>
    </row>
    <row r="3032" spans="1:29" ht="15" customHeight="1">
      <c r="A3032" s="46">
        <v>31</v>
      </c>
      <c r="B3032" s="2">
        <v>4087</v>
      </c>
      <c r="C3032" t="s">
        <v>57</v>
      </c>
      <c r="D3032" s="46" t="b">
        <f>COUNTIF(Events!$B$2:$B$171, C3032) &gt; 0</f>
        <v>1</v>
      </c>
      <c r="E3032" s="46" t="s">
        <v>1111</v>
      </c>
      <c r="F3032" s="46" t="s">
        <v>1108</v>
      </c>
      <c r="G3032" t="s">
        <v>177</v>
      </c>
      <c r="H3032"/>
      <c r="I3032" s="46" t="s">
        <v>177</v>
      </c>
      <c r="J3032" s="46" t="str">
        <f>IF(I3032="","",_xlfn.LET(_xlpm.x,VLOOKUP(I3032,'2026-01-09_taxon-match'!$A$2:$N$81,4,FALSE),IF(_xlpm.x=0,"",_xlpm.x)))</f>
        <v>Sterechinus neumayeri</v>
      </c>
      <c r="K3032"/>
      <c r="L3032" s="46" t="str">
        <f>IF(I3032="","",_xlfn.LET(_xlpm.x,VLOOKUP(I3032,'2026-01-09_taxon-match'!$A$2:$N$81,3,FALSE),IF(_xlpm.x=0,"",_xlpm.x)))</f>
        <v>urn:lsid:marinespecies.org:taxname:160831</v>
      </c>
      <c r="M3032" s="46" t="str">
        <f>IF($I3032="","",_xlfn.LET(_xlpm.x,VLOOKUP($I3032,'2026-01-09_taxon-match'!$A$2:$N$81,5,FALSE),IF(_xlpm.x=0,"",_xlpm.x)))</f>
        <v>(Meissner, 1900)</v>
      </c>
      <c r="N3032" s="46" t="str">
        <f>IF($I3032="","",_xlfn.LET(_xlpm.x,VLOOKUP($I3032,'2026-01-09_taxon-match'!$A$2:$N$81,6,FALSE),IF(_xlpm.x=0,"",_xlpm.x)))</f>
        <v>Animalia</v>
      </c>
      <c r="O3032" s="46" t="str">
        <f>IF($I3032="","",_xlfn.LET(_xlpm.x,VLOOKUP($I3032,'2026-01-09_taxon-match'!$A$2:$N$81,7,FALSE),IF(_xlpm.x=0,"",_xlpm.x)))</f>
        <v>Echinodermata</v>
      </c>
      <c r="P3032" s="46" t="str">
        <f>IF($I3032="","",_xlfn.LET(_xlpm.x,VLOOKUP($I3032,'2026-01-09_taxon-match'!$A$2:$N$81,8,FALSE),IF(_xlpm.x=0,"",_xlpm.x)))</f>
        <v>Echinoidea</v>
      </c>
      <c r="Q3032" s="46" t="str">
        <f>IF($I3032="","",_xlfn.LET(_xlpm.x,VLOOKUP($I3032,'2026-01-09_taxon-match'!$A$2:$N$81,9,FALSE),IF(_xlpm.x=0,"",_xlpm.x)))</f>
        <v>Camarodonta</v>
      </c>
      <c r="R3032" s="46" t="str">
        <f>IF($I3032="","",_xlfn.LET(_xlpm.x,VLOOKUP($I3032,'2026-01-09_taxon-match'!$A$2:$N$81,10,FALSE),IF(_xlpm.x=0,"",_xlpm.x)))</f>
        <v>Echinidae</v>
      </c>
      <c r="S3032" s="46" t="str">
        <f>IF($I3032="","",_xlfn.LET(_xlpm.x,VLOOKUP($I3032,'2026-01-09_taxon-match'!$A$2:$N$81,11,FALSE),IF(_xlpm.x=0,"",_xlpm.x)))</f>
        <v>Sterechinus</v>
      </c>
      <c r="T3032" s="46" t="str">
        <f>IF($I3032="","",_xlfn.LET(_xlpm.x,VLOOKUP($I3032,'2026-01-09_taxon-match'!$A$2:$N$81,13,FALSE),IF(_xlpm.x=0,"",_xlpm.x)))</f>
        <v>neumayeri</v>
      </c>
      <c r="V3032" t="s">
        <v>43</v>
      </c>
      <c r="W3032" t="s">
        <v>28</v>
      </c>
      <c r="X3032" t="s">
        <v>32</v>
      </c>
      <c r="Y3032" s="46" t="str">
        <f>IF(V3032="","",_xlfn.LET(_xlpm.x,VLOOKUP(V3032,'Drop-down_menus'!$D$2:$E$13,2,FALSE),IF(_xlpm.x=0,"",_xlpm.x)))</f>
        <v>https://orcid.org/0000-0002-0981-7442</v>
      </c>
      <c r="Z3032" s="46" t="str">
        <f>IF(W3032="","",_xlfn.LET(_xlpm.x,VLOOKUP(W3032,'Drop-down_menus'!$D$2:$E$13,2,FALSE),IF(_xlpm.x=0,"",_xlpm.x)))</f>
        <v>https://orcid.org/0000-0002-9037-7623</v>
      </c>
      <c r="AA3032" s="46" t="str">
        <f>IF(X3032="","",_xlfn.LET(_xlpm.x,VLOOKUP(X3032,'Drop-down_menus'!$D$2:$E$13,2,FALSE),IF(_xlpm.x=0,"",_xlpm.x)))</f>
        <v>https://orcid.org/0000-0001-5748-602X</v>
      </c>
      <c r="AB3032" s="46" t="s">
        <v>229</v>
      </c>
      <c r="AC3032" s="46" t="s">
        <v>1114</v>
      </c>
    </row>
    <row r="3033" spans="1:29" ht="15" customHeight="1">
      <c r="A3033" s="46">
        <v>31</v>
      </c>
      <c r="B3033" s="2">
        <v>4088</v>
      </c>
      <c r="C3033" t="s">
        <v>57</v>
      </c>
      <c r="D3033" s="46" t="b">
        <f>COUNTIF(Events!$B$2:$B$171, C3033) &gt; 0</f>
        <v>1</v>
      </c>
      <c r="E3033" s="2" t="s">
        <v>1106</v>
      </c>
      <c r="F3033" s="46" t="s">
        <v>1105</v>
      </c>
      <c r="G3033" t="s">
        <v>177</v>
      </c>
      <c r="H3033"/>
      <c r="I3033" s="46" t="s">
        <v>177</v>
      </c>
      <c r="J3033" s="46" t="str">
        <f>IF(I3033="","",_xlfn.LET(_xlpm.x,VLOOKUP(I3033,'2026-01-09_taxon-match'!$A$2:$N$81,4,FALSE),IF(_xlpm.x=0,"",_xlpm.x)))</f>
        <v>Sterechinus neumayeri</v>
      </c>
      <c r="K3033"/>
      <c r="L3033" s="46" t="str">
        <f>IF(I3033="","",_xlfn.LET(_xlpm.x,VLOOKUP(I3033,'2026-01-09_taxon-match'!$A$2:$N$81,3,FALSE),IF(_xlpm.x=0,"",_xlpm.x)))</f>
        <v>urn:lsid:marinespecies.org:taxname:160831</v>
      </c>
      <c r="M3033" s="46" t="str">
        <f>IF($I3033="","",_xlfn.LET(_xlpm.x,VLOOKUP($I3033,'2026-01-09_taxon-match'!$A$2:$N$81,5,FALSE),IF(_xlpm.x=0,"",_xlpm.x)))</f>
        <v>(Meissner, 1900)</v>
      </c>
      <c r="N3033" s="46" t="str">
        <f>IF($I3033="","",_xlfn.LET(_xlpm.x,VLOOKUP($I3033,'2026-01-09_taxon-match'!$A$2:$N$81,6,FALSE),IF(_xlpm.x=0,"",_xlpm.x)))</f>
        <v>Animalia</v>
      </c>
      <c r="O3033" s="46" t="str">
        <f>IF($I3033="","",_xlfn.LET(_xlpm.x,VLOOKUP($I3033,'2026-01-09_taxon-match'!$A$2:$N$81,7,FALSE),IF(_xlpm.x=0,"",_xlpm.x)))</f>
        <v>Echinodermata</v>
      </c>
      <c r="P3033" s="46" t="str">
        <f>IF($I3033="","",_xlfn.LET(_xlpm.x,VLOOKUP($I3033,'2026-01-09_taxon-match'!$A$2:$N$81,8,FALSE),IF(_xlpm.x=0,"",_xlpm.x)))</f>
        <v>Echinoidea</v>
      </c>
      <c r="Q3033" s="46" t="str">
        <f>IF($I3033="","",_xlfn.LET(_xlpm.x,VLOOKUP($I3033,'2026-01-09_taxon-match'!$A$2:$N$81,9,FALSE),IF(_xlpm.x=0,"",_xlpm.x)))</f>
        <v>Camarodonta</v>
      </c>
      <c r="R3033" s="46" t="str">
        <f>IF($I3033="","",_xlfn.LET(_xlpm.x,VLOOKUP($I3033,'2026-01-09_taxon-match'!$A$2:$N$81,10,FALSE),IF(_xlpm.x=0,"",_xlpm.x)))</f>
        <v>Echinidae</v>
      </c>
      <c r="S3033" s="46" t="str">
        <f>IF($I3033="","",_xlfn.LET(_xlpm.x,VLOOKUP($I3033,'2026-01-09_taxon-match'!$A$2:$N$81,11,FALSE),IF(_xlpm.x=0,"",_xlpm.x)))</f>
        <v>Sterechinus</v>
      </c>
      <c r="T3033" s="46" t="str">
        <f>IF($I3033="","",_xlfn.LET(_xlpm.x,VLOOKUP($I3033,'2026-01-09_taxon-match'!$A$2:$N$81,13,FALSE),IF(_xlpm.x=0,"",_xlpm.x)))</f>
        <v>neumayeri</v>
      </c>
      <c r="V3033" t="s">
        <v>43</v>
      </c>
      <c r="W3033" t="s">
        <v>28</v>
      </c>
      <c r="X3033" t="s">
        <v>32</v>
      </c>
      <c r="Y3033" s="46" t="str">
        <f>IF(V3033="","",_xlfn.LET(_xlpm.x,VLOOKUP(V3033,'Drop-down_menus'!$D$2:$E$13,2,FALSE),IF(_xlpm.x=0,"",_xlpm.x)))</f>
        <v>https://orcid.org/0000-0002-0981-7442</v>
      </c>
      <c r="Z3033" s="46" t="str">
        <f>IF(W3033="","",_xlfn.LET(_xlpm.x,VLOOKUP(W3033,'Drop-down_menus'!$D$2:$E$13,2,FALSE),IF(_xlpm.x=0,"",_xlpm.x)))</f>
        <v>https://orcid.org/0000-0002-9037-7623</v>
      </c>
      <c r="AA3033" s="46" t="str">
        <f>IF(X3033="","",_xlfn.LET(_xlpm.x,VLOOKUP(X3033,'Drop-down_menus'!$D$2:$E$13,2,FALSE),IF(_xlpm.x=0,"",_xlpm.x)))</f>
        <v>https://orcid.org/0000-0001-5748-602X</v>
      </c>
      <c r="AB3033" s="46" t="s">
        <v>300</v>
      </c>
      <c r="AC3033" s="46" t="s">
        <v>1115</v>
      </c>
    </row>
    <row r="3034" spans="1:29" ht="15" customHeight="1">
      <c r="A3034" s="46">
        <v>32</v>
      </c>
      <c r="B3034" s="2">
        <v>4089</v>
      </c>
      <c r="C3034" t="s">
        <v>57</v>
      </c>
      <c r="D3034" s="46" t="b">
        <f>COUNTIF(Events!$B$2:$B$171, C3034) &gt; 0</f>
        <v>1</v>
      </c>
      <c r="E3034" s="46" t="s">
        <v>1113</v>
      </c>
      <c r="F3034" s="2" t="s">
        <v>1104</v>
      </c>
      <c r="G3034" t="s">
        <v>177</v>
      </c>
      <c r="H3034"/>
      <c r="I3034" s="46" t="s">
        <v>177</v>
      </c>
      <c r="J3034" s="46" t="str">
        <f>IF(I3034="","",_xlfn.LET(_xlpm.x,VLOOKUP(I3034,'2026-01-09_taxon-match'!$A$2:$N$81,4,FALSE),IF(_xlpm.x=0,"",_xlpm.x)))</f>
        <v>Sterechinus neumayeri</v>
      </c>
      <c r="K3034"/>
      <c r="L3034" s="46" t="str">
        <f>IF(I3034="","",_xlfn.LET(_xlpm.x,VLOOKUP(I3034,'2026-01-09_taxon-match'!$A$2:$N$81,3,FALSE),IF(_xlpm.x=0,"",_xlpm.x)))</f>
        <v>urn:lsid:marinespecies.org:taxname:160831</v>
      </c>
      <c r="M3034" s="46" t="str">
        <f>IF($I3034="","",_xlfn.LET(_xlpm.x,VLOOKUP($I3034,'2026-01-09_taxon-match'!$A$2:$N$81,5,FALSE),IF(_xlpm.x=0,"",_xlpm.x)))</f>
        <v>(Meissner, 1900)</v>
      </c>
      <c r="N3034" s="46" t="str">
        <f>IF($I3034="","",_xlfn.LET(_xlpm.x,VLOOKUP($I3034,'2026-01-09_taxon-match'!$A$2:$N$81,6,FALSE),IF(_xlpm.x=0,"",_xlpm.x)))</f>
        <v>Animalia</v>
      </c>
      <c r="O3034" s="46" t="str">
        <f>IF($I3034="","",_xlfn.LET(_xlpm.x,VLOOKUP($I3034,'2026-01-09_taxon-match'!$A$2:$N$81,7,FALSE),IF(_xlpm.x=0,"",_xlpm.x)))</f>
        <v>Echinodermata</v>
      </c>
      <c r="P3034" s="46" t="str">
        <f>IF($I3034="","",_xlfn.LET(_xlpm.x,VLOOKUP($I3034,'2026-01-09_taxon-match'!$A$2:$N$81,8,FALSE),IF(_xlpm.x=0,"",_xlpm.x)))</f>
        <v>Echinoidea</v>
      </c>
      <c r="Q3034" s="46" t="str">
        <f>IF($I3034="","",_xlfn.LET(_xlpm.x,VLOOKUP($I3034,'2026-01-09_taxon-match'!$A$2:$N$81,9,FALSE),IF(_xlpm.x=0,"",_xlpm.x)))</f>
        <v>Camarodonta</v>
      </c>
      <c r="R3034" s="46" t="str">
        <f>IF($I3034="","",_xlfn.LET(_xlpm.x,VLOOKUP($I3034,'2026-01-09_taxon-match'!$A$2:$N$81,10,FALSE),IF(_xlpm.x=0,"",_xlpm.x)))</f>
        <v>Echinidae</v>
      </c>
      <c r="S3034" s="46" t="str">
        <f>IF($I3034="","",_xlfn.LET(_xlpm.x,VLOOKUP($I3034,'2026-01-09_taxon-match'!$A$2:$N$81,11,FALSE),IF(_xlpm.x=0,"",_xlpm.x)))</f>
        <v>Sterechinus</v>
      </c>
      <c r="T3034" s="46" t="str">
        <f>IF($I3034="","",_xlfn.LET(_xlpm.x,VLOOKUP($I3034,'2026-01-09_taxon-match'!$A$2:$N$81,13,FALSE),IF(_xlpm.x=0,"",_xlpm.x)))</f>
        <v>neumayeri</v>
      </c>
      <c r="U3034"/>
      <c r="V3034" t="s">
        <v>43</v>
      </c>
      <c r="W3034" t="s">
        <v>28</v>
      </c>
      <c r="X3034" t="s">
        <v>32</v>
      </c>
      <c r="Y3034" s="46" t="str">
        <f>IF(V3034="","",_xlfn.LET(_xlpm.x,VLOOKUP(V3034,'Drop-down_menus'!$D$2:$E$13,2,FALSE),IF(_xlpm.x=0,"",_xlpm.x)))</f>
        <v>https://orcid.org/0000-0002-0981-7442</v>
      </c>
      <c r="Z3034" s="46" t="str">
        <f>IF(W3034="","",_xlfn.LET(_xlpm.x,VLOOKUP(W3034,'Drop-down_menus'!$D$2:$E$13,2,FALSE),IF(_xlpm.x=0,"",_xlpm.x)))</f>
        <v>https://orcid.org/0000-0002-9037-7623</v>
      </c>
      <c r="AA3034" s="46" t="str">
        <f>IF(X3034="","",_xlfn.LET(_xlpm.x,VLOOKUP(X3034,'Drop-down_menus'!$D$2:$E$13,2,FALSE),IF(_xlpm.x=0,"",_xlpm.x)))</f>
        <v>https://orcid.org/0000-0001-5748-602X</v>
      </c>
      <c r="AB3034" s="46" t="s">
        <v>172</v>
      </c>
      <c r="AC3034" s="46" t="s">
        <v>1114</v>
      </c>
    </row>
    <row r="3035" spans="1:29" ht="15" customHeight="1">
      <c r="A3035" s="46">
        <v>32</v>
      </c>
      <c r="B3035" s="2">
        <v>4090</v>
      </c>
      <c r="C3035" t="s">
        <v>57</v>
      </c>
      <c r="D3035" s="46" t="b">
        <f>COUNTIF(Events!$B$2:$B$171, C3035) &gt; 0</f>
        <v>1</v>
      </c>
      <c r="E3035" s="46" t="s">
        <v>1109</v>
      </c>
      <c r="F3035" s="46" t="s">
        <v>1107</v>
      </c>
      <c r="G3035" t="s">
        <v>177</v>
      </c>
      <c r="H3035"/>
      <c r="I3035" s="46" t="s">
        <v>177</v>
      </c>
      <c r="J3035" s="46" t="str">
        <f>IF(I3035="","",_xlfn.LET(_xlpm.x,VLOOKUP(I3035,'2026-01-09_taxon-match'!$A$2:$N$81,4,FALSE),IF(_xlpm.x=0,"",_xlpm.x)))</f>
        <v>Sterechinus neumayeri</v>
      </c>
      <c r="K3035"/>
      <c r="L3035" s="46" t="str">
        <f>IF(I3035="","",_xlfn.LET(_xlpm.x,VLOOKUP(I3035,'2026-01-09_taxon-match'!$A$2:$N$81,3,FALSE),IF(_xlpm.x=0,"",_xlpm.x)))</f>
        <v>urn:lsid:marinespecies.org:taxname:160831</v>
      </c>
      <c r="M3035" s="46" t="str">
        <f>IF($I3035="","",_xlfn.LET(_xlpm.x,VLOOKUP($I3035,'2026-01-09_taxon-match'!$A$2:$N$81,5,FALSE),IF(_xlpm.x=0,"",_xlpm.x)))</f>
        <v>(Meissner, 1900)</v>
      </c>
      <c r="N3035" s="46" t="str">
        <f>IF($I3035="","",_xlfn.LET(_xlpm.x,VLOOKUP($I3035,'2026-01-09_taxon-match'!$A$2:$N$81,6,FALSE),IF(_xlpm.x=0,"",_xlpm.x)))</f>
        <v>Animalia</v>
      </c>
      <c r="O3035" s="46" t="str">
        <f>IF($I3035="","",_xlfn.LET(_xlpm.x,VLOOKUP($I3035,'2026-01-09_taxon-match'!$A$2:$N$81,7,FALSE),IF(_xlpm.x=0,"",_xlpm.x)))</f>
        <v>Echinodermata</v>
      </c>
      <c r="P3035" s="46" t="str">
        <f>IF($I3035="","",_xlfn.LET(_xlpm.x,VLOOKUP($I3035,'2026-01-09_taxon-match'!$A$2:$N$81,8,FALSE),IF(_xlpm.x=0,"",_xlpm.x)))</f>
        <v>Echinoidea</v>
      </c>
      <c r="Q3035" s="46" t="str">
        <f>IF($I3035="","",_xlfn.LET(_xlpm.x,VLOOKUP($I3035,'2026-01-09_taxon-match'!$A$2:$N$81,9,FALSE),IF(_xlpm.x=0,"",_xlpm.x)))</f>
        <v>Camarodonta</v>
      </c>
      <c r="R3035" s="46" t="str">
        <f>IF($I3035="","",_xlfn.LET(_xlpm.x,VLOOKUP($I3035,'2026-01-09_taxon-match'!$A$2:$N$81,10,FALSE),IF(_xlpm.x=0,"",_xlpm.x)))</f>
        <v>Echinidae</v>
      </c>
      <c r="S3035" s="46" t="str">
        <f>IF($I3035="","",_xlfn.LET(_xlpm.x,VLOOKUP($I3035,'2026-01-09_taxon-match'!$A$2:$N$81,11,FALSE),IF(_xlpm.x=0,"",_xlpm.x)))</f>
        <v>Sterechinus</v>
      </c>
      <c r="T3035" s="46" t="str">
        <f>IF($I3035="","",_xlfn.LET(_xlpm.x,VLOOKUP($I3035,'2026-01-09_taxon-match'!$A$2:$N$81,13,FALSE),IF(_xlpm.x=0,"",_xlpm.x)))</f>
        <v>neumayeri</v>
      </c>
      <c r="V3035" t="s">
        <v>43</v>
      </c>
      <c r="W3035" t="s">
        <v>28</v>
      </c>
      <c r="X3035" t="s">
        <v>32</v>
      </c>
      <c r="Y3035" s="46" t="str">
        <f>IF(V3035="","",_xlfn.LET(_xlpm.x,VLOOKUP(V3035,'Drop-down_menus'!$D$2:$E$13,2,FALSE),IF(_xlpm.x=0,"",_xlpm.x)))</f>
        <v>https://orcid.org/0000-0002-0981-7442</v>
      </c>
      <c r="Z3035" s="46" t="str">
        <f>IF(W3035="","",_xlfn.LET(_xlpm.x,VLOOKUP(W3035,'Drop-down_menus'!$D$2:$E$13,2,FALSE),IF(_xlpm.x=0,"",_xlpm.x)))</f>
        <v>https://orcid.org/0000-0002-9037-7623</v>
      </c>
      <c r="AA3035" s="46" t="str">
        <f>IF(X3035="","",_xlfn.LET(_xlpm.x,VLOOKUP(X3035,'Drop-down_menus'!$D$2:$E$13,2,FALSE),IF(_xlpm.x=0,"",_xlpm.x)))</f>
        <v>https://orcid.org/0000-0001-5748-602X</v>
      </c>
      <c r="AB3035" s="46" t="s">
        <v>172</v>
      </c>
      <c r="AC3035" s="46" t="s">
        <v>189</v>
      </c>
    </row>
    <row r="3036" spans="1:29" ht="15" customHeight="1">
      <c r="A3036" s="46">
        <v>32</v>
      </c>
      <c r="B3036" s="2">
        <v>4091</v>
      </c>
      <c r="C3036" t="s">
        <v>57</v>
      </c>
      <c r="D3036" s="46" t="b">
        <f>COUNTIF(Events!$B$2:$B$171, C3036) &gt; 0</f>
        <v>1</v>
      </c>
      <c r="E3036" s="46" t="s">
        <v>1110</v>
      </c>
      <c r="F3036" s="46" t="s">
        <v>1108</v>
      </c>
      <c r="G3036" t="s">
        <v>177</v>
      </c>
      <c r="H3036"/>
      <c r="I3036" s="46" t="s">
        <v>177</v>
      </c>
      <c r="J3036" s="46" t="str">
        <f>IF(I3036="","",_xlfn.LET(_xlpm.x,VLOOKUP(I3036,'2026-01-09_taxon-match'!$A$2:$N$81,4,FALSE),IF(_xlpm.x=0,"",_xlpm.x)))</f>
        <v>Sterechinus neumayeri</v>
      </c>
      <c r="K3036"/>
      <c r="L3036" s="46" t="str">
        <f>IF(I3036="","",_xlfn.LET(_xlpm.x,VLOOKUP(I3036,'2026-01-09_taxon-match'!$A$2:$N$81,3,FALSE),IF(_xlpm.x=0,"",_xlpm.x)))</f>
        <v>urn:lsid:marinespecies.org:taxname:160831</v>
      </c>
      <c r="M3036" s="46" t="str">
        <f>IF($I3036="","",_xlfn.LET(_xlpm.x,VLOOKUP($I3036,'2026-01-09_taxon-match'!$A$2:$N$81,5,FALSE),IF(_xlpm.x=0,"",_xlpm.x)))</f>
        <v>(Meissner, 1900)</v>
      </c>
      <c r="N3036" s="46" t="str">
        <f>IF($I3036="","",_xlfn.LET(_xlpm.x,VLOOKUP($I3036,'2026-01-09_taxon-match'!$A$2:$N$81,6,FALSE),IF(_xlpm.x=0,"",_xlpm.x)))</f>
        <v>Animalia</v>
      </c>
      <c r="O3036" s="46" t="str">
        <f>IF($I3036="","",_xlfn.LET(_xlpm.x,VLOOKUP($I3036,'2026-01-09_taxon-match'!$A$2:$N$81,7,FALSE),IF(_xlpm.x=0,"",_xlpm.x)))</f>
        <v>Echinodermata</v>
      </c>
      <c r="P3036" s="46" t="str">
        <f>IF($I3036="","",_xlfn.LET(_xlpm.x,VLOOKUP($I3036,'2026-01-09_taxon-match'!$A$2:$N$81,8,FALSE),IF(_xlpm.x=0,"",_xlpm.x)))</f>
        <v>Echinoidea</v>
      </c>
      <c r="Q3036" s="46" t="str">
        <f>IF($I3036="","",_xlfn.LET(_xlpm.x,VLOOKUP($I3036,'2026-01-09_taxon-match'!$A$2:$N$81,9,FALSE),IF(_xlpm.x=0,"",_xlpm.x)))</f>
        <v>Camarodonta</v>
      </c>
      <c r="R3036" s="46" t="str">
        <f>IF($I3036="","",_xlfn.LET(_xlpm.x,VLOOKUP($I3036,'2026-01-09_taxon-match'!$A$2:$N$81,10,FALSE),IF(_xlpm.x=0,"",_xlpm.x)))</f>
        <v>Echinidae</v>
      </c>
      <c r="S3036" s="46" t="str">
        <f>IF($I3036="","",_xlfn.LET(_xlpm.x,VLOOKUP($I3036,'2026-01-09_taxon-match'!$A$2:$N$81,11,FALSE),IF(_xlpm.x=0,"",_xlpm.x)))</f>
        <v>Sterechinus</v>
      </c>
      <c r="T3036" s="46" t="str">
        <f>IF($I3036="","",_xlfn.LET(_xlpm.x,VLOOKUP($I3036,'2026-01-09_taxon-match'!$A$2:$N$81,13,FALSE),IF(_xlpm.x=0,"",_xlpm.x)))</f>
        <v>neumayeri</v>
      </c>
      <c r="V3036" t="s">
        <v>43</v>
      </c>
      <c r="W3036" t="s">
        <v>28</v>
      </c>
      <c r="X3036" t="s">
        <v>32</v>
      </c>
      <c r="Y3036" s="46" t="str">
        <f>IF(V3036="","",_xlfn.LET(_xlpm.x,VLOOKUP(V3036,'Drop-down_menus'!$D$2:$E$13,2,FALSE),IF(_xlpm.x=0,"",_xlpm.x)))</f>
        <v>https://orcid.org/0000-0002-0981-7442</v>
      </c>
      <c r="Z3036" s="46" t="str">
        <f>IF(W3036="","",_xlfn.LET(_xlpm.x,VLOOKUP(W3036,'Drop-down_menus'!$D$2:$E$13,2,FALSE),IF(_xlpm.x=0,"",_xlpm.x)))</f>
        <v>https://orcid.org/0000-0002-9037-7623</v>
      </c>
      <c r="AA3036" s="46" t="str">
        <f>IF(X3036="","",_xlfn.LET(_xlpm.x,VLOOKUP(X3036,'Drop-down_menus'!$D$2:$E$13,2,FALSE),IF(_xlpm.x=0,"",_xlpm.x)))</f>
        <v>https://orcid.org/0000-0001-5748-602X</v>
      </c>
      <c r="AB3036" s="46" t="s">
        <v>229</v>
      </c>
      <c r="AC3036" s="46" t="s">
        <v>1114</v>
      </c>
    </row>
    <row r="3037" spans="1:29" ht="15" customHeight="1">
      <c r="A3037" s="46">
        <v>32</v>
      </c>
      <c r="B3037" s="2">
        <v>4092</v>
      </c>
      <c r="C3037" t="s">
        <v>57</v>
      </c>
      <c r="D3037" s="46" t="b">
        <f>COUNTIF(Events!$B$2:$B$171, C3037) &gt; 0</f>
        <v>1</v>
      </c>
      <c r="E3037" s="46" t="s">
        <v>1111</v>
      </c>
      <c r="F3037" s="46" t="s">
        <v>1108</v>
      </c>
      <c r="G3037" t="s">
        <v>177</v>
      </c>
      <c r="H3037"/>
      <c r="I3037" s="46" t="s">
        <v>177</v>
      </c>
      <c r="J3037" s="46" t="str">
        <f>IF(I3037="","",_xlfn.LET(_xlpm.x,VLOOKUP(I3037,'2026-01-09_taxon-match'!$A$2:$N$81,4,FALSE),IF(_xlpm.x=0,"",_xlpm.x)))</f>
        <v>Sterechinus neumayeri</v>
      </c>
      <c r="K3037"/>
      <c r="L3037" s="46" t="str">
        <f>IF(I3037="","",_xlfn.LET(_xlpm.x,VLOOKUP(I3037,'2026-01-09_taxon-match'!$A$2:$N$81,3,FALSE),IF(_xlpm.x=0,"",_xlpm.x)))</f>
        <v>urn:lsid:marinespecies.org:taxname:160831</v>
      </c>
      <c r="M3037" s="46" t="str">
        <f>IF($I3037="","",_xlfn.LET(_xlpm.x,VLOOKUP($I3037,'2026-01-09_taxon-match'!$A$2:$N$81,5,FALSE),IF(_xlpm.x=0,"",_xlpm.x)))</f>
        <v>(Meissner, 1900)</v>
      </c>
      <c r="N3037" s="46" t="str">
        <f>IF($I3037="","",_xlfn.LET(_xlpm.x,VLOOKUP($I3037,'2026-01-09_taxon-match'!$A$2:$N$81,6,FALSE),IF(_xlpm.x=0,"",_xlpm.x)))</f>
        <v>Animalia</v>
      </c>
      <c r="O3037" s="46" t="str">
        <f>IF($I3037="","",_xlfn.LET(_xlpm.x,VLOOKUP($I3037,'2026-01-09_taxon-match'!$A$2:$N$81,7,FALSE),IF(_xlpm.x=0,"",_xlpm.x)))</f>
        <v>Echinodermata</v>
      </c>
      <c r="P3037" s="46" t="str">
        <f>IF($I3037="","",_xlfn.LET(_xlpm.x,VLOOKUP($I3037,'2026-01-09_taxon-match'!$A$2:$N$81,8,FALSE),IF(_xlpm.x=0,"",_xlpm.x)))</f>
        <v>Echinoidea</v>
      </c>
      <c r="Q3037" s="46" t="str">
        <f>IF($I3037="","",_xlfn.LET(_xlpm.x,VLOOKUP($I3037,'2026-01-09_taxon-match'!$A$2:$N$81,9,FALSE),IF(_xlpm.x=0,"",_xlpm.x)))</f>
        <v>Camarodonta</v>
      </c>
      <c r="R3037" s="46" t="str">
        <f>IF($I3037="","",_xlfn.LET(_xlpm.x,VLOOKUP($I3037,'2026-01-09_taxon-match'!$A$2:$N$81,10,FALSE),IF(_xlpm.x=0,"",_xlpm.x)))</f>
        <v>Echinidae</v>
      </c>
      <c r="S3037" s="46" t="str">
        <f>IF($I3037="","",_xlfn.LET(_xlpm.x,VLOOKUP($I3037,'2026-01-09_taxon-match'!$A$2:$N$81,11,FALSE),IF(_xlpm.x=0,"",_xlpm.x)))</f>
        <v>Sterechinus</v>
      </c>
      <c r="T3037" s="46" t="str">
        <f>IF($I3037="","",_xlfn.LET(_xlpm.x,VLOOKUP($I3037,'2026-01-09_taxon-match'!$A$2:$N$81,13,FALSE),IF(_xlpm.x=0,"",_xlpm.x)))</f>
        <v>neumayeri</v>
      </c>
      <c r="V3037" t="s">
        <v>43</v>
      </c>
      <c r="W3037" t="s">
        <v>28</v>
      </c>
      <c r="X3037" t="s">
        <v>32</v>
      </c>
      <c r="Y3037" s="46" t="str">
        <f>IF(V3037="","",_xlfn.LET(_xlpm.x,VLOOKUP(V3037,'Drop-down_menus'!$D$2:$E$13,2,FALSE),IF(_xlpm.x=0,"",_xlpm.x)))</f>
        <v>https://orcid.org/0000-0002-0981-7442</v>
      </c>
      <c r="Z3037" s="46" t="str">
        <f>IF(W3037="","",_xlfn.LET(_xlpm.x,VLOOKUP(W3037,'Drop-down_menus'!$D$2:$E$13,2,FALSE),IF(_xlpm.x=0,"",_xlpm.x)))</f>
        <v>https://orcid.org/0000-0002-9037-7623</v>
      </c>
      <c r="AA3037" s="46" t="str">
        <f>IF(X3037="","",_xlfn.LET(_xlpm.x,VLOOKUP(X3037,'Drop-down_menus'!$D$2:$E$13,2,FALSE),IF(_xlpm.x=0,"",_xlpm.x)))</f>
        <v>https://orcid.org/0000-0001-5748-602X</v>
      </c>
      <c r="AB3037" s="46" t="s">
        <v>229</v>
      </c>
      <c r="AC3037" s="46" t="s">
        <v>1114</v>
      </c>
    </row>
    <row r="3038" spans="1:29" ht="15" customHeight="1">
      <c r="A3038" s="46">
        <v>32</v>
      </c>
      <c r="B3038" s="2">
        <v>4093</v>
      </c>
      <c r="C3038" t="s">
        <v>57</v>
      </c>
      <c r="D3038" s="46" t="b">
        <f>COUNTIF(Events!$B$2:$B$171, C3038) &gt; 0</f>
        <v>1</v>
      </c>
      <c r="E3038" s="2" t="s">
        <v>1106</v>
      </c>
      <c r="F3038" s="46" t="s">
        <v>1105</v>
      </c>
      <c r="G3038" t="s">
        <v>177</v>
      </c>
      <c r="H3038"/>
      <c r="I3038" s="46" t="s">
        <v>177</v>
      </c>
      <c r="J3038" s="46" t="str">
        <f>IF(I3038="","",_xlfn.LET(_xlpm.x,VLOOKUP(I3038,'2026-01-09_taxon-match'!$A$2:$N$81,4,FALSE),IF(_xlpm.x=0,"",_xlpm.x)))</f>
        <v>Sterechinus neumayeri</v>
      </c>
      <c r="K3038"/>
      <c r="L3038" s="46" t="str">
        <f>IF(I3038="","",_xlfn.LET(_xlpm.x,VLOOKUP(I3038,'2026-01-09_taxon-match'!$A$2:$N$81,3,FALSE),IF(_xlpm.x=0,"",_xlpm.x)))</f>
        <v>urn:lsid:marinespecies.org:taxname:160831</v>
      </c>
      <c r="M3038" s="46" t="str">
        <f>IF($I3038="","",_xlfn.LET(_xlpm.x,VLOOKUP($I3038,'2026-01-09_taxon-match'!$A$2:$N$81,5,FALSE),IF(_xlpm.x=0,"",_xlpm.x)))</f>
        <v>(Meissner, 1900)</v>
      </c>
      <c r="N3038" s="46" t="str">
        <f>IF($I3038="","",_xlfn.LET(_xlpm.x,VLOOKUP($I3038,'2026-01-09_taxon-match'!$A$2:$N$81,6,FALSE),IF(_xlpm.x=0,"",_xlpm.x)))</f>
        <v>Animalia</v>
      </c>
      <c r="O3038" s="46" t="str">
        <f>IF($I3038="","",_xlfn.LET(_xlpm.x,VLOOKUP($I3038,'2026-01-09_taxon-match'!$A$2:$N$81,7,FALSE),IF(_xlpm.x=0,"",_xlpm.x)))</f>
        <v>Echinodermata</v>
      </c>
      <c r="P3038" s="46" t="str">
        <f>IF($I3038="","",_xlfn.LET(_xlpm.x,VLOOKUP($I3038,'2026-01-09_taxon-match'!$A$2:$N$81,8,FALSE),IF(_xlpm.x=0,"",_xlpm.x)))</f>
        <v>Echinoidea</v>
      </c>
      <c r="Q3038" s="46" t="str">
        <f>IF($I3038="","",_xlfn.LET(_xlpm.x,VLOOKUP($I3038,'2026-01-09_taxon-match'!$A$2:$N$81,9,FALSE),IF(_xlpm.x=0,"",_xlpm.x)))</f>
        <v>Camarodonta</v>
      </c>
      <c r="R3038" s="46" t="str">
        <f>IF($I3038="","",_xlfn.LET(_xlpm.x,VLOOKUP($I3038,'2026-01-09_taxon-match'!$A$2:$N$81,10,FALSE),IF(_xlpm.x=0,"",_xlpm.x)))</f>
        <v>Echinidae</v>
      </c>
      <c r="S3038" s="46" t="str">
        <f>IF($I3038="","",_xlfn.LET(_xlpm.x,VLOOKUP($I3038,'2026-01-09_taxon-match'!$A$2:$N$81,11,FALSE),IF(_xlpm.x=0,"",_xlpm.x)))</f>
        <v>Sterechinus</v>
      </c>
      <c r="T3038" s="46" t="str">
        <f>IF($I3038="","",_xlfn.LET(_xlpm.x,VLOOKUP($I3038,'2026-01-09_taxon-match'!$A$2:$N$81,13,FALSE),IF(_xlpm.x=0,"",_xlpm.x)))</f>
        <v>neumayeri</v>
      </c>
      <c r="V3038" t="s">
        <v>43</v>
      </c>
      <c r="W3038" t="s">
        <v>28</v>
      </c>
      <c r="X3038" t="s">
        <v>32</v>
      </c>
      <c r="Y3038" s="46" t="str">
        <f>IF(V3038="","",_xlfn.LET(_xlpm.x,VLOOKUP(V3038,'Drop-down_menus'!$D$2:$E$13,2,FALSE),IF(_xlpm.x=0,"",_xlpm.x)))</f>
        <v>https://orcid.org/0000-0002-0981-7442</v>
      </c>
      <c r="Z3038" s="46" t="str">
        <f>IF(W3038="","",_xlfn.LET(_xlpm.x,VLOOKUP(W3038,'Drop-down_menus'!$D$2:$E$13,2,FALSE),IF(_xlpm.x=0,"",_xlpm.x)))</f>
        <v>https://orcid.org/0000-0002-9037-7623</v>
      </c>
      <c r="AA3038" s="46" t="str">
        <f>IF(X3038="","",_xlfn.LET(_xlpm.x,VLOOKUP(X3038,'Drop-down_menus'!$D$2:$E$13,2,FALSE),IF(_xlpm.x=0,"",_xlpm.x)))</f>
        <v>https://orcid.org/0000-0001-5748-602X</v>
      </c>
      <c r="AB3038" s="46" t="s">
        <v>300</v>
      </c>
      <c r="AC3038" s="46" t="s">
        <v>1115</v>
      </c>
    </row>
    <row r="3039" spans="1:29" ht="15" customHeight="1">
      <c r="A3039" s="46">
        <v>33</v>
      </c>
      <c r="B3039" s="2">
        <v>4094</v>
      </c>
      <c r="C3039" t="s">
        <v>57</v>
      </c>
      <c r="D3039" s="46" t="b">
        <f>COUNTIF(Events!$B$2:$B$171, C3039) &gt; 0</f>
        <v>1</v>
      </c>
      <c r="E3039" s="46" t="s">
        <v>1113</v>
      </c>
      <c r="F3039" s="2" t="s">
        <v>1104</v>
      </c>
      <c r="G3039" t="s">
        <v>177</v>
      </c>
      <c r="H3039"/>
      <c r="I3039" s="46" t="s">
        <v>177</v>
      </c>
      <c r="J3039" s="46" t="str">
        <f>IF(I3039="","",_xlfn.LET(_xlpm.x,VLOOKUP(I3039,'2026-01-09_taxon-match'!$A$2:$N$81,4,FALSE),IF(_xlpm.x=0,"",_xlpm.x)))</f>
        <v>Sterechinus neumayeri</v>
      </c>
      <c r="K3039"/>
      <c r="L3039" s="46" t="str">
        <f>IF(I3039="","",_xlfn.LET(_xlpm.x,VLOOKUP(I3039,'2026-01-09_taxon-match'!$A$2:$N$81,3,FALSE),IF(_xlpm.x=0,"",_xlpm.x)))</f>
        <v>urn:lsid:marinespecies.org:taxname:160831</v>
      </c>
      <c r="M3039" s="46" t="str">
        <f>IF($I3039="","",_xlfn.LET(_xlpm.x,VLOOKUP($I3039,'2026-01-09_taxon-match'!$A$2:$N$81,5,FALSE),IF(_xlpm.x=0,"",_xlpm.x)))</f>
        <v>(Meissner, 1900)</v>
      </c>
      <c r="N3039" s="46" t="str">
        <f>IF($I3039="","",_xlfn.LET(_xlpm.x,VLOOKUP($I3039,'2026-01-09_taxon-match'!$A$2:$N$81,6,FALSE),IF(_xlpm.x=0,"",_xlpm.x)))</f>
        <v>Animalia</v>
      </c>
      <c r="O3039" s="46" t="str">
        <f>IF($I3039="","",_xlfn.LET(_xlpm.x,VLOOKUP($I3039,'2026-01-09_taxon-match'!$A$2:$N$81,7,FALSE),IF(_xlpm.x=0,"",_xlpm.x)))</f>
        <v>Echinodermata</v>
      </c>
      <c r="P3039" s="46" t="str">
        <f>IF($I3039="","",_xlfn.LET(_xlpm.x,VLOOKUP($I3039,'2026-01-09_taxon-match'!$A$2:$N$81,8,FALSE),IF(_xlpm.x=0,"",_xlpm.x)))</f>
        <v>Echinoidea</v>
      </c>
      <c r="Q3039" s="46" t="str">
        <f>IF($I3039="","",_xlfn.LET(_xlpm.x,VLOOKUP($I3039,'2026-01-09_taxon-match'!$A$2:$N$81,9,FALSE),IF(_xlpm.x=0,"",_xlpm.x)))</f>
        <v>Camarodonta</v>
      </c>
      <c r="R3039" s="46" t="str">
        <f>IF($I3039="","",_xlfn.LET(_xlpm.x,VLOOKUP($I3039,'2026-01-09_taxon-match'!$A$2:$N$81,10,FALSE),IF(_xlpm.x=0,"",_xlpm.x)))</f>
        <v>Echinidae</v>
      </c>
      <c r="S3039" s="46" t="str">
        <f>IF($I3039="","",_xlfn.LET(_xlpm.x,VLOOKUP($I3039,'2026-01-09_taxon-match'!$A$2:$N$81,11,FALSE),IF(_xlpm.x=0,"",_xlpm.x)))</f>
        <v>Sterechinus</v>
      </c>
      <c r="T3039" s="46" t="str">
        <f>IF($I3039="","",_xlfn.LET(_xlpm.x,VLOOKUP($I3039,'2026-01-09_taxon-match'!$A$2:$N$81,13,FALSE),IF(_xlpm.x=0,"",_xlpm.x)))</f>
        <v>neumayeri</v>
      </c>
      <c r="U3039"/>
      <c r="V3039" t="s">
        <v>43</v>
      </c>
      <c r="W3039" t="s">
        <v>28</v>
      </c>
      <c r="X3039" t="s">
        <v>32</v>
      </c>
      <c r="Y3039" s="46" t="str">
        <f>IF(V3039="","",_xlfn.LET(_xlpm.x,VLOOKUP(V3039,'Drop-down_menus'!$D$2:$E$13,2,FALSE),IF(_xlpm.x=0,"",_xlpm.x)))</f>
        <v>https://orcid.org/0000-0002-0981-7442</v>
      </c>
      <c r="Z3039" s="46" t="str">
        <f>IF(W3039="","",_xlfn.LET(_xlpm.x,VLOOKUP(W3039,'Drop-down_menus'!$D$2:$E$13,2,FALSE),IF(_xlpm.x=0,"",_xlpm.x)))</f>
        <v>https://orcid.org/0000-0002-9037-7623</v>
      </c>
      <c r="AA3039" s="46" t="str">
        <f>IF(X3039="","",_xlfn.LET(_xlpm.x,VLOOKUP(X3039,'Drop-down_menus'!$D$2:$E$13,2,FALSE),IF(_xlpm.x=0,"",_xlpm.x)))</f>
        <v>https://orcid.org/0000-0001-5748-602X</v>
      </c>
      <c r="AB3039" s="46" t="s">
        <v>172</v>
      </c>
      <c r="AC3039" s="46" t="s">
        <v>1114</v>
      </c>
    </row>
    <row r="3040" spans="1:29" ht="15" customHeight="1">
      <c r="A3040" s="46">
        <v>33</v>
      </c>
      <c r="B3040" s="2">
        <v>4095</v>
      </c>
      <c r="C3040" t="s">
        <v>57</v>
      </c>
      <c r="D3040" s="46" t="b">
        <f>COUNTIF(Events!$B$2:$B$171, C3040) &gt; 0</f>
        <v>1</v>
      </c>
      <c r="E3040" s="46" t="s">
        <v>1109</v>
      </c>
      <c r="F3040" s="46" t="s">
        <v>1107</v>
      </c>
      <c r="G3040" t="s">
        <v>177</v>
      </c>
      <c r="H3040"/>
      <c r="I3040" s="46" t="s">
        <v>177</v>
      </c>
      <c r="J3040" s="46" t="str">
        <f>IF(I3040="","",_xlfn.LET(_xlpm.x,VLOOKUP(I3040,'2026-01-09_taxon-match'!$A$2:$N$81,4,FALSE),IF(_xlpm.x=0,"",_xlpm.x)))</f>
        <v>Sterechinus neumayeri</v>
      </c>
      <c r="K3040"/>
      <c r="L3040" s="46" t="str">
        <f>IF(I3040="","",_xlfn.LET(_xlpm.x,VLOOKUP(I3040,'2026-01-09_taxon-match'!$A$2:$N$81,3,FALSE),IF(_xlpm.x=0,"",_xlpm.x)))</f>
        <v>urn:lsid:marinespecies.org:taxname:160831</v>
      </c>
      <c r="M3040" s="46" t="str">
        <f>IF($I3040="","",_xlfn.LET(_xlpm.x,VLOOKUP($I3040,'2026-01-09_taxon-match'!$A$2:$N$81,5,FALSE),IF(_xlpm.x=0,"",_xlpm.x)))</f>
        <v>(Meissner, 1900)</v>
      </c>
      <c r="N3040" s="46" t="str">
        <f>IF($I3040="","",_xlfn.LET(_xlpm.x,VLOOKUP($I3040,'2026-01-09_taxon-match'!$A$2:$N$81,6,FALSE),IF(_xlpm.x=0,"",_xlpm.x)))</f>
        <v>Animalia</v>
      </c>
      <c r="O3040" s="46" t="str">
        <f>IF($I3040="","",_xlfn.LET(_xlpm.x,VLOOKUP($I3040,'2026-01-09_taxon-match'!$A$2:$N$81,7,FALSE),IF(_xlpm.x=0,"",_xlpm.x)))</f>
        <v>Echinodermata</v>
      </c>
      <c r="P3040" s="46" t="str">
        <f>IF($I3040="","",_xlfn.LET(_xlpm.x,VLOOKUP($I3040,'2026-01-09_taxon-match'!$A$2:$N$81,8,FALSE),IF(_xlpm.x=0,"",_xlpm.x)))</f>
        <v>Echinoidea</v>
      </c>
      <c r="Q3040" s="46" t="str">
        <f>IF($I3040="","",_xlfn.LET(_xlpm.x,VLOOKUP($I3040,'2026-01-09_taxon-match'!$A$2:$N$81,9,FALSE),IF(_xlpm.x=0,"",_xlpm.x)))</f>
        <v>Camarodonta</v>
      </c>
      <c r="R3040" s="46" t="str">
        <f>IF($I3040="","",_xlfn.LET(_xlpm.x,VLOOKUP($I3040,'2026-01-09_taxon-match'!$A$2:$N$81,10,FALSE),IF(_xlpm.x=0,"",_xlpm.x)))</f>
        <v>Echinidae</v>
      </c>
      <c r="S3040" s="46" t="str">
        <f>IF($I3040="","",_xlfn.LET(_xlpm.x,VLOOKUP($I3040,'2026-01-09_taxon-match'!$A$2:$N$81,11,FALSE),IF(_xlpm.x=0,"",_xlpm.x)))</f>
        <v>Sterechinus</v>
      </c>
      <c r="T3040" s="46" t="str">
        <f>IF($I3040="","",_xlfn.LET(_xlpm.x,VLOOKUP($I3040,'2026-01-09_taxon-match'!$A$2:$N$81,13,FALSE),IF(_xlpm.x=0,"",_xlpm.x)))</f>
        <v>neumayeri</v>
      </c>
      <c r="V3040" t="s">
        <v>43</v>
      </c>
      <c r="W3040" t="s">
        <v>28</v>
      </c>
      <c r="X3040" t="s">
        <v>32</v>
      </c>
      <c r="Y3040" s="46" t="str">
        <f>IF(V3040="","",_xlfn.LET(_xlpm.x,VLOOKUP(V3040,'Drop-down_menus'!$D$2:$E$13,2,FALSE),IF(_xlpm.x=0,"",_xlpm.x)))</f>
        <v>https://orcid.org/0000-0002-0981-7442</v>
      </c>
      <c r="Z3040" s="46" t="str">
        <f>IF(W3040="","",_xlfn.LET(_xlpm.x,VLOOKUP(W3040,'Drop-down_menus'!$D$2:$E$13,2,FALSE),IF(_xlpm.x=0,"",_xlpm.x)))</f>
        <v>https://orcid.org/0000-0002-9037-7623</v>
      </c>
      <c r="AA3040" s="46" t="str">
        <f>IF(X3040="","",_xlfn.LET(_xlpm.x,VLOOKUP(X3040,'Drop-down_menus'!$D$2:$E$13,2,FALSE),IF(_xlpm.x=0,"",_xlpm.x)))</f>
        <v>https://orcid.org/0000-0001-5748-602X</v>
      </c>
      <c r="AB3040" s="46" t="s">
        <v>172</v>
      </c>
      <c r="AC3040" s="46" t="s">
        <v>189</v>
      </c>
    </row>
    <row r="3041" spans="1:29" ht="15" customHeight="1">
      <c r="A3041" s="46">
        <v>33</v>
      </c>
      <c r="B3041" s="2">
        <v>4096</v>
      </c>
      <c r="C3041" t="s">
        <v>57</v>
      </c>
      <c r="D3041" s="46" t="b">
        <f>COUNTIF(Events!$B$2:$B$171, C3041) &gt; 0</f>
        <v>1</v>
      </c>
      <c r="E3041" s="46" t="s">
        <v>1110</v>
      </c>
      <c r="F3041" s="46" t="s">
        <v>1108</v>
      </c>
      <c r="G3041" t="s">
        <v>177</v>
      </c>
      <c r="H3041"/>
      <c r="I3041" s="46" t="s">
        <v>177</v>
      </c>
      <c r="J3041" s="46" t="str">
        <f>IF(I3041="","",_xlfn.LET(_xlpm.x,VLOOKUP(I3041,'2026-01-09_taxon-match'!$A$2:$N$81,4,FALSE),IF(_xlpm.x=0,"",_xlpm.x)))</f>
        <v>Sterechinus neumayeri</v>
      </c>
      <c r="K3041"/>
      <c r="L3041" s="46" t="str">
        <f>IF(I3041="","",_xlfn.LET(_xlpm.x,VLOOKUP(I3041,'2026-01-09_taxon-match'!$A$2:$N$81,3,FALSE),IF(_xlpm.x=0,"",_xlpm.x)))</f>
        <v>urn:lsid:marinespecies.org:taxname:160831</v>
      </c>
      <c r="M3041" s="46" t="str">
        <f>IF($I3041="","",_xlfn.LET(_xlpm.x,VLOOKUP($I3041,'2026-01-09_taxon-match'!$A$2:$N$81,5,FALSE),IF(_xlpm.x=0,"",_xlpm.x)))</f>
        <v>(Meissner, 1900)</v>
      </c>
      <c r="N3041" s="46" t="str">
        <f>IF($I3041="","",_xlfn.LET(_xlpm.x,VLOOKUP($I3041,'2026-01-09_taxon-match'!$A$2:$N$81,6,FALSE),IF(_xlpm.x=0,"",_xlpm.x)))</f>
        <v>Animalia</v>
      </c>
      <c r="O3041" s="46" t="str">
        <f>IF($I3041="","",_xlfn.LET(_xlpm.x,VLOOKUP($I3041,'2026-01-09_taxon-match'!$A$2:$N$81,7,FALSE),IF(_xlpm.x=0,"",_xlpm.x)))</f>
        <v>Echinodermata</v>
      </c>
      <c r="P3041" s="46" t="str">
        <f>IF($I3041="","",_xlfn.LET(_xlpm.x,VLOOKUP($I3041,'2026-01-09_taxon-match'!$A$2:$N$81,8,FALSE),IF(_xlpm.x=0,"",_xlpm.x)))</f>
        <v>Echinoidea</v>
      </c>
      <c r="Q3041" s="46" t="str">
        <f>IF($I3041="","",_xlfn.LET(_xlpm.x,VLOOKUP($I3041,'2026-01-09_taxon-match'!$A$2:$N$81,9,FALSE),IF(_xlpm.x=0,"",_xlpm.x)))</f>
        <v>Camarodonta</v>
      </c>
      <c r="R3041" s="46" t="str">
        <f>IF($I3041="","",_xlfn.LET(_xlpm.x,VLOOKUP($I3041,'2026-01-09_taxon-match'!$A$2:$N$81,10,FALSE),IF(_xlpm.x=0,"",_xlpm.x)))</f>
        <v>Echinidae</v>
      </c>
      <c r="S3041" s="46" t="str">
        <f>IF($I3041="","",_xlfn.LET(_xlpm.x,VLOOKUP($I3041,'2026-01-09_taxon-match'!$A$2:$N$81,11,FALSE),IF(_xlpm.x=0,"",_xlpm.x)))</f>
        <v>Sterechinus</v>
      </c>
      <c r="T3041" s="46" t="str">
        <f>IF($I3041="","",_xlfn.LET(_xlpm.x,VLOOKUP($I3041,'2026-01-09_taxon-match'!$A$2:$N$81,13,FALSE),IF(_xlpm.x=0,"",_xlpm.x)))</f>
        <v>neumayeri</v>
      </c>
      <c r="V3041" t="s">
        <v>43</v>
      </c>
      <c r="W3041" t="s">
        <v>28</v>
      </c>
      <c r="X3041" t="s">
        <v>32</v>
      </c>
      <c r="Y3041" s="46" t="str">
        <f>IF(V3041="","",_xlfn.LET(_xlpm.x,VLOOKUP(V3041,'Drop-down_menus'!$D$2:$E$13,2,FALSE),IF(_xlpm.x=0,"",_xlpm.x)))</f>
        <v>https://orcid.org/0000-0002-0981-7442</v>
      </c>
      <c r="Z3041" s="46" t="str">
        <f>IF(W3041="","",_xlfn.LET(_xlpm.x,VLOOKUP(W3041,'Drop-down_menus'!$D$2:$E$13,2,FALSE),IF(_xlpm.x=0,"",_xlpm.x)))</f>
        <v>https://orcid.org/0000-0002-9037-7623</v>
      </c>
      <c r="AA3041" s="46" t="str">
        <f>IF(X3041="","",_xlfn.LET(_xlpm.x,VLOOKUP(X3041,'Drop-down_menus'!$D$2:$E$13,2,FALSE),IF(_xlpm.x=0,"",_xlpm.x)))</f>
        <v>https://orcid.org/0000-0001-5748-602X</v>
      </c>
      <c r="AB3041" s="46" t="s">
        <v>229</v>
      </c>
      <c r="AC3041" s="46" t="s">
        <v>1114</v>
      </c>
    </row>
    <row r="3042" spans="1:29" ht="15" customHeight="1">
      <c r="A3042" s="46">
        <v>33</v>
      </c>
      <c r="B3042" s="2">
        <v>4097</v>
      </c>
      <c r="C3042" t="s">
        <v>57</v>
      </c>
      <c r="D3042" s="46" t="b">
        <f>COUNTIF(Events!$B$2:$B$171, C3042) &gt; 0</f>
        <v>1</v>
      </c>
      <c r="E3042" s="46" t="s">
        <v>1111</v>
      </c>
      <c r="F3042" s="46" t="s">
        <v>1108</v>
      </c>
      <c r="G3042" t="s">
        <v>177</v>
      </c>
      <c r="H3042"/>
      <c r="I3042" s="46" t="s">
        <v>177</v>
      </c>
      <c r="J3042" s="46" t="str">
        <f>IF(I3042="","",_xlfn.LET(_xlpm.x,VLOOKUP(I3042,'2026-01-09_taxon-match'!$A$2:$N$81,4,FALSE),IF(_xlpm.x=0,"",_xlpm.x)))</f>
        <v>Sterechinus neumayeri</v>
      </c>
      <c r="K3042"/>
      <c r="L3042" s="46" t="str">
        <f>IF(I3042="","",_xlfn.LET(_xlpm.x,VLOOKUP(I3042,'2026-01-09_taxon-match'!$A$2:$N$81,3,FALSE),IF(_xlpm.x=0,"",_xlpm.x)))</f>
        <v>urn:lsid:marinespecies.org:taxname:160831</v>
      </c>
      <c r="M3042" s="46" t="str">
        <f>IF($I3042="","",_xlfn.LET(_xlpm.x,VLOOKUP($I3042,'2026-01-09_taxon-match'!$A$2:$N$81,5,FALSE),IF(_xlpm.x=0,"",_xlpm.x)))</f>
        <v>(Meissner, 1900)</v>
      </c>
      <c r="N3042" s="46" t="str">
        <f>IF($I3042="","",_xlfn.LET(_xlpm.x,VLOOKUP($I3042,'2026-01-09_taxon-match'!$A$2:$N$81,6,FALSE),IF(_xlpm.x=0,"",_xlpm.x)))</f>
        <v>Animalia</v>
      </c>
      <c r="O3042" s="46" t="str">
        <f>IF($I3042="","",_xlfn.LET(_xlpm.x,VLOOKUP($I3042,'2026-01-09_taxon-match'!$A$2:$N$81,7,FALSE),IF(_xlpm.x=0,"",_xlpm.x)))</f>
        <v>Echinodermata</v>
      </c>
      <c r="P3042" s="46" t="str">
        <f>IF($I3042="","",_xlfn.LET(_xlpm.x,VLOOKUP($I3042,'2026-01-09_taxon-match'!$A$2:$N$81,8,FALSE),IF(_xlpm.x=0,"",_xlpm.x)))</f>
        <v>Echinoidea</v>
      </c>
      <c r="Q3042" s="46" t="str">
        <f>IF($I3042="","",_xlfn.LET(_xlpm.x,VLOOKUP($I3042,'2026-01-09_taxon-match'!$A$2:$N$81,9,FALSE),IF(_xlpm.x=0,"",_xlpm.x)))</f>
        <v>Camarodonta</v>
      </c>
      <c r="R3042" s="46" t="str">
        <f>IF($I3042="","",_xlfn.LET(_xlpm.x,VLOOKUP($I3042,'2026-01-09_taxon-match'!$A$2:$N$81,10,FALSE),IF(_xlpm.x=0,"",_xlpm.x)))</f>
        <v>Echinidae</v>
      </c>
      <c r="S3042" s="46" t="str">
        <f>IF($I3042="","",_xlfn.LET(_xlpm.x,VLOOKUP($I3042,'2026-01-09_taxon-match'!$A$2:$N$81,11,FALSE),IF(_xlpm.x=0,"",_xlpm.x)))</f>
        <v>Sterechinus</v>
      </c>
      <c r="T3042" s="46" t="str">
        <f>IF($I3042="","",_xlfn.LET(_xlpm.x,VLOOKUP($I3042,'2026-01-09_taxon-match'!$A$2:$N$81,13,FALSE),IF(_xlpm.x=0,"",_xlpm.x)))</f>
        <v>neumayeri</v>
      </c>
      <c r="V3042" t="s">
        <v>43</v>
      </c>
      <c r="W3042" t="s">
        <v>28</v>
      </c>
      <c r="X3042" t="s">
        <v>32</v>
      </c>
      <c r="Y3042" s="46" t="str">
        <f>IF(V3042="","",_xlfn.LET(_xlpm.x,VLOOKUP(V3042,'Drop-down_menus'!$D$2:$E$13,2,FALSE),IF(_xlpm.x=0,"",_xlpm.x)))</f>
        <v>https://orcid.org/0000-0002-0981-7442</v>
      </c>
      <c r="Z3042" s="46" t="str">
        <f>IF(W3042="","",_xlfn.LET(_xlpm.x,VLOOKUP(W3042,'Drop-down_menus'!$D$2:$E$13,2,FALSE),IF(_xlpm.x=0,"",_xlpm.x)))</f>
        <v>https://orcid.org/0000-0002-9037-7623</v>
      </c>
      <c r="AA3042" s="46" t="str">
        <f>IF(X3042="","",_xlfn.LET(_xlpm.x,VLOOKUP(X3042,'Drop-down_menus'!$D$2:$E$13,2,FALSE),IF(_xlpm.x=0,"",_xlpm.x)))</f>
        <v>https://orcid.org/0000-0001-5748-602X</v>
      </c>
      <c r="AB3042" s="46" t="s">
        <v>229</v>
      </c>
      <c r="AC3042" s="46" t="s">
        <v>1114</v>
      </c>
    </row>
    <row r="3043" spans="1:29" ht="15" customHeight="1">
      <c r="A3043" s="46">
        <v>33</v>
      </c>
      <c r="B3043" s="2">
        <v>4098</v>
      </c>
      <c r="C3043" t="s">
        <v>57</v>
      </c>
      <c r="D3043" s="46" t="b">
        <f>COUNTIF(Events!$B$2:$B$171, C3043) &gt; 0</f>
        <v>1</v>
      </c>
      <c r="E3043" s="2" t="s">
        <v>1106</v>
      </c>
      <c r="F3043" s="46" t="s">
        <v>1105</v>
      </c>
      <c r="G3043" t="s">
        <v>177</v>
      </c>
      <c r="H3043"/>
      <c r="I3043" s="46" t="s">
        <v>177</v>
      </c>
      <c r="J3043" s="46" t="str">
        <f>IF(I3043="","",_xlfn.LET(_xlpm.x,VLOOKUP(I3043,'2026-01-09_taxon-match'!$A$2:$N$81,4,FALSE),IF(_xlpm.x=0,"",_xlpm.x)))</f>
        <v>Sterechinus neumayeri</v>
      </c>
      <c r="K3043"/>
      <c r="L3043" s="46" t="str">
        <f>IF(I3043="","",_xlfn.LET(_xlpm.x,VLOOKUP(I3043,'2026-01-09_taxon-match'!$A$2:$N$81,3,FALSE),IF(_xlpm.x=0,"",_xlpm.x)))</f>
        <v>urn:lsid:marinespecies.org:taxname:160831</v>
      </c>
      <c r="M3043" s="46" t="str">
        <f>IF($I3043="","",_xlfn.LET(_xlpm.x,VLOOKUP($I3043,'2026-01-09_taxon-match'!$A$2:$N$81,5,FALSE),IF(_xlpm.x=0,"",_xlpm.x)))</f>
        <v>(Meissner, 1900)</v>
      </c>
      <c r="N3043" s="46" t="str">
        <f>IF($I3043="","",_xlfn.LET(_xlpm.x,VLOOKUP($I3043,'2026-01-09_taxon-match'!$A$2:$N$81,6,FALSE),IF(_xlpm.x=0,"",_xlpm.x)))</f>
        <v>Animalia</v>
      </c>
      <c r="O3043" s="46" t="str">
        <f>IF($I3043="","",_xlfn.LET(_xlpm.x,VLOOKUP($I3043,'2026-01-09_taxon-match'!$A$2:$N$81,7,FALSE),IF(_xlpm.x=0,"",_xlpm.x)))</f>
        <v>Echinodermata</v>
      </c>
      <c r="P3043" s="46" t="str">
        <f>IF($I3043="","",_xlfn.LET(_xlpm.x,VLOOKUP($I3043,'2026-01-09_taxon-match'!$A$2:$N$81,8,FALSE),IF(_xlpm.x=0,"",_xlpm.x)))</f>
        <v>Echinoidea</v>
      </c>
      <c r="Q3043" s="46" t="str">
        <f>IF($I3043="","",_xlfn.LET(_xlpm.x,VLOOKUP($I3043,'2026-01-09_taxon-match'!$A$2:$N$81,9,FALSE),IF(_xlpm.x=0,"",_xlpm.x)))</f>
        <v>Camarodonta</v>
      </c>
      <c r="R3043" s="46" t="str">
        <f>IF($I3043="","",_xlfn.LET(_xlpm.x,VLOOKUP($I3043,'2026-01-09_taxon-match'!$A$2:$N$81,10,FALSE),IF(_xlpm.x=0,"",_xlpm.x)))</f>
        <v>Echinidae</v>
      </c>
      <c r="S3043" s="46" t="str">
        <f>IF($I3043="","",_xlfn.LET(_xlpm.x,VLOOKUP($I3043,'2026-01-09_taxon-match'!$A$2:$N$81,11,FALSE),IF(_xlpm.x=0,"",_xlpm.x)))</f>
        <v>Sterechinus</v>
      </c>
      <c r="T3043" s="46" t="str">
        <f>IF($I3043="","",_xlfn.LET(_xlpm.x,VLOOKUP($I3043,'2026-01-09_taxon-match'!$A$2:$N$81,13,FALSE),IF(_xlpm.x=0,"",_xlpm.x)))</f>
        <v>neumayeri</v>
      </c>
      <c r="V3043" t="s">
        <v>43</v>
      </c>
      <c r="W3043" t="s">
        <v>28</v>
      </c>
      <c r="X3043" t="s">
        <v>32</v>
      </c>
      <c r="Y3043" s="46" t="str">
        <f>IF(V3043="","",_xlfn.LET(_xlpm.x,VLOOKUP(V3043,'Drop-down_menus'!$D$2:$E$13,2,FALSE),IF(_xlpm.x=0,"",_xlpm.x)))</f>
        <v>https://orcid.org/0000-0002-0981-7442</v>
      </c>
      <c r="Z3043" s="46" t="str">
        <f>IF(W3043="","",_xlfn.LET(_xlpm.x,VLOOKUP(W3043,'Drop-down_menus'!$D$2:$E$13,2,FALSE),IF(_xlpm.x=0,"",_xlpm.x)))</f>
        <v>https://orcid.org/0000-0002-9037-7623</v>
      </c>
      <c r="AA3043" s="46" t="str">
        <f>IF(X3043="","",_xlfn.LET(_xlpm.x,VLOOKUP(X3043,'Drop-down_menus'!$D$2:$E$13,2,FALSE),IF(_xlpm.x=0,"",_xlpm.x)))</f>
        <v>https://orcid.org/0000-0001-5748-602X</v>
      </c>
      <c r="AB3043" s="46" t="s">
        <v>300</v>
      </c>
      <c r="AC3043" s="46" t="s">
        <v>1115</v>
      </c>
    </row>
    <row r="3044" spans="1:29" ht="15" customHeight="1">
      <c r="A3044" s="46">
        <v>34</v>
      </c>
      <c r="B3044" s="2">
        <v>4099</v>
      </c>
      <c r="C3044" t="s">
        <v>57</v>
      </c>
      <c r="D3044" s="46" t="b">
        <f>COUNTIF(Events!$B$2:$B$171, C3044) &gt; 0</f>
        <v>1</v>
      </c>
      <c r="E3044" s="46" t="s">
        <v>1113</v>
      </c>
      <c r="F3044" s="2" t="s">
        <v>1104</v>
      </c>
      <c r="G3044" t="s">
        <v>177</v>
      </c>
      <c r="H3044"/>
      <c r="I3044" s="46" t="s">
        <v>177</v>
      </c>
      <c r="J3044" s="46" t="str">
        <f>IF(I3044="","",_xlfn.LET(_xlpm.x,VLOOKUP(I3044,'2026-01-09_taxon-match'!$A$2:$N$81,4,FALSE),IF(_xlpm.x=0,"",_xlpm.x)))</f>
        <v>Sterechinus neumayeri</v>
      </c>
      <c r="K3044"/>
      <c r="L3044" s="46" t="str">
        <f>IF(I3044="","",_xlfn.LET(_xlpm.x,VLOOKUP(I3044,'2026-01-09_taxon-match'!$A$2:$N$81,3,FALSE),IF(_xlpm.x=0,"",_xlpm.x)))</f>
        <v>urn:lsid:marinespecies.org:taxname:160831</v>
      </c>
      <c r="M3044" s="46" t="str">
        <f>IF($I3044="","",_xlfn.LET(_xlpm.x,VLOOKUP($I3044,'2026-01-09_taxon-match'!$A$2:$N$81,5,FALSE),IF(_xlpm.x=0,"",_xlpm.x)))</f>
        <v>(Meissner, 1900)</v>
      </c>
      <c r="N3044" s="46" t="str">
        <f>IF($I3044="","",_xlfn.LET(_xlpm.x,VLOOKUP($I3044,'2026-01-09_taxon-match'!$A$2:$N$81,6,FALSE),IF(_xlpm.x=0,"",_xlpm.x)))</f>
        <v>Animalia</v>
      </c>
      <c r="O3044" s="46" t="str">
        <f>IF($I3044="","",_xlfn.LET(_xlpm.x,VLOOKUP($I3044,'2026-01-09_taxon-match'!$A$2:$N$81,7,FALSE),IF(_xlpm.x=0,"",_xlpm.x)))</f>
        <v>Echinodermata</v>
      </c>
      <c r="P3044" s="46" t="str">
        <f>IF($I3044="","",_xlfn.LET(_xlpm.x,VLOOKUP($I3044,'2026-01-09_taxon-match'!$A$2:$N$81,8,FALSE),IF(_xlpm.x=0,"",_xlpm.x)))</f>
        <v>Echinoidea</v>
      </c>
      <c r="Q3044" s="46" t="str">
        <f>IF($I3044="","",_xlfn.LET(_xlpm.x,VLOOKUP($I3044,'2026-01-09_taxon-match'!$A$2:$N$81,9,FALSE),IF(_xlpm.x=0,"",_xlpm.x)))</f>
        <v>Camarodonta</v>
      </c>
      <c r="R3044" s="46" t="str">
        <f>IF($I3044="","",_xlfn.LET(_xlpm.x,VLOOKUP($I3044,'2026-01-09_taxon-match'!$A$2:$N$81,10,FALSE),IF(_xlpm.x=0,"",_xlpm.x)))</f>
        <v>Echinidae</v>
      </c>
      <c r="S3044" s="46" t="str">
        <f>IF($I3044="","",_xlfn.LET(_xlpm.x,VLOOKUP($I3044,'2026-01-09_taxon-match'!$A$2:$N$81,11,FALSE),IF(_xlpm.x=0,"",_xlpm.x)))</f>
        <v>Sterechinus</v>
      </c>
      <c r="T3044" s="46" t="str">
        <f>IF($I3044="","",_xlfn.LET(_xlpm.x,VLOOKUP($I3044,'2026-01-09_taxon-match'!$A$2:$N$81,13,FALSE),IF(_xlpm.x=0,"",_xlpm.x)))</f>
        <v>neumayeri</v>
      </c>
      <c r="U3044"/>
      <c r="V3044" t="s">
        <v>43</v>
      </c>
      <c r="W3044" t="s">
        <v>28</v>
      </c>
      <c r="X3044" t="s">
        <v>32</v>
      </c>
      <c r="Y3044" s="46" t="str">
        <f>IF(V3044="","",_xlfn.LET(_xlpm.x,VLOOKUP(V3044,'Drop-down_menus'!$D$2:$E$13,2,FALSE),IF(_xlpm.x=0,"",_xlpm.x)))</f>
        <v>https://orcid.org/0000-0002-0981-7442</v>
      </c>
      <c r="Z3044" s="46" t="str">
        <f>IF(W3044="","",_xlfn.LET(_xlpm.x,VLOOKUP(W3044,'Drop-down_menus'!$D$2:$E$13,2,FALSE),IF(_xlpm.x=0,"",_xlpm.x)))</f>
        <v>https://orcid.org/0000-0002-9037-7623</v>
      </c>
      <c r="AA3044" s="46" t="str">
        <f>IF(X3044="","",_xlfn.LET(_xlpm.x,VLOOKUP(X3044,'Drop-down_menus'!$D$2:$E$13,2,FALSE),IF(_xlpm.x=0,"",_xlpm.x)))</f>
        <v>https://orcid.org/0000-0001-5748-602X</v>
      </c>
      <c r="AB3044" s="46" t="s">
        <v>172</v>
      </c>
      <c r="AC3044" s="46" t="s">
        <v>1114</v>
      </c>
    </row>
    <row r="3045" spans="1:29" ht="15" customHeight="1">
      <c r="A3045" s="46">
        <v>34</v>
      </c>
      <c r="B3045" s="2">
        <v>4100</v>
      </c>
      <c r="C3045" t="s">
        <v>57</v>
      </c>
      <c r="D3045" s="46" t="b">
        <f>COUNTIF(Events!$B$2:$B$171, C3045) &gt; 0</f>
        <v>1</v>
      </c>
      <c r="E3045" s="46" t="s">
        <v>1109</v>
      </c>
      <c r="F3045" s="46" t="s">
        <v>1107</v>
      </c>
      <c r="G3045" t="s">
        <v>177</v>
      </c>
      <c r="H3045"/>
      <c r="I3045" s="46" t="s">
        <v>177</v>
      </c>
      <c r="J3045" s="46" t="str">
        <f>IF(I3045="","",_xlfn.LET(_xlpm.x,VLOOKUP(I3045,'2026-01-09_taxon-match'!$A$2:$N$81,4,FALSE),IF(_xlpm.x=0,"",_xlpm.x)))</f>
        <v>Sterechinus neumayeri</v>
      </c>
      <c r="K3045"/>
      <c r="L3045" s="46" t="str">
        <f>IF(I3045="","",_xlfn.LET(_xlpm.x,VLOOKUP(I3045,'2026-01-09_taxon-match'!$A$2:$N$81,3,FALSE),IF(_xlpm.x=0,"",_xlpm.x)))</f>
        <v>urn:lsid:marinespecies.org:taxname:160831</v>
      </c>
      <c r="M3045" s="46" t="str">
        <f>IF($I3045="","",_xlfn.LET(_xlpm.x,VLOOKUP($I3045,'2026-01-09_taxon-match'!$A$2:$N$81,5,FALSE),IF(_xlpm.x=0,"",_xlpm.x)))</f>
        <v>(Meissner, 1900)</v>
      </c>
      <c r="N3045" s="46" t="str">
        <f>IF($I3045="","",_xlfn.LET(_xlpm.x,VLOOKUP($I3045,'2026-01-09_taxon-match'!$A$2:$N$81,6,FALSE),IF(_xlpm.x=0,"",_xlpm.x)))</f>
        <v>Animalia</v>
      </c>
      <c r="O3045" s="46" t="str">
        <f>IF($I3045="","",_xlfn.LET(_xlpm.x,VLOOKUP($I3045,'2026-01-09_taxon-match'!$A$2:$N$81,7,FALSE),IF(_xlpm.x=0,"",_xlpm.x)))</f>
        <v>Echinodermata</v>
      </c>
      <c r="P3045" s="46" t="str">
        <f>IF($I3045="","",_xlfn.LET(_xlpm.x,VLOOKUP($I3045,'2026-01-09_taxon-match'!$A$2:$N$81,8,FALSE),IF(_xlpm.x=0,"",_xlpm.x)))</f>
        <v>Echinoidea</v>
      </c>
      <c r="Q3045" s="46" t="str">
        <f>IF($I3045="","",_xlfn.LET(_xlpm.x,VLOOKUP($I3045,'2026-01-09_taxon-match'!$A$2:$N$81,9,FALSE),IF(_xlpm.x=0,"",_xlpm.x)))</f>
        <v>Camarodonta</v>
      </c>
      <c r="R3045" s="46" t="str">
        <f>IF($I3045="","",_xlfn.LET(_xlpm.x,VLOOKUP($I3045,'2026-01-09_taxon-match'!$A$2:$N$81,10,FALSE),IF(_xlpm.x=0,"",_xlpm.x)))</f>
        <v>Echinidae</v>
      </c>
      <c r="S3045" s="46" t="str">
        <f>IF($I3045="","",_xlfn.LET(_xlpm.x,VLOOKUP($I3045,'2026-01-09_taxon-match'!$A$2:$N$81,11,FALSE),IF(_xlpm.x=0,"",_xlpm.x)))</f>
        <v>Sterechinus</v>
      </c>
      <c r="T3045" s="46" t="str">
        <f>IF($I3045="","",_xlfn.LET(_xlpm.x,VLOOKUP($I3045,'2026-01-09_taxon-match'!$A$2:$N$81,13,FALSE),IF(_xlpm.x=0,"",_xlpm.x)))</f>
        <v>neumayeri</v>
      </c>
      <c r="V3045" t="s">
        <v>43</v>
      </c>
      <c r="W3045" t="s">
        <v>28</v>
      </c>
      <c r="X3045" t="s">
        <v>32</v>
      </c>
      <c r="Y3045" s="46" t="str">
        <f>IF(V3045="","",_xlfn.LET(_xlpm.x,VLOOKUP(V3045,'Drop-down_menus'!$D$2:$E$13,2,FALSE),IF(_xlpm.x=0,"",_xlpm.x)))</f>
        <v>https://orcid.org/0000-0002-0981-7442</v>
      </c>
      <c r="Z3045" s="46" t="str">
        <f>IF(W3045="","",_xlfn.LET(_xlpm.x,VLOOKUP(W3045,'Drop-down_menus'!$D$2:$E$13,2,FALSE),IF(_xlpm.x=0,"",_xlpm.x)))</f>
        <v>https://orcid.org/0000-0002-9037-7623</v>
      </c>
      <c r="AA3045" s="46" t="str">
        <f>IF(X3045="","",_xlfn.LET(_xlpm.x,VLOOKUP(X3045,'Drop-down_menus'!$D$2:$E$13,2,FALSE),IF(_xlpm.x=0,"",_xlpm.x)))</f>
        <v>https://orcid.org/0000-0001-5748-602X</v>
      </c>
      <c r="AB3045" s="46" t="s">
        <v>172</v>
      </c>
      <c r="AC3045" s="46" t="s">
        <v>189</v>
      </c>
    </row>
    <row r="3046" spans="1:29" ht="15" customHeight="1">
      <c r="A3046" s="46">
        <v>34</v>
      </c>
      <c r="B3046" s="2">
        <v>4101</v>
      </c>
      <c r="C3046" t="s">
        <v>57</v>
      </c>
      <c r="D3046" s="46" t="b">
        <f>COUNTIF(Events!$B$2:$B$171, C3046) &gt; 0</f>
        <v>1</v>
      </c>
      <c r="E3046" s="46" t="s">
        <v>1110</v>
      </c>
      <c r="F3046" s="46" t="s">
        <v>1108</v>
      </c>
      <c r="G3046" t="s">
        <v>177</v>
      </c>
      <c r="H3046"/>
      <c r="I3046" s="46" t="s">
        <v>177</v>
      </c>
      <c r="J3046" s="46" t="str">
        <f>IF(I3046="","",_xlfn.LET(_xlpm.x,VLOOKUP(I3046,'2026-01-09_taxon-match'!$A$2:$N$81,4,FALSE),IF(_xlpm.x=0,"",_xlpm.x)))</f>
        <v>Sterechinus neumayeri</v>
      </c>
      <c r="K3046"/>
      <c r="L3046" s="46" t="str">
        <f>IF(I3046="","",_xlfn.LET(_xlpm.x,VLOOKUP(I3046,'2026-01-09_taxon-match'!$A$2:$N$81,3,FALSE),IF(_xlpm.x=0,"",_xlpm.x)))</f>
        <v>urn:lsid:marinespecies.org:taxname:160831</v>
      </c>
      <c r="M3046" s="46" t="str">
        <f>IF($I3046="","",_xlfn.LET(_xlpm.x,VLOOKUP($I3046,'2026-01-09_taxon-match'!$A$2:$N$81,5,FALSE),IF(_xlpm.x=0,"",_xlpm.x)))</f>
        <v>(Meissner, 1900)</v>
      </c>
      <c r="N3046" s="46" t="str">
        <f>IF($I3046="","",_xlfn.LET(_xlpm.x,VLOOKUP($I3046,'2026-01-09_taxon-match'!$A$2:$N$81,6,FALSE),IF(_xlpm.x=0,"",_xlpm.x)))</f>
        <v>Animalia</v>
      </c>
      <c r="O3046" s="46" t="str">
        <f>IF($I3046="","",_xlfn.LET(_xlpm.x,VLOOKUP($I3046,'2026-01-09_taxon-match'!$A$2:$N$81,7,FALSE),IF(_xlpm.x=0,"",_xlpm.x)))</f>
        <v>Echinodermata</v>
      </c>
      <c r="P3046" s="46" t="str">
        <f>IF($I3046="","",_xlfn.LET(_xlpm.x,VLOOKUP($I3046,'2026-01-09_taxon-match'!$A$2:$N$81,8,FALSE),IF(_xlpm.x=0,"",_xlpm.x)))</f>
        <v>Echinoidea</v>
      </c>
      <c r="Q3046" s="46" t="str">
        <f>IF($I3046="","",_xlfn.LET(_xlpm.x,VLOOKUP($I3046,'2026-01-09_taxon-match'!$A$2:$N$81,9,FALSE),IF(_xlpm.x=0,"",_xlpm.x)))</f>
        <v>Camarodonta</v>
      </c>
      <c r="R3046" s="46" t="str">
        <f>IF($I3046="","",_xlfn.LET(_xlpm.x,VLOOKUP($I3046,'2026-01-09_taxon-match'!$A$2:$N$81,10,FALSE),IF(_xlpm.x=0,"",_xlpm.x)))</f>
        <v>Echinidae</v>
      </c>
      <c r="S3046" s="46" t="str">
        <f>IF($I3046="","",_xlfn.LET(_xlpm.x,VLOOKUP($I3046,'2026-01-09_taxon-match'!$A$2:$N$81,11,FALSE),IF(_xlpm.x=0,"",_xlpm.x)))</f>
        <v>Sterechinus</v>
      </c>
      <c r="T3046" s="46" t="str">
        <f>IF($I3046="","",_xlfn.LET(_xlpm.x,VLOOKUP($I3046,'2026-01-09_taxon-match'!$A$2:$N$81,13,FALSE),IF(_xlpm.x=0,"",_xlpm.x)))</f>
        <v>neumayeri</v>
      </c>
      <c r="V3046" t="s">
        <v>43</v>
      </c>
      <c r="W3046" t="s">
        <v>28</v>
      </c>
      <c r="X3046" t="s">
        <v>32</v>
      </c>
      <c r="Y3046" s="46" t="str">
        <f>IF(V3046="","",_xlfn.LET(_xlpm.x,VLOOKUP(V3046,'Drop-down_menus'!$D$2:$E$13,2,FALSE),IF(_xlpm.x=0,"",_xlpm.x)))</f>
        <v>https://orcid.org/0000-0002-0981-7442</v>
      </c>
      <c r="Z3046" s="46" t="str">
        <f>IF(W3046="","",_xlfn.LET(_xlpm.x,VLOOKUP(W3046,'Drop-down_menus'!$D$2:$E$13,2,FALSE),IF(_xlpm.x=0,"",_xlpm.x)))</f>
        <v>https://orcid.org/0000-0002-9037-7623</v>
      </c>
      <c r="AA3046" s="46" t="str">
        <f>IF(X3046="","",_xlfn.LET(_xlpm.x,VLOOKUP(X3046,'Drop-down_menus'!$D$2:$E$13,2,FALSE),IF(_xlpm.x=0,"",_xlpm.x)))</f>
        <v>https://orcid.org/0000-0001-5748-602X</v>
      </c>
      <c r="AB3046" s="46" t="s">
        <v>229</v>
      </c>
      <c r="AC3046" s="46" t="s">
        <v>1114</v>
      </c>
    </row>
    <row r="3047" spans="1:29" ht="15" customHeight="1">
      <c r="A3047" s="46">
        <v>34</v>
      </c>
      <c r="B3047" s="2">
        <v>4102</v>
      </c>
      <c r="C3047" t="s">
        <v>57</v>
      </c>
      <c r="D3047" s="46" t="b">
        <f>COUNTIF(Events!$B$2:$B$171, C3047) &gt; 0</f>
        <v>1</v>
      </c>
      <c r="E3047" s="46" t="s">
        <v>1111</v>
      </c>
      <c r="F3047" s="46" t="s">
        <v>1108</v>
      </c>
      <c r="G3047" t="s">
        <v>177</v>
      </c>
      <c r="H3047"/>
      <c r="I3047" s="46" t="s">
        <v>177</v>
      </c>
      <c r="J3047" s="46" t="str">
        <f>IF(I3047="","",_xlfn.LET(_xlpm.x,VLOOKUP(I3047,'2026-01-09_taxon-match'!$A$2:$N$81,4,FALSE),IF(_xlpm.x=0,"",_xlpm.x)))</f>
        <v>Sterechinus neumayeri</v>
      </c>
      <c r="K3047"/>
      <c r="L3047" s="46" t="str">
        <f>IF(I3047="","",_xlfn.LET(_xlpm.x,VLOOKUP(I3047,'2026-01-09_taxon-match'!$A$2:$N$81,3,FALSE),IF(_xlpm.x=0,"",_xlpm.x)))</f>
        <v>urn:lsid:marinespecies.org:taxname:160831</v>
      </c>
      <c r="M3047" s="46" t="str">
        <f>IF($I3047="","",_xlfn.LET(_xlpm.x,VLOOKUP($I3047,'2026-01-09_taxon-match'!$A$2:$N$81,5,FALSE),IF(_xlpm.x=0,"",_xlpm.x)))</f>
        <v>(Meissner, 1900)</v>
      </c>
      <c r="N3047" s="46" t="str">
        <f>IF($I3047="","",_xlfn.LET(_xlpm.x,VLOOKUP($I3047,'2026-01-09_taxon-match'!$A$2:$N$81,6,FALSE),IF(_xlpm.x=0,"",_xlpm.x)))</f>
        <v>Animalia</v>
      </c>
      <c r="O3047" s="46" t="str">
        <f>IF($I3047="","",_xlfn.LET(_xlpm.x,VLOOKUP($I3047,'2026-01-09_taxon-match'!$A$2:$N$81,7,FALSE),IF(_xlpm.x=0,"",_xlpm.x)))</f>
        <v>Echinodermata</v>
      </c>
      <c r="P3047" s="46" t="str">
        <f>IF($I3047="","",_xlfn.LET(_xlpm.x,VLOOKUP($I3047,'2026-01-09_taxon-match'!$A$2:$N$81,8,FALSE),IF(_xlpm.x=0,"",_xlpm.x)))</f>
        <v>Echinoidea</v>
      </c>
      <c r="Q3047" s="46" t="str">
        <f>IF($I3047="","",_xlfn.LET(_xlpm.x,VLOOKUP($I3047,'2026-01-09_taxon-match'!$A$2:$N$81,9,FALSE),IF(_xlpm.x=0,"",_xlpm.x)))</f>
        <v>Camarodonta</v>
      </c>
      <c r="R3047" s="46" t="str">
        <f>IF($I3047="","",_xlfn.LET(_xlpm.x,VLOOKUP($I3047,'2026-01-09_taxon-match'!$A$2:$N$81,10,FALSE),IF(_xlpm.x=0,"",_xlpm.x)))</f>
        <v>Echinidae</v>
      </c>
      <c r="S3047" s="46" t="str">
        <f>IF($I3047="","",_xlfn.LET(_xlpm.x,VLOOKUP($I3047,'2026-01-09_taxon-match'!$A$2:$N$81,11,FALSE),IF(_xlpm.x=0,"",_xlpm.x)))</f>
        <v>Sterechinus</v>
      </c>
      <c r="T3047" s="46" t="str">
        <f>IF($I3047="","",_xlfn.LET(_xlpm.x,VLOOKUP($I3047,'2026-01-09_taxon-match'!$A$2:$N$81,13,FALSE),IF(_xlpm.x=0,"",_xlpm.x)))</f>
        <v>neumayeri</v>
      </c>
      <c r="V3047" t="s">
        <v>43</v>
      </c>
      <c r="W3047" t="s">
        <v>28</v>
      </c>
      <c r="X3047" t="s">
        <v>32</v>
      </c>
      <c r="Y3047" s="46" t="str">
        <f>IF(V3047="","",_xlfn.LET(_xlpm.x,VLOOKUP(V3047,'Drop-down_menus'!$D$2:$E$13,2,FALSE),IF(_xlpm.x=0,"",_xlpm.x)))</f>
        <v>https://orcid.org/0000-0002-0981-7442</v>
      </c>
      <c r="Z3047" s="46" t="str">
        <f>IF(W3047="","",_xlfn.LET(_xlpm.x,VLOOKUP(W3047,'Drop-down_menus'!$D$2:$E$13,2,FALSE),IF(_xlpm.x=0,"",_xlpm.x)))</f>
        <v>https://orcid.org/0000-0002-9037-7623</v>
      </c>
      <c r="AA3047" s="46" t="str">
        <f>IF(X3047="","",_xlfn.LET(_xlpm.x,VLOOKUP(X3047,'Drop-down_menus'!$D$2:$E$13,2,FALSE),IF(_xlpm.x=0,"",_xlpm.x)))</f>
        <v>https://orcid.org/0000-0001-5748-602X</v>
      </c>
      <c r="AB3047" s="46" t="s">
        <v>229</v>
      </c>
      <c r="AC3047" s="46" t="s">
        <v>1114</v>
      </c>
    </row>
    <row r="3048" spans="1:29" ht="15" customHeight="1">
      <c r="A3048" s="46">
        <v>34</v>
      </c>
      <c r="B3048" s="2">
        <v>4103</v>
      </c>
      <c r="C3048" t="s">
        <v>57</v>
      </c>
      <c r="D3048" s="46" t="b">
        <f>COUNTIF(Events!$B$2:$B$171, C3048) &gt; 0</f>
        <v>1</v>
      </c>
      <c r="E3048" s="2" t="s">
        <v>1106</v>
      </c>
      <c r="F3048" s="46" t="s">
        <v>1105</v>
      </c>
      <c r="G3048" t="s">
        <v>177</v>
      </c>
      <c r="H3048"/>
      <c r="I3048" s="46" t="s">
        <v>177</v>
      </c>
      <c r="J3048" s="46" t="str">
        <f>IF(I3048="","",_xlfn.LET(_xlpm.x,VLOOKUP(I3048,'2026-01-09_taxon-match'!$A$2:$N$81,4,FALSE),IF(_xlpm.x=0,"",_xlpm.x)))</f>
        <v>Sterechinus neumayeri</v>
      </c>
      <c r="K3048"/>
      <c r="L3048" s="46" t="str">
        <f>IF(I3048="","",_xlfn.LET(_xlpm.x,VLOOKUP(I3048,'2026-01-09_taxon-match'!$A$2:$N$81,3,FALSE),IF(_xlpm.x=0,"",_xlpm.x)))</f>
        <v>urn:lsid:marinespecies.org:taxname:160831</v>
      </c>
      <c r="M3048" s="46" t="str">
        <f>IF($I3048="","",_xlfn.LET(_xlpm.x,VLOOKUP($I3048,'2026-01-09_taxon-match'!$A$2:$N$81,5,FALSE),IF(_xlpm.x=0,"",_xlpm.x)))</f>
        <v>(Meissner, 1900)</v>
      </c>
      <c r="N3048" s="46" t="str">
        <f>IF($I3048="","",_xlfn.LET(_xlpm.x,VLOOKUP($I3048,'2026-01-09_taxon-match'!$A$2:$N$81,6,FALSE),IF(_xlpm.x=0,"",_xlpm.x)))</f>
        <v>Animalia</v>
      </c>
      <c r="O3048" s="46" t="str">
        <f>IF($I3048="","",_xlfn.LET(_xlpm.x,VLOOKUP($I3048,'2026-01-09_taxon-match'!$A$2:$N$81,7,FALSE),IF(_xlpm.x=0,"",_xlpm.x)))</f>
        <v>Echinodermata</v>
      </c>
      <c r="P3048" s="46" t="str">
        <f>IF($I3048="","",_xlfn.LET(_xlpm.x,VLOOKUP($I3048,'2026-01-09_taxon-match'!$A$2:$N$81,8,FALSE),IF(_xlpm.x=0,"",_xlpm.x)))</f>
        <v>Echinoidea</v>
      </c>
      <c r="Q3048" s="46" t="str">
        <f>IF($I3048="","",_xlfn.LET(_xlpm.x,VLOOKUP($I3048,'2026-01-09_taxon-match'!$A$2:$N$81,9,FALSE),IF(_xlpm.x=0,"",_xlpm.x)))</f>
        <v>Camarodonta</v>
      </c>
      <c r="R3048" s="46" t="str">
        <f>IF($I3048="","",_xlfn.LET(_xlpm.x,VLOOKUP($I3048,'2026-01-09_taxon-match'!$A$2:$N$81,10,FALSE),IF(_xlpm.x=0,"",_xlpm.x)))</f>
        <v>Echinidae</v>
      </c>
      <c r="S3048" s="46" t="str">
        <f>IF($I3048="","",_xlfn.LET(_xlpm.x,VLOOKUP($I3048,'2026-01-09_taxon-match'!$A$2:$N$81,11,FALSE),IF(_xlpm.x=0,"",_xlpm.x)))</f>
        <v>Sterechinus</v>
      </c>
      <c r="T3048" s="46" t="str">
        <f>IF($I3048="","",_xlfn.LET(_xlpm.x,VLOOKUP($I3048,'2026-01-09_taxon-match'!$A$2:$N$81,13,FALSE),IF(_xlpm.x=0,"",_xlpm.x)))</f>
        <v>neumayeri</v>
      </c>
      <c r="V3048" t="s">
        <v>43</v>
      </c>
      <c r="W3048" t="s">
        <v>28</v>
      </c>
      <c r="X3048" t="s">
        <v>32</v>
      </c>
      <c r="Y3048" s="46" t="str">
        <f>IF(V3048="","",_xlfn.LET(_xlpm.x,VLOOKUP(V3048,'Drop-down_menus'!$D$2:$E$13,2,FALSE),IF(_xlpm.x=0,"",_xlpm.x)))</f>
        <v>https://orcid.org/0000-0002-0981-7442</v>
      </c>
      <c r="Z3048" s="46" t="str">
        <f>IF(W3048="","",_xlfn.LET(_xlpm.x,VLOOKUP(W3048,'Drop-down_menus'!$D$2:$E$13,2,FALSE),IF(_xlpm.x=0,"",_xlpm.x)))</f>
        <v>https://orcid.org/0000-0002-9037-7623</v>
      </c>
      <c r="AA3048" s="46" t="str">
        <f>IF(X3048="","",_xlfn.LET(_xlpm.x,VLOOKUP(X3048,'Drop-down_menus'!$D$2:$E$13,2,FALSE),IF(_xlpm.x=0,"",_xlpm.x)))</f>
        <v>https://orcid.org/0000-0001-5748-602X</v>
      </c>
      <c r="AB3048" s="46" t="s">
        <v>300</v>
      </c>
      <c r="AC3048" s="46" t="s">
        <v>1115</v>
      </c>
    </row>
    <row r="3049" spans="1:29" ht="15" customHeight="1">
      <c r="A3049" s="46">
        <v>35</v>
      </c>
      <c r="B3049" s="2">
        <v>4104</v>
      </c>
      <c r="C3049" t="s">
        <v>57</v>
      </c>
      <c r="D3049" s="46" t="b">
        <f>COUNTIF(Events!$B$2:$B$171, C3049) &gt; 0</f>
        <v>1</v>
      </c>
      <c r="E3049" s="46" t="s">
        <v>1113</v>
      </c>
      <c r="F3049" s="2" t="s">
        <v>1104</v>
      </c>
      <c r="G3049" t="s">
        <v>177</v>
      </c>
      <c r="H3049"/>
      <c r="I3049" s="46" t="s">
        <v>177</v>
      </c>
      <c r="J3049" s="46" t="str">
        <f>IF(I3049="","",_xlfn.LET(_xlpm.x,VLOOKUP(I3049,'2026-01-09_taxon-match'!$A$2:$N$81,4,FALSE),IF(_xlpm.x=0,"",_xlpm.x)))</f>
        <v>Sterechinus neumayeri</v>
      </c>
      <c r="K3049"/>
      <c r="L3049" s="46" t="str">
        <f>IF(I3049="","",_xlfn.LET(_xlpm.x,VLOOKUP(I3049,'2026-01-09_taxon-match'!$A$2:$N$81,3,FALSE),IF(_xlpm.x=0,"",_xlpm.x)))</f>
        <v>urn:lsid:marinespecies.org:taxname:160831</v>
      </c>
      <c r="M3049" s="46" t="str">
        <f>IF($I3049="","",_xlfn.LET(_xlpm.x,VLOOKUP($I3049,'2026-01-09_taxon-match'!$A$2:$N$81,5,FALSE),IF(_xlpm.x=0,"",_xlpm.x)))</f>
        <v>(Meissner, 1900)</v>
      </c>
      <c r="N3049" s="46" t="str">
        <f>IF($I3049="","",_xlfn.LET(_xlpm.x,VLOOKUP($I3049,'2026-01-09_taxon-match'!$A$2:$N$81,6,FALSE),IF(_xlpm.x=0,"",_xlpm.x)))</f>
        <v>Animalia</v>
      </c>
      <c r="O3049" s="46" t="str">
        <f>IF($I3049="","",_xlfn.LET(_xlpm.x,VLOOKUP($I3049,'2026-01-09_taxon-match'!$A$2:$N$81,7,FALSE),IF(_xlpm.x=0,"",_xlpm.x)))</f>
        <v>Echinodermata</v>
      </c>
      <c r="P3049" s="46" t="str">
        <f>IF($I3049="","",_xlfn.LET(_xlpm.x,VLOOKUP($I3049,'2026-01-09_taxon-match'!$A$2:$N$81,8,FALSE),IF(_xlpm.x=0,"",_xlpm.x)))</f>
        <v>Echinoidea</v>
      </c>
      <c r="Q3049" s="46" t="str">
        <f>IF($I3049="","",_xlfn.LET(_xlpm.x,VLOOKUP($I3049,'2026-01-09_taxon-match'!$A$2:$N$81,9,FALSE),IF(_xlpm.x=0,"",_xlpm.x)))</f>
        <v>Camarodonta</v>
      </c>
      <c r="R3049" s="46" t="str">
        <f>IF($I3049="","",_xlfn.LET(_xlpm.x,VLOOKUP($I3049,'2026-01-09_taxon-match'!$A$2:$N$81,10,FALSE),IF(_xlpm.x=0,"",_xlpm.x)))</f>
        <v>Echinidae</v>
      </c>
      <c r="S3049" s="46" t="str">
        <f>IF($I3049="","",_xlfn.LET(_xlpm.x,VLOOKUP($I3049,'2026-01-09_taxon-match'!$A$2:$N$81,11,FALSE),IF(_xlpm.x=0,"",_xlpm.x)))</f>
        <v>Sterechinus</v>
      </c>
      <c r="T3049" s="46" t="str">
        <f>IF($I3049="","",_xlfn.LET(_xlpm.x,VLOOKUP($I3049,'2026-01-09_taxon-match'!$A$2:$N$81,13,FALSE),IF(_xlpm.x=0,"",_xlpm.x)))</f>
        <v>neumayeri</v>
      </c>
      <c r="U3049"/>
      <c r="V3049" t="s">
        <v>43</v>
      </c>
      <c r="W3049" t="s">
        <v>28</v>
      </c>
      <c r="X3049" t="s">
        <v>32</v>
      </c>
      <c r="Y3049" s="46" t="str">
        <f>IF(V3049="","",_xlfn.LET(_xlpm.x,VLOOKUP(V3049,'Drop-down_menus'!$D$2:$E$13,2,FALSE),IF(_xlpm.x=0,"",_xlpm.x)))</f>
        <v>https://orcid.org/0000-0002-0981-7442</v>
      </c>
      <c r="Z3049" s="46" t="str">
        <f>IF(W3049="","",_xlfn.LET(_xlpm.x,VLOOKUP(W3049,'Drop-down_menus'!$D$2:$E$13,2,FALSE),IF(_xlpm.x=0,"",_xlpm.x)))</f>
        <v>https://orcid.org/0000-0002-9037-7623</v>
      </c>
      <c r="AA3049" s="46" t="str">
        <f>IF(X3049="","",_xlfn.LET(_xlpm.x,VLOOKUP(X3049,'Drop-down_menus'!$D$2:$E$13,2,FALSE),IF(_xlpm.x=0,"",_xlpm.x)))</f>
        <v>https://orcid.org/0000-0001-5748-602X</v>
      </c>
      <c r="AB3049" s="46" t="s">
        <v>172</v>
      </c>
      <c r="AC3049" s="46" t="s">
        <v>1114</v>
      </c>
    </row>
    <row r="3050" spans="1:29" ht="15" customHeight="1">
      <c r="A3050" s="46">
        <v>35</v>
      </c>
      <c r="B3050" s="2">
        <v>4105</v>
      </c>
      <c r="C3050" t="s">
        <v>57</v>
      </c>
      <c r="D3050" s="46" t="b">
        <f>COUNTIF(Events!$B$2:$B$171, C3050) &gt; 0</f>
        <v>1</v>
      </c>
      <c r="E3050" s="46" t="s">
        <v>1109</v>
      </c>
      <c r="F3050" s="46" t="s">
        <v>1107</v>
      </c>
      <c r="G3050" t="s">
        <v>177</v>
      </c>
      <c r="H3050"/>
      <c r="I3050" s="46" t="s">
        <v>177</v>
      </c>
      <c r="J3050" s="46" t="str">
        <f>IF(I3050="","",_xlfn.LET(_xlpm.x,VLOOKUP(I3050,'2026-01-09_taxon-match'!$A$2:$N$81,4,FALSE),IF(_xlpm.x=0,"",_xlpm.x)))</f>
        <v>Sterechinus neumayeri</v>
      </c>
      <c r="K3050"/>
      <c r="L3050" s="46" t="str">
        <f>IF(I3050="","",_xlfn.LET(_xlpm.x,VLOOKUP(I3050,'2026-01-09_taxon-match'!$A$2:$N$81,3,FALSE),IF(_xlpm.x=0,"",_xlpm.x)))</f>
        <v>urn:lsid:marinespecies.org:taxname:160831</v>
      </c>
      <c r="M3050" s="46" t="str">
        <f>IF($I3050="","",_xlfn.LET(_xlpm.x,VLOOKUP($I3050,'2026-01-09_taxon-match'!$A$2:$N$81,5,FALSE),IF(_xlpm.x=0,"",_xlpm.x)))</f>
        <v>(Meissner, 1900)</v>
      </c>
      <c r="N3050" s="46" t="str">
        <f>IF($I3050="","",_xlfn.LET(_xlpm.x,VLOOKUP($I3050,'2026-01-09_taxon-match'!$A$2:$N$81,6,FALSE),IF(_xlpm.x=0,"",_xlpm.x)))</f>
        <v>Animalia</v>
      </c>
      <c r="O3050" s="46" t="str">
        <f>IF($I3050="","",_xlfn.LET(_xlpm.x,VLOOKUP($I3050,'2026-01-09_taxon-match'!$A$2:$N$81,7,FALSE),IF(_xlpm.x=0,"",_xlpm.x)))</f>
        <v>Echinodermata</v>
      </c>
      <c r="P3050" s="46" t="str">
        <f>IF($I3050="","",_xlfn.LET(_xlpm.x,VLOOKUP($I3050,'2026-01-09_taxon-match'!$A$2:$N$81,8,FALSE),IF(_xlpm.x=0,"",_xlpm.x)))</f>
        <v>Echinoidea</v>
      </c>
      <c r="Q3050" s="46" t="str">
        <f>IF($I3050="","",_xlfn.LET(_xlpm.x,VLOOKUP($I3050,'2026-01-09_taxon-match'!$A$2:$N$81,9,FALSE),IF(_xlpm.x=0,"",_xlpm.x)))</f>
        <v>Camarodonta</v>
      </c>
      <c r="R3050" s="46" t="str">
        <f>IF($I3050="","",_xlfn.LET(_xlpm.x,VLOOKUP($I3050,'2026-01-09_taxon-match'!$A$2:$N$81,10,FALSE),IF(_xlpm.x=0,"",_xlpm.x)))</f>
        <v>Echinidae</v>
      </c>
      <c r="S3050" s="46" t="str">
        <f>IF($I3050="","",_xlfn.LET(_xlpm.x,VLOOKUP($I3050,'2026-01-09_taxon-match'!$A$2:$N$81,11,FALSE),IF(_xlpm.x=0,"",_xlpm.x)))</f>
        <v>Sterechinus</v>
      </c>
      <c r="T3050" s="46" t="str">
        <f>IF($I3050="","",_xlfn.LET(_xlpm.x,VLOOKUP($I3050,'2026-01-09_taxon-match'!$A$2:$N$81,13,FALSE),IF(_xlpm.x=0,"",_xlpm.x)))</f>
        <v>neumayeri</v>
      </c>
      <c r="V3050" t="s">
        <v>43</v>
      </c>
      <c r="W3050" t="s">
        <v>28</v>
      </c>
      <c r="X3050" t="s">
        <v>32</v>
      </c>
      <c r="Y3050" s="46" t="str">
        <f>IF(V3050="","",_xlfn.LET(_xlpm.x,VLOOKUP(V3050,'Drop-down_menus'!$D$2:$E$13,2,FALSE),IF(_xlpm.x=0,"",_xlpm.x)))</f>
        <v>https://orcid.org/0000-0002-0981-7442</v>
      </c>
      <c r="Z3050" s="46" t="str">
        <f>IF(W3050="","",_xlfn.LET(_xlpm.x,VLOOKUP(W3050,'Drop-down_menus'!$D$2:$E$13,2,FALSE),IF(_xlpm.x=0,"",_xlpm.x)))</f>
        <v>https://orcid.org/0000-0002-9037-7623</v>
      </c>
      <c r="AA3050" s="46" t="str">
        <f>IF(X3050="","",_xlfn.LET(_xlpm.x,VLOOKUP(X3050,'Drop-down_menus'!$D$2:$E$13,2,FALSE),IF(_xlpm.x=0,"",_xlpm.x)))</f>
        <v>https://orcid.org/0000-0001-5748-602X</v>
      </c>
      <c r="AB3050" s="46" t="s">
        <v>172</v>
      </c>
      <c r="AC3050" s="46" t="s">
        <v>189</v>
      </c>
    </row>
    <row r="3051" spans="1:29" ht="15" customHeight="1">
      <c r="A3051" s="46">
        <v>35</v>
      </c>
      <c r="B3051" s="2">
        <v>4106</v>
      </c>
      <c r="C3051" t="s">
        <v>57</v>
      </c>
      <c r="D3051" s="46" t="b">
        <f>COUNTIF(Events!$B$2:$B$171, C3051) &gt; 0</f>
        <v>1</v>
      </c>
      <c r="E3051" s="46" t="s">
        <v>1110</v>
      </c>
      <c r="F3051" s="46" t="s">
        <v>1108</v>
      </c>
      <c r="G3051" t="s">
        <v>177</v>
      </c>
      <c r="H3051"/>
      <c r="I3051" s="46" t="s">
        <v>177</v>
      </c>
      <c r="J3051" s="46" t="str">
        <f>IF(I3051="","",_xlfn.LET(_xlpm.x,VLOOKUP(I3051,'2026-01-09_taxon-match'!$A$2:$N$81,4,FALSE),IF(_xlpm.x=0,"",_xlpm.x)))</f>
        <v>Sterechinus neumayeri</v>
      </c>
      <c r="K3051"/>
      <c r="L3051" s="46" t="str">
        <f>IF(I3051="","",_xlfn.LET(_xlpm.x,VLOOKUP(I3051,'2026-01-09_taxon-match'!$A$2:$N$81,3,FALSE),IF(_xlpm.x=0,"",_xlpm.x)))</f>
        <v>urn:lsid:marinespecies.org:taxname:160831</v>
      </c>
      <c r="M3051" s="46" t="str">
        <f>IF($I3051="","",_xlfn.LET(_xlpm.x,VLOOKUP($I3051,'2026-01-09_taxon-match'!$A$2:$N$81,5,FALSE),IF(_xlpm.x=0,"",_xlpm.x)))</f>
        <v>(Meissner, 1900)</v>
      </c>
      <c r="N3051" s="46" t="str">
        <f>IF($I3051="","",_xlfn.LET(_xlpm.x,VLOOKUP($I3051,'2026-01-09_taxon-match'!$A$2:$N$81,6,FALSE),IF(_xlpm.x=0,"",_xlpm.x)))</f>
        <v>Animalia</v>
      </c>
      <c r="O3051" s="46" t="str">
        <f>IF($I3051="","",_xlfn.LET(_xlpm.x,VLOOKUP($I3051,'2026-01-09_taxon-match'!$A$2:$N$81,7,FALSE),IF(_xlpm.x=0,"",_xlpm.x)))</f>
        <v>Echinodermata</v>
      </c>
      <c r="P3051" s="46" t="str">
        <f>IF($I3051="","",_xlfn.LET(_xlpm.x,VLOOKUP($I3051,'2026-01-09_taxon-match'!$A$2:$N$81,8,FALSE),IF(_xlpm.x=0,"",_xlpm.x)))</f>
        <v>Echinoidea</v>
      </c>
      <c r="Q3051" s="46" t="str">
        <f>IF($I3051="","",_xlfn.LET(_xlpm.x,VLOOKUP($I3051,'2026-01-09_taxon-match'!$A$2:$N$81,9,FALSE),IF(_xlpm.x=0,"",_xlpm.x)))</f>
        <v>Camarodonta</v>
      </c>
      <c r="R3051" s="46" t="str">
        <f>IF($I3051="","",_xlfn.LET(_xlpm.x,VLOOKUP($I3051,'2026-01-09_taxon-match'!$A$2:$N$81,10,FALSE),IF(_xlpm.x=0,"",_xlpm.x)))</f>
        <v>Echinidae</v>
      </c>
      <c r="S3051" s="46" t="str">
        <f>IF($I3051="","",_xlfn.LET(_xlpm.x,VLOOKUP($I3051,'2026-01-09_taxon-match'!$A$2:$N$81,11,FALSE),IF(_xlpm.x=0,"",_xlpm.x)))</f>
        <v>Sterechinus</v>
      </c>
      <c r="T3051" s="46" t="str">
        <f>IF($I3051="","",_xlfn.LET(_xlpm.x,VLOOKUP($I3051,'2026-01-09_taxon-match'!$A$2:$N$81,13,FALSE),IF(_xlpm.x=0,"",_xlpm.x)))</f>
        <v>neumayeri</v>
      </c>
      <c r="V3051" t="s">
        <v>43</v>
      </c>
      <c r="W3051" t="s">
        <v>28</v>
      </c>
      <c r="X3051" t="s">
        <v>32</v>
      </c>
      <c r="Y3051" s="46" t="str">
        <f>IF(V3051="","",_xlfn.LET(_xlpm.x,VLOOKUP(V3051,'Drop-down_menus'!$D$2:$E$13,2,FALSE),IF(_xlpm.x=0,"",_xlpm.x)))</f>
        <v>https://orcid.org/0000-0002-0981-7442</v>
      </c>
      <c r="Z3051" s="46" t="str">
        <f>IF(W3051="","",_xlfn.LET(_xlpm.x,VLOOKUP(W3051,'Drop-down_menus'!$D$2:$E$13,2,FALSE),IF(_xlpm.x=0,"",_xlpm.x)))</f>
        <v>https://orcid.org/0000-0002-9037-7623</v>
      </c>
      <c r="AA3051" s="46" t="str">
        <f>IF(X3051="","",_xlfn.LET(_xlpm.x,VLOOKUP(X3051,'Drop-down_menus'!$D$2:$E$13,2,FALSE),IF(_xlpm.x=0,"",_xlpm.x)))</f>
        <v>https://orcid.org/0000-0001-5748-602X</v>
      </c>
      <c r="AB3051" s="46" t="s">
        <v>229</v>
      </c>
      <c r="AC3051" s="46" t="s">
        <v>1114</v>
      </c>
    </row>
    <row r="3052" spans="1:29" ht="15" customHeight="1">
      <c r="A3052" s="46">
        <v>35</v>
      </c>
      <c r="B3052" s="2">
        <v>4107</v>
      </c>
      <c r="C3052" t="s">
        <v>57</v>
      </c>
      <c r="D3052" s="46" t="b">
        <f>COUNTIF(Events!$B$2:$B$171, C3052) &gt; 0</f>
        <v>1</v>
      </c>
      <c r="E3052" s="46" t="s">
        <v>1111</v>
      </c>
      <c r="F3052" s="46" t="s">
        <v>1108</v>
      </c>
      <c r="G3052" t="s">
        <v>177</v>
      </c>
      <c r="H3052"/>
      <c r="I3052" s="46" t="s">
        <v>177</v>
      </c>
      <c r="J3052" s="46" t="str">
        <f>IF(I3052="","",_xlfn.LET(_xlpm.x,VLOOKUP(I3052,'2026-01-09_taxon-match'!$A$2:$N$81,4,FALSE),IF(_xlpm.x=0,"",_xlpm.x)))</f>
        <v>Sterechinus neumayeri</v>
      </c>
      <c r="K3052"/>
      <c r="L3052" s="46" t="str">
        <f>IF(I3052="","",_xlfn.LET(_xlpm.x,VLOOKUP(I3052,'2026-01-09_taxon-match'!$A$2:$N$81,3,FALSE),IF(_xlpm.x=0,"",_xlpm.x)))</f>
        <v>urn:lsid:marinespecies.org:taxname:160831</v>
      </c>
      <c r="M3052" s="46" t="str">
        <f>IF($I3052="","",_xlfn.LET(_xlpm.x,VLOOKUP($I3052,'2026-01-09_taxon-match'!$A$2:$N$81,5,FALSE),IF(_xlpm.x=0,"",_xlpm.x)))</f>
        <v>(Meissner, 1900)</v>
      </c>
      <c r="N3052" s="46" t="str">
        <f>IF($I3052="","",_xlfn.LET(_xlpm.x,VLOOKUP($I3052,'2026-01-09_taxon-match'!$A$2:$N$81,6,FALSE),IF(_xlpm.x=0,"",_xlpm.x)))</f>
        <v>Animalia</v>
      </c>
      <c r="O3052" s="46" t="str">
        <f>IF($I3052="","",_xlfn.LET(_xlpm.x,VLOOKUP($I3052,'2026-01-09_taxon-match'!$A$2:$N$81,7,FALSE),IF(_xlpm.x=0,"",_xlpm.x)))</f>
        <v>Echinodermata</v>
      </c>
      <c r="P3052" s="46" t="str">
        <f>IF($I3052="","",_xlfn.LET(_xlpm.x,VLOOKUP($I3052,'2026-01-09_taxon-match'!$A$2:$N$81,8,FALSE),IF(_xlpm.x=0,"",_xlpm.x)))</f>
        <v>Echinoidea</v>
      </c>
      <c r="Q3052" s="46" t="str">
        <f>IF($I3052="","",_xlfn.LET(_xlpm.x,VLOOKUP($I3052,'2026-01-09_taxon-match'!$A$2:$N$81,9,FALSE),IF(_xlpm.x=0,"",_xlpm.x)))</f>
        <v>Camarodonta</v>
      </c>
      <c r="R3052" s="46" t="str">
        <f>IF($I3052="","",_xlfn.LET(_xlpm.x,VLOOKUP($I3052,'2026-01-09_taxon-match'!$A$2:$N$81,10,FALSE),IF(_xlpm.x=0,"",_xlpm.x)))</f>
        <v>Echinidae</v>
      </c>
      <c r="S3052" s="46" t="str">
        <f>IF($I3052="","",_xlfn.LET(_xlpm.x,VLOOKUP($I3052,'2026-01-09_taxon-match'!$A$2:$N$81,11,FALSE),IF(_xlpm.x=0,"",_xlpm.x)))</f>
        <v>Sterechinus</v>
      </c>
      <c r="T3052" s="46" t="str">
        <f>IF($I3052="","",_xlfn.LET(_xlpm.x,VLOOKUP($I3052,'2026-01-09_taxon-match'!$A$2:$N$81,13,FALSE),IF(_xlpm.x=0,"",_xlpm.x)))</f>
        <v>neumayeri</v>
      </c>
      <c r="V3052" t="s">
        <v>43</v>
      </c>
      <c r="W3052" t="s">
        <v>28</v>
      </c>
      <c r="X3052" t="s">
        <v>32</v>
      </c>
      <c r="Y3052" s="46" t="str">
        <f>IF(V3052="","",_xlfn.LET(_xlpm.x,VLOOKUP(V3052,'Drop-down_menus'!$D$2:$E$13,2,FALSE),IF(_xlpm.x=0,"",_xlpm.x)))</f>
        <v>https://orcid.org/0000-0002-0981-7442</v>
      </c>
      <c r="Z3052" s="46" t="str">
        <f>IF(W3052="","",_xlfn.LET(_xlpm.x,VLOOKUP(W3052,'Drop-down_menus'!$D$2:$E$13,2,FALSE),IF(_xlpm.x=0,"",_xlpm.x)))</f>
        <v>https://orcid.org/0000-0002-9037-7623</v>
      </c>
      <c r="AA3052" s="46" t="str">
        <f>IF(X3052="","",_xlfn.LET(_xlpm.x,VLOOKUP(X3052,'Drop-down_menus'!$D$2:$E$13,2,FALSE),IF(_xlpm.x=0,"",_xlpm.x)))</f>
        <v>https://orcid.org/0000-0001-5748-602X</v>
      </c>
      <c r="AB3052" s="46" t="s">
        <v>229</v>
      </c>
      <c r="AC3052" s="46" t="s">
        <v>1114</v>
      </c>
    </row>
    <row r="3053" spans="1:29" ht="15" customHeight="1">
      <c r="A3053" s="46">
        <v>35</v>
      </c>
      <c r="B3053" s="2">
        <v>4108</v>
      </c>
      <c r="C3053" t="s">
        <v>57</v>
      </c>
      <c r="D3053" s="46" t="b">
        <f>COUNTIF(Events!$B$2:$B$171, C3053) &gt; 0</f>
        <v>1</v>
      </c>
      <c r="E3053" s="2" t="s">
        <v>1106</v>
      </c>
      <c r="F3053" s="46" t="s">
        <v>1105</v>
      </c>
      <c r="G3053" t="s">
        <v>177</v>
      </c>
      <c r="H3053"/>
      <c r="I3053" s="46" t="s">
        <v>177</v>
      </c>
      <c r="J3053" s="46" t="str">
        <f>IF(I3053="","",_xlfn.LET(_xlpm.x,VLOOKUP(I3053,'2026-01-09_taxon-match'!$A$2:$N$81,4,FALSE),IF(_xlpm.x=0,"",_xlpm.x)))</f>
        <v>Sterechinus neumayeri</v>
      </c>
      <c r="K3053"/>
      <c r="L3053" s="46" t="str">
        <f>IF(I3053="","",_xlfn.LET(_xlpm.x,VLOOKUP(I3053,'2026-01-09_taxon-match'!$A$2:$N$81,3,FALSE),IF(_xlpm.x=0,"",_xlpm.x)))</f>
        <v>urn:lsid:marinespecies.org:taxname:160831</v>
      </c>
      <c r="M3053" s="46" t="str">
        <f>IF($I3053="","",_xlfn.LET(_xlpm.x,VLOOKUP($I3053,'2026-01-09_taxon-match'!$A$2:$N$81,5,FALSE),IF(_xlpm.x=0,"",_xlpm.x)))</f>
        <v>(Meissner, 1900)</v>
      </c>
      <c r="N3053" s="46" t="str">
        <f>IF($I3053="","",_xlfn.LET(_xlpm.x,VLOOKUP($I3053,'2026-01-09_taxon-match'!$A$2:$N$81,6,FALSE),IF(_xlpm.x=0,"",_xlpm.x)))</f>
        <v>Animalia</v>
      </c>
      <c r="O3053" s="46" t="str">
        <f>IF($I3053="","",_xlfn.LET(_xlpm.x,VLOOKUP($I3053,'2026-01-09_taxon-match'!$A$2:$N$81,7,FALSE),IF(_xlpm.x=0,"",_xlpm.x)))</f>
        <v>Echinodermata</v>
      </c>
      <c r="P3053" s="46" t="str">
        <f>IF($I3053="","",_xlfn.LET(_xlpm.x,VLOOKUP($I3053,'2026-01-09_taxon-match'!$A$2:$N$81,8,FALSE),IF(_xlpm.x=0,"",_xlpm.x)))</f>
        <v>Echinoidea</v>
      </c>
      <c r="Q3053" s="46" t="str">
        <f>IF($I3053="","",_xlfn.LET(_xlpm.x,VLOOKUP($I3053,'2026-01-09_taxon-match'!$A$2:$N$81,9,FALSE),IF(_xlpm.x=0,"",_xlpm.x)))</f>
        <v>Camarodonta</v>
      </c>
      <c r="R3053" s="46" t="str">
        <f>IF($I3053="","",_xlfn.LET(_xlpm.x,VLOOKUP($I3053,'2026-01-09_taxon-match'!$A$2:$N$81,10,FALSE),IF(_xlpm.x=0,"",_xlpm.x)))</f>
        <v>Echinidae</v>
      </c>
      <c r="S3053" s="46" t="str">
        <f>IF($I3053="","",_xlfn.LET(_xlpm.x,VLOOKUP($I3053,'2026-01-09_taxon-match'!$A$2:$N$81,11,FALSE),IF(_xlpm.x=0,"",_xlpm.x)))</f>
        <v>Sterechinus</v>
      </c>
      <c r="T3053" s="46" t="str">
        <f>IF($I3053="","",_xlfn.LET(_xlpm.x,VLOOKUP($I3053,'2026-01-09_taxon-match'!$A$2:$N$81,13,FALSE),IF(_xlpm.x=0,"",_xlpm.x)))</f>
        <v>neumayeri</v>
      </c>
      <c r="V3053" t="s">
        <v>43</v>
      </c>
      <c r="W3053" t="s">
        <v>28</v>
      </c>
      <c r="X3053" t="s">
        <v>32</v>
      </c>
      <c r="Y3053" s="46" t="str">
        <f>IF(V3053="","",_xlfn.LET(_xlpm.x,VLOOKUP(V3053,'Drop-down_menus'!$D$2:$E$13,2,FALSE),IF(_xlpm.x=0,"",_xlpm.x)))</f>
        <v>https://orcid.org/0000-0002-0981-7442</v>
      </c>
      <c r="Z3053" s="46" t="str">
        <f>IF(W3053="","",_xlfn.LET(_xlpm.x,VLOOKUP(W3053,'Drop-down_menus'!$D$2:$E$13,2,FALSE),IF(_xlpm.x=0,"",_xlpm.x)))</f>
        <v>https://orcid.org/0000-0002-9037-7623</v>
      </c>
      <c r="AA3053" s="46" t="str">
        <f>IF(X3053="","",_xlfn.LET(_xlpm.x,VLOOKUP(X3053,'Drop-down_menus'!$D$2:$E$13,2,FALSE),IF(_xlpm.x=0,"",_xlpm.x)))</f>
        <v>https://orcid.org/0000-0001-5748-602X</v>
      </c>
      <c r="AB3053" s="46" t="s">
        <v>300</v>
      </c>
      <c r="AC3053" s="46" t="s">
        <v>1115</v>
      </c>
    </row>
    <row r="3054" spans="1:29" ht="15" customHeight="1">
      <c r="A3054" s="46">
        <v>36</v>
      </c>
      <c r="B3054" s="2">
        <v>4109</v>
      </c>
      <c r="C3054" t="s">
        <v>57</v>
      </c>
      <c r="D3054" s="46" t="b">
        <f>COUNTIF(Events!$B$2:$B$171, C3054) &gt; 0</f>
        <v>1</v>
      </c>
      <c r="E3054" s="46" t="s">
        <v>1113</v>
      </c>
      <c r="F3054" s="2" t="s">
        <v>1104</v>
      </c>
      <c r="G3054" t="s">
        <v>177</v>
      </c>
      <c r="H3054"/>
      <c r="I3054" s="46" t="s">
        <v>177</v>
      </c>
      <c r="J3054" s="46" t="str">
        <f>IF(I3054="","",_xlfn.LET(_xlpm.x,VLOOKUP(I3054,'2026-01-09_taxon-match'!$A$2:$N$81,4,FALSE),IF(_xlpm.x=0,"",_xlpm.x)))</f>
        <v>Sterechinus neumayeri</v>
      </c>
      <c r="K3054"/>
      <c r="L3054" s="46" t="str">
        <f>IF(I3054="","",_xlfn.LET(_xlpm.x,VLOOKUP(I3054,'2026-01-09_taxon-match'!$A$2:$N$81,3,FALSE),IF(_xlpm.x=0,"",_xlpm.x)))</f>
        <v>urn:lsid:marinespecies.org:taxname:160831</v>
      </c>
      <c r="M3054" s="46" t="str">
        <f>IF($I3054="","",_xlfn.LET(_xlpm.x,VLOOKUP($I3054,'2026-01-09_taxon-match'!$A$2:$N$81,5,FALSE),IF(_xlpm.x=0,"",_xlpm.x)))</f>
        <v>(Meissner, 1900)</v>
      </c>
      <c r="N3054" s="46" t="str">
        <f>IF($I3054="","",_xlfn.LET(_xlpm.x,VLOOKUP($I3054,'2026-01-09_taxon-match'!$A$2:$N$81,6,FALSE),IF(_xlpm.x=0,"",_xlpm.x)))</f>
        <v>Animalia</v>
      </c>
      <c r="O3054" s="46" t="str">
        <f>IF($I3054="","",_xlfn.LET(_xlpm.x,VLOOKUP($I3054,'2026-01-09_taxon-match'!$A$2:$N$81,7,FALSE),IF(_xlpm.x=0,"",_xlpm.x)))</f>
        <v>Echinodermata</v>
      </c>
      <c r="P3054" s="46" t="str">
        <f>IF($I3054="","",_xlfn.LET(_xlpm.x,VLOOKUP($I3054,'2026-01-09_taxon-match'!$A$2:$N$81,8,FALSE),IF(_xlpm.x=0,"",_xlpm.x)))</f>
        <v>Echinoidea</v>
      </c>
      <c r="Q3054" s="46" t="str">
        <f>IF($I3054="","",_xlfn.LET(_xlpm.x,VLOOKUP($I3054,'2026-01-09_taxon-match'!$A$2:$N$81,9,FALSE),IF(_xlpm.x=0,"",_xlpm.x)))</f>
        <v>Camarodonta</v>
      </c>
      <c r="R3054" s="46" t="str">
        <f>IF($I3054="","",_xlfn.LET(_xlpm.x,VLOOKUP($I3054,'2026-01-09_taxon-match'!$A$2:$N$81,10,FALSE),IF(_xlpm.x=0,"",_xlpm.x)))</f>
        <v>Echinidae</v>
      </c>
      <c r="S3054" s="46" t="str">
        <f>IF($I3054="","",_xlfn.LET(_xlpm.x,VLOOKUP($I3054,'2026-01-09_taxon-match'!$A$2:$N$81,11,FALSE),IF(_xlpm.x=0,"",_xlpm.x)))</f>
        <v>Sterechinus</v>
      </c>
      <c r="T3054" s="46" t="str">
        <f>IF($I3054="","",_xlfn.LET(_xlpm.x,VLOOKUP($I3054,'2026-01-09_taxon-match'!$A$2:$N$81,13,FALSE),IF(_xlpm.x=0,"",_xlpm.x)))</f>
        <v>neumayeri</v>
      </c>
      <c r="U3054"/>
      <c r="V3054" t="s">
        <v>43</v>
      </c>
      <c r="W3054" t="s">
        <v>28</v>
      </c>
      <c r="X3054" t="s">
        <v>32</v>
      </c>
      <c r="Y3054" s="46" t="str">
        <f>IF(V3054="","",_xlfn.LET(_xlpm.x,VLOOKUP(V3054,'Drop-down_menus'!$D$2:$E$13,2,FALSE),IF(_xlpm.x=0,"",_xlpm.x)))</f>
        <v>https://orcid.org/0000-0002-0981-7442</v>
      </c>
      <c r="Z3054" s="46" t="str">
        <f>IF(W3054="","",_xlfn.LET(_xlpm.x,VLOOKUP(W3054,'Drop-down_menus'!$D$2:$E$13,2,FALSE),IF(_xlpm.x=0,"",_xlpm.x)))</f>
        <v>https://orcid.org/0000-0002-9037-7623</v>
      </c>
      <c r="AA3054" s="46" t="str">
        <f>IF(X3054="","",_xlfn.LET(_xlpm.x,VLOOKUP(X3054,'Drop-down_menus'!$D$2:$E$13,2,FALSE),IF(_xlpm.x=0,"",_xlpm.x)))</f>
        <v>https://orcid.org/0000-0001-5748-602X</v>
      </c>
      <c r="AB3054" s="46" t="s">
        <v>172</v>
      </c>
      <c r="AC3054" s="46" t="s">
        <v>1114</v>
      </c>
    </row>
    <row r="3055" spans="1:29" ht="15" customHeight="1">
      <c r="A3055" s="46">
        <v>36</v>
      </c>
      <c r="B3055" s="2">
        <v>4110</v>
      </c>
      <c r="C3055" t="s">
        <v>57</v>
      </c>
      <c r="D3055" s="46" t="b">
        <f>COUNTIF(Events!$B$2:$B$171, C3055) &gt; 0</f>
        <v>1</v>
      </c>
      <c r="E3055" s="46" t="s">
        <v>1109</v>
      </c>
      <c r="F3055" s="46" t="s">
        <v>1107</v>
      </c>
      <c r="G3055" t="s">
        <v>177</v>
      </c>
      <c r="H3055"/>
      <c r="I3055" s="46" t="s">
        <v>177</v>
      </c>
      <c r="J3055" s="46" t="str">
        <f>IF(I3055="","",_xlfn.LET(_xlpm.x,VLOOKUP(I3055,'2026-01-09_taxon-match'!$A$2:$N$81,4,FALSE),IF(_xlpm.x=0,"",_xlpm.x)))</f>
        <v>Sterechinus neumayeri</v>
      </c>
      <c r="K3055"/>
      <c r="L3055" s="46" t="str">
        <f>IF(I3055="","",_xlfn.LET(_xlpm.x,VLOOKUP(I3055,'2026-01-09_taxon-match'!$A$2:$N$81,3,FALSE),IF(_xlpm.x=0,"",_xlpm.x)))</f>
        <v>urn:lsid:marinespecies.org:taxname:160831</v>
      </c>
      <c r="M3055" s="46" t="str">
        <f>IF($I3055="","",_xlfn.LET(_xlpm.x,VLOOKUP($I3055,'2026-01-09_taxon-match'!$A$2:$N$81,5,FALSE),IF(_xlpm.x=0,"",_xlpm.x)))</f>
        <v>(Meissner, 1900)</v>
      </c>
      <c r="N3055" s="46" t="str">
        <f>IF($I3055="","",_xlfn.LET(_xlpm.x,VLOOKUP($I3055,'2026-01-09_taxon-match'!$A$2:$N$81,6,FALSE),IF(_xlpm.x=0,"",_xlpm.x)))</f>
        <v>Animalia</v>
      </c>
      <c r="O3055" s="46" t="str">
        <f>IF($I3055="","",_xlfn.LET(_xlpm.x,VLOOKUP($I3055,'2026-01-09_taxon-match'!$A$2:$N$81,7,FALSE),IF(_xlpm.x=0,"",_xlpm.x)))</f>
        <v>Echinodermata</v>
      </c>
      <c r="P3055" s="46" t="str">
        <f>IF($I3055="","",_xlfn.LET(_xlpm.x,VLOOKUP($I3055,'2026-01-09_taxon-match'!$A$2:$N$81,8,FALSE),IF(_xlpm.x=0,"",_xlpm.x)))</f>
        <v>Echinoidea</v>
      </c>
      <c r="Q3055" s="46" t="str">
        <f>IF($I3055="","",_xlfn.LET(_xlpm.x,VLOOKUP($I3055,'2026-01-09_taxon-match'!$A$2:$N$81,9,FALSE),IF(_xlpm.x=0,"",_xlpm.x)))</f>
        <v>Camarodonta</v>
      </c>
      <c r="R3055" s="46" t="str">
        <f>IF($I3055="","",_xlfn.LET(_xlpm.x,VLOOKUP($I3055,'2026-01-09_taxon-match'!$A$2:$N$81,10,FALSE),IF(_xlpm.x=0,"",_xlpm.x)))</f>
        <v>Echinidae</v>
      </c>
      <c r="S3055" s="46" t="str">
        <f>IF($I3055="","",_xlfn.LET(_xlpm.x,VLOOKUP($I3055,'2026-01-09_taxon-match'!$A$2:$N$81,11,FALSE),IF(_xlpm.x=0,"",_xlpm.x)))</f>
        <v>Sterechinus</v>
      </c>
      <c r="T3055" s="46" t="str">
        <f>IF($I3055="","",_xlfn.LET(_xlpm.x,VLOOKUP($I3055,'2026-01-09_taxon-match'!$A$2:$N$81,13,FALSE),IF(_xlpm.x=0,"",_xlpm.x)))</f>
        <v>neumayeri</v>
      </c>
      <c r="V3055" t="s">
        <v>43</v>
      </c>
      <c r="W3055" t="s">
        <v>28</v>
      </c>
      <c r="X3055" t="s">
        <v>32</v>
      </c>
      <c r="Y3055" s="46" t="str">
        <f>IF(V3055="","",_xlfn.LET(_xlpm.x,VLOOKUP(V3055,'Drop-down_menus'!$D$2:$E$13,2,FALSE),IF(_xlpm.x=0,"",_xlpm.x)))</f>
        <v>https://orcid.org/0000-0002-0981-7442</v>
      </c>
      <c r="Z3055" s="46" t="str">
        <f>IF(W3055="","",_xlfn.LET(_xlpm.x,VLOOKUP(W3055,'Drop-down_menus'!$D$2:$E$13,2,FALSE),IF(_xlpm.x=0,"",_xlpm.x)))</f>
        <v>https://orcid.org/0000-0002-9037-7623</v>
      </c>
      <c r="AA3055" s="46" t="str">
        <f>IF(X3055="","",_xlfn.LET(_xlpm.x,VLOOKUP(X3055,'Drop-down_menus'!$D$2:$E$13,2,FALSE),IF(_xlpm.x=0,"",_xlpm.x)))</f>
        <v>https://orcid.org/0000-0001-5748-602X</v>
      </c>
      <c r="AB3055" s="46" t="s">
        <v>172</v>
      </c>
      <c r="AC3055" s="46" t="s">
        <v>189</v>
      </c>
    </row>
    <row r="3056" spans="1:29" ht="15" customHeight="1">
      <c r="A3056" s="46">
        <v>36</v>
      </c>
      <c r="B3056" s="2">
        <v>4111</v>
      </c>
      <c r="C3056" t="s">
        <v>57</v>
      </c>
      <c r="D3056" s="46" t="b">
        <f>COUNTIF(Events!$B$2:$B$171, C3056) &gt; 0</f>
        <v>1</v>
      </c>
      <c r="E3056" s="46" t="s">
        <v>1110</v>
      </c>
      <c r="F3056" s="46" t="s">
        <v>1108</v>
      </c>
      <c r="G3056" t="s">
        <v>177</v>
      </c>
      <c r="H3056"/>
      <c r="I3056" s="46" t="s">
        <v>177</v>
      </c>
      <c r="J3056" s="46" t="str">
        <f>IF(I3056="","",_xlfn.LET(_xlpm.x,VLOOKUP(I3056,'2026-01-09_taxon-match'!$A$2:$N$81,4,FALSE),IF(_xlpm.x=0,"",_xlpm.x)))</f>
        <v>Sterechinus neumayeri</v>
      </c>
      <c r="K3056"/>
      <c r="L3056" s="46" t="str">
        <f>IF(I3056="","",_xlfn.LET(_xlpm.x,VLOOKUP(I3056,'2026-01-09_taxon-match'!$A$2:$N$81,3,FALSE),IF(_xlpm.x=0,"",_xlpm.x)))</f>
        <v>urn:lsid:marinespecies.org:taxname:160831</v>
      </c>
      <c r="M3056" s="46" t="str">
        <f>IF($I3056="","",_xlfn.LET(_xlpm.x,VLOOKUP($I3056,'2026-01-09_taxon-match'!$A$2:$N$81,5,FALSE),IF(_xlpm.x=0,"",_xlpm.x)))</f>
        <v>(Meissner, 1900)</v>
      </c>
      <c r="N3056" s="46" t="str">
        <f>IF($I3056="","",_xlfn.LET(_xlpm.x,VLOOKUP($I3056,'2026-01-09_taxon-match'!$A$2:$N$81,6,FALSE),IF(_xlpm.x=0,"",_xlpm.x)))</f>
        <v>Animalia</v>
      </c>
      <c r="O3056" s="46" t="str">
        <f>IF($I3056="","",_xlfn.LET(_xlpm.x,VLOOKUP($I3056,'2026-01-09_taxon-match'!$A$2:$N$81,7,FALSE),IF(_xlpm.x=0,"",_xlpm.x)))</f>
        <v>Echinodermata</v>
      </c>
      <c r="P3056" s="46" t="str">
        <f>IF($I3056="","",_xlfn.LET(_xlpm.x,VLOOKUP($I3056,'2026-01-09_taxon-match'!$A$2:$N$81,8,FALSE),IF(_xlpm.x=0,"",_xlpm.x)))</f>
        <v>Echinoidea</v>
      </c>
      <c r="Q3056" s="46" t="str">
        <f>IF($I3056="","",_xlfn.LET(_xlpm.x,VLOOKUP($I3056,'2026-01-09_taxon-match'!$A$2:$N$81,9,FALSE),IF(_xlpm.x=0,"",_xlpm.x)))</f>
        <v>Camarodonta</v>
      </c>
      <c r="R3056" s="46" t="str">
        <f>IF($I3056="","",_xlfn.LET(_xlpm.x,VLOOKUP($I3056,'2026-01-09_taxon-match'!$A$2:$N$81,10,FALSE),IF(_xlpm.x=0,"",_xlpm.x)))</f>
        <v>Echinidae</v>
      </c>
      <c r="S3056" s="46" t="str">
        <f>IF($I3056="","",_xlfn.LET(_xlpm.x,VLOOKUP($I3056,'2026-01-09_taxon-match'!$A$2:$N$81,11,FALSE),IF(_xlpm.x=0,"",_xlpm.x)))</f>
        <v>Sterechinus</v>
      </c>
      <c r="T3056" s="46" t="str">
        <f>IF($I3056="","",_xlfn.LET(_xlpm.x,VLOOKUP($I3056,'2026-01-09_taxon-match'!$A$2:$N$81,13,FALSE),IF(_xlpm.x=0,"",_xlpm.x)))</f>
        <v>neumayeri</v>
      </c>
      <c r="V3056" t="s">
        <v>43</v>
      </c>
      <c r="W3056" t="s">
        <v>28</v>
      </c>
      <c r="X3056" t="s">
        <v>32</v>
      </c>
      <c r="Y3056" s="46" t="str">
        <f>IF(V3056="","",_xlfn.LET(_xlpm.x,VLOOKUP(V3056,'Drop-down_menus'!$D$2:$E$13,2,FALSE),IF(_xlpm.x=0,"",_xlpm.x)))</f>
        <v>https://orcid.org/0000-0002-0981-7442</v>
      </c>
      <c r="Z3056" s="46" t="str">
        <f>IF(W3056="","",_xlfn.LET(_xlpm.x,VLOOKUP(W3056,'Drop-down_menus'!$D$2:$E$13,2,FALSE),IF(_xlpm.x=0,"",_xlpm.x)))</f>
        <v>https://orcid.org/0000-0002-9037-7623</v>
      </c>
      <c r="AA3056" s="46" t="str">
        <f>IF(X3056="","",_xlfn.LET(_xlpm.x,VLOOKUP(X3056,'Drop-down_menus'!$D$2:$E$13,2,FALSE),IF(_xlpm.x=0,"",_xlpm.x)))</f>
        <v>https://orcid.org/0000-0001-5748-602X</v>
      </c>
      <c r="AB3056" s="46" t="s">
        <v>229</v>
      </c>
      <c r="AC3056" s="46" t="s">
        <v>1114</v>
      </c>
    </row>
    <row r="3057" spans="1:29" ht="15" customHeight="1">
      <c r="A3057" s="46">
        <v>36</v>
      </c>
      <c r="B3057" s="2">
        <v>4112</v>
      </c>
      <c r="C3057" t="s">
        <v>57</v>
      </c>
      <c r="D3057" s="46" t="b">
        <f>COUNTIF(Events!$B$2:$B$171, C3057) &gt; 0</f>
        <v>1</v>
      </c>
      <c r="E3057" s="46" t="s">
        <v>1111</v>
      </c>
      <c r="F3057" s="46" t="s">
        <v>1108</v>
      </c>
      <c r="G3057" t="s">
        <v>177</v>
      </c>
      <c r="H3057"/>
      <c r="I3057" s="46" t="s">
        <v>177</v>
      </c>
      <c r="J3057" s="46" t="str">
        <f>IF(I3057="","",_xlfn.LET(_xlpm.x,VLOOKUP(I3057,'2026-01-09_taxon-match'!$A$2:$N$81,4,FALSE),IF(_xlpm.x=0,"",_xlpm.x)))</f>
        <v>Sterechinus neumayeri</v>
      </c>
      <c r="K3057"/>
      <c r="L3057" s="46" t="str">
        <f>IF(I3057="","",_xlfn.LET(_xlpm.x,VLOOKUP(I3057,'2026-01-09_taxon-match'!$A$2:$N$81,3,FALSE),IF(_xlpm.x=0,"",_xlpm.x)))</f>
        <v>urn:lsid:marinespecies.org:taxname:160831</v>
      </c>
      <c r="M3057" s="46" t="str">
        <f>IF($I3057="","",_xlfn.LET(_xlpm.x,VLOOKUP($I3057,'2026-01-09_taxon-match'!$A$2:$N$81,5,FALSE),IF(_xlpm.x=0,"",_xlpm.x)))</f>
        <v>(Meissner, 1900)</v>
      </c>
      <c r="N3057" s="46" t="str">
        <f>IF($I3057="","",_xlfn.LET(_xlpm.x,VLOOKUP($I3057,'2026-01-09_taxon-match'!$A$2:$N$81,6,FALSE),IF(_xlpm.x=0,"",_xlpm.x)))</f>
        <v>Animalia</v>
      </c>
      <c r="O3057" s="46" t="str">
        <f>IF($I3057="","",_xlfn.LET(_xlpm.x,VLOOKUP($I3057,'2026-01-09_taxon-match'!$A$2:$N$81,7,FALSE),IF(_xlpm.x=0,"",_xlpm.x)))</f>
        <v>Echinodermata</v>
      </c>
      <c r="P3057" s="46" t="str">
        <f>IF($I3057="","",_xlfn.LET(_xlpm.x,VLOOKUP($I3057,'2026-01-09_taxon-match'!$A$2:$N$81,8,FALSE),IF(_xlpm.x=0,"",_xlpm.x)))</f>
        <v>Echinoidea</v>
      </c>
      <c r="Q3057" s="46" t="str">
        <f>IF($I3057="","",_xlfn.LET(_xlpm.x,VLOOKUP($I3057,'2026-01-09_taxon-match'!$A$2:$N$81,9,FALSE),IF(_xlpm.x=0,"",_xlpm.x)))</f>
        <v>Camarodonta</v>
      </c>
      <c r="R3057" s="46" t="str">
        <f>IF($I3057="","",_xlfn.LET(_xlpm.x,VLOOKUP($I3057,'2026-01-09_taxon-match'!$A$2:$N$81,10,FALSE),IF(_xlpm.x=0,"",_xlpm.x)))</f>
        <v>Echinidae</v>
      </c>
      <c r="S3057" s="46" t="str">
        <f>IF($I3057="","",_xlfn.LET(_xlpm.x,VLOOKUP($I3057,'2026-01-09_taxon-match'!$A$2:$N$81,11,FALSE),IF(_xlpm.x=0,"",_xlpm.x)))</f>
        <v>Sterechinus</v>
      </c>
      <c r="T3057" s="46" t="str">
        <f>IF($I3057="","",_xlfn.LET(_xlpm.x,VLOOKUP($I3057,'2026-01-09_taxon-match'!$A$2:$N$81,13,FALSE),IF(_xlpm.x=0,"",_xlpm.x)))</f>
        <v>neumayeri</v>
      </c>
      <c r="V3057" t="s">
        <v>43</v>
      </c>
      <c r="W3057" t="s">
        <v>28</v>
      </c>
      <c r="X3057" t="s">
        <v>32</v>
      </c>
      <c r="Y3057" s="46" t="str">
        <f>IF(V3057="","",_xlfn.LET(_xlpm.x,VLOOKUP(V3057,'Drop-down_menus'!$D$2:$E$13,2,FALSE),IF(_xlpm.x=0,"",_xlpm.x)))</f>
        <v>https://orcid.org/0000-0002-0981-7442</v>
      </c>
      <c r="Z3057" s="46" t="str">
        <f>IF(W3057="","",_xlfn.LET(_xlpm.x,VLOOKUP(W3057,'Drop-down_menus'!$D$2:$E$13,2,FALSE),IF(_xlpm.x=0,"",_xlpm.x)))</f>
        <v>https://orcid.org/0000-0002-9037-7623</v>
      </c>
      <c r="AA3057" s="46" t="str">
        <f>IF(X3057="","",_xlfn.LET(_xlpm.x,VLOOKUP(X3057,'Drop-down_menus'!$D$2:$E$13,2,FALSE),IF(_xlpm.x=0,"",_xlpm.x)))</f>
        <v>https://orcid.org/0000-0001-5748-602X</v>
      </c>
      <c r="AB3057" s="46" t="s">
        <v>229</v>
      </c>
      <c r="AC3057" s="46" t="s">
        <v>1114</v>
      </c>
    </row>
    <row r="3058" spans="1:29" ht="15" customHeight="1">
      <c r="A3058" s="46">
        <v>36</v>
      </c>
      <c r="B3058" s="2">
        <v>4113</v>
      </c>
      <c r="C3058" t="s">
        <v>57</v>
      </c>
      <c r="D3058" s="46" t="b">
        <f>COUNTIF(Events!$B$2:$B$171, C3058) &gt; 0</f>
        <v>1</v>
      </c>
      <c r="E3058" s="2" t="s">
        <v>1106</v>
      </c>
      <c r="F3058" s="46" t="s">
        <v>1105</v>
      </c>
      <c r="G3058" t="s">
        <v>177</v>
      </c>
      <c r="H3058"/>
      <c r="I3058" s="46" t="s">
        <v>177</v>
      </c>
      <c r="J3058" s="46" t="str">
        <f>IF(I3058="","",_xlfn.LET(_xlpm.x,VLOOKUP(I3058,'2026-01-09_taxon-match'!$A$2:$N$81,4,FALSE),IF(_xlpm.x=0,"",_xlpm.x)))</f>
        <v>Sterechinus neumayeri</v>
      </c>
      <c r="K3058"/>
      <c r="L3058" s="46" t="str">
        <f>IF(I3058="","",_xlfn.LET(_xlpm.x,VLOOKUP(I3058,'2026-01-09_taxon-match'!$A$2:$N$81,3,FALSE),IF(_xlpm.x=0,"",_xlpm.x)))</f>
        <v>urn:lsid:marinespecies.org:taxname:160831</v>
      </c>
      <c r="M3058" s="46" t="str">
        <f>IF($I3058="","",_xlfn.LET(_xlpm.x,VLOOKUP($I3058,'2026-01-09_taxon-match'!$A$2:$N$81,5,FALSE),IF(_xlpm.x=0,"",_xlpm.x)))</f>
        <v>(Meissner, 1900)</v>
      </c>
      <c r="N3058" s="46" t="str">
        <f>IF($I3058="","",_xlfn.LET(_xlpm.x,VLOOKUP($I3058,'2026-01-09_taxon-match'!$A$2:$N$81,6,FALSE),IF(_xlpm.x=0,"",_xlpm.x)))</f>
        <v>Animalia</v>
      </c>
      <c r="O3058" s="46" t="str">
        <f>IF($I3058="","",_xlfn.LET(_xlpm.x,VLOOKUP($I3058,'2026-01-09_taxon-match'!$A$2:$N$81,7,FALSE),IF(_xlpm.x=0,"",_xlpm.x)))</f>
        <v>Echinodermata</v>
      </c>
      <c r="P3058" s="46" t="str">
        <f>IF($I3058="","",_xlfn.LET(_xlpm.x,VLOOKUP($I3058,'2026-01-09_taxon-match'!$A$2:$N$81,8,FALSE),IF(_xlpm.x=0,"",_xlpm.x)))</f>
        <v>Echinoidea</v>
      </c>
      <c r="Q3058" s="46" t="str">
        <f>IF($I3058="","",_xlfn.LET(_xlpm.x,VLOOKUP($I3058,'2026-01-09_taxon-match'!$A$2:$N$81,9,FALSE),IF(_xlpm.x=0,"",_xlpm.x)))</f>
        <v>Camarodonta</v>
      </c>
      <c r="R3058" s="46" t="str">
        <f>IF($I3058="","",_xlfn.LET(_xlpm.x,VLOOKUP($I3058,'2026-01-09_taxon-match'!$A$2:$N$81,10,FALSE),IF(_xlpm.x=0,"",_xlpm.x)))</f>
        <v>Echinidae</v>
      </c>
      <c r="S3058" s="46" t="str">
        <f>IF($I3058="","",_xlfn.LET(_xlpm.x,VLOOKUP($I3058,'2026-01-09_taxon-match'!$A$2:$N$81,11,FALSE),IF(_xlpm.x=0,"",_xlpm.x)))</f>
        <v>Sterechinus</v>
      </c>
      <c r="T3058" s="46" t="str">
        <f>IF($I3058="","",_xlfn.LET(_xlpm.x,VLOOKUP($I3058,'2026-01-09_taxon-match'!$A$2:$N$81,13,FALSE),IF(_xlpm.x=0,"",_xlpm.x)))</f>
        <v>neumayeri</v>
      </c>
      <c r="V3058" t="s">
        <v>43</v>
      </c>
      <c r="W3058" t="s">
        <v>28</v>
      </c>
      <c r="X3058" t="s">
        <v>32</v>
      </c>
      <c r="Y3058" s="46" t="str">
        <f>IF(V3058="","",_xlfn.LET(_xlpm.x,VLOOKUP(V3058,'Drop-down_menus'!$D$2:$E$13,2,FALSE),IF(_xlpm.x=0,"",_xlpm.x)))</f>
        <v>https://orcid.org/0000-0002-0981-7442</v>
      </c>
      <c r="Z3058" s="46" t="str">
        <f>IF(W3058="","",_xlfn.LET(_xlpm.x,VLOOKUP(W3058,'Drop-down_menus'!$D$2:$E$13,2,FALSE),IF(_xlpm.x=0,"",_xlpm.x)))</f>
        <v>https://orcid.org/0000-0002-9037-7623</v>
      </c>
      <c r="AA3058" s="46" t="str">
        <f>IF(X3058="","",_xlfn.LET(_xlpm.x,VLOOKUP(X3058,'Drop-down_menus'!$D$2:$E$13,2,FALSE),IF(_xlpm.x=0,"",_xlpm.x)))</f>
        <v>https://orcid.org/0000-0001-5748-602X</v>
      </c>
      <c r="AB3058" s="46" t="s">
        <v>300</v>
      </c>
      <c r="AC3058" s="46" t="s">
        <v>1115</v>
      </c>
    </row>
    <row r="3059" spans="1:29" ht="15" customHeight="1">
      <c r="A3059" s="46">
        <v>37</v>
      </c>
      <c r="B3059" s="2">
        <v>4114</v>
      </c>
      <c r="C3059" t="s">
        <v>57</v>
      </c>
      <c r="D3059" s="46" t="b">
        <f>COUNTIF(Events!$B$2:$B$171, C3059) &gt; 0</f>
        <v>1</v>
      </c>
      <c r="E3059" s="46" t="s">
        <v>1113</v>
      </c>
      <c r="F3059" s="2" t="s">
        <v>1104</v>
      </c>
      <c r="G3059" t="s">
        <v>177</v>
      </c>
      <c r="H3059"/>
      <c r="I3059" s="46" t="s">
        <v>177</v>
      </c>
      <c r="J3059" s="46" t="str">
        <f>IF(I3059="","",_xlfn.LET(_xlpm.x,VLOOKUP(I3059,'2026-01-09_taxon-match'!$A$2:$N$81,4,FALSE),IF(_xlpm.x=0,"",_xlpm.x)))</f>
        <v>Sterechinus neumayeri</v>
      </c>
      <c r="K3059"/>
      <c r="L3059" s="46" t="str">
        <f>IF(I3059="","",_xlfn.LET(_xlpm.x,VLOOKUP(I3059,'2026-01-09_taxon-match'!$A$2:$N$81,3,FALSE),IF(_xlpm.x=0,"",_xlpm.x)))</f>
        <v>urn:lsid:marinespecies.org:taxname:160831</v>
      </c>
      <c r="M3059" s="46" t="str">
        <f>IF($I3059="","",_xlfn.LET(_xlpm.x,VLOOKUP($I3059,'2026-01-09_taxon-match'!$A$2:$N$81,5,FALSE),IF(_xlpm.x=0,"",_xlpm.x)))</f>
        <v>(Meissner, 1900)</v>
      </c>
      <c r="N3059" s="46" t="str">
        <f>IF($I3059="","",_xlfn.LET(_xlpm.x,VLOOKUP($I3059,'2026-01-09_taxon-match'!$A$2:$N$81,6,FALSE),IF(_xlpm.x=0,"",_xlpm.x)))</f>
        <v>Animalia</v>
      </c>
      <c r="O3059" s="46" t="str">
        <f>IF($I3059="","",_xlfn.LET(_xlpm.x,VLOOKUP($I3059,'2026-01-09_taxon-match'!$A$2:$N$81,7,FALSE),IF(_xlpm.x=0,"",_xlpm.x)))</f>
        <v>Echinodermata</v>
      </c>
      <c r="P3059" s="46" t="str">
        <f>IF($I3059="","",_xlfn.LET(_xlpm.x,VLOOKUP($I3059,'2026-01-09_taxon-match'!$A$2:$N$81,8,FALSE),IF(_xlpm.x=0,"",_xlpm.x)))</f>
        <v>Echinoidea</v>
      </c>
      <c r="Q3059" s="46" t="str">
        <f>IF($I3059="","",_xlfn.LET(_xlpm.x,VLOOKUP($I3059,'2026-01-09_taxon-match'!$A$2:$N$81,9,FALSE),IF(_xlpm.x=0,"",_xlpm.x)))</f>
        <v>Camarodonta</v>
      </c>
      <c r="R3059" s="46" t="str">
        <f>IF($I3059="","",_xlfn.LET(_xlpm.x,VLOOKUP($I3059,'2026-01-09_taxon-match'!$A$2:$N$81,10,FALSE),IF(_xlpm.x=0,"",_xlpm.x)))</f>
        <v>Echinidae</v>
      </c>
      <c r="S3059" s="46" t="str">
        <f>IF($I3059="","",_xlfn.LET(_xlpm.x,VLOOKUP($I3059,'2026-01-09_taxon-match'!$A$2:$N$81,11,FALSE),IF(_xlpm.x=0,"",_xlpm.x)))</f>
        <v>Sterechinus</v>
      </c>
      <c r="T3059" s="46" t="str">
        <f>IF($I3059="","",_xlfn.LET(_xlpm.x,VLOOKUP($I3059,'2026-01-09_taxon-match'!$A$2:$N$81,13,FALSE),IF(_xlpm.x=0,"",_xlpm.x)))</f>
        <v>neumayeri</v>
      </c>
      <c r="U3059"/>
      <c r="V3059" t="s">
        <v>43</v>
      </c>
      <c r="W3059" t="s">
        <v>28</v>
      </c>
      <c r="X3059" t="s">
        <v>32</v>
      </c>
      <c r="Y3059" s="46" t="str">
        <f>IF(V3059="","",_xlfn.LET(_xlpm.x,VLOOKUP(V3059,'Drop-down_menus'!$D$2:$E$13,2,FALSE),IF(_xlpm.x=0,"",_xlpm.x)))</f>
        <v>https://orcid.org/0000-0002-0981-7442</v>
      </c>
      <c r="Z3059" s="46" t="str">
        <f>IF(W3059="","",_xlfn.LET(_xlpm.x,VLOOKUP(W3059,'Drop-down_menus'!$D$2:$E$13,2,FALSE),IF(_xlpm.x=0,"",_xlpm.x)))</f>
        <v>https://orcid.org/0000-0002-9037-7623</v>
      </c>
      <c r="AA3059" s="46" t="str">
        <f>IF(X3059="","",_xlfn.LET(_xlpm.x,VLOOKUP(X3059,'Drop-down_menus'!$D$2:$E$13,2,FALSE),IF(_xlpm.x=0,"",_xlpm.x)))</f>
        <v>https://orcid.org/0000-0001-5748-602X</v>
      </c>
      <c r="AB3059" s="46" t="s">
        <v>172</v>
      </c>
      <c r="AC3059" s="46" t="s">
        <v>1114</v>
      </c>
    </row>
    <row r="3060" spans="1:29" ht="15" customHeight="1">
      <c r="A3060" s="46">
        <v>37</v>
      </c>
      <c r="B3060" s="2">
        <v>4115</v>
      </c>
      <c r="C3060" t="s">
        <v>57</v>
      </c>
      <c r="D3060" s="46" t="b">
        <f>COUNTIF(Events!$B$2:$B$171, C3060) &gt; 0</f>
        <v>1</v>
      </c>
      <c r="E3060" s="46" t="s">
        <v>1109</v>
      </c>
      <c r="F3060" s="46" t="s">
        <v>1107</v>
      </c>
      <c r="G3060" t="s">
        <v>177</v>
      </c>
      <c r="H3060"/>
      <c r="I3060" s="46" t="s">
        <v>177</v>
      </c>
      <c r="J3060" s="46" t="str">
        <f>IF(I3060="","",_xlfn.LET(_xlpm.x,VLOOKUP(I3060,'2026-01-09_taxon-match'!$A$2:$N$81,4,FALSE),IF(_xlpm.x=0,"",_xlpm.x)))</f>
        <v>Sterechinus neumayeri</v>
      </c>
      <c r="K3060"/>
      <c r="L3060" s="46" t="str">
        <f>IF(I3060="","",_xlfn.LET(_xlpm.x,VLOOKUP(I3060,'2026-01-09_taxon-match'!$A$2:$N$81,3,FALSE),IF(_xlpm.x=0,"",_xlpm.x)))</f>
        <v>urn:lsid:marinespecies.org:taxname:160831</v>
      </c>
      <c r="M3060" s="46" t="str">
        <f>IF($I3060="","",_xlfn.LET(_xlpm.x,VLOOKUP($I3060,'2026-01-09_taxon-match'!$A$2:$N$81,5,FALSE),IF(_xlpm.x=0,"",_xlpm.x)))</f>
        <v>(Meissner, 1900)</v>
      </c>
      <c r="N3060" s="46" t="str">
        <f>IF($I3060="","",_xlfn.LET(_xlpm.x,VLOOKUP($I3060,'2026-01-09_taxon-match'!$A$2:$N$81,6,FALSE),IF(_xlpm.x=0,"",_xlpm.x)))</f>
        <v>Animalia</v>
      </c>
      <c r="O3060" s="46" t="str">
        <f>IF($I3060="","",_xlfn.LET(_xlpm.x,VLOOKUP($I3060,'2026-01-09_taxon-match'!$A$2:$N$81,7,FALSE),IF(_xlpm.x=0,"",_xlpm.x)))</f>
        <v>Echinodermata</v>
      </c>
      <c r="P3060" s="46" t="str">
        <f>IF($I3060="","",_xlfn.LET(_xlpm.x,VLOOKUP($I3060,'2026-01-09_taxon-match'!$A$2:$N$81,8,FALSE),IF(_xlpm.x=0,"",_xlpm.x)))</f>
        <v>Echinoidea</v>
      </c>
      <c r="Q3060" s="46" t="str">
        <f>IF($I3060="","",_xlfn.LET(_xlpm.x,VLOOKUP($I3060,'2026-01-09_taxon-match'!$A$2:$N$81,9,FALSE),IF(_xlpm.x=0,"",_xlpm.x)))</f>
        <v>Camarodonta</v>
      </c>
      <c r="R3060" s="46" t="str">
        <f>IF($I3060="","",_xlfn.LET(_xlpm.x,VLOOKUP($I3060,'2026-01-09_taxon-match'!$A$2:$N$81,10,FALSE),IF(_xlpm.x=0,"",_xlpm.x)))</f>
        <v>Echinidae</v>
      </c>
      <c r="S3060" s="46" t="str">
        <f>IF($I3060="","",_xlfn.LET(_xlpm.x,VLOOKUP($I3060,'2026-01-09_taxon-match'!$A$2:$N$81,11,FALSE),IF(_xlpm.x=0,"",_xlpm.x)))</f>
        <v>Sterechinus</v>
      </c>
      <c r="T3060" s="46" t="str">
        <f>IF($I3060="","",_xlfn.LET(_xlpm.x,VLOOKUP($I3060,'2026-01-09_taxon-match'!$A$2:$N$81,13,FALSE),IF(_xlpm.x=0,"",_xlpm.x)))</f>
        <v>neumayeri</v>
      </c>
      <c r="V3060" t="s">
        <v>43</v>
      </c>
      <c r="W3060" t="s">
        <v>28</v>
      </c>
      <c r="X3060" t="s">
        <v>32</v>
      </c>
      <c r="Y3060" s="46" t="str">
        <f>IF(V3060="","",_xlfn.LET(_xlpm.x,VLOOKUP(V3060,'Drop-down_menus'!$D$2:$E$13,2,FALSE),IF(_xlpm.x=0,"",_xlpm.x)))</f>
        <v>https://orcid.org/0000-0002-0981-7442</v>
      </c>
      <c r="Z3060" s="46" t="str">
        <f>IF(W3060="","",_xlfn.LET(_xlpm.x,VLOOKUP(W3060,'Drop-down_menus'!$D$2:$E$13,2,FALSE),IF(_xlpm.x=0,"",_xlpm.x)))</f>
        <v>https://orcid.org/0000-0002-9037-7623</v>
      </c>
      <c r="AA3060" s="46" t="str">
        <f>IF(X3060="","",_xlfn.LET(_xlpm.x,VLOOKUP(X3060,'Drop-down_menus'!$D$2:$E$13,2,FALSE),IF(_xlpm.x=0,"",_xlpm.x)))</f>
        <v>https://orcid.org/0000-0001-5748-602X</v>
      </c>
      <c r="AB3060" s="46" t="s">
        <v>172</v>
      </c>
      <c r="AC3060" s="46" t="s">
        <v>189</v>
      </c>
    </row>
    <row r="3061" spans="1:29" ht="15" customHeight="1">
      <c r="A3061" s="46">
        <v>37</v>
      </c>
      <c r="B3061" s="2">
        <v>4116</v>
      </c>
      <c r="C3061" t="s">
        <v>57</v>
      </c>
      <c r="D3061" s="46" t="b">
        <f>COUNTIF(Events!$B$2:$B$171, C3061) &gt; 0</f>
        <v>1</v>
      </c>
      <c r="E3061" s="46" t="s">
        <v>1110</v>
      </c>
      <c r="F3061" s="46" t="s">
        <v>1108</v>
      </c>
      <c r="G3061" t="s">
        <v>177</v>
      </c>
      <c r="H3061"/>
      <c r="I3061" s="46" t="s">
        <v>177</v>
      </c>
      <c r="J3061" s="46" t="str">
        <f>IF(I3061="","",_xlfn.LET(_xlpm.x,VLOOKUP(I3061,'2026-01-09_taxon-match'!$A$2:$N$81,4,FALSE),IF(_xlpm.x=0,"",_xlpm.x)))</f>
        <v>Sterechinus neumayeri</v>
      </c>
      <c r="K3061"/>
      <c r="L3061" s="46" t="str">
        <f>IF(I3061="","",_xlfn.LET(_xlpm.x,VLOOKUP(I3061,'2026-01-09_taxon-match'!$A$2:$N$81,3,FALSE),IF(_xlpm.x=0,"",_xlpm.x)))</f>
        <v>urn:lsid:marinespecies.org:taxname:160831</v>
      </c>
      <c r="M3061" s="46" t="str">
        <f>IF($I3061="","",_xlfn.LET(_xlpm.x,VLOOKUP($I3061,'2026-01-09_taxon-match'!$A$2:$N$81,5,FALSE),IF(_xlpm.x=0,"",_xlpm.x)))</f>
        <v>(Meissner, 1900)</v>
      </c>
      <c r="N3061" s="46" t="str">
        <f>IF($I3061="","",_xlfn.LET(_xlpm.x,VLOOKUP($I3061,'2026-01-09_taxon-match'!$A$2:$N$81,6,FALSE),IF(_xlpm.x=0,"",_xlpm.x)))</f>
        <v>Animalia</v>
      </c>
      <c r="O3061" s="46" t="str">
        <f>IF($I3061="","",_xlfn.LET(_xlpm.x,VLOOKUP($I3061,'2026-01-09_taxon-match'!$A$2:$N$81,7,FALSE),IF(_xlpm.x=0,"",_xlpm.x)))</f>
        <v>Echinodermata</v>
      </c>
      <c r="P3061" s="46" t="str">
        <f>IF($I3061="","",_xlfn.LET(_xlpm.x,VLOOKUP($I3061,'2026-01-09_taxon-match'!$A$2:$N$81,8,FALSE),IF(_xlpm.x=0,"",_xlpm.x)))</f>
        <v>Echinoidea</v>
      </c>
      <c r="Q3061" s="46" t="str">
        <f>IF($I3061="","",_xlfn.LET(_xlpm.x,VLOOKUP($I3061,'2026-01-09_taxon-match'!$A$2:$N$81,9,FALSE),IF(_xlpm.x=0,"",_xlpm.x)))</f>
        <v>Camarodonta</v>
      </c>
      <c r="R3061" s="46" t="str">
        <f>IF($I3061="","",_xlfn.LET(_xlpm.x,VLOOKUP($I3061,'2026-01-09_taxon-match'!$A$2:$N$81,10,FALSE),IF(_xlpm.x=0,"",_xlpm.x)))</f>
        <v>Echinidae</v>
      </c>
      <c r="S3061" s="46" t="str">
        <f>IF($I3061="","",_xlfn.LET(_xlpm.x,VLOOKUP($I3061,'2026-01-09_taxon-match'!$A$2:$N$81,11,FALSE),IF(_xlpm.x=0,"",_xlpm.x)))</f>
        <v>Sterechinus</v>
      </c>
      <c r="T3061" s="46" t="str">
        <f>IF($I3061="","",_xlfn.LET(_xlpm.x,VLOOKUP($I3061,'2026-01-09_taxon-match'!$A$2:$N$81,13,FALSE),IF(_xlpm.x=0,"",_xlpm.x)))</f>
        <v>neumayeri</v>
      </c>
      <c r="V3061" t="s">
        <v>43</v>
      </c>
      <c r="W3061" t="s">
        <v>28</v>
      </c>
      <c r="X3061" t="s">
        <v>32</v>
      </c>
      <c r="Y3061" s="46" t="str">
        <f>IF(V3061="","",_xlfn.LET(_xlpm.x,VLOOKUP(V3061,'Drop-down_menus'!$D$2:$E$13,2,FALSE),IF(_xlpm.x=0,"",_xlpm.x)))</f>
        <v>https://orcid.org/0000-0002-0981-7442</v>
      </c>
      <c r="Z3061" s="46" t="str">
        <f>IF(W3061="","",_xlfn.LET(_xlpm.x,VLOOKUP(W3061,'Drop-down_menus'!$D$2:$E$13,2,FALSE),IF(_xlpm.x=0,"",_xlpm.x)))</f>
        <v>https://orcid.org/0000-0002-9037-7623</v>
      </c>
      <c r="AA3061" s="46" t="str">
        <f>IF(X3061="","",_xlfn.LET(_xlpm.x,VLOOKUP(X3061,'Drop-down_menus'!$D$2:$E$13,2,FALSE),IF(_xlpm.x=0,"",_xlpm.x)))</f>
        <v>https://orcid.org/0000-0001-5748-602X</v>
      </c>
      <c r="AB3061" s="46" t="s">
        <v>229</v>
      </c>
      <c r="AC3061" s="46" t="s">
        <v>1114</v>
      </c>
    </row>
    <row r="3062" spans="1:29" ht="15" customHeight="1">
      <c r="A3062" s="46">
        <v>37</v>
      </c>
      <c r="B3062" s="2">
        <v>4117</v>
      </c>
      <c r="C3062" t="s">
        <v>57</v>
      </c>
      <c r="D3062" s="46" t="b">
        <f>COUNTIF(Events!$B$2:$B$171, C3062) &gt; 0</f>
        <v>1</v>
      </c>
      <c r="E3062" s="46" t="s">
        <v>1111</v>
      </c>
      <c r="F3062" s="46" t="s">
        <v>1108</v>
      </c>
      <c r="G3062" t="s">
        <v>177</v>
      </c>
      <c r="H3062"/>
      <c r="I3062" s="46" t="s">
        <v>177</v>
      </c>
      <c r="J3062" s="46" t="str">
        <f>IF(I3062="","",_xlfn.LET(_xlpm.x,VLOOKUP(I3062,'2026-01-09_taxon-match'!$A$2:$N$81,4,FALSE),IF(_xlpm.x=0,"",_xlpm.x)))</f>
        <v>Sterechinus neumayeri</v>
      </c>
      <c r="K3062"/>
      <c r="L3062" s="46" t="str">
        <f>IF(I3062="","",_xlfn.LET(_xlpm.x,VLOOKUP(I3062,'2026-01-09_taxon-match'!$A$2:$N$81,3,FALSE),IF(_xlpm.x=0,"",_xlpm.x)))</f>
        <v>urn:lsid:marinespecies.org:taxname:160831</v>
      </c>
      <c r="M3062" s="46" t="str">
        <f>IF($I3062="","",_xlfn.LET(_xlpm.x,VLOOKUP($I3062,'2026-01-09_taxon-match'!$A$2:$N$81,5,FALSE),IF(_xlpm.x=0,"",_xlpm.x)))</f>
        <v>(Meissner, 1900)</v>
      </c>
      <c r="N3062" s="46" t="str">
        <f>IF($I3062="","",_xlfn.LET(_xlpm.x,VLOOKUP($I3062,'2026-01-09_taxon-match'!$A$2:$N$81,6,FALSE),IF(_xlpm.x=0,"",_xlpm.x)))</f>
        <v>Animalia</v>
      </c>
      <c r="O3062" s="46" t="str">
        <f>IF($I3062="","",_xlfn.LET(_xlpm.x,VLOOKUP($I3062,'2026-01-09_taxon-match'!$A$2:$N$81,7,FALSE),IF(_xlpm.x=0,"",_xlpm.x)))</f>
        <v>Echinodermata</v>
      </c>
      <c r="P3062" s="46" t="str">
        <f>IF($I3062="","",_xlfn.LET(_xlpm.x,VLOOKUP($I3062,'2026-01-09_taxon-match'!$A$2:$N$81,8,FALSE),IF(_xlpm.x=0,"",_xlpm.x)))</f>
        <v>Echinoidea</v>
      </c>
      <c r="Q3062" s="46" t="str">
        <f>IF($I3062="","",_xlfn.LET(_xlpm.x,VLOOKUP($I3062,'2026-01-09_taxon-match'!$A$2:$N$81,9,FALSE),IF(_xlpm.x=0,"",_xlpm.x)))</f>
        <v>Camarodonta</v>
      </c>
      <c r="R3062" s="46" t="str">
        <f>IF($I3062="","",_xlfn.LET(_xlpm.x,VLOOKUP($I3062,'2026-01-09_taxon-match'!$A$2:$N$81,10,FALSE),IF(_xlpm.x=0,"",_xlpm.x)))</f>
        <v>Echinidae</v>
      </c>
      <c r="S3062" s="46" t="str">
        <f>IF($I3062="","",_xlfn.LET(_xlpm.x,VLOOKUP($I3062,'2026-01-09_taxon-match'!$A$2:$N$81,11,FALSE),IF(_xlpm.x=0,"",_xlpm.x)))</f>
        <v>Sterechinus</v>
      </c>
      <c r="T3062" s="46" t="str">
        <f>IF($I3062="","",_xlfn.LET(_xlpm.x,VLOOKUP($I3062,'2026-01-09_taxon-match'!$A$2:$N$81,13,FALSE),IF(_xlpm.x=0,"",_xlpm.x)))</f>
        <v>neumayeri</v>
      </c>
      <c r="V3062" t="s">
        <v>43</v>
      </c>
      <c r="W3062" t="s">
        <v>28</v>
      </c>
      <c r="X3062" t="s">
        <v>32</v>
      </c>
      <c r="Y3062" s="46" t="str">
        <f>IF(V3062="","",_xlfn.LET(_xlpm.x,VLOOKUP(V3062,'Drop-down_menus'!$D$2:$E$13,2,FALSE),IF(_xlpm.x=0,"",_xlpm.x)))</f>
        <v>https://orcid.org/0000-0002-0981-7442</v>
      </c>
      <c r="Z3062" s="46" t="str">
        <f>IF(W3062="","",_xlfn.LET(_xlpm.x,VLOOKUP(W3062,'Drop-down_menus'!$D$2:$E$13,2,FALSE),IF(_xlpm.x=0,"",_xlpm.x)))</f>
        <v>https://orcid.org/0000-0002-9037-7623</v>
      </c>
      <c r="AA3062" s="46" t="str">
        <f>IF(X3062="","",_xlfn.LET(_xlpm.x,VLOOKUP(X3062,'Drop-down_menus'!$D$2:$E$13,2,FALSE),IF(_xlpm.x=0,"",_xlpm.x)))</f>
        <v>https://orcid.org/0000-0001-5748-602X</v>
      </c>
      <c r="AB3062" s="46" t="s">
        <v>229</v>
      </c>
      <c r="AC3062" s="46" t="s">
        <v>1114</v>
      </c>
    </row>
    <row r="3063" spans="1:29" ht="15" customHeight="1">
      <c r="A3063" s="46">
        <v>37</v>
      </c>
      <c r="B3063" s="2">
        <v>4118</v>
      </c>
      <c r="C3063" t="s">
        <v>57</v>
      </c>
      <c r="D3063" s="46" t="b">
        <f>COUNTIF(Events!$B$2:$B$171, C3063) &gt; 0</f>
        <v>1</v>
      </c>
      <c r="E3063" s="2" t="s">
        <v>1106</v>
      </c>
      <c r="F3063" s="46" t="s">
        <v>1105</v>
      </c>
      <c r="G3063" t="s">
        <v>177</v>
      </c>
      <c r="H3063"/>
      <c r="I3063" s="46" t="s">
        <v>177</v>
      </c>
      <c r="J3063" s="46" t="str">
        <f>IF(I3063="","",_xlfn.LET(_xlpm.x,VLOOKUP(I3063,'2026-01-09_taxon-match'!$A$2:$N$81,4,FALSE),IF(_xlpm.x=0,"",_xlpm.x)))</f>
        <v>Sterechinus neumayeri</v>
      </c>
      <c r="K3063"/>
      <c r="L3063" s="46" t="str">
        <f>IF(I3063="","",_xlfn.LET(_xlpm.x,VLOOKUP(I3063,'2026-01-09_taxon-match'!$A$2:$N$81,3,FALSE),IF(_xlpm.x=0,"",_xlpm.x)))</f>
        <v>urn:lsid:marinespecies.org:taxname:160831</v>
      </c>
      <c r="M3063" s="46" t="str">
        <f>IF($I3063="","",_xlfn.LET(_xlpm.x,VLOOKUP($I3063,'2026-01-09_taxon-match'!$A$2:$N$81,5,FALSE),IF(_xlpm.x=0,"",_xlpm.x)))</f>
        <v>(Meissner, 1900)</v>
      </c>
      <c r="N3063" s="46" t="str">
        <f>IF($I3063="","",_xlfn.LET(_xlpm.x,VLOOKUP($I3063,'2026-01-09_taxon-match'!$A$2:$N$81,6,FALSE),IF(_xlpm.x=0,"",_xlpm.x)))</f>
        <v>Animalia</v>
      </c>
      <c r="O3063" s="46" t="str">
        <f>IF($I3063="","",_xlfn.LET(_xlpm.x,VLOOKUP($I3063,'2026-01-09_taxon-match'!$A$2:$N$81,7,FALSE),IF(_xlpm.x=0,"",_xlpm.x)))</f>
        <v>Echinodermata</v>
      </c>
      <c r="P3063" s="46" t="str">
        <f>IF($I3063="","",_xlfn.LET(_xlpm.x,VLOOKUP($I3063,'2026-01-09_taxon-match'!$A$2:$N$81,8,FALSE),IF(_xlpm.x=0,"",_xlpm.x)))</f>
        <v>Echinoidea</v>
      </c>
      <c r="Q3063" s="46" t="str">
        <f>IF($I3063="","",_xlfn.LET(_xlpm.x,VLOOKUP($I3063,'2026-01-09_taxon-match'!$A$2:$N$81,9,FALSE),IF(_xlpm.x=0,"",_xlpm.x)))</f>
        <v>Camarodonta</v>
      </c>
      <c r="R3063" s="46" t="str">
        <f>IF($I3063="","",_xlfn.LET(_xlpm.x,VLOOKUP($I3063,'2026-01-09_taxon-match'!$A$2:$N$81,10,FALSE),IF(_xlpm.x=0,"",_xlpm.x)))</f>
        <v>Echinidae</v>
      </c>
      <c r="S3063" s="46" t="str">
        <f>IF($I3063="","",_xlfn.LET(_xlpm.x,VLOOKUP($I3063,'2026-01-09_taxon-match'!$A$2:$N$81,11,FALSE),IF(_xlpm.x=0,"",_xlpm.x)))</f>
        <v>Sterechinus</v>
      </c>
      <c r="T3063" s="46" t="str">
        <f>IF($I3063="","",_xlfn.LET(_xlpm.x,VLOOKUP($I3063,'2026-01-09_taxon-match'!$A$2:$N$81,13,FALSE),IF(_xlpm.x=0,"",_xlpm.x)))</f>
        <v>neumayeri</v>
      </c>
      <c r="V3063" t="s">
        <v>43</v>
      </c>
      <c r="W3063" t="s">
        <v>28</v>
      </c>
      <c r="X3063" t="s">
        <v>32</v>
      </c>
      <c r="Y3063" s="46" t="str">
        <f>IF(V3063="","",_xlfn.LET(_xlpm.x,VLOOKUP(V3063,'Drop-down_menus'!$D$2:$E$13,2,FALSE),IF(_xlpm.x=0,"",_xlpm.x)))</f>
        <v>https://orcid.org/0000-0002-0981-7442</v>
      </c>
      <c r="Z3063" s="46" t="str">
        <f>IF(W3063="","",_xlfn.LET(_xlpm.x,VLOOKUP(W3063,'Drop-down_menus'!$D$2:$E$13,2,FALSE),IF(_xlpm.x=0,"",_xlpm.x)))</f>
        <v>https://orcid.org/0000-0002-9037-7623</v>
      </c>
      <c r="AA3063" s="46" t="str">
        <f>IF(X3063="","",_xlfn.LET(_xlpm.x,VLOOKUP(X3063,'Drop-down_menus'!$D$2:$E$13,2,FALSE),IF(_xlpm.x=0,"",_xlpm.x)))</f>
        <v>https://orcid.org/0000-0001-5748-602X</v>
      </c>
      <c r="AB3063" s="46" t="s">
        <v>300</v>
      </c>
      <c r="AC3063" s="46" t="s">
        <v>1115</v>
      </c>
    </row>
    <row r="3064" spans="1:29" ht="15" customHeight="1">
      <c r="A3064" s="46">
        <v>38</v>
      </c>
      <c r="B3064" s="2">
        <v>4119</v>
      </c>
      <c r="C3064" t="s">
        <v>57</v>
      </c>
      <c r="D3064" s="46" t="b">
        <f>COUNTIF(Events!$B$2:$B$171, C3064) &gt; 0</f>
        <v>1</v>
      </c>
      <c r="E3064" s="46" t="s">
        <v>1113</v>
      </c>
      <c r="F3064" s="2" t="s">
        <v>1104</v>
      </c>
      <c r="G3064" t="s">
        <v>177</v>
      </c>
      <c r="H3064"/>
      <c r="I3064" s="46" t="s">
        <v>177</v>
      </c>
      <c r="J3064" s="46" t="str">
        <f>IF(I3064="","",_xlfn.LET(_xlpm.x,VLOOKUP(I3064,'2026-01-09_taxon-match'!$A$2:$N$81,4,FALSE),IF(_xlpm.x=0,"",_xlpm.x)))</f>
        <v>Sterechinus neumayeri</v>
      </c>
      <c r="K3064"/>
      <c r="L3064" s="46" t="str">
        <f>IF(I3064="","",_xlfn.LET(_xlpm.x,VLOOKUP(I3064,'2026-01-09_taxon-match'!$A$2:$N$81,3,FALSE),IF(_xlpm.x=0,"",_xlpm.x)))</f>
        <v>urn:lsid:marinespecies.org:taxname:160831</v>
      </c>
      <c r="M3064" s="46" t="str">
        <f>IF($I3064="","",_xlfn.LET(_xlpm.x,VLOOKUP($I3064,'2026-01-09_taxon-match'!$A$2:$N$81,5,FALSE),IF(_xlpm.x=0,"",_xlpm.x)))</f>
        <v>(Meissner, 1900)</v>
      </c>
      <c r="N3064" s="46" t="str">
        <f>IF($I3064="","",_xlfn.LET(_xlpm.x,VLOOKUP($I3064,'2026-01-09_taxon-match'!$A$2:$N$81,6,FALSE),IF(_xlpm.x=0,"",_xlpm.x)))</f>
        <v>Animalia</v>
      </c>
      <c r="O3064" s="46" t="str">
        <f>IF($I3064="","",_xlfn.LET(_xlpm.x,VLOOKUP($I3064,'2026-01-09_taxon-match'!$A$2:$N$81,7,FALSE),IF(_xlpm.x=0,"",_xlpm.x)))</f>
        <v>Echinodermata</v>
      </c>
      <c r="P3064" s="46" t="str">
        <f>IF($I3064="","",_xlfn.LET(_xlpm.x,VLOOKUP($I3064,'2026-01-09_taxon-match'!$A$2:$N$81,8,FALSE),IF(_xlpm.x=0,"",_xlpm.x)))</f>
        <v>Echinoidea</v>
      </c>
      <c r="Q3064" s="46" t="str">
        <f>IF($I3064="","",_xlfn.LET(_xlpm.x,VLOOKUP($I3064,'2026-01-09_taxon-match'!$A$2:$N$81,9,FALSE),IF(_xlpm.x=0,"",_xlpm.x)))</f>
        <v>Camarodonta</v>
      </c>
      <c r="R3064" s="46" t="str">
        <f>IF($I3064="","",_xlfn.LET(_xlpm.x,VLOOKUP($I3064,'2026-01-09_taxon-match'!$A$2:$N$81,10,FALSE),IF(_xlpm.x=0,"",_xlpm.x)))</f>
        <v>Echinidae</v>
      </c>
      <c r="S3064" s="46" t="str">
        <f>IF($I3064="","",_xlfn.LET(_xlpm.x,VLOOKUP($I3064,'2026-01-09_taxon-match'!$A$2:$N$81,11,FALSE),IF(_xlpm.x=0,"",_xlpm.x)))</f>
        <v>Sterechinus</v>
      </c>
      <c r="T3064" s="46" t="str">
        <f>IF($I3064="","",_xlfn.LET(_xlpm.x,VLOOKUP($I3064,'2026-01-09_taxon-match'!$A$2:$N$81,13,FALSE),IF(_xlpm.x=0,"",_xlpm.x)))</f>
        <v>neumayeri</v>
      </c>
      <c r="U3064"/>
      <c r="V3064" t="s">
        <v>43</v>
      </c>
      <c r="W3064" t="s">
        <v>28</v>
      </c>
      <c r="X3064" t="s">
        <v>32</v>
      </c>
      <c r="Y3064" s="46" t="str">
        <f>IF(V3064="","",_xlfn.LET(_xlpm.x,VLOOKUP(V3064,'Drop-down_menus'!$D$2:$E$13,2,FALSE),IF(_xlpm.x=0,"",_xlpm.x)))</f>
        <v>https://orcid.org/0000-0002-0981-7442</v>
      </c>
      <c r="Z3064" s="46" t="str">
        <f>IF(W3064="","",_xlfn.LET(_xlpm.x,VLOOKUP(W3064,'Drop-down_menus'!$D$2:$E$13,2,FALSE),IF(_xlpm.x=0,"",_xlpm.x)))</f>
        <v>https://orcid.org/0000-0002-9037-7623</v>
      </c>
      <c r="AA3064" s="46" t="str">
        <f>IF(X3064="","",_xlfn.LET(_xlpm.x,VLOOKUP(X3064,'Drop-down_menus'!$D$2:$E$13,2,FALSE),IF(_xlpm.x=0,"",_xlpm.x)))</f>
        <v>https://orcid.org/0000-0001-5748-602X</v>
      </c>
      <c r="AB3064" s="46" t="s">
        <v>172</v>
      </c>
      <c r="AC3064" s="46" t="s">
        <v>1114</v>
      </c>
    </row>
    <row r="3065" spans="1:29" ht="15" customHeight="1">
      <c r="A3065" s="46">
        <v>38</v>
      </c>
      <c r="B3065" s="2">
        <v>4120</v>
      </c>
      <c r="C3065" t="s">
        <v>57</v>
      </c>
      <c r="D3065" s="46" t="b">
        <f>COUNTIF(Events!$B$2:$B$171, C3065) &gt; 0</f>
        <v>1</v>
      </c>
      <c r="E3065" s="46" t="s">
        <v>1109</v>
      </c>
      <c r="F3065" s="46" t="s">
        <v>1107</v>
      </c>
      <c r="G3065" t="s">
        <v>177</v>
      </c>
      <c r="H3065"/>
      <c r="I3065" s="46" t="s">
        <v>177</v>
      </c>
      <c r="J3065" s="46" t="str">
        <f>IF(I3065="","",_xlfn.LET(_xlpm.x,VLOOKUP(I3065,'2026-01-09_taxon-match'!$A$2:$N$81,4,FALSE),IF(_xlpm.x=0,"",_xlpm.x)))</f>
        <v>Sterechinus neumayeri</v>
      </c>
      <c r="K3065"/>
      <c r="L3065" s="46" t="str">
        <f>IF(I3065="","",_xlfn.LET(_xlpm.x,VLOOKUP(I3065,'2026-01-09_taxon-match'!$A$2:$N$81,3,FALSE),IF(_xlpm.x=0,"",_xlpm.x)))</f>
        <v>urn:lsid:marinespecies.org:taxname:160831</v>
      </c>
      <c r="M3065" s="46" t="str">
        <f>IF($I3065="","",_xlfn.LET(_xlpm.x,VLOOKUP($I3065,'2026-01-09_taxon-match'!$A$2:$N$81,5,FALSE),IF(_xlpm.x=0,"",_xlpm.x)))</f>
        <v>(Meissner, 1900)</v>
      </c>
      <c r="N3065" s="46" t="str">
        <f>IF($I3065="","",_xlfn.LET(_xlpm.x,VLOOKUP($I3065,'2026-01-09_taxon-match'!$A$2:$N$81,6,FALSE),IF(_xlpm.x=0,"",_xlpm.x)))</f>
        <v>Animalia</v>
      </c>
      <c r="O3065" s="46" t="str">
        <f>IF($I3065="","",_xlfn.LET(_xlpm.x,VLOOKUP($I3065,'2026-01-09_taxon-match'!$A$2:$N$81,7,FALSE),IF(_xlpm.x=0,"",_xlpm.x)))</f>
        <v>Echinodermata</v>
      </c>
      <c r="P3065" s="46" t="str">
        <f>IF($I3065="","",_xlfn.LET(_xlpm.x,VLOOKUP($I3065,'2026-01-09_taxon-match'!$A$2:$N$81,8,FALSE),IF(_xlpm.x=0,"",_xlpm.x)))</f>
        <v>Echinoidea</v>
      </c>
      <c r="Q3065" s="46" t="str">
        <f>IF($I3065="","",_xlfn.LET(_xlpm.x,VLOOKUP($I3065,'2026-01-09_taxon-match'!$A$2:$N$81,9,FALSE),IF(_xlpm.x=0,"",_xlpm.x)))</f>
        <v>Camarodonta</v>
      </c>
      <c r="R3065" s="46" t="str">
        <f>IF($I3065="","",_xlfn.LET(_xlpm.x,VLOOKUP($I3065,'2026-01-09_taxon-match'!$A$2:$N$81,10,FALSE),IF(_xlpm.x=0,"",_xlpm.x)))</f>
        <v>Echinidae</v>
      </c>
      <c r="S3065" s="46" t="str">
        <f>IF($I3065="","",_xlfn.LET(_xlpm.x,VLOOKUP($I3065,'2026-01-09_taxon-match'!$A$2:$N$81,11,FALSE),IF(_xlpm.x=0,"",_xlpm.x)))</f>
        <v>Sterechinus</v>
      </c>
      <c r="T3065" s="46" t="str">
        <f>IF($I3065="","",_xlfn.LET(_xlpm.x,VLOOKUP($I3065,'2026-01-09_taxon-match'!$A$2:$N$81,13,FALSE),IF(_xlpm.x=0,"",_xlpm.x)))</f>
        <v>neumayeri</v>
      </c>
      <c r="V3065" t="s">
        <v>43</v>
      </c>
      <c r="W3065" t="s">
        <v>28</v>
      </c>
      <c r="X3065" t="s">
        <v>32</v>
      </c>
      <c r="Y3065" s="46" t="str">
        <f>IF(V3065="","",_xlfn.LET(_xlpm.x,VLOOKUP(V3065,'Drop-down_menus'!$D$2:$E$13,2,FALSE),IF(_xlpm.x=0,"",_xlpm.x)))</f>
        <v>https://orcid.org/0000-0002-0981-7442</v>
      </c>
      <c r="Z3065" s="46" t="str">
        <f>IF(W3065="","",_xlfn.LET(_xlpm.x,VLOOKUP(W3065,'Drop-down_menus'!$D$2:$E$13,2,FALSE),IF(_xlpm.x=0,"",_xlpm.x)))</f>
        <v>https://orcid.org/0000-0002-9037-7623</v>
      </c>
      <c r="AA3065" s="46" t="str">
        <f>IF(X3065="","",_xlfn.LET(_xlpm.x,VLOOKUP(X3065,'Drop-down_menus'!$D$2:$E$13,2,FALSE),IF(_xlpm.x=0,"",_xlpm.x)))</f>
        <v>https://orcid.org/0000-0001-5748-602X</v>
      </c>
      <c r="AB3065" s="46" t="s">
        <v>172</v>
      </c>
      <c r="AC3065" s="46" t="s">
        <v>189</v>
      </c>
    </row>
    <row r="3066" spans="1:29" ht="15" customHeight="1">
      <c r="A3066" s="46">
        <v>38</v>
      </c>
      <c r="B3066" s="2">
        <v>4121</v>
      </c>
      <c r="C3066" t="s">
        <v>57</v>
      </c>
      <c r="D3066" s="46" t="b">
        <f>COUNTIF(Events!$B$2:$B$171, C3066) &gt; 0</f>
        <v>1</v>
      </c>
      <c r="E3066" s="46" t="s">
        <v>1110</v>
      </c>
      <c r="F3066" s="46" t="s">
        <v>1108</v>
      </c>
      <c r="G3066" t="s">
        <v>177</v>
      </c>
      <c r="H3066"/>
      <c r="I3066" s="46" t="s">
        <v>177</v>
      </c>
      <c r="J3066" s="46" t="str">
        <f>IF(I3066="","",_xlfn.LET(_xlpm.x,VLOOKUP(I3066,'2026-01-09_taxon-match'!$A$2:$N$81,4,FALSE),IF(_xlpm.x=0,"",_xlpm.x)))</f>
        <v>Sterechinus neumayeri</v>
      </c>
      <c r="K3066"/>
      <c r="L3066" s="46" t="str">
        <f>IF(I3066="","",_xlfn.LET(_xlpm.x,VLOOKUP(I3066,'2026-01-09_taxon-match'!$A$2:$N$81,3,FALSE),IF(_xlpm.x=0,"",_xlpm.x)))</f>
        <v>urn:lsid:marinespecies.org:taxname:160831</v>
      </c>
      <c r="M3066" s="46" t="str">
        <f>IF($I3066="","",_xlfn.LET(_xlpm.x,VLOOKUP($I3066,'2026-01-09_taxon-match'!$A$2:$N$81,5,FALSE),IF(_xlpm.x=0,"",_xlpm.x)))</f>
        <v>(Meissner, 1900)</v>
      </c>
      <c r="N3066" s="46" t="str">
        <f>IF($I3066="","",_xlfn.LET(_xlpm.x,VLOOKUP($I3066,'2026-01-09_taxon-match'!$A$2:$N$81,6,FALSE),IF(_xlpm.x=0,"",_xlpm.x)))</f>
        <v>Animalia</v>
      </c>
      <c r="O3066" s="46" t="str">
        <f>IF($I3066="","",_xlfn.LET(_xlpm.x,VLOOKUP($I3066,'2026-01-09_taxon-match'!$A$2:$N$81,7,FALSE),IF(_xlpm.x=0,"",_xlpm.x)))</f>
        <v>Echinodermata</v>
      </c>
      <c r="P3066" s="46" t="str">
        <f>IF($I3066="","",_xlfn.LET(_xlpm.x,VLOOKUP($I3066,'2026-01-09_taxon-match'!$A$2:$N$81,8,FALSE),IF(_xlpm.x=0,"",_xlpm.x)))</f>
        <v>Echinoidea</v>
      </c>
      <c r="Q3066" s="46" t="str">
        <f>IF($I3066="","",_xlfn.LET(_xlpm.x,VLOOKUP($I3066,'2026-01-09_taxon-match'!$A$2:$N$81,9,FALSE),IF(_xlpm.x=0,"",_xlpm.x)))</f>
        <v>Camarodonta</v>
      </c>
      <c r="R3066" s="46" t="str">
        <f>IF($I3066="","",_xlfn.LET(_xlpm.x,VLOOKUP($I3066,'2026-01-09_taxon-match'!$A$2:$N$81,10,FALSE),IF(_xlpm.x=0,"",_xlpm.x)))</f>
        <v>Echinidae</v>
      </c>
      <c r="S3066" s="46" t="str">
        <f>IF($I3066="","",_xlfn.LET(_xlpm.x,VLOOKUP($I3066,'2026-01-09_taxon-match'!$A$2:$N$81,11,FALSE),IF(_xlpm.x=0,"",_xlpm.x)))</f>
        <v>Sterechinus</v>
      </c>
      <c r="T3066" s="46" t="str">
        <f>IF($I3066="","",_xlfn.LET(_xlpm.x,VLOOKUP($I3066,'2026-01-09_taxon-match'!$A$2:$N$81,13,FALSE),IF(_xlpm.x=0,"",_xlpm.x)))</f>
        <v>neumayeri</v>
      </c>
      <c r="V3066" t="s">
        <v>43</v>
      </c>
      <c r="W3066" t="s">
        <v>28</v>
      </c>
      <c r="X3066" t="s">
        <v>32</v>
      </c>
      <c r="Y3066" s="46" t="str">
        <f>IF(V3066="","",_xlfn.LET(_xlpm.x,VLOOKUP(V3066,'Drop-down_menus'!$D$2:$E$13,2,FALSE),IF(_xlpm.x=0,"",_xlpm.x)))</f>
        <v>https://orcid.org/0000-0002-0981-7442</v>
      </c>
      <c r="Z3066" s="46" t="str">
        <f>IF(W3066="","",_xlfn.LET(_xlpm.x,VLOOKUP(W3066,'Drop-down_menus'!$D$2:$E$13,2,FALSE),IF(_xlpm.x=0,"",_xlpm.x)))</f>
        <v>https://orcid.org/0000-0002-9037-7623</v>
      </c>
      <c r="AA3066" s="46" t="str">
        <f>IF(X3066="","",_xlfn.LET(_xlpm.x,VLOOKUP(X3066,'Drop-down_menus'!$D$2:$E$13,2,FALSE),IF(_xlpm.x=0,"",_xlpm.x)))</f>
        <v>https://orcid.org/0000-0001-5748-602X</v>
      </c>
      <c r="AB3066" s="46" t="s">
        <v>229</v>
      </c>
      <c r="AC3066" s="46" t="s">
        <v>1114</v>
      </c>
    </row>
    <row r="3067" spans="1:29" ht="15" customHeight="1">
      <c r="A3067" s="46">
        <v>38</v>
      </c>
      <c r="B3067" s="2">
        <v>4122</v>
      </c>
      <c r="C3067" t="s">
        <v>57</v>
      </c>
      <c r="D3067" s="46" t="b">
        <f>COUNTIF(Events!$B$2:$B$171, C3067) &gt; 0</f>
        <v>1</v>
      </c>
      <c r="E3067" s="46" t="s">
        <v>1111</v>
      </c>
      <c r="F3067" s="46" t="s">
        <v>1108</v>
      </c>
      <c r="G3067" t="s">
        <v>177</v>
      </c>
      <c r="H3067"/>
      <c r="I3067" s="46" t="s">
        <v>177</v>
      </c>
      <c r="J3067" s="46" t="str">
        <f>IF(I3067="","",_xlfn.LET(_xlpm.x,VLOOKUP(I3067,'2026-01-09_taxon-match'!$A$2:$N$81,4,FALSE),IF(_xlpm.x=0,"",_xlpm.x)))</f>
        <v>Sterechinus neumayeri</v>
      </c>
      <c r="K3067"/>
      <c r="L3067" s="46" t="str">
        <f>IF(I3067="","",_xlfn.LET(_xlpm.x,VLOOKUP(I3067,'2026-01-09_taxon-match'!$A$2:$N$81,3,FALSE),IF(_xlpm.x=0,"",_xlpm.x)))</f>
        <v>urn:lsid:marinespecies.org:taxname:160831</v>
      </c>
      <c r="M3067" s="46" t="str">
        <f>IF($I3067="","",_xlfn.LET(_xlpm.x,VLOOKUP($I3067,'2026-01-09_taxon-match'!$A$2:$N$81,5,FALSE),IF(_xlpm.x=0,"",_xlpm.x)))</f>
        <v>(Meissner, 1900)</v>
      </c>
      <c r="N3067" s="46" t="str">
        <f>IF($I3067="","",_xlfn.LET(_xlpm.x,VLOOKUP($I3067,'2026-01-09_taxon-match'!$A$2:$N$81,6,FALSE),IF(_xlpm.x=0,"",_xlpm.x)))</f>
        <v>Animalia</v>
      </c>
      <c r="O3067" s="46" t="str">
        <f>IF($I3067="","",_xlfn.LET(_xlpm.x,VLOOKUP($I3067,'2026-01-09_taxon-match'!$A$2:$N$81,7,FALSE),IF(_xlpm.x=0,"",_xlpm.x)))</f>
        <v>Echinodermata</v>
      </c>
      <c r="P3067" s="46" t="str">
        <f>IF($I3067="","",_xlfn.LET(_xlpm.x,VLOOKUP($I3067,'2026-01-09_taxon-match'!$A$2:$N$81,8,FALSE),IF(_xlpm.x=0,"",_xlpm.x)))</f>
        <v>Echinoidea</v>
      </c>
      <c r="Q3067" s="46" t="str">
        <f>IF($I3067="","",_xlfn.LET(_xlpm.x,VLOOKUP($I3067,'2026-01-09_taxon-match'!$A$2:$N$81,9,FALSE),IF(_xlpm.x=0,"",_xlpm.x)))</f>
        <v>Camarodonta</v>
      </c>
      <c r="R3067" s="46" t="str">
        <f>IF($I3067="","",_xlfn.LET(_xlpm.x,VLOOKUP($I3067,'2026-01-09_taxon-match'!$A$2:$N$81,10,FALSE),IF(_xlpm.x=0,"",_xlpm.x)))</f>
        <v>Echinidae</v>
      </c>
      <c r="S3067" s="46" t="str">
        <f>IF($I3067="","",_xlfn.LET(_xlpm.x,VLOOKUP($I3067,'2026-01-09_taxon-match'!$A$2:$N$81,11,FALSE),IF(_xlpm.x=0,"",_xlpm.x)))</f>
        <v>Sterechinus</v>
      </c>
      <c r="T3067" s="46" t="str">
        <f>IF($I3067="","",_xlfn.LET(_xlpm.x,VLOOKUP($I3067,'2026-01-09_taxon-match'!$A$2:$N$81,13,FALSE),IF(_xlpm.x=0,"",_xlpm.x)))</f>
        <v>neumayeri</v>
      </c>
      <c r="V3067" t="s">
        <v>43</v>
      </c>
      <c r="W3067" t="s">
        <v>28</v>
      </c>
      <c r="X3067" t="s">
        <v>32</v>
      </c>
      <c r="Y3067" s="46" t="str">
        <f>IF(V3067="","",_xlfn.LET(_xlpm.x,VLOOKUP(V3067,'Drop-down_menus'!$D$2:$E$13,2,FALSE),IF(_xlpm.x=0,"",_xlpm.x)))</f>
        <v>https://orcid.org/0000-0002-0981-7442</v>
      </c>
      <c r="Z3067" s="46" t="str">
        <f>IF(W3067="","",_xlfn.LET(_xlpm.x,VLOOKUP(W3067,'Drop-down_menus'!$D$2:$E$13,2,FALSE),IF(_xlpm.x=0,"",_xlpm.x)))</f>
        <v>https://orcid.org/0000-0002-9037-7623</v>
      </c>
      <c r="AA3067" s="46" t="str">
        <f>IF(X3067="","",_xlfn.LET(_xlpm.x,VLOOKUP(X3067,'Drop-down_menus'!$D$2:$E$13,2,FALSE),IF(_xlpm.x=0,"",_xlpm.x)))</f>
        <v>https://orcid.org/0000-0001-5748-602X</v>
      </c>
      <c r="AB3067" s="46" t="s">
        <v>229</v>
      </c>
      <c r="AC3067" s="46" t="s">
        <v>1114</v>
      </c>
    </row>
    <row r="3068" spans="1:29" ht="15" customHeight="1">
      <c r="A3068" s="46">
        <v>38</v>
      </c>
      <c r="B3068" s="2">
        <v>4123</v>
      </c>
      <c r="C3068" t="s">
        <v>57</v>
      </c>
      <c r="D3068" s="46" t="b">
        <f>COUNTIF(Events!$B$2:$B$171, C3068) &gt; 0</f>
        <v>1</v>
      </c>
      <c r="E3068" s="2" t="s">
        <v>1106</v>
      </c>
      <c r="F3068" s="46" t="s">
        <v>1105</v>
      </c>
      <c r="G3068" t="s">
        <v>177</v>
      </c>
      <c r="H3068"/>
      <c r="I3068" s="46" t="s">
        <v>177</v>
      </c>
      <c r="J3068" s="46" t="str">
        <f>IF(I3068="","",_xlfn.LET(_xlpm.x,VLOOKUP(I3068,'2026-01-09_taxon-match'!$A$2:$N$81,4,FALSE),IF(_xlpm.x=0,"",_xlpm.x)))</f>
        <v>Sterechinus neumayeri</v>
      </c>
      <c r="K3068"/>
      <c r="L3068" s="46" t="str">
        <f>IF(I3068="","",_xlfn.LET(_xlpm.x,VLOOKUP(I3068,'2026-01-09_taxon-match'!$A$2:$N$81,3,FALSE),IF(_xlpm.x=0,"",_xlpm.x)))</f>
        <v>urn:lsid:marinespecies.org:taxname:160831</v>
      </c>
      <c r="M3068" s="46" t="str">
        <f>IF($I3068="","",_xlfn.LET(_xlpm.x,VLOOKUP($I3068,'2026-01-09_taxon-match'!$A$2:$N$81,5,FALSE),IF(_xlpm.x=0,"",_xlpm.x)))</f>
        <v>(Meissner, 1900)</v>
      </c>
      <c r="N3068" s="46" t="str">
        <f>IF($I3068="","",_xlfn.LET(_xlpm.x,VLOOKUP($I3068,'2026-01-09_taxon-match'!$A$2:$N$81,6,FALSE),IF(_xlpm.x=0,"",_xlpm.x)))</f>
        <v>Animalia</v>
      </c>
      <c r="O3068" s="46" t="str">
        <f>IF($I3068="","",_xlfn.LET(_xlpm.x,VLOOKUP($I3068,'2026-01-09_taxon-match'!$A$2:$N$81,7,FALSE),IF(_xlpm.x=0,"",_xlpm.x)))</f>
        <v>Echinodermata</v>
      </c>
      <c r="P3068" s="46" t="str">
        <f>IF($I3068="","",_xlfn.LET(_xlpm.x,VLOOKUP($I3068,'2026-01-09_taxon-match'!$A$2:$N$81,8,FALSE),IF(_xlpm.x=0,"",_xlpm.x)))</f>
        <v>Echinoidea</v>
      </c>
      <c r="Q3068" s="46" t="str">
        <f>IF($I3068="","",_xlfn.LET(_xlpm.x,VLOOKUP($I3068,'2026-01-09_taxon-match'!$A$2:$N$81,9,FALSE),IF(_xlpm.x=0,"",_xlpm.x)))</f>
        <v>Camarodonta</v>
      </c>
      <c r="R3068" s="46" t="str">
        <f>IF($I3068="","",_xlfn.LET(_xlpm.x,VLOOKUP($I3068,'2026-01-09_taxon-match'!$A$2:$N$81,10,FALSE),IF(_xlpm.x=0,"",_xlpm.x)))</f>
        <v>Echinidae</v>
      </c>
      <c r="S3068" s="46" t="str">
        <f>IF($I3068="","",_xlfn.LET(_xlpm.x,VLOOKUP($I3068,'2026-01-09_taxon-match'!$A$2:$N$81,11,FALSE),IF(_xlpm.x=0,"",_xlpm.x)))</f>
        <v>Sterechinus</v>
      </c>
      <c r="T3068" s="46" t="str">
        <f>IF($I3068="","",_xlfn.LET(_xlpm.x,VLOOKUP($I3068,'2026-01-09_taxon-match'!$A$2:$N$81,13,FALSE),IF(_xlpm.x=0,"",_xlpm.x)))</f>
        <v>neumayeri</v>
      </c>
      <c r="V3068" t="s">
        <v>43</v>
      </c>
      <c r="W3068" t="s">
        <v>28</v>
      </c>
      <c r="X3068" t="s">
        <v>32</v>
      </c>
      <c r="Y3068" s="46" t="str">
        <f>IF(V3068="","",_xlfn.LET(_xlpm.x,VLOOKUP(V3068,'Drop-down_menus'!$D$2:$E$13,2,FALSE),IF(_xlpm.x=0,"",_xlpm.x)))</f>
        <v>https://orcid.org/0000-0002-0981-7442</v>
      </c>
      <c r="Z3068" s="46" t="str">
        <f>IF(W3068="","",_xlfn.LET(_xlpm.x,VLOOKUP(W3068,'Drop-down_menus'!$D$2:$E$13,2,FALSE),IF(_xlpm.x=0,"",_xlpm.x)))</f>
        <v>https://orcid.org/0000-0002-9037-7623</v>
      </c>
      <c r="AA3068" s="46" t="str">
        <f>IF(X3068="","",_xlfn.LET(_xlpm.x,VLOOKUP(X3068,'Drop-down_menus'!$D$2:$E$13,2,FALSE),IF(_xlpm.x=0,"",_xlpm.x)))</f>
        <v>https://orcid.org/0000-0001-5748-602X</v>
      </c>
      <c r="AB3068" s="46" t="s">
        <v>300</v>
      </c>
      <c r="AC3068" s="46" t="s">
        <v>1115</v>
      </c>
    </row>
    <row r="3069" spans="1:29" ht="15" customHeight="1">
      <c r="A3069" s="46">
        <v>39</v>
      </c>
      <c r="B3069" s="2">
        <v>4124</v>
      </c>
      <c r="C3069" t="s">
        <v>57</v>
      </c>
      <c r="D3069" s="46" t="b">
        <f>COUNTIF(Events!$B$2:$B$171, C3069) &gt; 0</f>
        <v>1</v>
      </c>
      <c r="E3069" s="46" t="s">
        <v>1113</v>
      </c>
      <c r="F3069" s="2" t="s">
        <v>1104</v>
      </c>
      <c r="G3069" t="s">
        <v>177</v>
      </c>
      <c r="H3069"/>
      <c r="I3069" s="46" t="s">
        <v>177</v>
      </c>
      <c r="J3069" s="46" t="str">
        <f>IF(I3069="","",_xlfn.LET(_xlpm.x,VLOOKUP(I3069,'2026-01-09_taxon-match'!$A$2:$N$81,4,FALSE),IF(_xlpm.x=0,"",_xlpm.x)))</f>
        <v>Sterechinus neumayeri</v>
      </c>
      <c r="K3069"/>
      <c r="L3069" s="46" t="str">
        <f>IF(I3069="","",_xlfn.LET(_xlpm.x,VLOOKUP(I3069,'2026-01-09_taxon-match'!$A$2:$N$81,3,FALSE),IF(_xlpm.x=0,"",_xlpm.x)))</f>
        <v>urn:lsid:marinespecies.org:taxname:160831</v>
      </c>
      <c r="M3069" s="46" t="str">
        <f>IF($I3069="","",_xlfn.LET(_xlpm.x,VLOOKUP($I3069,'2026-01-09_taxon-match'!$A$2:$N$81,5,FALSE),IF(_xlpm.x=0,"",_xlpm.x)))</f>
        <v>(Meissner, 1900)</v>
      </c>
      <c r="N3069" s="46" t="str">
        <f>IF($I3069="","",_xlfn.LET(_xlpm.x,VLOOKUP($I3069,'2026-01-09_taxon-match'!$A$2:$N$81,6,FALSE),IF(_xlpm.x=0,"",_xlpm.x)))</f>
        <v>Animalia</v>
      </c>
      <c r="O3069" s="46" t="str">
        <f>IF($I3069="","",_xlfn.LET(_xlpm.x,VLOOKUP($I3069,'2026-01-09_taxon-match'!$A$2:$N$81,7,FALSE),IF(_xlpm.x=0,"",_xlpm.x)))</f>
        <v>Echinodermata</v>
      </c>
      <c r="P3069" s="46" t="str">
        <f>IF($I3069="","",_xlfn.LET(_xlpm.x,VLOOKUP($I3069,'2026-01-09_taxon-match'!$A$2:$N$81,8,FALSE),IF(_xlpm.x=0,"",_xlpm.x)))</f>
        <v>Echinoidea</v>
      </c>
      <c r="Q3069" s="46" t="str">
        <f>IF($I3069="","",_xlfn.LET(_xlpm.x,VLOOKUP($I3069,'2026-01-09_taxon-match'!$A$2:$N$81,9,FALSE),IF(_xlpm.x=0,"",_xlpm.x)))</f>
        <v>Camarodonta</v>
      </c>
      <c r="R3069" s="46" t="str">
        <f>IF($I3069="","",_xlfn.LET(_xlpm.x,VLOOKUP($I3069,'2026-01-09_taxon-match'!$A$2:$N$81,10,FALSE),IF(_xlpm.x=0,"",_xlpm.x)))</f>
        <v>Echinidae</v>
      </c>
      <c r="S3069" s="46" t="str">
        <f>IF($I3069="","",_xlfn.LET(_xlpm.x,VLOOKUP($I3069,'2026-01-09_taxon-match'!$A$2:$N$81,11,FALSE),IF(_xlpm.x=0,"",_xlpm.x)))</f>
        <v>Sterechinus</v>
      </c>
      <c r="T3069" s="46" t="str">
        <f>IF($I3069="","",_xlfn.LET(_xlpm.x,VLOOKUP($I3069,'2026-01-09_taxon-match'!$A$2:$N$81,13,FALSE),IF(_xlpm.x=0,"",_xlpm.x)))</f>
        <v>neumayeri</v>
      </c>
      <c r="U3069"/>
      <c r="V3069" t="s">
        <v>43</v>
      </c>
      <c r="W3069" t="s">
        <v>28</v>
      </c>
      <c r="X3069" t="s">
        <v>32</v>
      </c>
      <c r="Y3069" s="46" t="str">
        <f>IF(V3069="","",_xlfn.LET(_xlpm.x,VLOOKUP(V3069,'Drop-down_menus'!$D$2:$E$13,2,FALSE),IF(_xlpm.x=0,"",_xlpm.x)))</f>
        <v>https://orcid.org/0000-0002-0981-7442</v>
      </c>
      <c r="Z3069" s="46" t="str">
        <f>IF(W3069="","",_xlfn.LET(_xlpm.x,VLOOKUP(W3069,'Drop-down_menus'!$D$2:$E$13,2,FALSE),IF(_xlpm.x=0,"",_xlpm.x)))</f>
        <v>https://orcid.org/0000-0002-9037-7623</v>
      </c>
      <c r="AA3069" s="46" t="str">
        <f>IF(X3069="","",_xlfn.LET(_xlpm.x,VLOOKUP(X3069,'Drop-down_menus'!$D$2:$E$13,2,FALSE),IF(_xlpm.x=0,"",_xlpm.x)))</f>
        <v>https://orcid.org/0000-0001-5748-602X</v>
      </c>
      <c r="AB3069" s="46" t="s">
        <v>172</v>
      </c>
      <c r="AC3069" s="46" t="s">
        <v>1114</v>
      </c>
    </row>
    <row r="3070" spans="1:29" ht="15" customHeight="1">
      <c r="A3070" s="46">
        <v>39</v>
      </c>
      <c r="B3070" s="2">
        <v>4125</v>
      </c>
      <c r="C3070" t="s">
        <v>57</v>
      </c>
      <c r="D3070" s="46" t="b">
        <f>COUNTIF(Events!$B$2:$B$171, C3070) &gt; 0</f>
        <v>1</v>
      </c>
      <c r="E3070" s="46" t="s">
        <v>1109</v>
      </c>
      <c r="F3070" s="46" t="s">
        <v>1107</v>
      </c>
      <c r="G3070" t="s">
        <v>177</v>
      </c>
      <c r="H3070"/>
      <c r="I3070" s="46" t="s">
        <v>177</v>
      </c>
      <c r="J3070" s="46" t="str">
        <f>IF(I3070="","",_xlfn.LET(_xlpm.x,VLOOKUP(I3070,'2026-01-09_taxon-match'!$A$2:$N$81,4,FALSE),IF(_xlpm.x=0,"",_xlpm.x)))</f>
        <v>Sterechinus neumayeri</v>
      </c>
      <c r="K3070"/>
      <c r="L3070" s="46" t="str">
        <f>IF(I3070="","",_xlfn.LET(_xlpm.x,VLOOKUP(I3070,'2026-01-09_taxon-match'!$A$2:$N$81,3,FALSE),IF(_xlpm.x=0,"",_xlpm.x)))</f>
        <v>urn:lsid:marinespecies.org:taxname:160831</v>
      </c>
      <c r="M3070" s="46" t="str">
        <f>IF($I3070="","",_xlfn.LET(_xlpm.x,VLOOKUP($I3070,'2026-01-09_taxon-match'!$A$2:$N$81,5,FALSE),IF(_xlpm.x=0,"",_xlpm.x)))</f>
        <v>(Meissner, 1900)</v>
      </c>
      <c r="N3070" s="46" t="str">
        <f>IF($I3070="","",_xlfn.LET(_xlpm.x,VLOOKUP($I3070,'2026-01-09_taxon-match'!$A$2:$N$81,6,FALSE),IF(_xlpm.x=0,"",_xlpm.x)))</f>
        <v>Animalia</v>
      </c>
      <c r="O3070" s="46" t="str">
        <f>IF($I3070="","",_xlfn.LET(_xlpm.x,VLOOKUP($I3070,'2026-01-09_taxon-match'!$A$2:$N$81,7,FALSE),IF(_xlpm.x=0,"",_xlpm.x)))</f>
        <v>Echinodermata</v>
      </c>
      <c r="P3070" s="46" t="str">
        <f>IF($I3070="","",_xlfn.LET(_xlpm.x,VLOOKUP($I3070,'2026-01-09_taxon-match'!$A$2:$N$81,8,FALSE),IF(_xlpm.x=0,"",_xlpm.x)))</f>
        <v>Echinoidea</v>
      </c>
      <c r="Q3070" s="46" t="str">
        <f>IF($I3070="","",_xlfn.LET(_xlpm.x,VLOOKUP($I3070,'2026-01-09_taxon-match'!$A$2:$N$81,9,FALSE),IF(_xlpm.x=0,"",_xlpm.x)))</f>
        <v>Camarodonta</v>
      </c>
      <c r="R3070" s="46" t="str">
        <f>IF($I3070="","",_xlfn.LET(_xlpm.x,VLOOKUP($I3070,'2026-01-09_taxon-match'!$A$2:$N$81,10,FALSE),IF(_xlpm.x=0,"",_xlpm.x)))</f>
        <v>Echinidae</v>
      </c>
      <c r="S3070" s="46" t="str">
        <f>IF($I3070="","",_xlfn.LET(_xlpm.x,VLOOKUP($I3070,'2026-01-09_taxon-match'!$A$2:$N$81,11,FALSE),IF(_xlpm.x=0,"",_xlpm.x)))</f>
        <v>Sterechinus</v>
      </c>
      <c r="T3070" s="46" t="str">
        <f>IF($I3070="","",_xlfn.LET(_xlpm.x,VLOOKUP($I3070,'2026-01-09_taxon-match'!$A$2:$N$81,13,FALSE),IF(_xlpm.x=0,"",_xlpm.x)))</f>
        <v>neumayeri</v>
      </c>
      <c r="V3070" t="s">
        <v>43</v>
      </c>
      <c r="W3070" t="s">
        <v>28</v>
      </c>
      <c r="X3070" t="s">
        <v>32</v>
      </c>
      <c r="Y3070" s="46" t="str">
        <f>IF(V3070="","",_xlfn.LET(_xlpm.x,VLOOKUP(V3070,'Drop-down_menus'!$D$2:$E$13,2,FALSE),IF(_xlpm.x=0,"",_xlpm.x)))</f>
        <v>https://orcid.org/0000-0002-0981-7442</v>
      </c>
      <c r="Z3070" s="46" t="str">
        <f>IF(W3070="","",_xlfn.LET(_xlpm.x,VLOOKUP(W3070,'Drop-down_menus'!$D$2:$E$13,2,FALSE),IF(_xlpm.x=0,"",_xlpm.x)))</f>
        <v>https://orcid.org/0000-0002-9037-7623</v>
      </c>
      <c r="AA3070" s="46" t="str">
        <f>IF(X3070="","",_xlfn.LET(_xlpm.x,VLOOKUP(X3070,'Drop-down_menus'!$D$2:$E$13,2,FALSE),IF(_xlpm.x=0,"",_xlpm.x)))</f>
        <v>https://orcid.org/0000-0001-5748-602X</v>
      </c>
      <c r="AB3070" s="46" t="s">
        <v>172</v>
      </c>
      <c r="AC3070" s="46" t="s">
        <v>189</v>
      </c>
    </row>
    <row r="3071" spans="1:29" ht="15" customHeight="1">
      <c r="A3071" s="46">
        <v>39</v>
      </c>
      <c r="B3071" s="2">
        <v>4126</v>
      </c>
      <c r="C3071" t="s">
        <v>57</v>
      </c>
      <c r="D3071" s="46" t="b">
        <f>COUNTIF(Events!$B$2:$B$171, C3071) &gt; 0</f>
        <v>1</v>
      </c>
      <c r="E3071" s="46" t="s">
        <v>1110</v>
      </c>
      <c r="F3071" s="46" t="s">
        <v>1108</v>
      </c>
      <c r="G3071" t="s">
        <v>177</v>
      </c>
      <c r="H3071"/>
      <c r="I3071" s="46" t="s">
        <v>177</v>
      </c>
      <c r="J3071" s="46" t="str">
        <f>IF(I3071="","",_xlfn.LET(_xlpm.x,VLOOKUP(I3071,'2026-01-09_taxon-match'!$A$2:$N$81,4,FALSE),IF(_xlpm.x=0,"",_xlpm.x)))</f>
        <v>Sterechinus neumayeri</v>
      </c>
      <c r="K3071"/>
      <c r="L3071" s="46" t="str">
        <f>IF(I3071="","",_xlfn.LET(_xlpm.x,VLOOKUP(I3071,'2026-01-09_taxon-match'!$A$2:$N$81,3,FALSE),IF(_xlpm.x=0,"",_xlpm.x)))</f>
        <v>urn:lsid:marinespecies.org:taxname:160831</v>
      </c>
      <c r="M3071" s="46" t="str">
        <f>IF($I3071="","",_xlfn.LET(_xlpm.x,VLOOKUP($I3071,'2026-01-09_taxon-match'!$A$2:$N$81,5,FALSE),IF(_xlpm.x=0,"",_xlpm.x)))</f>
        <v>(Meissner, 1900)</v>
      </c>
      <c r="N3071" s="46" t="str">
        <f>IF($I3071="","",_xlfn.LET(_xlpm.x,VLOOKUP($I3071,'2026-01-09_taxon-match'!$A$2:$N$81,6,FALSE),IF(_xlpm.x=0,"",_xlpm.x)))</f>
        <v>Animalia</v>
      </c>
      <c r="O3071" s="46" t="str">
        <f>IF($I3071="","",_xlfn.LET(_xlpm.x,VLOOKUP($I3071,'2026-01-09_taxon-match'!$A$2:$N$81,7,FALSE),IF(_xlpm.x=0,"",_xlpm.x)))</f>
        <v>Echinodermata</v>
      </c>
      <c r="P3071" s="46" t="str">
        <f>IF($I3071="","",_xlfn.LET(_xlpm.x,VLOOKUP($I3071,'2026-01-09_taxon-match'!$A$2:$N$81,8,FALSE),IF(_xlpm.x=0,"",_xlpm.x)))</f>
        <v>Echinoidea</v>
      </c>
      <c r="Q3071" s="46" t="str">
        <f>IF($I3071="","",_xlfn.LET(_xlpm.x,VLOOKUP($I3071,'2026-01-09_taxon-match'!$A$2:$N$81,9,FALSE),IF(_xlpm.x=0,"",_xlpm.x)))</f>
        <v>Camarodonta</v>
      </c>
      <c r="R3071" s="46" t="str">
        <f>IF($I3071="","",_xlfn.LET(_xlpm.x,VLOOKUP($I3071,'2026-01-09_taxon-match'!$A$2:$N$81,10,FALSE),IF(_xlpm.x=0,"",_xlpm.x)))</f>
        <v>Echinidae</v>
      </c>
      <c r="S3071" s="46" t="str">
        <f>IF($I3071="","",_xlfn.LET(_xlpm.x,VLOOKUP($I3071,'2026-01-09_taxon-match'!$A$2:$N$81,11,FALSE),IF(_xlpm.x=0,"",_xlpm.x)))</f>
        <v>Sterechinus</v>
      </c>
      <c r="T3071" s="46" t="str">
        <f>IF($I3071="","",_xlfn.LET(_xlpm.x,VLOOKUP($I3071,'2026-01-09_taxon-match'!$A$2:$N$81,13,FALSE),IF(_xlpm.x=0,"",_xlpm.x)))</f>
        <v>neumayeri</v>
      </c>
      <c r="V3071" t="s">
        <v>43</v>
      </c>
      <c r="W3071" t="s">
        <v>28</v>
      </c>
      <c r="X3071" t="s">
        <v>32</v>
      </c>
      <c r="Y3071" s="46" t="str">
        <f>IF(V3071="","",_xlfn.LET(_xlpm.x,VLOOKUP(V3071,'Drop-down_menus'!$D$2:$E$13,2,FALSE),IF(_xlpm.x=0,"",_xlpm.x)))</f>
        <v>https://orcid.org/0000-0002-0981-7442</v>
      </c>
      <c r="Z3071" s="46" t="str">
        <f>IF(W3071="","",_xlfn.LET(_xlpm.x,VLOOKUP(W3071,'Drop-down_menus'!$D$2:$E$13,2,FALSE),IF(_xlpm.x=0,"",_xlpm.x)))</f>
        <v>https://orcid.org/0000-0002-9037-7623</v>
      </c>
      <c r="AA3071" s="46" t="str">
        <f>IF(X3071="","",_xlfn.LET(_xlpm.x,VLOOKUP(X3071,'Drop-down_menus'!$D$2:$E$13,2,FALSE),IF(_xlpm.x=0,"",_xlpm.x)))</f>
        <v>https://orcid.org/0000-0001-5748-602X</v>
      </c>
      <c r="AB3071" s="46" t="s">
        <v>229</v>
      </c>
      <c r="AC3071" s="46" t="s">
        <v>1114</v>
      </c>
    </row>
    <row r="3072" spans="1:29" ht="15" customHeight="1">
      <c r="A3072" s="46">
        <v>39</v>
      </c>
      <c r="B3072" s="2">
        <v>4127</v>
      </c>
      <c r="C3072" t="s">
        <v>57</v>
      </c>
      <c r="D3072" s="46" t="b">
        <f>COUNTIF(Events!$B$2:$B$171, C3072) &gt; 0</f>
        <v>1</v>
      </c>
      <c r="E3072" s="46" t="s">
        <v>1111</v>
      </c>
      <c r="F3072" s="46" t="s">
        <v>1108</v>
      </c>
      <c r="G3072" t="s">
        <v>177</v>
      </c>
      <c r="H3072"/>
      <c r="I3072" s="46" t="s">
        <v>177</v>
      </c>
      <c r="J3072" s="46" t="str">
        <f>IF(I3072="","",_xlfn.LET(_xlpm.x,VLOOKUP(I3072,'2026-01-09_taxon-match'!$A$2:$N$81,4,FALSE),IF(_xlpm.x=0,"",_xlpm.x)))</f>
        <v>Sterechinus neumayeri</v>
      </c>
      <c r="K3072"/>
      <c r="L3072" s="46" t="str">
        <f>IF(I3072="","",_xlfn.LET(_xlpm.x,VLOOKUP(I3072,'2026-01-09_taxon-match'!$A$2:$N$81,3,FALSE),IF(_xlpm.x=0,"",_xlpm.x)))</f>
        <v>urn:lsid:marinespecies.org:taxname:160831</v>
      </c>
      <c r="M3072" s="46" t="str">
        <f>IF($I3072="","",_xlfn.LET(_xlpm.x,VLOOKUP($I3072,'2026-01-09_taxon-match'!$A$2:$N$81,5,FALSE),IF(_xlpm.x=0,"",_xlpm.x)))</f>
        <v>(Meissner, 1900)</v>
      </c>
      <c r="N3072" s="46" t="str">
        <f>IF($I3072="","",_xlfn.LET(_xlpm.x,VLOOKUP($I3072,'2026-01-09_taxon-match'!$A$2:$N$81,6,FALSE),IF(_xlpm.x=0,"",_xlpm.x)))</f>
        <v>Animalia</v>
      </c>
      <c r="O3072" s="46" t="str">
        <f>IF($I3072="","",_xlfn.LET(_xlpm.x,VLOOKUP($I3072,'2026-01-09_taxon-match'!$A$2:$N$81,7,FALSE),IF(_xlpm.x=0,"",_xlpm.x)))</f>
        <v>Echinodermata</v>
      </c>
      <c r="P3072" s="46" t="str">
        <f>IF($I3072="","",_xlfn.LET(_xlpm.x,VLOOKUP($I3072,'2026-01-09_taxon-match'!$A$2:$N$81,8,FALSE),IF(_xlpm.x=0,"",_xlpm.x)))</f>
        <v>Echinoidea</v>
      </c>
      <c r="Q3072" s="46" t="str">
        <f>IF($I3072="","",_xlfn.LET(_xlpm.x,VLOOKUP($I3072,'2026-01-09_taxon-match'!$A$2:$N$81,9,FALSE),IF(_xlpm.x=0,"",_xlpm.x)))</f>
        <v>Camarodonta</v>
      </c>
      <c r="R3072" s="46" t="str">
        <f>IF($I3072="","",_xlfn.LET(_xlpm.x,VLOOKUP($I3072,'2026-01-09_taxon-match'!$A$2:$N$81,10,FALSE),IF(_xlpm.x=0,"",_xlpm.x)))</f>
        <v>Echinidae</v>
      </c>
      <c r="S3072" s="46" t="str">
        <f>IF($I3072="","",_xlfn.LET(_xlpm.x,VLOOKUP($I3072,'2026-01-09_taxon-match'!$A$2:$N$81,11,FALSE),IF(_xlpm.x=0,"",_xlpm.x)))</f>
        <v>Sterechinus</v>
      </c>
      <c r="T3072" s="46" t="str">
        <f>IF($I3072="","",_xlfn.LET(_xlpm.x,VLOOKUP($I3072,'2026-01-09_taxon-match'!$A$2:$N$81,13,FALSE),IF(_xlpm.x=0,"",_xlpm.x)))</f>
        <v>neumayeri</v>
      </c>
      <c r="V3072" t="s">
        <v>43</v>
      </c>
      <c r="W3072" t="s">
        <v>28</v>
      </c>
      <c r="X3072" t="s">
        <v>32</v>
      </c>
      <c r="Y3072" s="46" t="str">
        <f>IF(V3072="","",_xlfn.LET(_xlpm.x,VLOOKUP(V3072,'Drop-down_menus'!$D$2:$E$13,2,FALSE),IF(_xlpm.x=0,"",_xlpm.x)))</f>
        <v>https://orcid.org/0000-0002-0981-7442</v>
      </c>
      <c r="Z3072" s="46" t="str">
        <f>IF(W3072="","",_xlfn.LET(_xlpm.x,VLOOKUP(W3072,'Drop-down_menus'!$D$2:$E$13,2,FALSE),IF(_xlpm.x=0,"",_xlpm.x)))</f>
        <v>https://orcid.org/0000-0002-9037-7623</v>
      </c>
      <c r="AA3072" s="46" t="str">
        <f>IF(X3072="","",_xlfn.LET(_xlpm.x,VLOOKUP(X3072,'Drop-down_menus'!$D$2:$E$13,2,FALSE),IF(_xlpm.x=0,"",_xlpm.x)))</f>
        <v>https://orcid.org/0000-0001-5748-602X</v>
      </c>
      <c r="AB3072" s="46" t="s">
        <v>229</v>
      </c>
      <c r="AC3072" s="46" t="s">
        <v>1114</v>
      </c>
    </row>
    <row r="3073" spans="1:29" ht="15" customHeight="1">
      <c r="A3073" s="46">
        <v>39</v>
      </c>
      <c r="B3073" s="2">
        <v>4128</v>
      </c>
      <c r="C3073" t="s">
        <v>57</v>
      </c>
      <c r="D3073" s="46" t="b">
        <f>COUNTIF(Events!$B$2:$B$171, C3073) &gt; 0</f>
        <v>1</v>
      </c>
      <c r="E3073" s="2" t="s">
        <v>1106</v>
      </c>
      <c r="F3073" s="46" t="s">
        <v>1105</v>
      </c>
      <c r="G3073" t="s">
        <v>177</v>
      </c>
      <c r="H3073"/>
      <c r="I3073" s="46" t="s">
        <v>177</v>
      </c>
      <c r="J3073" s="46" t="str">
        <f>IF(I3073="","",_xlfn.LET(_xlpm.x,VLOOKUP(I3073,'2026-01-09_taxon-match'!$A$2:$N$81,4,FALSE),IF(_xlpm.x=0,"",_xlpm.x)))</f>
        <v>Sterechinus neumayeri</v>
      </c>
      <c r="K3073"/>
      <c r="L3073" s="46" t="str">
        <f>IF(I3073="","",_xlfn.LET(_xlpm.x,VLOOKUP(I3073,'2026-01-09_taxon-match'!$A$2:$N$81,3,FALSE),IF(_xlpm.x=0,"",_xlpm.x)))</f>
        <v>urn:lsid:marinespecies.org:taxname:160831</v>
      </c>
      <c r="M3073" s="46" t="str">
        <f>IF($I3073="","",_xlfn.LET(_xlpm.x,VLOOKUP($I3073,'2026-01-09_taxon-match'!$A$2:$N$81,5,FALSE),IF(_xlpm.x=0,"",_xlpm.x)))</f>
        <v>(Meissner, 1900)</v>
      </c>
      <c r="N3073" s="46" t="str">
        <f>IF($I3073="","",_xlfn.LET(_xlpm.x,VLOOKUP($I3073,'2026-01-09_taxon-match'!$A$2:$N$81,6,FALSE),IF(_xlpm.x=0,"",_xlpm.x)))</f>
        <v>Animalia</v>
      </c>
      <c r="O3073" s="46" t="str">
        <f>IF($I3073="","",_xlfn.LET(_xlpm.x,VLOOKUP($I3073,'2026-01-09_taxon-match'!$A$2:$N$81,7,FALSE),IF(_xlpm.x=0,"",_xlpm.x)))</f>
        <v>Echinodermata</v>
      </c>
      <c r="P3073" s="46" t="str">
        <f>IF($I3073="","",_xlfn.LET(_xlpm.x,VLOOKUP($I3073,'2026-01-09_taxon-match'!$A$2:$N$81,8,FALSE),IF(_xlpm.x=0,"",_xlpm.x)))</f>
        <v>Echinoidea</v>
      </c>
      <c r="Q3073" s="46" t="str">
        <f>IF($I3073="","",_xlfn.LET(_xlpm.x,VLOOKUP($I3073,'2026-01-09_taxon-match'!$A$2:$N$81,9,FALSE),IF(_xlpm.x=0,"",_xlpm.x)))</f>
        <v>Camarodonta</v>
      </c>
      <c r="R3073" s="46" t="str">
        <f>IF($I3073="","",_xlfn.LET(_xlpm.x,VLOOKUP($I3073,'2026-01-09_taxon-match'!$A$2:$N$81,10,FALSE),IF(_xlpm.x=0,"",_xlpm.x)))</f>
        <v>Echinidae</v>
      </c>
      <c r="S3073" s="46" t="str">
        <f>IF($I3073="","",_xlfn.LET(_xlpm.x,VLOOKUP($I3073,'2026-01-09_taxon-match'!$A$2:$N$81,11,FALSE),IF(_xlpm.x=0,"",_xlpm.x)))</f>
        <v>Sterechinus</v>
      </c>
      <c r="T3073" s="46" t="str">
        <f>IF($I3073="","",_xlfn.LET(_xlpm.x,VLOOKUP($I3073,'2026-01-09_taxon-match'!$A$2:$N$81,13,FALSE),IF(_xlpm.x=0,"",_xlpm.x)))</f>
        <v>neumayeri</v>
      </c>
      <c r="V3073" t="s">
        <v>43</v>
      </c>
      <c r="W3073" t="s">
        <v>28</v>
      </c>
      <c r="X3073" t="s">
        <v>32</v>
      </c>
      <c r="Y3073" s="46" t="str">
        <f>IF(V3073="","",_xlfn.LET(_xlpm.x,VLOOKUP(V3073,'Drop-down_menus'!$D$2:$E$13,2,FALSE),IF(_xlpm.x=0,"",_xlpm.x)))</f>
        <v>https://orcid.org/0000-0002-0981-7442</v>
      </c>
      <c r="Z3073" s="46" t="str">
        <f>IF(W3073="","",_xlfn.LET(_xlpm.x,VLOOKUP(W3073,'Drop-down_menus'!$D$2:$E$13,2,FALSE),IF(_xlpm.x=0,"",_xlpm.x)))</f>
        <v>https://orcid.org/0000-0002-9037-7623</v>
      </c>
      <c r="AA3073" s="46" t="str">
        <f>IF(X3073="","",_xlfn.LET(_xlpm.x,VLOOKUP(X3073,'Drop-down_menus'!$D$2:$E$13,2,FALSE),IF(_xlpm.x=0,"",_xlpm.x)))</f>
        <v>https://orcid.org/0000-0001-5748-602X</v>
      </c>
      <c r="AB3073" s="46" t="s">
        <v>300</v>
      </c>
      <c r="AC3073" s="46" t="s">
        <v>1115</v>
      </c>
    </row>
    <row r="3074" spans="1:29" ht="15" customHeight="1">
      <c r="A3074" s="46">
        <v>40</v>
      </c>
      <c r="B3074" s="2">
        <v>4129</v>
      </c>
      <c r="C3074" t="s">
        <v>57</v>
      </c>
      <c r="D3074" s="46" t="b">
        <f>COUNTIF(Events!$B$2:$B$171, C3074) &gt; 0</f>
        <v>1</v>
      </c>
      <c r="E3074" s="46" t="s">
        <v>1113</v>
      </c>
      <c r="F3074" s="2" t="s">
        <v>1104</v>
      </c>
      <c r="G3074" t="s">
        <v>177</v>
      </c>
      <c r="H3074"/>
      <c r="I3074" s="46" t="s">
        <v>177</v>
      </c>
      <c r="J3074" s="46" t="str">
        <f>IF(I3074="","",_xlfn.LET(_xlpm.x,VLOOKUP(I3074,'2026-01-09_taxon-match'!$A$2:$N$81,4,FALSE),IF(_xlpm.x=0,"",_xlpm.x)))</f>
        <v>Sterechinus neumayeri</v>
      </c>
      <c r="K3074"/>
      <c r="L3074" s="46" t="str">
        <f>IF(I3074="","",_xlfn.LET(_xlpm.x,VLOOKUP(I3074,'2026-01-09_taxon-match'!$A$2:$N$81,3,FALSE),IF(_xlpm.x=0,"",_xlpm.x)))</f>
        <v>urn:lsid:marinespecies.org:taxname:160831</v>
      </c>
      <c r="M3074" s="46" t="str">
        <f>IF($I3074="","",_xlfn.LET(_xlpm.x,VLOOKUP($I3074,'2026-01-09_taxon-match'!$A$2:$N$81,5,FALSE),IF(_xlpm.x=0,"",_xlpm.x)))</f>
        <v>(Meissner, 1900)</v>
      </c>
      <c r="N3074" s="46" t="str">
        <f>IF($I3074="","",_xlfn.LET(_xlpm.x,VLOOKUP($I3074,'2026-01-09_taxon-match'!$A$2:$N$81,6,FALSE),IF(_xlpm.x=0,"",_xlpm.x)))</f>
        <v>Animalia</v>
      </c>
      <c r="O3074" s="46" t="str">
        <f>IF($I3074="","",_xlfn.LET(_xlpm.x,VLOOKUP($I3074,'2026-01-09_taxon-match'!$A$2:$N$81,7,FALSE),IF(_xlpm.x=0,"",_xlpm.x)))</f>
        <v>Echinodermata</v>
      </c>
      <c r="P3074" s="46" t="str">
        <f>IF($I3074="","",_xlfn.LET(_xlpm.x,VLOOKUP($I3074,'2026-01-09_taxon-match'!$A$2:$N$81,8,FALSE),IF(_xlpm.x=0,"",_xlpm.x)))</f>
        <v>Echinoidea</v>
      </c>
      <c r="Q3074" s="46" t="str">
        <f>IF($I3074="","",_xlfn.LET(_xlpm.x,VLOOKUP($I3074,'2026-01-09_taxon-match'!$A$2:$N$81,9,FALSE),IF(_xlpm.x=0,"",_xlpm.x)))</f>
        <v>Camarodonta</v>
      </c>
      <c r="R3074" s="46" t="str">
        <f>IF($I3074="","",_xlfn.LET(_xlpm.x,VLOOKUP($I3074,'2026-01-09_taxon-match'!$A$2:$N$81,10,FALSE),IF(_xlpm.x=0,"",_xlpm.x)))</f>
        <v>Echinidae</v>
      </c>
      <c r="S3074" s="46" t="str">
        <f>IF($I3074="","",_xlfn.LET(_xlpm.x,VLOOKUP($I3074,'2026-01-09_taxon-match'!$A$2:$N$81,11,FALSE),IF(_xlpm.x=0,"",_xlpm.x)))</f>
        <v>Sterechinus</v>
      </c>
      <c r="T3074" s="46" t="str">
        <f>IF($I3074="","",_xlfn.LET(_xlpm.x,VLOOKUP($I3074,'2026-01-09_taxon-match'!$A$2:$N$81,13,FALSE),IF(_xlpm.x=0,"",_xlpm.x)))</f>
        <v>neumayeri</v>
      </c>
      <c r="U3074"/>
      <c r="V3074" t="s">
        <v>43</v>
      </c>
      <c r="W3074" t="s">
        <v>28</v>
      </c>
      <c r="X3074" t="s">
        <v>32</v>
      </c>
      <c r="Y3074" s="46" t="str">
        <f>IF(V3074="","",_xlfn.LET(_xlpm.x,VLOOKUP(V3074,'Drop-down_menus'!$D$2:$E$13,2,FALSE),IF(_xlpm.x=0,"",_xlpm.x)))</f>
        <v>https://orcid.org/0000-0002-0981-7442</v>
      </c>
      <c r="Z3074" s="46" t="str">
        <f>IF(W3074="","",_xlfn.LET(_xlpm.x,VLOOKUP(W3074,'Drop-down_menus'!$D$2:$E$13,2,FALSE),IF(_xlpm.x=0,"",_xlpm.x)))</f>
        <v>https://orcid.org/0000-0002-9037-7623</v>
      </c>
      <c r="AA3074" s="46" t="str">
        <f>IF(X3074="","",_xlfn.LET(_xlpm.x,VLOOKUP(X3074,'Drop-down_menus'!$D$2:$E$13,2,FALSE),IF(_xlpm.x=0,"",_xlpm.x)))</f>
        <v>https://orcid.org/0000-0001-5748-602X</v>
      </c>
      <c r="AB3074" s="46" t="s">
        <v>172</v>
      </c>
      <c r="AC3074" s="46" t="s">
        <v>1114</v>
      </c>
    </row>
    <row r="3075" spans="1:29" ht="15" customHeight="1">
      <c r="A3075" s="46">
        <v>40</v>
      </c>
      <c r="B3075" s="2">
        <v>4130</v>
      </c>
      <c r="C3075" t="s">
        <v>57</v>
      </c>
      <c r="D3075" s="46" t="b">
        <f>COUNTIF(Events!$B$2:$B$171, C3075) &gt; 0</f>
        <v>1</v>
      </c>
      <c r="E3075" s="46" t="s">
        <v>1109</v>
      </c>
      <c r="F3075" s="46" t="s">
        <v>1107</v>
      </c>
      <c r="G3075" t="s">
        <v>177</v>
      </c>
      <c r="H3075"/>
      <c r="I3075" s="46" t="s">
        <v>177</v>
      </c>
      <c r="J3075" s="46" t="str">
        <f>IF(I3075="","",_xlfn.LET(_xlpm.x,VLOOKUP(I3075,'2026-01-09_taxon-match'!$A$2:$N$81,4,FALSE),IF(_xlpm.x=0,"",_xlpm.x)))</f>
        <v>Sterechinus neumayeri</v>
      </c>
      <c r="K3075"/>
      <c r="L3075" s="46" t="str">
        <f>IF(I3075="","",_xlfn.LET(_xlpm.x,VLOOKUP(I3075,'2026-01-09_taxon-match'!$A$2:$N$81,3,FALSE),IF(_xlpm.x=0,"",_xlpm.x)))</f>
        <v>urn:lsid:marinespecies.org:taxname:160831</v>
      </c>
      <c r="M3075" s="46" t="str">
        <f>IF($I3075="","",_xlfn.LET(_xlpm.x,VLOOKUP($I3075,'2026-01-09_taxon-match'!$A$2:$N$81,5,FALSE),IF(_xlpm.x=0,"",_xlpm.x)))</f>
        <v>(Meissner, 1900)</v>
      </c>
      <c r="N3075" s="46" t="str">
        <f>IF($I3075="","",_xlfn.LET(_xlpm.x,VLOOKUP($I3075,'2026-01-09_taxon-match'!$A$2:$N$81,6,FALSE),IF(_xlpm.x=0,"",_xlpm.x)))</f>
        <v>Animalia</v>
      </c>
      <c r="O3075" s="46" t="str">
        <f>IF($I3075="","",_xlfn.LET(_xlpm.x,VLOOKUP($I3075,'2026-01-09_taxon-match'!$A$2:$N$81,7,FALSE),IF(_xlpm.x=0,"",_xlpm.x)))</f>
        <v>Echinodermata</v>
      </c>
      <c r="P3075" s="46" t="str">
        <f>IF($I3075="","",_xlfn.LET(_xlpm.x,VLOOKUP($I3075,'2026-01-09_taxon-match'!$A$2:$N$81,8,FALSE),IF(_xlpm.x=0,"",_xlpm.x)))</f>
        <v>Echinoidea</v>
      </c>
      <c r="Q3075" s="46" t="str">
        <f>IF($I3075="","",_xlfn.LET(_xlpm.x,VLOOKUP($I3075,'2026-01-09_taxon-match'!$A$2:$N$81,9,FALSE),IF(_xlpm.x=0,"",_xlpm.x)))</f>
        <v>Camarodonta</v>
      </c>
      <c r="R3075" s="46" t="str">
        <f>IF($I3075="","",_xlfn.LET(_xlpm.x,VLOOKUP($I3075,'2026-01-09_taxon-match'!$A$2:$N$81,10,FALSE),IF(_xlpm.x=0,"",_xlpm.x)))</f>
        <v>Echinidae</v>
      </c>
      <c r="S3075" s="46" t="str">
        <f>IF($I3075="","",_xlfn.LET(_xlpm.x,VLOOKUP($I3075,'2026-01-09_taxon-match'!$A$2:$N$81,11,FALSE),IF(_xlpm.x=0,"",_xlpm.x)))</f>
        <v>Sterechinus</v>
      </c>
      <c r="T3075" s="46" t="str">
        <f>IF($I3075="","",_xlfn.LET(_xlpm.x,VLOOKUP($I3075,'2026-01-09_taxon-match'!$A$2:$N$81,13,FALSE),IF(_xlpm.x=0,"",_xlpm.x)))</f>
        <v>neumayeri</v>
      </c>
      <c r="V3075" t="s">
        <v>43</v>
      </c>
      <c r="W3075" t="s">
        <v>28</v>
      </c>
      <c r="X3075" t="s">
        <v>32</v>
      </c>
      <c r="Y3075" s="46" t="str">
        <f>IF(V3075="","",_xlfn.LET(_xlpm.x,VLOOKUP(V3075,'Drop-down_menus'!$D$2:$E$13,2,FALSE),IF(_xlpm.x=0,"",_xlpm.x)))</f>
        <v>https://orcid.org/0000-0002-0981-7442</v>
      </c>
      <c r="Z3075" s="46" t="str">
        <f>IF(W3075="","",_xlfn.LET(_xlpm.x,VLOOKUP(W3075,'Drop-down_menus'!$D$2:$E$13,2,FALSE),IF(_xlpm.x=0,"",_xlpm.x)))</f>
        <v>https://orcid.org/0000-0002-9037-7623</v>
      </c>
      <c r="AA3075" s="46" t="str">
        <f>IF(X3075="","",_xlfn.LET(_xlpm.x,VLOOKUP(X3075,'Drop-down_menus'!$D$2:$E$13,2,FALSE),IF(_xlpm.x=0,"",_xlpm.x)))</f>
        <v>https://orcid.org/0000-0001-5748-602X</v>
      </c>
      <c r="AB3075" s="46" t="s">
        <v>172</v>
      </c>
      <c r="AC3075" s="46" t="s">
        <v>189</v>
      </c>
    </row>
    <row r="3076" spans="1:29" ht="15" customHeight="1">
      <c r="A3076" s="46">
        <v>40</v>
      </c>
      <c r="B3076" s="2">
        <v>4131</v>
      </c>
      <c r="C3076" t="s">
        <v>57</v>
      </c>
      <c r="D3076" s="46" t="b">
        <f>COUNTIF(Events!$B$2:$B$171, C3076) &gt; 0</f>
        <v>1</v>
      </c>
      <c r="E3076" s="46" t="s">
        <v>1110</v>
      </c>
      <c r="F3076" s="46" t="s">
        <v>1108</v>
      </c>
      <c r="G3076" t="s">
        <v>177</v>
      </c>
      <c r="H3076"/>
      <c r="I3076" s="46" t="s">
        <v>177</v>
      </c>
      <c r="J3076" s="46" t="str">
        <f>IF(I3076="","",_xlfn.LET(_xlpm.x,VLOOKUP(I3076,'2026-01-09_taxon-match'!$A$2:$N$81,4,FALSE),IF(_xlpm.x=0,"",_xlpm.x)))</f>
        <v>Sterechinus neumayeri</v>
      </c>
      <c r="K3076"/>
      <c r="L3076" s="46" t="str">
        <f>IF(I3076="","",_xlfn.LET(_xlpm.x,VLOOKUP(I3076,'2026-01-09_taxon-match'!$A$2:$N$81,3,FALSE),IF(_xlpm.x=0,"",_xlpm.x)))</f>
        <v>urn:lsid:marinespecies.org:taxname:160831</v>
      </c>
      <c r="M3076" s="46" t="str">
        <f>IF($I3076="","",_xlfn.LET(_xlpm.x,VLOOKUP($I3076,'2026-01-09_taxon-match'!$A$2:$N$81,5,FALSE),IF(_xlpm.x=0,"",_xlpm.x)))</f>
        <v>(Meissner, 1900)</v>
      </c>
      <c r="N3076" s="46" t="str">
        <f>IF($I3076="","",_xlfn.LET(_xlpm.x,VLOOKUP($I3076,'2026-01-09_taxon-match'!$A$2:$N$81,6,FALSE),IF(_xlpm.x=0,"",_xlpm.x)))</f>
        <v>Animalia</v>
      </c>
      <c r="O3076" s="46" t="str">
        <f>IF($I3076="","",_xlfn.LET(_xlpm.x,VLOOKUP($I3076,'2026-01-09_taxon-match'!$A$2:$N$81,7,FALSE),IF(_xlpm.x=0,"",_xlpm.x)))</f>
        <v>Echinodermata</v>
      </c>
      <c r="P3076" s="46" t="str">
        <f>IF($I3076="","",_xlfn.LET(_xlpm.x,VLOOKUP($I3076,'2026-01-09_taxon-match'!$A$2:$N$81,8,FALSE),IF(_xlpm.x=0,"",_xlpm.x)))</f>
        <v>Echinoidea</v>
      </c>
      <c r="Q3076" s="46" t="str">
        <f>IF($I3076="","",_xlfn.LET(_xlpm.x,VLOOKUP($I3076,'2026-01-09_taxon-match'!$A$2:$N$81,9,FALSE),IF(_xlpm.x=0,"",_xlpm.x)))</f>
        <v>Camarodonta</v>
      </c>
      <c r="R3076" s="46" t="str">
        <f>IF($I3076="","",_xlfn.LET(_xlpm.x,VLOOKUP($I3076,'2026-01-09_taxon-match'!$A$2:$N$81,10,FALSE),IF(_xlpm.x=0,"",_xlpm.x)))</f>
        <v>Echinidae</v>
      </c>
      <c r="S3076" s="46" t="str">
        <f>IF($I3076="","",_xlfn.LET(_xlpm.x,VLOOKUP($I3076,'2026-01-09_taxon-match'!$A$2:$N$81,11,FALSE),IF(_xlpm.x=0,"",_xlpm.x)))</f>
        <v>Sterechinus</v>
      </c>
      <c r="T3076" s="46" t="str">
        <f>IF($I3076="","",_xlfn.LET(_xlpm.x,VLOOKUP($I3076,'2026-01-09_taxon-match'!$A$2:$N$81,13,FALSE),IF(_xlpm.x=0,"",_xlpm.x)))</f>
        <v>neumayeri</v>
      </c>
      <c r="V3076" t="s">
        <v>43</v>
      </c>
      <c r="W3076" t="s">
        <v>28</v>
      </c>
      <c r="X3076" t="s">
        <v>32</v>
      </c>
      <c r="Y3076" s="46" t="str">
        <f>IF(V3076="","",_xlfn.LET(_xlpm.x,VLOOKUP(V3076,'Drop-down_menus'!$D$2:$E$13,2,FALSE),IF(_xlpm.x=0,"",_xlpm.x)))</f>
        <v>https://orcid.org/0000-0002-0981-7442</v>
      </c>
      <c r="Z3076" s="46" t="str">
        <f>IF(W3076="","",_xlfn.LET(_xlpm.x,VLOOKUP(W3076,'Drop-down_menus'!$D$2:$E$13,2,FALSE),IF(_xlpm.x=0,"",_xlpm.x)))</f>
        <v>https://orcid.org/0000-0002-9037-7623</v>
      </c>
      <c r="AA3076" s="46" t="str">
        <f>IF(X3076="","",_xlfn.LET(_xlpm.x,VLOOKUP(X3076,'Drop-down_menus'!$D$2:$E$13,2,FALSE),IF(_xlpm.x=0,"",_xlpm.x)))</f>
        <v>https://orcid.org/0000-0001-5748-602X</v>
      </c>
      <c r="AB3076" s="46" t="s">
        <v>229</v>
      </c>
      <c r="AC3076" s="46" t="s">
        <v>1114</v>
      </c>
    </row>
    <row r="3077" spans="1:29" ht="15" customHeight="1">
      <c r="A3077" s="46">
        <v>40</v>
      </c>
      <c r="B3077" s="2">
        <v>4132</v>
      </c>
      <c r="C3077" t="s">
        <v>57</v>
      </c>
      <c r="D3077" s="46" t="b">
        <f>COUNTIF(Events!$B$2:$B$171, C3077) &gt; 0</f>
        <v>1</v>
      </c>
      <c r="E3077" s="46" t="s">
        <v>1111</v>
      </c>
      <c r="F3077" s="46" t="s">
        <v>1108</v>
      </c>
      <c r="G3077" t="s">
        <v>177</v>
      </c>
      <c r="H3077"/>
      <c r="I3077" s="46" t="s">
        <v>177</v>
      </c>
      <c r="J3077" s="46" t="str">
        <f>IF(I3077="","",_xlfn.LET(_xlpm.x,VLOOKUP(I3077,'2026-01-09_taxon-match'!$A$2:$N$81,4,FALSE),IF(_xlpm.x=0,"",_xlpm.x)))</f>
        <v>Sterechinus neumayeri</v>
      </c>
      <c r="K3077"/>
      <c r="L3077" s="46" t="str">
        <f>IF(I3077="","",_xlfn.LET(_xlpm.x,VLOOKUP(I3077,'2026-01-09_taxon-match'!$A$2:$N$81,3,FALSE),IF(_xlpm.x=0,"",_xlpm.x)))</f>
        <v>urn:lsid:marinespecies.org:taxname:160831</v>
      </c>
      <c r="M3077" s="46" t="str">
        <f>IF($I3077="","",_xlfn.LET(_xlpm.x,VLOOKUP($I3077,'2026-01-09_taxon-match'!$A$2:$N$81,5,FALSE),IF(_xlpm.x=0,"",_xlpm.x)))</f>
        <v>(Meissner, 1900)</v>
      </c>
      <c r="N3077" s="46" t="str">
        <f>IF($I3077="","",_xlfn.LET(_xlpm.x,VLOOKUP($I3077,'2026-01-09_taxon-match'!$A$2:$N$81,6,FALSE),IF(_xlpm.x=0,"",_xlpm.x)))</f>
        <v>Animalia</v>
      </c>
      <c r="O3077" s="46" t="str">
        <f>IF($I3077="","",_xlfn.LET(_xlpm.x,VLOOKUP($I3077,'2026-01-09_taxon-match'!$A$2:$N$81,7,FALSE),IF(_xlpm.x=0,"",_xlpm.x)))</f>
        <v>Echinodermata</v>
      </c>
      <c r="P3077" s="46" t="str">
        <f>IF($I3077="","",_xlfn.LET(_xlpm.x,VLOOKUP($I3077,'2026-01-09_taxon-match'!$A$2:$N$81,8,FALSE),IF(_xlpm.x=0,"",_xlpm.x)))</f>
        <v>Echinoidea</v>
      </c>
      <c r="Q3077" s="46" t="str">
        <f>IF($I3077="","",_xlfn.LET(_xlpm.x,VLOOKUP($I3077,'2026-01-09_taxon-match'!$A$2:$N$81,9,FALSE),IF(_xlpm.x=0,"",_xlpm.x)))</f>
        <v>Camarodonta</v>
      </c>
      <c r="R3077" s="46" t="str">
        <f>IF($I3077="","",_xlfn.LET(_xlpm.x,VLOOKUP($I3077,'2026-01-09_taxon-match'!$A$2:$N$81,10,FALSE),IF(_xlpm.x=0,"",_xlpm.x)))</f>
        <v>Echinidae</v>
      </c>
      <c r="S3077" s="46" t="str">
        <f>IF($I3077="","",_xlfn.LET(_xlpm.x,VLOOKUP($I3077,'2026-01-09_taxon-match'!$A$2:$N$81,11,FALSE),IF(_xlpm.x=0,"",_xlpm.x)))</f>
        <v>Sterechinus</v>
      </c>
      <c r="T3077" s="46" t="str">
        <f>IF($I3077="","",_xlfn.LET(_xlpm.x,VLOOKUP($I3077,'2026-01-09_taxon-match'!$A$2:$N$81,13,FALSE),IF(_xlpm.x=0,"",_xlpm.x)))</f>
        <v>neumayeri</v>
      </c>
      <c r="V3077" t="s">
        <v>43</v>
      </c>
      <c r="W3077" t="s">
        <v>28</v>
      </c>
      <c r="X3077" t="s">
        <v>32</v>
      </c>
      <c r="Y3077" s="46" t="str">
        <f>IF(V3077="","",_xlfn.LET(_xlpm.x,VLOOKUP(V3077,'Drop-down_menus'!$D$2:$E$13,2,FALSE),IF(_xlpm.x=0,"",_xlpm.x)))</f>
        <v>https://orcid.org/0000-0002-0981-7442</v>
      </c>
      <c r="Z3077" s="46" t="str">
        <f>IF(W3077="","",_xlfn.LET(_xlpm.x,VLOOKUP(W3077,'Drop-down_menus'!$D$2:$E$13,2,FALSE),IF(_xlpm.x=0,"",_xlpm.x)))</f>
        <v>https://orcid.org/0000-0002-9037-7623</v>
      </c>
      <c r="AA3077" s="46" t="str">
        <f>IF(X3077="","",_xlfn.LET(_xlpm.x,VLOOKUP(X3077,'Drop-down_menus'!$D$2:$E$13,2,FALSE),IF(_xlpm.x=0,"",_xlpm.x)))</f>
        <v>https://orcid.org/0000-0001-5748-602X</v>
      </c>
      <c r="AB3077" s="46" t="s">
        <v>229</v>
      </c>
      <c r="AC3077" s="46" t="s">
        <v>1114</v>
      </c>
    </row>
    <row r="3078" spans="1:29" ht="15" customHeight="1">
      <c r="A3078" s="46">
        <v>40</v>
      </c>
      <c r="B3078" s="2">
        <v>4133</v>
      </c>
      <c r="C3078" t="s">
        <v>57</v>
      </c>
      <c r="D3078" s="46" t="b">
        <f>COUNTIF(Events!$B$2:$B$171, C3078) &gt; 0</f>
        <v>1</v>
      </c>
      <c r="E3078" s="2" t="s">
        <v>1106</v>
      </c>
      <c r="F3078" s="46" t="s">
        <v>1105</v>
      </c>
      <c r="G3078" t="s">
        <v>177</v>
      </c>
      <c r="H3078"/>
      <c r="I3078" s="46" t="s">
        <v>177</v>
      </c>
      <c r="J3078" s="46" t="str">
        <f>IF(I3078="","",_xlfn.LET(_xlpm.x,VLOOKUP(I3078,'2026-01-09_taxon-match'!$A$2:$N$81,4,FALSE),IF(_xlpm.x=0,"",_xlpm.x)))</f>
        <v>Sterechinus neumayeri</v>
      </c>
      <c r="K3078"/>
      <c r="L3078" s="46" t="str">
        <f>IF(I3078="","",_xlfn.LET(_xlpm.x,VLOOKUP(I3078,'2026-01-09_taxon-match'!$A$2:$N$81,3,FALSE),IF(_xlpm.x=0,"",_xlpm.x)))</f>
        <v>urn:lsid:marinespecies.org:taxname:160831</v>
      </c>
      <c r="M3078" s="46" t="str">
        <f>IF($I3078="","",_xlfn.LET(_xlpm.x,VLOOKUP($I3078,'2026-01-09_taxon-match'!$A$2:$N$81,5,FALSE),IF(_xlpm.x=0,"",_xlpm.x)))</f>
        <v>(Meissner, 1900)</v>
      </c>
      <c r="N3078" s="46" t="str">
        <f>IF($I3078="","",_xlfn.LET(_xlpm.x,VLOOKUP($I3078,'2026-01-09_taxon-match'!$A$2:$N$81,6,FALSE),IF(_xlpm.x=0,"",_xlpm.x)))</f>
        <v>Animalia</v>
      </c>
      <c r="O3078" s="46" t="str">
        <f>IF($I3078="","",_xlfn.LET(_xlpm.x,VLOOKUP($I3078,'2026-01-09_taxon-match'!$A$2:$N$81,7,FALSE),IF(_xlpm.x=0,"",_xlpm.x)))</f>
        <v>Echinodermata</v>
      </c>
      <c r="P3078" s="46" t="str">
        <f>IF($I3078="","",_xlfn.LET(_xlpm.x,VLOOKUP($I3078,'2026-01-09_taxon-match'!$A$2:$N$81,8,FALSE),IF(_xlpm.x=0,"",_xlpm.x)))</f>
        <v>Echinoidea</v>
      </c>
      <c r="Q3078" s="46" t="str">
        <f>IF($I3078="","",_xlfn.LET(_xlpm.x,VLOOKUP($I3078,'2026-01-09_taxon-match'!$A$2:$N$81,9,FALSE),IF(_xlpm.x=0,"",_xlpm.x)))</f>
        <v>Camarodonta</v>
      </c>
      <c r="R3078" s="46" t="str">
        <f>IF($I3078="","",_xlfn.LET(_xlpm.x,VLOOKUP($I3078,'2026-01-09_taxon-match'!$A$2:$N$81,10,FALSE),IF(_xlpm.x=0,"",_xlpm.x)))</f>
        <v>Echinidae</v>
      </c>
      <c r="S3078" s="46" t="str">
        <f>IF($I3078="","",_xlfn.LET(_xlpm.x,VLOOKUP($I3078,'2026-01-09_taxon-match'!$A$2:$N$81,11,FALSE),IF(_xlpm.x=0,"",_xlpm.x)))</f>
        <v>Sterechinus</v>
      </c>
      <c r="T3078" s="46" t="str">
        <f>IF($I3078="","",_xlfn.LET(_xlpm.x,VLOOKUP($I3078,'2026-01-09_taxon-match'!$A$2:$N$81,13,FALSE),IF(_xlpm.x=0,"",_xlpm.x)))</f>
        <v>neumayeri</v>
      </c>
      <c r="V3078" t="s">
        <v>43</v>
      </c>
      <c r="W3078" t="s">
        <v>28</v>
      </c>
      <c r="X3078" t="s">
        <v>32</v>
      </c>
      <c r="Y3078" s="46" t="str">
        <f>IF(V3078="","",_xlfn.LET(_xlpm.x,VLOOKUP(V3078,'Drop-down_menus'!$D$2:$E$13,2,FALSE),IF(_xlpm.x=0,"",_xlpm.x)))</f>
        <v>https://orcid.org/0000-0002-0981-7442</v>
      </c>
      <c r="Z3078" s="46" t="str">
        <f>IF(W3078="","",_xlfn.LET(_xlpm.x,VLOOKUP(W3078,'Drop-down_menus'!$D$2:$E$13,2,FALSE),IF(_xlpm.x=0,"",_xlpm.x)))</f>
        <v>https://orcid.org/0000-0002-9037-7623</v>
      </c>
      <c r="AA3078" s="46" t="str">
        <f>IF(X3078="","",_xlfn.LET(_xlpm.x,VLOOKUP(X3078,'Drop-down_menus'!$D$2:$E$13,2,FALSE),IF(_xlpm.x=0,"",_xlpm.x)))</f>
        <v>https://orcid.org/0000-0001-5748-602X</v>
      </c>
      <c r="AB3078" s="46" t="s">
        <v>300</v>
      </c>
      <c r="AC3078" s="46" t="s">
        <v>1115</v>
      </c>
    </row>
    <row r="3079" spans="1:29" ht="15" customHeight="1">
      <c r="A3079" s="46">
        <v>41</v>
      </c>
      <c r="B3079" s="2">
        <v>4134</v>
      </c>
      <c r="C3079" t="s">
        <v>57</v>
      </c>
      <c r="D3079" s="46" t="b">
        <f>COUNTIF(Events!$B$2:$B$171, C3079) &gt; 0</f>
        <v>1</v>
      </c>
      <c r="E3079" s="46" t="s">
        <v>1113</v>
      </c>
      <c r="F3079" s="2" t="s">
        <v>1104</v>
      </c>
      <c r="G3079" t="s">
        <v>177</v>
      </c>
      <c r="H3079"/>
      <c r="I3079" s="46" t="s">
        <v>177</v>
      </c>
      <c r="J3079" s="46" t="str">
        <f>IF(I3079="","",_xlfn.LET(_xlpm.x,VLOOKUP(I3079,'2026-01-09_taxon-match'!$A$2:$N$81,4,FALSE),IF(_xlpm.x=0,"",_xlpm.x)))</f>
        <v>Sterechinus neumayeri</v>
      </c>
      <c r="K3079"/>
      <c r="L3079" s="46" t="str">
        <f>IF(I3079="","",_xlfn.LET(_xlpm.x,VLOOKUP(I3079,'2026-01-09_taxon-match'!$A$2:$N$81,3,FALSE),IF(_xlpm.x=0,"",_xlpm.x)))</f>
        <v>urn:lsid:marinespecies.org:taxname:160831</v>
      </c>
      <c r="M3079" s="46" t="str">
        <f>IF($I3079="","",_xlfn.LET(_xlpm.x,VLOOKUP($I3079,'2026-01-09_taxon-match'!$A$2:$N$81,5,FALSE),IF(_xlpm.x=0,"",_xlpm.x)))</f>
        <v>(Meissner, 1900)</v>
      </c>
      <c r="N3079" s="46" t="str">
        <f>IF($I3079="","",_xlfn.LET(_xlpm.x,VLOOKUP($I3079,'2026-01-09_taxon-match'!$A$2:$N$81,6,FALSE),IF(_xlpm.x=0,"",_xlpm.x)))</f>
        <v>Animalia</v>
      </c>
      <c r="O3079" s="46" t="str">
        <f>IF($I3079="","",_xlfn.LET(_xlpm.x,VLOOKUP($I3079,'2026-01-09_taxon-match'!$A$2:$N$81,7,FALSE),IF(_xlpm.x=0,"",_xlpm.x)))</f>
        <v>Echinodermata</v>
      </c>
      <c r="P3079" s="46" t="str">
        <f>IF($I3079="","",_xlfn.LET(_xlpm.x,VLOOKUP($I3079,'2026-01-09_taxon-match'!$A$2:$N$81,8,FALSE),IF(_xlpm.x=0,"",_xlpm.x)))</f>
        <v>Echinoidea</v>
      </c>
      <c r="Q3079" s="46" t="str">
        <f>IF($I3079="","",_xlfn.LET(_xlpm.x,VLOOKUP($I3079,'2026-01-09_taxon-match'!$A$2:$N$81,9,FALSE),IF(_xlpm.x=0,"",_xlpm.x)))</f>
        <v>Camarodonta</v>
      </c>
      <c r="R3079" s="46" t="str">
        <f>IF($I3079="","",_xlfn.LET(_xlpm.x,VLOOKUP($I3079,'2026-01-09_taxon-match'!$A$2:$N$81,10,FALSE),IF(_xlpm.x=0,"",_xlpm.x)))</f>
        <v>Echinidae</v>
      </c>
      <c r="S3079" s="46" t="str">
        <f>IF($I3079="","",_xlfn.LET(_xlpm.x,VLOOKUP($I3079,'2026-01-09_taxon-match'!$A$2:$N$81,11,FALSE),IF(_xlpm.x=0,"",_xlpm.x)))</f>
        <v>Sterechinus</v>
      </c>
      <c r="T3079" s="46" t="str">
        <f>IF($I3079="","",_xlfn.LET(_xlpm.x,VLOOKUP($I3079,'2026-01-09_taxon-match'!$A$2:$N$81,13,FALSE),IF(_xlpm.x=0,"",_xlpm.x)))</f>
        <v>neumayeri</v>
      </c>
      <c r="U3079"/>
      <c r="V3079" t="s">
        <v>43</v>
      </c>
      <c r="W3079" t="s">
        <v>28</v>
      </c>
      <c r="X3079" t="s">
        <v>32</v>
      </c>
      <c r="Y3079" s="46" t="str">
        <f>IF(V3079="","",_xlfn.LET(_xlpm.x,VLOOKUP(V3079,'Drop-down_menus'!$D$2:$E$13,2,FALSE),IF(_xlpm.x=0,"",_xlpm.x)))</f>
        <v>https://orcid.org/0000-0002-0981-7442</v>
      </c>
      <c r="Z3079" s="46" t="str">
        <f>IF(W3079="","",_xlfn.LET(_xlpm.x,VLOOKUP(W3079,'Drop-down_menus'!$D$2:$E$13,2,FALSE),IF(_xlpm.x=0,"",_xlpm.x)))</f>
        <v>https://orcid.org/0000-0002-9037-7623</v>
      </c>
      <c r="AA3079" s="46" t="str">
        <f>IF(X3079="","",_xlfn.LET(_xlpm.x,VLOOKUP(X3079,'Drop-down_menus'!$D$2:$E$13,2,FALSE),IF(_xlpm.x=0,"",_xlpm.x)))</f>
        <v>https://orcid.org/0000-0001-5748-602X</v>
      </c>
      <c r="AB3079" s="46" t="s">
        <v>172</v>
      </c>
      <c r="AC3079" s="46" t="s">
        <v>1114</v>
      </c>
    </row>
    <row r="3080" spans="1:29" ht="15" customHeight="1">
      <c r="A3080" s="46">
        <v>41</v>
      </c>
      <c r="B3080" s="2">
        <v>4135</v>
      </c>
      <c r="C3080" t="s">
        <v>57</v>
      </c>
      <c r="D3080" s="46" t="b">
        <f>COUNTIF(Events!$B$2:$B$171, C3080) &gt; 0</f>
        <v>1</v>
      </c>
      <c r="E3080" s="46" t="s">
        <v>1109</v>
      </c>
      <c r="F3080" s="46" t="s">
        <v>1107</v>
      </c>
      <c r="G3080" t="s">
        <v>177</v>
      </c>
      <c r="H3080"/>
      <c r="I3080" s="46" t="s">
        <v>177</v>
      </c>
      <c r="J3080" s="46" t="str">
        <f>IF(I3080="","",_xlfn.LET(_xlpm.x,VLOOKUP(I3080,'2026-01-09_taxon-match'!$A$2:$N$81,4,FALSE),IF(_xlpm.x=0,"",_xlpm.x)))</f>
        <v>Sterechinus neumayeri</v>
      </c>
      <c r="K3080"/>
      <c r="L3080" s="46" t="str">
        <f>IF(I3080="","",_xlfn.LET(_xlpm.x,VLOOKUP(I3080,'2026-01-09_taxon-match'!$A$2:$N$81,3,FALSE),IF(_xlpm.x=0,"",_xlpm.x)))</f>
        <v>urn:lsid:marinespecies.org:taxname:160831</v>
      </c>
      <c r="M3080" s="46" t="str">
        <f>IF($I3080="","",_xlfn.LET(_xlpm.x,VLOOKUP($I3080,'2026-01-09_taxon-match'!$A$2:$N$81,5,FALSE),IF(_xlpm.x=0,"",_xlpm.x)))</f>
        <v>(Meissner, 1900)</v>
      </c>
      <c r="N3080" s="46" t="str">
        <f>IF($I3080="","",_xlfn.LET(_xlpm.x,VLOOKUP($I3080,'2026-01-09_taxon-match'!$A$2:$N$81,6,FALSE),IF(_xlpm.x=0,"",_xlpm.x)))</f>
        <v>Animalia</v>
      </c>
      <c r="O3080" s="46" t="str">
        <f>IF($I3080="","",_xlfn.LET(_xlpm.x,VLOOKUP($I3080,'2026-01-09_taxon-match'!$A$2:$N$81,7,FALSE),IF(_xlpm.x=0,"",_xlpm.x)))</f>
        <v>Echinodermata</v>
      </c>
      <c r="P3080" s="46" t="str">
        <f>IF($I3080="","",_xlfn.LET(_xlpm.x,VLOOKUP($I3080,'2026-01-09_taxon-match'!$A$2:$N$81,8,FALSE),IF(_xlpm.x=0,"",_xlpm.x)))</f>
        <v>Echinoidea</v>
      </c>
      <c r="Q3080" s="46" t="str">
        <f>IF($I3080="","",_xlfn.LET(_xlpm.x,VLOOKUP($I3080,'2026-01-09_taxon-match'!$A$2:$N$81,9,FALSE),IF(_xlpm.x=0,"",_xlpm.x)))</f>
        <v>Camarodonta</v>
      </c>
      <c r="R3080" s="46" t="str">
        <f>IF($I3080="","",_xlfn.LET(_xlpm.x,VLOOKUP($I3080,'2026-01-09_taxon-match'!$A$2:$N$81,10,FALSE),IF(_xlpm.x=0,"",_xlpm.x)))</f>
        <v>Echinidae</v>
      </c>
      <c r="S3080" s="46" t="str">
        <f>IF($I3080="","",_xlfn.LET(_xlpm.x,VLOOKUP($I3080,'2026-01-09_taxon-match'!$A$2:$N$81,11,FALSE),IF(_xlpm.x=0,"",_xlpm.x)))</f>
        <v>Sterechinus</v>
      </c>
      <c r="T3080" s="46" t="str">
        <f>IF($I3080="","",_xlfn.LET(_xlpm.x,VLOOKUP($I3080,'2026-01-09_taxon-match'!$A$2:$N$81,13,FALSE),IF(_xlpm.x=0,"",_xlpm.x)))</f>
        <v>neumayeri</v>
      </c>
      <c r="V3080" t="s">
        <v>43</v>
      </c>
      <c r="W3080" t="s">
        <v>28</v>
      </c>
      <c r="X3080" t="s">
        <v>32</v>
      </c>
      <c r="Y3080" s="46" t="str">
        <f>IF(V3080="","",_xlfn.LET(_xlpm.x,VLOOKUP(V3080,'Drop-down_menus'!$D$2:$E$13,2,FALSE),IF(_xlpm.x=0,"",_xlpm.x)))</f>
        <v>https://orcid.org/0000-0002-0981-7442</v>
      </c>
      <c r="Z3080" s="46" t="str">
        <f>IF(W3080="","",_xlfn.LET(_xlpm.x,VLOOKUP(W3080,'Drop-down_menus'!$D$2:$E$13,2,FALSE),IF(_xlpm.x=0,"",_xlpm.x)))</f>
        <v>https://orcid.org/0000-0002-9037-7623</v>
      </c>
      <c r="AA3080" s="46" t="str">
        <f>IF(X3080="","",_xlfn.LET(_xlpm.x,VLOOKUP(X3080,'Drop-down_menus'!$D$2:$E$13,2,FALSE),IF(_xlpm.x=0,"",_xlpm.x)))</f>
        <v>https://orcid.org/0000-0001-5748-602X</v>
      </c>
      <c r="AB3080" s="46" t="s">
        <v>172</v>
      </c>
      <c r="AC3080" s="46" t="s">
        <v>189</v>
      </c>
    </row>
    <row r="3081" spans="1:29" ht="15" customHeight="1">
      <c r="A3081" s="46">
        <v>41</v>
      </c>
      <c r="B3081" s="2">
        <v>4136</v>
      </c>
      <c r="C3081" t="s">
        <v>57</v>
      </c>
      <c r="D3081" s="46" t="b">
        <f>COUNTIF(Events!$B$2:$B$171, C3081) &gt; 0</f>
        <v>1</v>
      </c>
      <c r="E3081" s="46" t="s">
        <v>1110</v>
      </c>
      <c r="F3081" s="46" t="s">
        <v>1108</v>
      </c>
      <c r="G3081" t="s">
        <v>177</v>
      </c>
      <c r="H3081"/>
      <c r="I3081" s="46" t="s">
        <v>177</v>
      </c>
      <c r="J3081" s="46" t="str">
        <f>IF(I3081="","",_xlfn.LET(_xlpm.x,VLOOKUP(I3081,'2026-01-09_taxon-match'!$A$2:$N$81,4,FALSE),IF(_xlpm.x=0,"",_xlpm.x)))</f>
        <v>Sterechinus neumayeri</v>
      </c>
      <c r="K3081"/>
      <c r="L3081" s="46" t="str">
        <f>IF(I3081="","",_xlfn.LET(_xlpm.x,VLOOKUP(I3081,'2026-01-09_taxon-match'!$A$2:$N$81,3,FALSE),IF(_xlpm.x=0,"",_xlpm.x)))</f>
        <v>urn:lsid:marinespecies.org:taxname:160831</v>
      </c>
      <c r="M3081" s="46" t="str">
        <f>IF($I3081="","",_xlfn.LET(_xlpm.x,VLOOKUP($I3081,'2026-01-09_taxon-match'!$A$2:$N$81,5,FALSE),IF(_xlpm.x=0,"",_xlpm.x)))</f>
        <v>(Meissner, 1900)</v>
      </c>
      <c r="N3081" s="46" t="str">
        <f>IF($I3081="","",_xlfn.LET(_xlpm.x,VLOOKUP($I3081,'2026-01-09_taxon-match'!$A$2:$N$81,6,FALSE),IF(_xlpm.x=0,"",_xlpm.x)))</f>
        <v>Animalia</v>
      </c>
      <c r="O3081" s="46" t="str">
        <f>IF($I3081="","",_xlfn.LET(_xlpm.x,VLOOKUP($I3081,'2026-01-09_taxon-match'!$A$2:$N$81,7,FALSE),IF(_xlpm.x=0,"",_xlpm.x)))</f>
        <v>Echinodermata</v>
      </c>
      <c r="P3081" s="46" t="str">
        <f>IF($I3081="","",_xlfn.LET(_xlpm.x,VLOOKUP($I3081,'2026-01-09_taxon-match'!$A$2:$N$81,8,FALSE),IF(_xlpm.x=0,"",_xlpm.x)))</f>
        <v>Echinoidea</v>
      </c>
      <c r="Q3081" s="46" t="str">
        <f>IF($I3081="","",_xlfn.LET(_xlpm.x,VLOOKUP($I3081,'2026-01-09_taxon-match'!$A$2:$N$81,9,FALSE),IF(_xlpm.x=0,"",_xlpm.x)))</f>
        <v>Camarodonta</v>
      </c>
      <c r="R3081" s="46" t="str">
        <f>IF($I3081="","",_xlfn.LET(_xlpm.x,VLOOKUP($I3081,'2026-01-09_taxon-match'!$A$2:$N$81,10,FALSE),IF(_xlpm.x=0,"",_xlpm.x)))</f>
        <v>Echinidae</v>
      </c>
      <c r="S3081" s="46" t="str">
        <f>IF($I3081="","",_xlfn.LET(_xlpm.x,VLOOKUP($I3081,'2026-01-09_taxon-match'!$A$2:$N$81,11,FALSE),IF(_xlpm.x=0,"",_xlpm.x)))</f>
        <v>Sterechinus</v>
      </c>
      <c r="T3081" s="46" t="str">
        <f>IF($I3081="","",_xlfn.LET(_xlpm.x,VLOOKUP($I3081,'2026-01-09_taxon-match'!$A$2:$N$81,13,FALSE),IF(_xlpm.x=0,"",_xlpm.x)))</f>
        <v>neumayeri</v>
      </c>
      <c r="V3081" t="s">
        <v>43</v>
      </c>
      <c r="W3081" t="s">
        <v>28</v>
      </c>
      <c r="X3081" t="s">
        <v>32</v>
      </c>
      <c r="Y3081" s="46" t="str">
        <f>IF(V3081="","",_xlfn.LET(_xlpm.x,VLOOKUP(V3081,'Drop-down_menus'!$D$2:$E$13,2,FALSE),IF(_xlpm.x=0,"",_xlpm.x)))</f>
        <v>https://orcid.org/0000-0002-0981-7442</v>
      </c>
      <c r="Z3081" s="46" t="str">
        <f>IF(W3081="","",_xlfn.LET(_xlpm.x,VLOOKUP(W3081,'Drop-down_menus'!$D$2:$E$13,2,FALSE),IF(_xlpm.x=0,"",_xlpm.x)))</f>
        <v>https://orcid.org/0000-0002-9037-7623</v>
      </c>
      <c r="AA3081" s="46" t="str">
        <f>IF(X3081="","",_xlfn.LET(_xlpm.x,VLOOKUP(X3081,'Drop-down_menus'!$D$2:$E$13,2,FALSE),IF(_xlpm.x=0,"",_xlpm.x)))</f>
        <v>https://orcid.org/0000-0001-5748-602X</v>
      </c>
      <c r="AB3081" s="46" t="s">
        <v>229</v>
      </c>
      <c r="AC3081" s="46" t="s">
        <v>1114</v>
      </c>
    </row>
    <row r="3082" spans="1:29" ht="15" customHeight="1">
      <c r="A3082" s="46">
        <v>41</v>
      </c>
      <c r="B3082" s="2">
        <v>4137</v>
      </c>
      <c r="C3082" t="s">
        <v>57</v>
      </c>
      <c r="D3082" s="46" t="b">
        <f>COUNTIF(Events!$B$2:$B$171, C3082) &gt; 0</f>
        <v>1</v>
      </c>
      <c r="E3082" s="46" t="s">
        <v>1111</v>
      </c>
      <c r="F3082" s="46" t="s">
        <v>1108</v>
      </c>
      <c r="G3082" t="s">
        <v>177</v>
      </c>
      <c r="H3082"/>
      <c r="I3082" s="46" t="s">
        <v>177</v>
      </c>
      <c r="J3082" s="46" t="str">
        <f>IF(I3082="","",_xlfn.LET(_xlpm.x,VLOOKUP(I3082,'2026-01-09_taxon-match'!$A$2:$N$81,4,FALSE),IF(_xlpm.x=0,"",_xlpm.x)))</f>
        <v>Sterechinus neumayeri</v>
      </c>
      <c r="K3082"/>
      <c r="L3082" s="46" t="str">
        <f>IF(I3082="","",_xlfn.LET(_xlpm.x,VLOOKUP(I3082,'2026-01-09_taxon-match'!$A$2:$N$81,3,FALSE),IF(_xlpm.x=0,"",_xlpm.x)))</f>
        <v>urn:lsid:marinespecies.org:taxname:160831</v>
      </c>
      <c r="M3082" s="46" t="str">
        <f>IF($I3082="","",_xlfn.LET(_xlpm.x,VLOOKUP($I3082,'2026-01-09_taxon-match'!$A$2:$N$81,5,FALSE),IF(_xlpm.x=0,"",_xlpm.x)))</f>
        <v>(Meissner, 1900)</v>
      </c>
      <c r="N3082" s="46" t="str">
        <f>IF($I3082="","",_xlfn.LET(_xlpm.x,VLOOKUP($I3082,'2026-01-09_taxon-match'!$A$2:$N$81,6,FALSE),IF(_xlpm.x=0,"",_xlpm.x)))</f>
        <v>Animalia</v>
      </c>
      <c r="O3082" s="46" t="str">
        <f>IF($I3082="","",_xlfn.LET(_xlpm.x,VLOOKUP($I3082,'2026-01-09_taxon-match'!$A$2:$N$81,7,FALSE),IF(_xlpm.x=0,"",_xlpm.x)))</f>
        <v>Echinodermata</v>
      </c>
      <c r="P3082" s="46" t="str">
        <f>IF($I3082="","",_xlfn.LET(_xlpm.x,VLOOKUP($I3082,'2026-01-09_taxon-match'!$A$2:$N$81,8,FALSE),IF(_xlpm.x=0,"",_xlpm.x)))</f>
        <v>Echinoidea</v>
      </c>
      <c r="Q3082" s="46" t="str">
        <f>IF($I3082="","",_xlfn.LET(_xlpm.x,VLOOKUP($I3082,'2026-01-09_taxon-match'!$A$2:$N$81,9,FALSE),IF(_xlpm.x=0,"",_xlpm.x)))</f>
        <v>Camarodonta</v>
      </c>
      <c r="R3082" s="46" t="str">
        <f>IF($I3082="","",_xlfn.LET(_xlpm.x,VLOOKUP($I3082,'2026-01-09_taxon-match'!$A$2:$N$81,10,FALSE),IF(_xlpm.x=0,"",_xlpm.x)))</f>
        <v>Echinidae</v>
      </c>
      <c r="S3082" s="46" t="str">
        <f>IF($I3082="","",_xlfn.LET(_xlpm.x,VLOOKUP($I3082,'2026-01-09_taxon-match'!$A$2:$N$81,11,FALSE),IF(_xlpm.x=0,"",_xlpm.x)))</f>
        <v>Sterechinus</v>
      </c>
      <c r="T3082" s="46" t="str">
        <f>IF($I3082="","",_xlfn.LET(_xlpm.x,VLOOKUP($I3082,'2026-01-09_taxon-match'!$A$2:$N$81,13,FALSE),IF(_xlpm.x=0,"",_xlpm.x)))</f>
        <v>neumayeri</v>
      </c>
      <c r="V3082" t="s">
        <v>43</v>
      </c>
      <c r="W3082" t="s">
        <v>28</v>
      </c>
      <c r="X3082" t="s">
        <v>32</v>
      </c>
      <c r="Y3082" s="46" t="str">
        <f>IF(V3082="","",_xlfn.LET(_xlpm.x,VLOOKUP(V3082,'Drop-down_menus'!$D$2:$E$13,2,FALSE),IF(_xlpm.x=0,"",_xlpm.x)))</f>
        <v>https://orcid.org/0000-0002-0981-7442</v>
      </c>
      <c r="Z3082" s="46" t="str">
        <f>IF(W3082="","",_xlfn.LET(_xlpm.x,VLOOKUP(W3082,'Drop-down_menus'!$D$2:$E$13,2,FALSE),IF(_xlpm.x=0,"",_xlpm.x)))</f>
        <v>https://orcid.org/0000-0002-9037-7623</v>
      </c>
      <c r="AA3082" s="46" t="str">
        <f>IF(X3082="","",_xlfn.LET(_xlpm.x,VLOOKUP(X3082,'Drop-down_menus'!$D$2:$E$13,2,FALSE),IF(_xlpm.x=0,"",_xlpm.x)))</f>
        <v>https://orcid.org/0000-0001-5748-602X</v>
      </c>
      <c r="AB3082" s="46" t="s">
        <v>229</v>
      </c>
      <c r="AC3082" s="46" t="s">
        <v>1114</v>
      </c>
    </row>
    <row r="3083" spans="1:29" ht="15" customHeight="1">
      <c r="A3083" s="46">
        <v>41</v>
      </c>
      <c r="B3083" s="2">
        <v>4138</v>
      </c>
      <c r="C3083" t="s">
        <v>57</v>
      </c>
      <c r="D3083" s="46" t="b">
        <f>COUNTIF(Events!$B$2:$B$171, C3083) &gt; 0</f>
        <v>1</v>
      </c>
      <c r="E3083" s="2" t="s">
        <v>1106</v>
      </c>
      <c r="F3083" s="46" t="s">
        <v>1105</v>
      </c>
      <c r="G3083" t="s">
        <v>177</v>
      </c>
      <c r="H3083"/>
      <c r="I3083" s="46" t="s">
        <v>177</v>
      </c>
      <c r="J3083" s="46" t="str">
        <f>IF(I3083="","",_xlfn.LET(_xlpm.x,VLOOKUP(I3083,'2026-01-09_taxon-match'!$A$2:$N$81,4,FALSE),IF(_xlpm.x=0,"",_xlpm.x)))</f>
        <v>Sterechinus neumayeri</v>
      </c>
      <c r="K3083"/>
      <c r="L3083" s="46" t="str">
        <f>IF(I3083="","",_xlfn.LET(_xlpm.x,VLOOKUP(I3083,'2026-01-09_taxon-match'!$A$2:$N$81,3,FALSE),IF(_xlpm.x=0,"",_xlpm.x)))</f>
        <v>urn:lsid:marinespecies.org:taxname:160831</v>
      </c>
      <c r="M3083" s="46" t="str">
        <f>IF($I3083="","",_xlfn.LET(_xlpm.x,VLOOKUP($I3083,'2026-01-09_taxon-match'!$A$2:$N$81,5,FALSE),IF(_xlpm.x=0,"",_xlpm.x)))</f>
        <v>(Meissner, 1900)</v>
      </c>
      <c r="N3083" s="46" t="str">
        <f>IF($I3083="","",_xlfn.LET(_xlpm.x,VLOOKUP($I3083,'2026-01-09_taxon-match'!$A$2:$N$81,6,FALSE),IF(_xlpm.x=0,"",_xlpm.x)))</f>
        <v>Animalia</v>
      </c>
      <c r="O3083" s="46" t="str">
        <f>IF($I3083="","",_xlfn.LET(_xlpm.x,VLOOKUP($I3083,'2026-01-09_taxon-match'!$A$2:$N$81,7,FALSE),IF(_xlpm.x=0,"",_xlpm.x)))</f>
        <v>Echinodermata</v>
      </c>
      <c r="P3083" s="46" t="str">
        <f>IF($I3083="","",_xlfn.LET(_xlpm.x,VLOOKUP($I3083,'2026-01-09_taxon-match'!$A$2:$N$81,8,FALSE),IF(_xlpm.x=0,"",_xlpm.x)))</f>
        <v>Echinoidea</v>
      </c>
      <c r="Q3083" s="46" t="str">
        <f>IF($I3083="","",_xlfn.LET(_xlpm.x,VLOOKUP($I3083,'2026-01-09_taxon-match'!$A$2:$N$81,9,FALSE),IF(_xlpm.x=0,"",_xlpm.x)))</f>
        <v>Camarodonta</v>
      </c>
      <c r="R3083" s="46" t="str">
        <f>IF($I3083="","",_xlfn.LET(_xlpm.x,VLOOKUP($I3083,'2026-01-09_taxon-match'!$A$2:$N$81,10,FALSE),IF(_xlpm.x=0,"",_xlpm.x)))</f>
        <v>Echinidae</v>
      </c>
      <c r="S3083" s="46" t="str">
        <f>IF($I3083="","",_xlfn.LET(_xlpm.x,VLOOKUP($I3083,'2026-01-09_taxon-match'!$A$2:$N$81,11,FALSE),IF(_xlpm.x=0,"",_xlpm.x)))</f>
        <v>Sterechinus</v>
      </c>
      <c r="T3083" s="46" t="str">
        <f>IF($I3083="","",_xlfn.LET(_xlpm.x,VLOOKUP($I3083,'2026-01-09_taxon-match'!$A$2:$N$81,13,FALSE),IF(_xlpm.x=0,"",_xlpm.x)))</f>
        <v>neumayeri</v>
      </c>
      <c r="V3083" t="s">
        <v>43</v>
      </c>
      <c r="W3083" t="s">
        <v>28</v>
      </c>
      <c r="X3083" t="s">
        <v>32</v>
      </c>
      <c r="Y3083" s="46" t="str">
        <f>IF(V3083="","",_xlfn.LET(_xlpm.x,VLOOKUP(V3083,'Drop-down_menus'!$D$2:$E$13,2,FALSE),IF(_xlpm.x=0,"",_xlpm.x)))</f>
        <v>https://orcid.org/0000-0002-0981-7442</v>
      </c>
      <c r="Z3083" s="46" t="str">
        <f>IF(W3083="","",_xlfn.LET(_xlpm.x,VLOOKUP(W3083,'Drop-down_menus'!$D$2:$E$13,2,FALSE),IF(_xlpm.x=0,"",_xlpm.x)))</f>
        <v>https://orcid.org/0000-0002-9037-7623</v>
      </c>
      <c r="AA3083" s="46" t="str">
        <f>IF(X3083="","",_xlfn.LET(_xlpm.x,VLOOKUP(X3083,'Drop-down_menus'!$D$2:$E$13,2,FALSE),IF(_xlpm.x=0,"",_xlpm.x)))</f>
        <v>https://orcid.org/0000-0001-5748-602X</v>
      </c>
      <c r="AB3083" s="46" t="s">
        <v>300</v>
      </c>
      <c r="AC3083" s="46" t="s">
        <v>1115</v>
      </c>
    </row>
    <row r="3084" spans="1:29" ht="15" customHeight="1">
      <c r="A3084" s="46">
        <v>42</v>
      </c>
      <c r="B3084" s="2">
        <v>4139</v>
      </c>
      <c r="C3084" t="s">
        <v>57</v>
      </c>
      <c r="D3084" s="46" t="b">
        <f>COUNTIF(Events!$B$2:$B$171, C3084) &gt; 0</f>
        <v>1</v>
      </c>
      <c r="E3084" s="46" t="s">
        <v>1113</v>
      </c>
      <c r="F3084" s="2" t="s">
        <v>1104</v>
      </c>
      <c r="G3084" t="s">
        <v>177</v>
      </c>
      <c r="H3084"/>
      <c r="I3084" s="46" t="s">
        <v>177</v>
      </c>
      <c r="J3084" s="46" t="str">
        <f>IF(I3084="","",_xlfn.LET(_xlpm.x,VLOOKUP(I3084,'2026-01-09_taxon-match'!$A$2:$N$81,4,FALSE),IF(_xlpm.x=0,"",_xlpm.x)))</f>
        <v>Sterechinus neumayeri</v>
      </c>
      <c r="K3084"/>
      <c r="L3084" s="46" t="str">
        <f>IF(I3084="","",_xlfn.LET(_xlpm.x,VLOOKUP(I3084,'2026-01-09_taxon-match'!$A$2:$N$81,3,FALSE),IF(_xlpm.x=0,"",_xlpm.x)))</f>
        <v>urn:lsid:marinespecies.org:taxname:160831</v>
      </c>
      <c r="M3084" s="46" t="str">
        <f>IF($I3084="","",_xlfn.LET(_xlpm.x,VLOOKUP($I3084,'2026-01-09_taxon-match'!$A$2:$N$81,5,FALSE),IF(_xlpm.x=0,"",_xlpm.x)))</f>
        <v>(Meissner, 1900)</v>
      </c>
      <c r="N3084" s="46" t="str">
        <f>IF($I3084="","",_xlfn.LET(_xlpm.x,VLOOKUP($I3084,'2026-01-09_taxon-match'!$A$2:$N$81,6,FALSE),IF(_xlpm.x=0,"",_xlpm.x)))</f>
        <v>Animalia</v>
      </c>
      <c r="O3084" s="46" t="str">
        <f>IF($I3084="","",_xlfn.LET(_xlpm.x,VLOOKUP($I3084,'2026-01-09_taxon-match'!$A$2:$N$81,7,FALSE),IF(_xlpm.x=0,"",_xlpm.x)))</f>
        <v>Echinodermata</v>
      </c>
      <c r="P3084" s="46" t="str">
        <f>IF($I3084="","",_xlfn.LET(_xlpm.x,VLOOKUP($I3084,'2026-01-09_taxon-match'!$A$2:$N$81,8,FALSE),IF(_xlpm.x=0,"",_xlpm.x)))</f>
        <v>Echinoidea</v>
      </c>
      <c r="Q3084" s="46" t="str">
        <f>IF($I3084="","",_xlfn.LET(_xlpm.x,VLOOKUP($I3084,'2026-01-09_taxon-match'!$A$2:$N$81,9,FALSE),IF(_xlpm.x=0,"",_xlpm.x)))</f>
        <v>Camarodonta</v>
      </c>
      <c r="R3084" s="46" t="str">
        <f>IF($I3084="","",_xlfn.LET(_xlpm.x,VLOOKUP($I3084,'2026-01-09_taxon-match'!$A$2:$N$81,10,FALSE),IF(_xlpm.x=0,"",_xlpm.x)))</f>
        <v>Echinidae</v>
      </c>
      <c r="S3084" s="46" t="str">
        <f>IF($I3084="","",_xlfn.LET(_xlpm.x,VLOOKUP($I3084,'2026-01-09_taxon-match'!$A$2:$N$81,11,FALSE),IF(_xlpm.x=0,"",_xlpm.x)))</f>
        <v>Sterechinus</v>
      </c>
      <c r="T3084" s="46" t="str">
        <f>IF($I3084="","",_xlfn.LET(_xlpm.x,VLOOKUP($I3084,'2026-01-09_taxon-match'!$A$2:$N$81,13,FALSE),IF(_xlpm.x=0,"",_xlpm.x)))</f>
        <v>neumayeri</v>
      </c>
      <c r="U3084"/>
      <c r="V3084" t="s">
        <v>43</v>
      </c>
      <c r="W3084" t="s">
        <v>28</v>
      </c>
      <c r="X3084" t="s">
        <v>32</v>
      </c>
      <c r="Y3084" s="46" t="str">
        <f>IF(V3084="","",_xlfn.LET(_xlpm.x,VLOOKUP(V3084,'Drop-down_menus'!$D$2:$E$13,2,FALSE),IF(_xlpm.x=0,"",_xlpm.x)))</f>
        <v>https://orcid.org/0000-0002-0981-7442</v>
      </c>
      <c r="Z3084" s="46" t="str">
        <f>IF(W3084="","",_xlfn.LET(_xlpm.x,VLOOKUP(W3084,'Drop-down_menus'!$D$2:$E$13,2,FALSE),IF(_xlpm.x=0,"",_xlpm.x)))</f>
        <v>https://orcid.org/0000-0002-9037-7623</v>
      </c>
      <c r="AA3084" s="46" t="str">
        <f>IF(X3084="","",_xlfn.LET(_xlpm.x,VLOOKUP(X3084,'Drop-down_menus'!$D$2:$E$13,2,FALSE),IF(_xlpm.x=0,"",_xlpm.x)))</f>
        <v>https://orcid.org/0000-0001-5748-602X</v>
      </c>
      <c r="AB3084" s="46" t="s">
        <v>172</v>
      </c>
      <c r="AC3084" s="46" t="s">
        <v>1114</v>
      </c>
    </row>
    <row r="3085" spans="1:29" ht="15" customHeight="1">
      <c r="A3085" s="46">
        <v>42</v>
      </c>
      <c r="B3085" s="2">
        <v>4140</v>
      </c>
      <c r="C3085" t="s">
        <v>57</v>
      </c>
      <c r="D3085" s="46" t="b">
        <f>COUNTIF(Events!$B$2:$B$171, C3085) &gt; 0</f>
        <v>1</v>
      </c>
      <c r="E3085" s="46" t="s">
        <v>1109</v>
      </c>
      <c r="F3085" s="46" t="s">
        <v>1107</v>
      </c>
      <c r="G3085" t="s">
        <v>177</v>
      </c>
      <c r="H3085"/>
      <c r="I3085" s="46" t="s">
        <v>177</v>
      </c>
      <c r="J3085" s="46" t="str">
        <f>IF(I3085="","",_xlfn.LET(_xlpm.x,VLOOKUP(I3085,'2026-01-09_taxon-match'!$A$2:$N$81,4,FALSE),IF(_xlpm.x=0,"",_xlpm.x)))</f>
        <v>Sterechinus neumayeri</v>
      </c>
      <c r="K3085"/>
      <c r="L3085" s="46" t="str">
        <f>IF(I3085="","",_xlfn.LET(_xlpm.x,VLOOKUP(I3085,'2026-01-09_taxon-match'!$A$2:$N$81,3,FALSE),IF(_xlpm.x=0,"",_xlpm.x)))</f>
        <v>urn:lsid:marinespecies.org:taxname:160831</v>
      </c>
      <c r="M3085" s="46" t="str">
        <f>IF($I3085="","",_xlfn.LET(_xlpm.x,VLOOKUP($I3085,'2026-01-09_taxon-match'!$A$2:$N$81,5,FALSE),IF(_xlpm.x=0,"",_xlpm.x)))</f>
        <v>(Meissner, 1900)</v>
      </c>
      <c r="N3085" s="46" t="str">
        <f>IF($I3085="","",_xlfn.LET(_xlpm.x,VLOOKUP($I3085,'2026-01-09_taxon-match'!$A$2:$N$81,6,FALSE),IF(_xlpm.x=0,"",_xlpm.x)))</f>
        <v>Animalia</v>
      </c>
      <c r="O3085" s="46" t="str">
        <f>IF($I3085="","",_xlfn.LET(_xlpm.x,VLOOKUP($I3085,'2026-01-09_taxon-match'!$A$2:$N$81,7,FALSE),IF(_xlpm.x=0,"",_xlpm.x)))</f>
        <v>Echinodermata</v>
      </c>
      <c r="P3085" s="46" t="str">
        <f>IF($I3085="","",_xlfn.LET(_xlpm.x,VLOOKUP($I3085,'2026-01-09_taxon-match'!$A$2:$N$81,8,FALSE),IF(_xlpm.x=0,"",_xlpm.x)))</f>
        <v>Echinoidea</v>
      </c>
      <c r="Q3085" s="46" t="str">
        <f>IF($I3085="","",_xlfn.LET(_xlpm.x,VLOOKUP($I3085,'2026-01-09_taxon-match'!$A$2:$N$81,9,FALSE),IF(_xlpm.x=0,"",_xlpm.x)))</f>
        <v>Camarodonta</v>
      </c>
      <c r="R3085" s="46" t="str">
        <f>IF($I3085="","",_xlfn.LET(_xlpm.x,VLOOKUP($I3085,'2026-01-09_taxon-match'!$A$2:$N$81,10,FALSE),IF(_xlpm.x=0,"",_xlpm.x)))</f>
        <v>Echinidae</v>
      </c>
      <c r="S3085" s="46" t="str">
        <f>IF($I3085="","",_xlfn.LET(_xlpm.x,VLOOKUP($I3085,'2026-01-09_taxon-match'!$A$2:$N$81,11,FALSE),IF(_xlpm.x=0,"",_xlpm.x)))</f>
        <v>Sterechinus</v>
      </c>
      <c r="T3085" s="46" t="str">
        <f>IF($I3085="","",_xlfn.LET(_xlpm.x,VLOOKUP($I3085,'2026-01-09_taxon-match'!$A$2:$N$81,13,FALSE),IF(_xlpm.x=0,"",_xlpm.x)))</f>
        <v>neumayeri</v>
      </c>
      <c r="V3085" t="s">
        <v>43</v>
      </c>
      <c r="W3085" t="s">
        <v>28</v>
      </c>
      <c r="X3085" t="s">
        <v>32</v>
      </c>
      <c r="Y3085" s="46" t="str">
        <f>IF(V3085="","",_xlfn.LET(_xlpm.x,VLOOKUP(V3085,'Drop-down_menus'!$D$2:$E$13,2,FALSE),IF(_xlpm.x=0,"",_xlpm.x)))</f>
        <v>https://orcid.org/0000-0002-0981-7442</v>
      </c>
      <c r="Z3085" s="46" t="str">
        <f>IF(W3085="","",_xlfn.LET(_xlpm.x,VLOOKUP(W3085,'Drop-down_menus'!$D$2:$E$13,2,FALSE),IF(_xlpm.x=0,"",_xlpm.x)))</f>
        <v>https://orcid.org/0000-0002-9037-7623</v>
      </c>
      <c r="AA3085" s="46" t="str">
        <f>IF(X3085="","",_xlfn.LET(_xlpm.x,VLOOKUP(X3085,'Drop-down_menus'!$D$2:$E$13,2,FALSE),IF(_xlpm.x=0,"",_xlpm.x)))</f>
        <v>https://orcid.org/0000-0001-5748-602X</v>
      </c>
      <c r="AB3085" s="46" t="s">
        <v>172</v>
      </c>
      <c r="AC3085" s="46" t="s">
        <v>189</v>
      </c>
    </row>
    <row r="3086" spans="1:29" ht="15" customHeight="1">
      <c r="A3086" s="46">
        <v>42</v>
      </c>
      <c r="B3086" s="2">
        <v>4141</v>
      </c>
      <c r="C3086" t="s">
        <v>57</v>
      </c>
      <c r="D3086" s="46" t="b">
        <f>COUNTIF(Events!$B$2:$B$171, C3086) &gt; 0</f>
        <v>1</v>
      </c>
      <c r="E3086" s="46" t="s">
        <v>1110</v>
      </c>
      <c r="F3086" s="46" t="s">
        <v>1108</v>
      </c>
      <c r="G3086" t="s">
        <v>177</v>
      </c>
      <c r="H3086"/>
      <c r="I3086" s="46" t="s">
        <v>177</v>
      </c>
      <c r="J3086" s="46" t="str">
        <f>IF(I3086="","",_xlfn.LET(_xlpm.x,VLOOKUP(I3086,'2026-01-09_taxon-match'!$A$2:$N$81,4,FALSE),IF(_xlpm.x=0,"",_xlpm.x)))</f>
        <v>Sterechinus neumayeri</v>
      </c>
      <c r="K3086"/>
      <c r="L3086" s="46" t="str">
        <f>IF(I3086="","",_xlfn.LET(_xlpm.x,VLOOKUP(I3086,'2026-01-09_taxon-match'!$A$2:$N$81,3,FALSE),IF(_xlpm.x=0,"",_xlpm.x)))</f>
        <v>urn:lsid:marinespecies.org:taxname:160831</v>
      </c>
      <c r="M3086" s="46" t="str">
        <f>IF($I3086="","",_xlfn.LET(_xlpm.x,VLOOKUP($I3086,'2026-01-09_taxon-match'!$A$2:$N$81,5,FALSE),IF(_xlpm.x=0,"",_xlpm.x)))</f>
        <v>(Meissner, 1900)</v>
      </c>
      <c r="N3086" s="46" t="str">
        <f>IF($I3086="","",_xlfn.LET(_xlpm.x,VLOOKUP($I3086,'2026-01-09_taxon-match'!$A$2:$N$81,6,FALSE),IF(_xlpm.x=0,"",_xlpm.x)))</f>
        <v>Animalia</v>
      </c>
      <c r="O3086" s="46" t="str">
        <f>IF($I3086="","",_xlfn.LET(_xlpm.x,VLOOKUP($I3086,'2026-01-09_taxon-match'!$A$2:$N$81,7,FALSE),IF(_xlpm.x=0,"",_xlpm.x)))</f>
        <v>Echinodermata</v>
      </c>
      <c r="P3086" s="46" t="str">
        <f>IF($I3086="","",_xlfn.LET(_xlpm.x,VLOOKUP($I3086,'2026-01-09_taxon-match'!$A$2:$N$81,8,FALSE),IF(_xlpm.x=0,"",_xlpm.x)))</f>
        <v>Echinoidea</v>
      </c>
      <c r="Q3086" s="46" t="str">
        <f>IF($I3086="","",_xlfn.LET(_xlpm.x,VLOOKUP($I3086,'2026-01-09_taxon-match'!$A$2:$N$81,9,FALSE),IF(_xlpm.x=0,"",_xlpm.x)))</f>
        <v>Camarodonta</v>
      </c>
      <c r="R3086" s="46" t="str">
        <f>IF($I3086="","",_xlfn.LET(_xlpm.x,VLOOKUP($I3086,'2026-01-09_taxon-match'!$A$2:$N$81,10,FALSE),IF(_xlpm.x=0,"",_xlpm.x)))</f>
        <v>Echinidae</v>
      </c>
      <c r="S3086" s="46" t="str">
        <f>IF($I3086="","",_xlfn.LET(_xlpm.x,VLOOKUP($I3086,'2026-01-09_taxon-match'!$A$2:$N$81,11,FALSE),IF(_xlpm.x=0,"",_xlpm.x)))</f>
        <v>Sterechinus</v>
      </c>
      <c r="T3086" s="46" t="str">
        <f>IF($I3086="","",_xlfn.LET(_xlpm.x,VLOOKUP($I3086,'2026-01-09_taxon-match'!$A$2:$N$81,13,FALSE),IF(_xlpm.x=0,"",_xlpm.x)))</f>
        <v>neumayeri</v>
      </c>
      <c r="V3086" t="s">
        <v>43</v>
      </c>
      <c r="W3086" t="s">
        <v>28</v>
      </c>
      <c r="X3086" t="s">
        <v>32</v>
      </c>
      <c r="Y3086" s="46" t="str">
        <f>IF(V3086="","",_xlfn.LET(_xlpm.x,VLOOKUP(V3086,'Drop-down_menus'!$D$2:$E$13,2,FALSE),IF(_xlpm.x=0,"",_xlpm.x)))</f>
        <v>https://orcid.org/0000-0002-0981-7442</v>
      </c>
      <c r="Z3086" s="46" t="str">
        <f>IF(W3086="","",_xlfn.LET(_xlpm.x,VLOOKUP(W3086,'Drop-down_menus'!$D$2:$E$13,2,FALSE),IF(_xlpm.x=0,"",_xlpm.x)))</f>
        <v>https://orcid.org/0000-0002-9037-7623</v>
      </c>
      <c r="AA3086" s="46" t="str">
        <f>IF(X3086="","",_xlfn.LET(_xlpm.x,VLOOKUP(X3086,'Drop-down_menus'!$D$2:$E$13,2,FALSE),IF(_xlpm.x=0,"",_xlpm.x)))</f>
        <v>https://orcid.org/0000-0001-5748-602X</v>
      </c>
      <c r="AB3086" s="46" t="s">
        <v>229</v>
      </c>
      <c r="AC3086" s="46" t="s">
        <v>1114</v>
      </c>
    </row>
    <row r="3087" spans="1:29" ht="15" customHeight="1">
      <c r="A3087" s="46">
        <v>42</v>
      </c>
      <c r="B3087" s="2">
        <v>4142</v>
      </c>
      <c r="C3087" t="s">
        <v>57</v>
      </c>
      <c r="D3087" s="46" t="b">
        <f>COUNTIF(Events!$B$2:$B$171, C3087) &gt; 0</f>
        <v>1</v>
      </c>
      <c r="E3087" s="46" t="s">
        <v>1111</v>
      </c>
      <c r="F3087" s="46" t="s">
        <v>1108</v>
      </c>
      <c r="G3087" t="s">
        <v>177</v>
      </c>
      <c r="H3087"/>
      <c r="I3087" s="46" t="s">
        <v>177</v>
      </c>
      <c r="J3087" s="46" t="str">
        <f>IF(I3087="","",_xlfn.LET(_xlpm.x,VLOOKUP(I3087,'2026-01-09_taxon-match'!$A$2:$N$81,4,FALSE),IF(_xlpm.x=0,"",_xlpm.x)))</f>
        <v>Sterechinus neumayeri</v>
      </c>
      <c r="K3087"/>
      <c r="L3087" s="46" t="str">
        <f>IF(I3087="","",_xlfn.LET(_xlpm.x,VLOOKUP(I3087,'2026-01-09_taxon-match'!$A$2:$N$81,3,FALSE),IF(_xlpm.x=0,"",_xlpm.x)))</f>
        <v>urn:lsid:marinespecies.org:taxname:160831</v>
      </c>
      <c r="M3087" s="46" t="str">
        <f>IF($I3087="","",_xlfn.LET(_xlpm.x,VLOOKUP($I3087,'2026-01-09_taxon-match'!$A$2:$N$81,5,FALSE),IF(_xlpm.x=0,"",_xlpm.x)))</f>
        <v>(Meissner, 1900)</v>
      </c>
      <c r="N3087" s="46" t="str">
        <f>IF($I3087="","",_xlfn.LET(_xlpm.x,VLOOKUP($I3087,'2026-01-09_taxon-match'!$A$2:$N$81,6,FALSE),IF(_xlpm.x=0,"",_xlpm.x)))</f>
        <v>Animalia</v>
      </c>
      <c r="O3087" s="46" t="str">
        <f>IF($I3087="","",_xlfn.LET(_xlpm.x,VLOOKUP($I3087,'2026-01-09_taxon-match'!$A$2:$N$81,7,FALSE),IF(_xlpm.x=0,"",_xlpm.x)))</f>
        <v>Echinodermata</v>
      </c>
      <c r="P3087" s="46" t="str">
        <f>IF($I3087="","",_xlfn.LET(_xlpm.x,VLOOKUP($I3087,'2026-01-09_taxon-match'!$A$2:$N$81,8,FALSE),IF(_xlpm.x=0,"",_xlpm.x)))</f>
        <v>Echinoidea</v>
      </c>
      <c r="Q3087" s="46" t="str">
        <f>IF($I3087="","",_xlfn.LET(_xlpm.x,VLOOKUP($I3087,'2026-01-09_taxon-match'!$A$2:$N$81,9,FALSE),IF(_xlpm.x=0,"",_xlpm.x)))</f>
        <v>Camarodonta</v>
      </c>
      <c r="R3087" s="46" t="str">
        <f>IF($I3087="","",_xlfn.LET(_xlpm.x,VLOOKUP($I3087,'2026-01-09_taxon-match'!$A$2:$N$81,10,FALSE),IF(_xlpm.x=0,"",_xlpm.x)))</f>
        <v>Echinidae</v>
      </c>
      <c r="S3087" s="46" t="str">
        <f>IF($I3087="","",_xlfn.LET(_xlpm.x,VLOOKUP($I3087,'2026-01-09_taxon-match'!$A$2:$N$81,11,FALSE),IF(_xlpm.x=0,"",_xlpm.x)))</f>
        <v>Sterechinus</v>
      </c>
      <c r="T3087" s="46" t="str">
        <f>IF($I3087="","",_xlfn.LET(_xlpm.x,VLOOKUP($I3087,'2026-01-09_taxon-match'!$A$2:$N$81,13,FALSE),IF(_xlpm.x=0,"",_xlpm.x)))</f>
        <v>neumayeri</v>
      </c>
      <c r="V3087" t="s">
        <v>43</v>
      </c>
      <c r="W3087" t="s">
        <v>28</v>
      </c>
      <c r="X3087" t="s">
        <v>32</v>
      </c>
      <c r="Y3087" s="46" t="str">
        <f>IF(V3087="","",_xlfn.LET(_xlpm.x,VLOOKUP(V3087,'Drop-down_menus'!$D$2:$E$13,2,FALSE),IF(_xlpm.x=0,"",_xlpm.x)))</f>
        <v>https://orcid.org/0000-0002-0981-7442</v>
      </c>
      <c r="Z3087" s="46" t="str">
        <f>IF(W3087="","",_xlfn.LET(_xlpm.x,VLOOKUP(W3087,'Drop-down_menus'!$D$2:$E$13,2,FALSE),IF(_xlpm.x=0,"",_xlpm.x)))</f>
        <v>https://orcid.org/0000-0002-9037-7623</v>
      </c>
      <c r="AA3087" s="46" t="str">
        <f>IF(X3087="","",_xlfn.LET(_xlpm.x,VLOOKUP(X3087,'Drop-down_menus'!$D$2:$E$13,2,FALSE),IF(_xlpm.x=0,"",_xlpm.x)))</f>
        <v>https://orcid.org/0000-0001-5748-602X</v>
      </c>
      <c r="AB3087" s="46" t="s">
        <v>229</v>
      </c>
      <c r="AC3087" s="46" t="s">
        <v>1114</v>
      </c>
    </row>
    <row r="3088" spans="1:29" ht="15" customHeight="1">
      <c r="A3088" s="46">
        <v>42</v>
      </c>
      <c r="B3088" s="2">
        <v>4143</v>
      </c>
      <c r="C3088" t="s">
        <v>57</v>
      </c>
      <c r="D3088" s="46" t="b">
        <f>COUNTIF(Events!$B$2:$B$171, C3088) &gt; 0</f>
        <v>1</v>
      </c>
      <c r="E3088" s="2" t="s">
        <v>1106</v>
      </c>
      <c r="F3088" s="46" t="s">
        <v>1105</v>
      </c>
      <c r="G3088" t="s">
        <v>177</v>
      </c>
      <c r="H3088"/>
      <c r="I3088" s="46" t="s">
        <v>177</v>
      </c>
      <c r="J3088" s="46" t="str">
        <f>IF(I3088="","",_xlfn.LET(_xlpm.x,VLOOKUP(I3088,'2026-01-09_taxon-match'!$A$2:$N$81,4,FALSE),IF(_xlpm.x=0,"",_xlpm.x)))</f>
        <v>Sterechinus neumayeri</v>
      </c>
      <c r="K3088"/>
      <c r="L3088" s="46" t="str">
        <f>IF(I3088="","",_xlfn.LET(_xlpm.x,VLOOKUP(I3088,'2026-01-09_taxon-match'!$A$2:$N$81,3,FALSE),IF(_xlpm.x=0,"",_xlpm.x)))</f>
        <v>urn:lsid:marinespecies.org:taxname:160831</v>
      </c>
      <c r="M3088" s="46" t="str">
        <f>IF($I3088="","",_xlfn.LET(_xlpm.x,VLOOKUP($I3088,'2026-01-09_taxon-match'!$A$2:$N$81,5,FALSE),IF(_xlpm.x=0,"",_xlpm.x)))</f>
        <v>(Meissner, 1900)</v>
      </c>
      <c r="N3088" s="46" t="str">
        <f>IF($I3088="","",_xlfn.LET(_xlpm.x,VLOOKUP($I3088,'2026-01-09_taxon-match'!$A$2:$N$81,6,FALSE),IF(_xlpm.x=0,"",_xlpm.x)))</f>
        <v>Animalia</v>
      </c>
      <c r="O3088" s="46" t="str">
        <f>IF($I3088="","",_xlfn.LET(_xlpm.x,VLOOKUP($I3088,'2026-01-09_taxon-match'!$A$2:$N$81,7,FALSE),IF(_xlpm.x=0,"",_xlpm.x)))</f>
        <v>Echinodermata</v>
      </c>
      <c r="P3088" s="46" t="str">
        <f>IF($I3088="","",_xlfn.LET(_xlpm.x,VLOOKUP($I3088,'2026-01-09_taxon-match'!$A$2:$N$81,8,FALSE),IF(_xlpm.x=0,"",_xlpm.x)))</f>
        <v>Echinoidea</v>
      </c>
      <c r="Q3088" s="46" t="str">
        <f>IF($I3088="","",_xlfn.LET(_xlpm.x,VLOOKUP($I3088,'2026-01-09_taxon-match'!$A$2:$N$81,9,FALSE),IF(_xlpm.x=0,"",_xlpm.x)))</f>
        <v>Camarodonta</v>
      </c>
      <c r="R3088" s="46" t="str">
        <f>IF($I3088="","",_xlfn.LET(_xlpm.x,VLOOKUP($I3088,'2026-01-09_taxon-match'!$A$2:$N$81,10,FALSE),IF(_xlpm.x=0,"",_xlpm.x)))</f>
        <v>Echinidae</v>
      </c>
      <c r="S3088" s="46" t="str">
        <f>IF($I3088="","",_xlfn.LET(_xlpm.x,VLOOKUP($I3088,'2026-01-09_taxon-match'!$A$2:$N$81,11,FALSE),IF(_xlpm.x=0,"",_xlpm.x)))</f>
        <v>Sterechinus</v>
      </c>
      <c r="T3088" s="46" t="str">
        <f>IF($I3088="","",_xlfn.LET(_xlpm.x,VLOOKUP($I3088,'2026-01-09_taxon-match'!$A$2:$N$81,13,FALSE),IF(_xlpm.x=0,"",_xlpm.x)))</f>
        <v>neumayeri</v>
      </c>
      <c r="V3088" t="s">
        <v>43</v>
      </c>
      <c r="W3088" t="s">
        <v>28</v>
      </c>
      <c r="X3088" t="s">
        <v>32</v>
      </c>
      <c r="Y3088" s="46" t="str">
        <f>IF(V3088="","",_xlfn.LET(_xlpm.x,VLOOKUP(V3088,'Drop-down_menus'!$D$2:$E$13,2,FALSE),IF(_xlpm.x=0,"",_xlpm.x)))</f>
        <v>https://orcid.org/0000-0002-0981-7442</v>
      </c>
      <c r="Z3088" s="46" t="str">
        <f>IF(W3088="","",_xlfn.LET(_xlpm.x,VLOOKUP(W3088,'Drop-down_menus'!$D$2:$E$13,2,FALSE),IF(_xlpm.x=0,"",_xlpm.x)))</f>
        <v>https://orcid.org/0000-0002-9037-7623</v>
      </c>
      <c r="AA3088" s="46" t="str">
        <f>IF(X3088="","",_xlfn.LET(_xlpm.x,VLOOKUP(X3088,'Drop-down_menus'!$D$2:$E$13,2,FALSE),IF(_xlpm.x=0,"",_xlpm.x)))</f>
        <v>https://orcid.org/0000-0001-5748-602X</v>
      </c>
      <c r="AB3088" s="46" t="s">
        <v>300</v>
      </c>
      <c r="AC3088" s="46" t="s">
        <v>1115</v>
      </c>
    </row>
    <row r="3089" spans="1:29" ht="15" customHeight="1">
      <c r="A3089" s="46">
        <v>43</v>
      </c>
      <c r="B3089" s="2">
        <v>4144</v>
      </c>
      <c r="C3089" t="s">
        <v>57</v>
      </c>
      <c r="D3089" s="46" t="b">
        <f>COUNTIF(Events!$B$2:$B$171, C3089) &gt; 0</f>
        <v>1</v>
      </c>
      <c r="E3089" s="46" t="s">
        <v>1113</v>
      </c>
      <c r="F3089" s="2" t="s">
        <v>1104</v>
      </c>
      <c r="G3089" t="s">
        <v>177</v>
      </c>
      <c r="H3089"/>
      <c r="I3089" s="46" t="s">
        <v>177</v>
      </c>
      <c r="J3089" s="46" t="str">
        <f>IF(I3089="","",_xlfn.LET(_xlpm.x,VLOOKUP(I3089,'2026-01-09_taxon-match'!$A$2:$N$81,4,FALSE),IF(_xlpm.x=0,"",_xlpm.x)))</f>
        <v>Sterechinus neumayeri</v>
      </c>
      <c r="K3089"/>
      <c r="L3089" s="46" t="str">
        <f>IF(I3089="","",_xlfn.LET(_xlpm.x,VLOOKUP(I3089,'2026-01-09_taxon-match'!$A$2:$N$81,3,FALSE),IF(_xlpm.x=0,"",_xlpm.x)))</f>
        <v>urn:lsid:marinespecies.org:taxname:160831</v>
      </c>
      <c r="M3089" s="46" t="str">
        <f>IF($I3089="","",_xlfn.LET(_xlpm.x,VLOOKUP($I3089,'2026-01-09_taxon-match'!$A$2:$N$81,5,FALSE),IF(_xlpm.x=0,"",_xlpm.x)))</f>
        <v>(Meissner, 1900)</v>
      </c>
      <c r="N3089" s="46" t="str">
        <f>IF($I3089="","",_xlfn.LET(_xlpm.x,VLOOKUP($I3089,'2026-01-09_taxon-match'!$A$2:$N$81,6,FALSE),IF(_xlpm.x=0,"",_xlpm.x)))</f>
        <v>Animalia</v>
      </c>
      <c r="O3089" s="46" t="str">
        <f>IF($I3089="","",_xlfn.LET(_xlpm.x,VLOOKUP($I3089,'2026-01-09_taxon-match'!$A$2:$N$81,7,FALSE),IF(_xlpm.x=0,"",_xlpm.x)))</f>
        <v>Echinodermata</v>
      </c>
      <c r="P3089" s="46" t="str">
        <f>IF($I3089="","",_xlfn.LET(_xlpm.x,VLOOKUP($I3089,'2026-01-09_taxon-match'!$A$2:$N$81,8,FALSE),IF(_xlpm.x=0,"",_xlpm.x)))</f>
        <v>Echinoidea</v>
      </c>
      <c r="Q3089" s="46" t="str">
        <f>IF($I3089="","",_xlfn.LET(_xlpm.x,VLOOKUP($I3089,'2026-01-09_taxon-match'!$A$2:$N$81,9,FALSE),IF(_xlpm.x=0,"",_xlpm.x)))</f>
        <v>Camarodonta</v>
      </c>
      <c r="R3089" s="46" t="str">
        <f>IF($I3089="","",_xlfn.LET(_xlpm.x,VLOOKUP($I3089,'2026-01-09_taxon-match'!$A$2:$N$81,10,FALSE),IF(_xlpm.x=0,"",_xlpm.x)))</f>
        <v>Echinidae</v>
      </c>
      <c r="S3089" s="46" t="str">
        <f>IF($I3089="","",_xlfn.LET(_xlpm.x,VLOOKUP($I3089,'2026-01-09_taxon-match'!$A$2:$N$81,11,FALSE),IF(_xlpm.x=0,"",_xlpm.x)))</f>
        <v>Sterechinus</v>
      </c>
      <c r="T3089" s="46" t="str">
        <f>IF($I3089="","",_xlfn.LET(_xlpm.x,VLOOKUP($I3089,'2026-01-09_taxon-match'!$A$2:$N$81,13,FALSE),IF(_xlpm.x=0,"",_xlpm.x)))</f>
        <v>neumayeri</v>
      </c>
      <c r="U3089"/>
      <c r="V3089" t="s">
        <v>43</v>
      </c>
      <c r="W3089" t="s">
        <v>28</v>
      </c>
      <c r="X3089" t="s">
        <v>32</v>
      </c>
      <c r="Y3089" s="46" t="str">
        <f>IF(V3089="","",_xlfn.LET(_xlpm.x,VLOOKUP(V3089,'Drop-down_menus'!$D$2:$E$13,2,FALSE),IF(_xlpm.x=0,"",_xlpm.x)))</f>
        <v>https://orcid.org/0000-0002-0981-7442</v>
      </c>
      <c r="Z3089" s="46" t="str">
        <f>IF(W3089="","",_xlfn.LET(_xlpm.x,VLOOKUP(W3089,'Drop-down_menus'!$D$2:$E$13,2,FALSE),IF(_xlpm.x=0,"",_xlpm.x)))</f>
        <v>https://orcid.org/0000-0002-9037-7623</v>
      </c>
      <c r="AA3089" s="46" t="str">
        <f>IF(X3089="","",_xlfn.LET(_xlpm.x,VLOOKUP(X3089,'Drop-down_menus'!$D$2:$E$13,2,FALSE),IF(_xlpm.x=0,"",_xlpm.x)))</f>
        <v>https://orcid.org/0000-0001-5748-602X</v>
      </c>
      <c r="AB3089" s="46" t="s">
        <v>172</v>
      </c>
      <c r="AC3089" s="46" t="s">
        <v>1114</v>
      </c>
    </row>
    <row r="3090" spans="1:29" ht="15" customHeight="1">
      <c r="A3090" s="46">
        <v>43</v>
      </c>
      <c r="B3090" s="2">
        <v>4145</v>
      </c>
      <c r="C3090" t="s">
        <v>57</v>
      </c>
      <c r="D3090" s="46" t="b">
        <f>COUNTIF(Events!$B$2:$B$171, C3090) &gt; 0</f>
        <v>1</v>
      </c>
      <c r="E3090" s="46" t="s">
        <v>1109</v>
      </c>
      <c r="F3090" s="46" t="s">
        <v>1107</v>
      </c>
      <c r="G3090" t="s">
        <v>177</v>
      </c>
      <c r="H3090"/>
      <c r="I3090" s="46" t="s">
        <v>177</v>
      </c>
      <c r="J3090" s="46" t="str">
        <f>IF(I3090="","",_xlfn.LET(_xlpm.x,VLOOKUP(I3090,'2026-01-09_taxon-match'!$A$2:$N$81,4,FALSE),IF(_xlpm.x=0,"",_xlpm.x)))</f>
        <v>Sterechinus neumayeri</v>
      </c>
      <c r="K3090"/>
      <c r="L3090" s="46" t="str">
        <f>IF(I3090="","",_xlfn.LET(_xlpm.x,VLOOKUP(I3090,'2026-01-09_taxon-match'!$A$2:$N$81,3,FALSE),IF(_xlpm.x=0,"",_xlpm.x)))</f>
        <v>urn:lsid:marinespecies.org:taxname:160831</v>
      </c>
      <c r="M3090" s="46" t="str">
        <f>IF($I3090="","",_xlfn.LET(_xlpm.x,VLOOKUP($I3090,'2026-01-09_taxon-match'!$A$2:$N$81,5,FALSE),IF(_xlpm.x=0,"",_xlpm.x)))</f>
        <v>(Meissner, 1900)</v>
      </c>
      <c r="N3090" s="46" t="str">
        <f>IF($I3090="","",_xlfn.LET(_xlpm.x,VLOOKUP($I3090,'2026-01-09_taxon-match'!$A$2:$N$81,6,FALSE),IF(_xlpm.x=0,"",_xlpm.x)))</f>
        <v>Animalia</v>
      </c>
      <c r="O3090" s="46" t="str">
        <f>IF($I3090="","",_xlfn.LET(_xlpm.x,VLOOKUP($I3090,'2026-01-09_taxon-match'!$A$2:$N$81,7,FALSE),IF(_xlpm.x=0,"",_xlpm.x)))</f>
        <v>Echinodermata</v>
      </c>
      <c r="P3090" s="46" t="str">
        <f>IF($I3090="","",_xlfn.LET(_xlpm.x,VLOOKUP($I3090,'2026-01-09_taxon-match'!$A$2:$N$81,8,FALSE),IF(_xlpm.x=0,"",_xlpm.x)))</f>
        <v>Echinoidea</v>
      </c>
      <c r="Q3090" s="46" t="str">
        <f>IF($I3090="","",_xlfn.LET(_xlpm.x,VLOOKUP($I3090,'2026-01-09_taxon-match'!$A$2:$N$81,9,FALSE),IF(_xlpm.x=0,"",_xlpm.x)))</f>
        <v>Camarodonta</v>
      </c>
      <c r="R3090" s="46" t="str">
        <f>IF($I3090="","",_xlfn.LET(_xlpm.x,VLOOKUP($I3090,'2026-01-09_taxon-match'!$A$2:$N$81,10,FALSE),IF(_xlpm.x=0,"",_xlpm.x)))</f>
        <v>Echinidae</v>
      </c>
      <c r="S3090" s="46" t="str">
        <f>IF($I3090="","",_xlfn.LET(_xlpm.x,VLOOKUP($I3090,'2026-01-09_taxon-match'!$A$2:$N$81,11,FALSE),IF(_xlpm.x=0,"",_xlpm.x)))</f>
        <v>Sterechinus</v>
      </c>
      <c r="T3090" s="46" t="str">
        <f>IF($I3090="","",_xlfn.LET(_xlpm.x,VLOOKUP($I3090,'2026-01-09_taxon-match'!$A$2:$N$81,13,FALSE),IF(_xlpm.x=0,"",_xlpm.x)))</f>
        <v>neumayeri</v>
      </c>
      <c r="V3090" t="s">
        <v>43</v>
      </c>
      <c r="W3090" t="s">
        <v>28</v>
      </c>
      <c r="X3090" t="s">
        <v>32</v>
      </c>
      <c r="Y3090" s="46" t="str">
        <f>IF(V3090="","",_xlfn.LET(_xlpm.x,VLOOKUP(V3090,'Drop-down_menus'!$D$2:$E$13,2,FALSE),IF(_xlpm.x=0,"",_xlpm.x)))</f>
        <v>https://orcid.org/0000-0002-0981-7442</v>
      </c>
      <c r="Z3090" s="46" t="str">
        <f>IF(W3090="","",_xlfn.LET(_xlpm.x,VLOOKUP(W3090,'Drop-down_menus'!$D$2:$E$13,2,FALSE),IF(_xlpm.x=0,"",_xlpm.x)))</f>
        <v>https://orcid.org/0000-0002-9037-7623</v>
      </c>
      <c r="AA3090" s="46" t="str">
        <f>IF(X3090="","",_xlfn.LET(_xlpm.x,VLOOKUP(X3090,'Drop-down_menus'!$D$2:$E$13,2,FALSE),IF(_xlpm.x=0,"",_xlpm.x)))</f>
        <v>https://orcid.org/0000-0001-5748-602X</v>
      </c>
      <c r="AB3090" s="46" t="s">
        <v>172</v>
      </c>
      <c r="AC3090" s="46" t="s">
        <v>189</v>
      </c>
    </row>
    <row r="3091" spans="1:29" ht="15" customHeight="1">
      <c r="A3091" s="46">
        <v>43</v>
      </c>
      <c r="B3091" s="2">
        <v>4146</v>
      </c>
      <c r="C3091" t="s">
        <v>57</v>
      </c>
      <c r="D3091" s="46" t="b">
        <f>COUNTIF(Events!$B$2:$B$171, C3091) &gt; 0</f>
        <v>1</v>
      </c>
      <c r="E3091" s="46" t="s">
        <v>1110</v>
      </c>
      <c r="F3091" s="46" t="s">
        <v>1108</v>
      </c>
      <c r="G3091" t="s">
        <v>177</v>
      </c>
      <c r="H3091"/>
      <c r="I3091" s="46" t="s">
        <v>177</v>
      </c>
      <c r="J3091" s="46" t="str">
        <f>IF(I3091="","",_xlfn.LET(_xlpm.x,VLOOKUP(I3091,'2026-01-09_taxon-match'!$A$2:$N$81,4,FALSE),IF(_xlpm.x=0,"",_xlpm.x)))</f>
        <v>Sterechinus neumayeri</v>
      </c>
      <c r="K3091"/>
      <c r="L3091" s="46" t="str">
        <f>IF(I3091="","",_xlfn.LET(_xlpm.x,VLOOKUP(I3091,'2026-01-09_taxon-match'!$A$2:$N$81,3,FALSE),IF(_xlpm.x=0,"",_xlpm.x)))</f>
        <v>urn:lsid:marinespecies.org:taxname:160831</v>
      </c>
      <c r="M3091" s="46" t="str">
        <f>IF($I3091="","",_xlfn.LET(_xlpm.x,VLOOKUP($I3091,'2026-01-09_taxon-match'!$A$2:$N$81,5,FALSE),IF(_xlpm.x=0,"",_xlpm.x)))</f>
        <v>(Meissner, 1900)</v>
      </c>
      <c r="N3091" s="46" t="str">
        <f>IF($I3091="","",_xlfn.LET(_xlpm.x,VLOOKUP($I3091,'2026-01-09_taxon-match'!$A$2:$N$81,6,FALSE),IF(_xlpm.x=0,"",_xlpm.x)))</f>
        <v>Animalia</v>
      </c>
      <c r="O3091" s="46" t="str">
        <f>IF($I3091="","",_xlfn.LET(_xlpm.x,VLOOKUP($I3091,'2026-01-09_taxon-match'!$A$2:$N$81,7,FALSE),IF(_xlpm.x=0,"",_xlpm.x)))</f>
        <v>Echinodermata</v>
      </c>
      <c r="P3091" s="46" t="str">
        <f>IF($I3091="","",_xlfn.LET(_xlpm.x,VLOOKUP($I3091,'2026-01-09_taxon-match'!$A$2:$N$81,8,FALSE),IF(_xlpm.x=0,"",_xlpm.x)))</f>
        <v>Echinoidea</v>
      </c>
      <c r="Q3091" s="46" t="str">
        <f>IF($I3091="","",_xlfn.LET(_xlpm.x,VLOOKUP($I3091,'2026-01-09_taxon-match'!$A$2:$N$81,9,FALSE),IF(_xlpm.x=0,"",_xlpm.x)))</f>
        <v>Camarodonta</v>
      </c>
      <c r="R3091" s="46" t="str">
        <f>IF($I3091="","",_xlfn.LET(_xlpm.x,VLOOKUP($I3091,'2026-01-09_taxon-match'!$A$2:$N$81,10,FALSE),IF(_xlpm.x=0,"",_xlpm.x)))</f>
        <v>Echinidae</v>
      </c>
      <c r="S3091" s="46" t="str">
        <f>IF($I3091="","",_xlfn.LET(_xlpm.x,VLOOKUP($I3091,'2026-01-09_taxon-match'!$A$2:$N$81,11,FALSE),IF(_xlpm.x=0,"",_xlpm.x)))</f>
        <v>Sterechinus</v>
      </c>
      <c r="T3091" s="46" t="str">
        <f>IF($I3091="","",_xlfn.LET(_xlpm.x,VLOOKUP($I3091,'2026-01-09_taxon-match'!$A$2:$N$81,13,FALSE),IF(_xlpm.x=0,"",_xlpm.x)))</f>
        <v>neumayeri</v>
      </c>
      <c r="V3091" t="s">
        <v>43</v>
      </c>
      <c r="W3091" t="s">
        <v>28</v>
      </c>
      <c r="X3091" t="s">
        <v>32</v>
      </c>
      <c r="Y3091" s="46" t="str">
        <f>IF(V3091="","",_xlfn.LET(_xlpm.x,VLOOKUP(V3091,'Drop-down_menus'!$D$2:$E$13,2,FALSE),IF(_xlpm.x=0,"",_xlpm.x)))</f>
        <v>https://orcid.org/0000-0002-0981-7442</v>
      </c>
      <c r="Z3091" s="46" t="str">
        <f>IF(W3091="","",_xlfn.LET(_xlpm.x,VLOOKUP(W3091,'Drop-down_menus'!$D$2:$E$13,2,FALSE),IF(_xlpm.x=0,"",_xlpm.x)))</f>
        <v>https://orcid.org/0000-0002-9037-7623</v>
      </c>
      <c r="AA3091" s="46" t="str">
        <f>IF(X3091="","",_xlfn.LET(_xlpm.x,VLOOKUP(X3091,'Drop-down_menus'!$D$2:$E$13,2,FALSE),IF(_xlpm.x=0,"",_xlpm.x)))</f>
        <v>https://orcid.org/0000-0001-5748-602X</v>
      </c>
      <c r="AB3091" s="46" t="s">
        <v>229</v>
      </c>
      <c r="AC3091" s="46" t="s">
        <v>1114</v>
      </c>
    </row>
    <row r="3092" spans="1:29" ht="15" customHeight="1">
      <c r="A3092" s="46">
        <v>43</v>
      </c>
      <c r="B3092" s="2">
        <v>4147</v>
      </c>
      <c r="C3092" t="s">
        <v>57</v>
      </c>
      <c r="D3092" s="46" t="b">
        <f>COUNTIF(Events!$B$2:$B$171, C3092) &gt; 0</f>
        <v>1</v>
      </c>
      <c r="E3092" s="46" t="s">
        <v>1111</v>
      </c>
      <c r="F3092" s="46" t="s">
        <v>1108</v>
      </c>
      <c r="G3092" t="s">
        <v>177</v>
      </c>
      <c r="H3092"/>
      <c r="I3092" s="46" t="s">
        <v>177</v>
      </c>
      <c r="J3092" s="46" t="str">
        <f>IF(I3092="","",_xlfn.LET(_xlpm.x,VLOOKUP(I3092,'2026-01-09_taxon-match'!$A$2:$N$81,4,FALSE),IF(_xlpm.x=0,"",_xlpm.x)))</f>
        <v>Sterechinus neumayeri</v>
      </c>
      <c r="K3092"/>
      <c r="L3092" s="46" t="str">
        <f>IF(I3092="","",_xlfn.LET(_xlpm.x,VLOOKUP(I3092,'2026-01-09_taxon-match'!$A$2:$N$81,3,FALSE),IF(_xlpm.x=0,"",_xlpm.x)))</f>
        <v>urn:lsid:marinespecies.org:taxname:160831</v>
      </c>
      <c r="M3092" s="46" t="str">
        <f>IF($I3092="","",_xlfn.LET(_xlpm.x,VLOOKUP($I3092,'2026-01-09_taxon-match'!$A$2:$N$81,5,FALSE),IF(_xlpm.x=0,"",_xlpm.x)))</f>
        <v>(Meissner, 1900)</v>
      </c>
      <c r="N3092" s="46" t="str">
        <f>IF($I3092="","",_xlfn.LET(_xlpm.x,VLOOKUP($I3092,'2026-01-09_taxon-match'!$A$2:$N$81,6,FALSE),IF(_xlpm.x=0,"",_xlpm.x)))</f>
        <v>Animalia</v>
      </c>
      <c r="O3092" s="46" t="str">
        <f>IF($I3092="","",_xlfn.LET(_xlpm.x,VLOOKUP($I3092,'2026-01-09_taxon-match'!$A$2:$N$81,7,FALSE),IF(_xlpm.x=0,"",_xlpm.x)))</f>
        <v>Echinodermata</v>
      </c>
      <c r="P3092" s="46" t="str">
        <f>IF($I3092="","",_xlfn.LET(_xlpm.x,VLOOKUP($I3092,'2026-01-09_taxon-match'!$A$2:$N$81,8,FALSE),IF(_xlpm.x=0,"",_xlpm.x)))</f>
        <v>Echinoidea</v>
      </c>
      <c r="Q3092" s="46" t="str">
        <f>IF($I3092="","",_xlfn.LET(_xlpm.x,VLOOKUP($I3092,'2026-01-09_taxon-match'!$A$2:$N$81,9,FALSE),IF(_xlpm.x=0,"",_xlpm.x)))</f>
        <v>Camarodonta</v>
      </c>
      <c r="R3092" s="46" t="str">
        <f>IF($I3092="","",_xlfn.LET(_xlpm.x,VLOOKUP($I3092,'2026-01-09_taxon-match'!$A$2:$N$81,10,FALSE),IF(_xlpm.x=0,"",_xlpm.x)))</f>
        <v>Echinidae</v>
      </c>
      <c r="S3092" s="46" t="str">
        <f>IF($I3092="","",_xlfn.LET(_xlpm.x,VLOOKUP($I3092,'2026-01-09_taxon-match'!$A$2:$N$81,11,FALSE),IF(_xlpm.x=0,"",_xlpm.x)))</f>
        <v>Sterechinus</v>
      </c>
      <c r="T3092" s="46" t="str">
        <f>IF($I3092="","",_xlfn.LET(_xlpm.x,VLOOKUP($I3092,'2026-01-09_taxon-match'!$A$2:$N$81,13,FALSE),IF(_xlpm.x=0,"",_xlpm.x)))</f>
        <v>neumayeri</v>
      </c>
      <c r="V3092" t="s">
        <v>43</v>
      </c>
      <c r="W3092" t="s">
        <v>28</v>
      </c>
      <c r="X3092" t="s">
        <v>32</v>
      </c>
      <c r="Y3092" s="46" t="str">
        <f>IF(V3092="","",_xlfn.LET(_xlpm.x,VLOOKUP(V3092,'Drop-down_menus'!$D$2:$E$13,2,FALSE),IF(_xlpm.x=0,"",_xlpm.x)))</f>
        <v>https://orcid.org/0000-0002-0981-7442</v>
      </c>
      <c r="Z3092" s="46" t="str">
        <f>IF(W3092="","",_xlfn.LET(_xlpm.x,VLOOKUP(W3092,'Drop-down_menus'!$D$2:$E$13,2,FALSE),IF(_xlpm.x=0,"",_xlpm.x)))</f>
        <v>https://orcid.org/0000-0002-9037-7623</v>
      </c>
      <c r="AA3092" s="46" t="str">
        <f>IF(X3092="","",_xlfn.LET(_xlpm.x,VLOOKUP(X3092,'Drop-down_menus'!$D$2:$E$13,2,FALSE),IF(_xlpm.x=0,"",_xlpm.x)))</f>
        <v>https://orcid.org/0000-0001-5748-602X</v>
      </c>
      <c r="AB3092" s="46" t="s">
        <v>229</v>
      </c>
      <c r="AC3092" s="46" t="s">
        <v>1114</v>
      </c>
    </row>
    <row r="3093" spans="1:29" ht="15" customHeight="1">
      <c r="A3093" s="46">
        <v>43</v>
      </c>
      <c r="B3093" s="2">
        <v>4148</v>
      </c>
      <c r="C3093" t="s">
        <v>57</v>
      </c>
      <c r="D3093" s="46" t="b">
        <f>COUNTIF(Events!$B$2:$B$171, C3093) &gt; 0</f>
        <v>1</v>
      </c>
      <c r="E3093" s="2" t="s">
        <v>1106</v>
      </c>
      <c r="F3093" s="46" t="s">
        <v>1105</v>
      </c>
      <c r="G3093" t="s">
        <v>177</v>
      </c>
      <c r="H3093"/>
      <c r="I3093" s="46" t="s">
        <v>177</v>
      </c>
      <c r="J3093" s="46" t="str">
        <f>IF(I3093="","",_xlfn.LET(_xlpm.x,VLOOKUP(I3093,'2026-01-09_taxon-match'!$A$2:$N$81,4,FALSE),IF(_xlpm.x=0,"",_xlpm.x)))</f>
        <v>Sterechinus neumayeri</v>
      </c>
      <c r="K3093"/>
      <c r="L3093" s="46" t="str">
        <f>IF(I3093="","",_xlfn.LET(_xlpm.x,VLOOKUP(I3093,'2026-01-09_taxon-match'!$A$2:$N$81,3,FALSE),IF(_xlpm.x=0,"",_xlpm.x)))</f>
        <v>urn:lsid:marinespecies.org:taxname:160831</v>
      </c>
      <c r="M3093" s="46" t="str">
        <f>IF($I3093="","",_xlfn.LET(_xlpm.x,VLOOKUP($I3093,'2026-01-09_taxon-match'!$A$2:$N$81,5,FALSE),IF(_xlpm.x=0,"",_xlpm.x)))</f>
        <v>(Meissner, 1900)</v>
      </c>
      <c r="N3093" s="46" t="str">
        <f>IF($I3093="","",_xlfn.LET(_xlpm.x,VLOOKUP($I3093,'2026-01-09_taxon-match'!$A$2:$N$81,6,FALSE),IF(_xlpm.x=0,"",_xlpm.x)))</f>
        <v>Animalia</v>
      </c>
      <c r="O3093" s="46" t="str">
        <f>IF($I3093="","",_xlfn.LET(_xlpm.x,VLOOKUP($I3093,'2026-01-09_taxon-match'!$A$2:$N$81,7,FALSE),IF(_xlpm.x=0,"",_xlpm.x)))</f>
        <v>Echinodermata</v>
      </c>
      <c r="P3093" s="46" t="str">
        <f>IF($I3093="","",_xlfn.LET(_xlpm.x,VLOOKUP($I3093,'2026-01-09_taxon-match'!$A$2:$N$81,8,FALSE),IF(_xlpm.x=0,"",_xlpm.x)))</f>
        <v>Echinoidea</v>
      </c>
      <c r="Q3093" s="46" t="str">
        <f>IF($I3093="","",_xlfn.LET(_xlpm.x,VLOOKUP($I3093,'2026-01-09_taxon-match'!$A$2:$N$81,9,FALSE),IF(_xlpm.x=0,"",_xlpm.x)))</f>
        <v>Camarodonta</v>
      </c>
      <c r="R3093" s="46" t="str">
        <f>IF($I3093="","",_xlfn.LET(_xlpm.x,VLOOKUP($I3093,'2026-01-09_taxon-match'!$A$2:$N$81,10,FALSE),IF(_xlpm.x=0,"",_xlpm.x)))</f>
        <v>Echinidae</v>
      </c>
      <c r="S3093" s="46" t="str">
        <f>IF($I3093="","",_xlfn.LET(_xlpm.x,VLOOKUP($I3093,'2026-01-09_taxon-match'!$A$2:$N$81,11,FALSE),IF(_xlpm.x=0,"",_xlpm.x)))</f>
        <v>Sterechinus</v>
      </c>
      <c r="T3093" s="46" t="str">
        <f>IF($I3093="","",_xlfn.LET(_xlpm.x,VLOOKUP($I3093,'2026-01-09_taxon-match'!$A$2:$N$81,13,FALSE),IF(_xlpm.x=0,"",_xlpm.x)))</f>
        <v>neumayeri</v>
      </c>
      <c r="V3093" t="s">
        <v>43</v>
      </c>
      <c r="W3093" t="s">
        <v>28</v>
      </c>
      <c r="X3093" t="s">
        <v>32</v>
      </c>
      <c r="Y3093" s="46" t="str">
        <f>IF(V3093="","",_xlfn.LET(_xlpm.x,VLOOKUP(V3093,'Drop-down_menus'!$D$2:$E$13,2,FALSE),IF(_xlpm.x=0,"",_xlpm.x)))</f>
        <v>https://orcid.org/0000-0002-0981-7442</v>
      </c>
      <c r="Z3093" s="46" t="str">
        <f>IF(W3093="","",_xlfn.LET(_xlpm.x,VLOOKUP(W3093,'Drop-down_menus'!$D$2:$E$13,2,FALSE),IF(_xlpm.x=0,"",_xlpm.x)))</f>
        <v>https://orcid.org/0000-0002-9037-7623</v>
      </c>
      <c r="AA3093" s="46" t="str">
        <f>IF(X3093="","",_xlfn.LET(_xlpm.x,VLOOKUP(X3093,'Drop-down_menus'!$D$2:$E$13,2,FALSE),IF(_xlpm.x=0,"",_xlpm.x)))</f>
        <v>https://orcid.org/0000-0001-5748-602X</v>
      </c>
      <c r="AB3093" s="46" t="s">
        <v>300</v>
      </c>
      <c r="AC3093" s="46" t="s">
        <v>1115</v>
      </c>
    </row>
    <row r="3094" spans="1:29" ht="15" customHeight="1">
      <c r="A3094" s="46">
        <v>44</v>
      </c>
      <c r="B3094" s="2">
        <v>4149</v>
      </c>
      <c r="C3094" t="s">
        <v>57</v>
      </c>
      <c r="D3094" s="46" t="b">
        <f>COUNTIF(Events!$B$2:$B$171, C3094) &gt; 0</f>
        <v>1</v>
      </c>
      <c r="E3094" s="46" t="s">
        <v>1113</v>
      </c>
      <c r="F3094" s="2" t="s">
        <v>1104</v>
      </c>
      <c r="G3094" t="s">
        <v>177</v>
      </c>
      <c r="H3094"/>
      <c r="I3094" s="46" t="s">
        <v>177</v>
      </c>
      <c r="J3094" s="46" t="str">
        <f>IF(I3094="","",_xlfn.LET(_xlpm.x,VLOOKUP(I3094,'2026-01-09_taxon-match'!$A$2:$N$81,4,FALSE),IF(_xlpm.x=0,"",_xlpm.x)))</f>
        <v>Sterechinus neumayeri</v>
      </c>
      <c r="K3094"/>
      <c r="L3094" s="46" t="str">
        <f>IF(I3094="","",_xlfn.LET(_xlpm.x,VLOOKUP(I3094,'2026-01-09_taxon-match'!$A$2:$N$81,3,FALSE),IF(_xlpm.x=0,"",_xlpm.x)))</f>
        <v>urn:lsid:marinespecies.org:taxname:160831</v>
      </c>
      <c r="M3094" s="46" t="str">
        <f>IF($I3094="","",_xlfn.LET(_xlpm.x,VLOOKUP($I3094,'2026-01-09_taxon-match'!$A$2:$N$81,5,FALSE),IF(_xlpm.x=0,"",_xlpm.x)))</f>
        <v>(Meissner, 1900)</v>
      </c>
      <c r="N3094" s="46" t="str">
        <f>IF($I3094="","",_xlfn.LET(_xlpm.x,VLOOKUP($I3094,'2026-01-09_taxon-match'!$A$2:$N$81,6,FALSE),IF(_xlpm.x=0,"",_xlpm.x)))</f>
        <v>Animalia</v>
      </c>
      <c r="O3094" s="46" t="str">
        <f>IF($I3094="","",_xlfn.LET(_xlpm.x,VLOOKUP($I3094,'2026-01-09_taxon-match'!$A$2:$N$81,7,FALSE),IF(_xlpm.x=0,"",_xlpm.x)))</f>
        <v>Echinodermata</v>
      </c>
      <c r="P3094" s="46" t="str">
        <f>IF($I3094="","",_xlfn.LET(_xlpm.x,VLOOKUP($I3094,'2026-01-09_taxon-match'!$A$2:$N$81,8,FALSE),IF(_xlpm.x=0,"",_xlpm.x)))</f>
        <v>Echinoidea</v>
      </c>
      <c r="Q3094" s="46" t="str">
        <f>IF($I3094="","",_xlfn.LET(_xlpm.x,VLOOKUP($I3094,'2026-01-09_taxon-match'!$A$2:$N$81,9,FALSE),IF(_xlpm.x=0,"",_xlpm.x)))</f>
        <v>Camarodonta</v>
      </c>
      <c r="R3094" s="46" t="str">
        <f>IF($I3094="","",_xlfn.LET(_xlpm.x,VLOOKUP($I3094,'2026-01-09_taxon-match'!$A$2:$N$81,10,FALSE),IF(_xlpm.x=0,"",_xlpm.x)))</f>
        <v>Echinidae</v>
      </c>
      <c r="S3094" s="46" t="str">
        <f>IF($I3094="","",_xlfn.LET(_xlpm.x,VLOOKUP($I3094,'2026-01-09_taxon-match'!$A$2:$N$81,11,FALSE),IF(_xlpm.x=0,"",_xlpm.x)))</f>
        <v>Sterechinus</v>
      </c>
      <c r="T3094" s="46" t="str">
        <f>IF($I3094="","",_xlfn.LET(_xlpm.x,VLOOKUP($I3094,'2026-01-09_taxon-match'!$A$2:$N$81,13,FALSE),IF(_xlpm.x=0,"",_xlpm.x)))</f>
        <v>neumayeri</v>
      </c>
      <c r="U3094"/>
      <c r="V3094" t="s">
        <v>43</v>
      </c>
      <c r="W3094" t="s">
        <v>28</v>
      </c>
      <c r="X3094" t="s">
        <v>32</v>
      </c>
      <c r="Y3094" s="46" t="str">
        <f>IF(V3094="","",_xlfn.LET(_xlpm.x,VLOOKUP(V3094,'Drop-down_menus'!$D$2:$E$13,2,FALSE),IF(_xlpm.x=0,"",_xlpm.x)))</f>
        <v>https://orcid.org/0000-0002-0981-7442</v>
      </c>
      <c r="Z3094" s="46" t="str">
        <f>IF(W3094="","",_xlfn.LET(_xlpm.x,VLOOKUP(W3094,'Drop-down_menus'!$D$2:$E$13,2,FALSE),IF(_xlpm.x=0,"",_xlpm.x)))</f>
        <v>https://orcid.org/0000-0002-9037-7623</v>
      </c>
      <c r="AA3094" s="46" t="str">
        <f>IF(X3094="","",_xlfn.LET(_xlpm.x,VLOOKUP(X3094,'Drop-down_menus'!$D$2:$E$13,2,FALSE),IF(_xlpm.x=0,"",_xlpm.x)))</f>
        <v>https://orcid.org/0000-0001-5748-602X</v>
      </c>
      <c r="AB3094" s="46" t="s">
        <v>172</v>
      </c>
      <c r="AC3094" s="46" t="s">
        <v>1114</v>
      </c>
    </row>
    <row r="3095" spans="1:29" ht="15" customHeight="1">
      <c r="A3095" s="46">
        <v>44</v>
      </c>
      <c r="B3095" s="2">
        <v>4150</v>
      </c>
      <c r="C3095" t="s">
        <v>57</v>
      </c>
      <c r="D3095" s="46" t="b">
        <f>COUNTIF(Events!$B$2:$B$171, C3095) &gt; 0</f>
        <v>1</v>
      </c>
      <c r="E3095" s="46" t="s">
        <v>1109</v>
      </c>
      <c r="F3095" s="46" t="s">
        <v>1107</v>
      </c>
      <c r="G3095" t="s">
        <v>177</v>
      </c>
      <c r="H3095"/>
      <c r="I3095" s="46" t="s">
        <v>177</v>
      </c>
      <c r="J3095" s="46" t="str">
        <f>IF(I3095="","",_xlfn.LET(_xlpm.x,VLOOKUP(I3095,'2026-01-09_taxon-match'!$A$2:$N$81,4,FALSE),IF(_xlpm.x=0,"",_xlpm.x)))</f>
        <v>Sterechinus neumayeri</v>
      </c>
      <c r="K3095"/>
      <c r="L3095" s="46" t="str">
        <f>IF(I3095="","",_xlfn.LET(_xlpm.x,VLOOKUP(I3095,'2026-01-09_taxon-match'!$A$2:$N$81,3,FALSE),IF(_xlpm.x=0,"",_xlpm.x)))</f>
        <v>urn:lsid:marinespecies.org:taxname:160831</v>
      </c>
      <c r="M3095" s="46" t="str">
        <f>IF($I3095="","",_xlfn.LET(_xlpm.x,VLOOKUP($I3095,'2026-01-09_taxon-match'!$A$2:$N$81,5,FALSE),IF(_xlpm.x=0,"",_xlpm.x)))</f>
        <v>(Meissner, 1900)</v>
      </c>
      <c r="N3095" s="46" t="str">
        <f>IF($I3095="","",_xlfn.LET(_xlpm.x,VLOOKUP($I3095,'2026-01-09_taxon-match'!$A$2:$N$81,6,FALSE),IF(_xlpm.x=0,"",_xlpm.x)))</f>
        <v>Animalia</v>
      </c>
      <c r="O3095" s="46" t="str">
        <f>IF($I3095="","",_xlfn.LET(_xlpm.x,VLOOKUP($I3095,'2026-01-09_taxon-match'!$A$2:$N$81,7,FALSE),IF(_xlpm.x=0,"",_xlpm.x)))</f>
        <v>Echinodermata</v>
      </c>
      <c r="P3095" s="46" t="str">
        <f>IF($I3095="","",_xlfn.LET(_xlpm.x,VLOOKUP($I3095,'2026-01-09_taxon-match'!$A$2:$N$81,8,FALSE),IF(_xlpm.x=0,"",_xlpm.x)))</f>
        <v>Echinoidea</v>
      </c>
      <c r="Q3095" s="46" t="str">
        <f>IF($I3095="","",_xlfn.LET(_xlpm.x,VLOOKUP($I3095,'2026-01-09_taxon-match'!$A$2:$N$81,9,FALSE),IF(_xlpm.x=0,"",_xlpm.x)))</f>
        <v>Camarodonta</v>
      </c>
      <c r="R3095" s="46" t="str">
        <f>IF($I3095="","",_xlfn.LET(_xlpm.x,VLOOKUP($I3095,'2026-01-09_taxon-match'!$A$2:$N$81,10,FALSE),IF(_xlpm.x=0,"",_xlpm.x)))</f>
        <v>Echinidae</v>
      </c>
      <c r="S3095" s="46" t="str">
        <f>IF($I3095="","",_xlfn.LET(_xlpm.x,VLOOKUP($I3095,'2026-01-09_taxon-match'!$A$2:$N$81,11,FALSE),IF(_xlpm.x=0,"",_xlpm.x)))</f>
        <v>Sterechinus</v>
      </c>
      <c r="T3095" s="46" t="str">
        <f>IF($I3095="","",_xlfn.LET(_xlpm.x,VLOOKUP($I3095,'2026-01-09_taxon-match'!$A$2:$N$81,13,FALSE),IF(_xlpm.x=0,"",_xlpm.x)))</f>
        <v>neumayeri</v>
      </c>
      <c r="V3095" t="s">
        <v>43</v>
      </c>
      <c r="W3095" t="s">
        <v>28</v>
      </c>
      <c r="X3095" t="s">
        <v>32</v>
      </c>
      <c r="Y3095" s="46" t="str">
        <f>IF(V3095="","",_xlfn.LET(_xlpm.x,VLOOKUP(V3095,'Drop-down_menus'!$D$2:$E$13,2,FALSE),IF(_xlpm.x=0,"",_xlpm.x)))</f>
        <v>https://orcid.org/0000-0002-0981-7442</v>
      </c>
      <c r="Z3095" s="46" t="str">
        <f>IF(W3095="","",_xlfn.LET(_xlpm.x,VLOOKUP(W3095,'Drop-down_menus'!$D$2:$E$13,2,FALSE),IF(_xlpm.x=0,"",_xlpm.x)))</f>
        <v>https://orcid.org/0000-0002-9037-7623</v>
      </c>
      <c r="AA3095" s="46" t="str">
        <f>IF(X3095="","",_xlfn.LET(_xlpm.x,VLOOKUP(X3095,'Drop-down_menus'!$D$2:$E$13,2,FALSE),IF(_xlpm.x=0,"",_xlpm.x)))</f>
        <v>https://orcid.org/0000-0001-5748-602X</v>
      </c>
      <c r="AB3095" s="46" t="s">
        <v>172</v>
      </c>
      <c r="AC3095" s="46" t="s">
        <v>189</v>
      </c>
    </row>
    <row r="3096" spans="1:29" ht="15" customHeight="1">
      <c r="A3096" s="46">
        <v>44</v>
      </c>
      <c r="B3096" s="2">
        <v>4151</v>
      </c>
      <c r="C3096" t="s">
        <v>57</v>
      </c>
      <c r="D3096" s="46" t="b">
        <f>COUNTIF(Events!$B$2:$B$171, C3096) &gt; 0</f>
        <v>1</v>
      </c>
      <c r="E3096" s="46" t="s">
        <v>1110</v>
      </c>
      <c r="F3096" s="46" t="s">
        <v>1108</v>
      </c>
      <c r="G3096" t="s">
        <v>177</v>
      </c>
      <c r="H3096"/>
      <c r="I3096" s="46" t="s">
        <v>177</v>
      </c>
      <c r="J3096" s="46" t="str">
        <f>IF(I3096="","",_xlfn.LET(_xlpm.x,VLOOKUP(I3096,'2026-01-09_taxon-match'!$A$2:$N$81,4,FALSE),IF(_xlpm.x=0,"",_xlpm.x)))</f>
        <v>Sterechinus neumayeri</v>
      </c>
      <c r="K3096"/>
      <c r="L3096" s="46" t="str">
        <f>IF(I3096="","",_xlfn.LET(_xlpm.x,VLOOKUP(I3096,'2026-01-09_taxon-match'!$A$2:$N$81,3,FALSE),IF(_xlpm.x=0,"",_xlpm.x)))</f>
        <v>urn:lsid:marinespecies.org:taxname:160831</v>
      </c>
      <c r="M3096" s="46" t="str">
        <f>IF($I3096="","",_xlfn.LET(_xlpm.x,VLOOKUP($I3096,'2026-01-09_taxon-match'!$A$2:$N$81,5,FALSE),IF(_xlpm.x=0,"",_xlpm.x)))</f>
        <v>(Meissner, 1900)</v>
      </c>
      <c r="N3096" s="46" t="str">
        <f>IF($I3096="","",_xlfn.LET(_xlpm.x,VLOOKUP($I3096,'2026-01-09_taxon-match'!$A$2:$N$81,6,FALSE),IF(_xlpm.x=0,"",_xlpm.x)))</f>
        <v>Animalia</v>
      </c>
      <c r="O3096" s="46" t="str">
        <f>IF($I3096="","",_xlfn.LET(_xlpm.x,VLOOKUP($I3096,'2026-01-09_taxon-match'!$A$2:$N$81,7,FALSE),IF(_xlpm.x=0,"",_xlpm.x)))</f>
        <v>Echinodermata</v>
      </c>
      <c r="P3096" s="46" t="str">
        <f>IF($I3096="","",_xlfn.LET(_xlpm.x,VLOOKUP($I3096,'2026-01-09_taxon-match'!$A$2:$N$81,8,FALSE),IF(_xlpm.x=0,"",_xlpm.x)))</f>
        <v>Echinoidea</v>
      </c>
      <c r="Q3096" s="46" t="str">
        <f>IF($I3096="","",_xlfn.LET(_xlpm.x,VLOOKUP($I3096,'2026-01-09_taxon-match'!$A$2:$N$81,9,FALSE),IF(_xlpm.x=0,"",_xlpm.x)))</f>
        <v>Camarodonta</v>
      </c>
      <c r="R3096" s="46" t="str">
        <f>IF($I3096="","",_xlfn.LET(_xlpm.x,VLOOKUP($I3096,'2026-01-09_taxon-match'!$A$2:$N$81,10,FALSE),IF(_xlpm.x=0,"",_xlpm.x)))</f>
        <v>Echinidae</v>
      </c>
      <c r="S3096" s="46" t="str">
        <f>IF($I3096="","",_xlfn.LET(_xlpm.x,VLOOKUP($I3096,'2026-01-09_taxon-match'!$A$2:$N$81,11,FALSE),IF(_xlpm.x=0,"",_xlpm.x)))</f>
        <v>Sterechinus</v>
      </c>
      <c r="T3096" s="46" t="str">
        <f>IF($I3096="","",_xlfn.LET(_xlpm.x,VLOOKUP($I3096,'2026-01-09_taxon-match'!$A$2:$N$81,13,FALSE),IF(_xlpm.x=0,"",_xlpm.x)))</f>
        <v>neumayeri</v>
      </c>
      <c r="V3096" t="s">
        <v>43</v>
      </c>
      <c r="W3096" t="s">
        <v>28</v>
      </c>
      <c r="X3096" t="s">
        <v>32</v>
      </c>
      <c r="Y3096" s="46" t="str">
        <f>IF(V3096="","",_xlfn.LET(_xlpm.x,VLOOKUP(V3096,'Drop-down_menus'!$D$2:$E$13,2,FALSE),IF(_xlpm.x=0,"",_xlpm.x)))</f>
        <v>https://orcid.org/0000-0002-0981-7442</v>
      </c>
      <c r="Z3096" s="46" t="str">
        <f>IF(W3096="","",_xlfn.LET(_xlpm.x,VLOOKUP(W3096,'Drop-down_menus'!$D$2:$E$13,2,FALSE),IF(_xlpm.x=0,"",_xlpm.x)))</f>
        <v>https://orcid.org/0000-0002-9037-7623</v>
      </c>
      <c r="AA3096" s="46" t="str">
        <f>IF(X3096="","",_xlfn.LET(_xlpm.x,VLOOKUP(X3096,'Drop-down_menus'!$D$2:$E$13,2,FALSE),IF(_xlpm.x=0,"",_xlpm.x)))</f>
        <v>https://orcid.org/0000-0001-5748-602X</v>
      </c>
      <c r="AB3096" s="46" t="s">
        <v>229</v>
      </c>
      <c r="AC3096" s="46" t="s">
        <v>1114</v>
      </c>
    </row>
    <row r="3097" spans="1:29" ht="15" customHeight="1">
      <c r="A3097" s="46">
        <v>44</v>
      </c>
      <c r="B3097" s="2">
        <v>4152</v>
      </c>
      <c r="C3097" t="s">
        <v>57</v>
      </c>
      <c r="D3097" s="46" t="b">
        <f>COUNTIF(Events!$B$2:$B$171, C3097) &gt; 0</f>
        <v>1</v>
      </c>
      <c r="E3097" s="46" t="s">
        <v>1111</v>
      </c>
      <c r="F3097" s="46" t="s">
        <v>1108</v>
      </c>
      <c r="G3097" t="s">
        <v>177</v>
      </c>
      <c r="H3097"/>
      <c r="I3097" s="46" t="s">
        <v>177</v>
      </c>
      <c r="J3097" s="46" t="str">
        <f>IF(I3097="","",_xlfn.LET(_xlpm.x,VLOOKUP(I3097,'2026-01-09_taxon-match'!$A$2:$N$81,4,FALSE),IF(_xlpm.x=0,"",_xlpm.x)))</f>
        <v>Sterechinus neumayeri</v>
      </c>
      <c r="K3097"/>
      <c r="L3097" s="46" t="str">
        <f>IF(I3097="","",_xlfn.LET(_xlpm.x,VLOOKUP(I3097,'2026-01-09_taxon-match'!$A$2:$N$81,3,FALSE),IF(_xlpm.x=0,"",_xlpm.x)))</f>
        <v>urn:lsid:marinespecies.org:taxname:160831</v>
      </c>
      <c r="M3097" s="46" t="str">
        <f>IF($I3097="","",_xlfn.LET(_xlpm.x,VLOOKUP($I3097,'2026-01-09_taxon-match'!$A$2:$N$81,5,FALSE),IF(_xlpm.x=0,"",_xlpm.x)))</f>
        <v>(Meissner, 1900)</v>
      </c>
      <c r="N3097" s="46" t="str">
        <f>IF($I3097="","",_xlfn.LET(_xlpm.x,VLOOKUP($I3097,'2026-01-09_taxon-match'!$A$2:$N$81,6,FALSE),IF(_xlpm.x=0,"",_xlpm.x)))</f>
        <v>Animalia</v>
      </c>
      <c r="O3097" s="46" t="str">
        <f>IF($I3097="","",_xlfn.LET(_xlpm.x,VLOOKUP($I3097,'2026-01-09_taxon-match'!$A$2:$N$81,7,FALSE),IF(_xlpm.x=0,"",_xlpm.x)))</f>
        <v>Echinodermata</v>
      </c>
      <c r="P3097" s="46" t="str">
        <f>IF($I3097="","",_xlfn.LET(_xlpm.x,VLOOKUP($I3097,'2026-01-09_taxon-match'!$A$2:$N$81,8,FALSE),IF(_xlpm.x=0,"",_xlpm.x)))</f>
        <v>Echinoidea</v>
      </c>
      <c r="Q3097" s="46" t="str">
        <f>IF($I3097="","",_xlfn.LET(_xlpm.x,VLOOKUP($I3097,'2026-01-09_taxon-match'!$A$2:$N$81,9,FALSE),IF(_xlpm.x=0,"",_xlpm.x)))</f>
        <v>Camarodonta</v>
      </c>
      <c r="R3097" s="46" t="str">
        <f>IF($I3097="","",_xlfn.LET(_xlpm.x,VLOOKUP($I3097,'2026-01-09_taxon-match'!$A$2:$N$81,10,FALSE),IF(_xlpm.x=0,"",_xlpm.x)))</f>
        <v>Echinidae</v>
      </c>
      <c r="S3097" s="46" t="str">
        <f>IF($I3097="","",_xlfn.LET(_xlpm.x,VLOOKUP($I3097,'2026-01-09_taxon-match'!$A$2:$N$81,11,FALSE),IF(_xlpm.x=0,"",_xlpm.x)))</f>
        <v>Sterechinus</v>
      </c>
      <c r="T3097" s="46" t="str">
        <f>IF($I3097="","",_xlfn.LET(_xlpm.x,VLOOKUP($I3097,'2026-01-09_taxon-match'!$A$2:$N$81,13,FALSE),IF(_xlpm.x=0,"",_xlpm.x)))</f>
        <v>neumayeri</v>
      </c>
      <c r="V3097" t="s">
        <v>43</v>
      </c>
      <c r="W3097" t="s">
        <v>28</v>
      </c>
      <c r="X3097" t="s">
        <v>32</v>
      </c>
      <c r="Y3097" s="46" t="str">
        <f>IF(V3097="","",_xlfn.LET(_xlpm.x,VLOOKUP(V3097,'Drop-down_menus'!$D$2:$E$13,2,FALSE),IF(_xlpm.x=0,"",_xlpm.x)))</f>
        <v>https://orcid.org/0000-0002-0981-7442</v>
      </c>
      <c r="Z3097" s="46" t="str">
        <f>IF(W3097="","",_xlfn.LET(_xlpm.x,VLOOKUP(W3097,'Drop-down_menus'!$D$2:$E$13,2,FALSE),IF(_xlpm.x=0,"",_xlpm.x)))</f>
        <v>https://orcid.org/0000-0002-9037-7623</v>
      </c>
      <c r="AA3097" s="46" t="str">
        <f>IF(X3097="","",_xlfn.LET(_xlpm.x,VLOOKUP(X3097,'Drop-down_menus'!$D$2:$E$13,2,FALSE),IF(_xlpm.x=0,"",_xlpm.x)))</f>
        <v>https://orcid.org/0000-0001-5748-602X</v>
      </c>
      <c r="AB3097" s="46" t="s">
        <v>229</v>
      </c>
      <c r="AC3097" s="46" t="s">
        <v>1114</v>
      </c>
    </row>
    <row r="3098" spans="1:29" ht="15" customHeight="1">
      <c r="A3098" s="46">
        <v>44</v>
      </c>
      <c r="B3098" s="2">
        <v>4153</v>
      </c>
      <c r="C3098" t="s">
        <v>57</v>
      </c>
      <c r="D3098" s="46" t="b">
        <f>COUNTIF(Events!$B$2:$B$171, C3098) &gt; 0</f>
        <v>1</v>
      </c>
      <c r="E3098" s="2" t="s">
        <v>1106</v>
      </c>
      <c r="F3098" s="46" t="s">
        <v>1105</v>
      </c>
      <c r="G3098" t="s">
        <v>177</v>
      </c>
      <c r="H3098"/>
      <c r="I3098" s="46" t="s">
        <v>177</v>
      </c>
      <c r="J3098" s="46" t="str">
        <f>IF(I3098="","",_xlfn.LET(_xlpm.x,VLOOKUP(I3098,'2026-01-09_taxon-match'!$A$2:$N$81,4,FALSE),IF(_xlpm.x=0,"",_xlpm.x)))</f>
        <v>Sterechinus neumayeri</v>
      </c>
      <c r="K3098"/>
      <c r="L3098" s="46" t="str">
        <f>IF(I3098="","",_xlfn.LET(_xlpm.x,VLOOKUP(I3098,'2026-01-09_taxon-match'!$A$2:$N$81,3,FALSE),IF(_xlpm.x=0,"",_xlpm.x)))</f>
        <v>urn:lsid:marinespecies.org:taxname:160831</v>
      </c>
      <c r="M3098" s="46" t="str">
        <f>IF($I3098="","",_xlfn.LET(_xlpm.x,VLOOKUP($I3098,'2026-01-09_taxon-match'!$A$2:$N$81,5,FALSE),IF(_xlpm.x=0,"",_xlpm.x)))</f>
        <v>(Meissner, 1900)</v>
      </c>
      <c r="N3098" s="46" t="str">
        <f>IF($I3098="","",_xlfn.LET(_xlpm.x,VLOOKUP($I3098,'2026-01-09_taxon-match'!$A$2:$N$81,6,FALSE),IF(_xlpm.x=0,"",_xlpm.x)))</f>
        <v>Animalia</v>
      </c>
      <c r="O3098" s="46" t="str">
        <f>IF($I3098="","",_xlfn.LET(_xlpm.x,VLOOKUP($I3098,'2026-01-09_taxon-match'!$A$2:$N$81,7,FALSE),IF(_xlpm.x=0,"",_xlpm.x)))</f>
        <v>Echinodermata</v>
      </c>
      <c r="P3098" s="46" t="str">
        <f>IF($I3098="","",_xlfn.LET(_xlpm.x,VLOOKUP($I3098,'2026-01-09_taxon-match'!$A$2:$N$81,8,FALSE),IF(_xlpm.x=0,"",_xlpm.x)))</f>
        <v>Echinoidea</v>
      </c>
      <c r="Q3098" s="46" t="str">
        <f>IF($I3098="","",_xlfn.LET(_xlpm.x,VLOOKUP($I3098,'2026-01-09_taxon-match'!$A$2:$N$81,9,FALSE),IF(_xlpm.x=0,"",_xlpm.x)))</f>
        <v>Camarodonta</v>
      </c>
      <c r="R3098" s="46" t="str">
        <f>IF($I3098="","",_xlfn.LET(_xlpm.x,VLOOKUP($I3098,'2026-01-09_taxon-match'!$A$2:$N$81,10,FALSE),IF(_xlpm.x=0,"",_xlpm.x)))</f>
        <v>Echinidae</v>
      </c>
      <c r="S3098" s="46" t="str">
        <f>IF($I3098="","",_xlfn.LET(_xlpm.x,VLOOKUP($I3098,'2026-01-09_taxon-match'!$A$2:$N$81,11,FALSE),IF(_xlpm.x=0,"",_xlpm.x)))</f>
        <v>Sterechinus</v>
      </c>
      <c r="T3098" s="46" t="str">
        <f>IF($I3098="","",_xlfn.LET(_xlpm.x,VLOOKUP($I3098,'2026-01-09_taxon-match'!$A$2:$N$81,13,FALSE),IF(_xlpm.x=0,"",_xlpm.x)))</f>
        <v>neumayeri</v>
      </c>
      <c r="V3098" t="s">
        <v>43</v>
      </c>
      <c r="W3098" t="s">
        <v>28</v>
      </c>
      <c r="X3098" t="s">
        <v>32</v>
      </c>
      <c r="Y3098" s="46" t="str">
        <f>IF(V3098="","",_xlfn.LET(_xlpm.x,VLOOKUP(V3098,'Drop-down_menus'!$D$2:$E$13,2,FALSE),IF(_xlpm.x=0,"",_xlpm.x)))</f>
        <v>https://orcid.org/0000-0002-0981-7442</v>
      </c>
      <c r="Z3098" s="46" t="str">
        <f>IF(W3098="","",_xlfn.LET(_xlpm.x,VLOOKUP(W3098,'Drop-down_menus'!$D$2:$E$13,2,FALSE),IF(_xlpm.x=0,"",_xlpm.x)))</f>
        <v>https://orcid.org/0000-0002-9037-7623</v>
      </c>
      <c r="AA3098" s="46" t="str">
        <f>IF(X3098="","",_xlfn.LET(_xlpm.x,VLOOKUP(X3098,'Drop-down_menus'!$D$2:$E$13,2,FALSE),IF(_xlpm.x=0,"",_xlpm.x)))</f>
        <v>https://orcid.org/0000-0001-5748-602X</v>
      </c>
      <c r="AB3098" s="46" t="s">
        <v>300</v>
      </c>
      <c r="AC3098" s="46" t="s">
        <v>1115</v>
      </c>
    </row>
    <row r="3099" spans="1:29" ht="15" customHeight="1">
      <c r="A3099" s="46">
        <v>45</v>
      </c>
      <c r="B3099" s="2">
        <v>4154</v>
      </c>
      <c r="C3099" t="s">
        <v>57</v>
      </c>
      <c r="D3099" s="46" t="b">
        <f>COUNTIF(Events!$B$2:$B$171, C3099) &gt; 0</f>
        <v>1</v>
      </c>
      <c r="E3099" s="46" t="s">
        <v>1113</v>
      </c>
      <c r="F3099" s="2" t="s">
        <v>1104</v>
      </c>
      <c r="G3099" t="s">
        <v>177</v>
      </c>
      <c r="H3099"/>
      <c r="I3099" s="46" t="s">
        <v>177</v>
      </c>
      <c r="J3099" s="46" t="str">
        <f>IF(I3099="","",_xlfn.LET(_xlpm.x,VLOOKUP(I3099,'2026-01-09_taxon-match'!$A$2:$N$81,4,FALSE),IF(_xlpm.x=0,"",_xlpm.x)))</f>
        <v>Sterechinus neumayeri</v>
      </c>
      <c r="K3099"/>
      <c r="L3099" s="46" t="str">
        <f>IF(I3099="","",_xlfn.LET(_xlpm.x,VLOOKUP(I3099,'2026-01-09_taxon-match'!$A$2:$N$81,3,FALSE),IF(_xlpm.x=0,"",_xlpm.x)))</f>
        <v>urn:lsid:marinespecies.org:taxname:160831</v>
      </c>
      <c r="M3099" s="46" t="str">
        <f>IF($I3099="","",_xlfn.LET(_xlpm.x,VLOOKUP($I3099,'2026-01-09_taxon-match'!$A$2:$N$81,5,FALSE),IF(_xlpm.x=0,"",_xlpm.x)))</f>
        <v>(Meissner, 1900)</v>
      </c>
      <c r="N3099" s="46" t="str">
        <f>IF($I3099="","",_xlfn.LET(_xlpm.x,VLOOKUP($I3099,'2026-01-09_taxon-match'!$A$2:$N$81,6,FALSE),IF(_xlpm.x=0,"",_xlpm.x)))</f>
        <v>Animalia</v>
      </c>
      <c r="O3099" s="46" t="str">
        <f>IF($I3099="","",_xlfn.LET(_xlpm.x,VLOOKUP($I3099,'2026-01-09_taxon-match'!$A$2:$N$81,7,FALSE),IF(_xlpm.x=0,"",_xlpm.x)))</f>
        <v>Echinodermata</v>
      </c>
      <c r="P3099" s="46" t="str">
        <f>IF($I3099="","",_xlfn.LET(_xlpm.x,VLOOKUP($I3099,'2026-01-09_taxon-match'!$A$2:$N$81,8,FALSE),IF(_xlpm.x=0,"",_xlpm.x)))</f>
        <v>Echinoidea</v>
      </c>
      <c r="Q3099" s="46" t="str">
        <f>IF($I3099="","",_xlfn.LET(_xlpm.x,VLOOKUP($I3099,'2026-01-09_taxon-match'!$A$2:$N$81,9,FALSE),IF(_xlpm.x=0,"",_xlpm.x)))</f>
        <v>Camarodonta</v>
      </c>
      <c r="R3099" s="46" t="str">
        <f>IF($I3099="","",_xlfn.LET(_xlpm.x,VLOOKUP($I3099,'2026-01-09_taxon-match'!$A$2:$N$81,10,FALSE),IF(_xlpm.x=0,"",_xlpm.x)))</f>
        <v>Echinidae</v>
      </c>
      <c r="S3099" s="46" t="str">
        <f>IF($I3099="","",_xlfn.LET(_xlpm.x,VLOOKUP($I3099,'2026-01-09_taxon-match'!$A$2:$N$81,11,FALSE),IF(_xlpm.x=0,"",_xlpm.x)))</f>
        <v>Sterechinus</v>
      </c>
      <c r="T3099" s="46" t="str">
        <f>IF($I3099="","",_xlfn.LET(_xlpm.x,VLOOKUP($I3099,'2026-01-09_taxon-match'!$A$2:$N$81,13,FALSE),IF(_xlpm.x=0,"",_xlpm.x)))</f>
        <v>neumayeri</v>
      </c>
      <c r="U3099"/>
      <c r="V3099" t="s">
        <v>43</v>
      </c>
      <c r="W3099" t="s">
        <v>28</v>
      </c>
      <c r="X3099" t="s">
        <v>32</v>
      </c>
      <c r="Y3099" s="46" t="str">
        <f>IF(V3099="","",_xlfn.LET(_xlpm.x,VLOOKUP(V3099,'Drop-down_menus'!$D$2:$E$13,2,FALSE),IF(_xlpm.x=0,"",_xlpm.x)))</f>
        <v>https://orcid.org/0000-0002-0981-7442</v>
      </c>
      <c r="Z3099" s="46" t="str">
        <f>IF(W3099="","",_xlfn.LET(_xlpm.x,VLOOKUP(W3099,'Drop-down_menus'!$D$2:$E$13,2,FALSE),IF(_xlpm.x=0,"",_xlpm.x)))</f>
        <v>https://orcid.org/0000-0002-9037-7623</v>
      </c>
      <c r="AA3099" s="46" t="str">
        <f>IF(X3099="","",_xlfn.LET(_xlpm.x,VLOOKUP(X3099,'Drop-down_menus'!$D$2:$E$13,2,FALSE),IF(_xlpm.x=0,"",_xlpm.x)))</f>
        <v>https://orcid.org/0000-0001-5748-602X</v>
      </c>
      <c r="AB3099" s="46" t="s">
        <v>172</v>
      </c>
      <c r="AC3099" s="46" t="s">
        <v>1114</v>
      </c>
    </row>
    <row r="3100" spans="1:29" ht="15" customHeight="1">
      <c r="A3100" s="46">
        <v>45</v>
      </c>
      <c r="B3100" s="2">
        <v>4155</v>
      </c>
      <c r="C3100" t="s">
        <v>57</v>
      </c>
      <c r="D3100" s="46" t="b">
        <f>COUNTIF(Events!$B$2:$B$171, C3100) &gt; 0</f>
        <v>1</v>
      </c>
      <c r="E3100" s="46" t="s">
        <v>1109</v>
      </c>
      <c r="F3100" s="46" t="s">
        <v>1107</v>
      </c>
      <c r="G3100" t="s">
        <v>177</v>
      </c>
      <c r="H3100"/>
      <c r="I3100" s="46" t="s">
        <v>177</v>
      </c>
      <c r="J3100" s="46" t="str">
        <f>IF(I3100="","",_xlfn.LET(_xlpm.x,VLOOKUP(I3100,'2026-01-09_taxon-match'!$A$2:$N$81,4,FALSE),IF(_xlpm.x=0,"",_xlpm.x)))</f>
        <v>Sterechinus neumayeri</v>
      </c>
      <c r="K3100"/>
      <c r="L3100" s="46" t="str">
        <f>IF(I3100="","",_xlfn.LET(_xlpm.x,VLOOKUP(I3100,'2026-01-09_taxon-match'!$A$2:$N$81,3,FALSE),IF(_xlpm.x=0,"",_xlpm.x)))</f>
        <v>urn:lsid:marinespecies.org:taxname:160831</v>
      </c>
      <c r="M3100" s="46" t="str">
        <f>IF($I3100="","",_xlfn.LET(_xlpm.x,VLOOKUP($I3100,'2026-01-09_taxon-match'!$A$2:$N$81,5,FALSE),IF(_xlpm.x=0,"",_xlpm.x)))</f>
        <v>(Meissner, 1900)</v>
      </c>
      <c r="N3100" s="46" t="str">
        <f>IF($I3100="","",_xlfn.LET(_xlpm.x,VLOOKUP($I3100,'2026-01-09_taxon-match'!$A$2:$N$81,6,FALSE),IF(_xlpm.x=0,"",_xlpm.x)))</f>
        <v>Animalia</v>
      </c>
      <c r="O3100" s="46" t="str">
        <f>IF($I3100="","",_xlfn.LET(_xlpm.x,VLOOKUP($I3100,'2026-01-09_taxon-match'!$A$2:$N$81,7,FALSE),IF(_xlpm.x=0,"",_xlpm.x)))</f>
        <v>Echinodermata</v>
      </c>
      <c r="P3100" s="46" t="str">
        <f>IF($I3100="","",_xlfn.LET(_xlpm.x,VLOOKUP($I3100,'2026-01-09_taxon-match'!$A$2:$N$81,8,FALSE),IF(_xlpm.x=0,"",_xlpm.x)))</f>
        <v>Echinoidea</v>
      </c>
      <c r="Q3100" s="46" t="str">
        <f>IF($I3100="","",_xlfn.LET(_xlpm.x,VLOOKUP($I3100,'2026-01-09_taxon-match'!$A$2:$N$81,9,FALSE),IF(_xlpm.x=0,"",_xlpm.x)))</f>
        <v>Camarodonta</v>
      </c>
      <c r="R3100" s="46" t="str">
        <f>IF($I3100="","",_xlfn.LET(_xlpm.x,VLOOKUP($I3100,'2026-01-09_taxon-match'!$A$2:$N$81,10,FALSE),IF(_xlpm.x=0,"",_xlpm.x)))</f>
        <v>Echinidae</v>
      </c>
      <c r="S3100" s="46" t="str">
        <f>IF($I3100="","",_xlfn.LET(_xlpm.x,VLOOKUP($I3100,'2026-01-09_taxon-match'!$A$2:$N$81,11,FALSE),IF(_xlpm.x=0,"",_xlpm.x)))</f>
        <v>Sterechinus</v>
      </c>
      <c r="T3100" s="46" t="str">
        <f>IF($I3100="","",_xlfn.LET(_xlpm.x,VLOOKUP($I3100,'2026-01-09_taxon-match'!$A$2:$N$81,13,FALSE),IF(_xlpm.x=0,"",_xlpm.x)))</f>
        <v>neumayeri</v>
      </c>
      <c r="V3100" t="s">
        <v>43</v>
      </c>
      <c r="W3100" t="s">
        <v>28</v>
      </c>
      <c r="X3100" t="s">
        <v>32</v>
      </c>
      <c r="Y3100" s="46" t="str">
        <f>IF(V3100="","",_xlfn.LET(_xlpm.x,VLOOKUP(V3100,'Drop-down_menus'!$D$2:$E$13,2,FALSE),IF(_xlpm.x=0,"",_xlpm.x)))</f>
        <v>https://orcid.org/0000-0002-0981-7442</v>
      </c>
      <c r="Z3100" s="46" t="str">
        <f>IF(W3100="","",_xlfn.LET(_xlpm.x,VLOOKUP(W3100,'Drop-down_menus'!$D$2:$E$13,2,FALSE),IF(_xlpm.x=0,"",_xlpm.x)))</f>
        <v>https://orcid.org/0000-0002-9037-7623</v>
      </c>
      <c r="AA3100" s="46" t="str">
        <f>IF(X3100="","",_xlfn.LET(_xlpm.x,VLOOKUP(X3100,'Drop-down_menus'!$D$2:$E$13,2,FALSE),IF(_xlpm.x=0,"",_xlpm.x)))</f>
        <v>https://orcid.org/0000-0001-5748-602X</v>
      </c>
      <c r="AB3100" s="46" t="s">
        <v>172</v>
      </c>
      <c r="AC3100" s="46" t="s">
        <v>189</v>
      </c>
    </row>
    <row r="3101" spans="1:29" ht="15" customHeight="1">
      <c r="A3101" s="46">
        <v>45</v>
      </c>
      <c r="B3101" s="2">
        <v>4156</v>
      </c>
      <c r="C3101" t="s">
        <v>57</v>
      </c>
      <c r="D3101" s="46" t="b">
        <f>COUNTIF(Events!$B$2:$B$171, C3101) &gt; 0</f>
        <v>1</v>
      </c>
      <c r="E3101" s="46" t="s">
        <v>1110</v>
      </c>
      <c r="F3101" s="46" t="s">
        <v>1108</v>
      </c>
      <c r="G3101" t="s">
        <v>177</v>
      </c>
      <c r="H3101"/>
      <c r="I3101" s="46" t="s">
        <v>177</v>
      </c>
      <c r="J3101" s="46" t="str">
        <f>IF(I3101="","",_xlfn.LET(_xlpm.x,VLOOKUP(I3101,'2026-01-09_taxon-match'!$A$2:$N$81,4,FALSE),IF(_xlpm.x=0,"",_xlpm.x)))</f>
        <v>Sterechinus neumayeri</v>
      </c>
      <c r="K3101"/>
      <c r="L3101" s="46" t="str">
        <f>IF(I3101="","",_xlfn.LET(_xlpm.x,VLOOKUP(I3101,'2026-01-09_taxon-match'!$A$2:$N$81,3,FALSE),IF(_xlpm.x=0,"",_xlpm.x)))</f>
        <v>urn:lsid:marinespecies.org:taxname:160831</v>
      </c>
      <c r="M3101" s="46" t="str">
        <f>IF($I3101="","",_xlfn.LET(_xlpm.x,VLOOKUP($I3101,'2026-01-09_taxon-match'!$A$2:$N$81,5,FALSE),IF(_xlpm.x=0,"",_xlpm.x)))</f>
        <v>(Meissner, 1900)</v>
      </c>
      <c r="N3101" s="46" t="str">
        <f>IF($I3101="","",_xlfn.LET(_xlpm.x,VLOOKUP($I3101,'2026-01-09_taxon-match'!$A$2:$N$81,6,FALSE),IF(_xlpm.x=0,"",_xlpm.x)))</f>
        <v>Animalia</v>
      </c>
      <c r="O3101" s="46" t="str">
        <f>IF($I3101="","",_xlfn.LET(_xlpm.x,VLOOKUP($I3101,'2026-01-09_taxon-match'!$A$2:$N$81,7,FALSE),IF(_xlpm.x=0,"",_xlpm.x)))</f>
        <v>Echinodermata</v>
      </c>
      <c r="P3101" s="46" t="str">
        <f>IF($I3101="","",_xlfn.LET(_xlpm.x,VLOOKUP($I3101,'2026-01-09_taxon-match'!$A$2:$N$81,8,FALSE),IF(_xlpm.x=0,"",_xlpm.x)))</f>
        <v>Echinoidea</v>
      </c>
      <c r="Q3101" s="46" t="str">
        <f>IF($I3101="","",_xlfn.LET(_xlpm.x,VLOOKUP($I3101,'2026-01-09_taxon-match'!$A$2:$N$81,9,FALSE),IF(_xlpm.x=0,"",_xlpm.x)))</f>
        <v>Camarodonta</v>
      </c>
      <c r="R3101" s="46" t="str">
        <f>IF($I3101="","",_xlfn.LET(_xlpm.x,VLOOKUP($I3101,'2026-01-09_taxon-match'!$A$2:$N$81,10,FALSE),IF(_xlpm.x=0,"",_xlpm.x)))</f>
        <v>Echinidae</v>
      </c>
      <c r="S3101" s="46" t="str">
        <f>IF($I3101="","",_xlfn.LET(_xlpm.x,VLOOKUP($I3101,'2026-01-09_taxon-match'!$A$2:$N$81,11,FALSE),IF(_xlpm.x=0,"",_xlpm.x)))</f>
        <v>Sterechinus</v>
      </c>
      <c r="T3101" s="46" t="str">
        <f>IF($I3101="","",_xlfn.LET(_xlpm.x,VLOOKUP($I3101,'2026-01-09_taxon-match'!$A$2:$N$81,13,FALSE),IF(_xlpm.x=0,"",_xlpm.x)))</f>
        <v>neumayeri</v>
      </c>
      <c r="V3101" t="s">
        <v>43</v>
      </c>
      <c r="W3101" t="s">
        <v>28</v>
      </c>
      <c r="X3101" t="s">
        <v>32</v>
      </c>
      <c r="Y3101" s="46" t="str">
        <f>IF(V3101="","",_xlfn.LET(_xlpm.x,VLOOKUP(V3101,'Drop-down_menus'!$D$2:$E$13,2,FALSE),IF(_xlpm.x=0,"",_xlpm.x)))</f>
        <v>https://orcid.org/0000-0002-0981-7442</v>
      </c>
      <c r="Z3101" s="46" t="str">
        <f>IF(W3101="","",_xlfn.LET(_xlpm.x,VLOOKUP(W3101,'Drop-down_menus'!$D$2:$E$13,2,FALSE),IF(_xlpm.x=0,"",_xlpm.x)))</f>
        <v>https://orcid.org/0000-0002-9037-7623</v>
      </c>
      <c r="AA3101" s="46" t="str">
        <f>IF(X3101="","",_xlfn.LET(_xlpm.x,VLOOKUP(X3101,'Drop-down_menus'!$D$2:$E$13,2,FALSE),IF(_xlpm.x=0,"",_xlpm.x)))</f>
        <v>https://orcid.org/0000-0001-5748-602X</v>
      </c>
      <c r="AB3101" s="46" t="s">
        <v>229</v>
      </c>
      <c r="AC3101" s="46" t="s">
        <v>1114</v>
      </c>
    </row>
    <row r="3102" spans="1:29" ht="15" customHeight="1">
      <c r="A3102" s="46">
        <v>45</v>
      </c>
      <c r="B3102" s="2">
        <v>4157</v>
      </c>
      <c r="C3102" t="s">
        <v>57</v>
      </c>
      <c r="D3102" s="46" t="b">
        <f>COUNTIF(Events!$B$2:$B$171, C3102) &gt; 0</f>
        <v>1</v>
      </c>
      <c r="E3102" s="46" t="s">
        <v>1111</v>
      </c>
      <c r="F3102" s="46" t="s">
        <v>1108</v>
      </c>
      <c r="G3102" t="s">
        <v>177</v>
      </c>
      <c r="H3102"/>
      <c r="I3102" s="46" t="s">
        <v>177</v>
      </c>
      <c r="J3102" s="46" t="str">
        <f>IF(I3102="","",_xlfn.LET(_xlpm.x,VLOOKUP(I3102,'2026-01-09_taxon-match'!$A$2:$N$81,4,FALSE),IF(_xlpm.x=0,"",_xlpm.x)))</f>
        <v>Sterechinus neumayeri</v>
      </c>
      <c r="K3102"/>
      <c r="L3102" s="46" t="str">
        <f>IF(I3102="","",_xlfn.LET(_xlpm.x,VLOOKUP(I3102,'2026-01-09_taxon-match'!$A$2:$N$81,3,FALSE),IF(_xlpm.x=0,"",_xlpm.x)))</f>
        <v>urn:lsid:marinespecies.org:taxname:160831</v>
      </c>
      <c r="M3102" s="46" t="str">
        <f>IF($I3102="","",_xlfn.LET(_xlpm.x,VLOOKUP($I3102,'2026-01-09_taxon-match'!$A$2:$N$81,5,FALSE),IF(_xlpm.x=0,"",_xlpm.x)))</f>
        <v>(Meissner, 1900)</v>
      </c>
      <c r="N3102" s="46" t="str">
        <f>IF($I3102="","",_xlfn.LET(_xlpm.x,VLOOKUP($I3102,'2026-01-09_taxon-match'!$A$2:$N$81,6,FALSE),IF(_xlpm.x=0,"",_xlpm.x)))</f>
        <v>Animalia</v>
      </c>
      <c r="O3102" s="46" t="str">
        <f>IF($I3102="","",_xlfn.LET(_xlpm.x,VLOOKUP($I3102,'2026-01-09_taxon-match'!$A$2:$N$81,7,FALSE),IF(_xlpm.x=0,"",_xlpm.x)))</f>
        <v>Echinodermata</v>
      </c>
      <c r="P3102" s="46" t="str">
        <f>IF($I3102="","",_xlfn.LET(_xlpm.x,VLOOKUP($I3102,'2026-01-09_taxon-match'!$A$2:$N$81,8,FALSE),IF(_xlpm.x=0,"",_xlpm.x)))</f>
        <v>Echinoidea</v>
      </c>
      <c r="Q3102" s="46" t="str">
        <f>IF($I3102="","",_xlfn.LET(_xlpm.x,VLOOKUP($I3102,'2026-01-09_taxon-match'!$A$2:$N$81,9,FALSE),IF(_xlpm.x=0,"",_xlpm.x)))</f>
        <v>Camarodonta</v>
      </c>
      <c r="R3102" s="46" t="str">
        <f>IF($I3102="","",_xlfn.LET(_xlpm.x,VLOOKUP($I3102,'2026-01-09_taxon-match'!$A$2:$N$81,10,FALSE),IF(_xlpm.x=0,"",_xlpm.x)))</f>
        <v>Echinidae</v>
      </c>
      <c r="S3102" s="46" t="str">
        <f>IF($I3102="","",_xlfn.LET(_xlpm.x,VLOOKUP($I3102,'2026-01-09_taxon-match'!$A$2:$N$81,11,FALSE),IF(_xlpm.x=0,"",_xlpm.x)))</f>
        <v>Sterechinus</v>
      </c>
      <c r="T3102" s="46" t="str">
        <f>IF($I3102="","",_xlfn.LET(_xlpm.x,VLOOKUP($I3102,'2026-01-09_taxon-match'!$A$2:$N$81,13,FALSE),IF(_xlpm.x=0,"",_xlpm.x)))</f>
        <v>neumayeri</v>
      </c>
      <c r="V3102" t="s">
        <v>43</v>
      </c>
      <c r="W3102" t="s">
        <v>28</v>
      </c>
      <c r="X3102" t="s">
        <v>32</v>
      </c>
      <c r="Y3102" s="46" t="str">
        <f>IF(V3102="","",_xlfn.LET(_xlpm.x,VLOOKUP(V3102,'Drop-down_menus'!$D$2:$E$13,2,FALSE),IF(_xlpm.x=0,"",_xlpm.x)))</f>
        <v>https://orcid.org/0000-0002-0981-7442</v>
      </c>
      <c r="Z3102" s="46" t="str">
        <f>IF(W3102="","",_xlfn.LET(_xlpm.x,VLOOKUP(W3102,'Drop-down_menus'!$D$2:$E$13,2,FALSE),IF(_xlpm.x=0,"",_xlpm.x)))</f>
        <v>https://orcid.org/0000-0002-9037-7623</v>
      </c>
      <c r="AA3102" s="46" t="str">
        <f>IF(X3102="","",_xlfn.LET(_xlpm.x,VLOOKUP(X3102,'Drop-down_menus'!$D$2:$E$13,2,FALSE),IF(_xlpm.x=0,"",_xlpm.x)))</f>
        <v>https://orcid.org/0000-0001-5748-602X</v>
      </c>
      <c r="AB3102" s="46" t="s">
        <v>229</v>
      </c>
      <c r="AC3102" s="46" t="s">
        <v>1114</v>
      </c>
    </row>
    <row r="3103" spans="1:29" ht="15" customHeight="1">
      <c r="A3103" s="46">
        <v>45</v>
      </c>
      <c r="B3103" s="2">
        <v>4158</v>
      </c>
      <c r="C3103" t="s">
        <v>57</v>
      </c>
      <c r="D3103" s="46" t="b">
        <f>COUNTIF(Events!$B$2:$B$171, C3103) &gt; 0</f>
        <v>1</v>
      </c>
      <c r="E3103" s="2" t="s">
        <v>1106</v>
      </c>
      <c r="F3103" s="46" t="s">
        <v>1105</v>
      </c>
      <c r="G3103" t="s">
        <v>177</v>
      </c>
      <c r="H3103"/>
      <c r="I3103" s="46" t="s">
        <v>177</v>
      </c>
      <c r="J3103" s="46" t="str">
        <f>IF(I3103="","",_xlfn.LET(_xlpm.x,VLOOKUP(I3103,'2026-01-09_taxon-match'!$A$2:$N$81,4,FALSE),IF(_xlpm.x=0,"",_xlpm.x)))</f>
        <v>Sterechinus neumayeri</v>
      </c>
      <c r="K3103"/>
      <c r="L3103" s="46" t="str">
        <f>IF(I3103="","",_xlfn.LET(_xlpm.x,VLOOKUP(I3103,'2026-01-09_taxon-match'!$A$2:$N$81,3,FALSE),IF(_xlpm.x=0,"",_xlpm.x)))</f>
        <v>urn:lsid:marinespecies.org:taxname:160831</v>
      </c>
      <c r="M3103" s="46" t="str">
        <f>IF($I3103="","",_xlfn.LET(_xlpm.x,VLOOKUP($I3103,'2026-01-09_taxon-match'!$A$2:$N$81,5,FALSE),IF(_xlpm.x=0,"",_xlpm.x)))</f>
        <v>(Meissner, 1900)</v>
      </c>
      <c r="N3103" s="46" t="str">
        <f>IF($I3103="","",_xlfn.LET(_xlpm.x,VLOOKUP($I3103,'2026-01-09_taxon-match'!$A$2:$N$81,6,FALSE),IF(_xlpm.x=0,"",_xlpm.x)))</f>
        <v>Animalia</v>
      </c>
      <c r="O3103" s="46" t="str">
        <f>IF($I3103="","",_xlfn.LET(_xlpm.x,VLOOKUP($I3103,'2026-01-09_taxon-match'!$A$2:$N$81,7,FALSE),IF(_xlpm.x=0,"",_xlpm.x)))</f>
        <v>Echinodermata</v>
      </c>
      <c r="P3103" s="46" t="str">
        <f>IF($I3103="","",_xlfn.LET(_xlpm.x,VLOOKUP($I3103,'2026-01-09_taxon-match'!$A$2:$N$81,8,FALSE),IF(_xlpm.x=0,"",_xlpm.x)))</f>
        <v>Echinoidea</v>
      </c>
      <c r="Q3103" s="46" t="str">
        <f>IF($I3103="","",_xlfn.LET(_xlpm.x,VLOOKUP($I3103,'2026-01-09_taxon-match'!$A$2:$N$81,9,FALSE),IF(_xlpm.x=0,"",_xlpm.x)))</f>
        <v>Camarodonta</v>
      </c>
      <c r="R3103" s="46" t="str">
        <f>IF($I3103="","",_xlfn.LET(_xlpm.x,VLOOKUP($I3103,'2026-01-09_taxon-match'!$A$2:$N$81,10,FALSE),IF(_xlpm.x=0,"",_xlpm.x)))</f>
        <v>Echinidae</v>
      </c>
      <c r="S3103" s="46" t="str">
        <f>IF($I3103="","",_xlfn.LET(_xlpm.x,VLOOKUP($I3103,'2026-01-09_taxon-match'!$A$2:$N$81,11,FALSE),IF(_xlpm.x=0,"",_xlpm.x)))</f>
        <v>Sterechinus</v>
      </c>
      <c r="T3103" s="46" t="str">
        <f>IF($I3103="","",_xlfn.LET(_xlpm.x,VLOOKUP($I3103,'2026-01-09_taxon-match'!$A$2:$N$81,13,FALSE),IF(_xlpm.x=0,"",_xlpm.x)))</f>
        <v>neumayeri</v>
      </c>
      <c r="V3103" t="s">
        <v>43</v>
      </c>
      <c r="W3103" t="s">
        <v>28</v>
      </c>
      <c r="X3103" t="s">
        <v>32</v>
      </c>
      <c r="Y3103" s="46" t="str">
        <f>IF(V3103="","",_xlfn.LET(_xlpm.x,VLOOKUP(V3103,'Drop-down_menus'!$D$2:$E$13,2,FALSE),IF(_xlpm.x=0,"",_xlpm.x)))</f>
        <v>https://orcid.org/0000-0002-0981-7442</v>
      </c>
      <c r="Z3103" s="46" t="str">
        <f>IF(W3103="","",_xlfn.LET(_xlpm.x,VLOOKUP(W3103,'Drop-down_menus'!$D$2:$E$13,2,FALSE),IF(_xlpm.x=0,"",_xlpm.x)))</f>
        <v>https://orcid.org/0000-0002-9037-7623</v>
      </c>
      <c r="AA3103" s="46" t="str">
        <f>IF(X3103="","",_xlfn.LET(_xlpm.x,VLOOKUP(X3103,'Drop-down_menus'!$D$2:$E$13,2,FALSE),IF(_xlpm.x=0,"",_xlpm.x)))</f>
        <v>https://orcid.org/0000-0001-5748-602X</v>
      </c>
      <c r="AB3103" s="46" t="s">
        <v>300</v>
      </c>
      <c r="AC3103" s="46" t="s">
        <v>1115</v>
      </c>
    </row>
    <row r="3104" spans="1:29" ht="15" customHeight="1">
      <c r="A3104" s="46">
        <v>46</v>
      </c>
      <c r="B3104" s="2">
        <v>4159</v>
      </c>
      <c r="C3104" t="s">
        <v>57</v>
      </c>
      <c r="D3104" s="46" t="b">
        <f>COUNTIF(Events!$B$2:$B$171, C3104) &gt; 0</f>
        <v>1</v>
      </c>
      <c r="E3104" s="46" t="s">
        <v>1113</v>
      </c>
      <c r="F3104" s="2" t="s">
        <v>1104</v>
      </c>
      <c r="G3104" t="s">
        <v>177</v>
      </c>
      <c r="H3104"/>
      <c r="I3104" s="46" t="s">
        <v>177</v>
      </c>
      <c r="J3104" s="46" t="str">
        <f>IF(I3104="","",_xlfn.LET(_xlpm.x,VLOOKUP(I3104,'2026-01-09_taxon-match'!$A$2:$N$81,4,FALSE),IF(_xlpm.x=0,"",_xlpm.x)))</f>
        <v>Sterechinus neumayeri</v>
      </c>
      <c r="K3104"/>
      <c r="L3104" s="46" t="str">
        <f>IF(I3104="","",_xlfn.LET(_xlpm.x,VLOOKUP(I3104,'2026-01-09_taxon-match'!$A$2:$N$81,3,FALSE),IF(_xlpm.x=0,"",_xlpm.x)))</f>
        <v>urn:lsid:marinespecies.org:taxname:160831</v>
      </c>
      <c r="M3104" s="46" t="str">
        <f>IF($I3104="","",_xlfn.LET(_xlpm.x,VLOOKUP($I3104,'2026-01-09_taxon-match'!$A$2:$N$81,5,FALSE),IF(_xlpm.x=0,"",_xlpm.x)))</f>
        <v>(Meissner, 1900)</v>
      </c>
      <c r="N3104" s="46" t="str">
        <f>IF($I3104="","",_xlfn.LET(_xlpm.x,VLOOKUP($I3104,'2026-01-09_taxon-match'!$A$2:$N$81,6,FALSE),IF(_xlpm.x=0,"",_xlpm.x)))</f>
        <v>Animalia</v>
      </c>
      <c r="O3104" s="46" t="str">
        <f>IF($I3104="","",_xlfn.LET(_xlpm.x,VLOOKUP($I3104,'2026-01-09_taxon-match'!$A$2:$N$81,7,FALSE),IF(_xlpm.x=0,"",_xlpm.x)))</f>
        <v>Echinodermata</v>
      </c>
      <c r="P3104" s="46" t="str">
        <f>IF($I3104="","",_xlfn.LET(_xlpm.x,VLOOKUP($I3104,'2026-01-09_taxon-match'!$A$2:$N$81,8,FALSE),IF(_xlpm.x=0,"",_xlpm.x)))</f>
        <v>Echinoidea</v>
      </c>
      <c r="Q3104" s="46" t="str">
        <f>IF($I3104="","",_xlfn.LET(_xlpm.x,VLOOKUP($I3104,'2026-01-09_taxon-match'!$A$2:$N$81,9,FALSE),IF(_xlpm.x=0,"",_xlpm.x)))</f>
        <v>Camarodonta</v>
      </c>
      <c r="R3104" s="46" t="str">
        <f>IF($I3104="","",_xlfn.LET(_xlpm.x,VLOOKUP($I3104,'2026-01-09_taxon-match'!$A$2:$N$81,10,FALSE),IF(_xlpm.x=0,"",_xlpm.x)))</f>
        <v>Echinidae</v>
      </c>
      <c r="S3104" s="46" t="str">
        <f>IF($I3104="","",_xlfn.LET(_xlpm.x,VLOOKUP($I3104,'2026-01-09_taxon-match'!$A$2:$N$81,11,FALSE),IF(_xlpm.x=0,"",_xlpm.x)))</f>
        <v>Sterechinus</v>
      </c>
      <c r="T3104" s="46" t="str">
        <f>IF($I3104="","",_xlfn.LET(_xlpm.x,VLOOKUP($I3104,'2026-01-09_taxon-match'!$A$2:$N$81,13,FALSE),IF(_xlpm.x=0,"",_xlpm.x)))</f>
        <v>neumayeri</v>
      </c>
      <c r="U3104"/>
      <c r="V3104" t="s">
        <v>43</v>
      </c>
      <c r="W3104" t="s">
        <v>28</v>
      </c>
      <c r="X3104" t="s">
        <v>32</v>
      </c>
      <c r="Y3104" s="46" t="str">
        <f>IF(V3104="","",_xlfn.LET(_xlpm.x,VLOOKUP(V3104,'Drop-down_menus'!$D$2:$E$13,2,FALSE),IF(_xlpm.x=0,"",_xlpm.x)))</f>
        <v>https://orcid.org/0000-0002-0981-7442</v>
      </c>
      <c r="Z3104" s="46" t="str">
        <f>IF(W3104="","",_xlfn.LET(_xlpm.x,VLOOKUP(W3104,'Drop-down_menus'!$D$2:$E$13,2,FALSE),IF(_xlpm.x=0,"",_xlpm.x)))</f>
        <v>https://orcid.org/0000-0002-9037-7623</v>
      </c>
      <c r="AA3104" s="46" t="str">
        <f>IF(X3104="","",_xlfn.LET(_xlpm.x,VLOOKUP(X3104,'Drop-down_menus'!$D$2:$E$13,2,FALSE),IF(_xlpm.x=0,"",_xlpm.x)))</f>
        <v>https://orcid.org/0000-0001-5748-602X</v>
      </c>
      <c r="AB3104" s="46" t="s">
        <v>172</v>
      </c>
      <c r="AC3104" s="46" t="s">
        <v>1114</v>
      </c>
    </row>
    <row r="3105" spans="1:29" ht="15" customHeight="1">
      <c r="A3105" s="46">
        <v>46</v>
      </c>
      <c r="B3105" s="2">
        <v>4160</v>
      </c>
      <c r="C3105" t="s">
        <v>57</v>
      </c>
      <c r="D3105" s="46" t="b">
        <f>COUNTIF(Events!$B$2:$B$171, C3105) &gt; 0</f>
        <v>1</v>
      </c>
      <c r="E3105" s="46" t="s">
        <v>1109</v>
      </c>
      <c r="F3105" s="46" t="s">
        <v>1107</v>
      </c>
      <c r="G3105" t="s">
        <v>177</v>
      </c>
      <c r="H3105"/>
      <c r="I3105" s="46" t="s">
        <v>177</v>
      </c>
      <c r="J3105" s="46" t="str">
        <f>IF(I3105="","",_xlfn.LET(_xlpm.x,VLOOKUP(I3105,'2026-01-09_taxon-match'!$A$2:$N$81,4,FALSE),IF(_xlpm.x=0,"",_xlpm.x)))</f>
        <v>Sterechinus neumayeri</v>
      </c>
      <c r="K3105"/>
      <c r="L3105" s="46" t="str">
        <f>IF(I3105="","",_xlfn.LET(_xlpm.x,VLOOKUP(I3105,'2026-01-09_taxon-match'!$A$2:$N$81,3,FALSE),IF(_xlpm.x=0,"",_xlpm.x)))</f>
        <v>urn:lsid:marinespecies.org:taxname:160831</v>
      </c>
      <c r="M3105" s="46" t="str">
        <f>IF($I3105="","",_xlfn.LET(_xlpm.x,VLOOKUP($I3105,'2026-01-09_taxon-match'!$A$2:$N$81,5,FALSE),IF(_xlpm.x=0,"",_xlpm.x)))</f>
        <v>(Meissner, 1900)</v>
      </c>
      <c r="N3105" s="46" t="str">
        <f>IF($I3105="","",_xlfn.LET(_xlpm.x,VLOOKUP($I3105,'2026-01-09_taxon-match'!$A$2:$N$81,6,FALSE),IF(_xlpm.x=0,"",_xlpm.x)))</f>
        <v>Animalia</v>
      </c>
      <c r="O3105" s="46" t="str">
        <f>IF($I3105="","",_xlfn.LET(_xlpm.x,VLOOKUP($I3105,'2026-01-09_taxon-match'!$A$2:$N$81,7,FALSE),IF(_xlpm.x=0,"",_xlpm.x)))</f>
        <v>Echinodermata</v>
      </c>
      <c r="P3105" s="46" t="str">
        <f>IF($I3105="","",_xlfn.LET(_xlpm.x,VLOOKUP($I3105,'2026-01-09_taxon-match'!$A$2:$N$81,8,FALSE),IF(_xlpm.x=0,"",_xlpm.x)))</f>
        <v>Echinoidea</v>
      </c>
      <c r="Q3105" s="46" t="str">
        <f>IF($I3105="","",_xlfn.LET(_xlpm.x,VLOOKUP($I3105,'2026-01-09_taxon-match'!$A$2:$N$81,9,FALSE),IF(_xlpm.x=0,"",_xlpm.x)))</f>
        <v>Camarodonta</v>
      </c>
      <c r="R3105" s="46" t="str">
        <f>IF($I3105="","",_xlfn.LET(_xlpm.x,VLOOKUP($I3105,'2026-01-09_taxon-match'!$A$2:$N$81,10,FALSE),IF(_xlpm.x=0,"",_xlpm.x)))</f>
        <v>Echinidae</v>
      </c>
      <c r="S3105" s="46" t="str">
        <f>IF($I3105="","",_xlfn.LET(_xlpm.x,VLOOKUP($I3105,'2026-01-09_taxon-match'!$A$2:$N$81,11,FALSE),IF(_xlpm.x=0,"",_xlpm.x)))</f>
        <v>Sterechinus</v>
      </c>
      <c r="T3105" s="46" t="str">
        <f>IF($I3105="","",_xlfn.LET(_xlpm.x,VLOOKUP($I3105,'2026-01-09_taxon-match'!$A$2:$N$81,13,FALSE),IF(_xlpm.x=0,"",_xlpm.x)))</f>
        <v>neumayeri</v>
      </c>
      <c r="V3105" t="s">
        <v>43</v>
      </c>
      <c r="W3105" t="s">
        <v>28</v>
      </c>
      <c r="X3105" t="s">
        <v>32</v>
      </c>
      <c r="Y3105" s="46" t="str">
        <f>IF(V3105="","",_xlfn.LET(_xlpm.x,VLOOKUP(V3105,'Drop-down_menus'!$D$2:$E$13,2,FALSE),IF(_xlpm.x=0,"",_xlpm.x)))</f>
        <v>https://orcid.org/0000-0002-0981-7442</v>
      </c>
      <c r="Z3105" s="46" t="str">
        <f>IF(W3105="","",_xlfn.LET(_xlpm.x,VLOOKUP(W3105,'Drop-down_menus'!$D$2:$E$13,2,FALSE),IF(_xlpm.x=0,"",_xlpm.x)))</f>
        <v>https://orcid.org/0000-0002-9037-7623</v>
      </c>
      <c r="AA3105" s="46" t="str">
        <f>IF(X3105="","",_xlfn.LET(_xlpm.x,VLOOKUP(X3105,'Drop-down_menus'!$D$2:$E$13,2,FALSE),IF(_xlpm.x=0,"",_xlpm.x)))</f>
        <v>https://orcid.org/0000-0001-5748-602X</v>
      </c>
      <c r="AB3105" s="46" t="s">
        <v>172</v>
      </c>
      <c r="AC3105" s="46" t="s">
        <v>189</v>
      </c>
    </row>
    <row r="3106" spans="1:29" ht="15" customHeight="1">
      <c r="A3106" s="46">
        <v>46</v>
      </c>
      <c r="B3106" s="2">
        <v>4161</v>
      </c>
      <c r="C3106" t="s">
        <v>57</v>
      </c>
      <c r="D3106" s="46" t="b">
        <f>COUNTIF(Events!$B$2:$B$171, C3106) &gt; 0</f>
        <v>1</v>
      </c>
      <c r="E3106" s="46" t="s">
        <v>1110</v>
      </c>
      <c r="F3106" s="46" t="s">
        <v>1108</v>
      </c>
      <c r="G3106" t="s">
        <v>177</v>
      </c>
      <c r="H3106"/>
      <c r="I3106" s="46" t="s">
        <v>177</v>
      </c>
      <c r="J3106" s="46" t="str">
        <f>IF(I3106="","",_xlfn.LET(_xlpm.x,VLOOKUP(I3106,'2026-01-09_taxon-match'!$A$2:$N$81,4,FALSE),IF(_xlpm.x=0,"",_xlpm.x)))</f>
        <v>Sterechinus neumayeri</v>
      </c>
      <c r="K3106"/>
      <c r="L3106" s="46" t="str">
        <f>IF(I3106="","",_xlfn.LET(_xlpm.x,VLOOKUP(I3106,'2026-01-09_taxon-match'!$A$2:$N$81,3,FALSE),IF(_xlpm.x=0,"",_xlpm.x)))</f>
        <v>urn:lsid:marinespecies.org:taxname:160831</v>
      </c>
      <c r="M3106" s="46" t="str">
        <f>IF($I3106="","",_xlfn.LET(_xlpm.x,VLOOKUP($I3106,'2026-01-09_taxon-match'!$A$2:$N$81,5,FALSE),IF(_xlpm.x=0,"",_xlpm.x)))</f>
        <v>(Meissner, 1900)</v>
      </c>
      <c r="N3106" s="46" t="str">
        <f>IF($I3106="","",_xlfn.LET(_xlpm.x,VLOOKUP($I3106,'2026-01-09_taxon-match'!$A$2:$N$81,6,FALSE),IF(_xlpm.x=0,"",_xlpm.x)))</f>
        <v>Animalia</v>
      </c>
      <c r="O3106" s="46" t="str">
        <f>IF($I3106="","",_xlfn.LET(_xlpm.x,VLOOKUP($I3106,'2026-01-09_taxon-match'!$A$2:$N$81,7,FALSE),IF(_xlpm.x=0,"",_xlpm.x)))</f>
        <v>Echinodermata</v>
      </c>
      <c r="P3106" s="46" t="str">
        <f>IF($I3106="","",_xlfn.LET(_xlpm.x,VLOOKUP($I3106,'2026-01-09_taxon-match'!$A$2:$N$81,8,FALSE),IF(_xlpm.x=0,"",_xlpm.x)))</f>
        <v>Echinoidea</v>
      </c>
      <c r="Q3106" s="46" t="str">
        <f>IF($I3106="","",_xlfn.LET(_xlpm.x,VLOOKUP($I3106,'2026-01-09_taxon-match'!$A$2:$N$81,9,FALSE),IF(_xlpm.x=0,"",_xlpm.x)))</f>
        <v>Camarodonta</v>
      </c>
      <c r="R3106" s="46" t="str">
        <f>IF($I3106="","",_xlfn.LET(_xlpm.x,VLOOKUP($I3106,'2026-01-09_taxon-match'!$A$2:$N$81,10,FALSE),IF(_xlpm.x=0,"",_xlpm.x)))</f>
        <v>Echinidae</v>
      </c>
      <c r="S3106" s="46" t="str">
        <f>IF($I3106="","",_xlfn.LET(_xlpm.x,VLOOKUP($I3106,'2026-01-09_taxon-match'!$A$2:$N$81,11,FALSE),IF(_xlpm.x=0,"",_xlpm.x)))</f>
        <v>Sterechinus</v>
      </c>
      <c r="T3106" s="46" t="str">
        <f>IF($I3106="","",_xlfn.LET(_xlpm.x,VLOOKUP($I3106,'2026-01-09_taxon-match'!$A$2:$N$81,13,FALSE),IF(_xlpm.x=0,"",_xlpm.x)))</f>
        <v>neumayeri</v>
      </c>
      <c r="V3106" t="s">
        <v>43</v>
      </c>
      <c r="W3106" t="s">
        <v>28</v>
      </c>
      <c r="X3106" t="s">
        <v>32</v>
      </c>
      <c r="Y3106" s="46" t="str">
        <f>IF(V3106="","",_xlfn.LET(_xlpm.x,VLOOKUP(V3106,'Drop-down_menus'!$D$2:$E$13,2,FALSE),IF(_xlpm.x=0,"",_xlpm.x)))</f>
        <v>https://orcid.org/0000-0002-0981-7442</v>
      </c>
      <c r="Z3106" s="46" t="str">
        <f>IF(W3106="","",_xlfn.LET(_xlpm.x,VLOOKUP(W3106,'Drop-down_menus'!$D$2:$E$13,2,FALSE),IF(_xlpm.x=0,"",_xlpm.x)))</f>
        <v>https://orcid.org/0000-0002-9037-7623</v>
      </c>
      <c r="AA3106" s="46" t="str">
        <f>IF(X3106="","",_xlfn.LET(_xlpm.x,VLOOKUP(X3106,'Drop-down_menus'!$D$2:$E$13,2,FALSE),IF(_xlpm.x=0,"",_xlpm.x)))</f>
        <v>https://orcid.org/0000-0001-5748-602X</v>
      </c>
      <c r="AB3106" s="46" t="s">
        <v>229</v>
      </c>
      <c r="AC3106" s="46" t="s">
        <v>1114</v>
      </c>
    </row>
    <row r="3107" spans="1:29" ht="15" customHeight="1">
      <c r="A3107" s="46">
        <v>46</v>
      </c>
      <c r="B3107" s="2">
        <v>4162</v>
      </c>
      <c r="C3107" t="s">
        <v>57</v>
      </c>
      <c r="D3107" s="46" t="b">
        <f>COUNTIF(Events!$B$2:$B$171, C3107) &gt; 0</f>
        <v>1</v>
      </c>
      <c r="E3107" s="46" t="s">
        <v>1111</v>
      </c>
      <c r="F3107" s="46" t="s">
        <v>1108</v>
      </c>
      <c r="G3107" t="s">
        <v>177</v>
      </c>
      <c r="H3107"/>
      <c r="I3107" s="46" t="s">
        <v>177</v>
      </c>
      <c r="J3107" s="46" t="str">
        <f>IF(I3107="","",_xlfn.LET(_xlpm.x,VLOOKUP(I3107,'2026-01-09_taxon-match'!$A$2:$N$81,4,FALSE),IF(_xlpm.x=0,"",_xlpm.x)))</f>
        <v>Sterechinus neumayeri</v>
      </c>
      <c r="K3107"/>
      <c r="L3107" s="46" t="str">
        <f>IF(I3107="","",_xlfn.LET(_xlpm.x,VLOOKUP(I3107,'2026-01-09_taxon-match'!$A$2:$N$81,3,FALSE),IF(_xlpm.x=0,"",_xlpm.x)))</f>
        <v>urn:lsid:marinespecies.org:taxname:160831</v>
      </c>
      <c r="M3107" s="46" t="str">
        <f>IF($I3107="","",_xlfn.LET(_xlpm.x,VLOOKUP($I3107,'2026-01-09_taxon-match'!$A$2:$N$81,5,FALSE),IF(_xlpm.x=0,"",_xlpm.x)))</f>
        <v>(Meissner, 1900)</v>
      </c>
      <c r="N3107" s="46" t="str">
        <f>IF($I3107="","",_xlfn.LET(_xlpm.x,VLOOKUP($I3107,'2026-01-09_taxon-match'!$A$2:$N$81,6,FALSE),IF(_xlpm.x=0,"",_xlpm.x)))</f>
        <v>Animalia</v>
      </c>
      <c r="O3107" s="46" t="str">
        <f>IF($I3107="","",_xlfn.LET(_xlpm.x,VLOOKUP($I3107,'2026-01-09_taxon-match'!$A$2:$N$81,7,FALSE),IF(_xlpm.x=0,"",_xlpm.x)))</f>
        <v>Echinodermata</v>
      </c>
      <c r="P3107" s="46" t="str">
        <f>IF($I3107="","",_xlfn.LET(_xlpm.x,VLOOKUP($I3107,'2026-01-09_taxon-match'!$A$2:$N$81,8,FALSE),IF(_xlpm.x=0,"",_xlpm.x)))</f>
        <v>Echinoidea</v>
      </c>
      <c r="Q3107" s="46" t="str">
        <f>IF($I3107="","",_xlfn.LET(_xlpm.x,VLOOKUP($I3107,'2026-01-09_taxon-match'!$A$2:$N$81,9,FALSE),IF(_xlpm.x=0,"",_xlpm.x)))</f>
        <v>Camarodonta</v>
      </c>
      <c r="R3107" s="46" t="str">
        <f>IF($I3107="","",_xlfn.LET(_xlpm.x,VLOOKUP($I3107,'2026-01-09_taxon-match'!$A$2:$N$81,10,FALSE),IF(_xlpm.x=0,"",_xlpm.x)))</f>
        <v>Echinidae</v>
      </c>
      <c r="S3107" s="46" t="str">
        <f>IF($I3107="","",_xlfn.LET(_xlpm.x,VLOOKUP($I3107,'2026-01-09_taxon-match'!$A$2:$N$81,11,FALSE),IF(_xlpm.x=0,"",_xlpm.x)))</f>
        <v>Sterechinus</v>
      </c>
      <c r="T3107" s="46" t="str">
        <f>IF($I3107="","",_xlfn.LET(_xlpm.x,VLOOKUP($I3107,'2026-01-09_taxon-match'!$A$2:$N$81,13,FALSE),IF(_xlpm.x=0,"",_xlpm.x)))</f>
        <v>neumayeri</v>
      </c>
      <c r="V3107" t="s">
        <v>43</v>
      </c>
      <c r="W3107" t="s">
        <v>28</v>
      </c>
      <c r="X3107" t="s">
        <v>32</v>
      </c>
      <c r="Y3107" s="46" t="str">
        <f>IF(V3107="","",_xlfn.LET(_xlpm.x,VLOOKUP(V3107,'Drop-down_menus'!$D$2:$E$13,2,FALSE),IF(_xlpm.x=0,"",_xlpm.x)))</f>
        <v>https://orcid.org/0000-0002-0981-7442</v>
      </c>
      <c r="Z3107" s="46" t="str">
        <f>IF(W3107="","",_xlfn.LET(_xlpm.x,VLOOKUP(W3107,'Drop-down_menus'!$D$2:$E$13,2,FALSE),IF(_xlpm.x=0,"",_xlpm.x)))</f>
        <v>https://orcid.org/0000-0002-9037-7623</v>
      </c>
      <c r="AA3107" s="46" t="str">
        <f>IF(X3107="","",_xlfn.LET(_xlpm.x,VLOOKUP(X3107,'Drop-down_menus'!$D$2:$E$13,2,FALSE),IF(_xlpm.x=0,"",_xlpm.x)))</f>
        <v>https://orcid.org/0000-0001-5748-602X</v>
      </c>
      <c r="AB3107" s="46" t="s">
        <v>229</v>
      </c>
      <c r="AC3107" s="46" t="s">
        <v>1114</v>
      </c>
    </row>
    <row r="3108" spans="1:29" ht="15" customHeight="1">
      <c r="A3108" s="46">
        <v>46</v>
      </c>
      <c r="B3108" s="2">
        <v>4163</v>
      </c>
      <c r="C3108" t="s">
        <v>57</v>
      </c>
      <c r="D3108" s="46" t="b">
        <f>COUNTIF(Events!$B$2:$B$171, C3108) &gt; 0</f>
        <v>1</v>
      </c>
      <c r="E3108" s="2" t="s">
        <v>1106</v>
      </c>
      <c r="F3108" s="46" t="s">
        <v>1105</v>
      </c>
      <c r="G3108" t="s">
        <v>177</v>
      </c>
      <c r="H3108"/>
      <c r="I3108" s="46" t="s">
        <v>177</v>
      </c>
      <c r="J3108" s="46" t="str">
        <f>IF(I3108="","",_xlfn.LET(_xlpm.x,VLOOKUP(I3108,'2026-01-09_taxon-match'!$A$2:$N$81,4,FALSE),IF(_xlpm.x=0,"",_xlpm.x)))</f>
        <v>Sterechinus neumayeri</v>
      </c>
      <c r="K3108"/>
      <c r="L3108" s="46" t="str">
        <f>IF(I3108="","",_xlfn.LET(_xlpm.x,VLOOKUP(I3108,'2026-01-09_taxon-match'!$A$2:$N$81,3,FALSE),IF(_xlpm.x=0,"",_xlpm.x)))</f>
        <v>urn:lsid:marinespecies.org:taxname:160831</v>
      </c>
      <c r="M3108" s="46" t="str">
        <f>IF($I3108="","",_xlfn.LET(_xlpm.x,VLOOKUP($I3108,'2026-01-09_taxon-match'!$A$2:$N$81,5,FALSE),IF(_xlpm.x=0,"",_xlpm.x)))</f>
        <v>(Meissner, 1900)</v>
      </c>
      <c r="N3108" s="46" t="str">
        <f>IF($I3108="","",_xlfn.LET(_xlpm.x,VLOOKUP($I3108,'2026-01-09_taxon-match'!$A$2:$N$81,6,FALSE),IF(_xlpm.x=0,"",_xlpm.x)))</f>
        <v>Animalia</v>
      </c>
      <c r="O3108" s="46" t="str">
        <f>IF($I3108="","",_xlfn.LET(_xlpm.x,VLOOKUP($I3108,'2026-01-09_taxon-match'!$A$2:$N$81,7,FALSE),IF(_xlpm.x=0,"",_xlpm.x)))</f>
        <v>Echinodermata</v>
      </c>
      <c r="P3108" s="46" t="str">
        <f>IF($I3108="","",_xlfn.LET(_xlpm.x,VLOOKUP($I3108,'2026-01-09_taxon-match'!$A$2:$N$81,8,FALSE),IF(_xlpm.x=0,"",_xlpm.x)))</f>
        <v>Echinoidea</v>
      </c>
      <c r="Q3108" s="46" t="str">
        <f>IF($I3108="","",_xlfn.LET(_xlpm.x,VLOOKUP($I3108,'2026-01-09_taxon-match'!$A$2:$N$81,9,FALSE),IF(_xlpm.x=0,"",_xlpm.x)))</f>
        <v>Camarodonta</v>
      </c>
      <c r="R3108" s="46" t="str">
        <f>IF($I3108="","",_xlfn.LET(_xlpm.x,VLOOKUP($I3108,'2026-01-09_taxon-match'!$A$2:$N$81,10,FALSE),IF(_xlpm.x=0,"",_xlpm.x)))</f>
        <v>Echinidae</v>
      </c>
      <c r="S3108" s="46" t="str">
        <f>IF($I3108="","",_xlfn.LET(_xlpm.x,VLOOKUP($I3108,'2026-01-09_taxon-match'!$A$2:$N$81,11,FALSE),IF(_xlpm.x=0,"",_xlpm.x)))</f>
        <v>Sterechinus</v>
      </c>
      <c r="T3108" s="46" t="str">
        <f>IF($I3108="","",_xlfn.LET(_xlpm.x,VLOOKUP($I3108,'2026-01-09_taxon-match'!$A$2:$N$81,13,FALSE),IF(_xlpm.x=0,"",_xlpm.x)))</f>
        <v>neumayeri</v>
      </c>
      <c r="V3108" t="s">
        <v>43</v>
      </c>
      <c r="W3108" t="s">
        <v>28</v>
      </c>
      <c r="X3108" t="s">
        <v>32</v>
      </c>
      <c r="Y3108" s="46" t="str">
        <f>IF(V3108="","",_xlfn.LET(_xlpm.x,VLOOKUP(V3108,'Drop-down_menus'!$D$2:$E$13,2,FALSE),IF(_xlpm.x=0,"",_xlpm.x)))</f>
        <v>https://orcid.org/0000-0002-0981-7442</v>
      </c>
      <c r="Z3108" s="46" t="str">
        <f>IF(W3108="","",_xlfn.LET(_xlpm.x,VLOOKUP(W3108,'Drop-down_menus'!$D$2:$E$13,2,FALSE),IF(_xlpm.x=0,"",_xlpm.x)))</f>
        <v>https://orcid.org/0000-0002-9037-7623</v>
      </c>
      <c r="AA3108" s="46" t="str">
        <f>IF(X3108="","",_xlfn.LET(_xlpm.x,VLOOKUP(X3108,'Drop-down_menus'!$D$2:$E$13,2,FALSE),IF(_xlpm.x=0,"",_xlpm.x)))</f>
        <v>https://orcid.org/0000-0001-5748-602X</v>
      </c>
      <c r="AB3108" s="46" t="s">
        <v>300</v>
      </c>
      <c r="AC3108" s="46" t="s">
        <v>1115</v>
      </c>
    </row>
    <row r="3109" spans="1:29" ht="15" customHeight="1">
      <c r="A3109" s="46">
        <v>47</v>
      </c>
      <c r="B3109" s="2">
        <v>4164</v>
      </c>
      <c r="C3109" t="s">
        <v>57</v>
      </c>
      <c r="D3109" s="46" t="b">
        <f>COUNTIF(Events!$B$2:$B$171, C3109) &gt; 0</f>
        <v>1</v>
      </c>
      <c r="E3109" s="46" t="s">
        <v>1113</v>
      </c>
      <c r="F3109" s="2" t="s">
        <v>1104</v>
      </c>
      <c r="G3109" t="s">
        <v>177</v>
      </c>
      <c r="H3109"/>
      <c r="I3109" s="46" t="s">
        <v>177</v>
      </c>
      <c r="J3109" s="46" t="str">
        <f>IF(I3109="","",_xlfn.LET(_xlpm.x,VLOOKUP(I3109,'2026-01-09_taxon-match'!$A$2:$N$81,4,FALSE),IF(_xlpm.x=0,"",_xlpm.x)))</f>
        <v>Sterechinus neumayeri</v>
      </c>
      <c r="K3109"/>
      <c r="L3109" s="46" t="str">
        <f>IF(I3109="","",_xlfn.LET(_xlpm.x,VLOOKUP(I3109,'2026-01-09_taxon-match'!$A$2:$N$81,3,FALSE),IF(_xlpm.x=0,"",_xlpm.x)))</f>
        <v>urn:lsid:marinespecies.org:taxname:160831</v>
      </c>
      <c r="M3109" s="46" t="str">
        <f>IF($I3109="","",_xlfn.LET(_xlpm.x,VLOOKUP($I3109,'2026-01-09_taxon-match'!$A$2:$N$81,5,FALSE),IF(_xlpm.x=0,"",_xlpm.x)))</f>
        <v>(Meissner, 1900)</v>
      </c>
      <c r="N3109" s="46" t="str">
        <f>IF($I3109="","",_xlfn.LET(_xlpm.x,VLOOKUP($I3109,'2026-01-09_taxon-match'!$A$2:$N$81,6,FALSE),IF(_xlpm.x=0,"",_xlpm.x)))</f>
        <v>Animalia</v>
      </c>
      <c r="O3109" s="46" t="str">
        <f>IF($I3109="","",_xlfn.LET(_xlpm.x,VLOOKUP($I3109,'2026-01-09_taxon-match'!$A$2:$N$81,7,FALSE),IF(_xlpm.x=0,"",_xlpm.x)))</f>
        <v>Echinodermata</v>
      </c>
      <c r="P3109" s="46" t="str">
        <f>IF($I3109="","",_xlfn.LET(_xlpm.x,VLOOKUP($I3109,'2026-01-09_taxon-match'!$A$2:$N$81,8,FALSE),IF(_xlpm.x=0,"",_xlpm.x)))</f>
        <v>Echinoidea</v>
      </c>
      <c r="Q3109" s="46" t="str">
        <f>IF($I3109="","",_xlfn.LET(_xlpm.x,VLOOKUP($I3109,'2026-01-09_taxon-match'!$A$2:$N$81,9,FALSE),IF(_xlpm.x=0,"",_xlpm.x)))</f>
        <v>Camarodonta</v>
      </c>
      <c r="R3109" s="46" t="str">
        <f>IF($I3109="","",_xlfn.LET(_xlpm.x,VLOOKUP($I3109,'2026-01-09_taxon-match'!$A$2:$N$81,10,FALSE),IF(_xlpm.x=0,"",_xlpm.x)))</f>
        <v>Echinidae</v>
      </c>
      <c r="S3109" s="46" t="str">
        <f>IF($I3109="","",_xlfn.LET(_xlpm.x,VLOOKUP($I3109,'2026-01-09_taxon-match'!$A$2:$N$81,11,FALSE),IF(_xlpm.x=0,"",_xlpm.x)))</f>
        <v>Sterechinus</v>
      </c>
      <c r="T3109" s="46" t="str">
        <f>IF($I3109="","",_xlfn.LET(_xlpm.x,VLOOKUP($I3109,'2026-01-09_taxon-match'!$A$2:$N$81,13,FALSE),IF(_xlpm.x=0,"",_xlpm.x)))</f>
        <v>neumayeri</v>
      </c>
      <c r="U3109"/>
      <c r="V3109" t="s">
        <v>43</v>
      </c>
      <c r="W3109" t="s">
        <v>28</v>
      </c>
      <c r="X3109" t="s">
        <v>32</v>
      </c>
      <c r="Y3109" s="46" t="str">
        <f>IF(V3109="","",_xlfn.LET(_xlpm.x,VLOOKUP(V3109,'Drop-down_menus'!$D$2:$E$13,2,FALSE),IF(_xlpm.x=0,"",_xlpm.x)))</f>
        <v>https://orcid.org/0000-0002-0981-7442</v>
      </c>
      <c r="Z3109" s="46" t="str">
        <f>IF(W3109="","",_xlfn.LET(_xlpm.x,VLOOKUP(W3109,'Drop-down_menus'!$D$2:$E$13,2,FALSE),IF(_xlpm.x=0,"",_xlpm.x)))</f>
        <v>https://orcid.org/0000-0002-9037-7623</v>
      </c>
      <c r="AA3109" s="46" t="str">
        <f>IF(X3109="","",_xlfn.LET(_xlpm.x,VLOOKUP(X3109,'Drop-down_menus'!$D$2:$E$13,2,FALSE),IF(_xlpm.x=0,"",_xlpm.x)))</f>
        <v>https://orcid.org/0000-0001-5748-602X</v>
      </c>
      <c r="AB3109" s="46" t="s">
        <v>172</v>
      </c>
      <c r="AC3109" s="46" t="s">
        <v>1114</v>
      </c>
    </row>
    <row r="3110" spans="1:29" ht="15" customHeight="1">
      <c r="A3110" s="46">
        <v>47</v>
      </c>
      <c r="B3110" s="2">
        <v>4165</v>
      </c>
      <c r="C3110" t="s">
        <v>57</v>
      </c>
      <c r="D3110" s="46" t="b">
        <f>COUNTIF(Events!$B$2:$B$171, C3110) &gt; 0</f>
        <v>1</v>
      </c>
      <c r="E3110" s="46" t="s">
        <v>1109</v>
      </c>
      <c r="F3110" s="46" t="s">
        <v>1107</v>
      </c>
      <c r="G3110" t="s">
        <v>177</v>
      </c>
      <c r="H3110"/>
      <c r="I3110" s="46" t="s">
        <v>177</v>
      </c>
      <c r="J3110" s="46" t="str">
        <f>IF(I3110="","",_xlfn.LET(_xlpm.x,VLOOKUP(I3110,'2026-01-09_taxon-match'!$A$2:$N$81,4,FALSE),IF(_xlpm.x=0,"",_xlpm.x)))</f>
        <v>Sterechinus neumayeri</v>
      </c>
      <c r="K3110"/>
      <c r="L3110" s="46" t="str">
        <f>IF(I3110="","",_xlfn.LET(_xlpm.x,VLOOKUP(I3110,'2026-01-09_taxon-match'!$A$2:$N$81,3,FALSE),IF(_xlpm.x=0,"",_xlpm.x)))</f>
        <v>urn:lsid:marinespecies.org:taxname:160831</v>
      </c>
      <c r="M3110" s="46" t="str">
        <f>IF($I3110="","",_xlfn.LET(_xlpm.x,VLOOKUP($I3110,'2026-01-09_taxon-match'!$A$2:$N$81,5,FALSE),IF(_xlpm.x=0,"",_xlpm.x)))</f>
        <v>(Meissner, 1900)</v>
      </c>
      <c r="N3110" s="46" t="str">
        <f>IF($I3110="","",_xlfn.LET(_xlpm.x,VLOOKUP($I3110,'2026-01-09_taxon-match'!$A$2:$N$81,6,FALSE),IF(_xlpm.x=0,"",_xlpm.x)))</f>
        <v>Animalia</v>
      </c>
      <c r="O3110" s="46" t="str">
        <f>IF($I3110="","",_xlfn.LET(_xlpm.x,VLOOKUP($I3110,'2026-01-09_taxon-match'!$A$2:$N$81,7,FALSE),IF(_xlpm.x=0,"",_xlpm.x)))</f>
        <v>Echinodermata</v>
      </c>
      <c r="P3110" s="46" t="str">
        <f>IF($I3110="","",_xlfn.LET(_xlpm.x,VLOOKUP($I3110,'2026-01-09_taxon-match'!$A$2:$N$81,8,FALSE),IF(_xlpm.x=0,"",_xlpm.x)))</f>
        <v>Echinoidea</v>
      </c>
      <c r="Q3110" s="46" t="str">
        <f>IF($I3110="","",_xlfn.LET(_xlpm.x,VLOOKUP($I3110,'2026-01-09_taxon-match'!$A$2:$N$81,9,FALSE),IF(_xlpm.x=0,"",_xlpm.x)))</f>
        <v>Camarodonta</v>
      </c>
      <c r="R3110" s="46" t="str">
        <f>IF($I3110="","",_xlfn.LET(_xlpm.x,VLOOKUP($I3110,'2026-01-09_taxon-match'!$A$2:$N$81,10,FALSE),IF(_xlpm.x=0,"",_xlpm.x)))</f>
        <v>Echinidae</v>
      </c>
      <c r="S3110" s="46" t="str">
        <f>IF($I3110="","",_xlfn.LET(_xlpm.x,VLOOKUP($I3110,'2026-01-09_taxon-match'!$A$2:$N$81,11,FALSE),IF(_xlpm.x=0,"",_xlpm.x)))</f>
        <v>Sterechinus</v>
      </c>
      <c r="T3110" s="46" t="str">
        <f>IF($I3110="","",_xlfn.LET(_xlpm.x,VLOOKUP($I3110,'2026-01-09_taxon-match'!$A$2:$N$81,13,FALSE),IF(_xlpm.x=0,"",_xlpm.x)))</f>
        <v>neumayeri</v>
      </c>
      <c r="V3110" t="s">
        <v>43</v>
      </c>
      <c r="W3110" t="s">
        <v>28</v>
      </c>
      <c r="X3110" t="s">
        <v>32</v>
      </c>
      <c r="Y3110" s="46" t="str">
        <f>IF(V3110="","",_xlfn.LET(_xlpm.x,VLOOKUP(V3110,'Drop-down_menus'!$D$2:$E$13,2,FALSE),IF(_xlpm.x=0,"",_xlpm.x)))</f>
        <v>https://orcid.org/0000-0002-0981-7442</v>
      </c>
      <c r="Z3110" s="46" t="str">
        <f>IF(W3110="","",_xlfn.LET(_xlpm.x,VLOOKUP(W3110,'Drop-down_menus'!$D$2:$E$13,2,FALSE),IF(_xlpm.x=0,"",_xlpm.x)))</f>
        <v>https://orcid.org/0000-0002-9037-7623</v>
      </c>
      <c r="AA3110" s="46" t="str">
        <f>IF(X3110="","",_xlfn.LET(_xlpm.x,VLOOKUP(X3110,'Drop-down_menus'!$D$2:$E$13,2,FALSE),IF(_xlpm.x=0,"",_xlpm.x)))</f>
        <v>https://orcid.org/0000-0001-5748-602X</v>
      </c>
      <c r="AB3110" s="46" t="s">
        <v>172</v>
      </c>
      <c r="AC3110" s="46" t="s">
        <v>189</v>
      </c>
    </row>
    <row r="3111" spans="1:29" ht="15" customHeight="1">
      <c r="A3111" s="46">
        <v>47</v>
      </c>
      <c r="B3111" s="2">
        <v>4166</v>
      </c>
      <c r="C3111" t="s">
        <v>57</v>
      </c>
      <c r="D3111" s="46" t="b">
        <f>COUNTIF(Events!$B$2:$B$171, C3111) &gt; 0</f>
        <v>1</v>
      </c>
      <c r="E3111" s="46" t="s">
        <v>1110</v>
      </c>
      <c r="F3111" s="46" t="s">
        <v>1108</v>
      </c>
      <c r="G3111" t="s">
        <v>177</v>
      </c>
      <c r="H3111"/>
      <c r="I3111" s="46" t="s">
        <v>177</v>
      </c>
      <c r="J3111" s="46" t="str">
        <f>IF(I3111="","",_xlfn.LET(_xlpm.x,VLOOKUP(I3111,'2026-01-09_taxon-match'!$A$2:$N$81,4,FALSE),IF(_xlpm.x=0,"",_xlpm.x)))</f>
        <v>Sterechinus neumayeri</v>
      </c>
      <c r="K3111"/>
      <c r="L3111" s="46" t="str">
        <f>IF(I3111="","",_xlfn.LET(_xlpm.x,VLOOKUP(I3111,'2026-01-09_taxon-match'!$A$2:$N$81,3,FALSE),IF(_xlpm.x=0,"",_xlpm.x)))</f>
        <v>urn:lsid:marinespecies.org:taxname:160831</v>
      </c>
      <c r="M3111" s="46" t="str">
        <f>IF($I3111="","",_xlfn.LET(_xlpm.x,VLOOKUP($I3111,'2026-01-09_taxon-match'!$A$2:$N$81,5,FALSE),IF(_xlpm.x=0,"",_xlpm.x)))</f>
        <v>(Meissner, 1900)</v>
      </c>
      <c r="N3111" s="46" t="str">
        <f>IF($I3111="","",_xlfn.LET(_xlpm.x,VLOOKUP($I3111,'2026-01-09_taxon-match'!$A$2:$N$81,6,FALSE),IF(_xlpm.x=0,"",_xlpm.x)))</f>
        <v>Animalia</v>
      </c>
      <c r="O3111" s="46" t="str">
        <f>IF($I3111="","",_xlfn.LET(_xlpm.x,VLOOKUP($I3111,'2026-01-09_taxon-match'!$A$2:$N$81,7,FALSE),IF(_xlpm.x=0,"",_xlpm.x)))</f>
        <v>Echinodermata</v>
      </c>
      <c r="P3111" s="46" t="str">
        <f>IF($I3111="","",_xlfn.LET(_xlpm.x,VLOOKUP($I3111,'2026-01-09_taxon-match'!$A$2:$N$81,8,FALSE),IF(_xlpm.x=0,"",_xlpm.x)))</f>
        <v>Echinoidea</v>
      </c>
      <c r="Q3111" s="46" t="str">
        <f>IF($I3111="","",_xlfn.LET(_xlpm.x,VLOOKUP($I3111,'2026-01-09_taxon-match'!$A$2:$N$81,9,FALSE),IF(_xlpm.x=0,"",_xlpm.x)))</f>
        <v>Camarodonta</v>
      </c>
      <c r="R3111" s="46" t="str">
        <f>IF($I3111="","",_xlfn.LET(_xlpm.x,VLOOKUP($I3111,'2026-01-09_taxon-match'!$A$2:$N$81,10,FALSE),IF(_xlpm.x=0,"",_xlpm.x)))</f>
        <v>Echinidae</v>
      </c>
      <c r="S3111" s="46" t="str">
        <f>IF($I3111="","",_xlfn.LET(_xlpm.x,VLOOKUP($I3111,'2026-01-09_taxon-match'!$A$2:$N$81,11,FALSE),IF(_xlpm.x=0,"",_xlpm.x)))</f>
        <v>Sterechinus</v>
      </c>
      <c r="T3111" s="46" t="str">
        <f>IF($I3111="","",_xlfn.LET(_xlpm.x,VLOOKUP($I3111,'2026-01-09_taxon-match'!$A$2:$N$81,13,FALSE),IF(_xlpm.x=0,"",_xlpm.x)))</f>
        <v>neumayeri</v>
      </c>
      <c r="V3111" t="s">
        <v>43</v>
      </c>
      <c r="W3111" t="s">
        <v>28</v>
      </c>
      <c r="X3111" t="s">
        <v>32</v>
      </c>
      <c r="Y3111" s="46" t="str">
        <f>IF(V3111="","",_xlfn.LET(_xlpm.x,VLOOKUP(V3111,'Drop-down_menus'!$D$2:$E$13,2,FALSE),IF(_xlpm.x=0,"",_xlpm.x)))</f>
        <v>https://orcid.org/0000-0002-0981-7442</v>
      </c>
      <c r="Z3111" s="46" t="str">
        <f>IF(W3111="","",_xlfn.LET(_xlpm.x,VLOOKUP(W3111,'Drop-down_menus'!$D$2:$E$13,2,FALSE),IF(_xlpm.x=0,"",_xlpm.x)))</f>
        <v>https://orcid.org/0000-0002-9037-7623</v>
      </c>
      <c r="AA3111" s="46" t="str">
        <f>IF(X3111="","",_xlfn.LET(_xlpm.x,VLOOKUP(X3111,'Drop-down_menus'!$D$2:$E$13,2,FALSE),IF(_xlpm.x=0,"",_xlpm.x)))</f>
        <v>https://orcid.org/0000-0001-5748-602X</v>
      </c>
      <c r="AB3111" s="46" t="s">
        <v>229</v>
      </c>
      <c r="AC3111" s="46" t="s">
        <v>1114</v>
      </c>
    </row>
    <row r="3112" spans="1:29" ht="15" customHeight="1">
      <c r="A3112" s="46">
        <v>47</v>
      </c>
      <c r="B3112" s="2">
        <v>4167</v>
      </c>
      <c r="C3112" t="s">
        <v>57</v>
      </c>
      <c r="D3112" s="46" t="b">
        <f>COUNTIF(Events!$B$2:$B$171, C3112) &gt; 0</f>
        <v>1</v>
      </c>
      <c r="E3112" s="46" t="s">
        <v>1111</v>
      </c>
      <c r="F3112" s="46" t="s">
        <v>1108</v>
      </c>
      <c r="G3112" t="s">
        <v>177</v>
      </c>
      <c r="H3112"/>
      <c r="I3112" s="46" t="s">
        <v>177</v>
      </c>
      <c r="J3112" s="46" t="str">
        <f>IF(I3112="","",_xlfn.LET(_xlpm.x,VLOOKUP(I3112,'2026-01-09_taxon-match'!$A$2:$N$81,4,FALSE),IF(_xlpm.x=0,"",_xlpm.x)))</f>
        <v>Sterechinus neumayeri</v>
      </c>
      <c r="K3112"/>
      <c r="L3112" s="46" t="str">
        <f>IF(I3112="","",_xlfn.LET(_xlpm.x,VLOOKUP(I3112,'2026-01-09_taxon-match'!$A$2:$N$81,3,FALSE),IF(_xlpm.x=0,"",_xlpm.x)))</f>
        <v>urn:lsid:marinespecies.org:taxname:160831</v>
      </c>
      <c r="M3112" s="46" t="str">
        <f>IF($I3112="","",_xlfn.LET(_xlpm.x,VLOOKUP($I3112,'2026-01-09_taxon-match'!$A$2:$N$81,5,FALSE),IF(_xlpm.x=0,"",_xlpm.x)))</f>
        <v>(Meissner, 1900)</v>
      </c>
      <c r="N3112" s="46" t="str">
        <f>IF($I3112="","",_xlfn.LET(_xlpm.x,VLOOKUP($I3112,'2026-01-09_taxon-match'!$A$2:$N$81,6,FALSE),IF(_xlpm.x=0,"",_xlpm.x)))</f>
        <v>Animalia</v>
      </c>
      <c r="O3112" s="46" t="str">
        <f>IF($I3112="","",_xlfn.LET(_xlpm.x,VLOOKUP($I3112,'2026-01-09_taxon-match'!$A$2:$N$81,7,FALSE),IF(_xlpm.x=0,"",_xlpm.x)))</f>
        <v>Echinodermata</v>
      </c>
      <c r="P3112" s="46" t="str">
        <f>IF($I3112="","",_xlfn.LET(_xlpm.x,VLOOKUP($I3112,'2026-01-09_taxon-match'!$A$2:$N$81,8,FALSE),IF(_xlpm.x=0,"",_xlpm.x)))</f>
        <v>Echinoidea</v>
      </c>
      <c r="Q3112" s="46" t="str">
        <f>IF($I3112="","",_xlfn.LET(_xlpm.x,VLOOKUP($I3112,'2026-01-09_taxon-match'!$A$2:$N$81,9,FALSE),IF(_xlpm.x=0,"",_xlpm.x)))</f>
        <v>Camarodonta</v>
      </c>
      <c r="R3112" s="46" t="str">
        <f>IF($I3112="","",_xlfn.LET(_xlpm.x,VLOOKUP($I3112,'2026-01-09_taxon-match'!$A$2:$N$81,10,FALSE),IF(_xlpm.x=0,"",_xlpm.x)))</f>
        <v>Echinidae</v>
      </c>
      <c r="S3112" s="46" t="str">
        <f>IF($I3112="","",_xlfn.LET(_xlpm.x,VLOOKUP($I3112,'2026-01-09_taxon-match'!$A$2:$N$81,11,FALSE),IF(_xlpm.x=0,"",_xlpm.x)))</f>
        <v>Sterechinus</v>
      </c>
      <c r="T3112" s="46" t="str">
        <f>IF($I3112="","",_xlfn.LET(_xlpm.x,VLOOKUP($I3112,'2026-01-09_taxon-match'!$A$2:$N$81,13,FALSE),IF(_xlpm.x=0,"",_xlpm.x)))</f>
        <v>neumayeri</v>
      </c>
      <c r="V3112" t="s">
        <v>43</v>
      </c>
      <c r="W3112" t="s">
        <v>28</v>
      </c>
      <c r="X3112" t="s">
        <v>32</v>
      </c>
      <c r="Y3112" s="46" t="str">
        <f>IF(V3112="","",_xlfn.LET(_xlpm.x,VLOOKUP(V3112,'Drop-down_menus'!$D$2:$E$13,2,FALSE),IF(_xlpm.x=0,"",_xlpm.x)))</f>
        <v>https://orcid.org/0000-0002-0981-7442</v>
      </c>
      <c r="Z3112" s="46" t="str">
        <f>IF(W3112="","",_xlfn.LET(_xlpm.x,VLOOKUP(W3112,'Drop-down_menus'!$D$2:$E$13,2,FALSE),IF(_xlpm.x=0,"",_xlpm.x)))</f>
        <v>https://orcid.org/0000-0002-9037-7623</v>
      </c>
      <c r="AA3112" s="46" t="str">
        <f>IF(X3112="","",_xlfn.LET(_xlpm.x,VLOOKUP(X3112,'Drop-down_menus'!$D$2:$E$13,2,FALSE),IF(_xlpm.x=0,"",_xlpm.x)))</f>
        <v>https://orcid.org/0000-0001-5748-602X</v>
      </c>
      <c r="AB3112" s="46" t="s">
        <v>229</v>
      </c>
      <c r="AC3112" s="46" t="s">
        <v>1114</v>
      </c>
    </row>
    <row r="3113" spans="1:29" ht="15" customHeight="1">
      <c r="A3113" s="46">
        <v>47</v>
      </c>
      <c r="B3113" s="2">
        <v>4168</v>
      </c>
      <c r="C3113" t="s">
        <v>57</v>
      </c>
      <c r="D3113" s="46" t="b">
        <f>COUNTIF(Events!$B$2:$B$171, C3113) &gt; 0</f>
        <v>1</v>
      </c>
      <c r="E3113" s="2" t="s">
        <v>1106</v>
      </c>
      <c r="F3113" s="46" t="s">
        <v>1105</v>
      </c>
      <c r="G3113" t="s">
        <v>177</v>
      </c>
      <c r="H3113"/>
      <c r="I3113" s="46" t="s">
        <v>177</v>
      </c>
      <c r="J3113" s="46" t="str">
        <f>IF(I3113="","",_xlfn.LET(_xlpm.x,VLOOKUP(I3113,'2026-01-09_taxon-match'!$A$2:$N$81,4,FALSE),IF(_xlpm.x=0,"",_xlpm.x)))</f>
        <v>Sterechinus neumayeri</v>
      </c>
      <c r="K3113"/>
      <c r="L3113" s="46" t="str">
        <f>IF(I3113="","",_xlfn.LET(_xlpm.x,VLOOKUP(I3113,'2026-01-09_taxon-match'!$A$2:$N$81,3,FALSE),IF(_xlpm.x=0,"",_xlpm.x)))</f>
        <v>urn:lsid:marinespecies.org:taxname:160831</v>
      </c>
      <c r="M3113" s="46" t="str">
        <f>IF($I3113="","",_xlfn.LET(_xlpm.x,VLOOKUP($I3113,'2026-01-09_taxon-match'!$A$2:$N$81,5,FALSE),IF(_xlpm.x=0,"",_xlpm.x)))</f>
        <v>(Meissner, 1900)</v>
      </c>
      <c r="N3113" s="46" t="str">
        <f>IF($I3113="","",_xlfn.LET(_xlpm.x,VLOOKUP($I3113,'2026-01-09_taxon-match'!$A$2:$N$81,6,FALSE),IF(_xlpm.x=0,"",_xlpm.x)))</f>
        <v>Animalia</v>
      </c>
      <c r="O3113" s="46" t="str">
        <f>IF($I3113="","",_xlfn.LET(_xlpm.x,VLOOKUP($I3113,'2026-01-09_taxon-match'!$A$2:$N$81,7,FALSE),IF(_xlpm.x=0,"",_xlpm.x)))</f>
        <v>Echinodermata</v>
      </c>
      <c r="P3113" s="46" t="str">
        <f>IF($I3113="","",_xlfn.LET(_xlpm.x,VLOOKUP($I3113,'2026-01-09_taxon-match'!$A$2:$N$81,8,FALSE),IF(_xlpm.x=0,"",_xlpm.x)))</f>
        <v>Echinoidea</v>
      </c>
      <c r="Q3113" s="46" t="str">
        <f>IF($I3113="","",_xlfn.LET(_xlpm.x,VLOOKUP($I3113,'2026-01-09_taxon-match'!$A$2:$N$81,9,FALSE),IF(_xlpm.x=0,"",_xlpm.x)))</f>
        <v>Camarodonta</v>
      </c>
      <c r="R3113" s="46" t="str">
        <f>IF($I3113="","",_xlfn.LET(_xlpm.x,VLOOKUP($I3113,'2026-01-09_taxon-match'!$A$2:$N$81,10,FALSE),IF(_xlpm.x=0,"",_xlpm.x)))</f>
        <v>Echinidae</v>
      </c>
      <c r="S3113" s="46" t="str">
        <f>IF($I3113="","",_xlfn.LET(_xlpm.x,VLOOKUP($I3113,'2026-01-09_taxon-match'!$A$2:$N$81,11,FALSE),IF(_xlpm.x=0,"",_xlpm.x)))</f>
        <v>Sterechinus</v>
      </c>
      <c r="T3113" s="46" t="str">
        <f>IF($I3113="","",_xlfn.LET(_xlpm.x,VLOOKUP($I3113,'2026-01-09_taxon-match'!$A$2:$N$81,13,FALSE),IF(_xlpm.x=0,"",_xlpm.x)))</f>
        <v>neumayeri</v>
      </c>
      <c r="V3113" t="s">
        <v>43</v>
      </c>
      <c r="W3113" t="s">
        <v>28</v>
      </c>
      <c r="X3113" t="s">
        <v>32</v>
      </c>
      <c r="Y3113" s="46" t="str">
        <f>IF(V3113="","",_xlfn.LET(_xlpm.x,VLOOKUP(V3113,'Drop-down_menus'!$D$2:$E$13,2,FALSE),IF(_xlpm.x=0,"",_xlpm.x)))</f>
        <v>https://orcid.org/0000-0002-0981-7442</v>
      </c>
      <c r="Z3113" s="46" t="str">
        <f>IF(W3113="","",_xlfn.LET(_xlpm.x,VLOOKUP(W3113,'Drop-down_menus'!$D$2:$E$13,2,FALSE),IF(_xlpm.x=0,"",_xlpm.x)))</f>
        <v>https://orcid.org/0000-0002-9037-7623</v>
      </c>
      <c r="AA3113" s="46" t="str">
        <f>IF(X3113="","",_xlfn.LET(_xlpm.x,VLOOKUP(X3113,'Drop-down_menus'!$D$2:$E$13,2,FALSE),IF(_xlpm.x=0,"",_xlpm.x)))</f>
        <v>https://orcid.org/0000-0001-5748-602X</v>
      </c>
      <c r="AB3113" s="46" t="s">
        <v>300</v>
      </c>
      <c r="AC3113" s="46" t="s">
        <v>1115</v>
      </c>
    </row>
    <row r="3114" spans="1:29" ht="15" customHeight="1">
      <c r="A3114" s="46">
        <v>48</v>
      </c>
      <c r="B3114" s="2">
        <v>4169</v>
      </c>
      <c r="C3114" t="s">
        <v>57</v>
      </c>
      <c r="D3114" s="46" t="b">
        <f>COUNTIF(Events!$B$2:$B$171, C3114) &gt; 0</f>
        <v>1</v>
      </c>
      <c r="E3114" s="46" t="s">
        <v>1113</v>
      </c>
      <c r="F3114" s="2" t="s">
        <v>1104</v>
      </c>
      <c r="G3114" t="s">
        <v>177</v>
      </c>
      <c r="H3114"/>
      <c r="I3114" s="46" t="s">
        <v>177</v>
      </c>
      <c r="J3114" s="46" t="str">
        <f>IF(I3114="","",_xlfn.LET(_xlpm.x,VLOOKUP(I3114,'2026-01-09_taxon-match'!$A$2:$N$81,4,FALSE),IF(_xlpm.x=0,"",_xlpm.x)))</f>
        <v>Sterechinus neumayeri</v>
      </c>
      <c r="K3114"/>
      <c r="L3114" s="46" t="str">
        <f>IF(I3114="","",_xlfn.LET(_xlpm.x,VLOOKUP(I3114,'2026-01-09_taxon-match'!$A$2:$N$81,3,FALSE),IF(_xlpm.x=0,"",_xlpm.x)))</f>
        <v>urn:lsid:marinespecies.org:taxname:160831</v>
      </c>
      <c r="M3114" s="46" t="str">
        <f>IF($I3114="","",_xlfn.LET(_xlpm.x,VLOOKUP($I3114,'2026-01-09_taxon-match'!$A$2:$N$81,5,FALSE),IF(_xlpm.x=0,"",_xlpm.x)))</f>
        <v>(Meissner, 1900)</v>
      </c>
      <c r="N3114" s="46" t="str">
        <f>IF($I3114="","",_xlfn.LET(_xlpm.x,VLOOKUP($I3114,'2026-01-09_taxon-match'!$A$2:$N$81,6,FALSE),IF(_xlpm.x=0,"",_xlpm.x)))</f>
        <v>Animalia</v>
      </c>
      <c r="O3114" s="46" t="str">
        <f>IF($I3114="","",_xlfn.LET(_xlpm.x,VLOOKUP($I3114,'2026-01-09_taxon-match'!$A$2:$N$81,7,FALSE),IF(_xlpm.x=0,"",_xlpm.x)))</f>
        <v>Echinodermata</v>
      </c>
      <c r="P3114" s="46" t="str">
        <f>IF($I3114="","",_xlfn.LET(_xlpm.x,VLOOKUP($I3114,'2026-01-09_taxon-match'!$A$2:$N$81,8,FALSE),IF(_xlpm.x=0,"",_xlpm.x)))</f>
        <v>Echinoidea</v>
      </c>
      <c r="Q3114" s="46" t="str">
        <f>IF($I3114="","",_xlfn.LET(_xlpm.x,VLOOKUP($I3114,'2026-01-09_taxon-match'!$A$2:$N$81,9,FALSE),IF(_xlpm.x=0,"",_xlpm.x)))</f>
        <v>Camarodonta</v>
      </c>
      <c r="R3114" s="46" t="str">
        <f>IF($I3114="","",_xlfn.LET(_xlpm.x,VLOOKUP($I3114,'2026-01-09_taxon-match'!$A$2:$N$81,10,FALSE),IF(_xlpm.x=0,"",_xlpm.x)))</f>
        <v>Echinidae</v>
      </c>
      <c r="S3114" s="46" t="str">
        <f>IF($I3114="","",_xlfn.LET(_xlpm.x,VLOOKUP($I3114,'2026-01-09_taxon-match'!$A$2:$N$81,11,FALSE),IF(_xlpm.x=0,"",_xlpm.x)))</f>
        <v>Sterechinus</v>
      </c>
      <c r="T3114" s="46" t="str">
        <f>IF($I3114="","",_xlfn.LET(_xlpm.x,VLOOKUP($I3114,'2026-01-09_taxon-match'!$A$2:$N$81,13,FALSE),IF(_xlpm.x=0,"",_xlpm.x)))</f>
        <v>neumayeri</v>
      </c>
      <c r="U3114"/>
      <c r="V3114" t="s">
        <v>43</v>
      </c>
      <c r="W3114" t="s">
        <v>28</v>
      </c>
      <c r="X3114" t="s">
        <v>32</v>
      </c>
      <c r="Y3114" s="46" t="str">
        <f>IF(V3114="","",_xlfn.LET(_xlpm.x,VLOOKUP(V3114,'Drop-down_menus'!$D$2:$E$13,2,FALSE),IF(_xlpm.x=0,"",_xlpm.x)))</f>
        <v>https://orcid.org/0000-0002-0981-7442</v>
      </c>
      <c r="Z3114" s="46" t="str">
        <f>IF(W3114="","",_xlfn.LET(_xlpm.x,VLOOKUP(W3114,'Drop-down_menus'!$D$2:$E$13,2,FALSE),IF(_xlpm.x=0,"",_xlpm.x)))</f>
        <v>https://orcid.org/0000-0002-9037-7623</v>
      </c>
      <c r="AA3114" s="46" t="str">
        <f>IF(X3114="","",_xlfn.LET(_xlpm.x,VLOOKUP(X3114,'Drop-down_menus'!$D$2:$E$13,2,FALSE),IF(_xlpm.x=0,"",_xlpm.x)))</f>
        <v>https://orcid.org/0000-0001-5748-602X</v>
      </c>
      <c r="AB3114" s="46" t="s">
        <v>172</v>
      </c>
      <c r="AC3114" s="46" t="s">
        <v>1114</v>
      </c>
    </row>
    <row r="3115" spans="1:29" ht="15" customHeight="1">
      <c r="A3115" s="46">
        <v>48</v>
      </c>
      <c r="B3115" s="2">
        <v>4170</v>
      </c>
      <c r="C3115" t="s">
        <v>57</v>
      </c>
      <c r="D3115" s="46" t="b">
        <f>COUNTIF(Events!$B$2:$B$171, C3115) &gt; 0</f>
        <v>1</v>
      </c>
      <c r="E3115" s="46" t="s">
        <v>1109</v>
      </c>
      <c r="F3115" s="46" t="s">
        <v>1107</v>
      </c>
      <c r="G3115" t="s">
        <v>177</v>
      </c>
      <c r="H3115"/>
      <c r="I3115" s="46" t="s">
        <v>177</v>
      </c>
      <c r="J3115" s="46" t="str">
        <f>IF(I3115="","",_xlfn.LET(_xlpm.x,VLOOKUP(I3115,'2026-01-09_taxon-match'!$A$2:$N$81,4,FALSE),IF(_xlpm.x=0,"",_xlpm.x)))</f>
        <v>Sterechinus neumayeri</v>
      </c>
      <c r="K3115"/>
      <c r="L3115" s="46" t="str">
        <f>IF(I3115="","",_xlfn.LET(_xlpm.x,VLOOKUP(I3115,'2026-01-09_taxon-match'!$A$2:$N$81,3,FALSE),IF(_xlpm.x=0,"",_xlpm.x)))</f>
        <v>urn:lsid:marinespecies.org:taxname:160831</v>
      </c>
      <c r="M3115" s="46" t="str">
        <f>IF($I3115="","",_xlfn.LET(_xlpm.x,VLOOKUP($I3115,'2026-01-09_taxon-match'!$A$2:$N$81,5,FALSE),IF(_xlpm.x=0,"",_xlpm.x)))</f>
        <v>(Meissner, 1900)</v>
      </c>
      <c r="N3115" s="46" t="str">
        <f>IF($I3115="","",_xlfn.LET(_xlpm.x,VLOOKUP($I3115,'2026-01-09_taxon-match'!$A$2:$N$81,6,FALSE),IF(_xlpm.x=0,"",_xlpm.x)))</f>
        <v>Animalia</v>
      </c>
      <c r="O3115" s="46" t="str">
        <f>IF($I3115="","",_xlfn.LET(_xlpm.x,VLOOKUP($I3115,'2026-01-09_taxon-match'!$A$2:$N$81,7,FALSE),IF(_xlpm.x=0,"",_xlpm.x)))</f>
        <v>Echinodermata</v>
      </c>
      <c r="P3115" s="46" t="str">
        <f>IF($I3115="","",_xlfn.LET(_xlpm.x,VLOOKUP($I3115,'2026-01-09_taxon-match'!$A$2:$N$81,8,FALSE),IF(_xlpm.x=0,"",_xlpm.x)))</f>
        <v>Echinoidea</v>
      </c>
      <c r="Q3115" s="46" t="str">
        <f>IF($I3115="","",_xlfn.LET(_xlpm.x,VLOOKUP($I3115,'2026-01-09_taxon-match'!$A$2:$N$81,9,FALSE),IF(_xlpm.x=0,"",_xlpm.x)))</f>
        <v>Camarodonta</v>
      </c>
      <c r="R3115" s="46" t="str">
        <f>IF($I3115="","",_xlfn.LET(_xlpm.x,VLOOKUP($I3115,'2026-01-09_taxon-match'!$A$2:$N$81,10,FALSE),IF(_xlpm.x=0,"",_xlpm.x)))</f>
        <v>Echinidae</v>
      </c>
      <c r="S3115" s="46" t="str">
        <f>IF($I3115="","",_xlfn.LET(_xlpm.x,VLOOKUP($I3115,'2026-01-09_taxon-match'!$A$2:$N$81,11,FALSE),IF(_xlpm.x=0,"",_xlpm.x)))</f>
        <v>Sterechinus</v>
      </c>
      <c r="T3115" s="46" t="str">
        <f>IF($I3115="","",_xlfn.LET(_xlpm.x,VLOOKUP($I3115,'2026-01-09_taxon-match'!$A$2:$N$81,13,FALSE),IF(_xlpm.x=0,"",_xlpm.x)))</f>
        <v>neumayeri</v>
      </c>
      <c r="V3115" t="s">
        <v>43</v>
      </c>
      <c r="W3115" t="s">
        <v>28</v>
      </c>
      <c r="X3115" t="s">
        <v>32</v>
      </c>
      <c r="Y3115" s="46" t="str">
        <f>IF(V3115="","",_xlfn.LET(_xlpm.x,VLOOKUP(V3115,'Drop-down_menus'!$D$2:$E$13,2,FALSE),IF(_xlpm.x=0,"",_xlpm.x)))</f>
        <v>https://orcid.org/0000-0002-0981-7442</v>
      </c>
      <c r="Z3115" s="46" t="str">
        <f>IF(W3115="","",_xlfn.LET(_xlpm.x,VLOOKUP(W3115,'Drop-down_menus'!$D$2:$E$13,2,FALSE),IF(_xlpm.x=0,"",_xlpm.x)))</f>
        <v>https://orcid.org/0000-0002-9037-7623</v>
      </c>
      <c r="AA3115" s="46" t="str">
        <f>IF(X3115="","",_xlfn.LET(_xlpm.x,VLOOKUP(X3115,'Drop-down_menus'!$D$2:$E$13,2,FALSE),IF(_xlpm.x=0,"",_xlpm.x)))</f>
        <v>https://orcid.org/0000-0001-5748-602X</v>
      </c>
      <c r="AB3115" s="46" t="s">
        <v>172</v>
      </c>
      <c r="AC3115" s="46" t="s">
        <v>189</v>
      </c>
    </row>
    <row r="3116" spans="1:29" ht="15" customHeight="1">
      <c r="A3116" s="46">
        <v>48</v>
      </c>
      <c r="B3116" s="2">
        <v>4171</v>
      </c>
      <c r="C3116" t="s">
        <v>57</v>
      </c>
      <c r="D3116" s="46" t="b">
        <f>COUNTIF(Events!$B$2:$B$171, C3116) &gt; 0</f>
        <v>1</v>
      </c>
      <c r="E3116" s="46" t="s">
        <v>1110</v>
      </c>
      <c r="F3116" s="46" t="s">
        <v>1108</v>
      </c>
      <c r="G3116" t="s">
        <v>177</v>
      </c>
      <c r="H3116"/>
      <c r="I3116" s="46" t="s">
        <v>177</v>
      </c>
      <c r="J3116" s="46" t="str">
        <f>IF(I3116="","",_xlfn.LET(_xlpm.x,VLOOKUP(I3116,'2026-01-09_taxon-match'!$A$2:$N$81,4,FALSE),IF(_xlpm.x=0,"",_xlpm.x)))</f>
        <v>Sterechinus neumayeri</v>
      </c>
      <c r="K3116"/>
      <c r="L3116" s="46" t="str">
        <f>IF(I3116="","",_xlfn.LET(_xlpm.x,VLOOKUP(I3116,'2026-01-09_taxon-match'!$A$2:$N$81,3,FALSE),IF(_xlpm.x=0,"",_xlpm.x)))</f>
        <v>urn:lsid:marinespecies.org:taxname:160831</v>
      </c>
      <c r="M3116" s="46" t="str">
        <f>IF($I3116="","",_xlfn.LET(_xlpm.x,VLOOKUP($I3116,'2026-01-09_taxon-match'!$A$2:$N$81,5,FALSE),IF(_xlpm.x=0,"",_xlpm.x)))</f>
        <v>(Meissner, 1900)</v>
      </c>
      <c r="N3116" s="46" t="str">
        <f>IF($I3116="","",_xlfn.LET(_xlpm.x,VLOOKUP($I3116,'2026-01-09_taxon-match'!$A$2:$N$81,6,FALSE),IF(_xlpm.x=0,"",_xlpm.x)))</f>
        <v>Animalia</v>
      </c>
      <c r="O3116" s="46" t="str">
        <f>IF($I3116="","",_xlfn.LET(_xlpm.x,VLOOKUP($I3116,'2026-01-09_taxon-match'!$A$2:$N$81,7,FALSE),IF(_xlpm.x=0,"",_xlpm.x)))</f>
        <v>Echinodermata</v>
      </c>
      <c r="P3116" s="46" t="str">
        <f>IF($I3116="","",_xlfn.LET(_xlpm.x,VLOOKUP($I3116,'2026-01-09_taxon-match'!$A$2:$N$81,8,FALSE),IF(_xlpm.x=0,"",_xlpm.x)))</f>
        <v>Echinoidea</v>
      </c>
      <c r="Q3116" s="46" t="str">
        <f>IF($I3116="","",_xlfn.LET(_xlpm.x,VLOOKUP($I3116,'2026-01-09_taxon-match'!$A$2:$N$81,9,FALSE),IF(_xlpm.x=0,"",_xlpm.x)))</f>
        <v>Camarodonta</v>
      </c>
      <c r="R3116" s="46" t="str">
        <f>IF($I3116="","",_xlfn.LET(_xlpm.x,VLOOKUP($I3116,'2026-01-09_taxon-match'!$A$2:$N$81,10,FALSE),IF(_xlpm.x=0,"",_xlpm.x)))</f>
        <v>Echinidae</v>
      </c>
      <c r="S3116" s="46" t="str">
        <f>IF($I3116="","",_xlfn.LET(_xlpm.x,VLOOKUP($I3116,'2026-01-09_taxon-match'!$A$2:$N$81,11,FALSE),IF(_xlpm.x=0,"",_xlpm.x)))</f>
        <v>Sterechinus</v>
      </c>
      <c r="T3116" s="46" t="str">
        <f>IF($I3116="","",_xlfn.LET(_xlpm.x,VLOOKUP($I3116,'2026-01-09_taxon-match'!$A$2:$N$81,13,FALSE),IF(_xlpm.x=0,"",_xlpm.x)))</f>
        <v>neumayeri</v>
      </c>
      <c r="V3116" t="s">
        <v>43</v>
      </c>
      <c r="W3116" t="s">
        <v>28</v>
      </c>
      <c r="X3116" t="s">
        <v>32</v>
      </c>
      <c r="Y3116" s="46" t="str">
        <f>IF(V3116="","",_xlfn.LET(_xlpm.x,VLOOKUP(V3116,'Drop-down_menus'!$D$2:$E$13,2,FALSE),IF(_xlpm.x=0,"",_xlpm.x)))</f>
        <v>https://orcid.org/0000-0002-0981-7442</v>
      </c>
      <c r="Z3116" s="46" t="str">
        <f>IF(W3116="","",_xlfn.LET(_xlpm.x,VLOOKUP(W3116,'Drop-down_menus'!$D$2:$E$13,2,FALSE),IF(_xlpm.x=0,"",_xlpm.x)))</f>
        <v>https://orcid.org/0000-0002-9037-7623</v>
      </c>
      <c r="AA3116" s="46" t="str">
        <f>IF(X3116="","",_xlfn.LET(_xlpm.x,VLOOKUP(X3116,'Drop-down_menus'!$D$2:$E$13,2,FALSE),IF(_xlpm.x=0,"",_xlpm.x)))</f>
        <v>https://orcid.org/0000-0001-5748-602X</v>
      </c>
      <c r="AB3116" s="46" t="s">
        <v>229</v>
      </c>
      <c r="AC3116" s="46" t="s">
        <v>1114</v>
      </c>
    </row>
    <row r="3117" spans="1:29" ht="15" customHeight="1">
      <c r="A3117" s="46">
        <v>48</v>
      </c>
      <c r="B3117" s="2">
        <v>4172</v>
      </c>
      <c r="C3117" t="s">
        <v>57</v>
      </c>
      <c r="D3117" s="46" t="b">
        <f>COUNTIF(Events!$B$2:$B$171, C3117) &gt; 0</f>
        <v>1</v>
      </c>
      <c r="E3117" s="46" t="s">
        <v>1111</v>
      </c>
      <c r="F3117" s="46" t="s">
        <v>1108</v>
      </c>
      <c r="G3117" t="s">
        <v>177</v>
      </c>
      <c r="H3117"/>
      <c r="I3117" s="46" t="s">
        <v>177</v>
      </c>
      <c r="J3117" s="46" t="str">
        <f>IF(I3117="","",_xlfn.LET(_xlpm.x,VLOOKUP(I3117,'2026-01-09_taxon-match'!$A$2:$N$81,4,FALSE),IF(_xlpm.x=0,"",_xlpm.x)))</f>
        <v>Sterechinus neumayeri</v>
      </c>
      <c r="K3117"/>
      <c r="L3117" s="46" t="str">
        <f>IF(I3117="","",_xlfn.LET(_xlpm.x,VLOOKUP(I3117,'2026-01-09_taxon-match'!$A$2:$N$81,3,FALSE),IF(_xlpm.x=0,"",_xlpm.x)))</f>
        <v>urn:lsid:marinespecies.org:taxname:160831</v>
      </c>
      <c r="M3117" s="46" t="str">
        <f>IF($I3117="","",_xlfn.LET(_xlpm.x,VLOOKUP($I3117,'2026-01-09_taxon-match'!$A$2:$N$81,5,FALSE),IF(_xlpm.x=0,"",_xlpm.x)))</f>
        <v>(Meissner, 1900)</v>
      </c>
      <c r="N3117" s="46" t="str">
        <f>IF($I3117="","",_xlfn.LET(_xlpm.x,VLOOKUP($I3117,'2026-01-09_taxon-match'!$A$2:$N$81,6,FALSE),IF(_xlpm.x=0,"",_xlpm.x)))</f>
        <v>Animalia</v>
      </c>
      <c r="O3117" s="46" t="str">
        <f>IF($I3117="","",_xlfn.LET(_xlpm.x,VLOOKUP($I3117,'2026-01-09_taxon-match'!$A$2:$N$81,7,FALSE),IF(_xlpm.x=0,"",_xlpm.x)))</f>
        <v>Echinodermata</v>
      </c>
      <c r="P3117" s="46" t="str">
        <f>IF($I3117="","",_xlfn.LET(_xlpm.x,VLOOKUP($I3117,'2026-01-09_taxon-match'!$A$2:$N$81,8,FALSE),IF(_xlpm.x=0,"",_xlpm.x)))</f>
        <v>Echinoidea</v>
      </c>
      <c r="Q3117" s="46" t="str">
        <f>IF($I3117="","",_xlfn.LET(_xlpm.x,VLOOKUP($I3117,'2026-01-09_taxon-match'!$A$2:$N$81,9,FALSE),IF(_xlpm.x=0,"",_xlpm.x)))</f>
        <v>Camarodonta</v>
      </c>
      <c r="R3117" s="46" t="str">
        <f>IF($I3117="","",_xlfn.LET(_xlpm.x,VLOOKUP($I3117,'2026-01-09_taxon-match'!$A$2:$N$81,10,FALSE),IF(_xlpm.x=0,"",_xlpm.x)))</f>
        <v>Echinidae</v>
      </c>
      <c r="S3117" s="46" t="str">
        <f>IF($I3117="","",_xlfn.LET(_xlpm.x,VLOOKUP($I3117,'2026-01-09_taxon-match'!$A$2:$N$81,11,FALSE),IF(_xlpm.x=0,"",_xlpm.x)))</f>
        <v>Sterechinus</v>
      </c>
      <c r="T3117" s="46" t="str">
        <f>IF($I3117="","",_xlfn.LET(_xlpm.x,VLOOKUP($I3117,'2026-01-09_taxon-match'!$A$2:$N$81,13,FALSE),IF(_xlpm.x=0,"",_xlpm.x)))</f>
        <v>neumayeri</v>
      </c>
      <c r="V3117" t="s">
        <v>43</v>
      </c>
      <c r="W3117" t="s">
        <v>28</v>
      </c>
      <c r="X3117" t="s">
        <v>32</v>
      </c>
      <c r="Y3117" s="46" t="str">
        <f>IF(V3117="","",_xlfn.LET(_xlpm.x,VLOOKUP(V3117,'Drop-down_menus'!$D$2:$E$13,2,FALSE),IF(_xlpm.x=0,"",_xlpm.x)))</f>
        <v>https://orcid.org/0000-0002-0981-7442</v>
      </c>
      <c r="Z3117" s="46" t="str">
        <f>IF(W3117="","",_xlfn.LET(_xlpm.x,VLOOKUP(W3117,'Drop-down_menus'!$D$2:$E$13,2,FALSE),IF(_xlpm.x=0,"",_xlpm.x)))</f>
        <v>https://orcid.org/0000-0002-9037-7623</v>
      </c>
      <c r="AA3117" s="46" t="str">
        <f>IF(X3117="","",_xlfn.LET(_xlpm.x,VLOOKUP(X3117,'Drop-down_menus'!$D$2:$E$13,2,FALSE),IF(_xlpm.x=0,"",_xlpm.x)))</f>
        <v>https://orcid.org/0000-0001-5748-602X</v>
      </c>
      <c r="AB3117" s="46" t="s">
        <v>229</v>
      </c>
      <c r="AC3117" s="46" t="s">
        <v>1114</v>
      </c>
    </row>
    <row r="3118" spans="1:29" ht="15" customHeight="1">
      <c r="A3118" s="46">
        <v>48</v>
      </c>
      <c r="B3118" s="2">
        <v>4173</v>
      </c>
      <c r="C3118" t="s">
        <v>57</v>
      </c>
      <c r="D3118" s="46" t="b">
        <f>COUNTIF(Events!$B$2:$B$171, C3118) &gt; 0</f>
        <v>1</v>
      </c>
      <c r="E3118" s="2" t="s">
        <v>1106</v>
      </c>
      <c r="F3118" s="46" t="s">
        <v>1105</v>
      </c>
      <c r="G3118" t="s">
        <v>177</v>
      </c>
      <c r="H3118"/>
      <c r="I3118" s="46" t="s">
        <v>177</v>
      </c>
      <c r="J3118" s="46" t="str">
        <f>IF(I3118="","",_xlfn.LET(_xlpm.x,VLOOKUP(I3118,'2026-01-09_taxon-match'!$A$2:$N$81,4,FALSE),IF(_xlpm.x=0,"",_xlpm.x)))</f>
        <v>Sterechinus neumayeri</v>
      </c>
      <c r="K3118"/>
      <c r="L3118" s="46" t="str">
        <f>IF(I3118="","",_xlfn.LET(_xlpm.x,VLOOKUP(I3118,'2026-01-09_taxon-match'!$A$2:$N$81,3,FALSE),IF(_xlpm.x=0,"",_xlpm.x)))</f>
        <v>urn:lsid:marinespecies.org:taxname:160831</v>
      </c>
      <c r="M3118" s="46" t="str">
        <f>IF($I3118="","",_xlfn.LET(_xlpm.x,VLOOKUP($I3118,'2026-01-09_taxon-match'!$A$2:$N$81,5,FALSE),IF(_xlpm.x=0,"",_xlpm.x)))</f>
        <v>(Meissner, 1900)</v>
      </c>
      <c r="N3118" s="46" t="str">
        <f>IF($I3118="","",_xlfn.LET(_xlpm.x,VLOOKUP($I3118,'2026-01-09_taxon-match'!$A$2:$N$81,6,FALSE),IF(_xlpm.x=0,"",_xlpm.x)))</f>
        <v>Animalia</v>
      </c>
      <c r="O3118" s="46" t="str">
        <f>IF($I3118="","",_xlfn.LET(_xlpm.x,VLOOKUP($I3118,'2026-01-09_taxon-match'!$A$2:$N$81,7,FALSE),IF(_xlpm.x=0,"",_xlpm.x)))</f>
        <v>Echinodermata</v>
      </c>
      <c r="P3118" s="46" t="str">
        <f>IF($I3118="","",_xlfn.LET(_xlpm.x,VLOOKUP($I3118,'2026-01-09_taxon-match'!$A$2:$N$81,8,FALSE),IF(_xlpm.x=0,"",_xlpm.x)))</f>
        <v>Echinoidea</v>
      </c>
      <c r="Q3118" s="46" t="str">
        <f>IF($I3118="","",_xlfn.LET(_xlpm.x,VLOOKUP($I3118,'2026-01-09_taxon-match'!$A$2:$N$81,9,FALSE),IF(_xlpm.x=0,"",_xlpm.x)))</f>
        <v>Camarodonta</v>
      </c>
      <c r="R3118" s="46" t="str">
        <f>IF($I3118="","",_xlfn.LET(_xlpm.x,VLOOKUP($I3118,'2026-01-09_taxon-match'!$A$2:$N$81,10,FALSE),IF(_xlpm.x=0,"",_xlpm.x)))</f>
        <v>Echinidae</v>
      </c>
      <c r="S3118" s="46" t="str">
        <f>IF($I3118="","",_xlfn.LET(_xlpm.x,VLOOKUP($I3118,'2026-01-09_taxon-match'!$A$2:$N$81,11,FALSE),IF(_xlpm.x=0,"",_xlpm.x)))</f>
        <v>Sterechinus</v>
      </c>
      <c r="T3118" s="46" t="str">
        <f>IF($I3118="","",_xlfn.LET(_xlpm.x,VLOOKUP($I3118,'2026-01-09_taxon-match'!$A$2:$N$81,13,FALSE),IF(_xlpm.x=0,"",_xlpm.x)))</f>
        <v>neumayeri</v>
      </c>
      <c r="V3118" t="s">
        <v>43</v>
      </c>
      <c r="W3118" t="s">
        <v>28</v>
      </c>
      <c r="X3118" t="s">
        <v>32</v>
      </c>
      <c r="Y3118" s="46" t="str">
        <f>IF(V3118="","",_xlfn.LET(_xlpm.x,VLOOKUP(V3118,'Drop-down_menus'!$D$2:$E$13,2,FALSE),IF(_xlpm.x=0,"",_xlpm.x)))</f>
        <v>https://orcid.org/0000-0002-0981-7442</v>
      </c>
      <c r="Z3118" s="46" t="str">
        <f>IF(W3118="","",_xlfn.LET(_xlpm.x,VLOOKUP(W3118,'Drop-down_menus'!$D$2:$E$13,2,FALSE),IF(_xlpm.x=0,"",_xlpm.x)))</f>
        <v>https://orcid.org/0000-0002-9037-7623</v>
      </c>
      <c r="AA3118" s="46" t="str">
        <f>IF(X3118="","",_xlfn.LET(_xlpm.x,VLOOKUP(X3118,'Drop-down_menus'!$D$2:$E$13,2,FALSE),IF(_xlpm.x=0,"",_xlpm.x)))</f>
        <v>https://orcid.org/0000-0001-5748-602X</v>
      </c>
      <c r="AB3118" s="46" t="s">
        <v>300</v>
      </c>
      <c r="AC3118" s="46" t="s">
        <v>1115</v>
      </c>
    </row>
    <row r="3119" spans="1:29" ht="15" customHeight="1">
      <c r="A3119" s="46">
        <v>369</v>
      </c>
      <c r="B3119" s="2">
        <v>4174</v>
      </c>
      <c r="C3119" t="s">
        <v>115</v>
      </c>
      <c r="D3119" s="46" t="b">
        <f>COUNTIF(Events!$B$2:$B$171, C3119) &gt; 0</f>
        <v>1</v>
      </c>
      <c r="E3119" s="46" t="s">
        <v>1113</v>
      </c>
      <c r="F3119" s="2" t="s">
        <v>1104</v>
      </c>
      <c r="G3119" t="s">
        <v>177</v>
      </c>
      <c r="H3119"/>
      <c r="I3119" s="46" t="s">
        <v>177</v>
      </c>
      <c r="J3119" s="46" t="str">
        <f>IF(I3119="","",_xlfn.LET(_xlpm.x,VLOOKUP(I3119,'2026-01-09_taxon-match'!$A$2:$N$81,4,FALSE),IF(_xlpm.x=0,"",_xlpm.x)))</f>
        <v>Sterechinus neumayeri</v>
      </c>
      <c r="K3119"/>
      <c r="L3119" s="46" t="str">
        <f>IF(I3119="","",_xlfn.LET(_xlpm.x,VLOOKUP(I3119,'2026-01-09_taxon-match'!$A$2:$N$81,3,FALSE),IF(_xlpm.x=0,"",_xlpm.x)))</f>
        <v>urn:lsid:marinespecies.org:taxname:160831</v>
      </c>
      <c r="M3119" s="46" t="str">
        <f>IF($I3119="","",_xlfn.LET(_xlpm.x,VLOOKUP($I3119,'2026-01-09_taxon-match'!$A$2:$N$81,5,FALSE),IF(_xlpm.x=0,"",_xlpm.x)))</f>
        <v>(Meissner, 1900)</v>
      </c>
      <c r="N3119" s="46" t="str">
        <f>IF($I3119="","",_xlfn.LET(_xlpm.x,VLOOKUP($I3119,'2026-01-09_taxon-match'!$A$2:$N$81,6,FALSE),IF(_xlpm.x=0,"",_xlpm.x)))</f>
        <v>Animalia</v>
      </c>
      <c r="O3119" s="46" t="str">
        <f>IF($I3119="","",_xlfn.LET(_xlpm.x,VLOOKUP($I3119,'2026-01-09_taxon-match'!$A$2:$N$81,7,FALSE),IF(_xlpm.x=0,"",_xlpm.x)))</f>
        <v>Echinodermata</v>
      </c>
      <c r="P3119" s="46" t="str">
        <f>IF($I3119="","",_xlfn.LET(_xlpm.x,VLOOKUP($I3119,'2026-01-09_taxon-match'!$A$2:$N$81,8,FALSE),IF(_xlpm.x=0,"",_xlpm.x)))</f>
        <v>Echinoidea</v>
      </c>
      <c r="Q3119" s="46" t="str">
        <f>IF($I3119="","",_xlfn.LET(_xlpm.x,VLOOKUP($I3119,'2026-01-09_taxon-match'!$A$2:$N$81,9,FALSE),IF(_xlpm.x=0,"",_xlpm.x)))</f>
        <v>Camarodonta</v>
      </c>
      <c r="R3119" s="46" t="str">
        <f>IF($I3119="","",_xlfn.LET(_xlpm.x,VLOOKUP($I3119,'2026-01-09_taxon-match'!$A$2:$N$81,10,FALSE),IF(_xlpm.x=0,"",_xlpm.x)))</f>
        <v>Echinidae</v>
      </c>
      <c r="S3119" s="46" t="str">
        <f>IF($I3119="","",_xlfn.LET(_xlpm.x,VLOOKUP($I3119,'2026-01-09_taxon-match'!$A$2:$N$81,11,FALSE),IF(_xlpm.x=0,"",_xlpm.x)))</f>
        <v>Sterechinus</v>
      </c>
      <c r="T3119" s="46" t="str">
        <f>IF($I3119="","",_xlfn.LET(_xlpm.x,VLOOKUP($I3119,'2026-01-09_taxon-match'!$A$2:$N$81,13,FALSE),IF(_xlpm.x=0,"",_xlpm.x)))</f>
        <v>neumayeri</v>
      </c>
      <c r="U3119"/>
      <c r="V3119" t="s">
        <v>43</v>
      </c>
      <c r="W3119" t="s">
        <v>28</v>
      </c>
      <c r="X3119" t="s">
        <v>32</v>
      </c>
      <c r="Y3119" s="46" t="str">
        <f>IF(V3119="","",_xlfn.LET(_xlpm.x,VLOOKUP(V3119,'Drop-down_menus'!$D$2:$E$13,2,FALSE),IF(_xlpm.x=0,"",_xlpm.x)))</f>
        <v>https://orcid.org/0000-0002-0981-7442</v>
      </c>
      <c r="Z3119" s="46" t="str">
        <f>IF(W3119="","",_xlfn.LET(_xlpm.x,VLOOKUP(W3119,'Drop-down_menus'!$D$2:$E$13,2,FALSE),IF(_xlpm.x=0,"",_xlpm.x)))</f>
        <v>https://orcid.org/0000-0002-9037-7623</v>
      </c>
      <c r="AA3119" s="46" t="str">
        <f>IF(X3119="","",_xlfn.LET(_xlpm.x,VLOOKUP(X3119,'Drop-down_menus'!$D$2:$E$13,2,FALSE),IF(_xlpm.x=0,"",_xlpm.x)))</f>
        <v>https://orcid.org/0000-0001-5748-602X</v>
      </c>
      <c r="AB3119" s="46" t="s">
        <v>172</v>
      </c>
      <c r="AC3119" s="46" t="s">
        <v>1114</v>
      </c>
    </row>
    <row r="3120" spans="1:29" ht="15" customHeight="1">
      <c r="A3120" s="46">
        <v>369</v>
      </c>
      <c r="B3120" s="2">
        <v>4175</v>
      </c>
      <c r="C3120" t="s">
        <v>115</v>
      </c>
      <c r="D3120" s="46" t="b">
        <f>COUNTIF(Events!$B$2:$B$171, C3120) &gt; 0</f>
        <v>1</v>
      </c>
      <c r="E3120" s="46" t="s">
        <v>1109</v>
      </c>
      <c r="F3120" s="46" t="s">
        <v>1107</v>
      </c>
      <c r="G3120" t="s">
        <v>177</v>
      </c>
      <c r="H3120"/>
      <c r="I3120" s="46" t="s">
        <v>177</v>
      </c>
      <c r="J3120" s="46" t="str">
        <f>IF(I3120="","",_xlfn.LET(_xlpm.x,VLOOKUP(I3120,'2026-01-09_taxon-match'!$A$2:$N$81,4,FALSE),IF(_xlpm.x=0,"",_xlpm.x)))</f>
        <v>Sterechinus neumayeri</v>
      </c>
      <c r="K3120"/>
      <c r="L3120" s="46" t="str">
        <f>IF(I3120="","",_xlfn.LET(_xlpm.x,VLOOKUP(I3120,'2026-01-09_taxon-match'!$A$2:$N$81,3,FALSE),IF(_xlpm.x=0,"",_xlpm.x)))</f>
        <v>urn:lsid:marinespecies.org:taxname:160831</v>
      </c>
      <c r="M3120" s="46" t="str">
        <f>IF($I3120="","",_xlfn.LET(_xlpm.x,VLOOKUP($I3120,'2026-01-09_taxon-match'!$A$2:$N$81,5,FALSE),IF(_xlpm.x=0,"",_xlpm.x)))</f>
        <v>(Meissner, 1900)</v>
      </c>
      <c r="N3120" s="46" t="str">
        <f>IF($I3120="","",_xlfn.LET(_xlpm.x,VLOOKUP($I3120,'2026-01-09_taxon-match'!$A$2:$N$81,6,FALSE),IF(_xlpm.x=0,"",_xlpm.x)))</f>
        <v>Animalia</v>
      </c>
      <c r="O3120" s="46" t="str">
        <f>IF($I3120="","",_xlfn.LET(_xlpm.x,VLOOKUP($I3120,'2026-01-09_taxon-match'!$A$2:$N$81,7,FALSE),IF(_xlpm.x=0,"",_xlpm.x)))</f>
        <v>Echinodermata</v>
      </c>
      <c r="P3120" s="46" t="str">
        <f>IF($I3120="","",_xlfn.LET(_xlpm.x,VLOOKUP($I3120,'2026-01-09_taxon-match'!$A$2:$N$81,8,FALSE),IF(_xlpm.x=0,"",_xlpm.x)))</f>
        <v>Echinoidea</v>
      </c>
      <c r="Q3120" s="46" t="str">
        <f>IF($I3120="","",_xlfn.LET(_xlpm.x,VLOOKUP($I3120,'2026-01-09_taxon-match'!$A$2:$N$81,9,FALSE),IF(_xlpm.x=0,"",_xlpm.x)))</f>
        <v>Camarodonta</v>
      </c>
      <c r="R3120" s="46" t="str">
        <f>IF($I3120="","",_xlfn.LET(_xlpm.x,VLOOKUP($I3120,'2026-01-09_taxon-match'!$A$2:$N$81,10,FALSE),IF(_xlpm.x=0,"",_xlpm.x)))</f>
        <v>Echinidae</v>
      </c>
      <c r="S3120" s="46" t="str">
        <f>IF($I3120="","",_xlfn.LET(_xlpm.x,VLOOKUP($I3120,'2026-01-09_taxon-match'!$A$2:$N$81,11,FALSE),IF(_xlpm.x=0,"",_xlpm.x)))</f>
        <v>Sterechinus</v>
      </c>
      <c r="T3120" s="46" t="str">
        <f>IF($I3120="","",_xlfn.LET(_xlpm.x,VLOOKUP($I3120,'2026-01-09_taxon-match'!$A$2:$N$81,13,FALSE),IF(_xlpm.x=0,"",_xlpm.x)))</f>
        <v>neumayeri</v>
      </c>
      <c r="V3120" t="s">
        <v>43</v>
      </c>
      <c r="W3120" t="s">
        <v>28</v>
      </c>
      <c r="X3120" t="s">
        <v>32</v>
      </c>
      <c r="Y3120" s="46" t="str">
        <f>IF(V3120="","",_xlfn.LET(_xlpm.x,VLOOKUP(V3120,'Drop-down_menus'!$D$2:$E$13,2,FALSE),IF(_xlpm.x=0,"",_xlpm.x)))</f>
        <v>https://orcid.org/0000-0002-0981-7442</v>
      </c>
      <c r="Z3120" s="46" t="str">
        <f>IF(W3120="","",_xlfn.LET(_xlpm.x,VLOOKUP(W3120,'Drop-down_menus'!$D$2:$E$13,2,FALSE),IF(_xlpm.x=0,"",_xlpm.x)))</f>
        <v>https://orcid.org/0000-0002-9037-7623</v>
      </c>
      <c r="AA3120" s="46" t="str">
        <f>IF(X3120="","",_xlfn.LET(_xlpm.x,VLOOKUP(X3120,'Drop-down_menus'!$D$2:$E$13,2,FALSE),IF(_xlpm.x=0,"",_xlpm.x)))</f>
        <v>https://orcid.org/0000-0001-5748-602X</v>
      </c>
      <c r="AB3120" s="46" t="s">
        <v>172</v>
      </c>
      <c r="AC3120" s="46" t="s">
        <v>189</v>
      </c>
    </row>
    <row r="3121" spans="1:29" ht="15" customHeight="1">
      <c r="A3121" s="46">
        <v>369</v>
      </c>
      <c r="B3121" s="2">
        <v>4176</v>
      </c>
      <c r="C3121" t="s">
        <v>115</v>
      </c>
      <c r="D3121" s="46" t="b">
        <f>COUNTIF(Events!$B$2:$B$171, C3121) &gt; 0</f>
        <v>1</v>
      </c>
      <c r="E3121" s="46" t="s">
        <v>1110</v>
      </c>
      <c r="F3121" s="46" t="s">
        <v>1108</v>
      </c>
      <c r="G3121" t="s">
        <v>177</v>
      </c>
      <c r="H3121"/>
      <c r="I3121" s="46" t="s">
        <v>177</v>
      </c>
      <c r="J3121" s="46" t="str">
        <f>IF(I3121="","",_xlfn.LET(_xlpm.x,VLOOKUP(I3121,'2026-01-09_taxon-match'!$A$2:$N$81,4,FALSE),IF(_xlpm.x=0,"",_xlpm.x)))</f>
        <v>Sterechinus neumayeri</v>
      </c>
      <c r="K3121"/>
      <c r="L3121" s="46" t="str">
        <f>IF(I3121="","",_xlfn.LET(_xlpm.x,VLOOKUP(I3121,'2026-01-09_taxon-match'!$A$2:$N$81,3,FALSE),IF(_xlpm.x=0,"",_xlpm.x)))</f>
        <v>urn:lsid:marinespecies.org:taxname:160831</v>
      </c>
      <c r="M3121" s="46" t="str">
        <f>IF($I3121="","",_xlfn.LET(_xlpm.x,VLOOKUP($I3121,'2026-01-09_taxon-match'!$A$2:$N$81,5,FALSE),IF(_xlpm.x=0,"",_xlpm.x)))</f>
        <v>(Meissner, 1900)</v>
      </c>
      <c r="N3121" s="46" t="str">
        <f>IF($I3121="","",_xlfn.LET(_xlpm.x,VLOOKUP($I3121,'2026-01-09_taxon-match'!$A$2:$N$81,6,FALSE),IF(_xlpm.x=0,"",_xlpm.x)))</f>
        <v>Animalia</v>
      </c>
      <c r="O3121" s="46" t="str">
        <f>IF($I3121="","",_xlfn.LET(_xlpm.x,VLOOKUP($I3121,'2026-01-09_taxon-match'!$A$2:$N$81,7,FALSE),IF(_xlpm.x=0,"",_xlpm.x)))</f>
        <v>Echinodermata</v>
      </c>
      <c r="P3121" s="46" t="str">
        <f>IF($I3121="","",_xlfn.LET(_xlpm.x,VLOOKUP($I3121,'2026-01-09_taxon-match'!$A$2:$N$81,8,FALSE),IF(_xlpm.x=0,"",_xlpm.x)))</f>
        <v>Echinoidea</v>
      </c>
      <c r="Q3121" s="46" t="str">
        <f>IF($I3121="","",_xlfn.LET(_xlpm.x,VLOOKUP($I3121,'2026-01-09_taxon-match'!$A$2:$N$81,9,FALSE),IF(_xlpm.x=0,"",_xlpm.x)))</f>
        <v>Camarodonta</v>
      </c>
      <c r="R3121" s="46" t="str">
        <f>IF($I3121="","",_xlfn.LET(_xlpm.x,VLOOKUP($I3121,'2026-01-09_taxon-match'!$A$2:$N$81,10,FALSE),IF(_xlpm.x=0,"",_xlpm.x)))</f>
        <v>Echinidae</v>
      </c>
      <c r="S3121" s="46" t="str">
        <f>IF($I3121="","",_xlfn.LET(_xlpm.x,VLOOKUP($I3121,'2026-01-09_taxon-match'!$A$2:$N$81,11,FALSE),IF(_xlpm.x=0,"",_xlpm.x)))</f>
        <v>Sterechinus</v>
      </c>
      <c r="T3121" s="46" t="str">
        <f>IF($I3121="","",_xlfn.LET(_xlpm.x,VLOOKUP($I3121,'2026-01-09_taxon-match'!$A$2:$N$81,13,FALSE),IF(_xlpm.x=0,"",_xlpm.x)))</f>
        <v>neumayeri</v>
      </c>
      <c r="V3121" t="s">
        <v>43</v>
      </c>
      <c r="W3121" t="s">
        <v>28</v>
      </c>
      <c r="X3121" t="s">
        <v>32</v>
      </c>
      <c r="Y3121" s="46" t="str">
        <f>IF(V3121="","",_xlfn.LET(_xlpm.x,VLOOKUP(V3121,'Drop-down_menus'!$D$2:$E$13,2,FALSE),IF(_xlpm.x=0,"",_xlpm.x)))</f>
        <v>https://orcid.org/0000-0002-0981-7442</v>
      </c>
      <c r="Z3121" s="46" t="str">
        <f>IF(W3121="","",_xlfn.LET(_xlpm.x,VLOOKUP(W3121,'Drop-down_menus'!$D$2:$E$13,2,FALSE),IF(_xlpm.x=0,"",_xlpm.x)))</f>
        <v>https://orcid.org/0000-0002-9037-7623</v>
      </c>
      <c r="AA3121" s="46" t="str">
        <f>IF(X3121="","",_xlfn.LET(_xlpm.x,VLOOKUP(X3121,'Drop-down_menus'!$D$2:$E$13,2,FALSE),IF(_xlpm.x=0,"",_xlpm.x)))</f>
        <v>https://orcid.org/0000-0001-5748-602X</v>
      </c>
      <c r="AB3121" s="46" t="s">
        <v>229</v>
      </c>
      <c r="AC3121" s="46" t="s">
        <v>1114</v>
      </c>
    </row>
    <row r="3122" spans="1:29" ht="15" customHeight="1">
      <c r="A3122" s="46">
        <v>369</v>
      </c>
      <c r="B3122" s="2">
        <v>4177</v>
      </c>
      <c r="C3122" t="s">
        <v>115</v>
      </c>
      <c r="D3122" s="46" t="b">
        <f>COUNTIF(Events!$B$2:$B$171, C3122) &gt; 0</f>
        <v>1</v>
      </c>
      <c r="E3122" s="46" t="s">
        <v>1111</v>
      </c>
      <c r="F3122" s="46" t="s">
        <v>1108</v>
      </c>
      <c r="G3122" t="s">
        <v>177</v>
      </c>
      <c r="H3122"/>
      <c r="I3122" s="46" t="s">
        <v>177</v>
      </c>
      <c r="J3122" s="46" t="str">
        <f>IF(I3122="","",_xlfn.LET(_xlpm.x,VLOOKUP(I3122,'2026-01-09_taxon-match'!$A$2:$N$81,4,FALSE),IF(_xlpm.x=0,"",_xlpm.x)))</f>
        <v>Sterechinus neumayeri</v>
      </c>
      <c r="K3122"/>
      <c r="L3122" s="46" t="str">
        <f>IF(I3122="","",_xlfn.LET(_xlpm.x,VLOOKUP(I3122,'2026-01-09_taxon-match'!$A$2:$N$81,3,FALSE),IF(_xlpm.x=0,"",_xlpm.x)))</f>
        <v>urn:lsid:marinespecies.org:taxname:160831</v>
      </c>
      <c r="M3122" s="46" t="str">
        <f>IF($I3122="","",_xlfn.LET(_xlpm.x,VLOOKUP($I3122,'2026-01-09_taxon-match'!$A$2:$N$81,5,FALSE),IF(_xlpm.x=0,"",_xlpm.x)))</f>
        <v>(Meissner, 1900)</v>
      </c>
      <c r="N3122" s="46" t="str">
        <f>IF($I3122="","",_xlfn.LET(_xlpm.x,VLOOKUP($I3122,'2026-01-09_taxon-match'!$A$2:$N$81,6,FALSE),IF(_xlpm.x=0,"",_xlpm.x)))</f>
        <v>Animalia</v>
      </c>
      <c r="O3122" s="46" t="str">
        <f>IF($I3122="","",_xlfn.LET(_xlpm.x,VLOOKUP($I3122,'2026-01-09_taxon-match'!$A$2:$N$81,7,FALSE),IF(_xlpm.x=0,"",_xlpm.x)))</f>
        <v>Echinodermata</v>
      </c>
      <c r="P3122" s="46" t="str">
        <f>IF($I3122="","",_xlfn.LET(_xlpm.x,VLOOKUP($I3122,'2026-01-09_taxon-match'!$A$2:$N$81,8,FALSE),IF(_xlpm.x=0,"",_xlpm.x)))</f>
        <v>Echinoidea</v>
      </c>
      <c r="Q3122" s="46" t="str">
        <f>IF($I3122="","",_xlfn.LET(_xlpm.x,VLOOKUP($I3122,'2026-01-09_taxon-match'!$A$2:$N$81,9,FALSE),IF(_xlpm.x=0,"",_xlpm.x)))</f>
        <v>Camarodonta</v>
      </c>
      <c r="R3122" s="46" t="str">
        <f>IF($I3122="","",_xlfn.LET(_xlpm.x,VLOOKUP($I3122,'2026-01-09_taxon-match'!$A$2:$N$81,10,FALSE),IF(_xlpm.x=0,"",_xlpm.x)))</f>
        <v>Echinidae</v>
      </c>
      <c r="S3122" s="46" t="str">
        <f>IF($I3122="","",_xlfn.LET(_xlpm.x,VLOOKUP($I3122,'2026-01-09_taxon-match'!$A$2:$N$81,11,FALSE),IF(_xlpm.x=0,"",_xlpm.x)))</f>
        <v>Sterechinus</v>
      </c>
      <c r="T3122" s="46" t="str">
        <f>IF($I3122="","",_xlfn.LET(_xlpm.x,VLOOKUP($I3122,'2026-01-09_taxon-match'!$A$2:$N$81,13,FALSE),IF(_xlpm.x=0,"",_xlpm.x)))</f>
        <v>neumayeri</v>
      </c>
      <c r="V3122" t="s">
        <v>43</v>
      </c>
      <c r="W3122" t="s">
        <v>28</v>
      </c>
      <c r="X3122" t="s">
        <v>32</v>
      </c>
      <c r="Y3122" s="46" t="str">
        <f>IF(V3122="","",_xlfn.LET(_xlpm.x,VLOOKUP(V3122,'Drop-down_menus'!$D$2:$E$13,2,FALSE),IF(_xlpm.x=0,"",_xlpm.x)))</f>
        <v>https://orcid.org/0000-0002-0981-7442</v>
      </c>
      <c r="Z3122" s="46" t="str">
        <f>IF(W3122="","",_xlfn.LET(_xlpm.x,VLOOKUP(W3122,'Drop-down_menus'!$D$2:$E$13,2,FALSE),IF(_xlpm.x=0,"",_xlpm.x)))</f>
        <v>https://orcid.org/0000-0002-9037-7623</v>
      </c>
      <c r="AA3122" s="46" t="str">
        <f>IF(X3122="","",_xlfn.LET(_xlpm.x,VLOOKUP(X3122,'Drop-down_menus'!$D$2:$E$13,2,FALSE),IF(_xlpm.x=0,"",_xlpm.x)))</f>
        <v>https://orcid.org/0000-0001-5748-602X</v>
      </c>
      <c r="AB3122" s="46" t="s">
        <v>229</v>
      </c>
      <c r="AC3122" s="46" t="s">
        <v>1114</v>
      </c>
    </row>
    <row r="3123" spans="1:29" ht="15" customHeight="1">
      <c r="A3123" s="46">
        <v>369</v>
      </c>
      <c r="B3123" s="2">
        <v>4178</v>
      </c>
      <c r="C3123" t="s">
        <v>115</v>
      </c>
      <c r="D3123" s="46" t="b">
        <f>COUNTIF(Events!$B$2:$B$171, C3123) &gt; 0</f>
        <v>1</v>
      </c>
      <c r="E3123" s="2" t="s">
        <v>1106</v>
      </c>
      <c r="F3123" s="46" t="s">
        <v>1105</v>
      </c>
      <c r="G3123" t="s">
        <v>177</v>
      </c>
      <c r="H3123"/>
      <c r="I3123" s="46" t="s">
        <v>177</v>
      </c>
      <c r="J3123" s="46" t="str">
        <f>IF(I3123="","",_xlfn.LET(_xlpm.x,VLOOKUP(I3123,'2026-01-09_taxon-match'!$A$2:$N$81,4,FALSE),IF(_xlpm.x=0,"",_xlpm.x)))</f>
        <v>Sterechinus neumayeri</v>
      </c>
      <c r="K3123"/>
      <c r="L3123" s="46" t="str">
        <f>IF(I3123="","",_xlfn.LET(_xlpm.x,VLOOKUP(I3123,'2026-01-09_taxon-match'!$A$2:$N$81,3,FALSE),IF(_xlpm.x=0,"",_xlpm.x)))</f>
        <v>urn:lsid:marinespecies.org:taxname:160831</v>
      </c>
      <c r="M3123" s="46" t="str">
        <f>IF($I3123="","",_xlfn.LET(_xlpm.x,VLOOKUP($I3123,'2026-01-09_taxon-match'!$A$2:$N$81,5,FALSE),IF(_xlpm.x=0,"",_xlpm.x)))</f>
        <v>(Meissner, 1900)</v>
      </c>
      <c r="N3123" s="46" t="str">
        <f>IF($I3123="","",_xlfn.LET(_xlpm.x,VLOOKUP($I3123,'2026-01-09_taxon-match'!$A$2:$N$81,6,FALSE),IF(_xlpm.x=0,"",_xlpm.x)))</f>
        <v>Animalia</v>
      </c>
      <c r="O3123" s="46" t="str">
        <f>IF($I3123="","",_xlfn.LET(_xlpm.x,VLOOKUP($I3123,'2026-01-09_taxon-match'!$A$2:$N$81,7,FALSE),IF(_xlpm.x=0,"",_xlpm.x)))</f>
        <v>Echinodermata</v>
      </c>
      <c r="P3123" s="46" t="str">
        <f>IF($I3123="","",_xlfn.LET(_xlpm.x,VLOOKUP($I3123,'2026-01-09_taxon-match'!$A$2:$N$81,8,FALSE),IF(_xlpm.x=0,"",_xlpm.x)))</f>
        <v>Echinoidea</v>
      </c>
      <c r="Q3123" s="46" t="str">
        <f>IF($I3123="","",_xlfn.LET(_xlpm.x,VLOOKUP($I3123,'2026-01-09_taxon-match'!$A$2:$N$81,9,FALSE),IF(_xlpm.x=0,"",_xlpm.x)))</f>
        <v>Camarodonta</v>
      </c>
      <c r="R3123" s="46" t="str">
        <f>IF($I3123="","",_xlfn.LET(_xlpm.x,VLOOKUP($I3123,'2026-01-09_taxon-match'!$A$2:$N$81,10,FALSE),IF(_xlpm.x=0,"",_xlpm.x)))</f>
        <v>Echinidae</v>
      </c>
      <c r="S3123" s="46" t="str">
        <f>IF($I3123="","",_xlfn.LET(_xlpm.x,VLOOKUP($I3123,'2026-01-09_taxon-match'!$A$2:$N$81,11,FALSE),IF(_xlpm.x=0,"",_xlpm.x)))</f>
        <v>Sterechinus</v>
      </c>
      <c r="T3123" s="46" t="str">
        <f>IF($I3123="","",_xlfn.LET(_xlpm.x,VLOOKUP($I3123,'2026-01-09_taxon-match'!$A$2:$N$81,13,FALSE),IF(_xlpm.x=0,"",_xlpm.x)))</f>
        <v>neumayeri</v>
      </c>
      <c r="V3123" t="s">
        <v>43</v>
      </c>
      <c r="W3123" t="s">
        <v>28</v>
      </c>
      <c r="X3123" t="s">
        <v>32</v>
      </c>
      <c r="Y3123" s="46" t="str">
        <f>IF(V3123="","",_xlfn.LET(_xlpm.x,VLOOKUP(V3123,'Drop-down_menus'!$D$2:$E$13,2,FALSE),IF(_xlpm.x=0,"",_xlpm.x)))</f>
        <v>https://orcid.org/0000-0002-0981-7442</v>
      </c>
      <c r="Z3123" s="46" t="str">
        <f>IF(W3123="","",_xlfn.LET(_xlpm.x,VLOOKUP(W3123,'Drop-down_menus'!$D$2:$E$13,2,FALSE),IF(_xlpm.x=0,"",_xlpm.x)))</f>
        <v>https://orcid.org/0000-0002-9037-7623</v>
      </c>
      <c r="AA3123" s="46" t="str">
        <f>IF(X3123="","",_xlfn.LET(_xlpm.x,VLOOKUP(X3123,'Drop-down_menus'!$D$2:$E$13,2,FALSE),IF(_xlpm.x=0,"",_xlpm.x)))</f>
        <v>https://orcid.org/0000-0001-5748-602X</v>
      </c>
      <c r="AB3123" s="46" t="s">
        <v>300</v>
      </c>
      <c r="AC3123" s="46" t="s">
        <v>1115</v>
      </c>
    </row>
    <row r="3124" spans="1:29" ht="15" customHeight="1">
      <c r="A3124" s="46">
        <v>370</v>
      </c>
      <c r="B3124" s="2">
        <v>4179</v>
      </c>
      <c r="C3124" t="s">
        <v>115</v>
      </c>
      <c r="D3124" s="46" t="b">
        <f>COUNTIF(Events!$B$2:$B$171, C3124) &gt; 0</f>
        <v>1</v>
      </c>
      <c r="E3124" s="46" t="s">
        <v>1113</v>
      </c>
      <c r="F3124" s="2" t="s">
        <v>1104</v>
      </c>
      <c r="G3124" t="s">
        <v>177</v>
      </c>
      <c r="H3124"/>
      <c r="I3124" s="46" t="s">
        <v>177</v>
      </c>
      <c r="J3124" s="46" t="str">
        <f>IF(I3124="","",_xlfn.LET(_xlpm.x,VLOOKUP(I3124,'2026-01-09_taxon-match'!$A$2:$N$81,4,FALSE),IF(_xlpm.x=0,"",_xlpm.x)))</f>
        <v>Sterechinus neumayeri</v>
      </c>
      <c r="K3124"/>
      <c r="L3124" s="46" t="str">
        <f>IF(I3124="","",_xlfn.LET(_xlpm.x,VLOOKUP(I3124,'2026-01-09_taxon-match'!$A$2:$N$81,3,FALSE),IF(_xlpm.x=0,"",_xlpm.x)))</f>
        <v>urn:lsid:marinespecies.org:taxname:160831</v>
      </c>
      <c r="M3124" s="46" t="str">
        <f>IF($I3124="","",_xlfn.LET(_xlpm.x,VLOOKUP($I3124,'2026-01-09_taxon-match'!$A$2:$N$81,5,FALSE),IF(_xlpm.x=0,"",_xlpm.x)))</f>
        <v>(Meissner, 1900)</v>
      </c>
      <c r="N3124" s="46" t="str">
        <f>IF($I3124="","",_xlfn.LET(_xlpm.x,VLOOKUP($I3124,'2026-01-09_taxon-match'!$A$2:$N$81,6,FALSE),IF(_xlpm.x=0,"",_xlpm.x)))</f>
        <v>Animalia</v>
      </c>
      <c r="O3124" s="46" t="str">
        <f>IF($I3124="","",_xlfn.LET(_xlpm.x,VLOOKUP($I3124,'2026-01-09_taxon-match'!$A$2:$N$81,7,FALSE),IF(_xlpm.x=0,"",_xlpm.x)))</f>
        <v>Echinodermata</v>
      </c>
      <c r="P3124" s="46" t="str">
        <f>IF($I3124="","",_xlfn.LET(_xlpm.x,VLOOKUP($I3124,'2026-01-09_taxon-match'!$A$2:$N$81,8,FALSE),IF(_xlpm.x=0,"",_xlpm.x)))</f>
        <v>Echinoidea</v>
      </c>
      <c r="Q3124" s="46" t="str">
        <f>IF($I3124="","",_xlfn.LET(_xlpm.x,VLOOKUP($I3124,'2026-01-09_taxon-match'!$A$2:$N$81,9,FALSE),IF(_xlpm.x=0,"",_xlpm.x)))</f>
        <v>Camarodonta</v>
      </c>
      <c r="R3124" s="46" t="str">
        <f>IF($I3124="","",_xlfn.LET(_xlpm.x,VLOOKUP($I3124,'2026-01-09_taxon-match'!$A$2:$N$81,10,FALSE),IF(_xlpm.x=0,"",_xlpm.x)))</f>
        <v>Echinidae</v>
      </c>
      <c r="S3124" s="46" t="str">
        <f>IF($I3124="","",_xlfn.LET(_xlpm.x,VLOOKUP($I3124,'2026-01-09_taxon-match'!$A$2:$N$81,11,FALSE),IF(_xlpm.x=0,"",_xlpm.x)))</f>
        <v>Sterechinus</v>
      </c>
      <c r="T3124" s="46" t="str">
        <f>IF($I3124="","",_xlfn.LET(_xlpm.x,VLOOKUP($I3124,'2026-01-09_taxon-match'!$A$2:$N$81,13,FALSE),IF(_xlpm.x=0,"",_xlpm.x)))</f>
        <v>neumayeri</v>
      </c>
      <c r="U3124"/>
      <c r="V3124" t="s">
        <v>43</v>
      </c>
      <c r="W3124" t="s">
        <v>28</v>
      </c>
      <c r="X3124" t="s">
        <v>32</v>
      </c>
      <c r="Y3124" s="46" t="str">
        <f>IF(V3124="","",_xlfn.LET(_xlpm.x,VLOOKUP(V3124,'Drop-down_menus'!$D$2:$E$13,2,FALSE),IF(_xlpm.x=0,"",_xlpm.x)))</f>
        <v>https://orcid.org/0000-0002-0981-7442</v>
      </c>
      <c r="Z3124" s="46" t="str">
        <f>IF(W3124="","",_xlfn.LET(_xlpm.x,VLOOKUP(W3124,'Drop-down_menus'!$D$2:$E$13,2,FALSE),IF(_xlpm.x=0,"",_xlpm.x)))</f>
        <v>https://orcid.org/0000-0002-9037-7623</v>
      </c>
      <c r="AA3124" s="46" t="str">
        <f>IF(X3124="","",_xlfn.LET(_xlpm.x,VLOOKUP(X3124,'Drop-down_menus'!$D$2:$E$13,2,FALSE),IF(_xlpm.x=0,"",_xlpm.x)))</f>
        <v>https://orcid.org/0000-0001-5748-602X</v>
      </c>
      <c r="AB3124" s="46" t="s">
        <v>172</v>
      </c>
      <c r="AC3124" s="46" t="s">
        <v>1114</v>
      </c>
    </row>
    <row r="3125" spans="1:29" ht="15" customHeight="1">
      <c r="A3125" s="46">
        <v>370</v>
      </c>
      <c r="B3125" s="2">
        <v>4180</v>
      </c>
      <c r="C3125" t="s">
        <v>115</v>
      </c>
      <c r="D3125" s="46" t="b">
        <f>COUNTIF(Events!$B$2:$B$171, C3125) &gt; 0</f>
        <v>1</v>
      </c>
      <c r="E3125" s="46" t="s">
        <v>1109</v>
      </c>
      <c r="F3125" s="46" t="s">
        <v>1107</v>
      </c>
      <c r="G3125" t="s">
        <v>177</v>
      </c>
      <c r="H3125"/>
      <c r="I3125" s="46" t="s">
        <v>177</v>
      </c>
      <c r="J3125" s="46" t="str">
        <f>IF(I3125="","",_xlfn.LET(_xlpm.x,VLOOKUP(I3125,'2026-01-09_taxon-match'!$A$2:$N$81,4,FALSE),IF(_xlpm.x=0,"",_xlpm.x)))</f>
        <v>Sterechinus neumayeri</v>
      </c>
      <c r="K3125"/>
      <c r="L3125" s="46" t="str">
        <f>IF(I3125="","",_xlfn.LET(_xlpm.x,VLOOKUP(I3125,'2026-01-09_taxon-match'!$A$2:$N$81,3,FALSE),IF(_xlpm.x=0,"",_xlpm.x)))</f>
        <v>urn:lsid:marinespecies.org:taxname:160831</v>
      </c>
      <c r="M3125" s="46" t="str">
        <f>IF($I3125="","",_xlfn.LET(_xlpm.x,VLOOKUP($I3125,'2026-01-09_taxon-match'!$A$2:$N$81,5,FALSE),IF(_xlpm.x=0,"",_xlpm.x)))</f>
        <v>(Meissner, 1900)</v>
      </c>
      <c r="N3125" s="46" t="str">
        <f>IF($I3125="","",_xlfn.LET(_xlpm.x,VLOOKUP($I3125,'2026-01-09_taxon-match'!$A$2:$N$81,6,FALSE),IF(_xlpm.x=0,"",_xlpm.x)))</f>
        <v>Animalia</v>
      </c>
      <c r="O3125" s="46" t="str">
        <f>IF($I3125="","",_xlfn.LET(_xlpm.x,VLOOKUP($I3125,'2026-01-09_taxon-match'!$A$2:$N$81,7,FALSE),IF(_xlpm.x=0,"",_xlpm.x)))</f>
        <v>Echinodermata</v>
      </c>
      <c r="P3125" s="46" t="str">
        <f>IF($I3125="","",_xlfn.LET(_xlpm.x,VLOOKUP($I3125,'2026-01-09_taxon-match'!$A$2:$N$81,8,FALSE),IF(_xlpm.x=0,"",_xlpm.x)))</f>
        <v>Echinoidea</v>
      </c>
      <c r="Q3125" s="46" t="str">
        <f>IF($I3125="","",_xlfn.LET(_xlpm.x,VLOOKUP($I3125,'2026-01-09_taxon-match'!$A$2:$N$81,9,FALSE),IF(_xlpm.x=0,"",_xlpm.x)))</f>
        <v>Camarodonta</v>
      </c>
      <c r="R3125" s="46" t="str">
        <f>IF($I3125="","",_xlfn.LET(_xlpm.x,VLOOKUP($I3125,'2026-01-09_taxon-match'!$A$2:$N$81,10,FALSE),IF(_xlpm.x=0,"",_xlpm.x)))</f>
        <v>Echinidae</v>
      </c>
      <c r="S3125" s="46" t="str">
        <f>IF($I3125="","",_xlfn.LET(_xlpm.x,VLOOKUP($I3125,'2026-01-09_taxon-match'!$A$2:$N$81,11,FALSE),IF(_xlpm.x=0,"",_xlpm.x)))</f>
        <v>Sterechinus</v>
      </c>
      <c r="T3125" s="46" t="str">
        <f>IF($I3125="","",_xlfn.LET(_xlpm.x,VLOOKUP($I3125,'2026-01-09_taxon-match'!$A$2:$N$81,13,FALSE),IF(_xlpm.x=0,"",_xlpm.x)))</f>
        <v>neumayeri</v>
      </c>
      <c r="V3125" t="s">
        <v>43</v>
      </c>
      <c r="W3125" t="s">
        <v>28</v>
      </c>
      <c r="X3125" t="s">
        <v>32</v>
      </c>
      <c r="Y3125" s="46" t="str">
        <f>IF(V3125="","",_xlfn.LET(_xlpm.x,VLOOKUP(V3125,'Drop-down_menus'!$D$2:$E$13,2,FALSE),IF(_xlpm.x=0,"",_xlpm.x)))</f>
        <v>https://orcid.org/0000-0002-0981-7442</v>
      </c>
      <c r="Z3125" s="46" t="str">
        <f>IF(W3125="","",_xlfn.LET(_xlpm.x,VLOOKUP(W3125,'Drop-down_menus'!$D$2:$E$13,2,FALSE),IF(_xlpm.x=0,"",_xlpm.x)))</f>
        <v>https://orcid.org/0000-0002-9037-7623</v>
      </c>
      <c r="AA3125" s="46" t="str">
        <f>IF(X3125="","",_xlfn.LET(_xlpm.x,VLOOKUP(X3125,'Drop-down_menus'!$D$2:$E$13,2,FALSE),IF(_xlpm.x=0,"",_xlpm.x)))</f>
        <v>https://orcid.org/0000-0001-5748-602X</v>
      </c>
      <c r="AB3125" s="46" t="s">
        <v>172</v>
      </c>
      <c r="AC3125" s="46" t="s">
        <v>189</v>
      </c>
    </row>
    <row r="3126" spans="1:29" ht="15" customHeight="1">
      <c r="A3126" s="46">
        <v>370</v>
      </c>
      <c r="B3126" s="2">
        <v>4181</v>
      </c>
      <c r="C3126" t="s">
        <v>115</v>
      </c>
      <c r="D3126" s="46" t="b">
        <f>COUNTIF(Events!$B$2:$B$171, C3126) &gt; 0</f>
        <v>1</v>
      </c>
      <c r="E3126" s="46" t="s">
        <v>1110</v>
      </c>
      <c r="F3126" s="46" t="s">
        <v>1108</v>
      </c>
      <c r="G3126" t="s">
        <v>177</v>
      </c>
      <c r="H3126"/>
      <c r="I3126" s="46" t="s">
        <v>177</v>
      </c>
      <c r="J3126" s="46" t="str">
        <f>IF(I3126="","",_xlfn.LET(_xlpm.x,VLOOKUP(I3126,'2026-01-09_taxon-match'!$A$2:$N$81,4,FALSE),IF(_xlpm.x=0,"",_xlpm.x)))</f>
        <v>Sterechinus neumayeri</v>
      </c>
      <c r="K3126"/>
      <c r="L3126" s="46" t="str">
        <f>IF(I3126="","",_xlfn.LET(_xlpm.x,VLOOKUP(I3126,'2026-01-09_taxon-match'!$A$2:$N$81,3,FALSE),IF(_xlpm.x=0,"",_xlpm.x)))</f>
        <v>urn:lsid:marinespecies.org:taxname:160831</v>
      </c>
      <c r="M3126" s="46" t="str">
        <f>IF($I3126="","",_xlfn.LET(_xlpm.x,VLOOKUP($I3126,'2026-01-09_taxon-match'!$A$2:$N$81,5,FALSE),IF(_xlpm.x=0,"",_xlpm.x)))</f>
        <v>(Meissner, 1900)</v>
      </c>
      <c r="N3126" s="46" t="str">
        <f>IF($I3126="","",_xlfn.LET(_xlpm.x,VLOOKUP($I3126,'2026-01-09_taxon-match'!$A$2:$N$81,6,FALSE),IF(_xlpm.x=0,"",_xlpm.x)))</f>
        <v>Animalia</v>
      </c>
      <c r="O3126" s="46" t="str">
        <f>IF($I3126="","",_xlfn.LET(_xlpm.x,VLOOKUP($I3126,'2026-01-09_taxon-match'!$A$2:$N$81,7,FALSE),IF(_xlpm.x=0,"",_xlpm.x)))</f>
        <v>Echinodermata</v>
      </c>
      <c r="P3126" s="46" t="str">
        <f>IF($I3126="","",_xlfn.LET(_xlpm.x,VLOOKUP($I3126,'2026-01-09_taxon-match'!$A$2:$N$81,8,FALSE),IF(_xlpm.x=0,"",_xlpm.x)))</f>
        <v>Echinoidea</v>
      </c>
      <c r="Q3126" s="46" t="str">
        <f>IF($I3126="","",_xlfn.LET(_xlpm.x,VLOOKUP($I3126,'2026-01-09_taxon-match'!$A$2:$N$81,9,FALSE),IF(_xlpm.x=0,"",_xlpm.x)))</f>
        <v>Camarodonta</v>
      </c>
      <c r="R3126" s="46" t="str">
        <f>IF($I3126="","",_xlfn.LET(_xlpm.x,VLOOKUP($I3126,'2026-01-09_taxon-match'!$A$2:$N$81,10,FALSE),IF(_xlpm.x=0,"",_xlpm.x)))</f>
        <v>Echinidae</v>
      </c>
      <c r="S3126" s="46" t="str">
        <f>IF($I3126="","",_xlfn.LET(_xlpm.x,VLOOKUP($I3126,'2026-01-09_taxon-match'!$A$2:$N$81,11,FALSE),IF(_xlpm.x=0,"",_xlpm.x)))</f>
        <v>Sterechinus</v>
      </c>
      <c r="T3126" s="46" t="str">
        <f>IF($I3126="","",_xlfn.LET(_xlpm.x,VLOOKUP($I3126,'2026-01-09_taxon-match'!$A$2:$N$81,13,FALSE),IF(_xlpm.x=0,"",_xlpm.x)))</f>
        <v>neumayeri</v>
      </c>
      <c r="V3126" t="s">
        <v>43</v>
      </c>
      <c r="W3126" t="s">
        <v>28</v>
      </c>
      <c r="X3126" t="s">
        <v>32</v>
      </c>
      <c r="Y3126" s="46" t="str">
        <f>IF(V3126="","",_xlfn.LET(_xlpm.x,VLOOKUP(V3126,'Drop-down_menus'!$D$2:$E$13,2,FALSE),IF(_xlpm.x=0,"",_xlpm.x)))</f>
        <v>https://orcid.org/0000-0002-0981-7442</v>
      </c>
      <c r="Z3126" s="46" t="str">
        <f>IF(W3126="","",_xlfn.LET(_xlpm.x,VLOOKUP(W3126,'Drop-down_menus'!$D$2:$E$13,2,FALSE),IF(_xlpm.x=0,"",_xlpm.x)))</f>
        <v>https://orcid.org/0000-0002-9037-7623</v>
      </c>
      <c r="AA3126" s="46" t="str">
        <f>IF(X3126="","",_xlfn.LET(_xlpm.x,VLOOKUP(X3126,'Drop-down_menus'!$D$2:$E$13,2,FALSE),IF(_xlpm.x=0,"",_xlpm.x)))</f>
        <v>https://orcid.org/0000-0001-5748-602X</v>
      </c>
      <c r="AB3126" s="46" t="s">
        <v>229</v>
      </c>
      <c r="AC3126" s="46" t="s">
        <v>1114</v>
      </c>
    </row>
    <row r="3127" spans="1:29" ht="15" customHeight="1">
      <c r="A3127" s="46">
        <v>370</v>
      </c>
      <c r="B3127" s="2">
        <v>4182</v>
      </c>
      <c r="C3127" t="s">
        <v>115</v>
      </c>
      <c r="D3127" s="46" t="b">
        <f>COUNTIF(Events!$B$2:$B$171, C3127) &gt; 0</f>
        <v>1</v>
      </c>
      <c r="E3127" s="46" t="s">
        <v>1111</v>
      </c>
      <c r="F3127" s="46" t="s">
        <v>1108</v>
      </c>
      <c r="G3127" t="s">
        <v>177</v>
      </c>
      <c r="H3127"/>
      <c r="I3127" s="46" t="s">
        <v>177</v>
      </c>
      <c r="J3127" s="46" t="str">
        <f>IF(I3127="","",_xlfn.LET(_xlpm.x,VLOOKUP(I3127,'2026-01-09_taxon-match'!$A$2:$N$81,4,FALSE),IF(_xlpm.x=0,"",_xlpm.x)))</f>
        <v>Sterechinus neumayeri</v>
      </c>
      <c r="K3127"/>
      <c r="L3127" s="46" t="str">
        <f>IF(I3127="","",_xlfn.LET(_xlpm.x,VLOOKUP(I3127,'2026-01-09_taxon-match'!$A$2:$N$81,3,FALSE),IF(_xlpm.x=0,"",_xlpm.x)))</f>
        <v>urn:lsid:marinespecies.org:taxname:160831</v>
      </c>
      <c r="M3127" s="46" t="str">
        <f>IF($I3127="","",_xlfn.LET(_xlpm.x,VLOOKUP($I3127,'2026-01-09_taxon-match'!$A$2:$N$81,5,FALSE),IF(_xlpm.x=0,"",_xlpm.x)))</f>
        <v>(Meissner, 1900)</v>
      </c>
      <c r="N3127" s="46" t="str">
        <f>IF($I3127="","",_xlfn.LET(_xlpm.x,VLOOKUP($I3127,'2026-01-09_taxon-match'!$A$2:$N$81,6,FALSE),IF(_xlpm.x=0,"",_xlpm.x)))</f>
        <v>Animalia</v>
      </c>
      <c r="O3127" s="46" t="str">
        <f>IF($I3127="","",_xlfn.LET(_xlpm.x,VLOOKUP($I3127,'2026-01-09_taxon-match'!$A$2:$N$81,7,FALSE),IF(_xlpm.x=0,"",_xlpm.x)))</f>
        <v>Echinodermata</v>
      </c>
      <c r="P3127" s="46" t="str">
        <f>IF($I3127="","",_xlfn.LET(_xlpm.x,VLOOKUP($I3127,'2026-01-09_taxon-match'!$A$2:$N$81,8,FALSE),IF(_xlpm.x=0,"",_xlpm.x)))</f>
        <v>Echinoidea</v>
      </c>
      <c r="Q3127" s="46" t="str">
        <f>IF($I3127="","",_xlfn.LET(_xlpm.x,VLOOKUP($I3127,'2026-01-09_taxon-match'!$A$2:$N$81,9,FALSE),IF(_xlpm.x=0,"",_xlpm.x)))</f>
        <v>Camarodonta</v>
      </c>
      <c r="R3127" s="46" t="str">
        <f>IF($I3127="","",_xlfn.LET(_xlpm.x,VLOOKUP($I3127,'2026-01-09_taxon-match'!$A$2:$N$81,10,FALSE),IF(_xlpm.x=0,"",_xlpm.x)))</f>
        <v>Echinidae</v>
      </c>
      <c r="S3127" s="46" t="str">
        <f>IF($I3127="","",_xlfn.LET(_xlpm.x,VLOOKUP($I3127,'2026-01-09_taxon-match'!$A$2:$N$81,11,FALSE),IF(_xlpm.x=0,"",_xlpm.x)))</f>
        <v>Sterechinus</v>
      </c>
      <c r="T3127" s="46" t="str">
        <f>IF($I3127="","",_xlfn.LET(_xlpm.x,VLOOKUP($I3127,'2026-01-09_taxon-match'!$A$2:$N$81,13,FALSE),IF(_xlpm.x=0,"",_xlpm.x)))</f>
        <v>neumayeri</v>
      </c>
      <c r="V3127" t="s">
        <v>43</v>
      </c>
      <c r="W3127" t="s">
        <v>28</v>
      </c>
      <c r="X3127" t="s">
        <v>32</v>
      </c>
      <c r="Y3127" s="46" t="str">
        <f>IF(V3127="","",_xlfn.LET(_xlpm.x,VLOOKUP(V3127,'Drop-down_menus'!$D$2:$E$13,2,FALSE),IF(_xlpm.x=0,"",_xlpm.x)))</f>
        <v>https://orcid.org/0000-0002-0981-7442</v>
      </c>
      <c r="Z3127" s="46" t="str">
        <f>IF(W3127="","",_xlfn.LET(_xlpm.x,VLOOKUP(W3127,'Drop-down_menus'!$D$2:$E$13,2,FALSE),IF(_xlpm.x=0,"",_xlpm.x)))</f>
        <v>https://orcid.org/0000-0002-9037-7623</v>
      </c>
      <c r="AA3127" s="46" t="str">
        <f>IF(X3127="","",_xlfn.LET(_xlpm.x,VLOOKUP(X3127,'Drop-down_menus'!$D$2:$E$13,2,FALSE),IF(_xlpm.x=0,"",_xlpm.x)))</f>
        <v>https://orcid.org/0000-0001-5748-602X</v>
      </c>
      <c r="AB3127" s="46" t="s">
        <v>229</v>
      </c>
      <c r="AC3127" s="46" t="s">
        <v>1114</v>
      </c>
    </row>
    <row r="3128" spans="1:29" ht="15" customHeight="1">
      <c r="A3128" s="46">
        <v>370</v>
      </c>
      <c r="B3128" s="2">
        <v>4183</v>
      </c>
      <c r="C3128" t="s">
        <v>115</v>
      </c>
      <c r="D3128" s="46" t="b">
        <f>COUNTIF(Events!$B$2:$B$171, C3128) &gt; 0</f>
        <v>1</v>
      </c>
      <c r="E3128" s="2" t="s">
        <v>1106</v>
      </c>
      <c r="F3128" s="46" t="s">
        <v>1105</v>
      </c>
      <c r="G3128" t="s">
        <v>177</v>
      </c>
      <c r="H3128"/>
      <c r="I3128" s="46" t="s">
        <v>177</v>
      </c>
      <c r="J3128" s="46" t="str">
        <f>IF(I3128="","",_xlfn.LET(_xlpm.x,VLOOKUP(I3128,'2026-01-09_taxon-match'!$A$2:$N$81,4,FALSE),IF(_xlpm.x=0,"",_xlpm.x)))</f>
        <v>Sterechinus neumayeri</v>
      </c>
      <c r="K3128"/>
      <c r="L3128" s="46" t="str">
        <f>IF(I3128="","",_xlfn.LET(_xlpm.x,VLOOKUP(I3128,'2026-01-09_taxon-match'!$A$2:$N$81,3,FALSE),IF(_xlpm.x=0,"",_xlpm.x)))</f>
        <v>urn:lsid:marinespecies.org:taxname:160831</v>
      </c>
      <c r="M3128" s="46" t="str">
        <f>IF($I3128="","",_xlfn.LET(_xlpm.x,VLOOKUP($I3128,'2026-01-09_taxon-match'!$A$2:$N$81,5,FALSE),IF(_xlpm.x=0,"",_xlpm.x)))</f>
        <v>(Meissner, 1900)</v>
      </c>
      <c r="N3128" s="46" t="str">
        <f>IF($I3128="","",_xlfn.LET(_xlpm.x,VLOOKUP($I3128,'2026-01-09_taxon-match'!$A$2:$N$81,6,FALSE),IF(_xlpm.x=0,"",_xlpm.x)))</f>
        <v>Animalia</v>
      </c>
      <c r="O3128" s="46" t="str">
        <f>IF($I3128="","",_xlfn.LET(_xlpm.x,VLOOKUP($I3128,'2026-01-09_taxon-match'!$A$2:$N$81,7,FALSE),IF(_xlpm.x=0,"",_xlpm.x)))</f>
        <v>Echinodermata</v>
      </c>
      <c r="P3128" s="46" t="str">
        <f>IF($I3128="","",_xlfn.LET(_xlpm.x,VLOOKUP($I3128,'2026-01-09_taxon-match'!$A$2:$N$81,8,FALSE),IF(_xlpm.x=0,"",_xlpm.x)))</f>
        <v>Echinoidea</v>
      </c>
      <c r="Q3128" s="46" t="str">
        <f>IF($I3128="","",_xlfn.LET(_xlpm.x,VLOOKUP($I3128,'2026-01-09_taxon-match'!$A$2:$N$81,9,FALSE),IF(_xlpm.x=0,"",_xlpm.x)))</f>
        <v>Camarodonta</v>
      </c>
      <c r="R3128" s="46" t="str">
        <f>IF($I3128="","",_xlfn.LET(_xlpm.x,VLOOKUP($I3128,'2026-01-09_taxon-match'!$A$2:$N$81,10,FALSE),IF(_xlpm.x=0,"",_xlpm.x)))</f>
        <v>Echinidae</v>
      </c>
      <c r="S3128" s="46" t="str">
        <f>IF($I3128="","",_xlfn.LET(_xlpm.x,VLOOKUP($I3128,'2026-01-09_taxon-match'!$A$2:$N$81,11,FALSE),IF(_xlpm.x=0,"",_xlpm.x)))</f>
        <v>Sterechinus</v>
      </c>
      <c r="T3128" s="46" t="str">
        <f>IF($I3128="","",_xlfn.LET(_xlpm.x,VLOOKUP($I3128,'2026-01-09_taxon-match'!$A$2:$N$81,13,FALSE),IF(_xlpm.x=0,"",_xlpm.x)))</f>
        <v>neumayeri</v>
      </c>
      <c r="V3128" t="s">
        <v>43</v>
      </c>
      <c r="W3128" t="s">
        <v>28</v>
      </c>
      <c r="X3128" t="s">
        <v>32</v>
      </c>
      <c r="Y3128" s="46" t="str">
        <f>IF(V3128="","",_xlfn.LET(_xlpm.x,VLOOKUP(V3128,'Drop-down_menus'!$D$2:$E$13,2,FALSE),IF(_xlpm.x=0,"",_xlpm.x)))</f>
        <v>https://orcid.org/0000-0002-0981-7442</v>
      </c>
      <c r="Z3128" s="46" t="str">
        <f>IF(W3128="","",_xlfn.LET(_xlpm.x,VLOOKUP(W3128,'Drop-down_menus'!$D$2:$E$13,2,FALSE),IF(_xlpm.x=0,"",_xlpm.x)))</f>
        <v>https://orcid.org/0000-0002-9037-7623</v>
      </c>
      <c r="AA3128" s="46" t="str">
        <f>IF(X3128="","",_xlfn.LET(_xlpm.x,VLOOKUP(X3128,'Drop-down_menus'!$D$2:$E$13,2,FALSE),IF(_xlpm.x=0,"",_xlpm.x)))</f>
        <v>https://orcid.org/0000-0001-5748-602X</v>
      </c>
      <c r="AB3128" s="46" t="s">
        <v>300</v>
      </c>
      <c r="AC3128" s="46" t="s">
        <v>1115</v>
      </c>
    </row>
    <row r="3129" spans="1:29" ht="15" customHeight="1">
      <c r="A3129" s="46">
        <v>371</v>
      </c>
      <c r="B3129" s="2">
        <v>4184</v>
      </c>
      <c r="C3129" t="s">
        <v>115</v>
      </c>
      <c r="D3129" s="46" t="b">
        <f>COUNTIF(Events!$B$2:$B$171, C3129) &gt; 0</f>
        <v>1</v>
      </c>
      <c r="E3129" s="46" t="s">
        <v>1113</v>
      </c>
      <c r="F3129" s="2" t="s">
        <v>1104</v>
      </c>
      <c r="G3129" t="s">
        <v>177</v>
      </c>
      <c r="H3129"/>
      <c r="I3129" s="46" t="s">
        <v>177</v>
      </c>
      <c r="J3129" s="46" t="str">
        <f>IF(I3129="","",_xlfn.LET(_xlpm.x,VLOOKUP(I3129,'2026-01-09_taxon-match'!$A$2:$N$81,4,FALSE),IF(_xlpm.x=0,"",_xlpm.x)))</f>
        <v>Sterechinus neumayeri</v>
      </c>
      <c r="K3129"/>
      <c r="L3129" s="46" t="str">
        <f>IF(I3129="","",_xlfn.LET(_xlpm.x,VLOOKUP(I3129,'2026-01-09_taxon-match'!$A$2:$N$81,3,FALSE),IF(_xlpm.x=0,"",_xlpm.x)))</f>
        <v>urn:lsid:marinespecies.org:taxname:160831</v>
      </c>
      <c r="M3129" s="46" t="str">
        <f>IF($I3129="","",_xlfn.LET(_xlpm.x,VLOOKUP($I3129,'2026-01-09_taxon-match'!$A$2:$N$81,5,FALSE),IF(_xlpm.x=0,"",_xlpm.x)))</f>
        <v>(Meissner, 1900)</v>
      </c>
      <c r="N3129" s="46" t="str">
        <f>IF($I3129="","",_xlfn.LET(_xlpm.x,VLOOKUP($I3129,'2026-01-09_taxon-match'!$A$2:$N$81,6,FALSE),IF(_xlpm.x=0,"",_xlpm.x)))</f>
        <v>Animalia</v>
      </c>
      <c r="O3129" s="46" t="str">
        <f>IF($I3129="","",_xlfn.LET(_xlpm.x,VLOOKUP($I3129,'2026-01-09_taxon-match'!$A$2:$N$81,7,FALSE),IF(_xlpm.x=0,"",_xlpm.x)))</f>
        <v>Echinodermata</v>
      </c>
      <c r="P3129" s="46" t="str">
        <f>IF($I3129="","",_xlfn.LET(_xlpm.x,VLOOKUP($I3129,'2026-01-09_taxon-match'!$A$2:$N$81,8,FALSE),IF(_xlpm.x=0,"",_xlpm.x)))</f>
        <v>Echinoidea</v>
      </c>
      <c r="Q3129" s="46" t="str">
        <f>IF($I3129="","",_xlfn.LET(_xlpm.x,VLOOKUP($I3129,'2026-01-09_taxon-match'!$A$2:$N$81,9,FALSE),IF(_xlpm.x=0,"",_xlpm.x)))</f>
        <v>Camarodonta</v>
      </c>
      <c r="R3129" s="46" t="str">
        <f>IF($I3129="","",_xlfn.LET(_xlpm.x,VLOOKUP($I3129,'2026-01-09_taxon-match'!$A$2:$N$81,10,FALSE),IF(_xlpm.x=0,"",_xlpm.x)))</f>
        <v>Echinidae</v>
      </c>
      <c r="S3129" s="46" t="str">
        <f>IF($I3129="","",_xlfn.LET(_xlpm.x,VLOOKUP($I3129,'2026-01-09_taxon-match'!$A$2:$N$81,11,FALSE),IF(_xlpm.x=0,"",_xlpm.x)))</f>
        <v>Sterechinus</v>
      </c>
      <c r="T3129" s="46" t="str">
        <f>IF($I3129="","",_xlfn.LET(_xlpm.x,VLOOKUP($I3129,'2026-01-09_taxon-match'!$A$2:$N$81,13,FALSE),IF(_xlpm.x=0,"",_xlpm.x)))</f>
        <v>neumayeri</v>
      </c>
      <c r="U3129"/>
      <c r="V3129" t="s">
        <v>43</v>
      </c>
      <c r="W3129" t="s">
        <v>28</v>
      </c>
      <c r="X3129" t="s">
        <v>32</v>
      </c>
      <c r="Y3129" s="46" t="str">
        <f>IF(V3129="","",_xlfn.LET(_xlpm.x,VLOOKUP(V3129,'Drop-down_menus'!$D$2:$E$13,2,FALSE),IF(_xlpm.x=0,"",_xlpm.x)))</f>
        <v>https://orcid.org/0000-0002-0981-7442</v>
      </c>
      <c r="Z3129" s="46" t="str">
        <f>IF(W3129="","",_xlfn.LET(_xlpm.x,VLOOKUP(W3129,'Drop-down_menus'!$D$2:$E$13,2,FALSE),IF(_xlpm.x=0,"",_xlpm.x)))</f>
        <v>https://orcid.org/0000-0002-9037-7623</v>
      </c>
      <c r="AA3129" s="46" t="str">
        <f>IF(X3129="","",_xlfn.LET(_xlpm.x,VLOOKUP(X3129,'Drop-down_menus'!$D$2:$E$13,2,FALSE),IF(_xlpm.x=0,"",_xlpm.x)))</f>
        <v>https://orcid.org/0000-0001-5748-602X</v>
      </c>
      <c r="AB3129" s="46" t="s">
        <v>172</v>
      </c>
      <c r="AC3129" s="46" t="s">
        <v>1114</v>
      </c>
    </row>
    <row r="3130" spans="1:29" ht="15" customHeight="1">
      <c r="A3130" s="46">
        <v>371</v>
      </c>
      <c r="B3130" s="2">
        <v>4185</v>
      </c>
      <c r="C3130" t="s">
        <v>115</v>
      </c>
      <c r="D3130" s="46" t="b">
        <f>COUNTIF(Events!$B$2:$B$171, C3130) &gt; 0</f>
        <v>1</v>
      </c>
      <c r="E3130" s="46" t="s">
        <v>1109</v>
      </c>
      <c r="F3130" s="46" t="s">
        <v>1107</v>
      </c>
      <c r="G3130" t="s">
        <v>177</v>
      </c>
      <c r="H3130"/>
      <c r="I3130" s="46" t="s">
        <v>177</v>
      </c>
      <c r="J3130" s="46" t="str">
        <f>IF(I3130="","",_xlfn.LET(_xlpm.x,VLOOKUP(I3130,'2026-01-09_taxon-match'!$A$2:$N$81,4,FALSE),IF(_xlpm.x=0,"",_xlpm.x)))</f>
        <v>Sterechinus neumayeri</v>
      </c>
      <c r="K3130"/>
      <c r="L3130" s="46" t="str">
        <f>IF(I3130="","",_xlfn.LET(_xlpm.x,VLOOKUP(I3130,'2026-01-09_taxon-match'!$A$2:$N$81,3,FALSE),IF(_xlpm.x=0,"",_xlpm.x)))</f>
        <v>urn:lsid:marinespecies.org:taxname:160831</v>
      </c>
      <c r="M3130" s="46" t="str">
        <f>IF($I3130="","",_xlfn.LET(_xlpm.x,VLOOKUP($I3130,'2026-01-09_taxon-match'!$A$2:$N$81,5,FALSE),IF(_xlpm.x=0,"",_xlpm.x)))</f>
        <v>(Meissner, 1900)</v>
      </c>
      <c r="N3130" s="46" t="str">
        <f>IF($I3130="","",_xlfn.LET(_xlpm.x,VLOOKUP($I3130,'2026-01-09_taxon-match'!$A$2:$N$81,6,FALSE),IF(_xlpm.x=0,"",_xlpm.x)))</f>
        <v>Animalia</v>
      </c>
      <c r="O3130" s="46" t="str">
        <f>IF($I3130="","",_xlfn.LET(_xlpm.x,VLOOKUP($I3130,'2026-01-09_taxon-match'!$A$2:$N$81,7,FALSE),IF(_xlpm.x=0,"",_xlpm.x)))</f>
        <v>Echinodermata</v>
      </c>
      <c r="P3130" s="46" t="str">
        <f>IF($I3130="","",_xlfn.LET(_xlpm.x,VLOOKUP($I3130,'2026-01-09_taxon-match'!$A$2:$N$81,8,FALSE),IF(_xlpm.x=0,"",_xlpm.x)))</f>
        <v>Echinoidea</v>
      </c>
      <c r="Q3130" s="46" t="str">
        <f>IF($I3130="","",_xlfn.LET(_xlpm.x,VLOOKUP($I3130,'2026-01-09_taxon-match'!$A$2:$N$81,9,FALSE),IF(_xlpm.x=0,"",_xlpm.x)))</f>
        <v>Camarodonta</v>
      </c>
      <c r="R3130" s="46" t="str">
        <f>IF($I3130="","",_xlfn.LET(_xlpm.x,VLOOKUP($I3130,'2026-01-09_taxon-match'!$A$2:$N$81,10,FALSE),IF(_xlpm.x=0,"",_xlpm.x)))</f>
        <v>Echinidae</v>
      </c>
      <c r="S3130" s="46" t="str">
        <f>IF($I3130="","",_xlfn.LET(_xlpm.x,VLOOKUP($I3130,'2026-01-09_taxon-match'!$A$2:$N$81,11,FALSE),IF(_xlpm.x=0,"",_xlpm.x)))</f>
        <v>Sterechinus</v>
      </c>
      <c r="T3130" s="46" t="str">
        <f>IF($I3130="","",_xlfn.LET(_xlpm.x,VLOOKUP($I3130,'2026-01-09_taxon-match'!$A$2:$N$81,13,FALSE),IF(_xlpm.x=0,"",_xlpm.x)))</f>
        <v>neumayeri</v>
      </c>
      <c r="V3130" t="s">
        <v>43</v>
      </c>
      <c r="W3130" t="s">
        <v>28</v>
      </c>
      <c r="X3130" t="s">
        <v>32</v>
      </c>
      <c r="Y3130" s="46" t="str">
        <f>IF(V3130="","",_xlfn.LET(_xlpm.x,VLOOKUP(V3130,'Drop-down_menus'!$D$2:$E$13,2,FALSE),IF(_xlpm.x=0,"",_xlpm.x)))</f>
        <v>https://orcid.org/0000-0002-0981-7442</v>
      </c>
      <c r="Z3130" s="46" t="str">
        <f>IF(W3130="","",_xlfn.LET(_xlpm.x,VLOOKUP(W3130,'Drop-down_menus'!$D$2:$E$13,2,FALSE),IF(_xlpm.x=0,"",_xlpm.x)))</f>
        <v>https://orcid.org/0000-0002-9037-7623</v>
      </c>
      <c r="AA3130" s="46" t="str">
        <f>IF(X3130="","",_xlfn.LET(_xlpm.x,VLOOKUP(X3130,'Drop-down_menus'!$D$2:$E$13,2,FALSE),IF(_xlpm.x=0,"",_xlpm.x)))</f>
        <v>https://orcid.org/0000-0001-5748-602X</v>
      </c>
      <c r="AB3130" s="46" t="s">
        <v>172</v>
      </c>
      <c r="AC3130" s="46" t="s">
        <v>189</v>
      </c>
    </row>
    <row r="3131" spans="1:29" ht="15" customHeight="1">
      <c r="A3131" s="46">
        <v>371</v>
      </c>
      <c r="B3131" s="2">
        <v>4186</v>
      </c>
      <c r="C3131" t="s">
        <v>115</v>
      </c>
      <c r="D3131" s="46" t="b">
        <f>COUNTIF(Events!$B$2:$B$171, C3131) &gt; 0</f>
        <v>1</v>
      </c>
      <c r="E3131" s="46" t="s">
        <v>1110</v>
      </c>
      <c r="F3131" s="46" t="s">
        <v>1108</v>
      </c>
      <c r="G3131" t="s">
        <v>177</v>
      </c>
      <c r="H3131"/>
      <c r="I3131" s="46" t="s">
        <v>177</v>
      </c>
      <c r="J3131" s="46" t="str">
        <f>IF(I3131="","",_xlfn.LET(_xlpm.x,VLOOKUP(I3131,'2026-01-09_taxon-match'!$A$2:$N$81,4,FALSE),IF(_xlpm.x=0,"",_xlpm.x)))</f>
        <v>Sterechinus neumayeri</v>
      </c>
      <c r="K3131"/>
      <c r="L3131" s="46" t="str">
        <f>IF(I3131="","",_xlfn.LET(_xlpm.x,VLOOKUP(I3131,'2026-01-09_taxon-match'!$A$2:$N$81,3,FALSE),IF(_xlpm.x=0,"",_xlpm.x)))</f>
        <v>urn:lsid:marinespecies.org:taxname:160831</v>
      </c>
      <c r="M3131" s="46" t="str">
        <f>IF($I3131="","",_xlfn.LET(_xlpm.x,VLOOKUP($I3131,'2026-01-09_taxon-match'!$A$2:$N$81,5,FALSE),IF(_xlpm.x=0,"",_xlpm.x)))</f>
        <v>(Meissner, 1900)</v>
      </c>
      <c r="N3131" s="46" t="str">
        <f>IF($I3131="","",_xlfn.LET(_xlpm.x,VLOOKUP($I3131,'2026-01-09_taxon-match'!$A$2:$N$81,6,FALSE),IF(_xlpm.x=0,"",_xlpm.x)))</f>
        <v>Animalia</v>
      </c>
      <c r="O3131" s="46" t="str">
        <f>IF($I3131="","",_xlfn.LET(_xlpm.x,VLOOKUP($I3131,'2026-01-09_taxon-match'!$A$2:$N$81,7,FALSE),IF(_xlpm.x=0,"",_xlpm.x)))</f>
        <v>Echinodermata</v>
      </c>
      <c r="P3131" s="46" t="str">
        <f>IF($I3131="","",_xlfn.LET(_xlpm.x,VLOOKUP($I3131,'2026-01-09_taxon-match'!$A$2:$N$81,8,FALSE),IF(_xlpm.x=0,"",_xlpm.x)))</f>
        <v>Echinoidea</v>
      </c>
      <c r="Q3131" s="46" t="str">
        <f>IF($I3131="","",_xlfn.LET(_xlpm.x,VLOOKUP($I3131,'2026-01-09_taxon-match'!$A$2:$N$81,9,FALSE),IF(_xlpm.x=0,"",_xlpm.x)))</f>
        <v>Camarodonta</v>
      </c>
      <c r="R3131" s="46" t="str">
        <f>IF($I3131="","",_xlfn.LET(_xlpm.x,VLOOKUP($I3131,'2026-01-09_taxon-match'!$A$2:$N$81,10,FALSE),IF(_xlpm.x=0,"",_xlpm.x)))</f>
        <v>Echinidae</v>
      </c>
      <c r="S3131" s="46" t="str">
        <f>IF($I3131="","",_xlfn.LET(_xlpm.x,VLOOKUP($I3131,'2026-01-09_taxon-match'!$A$2:$N$81,11,FALSE),IF(_xlpm.x=0,"",_xlpm.x)))</f>
        <v>Sterechinus</v>
      </c>
      <c r="T3131" s="46" t="str">
        <f>IF($I3131="","",_xlfn.LET(_xlpm.x,VLOOKUP($I3131,'2026-01-09_taxon-match'!$A$2:$N$81,13,FALSE),IF(_xlpm.x=0,"",_xlpm.x)))</f>
        <v>neumayeri</v>
      </c>
      <c r="V3131" t="s">
        <v>43</v>
      </c>
      <c r="W3131" t="s">
        <v>28</v>
      </c>
      <c r="X3131" t="s">
        <v>32</v>
      </c>
      <c r="Y3131" s="46" t="str">
        <f>IF(V3131="","",_xlfn.LET(_xlpm.x,VLOOKUP(V3131,'Drop-down_menus'!$D$2:$E$13,2,FALSE),IF(_xlpm.x=0,"",_xlpm.x)))</f>
        <v>https://orcid.org/0000-0002-0981-7442</v>
      </c>
      <c r="Z3131" s="46" t="str">
        <f>IF(W3131="","",_xlfn.LET(_xlpm.x,VLOOKUP(W3131,'Drop-down_menus'!$D$2:$E$13,2,FALSE),IF(_xlpm.x=0,"",_xlpm.x)))</f>
        <v>https://orcid.org/0000-0002-9037-7623</v>
      </c>
      <c r="AA3131" s="46" t="str">
        <f>IF(X3131="","",_xlfn.LET(_xlpm.x,VLOOKUP(X3131,'Drop-down_menus'!$D$2:$E$13,2,FALSE),IF(_xlpm.x=0,"",_xlpm.x)))</f>
        <v>https://orcid.org/0000-0001-5748-602X</v>
      </c>
      <c r="AB3131" s="46" t="s">
        <v>229</v>
      </c>
      <c r="AC3131" s="46" t="s">
        <v>1114</v>
      </c>
    </row>
    <row r="3132" spans="1:29" ht="15" customHeight="1">
      <c r="A3132" s="46">
        <v>371</v>
      </c>
      <c r="B3132" s="2">
        <v>4187</v>
      </c>
      <c r="C3132" t="s">
        <v>115</v>
      </c>
      <c r="D3132" s="46" t="b">
        <f>COUNTIF(Events!$B$2:$B$171, C3132) &gt; 0</f>
        <v>1</v>
      </c>
      <c r="E3132" s="46" t="s">
        <v>1111</v>
      </c>
      <c r="F3132" s="46" t="s">
        <v>1108</v>
      </c>
      <c r="G3132" t="s">
        <v>177</v>
      </c>
      <c r="H3132"/>
      <c r="I3132" s="46" t="s">
        <v>177</v>
      </c>
      <c r="J3132" s="46" t="str">
        <f>IF(I3132="","",_xlfn.LET(_xlpm.x,VLOOKUP(I3132,'2026-01-09_taxon-match'!$A$2:$N$81,4,FALSE),IF(_xlpm.x=0,"",_xlpm.x)))</f>
        <v>Sterechinus neumayeri</v>
      </c>
      <c r="K3132"/>
      <c r="L3132" s="46" t="str">
        <f>IF(I3132="","",_xlfn.LET(_xlpm.x,VLOOKUP(I3132,'2026-01-09_taxon-match'!$A$2:$N$81,3,FALSE),IF(_xlpm.x=0,"",_xlpm.x)))</f>
        <v>urn:lsid:marinespecies.org:taxname:160831</v>
      </c>
      <c r="M3132" s="46" t="str">
        <f>IF($I3132="","",_xlfn.LET(_xlpm.x,VLOOKUP($I3132,'2026-01-09_taxon-match'!$A$2:$N$81,5,FALSE),IF(_xlpm.x=0,"",_xlpm.x)))</f>
        <v>(Meissner, 1900)</v>
      </c>
      <c r="N3132" s="46" t="str">
        <f>IF($I3132="","",_xlfn.LET(_xlpm.x,VLOOKUP($I3132,'2026-01-09_taxon-match'!$A$2:$N$81,6,FALSE),IF(_xlpm.x=0,"",_xlpm.x)))</f>
        <v>Animalia</v>
      </c>
      <c r="O3132" s="46" t="str">
        <f>IF($I3132="","",_xlfn.LET(_xlpm.x,VLOOKUP($I3132,'2026-01-09_taxon-match'!$A$2:$N$81,7,FALSE),IF(_xlpm.x=0,"",_xlpm.x)))</f>
        <v>Echinodermata</v>
      </c>
      <c r="P3132" s="46" t="str">
        <f>IF($I3132="","",_xlfn.LET(_xlpm.x,VLOOKUP($I3132,'2026-01-09_taxon-match'!$A$2:$N$81,8,FALSE),IF(_xlpm.x=0,"",_xlpm.x)))</f>
        <v>Echinoidea</v>
      </c>
      <c r="Q3132" s="46" t="str">
        <f>IF($I3132="","",_xlfn.LET(_xlpm.x,VLOOKUP($I3132,'2026-01-09_taxon-match'!$A$2:$N$81,9,FALSE),IF(_xlpm.x=0,"",_xlpm.x)))</f>
        <v>Camarodonta</v>
      </c>
      <c r="R3132" s="46" t="str">
        <f>IF($I3132="","",_xlfn.LET(_xlpm.x,VLOOKUP($I3132,'2026-01-09_taxon-match'!$A$2:$N$81,10,FALSE),IF(_xlpm.x=0,"",_xlpm.x)))</f>
        <v>Echinidae</v>
      </c>
      <c r="S3132" s="46" t="str">
        <f>IF($I3132="","",_xlfn.LET(_xlpm.x,VLOOKUP($I3132,'2026-01-09_taxon-match'!$A$2:$N$81,11,FALSE),IF(_xlpm.x=0,"",_xlpm.x)))</f>
        <v>Sterechinus</v>
      </c>
      <c r="T3132" s="46" t="str">
        <f>IF($I3132="","",_xlfn.LET(_xlpm.x,VLOOKUP($I3132,'2026-01-09_taxon-match'!$A$2:$N$81,13,FALSE),IF(_xlpm.x=0,"",_xlpm.x)))</f>
        <v>neumayeri</v>
      </c>
      <c r="V3132" t="s">
        <v>43</v>
      </c>
      <c r="W3132" t="s">
        <v>28</v>
      </c>
      <c r="X3132" t="s">
        <v>32</v>
      </c>
      <c r="Y3132" s="46" t="str">
        <f>IF(V3132="","",_xlfn.LET(_xlpm.x,VLOOKUP(V3132,'Drop-down_menus'!$D$2:$E$13,2,FALSE),IF(_xlpm.x=0,"",_xlpm.x)))</f>
        <v>https://orcid.org/0000-0002-0981-7442</v>
      </c>
      <c r="Z3132" s="46" t="str">
        <f>IF(W3132="","",_xlfn.LET(_xlpm.x,VLOOKUP(W3132,'Drop-down_menus'!$D$2:$E$13,2,FALSE),IF(_xlpm.x=0,"",_xlpm.x)))</f>
        <v>https://orcid.org/0000-0002-9037-7623</v>
      </c>
      <c r="AA3132" s="46" t="str">
        <f>IF(X3132="","",_xlfn.LET(_xlpm.x,VLOOKUP(X3132,'Drop-down_menus'!$D$2:$E$13,2,FALSE),IF(_xlpm.x=0,"",_xlpm.x)))</f>
        <v>https://orcid.org/0000-0001-5748-602X</v>
      </c>
      <c r="AB3132" s="46" t="s">
        <v>229</v>
      </c>
      <c r="AC3132" s="46" t="s">
        <v>1114</v>
      </c>
    </row>
    <row r="3133" spans="1:29" ht="15" customHeight="1">
      <c r="A3133" s="46">
        <v>371</v>
      </c>
      <c r="B3133" s="2">
        <v>4188</v>
      </c>
      <c r="C3133" t="s">
        <v>115</v>
      </c>
      <c r="D3133" s="46" t="b">
        <f>COUNTIF(Events!$B$2:$B$171, C3133) &gt; 0</f>
        <v>1</v>
      </c>
      <c r="E3133" s="2" t="s">
        <v>1106</v>
      </c>
      <c r="F3133" s="46" t="s">
        <v>1105</v>
      </c>
      <c r="G3133" t="s">
        <v>177</v>
      </c>
      <c r="H3133"/>
      <c r="I3133" s="46" t="s">
        <v>177</v>
      </c>
      <c r="J3133" s="46" t="str">
        <f>IF(I3133="","",_xlfn.LET(_xlpm.x,VLOOKUP(I3133,'2026-01-09_taxon-match'!$A$2:$N$81,4,FALSE),IF(_xlpm.x=0,"",_xlpm.x)))</f>
        <v>Sterechinus neumayeri</v>
      </c>
      <c r="K3133"/>
      <c r="L3133" s="46" t="str">
        <f>IF(I3133="","",_xlfn.LET(_xlpm.x,VLOOKUP(I3133,'2026-01-09_taxon-match'!$A$2:$N$81,3,FALSE),IF(_xlpm.x=0,"",_xlpm.x)))</f>
        <v>urn:lsid:marinespecies.org:taxname:160831</v>
      </c>
      <c r="M3133" s="46" t="str">
        <f>IF($I3133="","",_xlfn.LET(_xlpm.x,VLOOKUP($I3133,'2026-01-09_taxon-match'!$A$2:$N$81,5,FALSE),IF(_xlpm.x=0,"",_xlpm.x)))</f>
        <v>(Meissner, 1900)</v>
      </c>
      <c r="N3133" s="46" t="str">
        <f>IF($I3133="","",_xlfn.LET(_xlpm.x,VLOOKUP($I3133,'2026-01-09_taxon-match'!$A$2:$N$81,6,FALSE),IF(_xlpm.x=0,"",_xlpm.x)))</f>
        <v>Animalia</v>
      </c>
      <c r="O3133" s="46" t="str">
        <f>IF($I3133="","",_xlfn.LET(_xlpm.x,VLOOKUP($I3133,'2026-01-09_taxon-match'!$A$2:$N$81,7,FALSE),IF(_xlpm.x=0,"",_xlpm.x)))</f>
        <v>Echinodermata</v>
      </c>
      <c r="P3133" s="46" t="str">
        <f>IF($I3133="","",_xlfn.LET(_xlpm.x,VLOOKUP($I3133,'2026-01-09_taxon-match'!$A$2:$N$81,8,FALSE),IF(_xlpm.x=0,"",_xlpm.x)))</f>
        <v>Echinoidea</v>
      </c>
      <c r="Q3133" s="46" t="str">
        <f>IF($I3133="","",_xlfn.LET(_xlpm.x,VLOOKUP($I3133,'2026-01-09_taxon-match'!$A$2:$N$81,9,FALSE),IF(_xlpm.x=0,"",_xlpm.x)))</f>
        <v>Camarodonta</v>
      </c>
      <c r="R3133" s="46" t="str">
        <f>IF($I3133="","",_xlfn.LET(_xlpm.x,VLOOKUP($I3133,'2026-01-09_taxon-match'!$A$2:$N$81,10,FALSE),IF(_xlpm.x=0,"",_xlpm.x)))</f>
        <v>Echinidae</v>
      </c>
      <c r="S3133" s="46" t="str">
        <f>IF($I3133="","",_xlfn.LET(_xlpm.x,VLOOKUP($I3133,'2026-01-09_taxon-match'!$A$2:$N$81,11,FALSE),IF(_xlpm.x=0,"",_xlpm.x)))</f>
        <v>Sterechinus</v>
      </c>
      <c r="T3133" s="46" t="str">
        <f>IF($I3133="","",_xlfn.LET(_xlpm.x,VLOOKUP($I3133,'2026-01-09_taxon-match'!$A$2:$N$81,13,FALSE),IF(_xlpm.x=0,"",_xlpm.x)))</f>
        <v>neumayeri</v>
      </c>
      <c r="V3133" t="s">
        <v>43</v>
      </c>
      <c r="W3133" t="s">
        <v>28</v>
      </c>
      <c r="X3133" t="s">
        <v>32</v>
      </c>
      <c r="Y3133" s="46" t="str">
        <f>IF(V3133="","",_xlfn.LET(_xlpm.x,VLOOKUP(V3133,'Drop-down_menus'!$D$2:$E$13,2,FALSE),IF(_xlpm.x=0,"",_xlpm.x)))</f>
        <v>https://orcid.org/0000-0002-0981-7442</v>
      </c>
      <c r="Z3133" s="46" t="str">
        <f>IF(W3133="","",_xlfn.LET(_xlpm.x,VLOOKUP(W3133,'Drop-down_menus'!$D$2:$E$13,2,FALSE),IF(_xlpm.x=0,"",_xlpm.x)))</f>
        <v>https://orcid.org/0000-0002-9037-7623</v>
      </c>
      <c r="AA3133" s="46" t="str">
        <f>IF(X3133="","",_xlfn.LET(_xlpm.x,VLOOKUP(X3133,'Drop-down_menus'!$D$2:$E$13,2,FALSE),IF(_xlpm.x=0,"",_xlpm.x)))</f>
        <v>https://orcid.org/0000-0001-5748-602X</v>
      </c>
      <c r="AB3133" s="46" t="s">
        <v>300</v>
      </c>
      <c r="AC3133" s="46" t="s">
        <v>1115</v>
      </c>
    </row>
    <row r="3134" spans="1:29" ht="15" customHeight="1">
      <c r="A3134" s="46">
        <v>372</v>
      </c>
      <c r="B3134" s="2">
        <v>4189</v>
      </c>
      <c r="C3134" t="s">
        <v>115</v>
      </c>
      <c r="D3134" s="46" t="b">
        <f>COUNTIF(Events!$B$2:$B$171, C3134) &gt; 0</f>
        <v>1</v>
      </c>
      <c r="E3134" s="46" t="s">
        <v>1113</v>
      </c>
      <c r="F3134" s="2" t="s">
        <v>1104</v>
      </c>
      <c r="G3134" t="s">
        <v>177</v>
      </c>
      <c r="H3134"/>
      <c r="I3134" s="46" t="s">
        <v>177</v>
      </c>
      <c r="J3134" s="46" t="str">
        <f>IF(I3134="","",_xlfn.LET(_xlpm.x,VLOOKUP(I3134,'2026-01-09_taxon-match'!$A$2:$N$81,4,FALSE),IF(_xlpm.x=0,"",_xlpm.x)))</f>
        <v>Sterechinus neumayeri</v>
      </c>
      <c r="K3134"/>
      <c r="L3134" s="46" t="str">
        <f>IF(I3134="","",_xlfn.LET(_xlpm.x,VLOOKUP(I3134,'2026-01-09_taxon-match'!$A$2:$N$81,3,FALSE),IF(_xlpm.x=0,"",_xlpm.x)))</f>
        <v>urn:lsid:marinespecies.org:taxname:160831</v>
      </c>
      <c r="M3134" s="46" t="str">
        <f>IF($I3134="","",_xlfn.LET(_xlpm.x,VLOOKUP($I3134,'2026-01-09_taxon-match'!$A$2:$N$81,5,FALSE),IF(_xlpm.x=0,"",_xlpm.x)))</f>
        <v>(Meissner, 1900)</v>
      </c>
      <c r="N3134" s="46" t="str">
        <f>IF($I3134="","",_xlfn.LET(_xlpm.x,VLOOKUP($I3134,'2026-01-09_taxon-match'!$A$2:$N$81,6,FALSE),IF(_xlpm.x=0,"",_xlpm.x)))</f>
        <v>Animalia</v>
      </c>
      <c r="O3134" s="46" t="str">
        <f>IF($I3134="","",_xlfn.LET(_xlpm.x,VLOOKUP($I3134,'2026-01-09_taxon-match'!$A$2:$N$81,7,FALSE),IF(_xlpm.x=0,"",_xlpm.x)))</f>
        <v>Echinodermata</v>
      </c>
      <c r="P3134" s="46" t="str">
        <f>IF($I3134="","",_xlfn.LET(_xlpm.x,VLOOKUP($I3134,'2026-01-09_taxon-match'!$A$2:$N$81,8,FALSE),IF(_xlpm.x=0,"",_xlpm.x)))</f>
        <v>Echinoidea</v>
      </c>
      <c r="Q3134" s="46" t="str">
        <f>IF($I3134="","",_xlfn.LET(_xlpm.x,VLOOKUP($I3134,'2026-01-09_taxon-match'!$A$2:$N$81,9,FALSE),IF(_xlpm.x=0,"",_xlpm.x)))</f>
        <v>Camarodonta</v>
      </c>
      <c r="R3134" s="46" t="str">
        <f>IF($I3134="","",_xlfn.LET(_xlpm.x,VLOOKUP($I3134,'2026-01-09_taxon-match'!$A$2:$N$81,10,FALSE),IF(_xlpm.x=0,"",_xlpm.x)))</f>
        <v>Echinidae</v>
      </c>
      <c r="S3134" s="46" t="str">
        <f>IF($I3134="","",_xlfn.LET(_xlpm.x,VLOOKUP($I3134,'2026-01-09_taxon-match'!$A$2:$N$81,11,FALSE),IF(_xlpm.x=0,"",_xlpm.x)))</f>
        <v>Sterechinus</v>
      </c>
      <c r="T3134" s="46" t="str">
        <f>IF($I3134="","",_xlfn.LET(_xlpm.x,VLOOKUP($I3134,'2026-01-09_taxon-match'!$A$2:$N$81,13,FALSE),IF(_xlpm.x=0,"",_xlpm.x)))</f>
        <v>neumayeri</v>
      </c>
      <c r="U3134"/>
      <c r="V3134" t="s">
        <v>43</v>
      </c>
      <c r="W3134" t="s">
        <v>28</v>
      </c>
      <c r="X3134" t="s">
        <v>32</v>
      </c>
      <c r="Y3134" s="46" t="str">
        <f>IF(V3134="","",_xlfn.LET(_xlpm.x,VLOOKUP(V3134,'Drop-down_menus'!$D$2:$E$13,2,FALSE),IF(_xlpm.x=0,"",_xlpm.x)))</f>
        <v>https://orcid.org/0000-0002-0981-7442</v>
      </c>
      <c r="Z3134" s="46" t="str">
        <f>IF(W3134="","",_xlfn.LET(_xlpm.x,VLOOKUP(W3134,'Drop-down_menus'!$D$2:$E$13,2,FALSE),IF(_xlpm.x=0,"",_xlpm.x)))</f>
        <v>https://orcid.org/0000-0002-9037-7623</v>
      </c>
      <c r="AA3134" s="46" t="str">
        <f>IF(X3134="","",_xlfn.LET(_xlpm.x,VLOOKUP(X3134,'Drop-down_menus'!$D$2:$E$13,2,FALSE),IF(_xlpm.x=0,"",_xlpm.x)))</f>
        <v>https://orcid.org/0000-0001-5748-602X</v>
      </c>
      <c r="AB3134" s="46" t="s">
        <v>172</v>
      </c>
      <c r="AC3134" s="46" t="s">
        <v>1114</v>
      </c>
    </row>
    <row r="3135" spans="1:29" ht="15" customHeight="1">
      <c r="A3135" s="46">
        <v>372</v>
      </c>
      <c r="B3135" s="2">
        <v>4190</v>
      </c>
      <c r="C3135" t="s">
        <v>115</v>
      </c>
      <c r="D3135" s="46" t="b">
        <f>COUNTIF(Events!$B$2:$B$171, C3135) &gt; 0</f>
        <v>1</v>
      </c>
      <c r="E3135" s="46" t="s">
        <v>1109</v>
      </c>
      <c r="F3135" s="46" t="s">
        <v>1107</v>
      </c>
      <c r="G3135" t="s">
        <v>177</v>
      </c>
      <c r="H3135"/>
      <c r="I3135" s="46" t="s">
        <v>177</v>
      </c>
      <c r="J3135" s="46" t="str">
        <f>IF(I3135="","",_xlfn.LET(_xlpm.x,VLOOKUP(I3135,'2026-01-09_taxon-match'!$A$2:$N$81,4,FALSE),IF(_xlpm.x=0,"",_xlpm.x)))</f>
        <v>Sterechinus neumayeri</v>
      </c>
      <c r="K3135"/>
      <c r="L3135" s="46" t="str">
        <f>IF(I3135="","",_xlfn.LET(_xlpm.x,VLOOKUP(I3135,'2026-01-09_taxon-match'!$A$2:$N$81,3,FALSE),IF(_xlpm.x=0,"",_xlpm.x)))</f>
        <v>urn:lsid:marinespecies.org:taxname:160831</v>
      </c>
      <c r="M3135" s="46" t="str">
        <f>IF($I3135="","",_xlfn.LET(_xlpm.x,VLOOKUP($I3135,'2026-01-09_taxon-match'!$A$2:$N$81,5,FALSE),IF(_xlpm.x=0,"",_xlpm.x)))</f>
        <v>(Meissner, 1900)</v>
      </c>
      <c r="N3135" s="46" t="str">
        <f>IF($I3135="","",_xlfn.LET(_xlpm.x,VLOOKUP($I3135,'2026-01-09_taxon-match'!$A$2:$N$81,6,FALSE),IF(_xlpm.x=0,"",_xlpm.x)))</f>
        <v>Animalia</v>
      </c>
      <c r="O3135" s="46" t="str">
        <f>IF($I3135="","",_xlfn.LET(_xlpm.x,VLOOKUP($I3135,'2026-01-09_taxon-match'!$A$2:$N$81,7,FALSE),IF(_xlpm.x=0,"",_xlpm.x)))</f>
        <v>Echinodermata</v>
      </c>
      <c r="P3135" s="46" t="str">
        <f>IF($I3135="","",_xlfn.LET(_xlpm.x,VLOOKUP($I3135,'2026-01-09_taxon-match'!$A$2:$N$81,8,FALSE),IF(_xlpm.x=0,"",_xlpm.x)))</f>
        <v>Echinoidea</v>
      </c>
      <c r="Q3135" s="46" t="str">
        <f>IF($I3135="","",_xlfn.LET(_xlpm.x,VLOOKUP($I3135,'2026-01-09_taxon-match'!$A$2:$N$81,9,FALSE),IF(_xlpm.x=0,"",_xlpm.x)))</f>
        <v>Camarodonta</v>
      </c>
      <c r="R3135" s="46" t="str">
        <f>IF($I3135="","",_xlfn.LET(_xlpm.x,VLOOKUP($I3135,'2026-01-09_taxon-match'!$A$2:$N$81,10,FALSE),IF(_xlpm.x=0,"",_xlpm.x)))</f>
        <v>Echinidae</v>
      </c>
      <c r="S3135" s="46" t="str">
        <f>IF($I3135="","",_xlfn.LET(_xlpm.x,VLOOKUP($I3135,'2026-01-09_taxon-match'!$A$2:$N$81,11,FALSE),IF(_xlpm.x=0,"",_xlpm.x)))</f>
        <v>Sterechinus</v>
      </c>
      <c r="T3135" s="46" t="str">
        <f>IF($I3135="","",_xlfn.LET(_xlpm.x,VLOOKUP($I3135,'2026-01-09_taxon-match'!$A$2:$N$81,13,FALSE),IF(_xlpm.x=0,"",_xlpm.x)))</f>
        <v>neumayeri</v>
      </c>
      <c r="V3135" t="s">
        <v>43</v>
      </c>
      <c r="W3135" t="s">
        <v>28</v>
      </c>
      <c r="X3135" t="s">
        <v>32</v>
      </c>
      <c r="Y3135" s="46" t="str">
        <f>IF(V3135="","",_xlfn.LET(_xlpm.x,VLOOKUP(V3135,'Drop-down_menus'!$D$2:$E$13,2,FALSE),IF(_xlpm.x=0,"",_xlpm.x)))</f>
        <v>https://orcid.org/0000-0002-0981-7442</v>
      </c>
      <c r="Z3135" s="46" t="str">
        <f>IF(W3135="","",_xlfn.LET(_xlpm.x,VLOOKUP(W3135,'Drop-down_menus'!$D$2:$E$13,2,FALSE),IF(_xlpm.x=0,"",_xlpm.x)))</f>
        <v>https://orcid.org/0000-0002-9037-7623</v>
      </c>
      <c r="AA3135" s="46" t="str">
        <f>IF(X3135="","",_xlfn.LET(_xlpm.x,VLOOKUP(X3135,'Drop-down_menus'!$D$2:$E$13,2,FALSE),IF(_xlpm.x=0,"",_xlpm.x)))</f>
        <v>https://orcid.org/0000-0001-5748-602X</v>
      </c>
      <c r="AB3135" s="46" t="s">
        <v>172</v>
      </c>
      <c r="AC3135" s="46" t="s">
        <v>189</v>
      </c>
    </row>
    <row r="3136" spans="1:29" ht="15" customHeight="1">
      <c r="A3136" s="46">
        <v>372</v>
      </c>
      <c r="B3136" s="2">
        <v>4191</v>
      </c>
      <c r="C3136" t="s">
        <v>115</v>
      </c>
      <c r="D3136" s="46" t="b">
        <f>COUNTIF(Events!$B$2:$B$171, C3136) &gt; 0</f>
        <v>1</v>
      </c>
      <c r="E3136" s="46" t="s">
        <v>1110</v>
      </c>
      <c r="F3136" s="46" t="s">
        <v>1108</v>
      </c>
      <c r="G3136" t="s">
        <v>177</v>
      </c>
      <c r="H3136"/>
      <c r="I3136" s="46" t="s">
        <v>177</v>
      </c>
      <c r="J3136" s="46" t="str">
        <f>IF(I3136="","",_xlfn.LET(_xlpm.x,VLOOKUP(I3136,'2026-01-09_taxon-match'!$A$2:$N$81,4,FALSE),IF(_xlpm.x=0,"",_xlpm.x)))</f>
        <v>Sterechinus neumayeri</v>
      </c>
      <c r="K3136"/>
      <c r="L3136" s="46" t="str">
        <f>IF(I3136="","",_xlfn.LET(_xlpm.x,VLOOKUP(I3136,'2026-01-09_taxon-match'!$A$2:$N$81,3,FALSE),IF(_xlpm.x=0,"",_xlpm.x)))</f>
        <v>urn:lsid:marinespecies.org:taxname:160831</v>
      </c>
      <c r="M3136" s="46" t="str">
        <f>IF($I3136="","",_xlfn.LET(_xlpm.x,VLOOKUP($I3136,'2026-01-09_taxon-match'!$A$2:$N$81,5,FALSE),IF(_xlpm.x=0,"",_xlpm.x)))</f>
        <v>(Meissner, 1900)</v>
      </c>
      <c r="N3136" s="46" t="str">
        <f>IF($I3136="","",_xlfn.LET(_xlpm.x,VLOOKUP($I3136,'2026-01-09_taxon-match'!$A$2:$N$81,6,FALSE),IF(_xlpm.x=0,"",_xlpm.x)))</f>
        <v>Animalia</v>
      </c>
      <c r="O3136" s="46" t="str">
        <f>IF($I3136="","",_xlfn.LET(_xlpm.x,VLOOKUP($I3136,'2026-01-09_taxon-match'!$A$2:$N$81,7,FALSE),IF(_xlpm.x=0,"",_xlpm.x)))</f>
        <v>Echinodermata</v>
      </c>
      <c r="P3136" s="46" t="str">
        <f>IF($I3136="","",_xlfn.LET(_xlpm.x,VLOOKUP($I3136,'2026-01-09_taxon-match'!$A$2:$N$81,8,FALSE),IF(_xlpm.x=0,"",_xlpm.x)))</f>
        <v>Echinoidea</v>
      </c>
      <c r="Q3136" s="46" t="str">
        <f>IF($I3136="","",_xlfn.LET(_xlpm.x,VLOOKUP($I3136,'2026-01-09_taxon-match'!$A$2:$N$81,9,FALSE),IF(_xlpm.x=0,"",_xlpm.x)))</f>
        <v>Camarodonta</v>
      </c>
      <c r="R3136" s="46" t="str">
        <f>IF($I3136="","",_xlfn.LET(_xlpm.x,VLOOKUP($I3136,'2026-01-09_taxon-match'!$A$2:$N$81,10,FALSE),IF(_xlpm.x=0,"",_xlpm.x)))</f>
        <v>Echinidae</v>
      </c>
      <c r="S3136" s="46" t="str">
        <f>IF($I3136="","",_xlfn.LET(_xlpm.x,VLOOKUP($I3136,'2026-01-09_taxon-match'!$A$2:$N$81,11,FALSE),IF(_xlpm.x=0,"",_xlpm.x)))</f>
        <v>Sterechinus</v>
      </c>
      <c r="T3136" s="46" t="str">
        <f>IF($I3136="","",_xlfn.LET(_xlpm.x,VLOOKUP($I3136,'2026-01-09_taxon-match'!$A$2:$N$81,13,FALSE),IF(_xlpm.x=0,"",_xlpm.x)))</f>
        <v>neumayeri</v>
      </c>
      <c r="V3136" t="s">
        <v>43</v>
      </c>
      <c r="W3136" t="s">
        <v>28</v>
      </c>
      <c r="X3136" t="s">
        <v>32</v>
      </c>
      <c r="Y3136" s="46" t="str">
        <f>IF(V3136="","",_xlfn.LET(_xlpm.x,VLOOKUP(V3136,'Drop-down_menus'!$D$2:$E$13,2,FALSE),IF(_xlpm.x=0,"",_xlpm.x)))</f>
        <v>https://orcid.org/0000-0002-0981-7442</v>
      </c>
      <c r="Z3136" s="46" t="str">
        <f>IF(W3136="","",_xlfn.LET(_xlpm.x,VLOOKUP(W3136,'Drop-down_menus'!$D$2:$E$13,2,FALSE),IF(_xlpm.x=0,"",_xlpm.x)))</f>
        <v>https://orcid.org/0000-0002-9037-7623</v>
      </c>
      <c r="AA3136" s="46" t="str">
        <f>IF(X3136="","",_xlfn.LET(_xlpm.x,VLOOKUP(X3136,'Drop-down_menus'!$D$2:$E$13,2,FALSE),IF(_xlpm.x=0,"",_xlpm.x)))</f>
        <v>https://orcid.org/0000-0001-5748-602X</v>
      </c>
      <c r="AB3136" s="46" t="s">
        <v>229</v>
      </c>
      <c r="AC3136" s="46" t="s">
        <v>1114</v>
      </c>
    </row>
    <row r="3137" spans="1:29" ht="15" customHeight="1">
      <c r="A3137" s="46">
        <v>372</v>
      </c>
      <c r="B3137" s="2">
        <v>4192</v>
      </c>
      <c r="C3137" t="s">
        <v>115</v>
      </c>
      <c r="D3137" s="46" t="b">
        <f>COUNTIF(Events!$B$2:$B$171, C3137) &gt; 0</f>
        <v>1</v>
      </c>
      <c r="E3137" s="46" t="s">
        <v>1111</v>
      </c>
      <c r="F3137" s="46" t="s">
        <v>1108</v>
      </c>
      <c r="G3137" t="s">
        <v>177</v>
      </c>
      <c r="H3137"/>
      <c r="I3137" s="46" t="s">
        <v>177</v>
      </c>
      <c r="J3137" s="46" t="str">
        <f>IF(I3137="","",_xlfn.LET(_xlpm.x,VLOOKUP(I3137,'2026-01-09_taxon-match'!$A$2:$N$81,4,FALSE),IF(_xlpm.x=0,"",_xlpm.x)))</f>
        <v>Sterechinus neumayeri</v>
      </c>
      <c r="K3137"/>
      <c r="L3137" s="46" t="str">
        <f>IF(I3137="","",_xlfn.LET(_xlpm.x,VLOOKUP(I3137,'2026-01-09_taxon-match'!$A$2:$N$81,3,FALSE),IF(_xlpm.x=0,"",_xlpm.x)))</f>
        <v>urn:lsid:marinespecies.org:taxname:160831</v>
      </c>
      <c r="M3137" s="46" t="str">
        <f>IF($I3137="","",_xlfn.LET(_xlpm.x,VLOOKUP($I3137,'2026-01-09_taxon-match'!$A$2:$N$81,5,FALSE),IF(_xlpm.x=0,"",_xlpm.x)))</f>
        <v>(Meissner, 1900)</v>
      </c>
      <c r="N3137" s="46" t="str">
        <f>IF($I3137="","",_xlfn.LET(_xlpm.x,VLOOKUP($I3137,'2026-01-09_taxon-match'!$A$2:$N$81,6,FALSE),IF(_xlpm.x=0,"",_xlpm.x)))</f>
        <v>Animalia</v>
      </c>
      <c r="O3137" s="46" t="str">
        <f>IF($I3137="","",_xlfn.LET(_xlpm.x,VLOOKUP($I3137,'2026-01-09_taxon-match'!$A$2:$N$81,7,FALSE),IF(_xlpm.x=0,"",_xlpm.x)))</f>
        <v>Echinodermata</v>
      </c>
      <c r="P3137" s="46" t="str">
        <f>IF($I3137="","",_xlfn.LET(_xlpm.x,VLOOKUP($I3137,'2026-01-09_taxon-match'!$A$2:$N$81,8,FALSE),IF(_xlpm.x=0,"",_xlpm.x)))</f>
        <v>Echinoidea</v>
      </c>
      <c r="Q3137" s="46" t="str">
        <f>IF($I3137="","",_xlfn.LET(_xlpm.x,VLOOKUP($I3137,'2026-01-09_taxon-match'!$A$2:$N$81,9,FALSE),IF(_xlpm.x=0,"",_xlpm.x)))</f>
        <v>Camarodonta</v>
      </c>
      <c r="R3137" s="46" t="str">
        <f>IF($I3137="","",_xlfn.LET(_xlpm.x,VLOOKUP($I3137,'2026-01-09_taxon-match'!$A$2:$N$81,10,FALSE),IF(_xlpm.x=0,"",_xlpm.x)))</f>
        <v>Echinidae</v>
      </c>
      <c r="S3137" s="46" t="str">
        <f>IF($I3137="","",_xlfn.LET(_xlpm.x,VLOOKUP($I3137,'2026-01-09_taxon-match'!$A$2:$N$81,11,FALSE),IF(_xlpm.x=0,"",_xlpm.x)))</f>
        <v>Sterechinus</v>
      </c>
      <c r="T3137" s="46" t="str">
        <f>IF($I3137="","",_xlfn.LET(_xlpm.x,VLOOKUP($I3137,'2026-01-09_taxon-match'!$A$2:$N$81,13,FALSE),IF(_xlpm.x=0,"",_xlpm.x)))</f>
        <v>neumayeri</v>
      </c>
      <c r="V3137" t="s">
        <v>43</v>
      </c>
      <c r="W3137" t="s">
        <v>28</v>
      </c>
      <c r="X3137" t="s">
        <v>32</v>
      </c>
      <c r="Y3137" s="46" t="str">
        <f>IF(V3137="","",_xlfn.LET(_xlpm.x,VLOOKUP(V3137,'Drop-down_menus'!$D$2:$E$13,2,FALSE),IF(_xlpm.x=0,"",_xlpm.x)))</f>
        <v>https://orcid.org/0000-0002-0981-7442</v>
      </c>
      <c r="Z3137" s="46" t="str">
        <f>IF(W3137="","",_xlfn.LET(_xlpm.x,VLOOKUP(W3137,'Drop-down_menus'!$D$2:$E$13,2,FALSE),IF(_xlpm.x=0,"",_xlpm.x)))</f>
        <v>https://orcid.org/0000-0002-9037-7623</v>
      </c>
      <c r="AA3137" s="46" t="str">
        <f>IF(X3137="","",_xlfn.LET(_xlpm.x,VLOOKUP(X3137,'Drop-down_menus'!$D$2:$E$13,2,FALSE),IF(_xlpm.x=0,"",_xlpm.x)))</f>
        <v>https://orcid.org/0000-0001-5748-602X</v>
      </c>
      <c r="AB3137" s="46" t="s">
        <v>229</v>
      </c>
      <c r="AC3137" s="46" t="s">
        <v>1114</v>
      </c>
    </row>
    <row r="3138" spans="1:29" ht="15" customHeight="1">
      <c r="A3138" s="46">
        <v>372</v>
      </c>
      <c r="B3138" s="2">
        <v>4193</v>
      </c>
      <c r="C3138" t="s">
        <v>115</v>
      </c>
      <c r="D3138" s="46" t="b">
        <f>COUNTIF(Events!$B$2:$B$171, C3138) &gt; 0</f>
        <v>1</v>
      </c>
      <c r="E3138" s="2" t="s">
        <v>1106</v>
      </c>
      <c r="F3138" s="46" t="s">
        <v>1105</v>
      </c>
      <c r="G3138" t="s">
        <v>177</v>
      </c>
      <c r="H3138"/>
      <c r="I3138" s="46" t="s">
        <v>177</v>
      </c>
      <c r="J3138" s="46" t="str">
        <f>IF(I3138="","",_xlfn.LET(_xlpm.x,VLOOKUP(I3138,'2026-01-09_taxon-match'!$A$2:$N$81,4,FALSE),IF(_xlpm.x=0,"",_xlpm.x)))</f>
        <v>Sterechinus neumayeri</v>
      </c>
      <c r="K3138"/>
      <c r="L3138" s="46" t="str">
        <f>IF(I3138="","",_xlfn.LET(_xlpm.x,VLOOKUP(I3138,'2026-01-09_taxon-match'!$A$2:$N$81,3,FALSE),IF(_xlpm.x=0,"",_xlpm.x)))</f>
        <v>urn:lsid:marinespecies.org:taxname:160831</v>
      </c>
      <c r="M3138" s="46" t="str">
        <f>IF($I3138="","",_xlfn.LET(_xlpm.x,VLOOKUP($I3138,'2026-01-09_taxon-match'!$A$2:$N$81,5,FALSE),IF(_xlpm.x=0,"",_xlpm.x)))</f>
        <v>(Meissner, 1900)</v>
      </c>
      <c r="N3138" s="46" t="str">
        <f>IF($I3138="","",_xlfn.LET(_xlpm.x,VLOOKUP($I3138,'2026-01-09_taxon-match'!$A$2:$N$81,6,FALSE),IF(_xlpm.x=0,"",_xlpm.x)))</f>
        <v>Animalia</v>
      </c>
      <c r="O3138" s="46" t="str">
        <f>IF($I3138="","",_xlfn.LET(_xlpm.x,VLOOKUP($I3138,'2026-01-09_taxon-match'!$A$2:$N$81,7,FALSE),IF(_xlpm.x=0,"",_xlpm.x)))</f>
        <v>Echinodermata</v>
      </c>
      <c r="P3138" s="46" t="str">
        <f>IF($I3138="","",_xlfn.LET(_xlpm.x,VLOOKUP($I3138,'2026-01-09_taxon-match'!$A$2:$N$81,8,FALSE),IF(_xlpm.x=0,"",_xlpm.x)))</f>
        <v>Echinoidea</v>
      </c>
      <c r="Q3138" s="46" t="str">
        <f>IF($I3138="","",_xlfn.LET(_xlpm.x,VLOOKUP($I3138,'2026-01-09_taxon-match'!$A$2:$N$81,9,FALSE),IF(_xlpm.x=0,"",_xlpm.x)))</f>
        <v>Camarodonta</v>
      </c>
      <c r="R3138" s="46" t="str">
        <f>IF($I3138="","",_xlfn.LET(_xlpm.x,VLOOKUP($I3138,'2026-01-09_taxon-match'!$A$2:$N$81,10,FALSE),IF(_xlpm.x=0,"",_xlpm.x)))</f>
        <v>Echinidae</v>
      </c>
      <c r="S3138" s="46" t="str">
        <f>IF($I3138="","",_xlfn.LET(_xlpm.x,VLOOKUP($I3138,'2026-01-09_taxon-match'!$A$2:$N$81,11,FALSE),IF(_xlpm.x=0,"",_xlpm.x)))</f>
        <v>Sterechinus</v>
      </c>
      <c r="T3138" s="46" t="str">
        <f>IF($I3138="","",_xlfn.LET(_xlpm.x,VLOOKUP($I3138,'2026-01-09_taxon-match'!$A$2:$N$81,13,FALSE),IF(_xlpm.x=0,"",_xlpm.x)))</f>
        <v>neumayeri</v>
      </c>
      <c r="V3138" t="s">
        <v>43</v>
      </c>
      <c r="W3138" t="s">
        <v>28</v>
      </c>
      <c r="X3138" t="s">
        <v>32</v>
      </c>
      <c r="Y3138" s="46" t="str">
        <f>IF(V3138="","",_xlfn.LET(_xlpm.x,VLOOKUP(V3138,'Drop-down_menus'!$D$2:$E$13,2,FALSE),IF(_xlpm.x=0,"",_xlpm.x)))</f>
        <v>https://orcid.org/0000-0002-0981-7442</v>
      </c>
      <c r="Z3138" s="46" t="str">
        <f>IF(W3138="","",_xlfn.LET(_xlpm.x,VLOOKUP(W3138,'Drop-down_menus'!$D$2:$E$13,2,FALSE),IF(_xlpm.x=0,"",_xlpm.x)))</f>
        <v>https://orcid.org/0000-0002-9037-7623</v>
      </c>
      <c r="AA3138" s="46" t="str">
        <f>IF(X3138="","",_xlfn.LET(_xlpm.x,VLOOKUP(X3138,'Drop-down_menus'!$D$2:$E$13,2,FALSE),IF(_xlpm.x=0,"",_xlpm.x)))</f>
        <v>https://orcid.org/0000-0001-5748-602X</v>
      </c>
      <c r="AB3138" s="46" t="s">
        <v>300</v>
      </c>
      <c r="AC3138" s="46" t="s">
        <v>1115</v>
      </c>
    </row>
    <row r="3139" spans="1:29" ht="15" customHeight="1">
      <c r="A3139" s="46">
        <v>373</v>
      </c>
      <c r="B3139" s="2">
        <v>4194</v>
      </c>
      <c r="C3139" t="s">
        <v>115</v>
      </c>
      <c r="D3139" s="46" t="b">
        <f>COUNTIF(Events!$B$2:$B$171, C3139) &gt; 0</f>
        <v>1</v>
      </c>
      <c r="E3139" s="46" t="s">
        <v>1113</v>
      </c>
      <c r="F3139" s="2" t="s">
        <v>1104</v>
      </c>
      <c r="G3139" t="s">
        <v>177</v>
      </c>
      <c r="H3139"/>
      <c r="I3139" s="46" t="s">
        <v>177</v>
      </c>
      <c r="J3139" s="46" t="str">
        <f>IF(I3139="","",_xlfn.LET(_xlpm.x,VLOOKUP(I3139,'2026-01-09_taxon-match'!$A$2:$N$81,4,FALSE),IF(_xlpm.x=0,"",_xlpm.x)))</f>
        <v>Sterechinus neumayeri</v>
      </c>
      <c r="K3139"/>
      <c r="L3139" s="46" t="str">
        <f>IF(I3139="","",_xlfn.LET(_xlpm.x,VLOOKUP(I3139,'2026-01-09_taxon-match'!$A$2:$N$81,3,FALSE),IF(_xlpm.x=0,"",_xlpm.x)))</f>
        <v>urn:lsid:marinespecies.org:taxname:160831</v>
      </c>
      <c r="M3139" s="46" t="str">
        <f>IF($I3139="","",_xlfn.LET(_xlpm.x,VLOOKUP($I3139,'2026-01-09_taxon-match'!$A$2:$N$81,5,FALSE),IF(_xlpm.x=0,"",_xlpm.x)))</f>
        <v>(Meissner, 1900)</v>
      </c>
      <c r="N3139" s="46" t="str">
        <f>IF($I3139="","",_xlfn.LET(_xlpm.x,VLOOKUP($I3139,'2026-01-09_taxon-match'!$A$2:$N$81,6,FALSE),IF(_xlpm.x=0,"",_xlpm.x)))</f>
        <v>Animalia</v>
      </c>
      <c r="O3139" s="46" t="str">
        <f>IF($I3139="","",_xlfn.LET(_xlpm.x,VLOOKUP($I3139,'2026-01-09_taxon-match'!$A$2:$N$81,7,FALSE),IF(_xlpm.x=0,"",_xlpm.x)))</f>
        <v>Echinodermata</v>
      </c>
      <c r="P3139" s="46" t="str">
        <f>IF($I3139="","",_xlfn.LET(_xlpm.x,VLOOKUP($I3139,'2026-01-09_taxon-match'!$A$2:$N$81,8,FALSE),IF(_xlpm.x=0,"",_xlpm.x)))</f>
        <v>Echinoidea</v>
      </c>
      <c r="Q3139" s="46" t="str">
        <f>IF($I3139="","",_xlfn.LET(_xlpm.x,VLOOKUP($I3139,'2026-01-09_taxon-match'!$A$2:$N$81,9,FALSE),IF(_xlpm.x=0,"",_xlpm.x)))</f>
        <v>Camarodonta</v>
      </c>
      <c r="R3139" s="46" t="str">
        <f>IF($I3139="","",_xlfn.LET(_xlpm.x,VLOOKUP($I3139,'2026-01-09_taxon-match'!$A$2:$N$81,10,FALSE),IF(_xlpm.x=0,"",_xlpm.x)))</f>
        <v>Echinidae</v>
      </c>
      <c r="S3139" s="46" t="str">
        <f>IF($I3139="","",_xlfn.LET(_xlpm.x,VLOOKUP($I3139,'2026-01-09_taxon-match'!$A$2:$N$81,11,FALSE),IF(_xlpm.x=0,"",_xlpm.x)))</f>
        <v>Sterechinus</v>
      </c>
      <c r="T3139" s="46" t="str">
        <f>IF($I3139="","",_xlfn.LET(_xlpm.x,VLOOKUP($I3139,'2026-01-09_taxon-match'!$A$2:$N$81,13,FALSE),IF(_xlpm.x=0,"",_xlpm.x)))</f>
        <v>neumayeri</v>
      </c>
      <c r="U3139"/>
      <c r="V3139" t="s">
        <v>43</v>
      </c>
      <c r="W3139" t="s">
        <v>28</v>
      </c>
      <c r="X3139" t="s">
        <v>32</v>
      </c>
      <c r="Y3139" s="46" t="str">
        <f>IF(V3139="","",_xlfn.LET(_xlpm.x,VLOOKUP(V3139,'Drop-down_menus'!$D$2:$E$13,2,FALSE),IF(_xlpm.x=0,"",_xlpm.x)))</f>
        <v>https://orcid.org/0000-0002-0981-7442</v>
      </c>
      <c r="Z3139" s="46" t="str">
        <f>IF(W3139="","",_xlfn.LET(_xlpm.x,VLOOKUP(W3139,'Drop-down_menus'!$D$2:$E$13,2,FALSE),IF(_xlpm.x=0,"",_xlpm.x)))</f>
        <v>https://orcid.org/0000-0002-9037-7623</v>
      </c>
      <c r="AA3139" s="46" t="str">
        <f>IF(X3139="","",_xlfn.LET(_xlpm.x,VLOOKUP(X3139,'Drop-down_menus'!$D$2:$E$13,2,FALSE),IF(_xlpm.x=0,"",_xlpm.x)))</f>
        <v>https://orcid.org/0000-0001-5748-602X</v>
      </c>
      <c r="AB3139" s="46" t="s">
        <v>172</v>
      </c>
      <c r="AC3139" s="46" t="s">
        <v>1114</v>
      </c>
    </row>
    <row r="3140" spans="1:29" ht="15" customHeight="1">
      <c r="A3140" s="46">
        <v>373</v>
      </c>
      <c r="B3140" s="2">
        <v>4195</v>
      </c>
      <c r="C3140" t="s">
        <v>115</v>
      </c>
      <c r="D3140" s="46" t="b">
        <f>COUNTIF(Events!$B$2:$B$171, C3140) &gt; 0</f>
        <v>1</v>
      </c>
      <c r="E3140" s="46" t="s">
        <v>1109</v>
      </c>
      <c r="F3140" s="46" t="s">
        <v>1107</v>
      </c>
      <c r="G3140" t="s">
        <v>177</v>
      </c>
      <c r="H3140"/>
      <c r="I3140" s="46" t="s">
        <v>177</v>
      </c>
      <c r="J3140" s="46" t="str">
        <f>IF(I3140="","",_xlfn.LET(_xlpm.x,VLOOKUP(I3140,'2026-01-09_taxon-match'!$A$2:$N$81,4,FALSE),IF(_xlpm.x=0,"",_xlpm.x)))</f>
        <v>Sterechinus neumayeri</v>
      </c>
      <c r="K3140"/>
      <c r="L3140" s="46" t="str">
        <f>IF(I3140="","",_xlfn.LET(_xlpm.x,VLOOKUP(I3140,'2026-01-09_taxon-match'!$A$2:$N$81,3,FALSE),IF(_xlpm.x=0,"",_xlpm.x)))</f>
        <v>urn:lsid:marinespecies.org:taxname:160831</v>
      </c>
      <c r="M3140" s="46" t="str">
        <f>IF($I3140="","",_xlfn.LET(_xlpm.x,VLOOKUP($I3140,'2026-01-09_taxon-match'!$A$2:$N$81,5,FALSE),IF(_xlpm.x=0,"",_xlpm.x)))</f>
        <v>(Meissner, 1900)</v>
      </c>
      <c r="N3140" s="46" t="str">
        <f>IF($I3140="","",_xlfn.LET(_xlpm.x,VLOOKUP($I3140,'2026-01-09_taxon-match'!$A$2:$N$81,6,FALSE),IF(_xlpm.x=0,"",_xlpm.x)))</f>
        <v>Animalia</v>
      </c>
      <c r="O3140" s="46" t="str">
        <f>IF($I3140="","",_xlfn.LET(_xlpm.x,VLOOKUP($I3140,'2026-01-09_taxon-match'!$A$2:$N$81,7,FALSE),IF(_xlpm.x=0,"",_xlpm.x)))</f>
        <v>Echinodermata</v>
      </c>
      <c r="P3140" s="46" t="str">
        <f>IF($I3140="","",_xlfn.LET(_xlpm.x,VLOOKUP($I3140,'2026-01-09_taxon-match'!$A$2:$N$81,8,FALSE),IF(_xlpm.x=0,"",_xlpm.x)))</f>
        <v>Echinoidea</v>
      </c>
      <c r="Q3140" s="46" t="str">
        <f>IF($I3140="","",_xlfn.LET(_xlpm.x,VLOOKUP($I3140,'2026-01-09_taxon-match'!$A$2:$N$81,9,FALSE),IF(_xlpm.x=0,"",_xlpm.x)))</f>
        <v>Camarodonta</v>
      </c>
      <c r="R3140" s="46" t="str">
        <f>IF($I3140="","",_xlfn.LET(_xlpm.x,VLOOKUP($I3140,'2026-01-09_taxon-match'!$A$2:$N$81,10,FALSE),IF(_xlpm.x=0,"",_xlpm.x)))</f>
        <v>Echinidae</v>
      </c>
      <c r="S3140" s="46" t="str">
        <f>IF($I3140="","",_xlfn.LET(_xlpm.x,VLOOKUP($I3140,'2026-01-09_taxon-match'!$A$2:$N$81,11,FALSE),IF(_xlpm.x=0,"",_xlpm.x)))</f>
        <v>Sterechinus</v>
      </c>
      <c r="T3140" s="46" t="str">
        <f>IF($I3140="","",_xlfn.LET(_xlpm.x,VLOOKUP($I3140,'2026-01-09_taxon-match'!$A$2:$N$81,13,FALSE),IF(_xlpm.x=0,"",_xlpm.x)))</f>
        <v>neumayeri</v>
      </c>
      <c r="V3140" t="s">
        <v>43</v>
      </c>
      <c r="W3140" t="s">
        <v>28</v>
      </c>
      <c r="X3140" t="s">
        <v>32</v>
      </c>
      <c r="Y3140" s="46" t="str">
        <f>IF(V3140="","",_xlfn.LET(_xlpm.x,VLOOKUP(V3140,'Drop-down_menus'!$D$2:$E$13,2,FALSE),IF(_xlpm.x=0,"",_xlpm.x)))</f>
        <v>https://orcid.org/0000-0002-0981-7442</v>
      </c>
      <c r="Z3140" s="46" t="str">
        <f>IF(W3140="","",_xlfn.LET(_xlpm.x,VLOOKUP(W3140,'Drop-down_menus'!$D$2:$E$13,2,FALSE),IF(_xlpm.x=0,"",_xlpm.x)))</f>
        <v>https://orcid.org/0000-0002-9037-7623</v>
      </c>
      <c r="AA3140" s="46" t="str">
        <f>IF(X3140="","",_xlfn.LET(_xlpm.x,VLOOKUP(X3140,'Drop-down_menus'!$D$2:$E$13,2,FALSE),IF(_xlpm.x=0,"",_xlpm.x)))</f>
        <v>https://orcid.org/0000-0001-5748-602X</v>
      </c>
      <c r="AB3140" s="46" t="s">
        <v>172</v>
      </c>
      <c r="AC3140" s="46" t="s">
        <v>189</v>
      </c>
    </row>
    <row r="3141" spans="1:29" ht="15" customHeight="1">
      <c r="A3141" s="46">
        <v>373</v>
      </c>
      <c r="B3141" s="2">
        <v>4196</v>
      </c>
      <c r="C3141" t="s">
        <v>115</v>
      </c>
      <c r="D3141" s="46" t="b">
        <f>COUNTIF(Events!$B$2:$B$171, C3141) &gt; 0</f>
        <v>1</v>
      </c>
      <c r="E3141" s="46" t="s">
        <v>1110</v>
      </c>
      <c r="F3141" s="46" t="s">
        <v>1108</v>
      </c>
      <c r="G3141" t="s">
        <v>177</v>
      </c>
      <c r="H3141"/>
      <c r="I3141" s="46" t="s">
        <v>177</v>
      </c>
      <c r="J3141" s="46" t="str">
        <f>IF(I3141="","",_xlfn.LET(_xlpm.x,VLOOKUP(I3141,'2026-01-09_taxon-match'!$A$2:$N$81,4,FALSE),IF(_xlpm.x=0,"",_xlpm.x)))</f>
        <v>Sterechinus neumayeri</v>
      </c>
      <c r="K3141"/>
      <c r="L3141" s="46" t="str">
        <f>IF(I3141="","",_xlfn.LET(_xlpm.x,VLOOKUP(I3141,'2026-01-09_taxon-match'!$A$2:$N$81,3,FALSE),IF(_xlpm.x=0,"",_xlpm.x)))</f>
        <v>urn:lsid:marinespecies.org:taxname:160831</v>
      </c>
      <c r="M3141" s="46" t="str">
        <f>IF($I3141="","",_xlfn.LET(_xlpm.x,VLOOKUP($I3141,'2026-01-09_taxon-match'!$A$2:$N$81,5,FALSE),IF(_xlpm.x=0,"",_xlpm.x)))</f>
        <v>(Meissner, 1900)</v>
      </c>
      <c r="N3141" s="46" t="str">
        <f>IF($I3141="","",_xlfn.LET(_xlpm.x,VLOOKUP($I3141,'2026-01-09_taxon-match'!$A$2:$N$81,6,FALSE),IF(_xlpm.x=0,"",_xlpm.x)))</f>
        <v>Animalia</v>
      </c>
      <c r="O3141" s="46" t="str">
        <f>IF($I3141="","",_xlfn.LET(_xlpm.x,VLOOKUP($I3141,'2026-01-09_taxon-match'!$A$2:$N$81,7,FALSE),IF(_xlpm.x=0,"",_xlpm.x)))</f>
        <v>Echinodermata</v>
      </c>
      <c r="P3141" s="46" t="str">
        <f>IF($I3141="","",_xlfn.LET(_xlpm.x,VLOOKUP($I3141,'2026-01-09_taxon-match'!$A$2:$N$81,8,FALSE),IF(_xlpm.x=0,"",_xlpm.x)))</f>
        <v>Echinoidea</v>
      </c>
      <c r="Q3141" s="46" t="str">
        <f>IF($I3141="","",_xlfn.LET(_xlpm.x,VLOOKUP($I3141,'2026-01-09_taxon-match'!$A$2:$N$81,9,FALSE),IF(_xlpm.x=0,"",_xlpm.x)))</f>
        <v>Camarodonta</v>
      </c>
      <c r="R3141" s="46" t="str">
        <f>IF($I3141="","",_xlfn.LET(_xlpm.x,VLOOKUP($I3141,'2026-01-09_taxon-match'!$A$2:$N$81,10,FALSE),IF(_xlpm.x=0,"",_xlpm.x)))</f>
        <v>Echinidae</v>
      </c>
      <c r="S3141" s="46" t="str">
        <f>IF($I3141="","",_xlfn.LET(_xlpm.x,VLOOKUP($I3141,'2026-01-09_taxon-match'!$A$2:$N$81,11,FALSE),IF(_xlpm.x=0,"",_xlpm.x)))</f>
        <v>Sterechinus</v>
      </c>
      <c r="T3141" s="46" t="str">
        <f>IF($I3141="","",_xlfn.LET(_xlpm.x,VLOOKUP($I3141,'2026-01-09_taxon-match'!$A$2:$N$81,13,FALSE),IF(_xlpm.x=0,"",_xlpm.x)))</f>
        <v>neumayeri</v>
      </c>
      <c r="V3141" t="s">
        <v>43</v>
      </c>
      <c r="W3141" t="s">
        <v>28</v>
      </c>
      <c r="X3141" t="s">
        <v>32</v>
      </c>
      <c r="Y3141" s="46" t="str">
        <f>IF(V3141="","",_xlfn.LET(_xlpm.x,VLOOKUP(V3141,'Drop-down_menus'!$D$2:$E$13,2,FALSE),IF(_xlpm.x=0,"",_xlpm.x)))</f>
        <v>https://orcid.org/0000-0002-0981-7442</v>
      </c>
      <c r="Z3141" s="46" t="str">
        <f>IF(W3141="","",_xlfn.LET(_xlpm.x,VLOOKUP(W3141,'Drop-down_menus'!$D$2:$E$13,2,FALSE),IF(_xlpm.x=0,"",_xlpm.x)))</f>
        <v>https://orcid.org/0000-0002-9037-7623</v>
      </c>
      <c r="AA3141" s="46" t="str">
        <f>IF(X3141="","",_xlfn.LET(_xlpm.x,VLOOKUP(X3141,'Drop-down_menus'!$D$2:$E$13,2,FALSE),IF(_xlpm.x=0,"",_xlpm.x)))</f>
        <v>https://orcid.org/0000-0001-5748-602X</v>
      </c>
      <c r="AB3141" s="46" t="s">
        <v>229</v>
      </c>
      <c r="AC3141" s="46" t="s">
        <v>1114</v>
      </c>
    </row>
    <row r="3142" spans="1:29" ht="15" customHeight="1">
      <c r="A3142" s="46">
        <v>373</v>
      </c>
      <c r="B3142" s="2">
        <v>4197</v>
      </c>
      <c r="C3142" t="s">
        <v>115</v>
      </c>
      <c r="D3142" s="46" t="b">
        <f>COUNTIF(Events!$B$2:$B$171, C3142) &gt; 0</f>
        <v>1</v>
      </c>
      <c r="E3142" s="46" t="s">
        <v>1111</v>
      </c>
      <c r="F3142" s="46" t="s">
        <v>1108</v>
      </c>
      <c r="G3142" t="s">
        <v>177</v>
      </c>
      <c r="H3142"/>
      <c r="I3142" s="46" t="s">
        <v>177</v>
      </c>
      <c r="J3142" s="46" t="str">
        <f>IF(I3142="","",_xlfn.LET(_xlpm.x,VLOOKUP(I3142,'2026-01-09_taxon-match'!$A$2:$N$81,4,FALSE),IF(_xlpm.x=0,"",_xlpm.x)))</f>
        <v>Sterechinus neumayeri</v>
      </c>
      <c r="K3142"/>
      <c r="L3142" s="46" t="str">
        <f>IF(I3142="","",_xlfn.LET(_xlpm.x,VLOOKUP(I3142,'2026-01-09_taxon-match'!$A$2:$N$81,3,FALSE),IF(_xlpm.x=0,"",_xlpm.x)))</f>
        <v>urn:lsid:marinespecies.org:taxname:160831</v>
      </c>
      <c r="M3142" s="46" t="str">
        <f>IF($I3142="","",_xlfn.LET(_xlpm.x,VLOOKUP($I3142,'2026-01-09_taxon-match'!$A$2:$N$81,5,FALSE),IF(_xlpm.x=0,"",_xlpm.x)))</f>
        <v>(Meissner, 1900)</v>
      </c>
      <c r="N3142" s="46" t="str">
        <f>IF($I3142="","",_xlfn.LET(_xlpm.x,VLOOKUP($I3142,'2026-01-09_taxon-match'!$A$2:$N$81,6,FALSE),IF(_xlpm.x=0,"",_xlpm.x)))</f>
        <v>Animalia</v>
      </c>
      <c r="O3142" s="46" t="str">
        <f>IF($I3142="","",_xlfn.LET(_xlpm.x,VLOOKUP($I3142,'2026-01-09_taxon-match'!$A$2:$N$81,7,FALSE),IF(_xlpm.x=0,"",_xlpm.x)))</f>
        <v>Echinodermata</v>
      </c>
      <c r="P3142" s="46" t="str">
        <f>IF($I3142="","",_xlfn.LET(_xlpm.x,VLOOKUP($I3142,'2026-01-09_taxon-match'!$A$2:$N$81,8,FALSE),IF(_xlpm.x=0,"",_xlpm.x)))</f>
        <v>Echinoidea</v>
      </c>
      <c r="Q3142" s="46" t="str">
        <f>IF($I3142="","",_xlfn.LET(_xlpm.x,VLOOKUP($I3142,'2026-01-09_taxon-match'!$A$2:$N$81,9,FALSE),IF(_xlpm.x=0,"",_xlpm.x)))</f>
        <v>Camarodonta</v>
      </c>
      <c r="R3142" s="46" t="str">
        <f>IF($I3142="","",_xlfn.LET(_xlpm.x,VLOOKUP($I3142,'2026-01-09_taxon-match'!$A$2:$N$81,10,FALSE),IF(_xlpm.x=0,"",_xlpm.x)))</f>
        <v>Echinidae</v>
      </c>
      <c r="S3142" s="46" t="str">
        <f>IF($I3142="","",_xlfn.LET(_xlpm.x,VLOOKUP($I3142,'2026-01-09_taxon-match'!$A$2:$N$81,11,FALSE),IF(_xlpm.x=0,"",_xlpm.x)))</f>
        <v>Sterechinus</v>
      </c>
      <c r="T3142" s="46" t="str">
        <f>IF($I3142="","",_xlfn.LET(_xlpm.x,VLOOKUP($I3142,'2026-01-09_taxon-match'!$A$2:$N$81,13,FALSE),IF(_xlpm.x=0,"",_xlpm.x)))</f>
        <v>neumayeri</v>
      </c>
      <c r="V3142" t="s">
        <v>43</v>
      </c>
      <c r="W3142" t="s">
        <v>28</v>
      </c>
      <c r="X3142" t="s">
        <v>32</v>
      </c>
      <c r="Y3142" s="46" t="str">
        <f>IF(V3142="","",_xlfn.LET(_xlpm.x,VLOOKUP(V3142,'Drop-down_menus'!$D$2:$E$13,2,FALSE),IF(_xlpm.x=0,"",_xlpm.x)))</f>
        <v>https://orcid.org/0000-0002-0981-7442</v>
      </c>
      <c r="Z3142" s="46" t="str">
        <f>IF(W3142="","",_xlfn.LET(_xlpm.x,VLOOKUP(W3142,'Drop-down_menus'!$D$2:$E$13,2,FALSE),IF(_xlpm.x=0,"",_xlpm.x)))</f>
        <v>https://orcid.org/0000-0002-9037-7623</v>
      </c>
      <c r="AA3142" s="46" t="str">
        <f>IF(X3142="","",_xlfn.LET(_xlpm.x,VLOOKUP(X3142,'Drop-down_menus'!$D$2:$E$13,2,FALSE),IF(_xlpm.x=0,"",_xlpm.x)))</f>
        <v>https://orcid.org/0000-0001-5748-602X</v>
      </c>
      <c r="AB3142" s="46" t="s">
        <v>229</v>
      </c>
      <c r="AC3142" s="46" t="s">
        <v>1114</v>
      </c>
    </row>
    <row r="3143" spans="1:29" ht="15" customHeight="1">
      <c r="A3143" s="46">
        <v>373</v>
      </c>
      <c r="B3143" s="2">
        <v>4198</v>
      </c>
      <c r="C3143" t="s">
        <v>115</v>
      </c>
      <c r="D3143" s="46" t="b">
        <f>COUNTIF(Events!$B$2:$B$171, C3143) &gt; 0</f>
        <v>1</v>
      </c>
      <c r="E3143" s="2" t="s">
        <v>1106</v>
      </c>
      <c r="F3143" s="46" t="s">
        <v>1105</v>
      </c>
      <c r="G3143" t="s">
        <v>177</v>
      </c>
      <c r="H3143"/>
      <c r="I3143" s="46" t="s">
        <v>177</v>
      </c>
      <c r="J3143" s="46" t="str">
        <f>IF(I3143="","",_xlfn.LET(_xlpm.x,VLOOKUP(I3143,'2026-01-09_taxon-match'!$A$2:$N$81,4,FALSE),IF(_xlpm.x=0,"",_xlpm.x)))</f>
        <v>Sterechinus neumayeri</v>
      </c>
      <c r="K3143"/>
      <c r="L3143" s="46" t="str">
        <f>IF(I3143="","",_xlfn.LET(_xlpm.x,VLOOKUP(I3143,'2026-01-09_taxon-match'!$A$2:$N$81,3,FALSE),IF(_xlpm.x=0,"",_xlpm.x)))</f>
        <v>urn:lsid:marinespecies.org:taxname:160831</v>
      </c>
      <c r="M3143" s="46" t="str">
        <f>IF($I3143="","",_xlfn.LET(_xlpm.x,VLOOKUP($I3143,'2026-01-09_taxon-match'!$A$2:$N$81,5,FALSE),IF(_xlpm.x=0,"",_xlpm.x)))</f>
        <v>(Meissner, 1900)</v>
      </c>
      <c r="N3143" s="46" t="str">
        <f>IF($I3143="","",_xlfn.LET(_xlpm.x,VLOOKUP($I3143,'2026-01-09_taxon-match'!$A$2:$N$81,6,FALSE),IF(_xlpm.x=0,"",_xlpm.x)))</f>
        <v>Animalia</v>
      </c>
      <c r="O3143" s="46" t="str">
        <f>IF($I3143="","",_xlfn.LET(_xlpm.x,VLOOKUP($I3143,'2026-01-09_taxon-match'!$A$2:$N$81,7,FALSE),IF(_xlpm.x=0,"",_xlpm.x)))</f>
        <v>Echinodermata</v>
      </c>
      <c r="P3143" s="46" t="str">
        <f>IF($I3143="","",_xlfn.LET(_xlpm.x,VLOOKUP($I3143,'2026-01-09_taxon-match'!$A$2:$N$81,8,FALSE),IF(_xlpm.x=0,"",_xlpm.x)))</f>
        <v>Echinoidea</v>
      </c>
      <c r="Q3143" s="46" t="str">
        <f>IF($I3143="","",_xlfn.LET(_xlpm.x,VLOOKUP($I3143,'2026-01-09_taxon-match'!$A$2:$N$81,9,FALSE),IF(_xlpm.x=0,"",_xlpm.x)))</f>
        <v>Camarodonta</v>
      </c>
      <c r="R3143" s="46" t="str">
        <f>IF($I3143="","",_xlfn.LET(_xlpm.x,VLOOKUP($I3143,'2026-01-09_taxon-match'!$A$2:$N$81,10,FALSE),IF(_xlpm.x=0,"",_xlpm.x)))</f>
        <v>Echinidae</v>
      </c>
      <c r="S3143" s="46" t="str">
        <f>IF($I3143="","",_xlfn.LET(_xlpm.x,VLOOKUP($I3143,'2026-01-09_taxon-match'!$A$2:$N$81,11,FALSE),IF(_xlpm.x=0,"",_xlpm.x)))</f>
        <v>Sterechinus</v>
      </c>
      <c r="T3143" s="46" t="str">
        <f>IF($I3143="","",_xlfn.LET(_xlpm.x,VLOOKUP($I3143,'2026-01-09_taxon-match'!$A$2:$N$81,13,FALSE),IF(_xlpm.x=0,"",_xlpm.x)))</f>
        <v>neumayeri</v>
      </c>
      <c r="V3143" t="s">
        <v>43</v>
      </c>
      <c r="W3143" t="s">
        <v>28</v>
      </c>
      <c r="X3143" t="s">
        <v>32</v>
      </c>
      <c r="Y3143" s="46" t="str">
        <f>IF(V3143="","",_xlfn.LET(_xlpm.x,VLOOKUP(V3143,'Drop-down_menus'!$D$2:$E$13,2,FALSE),IF(_xlpm.x=0,"",_xlpm.x)))</f>
        <v>https://orcid.org/0000-0002-0981-7442</v>
      </c>
      <c r="Z3143" s="46" t="str">
        <f>IF(W3143="","",_xlfn.LET(_xlpm.x,VLOOKUP(W3143,'Drop-down_menus'!$D$2:$E$13,2,FALSE),IF(_xlpm.x=0,"",_xlpm.x)))</f>
        <v>https://orcid.org/0000-0002-9037-7623</v>
      </c>
      <c r="AA3143" s="46" t="str">
        <f>IF(X3143="","",_xlfn.LET(_xlpm.x,VLOOKUP(X3143,'Drop-down_menus'!$D$2:$E$13,2,FALSE),IF(_xlpm.x=0,"",_xlpm.x)))</f>
        <v>https://orcid.org/0000-0001-5748-602X</v>
      </c>
      <c r="AB3143" s="46" t="s">
        <v>300</v>
      </c>
      <c r="AC3143" s="46" t="s">
        <v>1115</v>
      </c>
    </row>
    <row r="3144" spans="1:29" ht="15" customHeight="1">
      <c r="A3144" s="46">
        <v>374</v>
      </c>
      <c r="B3144" s="2">
        <v>4199</v>
      </c>
      <c r="C3144" t="s">
        <v>115</v>
      </c>
      <c r="D3144" s="46" t="b">
        <f>COUNTIF(Events!$B$2:$B$171, C3144) &gt; 0</f>
        <v>1</v>
      </c>
      <c r="E3144" s="46" t="s">
        <v>1113</v>
      </c>
      <c r="F3144" s="2" t="s">
        <v>1104</v>
      </c>
      <c r="G3144" t="s">
        <v>177</v>
      </c>
      <c r="H3144"/>
      <c r="I3144" s="46" t="s">
        <v>177</v>
      </c>
      <c r="J3144" s="46" t="str">
        <f>IF(I3144="","",_xlfn.LET(_xlpm.x,VLOOKUP(I3144,'2026-01-09_taxon-match'!$A$2:$N$81,4,FALSE),IF(_xlpm.x=0,"",_xlpm.x)))</f>
        <v>Sterechinus neumayeri</v>
      </c>
      <c r="K3144"/>
      <c r="L3144" s="46" t="str">
        <f>IF(I3144="","",_xlfn.LET(_xlpm.x,VLOOKUP(I3144,'2026-01-09_taxon-match'!$A$2:$N$81,3,FALSE),IF(_xlpm.x=0,"",_xlpm.x)))</f>
        <v>urn:lsid:marinespecies.org:taxname:160831</v>
      </c>
      <c r="M3144" s="46" t="str">
        <f>IF($I3144="","",_xlfn.LET(_xlpm.x,VLOOKUP($I3144,'2026-01-09_taxon-match'!$A$2:$N$81,5,FALSE),IF(_xlpm.x=0,"",_xlpm.x)))</f>
        <v>(Meissner, 1900)</v>
      </c>
      <c r="N3144" s="46" t="str">
        <f>IF($I3144="","",_xlfn.LET(_xlpm.x,VLOOKUP($I3144,'2026-01-09_taxon-match'!$A$2:$N$81,6,FALSE),IF(_xlpm.x=0,"",_xlpm.x)))</f>
        <v>Animalia</v>
      </c>
      <c r="O3144" s="46" t="str">
        <f>IF($I3144="","",_xlfn.LET(_xlpm.x,VLOOKUP($I3144,'2026-01-09_taxon-match'!$A$2:$N$81,7,FALSE),IF(_xlpm.x=0,"",_xlpm.x)))</f>
        <v>Echinodermata</v>
      </c>
      <c r="P3144" s="46" t="str">
        <f>IF($I3144="","",_xlfn.LET(_xlpm.x,VLOOKUP($I3144,'2026-01-09_taxon-match'!$A$2:$N$81,8,FALSE),IF(_xlpm.x=0,"",_xlpm.x)))</f>
        <v>Echinoidea</v>
      </c>
      <c r="Q3144" s="46" t="str">
        <f>IF($I3144="","",_xlfn.LET(_xlpm.x,VLOOKUP($I3144,'2026-01-09_taxon-match'!$A$2:$N$81,9,FALSE),IF(_xlpm.x=0,"",_xlpm.x)))</f>
        <v>Camarodonta</v>
      </c>
      <c r="R3144" s="46" t="str">
        <f>IF($I3144="","",_xlfn.LET(_xlpm.x,VLOOKUP($I3144,'2026-01-09_taxon-match'!$A$2:$N$81,10,FALSE),IF(_xlpm.x=0,"",_xlpm.x)))</f>
        <v>Echinidae</v>
      </c>
      <c r="S3144" s="46" t="str">
        <f>IF($I3144="","",_xlfn.LET(_xlpm.x,VLOOKUP($I3144,'2026-01-09_taxon-match'!$A$2:$N$81,11,FALSE),IF(_xlpm.x=0,"",_xlpm.x)))</f>
        <v>Sterechinus</v>
      </c>
      <c r="T3144" s="46" t="str">
        <f>IF($I3144="","",_xlfn.LET(_xlpm.x,VLOOKUP($I3144,'2026-01-09_taxon-match'!$A$2:$N$81,13,FALSE),IF(_xlpm.x=0,"",_xlpm.x)))</f>
        <v>neumayeri</v>
      </c>
      <c r="U3144"/>
      <c r="V3144" t="s">
        <v>43</v>
      </c>
      <c r="W3144" t="s">
        <v>28</v>
      </c>
      <c r="X3144" t="s">
        <v>32</v>
      </c>
      <c r="Y3144" s="46" t="str">
        <f>IF(V3144="","",_xlfn.LET(_xlpm.x,VLOOKUP(V3144,'Drop-down_menus'!$D$2:$E$13,2,FALSE),IF(_xlpm.x=0,"",_xlpm.x)))</f>
        <v>https://orcid.org/0000-0002-0981-7442</v>
      </c>
      <c r="Z3144" s="46" t="str">
        <f>IF(W3144="","",_xlfn.LET(_xlpm.x,VLOOKUP(W3144,'Drop-down_menus'!$D$2:$E$13,2,FALSE),IF(_xlpm.x=0,"",_xlpm.x)))</f>
        <v>https://orcid.org/0000-0002-9037-7623</v>
      </c>
      <c r="AA3144" s="46" t="str">
        <f>IF(X3144="","",_xlfn.LET(_xlpm.x,VLOOKUP(X3144,'Drop-down_menus'!$D$2:$E$13,2,FALSE),IF(_xlpm.x=0,"",_xlpm.x)))</f>
        <v>https://orcid.org/0000-0001-5748-602X</v>
      </c>
      <c r="AB3144" s="46" t="s">
        <v>172</v>
      </c>
      <c r="AC3144" s="46" t="s">
        <v>1114</v>
      </c>
    </row>
    <row r="3145" spans="1:29" ht="15" customHeight="1">
      <c r="A3145" s="46">
        <v>374</v>
      </c>
      <c r="B3145" s="2">
        <v>4200</v>
      </c>
      <c r="C3145" t="s">
        <v>115</v>
      </c>
      <c r="D3145" s="46" t="b">
        <f>COUNTIF(Events!$B$2:$B$171, C3145) &gt; 0</f>
        <v>1</v>
      </c>
      <c r="E3145" s="46" t="s">
        <v>1109</v>
      </c>
      <c r="F3145" s="46" t="s">
        <v>1107</v>
      </c>
      <c r="G3145" t="s">
        <v>177</v>
      </c>
      <c r="H3145"/>
      <c r="I3145" s="46" t="s">
        <v>177</v>
      </c>
      <c r="J3145" s="46" t="str">
        <f>IF(I3145="","",_xlfn.LET(_xlpm.x,VLOOKUP(I3145,'2026-01-09_taxon-match'!$A$2:$N$81,4,FALSE),IF(_xlpm.x=0,"",_xlpm.x)))</f>
        <v>Sterechinus neumayeri</v>
      </c>
      <c r="K3145"/>
      <c r="L3145" s="46" t="str">
        <f>IF(I3145="","",_xlfn.LET(_xlpm.x,VLOOKUP(I3145,'2026-01-09_taxon-match'!$A$2:$N$81,3,FALSE),IF(_xlpm.x=0,"",_xlpm.x)))</f>
        <v>urn:lsid:marinespecies.org:taxname:160831</v>
      </c>
      <c r="M3145" s="46" t="str">
        <f>IF($I3145="","",_xlfn.LET(_xlpm.x,VLOOKUP($I3145,'2026-01-09_taxon-match'!$A$2:$N$81,5,FALSE),IF(_xlpm.x=0,"",_xlpm.x)))</f>
        <v>(Meissner, 1900)</v>
      </c>
      <c r="N3145" s="46" t="str">
        <f>IF($I3145="","",_xlfn.LET(_xlpm.x,VLOOKUP($I3145,'2026-01-09_taxon-match'!$A$2:$N$81,6,FALSE),IF(_xlpm.x=0,"",_xlpm.x)))</f>
        <v>Animalia</v>
      </c>
      <c r="O3145" s="46" t="str">
        <f>IF($I3145="","",_xlfn.LET(_xlpm.x,VLOOKUP($I3145,'2026-01-09_taxon-match'!$A$2:$N$81,7,FALSE),IF(_xlpm.x=0,"",_xlpm.x)))</f>
        <v>Echinodermata</v>
      </c>
      <c r="P3145" s="46" t="str">
        <f>IF($I3145="","",_xlfn.LET(_xlpm.x,VLOOKUP($I3145,'2026-01-09_taxon-match'!$A$2:$N$81,8,FALSE),IF(_xlpm.x=0,"",_xlpm.x)))</f>
        <v>Echinoidea</v>
      </c>
      <c r="Q3145" s="46" t="str">
        <f>IF($I3145="","",_xlfn.LET(_xlpm.x,VLOOKUP($I3145,'2026-01-09_taxon-match'!$A$2:$N$81,9,FALSE),IF(_xlpm.x=0,"",_xlpm.x)))</f>
        <v>Camarodonta</v>
      </c>
      <c r="R3145" s="46" t="str">
        <f>IF($I3145="","",_xlfn.LET(_xlpm.x,VLOOKUP($I3145,'2026-01-09_taxon-match'!$A$2:$N$81,10,FALSE),IF(_xlpm.x=0,"",_xlpm.x)))</f>
        <v>Echinidae</v>
      </c>
      <c r="S3145" s="46" t="str">
        <f>IF($I3145="","",_xlfn.LET(_xlpm.x,VLOOKUP($I3145,'2026-01-09_taxon-match'!$A$2:$N$81,11,FALSE),IF(_xlpm.x=0,"",_xlpm.x)))</f>
        <v>Sterechinus</v>
      </c>
      <c r="T3145" s="46" t="str">
        <f>IF($I3145="","",_xlfn.LET(_xlpm.x,VLOOKUP($I3145,'2026-01-09_taxon-match'!$A$2:$N$81,13,FALSE),IF(_xlpm.x=0,"",_xlpm.x)))</f>
        <v>neumayeri</v>
      </c>
      <c r="V3145" t="s">
        <v>43</v>
      </c>
      <c r="W3145" t="s">
        <v>28</v>
      </c>
      <c r="X3145" t="s">
        <v>32</v>
      </c>
      <c r="Y3145" s="46" t="str">
        <f>IF(V3145="","",_xlfn.LET(_xlpm.x,VLOOKUP(V3145,'Drop-down_menus'!$D$2:$E$13,2,FALSE),IF(_xlpm.x=0,"",_xlpm.x)))</f>
        <v>https://orcid.org/0000-0002-0981-7442</v>
      </c>
      <c r="Z3145" s="46" t="str">
        <f>IF(W3145="","",_xlfn.LET(_xlpm.x,VLOOKUP(W3145,'Drop-down_menus'!$D$2:$E$13,2,FALSE),IF(_xlpm.x=0,"",_xlpm.x)))</f>
        <v>https://orcid.org/0000-0002-9037-7623</v>
      </c>
      <c r="AA3145" s="46" t="str">
        <f>IF(X3145="","",_xlfn.LET(_xlpm.x,VLOOKUP(X3145,'Drop-down_menus'!$D$2:$E$13,2,FALSE),IF(_xlpm.x=0,"",_xlpm.x)))</f>
        <v>https://orcid.org/0000-0001-5748-602X</v>
      </c>
      <c r="AB3145" s="46" t="s">
        <v>172</v>
      </c>
      <c r="AC3145" s="46" t="s">
        <v>189</v>
      </c>
    </row>
    <row r="3146" spans="1:29" ht="15" customHeight="1">
      <c r="A3146" s="46">
        <v>374</v>
      </c>
      <c r="B3146" s="2">
        <v>4201</v>
      </c>
      <c r="C3146" t="s">
        <v>115</v>
      </c>
      <c r="D3146" s="46" t="b">
        <f>COUNTIF(Events!$B$2:$B$171, C3146) &gt; 0</f>
        <v>1</v>
      </c>
      <c r="E3146" s="46" t="s">
        <v>1110</v>
      </c>
      <c r="F3146" s="46" t="s">
        <v>1108</v>
      </c>
      <c r="G3146" t="s">
        <v>177</v>
      </c>
      <c r="H3146"/>
      <c r="I3146" s="46" t="s">
        <v>177</v>
      </c>
      <c r="J3146" s="46" t="str">
        <f>IF(I3146="","",_xlfn.LET(_xlpm.x,VLOOKUP(I3146,'2026-01-09_taxon-match'!$A$2:$N$81,4,FALSE),IF(_xlpm.x=0,"",_xlpm.x)))</f>
        <v>Sterechinus neumayeri</v>
      </c>
      <c r="K3146"/>
      <c r="L3146" s="46" t="str">
        <f>IF(I3146="","",_xlfn.LET(_xlpm.x,VLOOKUP(I3146,'2026-01-09_taxon-match'!$A$2:$N$81,3,FALSE),IF(_xlpm.x=0,"",_xlpm.x)))</f>
        <v>urn:lsid:marinespecies.org:taxname:160831</v>
      </c>
      <c r="M3146" s="46" t="str">
        <f>IF($I3146="","",_xlfn.LET(_xlpm.x,VLOOKUP($I3146,'2026-01-09_taxon-match'!$A$2:$N$81,5,FALSE),IF(_xlpm.x=0,"",_xlpm.x)))</f>
        <v>(Meissner, 1900)</v>
      </c>
      <c r="N3146" s="46" t="str">
        <f>IF($I3146="","",_xlfn.LET(_xlpm.x,VLOOKUP($I3146,'2026-01-09_taxon-match'!$A$2:$N$81,6,FALSE),IF(_xlpm.x=0,"",_xlpm.x)))</f>
        <v>Animalia</v>
      </c>
      <c r="O3146" s="46" t="str">
        <f>IF($I3146="","",_xlfn.LET(_xlpm.x,VLOOKUP($I3146,'2026-01-09_taxon-match'!$A$2:$N$81,7,FALSE),IF(_xlpm.x=0,"",_xlpm.x)))</f>
        <v>Echinodermata</v>
      </c>
      <c r="P3146" s="46" t="str">
        <f>IF($I3146="","",_xlfn.LET(_xlpm.x,VLOOKUP($I3146,'2026-01-09_taxon-match'!$A$2:$N$81,8,FALSE),IF(_xlpm.x=0,"",_xlpm.x)))</f>
        <v>Echinoidea</v>
      </c>
      <c r="Q3146" s="46" t="str">
        <f>IF($I3146="","",_xlfn.LET(_xlpm.x,VLOOKUP($I3146,'2026-01-09_taxon-match'!$A$2:$N$81,9,FALSE),IF(_xlpm.x=0,"",_xlpm.x)))</f>
        <v>Camarodonta</v>
      </c>
      <c r="R3146" s="46" t="str">
        <f>IF($I3146="","",_xlfn.LET(_xlpm.x,VLOOKUP($I3146,'2026-01-09_taxon-match'!$A$2:$N$81,10,FALSE),IF(_xlpm.x=0,"",_xlpm.x)))</f>
        <v>Echinidae</v>
      </c>
      <c r="S3146" s="46" t="str">
        <f>IF($I3146="","",_xlfn.LET(_xlpm.x,VLOOKUP($I3146,'2026-01-09_taxon-match'!$A$2:$N$81,11,FALSE),IF(_xlpm.x=0,"",_xlpm.x)))</f>
        <v>Sterechinus</v>
      </c>
      <c r="T3146" s="46" t="str">
        <f>IF($I3146="","",_xlfn.LET(_xlpm.x,VLOOKUP($I3146,'2026-01-09_taxon-match'!$A$2:$N$81,13,FALSE),IF(_xlpm.x=0,"",_xlpm.x)))</f>
        <v>neumayeri</v>
      </c>
      <c r="V3146" t="s">
        <v>43</v>
      </c>
      <c r="W3146" t="s">
        <v>28</v>
      </c>
      <c r="X3146" t="s">
        <v>32</v>
      </c>
      <c r="Y3146" s="46" t="str">
        <f>IF(V3146="","",_xlfn.LET(_xlpm.x,VLOOKUP(V3146,'Drop-down_menus'!$D$2:$E$13,2,FALSE),IF(_xlpm.x=0,"",_xlpm.x)))</f>
        <v>https://orcid.org/0000-0002-0981-7442</v>
      </c>
      <c r="Z3146" s="46" t="str">
        <f>IF(W3146="","",_xlfn.LET(_xlpm.x,VLOOKUP(W3146,'Drop-down_menus'!$D$2:$E$13,2,FALSE),IF(_xlpm.x=0,"",_xlpm.x)))</f>
        <v>https://orcid.org/0000-0002-9037-7623</v>
      </c>
      <c r="AA3146" s="46" t="str">
        <f>IF(X3146="","",_xlfn.LET(_xlpm.x,VLOOKUP(X3146,'Drop-down_menus'!$D$2:$E$13,2,FALSE),IF(_xlpm.x=0,"",_xlpm.x)))</f>
        <v>https://orcid.org/0000-0001-5748-602X</v>
      </c>
      <c r="AB3146" s="46" t="s">
        <v>229</v>
      </c>
      <c r="AC3146" s="46" t="s">
        <v>1114</v>
      </c>
    </row>
    <row r="3147" spans="1:29" ht="15" customHeight="1">
      <c r="A3147" s="46">
        <v>374</v>
      </c>
      <c r="B3147" s="2">
        <v>4202</v>
      </c>
      <c r="C3147" t="s">
        <v>115</v>
      </c>
      <c r="D3147" s="46" t="b">
        <f>COUNTIF(Events!$B$2:$B$171, C3147) &gt; 0</f>
        <v>1</v>
      </c>
      <c r="E3147" s="46" t="s">
        <v>1111</v>
      </c>
      <c r="F3147" s="46" t="s">
        <v>1108</v>
      </c>
      <c r="G3147" t="s">
        <v>177</v>
      </c>
      <c r="H3147"/>
      <c r="I3147" s="46" t="s">
        <v>177</v>
      </c>
      <c r="J3147" s="46" t="str">
        <f>IF(I3147="","",_xlfn.LET(_xlpm.x,VLOOKUP(I3147,'2026-01-09_taxon-match'!$A$2:$N$81,4,FALSE),IF(_xlpm.x=0,"",_xlpm.x)))</f>
        <v>Sterechinus neumayeri</v>
      </c>
      <c r="K3147"/>
      <c r="L3147" s="46" t="str">
        <f>IF(I3147="","",_xlfn.LET(_xlpm.x,VLOOKUP(I3147,'2026-01-09_taxon-match'!$A$2:$N$81,3,FALSE),IF(_xlpm.x=0,"",_xlpm.x)))</f>
        <v>urn:lsid:marinespecies.org:taxname:160831</v>
      </c>
      <c r="M3147" s="46" t="str">
        <f>IF($I3147="","",_xlfn.LET(_xlpm.x,VLOOKUP($I3147,'2026-01-09_taxon-match'!$A$2:$N$81,5,FALSE),IF(_xlpm.x=0,"",_xlpm.x)))</f>
        <v>(Meissner, 1900)</v>
      </c>
      <c r="N3147" s="46" t="str">
        <f>IF($I3147="","",_xlfn.LET(_xlpm.x,VLOOKUP($I3147,'2026-01-09_taxon-match'!$A$2:$N$81,6,FALSE),IF(_xlpm.x=0,"",_xlpm.x)))</f>
        <v>Animalia</v>
      </c>
      <c r="O3147" s="46" t="str">
        <f>IF($I3147="","",_xlfn.LET(_xlpm.x,VLOOKUP($I3147,'2026-01-09_taxon-match'!$A$2:$N$81,7,FALSE),IF(_xlpm.x=0,"",_xlpm.x)))</f>
        <v>Echinodermata</v>
      </c>
      <c r="P3147" s="46" t="str">
        <f>IF($I3147="","",_xlfn.LET(_xlpm.x,VLOOKUP($I3147,'2026-01-09_taxon-match'!$A$2:$N$81,8,FALSE),IF(_xlpm.x=0,"",_xlpm.x)))</f>
        <v>Echinoidea</v>
      </c>
      <c r="Q3147" s="46" t="str">
        <f>IF($I3147="","",_xlfn.LET(_xlpm.x,VLOOKUP($I3147,'2026-01-09_taxon-match'!$A$2:$N$81,9,FALSE),IF(_xlpm.x=0,"",_xlpm.x)))</f>
        <v>Camarodonta</v>
      </c>
      <c r="R3147" s="46" t="str">
        <f>IF($I3147="","",_xlfn.LET(_xlpm.x,VLOOKUP($I3147,'2026-01-09_taxon-match'!$A$2:$N$81,10,FALSE),IF(_xlpm.x=0,"",_xlpm.x)))</f>
        <v>Echinidae</v>
      </c>
      <c r="S3147" s="46" t="str">
        <f>IF($I3147="","",_xlfn.LET(_xlpm.x,VLOOKUP($I3147,'2026-01-09_taxon-match'!$A$2:$N$81,11,FALSE),IF(_xlpm.x=0,"",_xlpm.x)))</f>
        <v>Sterechinus</v>
      </c>
      <c r="T3147" s="46" t="str">
        <f>IF($I3147="","",_xlfn.LET(_xlpm.x,VLOOKUP($I3147,'2026-01-09_taxon-match'!$A$2:$N$81,13,FALSE),IF(_xlpm.x=0,"",_xlpm.x)))</f>
        <v>neumayeri</v>
      </c>
      <c r="V3147" t="s">
        <v>43</v>
      </c>
      <c r="W3147" t="s">
        <v>28</v>
      </c>
      <c r="X3147" t="s">
        <v>32</v>
      </c>
      <c r="Y3147" s="46" t="str">
        <f>IF(V3147="","",_xlfn.LET(_xlpm.x,VLOOKUP(V3147,'Drop-down_menus'!$D$2:$E$13,2,FALSE),IF(_xlpm.x=0,"",_xlpm.x)))</f>
        <v>https://orcid.org/0000-0002-0981-7442</v>
      </c>
      <c r="Z3147" s="46" t="str">
        <f>IF(W3147="","",_xlfn.LET(_xlpm.x,VLOOKUP(W3147,'Drop-down_menus'!$D$2:$E$13,2,FALSE),IF(_xlpm.x=0,"",_xlpm.x)))</f>
        <v>https://orcid.org/0000-0002-9037-7623</v>
      </c>
      <c r="AA3147" s="46" t="str">
        <f>IF(X3147="","",_xlfn.LET(_xlpm.x,VLOOKUP(X3147,'Drop-down_menus'!$D$2:$E$13,2,FALSE),IF(_xlpm.x=0,"",_xlpm.x)))</f>
        <v>https://orcid.org/0000-0001-5748-602X</v>
      </c>
      <c r="AB3147" s="46" t="s">
        <v>229</v>
      </c>
      <c r="AC3147" s="46" t="s">
        <v>1114</v>
      </c>
    </row>
    <row r="3148" spans="1:29" ht="15" customHeight="1">
      <c r="A3148" s="46">
        <v>374</v>
      </c>
      <c r="B3148" s="2">
        <v>4203</v>
      </c>
      <c r="C3148" t="s">
        <v>115</v>
      </c>
      <c r="D3148" s="46" t="b">
        <f>COUNTIF(Events!$B$2:$B$171, C3148) &gt; 0</f>
        <v>1</v>
      </c>
      <c r="E3148" s="2" t="s">
        <v>1106</v>
      </c>
      <c r="F3148" s="46" t="s">
        <v>1105</v>
      </c>
      <c r="G3148" t="s">
        <v>177</v>
      </c>
      <c r="H3148"/>
      <c r="I3148" s="46" t="s">
        <v>177</v>
      </c>
      <c r="J3148" s="46" t="str">
        <f>IF(I3148="","",_xlfn.LET(_xlpm.x,VLOOKUP(I3148,'2026-01-09_taxon-match'!$A$2:$N$81,4,FALSE),IF(_xlpm.x=0,"",_xlpm.x)))</f>
        <v>Sterechinus neumayeri</v>
      </c>
      <c r="K3148"/>
      <c r="L3148" s="46" t="str">
        <f>IF(I3148="","",_xlfn.LET(_xlpm.x,VLOOKUP(I3148,'2026-01-09_taxon-match'!$A$2:$N$81,3,FALSE),IF(_xlpm.x=0,"",_xlpm.x)))</f>
        <v>urn:lsid:marinespecies.org:taxname:160831</v>
      </c>
      <c r="M3148" s="46" t="str">
        <f>IF($I3148="","",_xlfn.LET(_xlpm.x,VLOOKUP($I3148,'2026-01-09_taxon-match'!$A$2:$N$81,5,FALSE),IF(_xlpm.x=0,"",_xlpm.x)))</f>
        <v>(Meissner, 1900)</v>
      </c>
      <c r="N3148" s="46" t="str">
        <f>IF($I3148="","",_xlfn.LET(_xlpm.x,VLOOKUP($I3148,'2026-01-09_taxon-match'!$A$2:$N$81,6,FALSE),IF(_xlpm.x=0,"",_xlpm.x)))</f>
        <v>Animalia</v>
      </c>
      <c r="O3148" s="46" t="str">
        <f>IF($I3148="","",_xlfn.LET(_xlpm.x,VLOOKUP($I3148,'2026-01-09_taxon-match'!$A$2:$N$81,7,FALSE),IF(_xlpm.x=0,"",_xlpm.x)))</f>
        <v>Echinodermata</v>
      </c>
      <c r="P3148" s="46" t="str">
        <f>IF($I3148="","",_xlfn.LET(_xlpm.x,VLOOKUP($I3148,'2026-01-09_taxon-match'!$A$2:$N$81,8,FALSE),IF(_xlpm.x=0,"",_xlpm.x)))</f>
        <v>Echinoidea</v>
      </c>
      <c r="Q3148" s="46" t="str">
        <f>IF($I3148="","",_xlfn.LET(_xlpm.x,VLOOKUP($I3148,'2026-01-09_taxon-match'!$A$2:$N$81,9,FALSE),IF(_xlpm.x=0,"",_xlpm.x)))</f>
        <v>Camarodonta</v>
      </c>
      <c r="R3148" s="46" t="str">
        <f>IF($I3148="","",_xlfn.LET(_xlpm.x,VLOOKUP($I3148,'2026-01-09_taxon-match'!$A$2:$N$81,10,FALSE),IF(_xlpm.x=0,"",_xlpm.x)))</f>
        <v>Echinidae</v>
      </c>
      <c r="S3148" s="46" t="str">
        <f>IF($I3148="","",_xlfn.LET(_xlpm.x,VLOOKUP($I3148,'2026-01-09_taxon-match'!$A$2:$N$81,11,FALSE),IF(_xlpm.x=0,"",_xlpm.x)))</f>
        <v>Sterechinus</v>
      </c>
      <c r="T3148" s="46" t="str">
        <f>IF($I3148="","",_xlfn.LET(_xlpm.x,VLOOKUP($I3148,'2026-01-09_taxon-match'!$A$2:$N$81,13,FALSE),IF(_xlpm.x=0,"",_xlpm.x)))</f>
        <v>neumayeri</v>
      </c>
      <c r="V3148" t="s">
        <v>43</v>
      </c>
      <c r="W3148" t="s">
        <v>28</v>
      </c>
      <c r="X3148" t="s">
        <v>32</v>
      </c>
      <c r="Y3148" s="46" t="str">
        <f>IF(V3148="","",_xlfn.LET(_xlpm.x,VLOOKUP(V3148,'Drop-down_menus'!$D$2:$E$13,2,FALSE),IF(_xlpm.x=0,"",_xlpm.x)))</f>
        <v>https://orcid.org/0000-0002-0981-7442</v>
      </c>
      <c r="Z3148" s="46" t="str">
        <f>IF(W3148="","",_xlfn.LET(_xlpm.x,VLOOKUP(W3148,'Drop-down_menus'!$D$2:$E$13,2,FALSE),IF(_xlpm.x=0,"",_xlpm.x)))</f>
        <v>https://orcid.org/0000-0002-9037-7623</v>
      </c>
      <c r="AA3148" s="46" t="str">
        <f>IF(X3148="","",_xlfn.LET(_xlpm.x,VLOOKUP(X3148,'Drop-down_menus'!$D$2:$E$13,2,FALSE),IF(_xlpm.x=0,"",_xlpm.x)))</f>
        <v>https://orcid.org/0000-0001-5748-602X</v>
      </c>
      <c r="AB3148" s="46" t="s">
        <v>300</v>
      </c>
      <c r="AC3148" s="46" t="s">
        <v>1115</v>
      </c>
    </row>
    <row r="3149" spans="1:29" ht="15" customHeight="1">
      <c r="A3149" s="46">
        <v>375</v>
      </c>
      <c r="B3149" s="2">
        <v>4204</v>
      </c>
      <c r="C3149" t="s">
        <v>115</v>
      </c>
      <c r="D3149" s="46" t="b">
        <f>COUNTIF(Events!$B$2:$B$171, C3149) &gt; 0</f>
        <v>1</v>
      </c>
      <c r="E3149" s="46" t="s">
        <v>1113</v>
      </c>
      <c r="F3149" s="2" t="s">
        <v>1104</v>
      </c>
      <c r="G3149" t="s">
        <v>177</v>
      </c>
      <c r="H3149"/>
      <c r="I3149" s="46" t="s">
        <v>177</v>
      </c>
      <c r="J3149" s="46" t="str">
        <f>IF(I3149="","",_xlfn.LET(_xlpm.x,VLOOKUP(I3149,'2026-01-09_taxon-match'!$A$2:$N$81,4,FALSE),IF(_xlpm.x=0,"",_xlpm.x)))</f>
        <v>Sterechinus neumayeri</v>
      </c>
      <c r="K3149"/>
      <c r="L3149" s="46" t="str">
        <f>IF(I3149="","",_xlfn.LET(_xlpm.x,VLOOKUP(I3149,'2026-01-09_taxon-match'!$A$2:$N$81,3,FALSE),IF(_xlpm.x=0,"",_xlpm.x)))</f>
        <v>urn:lsid:marinespecies.org:taxname:160831</v>
      </c>
      <c r="M3149" s="46" t="str">
        <f>IF($I3149="","",_xlfn.LET(_xlpm.x,VLOOKUP($I3149,'2026-01-09_taxon-match'!$A$2:$N$81,5,FALSE),IF(_xlpm.x=0,"",_xlpm.x)))</f>
        <v>(Meissner, 1900)</v>
      </c>
      <c r="N3149" s="46" t="str">
        <f>IF($I3149="","",_xlfn.LET(_xlpm.x,VLOOKUP($I3149,'2026-01-09_taxon-match'!$A$2:$N$81,6,FALSE),IF(_xlpm.x=0,"",_xlpm.x)))</f>
        <v>Animalia</v>
      </c>
      <c r="O3149" s="46" t="str">
        <f>IF($I3149="","",_xlfn.LET(_xlpm.x,VLOOKUP($I3149,'2026-01-09_taxon-match'!$A$2:$N$81,7,FALSE),IF(_xlpm.x=0,"",_xlpm.x)))</f>
        <v>Echinodermata</v>
      </c>
      <c r="P3149" s="46" t="str">
        <f>IF($I3149="","",_xlfn.LET(_xlpm.x,VLOOKUP($I3149,'2026-01-09_taxon-match'!$A$2:$N$81,8,FALSE),IF(_xlpm.x=0,"",_xlpm.x)))</f>
        <v>Echinoidea</v>
      </c>
      <c r="Q3149" s="46" t="str">
        <f>IF($I3149="","",_xlfn.LET(_xlpm.x,VLOOKUP($I3149,'2026-01-09_taxon-match'!$A$2:$N$81,9,FALSE),IF(_xlpm.x=0,"",_xlpm.x)))</f>
        <v>Camarodonta</v>
      </c>
      <c r="R3149" s="46" t="str">
        <f>IF($I3149="","",_xlfn.LET(_xlpm.x,VLOOKUP($I3149,'2026-01-09_taxon-match'!$A$2:$N$81,10,FALSE),IF(_xlpm.x=0,"",_xlpm.x)))</f>
        <v>Echinidae</v>
      </c>
      <c r="S3149" s="46" t="str">
        <f>IF($I3149="","",_xlfn.LET(_xlpm.x,VLOOKUP($I3149,'2026-01-09_taxon-match'!$A$2:$N$81,11,FALSE),IF(_xlpm.x=0,"",_xlpm.x)))</f>
        <v>Sterechinus</v>
      </c>
      <c r="T3149" s="46" t="str">
        <f>IF($I3149="","",_xlfn.LET(_xlpm.x,VLOOKUP($I3149,'2026-01-09_taxon-match'!$A$2:$N$81,13,FALSE),IF(_xlpm.x=0,"",_xlpm.x)))</f>
        <v>neumayeri</v>
      </c>
      <c r="U3149"/>
      <c r="V3149" t="s">
        <v>43</v>
      </c>
      <c r="W3149" t="s">
        <v>28</v>
      </c>
      <c r="X3149" t="s">
        <v>32</v>
      </c>
      <c r="Y3149" s="46" t="str">
        <f>IF(V3149="","",_xlfn.LET(_xlpm.x,VLOOKUP(V3149,'Drop-down_menus'!$D$2:$E$13,2,FALSE),IF(_xlpm.x=0,"",_xlpm.x)))</f>
        <v>https://orcid.org/0000-0002-0981-7442</v>
      </c>
      <c r="Z3149" s="46" t="str">
        <f>IF(W3149="","",_xlfn.LET(_xlpm.x,VLOOKUP(W3149,'Drop-down_menus'!$D$2:$E$13,2,FALSE),IF(_xlpm.x=0,"",_xlpm.x)))</f>
        <v>https://orcid.org/0000-0002-9037-7623</v>
      </c>
      <c r="AA3149" s="46" t="str">
        <f>IF(X3149="","",_xlfn.LET(_xlpm.x,VLOOKUP(X3149,'Drop-down_menus'!$D$2:$E$13,2,FALSE),IF(_xlpm.x=0,"",_xlpm.x)))</f>
        <v>https://orcid.org/0000-0001-5748-602X</v>
      </c>
      <c r="AB3149" s="46" t="s">
        <v>172</v>
      </c>
      <c r="AC3149" s="46" t="s">
        <v>1114</v>
      </c>
    </row>
    <row r="3150" spans="1:29" ht="15" customHeight="1">
      <c r="A3150" s="46">
        <v>375</v>
      </c>
      <c r="B3150" s="2">
        <v>4205</v>
      </c>
      <c r="C3150" t="s">
        <v>115</v>
      </c>
      <c r="D3150" s="46" t="b">
        <f>COUNTIF(Events!$B$2:$B$171, C3150) &gt; 0</f>
        <v>1</v>
      </c>
      <c r="E3150" s="46" t="s">
        <v>1109</v>
      </c>
      <c r="F3150" s="46" t="s">
        <v>1107</v>
      </c>
      <c r="G3150" t="s">
        <v>177</v>
      </c>
      <c r="H3150"/>
      <c r="I3150" s="46" t="s">
        <v>177</v>
      </c>
      <c r="J3150" s="46" t="str">
        <f>IF(I3150="","",_xlfn.LET(_xlpm.x,VLOOKUP(I3150,'2026-01-09_taxon-match'!$A$2:$N$81,4,FALSE),IF(_xlpm.x=0,"",_xlpm.x)))</f>
        <v>Sterechinus neumayeri</v>
      </c>
      <c r="K3150"/>
      <c r="L3150" s="46" t="str">
        <f>IF(I3150="","",_xlfn.LET(_xlpm.x,VLOOKUP(I3150,'2026-01-09_taxon-match'!$A$2:$N$81,3,FALSE),IF(_xlpm.x=0,"",_xlpm.x)))</f>
        <v>urn:lsid:marinespecies.org:taxname:160831</v>
      </c>
      <c r="M3150" s="46" t="str">
        <f>IF($I3150="","",_xlfn.LET(_xlpm.x,VLOOKUP($I3150,'2026-01-09_taxon-match'!$A$2:$N$81,5,FALSE),IF(_xlpm.x=0,"",_xlpm.x)))</f>
        <v>(Meissner, 1900)</v>
      </c>
      <c r="N3150" s="46" t="str">
        <f>IF($I3150="","",_xlfn.LET(_xlpm.x,VLOOKUP($I3150,'2026-01-09_taxon-match'!$A$2:$N$81,6,FALSE),IF(_xlpm.x=0,"",_xlpm.x)))</f>
        <v>Animalia</v>
      </c>
      <c r="O3150" s="46" t="str">
        <f>IF($I3150="","",_xlfn.LET(_xlpm.x,VLOOKUP($I3150,'2026-01-09_taxon-match'!$A$2:$N$81,7,FALSE),IF(_xlpm.x=0,"",_xlpm.x)))</f>
        <v>Echinodermata</v>
      </c>
      <c r="P3150" s="46" t="str">
        <f>IF($I3150="","",_xlfn.LET(_xlpm.x,VLOOKUP($I3150,'2026-01-09_taxon-match'!$A$2:$N$81,8,FALSE),IF(_xlpm.x=0,"",_xlpm.x)))</f>
        <v>Echinoidea</v>
      </c>
      <c r="Q3150" s="46" t="str">
        <f>IF($I3150="","",_xlfn.LET(_xlpm.x,VLOOKUP($I3150,'2026-01-09_taxon-match'!$A$2:$N$81,9,FALSE),IF(_xlpm.x=0,"",_xlpm.x)))</f>
        <v>Camarodonta</v>
      </c>
      <c r="R3150" s="46" t="str">
        <f>IF($I3150="","",_xlfn.LET(_xlpm.x,VLOOKUP($I3150,'2026-01-09_taxon-match'!$A$2:$N$81,10,FALSE),IF(_xlpm.x=0,"",_xlpm.x)))</f>
        <v>Echinidae</v>
      </c>
      <c r="S3150" s="46" t="str">
        <f>IF($I3150="","",_xlfn.LET(_xlpm.x,VLOOKUP($I3150,'2026-01-09_taxon-match'!$A$2:$N$81,11,FALSE),IF(_xlpm.x=0,"",_xlpm.x)))</f>
        <v>Sterechinus</v>
      </c>
      <c r="T3150" s="46" t="str">
        <f>IF($I3150="","",_xlfn.LET(_xlpm.x,VLOOKUP($I3150,'2026-01-09_taxon-match'!$A$2:$N$81,13,FALSE),IF(_xlpm.x=0,"",_xlpm.x)))</f>
        <v>neumayeri</v>
      </c>
      <c r="V3150" t="s">
        <v>43</v>
      </c>
      <c r="W3150" t="s">
        <v>28</v>
      </c>
      <c r="X3150" t="s">
        <v>32</v>
      </c>
      <c r="Y3150" s="46" t="str">
        <f>IF(V3150="","",_xlfn.LET(_xlpm.x,VLOOKUP(V3150,'Drop-down_menus'!$D$2:$E$13,2,FALSE),IF(_xlpm.x=0,"",_xlpm.x)))</f>
        <v>https://orcid.org/0000-0002-0981-7442</v>
      </c>
      <c r="Z3150" s="46" t="str">
        <f>IF(W3150="","",_xlfn.LET(_xlpm.x,VLOOKUP(W3150,'Drop-down_menus'!$D$2:$E$13,2,FALSE),IF(_xlpm.x=0,"",_xlpm.x)))</f>
        <v>https://orcid.org/0000-0002-9037-7623</v>
      </c>
      <c r="AA3150" s="46" t="str">
        <f>IF(X3150="","",_xlfn.LET(_xlpm.x,VLOOKUP(X3150,'Drop-down_menus'!$D$2:$E$13,2,FALSE),IF(_xlpm.x=0,"",_xlpm.x)))</f>
        <v>https://orcid.org/0000-0001-5748-602X</v>
      </c>
      <c r="AB3150" s="46" t="s">
        <v>172</v>
      </c>
      <c r="AC3150" s="46" t="s">
        <v>189</v>
      </c>
    </row>
    <row r="3151" spans="1:29" ht="15" customHeight="1">
      <c r="A3151" s="46">
        <v>375</v>
      </c>
      <c r="B3151" s="2">
        <v>4206</v>
      </c>
      <c r="C3151" t="s">
        <v>115</v>
      </c>
      <c r="D3151" s="46" t="b">
        <f>COUNTIF(Events!$B$2:$B$171, C3151) &gt; 0</f>
        <v>1</v>
      </c>
      <c r="E3151" s="46" t="s">
        <v>1110</v>
      </c>
      <c r="F3151" s="46" t="s">
        <v>1108</v>
      </c>
      <c r="G3151" t="s">
        <v>177</v>
      </c>
      <c r="H3151"/>
      <c r="I3151" s="46" t="s">
        <v>177</v>
      </c>
      <c r="J3151" s="46" t="str">
        <f>IF(I3151="","",_xlfn.LET(_xlpm.x,VLOOKUP(I3151,'2026-01-09_taxon-match'!$A$2:$N$81,4,FALSE),IF(_xlpm.x=0,"",_xlpm.x)))</f>
        <v>Sterechinus neumayeri</v>
      </c>
      <c r="K3151"/>
      <c r="L3151" s="46" t="str">
        <f>IF(I3151="","",_xlfn.LET(_xlpm.x,VLOOKUP(I3151,'2026-01-09_taxon-match'!$A$2:$N$81,3,FALSE),IF(_xlpm.x=0,"",_xlpm.x)))</f>
        <v>urn:lsid:marinespecies.org:taxname:160831</v>
      </c>
      <c r="M3151" s="46" t="str">
        <f>IF($I3151="","",_xlfn.LET(_xlpm.x,VLOOKUP($I3151,'2026-01-09_taxon-match'!$A$2:$N$81,5,FALSE),IF(_xlpm.x=0,"",_xlpm.x)))</f>
        <v>(Meissner, 1900)</v>
      </c>
      <c r="N3151" s="46" t="str">
        <f>IF($I3151="","",_xlfn.LET(_xlpm.x,VLOOKUP($I3151,'2026-01-09_taxon-match'!$A$2:$N$81,6,FALSE),IF(_xlpm.x=0,"",_xlpm.x)))</f>
        <v>Animalia</v>
      </c>
      <c r="O3151" s="46" t="str">
        <f>IF($I3151="","",_xlfn.LET(_xlpm.x,VLOOKUP($I3151,'2026-01-09_taxon-match'!$A$2:$N$81,7,FALSE),IF(_xlpm.x=0,"",_xlpm.x)))</f>
        <v>Echinodermata</v>
      </c>
      <c r="P3151" s="46" t="str">
        <f>IF($I3151="","",_xlfn.LET(_xlpm.x,VLOOKUP($I3151,'2026-01-09_taxon-match'!$A$2:$N$81,8,FALSE),IF(_xlpm.x=0,"",_xlpm.x)))</f>
        <v>Echinoidea</v>
      </c>
      <c r="Q3151" s="46" t="str">
        <f>IF($I3151="","",_xlfn.LET(_xlpm.x,VLOOKUP($I3151,'2026-01-09_taxon-match'!$A$2:$N$81,9,FALSE),IF(_xlpm.x=0,"",_xlpm.x)))</f>
        <v>Camarodonta</v>
      </c>
      <c r="R3151" s="46" t="str">
        <f>IF($I3151="","",_xlfn.LET(_xlpm.x,VLOOKUP($I3151,'2026-01-09_taxon-match'!$A$2:$N$81,10,FALSE),IF(_xlpm.x=0,"",_xlpm.x)))</f>
        <v>Echinidae</v>
      </c>
      <c r="S3151" s="46" t="str">
        <f>IF($I3151="","",_xlfn.LET(_xlpm.x,VLOOKUP($I3151,'2026-01-09_taxon-match'!$A$2:$N$81,11,FALSE),IF(_xlpm.x=0,"",_xlpm.x)))</f>
        <v>Sterechinus</v>
      </c>
      <c r="T3151" s="46" t="str">
        <f>IF($I3151="","",_xlfn.LET(_xlpm.x,VLOOKUP($I3151,'2026-01-09_taxon-match'!$A$2:$N$81,13,FALSE),IF(_xlpm.x=0,"",_xlpm.x)))</f>
        <v>neumayeri</v>
      </c>
      <c r="V3151" t="s">
        <v>43</v>
      </c>
      <c r="W3151" t="s">
        <v>28</v>
      </c>
      <c r="X3151" t="s">
        <v>32</v>
      </c>
      <c r="Y3151" s="46" t="str">
        <f>IF(V3151="","",_xlfn.LET(_xlpm.x,VLOOKUP(V3151,'Drop-down_menus'!$D$2:$E$13,2,FALSE),IF(_xlpm.x=0,"",_xlpm.x)))</f>
        <v>https://orcid.org/0000-0002-0981-7442</v>
      </c>
      <c r="Z3151" s="46" t="str">
        <f>IF(W3151="","",_xlfn.LET(_xlpm.x,VLOOKUP(W3151,'Drop-down_menus'!$D$2:$E$13,2,FALSE),IF(_xlpm.x=0,"",_xlpm.x)))</f>
        <v>https://orcid.org/0000-0002-9037-7623</v>
      </c>
      <c r="AA3151" s="46" t="str">
        <f>IF(X3151="","",_xlfn.LET(_xlpm.x,VLOOKUP(X3151,'Drop-down_menus'!$D$2:$E$13,2,FALSE),IF(_xlpm.x=0,"",_xlpm.x)))</f>
        <v>https://orcid.org/0000-0001-5748-602X</v>
      </c>
      <c r="AB3151" s="46" t="s">
        <v>229</v>
      </c>
      <c r="AC3151" s="46" t="s">
        <v>1114</v>
      </c>
    </row>
    <row r="3152" spans="1:29" ht="15" customHeight="1">
      <c r="A3152" s="46">
        <v>375</v>
      </c>
      <c r="B3152" s="2">
        <v>4207</v>
      </c>
      <c r="C3152" t="s">
        <v>115</v>
      </c>
      <c r="D3152" s="46" t="b">
        <f>COUNTIF(Events!$B$2:$B$171, C3152) &gt; 0</f>
        <v>1</v>
      </c>
      <c r="E3152" s="46" t="s">
        <v>1111</v>
      </c>
      <c r="F3152" s="46" t="s">
        <v>1108</v>
      </c>
      <c r="G3152" t="s">
        <v>177</v>
      </c>
      <c r="H3152"/>
      <c r="I3152" s="46" t="s">
        <v>177</v>
      </c>
      <c r="J3152" s="46" t="str">
        <f>IF(I3152="","",_xlfn.LET(_xlpm.x,VLOOKUP(I3152,'2026-01-09_taxon-match'!$A$2:$N$81,4,FALSE),IF(_xlpm.x=0,"",_xlpm.x)))</f>
        <v>Sterechinus neumayeri</v>
      </c>
      <c r="K3152"/>
      <c r="L3152" s="46" t="str">
        <f>IF(I3152="","",_xlfn.LET(_xlpm.x,VLOOKUP(I3152,'2026-01-09_taxon-match'!$A$2:$N$81,3,FALSE),IF(_xlpm.x=0,"",_xlpm.x)))</f>
        <v>urn:lsid:marinespecies.org:taxname:160831</v>
      </c>
      <c r="M3152" s="46" t="str">
        <f>IF($I3152="","",_xlfn.LET(_xlpm.x,VLOOKUP($I3152,'2026-01-09_taxon-match'!$A$2:$N$81,5,FALSE),IF(_xlpm.x=0,"",_xlpm.x)))</f>
        <v>(Meissner, 1900)</v>
      </c>
      <c r="N3152" s="46" t="str">
        <f>IF($I3152="","",_xlfn.LET(_xlpm.x,VLOOKUP($I3152,'2026-01-09_taxon-match'!$A$2:$N$81,6,FALSE),IF(_xlpm.x=0,"",_xlpm.x)))</f>
        <v>Animalia</v>
      </c>
      <c r="O3152" s="46" t="str">
        <f>IF($I3152="","",_xlfn.LET(_xlpm.x,VLOOKUP($I3152,'2026-01-09_taxon-match'!$A$2:$N$81,7,FALSE),IF(_xlpm.x=0,"",_xlpm.x)))</f>
        <v>Echinodermata</v>
      </c>
      <c r="P3152" s="46" t="str">
        <f>IF($I3152="","",_xlfn.LET(_xlpm.x,VLOOKUP($I3152,'2026-01-09_taxon-match'!$A$2:$N$81,8,FALSE),IF(_xlpm.x=0,"",_xlpm.x)))</f>
        <v>Echinoidea</v>
      </c>
      <c r="Q3152" s="46" t="str">
        <f>IF($I3152="","",_xlfn.LET(_xlpm.x,VLOOKUP($I3152,'2026-01-09_taxon-match'!$A$2:$N$81,9,FALSE),IF(_xlpm.x=0,"",_xlpm.x)))</f>
        <v>Camarodonta</v>
      </c>
      <c r="R3152" s="46" t="str">
        <f>IF($I3152="","",_xlfn.LET(_xlpm.x,VLOOKUP($I3152,'2026-01-09_taxon-match'!$A$2:$N$81,10,FALSE),IF(_xlpm.x=0,"",_xlpm.x)))</f>
        <v>Echinidae</v>
      </c>
      <c r="S3152" s="46" t="str">
        <f>IF($I3152="","",_xlfn.LET(_xlpm.x,VLOOKUP($I3152,'2026-01-09_taxon-match'!$A$2:$N$81,11,FALSE),IF(_xlpm.x=0,"",_xlpm.x)))</f>
        <v>Sterechinus</v>
      </c>
      <c r="T3152" s="46" t="str">
        <f>IF($I3152="","",_xlfn.LET(_xlpm.x,VLOOKUP($I3152,'2026-01-09_taxon-match'!$A$2:$N$81,13,FALSE),IF(_xlpm.x=0,"",_xlpm.x)))</f>
        <v>neumayeri</v>
      </c>
      <c r="V3152" t="s">
        <v>43</v>
      </c>
      <c r="W3152" t="s">
        <v>28</v>
      </c>
      <c r="X3152" t="s">
        <v>32</v>
      </c>
      <c r="Y3152" s="46" t="str">
        <f>IF(V3152="","",_xlfn.LET(_xlpm.x,VLOOKUP(V3152,'Drop-down_menus'!$D$2:$E$13,2,FALSE),IF(_xlpm.x=0,"",_xlpm.x)))</f>
        <v>https://orcid.org/0000-0002-0981-7442</v>
      </c>
      <c r="Z3152" s="46" t="str">
        <f>IF(W3152="","",_xlfn.LET(_xlpm.x,VLOOKUP(W3152,'Drop-down_menus'!$D$2:$E$13,2,FALSE),IF(_xlpm.x=0,"",_xlpm.x)))</f>
        <v>https://orcid.org/0000-0002-9037-7623</v>
      </c>
      <c r="AA3152" s="46" t="str">
        <f>IF(X3152="","",_xlfn.LET(_xlpm.x,VLOOKUP(X3152,'Drop-down_menus'!$D$2:$E$13,2,FALSE),IF(_xlpm.x=0,"",_xlpm.x)))</f>
        <v>https://orcid.org/0000-0001-5748-602X</v>
      </c>
      <c r="AB3152" s="46" t="s">
        <v>229</v>
      </c>
      <c r="AC3152" s="46" t="s">
        <v>1114</v>
      </c>
    </row>
    <row r="3153" spans="1:29" ht="15" customHeight="1">
      <c r="A3153" s="46">
        <v>375</v>
      </c>
      <c r="B3153" s="2">
        <v>4208</v>
      </c>
      <c r="C3153" t="s">
        <v>115</v>
      </c>
      <c r="D3153" s="46" t="b">
        <f>COUNTIF(Events!$B$2:$B$171, C3153) &gt; 0</f>
        <v>1</v>
      </c>
      <c r="E3153" s="2" t="s">
        <v>1106</v>
      </c>
      <c r="F3153" s="46" t="s">
        <v>1105</v>
      </c>
      <c r="G3153" t="s">
        <v>177</v>
      </c>
      <c r="H3153"/>
      <c r="I3153" s="46" t="s">
        <v>177</v>
      </c>
      <c r="J3153" s="46" t="str">
        <f>IF(I3153="","",_xlfn.LET(_xlpm.x,VLOOKUP(I3153,'2026-01-09_taxon-match'!$A$2:$N$81,4,FALSE),IF(_xlpm.x=0,"",_xlpm.x)))</f>
        <v>Sterechinus neumayeri</v>
      </c>
      <c r="K3153"/>
      <c r="L3153" s="46" t="str">
        <f>IF(I3153="","",_xlfn.LET(_xlpm.x,VLOOKUP(I3153,'2026-01-09_taxon-match'!$A$2:$N$81,3,FALSE),IF(_xlpm.x=0,"",_xlpm.x)))</f>
        <v>urn:lsid:marinespecies.org:taxname:160831</v>
      </c>
      <c r="M3153" s="46" t="str">
        <f>IF($I3153="","",_xlfn.LET(_xlpm.x,VLOOKUP($I3153,'2026-01-09_taxon-match'!$A$2:$N$81,5,FALSE),IF(_xlpm.x=0,"",_xlpm.x)))</f>
        <v>(Meissner, 1900)</v>
      </c>
      <c r="N3153" s="46" t="str">
        <f>IF($I3153="","",_xlfn.LET(_xlpm.x,VLOOKUP($I3153,'2026-01-09_taxon-match'!$A$2:$N$81,6,FALSE),IF(_xlpm.x=0,"",_xlpm.x)))</f>
        <v>Animalia</v>
      </c>
      <c r="O3153" s="46" t="str">
        <f>IF($I3153="","",_xlfn.LET(_xlpm.x,VLOOKUP($I3153,'2026-01-09_taxon-match'!$A$2:$N$81,7,FALSE),IF(_xlpm.x=0,"",_xlpm.x)))</f>
        <v>Echinodermata</v>
      </c>
      <c r="P3153" s="46" t="str">
        <f>IF($I3153="","",_xlfn.LET(_xlpm.x,VLOOKUP($I3153,'2026-01-09_taxon-match'!$A$2:$N$81,8,FALSE),IF(_xlpm.x=0,"",_xlpm.x)))</f>
        <v>Echinoidea</v>
      </c>
      <c r="Q3153" s="46" t="str">
        <f>IF($I3153="","",_xlfn.LET(_xlpm.x,VLOOKUP($I3153,'2026-01-09_taxon-match'!$A$2:$N$81,9,FALSE),IF(_xlpm.x=0,"",_xlpm.x)))</f>
        <v>Camarodonta</v>
      </c>
      <c r="R3153" s="46" t="str">
        <f>IF($I3153="","",_xlfn.LET(_xlpm.x,VLOOKUP($I3153,'2026-01-09_taxon-match'!$A$2:$N$81,10,FALSE),IF(_xlpm.x=0,"",_xlpm.x)))</f>
        <v>Echinidae</v>
      </c>
      <c r="S3153" s="46" t="str">
        <f>IF($I3153="","",_xlfn.LET(_xlpm.x,VLOOKUP($I3153,'2026-01-09_taxon-match'!$A$2:$N$81,11,FALSE),IF(_xlpm.x=0,"",_xlpm.x)))</f>
        <v>Sterechinus</v>
      </c>
      <c r="T3153" s="46" t="str">
        <f>IF($I3153="","",_xlfn.LET(_xlpm.x,VLOOKUP($I3153,'2026-01-09_taxon-match'!$A$2:$N$81,13,FALSE),IF(_xlpm.x=0,"",_xlpm.x)))</f>
        <v>neumayeri</v>
      </c>
      <c r="V3153" t="s">
        <v>43</v>
      </c>
      <c r="W3153" t="s">
        <v>28</v>
      </c>
      <c r="X3153" t="s">
        <v>32</v>
      </c>
      <c r="Y3153" s="46" t="str">
        <f>IF(V3153="","",_xlfn.LET(_xlpm.x,VLOOKUP(V3153,'Drop-down_menus'!$D$2:$E$13,2,FALSE),IF(_xlpm.x=0,"",_xlpm.x)))</f>
        <v>https://orcid.org/0000-0002-0981-7442</v>
      </c>
      <c r="Z3153" s="46" t="str">
        <f>IF(W3153="","",_xlfn.LET(_xlpm.x,VLOOKUP(W3153,'Drop-down_menus'!$D$2:$E$13,2,FALSE),IF(_xlpm.x=0,"",_xlpm.x)))</f>
        <v>https://orcid.org/0000-0002-9037-7623</v>
      </c>
      <c r="AA3153" s="46" t="str">
        <f>IF(X3153="","",_xlfn.LET(_xlpm.x,VLOOKUP(X3153,'Drop-down_menus'!$D$2:$E$13,2,FALSE),IF(_xlpm.x=0,"",_xlpm.x)))</f>
        <v>https://orcid.org/0000-0001-5748-602X</v>
      </c>
      <c r="AB3153" s="46" t="s">
        <v>300</v>
      </c>
      <c r="AC3153" s="46" t="s">
        <v>1115</v>
      </c>
    </row>
    <row r="3154" spans="1:29" ht="15" customHeight="1">
      <c r="A3154" s="46">
        <v>376</v>
      </c>
      <c r="B3154" s="2">
        <v>4209</v>
      </c>
      <c r="C3154" t="s">
        <v>115</v>
      </c>
      <c r="D3154" s="46" t="b">
        <f>COUNTIF(Events!$B$2:$B$171, C3154) &gt; 0</f>
        <v>1</v>
      </c>
      <c r="E3154" s="46" t="s">
        <v>1113</v>
      </c>
      <c r="F3154" s="2" t="s">
        <v>1104</v>
      </c>
      <c r="G3154" t="s">
        <v>177</v>
      </c>
      <c r="H3154"/>
      <c r="I3154" s="46" t="s">
        <v>177</v>
      </c>
      <c r="J3154" s="46" t="str">
        <f>IF(I3154="","",_xlfn.LET(_xlpm.x,VLOOKUP(I3154,'2026-01-09_taxon-match'!$A$2:$N$81,4,FALSE),IF(_xlpm.x=0,"",_xlpm.x)))</f>
        <v>Sterechinus neumayeri</v>
      </c>
      <c r="K3154"/>
      <c r="L3154" s="46" t="str">
        <f>IF(I3154="","",_xlfn.LET(_xlpm.x,VLOOKUP(I3154,'2026-01-09_taxon-match'!$A$2:$N$81,3,FALSE),IF(_xlpm.x=0,"",_xlpm.x)))</f>
        <v>urn:lsid:marinespecies.org:taxname:160831</v>
      </c>
      <c r="M3154" s="46" t="str">
        <f>IF($I3154="","",_xlfn.LET(_xlpm.x,VLOOKUP($I3154,'2026-01-09_taxon-match'!$A$2:$N$81,5,FALSE),IF(_xlpm.x=0,"",_xlpm.x)))</f>
        <v>(Meissner, 1900)</v>
      </c>
      <c r="N3154" s="46" t="str">
        <f>IF($I3154="","",_xlfn.LET(_xlpm.x,VLOOKUP($I3154,'2026-01-09_taxon-match'!$A$2:$N$81,6,FALSE),IF(_xlpm.x=0,"",_xlpm.x)))</f>
        <v>Animalia</v>
      </c>
      <c r="O3154" s="46" t="str">
        <f>IF($I3154="","",_xlfn.LET(_xlpm.x,VLOOKUP($I3154,'2026-01-09_taxon-match'!$A$2:$N$81,7,FALSE),IF(_xlpm.x=0,"",_xlpm.x)))</f>
        <v>Echinodermata</v>
      </c>
      <c r="P3154" s="46" t="str">
        <f>IF($I3154="","",_xlfn.LET(_xlpm.x,VLOOKUP($I3154,'2026-01-09_taxon-match'!$A$2:$N$81,8,FALSE),IF(_xlpm.x=0,"",_xlpm.x)))</f>
        <v>Echinoidea</v>
      </c>
      <c r="Q3154" s="46" t="str">
        <f>IF($I3154="","",_xlfn.LET(_xlpm.x,VLOOKUP($I3154,'2026-01-09_taxon-match'!$A$2:$N$81,9,FALSE),IF(_xlpm.x=0,"",_xlpm.x)))</f>
        <v>Camarodonta</v>
      </c>
      <c r="R3154" s="46" t="str">
        <f>IF($I3154="","",_xlfn.LET(_xlpm.x,VLOOKUP($I3154,'2026-01-09_taxon-match'!$A$2:$N$81,10,FALSE),IF(_xlpm.x=0,"",_xlpm.x)))</f>
        <v>Echinidae</v>
      </c>
      <c r="S3154" s="46" t="str">
        <f>IF($I3154="","",_xlfn.LET(_xlpm.x,VLOOKUP($I3154,'2026-01-09_taxon-match'!$A$2:$N$81,11,FALSE),IF(_xlpm.x=0,"",_xlpm.x)))</f>
        <v>Sterechinus</v>
      </c>
      <c r="T3154" s="46" t="str">
        <f>IF($I3154="","",_xlfn.LET(_xlpm.x,VLOOKUP($I3154,'2026-01-09_taxon-match'!$A$2:$N$81,13,FALSE),IF(_xlpm.x=0,"",_xlpm.x)))</f>
        <v>neumayeri</v>
      </c>
      <c r="U3154"/>
      <c r="V3154" t="s">
        <v>43</v>
      </c>
      <c r="W3154" t="s">
        <v>28</v>
      </c>
      <c r="X3154" t="s">
        <v>32</v>
      </c>
      <c r="Y3154" s="46" t="str">
        <f>IF(V3154="","",_xlfn.LET(_xlpm.x,VLOOKUP(V3154,'Drop-down_menus'!$D$2:$E$13,2,FALSE),IF(_xlpm.x=0,"",_xlpm.x)))</f>
        <v>https://orcid.org/0000-0002-0981-7442</v>
      </c>
      <c r="Z3154" s="46" t="str">
        <f>IF(W3154="","",_xlfn.LET(_xlpm.x,VLOOKUP(W3154,'Drop-down_menus'!$D$2:$E$13,2,FALSE),IF(_xlpm.x=0,"",_xlpm.x)))</f>
        <v>https://orcid.org/0000-0002-9037-7623</v>
      </c>
      <c r="AA3154" s="46" t="str">
        <f>IF(X3154="","",_xlfn.LET(_xlpm.x,VLOOKUP(X3154,'Drop-down_menus'!$D$2:$E$13,2,FALSE),IF(_xlpm.x=0,"",_xlpm.x)))</f>
        <v>https://orcid.org/0000-0001-5748-602X</v>
      </c>
      <c r="AB3154" s="46" t="s">
        <v>172</v>
      </c>
      <c r="AC3154" s="46" t="s">
        <v>1114</v>
      </c>
    </row>
    <row r="3155" spans="1:29" ht="15" customHeight="1">
      <c r="A3155" s="46">
        <v>376</v>
      </c>
      <c r="B3155" s="2">
        <v>4210</v>
      </c>
      <c r="C3155" t="s">
        <v>115</v>
      </c>
      <c r="D3155" s="46" t="b">
        <f>COUNTIF(Events!$B$2:$B$171, C3155) &gt; 0</f>
        <v>1</v>
      </c>
      <c r="E3155" s="46" t="s">
        <v>1109</v>
      </c>
      <c r="F3155" s="46" t="s">
        <v>1107</v>
      </c>
      <c r="G3155" t="s">
        <v>177</v>
      </c>
      <c r="H3155"/>
      <c r="I3155" s="46" t="s">
        <v>177</v>
      </c>
      <c r="J3155" s="46" t="str">
        <f>IF(I3155="","",_xlfn.LET(_xlpm.x,VLOOKUP(I3155,'2026-01-09_taxon-match'!$A$2:$N$81,4,FALSE),IF(_xlpm.x=0,"",_xlpm.x)))</f>
        <v>Sterechinus neumayeri</v>
      </c>
      <c r="K3155"/>
      <c r="L3155" s="46" t="str">
        <f>IF(I3155="","",_xlfn.LET(_xlpm.x,VLOOKUP(I3155,'2026-01-09_taxon-match'!$A$2:$N$81,3,FALSE),IF(_xlpm.x=0,"",_xlpm.x)))</f>
        <v>urn:lsid:marinespecies.org:taxname:160831</v>
      </c>
      <c r="M3155" s="46" t="str">
        <f>IF($I3155="","",_xlfn.LET(_xlpm.x,VLOOKUP($I3155,'2026-01-09_taxon-match'!$A$2:$N$81,5,FALSE),IF(_xlpm.x=0,"",_xlpm.x)))</f>
        <v>(Meissner, 1900)</v>
      </c>
      <c r="N3155" s="46" t="str">
        <f>IF($I3155="","",_xlfn.LET(_xlpm.x,VLOOKUP($I3155,'2026-01-09_taxon-match'!$A$2:$N$81,6,FALSE),IF(_xlpm.x=0,"",_xlpm.x)))</f>
        <v>Animalia</v>
      </c>
      <c r="O3155" s="46" t="str">
        <f>IF($I3155="","",_xlfn.LET(_xlpm.x,VLOOKUP($I3155,'2026-01-09_taxon-match'!$A$2:$N$81,7,FALSE),IF(_xlpm.x=0,"",_xlpm.x)))</f>
        <v>Echinodermata</v>
      </c>
      <c r="P3155" s="46" t="str">
        <f>IF($I3155="","",_xlfn.LET(_xlpm.x,VLOOKUP($I3155,'2026-01-09_taxon-match'!$A$2:$N$81,8,FALSE),IF(_xlpm.x=0,"",_xlpm.x)))</f>
        <v>Echinoidea</v>
      </c>
      <c r="Q3155" s="46" t="str">
        <f>IF($I3155="","",_xlfn.LET(_xlpm.x,VLOOKUP($I3155,'2026-01-09_taxon-match'!$A$2:$N$81,9,FALSE),IF(_xlpm.x=0,"",_xlpm.x)))</f>
        <v>Camarodonta</v>
      </c>
      <c r="R3155" s="46" t="str">
        <f>IF($I3155="","",_xlfn.LET(_xlpm.x,VLOOKUP($I3155,'2026-01-09_taxon-match'!$A$2:$N$81,10,FALSE),IF(_xlpm.x=0,"",_xlpm.x)))</f>
        <v>Echinidae</v>
      </c>
      <c r="S3155" s="46" t="str">
        <f>IF($I3155="","",_xlfn.LET(_xlpm.x,VLOOKUP($I3155,'2026-01-09_taxon-match'!$A$2:$N$81,11,FALSE),IF(_xlpm.x=0,"",_xlpm.x)))</f>
        <v>Sterechinus</v>
      </c>
      <c r="T3155" s="46" t="str">
        <f>IF($I3155="","",_xlfn.LET(_xlpm.x,VLOOKUP($I3155,'2026-01-09_taxon-match'!$A$2:$N$81,13,FALSE),IF(_xlpm.x=0,"",_xlpm.x)))</f>
        <v>neumayeri</v>
      </c>
      <c r="V3155" t="s">
        <v>43</v>
      </c>
      <c r="W3155" t="s">
        <v>28</v>
      </c>
      <c r="X3155" t="s">
        <v>32</v>
      </c>
      <c r="Y3155" s="46" t="str">
        <f>IF(V3155="","",_xlfn.LET(_xlpm.x,VLOOKUP(V3155,'Drop-down_menus'!$D$2:$E$13,2,FALSE),IF(_xlpm.x=0,"",_xlpm.x)))</f>
        <v>https://orcid.org/0000-0002-0981-7442</v>
      </c>
      <c r="Z3155" s="46" t="str">
        <f>IF(W3155="","",_xlfn.LET(_xlpm.x,VLOOKUP(W3155,'Drop-down_menus'!$D$2:$E$13,2,FALSE),IF(_xlpm.x=0,"",_xlpm.x)))</f>
        <v>https://orcid.org/0000-0002-9037-7623</v>
      </c>
      <c r="AA3155" s="46" t="str">
        <f>IF(X3155="","",_xlfn.LET(_xlpm.x,VLOOKUP(X3155,'Drop-down_menus'!$D$2:$E$13,2,FALSE),IF(_xlpm.x=0,"",_xlpm.x)))</f>
        <v>https://orcid.org/0000-0001-5748-602X</v>
      </c>
      <c r="AB3155" s="46" t="s">
        <v>172</v>
      </c>
      <c r="AC3155" s="46" t="s">
        <v>189</v>
      </c>
    </row>
    <row r="3156" spans="1:29" ht="15" customHeight="1">
      <c r="A3156" s="46">
        <v>376</v>
      </c>
      <c r="B3156" s="2">
        <v>4211</v>
      </c>
      <c r="C3156" t="s">
        <v>115</v>
      </c>
      <c r="D3156" s="46" t="b">
        <f>COUNTIF(Events!$B$2:$B$171, C3156) &gt; 0</f>
        <v>1</v>
      </c>
      <c r="E3156" s="46" t="s">
        <v>1110</v>
      </c>
      <c r="F3156" s="46" t="s">
        <v>1108</v>
      </c>
      <c r="G3156" t="s">
        <v>177</v>
      </c>
      <c r="H3156"/>
      <c r="I3156" s="46" t="s">
        <v>177</v>
      </c>
      <c r="J3156" s="46" t="str">
        <f>IF(I3156="","",_xlfn.LET(_xlpm.x,VLOOKUP(I3156,'2026-01-09_taxon-match'!$A$2:$N$81,4,FALSE),IF(_xlpm.x=0,"",_xlpm.x)))</f>
        <v>Sterechinus neumayeri</v>
      </c>
      <c r="K3156"/>
      <c r="L3156" s="46" t="str">
        <f>IF(I3156="","",_xlfn.LET(_xlpm.x,VLOOKUP(I3156,'2026-01-09_taxon-match'!$A$2:$N$81,3,FALSE),IF(_xlpm.x=0,"",_xlpm.x)))</f>
        <v>urn:lsid:marinespecies.org:taxname:160831</v>
      </c>
      <c r="M3156" s="46" t="str">
        <f>IF($I3156="","",_xlfn.LET(_xlpm.x,VLOOKUP($I3156,'2026-01-09_taxon-match'!$A$2:$N$81,5,FALSE),IF(_xlpm.x=0,"",_xlpm.x)))</f>
        <v>(Meissner, 1900)</v>
      </c>
      <c r="N3156" s="46" t="str">
        <f>IF($I3156="","",_xlfn.LET(_xlpm.x,VLOOKUP($I3156,'2026-01-09_taxon-match'!$A$2:$N$81,6,FALSE),IF(_xlpm.x=0,"",_xlpm.x)))</f>
        <v>Animalia</v>
      </c>
      <c r="O3156" s="46" t="str">
        <f>IF($I3156="","",_xlfn.LET(_xlpm.x,VLOOKUP($I3156,'2026-01-09_taxon-match'!$A$2:$N$81,7,FALSE),IF(_xlpm.x=0,"",_xlpm.x)))</f>
        <v>Echinodermata</v>
      </c>
      <c r="P3156" s="46" t="str">
        <f>IF($I3156="","",_xlfn.LET(_xlpm.x,VLOOKUP($I3156,'2026-01-09_taxon-match'!$A$2:$N$81,8,FALSE),IF(_xlpm.x=0,"",_xlpm.x)))</f>
        <v>Echinoidea</v>
      </c>
      <c r="Q3156" s="46" t="str">
        <f>IF($I3156="","",_xlfn.LET(_xlpm.x,VLOOKUP($I3156,'2026-01-09_taxon-match'!$A$2:$N$81,9,FALSE),IF(_xlpm.x=0,"",_xlpm.x)))</f>
        <v>Camarodonta</v>
      </c>
      <c r="R3156" s="46" t="str">
        <f>IF($I3156="","",_xlfn.LET(_xlpm.x,VLOOKUP($I3156,'2026-01-09_taxon-match'!$A$2:$N$81,10,FALSE),IF(_xlpm.x=0,"",_xlpm.x)))</f>
        <v>Echinidae</v>
      </c>
      <c r="S3156" s="46" t="str">
        <f>IF($I3156="","",_xlfn.LET(_xlpm.x,VLOOKUP($I3156,'2026-01-09_taxon-match'!$A$2:$N$81,11,FALSE),IF(_xlpm.x=0,"",_xlpm.x)))</f>
        <v>Sterechinus</v>
      </c>
      <c r="T3156" s="46" t="str">
        <f>IF($I3156="","",_xlfn.LET(_xlpm.x,VLOOKUP($I3156,'2026-01-09_taxon-match'!$A$2:$N$81,13,FALSE),IF(_xlpm.x=0,"",_xlpm.x)))</f>
        <v>neumayeri</v>
      </c>
      <c r="V3156" t="s">
        <v>43</v>
      </c>
      <c r="W3156" t="s">
        <v>28</v>
      </c>
      <c r="X3156" t="s">
        <v>32</v>
      </c>
      <c r="Y3156" s="46" t="str">
        <f>IF(V3156="","",_xlfn.LET(_xlpm.x,VLOOKUP(V3156,'Drop-down_menus'!$D$2:$E$13,2,FALSE),IF(_xlpm.x=0,"",_xlpm.x)))</f>
        <v>https://orcid.org/0000-0002-0981-7442</v>
      </c>
      <c r="Z3156" s="46" t="str">
        <f>IF(W3156="","",_xlfn.LET(_xlpm.x,VLOOKUP(W3156,'Drop-down_menus'!$D$2:$E$13,2,FALSE),IF(_xlpm.x=0,"",_xlpm.x)))</f>
        <v>https://orcid.org/0000-0002-9037-7623</v>
      </c>
      <c r="AA3156" s="46" t="str">
        <f>IF(X3156="","",_xlfn.LET(_xlpm.x,VLOOKUP(X3156,'Drop-down_menus'!$D$2:$E$13,2,FALSE),IF(_xlpm.x=0,"",_xlpm.x)))</f>
        <v>https://orcid.org/0000-0001-5748-602X</v>
      </c>
      <c r="AB3156" s="46" t="s">
        <v>229</v>
      </c>
      <c r="AC3156" s="46" t="s">
        <v>1114</v>
      </c>
    </row>
    <row r="3157" spans="1:29" ht="15" customHeight="1">
      <c r="A3157" s="46">
        <v>376</v>
      </c>
      <c r="B3157" s="2">
        <v>4212</v>
      </c>
      <c r="C3157" t="s">
        <v>115</v>
      </c>
      <c r="D3157" s="46" t="b">
        <f>COUNTIF(Events!$B$2:$B$171, C3157) &gt; 0</f>
        <v>1</v>
      </c>
      <c r="E3157" s="46" t="s">
        <v>1111</v>
      </c>
      <c r="F3157" s="46" t="s">
        <v>1108</v>
      </c>
      <c r="G3157" t="s">
        <v>177</v>
      </c>
      <c r="H3157"/>
      <c r="I3157" s="46" t="s">
        <v>177</v>
      </c>
      <c r="J3157" s="46" t="str">
        <f>IF(I3157="","",_xlfn.LET(_xlpm.x,VLOOKUP(I3157,'2026-01-09_taxon-match'!$A$2:$N$81,4,FALSE),IF(_xlpm.x=0,"",_xlpm.x)))</f>
        <v>Sterechinus neumayeri</v>
      </c>
      <c r="K3157"/>
      <c r="L3157" s="46" t="str">
        <f>IF(I3157="","",_xlfn.LET(_xlpm.x,VLOOKUP(I3157,'2026-01-09_taxon-match'!$A$2:$N$81,3,FALSE),IF(_xlpm.x=0,"",_xlpm.x)))</f>
        <v>urn:lsid:marinespecies.org:taxname:160831</v>
      </c>
      <c r="M3157" s="46" t="str">
        <f>IF($I3157="","",_xlfn.LET(_xlpm.x,VLOOKUP($I3157,'2026-01-09_taxon-match'!$A$2:$N$81,5,FALSE),IF(_xlpm.x=0,"",_xlpm.x)))</f>
        <v>(Meissner, 1900)</v>
      </c>
      <c r="N3157" s="46" t="str">
        <f>IF($I3157="","",_xlfn.LET(_xlpm.x,VLOOKUP($I3157,'2026-01-09_taxon-match'!$A$2:$N$81,6,FALSE),IF(_xlpm.x=0,"",_xlpm.x)))</f>
        <v>Animalia</v>
      </c>
      <c r="O3157" s="46" t="str">
        <f>IF($I3157="","",_xlfn.LET(_xlpm.x,VLOOKUP($I3157,'2026-01-09_taxon-match'!$A$2:$N$81,7,FALSE),IF(_xlpm.x=0,"",_xlpm.x)))</f>
        <v>Echinodermata</v>
      </c>
      <c r="P3157" s="46" t="str">
        <f>IF($I3157="","",_xlfn.LET(_xlpm.x,VLOOKUP($I3157,'2026-01-09_taxon-match'!$A$2:$N$81,8,FALSE),IF(_xlpm.x=0,"",_xlpm.x)))</f>
        <v>Echinoidea</v>
      </c>
      <c r="Q3157" s="46" t="str">
        <f>IF($I3157="","",_xlfn.LET(_xlpm.x,VLOOKUP($I3157,'2026-01-09_taxon-match'!$A$2:$N$81,9,FALSE),IF(_xlpm.x=0,"",_xlpm.x)))</f>
        <v>Camarodonta</v>
      </c>
      <c r="R3157" s="46" t="str">
        <f>IF($I3157="","",_xlfn.LET(_xlpm.x,VLOOKUP($I3157,'2026-01-09_taxon-match'!$A$2:$N$81,10,FALSE),IF(_xlpm.x=0,"",_xlpm.x)))</f>
        <v>Echinidae</v>
      </c>
      <c r="S3157" s="46" t="str">
        <f>IF($I3157="","",_xlfn.LET(_xlpm.x,VLOOKUP($I3157,'2026-01-09_taxon-match'!$A$2:$N$81,11,FALSE),IF(_xlpm.x=0,"",_xlpm.x)))</f>
        <v>Sterechinus</v>
      </c>
      <c r="T3157" s="46" t="str">
        <f>IF($I3157="","",_xlfn.LET(_xlpm.x,VLOOKUP($I3157,'2026-01-09_taxon-match'!$A$2:$N$81,13,FALSE),IF(_xlpm.x=0,"",_xlpm.x)))</f>
        <v>neumayeri</v>
      </c>
      <c r="V3157" t="s">
        <v>43</v>
      </c>
      <c r="W3157" t="s">
        <v>28</v>
      </c>
      <c r="X3157" t="s">
        <v>32</v>
      </c>
      <c r="Y3157" s="46" t="str">
        <f>IF(V3157="","",_xlfn.LET(_xlpm.x,VLOOKUP(V3157,'Drop-down_menus'!$D$2:$E$13,2,FALSE),IF(_xlpm.x=0,"",_xlpm.x)))</f>
        <v>https://orcid.org/0000-0002-0981-7442</v>
      </c>
      <c r="Z3157" s="46" t="str">
        <f>IF(W3157="","",_xlfn.LET(_xlpm.x,VLOOKUP(W3157,'Drop-down_menus'!$D$2:$E$13,2,FALSE),IF(_xlpm.x=0,"",_xlpm.x)))</f>
        <v>https://orcid.org/0000-0002-9037-7623</v>
      </c>
      <c r="AA3157" s="46" t="str">
        <f>IF(X3157="","",_xlfn.LET(_xlpm.x,VLOOKUP(X3157,'Drop-down_menus'!$D$2:$E$13,2,FALSE),IF(_xlpm.x=0,"",_xlpm.x)))</f>
        <v>https://orcid.org/0000-0001-5748-602X</v>
      </c>
      <c r="AB3157" s="46" t="s">
        <v>229</v>
      </c>
      <c r="AC3157" s="46" t="s">
        <v>1114</v>
      </c>
    </row>
    <row r="3158" spans="1:29" ht="15" customHeight="1">
      <c r="A3158" s="46">
        <v>376</v>
      </c>
      <c r="B3158" s="2">
        <v>4213</v>
      </c>
      <c r="C3158" t="s">
        <v>115</v>
      </c>
      <c r="D3158" s="46" t="b">
        <f>COUNTIF(Events!$B$2:$B$171, C3158) &gt; 0</f>
        <v>1</v>
      </c>
      <c r="E3158" s="2" t="s">
        <v>1106</v>
      </c>
      <c r="F3158" s="46" t="s">
        <v>1105</v>
      </c>
      <c r="G3158" t="s">
        <v>177</v>
      </c>
      <c r="H3158"/>
      <c r="I3158" s="46" t="s">
        <v>177</v>
      </c>
      <c r="J3158" s="46" t="str">
        <f>IF(I3158="","",_xlfn.LET(_xlpm.x,VLOOKUP(I3158,'2026-01-09_taxon-match'!$A$2:$N$81,4,FALSE),IF(_xlpm.x=0,"",_xlpm.x)))</f>
        <v>Sterechinus neumayeri</v>
      </c>
      <c r="K3158"/>
      <c r="L3158" s="46" t="str">
        <f>IF(I3158="","",_xlfn.LET(_xlpm.x,VLOOKUP(I3158,'2026-01-09_taxon-match'!$A$2:$N$81,3,FALSE),IF(_xlpm.x=0,"",_xlpm.x)))</f>
        <v>urn:lsid:marinespecies.org:taxname:160831</v>
      </c>
      <c r="M3158" s="46" t="str">
        <f>IF($I3158="","",_xlfn.LET(_xlpm.x,VLOOKUP($I3158,'2026-01-09_taxon-match'!$A$2:$N$81,5,FALSE),IF(_xlpm.x=0,"",_xlpm.x)))</f>
        <v>(Meissner, 1900)</v>
      </c>
      <c r="N3158" s="46" t="str">
        <f>IF($I3158="","",_xlfn.LET(_xlpm.x,VLOOKUP($I3158,'2026-01-09_taxon-match'!$A$2:$N$81,6,FALSE),IF(_xlpm.x=0,"",_xlpm.x)))</f>
        <v>Animalia</v>
      </c>
      <c r="O3158" s="46" t="str">
        <f>IF($I3158="","",_xlfn.LET(_xlpm.x,VLOOKUP($I3158,'2026-01-09_taxon-match'!$A$2:$N$81,7,FALSE),IF(_xlpm.x=0,"",_xlpm.x)))</f>
        <v>Echinodermata</v>
      </c>
      <c r="P3158" s="46" t="str">
        <f>IF($I3158="","",_xlfn.LET(_xlpm.x,VLOOKUP($I3158,'2026-01-09_taxon-match'!$A$2:$N$81,8,FALSE),IF(_xlpm.x=0,"",_xlpm.x)))</f>
        <v>Echinoidea</v>
      </c>
      <c r="Q3158" s="46" t="str">
        <f>IF($I3158="","",_xlfn.LET(_xlpm.x,VLOOKUP($I3158,'2026-01-09_taxon-match'!$A$2:$N$81,9,FALSE),IF(_xlpm.x=0,"",_xlpm.x)))</f>
        <v>Camarodonta</v>
      </c>
      <c r="R3158" s="46" t="str">
        <f>IF($I3158="","",_xlfn.LET(_xlpm.x,VLOOKUP($I3158,'2026-01-09_taxon-match'!$A$2:$N$81,10,FALSE),IF(_xlpm.x=0,"",_xlpm.x)))</f>
        <v>Echinidae</v>
      </c>
      <c r="S3158" s="46" t="str">
        <f>IF($I3158="","",_xlfn.LET(_xlpm.x,VLOOKUP($I3158,'2026-01-09_taxon-match'!$A$2:$N$81,11,FALSE),IF(_xlpm.x=0,"",_xlpm.x)))</f>
        <v>Sterechinus</v>
      </c>
      <c r="T3158" s="46" t="str">
        <f>IF($I3158="","",_xlfn.LET(_xlpm.x,VLOOKUP($I3158,'2026-01-09_taxon-match'!$A$2:$N$81,13,FALSE),IF(_xlpm.x=0,"",_xlpm.x)))</f>
        <v>neumayeri</v>
      </c>
      <c r="V3158" t="s">
        <v>43</v>
      </c>
      <c r="W3158" t="s">
        <v>28</v>
      </c>
      <c r="X3158" t="s">
        <v>32</v>
      </c>
      <c r="Y3158" s="46" t="str">
        <f>IF(V3158="","",_xlfn.LET(_xlpm.x,VLOOKUP(V3158,'Drop-down_menus'!$D$2:$E$13,2,FALSE),IF(_xlpm.x=0,"",_xlpm.x)))</f>
        <v>https://orcid.org/0000-0002-0981-7442</v>
      </c>
      <c r="Z3158" s="46" t="str">
        <f>IF(W3158="","",_xlfn.LET(_xlpm.x,VLOOKUP(W3158,'Drop-down_menus'!$D$2:$E$13,2,FALSE),IF(_xlpm.x=0,"",_xlpm.x)))</f>
        <v>https://orcid.org/0000-0002-9037-7623</v>
      </c>
      <c r="AA3158" s="46" t="str">
        <f>IF(X3158="","",_xlfn.LET(_xlpm.x,VLOOKUP(X3158,'Drop-down_menus'!$D$2:$E$13,2,FALSE),IF(_xlpm.x=0,"",_xlpm.x)))</f>
        <v>https://orcid.org/0000-0001-5748-602X</v>
      </c>
      <c r="AB3158" s="46" t="s">
        <v>300</v>
      </c>
      <c r="AC3158" s="46" t="s">
        <v>1115</v>
      </c>
    </row>
    <row r="3159" spans="1:29" ht="15" customHeight="1">
      <c r="A3159" s="46">
        <v>377</v>
      </c>
      <c r="B3159" s="2">
        <v>4214</v>
      </c>
      <c r="C3159" t="s">
        <v>115</v>
      </c>
      <c r="D3159" s="46" t="b">
        <f>COUNTIF(Events!$B$2:$B$171, C3159) &gt; 0</f>
        <v>1</v>
      </c>
      <c r="E3159" s="46" t="s">
        <v>1113</v>
      </c>
      <c r="F3159" s="2" t="s">
        <v>1104</v>
      </c>
      <c r="G3159" t="s">
        <v>177</v>
      </c>
      <c r="H3159"/>
      <c r="I3159" s="46" t="s">
        <v>177</v>
      </c>
      <c r="J3159" s="46" t="str">
        <f>IF(I3159="","",_xlfn.LET(_xlpm.x,VLOOKUP(I3159,'2026-01-09_taxon-match'!$A$2:$N$81,4,FALSE),IF(_xlpm.x=0,"",_xlpm.x)))</f>
        <v>Sterechinus neumayeri</v>
      </c>
      <c r="K3159"/>
      <c r="L3159" s="46" t="str">
        <f>IF(I3159="","",_xlfn.LET(_xlpm.x,VLOOKUP(I3159,'2026-01-09_taxon-match'!$A$2:$N$81,3,FALSE),IF(_xlpm.x=0,"",_xlpm.x)))</f>
        <v>urn:lsid:marinespecies.org:taxname:160831</v>
      </c>
      <c r="M3159" s="46" t="str">
        <f>IF($I3159="","",_xlfn.LET(_xlpm.x,VLOOKUP($I3159,'2026-01-09_taxon-match'!$A$2:$N$81,5,FALSE),IF(_xlpm.x=0,"",_xlpm.x)))</f>
        <v>(Meissner, 1900)</v>
      </c>
      <c r="N3159" s="46" t="str">
        <f>IF($I3159="","",_xlfn.LET(_xlpm.x,VLOOKUP($I3159,'2026-01-09_taxon-match'!$A$2:$N$81,6,FALSE),IF(_xlpm.x=0,"",_xlpm.x)))</f>
        <v>Animalia</v>
      </c>
      <c r="O3159" s="46" t="str">
        <f>IF($I3159="","",_xlfn.LET(_xlpm.x,VLOOKUP($I3159,'2026-01-09_taxon-match'!$A$2:$N$81,7,FALSE),IF(_xlpm.x=0,"",_xlpm.x)))</f>
        <v>Echinodermata</v>
      </c>
      <c r="P3159" s="46" t="str">
        <f>IF($I3159="","",_xlfn.LET(_xlpm.x,VLOOKUP($I3159,'2026-01-09_taxon-match'!$A$2:$N$81,8,FALSE),IF(_xlpm.x=0,"",_xlpm.x)))</f>
        <v>Echinoidea</v>
      </c>
      <c r="Q3159" s="46" t="str">
        <f>IF($I3159="","",_xlfn.LET(_xlpm.x,VLOOKUP($I3159,'2026-01-09_taxon-match'!$A$2:$N$81,9,FALSE),IF(_xlpm.x=0,"",_xlpm.x)))</f>
        <v>Camarodonta</v>
      </c>
      <c r="R3159" s="46" t="str">
        <f>IF($I3159="","",_xlfn.LET(_xlpm.x,VLOOKUP($I3159,'2026-01-09_taxon-match'!$A$2:$N$81,10,FALSE),IF(_xlpm.x=0,"",_xlpm.x)))</f>
        <v>Echinidae</v>
      </c>
      <c r="S3159" s="46" t="str">
        <f>IF($I3159="","",_xlfn.LET(_xlpm.x,VLOOKUP($I3159,'2026-01-09_taxon-match'!$A$2:$N$81,11,FALSE),IF(_xlpm.x=0,"",_xlpm.x)))</f>
        <v>Sterechinus</v>
      </c>
      <c r="T3159" s="46" t="str">
        <f>IF($I3159="","",_xlfn.LET(_xlpm.x,VLOOKUP($I3159,'2026-01-09_taxon-match'!$A$2:$N$81,13,FALSE),IF(_xlpm.x=0,"",_xlpm.x)))</f>
        <v>neumayeri</v>
      </c>
      <c r="U3159"/>
      <c r="V3159" t="s">
        <v>43</v>
      </c>
      <c r="W3159" t="s">
        <v>28</v>
      </c>
      <c r="X3159" t="s">
        <v>32</v>
      </c>
      <c r="Y3159" s="46" t="str">
        <f>IF(V3159="","",_xlfn.LET(_xlpm.x,VLOOKUP(V3159,'Drop-down_menus'!$D$2:$E$13,2,FALSE),IF(_xlpm.x=0,"",_xlpm.x)))</f>
        <v>https://orcid.org/0000-0002-0981-7442</v>
      </c>
      <c r="Z3159" s="46" t="str">
        <f>IF(W3159="","",_xlfn.LET(_xlpm.x,VLOOKUP(W3159,'Drop-down_menus'!$D$2:$E$13,2,FALSE),IF(_xlpm.x=0,"",_xlpm.x)))</f>
        <v>https://orcid.org/0000-0002-9037-7623</v>
      </c>
      <c r="AA3159" s="46" t="str">
        <f>IF(X3159="","",_xlfn.LET(_xlpm.x,VLOOKUP(X3159,'Drop-down_menus'!$D$2:$E$13,2,FALSE),IF(_xlpm.x=0,"",_xlpm.x)))</f>
        <v>https://orcid.org/0000-0001-5748-602X</v>
      </c>
      <c r="AB3159" s="46" t="s">
        <v>172</v>
      </c>
      <c r="AC3159" s="46" t="s">
        <v>1114</v>
      </c>
    </row>
    <row r="3160" spans="1:29" ht="15" customHeight="1">
      <c r="A3160" s="46">
        <v>377</v>
      </c>
      <c r="B3160" s="2">
        <v>4215</v>
      </c>
      <c r="C3160" t="s">
        <v>115</v>
      </c>
      <c r="D3160" s="46" t="b">
        <f>COUNTIF(Events!$B$2:$B$171, C3160) &gt; 0</f>
        <v>1</v>
      </c>
      <c r="E3160" s="46" t="s">
        <v>1109</v>
      </c>
      <c r="F3160" s="46" t="s">
        <v>1107</v>
      </c>
      <c r="G3160" t="s">
        <v>177</v>
      </c>
      <c r="H3160"/>
      <c r="I3160" s="46" t="s">
        <v>177</v>
      </c>
      <c r="J3160" s="46" t="str">
        <f>IF(I3160="","",_xlfn.LET(_xlpm.x,VLOOKUP(I3160,'2026-01-09_taxon-match'!$A$2:$N$81,4,FALSE),IF(_xlpm.x=0,"",_xlpm.x)))</f>
        <v>Sterechinus neumayeri</v>
      </c>
      <c r="K3160"/>
      <c r="L3160" s="46" t="str">
        <f>IF(I3160="","",_xlfn.LET(_xlpm.x,VLOOKUP(I3160,'2026-01-09_taxon-match'!$A$2:$N$81,3,FALSE),IF(_xlpm.x=0,"",_xlpm.x)))</f>
        <v>urn:lsid:marinespecies.org:taxname:160831</v>
      </c>
      <c r="M3160" s="46" t="str">
        <f>IF($I3160="","",_xlfn.LET(_xlpm.x,VLOOKUP($I3160,'2026-01-09_taxon-match'!$A$2:$N$81,5,FALSE),IF(_xlpm.x=0,"",_xlpm.x)))</f>
        <v>(Meissner, 1900)</v>
      </c>
      <c r="N3160" s="46" t="str">
        <f>IF($I3160="","",_xlfn.LET(_xlpm.x,VLOOKUP($I3160,'2026-01-09_taxon-match'!$A$2:$N$81,6,FALSE),IF(_xlpm.x=0,"",_xlpm.x)))</f>
        <v>Animalia</v>
      </c>
      <c r="O3160" s="46" t="str">
        <f>IF($I3160="","",_xlfn.LET(_xlpm.x,VLOOKUP($I3160,'2026-01-09_taxon-match'!$A$2:$N$81,7,FALSE),IF(_xlpm.x=0,"",_xlpm.x)))</f>
        <v>Echinodermata</v>
      </c>
      <c r="P3160" s="46" t="str">
        <f>IF($I3160="","",_xlfn.LET(_xlpm.x,VLOOKUP($I3160,'2026-01-09_taxon-match'!$A$2:$N$81,8,FALSE),IF(_xlpm.x=0,"",_xlpm.x)))</f>
        <v>Echinoidea</v>
      </c>
      <c r="Q3160" s="46" t="str">
        <f>IF($I3160="","",_xlfn.LET(_xlpm.x,VLOOKUP($I3160,'2026-01-09_taxon-match'!$A$2:$N$81,9,FALSE),IF(_xlpm.x=0,"",_xlpm.x)))</f>
        <v>Camarodonta</v>
      </c>
      <c r="R3160" s="46" t="str">
        <f>IF($I3160="","",_xlfn.LET(_xlpm.x,VLOOKUP($I3160,'2026-01-09_taxon-match'!$A$2:$N$81,10,FALSE),IF(_xlpm.x=0,"",_xlpm.x)))</f>
        <v>Echinidae</v>
      </c>
      <c r="S3160" s="46" t="str">
        <f>IF($I3160="","",_xlfn.LET(_xlpm.x,VLOOKUP($I3160,'2026-01-09_taxon-match'!$A$2:$N$81,11,FALSE),IF(_xlpm.x=0,"",_xlpm.x)))</f>
        <v>Sterechinus</v>
      </c>
      <c r="T3160" s="46" t="str">
        <f>IF($I3160="","",_xlfn.LET(_xlpm.x,VLOOKUP($I3160,'2026-01-09_taxon-match'!$A$2:$N$81,13,FALSE),IF(_xlpm.x=0,"",_xlpm.x)))</f>
        <v>neumayeri</v>
      </c>
      <c r="V3160" t="s">
        <v>43</v>
      </c>
      <c r="W3160" t="s">
        <v>28</v>
      </c>
      <c r="X3160" t="s">
        <v>32</v>
      </c>
      <c r="Y3160" s="46" t="str">
        <f>IF(V3160="","",_xlfn.LET(_xlpm.x,VLOOKUP(V3160,'Drop-down_menus'!$D$2:$E$13,2,FALSE),IF(_xlpm.x=0,"",_xlpm.x)))</f>
        <v>https://orcid.org/0000-0002-0981-7442</v>
      </c>
      <c r="Z3160" s="46" t="str">
        <f>IF(W3160="","",_xlfn.LET(_xlpm.x,VLOOKUP(W3160,'Drop-down_menus'!$D$2:$E$13,2,FALSE),IF(_xlpm.x=0,"",_xlpm.x)))</f>
        <v>https://orcid.org/0000-0002-9037-7623</v>
      </c>
      <c r="AA3160" s="46" t="str">
        <f>IF(X3160="","",_xlfn.LET(_xlpm.x,VLOOKUP(X3160,'Drop-down_menus'!$D$2:$E$13,2,FALSE),IF(_xlpm.x=0,"",_xlpm.x)))</f>
        <v>https://orcid.org/0000-0001-5748-602X</v>
      </c>
      <c r="AB3160" s="46" t="s">
        <v>172</v>
      </c>
      <c r="AC3160" s="46" t="s">
        <v>189</v>
      </c>
    </row>
    <row r="3161" spans="1:29" ht="15" customHeight="1">
      <c r="A3161" s="46">
        <v>377</v>
      </c>
      <c r="B3161" s="2">
        <v>4216</v>
      </c>
      <c r="C3161" t="s">
        <v>115</v>
      </c>
      <c r="D3161" s="46" t="b">
        <f>COUNTIF(Events!$B$2:$B$171, C3161) &gt; 0</f>
        <v>1</v>
      </c>
      <c r="E3161" s="46" t="s">
        <v>1110</v>
      </c>
      <c r="F3161" s="46" t="s">
        <v>1108</v>
      </c>
      <c r="G3161" t="s">
        <v>177</v>
      </c>
      <c r="H3161"/>
      <c r="I3161" s="46" t="s">
        <v>177</v>
      </c>
      <c r="J3161" s="46" t="str">
        <f>IF(I3161="","",_xlfn.LET(_xlpm.x,VLOOKUP(I3161,'2026-01-09_taxon-match'!$A$2:$N$81,4,FALSE),IF(_xlpm.x=0,"",_xlpm.x)))</f>
        <v>Sterechinus neumayeri</v>
      </c>
      <c r="K3161"/>
      <c r="L3161" s="46" t="str">
        <f>IF(I3161="","",_xlfn.LET(_xlpm.x,VLOOKUP(I3161,'2026-01-09_taxon-match'!$A$2:$N$81,3,FALSE),IF(_xlpm.x=0,"",_xlpm.x)))</f>
        <v>urn:lsid:marinespecies.org:taxname:160831</v>
      </c>
      <c r="M3161" s="46" t="str">
        <f>IF($I3161="","",_xlfn.LET(_xlpm.x,VLOOKUP($I3161,'2026-01-09_taxon-match'!$A$2:$N$81,5,FALSE),IF(_xlpm.x=0,"",_xlpm.x)))</f>
        <v>(Meissner, 1900)</v>
      </c>
      <c r="N3161" s="46" t="str">
        <f>IF($I3161="","",_xlfn.LET(_xlpm.x,VLOOKUP($I3161,'2026-01-09_taxon-match'!$A$2:$N$81,6,FALSE),IF(_xlpm.x=0,"",_xlpm.x)))</f>
        <v>Animalia</v>
      </c>
      <c r="O3161" s="46" t="str">
        <f>IF($I3161="","",_xlfn.LET(_xlpm.x,VLOOKUP($I3161,'2026-01-09_taxon-match'!$A$2:$N$81,7,FALSE),IF(_xlpm.x=0,"",_xlpm.x)))</f>
        <v>Echinodermata</v>
      </c>
      <c r="P3161" s="46" t="str">
        <f>IF($I3161="","",_xlfn.LET(_xlpm.x,VLOOKUP($I3161,'2026-01-09_taxon-match'!$A$2:$N$81,8,FALSE),IF(_xlpm.x=0,"",_xlpm.x)))</f>
        <v>Echinoidea</v>
      </c>
      <c r="Q3161" s="46" t="str">
        <f>IF($I3161="","",_xlfn.LET(_xlpm.x,VLOOKUP($I3161,'2026-01-09_taxon-match'!$A$2:$N$81,9,FALSE),IF(_xlpm.x=0,"",_xlpm.x)))</f>
        <v>Camarodonta</v>
      </c>
      <c r="R3161" s="46" t="str">
        <f>IF($I3161="","",_xlfn.LET(_xlpm.x,VLOOKUP($I3161,'2026-01-09_taxon-match'!$A$2:$N$81,10,FALSE),IF(_xlpm.x=0,"",_xlpm.x)))</f>
        <v>Echinidae</v>
      </c>
      <c r="S3161" s="46" t="str">
        <f>IF($I3161="","",_xlfn.LET(_xlpm.x,VLOOKUP($I3161,'2026-01-09_taxon-match'!$A$2:$N$81,11,FALSE),IF(_xlpm.x=0,"",_xlpm.x)))</f>
        <v>Sterechinus</v>
      </c>
      <c r="T3161" s="46" t="str">
        <f>IF($I3161="","",_xlfn.LET(_xlpm.x,VLOOKUP($I3161,'2026-01-09_taxon-match'!$A$2:$N$81,13,FALSE),IF(_xlpm.x=0,"",_xlpm.x)))</f>
        <v>neumayeri</v>
      </c>
      <c r="V3161" t="s">
        <v>43</v>
      </c>
      <c r="W3161" t="s">
        <v>28</v>
      </c>
      <c r="X3161" t="s">
        <v>32</v>
      </c>
      <c r="Y3161" s="46" t="str">
        <f>IF(V3161="","",_xlfn.LET(_xlpm.x,VLOOKUP(V3161,'Drop-down_menus'!$D$2:$E$13,2,FALSE),IF(_xlpm.x=0,"",_xlpm.x)))</f>
        <v>https://orcid.org/0000-0002-0981-7442</v>
      </c>
      <c r="Z3161" s="46" t="str">
        <f>IF(W3161="","",_xlfn.LET(_xlpm.x,VLOOKUP(W3161,'Drop-down_menus'!$D$2:$E$13,2,FALSE),IF(_xlpm.x=0,"",_xlpm.x)))</f>
        <v>https://orcid.org/0000-0002-9037-7623</v>
      </c>
      <c r="AA3161" s="46" t="str">
        <f>IF(X3161="","",_xlfn.LET(_xlpm.x,VLOOKUP(X3161,'Drop-down_menus'!$D$2:$E$13,2,FALSE),IF(_xlpm.x=0,"",_xlpm.x)))</f>
        <v>https://orcid.org/0000-0001-5748-602X</v>
      </c>
      <c r="AB3161" s="46" t="s">
        <v>229</v>
      </c>
      <c r="AC3161" s="46" t="s">
        <v>1114</v>
      </c>
    </row>
    <row r="3162" spans="1:29" ht="15" customHeight="1">
      <c r="A3162" s="46">
        <v>377</v>
      </c>
      <c r="B3162" s="2">
        <v>4217</v>
      </c>
      <c r="C3162" t="s">
        <v>115</v>
      </c>
      <c r="D3162" s="46" t="b">
        <f>COUNTIF(Events!$B$2:$B$171, C3162) &gt; 0</f>
        <v>1</v>
      </c>
      <c r="E3162" s="46" t="s">
        <v>1111</v>
      </c>
      <c r="F3162" s="46" t="s">
        <v>1108</v>
      </c>
      <c r="G3162" t="s">
        <v>177</v>
      </c>
      <c r="H3162"/>
      <c r="I3162" s="46" t="s">
        <v>177</v>
      </c>
      <c r="J3162" s="46" t="str">
        <f>IF(I3162="","",_xlfn.LET(_xlpm.x,VLOOKUP(I3162,'2026-01-09_taxon-match'!$A$2:$N$81,4,FALSE),IF(_xlpm.x=0,"",_xlpm.x)))</f>
        <v>Sterechinus neumayeri</v>
      </c>
      <c r="K3162"/>
      <c r="L3162" s="46" t="str">
        <f>IF(I3162="","",_xlfn.LET(_xlpm.x,VLOOKUP(I3162,'2026-01-09_taxon-match'!$A$2:$N$81,3,FALSE),IF(_xlpm.x=0,"",_xlpm.x)))</f>
        <v>urn:lsid:marinespecies.org:taxname:160831</v>
      </c>
      <c r="M3162" s="46" t="str">
        <f>IF($I3162="","",_xlfn.LET(_xlpm.x,VLOOKUP($I3162,'2026-01-09_taxon-match'!$A$2:$N$81,5,FALSE),IF(_xlpm.x=0,"",_xlpm.x)))</f>
        <v>(Meissner, 1900)</v>
      </c>
      <c r="N3162" s="46" t="str">
        <f>IF($I3162="","",_xlfn.LET(_xlpm.x,VLOOKUP($I3162,'2026-01-09_taxon-match'!$A$2:$N$81,6,FALSE),IF(_xlpm.x=0,"",_xlpm.x)))</f>
        <v>Animalia</v>
      </c>
      <c r="O3162" s="46" t="str">
        <f>IF($I3162="","",_xlfn.LET(_xlpm.x,VLOOKUP($I3162,'2026-01-09_taxon-match'!$A$2:$N$81,7,FALSE),IF(_xlpm.x=0,"",_xlpm.x)))</f>
        <v>Echinodermata</v>
      </c>
      <c r="P3162" s="46" t="str">
        <f>IF($I3162="","",_xlfn.LET(_xlpm.x,VLOOKUP($I3162,'2026-01-09_taxon-match'!$A$2:$N$81,8,FALSE),IF(_xlpm.x=0,"",_xlpm.x)))</f>
        <v>Echinoidea</v>
      </c>
      <c r="Q3162" s="46" t="str">
        <f>IF($I3162="","",_xlfn.LET(_xlpm.x,VLOOKUP($I3162,'2026-01-09_taxon-match'!$A$2:$N$81,9,FALSE),IF(_xlpm.x=0,"",_xlpm.x)))</f>
        <v>Camarodonta</v>
      </c>
      <c r="R3162" s="46" t="str">
        <f>IF($I3162="","",_xlfn.LET(_xlpm.x,VLOOKUP($I3162,'2026-01-09_taxon-match'!$A$2:$N$81,10,FALSE),IF(_xlpm.x=0,"",_xlpm.x)))</f>
        <v>Echinidae</v>
      </c>
      <c r="S3162" s="46" t="str">
        <f>IF($I3162="","",_xlfn.LET(_xlpm.x,VLOOKUP($I3162,'2026-01-09_taxon-match'!$A$2:$N$81,11,FALSE),IF(_xlpm.x=0,"",_xlpm.x)))</f>
        <v>Sterechinus</v>
      </c>
      <c r="T3162" s="46" t="str">
        <f>IF($I3162="","",_xlfn.LET(_xlpm.x,VLOOKUP($I3162,'2026-01-09_taxon-match'!$A$2:$N$81,13,FALSE),IF(_xlpm.x=0,"",_xlpm.x)))</f>
        <v>neumayeri</v>
      </c>
      <c r="V3162" t="s">
        <v>43</v>
      </c>
      <c r="W3162" t="s">
        <v>28</v>
      </c>
      <c r="X3162" t="s">
        <v>32</v>
      </c>
      <c r="Y3162" s="46" t="str">
        <f>IF(V3162="","",_xlfn.LET(_xlpm.x,VLOOKUP(V3162,'Drop-down_menus'!$D$2:$E$13,2,FALSE),IF(_xlpm.x=0,"",_xlpm.x)))</f>
        <v>https://orcid.org/0000-0002-0981-7442</v>
      </c>
      <c r="Z3162" s="46" t="str">
        <f>IF(W3162="","",_xlfn.LET(_xlpm.x,VLOOKUP(W3162,'Drop-down_menus'!$D$2:$E$13,2,FALSE),IF(_xlpm.x=0,"",_xlpm.x)))</f>
        <v>https://orcid.org/0000-0002-9037-7623</v>
      </c>
      <c r="AA3162" s="46" t="str">
        <f>IF(X3162="","",_xlfn.LET(_xlpm.x,VLOOKUP(X3162,'Drop-down_menus'!$D$2:$E$13,2,FALSE),IF(_xlpm.x=0,"",_xlpm.x)))</f>
        <v>https://orcid.org/0000-0001-5748-602X</v>
      </c>
      <c r="AB3162" s="46" t="s">
        <v>229</v>
      </c>
      <c r="AC3162" s="46" t="s">
        <v>1114</v>
      </c>
    </row>
    <row r="3163" spans="1:29" ht="15" customHeight="1">
      <c r="A3163" s="46">
        <v>377</v>
      </c>
      <c r="B3163" s="2">
        <v>4218</v>
      </c>
      <c r="C3163" t="s">
        <v>115</v>
      </c>
      <c r="D3163" s="46" t="b">
        <f>COUNTIF(Events!$B$2:$B$171, C3163) &gt; 0</f>
        <v>1</v>
      </c>
      <c r="E3163" s="2" t="s">
        <v>1106</v>
      </c>
      <c r="F3163" s="46" t="s">
        <v>1105</v>
      </c>
      <c r="G3163" t="s">
        <v>177</v>
      </c>
      <c r="H3163"/>
      <c r="I3163" s="46" t="s">
        <v>177</v>
      </c>
      <c r="J3163" s="46" t="str">
        <f>IF(I3163="","",_xlfn.LET(_xlpm.x,VLOOKUP(I3163,'2026-01-09_taxon-match'!$A$2:$N$81,4,FALSE),IF(_xlpm.x=0,"",_xlpm.x)))</f>
        <v>Sterechinus neumayeri</v>
      </c>
      <c r="K3163"/>
      <c r="L3163" s="46" t="str">
        <f>IF(I3163="","",_xlfn.LET(_xlpm.x,VLOOKUP(I3163,'2026-01-09_taxon-match'!$A$2:$N$81,3,FALSE),IF(_xlpm.x=0,"",_xlpm.x)))</f>
        <v>urn:lsid:marinespecies.org:taxname:160831</v>
      </c>
      <c r="M3163" s="46" t="str">
        <f>IF($I3163="","",_xlfn.LET(_xlpm.x,VLOOKUP($I3163,'2026-01-09_taxon-match'!$A$2:$N$81,5,FALSE),IF(_xlpm.x=0,"",_xlpm.x)))</f>
        <v>(Meissner, 1900)</v>
      </c>
      <c r="N3163" s="46" t="str">
        <f>IF($I3163="","",_xlfn.LET(_xlpm.x,VLOOKUP($I3163,'2026-01-09_taxon-match'!$A$2:$N$81,6,FALSE),IF(_xlpm.x=0,"",_xlpm.x)))</f>
        <v>Animalia</v>
      </c>
      <c r="O3163" s="46" t="str">
        <f>IF($I3163="","",_xlfn.LET(_xlpm.x,VLOOKUP($I3163,'2026-01-09_taxon-match'!$A$2:$N$81,7,FALSE),IF(_xlpm.x=0,"",_xlpm.x)))</f>
        <v>Echinodermata</v>
      </c>
      <c r="P3163" s="46" t="str">
        <f>IF($I3163="","",_xlfn.LET(_xlpm.x,VLOOKUP($I3163,'2026-01-09_taxon-match'!$A$2:$N$81,8,FALSE),IF(_xlpm.x=0,"",_xlpm.x)))</f>
        <v>Echinoidea</v>
      </c>
      <c r="Q3163" s="46" t="str">
        <f>IF($I3163="","",_xlfn.LET(_xlpm.x,VLOOKUP($I3163,'2026-01-09_taxon-match'!$A$2:$N$81,9,FALSE),IF(_xlpm.x=0,"",_xlpm.x)))</f>
        <v>Camarodonta</v>
      </c>
      <c r="R3163" s="46" t="str">
        <f>IF($I3163="","",_xlfn.LET(_xlpm.x,VLOOKUP($I3163,'2026-01-09_taxon-match'!$A$2:$N$81,10,FALSE),IF(_xlpm.x=0,"",_xlpm.x)))</f>
        <v>Echinidae</v>
      </c>
      <c r="S3163" s="46" t="str">
        <f>IF($I3163="","",_xlfn.LET(_xlpm.x,VLOOKUP($I3163,'2026-01-09_taxon-match'!$A$2:$N$81,11,FALSE),IF(_xlpm.x=0,"",_xlpm.x)))</f>
        <v>Sterechinus</v>
      </c>
      <c r="T3163" s="46" t="str">
        <f>IF($I3163="","",_xlfn.LET(_xlpm.x,VLOOKUP($I3163,'2026-01-09_taxon-match'!$A$2:$N$81,13,FALSE),IF(_xlpm.x=0,"",_xlpm.x)))</f>
        <v>neumayeri</v>
      </c>
      <c r="V3163" t="s">
        <v>43</v>
      </c>
      <c r="W3163" t="s">
        <v>28</v>
      </c>
      <c r="X3163" t="s">
        <v>32</v>
      </c>
      <c r="Y3163" s="46" t="str">
        <f>IF(V3163="","",_xlfn.LET(_xlpm.x,VLOOKUP(V3163,'Drop-down_menus'!$D$2:$E$13,2,FALSE),IF(_xlpm.x=0,"",_xlpm.x)))</f>
        <v>https://orcid.org/0000-0002-0981-7442</v>
      </c>
      <c r="Z3163" s="46" t="str">
        <f>IF(W3163="","",_xlfn.LET(_xlpm.x,VLOOKUP(W3163,'Drop-down_menus'!$D$2:$E$13,2,FALSE),IF(_xlpm.x=0,"",_xlpm.x)))</f>
        <v>https://orcid.org/0000-0002-9037-7623</v>
      </c>
      <c r="AA3163" s="46" t="str">
        <f>IF(X3163="","",_xlfn.LET(_xlpm.x,VLOOKUP(X3163,'Drop-down_menus'!$D$2:$E$13,2,FALSE),IF(_xlpm.x=0,"",_xlpm.x)))</f>
        <v>https://orcid.org/0000-0001-5748-602X</v>
      </c>
      <c r="AB3163" s="46" t="s">
        <v>300</v>
      </c>
      <c r="AC3163" s="46" t="s">
        <v>1115</v>
      </c>
    </row>
    <row r="3164" spans="1:29" ht="15" customHeight="1">
      <c r="A3164" s="46">
        <v>378</v>
      </c>
      <c r="B3164" s="2">
        <v>4219</v>
      </c>
      <c r="C3164" t="s">
        <v>115</v>
      </c>
      <c r="D3164" s="46" t="b">
        <f>COUNTIF(Events!$B$2:$B$171, C3164) &gt; 0</f>
        <v>1</v>
      </c>
      <c r="E3164" s="46" t="s">
        <v>1113</v>
      </c>
      <c r="F3164" s="2" t="s">
        <v>1104</v>
      </c>
      <c r="G3164" t="s">
        <v>177</v>
      </c>
      <c r="H3164"/>
      <c r="I3164" s="46" t="s">
        <v>177</v>
      </c>
      <c r="J3164" s="46" t="str">
        <f>IF(I3164="","",_xlfn.LET(_xlpm.x,VLOOKUP(I3164,'2026-01-09_taxon-match'!$A$2:$N$81,4,FALSE),IF(_xlpm.x=0,"",_xlpm.x)))</f>
        <v>Sterechinus neumayeri</v>
      </c>
      <c r="K3164"/>
      <c r="L3164" s="46" t="str">
        <f>IF(I3164="","",_xlfn.LET(_xlpm.x,VLOOKUP(I3164,'2026-01-09_taxon-match'!$A$2:$N$81,3,FALSE),IF(_xlpm.x=0,"",_xlpm.x)))</f>
        <v>urn:lsid:marinespecies.org:taxname:160831</v>
      </c>
      <c r="M3164" s="46" t="str">
        <f>IF($I3164="","",_xlfn.LET(_xlpm.x,VLOOKUP($I3164,'2026-01-09_taxon-match'!$A$2:$N$81,5,FALSE),IF(_xlpm.x=0,"",_xlpm.x)))</f>
        <v>(Meissner, 1900)</v>
      </c>
      <c r="N3164" s="46" t="str">
        <f>IF($I3164="","",_xlfn.LET(_xlpm.x,VLOOKUP($I3164,'2026-01-09_taxon-match'!$A$2:$N$81,6,FALSE),IF(_xlpm.x=0,"",_xlpm.x)))</f>
        <v>Animalia</v>
      </c>
      <c r="O3164" s="46" t="str">
        <f>IF($I3164="","",_xlfn.LET(_xlpm.x,VLOOKUP($I3164,'2026-01-09_taxon-match'!$A$2:$N$81,7,FALSE),IF(_xlpm.x=0,"",_xlpm.x)))</f>
        <v>Echinodermata</v>
      </c>
      <c r="P3164" s="46" t="str">
        <f>IF($I3164="","",_xlfn.LET(_xlpm.x,VLOOKUP($I3164,'2026-01-09_taxon-match'!$A$2:$N$81,8,FALSE),IF(_xlpm.x=0,"",_xlpm.x)))</f>
        <v>Echinoidea</v>
      </c>
      <c r="Q3164" s="46" t="str">
        <f>IF($I3164="","",_xlfn.LET(_xlpm.x,VLOOKUP($I3164,'2026-01-09_taxon-match'!$A$2:$N$81,9,FALSE),IF(_xlpm.x=0,"",_xlpm.x)))</f>
        <v>Camarodonta</v>
      </c>
      <c r="R3164" s="46" t="str">
        <f>IF($I3164="","",_xlfn.LET(_xlpm.x,VLOOKUP($I3164,'2026-01-09_taxon-match'!$A$2:$N$81,10,FALSE),IF(_xlpm.x=0,"",_xlpm.x)))</f>
        <v>Echinidae</v>
      </c>
      <c r="S3164" s="46" t="str">
        <f>IF($I3164="","",_xlfn.LET(_xlpm.x,VLOOKUP($I3164,'2026-01-09_taxon-match'!$A$2:$N$81,11,FALSE),IF(_xlpm.x=0,"",_xlpm.x)))</f>
        <v>Sterechinus</v>
      </c>
      <c r="T3164" s="46" t="str">
        <f>IF($I3164="","",_xlfn.LET(_xlpm.x,VLOOKUP($I3164,'2026-01-09_taxon-match'!$A$2:$N$81,13,FALSE),IF(_xlpm.x=0,"",_xlpm.x)))</f>
        <v>neumayeri</v>
      </c>
      <c r="U3164"/>
      <c r="V3164" t="s">
        <v>43</v>
      </c>
      <c r="W3164" t="s">
        <v>28</v>
      </c>
      <c r="X3164" t="s">
        <v>32</v>
      </c>
      <c r="Y3164" s="46" t="str">
        <f>IF(V3164="","",_xlfn.LET(_xlpm.x,VLOOKUP(V3164,'Drop-down_menus'!$D$2:$E$13,2,FALSE),IF(_xlpm.x=0,"",_xlpm.x)))</f>
        <v>https://orcid.org/0000-0002-0981-7442</v>
      </c>
      <c r="Z3164" s="46" t="str">
        <f>IF(W3164="","",_xlfn.LET(_xlpm.x,VLOOKUP(W3164,'Drop-down_menus'!$D$2:$E$13,2,FALSE),IF(_xlpm.x=0,"",_xlpm.x)))</f>
        <v>https://orcid.org/0000-0002-9037-7623</v>
      </c>
      <c r="AA3164" s="46" t="str">
        <f>IF(X3164="","",_xlfn.LET(_xlpm.x,VLOOKUP(X3164,'Drop-down_menus'!$D$2:$E$13,2,FALSE),IF(_xlpm.x=0,"",_xlpm.x)))</f>
        <v>https://orcid.org/0000-0001-5748-602X</v>
      </c>
      <c r="AB3164" s="46" t="s">
        <v>172</v>
      </c>
      <c r="AC3164" s="46" t="s">
        <v>1114</v>
      </c>
    </row>
    <row r="3165" spans="1:29" ht="15" customHeight="1">
      <c r="A3165" s="46">
        <v>378</v>
      </c>
      <c r="B3165" s="2">
        <v>4220</v>
      </c>
      <c r="C3165" t="s">
        <v>115</v>
      </c>
      <c r="D3165" s="46" t="b">
        <f>COUNTIF(Events!$B$2:$B$171, C3165) &gt; 0</f>
        <v>1</v>
      </c>
      <c r="E3165" s="46" t="s">
        <v>1109</v>
      </c>
      <c r="F3165" s="46" t="s">
        <v>1107</v>
      </c>
      <c r="G3165" t="s">
        <v>177</v>
      </c>
      <c r="H3165"/>
      <c r="I3165" s="46" t="s">
        <v>177</v>
      </c>
      <c r="J3165" s="46" t="str">
        <f>IF(I3165="","",_xlfn.LET(_xlpm.x,VLOOKUP(I3165,'2026-01-09_taxon-match'!$A$2:$N$81,4,FALSE),IF(_xlpm.x=0,"",_xlpm.x)))</f>
        <v>Sterechinus neumayeri</v>
      </c>
      <c r="K3165"/>
      <c r="L3165" s="46" t="str">
        <f>IF(I3165="","",_xlfn.LET(_xlpm.x,VLOOKUP(I3165,'2026-01-09_taxon-match'!$A$2:$N$81,3,FALSE),IF(_xlpm.x=0,"",_xlpm.x)))</f>
        <v>urn:lsid:marinespecies.org:taxname:160831</v>
      </c>
      <c r="M3165" s="46" t="str">
        <f>IF($I3165="","",_xlfn.LET(_xlpm.x,VLOOKUP($I3165,'2026-01-09_taxon-match'!$A$2:$N$81,5,FALSE),IF(_xlpm.x=0,"",_xlpm.x)))</f>
        <v>(Meissner, 1900)</v>
      </c>
      <c r="N3165" s="46" t="str">
        <f>IF($I3165="","",_xlfn.LET(_xlpm.x,VLOOKUP($I3165,'2026-01-09_taxon-match'!$A$2:$N$81,6,FALSE),IF(_xlpm.x=0,"",_xlpm.x)))</f>
        <v>Animalia</v>
      </c>
      <c r="O3165" s="46" t="str">
        <f>IF($I3165="","",_xlfn.LET(_xlpm.x,VLOOKUP($I3165,'2026-01-09_taxon-match'!$A$2:$N$81,7,FALSE),IF(_xlpm.x=0,"",_xlpm.x)))</f>
        <v>Echinodermata</v>
      </c>
      <c r="P3165" s="46" t="str">
        <f>IF($I3165="","",_xlfn.LET(_xlpm.x,VLOOKUP($I3165,'2026-01-09_taxon-match'!$A$2:$N$81,8,FALSE),IF(_xlpm.x=0,"",_xlpm.x)))</f>
        <v>Echinoidea</v>
      </c>
      <c r="Q3165" s="46" t="str">
        <f>IF($I3165="","",_xlfn.LET(_xlpm.x,VLOOKUP($I3165,'2026-01-09_taxon-match'!$A$2:$N$81,9,FALSE),IF(_xlpm.x=0,"",_xlpm.x)))</f>
        <v>Camarodonta</v>
      </c>
      <c r="R3165" s="46" t="str">
        <f>IF($I3165="","",_xlfn.LET(_xlpm.x,VLOOKUP($I3165,'2026-01-09_taxon-match'!$A$2:$N$81,10,FALSE),IF(_xlpm.x=0,"",_xlpm.x)))</f>
        <v>Echinidae</v>
      </c>
      <c r="S3165" s="46" t="str">
        <f>IF($I3165="","",_xlfn.LET(_xlpm.x,VLOOKUP($I3165,'2026-01-09_taxon-match'!$A$2:$N$81,11,FALSE),IF(_xlpm.x=0,"",_xlpm.x)))</f>
        <v>Sterechinus</v>
      </c>
      <c r="T3165" s="46" t="str">
        <f>IF($I3165="","",_xlfn.LET(_xlpm.x,VLOOKUP($I3165,'2026-01-09_taxon-match'!$A$2:$N$81,13,FALSE),IF(_xlpm.x=0,"",_xlpm.x)))</f>
        <v>neumayeri</v>
      </c>
      <c r="V3165" t="s">
        <v>43</v>
      </c>
      <c r="W3165" t="s">
        <v>28</v>
      </c>
      <c r="X3165" t="s">
        <v>32</v>
      </c>
      <c r="Y3165" s="46" t="str">
        <f>IF(V3165="","",_xlfn.LET(_xlpm.x,VLOOKUP(V3165,'Drop-down_menus'!$D$2:$E$13,2,FALSE),IF(_xlpm.x=0,"",_xlpm.x)))</f>
        <v>https://orcid.org/0000-0002-0981-7442</v>
      </c>
      <c r="Z3165" s="46" t="str">
        <f>IF(W3165="","",_xlfn.LET(_xlpm.x,VLOOKUP(W3165,'Drop-down_menus'!$D$2:$E$13,2,FALSE),IF(_xlpm.x=0,"",_xlpm.x)))</f>
        <v>https://orcid.org/0000-0002-9037-7623</v>
      </c>
      <c r="AA3165" s="46" t="str">
        <f>IF(X3165="","",_xlfn.LET(_xlpm.x,VLOOKUP(X3165,'Drop-down_menus'!$D$2:$E$13,2,FALSE),IF(_xlpm.x=0,"",_xlpm.x)))</f>
        <v>https://orcid.org/0000-0001-5748-602X</v>
      </c>
      <c r="AB3165" s="46" t="s">
        <v>172</v>
      </c>
      <c r="AC3165" s="46" t="s">
        <v>189</v>
      </c>
    </row>
    <row r="3166" spans="1:29" ht="15" customHeight="1">
      <c r="A3166" s="46">
        <v>378</v>
      </c>
      <c r="B3166" s="2">
        <v>4221</v>
      </c>
      <c r="C3166" t="s">
        <v>115</v>
      </c>
      <c r="D3166" s="46" t="b">
        <f>COUNTIF(Events!$B$2:$B$171, C3166) &gt; 0</f>
        <v>1</v>
      </c>
      <c r="E3166" s="46" t="s">
        <v>1110</v>
      </c>
      <c r="F3166" s="46" t="s">
        <v>1108</v>
      </c>
      <c r="G3166" t="s">
        <v>177</v>
      </c>
      <c r="H3166"/>
      <c r="I3166" s="46" t="s">
        <v>177</v>
      </c>
      <c r="J3166" s="46" t="str">
        <f>IF(I3166="","",_xlfn.LET(_xlpm.x,VLOOKUP(I3166,'2026-01-09_taxon-match'!$A$2:$N$81,4,FALSE),IF(_xlpm.x=0,"",_xlpm.x)))</f>
        <v>Sterechinus neumayeri</v>
      </c>
      <c r="K3166"/>
      <c r="L3166" s="46" t="str">
        <f>IF(I3166="","",_xlfn.LET(_xlpm.x,VLOOKUP(I3166,'2026-01-09_taxon-match'!$A$2:$N$81,3,FALSE),IF(_xlpm.x=0,"",_xlpm.x)))</f>
        <v>urn:lsid:marinespecies.org:taxname:160831</v>
      </c>
      <c r="M3166" s="46" t="str">
        <f>IF($I3166="","",_xlfn.LET(_xlpm.x,VLOOKUP($I3166,'2026-01-09_taxon-match'!$A$2:$N$81,5,FALSE),IF(_xlpm.x=0,"",_xlpm.x)))</f>
        <v>(Meissner, 1900)</v>
      </c>
      <c r="N3166" s="46" t="str">
        <f>IF($I3166="","",_xlfn.LET(_xlpm.x,VLOOKUP($I3166,'2026-01-09_taxon-match'!$A$2:$N$81,6,FALSE),IF(_xlpm.x=0,"",_xlpm.x)))</f>
        <v>Animalia</v>
      </c>
      <c r="O3166" s="46" t="str">
        <f>IF($I3166="","",_xlfn.LET(_xlpm.x,VLOOKUP($I3166,'2026-01-09_taxon-match'!$A$2:$N$81,7,FALSE),IF(_xlpm.x=0,"",_xlpm.x)))</f>
        <v>Echinodermata</v>
      </c>
      <c r="P3166" s="46" t="str">
        <f>IF($I3166="","",_xlfn.LET(_xlpm.x,VLOOKUP($I3166,'2026-01-09_taxon-match'!$A$2:$N$81,8,FALSE),IF(_xlpm.x=0,"",_xlpm.x)))</f>
        <v>Echinoidea</v>
      </c>
      <c r="Q3166" s="46" t="str">
        <f>IF($I3166="","",_xlfn.LET(_xlpm.x,VLOOKUP($I3166,'2026-01-09_taxon-match'!$A$2:$N$81,9,FALSE),IF(_xlpm.x=0,"",_xlpm.x)))</f>
        <v>Camarodonta</v>
      </c>
      <c r="R3166" s="46" t="str">
        <f>IF($I3166="","",_xlfn.LET(_xlpm.x,VLOOKUP($I3166,'2026-01-09_taxon-match'!$A$2:$N$81,10,FALSE),IF(_xlpm.x=0,"",_xlpm.x)))</f>
        <v>Echinidae</v>
      </c>
      <c r="S3166" s="46" t="str">
        <f>IF($I3166="","",_xlfn.LET(_xlpm.x,VLOOKUP($I3166,'2026-01-09_taxon-match'!$A$2:$N$81,11,FALSE),IF(_xlpm.x=0,"",_xlpm.x)))</f>
        <v>Sterechinus</v>
      </c>
      <c r="T3166" s="46" t="str">
        <f>IF($I3166="","",_xlfn.LET(_xlpm.x,VLOOKUP($I3166,'2026-01-09_taxon-match'!$A$2:$N$81,13,FALSE),IF(_xlpm.x=0,"",_xlpm.x)))</f>
        <v>neumayeri</v>
      </c>
      <c r="V3166" t="s">
        <v>43</v>
      </c>
      <c r="W3166" t="s">
        <v>28</v>
      </c>
      <c r="X3166" t="s">
        <v>32</v>
      </c>
      <c r="Y3166" s="46" t="str">
        <f>IF(V3166="","",_xlfn.LET(_xlpm.x,VLOOKUP(V3166,'Drop-down_menus'!$D$2:$E$13,2,FALSE),IF(_xlpm.x=0,"",_xlpm.x)))</f>
        <v>https://orcid.org/0000-0002-0981-7442</v>
      </c>
      <c r="Z3166" s="46" t="str">
        <f>IF(W3166="","",_xlfn.LET(_xlpm.x,VLOOKUP(W3166,'Drop-down_menus'!$D$2:$E$13,2,FALSE),IF(_xlpm.x=0,"",_xlpm.x)))</f>
        <v>https://orcid.org/0000-0002-9037-7623</v>
      </c>
      <c r="AA3166" s="46" t="str">
        <f>IF(X3166="","",_xlfn.LET(_xlpm.x,VLOOKUP(X3166,'Drop-down_menus'!$D$2:$E$13,2,FALSE),IF(_xlpm.x=0,"",_xlpm.x)))</f>
        <v>https://orcid.org/0000-0001-5748-602X</v>
      </c>
      <c r="AB3166" s="46" t="s">
        <v>229</v>
      </c>
      <c r="AC3166" s="46" t="s">
        <v>1114</v>
      </c>
    </row>
    <row r="3167" spans="1:29" ht="15" customHeight="1">
      <c r="A3167" s="46">
        <v>378</v>
      </c>
      <c r="B3167" s="2">
        <v>4222</v>
      </c>
      <c r="C3167" t="s">
        <v>115</v>
      </c>
      <c r="D3167" s="46" t="b">
        <f>COUNTIF(Events!$B$2:$B$171, C3167) &gt; 0</f>
        <v>1</v>
      </c>
      <c r="E3167" s="46" t="s">
        <v>1111</v>
      </c>
      <c r="F3167" s="46" t="s">
        <v>1108</v>
      </c>
      <c r="G3167" t="s">
        <v>177</v>
      </c>
      <c r="H3167"/>
      <c r="I3167" s="46" t="s">
        <v>177</v>
      </c>
      <c r="J3167" s="46" t="str">
        <f>IF(I3167="","",_xlfn.LET(_xlpm.x,VLOOKUP(I3167,'2026-01-09_taxon-match'!$A$2:$N$81,4,FALSE),IF(_xlpm.x=0,"",_xlpm.x)))</f>
        <v>Sterechinus neumayeri</v>
      </c>
      <c r="K3167"/>
      <c r="L3167" s="46" t="str">
        <f>IF(I3167="","",_xlfn.LET(_xlpm.x,VLOOKUP(I3167,'2026-01-09_taxon-match'!$A$2:$N$81,3,FALSE),IF(_xlpm.x=0,"",_xlpm.x)))</f>
        <v>urn:lsid:marinespecies.org:taxname:160831</v>
      </c>
      <c r="M3167" s="46" t="str">
        <f>IF($I3167="","",_xlfn.LET(_xlpm.x,VLOOKUP($I3167,'2026-01-09_taxon-match'!$A$2:$N$81,5,FALSE),IF(_xlpm.x=0,"",_xlpm.x)))</f>
        <v>(Meissner, 1900)</v>
      </c>
      <c r="N3167" s="46" t="str">
        <f>IF($I3167="","",_xlfn.LET(_xlpm.x,VLOOKUP($I3167,'2026-01-09_taxon-match'!$A$2:$N$81,6,FALSE),IF(_xlpm.x=0,"",_xlpm.x)))</f>
        <v>Animalia</v>
      </c>
      <c r="O3167" s="46" t="str">
        <f>IF($I3167="","",_xlfn.LET(_xlpm.x,VLOOKUP($I3167,'2026-01-09_taxon-match'!$A$2:$N$81,7,FALSE),IF(_xlpm.x=0,"",_xlpm.x)))</f>
        <v>Echinodermata</v>
      </c>
      <c r="P3167" s="46" t="str">
        <f>IF($I3167="","",_xlfn.LET(_xlpm.x,VLOOKUP($I3167,'2026-01-09_taxon-match'!$A$2:$N$81,8,FALSE),IF(_xlpm.x=0,"",_xlpm.x)))</f>
        <v>Echinoidea</v>
      </c>
      <c r="Q3167" s="46" t="str">
        <f>IF($I3167="","",_xlfn.LET(_xlpm.x,VLOOKUP($I3167,'2026-01-09_taxon-match'!$A$2:$N$81,9,FALSE),IF(_xlpm.x=0,"",_xlpm.x)))</f>
        <v>Camarodonta</v>
      </c>
      <c r="R3167" s="46" t="str">
        <f>IF($I3167="","",_xlfn.LET(_xlpm.x,VLOOKUP($I3167,'2026-01-09_taxon-match'!$A$2:$N$81,10,FALSE),IF(_xlpm.x=0,"",_xlpm.x)))</f>
        <v>Echinidae</v>
      </c>
      <c r="S3167" s="46" t="str">
        <f>IF($I3167="","",_xlfn.LET(_xlpm.x,VLOOKUP($I3167,'2026-01-09_taxon-match'!$A$2:$N$81,11,FALSE),IF(_xlpm.x=0,"",_xlpm.x)))</f>
        <v>Sterechinus</v>
      </c>
      <c r="T3167" s="46" t="str">
        <f>IF($I3167="","",_xlfn.LET(_xlpm.x,VLOOKUP($I3167,'2026-01-09_taxon-match'!$A$2:$N$81,13,FALSE),IF(_xlpm.x=0,"",_xlpm.x)))</f>
        <v>neumayeri</v>
      </c>
      <c r="V3167" t="s">
        <v>43</v>
      </c>
      <c r="W3167" t="s">
        <v>28</v>
      </c>
      <c r="X3167" t="s">
        <v>32</v>
      </c>
      <c r="Y3167" s="46" t="str">
        <f>IF(V3167="","",_xlfn.LET(_xlpm.x,VLOOKUP(V3167,'Drop-down_menus'!$D$2:$E$13,2,FALSE),IF(_xlpm.x=0,"",_xlpm.x)))</f>
        <v>https://orcid.org/0000-0002-0981-7442</v>
      </c>
      <c r="Z3167" s="46" t="str">
        <f>IF(W3167="","",_xlfn.LET(_xlpm.x,VLOOKUP(W3167,'Drop-down_menus'!$D$2:$E$13,2,FALSE),IF(_xlpm.x=0,"",_xlpm.x)))</f>
        <v>https://orcid.org/0000-0002-9037-7623</v>
      </c>
      <c r="AA3167" s="46" t="str">
        <f>IF(X3167="","",_xlfn.LET(_xlpm.x,VLOOKUP(X3167,'Drop-down_menus'!$D$2:$E$13,2,FALSE),IF(_xlpm.x=0,"",_xlpm.x)))</f>
        <v>https://orcid.org/0000-0001-5748-602X</v>
      </c>
      <c r="AB3167" s="46" t="s">
        <v>229</v>
      </c>
      <c r="AC3167" s="46" t="s">
        <v>1114</v>
      </c>
    </row>
    <row r="3168" spans="1:29" ht="15" customHeight="1">
      <c r="A3168" s="46">
        <v>378</v>
      </c>
      <c r="B3168" s="2">
        <v>4223</v>
      </c>
      <c r="C3168" t="s">
        <v>115</v>
      </c>
      <c r="D3168" s="46" t="b">
        <f>COUNTIF(Events!$B$2:$B$171, C3168) &gt; 0</f>
        <v>1</v>
      </c>
      <c r="E3168" s="2" t="s">
        <v>1106</v>
      </c>
      <c r="F3168" s="46" t="s">
        <v>1105</v>
      </c>
      <c r="G3168" t="s">
        <v>177</v>
      </c>
      <c r="H3168"/>
      <c r="I3168" s="46" t="s">
        <v>177</v>
      </c>
      <c r="J3168" s="46" t="str">
        <f>IF(I3168="","",_xlfn.LET(_xlpm.x,VLOOKUP(I3168,'2026-01-09_taxon-match'!$A$2:$N$81,4,FALSE),IF(_xlpm.x=0,"",_xlpm.x)))</f>
        <v>Sterechinus neumayeri</v>
      </c>
      <c r="K3168"/>
      <c r="L3168" s="46" t="str">
        <f>IF(I3168="","",_xlfn.LET(_xlpm.x,VLOOKUP(I3168,'2026-01-09_taxon-match'!$A$2:$N$81,3,FALSE),IF(_xlpm.x=0,"",_xlpm.x)))</f>
        <v>urn:lsid:marinespecies.org:taxname:160831</v>
      </c>
      <c r="M3168" s="46" t="str">
        <f>IF($I3168="","",_xlfn.LET(_xlpm.x,VLOOKUP($I3168,'2026-01-09_taxon-match'!$A$2:$N$81,5,FALSE),IF(_xlpm.x=0,"",_xlpm.x)))</f>
        <v>(Meissner, 1900)</v>
      </c>
      <c r="N3168" s="46" t="str">
        <f>IF($I3168="","",_xlfn.LET(_xlpm.x,VLOOKUP($I3168,'2026-01-09_taxon-match'!$A$2:$N$81,6,FALSE),IF(_xlpm.x=0,"",_xlpm.x)))</f>
        <v>Animalia</v>
      </c>
      <c r="O3168" s="46" t="str">
        <f>IF($I3168="","",_xlfn.LET(_xlpm.x,VLOOKUP($I3168,'2026-01-09_taxon-match'!$A$2:$N$81,7,FALSE),IF(_xlpm.x=0,"",_xlpm.x)))</f>
        <v>Echinodermata</v>
      </c>
      <c r="P3168" s="46" t="str">
        <f>IF($I3168="","",_xlfn.LET(_xlpm.x,VLOOKUP($I3168,'2026-01-09_taxon-match'!$A$2:$N$81,8,FALSE),IF(_xlpm.x=0,"",_xlpm.x)))</f>
        <v>Echinoidea</v>
      </c>
      <c r="Q3168" s="46" t="str">
        <f>IF($I3168="","",_xlfn.LET(_xlpm.x,VLOOKUP($I3168,'2026-01-09_taxon-match'!$A$2:$N$81,9,FALSE),IF(_xlpm.x=0,"",_xlpm.x)))</f>
        <v>Camarodonta</v>
      </c>
      <c r="R3168" s="46" t="str">
        <f>IF($I3168="","",_xlfn.LET(_xlpm.x,VLOOKUP($I3168,'2026-01-09_taxon-match'!$A$2:$N$81,10,FALSE),IF(_xlpm.x=0,"",_xlpm.x)))</f>
        <v>Echinidae</v>
      </c>
      <c r="S3168" s="46" t="str">
        <f>IF($I3168="","",_xlfn.LET(_xlpm.x,VLOOKUP($I3168,'2026-01-09_taxon-match'!$A$2:$N$81,11,FALSE),IF(_xlpm.x=0,"",_xlpm.x)))</f>
        <v>Sterechinus</v>
      </c>
      <c r="T3168" s="46" t="str">
        <f>IF($I3168="","",_xlfn.LET(_xlpm.x,VLOOKUP($I3168,'2026-01-09_taxon-match'!$A$2:$N$81,13,FALSE),IF(_xlpm.x=0,"",_xlpm.x)))</f>
        <v>neumayeri</v>
      </c>
      <c r="V3168" t="s">
        <v>43</v>
      </c>
      <c r="W3168" t="s">
        <v>28</v>
      </c>
      <c r="X3168" t="s">
        <v>32</v>
      </c>
      <c r="Y3168" s="46" t="str">
        <f>IF(V3168="","",_xlfn.LET(_xlpm.x,VLOOKUP(V3168,'Drop-down_menus'!$D$2:$E$13,2,FALSE),IF(_xlpm.x=0,"",_xlpm.x)))</f>
        <v>https://orcid.org/0000-0002-0981-7442</v>
      </c>
      <c r="Z3168" s="46" t="str">
        <f>IF(W3168="","",_xlfn.LET(_xlpm.x,VLOOKUP(W3168,'Drop-down_menus'!$D$2:$E$13,2,FALSE),IF(_xlpm.x=0,"",_xlpm.x)))</f>
        <v>https://orcid.org/0000-0002-9037-7623</v>
      </c>
      <c r="AA3168" s="46" t="str">
        <f>IF(X3168="","",_xlfn.LET(_xlpm.x,VLOOKUP(X3168,'Drop-down_menus'!$D$2:$E$13,2,FALSE),IF(_xlpm.x=0,"",_xlpm.x)))</f>
        <v>https://orcid.org/0000-0001-5748-602X</v>
      </c>
      <c r="AB3168" s="46" t="s">
        <v>300</v>
      </c>
      <c r="AC3168" s="46" t="s">
        <v>1115</v>
      </c>
    </row>
    <row r="3169" spans="1:29" ht="15" customHeight="1">
      <c r="A3169" s="46">
        <v>379</v>
      </c>
      <c r="B3169" s="2">
        <v>4224</v>
      </c>
      <c r="C3169" t="s">
        <v>115</v>
      </c>
      <c r="D3169" s="46" t="b">
        <f>COUNTIF(Events!$B$2:$B$171, C3169) &gt; 0</f>
        <v>1</v>
      </c>
      <c r="E3169" s="46" t="s">
        <v>1113</v>
      </c>
      <c r="F3169" s="2" t="s">
        <v>1104</v>
      </c>
      <c r="G3169" t="s">
        <v>177</v>
      </c>
      <c r="H3169"/>
      <c r="I3169" s="46" t="s">
        <v>177</v>
      </c>
      <c r="J3169" s="46" t="str">
        <f>IF(I3169="","",_xlfn.LET(_xlpm.x,VLOOKUP(I3169,'2026-01-09_taxon-match'!$A$2:$N$81,4,FALSE),IF(_xlpm.x=0,"",_xlpm.x)))</f>
        <v>Sterechinus neumayeri</v>
      </c>
      <c r="K3169"/>
      <c r="L3169" s="46" t="str">
        <f>IF(I3169="","",_xlfn.LET(_xlpm.x,VLOOKUP(I3169,'2026-01-09_taxon-match'!$A$2:$N$81,3,FALSE),IF(_xlpm.x=0,"",_xlpm.x)))</f>
        <v>urn:lsid:marinespecies.org:taxname:160831</v>
      </c>
      <c r="M3169" s="46" t="str">
        <f>IF($I3169="","",_xlfn.LET(_xlpm.x,VLOOKUP($I3169,'2026-01-09_taxon-match'!$A$2:$N$81,5,FALSE),IF(_xlpm.x=0,"",_xlpm.x)))</f>
        <v>(Meissner, 1900)</v>
      </c>
      <c r="N3169" s="46" t="str">
        <f>IF($I3169="","",_xlfn.LET(_xlpm.x,VLOOKUP($I3169,'2026-01-09_taxon-match'!$A$2:$N$81,6,FALSE),IF(_xlpm.x=0,"",_xlpm.x)))</f>
        <v>Animalia</v>
      </c>
      <c r="O3169" s="46" t="str">
        <f>IF($I3169="","",_xlfn.LET(_xlpm.x,VLOOKUP($I3169,'2026-01-09_taxon-match'!$A$2:$N$81,7,FALSE),IF(_xlpm.x=0,"",_xlpm.x)))</f>
        <v>Echinodermata</v>
      </c>
      <c r="P3169" s="46" t="str">
        <f>IF($I3169="","",_xlfn.LET(_xlpm.x,VLOOKUP($I3169,'2026-01-09_taxon-match'!$A$2:$N$81,8,FALSE),IF(_xlpm.x=0,"",_xlpm.x)))</f>
        <v>Echinoidea</v>
      </c>
      <c r="Q3169" s="46" t="str">
        <f>IF($I3169="","",_xlfn.LET(_xlpm.x,VLOOKUP($I3169,'2026-01-09_taxon-match'!$A$2:$N$81,9,FALSE),IF(_xlpm.x=0,"",_xlpm.x)))</f>
        <v>Camarodonta</v>
      </c>
      <c r="R3169" s="46" t="str">
        <f>IF($I3169="","",_xlfn.LET(_xlpm.x,VLOOKUP($I3169,'2026-01-09_taxon-match'!$A$2:$N$81,10,FALSE),IF(_xlpm.x=0,"",_xlpm.x)))</f>
        <v>Echinidae</v>
      </c>
      <c r="S3169" s="46" t="str">
        <f>IF($I3169="","",_xlfn.LET(_xlpm.x,VLOOKUP($I3169,'2026-01-09_taxon-match'!$A$2:$N$81,11,FALSE),IF(_xlpm.x=0,"",_xlpm.x)))</f>
        <v>Sterechinus</v>
      </c>
      <c r="T3169" s="46" t="str">
        <f>IF($I3169="","",_xlfn.LET(_xlpm.x,VLOOKUP($I3169,'2026-01-09_taxon-match'!$A$2:$N$81,13,FALSE),IF(_xlpm.x=0,"",_xlpm.x)))</f>
        <v>neumayeri</v>
      </c>
      <c r="U3169"/>
      <c r="V3169" t="s">
        <v>43</v>
      </c>
      <c r="W3169" t="s">
        <v>28</v>
      </c>
      <c r="X3169" t="s">
        <v>32</v>
      </c>
      <c r="Y3169" s="46" t="str">
        <f>IF(V3169="","",_xlfn.LET(_xlpm.x,VLOOKUP(V3169,'Drop-down_menus'!$D$2:$E$13,2,FALSE),IF(_xlpm.x=0,"",_xlpm.x)))</f>
        <v>https://orcid.org/0000-0002-0981-7442</v>
      </c>
      <c r="Z3169" s="46" t="str">
        <f>IF(W3169="","",_xlfn.LET(_xlpm.x,VLOOKUP(W3169,'Drop-down_menus'!$D$2:$E$13,2,FALSE),IF(_xlpm.x=0,"",_xlpm.x)))</f>
        <v>https://orcid.org/0000-0002-9037-7623</v>
      </c>
      <c r="AA3169" s="46" t="str">
        <f>IF(X3169="","",_xlfn.LET(_xlpm.x,VLOOKUP(X3169,'Drop-down_menus'!$D$2:$E$13,2,FALSE),IF(_xlpm.x=0,"",_xlpm.x)))</f>
        <v>https://orcid.org/0000-0001-5748-602X</v>
      </c>
      <c r="AB3169" s="46" t="s">
        <v>172</v>
      </c>
      <c r="AC3169" s="46" t="s">
        <v>1114</v>
      </c>
    </row>
    <row r="3170" spans="1:29" ht="15" customHeight="1">
      <c r="A3170" s="46">
        <v>379</v>
      </c>
      <c r="B3170" s="2">
        <v>4225</v>
      </c>
      <c r="C3170" t="s">
        <v>115</v>
      </c>
      <c r="D3170" s="46" t="b">
        <f>COUNTIF(Events!$B$2:$B$171, C3170) &gt; 0</f>
        <v>1</v>
      </c>
      <c r="E3170" s="46" t="s">
        <v>1109</v>
      </c>
      <c r="F3170" s="46" t="s">
        <v>1107</v>
      </c>
      <c r="G3170" t="s">
        <v>177</v>
      </c>
      <c r="H3170"/>
      <c r="I3170" s="46" t="s">
        <v>177</v>
      </c>
      <c r="J3170" s="46" t="str">
        <f>IF(I3170="","",_xlfn.LET(_xlpm.x,VLOOKUP(I3170,'2026-01-09_taxon-match'!$A$2:$N$81,4,FALSE),IF(_xlpm.x=0,"",_xlpm.x)))</f>
        <v>Sterechinus neumayeri</v>
      </c>
      <c r="K3170"/>
      <c r="L3170" s="46" t="str">
        <f>IF(I3170="","",_xlfn.LET(_xlpm.x,VLOOKUP(I3170,'2026-01-09_taxon-match'!$A$2:$N$81,3,FALSE),IF(_xlpm.x=0,"",_xlpm.x)))</f>
        <v>urn:lsid:marinespecies.org:taxname:160831</v>
      </c>
      <c r="M3170" s="46" t="str">
        <f>IF($I3170="","",_xlfn.LET(_xlpm.x,VLOOKUP($I3170,'2026-01-09_taxon-match'!$A$2:$N$81,5,FALSE),IF(_xlpm.x=0,"",_xlpm.x)))</f>
        <v>(Meissner, 1900)</v>
      </c>
      <c r="N3170" s="46" t="str">
        <f>IF($I3170="","",_xlfn.LET(_xlpm.x,VLOOKUP($I3170,'2026-01-09_taxon-match'!$A$2:$N$81,6,FALSE),IF(_xlpm.x=0,"",_xlpm.x)))</f>
        <v>Animalia</v>
      </c>
      <c r="O3170" s="46" t="str">
        <f>IF($I3170="","",_xlfn.LET(_xlpm.x,VLOOKUP($I3170,'2026-01-09_taxon-match'!$A$2:$N$81,7,FALSE),IF(_xlpm.x=0,"",_xlpm.x)))</f>
        <v>Echinodermata</v>
      </c>
      <c r="P3170" s="46" t="str">
        <f>IF($I3170="","",_xlfn.LET(_xlpm.x,VLOOKUP($I3170,'2026-01-09_taxon-match'!$A$2:$N$81,8,FALSE),IF(_xlpm.x=0,"",_xlpm.x)))</f>
        <v>Echinoidea</v>
      </c>
      <c r="Q3170" s="46" t="str">
        <f>IF($I3170="","",_xlfn.LET(_xlpm.x,VLOOKUP($I3170,'2026-01-09_taxon-match'!$A$2:$N$81,9,FALSE),IF(_xlpm.x=0,"",_xlpm.x)))</f>
        <v>Camarodonta</v>
      </c>
      <c r="R3170" s="46" t="str">
        <f>IF($I3170="","",_xlfn.LET(_xlpm.x,VLOOKUP($I3170,'2026-01-09_taxon-match'!$A$2:$N$81,10,FALSE),IF(_xlpm.x=0,"",_xlpm.x)))</f>
        <v>Echinidae</v>
      </c>
      <c r="S3170" s="46" t="str">
        <f>IF($I3170="","",_xlfn.LET(_xlpm.x,VLOOKUP($I3170,'2026-01-09_taxon-match'!$A$2:$N$81,11,FALSE),IF(_xlpm.x=0,"",_xlpm.x)))</f>
        <v>Sterechinus</v>
      </c>
      <c r="T3170" s="46" t="str">
        <f>IF($I3170="","",_xlfn.LET(_xlpm.x,VLOOKUP($I3170,'2026-01-09_taxon-match'!$A$2:$N$81,13,FALSE),IF(_xlpm.x=0,"",_xlpm.x)))</f>
        <v>neumayeri</v>
      </c>
      <c r="V3170" t="s">
        <v>43</v>
      </c>
      <c r="W3170" t="s">
        <v>28</v>
      </c>
      <c r="X3170" t="s">
        <v>32</v>
      </c>
      <c r="Y3170" s="46" t="str">
        <f>IF(V3170="","",_xlfn.LET(_xlpm.x,VLOOKUP(V3170,'Drop-down_menus'!$D$2:$E$13,2,FALSE),IF(_xlpm.x=0,"",_xlpm.x)))</f>
        <v>https://orcid.org/0000-0002-0981-7442</v>
      </c>
      <c r="Z3170" s="46" t="str">
        <f>IF(W3170="","",_xlfn.LET(_xlpm.x,VLOOKUP(W3170,'Drop-down_menus'!$D$2:$E$13,2,FALSE),IF(_xlpm.x=0,"",_xlpm.x)))</f>
        <v>https://orcid.org/0000-0002-9037-7623</v>
      </c>
      <c r="AA3170" s="46" t="str">
        <f>IF(X3170="","",_xlfn.LET(_xlpm.x,VLOOKUP(X3170,'Drop-down_menus'!$D$2:$E$13,2,FALSE),IF(_xlpm.x=0,"",_xlpm.x)))</f>
        <v>https://orcid.org/0000-0001-5748-602X</v>
      </c>
      <c r="AB3170" s="46" t="s">
        <v>172</v>
      </c>
      <c r="AC3170" s="46" t="s">
        <v>189</v>
      </c>
    </row>
    <row r="3171" spans="1:29" ht="15" customHeight="1">
      <c r="A3171" s="46">
        <v>379</v>
      </c>
      <c r="B3171" s="2">
        <v>4226</v>
      </c>
      <c r="C3171" t="s">
        <v>115</v>
      </c>
      <c r="D3171" s="46" t="b">
        <f>COUNTIF(Events!$B$2:$B$171, C3171) &gt; 0</f>
        <v>1</v>
      </c>
      <c r="E3171" s="46" t="s">
        <v>1110</v>
      </c>
      <c r="F3171" s="46" t="s">
        <v>1108</v>
      </c>
      <c r="G3171" t="s">
        <v>177</v>
      </c>
      <c r="H3171"/>
      <c r="I3171" s="46" t="s">
        <v>177</v>
      </c>
      <c r="J3171" s="46" t="str">
        <f>IF(I3171="","",_xlfn.LET(_xlpm.x,VLOOKUP(I3171,'2026-01-09_taxon-match'!$A$2:$N$81,4,FALSE),IF(_xlpm.x=0,"",_xlpm.x)))</f>
        <v>Sterechinus neumayeri</v>
      </c>
      <c r="K3171"/>
      <c r="L3171" s="46" t="str">
        <f>IF(I3171="","",_xlfn.LET(_xlpm.x,VLOOKUP(I3171,'2026-01-09_taxon-match'!$A$2:$N$81,3,FALSE),IF(_xlpm.x=0,"",_xlpm.x)))</f>
        <v>urn:lsid:marinespecies.org:taxname:160831</v>
      </c>
      <c r="M3171" s="46" t="str">
        <f>IF($I3171="","",_xlfn.LET(_xlpm.x,VLOOKUP($I3171,'2026-01-09_taxon-match'!$A$2:$N$81,5,FALSE),IF(_xlpm.x=0,"",_xlpm.x)))</f>
        <v>(Meissner, 1900)</v>
      </c>
      <c r="N3171" s="46" t="str">
        <f>IF($I3171="","",_xlfn.LET(_xlpm.x,VLOOKUP($I3171,'2026-01-09_taxon-match'!$A$2:$N$81,6,FALSE),IF(_xlpm.x=0,"",_xlpm.x)))</f>
        <v>Animalia</v>
      </c>
      <c r="O3171" s="46" t="str">
        <f>IF($I3171="","",_xlfn.LET(_xlpm.x,VLOOKUP($I3171,'2026-01-09_taxon-match'!$A$2:$N$81,7,FALSE),IF(_xlpm.x=0,"",_xlpm.x)))</f>
        <v>Echinodermata</v>
      </c>
      <c r="P3171" s="46" t="str">
        <f>IF($I3171="","",_xlfn.LET(_xlpm.x,VLOOKUP($I3171,'2026-01-09_taxon-match'!$A$2:$N$81,8,FALSE),IF(_xlpm.x=0,"",_xlpm.x)))</f>
        <v>Echinoidea</v>
      </c>
      <c r="Q3171" s="46" t="str">
        <f>IF($I3171="","",_xlfn.LET(_xlpm.x,VLOOKUP($I3171,'2026-01-09_taxon-match'!$A$2:$N$81,9,FALSE),IF(_xlpm.x=0,"",_xlpm.x)))</f>
        <v>Camarodonta</v>
      </c>
      <c r="R3171" s="46" t="str">
        <f>IF($I3171="","",_xlfn.LET(_xlpm.x,VLOOKUP($I3171,'2026-01-09_taxon-match'!$A$2:$N$81,10,FALSE),IF(_xlpm.x=0,"",_xlpm.x)))</f>
        <v>Echinidae</v>
      </c>
      <c r="S3171" s="46" t="str">
        <f>IF($I3171="","",_xlfn.LET(_xlpm.x,VLOOKUP($I3171,'2026-01-09_taxon-match'!$A$2:$N$81,11,FALSE),IF(_xlpm.x=0,"",_xlpm.x)))</f>
        <v>Sterechinus</v>
      </c>
      <c r="T3171" s="46" t="str">
        <f>IF($I3171="","",_xlfn.LET(_xlpm.x,VLOOKUP($I3171,'2026-01-09_taxon-match'!$A$2:$N$81,13,FALSE),IF(_xlpm.x=0,"",_xlpm.x)))</f>
        <v>neumayeri</v>
      </c>
      <c r="V3171" t="s">
        <v>43</v>
      </c>
      <c r="W3171" t="s">
        <v>28</v>
      </c>
      <c r="X3171" t="s">
        <v>32</v>
      </c>
      <c r="Y3171" s="46" t="str">
        <f>IF(V3171="","",_xlfn.LET(_xlpm.x,VLOOKUP(V3171,'Drop-down_menus'!$D$2:$E$13,2,FALSE),IF(_xlpm.x=0,"",_xlpm.x)))</f>
        <v>https://orcid.org/0000-0002-0981-7442</v>
      </c>
      <c r="Z3171" s="46" t="str">
        <f>IF(W3171="","",_xlfn.LET(_xlpm.x,VLOOKUP(W3171,'Drop-down_menus'!$D$2:$E$13,2,FALSE),IF(_xlpm.x=0,"",_xlpm.x)))</f>
        <v>https://orcid.org/0000-0002-9037-7623</v>
      </c>
      <c r="AA3171" s="46" t="str">
        <f>IF(X3171="","",_xlfn.LET(_xlpm.x,VLOOKUP(X3171,'Drop-down_menus'!$D$2:$E$13,2,FALSE),IF(_xlpm.x=0,"",_xlpm.x)))</f>
        <v>https://orcid.org/0000-0001-5748-602X</v>
      </c>
      <c r="AB3171" s="46" t="s">
        <v>229</v>
      </c>
      <c r="AC3171" s="46" t="s">
        <v>1114</v>
      </c>
    </row>
    <row r="3172" spans="1:29" ht="15" customHeight="1">
      <c r="A3172" s="46">
        <v>379</v>
      </c>
      <c r="B3172" s="2">
        <v>4227</v>
      </c>
      <c r="C3172" t="s">
        <v>115</v>
      </c>
      <c r="D3172" s="46" t="b">
        <f>COUNTIF(Events!$B$2:$B$171, C3172) &gt; 0</f>
        <v>1</v>
      </c>
      <c r="E3172" s="46" t="s">
        <v>1111</v>
      </c>
      <c r="F3172" s="46" t="s">
        <v>1108</v>
      </c>
      <c r="G3172" t="s">
        <v>177</v>
      </c>
      <c r="H3172"/>
      <c r="I3172" s="46" t="s">
        <v>177</v>
      </c>
      <c r="J3172" s="46" t="str">
        <f>IF(I3172="","",_xlfn.LET(_xlpm.x,VLOOKUP(I3172,'2026-01-09_taxon-match'!$A$2:$N$81,4,FALSE),IF(_xlpm.x=0,"",_xlpm.x)))</f>
        <v>Sterechinus neumayeri</v>
      </c>
      <c r="K3172"/>
      <c r="L3172" s="46" t="str">
        <f>IF(I3172="","",_xlfn.LET(_xlpm.x,VLOOKUP(I3172,'2026-01-09_taxon-match'!$A$2:$N$81,3,FALSE),IF(_xlpm.x=0,"",_xlpm.x)))</f>
        <v>urn:lsid:marinespecies.org:taxname:160831</v>
      </c>
      <c r="M3172" s="46" t="str">
        <f>IF($I3172="","",_xlfn.LET(_xlpm.x,VLOOKUP($I3172,'2026-01-09_taxon-match'!$A$2:$N$81,5,FALSE),IF(_xlpm.x=0,"",_xlpm.x)))</f>
        <v>(Meissner, 1900)</v>
      </c>
      <c r="N3172" s="46" t="str">
        <f>IF($I3172="","",_xlfn.LET(_xlpm.x,VLOOKUP($I3172,'2026-01-09_taxon-match'!$A$2:$N$81,6,FALSE),IF(_xlpm.x=0,"",_xlpm.x)))</f>
        <v>Animalia</v>
      </c>
      <c r="O3172" s="46" t="str">
        <f>IF($I3172="","",_xlfn.LET(_xlpm.x,VLOOKUP($I3172,'2026-01-09_taxon-match'!$A$2:$N$81,7,FALSE),IF(_xlpm.x=0,"",_xlpm.x)))</f>
        <v>Echinodermata</v>
      </c>
      <c r="P3172" s="46" t="str">
        <f>IF($I3172="","",_xlfn.LET(_xlpm.x,VLOOKUP($I3172,'2026-01-09_taxon-match'!$A$2:$N$81,8,FALSE),IF(_xlpm.x=0,"",_xlpm.x)))</f>
        <v>Echinoidea</v>
      </c>
      <c r="Q3172" s="46" t="str">
        <f>IF($I3172="","",_xlfn.LET(_xlpm.x,VLOOKUP($I3172,'2026-01-09_taxon-match'!$A$2:$N$81,9,FALSE),IF(_xlpm.x=0,"",_xlpm.x)))</f>
        <v>Camarodonta</v>
      </c>
      <c r="R3172" s="46" t="str">
        <f>IF($I3172="","",_xlfn.LET(_xlpm.x,VLOOKUP($I3172,'2026-01-09_taxon-match'!$A$2:$N$81,10,FALSE),IF(_xlpm.x=0,"",_xlpm.x)))</f>
        <v>Echinidae</v>
      </c>
      <c r="S3172" s="46" t="str">
        <f>IF($I3172="","",_xlfn.LET(_xlpm.x,VLOOKUP($I3172,'2026-01-09_taxon-match'!$A$2:$N$81,11,FALSE),IF(_xlpm.x=0,"",_xlpm.x)))</f>
        <v>Sterechinus</v>
      </c>
      <c r="T3172" s="46" t="str">
        <f>IF($I3172="","",_xlfn.LET(_xlpm.x,VLOOKUP($I3172,'2026-01-09_taxon-match'!$A$2:$N$81,13,FALSE),IF(_xlpm.x=0,"",_xlpm.x)))</f>
        <v>neumayeri</v>
      </c>
      <c r="V3172" t="s">
        <v>43</v>
      </c>
      <c r="W3172" t="s">
        <v>28</v>
      </c>
      <c r="X3172" t="s">
        <v>32</v>
      </c>
      <c r="Y3172" s="46" t="str">
        <f>IF(V3172="","",_xlfn.LET(_xlpm.x,VLOOKUP(V3172,'Drop-down_menus'!$D$2:$E$13,2,FALSE),IF(_xlpm.x=0,"",_xlpm.x)))</f>
        <v>https://orcid.org/0000-0002-0981-7442</v>
      </c>
      <c r="Z3172" s="46" t="str">
        <f>IF(W3172="","",_xlfn.LET(_xlpm.x,VLOOKUP(W3172,'Drop-down_menus'!$D$2:$E$13,2,FALSE),IF(_xlpm.x=0,"",_xlpm.x)))</f>
        <v>https://orcid.org/0000-0002-9037-7623</v>
      </c>
      <c r="AA3172" s="46" t="str">
        <f>IF(X3172="","",_xlfn.LET(_xlpm.x,VLOOKUP(X3172,'Drop-down_menus'!$D$2:$E$13,2,FALSE),IF(_xlpm.x=0,"",_xlpm.x)))</f>
        <v>https://orcid.org/0000-0001-5748-602X</v>
      </c>
      <c r="AB3172" s="46" t="s">
        <v>229</v>
      </c>
      <c r="AC3172" s="46" t="s">
        <v>1114</v>
      </c>
    </row>
    <row r="3173" spans="1:29" ht="15" customHeight="1">
      <c r="A3173" s="46">
        <v>379</v>
      </c>
      <c r="B3173" s="2">
        <v>4228</v>
      </c>
      <c r="C3173" t="s">
        <v>115</v>
      </c>
      <c r="D3173" s="46" t="b">
        <f>COUNTIF(Events!$B$2:$B$171, C3173) &gt; 0</f>
        <v>1</v>
      </c>
      <c r="E3173" s="2" t="s">
        <v>1106</v>
      </c>
      <c r="F3173" s="46" t="s">
        <v>1105</v>
      </c>
      <c r="G3173" t="s">
        <v>177</v>
      </c>
      <c r="H3173"/>
      <c r="I3173" s="46" t="s">
        <v>177</v>
      </c>
      <c r="J3173" s="46" t="str">
        <f>IF(I3173="","",_xlfn.LET(_xlpm.x,VLOOKUP(I3173,'2026-01-09_taxon-match'!$A$2:$N$81,4,FALSE),IF(_xlpm.x=0,"",_xlpm.x)))</f>
        <v>Sterechinus neumayeri</v>
      </c>
      <c r="K3173"/>
      <c r="L3173" s="46" t="str">
        <f>IF(I3173="","",_xlfn.LET(_xlpm.x,VLOOKUP(I3173,'2026-01-09_taxon-match'!$A$2:$N$81,3,FALSE),IF(_xlpm.x=0,"",_xlpm.x)))</f>
        <v>urn:lsid:marinespecies.org:taxname:160831</v>
      </c>
      <c r="M3173" s="46" t="str">
        <f>IF($I3173="","",_xlfn.LET(_xlpm.x,VLOOKUP($I3173,'2026-01-09_taxon-match'!$A$2:$N$81,5,FALSE),IF(_xlpm.x=0,"",_xlpm.x)))</f>
        <v>(Meissner, 1900)</v>
      </c>
      <c r="N3173" s="46" t="str">
        <f>IF($I3173="","",_xlfn.LET(_xlpm.x,VLOOKUP($I3173,'2026-01-09_taxon-match'!$A$2:$N$81,6,FALSE),IF(_xlpm.x=0,"",_xlpm.x)))</f>
        <v>Animalia</v>
      </c>
      <c r="O3173" s="46" t="str">
        <f>IF($I3173="","",_xlfn.LET(_xlpm.x,VLOOKUP($I3173,'2026-01-09_taxon-match'!$A$2:$N$81,7,FALSE),IF(_xlpm.x=0,"",_xlpm.x)))</f>
        <v>Echinodermata</v>
      </c>
      <c r="P3173" s="46" t="str">
        <f>IF($I3173="","",_xlfn.LET(_xlpm.x,VLOOKUP($I3173,'2026-01-09_taxon-match'!$A$2:$N$81,8,FALSE),IF(_xlpm.x=0,"",_xlpm.x)))</f>
        <v>Echinoidea</v>
      </c>
      <c r="Q3173" s="46" t="str">
        <f>IF($I3173="","",_xlfn.LET(_xlpm.x,VLOOKUP($I3173,'2026-01-09_taxon-match'!$A$2:$N$81,9,FALSE),IF(_xlpm.x=0,"",_xlpm.x)))</f>
        <v>Camarodonta</v>
      </c>
      <c r="R3173" s="46" t="str">
        <f>IF($I3173="","",_xlfn.LET(_xlpm.x,VLOOKUP($I3173,'2026-01-09_taxon-match'!$A$2:$N$81,10,FALSE),IF(_xlpm.x=0,"",_xlpm.x)))</f>
        <v>Echinidae</v>
      </c>
      <c r="S3173" s="46" t="str">
        <f>IF($I3173="","",_xlfn.LET(_xlpm.x,VLOOKUP($I3173,'2026-01-09_taxon-match'!$A$2:$N$81,11,FALSE),IF(_xlpm.x=0,"",_xlpm.x)))</f>
        <v>Sterechinus</v>
      </c>
      <c r="T3173" s="46" t="str">
        <f>IF($I3173="","",_xlfn.LET(_xlpm.x,VLOOKUP($I3173,'2026-01-09_taxon-match'!$A$2:$N$81,13,FALSE),IF(_xlpm.x=0,"",_xlpm.x)))</f>
        <v>neumayeri</v>
      </c>
      <c r="V3173" t="s">
        <v>43</v>
      </c>
      <c r="W3173" t="s">
        <v>28</v>
      </c>
      <c r="X3173" t="s">
        <v>32</v>
      </c>
      <c r="Y3173" s="46" t="str">
        <f>IF(V3173="","",_xlfn.LET(_xlpm.x,VLOOKUP(V3173,'Drop-down_menus'!$D$2:$E$13,2,FALSE),IF(_xlpm.x=0,"",_xlpm.x)))</f>
        <v>https://orcid.org/0000-0002-0981-7442</v>
      </c>
      <c r="Z3173" s="46" t="str">
        <f>IF(W3173="","",_xlfn.LET(_xlpm.x,VLOOKUP(W3173,'Drop-down_menus'!$D$2:$E$13,2,FALSE),IF(_xlpm.x=0,"",_xlpm.x)))</f>
        <v>https://orcid.org/0000-0002-9037-7623</v>
      </c>
      <c r="AA3173" s="46" t="str">
        <f>IF(X3173="","",_xlfn.LET(_xlpm.x,VLOOKUP(X3173,'Drop-down_menus'!$D$2:$E$13,2,FALSE),IF(_xlpm.x=0,"",_xlpm.x)))</f>
        <v>https://orcid.org/0000-0001-5748-602X</v>
      </c>
      <c r="AB3173" s="46" t="s">
        <v>300</v>
      </c>
      <c r="AC3173" s="46" t="s">
        <v>1115</v>
      </c>
    </row>
    <row r="3174" spans="1:29" ht="15" customHeight="1">
      <c r="A3174" s="46">
        <v>380</v>
      </c>
      <c r="B3174" s="2">
        <v>4229</v>
      </c>
      <c r="C3174" t="s">
        <v>115</v>
      </c>
      <c r="D3174" s="46" t="b">
        <f>COUNTIF(Events!$B$2:$B$171, C3174) &gt; 0</f>
        <v>1</v>
      </c>
      <c r="E3174" s="46" t="s">
        <v>1113</v>
      </c>
      <c r="F3174" s="2" t="s">
        <v>1104</v>
      </c>
      <c r="G3174" t="s">
        <v>177</v>
      </c>
      <c r="H3174"/>
      <c r="I3174" s="46" t="s">
        <v>177</v>
      </c>
      <c r="J3174" s="46" t="str">
        <f>IF(I3174="","",_xlfn.LET(_xlpm.x,VLOOKUP(I3174,'2026-01-09_taxon-match'!$A$2:$N$81,4,FALSE),IF(_xlpm.x=0,"",_xlpm.x)))</f>
        <v>Sterechinus neumayeri</v>
      </c>
      <c r="K3174"/>
      <c r="L3174" s="46" t="str">
        <f>IF(I3174="","",_xlfn.LET(_xlpm.x,VLOOKUP(I3174,'2026-01-09_taxon-match'!$A$2:$N$81,3,FALSE),IF(_xlpm.x=0,"",_xlpm.x)))</f>
        <v>urn:lsid:marinespecies.org:taxname:160831</v>
      </c>
      <c r="M3174" s="46" t="str">
        <f>IF($I3174="","",_xlfn.LET(_xlpm.x,VLOOKUP($I3174,'2026-01-09_taxon-match'!$A$2:$N$81,5,FALSE),IF(_xlpm.x=0,"",_xlpm.x)))</f>
        <v>(Meissner, 1900)</v>
      </c>
      <c r="N3174" s="46" t="str">
        <f>IF($I3174="","",_xlfn.LET(_xlpm.x,VLOOKUP($I3174,'2026-01-09_taxon-match'!$A$2:$N$81,6,FALSE),IF(_xlpm.x=0,"",_xlpm.x)))</f>
        <v>Animalia</v>
      </c>
      <c r="O3174" s="46" t="str">
        <f>IF($I3174="","",_xlfn.LET(_xlpm.x,VLOOKUP($I3174,'2026-01-09_taxon-match'!$A$2:$N$81,7,FALSE),IF(_xlpm.x=0,"",_xlpm.x)))</f>
        <v>Echinodermata</v>
      </c>
      <c r="P3174" s="46" t="str">
        <f>IF($I3174="","",_xlfn.LET(_xlpm.x,VLOOKUP($I3174,'2026-01-09_taxon-match'!$A$2:$N$81,8,FALSE),IF(_xlpm.x=0,"",_xlpm.x)))</f>
        <v>Echinoidea</v>
      </c>
      <c r="Q3174" s="46" t="str">
        <f>IF($I3174="","",_xlfn.LET(_xlpm.x,VLOOKUP($I3174,'2026-01-09_taxon-match'!$A$2:$N$81,9,FALSE),IF(_xlpm.x=0,"",_xlpm.x)))</f>
        <v>Camarodonta</v>
      </c>
      <c r="R3174" s="46" t="str">
        <f>IF($I3174="","",_xlfn.LET(_xlpm.x,VLOOKUP($I3174,'2026-01-09_taxon-match'!$A$2:$N$81,10,FALSE),IF(_xlpm.x=0,"",_xlpm.x)))</f>
        <v>Echinidae</v>
      </c>
      <c r="S3174" s="46" t="str">
        <f>IF($I3174="","",_xlfn.LET(_xlpm.x,VLOOKUP($I3174,'2026-01-09_taxon-match'!$A$2:$N$81,11,FALSE),IF(_xlpm.x=0,"",_xlpm.x)))</f>
        <v>Sterechinus</v>
      </c>
      <c r="T3174" s="46" t="str">
        <f>IF($I3174="","",_xlfn.LET(_xlpm.x,VLOOKUP($I3174,'2026-01-09_taxon-match'!$A$2:$N$81,13,FALSE),IF(_xlpm.x=0,"",_xlpm.x)))</f>
        <v>neumayeri</v>
      </c>
      <c r="U3174"/>
      <c r="V3174" t="s">
        <v>43</v>
      </c>
      <c r="W3174" t="s">
        <v>28</v>
      </c>
      <c r="X3174" t="s">
        <v>32</v>
      </c>
      <c r="Y3174" s="46" t="str">
        <f>IF(V3174="","",_xlfn.LET(_xlpm.x,VLOOKUP(V3174,'Drop-down_menus'!$D$2:$E$13,2,FALSE),IF(_xlpm.x=0,"",_xlpm.x)))</f>
        <v>https://orcid.org/0000-0002-0981-7442</v>
      </c>
      <c r="Z3174" s="46" t="str">
        <f>IF(W3174="","",_xlfn.LET(_xlpm.x,VLOOKUP(W3174,'Drop-down_menus'!$D$2:$E$13,2,FALSE),IF(_xlpm.x=0,"",_xlpm.x)))</f>
        <v>https://orcid.org/0000-0002-9037-7623</v>
      </c>
      <c r="AA3174" s="46" t="str">
        <f>IF(X3174="","",_xlfn.LET(_xlpm.x,VLOOKUP(X3174,'Drop-down_menus'!$D$2:$E$13,2,FALSE),IF(_xlpm.x=0,"",_xlpm.x)))</f>
        <v>https://orcid.org/0000-0001-5748-602X</v>
      </c>
      <c r="AB3174" s="46" t="s">
        <v>172</v>
      </c>
      <c r="AC3174" s="46" t="s">
        <v>1114</v>
      </c>
    </row>
    <row r="3175" spans="1:29" ht="15" customHeight="1">
      <c r="A3175" s="46">
        <v>380</v>
      </c>
      <c r="B3175" s="2">
        <v>4230</v>
      </c>
      <c r="C3175" t="s">
        <v>115</v>
      </c>
      <c r="D3175" s="46" t="b">
        <f>COUNTIF(Events!$B$2:$B$171, C3175) &gt; 0</f>
        <v>1</v>
      </c>
      <c r="E3175" s="46" t="s">
        <v>1109</v>
      </c>
      <c r="F3175" s="46" t="s">
        <v>1107</v>
      </c>
      <c r="G3175" t="s">
        <v>177</v>
      </c>
      <c r="H3175"/>
      <c r="I3175" s="46" t="s">
        <v>177</v>
      </c>
      <c r="J3175" s="46" t="str">
        <f>IF(I3175="","",_xlfn.LET(_xlpm.x,VLOOKUP(I3175,'2026-01-09_taxon-match'!$A$2:$N$81,4,FALSE),IF(_xlpm.x=0,"",_xlpm.x)))</f>
        <v>Sterechinus neumayeri</v>
      </c>
      <c r="K3175"/>
      <c r="L3175" s="46" t="str">
        <f>IF(I3175="","",_xlfn.LET(_xlpm.x,VLOOKUP(I3175,'2026-01-09_taxon-match'!$A$2:$N$81,3,FALSE),IF(_xlpm.x=0,"",_xlpm.x)))</f>
        <v>urn:lsid:marinespecies.org:taxname:160831</v>
      </c>
      <c r="M3175" s="46" t="str">
        <f>IF($I3175="","",_xlfn.LET(_xlpm.x,VLOOKUP($I3175,'2026-01-09_taxon-match'!$A$2:$N$81,5,FALSE),IF(_xlpm.x=0,"",_xlpm.x)))</f>
        <v>(Meissner, 1900)</v>
      </c>
      <c r="N3175" s="46" t="str">
        <f>IF($I3175="","",_xlfn.LET(_xlpm.x,VLOOKUP($I3175,'2026-01-09_taxon-match'!$A$2:$N$81,6,FALSE),IF(_xlpm.x=0,"",_xlpm.x)))</f>
        <v>Animalia</v>
      </c>
      <c r="O3175" s="46" t="str">
        <f>IF($I3175="","",_xlfn.LET(_xlpm.x,VLOOKUP($I3175,'2026-01-09_taxon-match'!$A$2:$N$81,7,FALSE),IF(_xlpm.x=0,"",_xlpm.x)))</f>
        <v>Echinodermata</v>
      </c>
      <c r="P3175" s="46" t="str">
        <f>IF($I3175="","",_xlfn.LET(_xlpm.x,VLOOKUP($I3175,'2026-01-09_taxon-match'!$A$2:$N$81,8,FALSE),IF(_xlpm.x=0,"",_xlpm.x)))</f>
        <v>Echinoidea</v>
      </c>
      <c r="Q3175" s="46" t="str">
        <f>IF($I3175="","",_xlfn.LET(_xlpm.x,VLOOKUP($I3175,'2026-01-09_taxon-match'!$A$2:$N$81,9,FALSE),IF(_xlpm.x=0,"",_xlpm.x)))</f>
        <v>Camarodonta</v>
      </c>
      <c r="R3175" s="46" t="str">
        <f>IF($I3175="","",_xlfn.LET(_xlpm.x,VLOOKUP($I3175,'2026-01-09_taxon-match'!$A$2:$N$81,10,FALSE),IF(_xlpm.x=0,"",_xlpm.x)))</f>
        <v>Echinidae</v>
      </c>
      <c r="S3175" s="46" t="str">
        <f>IF($I3175="","",_xlfn.LET(_xlpm.x,VLOOKUP($I3175,'2026-01-09_taxon-match'!$A$2:$N$81,11,FALSE),IF(_xlpm.x=0,"",_xlpm.x)))</f>
        <v>Sterechinus</v>
      </c>
      <c r="T3175" s="46" t="str">
        <f>IF($I3175="","",_xlfn.LET(_xlpm.x,VLOOKUP($I3175,'2026-01-09_taxon-match'!$A$2:$N$81,13,FALSE),IF(_xlpm.x=0,"",_xlpm.x)))</f>
        <v>neumayeri</v>
      </c>
      <c r="V3175" t="s">
        <v>43</v>
      </c>
      <c r="W3175" t="s">
        <v>28</v>
      </c>
      <c r="X3175" t="s">
        <v>32</v>
      </c>
      <c r="Y3175" s="46" t="str">
        <f>IF(V3175="","",_xlfn.LET(_xlpm.x,VLOOKUP(V3175,'Drop-down_menus'!$D$2:$E$13,2,FALSE),IF(_xlpm.x=0,"",_xlpm.x)))</f>
        <v>https://orcid.org/0000-0002-0981-7442</v>
      </c>
      <c r="Z3175" s="46" t="str">
        <f>IF(W3175="","",_xlfn.LET(_xlpm.x,VLOOKUP(W3175,'Drop-down_menus'!$D$2:$E$13,2,FALSE),IF(_xlpm.x=0,"",_xlpm.x)))</f>
        <v>https://orcid.org/0000-0002-9037-7623</v>
      </c>
      <c r="AA3175" s="46" t="str">
        <f>IF(X3175="","",_xlfn.LET(_xlpm.x,VLOOKUP(X3175,'Drop-down_menus'!$D$2:$E$13,2,FALSE),IF(_xlpm.x=0,"",_xlpm.x)))</f>
        <v>https://orcid.org/0000-0001-5748-602X</v>
      </c>
      <c r="AB3175" s="46" t="s">
        <v>172</v>
      </c>
      <c r="AC3175" s="46" t="s">
        <v>189</v>
      </c>
    </row>
    <row r="3176" spans="1:29" ht="15" customHeight="1">
      <c r="A3176" s="46">
        <v>380</v>
      </c>
      <c r="B3176" s="2">
        <v>4231</v>
      </c>
      <c r="C3176" t="s">
        <v>115</v>
      </c>
      <c r="D3176" s="46" t="b">
        <f>COUNTIF(Events!$B$2:$B$171, C3176) &gt; 0</f>
        <v>1</v>
      </c>
      <c r="E3176" s="46" t="s">
        <v>1110</v>
      </c>
      <c r="F3176" s="46" t="s">
        <v>1108</v>
      </c>
      <c r="G3176" t="s">
        <v>177</v>
      </c>
      <c r="H3176"/>
      <c r="I3176" s="46" t="s">
        <v>177</v>
      </c>
      <c r="J3176" s="46" t="str">
        <f>IF(I3176="","",_xlfn.LET(_xlpm.x,VLOOKUP(I3176,'2026-01-09_taxon-match'!$A$2:$N$81,4,FALSE),IF(_xlpm.x=0,"",_xlpm.x)))</f>
        <v>Sterechinus neumayeri</v>
      </c>
      <c r="K3176"/>
      <c r="L3176" s="46" t="str">
        <f>IF(I3176="","",_xlfn.LET(_xlpm.x,VLOOKUP(I3176,'2026-01-09_taxon-match'!$A$2:$N$81,3,FALSE),IF(_xlpm.x=0,"",_xlpm.x)))</f>
        <v>urn:lsid:marinespecies.org:taxname:160831</v>
      </c>
      <c r="M3176" s="46" t="str">
        <f>IF($I3176="","",_xlfn.LET(_xlpm.x,VLOOKUP($I3176,'2026-01-09_taxon-match'!$A$2:$N$81,5,FALSE),IF(_xlpm.x=0,"",_xlpm.x)))</f>
        <v>(Meissner, 1900)</v>
      </c>
      <c r="N3176" s="46" t="str">
        <f>IF($I3176="","",_xlfn.LET(_xlpm.x,VLOOKUP($I3176,'2026-01-09_taxon-match'!$A$2:$N$81,6,FALSE),IF(_xlpm.x=0,"",_xlpm.x)))</f>
        <v>Animalia</v>
      </c>
      <c r="O3176" s="46" t="str">
        <f>IF($I3176="","",_xlfn.LET(_xlpm.x,VLOOKUP($I3176,'2026-01-09_taxon-match'!$A$2:$N$81,7,FALSE),IF(_xlpm.x=0,"",_xlpm.x)))</f>
        <v>Echinodermata</v>
      </c>
      <c r="P3176" s="46" t="str">
        <f>IF($I3176="","",_xlfn.LET(_xlpm.x,VLOOKUP($I3176,'2026-01-09_taxon-match'!$A$2:$N$81,8,FALSE),IF(_xlpm.x=0,"",_xlpm.x)))</f>
        <v>Echinoidea</v>
      </c>
      <c r="Q3176" s="46" t="str">
        <f>IF($I3176="","",_xlfn.LET(_xlpm.x,VLOOKUP($I3176,'2026-01-09_taxon-match'!$A$2:$N$81,9,FALSE),IF(_xlpm.x=0,"",_xlpm.x)))</f>
        <v>Camarodonta</v>
      </c>
      <c r="R3176" s="46" t="str">
        <f>IF($I3176="","",_xlfn.LET(_xlpm.x,VLOOKUP($I3176,'2026-01-09_taxon-match'!$A$2:$N$81,10,FALSE),IF(_xlpm.x=0,"",_xlpm.x)))</f>
        <v>Echinidae</v>
      </c>
      <c r="S3176" s="46" t="str">
        <f>IF($I3176="","",_xlfn.LET(_xlpm.x,VLOOKUP($I3176,'2026-01-09_taxon-match'!$A$2:$N$81,11,FALSE),IF(_xlpm.x=0,"",_xlpm.x)))</f>
        <v>Sterechinus</v>
      </c>
      <c r="T3176" s="46" t="str">
        <f>IF($I3176="","",_xlfn.LET(_xlpm.x,VLOOKUP($I3176,'2026-01-09_taxon-match'!$A$2:$N$81,13,FALSE),IF(_xlpm.x=0,"",_xlpm.x)))</f>
        <v>neumayeri</v>
      </c>
      <c r="V3176" t="s">
        <v>43</v>
      </c>
      <c r="W3176" t="s">
        <v>28</v>
      </c>
      <c r="X3176" t="s">
        <v>32</v>
      </c>
      <c r="Y3176" s="46" t="str">
        <f>IF(V3176="","",_xlfn.LET(_xlpm.x,VLOOKUP(V3176,'Drop-down_menus'!$D$2:$E$13,2,FALSE),IF(_xlpm.x=0,"",_xlpm.x)))</f>
        <v>https://orcid.org/0000-0002-0981-7442</v>
      </c>
      <c r="Z3176" s="46" t="str">
        <f>IF(W3176="","",_xlfn.LET(_xlpm.x,VLOOKUP(W3176,'Drop-down_menus'!$D$2:$E$13,2,FALSE),IF(_xlpm.x=0,"",_xlpm.x)))</f>
        <v>https://orcid.org/0000-0002-9037-7623</v>
      </c>
      <c r="AA3176" s="46" t="str">
        <f>IF(X3176="","",_xlfn.LET(_xlpm.x,VLOOKUP(X3176,'Drop-down_menus'!$D$2:$E$13,2,FALSE),IF(_xlpm.x=0,"",_xlpm.x)))</f>
        <v>https://orcid.org/0000-0001-5748-602X</v>
      </c>
      <c r="AB3176" s="46" t="s">
        <v>229</v>
      </c>
      <c r="AC3176" s="46" t="s">
        <v>1114</v>
      </c>
    </row>
    <row r="3177" spans="1:29" ht="15" customHeight="1">
      <c r="A3177" s="46">
        <v>380</v>
      </c>
      <c r="B3177" s="2">
        <v>4232</v>
      </c>
      <c r="C3177" t="s">
        <v>115</v>
      </c>
      <c r="D3177" s="46" t="b">
        <f>COUNTIF(Events!$B$2:$B$171, C3177) &gt; 0</f>
        <v>1</v>
      </c>
      <c r="E3177" s="46" t="s">
        <v>1111</v>
      </c>
      <c r="F3177" s="46" t="s">
        <v>1108</v>
      </c>
      <c r="G3177" t="s">
        <v>177</v>
      </c>
      <c r="H3177"/>
      <c r="I3177" s="46" t="s">
        <v>177</v>
      </c>
      <c r="J3177" s="46" t="str">
        <f>IF(I3177="","",_xlfn.LET(_xlpm.x,VLOOKUP(I3177,'2026-01-09_taxon-match'!$A$2:$N$81,4,FALSE),IF(_xlpm.x=0,"",_xlpm.x)))</f>
        <v>Sterechinus neumayeri</v>
      </c>
      <c r="K3177"/>
      <c r="L3177" s="46" t="str">
        <f>IF(I3177="","",_xlfn.LET(_xlpm.x,VLOOKUP(I3177,'2026-01-09_taxon-match'!$A$2:$N$81,3,FALSE),IF(_xlpm.x=0,"",_xlpm.x)))</f>
        <v>urn:lsid:marinespecies.org:taxname:160831</v>
      </c>
      <c r="M3177" s="46" t="str">
        <f>IF($I3177="","",_xlfn.LET(_xlpm.x,VLOOKUP($I3177,'2026-01-09_taxon-match'!$A$2:$N$81,5,FALSE),IF(_xlpm.x=0,"",_xlpm.x)))</f>
        <v>(Meissner, 1900)</v>
      </c>
      <c r="N3177" s="46" t="str">
        <f>IF($I3177="","",_xlfn.LET(_xlpm.x,VLOOKUP($I3177,'2026-01-09_taxon-match'!$A$2:$N$81,6,FALSE),IF(_xlpm.x=0,"",_xlpm.x)))</f>
        <v>Animalia</v>
      </c>
      <c r="O3177" s="46" t="str">
        <f>IF($I3177="","",_xlfn.LET(_xlpm.x,VLOOKUP($I3177,'2026-01-09_taxon-match'!$A$2:$N$81,7,FALSE),IF(_xlpm.x=0,"",_xlpm.x)))</f>
        <v>Echinodermata</v>
      </c>
      <c r="P3177" s="46" t="str">
        <f>IF($I3177="","",_xlfn.LET(_xlpm.x,VLOOKUP($I3177,'2026-01-09_taxon-match'!$A$2:$N$81,8,FALSE),IF(_xlpm.x=0,"",_xlpm.x)))</f>
        <v>Echinoidea</v>
      </c>
      <c r="Q3177" s="46" t="str">
        <f>IF($I3177="","",_xlfn.LET(_xlpm.x,VLOOKUP($I3177,'2026-01-09_taxon-match'!$A$2:$N$81,9,FALSE),IF(_xlpm.x=0,"",_xlpm.x)))</f>
        <v>Camarodonta</v>
      </c>
      <c r="R3177" s="46" t="str">
        <f>IF($I3177="","",_xlfn.LET(_xlpm.x,VLOOKUP($I3177,'2026-01-09_taxon-match'!$A$2:$N$81,10,FALSE),IF(_xlpm.x=0,"",_xlpm.x)))</f>
        <v>Echinidae</v>
      </c>
      <c r="S3177" s="46" t="str">
        <f>IF($I3177="","",_xlfn.LET(_xlpm.x,VLOOKUP($I3177,'2026-01-09_taxon-match'!$A$2:$N$81,11,FALSE),IF(_xlpm.x=0,"",_xlpm.x)))</f>
        <v>Sterechinus</v>
      </c>
      <c r="T3177" s="46" t="str">
        <f>IF($I3177="","",_xlfn.LET(_xlpm.x,VLOOKUP($I3177,'2026-01-09_taxon-match'!$A$2:$N$81,13,FALSE),IF(_xlpm.x=0,"",_xlpm.x)))</f>
        <v>neumayeri</v>
      </c>
      <c r="V3177" t="s">
        <v>43</v>
      </c>
      <c r="W3177" t="s">
        <v>28</v>
      </c>
      <c r="X3177" t="s">
        <v>32</v>
      </c>
      <c r="Y3177" s="46" t="str">
        <f>IF(V3177="","",_xlfn.LET(_xlpm.x,VLOOKUP(V3177,'Drop-down_menus'!$D$2:$E$13,2,FALSE),IF(_xlpm.x=0,"",_xlpm.x)))</f>
        <v>https://orcid.org/0000-0002-0981-7442</v>
      </c>
      <c r="Z3177" s="46" t="str">
        <f>IF(W3177="","",_xlfn.LET(_xlpm.x,VLOOKUP(W3177,'Drop-down_menus'!$D$2:$E$13,2,FALSE),IF(_xlpm.x=0,"",_xlpm.x)))</f>
        <v>https://orcid.org/0000-0002-9037-7623</v>
      </c>
      <c r="AA3177" s="46" t="str">
        <f>IF(X3177="","",_xlfn.LET(_xlpm.x,VLOOKUP(X3177,'Drop-down_menus'!$D$2:$E$13,2,FALSE),IF(_xlpm.x=0,"",_xlpm.x)))</f>
        <v>https://orcid.org/0000-0001-5748-602X</v>
      </c>
      <c r="AB3177" s="46" t="s">
        <v>229</v>
      </c>
      <c r="AC3177" s="46" t="s">
        <v>1114</v>
      </c>
    </row>
    <row r="3178" spans="1:29" ht="15" customHeight="1">
      <c r="A3178" s="46">
        <v>380</v>
      </c>
      <c r="B3178" s="2">
        <v>4233</v>
      </c>
      <c r="C3178" t="s">
        <v>115</v>
      </c>
      <c r="D3178" s="46" t="b">
        <f>COUNTIF(Events!$B$2:$B$171, C3178) &gt; 0</f>
        <v>1</v>
      </c>
      <c r="E3178" s="2" t="s">
        <v>1106</v>
      </c>
      <c r="F3178" s="46" t="s">
        <v>1105</v>
      </c>
      <c r="G3178" t="s">
        <v>177</v>
      </c>
      <c r="H3178"/>
      <c r="I3178" s="46" t="s">
        <v>177</v>
      </c>
      <c r="J3178" s="46" t="str">
        <f>IF(I3178="","",_xlfn.LET(_xlpm.x,VLOOKUP(I3178,'2026-01-09_taxon-match'!$A$2:$N$81,4,FALSE),IF(_xlpm.x=0,"",_xlpm.x)))</f>
        <v>Sterechinus neumayeri</v>
      </c>
      <c r="K3178"/>
      <c r="L3178" s="46" t="str">
        <f>IF(I3178="","",_xlfn.LET(_xlpm.x,VLOOKUP(I3178,'2026-01-09_taxon-match'!$A$2:$N$81,3,FALSE),IF(_xlpm.x=0,"",_xlpm.x)))</f>
        <v>urn:lsid:marinespecies.org:taxname:160831</v>
      </c>
      <c r="M3178" s="46" t="str">
        <f>IF($I3178="","",_xlfn.LET(_xlpm.x,VLOOKUP($I3178,'2026-01-09_taxon-match'!$A$2:$N$81,5,FALSE),IF(_xlpm.x=0,"",_xlpm.x)))</f>
        <v>(Meissner, 1900)</v>
      </c>
      <c r="N3178" s="46" t="str">
        <f>IF($I3178="","",_xlfn.LET(_xlpm.x,VLOOKUP($I3178,'2026-01-09_taxon-match'!$A$2:$N$81,6,FALSE),IF(_xlpm.x=0,"",_xlpm.x)))</f>
        <v>Animalia</v>
      </c>
      <c r="O3178" s="46" t="str">
        <f>IF($I3178="","",_xlfn.LET(_xlpm.x,VLOOKUP($I3178,'2026-01-09_taxon-match'!$A$2:$N$81,7,FALSE),IF(_xlpm.x=0,"",_xlpm.x)))</f>
        <v>Echinodermata</v>
      </c>
      <c r="P3178" s="46" t="str">
        <f>IF($I3178="","",_xlfn.LET(_xlpm.x,VLOOKUP($I3178,'2026-01-09_taxon-match'!$A$2:$N$81,8,FALSE),IF(_xlpm.x=0,"",_xlpm.x)))</f>
        <v>Echinoidea</v>
      </c>
      <c r="Q3178" s="46" t="str">
        <f>IF($I3178="","",_xlfn.LET(_xlpm.x,VLOOKUP($I3178,'2026-01-09_taxon-match'!$A$2:$N$81,9,FALSE),IF(_xlpm.x=0,"",_xlpm.x)))</f>
        <v>Camarodonta</v>
      </c>
      <c r="R3178" s="46" t="str">
        <f>IF($I3178="","",_xlfn.LET(_xlpm.x,VLOOKUP($I3178,'2026-01-09_taxon-match'!$A$2:$N$81,10,FALSE),IF(_xlpm.x=0,"",_xlpm.x)))</f>
        <v>Echinidae</v>
      </c>
      <c r="S3178" s="46" t="str">
        <f>IF($I3178="","",_xlfn.LET(_xlpm.x,VLOOKUP($I3178,'2026-01-09_taxon-match'!$A$2:$N$81,11,FALSE),IF(_xlpm.x=0,"",_xlpm.x)))</f>
        <v>Sterechinus</v>
      </c>
      <c r="T3178" s="46" t="str">
        <f>IF($I3178="","",_xlfn.LET(_xlpm.x,VLOOKUP($I3178,'2026-01-09_taxon-match'!$A$2:$N$81,13,FALSE),IF(_xlpm.x=0,"",_xlpm.x)))</f>
        <v>neumayeri</v>
      </c>
      <c r="V3178" t="s">
        <v>43</v>
      </c>
      <c r="W3178" t="s">
        <v>28</v>
      </c>
      <c r="X3178" t="s">
        <v>32</v>
      </c>
      <c r="Y3178" s="46" t="str">
        <f>IF(V3178="","",_xlfn.LET(_xlpm.x,VLOOKUP(V3178,'Drop-down_menus'!$D$2:$E$13,2,FALSE),IF(_xlpm.x=0,"",_xlpm.x)))</f>
        <v>https://orcid.org/0000-0002-0981-7442</v>
      </c>
      <c r="Z3178" s="46" t="str">
        <f>IF(W3178="","",_xlfn.LET(_xlpm.x,VLOOKUP(W3178,'Drop-down_menus'!$D$2:$E$13,2,FALSE),IF(_xlpm.x=0,"",_xlpm.x)))</f>
        <v>https://orcid.org/0000-0002-9037-7623</v>
      </c>
      <c r="AA3178" s="46" t="str">
        <f>IF(X3178="","",_xlfn.LET(_xlpm.x,VLOOKUP(X3178,'Drop-down_menus'!$D$2:$E$13,2,FALSE),IF(_xlpm.x=0,"",_xlpm.x)))</f>
        <v>https://orcid.org/0000-0001-5748-602X</v>
      </c>
      <c r="AB3178" s="46" t="s">
        <v>300</v>
      </c>
      <c r="AC3178" s="46" t="s">
        <v>1115</v>
      </c>
    </row>
    <row r="3179" spans="1:29" ht="15" customHeight="1">
      <c r="A3179" s="46">
        <v>381</v>
      </c>
      <c r="B3179" s="2">
        <v>4234</v>
      </c>
      <c r="C3179" t="s">
        <v>115</v>
      </c>
      <c r="D3179" s="46" t="b">
        <f>COUNTIF(Events!$B$2:$B$171, C3179) &gt; 0</f>
        <v>1</v>
      </c>
      <c r="E3179" s="46" t="s">
        <v>1113</v>
      </c>
      <c r="F3179" s="2" t="s">
        <v>1104</v>
      </c>
      <c r="G3179" t="s">
        <v>177</v>
      </c>
      <c r="H3179"/>
      <c r="I3179" s="46" t="s">
        <v>177</v>
      </c>
      <c r="J3179" s="46" t="str">
        <f>IF(I3179="","",_xlfn.LET(_xlpm.x,VLOOKUP(I3179,'2026-01-09_taxon-match'!$A$2:$N$81,4,FALSE),IF(_xlpm.x=0,"",_xlpm.x)))</f>
        <v>Sterechinus neumayeri</v>
      </c>
      <c r="K3179"/>
      <c r="L3179" s="46" t="str">
        <f>IF(I3179="","",_xlfn.LET(_xlpm.x,VLOOKUP(I3179,'2026-01-09_taxon-match'!$A$2:$N$81,3,FALSE),IF(_xlpm.x=0,"",_xlpm.x)))</f>
        <v>urn:lsid:marinespecies.org:taxname:160831</v>
      </c>
      <c r="M3179" s="46" t="str">
        <f>IF($I3179="","",_xlfn.LET(_xlpm.x,VLOOKUP($I3179,'2026-01-09_taxon-match'!$A$2:$N$81,5,FALSE),IF(_xlpm.x=0,"",_xlpm.x)))</f>
        <v>(Meissner, 1900)</v>
      </c>
      <c r="N3179" s="46" t="str">
        <f>IF($I3179="","",_xlfn.LET(_xlpm.x,VLOOKUP($I3179,'2026-01-09_taxon-match'!$A$2:$N$81,6,FALSE),IF(_xlpm.x=0,"",_xlpm.x)))</f>
        <v>Animalia</v>
      </c>
      <c r="O3179" s="46" t="str">
        <f>IF($I3179="","",_xlfn.LET(_xlpm.x,VLOOKUP($I3179,'2026-01-09_taxon-match'!$A$2:$N$81,7,FALSE),IF(_xlpm.x=0,"",_xlpm.x)))</f>
        <v>Echinodermata</v>
      </c>
      <c r="P3179" s="46" t="str">
        <f>IF($I3179="","",_xlfn.LET(_xlpm.x,VLOOKUP($I3179,'2026-01-09_taxon-match'!$A$2:$N$81,8,FALSE),IF(_xlpm.x=0,"",_xlpm.x)))</f>
        <v>Echinoidea</v>
      </c>
      <c r="Q3179" s="46" t="str">
        <f>IF($I3179="","",_xlfn.LET(_xlpm.x,VLOOKUP($I3179,'2026-01-09_taxon-match'!$A$2:$N$81,9,FALSE),IF(_xlpm.x=0,"",_xlpm.x)))</f>
        <v>Camarodonta</v>
      </c>
      <c r="R3179" s="46" t="str">
        <f>IF($I3179="","",_xlfn.LET(_xlpm.x,VLOOKUP($I3179,'2026-01-09_taxon-match'!$A$2:$N$81,10,FALSE),IF(_xlpm.x=0,"",_xlpm.x)))</f>
        <v>Echinidae</v>
      </c>
      <c r="S3179" s="46" t="str">
        <f>IF($I3179="","",_xlfn.LET(_xlpm.x,VLOOKUP($I3179,'2026-01-09_taxon-match'!$A$2:$N$81,11,FALSE),IF(_xlpm.x=0,"",_xlpm.x)))</f>
        <v>Sterechinus</v>
      </c>
      <c r="T3179" s="46" t="str">
        <f>IF($I3179="","",_xlfn.LET(_xlpm.x,VLOOKUP($I3179,'2026-01-09_taxon-match'!$A$2:$N$81,13,FALSE),IF(_xlpm.x=0,"",_xlpm.x)))</f>
        <v>neumayeri</v>
      </c>
      <c r="U3179"/>
      <c r="V3179" t="s">
        <v>43</v>
      </c>
      <c r="W3179" t="s">
        <v>28</v>
      </c>
      <c r="X3179" t="s">
        <v>32</v>
      </c>
      <c r="Y3179" s="46" t="str">
        <f>IF(V3179="","",_xlfn.LET(_xlpm.x,VLOOKUP(V3179,'Drop-down_menus'!$D$2:$E$13,2,FALSE),IF(_xlpm.x=0,"",_xlpm.x)))</f>
        <v>https://orcid.org/0000-0002-0981-7442</v>
      </c>
      <c r="Z3179" s="46" t="str">
        <f>IF(W3179="","",_xlfn.LET(_xlpm.x,VLOOKUP(W3179,'Drop-down_menus'!$D$2:$E$13,2,FALSE),IF(_xlpm.x=0,"",_xlpm.x)))</f>
        <v>https://orcid.org/0000-0002-9037-7623</v>
      </c>
      <c r="AA3179" s="46" t="str">
        <f>IF(X3179="","",_xlfn.LET(_xlpm.x,VLOOKUP(X3179,'Drop-down_menus'!$D$2:$E$13,2,FALSE),IF(_xlpm.x=0,"",_xlpm.x)))</f>
        <v>https://orcid.org/0000-0001-5748-602X</v>
      </c>
      <c r="AB3179" s="46" t="s">
        <v>172</v>
      </c>
      <c r="AC3179" s="46" t="s">
        <v>1114</v>
      </c>
    </row>
    <row r="3180" spans="1:29" ht="15" customHeight="1">
      <c r="A3180" s="46">
        <v>381</v>
      </c>
      <c r="B3180" s="2">
        <v>4235</v>
      </c>
      <c r="C3180" t="s">
        <v>115</v>
      </c>
      <c r="D3180" s="46" t="b">
        <f>COUNTIF(Events!$B$2:$B$171, C3180) &gt; 0</f>
        <v>1</v>
      </c>
      <c r="E3180" s="46" t="s">
        <v>1109</v>
      </c>
      <c r="F3180" s="46" t="s">
        <v>1107</v>
      </c>
      <c r="G3180" t="s">
        <v>177</v>
      </c>
      <c r="H3180"/>
      <c r="I3180" s="46" t="s">
        <v>177</v>
      </c>
      <c r="J3180" s="46" t="str">
        <f>IF(I3180="","",_xlfn.LET(_xlpm.x,VLOOKUP(I3180,'2026-01-09_taxon-match'!$A$2:$N$81,4,FALSE),IF(_xlpm.x=0,"",_xlpm.x)))</f>
        <v>Sterechinus neumayeri</v>
      </c>
      <c r="K3180"/>
      <c r="L3180" s="46" t="str">
        <f>IF(I3180="","",_xlfn.LET(_xlpm.x,VLOOKUP(I3180,'2026-01-09_taxon-match'!$A$2:$N$81,3,FALSE),IF(_xlpm.x=0,"",_xlpm.x)))</f>
        <v>urn:lsid:marinespecies.org:taxname:160831</v>
      </c>
      <c r="M3180" s="46" t="str">
        <f>IF($I3180="","",_xlfn.LET(_xlpm.x,VLOOKUP($I3180,'2026-01-09_taxon-match'!$A$2:$N$81,5,FALSE),IF(_xlpm.x=0,"",_xlpm.x)))</f>
        <v>(Meissner, 1900)</v>
      </c>
      <c r="N3180" s="46" t="str">
        <f>IF($I3180="","",_xlfn.LET(_xlpm.x,VLOOKUP($I3180,'2026-01-09_taxon-match'!$A$2:$N$81,6,FALSE),IF(_xlpm.x=0,"",_xlpm.x)))</f>
        <v>Animalia</v>
      </c>
      <c r="O3180" s="46" t="str">
        <f>IF($I3180="","",_xlfn.LET(_xlpm.x,VLOOKUP($I3180,'2026-01-09_taxon-match'!$A$2:$N$81,7,FALSE),IF(_xlpm.x=0,"",_xlpm.x)))</f>
        <v>Echinodermata</v>
      </c>
      <c r="P3180" s="46" t="str">
        <f>IF($I3180="","",_xlfn.LET(_xlpm.x,VLOOKUP($I3180,'2026-01-09_taxon-match'!$A$2:$N$81,8,FALSE),IF(_xlpm.x=0,"",_xlpm.x)))</f>
        <v>Echinoidea</v>
      </c>
      <c r="Q3180" s="46" t="str">
        <f>IF($I3180="","",_xlfn.LET(_xlpm.x,VLOOKUP($I3180,'2026-01-09_taxon-match'!$A$2:$N$81,9,FALSE),IF(_xlpm.x=0,"",_xlpm.x)))</f>
        <v>Camarodonta</v>
      </c>
      <c r="R3180" s="46" t="str">
        <f>IF($I3180="","",_xlfn.LET(_xlpm.x,VLOOKUP($I3180,'2026-01-09_taxon-match'!$A$2:$N$81,10,FALSE),IF(_xlpm.x=0,"",_xlpm.x)))</f>
        <v>Echinidae</v>
      </c>
      <c r="S3180" s="46" t="str">
        <f>IF($I3180="","",_xlfn.LET(_xlpm.x,VLOOKUP($I3180,'2026-01-09_taxon-match'!$A$2:$N$81,11,FALSE),IF(_xlpm.x=0,"",_xlpm.x)))</f>
        <v>Sterechinus</v>
      </c>
      <c r="T3180" s="46" t="str">
        <f>IF($I3180="","",_xlfn.LET(_xlpm.x,VLOOKUP($I3180,'2026-01-09_taxon-match'!$A$2:$N$81,13,FALSE),IF(_xlpm.x=0,"",_xlpm.x)))</f>
        <v>neumayeri</v>
      </c>
      <c r="V3180" t="s">
        <v>43</v>
      </c>
      <c r="W3180" t="s">
        <v>28</v>
      </c>
      <c r="X3180" t="s">
        <v>32</v>
      </c>
      <c r="Y3180" s="46" t="str">
        <f>IF(V3180="","",_xlfn.LET(_xlpm.x,VLOOKUP(V3180,'Drop-down_menus'!$D$2:$E$13,2,FALSE),IF(_xlpm.x=0,"",_xlpm.x)))</f>
        <v>https://orcid.org/0000-0002-0981-7442</v>
      </c>
      <c r="Z3180" s="46" t="str">
        <f>IF(W3180="","",_xlfn.LET(_xlpm.x,VLOOKUP(W3180,'Drop-down_menus'!$D$2:$E$13,2,FALSE),IF(_xlpm.x=0,"",_xlpm.x)))</f>
        <v>https://orcid.org/0000-0002-9037-7623</v>
      </c>
      <c r="AA3180" s="46" t="str">
        <f>IF(X3180="","",_xlfn.LET(_xlpm.x,VLOOKUP(X3180,'Drop-down_menus'!$D$2:$E$13,2,FALSE),IF(_xlpm.x=0,"",_xlpm.x)))</f>
        <v>https://orcid.org/0000-0001-5748-602X</v>
      </c>
      <c r="AB3180" s="46" t="s">
        <v>172</v>
      </c>
      <c r="AC3180" s="46" t="s">
        <v>189</v>
      </c>
    </row>
    <row r="3181" spans="1:29" ht="15" customHeight="1">
      <c r="A3181" s="46">
        <v>381</v>
      </c>
      <c r="B3181" s="2">
        <v>4236</v>
      </c>
      <c r="C3181" t="s">
        <v>115</v>
      </c>
      <c r="D3181" s="46" t="b">
        <f>COUNTIF(Events!$B$2:$B$171, C3181) &gt; 0</f>
        <v>1</v>
      </c>
      <c r="E3181" s="46" t="s">
        <v>1110</v>
      </c>
      <c r="F3181" s="46" t="s">
        <v>1108</v>
      </c>
      <c r="G3181" t="s">
        <v>177</v>
      </c>
      <c r="H3181"/>
      <c r="I3181" s="46" t="s">
        <v>177</v>
      </c>
      <c r="J3181" s="46" t="str">
        <f>IF(I3181="","",_xlfn.LET(_xlpm.x,VLOOKUP(I3181,'2026-01-09_taxon-match'!$A$2:$N$81,4,FALSE),IF(_xlpm.x=0,"",_xlpm.x)))</f>
        <v>Sterechinus neumayeri</v>
      </c>
      <c r="K3181"/>
      <c r="L3181" s="46" t="str">
        <f>IF(I3181="","",_xlfn.LET(_xlpm.x,VLOOKUP(I3181,'2026-01-09_taxon-match'!$A$2:$N$81,3,FALSE),IF(_xlpm.x=0,"",_xlpm.x)))</f>
        <v>urn:lsid:marinespecies.org:taxname:160831</v>
      </c>
      <c r="M3181" s="46" t="str">
        <f>IF($I3181="","",_xlfn.LET(_xlpm.x,VLOOKUP($I3181,'2026-01-09_taxon-match'!$A$2:$N$81,5,FALSE),IF(_xlpm.x=0,"",_xlpm.x)))</f>
        <v>(Meissner, 1900)</v>
      </c>
      <c r="N3181" s="46" t="str">
        <f>IF($I3181="","",_xlfn.LET(_xlpm.x,VLOOKUP($I3181,'2026-01-09_taxon-match'!$A$2:$N$81,6,FALSE),IF(_xlpm.x=0,"",_xlpm.x)))</f>
        <v>Animalia</v>
      </c>
      <c r="O3181" s="46" t="str">
        <f>IF($I3181="","",_xlfn.LET(_xlpm.x,VLOOKUP($I3181,'2026-01-09_taxon-match'!$A$2:$N$81,7,FALSE),IF(_xlpm.x=0,"",_xlpm.x)))</f>
        <v>Echinodermata</v>
      </c>
      <c r="P3181" s="46" t="str">
        <f>IF($I3181="","",_xlfn.LET(_xlpm.x,VLOOKUP($I3181,'2026-01-09_taxon-match'!$A$2:$N$81,8,FALSE),IF(_xlpm.x=0,"",_xlpm.x)))</f>
        <v>Echinoidea</v>
      </c>
      <c r="Q3181" s="46" t="str">
        <f>IF($I3181="","",_xlfn.LET(_xlpm.x,VLOOKUP($I3181,'2026-01-09_taxon-match'!$A$2:$N$81,9,FALSE),IF(_xlpm.x=0,"",_xlpm.x)))</f>
        <v>Camarodonta</v>
      </c>
      <c r="R3181" s="46" t="str">
        <f>IF($I3181="","",_xlfn.LET(_xlpm.x,VLOOKUP($I3181,'2026-01-09_taxon-match'!$A$2:$N$81,10,FALSE),IF(_xlpm.x=0,"",_xlpm.x)))</f>
        <v>Echinidae</v>
      </c>
      <c r="S3181" s="46" t="str">
        <f>IF($I3181="","",_xlfn.LET(_xlpm.x,VLOOKUP($I3181,'2026-01-09_taxon-match'!$A$2:$N$81,11,FALSE),IF(_xlpm.x=0,"",_xlpm.x)))</f>
        <v>Sterechinus</v>
      </c>
      <c r="T3181" s="46" t="str">
        <f>IF($I3181="","",_xlfn.LET(_xlpm.x,VLOOKUP($I3181,'2026-01-09_taxon-match'!$A$2:$N$81,13,FALSE),IF(_xlpm.x=0,"",_xlpm.x)))</f>
        <v>neumayeri</v>
      </c>
      <c r="V3181" t="s">
        <v>43</v>
      </c>
      <c r="W3181" t="s">
        <v>28</v>
      </c>
      <c r="X3181" t="s">
        <v>32</v>
      </c>
      <c r="Y3181" s="46" t="str">
        <f>IF(V3181="","",_xlfn.LET(_xlpm.x,VLOOKUP(V3181,'Drop-down_menus'!$D$2:$E$13,2,FALSE),IF(_xlpm.x=0,"",_xlpm.x)))</f>
        <v>https://orcid.org/0000-0002-0981-7442</v>
      </c>
      <c r="Z3181" s="46" t="str">
        <f>IF(W3181="","",_xlfn.LET(_xlpm.x,VLOOKUP(W3181,'Drop-down_menus'!$D$2:$E$13,2,FALSE),IF(_xlpm.x=0,"",_xlpm.x)))</f>
        <v>https://orcid.org/0000-0002-9037-7623</v>
      </c>
      <c r="AA3181" s="46" t="str">
        <f>IF(X3181="","",_xlfn.LET(_xlpm.x,VLOOKUP(X3181,'Drop-down_menus'!$D$2:$E$13,2,FALSE),IF(_xlpm.x=0,"",_xlpm.x)))</f>
        <v>https://orcid.org/0000-0001-5748-602X</v>
      </c>
      <c r="AB3181" s="46" t="s">
        <v>229</v>
      </c>
      <c r="AC3181" s="46" t="s">
        <v>1114</v>
      </c>
    </row>
    <row r="3182" spans="1:29" ht="15" customHeight="1">
      <c r="A3182" s="46">
        <v>381</v>
      </c>
      <c r="B3182" s="2">
        <v>4237</v>
      </c>
      <c r="C3182" t="s">
        <v>115</v>
      </c>
      <c r="D3182" s="46" t="b">
        <f>COUNTIF(Events!$B$2:$B$171, C3182) &gt; 0</f>
        <v>1</v>
      </c>
      <c r="E3182" s="46" t="s">
        <v>1111</v>
      </c>
      <c r="F3182" s="46" t="s">
        <v>1108</v>
      </c>
      <c r="G3182" t="s">
        <v>177</v>
      </c>
      <c r="H3182"/>
      <c r="I3182" s="46" t="s">
        <v>177</v>
      </c>
      <c r="J3182" s="46" t="str">
        <f>IF(I3182="","",_xlfn.LET(_xlpm.x,VLOOKUP(I3182,'2026-01-09_taxon-match'!$A$2:$N$81,4,FALSE),IF(_xlpm.x=0,"",_xlpm.x)))</f>
        <v>Sterechinus neumayeri</v>
      </c>
      <c r="K3182"/>
      <c r="L3182" s="46" t="str">
        <f>IF(I3182="","",_xlfn.LET(_xlpm.x,VLOOKUP(I3182,'2026-01-09_taxon-match'!$A$2:$N$81,3,FALSE),IF(_xlpm.x=0,"",_xlpm.x)))</f>
        <v>urn:lsid:marinespecies.org:taxname:160831</v>
      </c>
      <c r="M3182" s="46" t="str">
        <f>IF($I3182="","",_xlfn.LET(_xlpm.x,VLOOKUP($I3182,'2026-01-09_taxon-match'!$A$2:$N$81,5,FALSE),IF(_xlpm.x=0,"",_xlpm.x)))</f>
        <v>(Meissner, 1900)</v>
      </c>
      <c r="N3182" s="46" t="str">
        <f>IF($I3182="","",_xlfn.LET(_xlpm.x,VLOOKUP($I3182,'2026-01-09_taxon-match'!$A$2:$N$81,6,FALSE),IF(_xlpm.x=0,"",_xlpm.x)))</f>
        <v>Animalia</v>
      </c>
      <c r="O3182" s="46" t="str">
        <f>IF($I3182="","",_xlfn.LET(_xlpm.x,VLOOKUP($I3182,'2026-01-09_taxon-match'!$A$2:$N$81,7,FALSE),IF(_xlpm.x=0,"",_xlpm.x)))</f>
        <v>Echinodermata</v>
      </c>
      <c r="P3182" s="46" t="str">
        <f>IF($I3182="","",_xlfn.LET(_xlpm.x,VLOOKUP($I3182,'2026-01-09_taxon-match'!$A$2:$N$81,8,FALSE),IF(_xlpm.x=0,"",_xlpm.x)))</f>
        <v>Echinoidea</v>
      </c>
      <c r="Q3182" s="46" t="str">
        <f>IF($I3182="","",_xlfn.LET(_xlpm.x,VLOOKUP($I3182,'2026-01-09_taxon-match'!$A$2:$N$81,9,FALSE),IF(_xlpm.x=0,"",_xlpm.x)))</f>
        <v>Camarodonta</v>
      </c>
      <c r="R3182" s="46" t="str">
        <f>IF($I3182="","",_xlfn.LET(_xlpm.x,VLOOKUP($I3182,'2026-01-09_taxon-match'!$A$2:$N$81,10,FALSE),IF(_xlpm.x=0,"",_xlpm.x)))</f>
        <v>Echinidae</v>
      </c>
      <c r="S3182" s="46" t="str">
        <f>IF($I3182="","",_xlfn.LET(_xlpm.x,VLOOKUP($I3182,'2026-01-09_taxon-match'!$A$2:$N$81,11,FALSE),IF(_xlpm.x=0,"",_xlpm.x)))</f>
        <v>Sterechinus</v>
      </c>
      <c r="T3182" s="46" t="str">
        <f>IF($I3182="","",_xlfn.LET(_xlpm.x,VLOOKUP($I3182,'2026-01-09_taxon-match'!$A$2:$N$81,13,FALSE),IF(_xlpm.x=0,"",_xlpm.x)))</f>
        <v>neumayeri</v>
      </c>
      <c r="V3182" t="s">
        <v>43</v>
      </c>
      <c r="W3182" t="s">
        <v>28</v>
      </c>
      <c r="X3182" t="s">
        <v>32</v>
      </c>
      <c r="Y3182" s="46" t="str">
        <f>IF(V3182="","",_xlfn.LET(_xlpm.x,VLOOKUP(V3182,'Drop-down_menus'!$D$2:$E$13,2,FALSE),IF(_xlpm.x=0,"",_xlpm.x)))</f>
        <v>https://orcid.org/0000-0002-0981-7442</v>
      </c>
      <c r="Z3182" s="46" t="str">
        <f>IF(W3182="","",_xlfn.LET(_xlpm.x,VLOOKUP(W3182,'Drop-down_menus'!$D$2:$E$13,2,FALSE),IF(_xlpm.x=0,"",_xlpm.x)))</f>
        <v>https://orcid.org/0000-0002-9037-7623</v>
      </c>
      <c r="AA3182" s="46" t="str">
        <f>IF(X3182="","",_xlfn.LET(_xlpm.x,VLOOKUP(X3182,'Drop-down_menus'!$D$2:$E$13,2,FALSE),IF(_xlpm.x=0,"",_xlpm.x)))</f>
        <v>https://orcid.org/0000-0001-5748-602X</v>
      </c>
      <c r="AB3182" s="46" t="s">
        <v>229</v>
      </c>
      <c r="AC3182" s="46" t="s">
        <v>1114</v>
      </c>
    </row>
    <row r="3183" spans="1:29" ht="15" customHeight="1">
      <c r="A3183" s="46">
        <v>381</v>
      </c>
      <c r="B3183" s="2">
        <v>4238</v>
      </c>
      <c r="C3183" t="s">
        <v>115</v>
      </c>
      <c r="D3183" s="46" t="b">
        <f>COUNTIF(Events!$B$2:$B$171, C3183) &gt; 0</f>
        <v>1</v>
      </c>
      <c r="E3183" s="2" t="s">
        <v>1106</v>
      </c>
      <c r="F3183" s="46" t="s">
        <v>1105</v>
      </c>
      <c r="G3183" t="s">
        <v>177</v>
      </c>
      <c r="H3183"/>
      <c r="I3183" s="46" t="s">
        <v>177</v>
      </c>
      <c r="J3183" s="46" t="str">
        <f>IF(I3183="","",_xlfn.LET(_xlpm.x,VLOOKUP(I3183,'2026-01-09_taxon-match'!$A$2:$N$81,4,FALSE),IF(_xlpm.x=0,"",_xlpm.x)))</f>
        <v>Sterechinus neumayeri</v>
      </c>
      <c r="K3183"/>
      <c r="L3183" s="46" t="str">
        <f>IF(I3183="","",_xlfn.LET(_xlpm.x,VLOOKUP(I3183,'2026-01-09_taxon-match'!$A$2:$N$81,3,FALSE),IF(_xlpm.x=0,"",_xlpm.x)))</f>
        <v>urn:lsid:marinespecies.org:taxname:160831</v>
      </c>
      <c r="M3183" s="46" t="str">
        <f>IF($I3183="","",_xlfn.LET(_xlpm.x,VLOOKUP($I3183,'2026-01-09_taxon-match'!$A$2:$N$81,5,FALSE),IF(_xlpm.x=0,"",_xlpm.x)))</f>
        <v>(Meissner, 1900)</v>
      </c>
      <c r="N3183" s="46" t="str">
        <f>IF($I3183="","",_xlfn.LET(_xlpm.x,VLOOKUP($I3183,'2026-01-09_taxon-match'!$A$2:$N$81,6,FALSE),IF(_xlpm.x=0,"",_xlpm.x)))</f>
        <v>Animalia</v>
      </c>
      <c r="O3183" s="46" t="str">
        <f>IF($I3183="","",_xlfn.LET(_xlpm.x,VLOOKUP($I3183,'2026-01-09_taxon-match'!$A$2:$N$81,7,FALSE),IF(_xlpm.x=0,"",_xlpm.x)))</f>
        <v>Echinodermata</v>
      </c>
      <c r="P3183" s="46" t="str">
        <f>IF($I3183="","",_xlfn.LET(_xlpm.x,VLOOKUP($I3183,'2026-01-09_taxon-match'!$A$2:$N$81,8,FALSE),IF(_xlpm.x=0,"",_xlpm.x)))</f>
        <v>Echinoidea</v>
      </c>
      <c r="Q3183" s="46" t="str">
        <f>IF($I3183="","",_xlfn.LET(_xlpm.x,VLOOKUP($I3183,'2026-01-09_taxon-match'!$A$2:$N$81,9,FALSE),IF(_xlpm.x=0,"",_xlpm.x)))</f>
        <v>Camarodonta</v>
      </c>
      <c r="R3183" s="46" t="str">
        <f>IF($I3183="","",_xlfn.LET(_xlpm.x,VLOOKUP($I3183,'2026-01-09_taxon-match'!$A$2:$N$81,10,FALSE),IF(_xlpm.x=0,"",_xlpm.x)))</f>
        <v>Echinidae</v>
      </c>
      <c r="S3183" s="46" t="str">
        <f>IF($I3183="","",_xlfn.LET(_xlpm.x,VLOOKUP($I3183,'2026-01-09_taxon-match'!$A$2:$N$81,11,FALSE),IF(_xlpm.x=0,"",_xlpm.x)))</f>
        <v>Sterechinus</v>
      </c>
      <c r="T3183" s="46" t="str">
        <f>IF($I3183="","",_xlfn.LET(_xlpm.x,VLOOKUP($I3183,'2026-01-09_taxon-match'!$A$2:$N$81,13,FALSE),IF(_xlpm.x=0,"",_xlpm.x)))</f>
        <v>neumayeri</v>
      </c>
      <c r="V3183" t="s">
        <v>43</v>
      </c>
      <c r="W3183" t="s">
        <v>28</v>
      </c>
      <c r="X3183" t="s">
        <v>32</v>
      </c>
      <c r="Y3183" s="46" t="str">
        <f>IF(V3183="","",_xlfn.LET(_xlpm.x,VLOOKUP(V3183,'Drop-down_menus'!$D$2:$E$13,2,FALSE),IF(_xlpm.x=0,"",_xlpm.x)))</f>
        <v>https://orcid.org/0000-0002-0981-7442</v>
      </c>
      <c r="Z3183" s="46" t="str">
        <f>IF(W3183="","",_xlfn.LET(_xlpm.x,VLOOKUP(W3183,'Drop-down_menus'!$D$2:$E$13,2,FALSE),IF(_xlpm.x=0,"",_xlpm.x)))</f>
        <v>https://orcid.org/0000-0002-9037-7623</v>
      </c>
      <c r="AA3183" s="46" t="str">
        <f>IF(X3183="","",_xlfn.LET(_xlpm.x,VLOOKUP(X3183,'Drop-down_menus'!$D$2:$E$13,2,FALSE),IF(_xlpm.x=0,"",_xlpm.x)))</f>
        <v>https://orcid.org/0000-0001-5748-602X</v>
      </c>
      <c r="AB3183" s="46" t="s">
        <v>300</v>
      </c>
      <c r="AC3183" s="46" t="s">
        <v>1115</v>
      </c>
    </row>
    <row r="3184" spans="1:29" ht="15" customHeight="1">
      <c r="A3184" s="46">
        <v>382</v>
      </c>
      <c r="B3184" s="2">
        <v>4239</v>
      </c>
      <c r="C3184" t="s">
        <v>115</v>
      </c>
      <c r="D3184" s="46" t="b">
        <f>COUNTIF(Events!$B$2:$B$171, C3184) &gt; 0</f>
        <v>1</v>
      </c>
      <c r="E3184" s="46" t="s">
        <v>1113</v>
      </c>
      <c r="F3184" s="2" t="s">
        <v>1104</v>
      </c>
      <c r="G3184" t="s">
        <v>177</v>
      </c>
      <c r="H3184"/>
      <c r="I3184" s="46" t="s">
        <v>177</v>
      </c>
      <c r="J3184" s="46" t="str">
        <f>IF(I3184="","",_xlfn.LET(_xlpm.x,VLOOKUP(I3184,'2026-01-09_taxon-match'!$A$2:$N$81,4,FALSE),IF(_xlpm.x=0,"",_xlpm.x)))</f>
        <v>Sterechinus neumayeri</v>
      </c>
      <c r="K3184"/>
      <c r="L3184" s="46" t="str">
        <f>IF(I3184="","",_xlfn.LET(_xlpm.x,VLOOKUP(I3184,'2026-01-09_taxon-match'!$A$2:$N$81,3,FALSE),IF(_xlpm.x=0,"",_xlpm.x)))</f>
        <v>urn:lsid:marinespecies.org:taxname:160831</v>
      </c>
      <c r="M3184" s="46" t="str">
        <f>IF($I3184="","",_xlfn.LET(_xlpm.x,VLOOKUP($I3184,'2026-01-09_taxon-match'!$A$2:$N$81,5,FALSE),IF(_xlpm.x=0,"",_xlpm.x)))</f>
        <v>(Meissner, 1900)</v>
      </c>
      <c r="N3184" s="46" t="str">
        <f>IF($I3184="","",_xlfn.LET(_xlpm.x,VLOOKUP($I3184,'2026-01-09_taxon-match'!$A$2:$N$81,6,FALSE),IF(_xlpm.x=0,"",_xlpm.x)))</f>
        <v>Animalia</v>
      </c>
      <c r="O3184" s="46" t="str">
        <f>IF($I3184="","",_xlfn.LET(_xlpm.x,VLOOKUP($I3184,'2026-01-09_taxon-match'!$A$2:$N$81,7,FALSE),IF(_xlpm.x=0,"",_xlpm.x)))</f>
        <v>Echinodermata</v>
      </c>
      <c r="P3184" s="46" t="str">
        <f>IF($I3184="","",_xlfn.LET(_xlpm.x,VLOOKUP($I3184,'2026-01-09_taxon-match'!$A$2:$N$81,8,FALSE),IF(_xlpm.x=0,"",_xlpm.x)))</f>
        <v>Echinoidea</v>
      </c>
      <c r="Q3184" s="46" t="str">
        <f>IF($I3184="","",_xlfn.LET(_xlpm.x,VLOOKUP($I3184,'2026-01-09_taxon-match'!$A$2:$N$81,9,FALSE),IF(_xlpm.x=0,"",_xlpm.x)))</f>
        <v>Camarodonta</v>
      </c>
      <c r="R3184" s="46" t="str">
        <f>IF($I3184="","",_xlfn.LET(_xlpm.x,VLOOKUP($I3184,'2026-01-09_taxon-match'!$A$2:$N$81,10,FALSE),IF(_xlpm.x=0,"",_xlpm.x)))</f>
        <v>Echinidae</v>
      </c>
      <c r="S3184" s="46" t="str">
        <f>IF($I3184="","",_xlfn.LET(_xlpm.x,VLOOKUP($I3184,'2026-01-09_taxon-match'!$A$2:$N$81,11,FALSE),IF(_xlpm.x=0,"",_xlpm.x)))</f>
        <v>Sterechinus</v>
      </c>
      <c r="T3184" s="46" t="str">
        <f>IF($I3184="","",_xlfn.LET(_xlpm.x,VLOOKUP($I3184,'2026-01-09_taxon-match'!$A$2:$N$81,13,FALSE),IF(_xlpm.x=0,"",_xlpm.x)))</f>
        <v>neumayeri</v>
      </c>
      <c r="U3184"/>
      <c r="V3184" t="s">
        <v>43</v>
      </c>
      <c r="W3184" t="s">
        <v>28</v>
      </c>
      <c r="X3184" t="s">
        <v>32</v>
      </c>
      <c r="Y3184" s="46" t="str">
        <f>IF(V3184="","",_xlfn.LET(_xlpm.x,VLOOKUP(V3184,'Drop-down_menus'!$D$2:$E$13,2,FALSE),IF(_xlpm.x=0,"",_xlpm.x)))</f>
        <v>https://orcid.org/0000-0002-0981-7442</v>
      </c>
      <c r="Z3184" s="46" t="str">
        <f>IF(W3184="","",_xlfn.LET(_xlpm.x,VLOOKUP(W3184,'Drop-down_menus'!$D$2:$E$13,2,FALSE),IF(_xlpm.x=0,"",_xlpm.x)))</f>
        <v>https://orcid.org/0000-0002-9037-7623</v>
      </c>
      <c r="AA3184" s="46" t="str">
        <f>IF(X3184="","",_xlfn.LET(_xlpm.x,VLOOKUP(X3184,'Drop-down_menus'!$D$2:$E$13,2,FALSE),IF(_xlpm.x=0,"",_xlpm.x)))</f>
        <v>https://orcid.org/0000-0001-5748-602X</v>
      </c>
      <c r="AB3184" s="46" t="s">
        <v>172</v>
      </c>
      <c r="AC3184" s="46" t="s">
        <v>1114</v>
      </c>
    </row>
    <row r="3185" spans="1:29" ht="15" customHeight="1">
      <c r="A3185" s="46">
        <v>382</v>
      </c>
      <c r="B3185" s="2">
        <v>4240</v>
      </c>
      <c r="C3185" t="s">
        <v>115</v>
      </c>
      <c r="D3185" s="46" t="b">
        <f>COUNTIF(Events!$B$2:$B$171, C3185) &gt; 0</f>
        <v>1</v>
      </c>
      <c r="E3185" s="46" t="s">
        <v>1109</v>
      </c>
      <c r="F3185" s="46" t="s">
        <v>1107</v>
      </c>
      <c r="G3185" t="s">
        <v>177</v>
      </c>
      <c r="H3185"/>
      <c r="I3185" s="46" t="s">
        <v>177</v>
      </c>
      <c r="J3185" s="46" t="str">
        <f>IF(I3185="","",_xlfn.LET(_xlpm.x,VLOOKUP(I3185,'2026-01-09_taxon-match'!$A$2:$N$81,4,FALSE),IF(_xlpm.x=0,"",_xlpm.x)))</f>
        <v>Sterechinus neumayeri</v>
      </c>
      <c r="K3185"/>
      <c r="L3185" s="46" t="str">
        <f>IF(I3185="","",_xlfn.LET(_xlpm.x,VLOOKUP(I3185,'2026-01-09_taxon-match'!$A$2:$N$81,3,FALSE),IF(_xlpm.x=0,"",_xlpm.x)))</f>
        <v>urn:lsid:marinespecies.org:taxname:160831</v>
      </c>
      <c r="M3185" s="46" t="str">
        <f>IF($I3185="","",_xlfn.LET(_xlpm.x,VLOOKUP($I3185,'2026-01-09_taxon-match'!$A$2:$N$81,5,FALSE),IF(_xlpm.x=0,"",_xlpm.x)))</f>
        <v>(Meissner, 1900)</v>
      </c>
      <c r="N3185" s="46" t="str">
        <f>IF($I3185="","",_xlfn.LET(_xlpm.x,VLOOKUP($I3185,'2026-01-09_taxon-match'!$A$2:$N$81,6,FALSE),IF(_xlpm.x=0,"",_xlpm.x)))</f>
        <v>Animalia</v>
      </c>
      <c r="O3185" s="46" t="str">
        <f>IF($I3185="","",_xlfn.LET(_xlpm.x,VLOOKUP($I3185,'2026-01-09_taxon-match'!$A$2:$N$81,7,FALSE),IF(_xlpm.x=0,"",_xlpm.x)))</f>
        <v>Echinodermata</v>
      </c>
      <c r="P3185" s="46" t="str">
        <f>IF($I3185="","",_xlfn.LET(_xlpm.x,VLOOKUP($I3185,'2026-01-09_taxon-match'!$A$2:$N$81,8,FALSE),IF(_xlpm.x=0,"",_xlpm.x)))</f>
        <v>Echinoidea</v>
      </c>
      <c r="Q3185" s="46" t="str">
        <f>IF($I3185="","",_xlfn.LET(_xlpm.x,VLOOKUP($I3185,'2026-01-09_taxon-match'!$A$2:$N$81,9,FALSE),IF(_xlpm.x=0,"",_xlpm.x)))</f>
        <v>Camarodonta</v>
      </c>
      <c r="R3185" s="46" t="str">
        <f>IF($I3185="","",_xlfn.LET(_xlpm.x,VLOOKUP($I3185,'2026-01-09_taxon-match'!$A$2:$N$81,10,FALSE),IF(_xlpm.x=0,"",_xlpm.x)))</f>
        <v>Echinidae</v>
      </c>
      <c r="S3185" s="46" t="str">
        <f>IF($I3185="","",_xlfn.LET(_xlpm.x,VLOOKUP($I3185,'2026-01-09_taxon-match'!$A$2:$N$81,11,FALSE),IF(_xlpm.x=0,"",_xlpm.x)))</f>
        <v>Sterechinus</v>
      </c>
      <c r="T3185" s="46" t="str">
        <f>IF($I3185="","",_xlfn.LET(_xlpm.x,VLOOKUP($I3185,'2026-01-09_taxon-match'!$A$2:$N$81,13,FALSE),IF(_xlpm.x=0,"",_xlpm.x)))</f>
        <v>neumayeri</v>
      </c>
      <c r="V3185" t="s">
        <v>43</v>
      </c>
      <c r="W3185" t="s">
        <v>28</v>
      </c>
      <c r="X3185" t="s">
        <v>32</v>
      </c>
      <c r="Y3185" s="46" t="str">
        <f>IF(V3185="","",_xlfn.LET(_xlpm.x,VLOOKUP(V3185,'Drop-down_menus'!$D$2:$E$13,2,FALSE),IF(_xlpm.x=0,"",_xlpm.x)))</f>
        <v>https://orcid.org/0000-0002-0981-7442</v>
      </c>
      <c r="Z3185" s="46" t="str">
        <f>IF(W3185="","",_xlfn.LET(_xlpm.x,VLOOKUP(W3185,'Drop-down_menus'!$D$2:$E$13,2,FALSE),IF(_xlpm.x=0,"",_xlpm.x)))</f>
        <v>https://orcid.org/0000-0002-9037-7623</v>
      </c>
      <c r="AA3185" s="46" t="str">
        <f>IF(X3185="","",_xlfn.LET(_xlpm.x,VLOOKUP(X3185,'Drop-down_menus'!$D$2:$E$13,2,FALSE),IF(_xlpm.x=0,"",_xlpm.x)))</f>
        <v>https://orcid.org/0000-0001-5748-602X</v>
      </c>
      <c r="AB3185" s="46" t="s">
        <v>172</v>
      </c>
      <c r="AC3185" s="46" t="s">
        <v>189</v>
      </c>
    </row>
    <row r="3186" spans="1:29" ht="15" customHeight="1">
      <c r="A3186" s="46">
        <v>382</v>
      </c>
      <c r="B3186" s="2">
        <v>4241</v>
      </c>
      <c r="C3186" t="s">
        <v>115</v>
      </c>
      <c r="D3186" s="46" t="b">
        <f>COUNTIF(Events!$B$2:$B$171, C3186) &gt; 0</f>
        <v>1</v>
      </c>
      <c r="E3186" s="46" t="s">
        <v>1110</v>
      </c>
      <c r="F3186" s="46" t="s">
        <v>1108</v>
      </c>
      <c r="G3186" t="s">
        <v>177</v>
      </c>
      <c r="H3186"/>
      <c r="I3186" s="46" t="s">
        <v>177</v>
      </c>
      <c r="J3186" s="46" t="str">
        <f>IF(I3186="","",_xlfn.LET(_xlpm.x,VLOOKUP(I3186,'2026-01-09_taxon-match'!$A$2:$N$81,4,FALSE),IF(_xlpm.x=0,"",_xlpm.x)))</f>
        <v>Sterechinus neumayeri</v>
      </c>
      <c r="K3186"/>
      <c r="L3186" s="46" t="str">
        <f>IF(I3186="","",_xlfn.LET(_xlpm.x,VLOOKUP(I3186,'2026-01-09_taxon-match'!$A$2:$N$81,3,FALSE),IF(_xlpm.x=0,"",_xlpm.x)))</f>
        <v>urn:lsid:marinespecies.org:taxname:160831</v>
      </c>
      <c r="M3186" s="46" t="str">
        <f>IF($I3186="","",_xlfn.LET(_xlpm.x,VLOOKUP($I3186,'2026-01-09_taxon-match'!$A$2:$N$81,5,FALSE),IF(_xlpm.x=0,"",_xlpm.x)))</f>
        <v>(Meissner, 1900)</v>
      </c>
      <c r="N3186" s="46" t="str">
        <f>IF($I3186="","",_xlfn.LET(_xlpm.x,VLOOKUP($I3186,'2026-01-09_taxon-match'!$A$2:$N$81,6,FALSE),IF(_xlpm.x=0,"",_xlpm.x)))</f>
        <v>Animalia</v>
      </c>
      <c r="O3186" s="46" t="str">
        <f>IF($I3186="","",_xlfn.LET(_xlpm.x,VLOOKUP($I3186,'2026-01-09_taxon-match'!$A$2:$N$81,7,FALSE),IF(_xlpm.x=0,"",_xlpm.x)))</f>
        <v>Echinodermata</v>
      </c>
      <c r="P3186" s="46" t="str">
        <f>IF($I3186="","",_xlfn.LET(_xlpm.x,VLOOKUP($I3186,'2026-01-09_taxon-match'!$A$2:$N$81,8,FALSE),IF(_xlpm.x=0,"",_xlpm.x)))</f>
        <v>Echinoidea</v>
      </c>
      <c r="Q3186" s="46" t="str">
        <f>IF($I3186="","",_xlfn.LET(_xlpm.x,VLOOKUP($I3186,'2026-01-09_taxon-match'!$A$2:$N$81,9,FALSE),IF(_xlpm.x=0,"",_xlpm.x)))</f>
        <v>Camarodonta</v>
      </c>
      <c r="R3186" s="46" t="str">
        <f>IF($I3186="","",_xlfn.LET(_xlpm.x,VLOOKUP($I3186,'2026-01-09_taxon-match'!$A$2:$N$81,10,FALSE),IF(_xlpm.x=0,"",_xlpm.x)))</f>
        <v>Echinidae</v>
      </c>
      <c r="S3186" s="46" t="str">
        <f>IF($I3186="","",_xlfn.LET(_xlpm.x,VLOOKUP($I3186,'2026-01-09_taxon-match'!$A$2:$N$81,11,FALSE),IF(_xlpm.x=0,"",_xlpm.x)))</f>
        <v>Sterechinus</v>
      </c>
      <c r="T3186" s="46" t="str">
        <f>IF($I3186="","",_xlfn.LET(_xlpm.x,VLOOKUP($I3186,'2026-01-09_taxon-match'!$A$2:$N$81,13,FALSE),IF(_xlpm.x=0,"",_xlpm.x)))</f>
        <v>neumayeri</v>
      </c>
      <c r="V3186" t="s">
        <v>43</v>
      </c>
      <c r="W3186" t="s">
        <v>28</v>
      </c>
      <c r="X3186" t="s">
        <v>32</v>
      </c>
      <c r="Y3186" s="46" t="str">
        <f>IF(V3186="","",_xlfn.LET(_xlpm.x,VLOOKUP(V3186,'Drop-down_menus'!$D$2:$E$13,2,FALSE),IF(_xlpm.x=0,"",_xlpm.x)))</f>
        <v>https://orcid.org/0000-0002-0981-7442</v>
      </c>
      <c r="Z3186" s="46" t="str">
        <f>IF(W3186="","",_xlfn.LET(_xlpm.x,VLOOKUP(W3186,'Drop-down_menus'!$D$2:$E$13,2,FALSE),IF(_xlpm.x=0,"",_xlpm.x)))</f>
        <v>https://orcid.org/0000-0002-9037-7623</v>
      </c>
      <c r="AA3186" s="46" t="str">
        <f>IF(X3186="","",_xlfn.LET(_xlpm.x,VLOOKUP(X3186,'Drop-down_menus'!$D$2:$E$13,2,FALSE),IF(_xlpm.x=0,"",_xlpm.x)))</f>
        <v>https://orcid.org/0000-0001-5748-602X</v>
      </c>
      <c r="AB3186" s="46" t="s">
        <v>229</v>
      </c>
      <c r="AC3186" s="46" t="s">
        <v>1114</v>
      </c>
    </row>
    <row r="3187" spans="1:29" ht="15" customHeight="1">
      <c r="A3187" s="46">
        <v>382</v>
      </c>
      <c r="B3187" s="2">
        <v>4242</v>
      </c>
      <c r="C3187" t="s">
        <v>115</v>
      </c>
      <c r="D3187" s="46" t="b">
        <f>COUNTIF(Events!$B$2:$B$171, C3187) &gt; 0</f>
        <v>1</v>
      </c>
      <c r="E3187" s="46" t="s">
        <v>1111</v>
      </c>
      <c r="F3187" s="46" t="s">
        <v>1108</v>
      </c>
      <c r="G3187" t="s">
        <v>177</v>
      </c>
      <c r="H3187"/>
      <c r="I3187" s="46" t="s">
        <v>177</v>
      </c>
      <c r="J3187" s="46" t="str">
        <f>IF(I3187="","",_xlfn.LET(_xlpm.x,VLOOKUP(I3187,'2026-01-09_taxon-match'!$A$2:$N$81,4,FALSE),IF(_xlpm.x=0,"",_xlpm.x)))</f>
        <v>Sterechinus neumayeri</v>
      </c>
      <c r="K3187"/>
      <c r="L3187" s="46" t="str">
        <f>IF(I3187="","",_xlfn.LET(_xlpm.x,VLOOKUP(I3187,'2026-01-09_taxon-match'!$A$2:$N$81,3,FALSE),IF(_xlpm.x=0,"",_xlpm.x)))</f>
        <v>urn:lsid:marinespecies.org:taxname:160831</v>
      </c>
      <c r="M3187" s="46" t="str">
        <f>IF($I3187="","",_xlfn.LET(_xlpm.x,VLOOKUP($I3187,'2026-01-09_taxon-match'!$A$2:$N$81,5,FALSE),IF(_xlpm.x=0,"",_xlpm.x)))</f>
        <v>(Meissner, 1900)</v>
      </c>
      <c r="N3187" s="46" t="str">
        <f>IF($I3187="","",_xlfn.LET(_xlpm.x,VLOOKUP($I3187,'2026-01-09_taxon-match'!$A$2:$N$81,6,FALSE),IF(_xlpm.x=0,"",_xlpm.x)))</f>
        <v>Animalia</v>
      </c>
      <c r="O3187" s="46" t="str">
        <f>IF($I3187="","",_xlfn.LET(_xlpm.x,VLOOKUP($I3187,'2026-01-09_taxon-match'!$A$2:$N$81,7,FALSE),IF(_xlpm.x=0,"",_xlpm.x)))</f>
        <v>Echinodermata</v>
      </c>
      <c r="P3187" s="46" t="str">
        <f>IF($I3187="","",_xlfn.LET(_xlpm.x,VLOOKUP($I3187,'2026-01-09_taxon-match'!$A$2:$N$81,8,FALSE),IF(_xlpm.x=0,"",_xlpm.x)))</f>
        <v>Echinoidea</v>
      </c>
      <c r="Q3187" s="46" t="str">
        <f>IF($I3187="","",_xlfn.LET(_xlpm.x,VLOOKUP($I3187,'2026-01-09_taxon-match'!$A$2:$N$81,9,FALSE),IF(_xlpm.x=0,"",_xlpm.x)))</f>
        <v>Camarodonta</v>
      </c>
      <c r="R3187" s="46" t="str">
        <f>IF($I3187="","",_xlfn.LET(_xlpm.x,VLOOKUP($I3187,'2026-01-09_taxon-match'!$A$2:$N$81,10,FALSE),IF(_xlpm.x=0,"",_xlpm.x)))</f>
        <v>Echinidae</v>
      </c>
      <c r="S3187" s="46" t="str">
        <f>IF($I3187="","",_xlfn.LET(_xlpm.x,VLOOKUP($I3187,'2026-01-09_taxon-match'!$A$2:$N$81,11,FALSE),IF(_xlpm.x=0,"",_xlpm.x)))</f>
        <v>Sterechinus</v>
      </c>
      <c r="T3187" s="46" t="str">
        <f>IF($I3187="","",_xlfn.LET(_xlpm.x,VLOOKUP($I3187,'2026-01-09_taxon-match'!$A$2:$N$81,13,FALSE),IF(_xlpm.x=0,"",_xlpm.x)))</f>
        <v>neumayeri</v>
      </c>
      <c r="V3187" t="s">
        <v>43</v>
      </c>
      <c r="W3187" t="s">
        <v>28</v>
      </c>
      <c r="X3187" t="s">
        <v>32</v>
      </c>
      <c r="Y3187" s="46" t="str">
        <f>IF(V3187="","",_xlfn.LET(_xlpm.x,VLOOKUP(V3187,'Drop-down_menus'!$D$2:$E$13,2,FALSE),IF(_xlpm.x=0,"",_xlpm.x)))</f>
        <v>https://orcid.org/0000-0002-0981-7442</v>
      </c>
      <c r="Z3187" s="46" t="str">
        <f>IF(W3187="","",_xlfn.LET(_xlpm.x,VLOOKUP(W3187,'Drop-down_menus'!$D$2:$E$13,2,FALSE),IF(_xlpm.x=0,"",_xlpm.x)))</f>
        <v>https://orcid.org/0000-0002-9037-7623</v>
      </c>
      <c r="AA3187" s="46" t="str">
        <f>IF(X3187="","",_xlfn.LET(_xlpm.x,VLOOKUP(X3187,'Drop-down_menus'!$D$2:$E$13,2,FALSE),IF(_xlpm.x=0,"",_xlpm.x)))</f>
        <v>https://orcid.org/0000-0001-5748-602X</v>
      </c>
      <c r="AB3187" s="46" t="s">
        <v>229</v>
      </c>
      <c r="AC3187" s="46" t="s">
        <v>1114</v>
      </c>
    </row>
    <row r="3188" spans="1:29" ht="15" customHeight="1">
      <c r="A3188" s="46">
        <v>382</v>
      </c>
      <c r="B3188" s="2">
        <v>4243</v>
      </c>
      <c r="C3188" t="s">
        <v>115</v>
      </c>
      <c r="D3188" s="46" t="b">
        <f>COUNTIF(Events!$B$2:$B$171, C3188) &gt; 0</f>
        <v>1</v>
      </c>
      <c r="E3188" s="2" t="s">
        <v>1106</v>
      </c>
      <c r="F3188" s="46" t="s">
        <v>1105</v>
      </c>
      <c r="G3188" t="s">
        <v>177</v>
      </c>
      <c r="H3188"/>
      <c r="I3188" s="46" t="s">
        <v>177</v>
      </c>
      <c r="J3188" s="46" t="str">
        <f>IF(I3188="","",_xlfn.LET(_xlpm.x,VLOOKUP(I3188,'2026-01-09_taxon-match'!$A$2:$N$81,4,FALSE),IF(_xlpm.x=0,"",_xlpm.x)))</f>
        <v>Sterechinus neumayeri</v>
      </c>
      <c r="K3188"/>
      <c r="L3188" s="46" t="str">
        <f>IF(I3188="","",_xlfn.LET(_xlpm.x,VLOOKUP(I3188,'2026-01-09_taxon-match'!$A$2:$N$81,3,FALSE),IF(_xlpm.x=0,"",_xlpm.x)))</f>
        <v>urn:lsid:marinespecies.org:taxname:160831</v>
      </c>
      <c r="M3188" s="46" t="str">
        <f>IF($I3188="","",_xlfn.LET(_xlpm.x,VLOOKUP($I3188,'2026-01-09_taxon-match'!$A$2:$N$81,5,FALSE),IF(_xlpm.x=0,"",_xlpm.x)))</f>
        <v>(Meissner, 1900)</v>
      </c>
      <c r="N3188" s="46" t="str">
        <f>IF($I3188="","",_xlfn.LET(_xlpm.x,VLOOKUP($I3188,'2026-01-09_taxon-match'!$A$2:$N$81,6,FALSE),IF(_xlpm.x=0,"",_xlpm.x)))</f>
        <v>Animalia</v>
      </c>
      <c r="O3188" s="46" t="str">
        <f>IF($I3188="","",_xlfn.LET(_xlpm.x,VLOOKUP($I3188,'2026-01-09_taxon-match'!$A$2:$N$81,7,FALSE),IF(_xlpm.x=0,"",_xlpm.x)))</f>
        <v>Echinodermata</v>
      </c>
      <c r="P3188" s="46" t="str">
        <f>IF($I3188="","",_xlfn.LET(_xlpm.x,VLOOKUP($I3188,'2026-01-09_taxon-match'!$A$2:$N$81,8,FALSE),IF(_xlpm.x=0,"",_xlpm.x)))</f>
        <v>Echinoidea</v>
      </c>
      <c r="Q3188" s="46" t="str">
        <f>IF($I3188="","",_xlfn.LET(_xlpm.x,VLOOKUP($I3188,'2026-01-09_taxon-match'!$A$2:$N$81,9,FALSE),IF(_xlpm.x=0,"",_xlpm.x)))</f>
        <v>Camarodonta</v>
      </c>
      <c r="R3188" s="46" t="str">
        <f>IF($I3188="","",_xlfn.LET(_xlpm.x,VLOOKUP($I3188,'2026-01-09_taxon-match'!$A$2:$N$81,10,FALSE),IF(_xlpm.x=0,"",_xlpm.x)))</f>
        <v>Echinidae</v>
      </c>
      <c r="S3188" s="46" t="str">
        <f>IF($I3188="","",_xlfn.LET(_xlpm.x,VLOOKUP($I3188,'2026-01-09_taxon-match'!$A$2:$N$81,11,FALSE),IF(_xlpm.x=0,"",_xlpm.x)))</f>
        <v>Sterechinus</v>
      </c>
      <c r="T3188" s="46" t="str">
        <f>IF($I3188="","",_xlfn.LET(_xlpm.x,VLOOKUP($I3188,'2026-01-09_taxon-match'!$A$2:$N$81,13,FALSE),IF(_xlpm.x=0,"",_xlpm.x)))</f>
        <v>neumayeri</v>
      </c>
      <c r="V3188" t="s">
        <v>43</v>
      </c>
      <c r="W3188" t="s">
        <v>28</v>
      </c>
      <c r="X3188" t="s">
        <v>32</v>
      </c>
      <c r="Y3188" s="46" t="str">
        <f>IF(V3188="","",_xlfn.LET(_xlpm.x,VLOOKUP(V3188,'Drop-down_menus'!$D$2:$E$13,2,FALSE),IF(_xlpm.x=0,"",_xlpm.x)))</f>
        <v>https://orcid.org/0000-0002-0981-7442</v>
      </c>
      <c r="Z3188" s="46" t="str">
        <f>IF(W3188="","",_xlfn.LET(_xlpm.x,VLOOKUP(W3188,'Drop-down_menus'!$D$2:$E$13,2,FALSE),IF(_xlpm.x=0,"",_xlpm.x)))</f>
        <v>https://orcid.org/0000-0002-9037-7623</v>
      </c>
      <c r="AA3188" s="46" t="str">
        <f>IF(X3188="","",_xlfn.LET(_xlpm.x,VLOOKUP(X3188,'Drop-down_menus'!$D$2:$E$13,2,FALSE),IF(_xlpm.x=0,"",_xlpm.x)))</f>
        <v>https://orcid.org/0000-0001-5748-602X</v>
      </c>
      <c r="AB3188" s="46" t="s">
        <v>300</v>
      </c>
      <c r="AC3188" s="46" t="s">
        <v>1115</v>
      </c>
    </row>
    <row r="3189" spans="1:29" ht="15" customHeight="1">
      <c r="A3189" s="46">
        <v>383</v>
      </c>
      <c r="B3189" s="2">
        <v>4244</v>
      </c>
      <c r="C3189" t="s">
        <v>115</v>
      </c>
      <c r="D3189" s="46" t="b">
        <f>COUNTIF(Events!$B$2:$B$171, C3189) &gt; 0</f>
        <v>1</v>
      </c>
      <c r="E3189" s="46" t="s">
        <v>1113</v>
      </c>
      <c r="F3189" s="2" t="s">
        <v>1104</v>
      </c>
      <c r="G3189" t="s">
        <v>177</v>
      </c>
      <c r="H3189"/>
      <c r="I3189" s="46" t="s">
        <v>177</v>
      </c>
      <c r="J3189" s="46" t="str">
        <f>IF(I3189="","",_xlfn.LET(_xlpm.x,VLOOKUP(I3189,'2026-01-09_taxon-match'!$A$2:$N$81,4,FALSE),IF(_xlpm.x=0,"",_xlpm.x)))</f>
        <v>Sterechinus neumayeri</v>
      </c>
      <c r="K3189"/>
      <c r="L3189" s="46" t="str">
        <f>IF(I3189="","",_xlfn.LET(_xlpm.x,VLOOKUP(I3189,'2026-01-09_taxon-match'!$A$2:$N$81,3,FALSE),IF(_xlpm.x=0,"",_xlpm.x)))</f>
        <v>urn:lsid:marinespecies.org:taxname:160831</v>
      </c>
      <c r="M3189" s="46" t="str">
        <f>IF($I3189="","",_xlfn.LET(_xlpm.x,VLOOKUP($I3189,'2026-01-09_taxon-match'!$A$2:$N$81,5,FALSE),IF(_xlpm.x=0,"",_xlpm.x)))</f>
        <v>(Meissner, 1900)</v>
      </c>
      <c r="N3189" s="46" t="str">
        <f>IF($I3189="","",_xlfn.LET(_xlpm.x,VLOOKUP($I3189,'2026-01-09_taxon-match'!$A$2:$N$81,6,FALSE),IF(_xlpm.x=0,"",_xlpm.x)))</f>
        <v>Animalia</v>
      </c>
      <c r="O3189" s="46" t="str">
        <f>IF($I3189="","",_xlfn.LET(_xlpm.x,VLOOKUP($I3189,'2026-01-09_taxon-match'!$A$2:$N$81,7,FALSE),IF(_xlpm.x=0,"",_xlpm.x)))</f>
        <v>Echinodermata</v>
      </c>
      <c r="P3189" s="46" t="str">
        <f>IF($I3189="","",_xlfn.LET(_xlpm.x,VLOOKUP($I3189,'2026-01-09_taxon-match'!$A$2:$N$81,8,FALSE),IF(_xlpm.x=0,"",_xlpm.x)))</f>
        <v>Echinoidea</v>
      </c>
      <c r="Q3189" s="46" t="str">
        <f>IF($I3189="","",_xlfn.LET(_xlpm.x,VLOOKUP($I3189,'2026-01-09_taxon-match'!$A$2:$N$81,9,FALSE),IF(_xlpm.x=0,"",_xlpm.x)))</f>
        <v>Camarodonta</v>
      </c>
      <c r="R3189" s="46" t="str">
        <f>IF($I3189="","",_xlfn.LET(_xlpm.x,VLOOKUP($I3189,'2026-01-09_taxon-match'!$A$2:$N$81,10,FALSE),IF(_xlpm.x=0,"",_xlpm.x)))</f>
        <v>Echinidae</v>
      </c>
      <c r="S3189" s="46" t="str">
        <f>IF($I3189="","",_xlfn.LET(_xlpm.x,VLOOKUP($I3189,'2026-01-09_taxon-match'!$A$2:$N$81,11,FALSE),IF(_xlpm.x=0,"",_xlpm.x)))</f>
        <v>Sterechinus</v>
      </c>
      <c r="T3189" s="46" t="str">
        <f>IF($I3189="","",_xlfn.LET(_xlpm.x,VLOOKUP($I3189,'2026-01-09_taxon-match'!$A$2:$N$81,13,FALSE),IF(_xlpm.x=0,"",_xlpm.x)))</f>
        <v>neumayeri</v>
      </c>
      <c r="U3189"/>
      <c r="V3189" t="s">
        <v>43</v>
      </c>
      <c r="W3189" t="s">
        <v>28</v>
      </c>
      <c r="X3189" t="s">
        <v>32</v>
      </c>
      <c r="Y3189" s="46" t="str">
        <f>IF(V3189="","",_xlfn.LET(_xlpm.x,VLOOKUP(V3189,'Drop-down_menus'!$D$2:$E$13,2,FALSE),IF(_xlpm.x=0,"",_xlpm.x)))</f>
        <v>https://orcid.org/0000-0002-0981-7442</v>
      </c>
      <c r="Z3189" s="46" t="str">
        <f>IF(W3189="","",_xlfn.LET(_xlpm.x,VLOOKUP(W3189,'Drop-down_menus'!$D$2:$E$13,2,FALSE),IF(_xlpm.x=0,"",_xlpm.x)))</f>
        <v>https://orcid.org/0000-0002-9037-7623</v>
      </c>
      <c r="AA3189" s="46" t="str">
        <f>IF(X3189="","",_xlfn.LET(_xlpm.x,VLOOKUP(X3189,'Drop-down_menus'!$D$2:$E$13,2,FALSE),IF(_xlpm.x=0,"",_xlpm.x)))</f>
        <v>https://orcid.org/0000-0001-5748-602X</v>
      </c>
      <c r="AB3189" s="46" t="s">
        <v>172</v>
      </c>
      <c r="AC3189" s="46" t="s">
        <v>1114</v>
      </c>
    </row>
    <row r="3190" spans="1:29" ht="15" customHeight="1">
      <c r="A3190" s="46">
        <v>383</v>
      </c>
      <c r="B3190" s="2">
        <v>4245</v>
      </c>
      <c r="C3190" t="s">
        <v>115</v>
      </c>
      <c r="D3190" s="46" t="b">
        <f>COUNTIF(Events!$B$2:$B$171, C3190) &gt; 0</f>
        <v>1</v>
      </c>
      <c r="E3190" s="46" t="s">
        <v>1109</v>
      </c>
      <c r="F3190" s="46" t="s">
        <v>1107</v>
      </c>
      <c r="G3190" t="s">
        <v>177</v>
      </c>
      <c r="H3190"/>
      <c r="I3190" s="46" t="s">
        <v>177</v>
      </c>
      <c r="J3190" s="46" t="str">
        <f>IF(I3190="","",_xlfn.LET(_xlpm.x,VLOOKUP(I3190,'2026-01-09_taxon-match'!$A$2:$N$81,4,FALSE),IF(_xlpm.x=0,"",_xlpm.x)))</f>
        <v>Sterechinus neumayeri</v>
      </c>
      <c r="K3190"/>
      <c r="L3190" s="46" t="str">
        <f>IF(I3190="","",_xlfn.LET(_xlpm.x,VLOOKUP(I3190,'2026-01-09_taxon-match'!$A$2:$N$81,3,FALSE),IF(_xlpm.x=0,"",_xlpm.x)))</f>
        <v>urn:lsid:marinespecies.org:taxname:160831</v>
      </c>
      <c r="M3190" s="46" t="str">
        <f>IF($I3190="","",_xlfn.LET(_xlpm.x,VLOOKUP($I3190,'2026-01-09_taxon-match'!$A$2:$N$81,5,FALSE),IF(_xlpm.x=0,"",_xlpm.x)))</f>
        <v>(Meissner, 1900)</v>
      </c>
      <c r="N3190" s="46" t="str">
        <f>IF($I3190="","",_xlfn.LET(_xlpm.x,VLOOKUP($I3190,'2026-01-09_taxon-match'!$A$2:$N$81,6,FALSE),IF(_xlpm.x=0,"",_xlpm.x)))</f>
        <v>Animalia</v>
      </c>
      <c r="O3190" s="46" t="str">
        <f>IF($I3190="","",_xlfn.LET(_xlpm.x,VLOOKUP($I3190,'2026-01-09_taxon-match'!$A$2:$N$81,7,FALSE),IF(_xlpm.x=0,"",_xlpm.x)))</f>
        <v>Echinodermata</v>
      </c>
      <c r="P3190" s="46" t="str">
        <f>IF($I3190="","",_xlfn.LET(_xlpm.x,VLOOKUP($I3190,'2026-01-09_taxon-match'!$A$2:$N$81,8,FALSE),IF(_xlpm.x=0,"",_xlpm.x)))</f>
        <v>Echinoidea</v>
      </c>
      <c r="Q3190" s="46" t="str">
        <f>IF($I3190="","",_xlfn.LET(_xlpm.x,VLOOKUP($I3190,'2026-01-09_taxon-match'!$A$2:$N$81,9,FALSE),IF(_xlpm.x=0,"",_xlpm.x)))</f>
        <v>Camarodonta</v>
      </c>
      <c r="R3190" s="46" t="str">
        <f>IF($I3190="","",_xlfn.LET(_xlpm.x,VLOOKUP($I3190,'2026-01-09_taxon-match'!$A$2:$N$81,10,FALSE),IF(_xlpm.x=0,"",_xlpm.x)))</f>
        <v>Echinidae</v>
      </c>
      <c r="S3190" s="46" t="str">
        <f>IF($I3190="","",_xlfn.LET(_xlpm.x,VLOOKUP($I3190,'2026-01-09_taxon-match'!$A$2:$N$81,11,FALSE),IF(_xlpm.x=0,"",_xlpm.x)))</f>
        <v>Sterechinus</v>
      </c>
      <c r="T3190" s="46" t="str">
        <f>IF($I3190="","",_xlfn.LET(_xlpm.x,VLOOKUP($I3190,'2026-01-09_taxon-match'!$A$2:$N$81,13,FALSE),IF(_xlpm.x=0,"",_xlpm.x)))</f>
        <v>neumayeri</v>
      </c>
      <c r="V3190" t="s">
        <v>43</v>
      </c>
      <c r="W3190" t="s">
        <v>28</v>
      </c>
      <c r="X3190" t="s">
        <v>32</v>
      </c>
      <c r="Y3190" s="46" t="str">
        <f>IF(V3190="","",_xlfn.LET(_xlpm.x,VLOOKUP(V3190,'Drop-down_menus'!$D$2:$E$13,2,FALSE),IF(_xlpm.x=0,"",_xlpm.x)))</f>
        <v>https://orcid.org/0000-0002-0981-7442</v>
      </c>
      <c r="Z3190" s="46" t="str">
        <f>IF(W3190="","",_xlfn.LET(_xlpm.x,VLOOKUP(W3190,'Drop-down_menus'!$D$2:$E$13,2,FALSE),IF(_xlpm.x=0,"",_xlpm.x)))</f>
        <v>https://orcid.org/0000-0002-9037-7623</v>
      </c>
      <c r="AA3190" s="46" t="str">
        <f>IF(X3190="","",_xlfn.LET(_xlpm.x,VLOOKUP(X3190,'Drop-down_menus'!$D$2:$E$13,2,FALSE),IF(_xlpm.x=0,"",_xlpm.x)))</f>
        <v>https://orcid.org/0000-0001-5748-602X</v>
      </c>
      <c r="AB3190" s="46" t="s">
        <v>172</v>
      </c>
      <c r="AC3190" s="46" t="s">
        <v>189</v>
      </c>
    </row>
    <row r="3191" spans="1:29" ht="15" customHeight="1">
      <c r="A3191" s="46">
        <v>383</v>
      </c>
      <c r="B3191" s="2">
        <v>4246</v>
      </c>
      <c r="C3191" t="s">
        <v>115</v>
      </c>
      <c r="D3191" s="46" t="b">
        <f>COUNTIF(Events!$B$2:$B$171, C3191) &gt; 0</f>
        <v>1</v>
      </c>
      <c r="E3191" s="46" t="s">
        <v>1110</v>
      </c>
      <c r="F3191" s="46" t="s">
        <v>1108</v>
      </c>
      <c r="G3191" t="s">
        <v>177</v>
      </c>
      <c r="H3191"/>
      <c r="I3191" s="46" t="s">
        <v>177</v>
      </c>
      <c r="J3191" s="46" t="str">
        <f>IF(I3191="","",_xlfn.LET(_xlpm.x,VLOOKUP(I3191,'2026-01-09_taxon-match'!$A$2:$N$81,4,FALSE),IF(_xlpm.x=0,"",_xlpm.x)))</f>
        <v>Sterechinus neumayeri</v>
      </c>
      <c r="K3191"/>
      <c r="L3191" s="46" t="str">
        <f>IF(I3191="","",_xlfn.LET(_xlpm.x,VLOOKUP(I3191,'2026-01-09_taxon-match'!$A$2:$N$81,3,FALSE),IF(_xlpm.x=0,"",_xlpm.x)))</f>
        <v>urn:lsid:marinespecies.org:taxname:160831</v>
      </c>
      <c r="M3191" s="46" t="str">
        <f>IF($I3191="","",_xlfn.LET(_xlpm.x,VLOOKUP($I3191,'2026-01-09_taxon-match'!$A$2:$N$81,5,FALSE),IF(_xlpm.x=0,"",_xlpm.x)))</f>
        <v>(Meissner, 1900)</v>
      </c>
      <c r="N3191" s="46" t="str">
        <f>IF($I3191="","",_xlfn.LET(_xlpm.x,VLOOKUP($I3191,'2026-01-09_taxon-match'!$A$2:$N$81,6,FALSE),IF(_xlpm.x=0,"",_xlpm.x)))</f>
        <v>Animalia</v>
      </c>
      <c r="O3191" s="46" t="str">
        <f>IF($I3191="","",_xlfn.LET(_xlpm.x,VLOOKUP($I3191,'2026-01-09_taxon-match'!$A$2:$N$81,7,FALSE),IF(_xlpm.x=0,"",_xlpm.x)))</f>
        <v>Echinodermata</v>
      </c>
      <c r="P3191" s="46" t="str">
        <f>IF($I3191="","",_xlfn.LET(_xlpm.x,VLOOKUP($I3191,'2026-01-09_taxon-match'!$A$2:$N$81,8,FALSE),IF(_xlpm.x=0,"",_xlpm.x)))</f>
        <v>Echinoidea</v>
      </c>
      <c r="Q3191" s="46" t="str">
        <f>IF($I3191="","",_xlfn.LET(_xlpm.x,VLOOKUP($I3191,'2026-01-09_taxon-match'!$A$2:$N$81,9,FALSE),IF(_xlpm.x=0,"",_xlpm.x)))</f>
        <v>Camarodonta</v>
      </c>
      <c r="R3191" s="46" t="str">
        <f>IF($I3191="","",_xlfn.LET(_xlpm.x,VLOOKUP($I3191,'2026-01-09_taxon-match'!$A$2:$N$81,10,FALSE),IF(_xlpm.x=0,"",_xlpm.x)))</f>
        <v>Echinidae</v>
      </c>
      <c r="S3191" s="46" t="str">
        <f>IF($I3191="","",_xlfn.LET(_xlpm.x,VLOOKUP($I3191,'2026-01-09_taxon-match'!$A$2:$N$81,11,FALSE),IF(_xlpm.x=0,"",_xlpm.x)))</f>
        <v>Sterechinus</v>
      </c>
      <c r="T3191" s="46" t="str">
        <f>IF($I3191="","",_xlfn.LET(_xlpm.x,VLOOKUP($I3191,'2026-01-09_taxon-match'!$A$2:$N$81,13,FALSE),IF(_xlpm.x=0,"",_xlpm.x)))</f>
        <v>neumayeri</v>
      </c>
      <c r="V3191" t="s">
        <v>43</v>
      </c>
      <c r="W3191" t="s">
        <v>28</v>
      </c>
      <c r="X3191" t="s">
        <v>32</v>
      </c>
      <c r="Y3191" s="46" t="str">
        <f>IF(V3191="","",_xlfn.LET(_xlpm.x,VLOOKUP(V3191,'Drop-down_menus'!$D$2:$E$13,2,FALSE),IF(_xlpm.x=0,"",_xlpm.x)))</f>
        <v>https://orcid.org/0000-0002-0981-7442</v>
      </c>
      <c r="Z3191" s="46" t="str">
        <f>IF(W3191="","",_xlfn.LET(_xlpm.x,VLOOKUP(W3191,'Drop-down_menus'!$D$2:$E$13,2,FALSE),IF(_xlpm.x=0,"",_xlpm.x)))</f>
        <v>https://orcid.org/0000-0002-9037-7623</v>
      </c>
      <c r="AA3191" s="46" t="str">
        <f>IF(X3191="","",_xlfn.LET(_xlpm.x,VLOOKUP(X3191,'Drop-down_menus'!$D$2:$E$13,2,FALSE),IF(_xlpm.x=0,"",_xlpm.x)))</f>
        <v>https://orcid.org/0000-0001-5748-602X</v>
      </c>
      <c r="AB3191" s="46" t="s">
        <v>229</v>
      </c>
      <c r="AC3191" s="46" t="s">
        <v>1114</v>
      </c>
    </row>
    <row r="3192" spans="1:29" ht="15" customHeight="1">
      <c r="A3192" s="46">
        <v>383</v>
      </c>
      <c r="B3192" s="2">
        <v>4247</v>
      </c>
      <c r="C3192" t="s">
        <v>115</v>
      </c>
      <c r="D3192" s="46" t="b">
        <f>COUNTIF(Events!$B$2:$B$171, C3192) &gt; 0</f>
        <v>1</v>
      </c>
      <c r="E3192" s="46" t="s">
        <v>1111</v>
      </c>
      <c r="F3192" s="46" t="s">
        <v>1108</v>
      </c>
      <c r="G3192" t="s">
        <v>177</v>
      </c>
      <c r="H3192"/>
      <c r="I3192" s="46" t="s">
        <v>177</v>
      </c>
      <c r="J3192" s="46" t="str">
        <f>IF(I3192="","",_xlfn.LET(_xlpm.x,VLOOKUP(I3192,'2026-01-09_taxon-match'!$A$2:$N$81,4,FALSE),IF(_xlpm.x=0,"",_xlpm.x)))</f>
        <v>Sterechinus neumayeri</v>
      </c>
      <c r="K3192"/>
      <c r="L3192" s="46" t="str">
        <f>IF(I3192="","",_xlfn.LET(_xlpm.x,VLOOKUP(I3192,'2026-01-09_taxon-match'!$A$2:$N$81,3,FALSE),IF(_xlpm.x=0,"",_xlpm.x)))</f>
        <v>urn:lsid:marinespecies.org:taxname:160831</v>
      </c>
      <c r="M3192" s="46" t="str">
        <f>IF($I3192="","",_xlfn.LET(_xlpm.x,VLOOKUP($I3192,'2026-01-09_taxon-match'!$A$2:$N$81,5,FALSE),IF(_xlpm.x=0,"",_xlpm.x)))</f>
        <v>(Meissner, 1900)</v>
      </c>
      <c r="N3192" s="46" t="str">
        <f>IF($I3192="","",_xlfn.LET(_xlpm.x,VLOOKUP($I3192,'2026-01-09_taxon-match'!$A$2:$N$81,6,FALSE),IF(_xlpm.x=0,"",_xlpm.x)))</f>
        <v>Animalia</v>
      </c>
      <c r="O3192" s="46" t="str">
        <f>IF($I3192="","",_xlfn.LET(_xlpm.x,VLOOKUP($I3192,'2026-01-09_taxon-match'!$A$2:$N$81,7,FALSE),IF(_xlpm.x=0,"",_xlpm.x)))</f>
        <v>Echinodermata</v>
      </c>
      <c r="P3192" s="46" t="str">
        <f>IF($I3192="","",_xlfn.LET(_xlpm.x,VLOOKUP($I3192,'2026-01-09_taxon-match'!$A$2:$N$81,8,FALSE),IF(_xlpm.x=0,"",_xlpm.x)))</f>
        <v>Echinoidea</v>
      </c>
      <c r="Q3192" s="46" t="str">
        <f>IF($I3192="","",_xlfn.LET(_xlpm.x,VLOOKUP($I3192,'2026-01-09_taxon-match'!$A$2:$N$81,9,FALSE),IF(_xlpm.x=0,"",_xlpm.x)))</f>
        <v>Camarodonta</v>
      </c>
      <c r="R3192" s="46" t="str">
        <f>IF($I3192="","",_xlfn.LET(_xlpm.x,VLOOKUP($I3192,'2026-01-09_taxon-match'!$A$2:$N$81,10,FALSE),IF(_xlpm.x=0,"",_xlpm.x)))</f>
        <v>Echinidae</v>
      </c>
      <c r="S3192" s="46" t="str">
        <f>IF($I3192="","",_xlfn.LET(_xlpm.x,VLOOKUP($I3192,'2026-01-09_taxon-match'!$A$2:$N$81,11,FALSE),IF(_xlpm.x=0,"",_xlpm.x)))</f>
        <v>Sterechinus</v>
      </c>
      <c r="T3192" s="46" t="str">
        <f>IF($I3192="","",_xlfn.LET(_xlpm.x,VLOOKUP($I3192,'2026-01-09_taxon-match'!$A$2:$N$81,13,FALSE),IF(_xlpm.x=0,"",_xlpm.x)))</f>
        <v>neumayeri</v>
      </c>
      <c r="V3192" t="s">
        <v>43</v>
      </c>
      <c r="W3192" t="s">
        <v>28</v>
      </c>
      <c r="X3192" t="s">
        <v>32</v>
      </c>
      <c r="Y3192" s="46" t="str">
        <f>IF(V3192="","",_xlfn.LET(_xlpm.x,VLOOKUP(V3192,'Drop-down_menus'!$D$2:$E$13,2,FALSE),IF(_xlpm.x=0,"",_xlpm.x)))</f>
        <v>https://orcid.org/0000-0002-0981-7442</v>
      </c>
      <c r="Z3192" s="46" t="str">
        <f>IF(W3192="","",_xlfn.LET(_xlpm.x,VLOOKUP(W3192,'Drop-down_menus'!$D$2:$E$13,2,FALSE),IF(_xlpm.x=0,"",_xlpm.x)))</f>
        <v>https://orcid.org/0000-0002-9037-7623</v>
      </c>
      <c r="AA3192" s="46" t="str">
        <f>IF(X3192="","",_xlfn.LET(_xlpm.x,VLOOKUP(X3192,'Drop-down_menus'!$D$2:$E$13,2,FALSE),IF(_xlpm.x=0,"",_xlpm.x)))</f>
        <v>https://orcid.org/0000-0001-5748-602X</v>
      </c>
      <c r="AB3192" s="46" t="s">
        <v>229</v>
      </c>
      <c r="AC3192" s="46" t="s">
        <v>1114</v>
      </c>
    </row>
    <row r="3193" spans="1:29" ht="15" customHeight="1">
      <c r="A3193" s="46">
        <v>383</v>
      </c>
      <c r="B3193" s="2">
        <v>4248</v>
      </c>
      <c r="C3193" t="s">
        <v>115</v>
      </c>
      <c r="D3193" s="46" t="b">
        <f>COUNTIF(Events!$B$2:$B$171, C3193) &gt; 0</f>
        <v>1</v>
      </c>
      <c r="E3193" s="2" t="s">
        <v>1106</v>
      </c>
      <c r="F3193" s="46" t="s">
        <v>1105</v>
      </c>
      <c r="G3193" t="s">
        <v>177</v>
      </c>
      <c r="H3193"/>
      <c r="I3193" s="46" t="s">
        <v>177</v>
      </c>
      <c r="J3193" s="46" t="str">
        <f>IF(I3193="","",_xlfn.LET(_xlpm.x,VLOOKUP(I3193,'2026-01-09_taxon-match'!$A$2:$N$81,4,FALSE),IF(_xlpm.x=0,"",_xlpm.x)))</f>
        <v>Sterechinus neumayeri</v>
      </c>
      <c r="K3193"/>
      <c r="L3193" s="46" t="str">
        <f>IF(I3193="","",_xlfn.LET(_xlpm.x,VLOOKUP(I3193,'2026-01-09_taxon-match'!$A$2:$N$81,3,FALSE),IF(_xlpm.x=0,"",_xlpm.x)))</f>
        <v>urn:lsid:marinespecies.org:taxname:160831</v>
      </c>
      <c r="M3193" s="46" t="str">
        <f>IF($I3193="","",_xlfn.LET(_xlpm.x,VLOOKUP($I3193,'2026-01-09_taxon-match'!$A$2:$N$81,5,FALSE),IF(_xlpm.x=0,"",_xlpm.x)))</f>
        <v>(Meissner, 1900)</v>
      </c>
      <c r="N3193" s="46" t="str">
        <f>IF($I3193="","",_xlfn.LET(_xlpm.x,VLOOKUP($I3193,'2026-01-09_taxon-match'!$A$2:$N$81,6,FALSE),IF(_xlpm.x=0,"",_xlpm.x)))</f>
        <v>Animalia</v>
      </c>
      <c r="O3193" s="46" t="str">
        <f>IF($I3193="","",_xlfn.LET(_xlpm.x,VLOOKUP($I3193,'2026-01-09_taxon-match'!$A$2:$N$81,7,FALSE),IF(_xlpm.x=0,"",_xlpm.x)))</f>
        <v>Echinodermata</v>
      </c>
      <c r="P3193" s="46" t="str">
        <f>IF($I3193="","",_xlfn.LET(_xlpm.x,VLOOKUP($I3193,'2026-01-09_taxon-match'!$A$2:$N$81,8,FALSE),IF(_xlpm.x=0,"",_xlpm.x)))</f>
        <v>Echinoidea</v>
      </c>
      <c r="Q3193" s="46" t="str">
        <f>IF($I3193="","",_xlfn.LET(_xlpm.x,VLOOKUP($I3193,'2026-01-09_taxon-match'!$A$2:$N$81,9,FALSE),IF(_xlpm.x=0,"",_xlpm.x)))</f>
        <v>Camarodonta</v>
      </c>
      <c r="R3193" s="46" t="str">
        <f>IF($I3193="","",_xlfn.LET(_xlpm.x,VLOOKUP($I3193,'2026-01-09_taxon-match'!$A$2:$N$81,10,FALSE),IF(_xlpm.x=0,"",_xlpm.x)))</f>
        <v>Echinidae</v>
      </c>
      <c r="S3193" s="46" t="str">
        <f>IF($I3193="","",_xlfn.LET(_xlpm.x,VLOOKUP($I3193,'2026-01-09_taxon-match'!$A$2:$N$81,11,FALSE),IF(_xlpm.x=0,"",_xlpm.x)))</f>
        <v>Sterechinus</v>
      </c>
      <c r="T3193" s="46" t="str">
        <f>IF($I3193="","",_xlfn.LET(_xlpm.x,VLOOKUP($I3193,'2026-01-09_taxon-match'!$A$2:$N$81,13,FALSE),IF(_xlpm.x=0,"",_xlpm.x)))</f>
        <v>neumayeri</v>
      </c>
      <c r="V3193" t="s">
        <v>43</v>
      </c>
      <c r="W3193" t="s">
        <v>28</v>
      </c>
      <c r="X3193" t="s">
        <v>32</v>
      </c>
      <c r="Y3193" s="46" t="str">
        <f>IF(V3193="","",_xlfn.LET(_xlpm.x,VLOOKUP(V3193,'Drop-down_menus'!$D$2:$E$13,2,FALSE),IF(_xlpm.x=0,"",_xlpm.x)))</f>
        <v>https://orcid.org/0000-0002-0981-7442</v>
      </c>
      <c r="Z3193" s="46" t="str">
        <f>IF(W3193="","",_xlfn.LET(_xlpm.x,VLOOKUP(W3193,'Drop-down_menus'!$D$2:$E$13,2,FALSE),IF(_xlpm.x=0,"",_xlpm.x)))</f>
        <v>https://orcid.org/0000-0002-9037-7623</v>
      </c>
      <c r="AA3193" s="46" t="str">
        <f>IF(X3193="","",_xlfn.LET(_xlpm.x,VLOOKUP(X3193,'Drop-down_menus'!$D$2:$E$13,2,FALSE),IF(_xlpm.x=0,"",_xlpm.x)))</f>
        <v>https://orcid.org/0000-0001-5748-602X</v>
      </c>
      <c r="AB3193" s="46" t="s">
        <v>300</v>
      </c>
      <c r="AC3193" s="46" t="s">
        <v>1115</v>
      </c>
    </row>
    <row r="3194" spans="1:29" ht="15" customHeight="1">
      <c r="A3194" s="46">
        <v>384</v>
      </c>
      <c r="B3194" s="2">
        <v>4249</v>
      </c>
      <c r="C3194" t="s">
        <v>115</v>
      </c>
      <c r="D3194" s="46" t="b">
        <f>COUNTIF(Events!$B$2:$B$171, C3194) &gt; 0</f>
        <v>1</v>
      </c>
      <c r="E3194" s="46" t="s">
        <v>1113</v>
      </c>
      <c r="F3194" s="2" t="s">
        <v>1104</v>
      </c>
      <c r="G3194" t="s">
        <v>177</v>
      </c>
      <c r="H3194"/>
      <c r="I3194" s="46" t="s">
        <v>177</v>
      </c>
      <c r="J3194" s="46" t="str">
        <f>IF(I3194="","",_xlfn.LET(_xlpm.x,VLOOKUP(I3194,'2026-01-09_taxon-match'!$A$2:$N$81,4,FALSE),IF(_xlpm.x=0,"",_xlpm.x)))</f>
        <v>Sterechinus neumayeri</v>
      </c>
      <c r="K3194"/>
      <c r="L3194" s="46" t="str">
        <f>IF(I3194="","",_xlfn.LET(_xlpm.x,VLOOKUP(I3194,'2026-01-09_taxon-match'!$A$2:$N$81,3,FALSE),IF(_xlpm.x=0,"",_xlpm.x)))</f>
        <v>urn:lsid:marinespecies.org:taxname:160831</v>
      </c>
      <c r="M3194" s="46" t="str">
        <f>IF($I3194="","",_xlfn.LET(_xlpm.x,VLOOKUP($I3194,'2026-01-09_taxon-match'!$A$2:$N$81,5,FALSE),IF(_xlpm.x=0,"",_xlpm.x)))</f>
        <v>(Meissner, 1900)</v>
      </c>
      <c r="N3194" s="46" t="str">
        <f>IF($I3194="","",_xlfn.LET(_xlpm.x,VLOOKUP($I3194,'2026-01-09_taxon-match'!$A$2:$N$81,6,FALSE),IF(_xlpm.x=0,"",_xlpm.x)))</f>
        <v>Animalia</v>
      </c>
      <c r="O3194" s="46" t="str">
        <f>IF($I3194="","",_xlfn.LET(_xlpm.x,VLOOKUP($I3194,'2026-01-09_taxon-match'!$A$2:$N$81,7,FALSE),IF(_xlpm.x=0,"",_xlpm.x)))</f>
        <v>Echinodermata</v>
      </c>
      <c r="P3194" s="46" t="str">
        <f>IF($I3194="","",_xlfn.LET(_xlpm.x,VLOOKUP($I3194,'2026-01-09_taxon-match'!$A$2:$N$81,8,FALSE),IF(_xlpm.x=0,"",_xlpm.x)))</f>
        <v>Echinoidea</v>
      </c>
      <c r="Q3194" s="46" t="str">
        <f>IF($I3194="","",_xlfn.LET(_xlpm.x,VLOOKUP($I3194,'2026-01-09_taxon-match'!$A$2:$N$81,9,FALSE),IF(_xlpm.x=0,"",_xlpm.x)))</f>
        <v>Camarodonta</v>
      </c>
      <c r="R3194" s="46" t="str">
        <f>IF($I3194="","",_xlfn.LET(_xlpm.x,VLOOKUP($I3194,'2026-01-09_taxon-match'!$A$2:$N$81,10,FALSE),IF(_xlpm.x=0,"",_xlpm.x)))</f>
        <v>Echinidae</v>
      </c>
      <c r="S3194" s="46" t="str">
        <f>IF($I3194="","",_xlfn.LET(_xlpm.x,VLOOKUP($I3194,'2026-01-09_taxon-match'!$A$2:$N$81,11,FALSE),IF(_xlpm.x=0,"",_xlpm.x)))</f>
        <v>Sterechinus</v>
      </c>
      <c r="T3194" s="46" t="str">
        <f>IF($I3194="","",_xlfn.LET(_xlpm.x,VLOOKUP($I3194,'2026-01-09_taxon-match'!$A$2:$N$81,13,FALSE),IF(_xlpm.x=0,"",_xlpm.x)))</f>
        <v>neumayeri</v>
      </c>
      <c r="U3194"/>
      <c r="V3194" t="s">
        <v>43</v>
      </c>
      <c r="W3194" t="s">
        <v>28</v>
      </c>
      <c r="X3194" t="s">
        <v>32</v>
      </c>
      <c r="Y3194" s="46" t="str">
        <f>IF(V3194="","",_xlfn.LET(_xlpm.x,VLOOKUP(V3194,'Drop-down_menus'!$D$2:$E$13,2,FALSE),IF(_xlpm.x=0,"",_xlpm.x)))</f>
        <v>https://orcid.org/0000-0002-0981-7442</v>
      </c>
      <c r="Z3194" s="46" t="str">
        <f>IF(W3194="","",_xlfn.LET(_xlpm.x,VLOOKUP(W3194,'Drop-down_menus'!$D$2:$E$13,2,FALSE),IF(_xlpm.x=0,"",_xlpm.x)))</f>
        <v>https://orcid.org/0000-0002-9037-7623</v>
      </c>
      <c r="AA3194" s="46" t="str">
        <f>IF(X3194="","",_xlfn.LET(_xlpm.x,VLOOKUP(X3194,'Drop-down_menus'!$D$2:$E$13,2,FALSE),IF(_xlpm.x=0,"",_xlpm.x)))</f>
        <v>https://orcid.org/0000-0001-5748-602X</v>
      </c>
      <c r="AB3194" s="46" t="s">
        <v>172</v>
      </c>
      <c r="AC3194" s="46" t="s">
        <v>1114</v>
      </c>
    </row>
    <row r="3195" spans="1:29" ht="15" customHeight="1">
      <c r="A3195" s="46">
        <v>384</v>
      </c>
      <c r="B3195" s="2">
        <v>4250</v>
      </c>
      <c r="C3195" t="s">
        <v>115</v>
      </c>
      <c r="D3195" s="46" t="b">
        <f>COUNTIF(Events!$B$2:$B$171, C3195) &gt; 0</f>
        <v>1</v>
      </c>
      <c r="E3195" s="46" t="s">
        <v>1109</v>
      </c>
      <c r="F3195" s="46" t="s">
        <v>1107</v>
      </c>
      <c r="G3195" t="s">
        <v>177</v>
      </c>
      <c r="H3195"/>
      <c r="I3195" s="46" t="s">
        <v>177</v>
      </c>
      <c r="J3195" s="46" t="str">
        <f>IF(I3195="","",_xlfn.LET(_xlpm.x,VLOOKUP(I3195,'2026-01-09_taxon-match'!$A$2:$N$81,4,FALSE),IF(_xlpm.x=0,"",_xlpm.x)))</f>
        <v>Sterechinus neumayeri</v>
      </c>
      <c r="K3195"/>
      <c r="L3195" s="46" t="str">
        <f>IF(I3195="","",_xlfn.LET(_xlpm.x,VLOOKUP(I3195,'2026-01-09_taxon-match'!$A$2:$N$81,3,FALSE),IF(_xlpm.x=0,"",_xlpm.x)))</f>
        <v>urn:lsid:marinespecies.org:taxname:160831</v>
      </c>
      <c r="M3195" s="46" t="str">
        <f>IF($I3195="","",_xlfn.LET(_xlpm.x,VLOOKUP($I3195,'2026-01-09_taxon-match'!$A$2:$N$81,5,FALSE),IF(_xlpm.x=0,"",_xlpm.x)))</f>
        <v>(Meissner, 1900)</v>
      </c>
      <c r="N3195" s="46" t="str">
        <f>IF($I3195="","",_xlfn.LET(_xlpm.x,VLOOKUP($I3195,'2026-01-09_taxon-match'!$A$2:$N$81,6,FALSE),IF(_xlpm.x=0,"",_xlpm.x)))</f>
        <v>Animalia</v>
      </c>
      <c r="O3195" s="46" t="str">
        <f>IF($I3195="","",_xlfn.LET(_xlpm.x,VLOOKUP($I3195,'2026-01-09_taxon-match'!$A$2:$N$81,7,FALSE),IF(_xlpm.x=0,"",_xlpm.x)))</f>
        <v>Echinodermata</v>
      </c>
      <c r="P3195" s="46" t="str">
        <f>IF($I3195="","",_xlfn.LET(_xlpm.x,VLOOKUP($I3195,'2026-01-09_taxon-match'!$A$2:$N$81,8,FALSE),IF(_xlpm.x=0,"",_xlpm.x)))</f>
        <v>Echinoidea</v>
      </c>
      <c r="Q3195" s="46" t="str">
        <f>IF($I3195="","",_xlfn.LET(_xlpm.x,VLOOKUP($I3195,'2026-01-09_taxon-match'!$A$2:$N$81,9,FALSE),IF(_xlpm.x=0,"",_xlpm.x)))</f>
        <v>Camarodonta</v>
      </c>
      <c r="R3195" s="46" t="str">
        <f>IF($I3195="","",_xlfn.LET(_xlpm.x,VLOOKUP($I3195,'2026-01-09_taxon-match'!$A$2:$N$81,10,FALSE),IF(_xlpm.x=0,"",_xlpm.x)))</f>
        <v>Echinidae</v>
      </c>
      <c r="S3195" s="46" t="str">
        <f>IF($I3195="","",_xlfn.LET(_xlpm.x,VLOOKUP($I3195,'2026-01-09_taxon-match'!$A$2:$N$81,11,FALSE),IF(_xlpm.x=0,"",_xlpm.x)))</f>
        <v>Sterechinus</v>
      </c>
      <c r="T3195" s="46" t="str">
        <f>IF($I3195="","",_xlfn.LET(_xlpm.x,VLOOKUP($I3195,'2026-01-09_taxon-match'!$A$2:$N$81,13,FALSE),IF(_xlpm.x=0,"",_xlpm.x)))</f>
        <v>neumayeri</v>
      </c>
      <c r="V3195" t="s">
        <v>43</v>
      </c>
      <c r="W3195" t="s">
        <v>28</v>
      </c>
      <c r="X3195" t="s">
        <v>32</v>
      </c>
      <c r="Y3195" s="46" t="str">
        <f>IF(V3195="","",_xlfn.LET(_xlpm.x,VLOOKUP(V3195,'Drop-down_menus'!$D$2:$E$13,2,FALSE),IF(_xlpm.x=0,"",_xlpm.x)))</f>
        <v>https://orcid.org/0000-0002-0981-7442</v>
      </c>
      <c r="Z3195" s="46" t="str">
        <f>IF(W3195="","",_xlfn.LET(_xlpm.x,VLOOKUP(W3195,'Drop-down_menus'!$D$2:$E$13,2,FALSE),IF(_xlpm.x=0,"",_xlpm.x)))</f>
        <v>https://orcid.org/0000-0002-9037-7623</v>
      </c>
      <c r="AA3195" s="46" t="str">
        <f>IF(X3195="","",_xlfn.LET(_xlpm.x,VLOOKUP(X3195,'Drop-down_menus'!$D$2:$E$13,2,FALSE),IF(_xlpm.x=0,"",_xlpm.x)))</f>
        <v>https://orcid.org/0000-0001-5748-602X</v>
      </c>
      <c r="AB3195" s="46" t="s">
        <v>172</v>
      </c>
      <c r="AC3195" s="46" t="s">
        <v>189</v>
      </c>
    </row>
    <row r="3196" spans="1:29" ht="15" customHeight="1">
      <c r="A3196" s="46">
        <v>384</v>
      </c>
      <c r="B3196" s="2">
        <v>4251</v>
      </c>
      <c r="C3196" t="s">
        <v>115</v>
      </c>
      <c r="D3196" s="46" t="b">
        <f>COUNTIF(Events!$B$2:$B$171, C3196) &gt; 0</f>
        <v>1</v>
      </c>
      <c r="E3196" s="46" t="s">
        <v>1110</v>
      </c>
      <c r="F3196" s="46" t="s">
        <v>1108</v>
      </c>
      <c r="G3196" t="s">
        <v>177</v>
      </c>
      <c r="H3196"/>
      <c r="I3196" s="46" t="s">
        <v>177</v>
      </c>
      <c r="J3196" s="46" t="str">
        <f>IF(I3196="","",_xlfn.LET(_xlpm.x,VLOOKUP(I3196,'2026-01-09_taxon-match'!$A$2:$N$81,4,FALSE),IF(_xlpm.x=0,"",_xlpm.x)))</f>
        <v>Sterechinus neumayeri</v>
      </c>
      <c r="K3196"/>
      <c r="L3196" s="46" t="str">
        <f>IF(I3196="","",_xlfn.LET(_xlpm.x,VLOOKUP(I3196,'2026-01-09_taxon-match'!$A$2:$N$81,3,FALSE),IF(_xlpm.x=0,"",_xlpm.x)))</f>
        <v>urn:lsid:marinespecies.org:taxname:160831</v>
      </c>
      <c r="M3196" s="46" t="str">
        <f>IF($I3196="","",_xlfn.LET(_xlpm.x,VLOOKUP($I3196,'2026-01-09_taxon-match'!$A$2:$N$81,5,FALSE),IF(_xlpm.x=0,"",_xlpm.x)))</f>
        <v>(Meissner, 1900)</v>
      </c>
      <c r="N3196" s="46" t="str">
        <f>IF($I3196="","",_xlfn.LET(_xlpm.x,VLOOKUP($I3196,'2026-01-09_taxon-match'!$A$2:$N$81,6,FALSE),IF(_xlpm.x=0,"",_xlpm.x)))</f>
        <v>Animalia</v>
      </c>
      <c r="O3196" s="46" t="str">
        <f>IF($I3196="","",_xlfn.LET(_xlpm.x,VLOOKUP($I3196,'2026-01-09_taxon-match'!$A$2:$N$81,7,FALSE),IF(_xlpm.x=0,"",_xlpm.x)))</f>
        <v>Echinodermata</v>
      </c>
      <c r="P3196" s="46" t="str">
        <f>IF($I3196="","",_xlfn.LET(_xlpm.x,VLOOKUP($I3196,'2026-01-09_taxon-match'!$A$2:$N$81,8,FALSE),IF(_xlpm.x=0,"",_xlpm.x)))</f>
        <v>Echinoidea</v>
      </c>
      <c r="Q3196" s="46" t="str">
        <f>IF($I3196="","",_xlfn.LET(_xlpm.x,VLOOKUP($I3196,'2026-01-09_taxon-match'!$A$2:$N$81,9,FALSE),IF(_xlpm.x=0,"",_xlpm.x)))</f>
        <v>Camarodonta</v>
      </c>
      <c r="R3196" s="46" t="str">
        <f>IF($I3196="","",_xlfn.LET(_xlpm.x,VLOOKUP($I3196,'2026-01-09_taxon-match'!$A$2:$N$81,10,FALSE),IF(_xlpm.x=0,"",_xlpm.x)))</f>
        <v>Echinidae</v>
      </c>
      <c r="S3196" s="46" t="str">
        <f>IF($I3196="","",_xlfn.LET(_xlpm.x,VLOOKUP($I3196,'2026-01-09_taxon-match'!$A$2:$N$81,11,FALSE),IF(_xlpm.x=0,"",_xlpm.x)))</f>
        <v>Sterechinus</v>
      </c>
      <c r="T3196" s="46" t="str">
        <f>IF($I3196="","",_xlfn.LET(_xlpm.x,VLOOKUP($I3196,'2026-01-09_taxon-match'!$A$2:$N$81,13,FALSE),IF(_xlpm.x=0,"",_xlpm.x)))</f>
        <v>neumayeri</v>
      </c>
      <c r="V3196" t="s">
        <v>43</v>
      </c>
      <c r="W3196" t="s">
        <v>28</v>
      </c>
      <c r="X3196" t="s">
        <v>32</v>
      </c>
      <c r="Y3196" s="46" t="str">
        <f>IF(V3196="","",_xlfn.LET(_xlpm.x,VLOOKUP(V3196,'Drop-down_menus'!$D$2:$E$13,2,FALSE),IF(_xlpm.x=0,"",_xlpm.x)))</f>
        <v>https://orcid.org/0000-0002-0981-7442</v>
      </c>
      <c r="Z3196" s="46" t="str">
        <f>IF(W3196="","",_xlfn.LET(_xlpm.x,VLOOKUP(W3196,'Drop-down_menus'!$D$2:$E$13,2,FALSE),IF(_xlpm.x=0,"",_xlpm.x)))</f>
        <v>https://orcid.org/0000-0002-9037-7623</v>
      </c>
      <c r="AA3196" s="46" t="str">
        <f>IF(X3196="","",_xlfn.LET(_xlpm.x,VLOOKUP(X3196,'Drop-down_menus'!$D$2:$E$13,2,FALSE),IF(_xlpm.x=0,"",_xlpm.x)))</f>
        <v>https://orcid.org/0000-0001-5748-602X</v>
      </c>
      <c r="AB3196" s="46" t="s">
        <v>229</v>
      </c>
      <c r="AC3196" s="46" t="s">
        <v>1114</v>
      </c>
    </row>
    <row r="3197" spans="1:29" ht="15" customHeight="1">
      <c r="A3197" s="46">
        <v>384</v>
      </c>
      <c r="B3197" s="2">
        <v>4252</v>
      </c>
      <c r="C3197" t="s">
        <v>115</v>
      </c>
      <c r="D3197" s="46" t="b">
        <f>COUNTIF(Events!$B$2:$B$171, C3197) &gt; 0</f>
        <v>1</v>
      </c>
      <c r="E3197" s="46" t="s">
        <v>1111</v>
      </c>
      <c r="F3197" s="46" t="s">
        <v>1108</v>
      </c>
      <c r="G3197" t="s">
        <v>177</v>
      </c>
      <c r="H3197"/>
      <c r="I3197" s="46" t="s">
        <v>177</v>
      </c>
      <c r="J3197" s="46" t="str">
        <f>IF(I3197="","",_xlfn.LET(_xlpm.x,VLOOKUP(I3197,'2026-01-09_taxon-match'!$A$2:$N$81,4,FALSE),IF(_xlpm.x=0,"",_xlpm.x)))</f>
        <v>Sterechinus neumayeri</v>
      </c>
      <c r="K3197"/>
      <c r="L3197" s="46" t="str">
        <f>IF(I3197="","",_xlfn.LET(_xlpm.x,VLOOKUP(I3197,'2026-01-09_taxon-match'!$A$2:$N$81,3,FALSE),IF(_xlpm.x=0,"",_xlpm.x)))</f>
        <v>urn:lsid:marinespecies.org:taxname:160831</v>
      </c>
      <c r="M3197" s="46" t="str">
        <f>IF($I3197="","",_xlfn.LET(_xlpm.x,VLOOKUP($I3197,'2026-01-09_taxon-match'!$A$2:$N$81,5,FALSE),IF(_xlpm.x=0,"",_xlpm.x)))</f>
        <v>(Meissner, 1900)</v>
      </c>
      <c r="N3197" s="46" t="str">
        <f>IF($I3197="","",_xlfn.LET(_xlpm.x,VLOOKUP($I3197,'2026-01-09_taxon-match'!$A$2:$N$81,6,FALSE),IF(_xlpm.x=0,"",_xlpm.x)))</f>
        <v>Animalia</v>
      </c>
      <c r="O3197" s="46" t="str">
        <f>IF($I3197="","",_xlfn.LET(_xlpm.x,VLOOKUP($I3197,'2026-01-09_taxon-match'!$A$2:$N$81,7,FALSE),IF(_xlpm.x=0,"",_xlpm.x)))</f>
        <v>Echinodermata</v>
      </c>
      <c r="P3197" s="46" t="str">
        <f>IF($I3197="","",_xlfn.LET(_xlpm.x,VLOOKUP($I3197,'2026-01-09_taxon-match'!$A$2:$N$81,8,FALSE),IF(_xlpm.x=0,"",_xlpm.x)))</f>
        <v>Echinoidea</v>
      </c>
      <c r="Q3197" s="46" t="str">
        <f>IF($I3197="","",_xlfn.LET(_xlpm.x,VLOOKUP($I3197,'2026-01-09_taxon-match'!$A$2:$N$81,9,FALSE),IF(_xlpm.x=0,"",_xlpm.x)))</f>
        <v>Camarodonta</v>
      </c>
      <c r="R3197" s="46" t="str">
        <f>IF($I3197="","",_xlfn.LET(_xlpm.x,VLOOKUP($I3197,'2026-01-09_taxon-match'!$A$2:$N$81,10,FALSE),IF(_xlpm.x=0,"",_xlpm.x)))</f>
        <v>Echinidae</v>
      </c>
      <c r="S3197" s="46" t="str">
        <f>IF($I3197="","",_xlfn.LET(_xlpm.x,VLOOKUP($I3197,'2026-01-09_taxon-match'!$A$2:$N$81,11,FALSE),IF(_xlpm.x=0,"",_xlpm.x)))</f>
        <v>Sterechinus</v>
      </c>
      <c r="T3197" s="46" t="str">
        <f>IF($I3197="","",_xlfn.LET(_xlpm.x,VLOOKUP($I3197,'2026-01-09_taxon-match'!$A$2:$N$81,13,FALSE),IF(_xlpm.x=0,"",_xlpm.x)))</f>
        <v>neumayeri</v>
      </c>
      <c r="V3197" t="s">
        <v>43</v>
      </c>
      <c r="W3197" t="s">
        <v>28</v>
      </c>
      <c r="X3197" t="s">
        <v>32</v>
      </c>
      <c r="Y3197" s="46" t="str">
        <f>IF(V3197="","",_xlfn.LET(_xlpm.x,VLOOKUP(V3197,'Drop-down_menus'!$D$2:$E$13,2,FALSE),IF(_xlpm.x=0,"",_xlpm.x)))</f>
        <v>https://orcid.org/0000-0002-0981-7442</v>
      </c>
      <c r="Z3197" s="46" t="str">
        <f>IF(W3197="","",_xlfn.LET(_xlpm.x,VLOOKUP(W3197,'Drop-down_menus'!$D$2:$E$13,2,FALSE),IF(_xlpm.x=0,"",_xlpm.x)))</f>
        <v>https://orcid.org/0000-0002-9037-7623</v>
      </c>
      <c r="AA3197" s="46" t="str">
        <f>IF(X3197="","",_xlfn.LET(_xlpm.x,VLOOKUP(X3197,'Drop-down_menus'!$D$2:$E$13,2,FALSE),IF(_xlpm.x=0,"",_xlpm.x)))</f>
        <v>https://orcid.org/0000-0001-5748-602X</v>
      </c>
      <c r="AB3197" s="46" t="s">
        <v>229</v>
      </c>
      <c r="AC3197" s="46" t="s">
        <v>1114</v>
      </c>
    </row>
    <row r="3198" spans="1:29" ht="15" customHeight="1">
      <c r="A3198" s="46">
        <v>384</v>
      </c>
      <c r="B3198" s="2">
        <v>4253</v>
      </c>
      <c r="C3198" t="s">
        <v>115</v>
      </c>
      <c r="D3198" s="46" t="b">
        <f>COUNTIF(Events!$B$2:$B$171, C3198) &gt; 0</f>
        <v>1</v>
      </c>
      <c r="E3198" s="2" t="s">
        <v>1106</v>
      </c>
      <c r="F3198" s="46" t="s">
        <v>1105</v>
      </c>
      <c r="G3198" t="s">
        <v>177</v>
      </c>
      <c r="H3198"/>
      <c r="I3198" s="46" t="s">
        <v>177</v>
      </c>
      <c r="J3198" s="46" t="str">
        <f>IF(I3198="","",_xlfn.LET(_xlpm.x,VLOOKUP(I3198,'2026-01-09_taxon-match'!$A$2:$N$81,4,FALSE),IF(_xlpm.x=0,"",_xlpm.x)))</f>
        <v>Sterechinus neumayeri</v>
      </c>
      <c r="K3198"/>
      <c r="L3198" s="46" t="str">
        <f>IF(I3198="","",_xlfn.LET(_xlpm.x,VLOOKUP(I3198,'2026-01-09_taxon-match'!$A$2:$N$81,3,FALSE),IF(_xlpm.x=0,"",_xlpm.x)))</f>
        <v>urn:lsid:marinespecies.org:taxname:160831</v>
      </c>
      <c r="M3198" s="46" t="str">
        <f>IF($I3198="","",_xlfn.LET(_xlpm.x,VLOOKUP($I3198,'2026-01-09_taxon-match'!$A$2:$N$81,5,FALSE),IF(_xlpm.x=0,"",_xlpm.x)))</f>
        <v>(Meissner, 1900)</v>
      </c>
      <c r="N3198" s="46" t="str">
        <f>IF($I3198="","",_xlfn.LET(_xlpm.x,VLOOKUP($I3198,'2026-01-09_taxon-match'!$A$2:$N$81,6,FALSE),IF(_xlpm.x=0,"",_xlpm.x)))</f>
        <v>Animalia</v>
      </c>
      <c r="O3198" s="46" t="str">
        <f>IF($I3198="","",_xlfn.LET(_xlpm.x,VLOOKUP($I3198,'2026-01-09_taxon-match'!$A$2:$N$81,7,FALSE),IF(_xlpm.x=0,"",_xlpm.x)))</f>
        <v>Echinodermata</v>
      </c>
      <c r="P3198" s="46" t="str">
        <f>IF($I3198="","",_xlfn.LET(_xlpm.x,VLOOKUP($I3198,'2026-01-09_taxon-match'!$A$2:$N$81,8,FALSE),IF(_xlpm.x=0,"",_xlpm.x)))</f>
        <v>Echinoidea</v>
      </c>
      <c r="Q3198" s="46" t="str">
        <f>IF($I3198="","",_xlfn.LET(_xlpm.x,VLOOKUP($I3198,'2026-01-09_taxon-match'!$A$2:$N$81,9,FALSE),IF(_xlpm.x=0,"",_xlpm.x)))</f>
        <v>Camarodonta</v>
      </c>
      <c r="R3198" s="46" t="str">
        <f>IF($I3198="","",_xlfn.LET(_xlpm.x,VLOOKUP($I3198,'2026-01-09_taxon-match'!$A$2:$N$81,10,FALSE),IF(_xlpm.x=0,"",_xlpm.x)))</f>
        <v>Echinidae</v>
      </c>
      <c r="S3198" s="46" t="str">
        <f>IF($I3198="","",_xlfn.LET(_xlpm.x,VLOOKUP($I3198,'2026-01-09_taxon-match'!$A$2:$N$81,11,FALSE),IF(_xlpm.x=0,"",_xlpm.x)))</f>
        <v>Sterechinus</v>
      </c>
      <c r="T3198" s="46" t="str">
        <f>IF($I3198="","",_xlfn.LET(_xlpm.x,VLOOKUP($I3198,'2026-01-09_taxon-match'!$A$2:$N$81,13,FALSE),IF(_xlpm.x=0,"",_xlpm.x)))</f>
        <v>neumayeri</v>
      </c>
      <c r="V3198" t="s">
        <v>43</v>
      </c>
      <c r="W3198" t="s">
        <v>28</v>
      </c>
      <c r="X3198" t="s">
        <v>32</v>
      </c>
      <c r="Y3198" s="46" t="str">
        <f>IF(V3198="","",_xlfn.LET(_xlpm.x,VLOOKUP(V3198,'Drop-down_menus'!$D$2:$E$13,2,FALSE),IF(_xlpm.x=0,"",_xlpm.x)))</f>
        <v>https://orcid.org/0000-0002-0981-7442</v>
      </c>
      <c r="Z3198" s="46" t="str">
        <f>IF(W3198="","",_xlfn.LET(_xlpm.x,VLOOKUP(W3198,'Drop-down_menus'!$D$2:$E$13,2,FALSE),IF(_xlpm.x=0,"",_xlpm.x)))</f>
        <v>https://orcid.org/0000-0002-9037-7623</v>
      </c>
      <c r="AA3198" s="46" t="str">
        <f>IF(X3198="","",_xlfn.LET(_xlpm.x,VLOOKUP(X3198,'Drop-down_menus'!$D$2:$E$13,2,FALSE),IF(_xlpm.x=0,"",_xlpm.x)))</f>
        <v>https://orcid.org/0000-0001-5748-602X</v>
      </c>
      <c r="AB3198" s="46" t="s">
        <v>300</v>
      </c>
      <c r="AC3198" s="46" t="s">
        <v>1115</v>
      </c>
    </row>
    <row r="3199" spans="1:29" ht="15" customHeight="1">
      <c r="A3199" s="46">
        <v>385</v>
      </c>
      <c r="B3199" s="2">
        <v>4254</v>
      </c>
      <c r="C3199" t="s">
        <v>115</v>
      </c>
      <c r="D3199" s="46" t="b">
        <f>COUNTIF(Events!$B$2:$B$171, C3199) &gt; 0</f>
        <v>1</v>
      </c>
      <c r="E3199" s="46" t="s">
        <v>1113</v>
      </c>
      <c r="F3199" s="2" t="s">
        <v>1104</v>
      </c>
      <c r="G3199" t="s">
        <v>177</v>
      </c>
      <c r="H3199"/>
      <c r="I3199" s="46" t="s">
        <v>177</v>
      </c>
      <c r="J3199" s="46" t="str">
        <f>IF(I3199="","",_xlfn.LET(_xlpm.x,VLOOKUP(I3199,'2026-01-09_taxon-match'!$A$2:$N$81,4,FALSE),IF(_xlpm.x=0,"",_xlpm.x)))</f>
        <v>Sterechinus neumayeri</v>
      </c>
      <c r="K3199"/>
      <c r="L3199" s="46" t="str">
        <f>IF(I3199="","",_xlfn.LET(_xlpm.x,VLOOKUP(I3199,'2026-01-09_taxon-match'!$A$2:$N$81,3,FALSE),IF(_xlpm.x=0,"",_xlpm.x)))</f>
        <v>urn:lsid:marinespecies.org:taxname:160831</v>
      </c>
      <c r="M3199" s="46" t="str">
        <f>IF($I3199="","",_xlfn.LET(_xlpm.x,VLOOKUP($I3199,'2026-01-09_taxon-match'!$A$2:$N$81,5,FALSE),IF(_xlpm.x=0,"",_xlpm.x)))</f>
        <v>(Meissner, 1900)</v>
      </c>
      <c r="N3199" s="46" t="str">
        <f>IF($I3199="","",_xlfn.LET(_xlpm.x,VLOOKUP($I3199,'2026-01-09_taxon-match'!$A$2:$N$81,6,FALSE),IF(_xlpm.x=0,"",_xlpm.x)))</f>
        <v>Animalia</v>
      </c>
      <c r="O3199" s="46" t="str">
        <f>IF($I3199="","",_xlfn.LET(_xlpm.x,VLOOKUP($I3199,'2026-01-09_taxon-match'!$A$2:$N$81,7,FALSE),IF(_xlpm.x=0,"",_xlpm.x)))</f>
        <v>Echinodermata</v>
      </c>
      <c r="P3199" s="46" t="str">
        <f>IF($I3199="","",_xlfn.LET(_xlpm.x,VLOOKUP($I3199,'2026-01-09_taxon-match'!$A$2:$N$81,8,FALSE),IF(_xlpm.x=0,"",_xlpm.x)))</f>
        <v>Echinoidea</v>
      </c>
      <c r="Q3199" s="46" t="str">
        <f>IF($I3199="","",_xlfn.LET(_xlpm.x,VLOOKUP($I3199,'2026-01-09_taxon-match'!$A$2:$N$81,9,FALSE),IF(_xlpm.x=0,"",_xlpm.x)))</f>
        <v>Camarodonta</v>
      </c>
      <c r="R3199" s="46" t="str">
        <f>IF($I3199="","",_xlfn.LET(_xlpm.x,VLOOKUP($I3199,'2026-01-09_taxon-match'!$A$2:$N$81,10,FALSE),IF(_xlpm.x=0,"",_xlpm.x)))</f>
        <v>Echinidae</v>
      </c>
      <c r="S3199" s="46" t="str">
        <f>IF($I3199="","",_xlfn.LET(_xlpm.x,VLOOKUP($I3199,'2026-01-09_taxon-match'!$A$2:$N$81,11,FALSE),IF(_xlpm.x=0,"",_xlpm.x)))</f>
        <v>Sterechinus</v>
      </c>
      <c r="T3199" s="46" t="str">
        <f>IF($I3199="","",_xlfn.LET(_xlpm.x,VLOOKUP($I3199,'2026-01-09_taxon-match'!$A$2:$N$81,13,FALSE),IF(_xlpm.x=0,"",_xlpm.x)))</f>
        <v>neumayeri</v>
      </c>
      <c r="U3199"/>
      <c r="V3199" t="s">
        <v>43</v>
      </c>
      <c r="W3199" t="s">
        <v>28</v>
      </c>
      <c r="X3199" t="s">
        <v>32</v>
      </c>
      <c r="Y3199" s="46" t="str">
        <f>IF(V3199="","",_xlfn.LET(_xlpm.x,VLOOKUP(V3199,'Drop-down_menus'!$D$2:$E$13,2,FALSE),IF(_xlpm.x=0,"",_xlpm.x)))</f>
        <v>https://orcid.org/0000-0002-0981-7442</v>
      </c>
      <c r="Z3199" s="46" t="str">
        <f>IF(W3199="","",_xlfn.LET(_xlpm.x,VLOOKUP(W3199,'Drop-down_menus'!$D$2:$E$13,2,FALSE),IF(_xlpm.x=0,"",_xlpm.x)))</f>
        <v>https://orcid.org/0000-0002-9037-7623</v>
      </c>
      <c r="AA3199" s="46" t="str">
        <f>IF(X3199="","",_xlfn.LET(_xlpm.x,VLOOKUP(X3199,'Drop-down_menus'!$D$2:$E$13,2,FALSE),IF(_xlpm.x=0,"",_xlpm.x)))</f>
        <v>https://orcid.org/0000-0001-5748-602X</v>
      </c>
      <c r="AB3199" s="46" t="s">
        <v>172</v>
      </c>
      <c r="AC3199" s="46" t="s">
        <v>1114</v>
      </c>
    </row>
    <row r="3200" spans="1:29" ht="15" customHeight="1">
      <c r="A3200" s="46">
        <v>385</v>
      </c>
      <c r="B3200" s="2">
        <v>4255</v>
      </c>
      <c r="C3200" t="s">
        <v>115</v>
      </c>
      <c r="D3200" s="46" t="b">
        <f>COUNTIF(Events!$B$2:$B$171, C3200) &gt; 0</f>
        <v>1</v>
      </c>
      <c r="E3200" s="46" t="s">
        <v>1109</v>
      </c>
      <c r="F3200" s="46" t="s">
        <v>1107</v>
      </c>
      <c r="G3200" t="s">
        <v>177</v>
      </c>
      <c r="H3200"/>
      <c r="I3200" s="46" t="s">
        <v>177</v>
      </c>
      <c r="J3200" s="46" t="str">
        <f>IF(I3200="","",_xlfn.LET(_xlpm.x,VLOOKUP(I3200,'2026-01-09_taxon-match'!$A$2:$N$81,4,FALSE),IF(_xlpm.x=0,"",_xlpm.x)))</f>
        <v>Sterechinus neumayeri</v>
      </c>
      <c r="K3200"/>
      <c r="L3200" s="46" t="str">
        <f>IF(I3200="","",_xlfn.LET(_xlpm.x,VLOOKUP(I3200,'2026-01-09_taxon-match'!$A$2:$N$81,3,FALSE),IF(_xlpm.x=0,"",_xlpm.x)))</f>
        <v>urn:lsid:marinespecies.org:taxname:160831</v>
      </c>
      <c r="M3200" s="46" t="str">
        <f>IF($I3200="","",_xlfn.LET(_xlpm.x,VLOOKUP($I3200,'2026-01-09_taxon-match'!$A$2:$N$81,5,FALSE),IF(_xlpm.x=0,"",_xlpm.x)))</f>
        <v>(Meissner, 1900)</v>
      </c>
      <c r="N3200" s="46" t="str">
        <f>IF($I3200="","",_xlfn.LET(_xlpm.x,VLOOKUP($I3200,'2026-01-09_taxon-match'!$A$2:$N$81,6,FALSE),IF(_xlpm.x=0,"",_xlpm.x)))</f>
        <v>Animalia</v>
      </c>
      <c r="O3200" s="46" t="str">
        <f>IF($I3200="","",_xlfn.LET(_xlpm.x,VLOOKUP($I3200,'2026-01-09_taxon-match'!$A$2:$N$81,7,FALSE),IF(_xlpm.x=0,"",_xlpm.x)))</f>
        <v>Echinodermata</v>
      </c>
      <c r="P3200" s="46" t="str">
        <f>IF($I3200="","",_xlfn.LET(_xlpm.x,VLOOKUP($I3200,'2026-01-09_taxon-match'!$A$2:$N$81,8,FALSE),IF(_xlpm.x=0,"",_xlpm.x)))</f>
        <v>Echinoidea</v>
      </c>
      <c r="Q3200" s="46" t="str">
        <f>IF($I3200="","",_xlfn.LET(_xlpm.x,VLOOKUP($I3200,'2026-01-09_taxon-match'!$A$2:$N$81,9,FALSE),IF(_xlpm.x=0,"",_xlpm.x)))</f>
        <v>Camarodonta</v>
      </c>
      <c r="R3200" s="46" t="str">
        <f>IF($I3200="","",_xlfn.LET(_xlpm.x,VLOOKUP($I3200,'2026-01-09_taxon-match'!$A$2:$N$81,10,FALSE),IF(_xlpm.x=0,"",_xlpm.x)))</f>
        <v>Echinidae</v>
      </c>
      <c r="S3200" s="46" t="str">
        <f>IF($I3200="","",_xlfn.LET(_xlpm.x,VLOOKUP($I3200,'2026-01-09_taxon-match'!$A$2:$N$81,11,FALSE),IF(_xlpm.x=0,"",_xlpm.x)))</f>
        <v>Sterechinus</v>
      </c>
      <c r="T3200" s="46" t="str">
        <f>IF($I3200="","",_xlfn.LET(_xlpm.x,VLOOKUP($I3200,'2026-01-09_taxon-match'!$A$2:$N$81,13,FALSE),IF(_xlpm.x=0,"",_xlpm.x)))</f>
        <v>neumayeri</v>
      </c>
      <c r="V3200" t="s">
        <v>43</v>
      </c>
      <c r="W3200" t="s">
        <v>28</v>
      </c>
      <c r="X3200" t="s">
        <v>32</v>
      </c>
      <c r="Y3200" s="46" t="str">
        <f>IF(V3200="","",_xlfn.LET(_xlpm.x,VLOOKUP(V3200,'Drop-down_menus'!$D$2:$E$13,2,FALSE),IF(_xlpm.x=0,"",_xlpm.x)))</f>
        <v>https://orcid.org/0000-0002-0981-7442</v>
      </c>
      <c r="Z3200" s="46" t="str">
        <f>IF(W3200="","",_xlfn.LET(_xlpm.x,VLOOKUP(W3200,'Drop-down_menus'!$D$2:$E$13,2,FALSE),IF(_xlpm.x=0,"",_xlpm.x)))</f>
        <v>https://orcid.org/0000-0002-9037-7623</v>
      </c>
      <c r="AA3200" s="46" t="str">
        <f>IF(X3200="","",_xlfn.LET(_xlpm.x,VLOOKUP(X3200,'Drop-down_menus'!$D$2:$E$13,2,FALSE),IF(_xlpm.x=0,"",_xlpm.x)))</f>
        <v>https://orcid.org/0000-0001-5748-602X</v>
      </c>
      <c r="AB3200" s="46" t="s">
        <v>172</v>
      </c>
      <c r="AC3200" s="46" t="s">
        <v>189</v>
      </c>
    </row>
    <row r="3201" spans="1:29" ht="15" customHeight="1">
      <c r="A3201" s="46">
        <v>385</v>
      </c>
      <c r="B3201" s="2">
        <v>4256</v>
      </c>
      <c r="C3201" t="s">
        <v>115</v>
      </c>
      <c r="D3201" s="46" t="b">
        <f>COUNTIF(Events!$B$2:$B$171, C3201) &gt; 0</f>
        <v>1</v>
      </c>
      <c r="E3201" s="46" t="s">
        <v>1110</v>
      </c>
      <c r="F3201" s="46" t="s">
        <v>1108</v>
      </c>
      <c r="G3201" t="s">
        <v>177</v>
      </c>
      <c r="H3201"/>
      <c r="I3201" s="46" t="s">
        <v>177</v>
      </c>
      <c r="J3201" s="46" t="str">
        <f>IF(I3201="","",_xlfn.LET(_xlpm.x,VLOOKUP(I3201,'2026-01-09_taxon-match'!$A$2:$N$81,4,FALSE),IF(_xlpm.x=0,"",_xlpm.x)))</f>
        <v>Sterechinus neumayeri</v>
      </c>
      <c r="K3201"/>
      <c r="L3201" s="46" t="str">
        <f>IF(I3201="","",_xlfn.LET(_xlpm.x,VLOOKUP(I3201,'2026-01-09_taxon-match'!$A$2:$N$81,3,FALSE),IF(_xlpm.x=0,"",_xlpm.x)))</f>
        <v>urn:lsid:marinespecies.org:taxname:160831</v>
      </c>
      <c r="M3201" s="46" t="str">
        <f>IF($I3201="","",_xlfn.LET(_xlpm.x,VLOOKUP($I3201,'2026-01-09_taxon-match'!$A$2:$N$81,5,FALSE),IF(_xlpm.x=0,"",_xlpm.x)))</f>
        <v>(Meissner, 1900)</v>
      </c>
      <c r="N3201" s="46" t="str">
        <f>IF($I3201="","",_xlfn.LET(_xlpm.x,VLOOKUP($I3201,'2026-01-09_taxon-match'!$A$2:$N$81,6,FALSE),IF(_xlpm.x=0,"",_xlpm.x)))</f>
        <v>Animalia</v>
      </c>
      <c r="O3201" s="46" t="str">
        <f>IF($I3201="","",_xlfn.LET(_xlpm.x,VLOOKUP($I3201,'2026-01-09_taxon-match'!$A$2:$N$81,7,FALSE),IF(_xlpm.x=0,"",_xlpm.x)))</f>
        <v>Echinodermata</v>
      </c>
      <c r="P3201" s="46" t="str">
        <f>IF($I3201="","",_xlfn.LET(_xlpm.x,VLOOKUP($I3201,'2026-01-09_taxon-match'!$A$2:$N$81,8,FALSE),IF(_xlpm.x=0,"",_xlpm.x)))</f>
        <v>Echinoidea</v>
      </c>
      <c r="Q3201" s="46" t="str">
        <f>IF($I3201="","",_xlfn.LET(_xlpm.x,VLOOKUP($I3201,'2026-01-09_taxon-match'!$A$2:$N$81,9,FALSE),IF(_xlpm.x=0,"",_xlpm.x)))</f>
        <v>Camarodonta</v>
      </c>
      <c r="R3201" s="46" t="str">
        <f>IF($I3201="","",_xlfn.LET(_xlpm.x,VLOOKUP($I3201,'2026-01-09_taxon-match'!$A$2:$N$81,10,FALSE),IF(_xlpm.x=0,"",_xlpm.x)))</f>
        <v>Echinidae</v>
      </c>
      <c r="S3201" s="46" t="str">
        <f>IF($I3201="","",_xlfn.LET(_xlpm.x,VLOOKUP($I3201,'2026-01-09_taxon-match'!$A$2:$N$81,11,FALSE),IF(_xlpm.x=0,"",_xlpm.x)))</f>
        <v>Sterechinus</v>
      </c>
      <c r="T3201" s="46" t="str">
        <f>IF($I3201="","",_xlfn.LET(_xlpm.x,VLOOKUP($I3201,'2026-01-09_taxon-match'!$A$2:$N$81,13,FALSE),IF(_xlpm.x=0,"",_xlpm.x)))</f>
        <v>neumayeri</v>
      </c>
      <c r="V3201" t="s">
        <v>43</v>
      </c>
      <c r="W3201" t="s">
        <v>28</v>
      </c>
      <c r="X3201" t="s">
        <v>32</v>
      </c>
      <c r="Y3201" s="46" t="str">
        <f>IF(V3201="","",_xlfn.LET(_xlpm.x,VLOOKUP(V3201,'Drop-down_menus'!$D$2:$E$13,2,FALSE),IF(_xlpm.x=0,"",_xlpm.x)))</f>
        <v>https://orcid.org/0000-0002-0981-7442</v>
      </c>
      <c r="Z3201" s="46" t="str">
        <f>IF(W3201="","",_xlfn.LET(_xlpm.x,VLOOKUP(W3201,'Drop-down_menus'!$D$2:$E$13,2,FALSE),IF(_xlpm.x=0,"",_xlpm.x)))</f>
        <v>https://orcid.org/0000-0002-9037-7623</v>
      </c>
      <c r="AA3201" s="46" t="str">
        <f>IF(X3201="","",_xlfn.LET(_xlpm.x,VLOOKUP(X3201,'Drop-down_menus'!$D$2:$E$13,2,FALSE),IF(_xlpm.x=0,"",_xlpm.x)))</f>
        <v>https://orcid.org/0000-0001-5748-602X</v>
      </c>
      <c r="AB3201" s="46" t="s">
        <v>229</v>
      </c>
      <c r="AC3201" s="46" t="s">
        <v>1114</v>
      </c>
    </row>
    <row r="3202" spans="1:29" ht="15" customHeight="1">
      <c r="A3202" s="46">
        <v>385</v>
      </c>
      <c r="B3202" s="2">
        <v>4257</v>
      </c>
      <c r="C3202" t="s">
        <v>115</v>
      </c>
      <c r="D3202" s="46" t="b">
        <f>COUNTIF(Events!$B$2:$B$171, C3202) &gt; 0</f>
        <v>1</v>
      </c>
      <c r="E3202" s="46" t="s">
        <v>1111</v>
      </c>
      <c r="F3202" s="46" t="s">
        <v>1108</v>
      </c>
      <c r="G3202" t="s">
        <v>177</v>
      </c>
      <c r="H3202"/>
      <c r="I3202" s="46" t="s">
        <v>177</v>
      </c>
      <c r="J3202" s="46" t="str">
        <f>IF(I3202="","",_xlfn.LET(_xlpm.x,VLOOKUP(I3202,'2026-01-09_taxon-match'!$A$2:$N$81,4,FALSE),IF(_xlpm.x=0,"",_xlpm.x)))</f>
        <v>Sterechinus neumayeri</v>
      </c>
      <c r="K3202"/>
      <c r="L3202" s="46" t="str">
        <f>IF(I3202="","",_xlfn.LET(_xlpm.x,VLOOKUP(I3202,'2026-01-09_taxon-match'!$A$2:$N$81,3,FALSE),IF(_xlpm.x=0,"",_xlpm.x)))</f>
        <v>urn:lsid:marinespecies.org:taxname:160831</v>
      </c>
      <c r="M3202" s="46" t="str">
        <f>IF($I3202="","",_xlfn.LET(_xlpm.x,VLOOKUP($I3202,'2026-01-09_taxon-match'!$A$2:$N$81,5,FALSE),IF(_xlpm.x=0,"",_xlpm.x)))</f>
        <v>(Meissner, 1900)</v>
      </c>
      <c r="N3202" s="46" t="str">
        <f>IF($I3202="","",_xlfn.LET(_xlpm.x,VLOOKUP($I3202,'2026-01-09_taxon-match'!$A$2:$N$81,6,FALSE),IF(_xlpm.x=0,"",_xlpm.x)))</f>
        <v>Animalia</v>
      </c>
      <c r="O3202" s="46" t="str">
        <f>IF($I3202="","",_xlfn.LET(_xlpm.x,VLOOKUP($I3202,'2026-01-09_taxon-match'!$A$2:$N$81,7,FALSE),IF(_xlpm.x=0,"",_xlpm.x)))</f>
        <v>Echinodermata</v>
      </c>
      <c r="P3202" s="46" t="str">
        <f>IF($I3202="","",_xlfn.LET(_xlpm.x,VLOOKUP($I3202,'2026-01-09_taxon-match'!$A$2:$N$81,8,FALSE),IF(_xlpm.x=0,"",_xlpm.x)))</f>
        <v>Echinoidea</v>
      </c>
      <c r="Q3202" s="46" t="str">
        <f>IF($I3202="","",_xlfn.LET(_xlpm.x,VLOOKUP($I3202,'2026-01-09_taxon-match'!$A$2:$N$81,9,FALSE),IF(_xlpm.x=0,"",_xlpm.x)))</f>
        <v>Camarodonta</v>
      </c>
      <c r="R3202" s="46" t="str">
        <f>IF($I3202="","",_xlfn.LET(_xlpm.x,VLOOKUP($I3202,'2026-01-09_taxon-match'!$A$2:$N$81,10,FALSE),IF(_xlpm.x=0,"",_xlpm.x)))</f>
        <v>Echinidae</v>
      </c>
      <c r="S3202" s="46" t="str">
        <f>IF($I3202="","",_xlfn.LET(_xlpm.x,VLOOKUP($I3202,'2026-01-09_taxon-match'!$A$2:$N$81,11,FALSE),IF(_xlpm.x=0,"",_xlpm.x)))</f>
        <v>Sterechinus</v>
      </c>
      <c r="T3202" s="46" t="str">
        <f>IF($I3202="","",_xlfn.LET(_xlpm.x,VLOOKUP($I3202,'2026-01-09_taxon-match'!$A$2:$N$81,13,FALSE),IF(_xlpm.x=0,"",_xlpm.x)))</f>
        <v>neumayeri</v>
      </c>
      <c r="V3202" t="s">
        <v>43</v>
      </c>
      <c r="W3202" t="s">
        <v>28</v>
      </c>
      <c r="X3202" t="s">
        <v>32</v>
      </c>
      <c r="Y3202" s="46" t="str">
        <f>IF(V3202="","",_xlfn.LET(_xlpm.x,VLOOKUP(V3202,'Drop-down_menus'!$D$2:$E$13,2,FALSE),IF(_xlpm.x=0,"",_xlpm.x)))</f>
        <v>https://orcid.org/0000-0002-0981-7442</v>
      </c>
      <c r="Z3202" s="46" t="str">
        <f>IF(W3202="","",_xlfn.LET(_xlpm.x,VLOOKUP(W3202,'Drop-down_menus'!$D$2:$E$13,2,FALSE),IF(_xlpm.x=0,"",_xlpm.x)))</f>
        <v>https://orcid.org/0000-0002-9037-7623</v>
      </c>
      <c r="AA3202" s="46" t="str">
        <f>IF(X3202="","",_xlfn.LET(_xlpm.x,VLOOKUP(X3202,'Drop-down_menus'!$D$2:$E$13,2,FALSE),IF(_xlpm.x=0,"",_xlpm.x)))</f>
        <v>https://orcid.org/0000-0001-5748-602X</v>
      </c>
      <c r="AB3202" s="46" t="s">
        <v>229</v>
      </c>
      <c r="AC3202" s="46" t="s">
        <v>1114</v>
      </c>
    </row>
    <row r="3203" spans="1:29" ht="15" customHeight="1">
      <c r="A3203" s="46">
        <v>385</v>
      </c>
      <c r="B3203" s="2">
        <v>4258</v>
      </c>
      <c r="C3203" t="s">
        <v>115</v>
      </c>
      <c r="D3203" s="46" t="b">
        <f>COUNTIF(Events!$B$2:$B$171, C3203) &gt; 0</f>
        <v>1</v>
      </c>
      <c r="E3203" s="2" t="s">
        <v>1106</v>
      </c>
      <c r="F3203" s="46" t="s">
        <v>1105</v>
      </c>
      <c r="G3203" t="s">
        <v>177</v>
      </c>
      <c r="H3203"/>
      <c r="I3203" s="46" t="s">
        <v>177</v>
      </c>
      <c r="J3203" s="46" t="str">
        <f>IF(I3203="","",_xlfn.LET(_xlpm.x,VLOOKUP(I3203,'2026-01-09_taxon-match'!$A$2:$N$81,4,FALSE),IF(_xlpm.x=0,"",_xlpm.x)))</f>
        <v>Sterechinus neumayeri</v>
      </c>
      <c r="K3203"/>
      <c r="L3203" s="46" t="str">
        <f>IF(I3203="","",_xlfn.LET(_xlpm.x,VLOOKUP(I3203,'2026-01-09_taxon-match'!$A$2:$N$81,3,FALSE),IF(_xlpm.x=0,"",_xlpm.x)))</f>
        <v>urn:lsid:marinespecies.org:taxname:160831</v>
      </c>
      <c r="M3203" s="46" t="str">
        <f>IF($I3203="","",_xlfn.LET(_xlpm.x,VLOOKUP($I3203,'2026-01-09_taxon-match'!$A$2:$N$81,5,FALSE),IF(_xlpm.x=0,"",_xlpm.x)))</f>
        <v>(Meissner, 1900)</v>
      </c>
      <c r="N3203" s="46" t="str">
        <f>IF($I3203="","",_xlfn.LET(_xlpm.x,VLOOKUP($I3203,'2026-01-09_taxon-match'!$A$2:$N$81,6,FALSE),IF(_xlpm.x=0,"",_xlpm.x)))</f>
        <v>Animalia</v>
      </c>
      <c r="O3203" s="46" t="str">
        <f>IF($I3203="","",_xlfn.LET(_xlpm.x,VLOOKUP($I3203,'2026-01-09_taxon-match'!$A$2:$N$81,7,FALSE),IF(_xlpm.x=0,"",_xlpm.x)))</f>
        <v>Echinodermata</v>
      </c>
      <c r="P3203" s="46" t="str">
        <f>IF($I3203="","",_xlfn.LET(_xlpm.x,VLOOKUP($I3203,'2026-01-09_taxon-match'!$A$2:$N$81,8,FALSE),IF(_xlpm.x=0,"",_xlpm.x)))</f>
        <v>Echinoidea</v>
      </c>
      <c r="Q3203" s="46" t="str">
        <f>IF($I3203="","",_xlfn.LET(_xlpm.x,VLOOKUP($I3203,'2026-01-09_taxon-match'!$A$2:$N$81,9,FALSE),IF(_xlpm.x=0,"",_xlpm.x)))</f>
        <v>Camarodonta</v>
      </c>
      <c r="R3203" s="46" t="str">
        <f>IF($I3203="","",_xlfn.LET(_xlpm.x,VLOOKUP($I3203,'2026-01-09_taxon-match'!$A$2:$N$81,10,FALSE),IF(_xlpm.x=0,"",_xlpm.x)))</f>
        <v>Echinidae</v>
      </c>
      <c r="S3203" s="46" t="str">
        <f>IF($I3203="","",_xlfn.LET(_xlpm.x,VLOOKUP($I3203,'2026-01-09_taxon-match'!$A$2:$N$81,11,FALSE),IF(_xlpm.x=0,"",_xlpm.x)))</f>
        <v>Sterechinus</v>
      </c>
      <c r="T3203" s="46" t="str">
        <f>IF($I3203="","",_xlfn.LET(_xlpm.x,VLOOKUP($I3203,'2026-01-09_taxon-match'!$A$2:$N$81,13,FALSE),IF(_xlpm.x=0,"",_xlpm.x)))</f>
        <v>neumayeri</v>
      </c>
      <c r="V3203" t="s">
        <v>43</v>
      </c>
      <c r="W3203" t="s">
        <v>28</v>
      </c>
      <c r="X3203" t="s">
        <v>32</v>
      </c>
      <c r="Y3203" s="46" t="str">
        <f>IF(V3203="","",_xlfn.LET(_xlpm.x,VLOOKUP(V3203,'Drop-down_menus'!$D$2:$E$13,2,FALSE),IF(_xlpm.x=0,"",_xlpm.x)))</f>
        <v>https://orcid.org/0000-0002-0981-7442</v>
      </c>
      <c r="Z3203" s="46" t="str">
        <f>IF(W3203="","",_xlfn.LET(_xlpm.x,VLOOKUP(W3203,'Drop-down_menus'!$D$2:$E$13,2,FALSE),IF(_xlpm.x=0,"",_xlpm.x)))</f>
        <v>https://orcid.org/0000-0002-9037-7623</v>
      </c>
      <c r="AA3203" s="46" t="str">
        <f>IF(X3203="","",_xlfn.LET(_xlpm.x,VLOOKUP(X3203,'Drop-down_menus'!$D$2:$E$13,2,FALSE),IF(_xlpm.x=0,"",_xlpm.x)))</f>
        <v>https://orcid.org/0000-0001-5748-602X</v>
      </c>
      <c r="AB3203" s="46" t="s">
        <v>300</v>
      </c>
      <c r="AC3203" s="46" t="s">
        <v>1115</v>
      </c>
    </row>
    <row r="3204" spans="1:29" ht="15" customHeight="1">
      <c r="A3204" s="46">
        <v>386</v>
      </c>
      <c r="B3204" s="2">
        <v>4259</v>
      </c>
      <c r="C3204" t="s">
        <v>115</v>
      </c>
      <c r="D3204" s="46" t="b">
        <f>COUNTIF(Events!$B$2:$B$171, C3204) &gt; 0</f>
        <v>1</v>
      </c>
      <c r="E3204" s="46" t="s">
        <v>1113</v>
      </c>
      <c r="F3204" s="2" t="s">
        <v>1104</v>
      </c>
      <c r="G3204" t="s">
        <v>177</v>
      </c>
      <c r="H3204"/>
      <c r="I3204" s="46" t="s">
        <v>177</v>
      </c>
      <c r="J3204" s="46" t="str">
        <f>IF(I3204="","",_xlfn.LET(_xlpm.x,VLOOKUP(I3204,'2026-01-09_taxon-match'!$A$2:$N$81,4,FALSE),IF(_xlpm.x=0,"",_xlpm.x)))</f>
        <v>Sterechinus neumayeri</v>
      </c>
      <c r="K3204"/>
      <c r="L3204" s="46" t="str">
        <f>IF(I3204="","",_xlfn.LET(_xlpm.x,VLOOKUP(I3204,'2026-01-09_taxon-match'!$A$2:$N$81,3,FALSE),IF(_xlpm.x=0,"",_xlpm.x)))</f>
        <v>urn:lsid:marinespecies.org:taxname:160831</v>
      </c>
      <c r="M3204" s="46" t="str">
        <f>IF($I3204="","",_xlfn.LET(_xlpm.x,VLOOKUP($I3204,'2026-01-09_taxon-match'!$A$2:$N$81,5,FALSE),IF(_xlpm.x=0,"",_xlpm.x)))</f>
        <v>(Meissner, 1900)</v>
      </c>
      <c r="N3204" s="46" t="str">
        <f>IF($I3204="","",_xlfn.LET(_xlpm.x,VLOOKUP($I3204,'2026-01-09_taxon-match'!$A$2:$N$81,6,FALSE),IF(_xlpm.x=0,"",_xlpm.x)))</f>
        <v>Animalia</v>
      </c>
      <c r="O3204" s="46" t="str">
        <f>IF($I3204="","",_xlfn.LET(_xlpm.x,VLOOKUP($I3204,'2026-01-09_taxon-match'!$A$2:$N$81,7,FALSE),IF(_xlpm.x=0,"",_xlpm.x)))</f>
        <v>Echinodermata</v>
      </c>
      <c r="P3204" s="46" t="str">
        <f>IF($I3204="","",_xlfn.LET(_xlpm.x,VLOOKUP($I3204,'2026-01-09_taxon-match'!$A$2:$N$81,8,FALSE),IF(_xlpm.x=0,"",_xlpm.x)))</f>
        <v>Echinoidea</v>
      </c>
      <c r="Q3204" s="46" t="str">
        <f>IF($I3204="","",_xlfn.LET(_xlpm.x,VLOOKUP($I3204,'2026-01-09_taxon-match'!$A$2:$N$81,9,FALSE),IF(_xlpm.x=0,"",_xlpm.x)))</f>
        <v>Camarodonta</v>
      </c>
      <c r="R3204" s="46" t="str">
        <f>IF($I3204="","",_xlfn.LET(_xlpm.x,VLOOKUP($I3204,'2026-01-09_taxon-match'!$A$2:$N$81,10,FALSE),IF(_xlpm.x=0,"",_xlpm.x)))</f>
        <v>Echinidae</v>
      </c>
      <c r="S3204" s="46" t="str">
        <f>IF($I3204="","",_xlfn.LET(_xlpm.x,VLOOKUP($I3204,'2026-01-09_taxon-match'!$A$2:$N$81,11,FALSE),IF(_xlpm.x=0,"",_xlpm.x)))</f>
        <v>Sterechinus</v>
      </c>
      <c r="T3204" s="46" t="str">
        <f>IF($I3204="","",_xlfn.LET(_xlpm.x,VLOOKUP($I3204,'2026-01-09_taxon-match'!$A$2:$N$81,13,FALSE),IF(_xlpm.x=0,"",_xlpm.x)))</f>
        <v>neumayeri</v>
      </c>
      <c r="U3204"/>
      <c r="V3204" t="s">
        <v>43</v>
      </c>
      <c r="W3204" t="s">
        <v>28</v>
      </c>
      <c r="X3204" t="s">
        <v>32</v>
      </c>
      <c r="Y3204" s="46" t="str">
        <f>IF(V3204="","",_xlfn.LET(_xlpm.x,VLOOKUP(V3204,'Drop-down_menus'!$D$2:$E$13,2,FALSE),IF(_xlpm.x=0,"",_xlpm.x)))</f>
        <v>https://orcid.org/0000-0002-0981-7442</v>
      </c>
      <c r="Z3204" s="46" t="str">
        <f>IF(W3204="","",_xlfn.LET(_xlpm.x,VLOOKUP(W3204,'Drop-down_menus'!$D$2:$E$13,2,FALSE),IF(_xlpm.x=0,"",_xlpm.x)))</f>
        <v>https://orcid.org/0000-0002-9037-7623</v>
      </c>
      <c r="AA3204" s="46" t="str">
        <f>IF(X3204="","",_xlfn.LET(_xlpm.x,VLOOKUP(X3204,'Drop-down_menus'!$D$2:$E$13,2,FALSE),IF(_xlpm.x=0,"",_xlpm.x)))</f>
        <v>https://orcid.org/0000-0001-5748-602X</v>
      </c>
      <c r="AB3204" s="46" t="s">
        <v>172</v>
      </c>
      <c r="AC3204" s="46" t="s">
        <v>1114</v>
      </c>
    </row>
    <row r="3205" spans="1:29" ht="15" customHeight="1">
      <c r="A3205" s="46">
        <v>386</v>
      </c>
      <c r="B3205" s="2">
        <v>4260</v>
      </c>
      <c r="C3205" t="s">
        <v>115</v>
      </c>
      <c r="D3205" s="46" t="b">
        <f>COUNTIF(Events!$B$2:$B$171, C3205) &gt; 0</f>
        <v>1</v>
      </c>
      <c r="E3205" s="46" t="s">
        <v>1109</v>
      </c>
      <c r="F3205" s="46" t="s">
        <v>1107</v>
      </c>
      <c r="G3205" t="s">
        <v>177</v>
      </c>
      <c r="H3205"/>
      <c r="I3205" s="46" t="s">
        <v>177</v>
      </c>
      <c r="J3205" s="46" t="str">
        <f>IF(I3205="","",_xlfn.LET(_xlpm.x,VLOOKUP(I3205,'2026-01-09_taxon-match'!$A$2:$N$81,4,FALSE),IF(_xlpm.x=0,"",_xlpm.x)))</f>
        <v>Sterechinus neumayeri</v>
      </c>
      <c r="K3205"/>
      <c r="L3205" s="46" t="str">
        <f>IF(I3205="","",_xlfn.LET(_xlpm.x,VLOOKUP(I3205,'2026-01-09_taxon-match'!$A$2:$N$81,3,FALSE),IF(_xlpm.x=0,"",_xlpm.x)))</f>
        <v>urn:lsid:marinespecies.org:taxname:160831</v>
      </c>
      <c r="M3205" s="46" t="str">
        <f>IF($I3205="","",_xlfn.LET(_xlpm.x,VLOOKUP($I3205,'2026-01-09_taxon-match'!$A$2:$N$81,5,FALSE),IF(_xlpm.x=0,"",_xlpm.x)))</f>
        <v>(Meissner, 1900)</v>
      </c>
      <c r="N3205" s="46" t="str">
        <f>IF($I3205="","",_xlfn.LET(_xlpm.x,VLOOKUP($I3205,'2026-01-09_taxon-match'!$A$2:$N$81,6,FALSE),IF(_xlpm.x=0,"",_xlpm.x)))</f>
        <v>Animalia</v>
      </c>
      <c r="O3205" s="46" t="str">
        <f>IF($I3205="","",_xlfn.LET(_xlpm.x,VLOOKUP($I3205,'2026-01-09_taxon-match'!$A$2:$N$81,7,FALSE),IF(_xlpm.x=0,"",_xlpm.x)))</f>
        <v>Echinodermata</v>
      </c>
      <c r="P3205" s="46" t="str">
        <f>IF($I3205="","",_xlfn.LET(_xlpm.x,VLOOKUP($I3205,'2026-01-09_taxon-match'!$A$2:$N$81,8,FALSE),IF(_xlpm.x=0,"",_xlpm.x)))</f>
        <v>Echinoidea</v>
      </c>
      <c r="Q3205" s="46" t="str">
        <f>IF($I3205="","",_xlfn.LET(_xlpm.x,VLOOKUP($I3205,'2026-01-09_taxon-match'!$A$2:$N$81,9,FALSE),IF(_xlpm.x=0,"",_xlpm.x)))</f>
        <v>Camarodonta</v>
      </c>
      <c r="R3205" s="46" t="str">
        <f>IF($I3205="","",_xlfn.LET(_xlpm.x,VLOOKUP($I3205,'2026-01-09_taxon-match'!$A$2:$N$81,10,FALSE),IF(_xlpm.x=0,"",_xlpm.x)))</f>
        <v>Echinidae</v>
      </c>
      <c r="S3205" s="46" t="str">
        <f>IF($I3205="","",_xlfn.LET(_xlpm.x,VLOOKUP($I3205,'2026-01-09_taxon-match'!$A$2:$N$81,11,FALSE),IF(_xlpm.x=0,"",_xlpm.x)))</f>
        <v>Sterechinus</v>
      </c>
      <c r="T3205" s="46" t="str">
        <f>IF($I3205="","",_xlfn.LET(_xlpm.x,VLOOKUP($I3205,'2026-01-09_taxon-match'!$A$2:$N$81,13,FALSE),IF(_xlpm.x=0,"",_xlpm.x)))</f>
        <v>neumayeri</v>
      </c>
      <c r="V3205" t="s">
        <v>43</v>
      </c>
      <c r="W3205" t="s">
        <v>28</v>
      </c>
      <c r="X3205" t="s">
        <v>32</v>
      </c>
      <c r="Y3205" s="46" t="str">
        <f>IF(V3205="","",_xlfn.LET(_xlpm.x,VLOOKUP(V3205,'Drop-down_menus'!$D$2:$E$13,2,FALSE),IF(_xlpm.x=0,"",_xlpm.x)))</f>
        <v>https://orcid.org/0000-0002-0981-7442</v>
      </c>
      <c r="Z3205" s="46" t="str">
        <f>IF(W3205="","",_xlfn.LET(_xlpm.x,VLOOKUP(W3205,'Drop-down_menus'!$D$2:$E$13,2,FALSE),IF(_xlpm.x=0,"",_xlpm.x)))</f>
        <v>https://orcid.org/0000-0002-9037-7623</v>
      </c>
      <c r="AA3205" s="46" t="str">
        <f>IF(X3205="","",_xlfn.LET(_xlpm.x,VLOOKUP(X3205,'Drop-down_menus'!$D$2:$E$13,2,FALSE),IF(_xlpm.x=0,"",_xlpm.x)))</f>
        <v>https://orcid.org/0000-0001-5748-602X</v>
      </c>
      <c r="AB3205" s="46" t="s">
        <v>172</v>
      </c>
      <c r="AC3205" s="46" t="s">
        <v>189</v>
      </c>
    </row>
    <row r="3206" spans="1:29" ht="15" customHeight="1">
      <c r="A3206" s="46">
        <v>386</v>
      </c>
      <c r="B3206" s="2">
        <v>4261</v>
      </c>
      <c r="C3206" t="s">
        <v>115</v>
      </c>
      <c r="D3206" s="46" t="b">
        <f>COUNTIF(Events!$B$2:$B$171, C3206) &gt; 0</f>
        <v>1</v>
      </c>
      <c r="E3206" s="46" t="s">
        <v>1110</v>
      </c>
      <c r="F3206" s="46" t="s">
        <v>1108</v>
      </c>
      <c r="G3206" t="s">
        <v>177</v>
      </c>
      <c r="H3206"/>
      <c r="I3206" s="46" t="s">
        <v>177</v>
      </c>
      <c r="J3206" s="46" t="str">
        <f>IF(I3206="","",_xlfn.LET(_xlpm.x,VLOOKUP(I3206,'2026-01-09_taxon-match'!$A$2:$N$81,4,FALSE),IF(_xlpm.x=0,"",_xlpm.x)))</f>
        <v>Sterechinus neumayeri</v>
      </c>
      <c r="K3206"/>
      <c r="L3206" s="46" t="str">
        <f>IF(I3206="","",_xlfn.LET(_xlpm.x,VLOOKUP(I3206,'2026-01-09_taxon-match'!$A$2:$N$81,3,FALSE),IF(_xlpm.x=0,"",_xlpm.x)))</f>
        <v>urn:lsid:marinespecies.org:taxname:160831</v>
      </c>
      <c r="M3206" s="46" t="str">
        <f>IF($I3206="","",_xlfn.LET(_xlpm.x,VLOOKUP($I3206,'2026-01-09_taxon-match'!$A$2:$N$81,5,FALSE),IF(_xlpm.x=0,"",_xlpm.x)))</f>
        <v>(Meissner, 1900)</v>
      </c>
      <c r="N3206" s="46" t="str">
        <f>IF($I3206="","",_xlfn.LET(_xlpm.x,VLOOKUP($I3206,'2026-01-09_taxon-match'!$A$2:$N$81,6,FALSE),IF(_xlpm.x=0,"",_xlpm.x)))</f>
        <v>Animalia</v>
      </c>
      <c r="O3206" s="46" t="str">
        <f>IF($I3206="","",_xlfn.LET(_xlpm.x,VLOOKUP($I3206,'2026-01-09_taxon-match'!$A$2:$N$81,7,FALSE),IF(_xlpm.x=0,"",_xlpm.x)))</f>
        <v>Echinodermata</v>
      </c>
      <c r="P3206" s="46" t="str">
        <f>IF($I3206="","",_xlfn.LET(_xlpm.x,VLOOKUP($I3206,'2026-01-09_taxon-match'!$A$2:$N$81,8,FALSE),IF(_xlpm.x=0,"",_xlpm.x)))</f>
        <v>Echinoidea</v>
      </c>
      <c r="Q3206" s="46" t="str">
        <f>IF($I3206="","",_xlfn.LET(_xlpm.x,VLOOKUP($I3206,'2026-01-09_taxon-match'!$A$2:$N$81,9,FALSE),IF(_xlpm.x=0,"",_xlpm.x)))</f>
        <v>Camarodonta</v>
      </c>
      <c r="R3206" s="46" t="str">
        <f>IF($I3206="","",_xlfn.LET(_xlpm.x,VLOOKUP($I3206,'2026-01-09_taxon-match'!$A$2:$N$81,10,FALSE),IF(_xlpm.x=0,"",_xlpm.x)))</f>
        <v>Echinidae</v>
      </c>
      <c r="S3206" s="46" t="str">
        <f>IF($I3206="","",_xlfn.LET(_xlpm.x,VLOOKUP($I3206,'2026-01-09_taxon-match'!$A$2:$N$81,11,FALSE),IF(_xlpm.x=0,"",_xlpm.x)))</f>
        <v>Sterechinus</v>
      </c>
      <c r="T3206" s="46" t="str">
        <f>IF($I3206="","",_xlfn.LET(_xlpm.x,VLOOKUP($I3206,'2026-01-09_taxon-match'!$A$2:$N$81,13,FALSE),IF(_xlpm.x=0,"",_xlpm.x)))</f>
        <v>neumayeri</v>
      </c>
      <c r="V3206" t="s">
        <v>43</v>
      </c>
      <c r="W3206" t="s">
        <v>28</v>
      </c>
      <c r="X3206" t="s">
        <v>32</v>
      </c>
      <c r="Y3206" s="46" t="str">
        <f>IF(V3206="","",_xlfn.LET(_xlpm.x,VLOOKUP(V3206,'Drop-down_menus'!$D$2:$E$13,2,FALSE),IF(_xlpm.x=0,"",_xlpm.x)))</f>
        <v>https://orcid.org/0000-0002-0981-7442</v>
      </c>
      <c r="Z3206" s="46" t="str">
        <f>IF(W3206="","",_xlfn.LET(_xlpm.x,VLOOKUP(W3206,'Drop-down_menus'!$D$2:$E$13,2,FALSE),IF(_xlpm.x=0,"",_xlpm.x)))</f>
        <v>https://orcid.org/0000-0002-9037-7623</v>
      </c>
      <c r="AA3206" s="46" t="str">
        <f>IF(X3206="","",_xlfn.LET(_xlpm.x,VLOOKUP(X3206,'Drop-down_menus'!$D$2:$E$13,2,FALSE),IF(_xlpm.x=0,"",_xlpm.x)))</f>
        <v>https://orcid.org/0000-0001-5748-602X</v>
      </c>
      <c r="AB3206" s="46" t="s">
        <v>229</v>
      </c>
      <c r="AC3206" s="46" t="s">
        <v>1114</v>
      </c>
    </row>
    <row r="3207" spans="1:29" ht="15" customHeight="1">
      <c r="A3207" s="46">
        <v>386</v>
      </c>
      <c r="B3207" s="2">
        <v>4262</v>
      </c>
      <c r="C3207" t="s">
        <v>115</v>
      </c>
      <c r="D3207" s="46" t="b">
        <f>COUNTIF(Events!$B$2:$B$171, C3207) &gt; 0</f>
        <v>1</v>
      </c>
      <c r="E3207" s="46" t="s">
        <v>1111</v>
      </c>
      <c r="F3207" s="46" t="s">
        <v>1108</v>
      </c>
      <c r="G3207" t="s">
        <v>177</v>
      </c>
      <c r="H3207"/>
      <c r="I3207" s="46" t="s">
        <v>177</v>
      </c>
      <c r="J3207" s="46" t="str">
        <f>IF(I3207="","",_xlfn.LET(_xlpm.x,VLOOKUP(I3207,'2026-01-09_taxon-match'!$A$2:$N$81,4,FALSE),IF(_xlpm.x=0,"",_xlpm.x)))</f>
        <v>Sterechinus neumayeri</v>
      </c>
      <c r="K3207"/>
      <c r="L3207" s="46" t="str">
        <f>IF(I3207="","",_xlfn.LET(_xlpm.x,VLOOKUP(I3207,'2026-01-09_taxon-match'!$A$2:$N$81,3,FALSE),IF(_xlpm.x=0,"",_xlpm.x)))</f>
        <v>urn:lsid:marinespecies.org:taxname:160831</v>
      </c>
      <c r="M3207" s="46" t="str">
        <f>IF($I3207="","",_xlfn.LET(_xlpm.x,VLOOKUP($I3207,'2026-01-09_taxon-match'!$A$2:$N$81,5,FALSE),IF(_xlpm.x=0,"",_xlpm.x)))</f>
        <v>(Meissner, 1900)</v>
      </c>
      <c r="N3207" s="46" t="str">
        <f>IF($I3207="","",_xlfn.LET(_xlpm.x,VLOOKUP($I3207,'2026-01-09_taxon-match'!$A$2:$N$81,6,FALSE),IF(_xlpm.x=0,"",_xlpm.x)))</f>
        <v>Animalia</v>
      </c>
      <c r="O3207" s="46" t="str">
        <f>IF($I3207="","",_xlfn.LET(_xlpm.x,VLOOKUP($I3207,'2026-01-09_taxon-match'!$A$2:$N$81,7,FALSE),IF(_xlpm.x=0,"",_xlpm.x)))</f>
        <v>Echinodermata</v>
      </c>
      <c r="P3207" s="46" t="str">
        <f>IF($I3207="","",_xlfn.LET(_xlpm.x,VLOOKUP($I3207,'2026-01-09_taxon-match'!$A$2:$N$81,8,FALSE),IF(_xlpm.x=0,"",_xlpm.x)))</f>
        <v>Echinoidea</v>
      </c>
      <c r="Q3207" s="46" t="str">
        <f>IF($I3207="","",_xlfn.LET(_xlpm.x,VLOOKUP($I3207,'2026-01-09_taxon-match'!$A$2:$N$81,9,FALSE),IF(_xlpm.x=0,"",_xlpm.x)))</f>
        <v>Camarodonta</v>
      </c>
      <c r="R3207" s="46" t="str">
        <f>IF($I3207="","",_xlfn.LET(_xlpm.x,VLOOKUP($I3207,'2026-01-09_taxon-match'!$A$2:$N$81,10,FALSE),IF(_xlpm.x=0,"",_xlpm.x)))</f>
        <v>Echinidae</v>
      </c>
      <c r="S3207" s="46" t="str">
        <f>IF($I3207="","",_xlfn.LET(_xlpm.x,VLOOKUP($I3207,'2026-01-09_taxon-match'!$A$2:$N$81,11,FALSE),IF(_xlpm.x=0,"",_xlpm.x)))</f>
        <v>Sterechinus</v>
      </c>
      <c r="T3207" s="46" t="str">
        <f>IF($I3207="","",_xlfn.LET(_xlpm.x,VLOOKUP($I3207,'2026-01-09_taxon-match'!$A$2:$N$81,13,FALSE),IF(_xlpm.x=0,"",_xlpm.x)))</f>
        <v>neumayeri</v>
      </c>
      <c r="V3207" t="s">
        <v>43</v>
      </c>
      <c r="W3207" t="s">
        <v>28</v>
      </c>
      <c r="X3207" t="s">
        <v>32</v>
      </c>
      <c r="Y3207" s="46" t="str">
        <f>IF(V3207="","",_xlfn.LET(_xlpm.x,VLOOKUP(V3207,'Drop-down_menus'!$D$2:$E$13,2,FALSE),IF(_xlpm.x=0,"",_xlpm.x)))</f>
        <v>https://orcid.org/0000-0002-0981-7442</v>
      </c>
      <c r="Z3207" s="46" t="str">
        <f>IF(W3207="","",_xlfn.LET(_xlpm.x,VLOOKUP(W3207,'Drop-down_menus'!$D$2:$E$13,2,FALSE),IF(_xlpm.x=0,"",_xlpm.x)))</f>
        <v>https://orcid.org/0000-0002-9037-7623</v>
      </c>
      <c r="AA3207" s="46" t="str">
        <f>IF(X3207="","",_xlfn.LET(_xlpm.x,VLOOKUP(X3207,'Drop-down_menus'!$D$2:$E$13,2,FALSE),IF(_xlpm.x=0,"",_xlpm.x)))</f>
        <v>https://orcid.org/0000-0001-5748-602X</v>
      </c>
      <c r="AB3207" s="46" t="s">
        <v>229</v>
      </c>
      <c r="AC3207" s="46" t="s">
        <v>1114</v>
      </c>
    </row>
    <row r="3208" spans="1:29" ht="15" customHeight="1">
      <c r="A3208" s="46">
        <v>386</v>
      </c>
      <c r="B3208" s="2">
        <v>4263</v>
      </c>
      <c r="C3208" t="s">
        <v>115</v>
      </c>
      <c r="D3208" s="46" t="b">
        <f>COUNTIF(Events!$B$2:$B$171, C3208) &gt; 0</f>
        <v>1</v>
      </c>
      <c r="E3208" s="2" t="s">
        <v>1106</v>
      </c>
      <c r="F3208" s="46" t="s">
        <v>1105</v>
      </c>
      <c r="G3208" t="s">
        <v>177</v>
      </c>
      <c r="H3208"/>
      <c r="I3208" s="46" t="s">
        <v>177</v>
      </c>
      <c r="J3208" s="46" t="str">
        <f>IF(I3208="","",_xlfn.LET(_xlpm.x,VLOOKUP(I3208,'2026-01-09_taxon-match'!$A$2:$N$81,4,FALSE),IF(_xlpm.x=0,"",_xlpm.x)))</f>
        <v>Sterechinus neumayeri</v>
      </c>
      <c r="K3208"/>
      <c r="L3208" s="46" t="str">
        <f>IF(I3208="","",_xlfn.LET(_xlpm.x,VLOOKUP(I3208,'2026-01-09_taxon-match'!$A$2:$N$81,3,FALSE),IF(_xlpm.x=0,"",_xlpm.x)))</f>
        <v>urn:lsid:marinespecies.org:taxname:160831</v>
      </c>
      <c r="M3208" s="46" t="str">
        <f>IF($I3208="","",_xlfn.LET(_xlpm.x,VLOOKUP($I3208,'2026-01-09_taxon-match'!$A$2:$N$81,5,FALSE),IF(_xlpm.x=0,"",_xlpm.x)))</f>
        <v>(Meissner, 1900)</v>
      </c>
      <c r="N3208" s="46" t="str">
        <f>IF($I3208="","",_xlfn.LET(_xlpm.x,VLOOKUP($I3208,'2026-01-09_taxon-match'!$A$2:$N$81,6,FALSE),IF(_xlpm.x=0,"",_xlpm.x)))</f>
        <v>Animalia</v>
      </c>
      <c r="O3208" s="46" t="str">
        <f>IF($I3208="","",_xlfn.LET(_xlpm.x,VLOOKUP($I3208,'2026-01-09_taxon-match'!$A$2:$N$81,7,FALSE),IF(_xlpm.x=0,"",_xlpm.x)))</f>
        <v>Echinodermata</v>
      </c>
      <c r="P3208" s="46" t="str">
        <f>IF($I3208="","",_xlfn.LET(_xlpm.x,VLOOKUP($I3208,'2026-01-09_taxon-match'!$A$2:$N$81,8,FALSE),IF(_xlpm.x=0,"",_xlpm.x)))</f>
        <v>Echinoidea</v>
      </c>
      <c r="Q3208" s="46" t="str">
        <f>IF($I3208="","",_xlfn.LET(_xlpm.x,VLOOKUP($I3208,'2026-01-09_taxon-match'!$A$2:$N$81,9,FALSE),IF(_xlpm.x=0,"",_xlpm.x)))</f>
        <v>Camarodonta</v>
      </c>
      <c r="R3208" s="46" t="str">
        <f>IF($I3208="","",_xlfn.LET(_xlpm.x,VLOOKUP($I3208,'2026-01-09_taxon-match'!$A$2:$N$81,10,FALSE),IF(_xlpm.x=0,"",_xlpm.x)))</f>
        <v>Echinidae</v>
      </c>
      <c r="S3208" s="46" t="str">
        <f>IF($I3208="","",_xlfn.LET(_xlpm.x,VLOOKUP($I3208,'2026-01-09_taxon-match'!$A$2:$N$81,11,FALSE),IF(_xlpm.x=0,"",_xlpm.x)))</f>
        <v>Sterechinus</v>
      </c>
      <c r="T3208" s="46" t="str">
        <f>IF($I3208="","",_xlfn.LET(_xlpm.x,VLOOKUP($I3208,'2026-01-09_taxon-match'!$A$2:$N$81,13,FALSE),IF(_xlpm.x=0,"",_xlpm.x)))</f>
        <v>neumayeri</v>
      </c>
      <c r="V3208" t="s">
        <v>43</v>
      </c>
      <c r="W3208" t="s">
        <v>28</v>
      </c>
      <c r="X3208" t="s">
        <v>32</v>
      </c>
      <c r="Y3208" s="46" t="str">
        <f>IF(V3208="","",_xlfn.LET(_xlpm.x,VLOOKUP(V3208,'Drop-down_menus'!$D$2:$E$13,2,FALSE),IF(_xlpm.x=0,"",_xlpm.x)))</f>
        <v>https://orcid.org/0000-0002-0981-7442</v>
      </c>
      <c r="Z3208" s="46" t="str">
        <f>IF(W3208="","",_xlfn.LET(_xlpm.x,VLOOKUP(W3208,'Drop-down_menus'!$D$2:$E$13,2,FALSE),IF(_xlpm.x=0,"",_xlpm.x)))</f>
        <v>https://orcid.org/0000-0002-9037-7623</v>
      </c>
      <c r="AA3208" s="46" t="str">
        <f>IF(X3208="","",_xlfn.LET(_xlpm.x,VLOOKUP(X3208,'Drop-down_menus'!$D$2:$E$13,2,FALSE),IF(_xlpm.x=0,"",_xlpm.x)))</f>
        <v>https://orcid.org/0000-0001-5748-602X</v>
      </c>
      <c r="AB3208" s="46" t="s">
        <v>300</v>
      </c>
      <c r="AC3208" s="46" t="s">
        <v>1115</v>
      </c>
    </row>
    <row r="3209" spans="1:29" ht="15" customHeight="1">
      <c r="A3209" s="46">
        <v>387</v>
      </c>
      <c r="B3209" s="2">
        <v>4264</v>
      </c>
      <c r="C3209" t="s">
        <v>115</v>
      </c>
      <c r="D3209" s="46" t="b">
        <f>COUNTIF(Events!$B$2:$B$171, C3209) &gt; 0</f>
        <v>1</v>
      </c>
      <c r="E3209" s="46" t="s">
        <v>1113</v>
      </c>
      <c r="F3209" s="2" t="s">
        <v>1104</v>
      </c>
      <c r="G3209" t="s">
        <v>177</v>
      </c>
      <c r="H3209"/>
      <c r="I3209" s="46" t="s">
        <v>177</v>
      </c>
      <c r="J3209" s="46" t="str">
        <f>IF(I3209="","",_xlfn.LET(_xlpm.x,VLOOKUP(I3209,'2026-01-09_taxon-match'!$A$2:$N$81,4,FALSE),IF(_xlpm.x=0,"",_xlpm.x)))</f>
        <v>Sterechinus neumayeri</v>
      </c>
      <c r="K3209"/>
      <c r="L3209" s="46" t="str">
        <f>IF(I3209="","",_xlfn.LET(_xlpm.x,VLOOKUP(I3209,'2026-01-09_taxon-match'!$A$2:$N$81,3,FALSE),IF(_xlpm.x=0,"",_xlpm.x)))</f>
        <v>urn:lsid:marinespecies.org:taxname:160831</v>
      </c>
      <c r="M3209" s="46" t="str">
        <f>IF($I3209="","",_xlfn.LET(_xlpm.x,VLOOKUP($I3209,'2026-01-09_taxon-match'!$A$2:$N$81,5,FALSE),IF(_xlpm.x=0,"",_xlpm.x)))</f>
        <v>(Meissner, 1900)</v>
      </c>
      <c r="N3209" s="46" t="str">
        <f>IF($I3209="","",_xlfn.LET(_xlpm.x,VLOOKUP($I3209,'2026-01-09_taxon-match'!$A$2:$N$81,6,FALSE),IF(_xlpm.x=0,"",_xlpm.x)))</f>
        <v>Animalia</v>
      </c>
      <c r="O3209" s="46" t="str">
        <f>IF($I3209="","",_xlfn.LET(_xlpm.x,VLOOKUP($I3209,'2026-01-09_taxon-match'!$A$2:$N$81,7,FALSE),IF(_xlpm.x=0,"",_xlpm.x)))</f>
        <v>Echinodermata</v>
      </c>
      <c r="P3209" s="46" t="str">
        <f>IF($I3209="","",_xlfn.LET(_xlpm.x,VLOOKUP($I3209,'2026-01-09_taxon-match'!$A$2:$N$81,8,FALSE),IF(_xlpm.x=0,"",_xlpm.x)))</f>
        <v>Echinoidea</v>
      </c>
      <c r="Q3209" s="46" t="str">
        <f>IF($I3209="","",_xlfn.LET(_xlpm.x,VLOOKUP($I3209,'2026-01-09_taxon-match'!$A$2:$N$81,9,FALSE),IF(_xlpm.x=0,"",_xlpm.x)))</f>
        <v>Camarodonta</v>
      </c>
      <c r="R3209" s="46" t="str">
        <f>IF($I3209="","",_xlfn.LET(_xlpm.x,VLOOKUP($I3209,'2026-01-09_taxon-match'!$A$2:$N$81,10,FALSE),IF(_xlpm.x=0,"",_xlpm.x)))</f>
        <v>Echinidae</v>
      </c>
      <c r="S3209" s="46" t="str">
        <f>IF($I3209="","",_xlfn.LET(_xlpm.x,VLOOKUP($I3209,'2026-01-09_taxon-match'!$A$2:$N$81,11,FALSE),IF(_xlpm.x=0,"",_xlpm.x)))</f>
        <v>Sterechinus</v>
      </c>
      <c r="T3209" s="46" t="str">
        <f>IF($I3209="","",_xlfn.LET(_xlpm.x,VLOOKUP($I3209,'2026-01-09_taxon-match'!$A$2:$N$81,13,FALSE),IF(_xlpm.x=0,"",_xlpm.x)))</f>
        <v>neumayeri</v>
      </c>
      <c r="U3209"/>
      <c r="V3209" t="s">
        <v>43</v>
      </c>
      <c r="W3209" t="s">
        <v>28</v>
      </c>
      <c r="X3209" t="s">
        <v>32</v>
      </c>
      <c r="Y3209" s="46" t="str">
        <f>IF(V3209="","",_xlfn.LET(_xlpm.x,VLOOKUP(V3209,'Drop-down_menus'!$D$2:$E$13,2,FALSE),IF(_xlpm.x=0,"",_xlpm.x)))</f>
        <v>https://orcid.org/0000-0002-0981-7442</v>
      </c>
      <c r="Z3209" s="46" t="str">
        <f>IF(W3209="","",_xlfn.LET(_xlpm.x,VLOOKUP(W3209,'Drop-down_menus'!$D$2:$E$13,2,FALSE),IF(_xlpm.x=0,"",_xlpm.x)))</f>
        <v>https://orcid.org/0000-0002-9037-7623</v>
      </c>
      <c r="AA3209" s="46" t="str">
        <f>IF(X3209="","",_xlfn.LET(_xlpm.x,VLOOKUP(X3209,'Drop-down_menus'!$D$2:$E$13,2,FALSE),IF(_xlpm.x=0,"",_xlpm.x)))</f>
        <v>https://orcid.org/0000-0001-5748-602X</v>
      </c>
      <c r="AB3209" s="46" t="s">
        <v>172</v>
      </c>
      <c r="AC3209" s="46" t="s">
        <v>1114</v>
      </c>
    </row>
    <row r="3210" spans="1:29" ht="15" customHeight="1">
      <c r="A3210" s="46">
        <v>387</v>
      </c>
      <c r="B3210" s="2">
        <v>4265</v>
      </c>
      <c r="C3210" t="s">
        <v>115</v>
      </c>
      <c r="D3210" s="46" t="b">
        <f>COUNTIF(Events!$B$2:$B$171, C3210) &gt; 0</f>
        <v>1</v>
      </c>
      <c r="E3210" s="46" t="s">
        <v>1109</v>
      </c>
      <c r="F3210" s="46" t="s">
        <v>1107</v>
      </c>
      <c r="G3210" t="s">
        <v>177</v>
      </c>
      <c r="H3210"/>
      <c r="I3210" s="46" t="s">
        <v>177</v>
      </c>
      <c r="J3210" s="46" t="str">
        <f>IF(I3210="","",_xlfn.LET(_xlpm.x,VLOOKUP(I3210,'2026-01-09_taxon-match'!$A$2:$N$81,4,FALSE),IF(_xlpm.x=0,"",_xlpm.x)))</f>
        <v>Sterechinus neumayeri</v>
      </c>
      <c r="K3210"/>
      <c r="L3210" s="46" t="str">
        <f>IF(I3210="","",_xlfn.LET(_xlpm.x,VLOOKUP(I3210,'2026-01-09_taxon-match'!$A$2:$N$81,3,FALSE),IF(_xlpm.x=0,"",_xlpm.x)))</f>
        <v>urn:lsid:marinespecies.org:taxname:160831</v>
      </c>
      <c r="M3210" s="46" t="str">
        <f>IF($I3210="","",_xlfn.LET(_xlpm.x,VLOOKUP($I3210,'2026-01-09_taxon-match'!$A$2:$N$81,5,FALSE),IF(_xlpm.x=0,"",_xlpm.x)))</f>
        <v>(Meissner, 1900)</v>
      </c>
      <c r="N3210" s="46" t="str">
        <f>IF($I3210="","",_xlfn.LET(_xlpm.x,VLOOKUP($I3210,'2026-01-09_taxon-match'!$A$2:$N$81,6,FALSE),IF(_xlpm.x=0,"",_xlpm.x)))</f>
        <v>Animalia</v>
      </c>
      <c r="O3210" s="46" t="str">
        <f>IF($I3210="","",_xlfn.LET(_xlpm.x,VLOOKUP($I3210,'2026-01-09_taxon-match'!$A$2:$N$81,7,FALSE),IF(_xlpm.x=0,"",_xlpm.x)))</f>
        <v>Echinodermata</v>
      </c>
      <c r="P3210" s="46" t="str">
        <f>IF($I3210="","",_xlfn.LET(_xlpm.x,VLOOKUP($I3210,'2026-01-09_taxon-match'!$A$2:$N$81,8,FALSE),IF(_xlpm.x=0,"",_xlpm.x)))</f>
        <v>Echinoidea</v>
      </c>
      <c r="Q3210" s="46" t="str">
        <f>IF($I3210="","",_xlfn.LET(_xlpm.x,VLOOKUP($I3210,'2026-01-09_taxon-match'!$A$2:$N$81,9,FALSE),IF(_xlpm.x=0,"",_xlpm.x)))</f>
        <v>Camarodonta</v>
      </c>
      <c r="R3210" s="46" t="str">
        <f>IF($I3210="","",_xlfn.LET(_xlpm.x,VLOOKUP($I3210,'2026-01-09_taxon-match'!$A$2:$N$81,10,FALSE),IF(_xlpm.x=0,"",_xlpm.x)))</f>
        <v>Echinidae</v>
      </c>
      <c r="S3210" s="46" t="str">
        <f>IF($I3210="","",_xlfn.LET(_xlpm.x,VLOOKUP($I3210,'2026-01-09_taxon-match'!$A$2:$N$81,11,FALSE),IF(_xlpm.x=0,"",_xlpm.x)))</f>
        <v>Sterechinus</v>
      </c>
      <c r="T3210" s="46" t="str">
        <f>IF($I3210="","",_xlfn.LET(_xlpm.x,VLOOKUP($I3210,'2026-01-09_taxon-match'!$A$2:$N$81,13,FALSE),IF(_xlpm.x=0,"",_xlpm.x)))</f>
        <v>neumayeri</v>
      </c>
      <c r="V3210" t="s">
        <v>43</v>
      </c>
      <c r="W3210" t="s">
        <v>28</v>
      </c>
      <c r="X3210" t="s">
        <v>32</v>
      </c>
      <c r="Y3210" s="46" t="str">
        <f>IF(V3210="","",_xlfn.LET(_xlpm.x,VLOOKUP(V3210,'Drop-down_menus'!$D$2:$E$13,2,FALSE),IF(_xlpm.x=0,"",_xlpm.x)))</f>
        <v>https://orcid.org/0000-0002-0981-7442</v>
      </c>
      <c r="Z3210" s="46" t="str">
        <f>IF(W3210="","",_xlfn.LET(_xlpm.x,VLOOKUP(W3210,'Drop-down_menus'!$D$2:$E$13,2,FALSE),IF(_xlpm.x=0,"",_xlpm.x)))</f>
        <v>https://orcid.org/0000-0002-9037-7623</v>
      </c>
      <c r="AA3210" s="46" t="str">
        <f>IF(X3210="","",_xlfn.LET(_xlpm.x,VLOOKUP(X3210,'Drop-down_menus'!$D$2:$E$13,2,FALSE),IF(_xlpm.x=0,"",_xlpm.x)))</f>
        <v>https://orcid.org/0000-0001-5748-602X</v>
      </c>
      <c r="AB3210" s="46" t="s">
        <v>172</v>
      </c>
      <c r="AC3210" s="46" t="s">
        <v>189</v>
      </c>
    </row>
    <row r="3211" spans="1:29" ht="15" customHeight="1">
      <c r="A3211" s="46">
        <v>387</v>
      </c>
      <c r="B3211" s="2">
        <v>4266</v>
      </c>
      <c r="C3211" t="s">
        <v>115</v>
      </c>
      <c r="D3211" s="46" t="b">
        <f>COUNTIF(Events!$B$2:$B$171, C3211) &gt; 0</f>
        <v>1</v>
      </c>
      <c r="E3211" s="46" t="s">
        <v>1110</v>
      </c>
      <c r="F3211" s="46" t="s">
        <v>1108</v>
      </c>
      <c r="G3211" t="s">
        <v>177</v>
      </c>
      <c r="H3211"/>
      <c r="I3211" s="46" t="s">
        <v>177</v>
      </c>
      <c r="J3211" s="46" t="str">
        <f>IF(I3211="","",_xlfn.LET(_xlpm.x,VLOOKUP(I3211,'2026-01-09_taxon-match'!$A$2:$N$81,4,FALSE),IF(_xlpm.x=0,"",_xlpm.x)))</f>
        <v>Sterechinus neumayeri</v>
      </c>
      <c r="K3211"/>
      <c r="L3211" s="46" t="str">
        <f>IF(I3211="","",_xlfn.LET(_xlpm.x,VLOOKUP(I3211,'2026-01-09_taxon-match'!$A$2:$N$81,3,FALSE),IF(_xlpm.x=0,"",_xlpm.x)))</f>
        <v>urn:lsid:marinespecies.org:taxname:160831</v>
      </c>
      <c r="M3211" s="46" t="str">
        <f>IF($I3211="","",_xlfn.LET(_xlpm.x,VLOOKUP($I3211,'2026-01-09_taxon-match'!$A$2:$N$81,5,FALSE),IF(_xlpm.x=0,"",_xlpm.x)))</f>
        <v>(Meissner, 1900)</v>
      </c>
      <c r="N3211" s="46" t="str">
        <f>IF($I3211="","",_xlfn.LET(_xlpm.x,VLOOKUP($I3211,'2026-01-09_taxon-match'!$A$2:$N$81,6,FALSE),IF(_xlpm.x=0,"",_xlpm.x)))</f>
        <v>Animalia</v>
      </c>
      <c r="O3211" s="46" t="str">
        <f>IF($I3211="","",_xlfn.LET(_xlpm.x,VLOOKUP($I3211,'2026-01-09_taxon-match'!$A$2:$N$81,7,FALSE),IF(_xlpm.x=0,"",_xlpm.x)))</f>
        <v>Echinodermata</v>
      </c>
      <c r="P3211" s="46" t="str">
        <f>IF($I3211="","",_xlfn.LET(_xlpm.x,VLOOKUP($I3211,'2026-01-09_taxon-match'!$A$2:$N$81,8,FALSE),IF(_xlpm.x=0,"",_xlpm.x)))</f>
        <v>Echinoidea</v>
      </c>
      <c r="Q3211" s="46" t="str">
        <f>IF($I3211="","",_xlfn.LET(_xlpm.x,VLOOKUP($I3211,'2026-01-09_taxon-match'!$A$2:$N$81,9,FALSE),IF(_xlpm.x=0,"",_xlpm.x)))</f>
        <v>Camarodonta</v>
      </c>
      <c r="R3211" s="46" t="str">
        <f>IF($I3211="","",_xlfn.LET(_xlpm.x,VLOOKUP($I3211,'2026-01-09_taxon-match'!$A$2:$N$81,10,FALSE),IF(_xlpm.x=0,"",_xlpm.x)))</f>
        <v>Echinidae</v>
      </c>
      <c r="S3211" s="46" t="str">
        <f>IF($I3211="","",_xlfn.LET(_xlpm.x,VLOOKUP($I3211,'2026-01-09_taxon-match'!$A$2:$N$81,11,FALSE),IF(_xlpm.x=0,"",_xlpm.x)))</f>
        <v>Sterechinus</v>
      </c>
      <c r="T3211" s="46" t="str">
        <f>IF($I3211="","",_xlfn.LET(_xlpm.x,VLOOKUP($I3211,'2026-01-09_taxon-match'!$A$2:$N$81,13,FALSE),IF(_xlpm.x=0,"",_xlpm.x)))</f>
        <v>neumayeri</v>
      </c>
      <c r="V3211" t="s">
        <v>43</v>
      </c>
      <c r="W3211" t="s">
        <v>28</v>
      </c>
      <c r="X3211" t="s">
        <v>32</v>
      </c>
      <c r="Y3211" s="46" t="str">
        <f>IF(V3211="","",_xlfn.LET(_xlpm.x,VLOOKUP(V3211,'Drop-down_menus'!$D$2:$E$13,2,FALSE),IF(_xlpm.x=0,"",_xlpm.x)))</f>
        <v>https://orcid.org/0000-0002-0981-7442</v>
      </c>
      <c r="Z3211" s="46" t="str">
        <f>IF(W3211="","",_xlfn.LET(_xlpm.x,VLOOKUP(W3211,'Drop-down_menus'!$D$2:$E$13,2,FALSE),IF(_xlpm.x=0,"",_xlpm.x)))</f>
        <v>https://orcid.org/0000-0002-9037-7623</v>
      </c>
      <c r="AA3211" s="46" t="str">
        <f>IF(X3211="","",_xlfn.LET(_xlpm.x,VLOOKUP(X3211,'Drop-down_menus'!$D$2:$E$13,2,FALSE),IF(_xlpm.x=0,"",_xlpm.x)))</f>
        <v>https://orcid.org/0000-0001-5748-602X</v>
      </c>
      <c r="AB3211" s="46" t="s">
        <v>229</v>
      </c>
      <c r="AC3211" s="46" t="s">
        <v>1114</v>
      </c>
    </row>
    <row r="3212" spans="1:29" ht="15" customHeight="1">
      <c r="A3212" s="46">
        <v>387</v>
      </c>
      <c r="B3212" s="2">
        <v>4267</v>
      </c>
      <c r="C3212" t="s">
        <v>115</v>
      </c>
      <c r="D3212" s="46" t="b">
        <f>COUNTIF(Events!$B$2:$B$171, C3212) &gt; 0</f>
        <v>1</v>
      </c>
      <c r="E3212" s="46" t="s">
        <v>1111</v>
      </c>
      <c r="F3212" s="46" t="s">
        <v>1108</v>
      </c>
      <c r="G3212" t="s">
        <v>177</v>
      </c>
      <c r="H3212"/>
      <c r="I3212" s="46" t="s">
        <v>177</v>
      </c>
      <c r="J3212" s="46" t="str">
        <f>IF(I3212="","",_xlfn.LET(_xlpm.x,VLOOKUP(I3212,'2026-01-09_taxon-match'!$A$2:$N$81,4,FALSE),IF(_xlpm.x=0,"",_xlpm.x)))</f>
        <v>Sterechinus neumayeri</v>
      </c>
      <c r="K3212"/>
      <c r="L3212" s="46" t="str">
        <f>IF(I3212="","",_xlfn.LET(_xlpm.x,VLOOKUP(I3212,'2026-01-09_taxon-match'!$A$2:$N$81,3,FALSE),IF(_xlpm.x=0,"",_xlpm.x)))</f>
        <v>urn:lsid:marinespecies.org:taxname:160831</v>
      </c>
      <c r="M3212" s="46" t="str">
        <f>IF($I3212="","",_xlfn.LET(_xlpm.x,VLOOKUP($I3212,'2026-01-09_taxon-match'!$A$2:$N$81,5,FALSE),IF(_xlpm.x=0,"",_xlpm.x)))</f>
        <v>(Meissner, 1900)</v>
      </c>
      <c r="N3212" s="46" t="str">
        <f>IF($I3212="","",_xlfn.LET(_xlpm.x,VLOOKUP($I3212,'2026-01-09_taxon-match'!$A$2:$N$81,6,FALSE),IF(_xlpm.x=0,"",_xlpm.x)))</f>
        <v>Animalia</v>
      </c>
      <c r="O3212" s="46" t="str">
        <f>IF($I3212="","",_xlfn.LET(_xlpm.x,VLOOKUP($I3212,'2026-01-09_taxon-match'!$A$2:$N$81,7,FALSE),IF(_xlpm.x=0,"",_xlpm.x)))</f>
        <v>Echinodermata</v>
      </c>
      <c r="P3212" s="46" t="str">
        <f>IF($I3212="","",_xlfn.LET(_xlpm.x,VLOOKUP($I3212,'2026-01-09_taxon-match'!$A$2:$N$81,8,FALSE),IF(_xlpm.x=0,"",_xlpm.x)))</f>
        <v>Echinoidea</v>
      </c>
      <c r="Q3212" s="46" t="str">
        <f>IF($I3212="","",_xlfn.LET(_xlpm.x,VLOOKUP($I3212,'2026-01-09_taxon-match'!$A$2:$N$81,9,FALSE),IF(_xlpm.x=0,"",_xlpm.x)))</f>
        <v>Camarodonta</v>
      </c>
      <c r="R3212" s="46" t="str">
        <f>IF($I3212="","",_xlfn.LET(_xlpm.x,VLOOKUP($I3212,'2026-01-09_taxon-match'!$A$2:$N$81,10,FALSE),IF(_xlpm.x=0,"",_xlpm.x)))</f>
        <v>Echinidae</v>
      </c>
      <c r="S3212" s="46" t="str">
        <f>IF($I3212="","",_xlfn.LET(_xlpm.x,VLOOKUP($I3212,'2026-01-09_taxon-match'!$A$2:$N$81,11,FALSE),IF(_xlpm.x=0,"",_xlpm.x)))</f>
        <v>Sterechinus</v>
      </c>
      <c r="T3212" s="46" t="str">
        <f>IF($I3212="","",_xlfn.LET(_xlpm.x,VLOOKUP($I3212,'2026-01-09_taxon-match'!$A$2:$N$81,13,FALSE),IF(_xlpm.x=0,"",_xlpm.x)))</f>
        <v>neumayeri</v>
      </c>
      <c r="V3212" t="s">
        <v>43</v>
      </c>
      <c r="W3212" t="s">
        <v>28</v>
      </c>
      <c r="X3212" t="s">
        <v>32</v>
      </c>
      <c r="Y3212" s="46" t="str">
        <f>IF(V3212="","",_xlfn.LET(_xlpm.x,VLOOKUP(V3212,'Drop-down_menus'!$D$2:$E$13,2,FALSE),IF(_xlpm.x=0,"",_xlpm.x)))</f>
        <v>https://orcid.org/0000-0002-0981-7442</v>
      </c>
      <c r="Z3212" s="46" t="str">
        <f>IF(W3212="","",_xlfn.LET(_xlpm.x,VLOOKUP(W3212,'Drop-down_menus'!$D$2:$E$13,2,FALSE),IF(_xlpm.x=0,"",_xlpm.x)))</f>
        <v>https://orcid.org/0000-0002-9037-7623</v>
      </c>
      <c r="AA3212" s="46" t="str">
        <f>IF(X3212="","",_xlfn.LET(_xlpm.x,VLOOKUP(X3212,'Drop-down_menus'!$D$2:$E$13,2,FALSE),IF(_xlpm.x=0,"",_xlpm.x)))</f>
        <v>https://orcid.org/0000-0001-5748-602X</v>
      </c>
      <c r="AB3212" s="46" t="s">
        <v>229</v>
      </c>
      <c r="AC3212" s="46" t="s">
        <v>1114</v>
      </c>
    </row>
    <row r="3213" spans="1:29" ht="15" customHeight="1">
      <c r="A3213" s="46">
        <v>387</v>
      </c>
      <c r="B3213" s="2">
        <v>4268</v>
      </c>
      <c r="C3213" t="s">
        <v>115</v>
      </c>
      <c r="D3213" s="46" t="b">
        <f>COUNTIF(Events!$B$2:$B$171, C3213) &gt; 0</f>
        <v>1</v>
      </c>
      <c r="E3213" s="2" t="s">
        <v>1106</v>
      </c>
      <c r="F3213" s="46" t="s">
        <v>1105</v>
      </c>
      <c r="G3213" t="s">
        <v>177</v>
      </c>
      <c r="H3213"/>
      <c r="I3213" s="46" t="s">
        <v>177</v>
      </c>
      <c r="J3213" s="46" t="str">
        <f>IF(I3213="","",_xlfn.LET(_xlpm.x,VLOOKUP(I3213,'2026-01-09_taxon-match'!$A$2:$N$81,4,FALSE),IF(_xlpm.x=0,"",_xlpm.x)))</f>
        <v>Sterechinus neumayeri</v>
      </c>
      <c r="K3213"/>
      <c r="L3213" s="46" t="str">
        <f>IF(I3213="","",_xlfn.LET(_xlpm.x,VLOOKUP(I3213,'2026-01-09_taxon-match'!$A$2:$N$81,3,FALSE),IF(_xlpm.x=0,"",_xlpm.x)))</f>
        <v>urn:lsid:marinespecies.org:taxname:160831</v>
      </c>
      <c r="M3213" s="46" t="str">
        <f>IF($I3213="","",_xlfn.LET(_xlpm.x,VLOOKUP($I3213,'2026-01-09_taxon-match'!$A$2:$N$81,5,FALSE),IF(_xlpm.x=0,"",_xlpm.x)))</f>
        <v>(Meissner, 1900)</v>
      </c>
      <c r="N3213" s="46" t="str">
        <f>IF($I3213="","",_xlfn.LET(_xlpm.x,VLOOKUP($I3213,'2026-01-09_taxon-match'!$A$2:$N$81,6,FALSE),IF(_xlpm.x=0,"",_xlpm.x)))</f>
        <v>Animalia</v>
      </c>
      <c r="O3213" s="46" t="str">
        <f>IF($I3213="","",_xlfn.LET(_xlpm.x,VLOOKUP($I3213,'2026-01-09_taxon-match'!$A$2:$N$81,7,FALSE),IF(_xlpm.x=0,"",_xlpm.x)))</f>
        <v>Echinodermata</v>
      </c>
      <c r="P3213" s="46" t="str">
        <f>IF($I3213="","",_xlfn.LET(_xlpm.x,VLOOKUP($I3213,'2026-01-09_taxon-match'!$A$2:$N$81,8,FALSE),IF(_xlpm.x=0,"",_xlpm.x)))</f>
        <v>Echinoidea</v>
      </c>
      <c r="Q3213" s="46" t="str">
        <f>IF($I3213="","",_xlfn.LET(_xlpm.x,VLOOKUP($I3213,'2026-01-09_taxon-match'!$A$2:$N$81,9,FALSE),IF(_xlpm.x=0,"",_xlpm.x)))</f>
        <v>Camarodonta</v>
      </c>
      <c r="R3213" s="46" t="str">
        <f>IF($I3213="","",_xlfn.LET(_xlpm.x,VLOOKUP($I3213,'2026-01-09_taxon-match'!$A$2:$N$81,10,FALSE),IF(_xlpm.x=0,"",_xlpm.x)))</f>
        <v>Echinidae</v>
      </c>
      <c r="S3213" s="46" t="str">
        <f>IF($I3213="","",_xlfn.LET(_xlpm.x,VLOOKUP($I3213,'2026-01-09_taxon-match'!$A$2:$N$81,11,FALSE),IF(_xlpm.x=0,"",_xlpm.x)))</f>
        <v>Sterechinus</v>
      </c>
      <c r="T3213" s="46" t="str">
        <f>IF($I3213="","",_xlfn.LET(_xlpm.x,VLOOKUP($I3213,'2026-01-09_taxon-match'!$A$2:$N$81,13,FALSE),IF(_xlpm.x=0,"",_xlpm.x)))</f>
        <v>neumayeri</v>
      </c>
      <c r="V3213" t="s">
        <v>43</v>
      </c>
      <c r="W3213" t="s">
        <v>28</v>
      </c>
      <c r="X3213" t="s">
        <v>32</v>
      </c>
      <c r="Y3213" s="46" t="str">
        <f>IF(V3213="","",_xlfn.LET(_xlpm.x,VLOOKUP(V3213,'Drop-down_menus'!$D$2:$E$13,2,FALSE),IF(_xlpm.x=0,"",_xlpm.x)))</f>
        <v>https://orcid.org/0000-0002-0981-7442</v>
      </c>
      <c r="Z3213" s="46" t="str">
        <f>IF(W3213="","",_xlfn.LET(_xlpm.x,VLOOKUP(W3213,'Drop-down_menus'!$D$2:$E$13,2,FALSE),IF(_xlpm.x=0,"",_xlpm.x)))</f>
        <v>https://orcid.org/0000-0002-9037-7623</v>
      </c>
      <c r="AA3213" s="46" t="str">
        <f>IF(X3213="","",_xlfn.LET(_xlpm.x,VLOOKUP(X3213,'Drop-down_menus'!$D$2:$E$13,2,FALSE),IF(_xlpm.x=0,"",_xlpm.x)))</f>
        <v>https://orcid.org/0000-0001-5748-602X</v>
      </c>
      <c r="AB3213" s="46" t="s">
        <v>300</v>
      </c>
      <c r="AC3213" s="46" t="s">
        <v>1115</v>
      </c>
    </row>
    <row r="3214" spans="1:29" ht="15" customHeight="1">
      <c r="A3214" s="46">
        <v>388</v>
      </c>
      <c r="B3214" s="2">
        <v>4269</v>
      </c>
      <c r="C3214" t="s">
        <v>115</v>
      </c>
      <c r="D3214" s="46" t="b">
        <f>COUNTIF(Events!$B$2:$B$171, C3214) &gt; 0</f>
        <v>1</v>
      </c>
      <c r="E3214" s="46" t="s">
        <v>1113</v>
      </c>
      <c r="F3214" s="2" t="s">
        <v>1104</v>
      </c>
      <c r="G3214" t="s">
        <v>177</v>
      </c>
      <c r="H3214"/>
      <c r="I3214" s="46" t="s">
        <v>177</v>
      </c>
      <c r="J3214" s="46" t="str">
        <f>IF(I3214="","",_xlfn.LET(_xlpm.x,VLOOKUP(I3214,'2026-01-09_taxon-match'!$A$2:$N$81,4,FALSE),IF(_xlpm.x=0,"",_xlpm.x)))</f>
        <v>Sterechinus neumayeri</v>
      </c>
      <c r="K3214"/>
      <c r="L3214" s="46" t="str">
        <f>IF(I3214="","",_xlfn.LET(_xlpm.x,VLOOKUP(I3214,'2026-01-09_taxon-match'!$A$2:$N$81,3,FALSE),IF(_xlpm.x=0,"",_xlpm.x)))</f>
        <v>urn:lsid:marinespecies.org:taxname:160831</v>
      </c>
      <c r="M3214" s="46" t="str">
        <f>IF($I3214="","",_xlfn.LET(_xlpm.x,VLOOKUP($I3214,'2026-01-09_taxon-match'!$A$2:$N$81,5,FALSE),IF(_xlpm.x=0,"",_xlpm.x)))</f>
        <v>(Meissner, 1900)</v>
      </c>
      <c r="N3214" s="46" t="str">
        <f>IF($I3214="","",_xlfn.LET(_xlpm.x,VLOOKUP($I3214,'2026-01-09_taxon-match'!$A$2:$N$81,6,FALSE),IF(_xlpm.x=0,"",_xlpm.x)))</f>
        <v>Animalia</v>
      </c>
      <c r="O3214" s="46" t="str">
        <f>IF($I3214="","",_xlfn.LET(_xlpm.x,VLOOKUP($I3214,'2026-01-09_taxon-match'!$A$2:$N$81,7,FALSE),IF(_xlpm.x=0,"",_xlpm.x)))</f>
        <v>Echinodermata</v>
      </c>
      <c r="P3214" s="46" t="str">
        <f>IF($I3214="","",_xlfn.LET(_xlpm.x,VLOOKUP($I3214,'2026-01-09_taxon-match'!$A$2:$N$81,8,FALSE),IF(_xlpm.x=0,"",_xlpm.x)))</f>
        <v>Echinoidea</v>
      </c>
      <c r="Q3214" s="46" t="str">
        <f>IF($I3214="","",_xlfn.LET(_xlpm.x,VLOOKUP($I3214,'2026-01-09_taxon-match'!$A$2:$N$81,9,FALSE),IF(_xlpm.x=0,"",_xlpm.x)))</f>
        <v>Camarodonta</v>
      </c>
      <c r="R3214" s="46" t="str">
        <f>IF($I3214="","",_xlfn.LET(_xlpm.x,VLOOKUP($I3214,'2026-01-09_taxon-match'!$A$2:$N$81,10,FALSE),IF(_xlpm.x=0,"",_xlpm.x)))</f>
        <v>Echinidae</v>
      </c>
      <c r="S3214" s="46" t="str">
        <f>IF($I3214="","",_xlfn.LET(_xlpm.x,VLOOKUP($I3214,'2026-01-09_taxon-match'!$A$2:$N$81,11,FALSE),IF(_xlpm.x=0,"",_xlpm.x)))</f>
        <v>Sterechinus</v>
      </c>
      <c r="T3214" s="46" t="str">
        <f>IF($I3214="","",_xlfn.LET(_xlpm.x,VLOOKUP($I3214,'2026-01-09_taxon-match'!$A$2:$N$81,13,FALSE),IF(_xlpm.x=0,"",_xlpm.x)))</f>
        <v>neumayeri</v>
      </c>
      <c r="U3214"/>
      <c r="V3214" t="s">
        <v>43</v>
      </c>
      <c r="W3214" t="s">
        <v>28</v>
      </c>
      <c r="X3214" t="s">
        <v>32</v>
      </c>
      <c r="Y3214" s="46" t="str">
        <f>IF(V3214="","",_xlfn.LET(_xlpm.x,VLOOKUP(V3214,'Drop-down_menus'!$D$2:$E$13,2,FALSE),IF(_xlpm.x=0,"",_xlpm.x)))</f>
        <v>https://orcid.org/0000-0002-0981-7442</v>
      </c>
      <c r="Z3214" s="46" t="str">
        <f>IF(W3214="","",_xlfn.LET(_xlpm.x,VLOOKUP(W3214,'Drop-down_menus'!$D$2:$E$13,2,FALSE),IF(_xlpm.x=0,"",_xlpm.x)))</f>
        <v>https://orcid.org/0000-0002-9037-7623</v>
      </c>
      <c r="AA3214" s="46" t="str">
        <f>IF(X3214="","",_xlfn.LET(_xlpm.x,VLOOKUP(X3214,'Drop-down_menus'!$D$2:$E$13,2,FALSE),IF(_xlpm.x=0,"",_xlpm.x)))</f>
        <v>https://orcid.org/0000-0001-5748-602X</v>
      </c>
      <c r="AB3214" s="46" t="s">
        <v>172</v>
      </c>
      <c r="AC3214" s="46" t="s">
        <v>1114</v>
      </c>
    </row>
    <row r="3215" spans="1:29" ht="15" customHeight="1">
      <c r="A3215" s="46">
        <v>388</v>
      </c>
      <c r="B3215" s="2">
        <v>4270</v>
      </c>
      <c r="C3215" t="s">
        <v>115</v>
      </c>
      <c r="D3215" s="46" t="b">
        <f>COUNTIF(Events!$B$2:$B$171, C3215) &gt; 0</f>
        <v>1</v>
      </c>
      <c r="E3215" s="46" t="s">
        <v>1109</v>
      </c>
      <c r="F3215" s="46" t="s">
        <v>1107</v>
      </c>
      <c r="G3215" t="s">
        <v>177</v>
      </c>
      <c r="H3215"/>
      <c r="I3215" s="46" t="s">
        <v>177</v>
      </c>
      <c r="J3215" s="46" t="str">
        <f>IF(I3215="","",_xlfn.LET(_xlpm.x,VLOOKUP(I3215,'2026-01-09_taxon-match'!$A$2:$N$81,4,FALSE),IF(_xlpm.x=0,"",_xlpm.x)))</f>
        <v>Sterechinus neumayeri</v>
      </c>
      <c r="K3215"/>
      <c r="L3215" s="46" t="str">
        <f>IF(I3215="","",_xlfn.LET(_xlpm.x,VLOOKUP(I3215,'2026-01-09_taxon-match'!$A$2:$N$81,3,FALSE),IF(_xlpm.x=0,"",_xlpm.x)))</f>
        <v>urn:lsid:marinespecies.org:taxname:160831</v>
      </c>
      <c r="M3215" s="46" t="str">
        <f>IF($I3215="","",_xlfn.LET(_xlpm.x,VLOOKUP($I3215,'2026-01-09_taxon-match'!$A$2:$N$81,5,FALSE),IF(_xlpm.x=0,"",_xlpm.x)))</f>
        <v>(Meissner, 1900)</v>
      </c>
      <c r="N3215" s="46" t="str">
        <f>IF($I3215="","",_xlfn.LET(_xlpm.x,VLOOKUP($I3215,'2026-01-09_taxon-match'!$A$2:$N$81,6,FALSE),IF(_xlpm.x=0,"",_xlpm.x)))</f>
        <v>Animalia</v>
      </c>
      <c r="O3215" s="46" t="str">
        <f>IF($I3215="","",_xlfn.LET(_xlpm.x,VLOOKUP($I3215,'2026-01-09_taxon-match'!$A$2:$N$81,7,FALSE),IF(_xlpm.x=0,"",_xlpm.x)))</f>
        <v>Echinodermata</v>
      </c>
      <c r="P3215" s="46" t="str">
        <f>IF($I3215="","",_xlfn.LET(_xlpm.x,VLOOKUP($I3215,'2026-01-09_taxon-match'!$A$2:$N$81,8,FALSE),IF(_xlpm.x=0,"",_xlpm.x)))</f>
        <v>Echinoidea</v>
      </c>
      <c r="Q3215" s="46" t="str">
        <f>IF($I3215="","",_xlfn.LET(_xlpm.x,VLOOKUP($I3215,'2026-01-09_taxon-match'!$A$2:$N$81,9,FALSE),IF(_xlpm.x=0,"",_xlpm.x)))</f>
        <v>Camarodonta</v>
      </c>
      <c r="R3215" s="46" t="str">
        <f>IF($I3215="","",_xlfn.LET(_xlpm.x,VLOOKUP($I3215,'2026-01-09_taxon-match'!$A$2:$N$81,10,FALSE),IF(_xlpm.x=0,"",_xlpm.x)))</f>
        <v>Echinidae</v>
      </c>
      <c r="S3215" s="46" t="str">
        <f>IF($I3215="","",_xlfn.LET(_xlpm.x,VLOOKUP($I3215,'2026-01-09_taxon-match'!$A$2:$N$81,11,FALSE),IF(_xlpm.x=0,"",_xlpm.x)))</f>
        <v>Sterechinus</v>
      </c>
      <c r="T3215" s="46" t="str">
        <f>IF($I3215="","",_xlfn.LET(_xlpm.x,VLOOKUP($I3215,'2026-01-09_taxon-match'!$A$2:$N$81,13,FALSE),IF(_xlpm.x=0,"",_xlpm.x)))</f>
        <v>neumayeri</v>
      </c>
      <c r="V3215" t="s">
        <v>43</v>
      </c>
      <c r="W3215" t="s">
        <v>28</v>
      </c>
      <c r="X3215" t="s">
        <v>32</v>
      </c>
      <c r="Y3215" s="46" t="str">
        <f>IF(V3215="","",_xlfn.LET(_xlpm.x,VLOOKUP(V3215,'Drop-down_menus'!$D$2:$E$13,2,FALSE),IF(_xlpm.x=0,"",_xlpm.x)))</f>
        <v>https://orcid.org/0000-0002-0981-7442</v>
      </c>
      <c r="Z3215" s="46" t="str">
        <f>IF(W3215="","",_xlfn.LET(_xlpm.x,VLOOKUP(W3215,'Drop-down_menus'!$D$2:$E$13,2,FALSE),IF(_xlpm.x=0,"",_xlpm.x)))</f>
        <v>https://orcid.org/0000-0002-9037-7623</v>
      </c>
      <c r="AA3215" s="46" t="str">
        <f>IF(X3215="","",_xlfn.LET(_xlpm.x,VLOOKUP(X3215,'Drop-down_menus'!$D$2:$E$13,2,FALSE),IF(_xlpm.x=0,"",_xlpm.x)))</f>
        <v>https://orcid.org/0000-0001-5748-602X</v>
      </c>
      <c r="AB3215" s="46" t="s">
        <v>172</v>
      </c>
      <c r="AC3215" s="46" t="s">
        <v>189</v>
      </c>
    </row>
    <row r="3216" spans="1:29" ht="15" customHeight="1">
      <c r="A3216" s="46">
        <v>388</v>
      </c>
      <c r="B3216" s="2">
        <v>4271</v>
      </c>
      <c r="C3216" t="s">
        <v>115</v>
      </c>
      <c r="D3216" s="46" t="b">
        <f>COUNTIF(Events!$B$2:$B$171, C3216) &gt; 0</f>
        <v>1</v>
      </c>
      <c r="E3216" s="46" t="s">
        <v>1110</v>
      </c>
      <c r="F3216" s="46" t="s">
        <v>1108</v>
      </c>
      <c r="G3216" t="s">
        <v>177</v>
      </c>
      <c r="H3216"/>
      <c r="I3216" s="46" t="s">
        <v>177</v>
      </c>
      <c r="J3216" s="46" t="str">
        <f>IF(I3216="","",_xlfn.LET(_xlpm.x,VLOOKUP(I3216,'2026-01-09_taxon-match'!$A$2:$N$81,4,FALSE),IF(_xlpm.x=0,"",_xlpm.x)))</f>
        <v>Sterechinus neumayeri</v>
      </c>
      <c r="K3216"/>
      <c r="L3216" s="46" t="str">
        <f>IF(I3216="","",_xlfn.LET(_xlpm.x,VLOOKUP(I3216,'2026-01-09_taxon-match'!$A$2:$N$81,3,FALSE),IF(_xlpm.x=0,"",_xlpm.x)))</f>
        <v>urn:lsid:marinespecies.org:taxname:160831</v>
      </c>
      <c r="M3216" s="46" t="str">
        <f>IF($I3216="","",_xlfn.LET(_xlpm.x,VLOOKUP($I3216,'2026-01-09_taxon-match'!$A$2:$N$81,5,FALSE),IF(_xlpm.x=0,"",_xlpm.x)))</f>
        <v>(Meissner, 1900)</v>
      </c>
      <c r="N3216" s="46" t="str">
        <f>IF($I3216="","",_xlfn.LET(_xlpm.x,VLOOKUP($I3216,'2026-01-09_taxon-match'!$A$2:$N$81,6,FALSE),IF(_xlpm.x=0,"",_xlpm.x)))</f>
        <v>Animalia</v>
      </c>
      <c r="O3216" s="46" t="str">
        <f>IF($I3216="","",_xlfn.LET(_xlpm.x,VLOOKUP($I3216,'2026-01-09_taxon-match'!$A$2:$N$81,7,FALSE),IF(_xlpm.x=0,"",_xlpm.x)))</f>
        <v>Echinodermata</v>
      </c>
      <c r="P3216" s="46" t="str">
        <f>IF($I3216="","",_xlfn.LET(_xlpm.x,VLOOKUP($I3216,'2026-01-09_taxon-match'!$A$2:$N$81,8,FALSE),IF(_xlpm.x=0,"",_xlpm.x)))</f>
        <v>Echinoidea</v>
      </c>
      <c r="Q3216" s="46" t="str">
        <f>IF($I3216="","",_xlfn.LET(_xlpm.x,VLOOKUP($I3216,'2026-01-09_taxon-match'!$A$2:$N$81,9,FALSE),IF(_xlpm.x=0,"",_xlpm.x)))</f>
        <v>Camarodonta</v>
      </c>
      <c r="R3216" s="46" t="str">
        <f>IF($I3216="","",_xlfn.LET(_xlpm.x,VLOOKUP($I3216,'2026-01-09_taxon-match'!$A$2:$N$81,10,FALSE),IF(_xlpm.x=0,"",_xlpm.x)))</f>
        <v>Echinidae</v>
      </c>
      <c r="S3216" s="46" t="str">
        <f>IF($I3216="","",_xlfn.LET(_xlpm.x,VLOOKUP($I3216,'2026-01-09_taxon-match'!$A$2:$N$81,11,FALSE),IF(_xlpm.x=0,"",_xlpm.x)))</f>
        <v>Sterechinus</v>
      </c>
      <c r="T3216" s="46" t="str">
        <f>IF($I3216="","",_xlfn.LET(_xlpm.x,VLOOKUP($I3216,'2026-01-09_taxon-match'!$A$2:$N$81,13,FALSE),IF(_xlpm.x=0,"",_xlpm.x)))</f>
        <v>neumayeri</v>
      </c>
      <c r="V3216" t="s">
        <v>43</v>
      </c>
      <c r="W3216" t="s">
        <v>28</v>
      </c>
      <c r="X3216" t="s">
        <v>32</v>
      </c>
      <c r="Y3216" s="46" t="str">
        <f>IF(V3216="","",_xlfn.LET(_xlpm.x,VLOOKUP(V3216,'Drop-down_menus'!$D$2:$E$13,2,FALSE),IF(_xlpm.x=0,"",_xlpm.x)))</f>
        <v>https://orcid.org/0000-0002-0981-7442</v>
      </c>
      <c r="Z3216" s="46" t="str">
        <f>IF(W3216="","",_xlfn.LET(_xlpm.x,VLOOKUP(W3216,'Drop-down_menus'!$D$2:$E$13,2,FALSE),IF(_xlpm.x=0,"",_xlpm.x)))</f>
        <v>https://orcid.org/0000-0002-9037-7623</v>
      </c>
      <c r="AA3216" s="46" t="str">
        <f>IF(X3216="","",_xlfn.LET(_xlpm.x,VLOOKUP(X3216,'Drop-down_menus'!$D$2:$E$13,2,FALSE),IF(_xlpm.x=0,"",_xlpm.x)))</f>
        <v>https://orcid.org/0000-0001-5748-602X</v>
      </c>
      <c r="AB3216" s="46" t="s">
        <v>229</v>
      </c>
      <c r="AC3216" s="46" t="s">
        <v>1114</v>
      </c>
    </row>
    <row r="3217" spans="1:29" ht="15" customHeight="1">
      <c r="A3217" s="46">
        <v>388</v>
      </c>
      <c r="B3217" s="2">
        <v>4272</v>
      </c>
      <c r="C3217" t="s">
        <v>115</v>
      </c>
      <c r="D3217" s="46" t="b">
        <f>COUNTIF(Events!$B$2:$B$171, C3217) &gt; 0</f>
        <v>1</v>
      </c>
      <c r="E3217" s="46" t="s">
        <v>1111</v>
      </c>
      <c r="F3217" s="46" t="s">
        <v>1108</v>
      </c>
      <c r="G3217" t="s">
        <v>177</v>
      </c>
      <c r="H3217"/>
      <c r="I3217" s="46" t="s">
        <v>177</v>
      </c>
      <c r="J3217" s="46" t="str">
        <f>IF(I3217="","",_xlfn.LET(_xlpm.x,VLOOKUP(I3217,'2026-01-09_taxon-match'!$A$2:$N$81,4,FALSE),IF(_xlpm.x=0,"",_xlpm.x)))</f>
        <v>Sterechinus neumayeri</v>
      </c>
      <c r="K3217"/>
      <c r="L3217" s="46" t="str">
        <f>IF(I3217="","",_xlfn.LET(_xlpm.x,VLOOKUP(I3217,'2026-01-09_taxon-match'!$A$2:$N$81,3,FALSE),IF(_xlpm.x=0,"",_xlpm.x)))</f>
        <v>urn:lsid:marinespecies.org:taxname:160831</v>
      </c>
      <c r="M3217" s="46" t="str">
        <f>IF($I3217="","",_xlfn.LET(_xlpm.x,VLOOKUP($I3217,'2026-01-09_taxon-match'!$A$2:$N$81,5,FALSE),IF(_xlpm.x=0,"",_xlpm.x)))</f>
        <v>(Meissner, 1900)</v>
      </c>
      <c r="N3217" s="46" t="str">
        <f>IF($I3217="","",_xlfn.LET(_xlpm.x,VLOOKUP($I3217,'2026-01-09_taxon-match'!$A$2:$N$81,6,FALSE),IF(_xlpm.x=0,"",_xlpm.x)))</f>
        <v>Animalia</v>
      </c>
      <c r="O3217" s="46" t="str">
        <f>IF($I3217="","",_xlfn.LET(_xlpm.x,VLOOKUP($I3217,'2026-01-09_taxon-match'!$A$2:$N$81,7,FALSE),IF(_xlpm.x=0,"",_xlpm.x)))</f>
        <v>Echinodermata</v>
      </c>
      <c r="P3217" s="46" t="str">
        <f>IF($I3217="","",_xlfn.LET(_xlpm.x,VLOOKUP($I3217,'2026-01-09_taxon-match'!$A$2:$N$81,8,FALSE),IF(_xlpm.x=0,"",_xlpm.x)))</f>
        <v>Echinoidea</v>
      </c>
      <c r="Q3217" s="46" t="str">
        <f>IF($I3217="","",_xlfn.LET(_xlpm.x,VLOOKUP($I3217,'2026-01-09_taxon-match'!$A$2:$N$81,9,FALSE),IF(_xlpm.x=0,"",_xlpm.x)))</f>
        <v>Camarodonta</v>
      </c>
      <c r="R3217" s="46" t="str">
        <f>IF($I3217="","",_xlfn.LET(_xlpm.x,VLOOKUP($I3217,'2026-01-09_taxon-match'!$A$2:$N$81,10,FALSE),IF(_xlpm.x=0,"",_xlpm.x)))</f>
        <v>Echinidae</v>
      </c>
      <c r="S3217" s="46" t="str">
        <f>IF($I3217="","",_xlfn.LET(_xlpm.x,VLOOKUP($I3217,'2026-01-09_taxon-match'!$A$2:$N$81,11,FALSE),IF(_xlpm.x=0,"",_xlpm.x)))</f>
        <v>Sterechinus</v>
      </c>
      <c r="T3217" s="46" t="str">
        <f>IF($I3217="","",_xlfn.LET(_xlpm.x,VLOOKUP($I3217,'2026-01-09_taxon-match'!$A$2:$N$81,13,FALSE),IF(_xlpm.x=0,"",_xlpm.x)))</f>
        <v>neumayeri</v>
      </c>
      <c r="V3217" t="s">
        <v>43</v>
      </c>
      <c r="W3217" t="s">
        <v>28</v>
      </c>
      <c r="X3217" t="s">
        <v>32</v>
      </c>
      <c r="Y3217" s="46" t="str">
        <f>IF(V3217="","",_xlfn.LET(_xlpm.x,VLOOKUP(V3217,'Drop-down_menus'!$D$2:$E$13,2,FALSE),IF(_xlpm.x=0,"",_xlpm.x)))</f>
        <v>https://orcid.org/0000-0002-0981-7442</v>
      </c>
      <c r="Z3217" s="46" t="str">
        <f>IF(W3217="","",_xlfn.LET(_xlpm.x,VLOOKUP(W3217,'Drop-down_menus'!$D$2:$E$13,2,FALSE),IF(_xlpm.x=0,"",_xlpm.x)))</f>
        <v>https://orcid.org/0000-0002-9037-7623</v>
      </c>
      <c r="AA3217" s="46" t="str">
        <f>IF(X3217="","",_xlfn.LET(_xlpm.x,VLOOKUP(X3217,'Drop-down_menus'!$D$2:$E$13,2,FALSE),IF(_xlpm.x=0,"",_xlpm.x)))</f>
        <v>https://orcid.org/0000-0001-5748-602X</v>
      </c>
      <c r="AB3217" s="46" t="s">
        <v>229</v>
      </c>
      <c r="AC3217" s="46" t="s">
        <v>1114</v>
      </c>
    </row>
    <row r="3218" spans="1:29" ht="15" customHeight="1">
      <c r="A3218" s="46">
        <v>388</v>
      </c>
      <c r="B3218" s="2">
        <v>4273</v>
      </c>
      <c r="C3218" t="s">
        <v>115</v>
      </c>
      <c r="D3218" s="46" t="b">
        <f>COUNTIF(Events!$B$2:$B$171, C3218) &gt; 0</f>
        <v>1</v>
      </c>
      <c r="E3218" s="2" t="s">
        <v>1106</v>
      </c>
      <c r="F3218" s="46" t="s">
        <v>1105</v>
      </c>
      <c r="G3218" t="s">
        <v>177</v>
      </c>
      <c r="H3218"/>
      <c r="I3218" s="46" t="s">
        <v>177</v>
      </c>
      <c r="J3218" s="46" t="str">
        <f>IF(I3218="","",_xlfn.LET(_xlpm.x,VLOOKUP(I3218,'2026-01-09_taxon-match'!$A$2:$N$81,4,FALSE),IF(_xlpm.x=0,"",_xlpm.x)))</f>
        <v>Sterechinus neumayeri</v>
      </c>
      <c r="K3218"/>
      <c r="L3218" s="46" t="str">
        <f>IF(I3218="","",_xlfn.LET(_xlpm.x,VLOOKUP(I3218,'2026-01-09_taxon-match'!$A$2:$N$81,3,FALSE),IF(_xlpm.x=0,"",_xlpm.x)))</f>
        <v>urn:lsid:marinespecies.org:taxname:160831</v>
      </c>
      <c r="M3218" s="46" t="str">
        <f>IF($I3218="","",_xlfn.LET(_xlpm.x,VLOOKUP($I3218,'2026-01-09_taxon-match'!$A$2:$N$81,5,FALSE),IF(_xlpm.x=0,"",_xlpm.x)))</f>
        <v>(Meissner, 1900)</v>
      </c>
      <c r="N3218" s="46" t="str">
        <f>IF($I3218="","",_xlfn.LET(_xlpm.x,VLOOKUP($I3218,'2026-01-09_taxon-match'!$A$2:$N$81,6,FALSE),IF(_xlpm.x=0,"",_xlpm.x)))</f>
        <v>Animalia</v>
      </c>
      <c r="O3218" s="46" t="str">
        <f>IF($I3218="","",_xlfn.LET(_xlpm.x,VLOOKUP($I3218,'2026-01-09_taxon-match'!$A$2:$N$81,7,FALSE),IF(_xlpm.x=0,"",_xlpm.x)))</f>
        <v>Echinodermata</v>
      </c>
      <c r="P3218" s="46" t="str">
        <f>IF($I3218="","",_xlfn.LET(_xlpm.x,VLOOKUP($I3218,'2026-01-09_taxon-match'!$A$2:$N$81,8,FALSE),IF(_xlpm.x=0,"",_xlpm.x)))</f>
        <v>Echinoidea</v>
      </c>
      <c r="Q3218" s="46" t="str">
        <f>IF($I3218="","",_xlfn.LET(_xlpm.x,VLOOKUP($I3218,'2026-01-09_taxon-match'!$A$2:$N$81,9,FALSE),IF(_xlpm.x=0,"",_xlpm.x)))</f>
        <v>Camarodonta</v>
      </c>
      <c r="R3218" s="46" t="str">
        <f>IF($I3218="","",_xlfn.LET(_xlpm.x,VLOOKUP($I3218,'2026-01-09_taxon-match'!$A$2:$N$81,10,FALSE),IF(_xlpm.x=0,"",_xlpm.x)))</f>
        <v>Echinidae</v>
      </c>
      <c r="S3218" s="46" t="str">
        <f>IF($I3218="","",_xlfn.LET(_xlpm.x,VLOOKUP($I3218,'2026-01-09_taxon-match'!$A$2:$N$81,11,FALSE),IF(_xlpm.x=0,"",_xlpm.x)))</f>
        <v>Sterechinus</v>
      </c>
      <c r="T3218" s="46" t="str">
        <f>IF($I3218="","",_xlfn.LET(_xlpm.x,VLOOKUP($I3218,'2026-01-09_taxon-match'!$A$2:$N$81,13,FALSE),IF(_xlpm.x=0,"",_xlpm.x)))</f>
        <v>neumayeri</v>
      </c>
      <c r="V3218" t="s">
        <v>43</v>
      </c>
      <c r="W3218" t="s">
        <v>28</v>
      </c>
      <c r="X3218" t="s">
        <v>32</v>
      </c>
      <c r="Y3218" s="46" t="str">
        <f>IF(V3218="","",_xlfn.LET(_xlpm.x,VLOOKUP(V3218,'Drop-down_menus'!$D$2:$E$13,2,FALSE),IF(_xlpm.x=0,"",_xlpm.x)))</f>
        <v>https://orcid.org/0000-0002-0981-7442</v>
      </c>
      <c r="Z3218" s="46" t="str">
        <f>IF(W3218="","",_xlfn.LET(_xlpm.x,VLOOKUP(W3218,'Drop-down_menus'!$D$2:$E$13,2,FALSE),IF(_xlpm.x=0,"",_xlpm.x)))</f>
        <v>https://orcid.org/0000-0002-9037-7623</v>
      </c>
      <c r="AA3218" s="46" t="str">
        <f>IF(X3218="","",_xlfn.LET(_xlpm.x,VLOOKUP(X3218,'Drop-down_menus'!$D$2:$E$13,2,FALSE),IF(_xlpm.x=0,"",_xlpm.x)))</f>
        <v>https://orcid.org/0000-0001-5748-602X</v>
      </c>
      <c r="AB3218" s="46" t="s">
        <v>300</v>
      </c>
      <c r="AC3218" s="46" t="s">
        <v>1115</v>
      </c>
    </row>
    <row r="3219" spans="1:29" ht="15" customHeight="1">
      <c r="A3219" s="46">
        <v>389</v>
      </c>
      <c r="B3219" s="2">
        <v>4274</v>
      </c>
      <c r="C3219" t="s">
        <v>115</v>
      </c>
      <c r="D3219" s="46" t="b">
        <f>COUNTIF(Events!$B$2:$B$171, C3219) &gt; 0</f>
        <v>1</v>
      </c>
      <c r="E3219" s="46" t="s">
        <v>1113</v>
      </c>
      <c r="F3219" s="2" t="s">
        <v>1104</v>
      </c>
      <c r="G3219" t="s">
        <v>177</v>
      </c>
      <c r="H3219"/>
      <c r="I3219" s="46" t="s">
        <v>177</v>
      </c>
      <c r="J3219" s="46" t="str">
        <f>IF(I3219="","",_xlfn.LET(_xlpm.x,VLOOKUP(I3219,'2026-01-09_taxon-match'!$A$2:$N$81,4,FALSE),IF(_xlpm.x=0,"",_xlpm.x)))</f>
        <v>Sterechinus neumayeri</v>
      </c>
      <c r="K3219"/>
      <c r="L3219" s="46" t="str">
        <f>IF(I3219="","",_xlfn.LET(_xlpm.x,VLOOKUP(I3219,'2026-01-09_taxon-match'!$A$2:$N$81,3,FALSE),IF(_xlpm.x=0,"",_xlpm.x)))</f>
        <v>urn:lsid:marinespecies.org:taxname:160831</v>
      </c>
      <c r="M3219" s="46" t="str">
        <f>IF($I3219="","",_xlfn.LET(_xlpm.x,VLOOKUP($I3219,'2026-01-09_taxon-match'!$A$2:$N$81,5,FALSE),IF(_xlpm.x=0,"",_xlpm.x)))</f>
        <v>(Meissner, 1900)</v>
      </c>
      <c r="N3219" s="46" t="str">
        <f>IF($I3219="","",_xlfn.LET(_xlpm.x,VLOOKUP($I3219,'2026-01-09_taxon-match'!$A$2:$N$81,6,FALSE),IF(_xlpm.x=0,"",_xlpm.x)))</f>
        <v>Animalia</v>
      </c>
      <c r="O3219" s="46" t="str">
        <f>IF($I3219="","",_xlfn.LET(_xlpm.x,VLOOKUP($I3219,'2026-01-09_taxon-match'!$A$2:$N$81,7,FALSE),IF(_xlpm.x=0,"",_xlpm.x)))</f>
        <v>Echinodermata</v>
      </c>
      <c r="P3219" s="46" t="str">
        <f>IF($I3219="","",_xlfn.LET(_xlpm.x,VLOOKUP($I3219,'2026-01-09_taxon-match'!$A$2:$N$81,8,FALSE),IF(_xlpm.x=0,"",_xlpm.x)))</f>
        <v>Echinoidea</v>
      </c>
      <c r="Q3219" s="46" t="str">
        <f>IF($I3219="","",_xlfn.LET(_xlpm.x,VLOOKUP($I3219,'2026-01-09_taxon-match'!$A$2:$N$81,9,FALSE),IF(_xlpm.x=0,"",_xlpm.x)))</f>
        <v>Camarodonta</v>
      </c>
      <c r="R3219" s="46" t="str">
        <f>IF($I3219="","",_xlfn.LET(_xlpm.x,VLOOKUP($I3219,'2026-01-09_taxon-match'!$A$2:$N$81,10,FALSE),IF(_xlpm.x=0,"",_xlpm.x)))</f>
        <v>Echinidae</v>
      </c>
      <c r="S3219" s="46" t="str">
        <f>IF($I3219="","",_xlfn.LET(_xlpm.x,VLOOKUP($I3219,'2026-01-09_taxon-match'!$A$2:$N$81,11,FALSE),IF(_xlpm.x=0,"",_xlpm.x)))</f>
        <v>Sterechinus</v>
      </c>
      <c r="T3219" s="46" t="str">
        <f>IF($I3219="","",_xlfn.LET(_xlpm.x,VLOOKUP($I3219,'2026-01-09_taxon-match'!$A$2:$N$81,13,FALSE),IF(_xlpm.x=0,"",_xlpm.x)))</f>
        <v>neumayeri</v>
      </c>
      <c r="U3219"/>
      <c r="V3219" t="s">
        <v>43</v>
      </c>
      <c r="W3219" t="s">
        <v>28</v>
      </c>
      <c r="X3219" t="s">
        <v>32</v>
      </c>
      <c r="Y3219" s="46" t="str">
        <f>IF(V3219="","",_xlfn.LET(_xlpm.x,VLOOKUP(V3219,'Drop-down_menus'!$D$2:$E$13,2,FALSE),IF(_xlpm.x=0,"",_xlpm.x)))</f>
        <v>https://orcid.org/0000-0002-0981-7442</v>
      </c>
      <c r="Z3219" s="46" t="str">
        <f>IF(W3219="","",_xlfn.LET(_xlpm.x,VLOOKUP(W3219,'Drop-down_menus'!$D$2:$E$13,2,FALSE),IF(_xlpm.x=0,"",_xlpm.x)))</f>
        <v>https://orcid.org/0000-0002-9037-7623</v>
      </c>
      <c r="AA3219" s="46" t="str">
        <f>IF(X3219="","",_xlfn.LET(_xlpm.x,VLOOKUP(X3219,'Drop-down_menus'!$D$2:$E$13,2,FALSE),IF(_xlpm.x=0,"",_xlpm.x)))</f>
        <v>https://orcid.org/0000-0001-5748-602X</v>
      </c>
      <c r="AB3219" s="46" t="s">
        <v>172</v>
      </c>
      <c r="AC3219" s="46" t="s">
        <v>1114</v>
      </c>
    </row>
    <row r="3220" spans="1:29" ht="15" customHeight="1">
      <c r="A3220" s="46">
        <v>389</v>
      </c>
      <c r="B3220" s="2">
        <v>4275</v>
      </c>
      <c r="C3220" t="s">
        <v>115</v>
      </c>
      <c r="D3220" s="46" t="b">
        <f>COUNTIF(Events!$B$2:$B$171, C3220) &gt; 0</f>
        <v>1</v>
      </c>
      <c r="E3220" s="46" t="s">
        <v>1109</v>
      </c>
      <c r="F3220" s="46" t="s">
        <v>1107</v>
      </c>
      <c r="G3220" t="s">
        <v>177</v>
      </c>
      <c r="H3220"/>
      <c r="I3220" s="46" t="s">
        <v>177</v>
      </c>
      <c r="J3220" s="46" t="str">
        <f>IF(I3220="","",_xlfn.LET(_xlpm.x,VLOOKUP(I3220,'2026-01-09_taxon-match'!$A$2:$N$81,4,FALSE),IF(_xlpm.x=0,"",_xlpm.x)))</f>
        <v>Sterechinus neumayeri</v>
      </c>
      <c r="K3220"/>
      <c r="L3220" s="46" t="str">
        <f>IF(I3220="","",_xlfn.LET(_xlpm.x,VLOOKUP(I3220,'2026-01-09_taxon-match'!$A$2:$N$81,3,FALSE),IF(_xlpm.x=0,"",_xlpm.x)))</f>
        <v>urn:lsid:marinespecies.org:taxname:160831</v>
      </c>
      <c r="M3220" s="46" t="str">
        <f>IF($I3220="","",_xlfn.LET(_xlpm.x,VLOOKUP($I3220,'2026-01-09_taxon-match'!$A$2:$N$81,5,FALSE),IF(_xlpm.x=0,"",_xlpm.x)))</f>
        <v>(Meissner, 1900)</v>
      </c>
      <c r="N3220" s="46" t="str">
        <f>IF($I3220="","",_xlfn.LET(_xlpm.x,VLOOKUP($I3220,'2026-01-09_taxon-match'!$A$2:$N$81,6,FALSE),IF(_xlpm.x=0,"",_xlpm.x)))</f>
        <v>Animalia</v>
      </c>
      <c r="O3220" s="46" t="str">
        <f>IF($I3220="","",_xlfn.LET(_xlpm.x,VLOOKUP($I3220,'2026-01-09_taxon-match'!$A$2:$N$81,7,FALSE),IF(_xlpm.x=0,"",_xlpm.x)))</f>
        <v>Echinodermata</v>
      </c>
      <c r="P3220" s="46" t="str">
        <f>IF($I3220="","",_xlfn.LET(_xlpm.x,VLOOKUP($I3220,'2026-01-09_taxon-match'!$A$2:$N$81,8,FALSE),IF(_xlpm.x=0,"",_xlpm.x)))</f>
        <v>Echinoidea</v>
      </c>
      <c r="Q3220" s="46" t="str">
        <f>IF($I3220="","",_xlfn.LET(_xlpm.x,VLOOKUP($I3220,'2026-01-09_taxon-match'!$A$2:$N$81,9,FALSE),IF(_xlpm.x=0,"",_xlpm.x)))</f>
        <v>Camarodonta</v>
      </c>
      <c r="R3220" s="46" t="str">
        <f>IF($I3220="","",_xlfn.LET(_xlpm.x,VLOOKUP($I3220,'2026-01-09_taxon-match'!$A$2:$N$81,10,FALSE),IF(_xlpm.x=0,"",_xlpm.x)))</f>
        <v>Echinidae</v>
      </c>
      <c r="S3220" s="46" t="str">
        <f>IF($I3220="","",_xlfn.LET(_xlpm.x,VLOOKUP($I3220,'2026-01-09_taxon-match'!$A$2:$N$81,11,FALSE),IF(_xlpm.x=0,"",_xlpm.x)))</f>
        <v>Sterechinus</v>
      </c>
      <c r="T3220" s="46" t="str">
        <f>IF($I3220="","",_xlfn.LET(_xlpm.x,VLOOKUP($I3220,'2026-01-09_taxon-match'!$A$2:$N$81,13,FALSE),IF(_xlpm.x=0,"",_xlpm.x)))</f>
        <v>neumayeri</v>
      </c>
      <c r="V3220" t="s">
        <v>43</v>
      </c>
      <c r="W3220" t="s">
        <v>28</v>
      </c>
      <c r="X3220" t="s">
        <v>32</v>
      </c>
      <c r="Y3220" s="46" t="str">
        <f>IF(V3220="","",_xlfn.LET(_xlpm.x,VLOOKUP(V3220,'Drop-down_menus'!$D$2:$E$13,2,FALSE),IF(_xlpm.x=0,"",_xlpm.x)))</f>
        <v>https://orcid.org/0000-0002-0981-7442</v>
      </c>
      <c r="Z3220" s="46" t="str">
        <f>IF(W3220="","",_xlfn.LET(_xlpm.x,VLOOKUP(W3220,'Drop-down_menus'!$D$2:$E$13,2,FALSE),IF(_xlpm.x=0,"",_xlpm.x)))</f>
        <v>https://orcid.org/0000-0002-9037-7623</v>
      </c>
      <c r="AA3220" s="46" t="str">
        <f>IF(X3220="","",_xlfn.LET(_xlpm.x,VLOOKUP(X3220,'Drop-down_menus'!$D$2:$E$13,2,FALSE),IF(_xlpm.x=0,"",_xlpm.x)))</f>
        <v>https://orcid.org/0000-0001-5748-602X</v>
      </c>
      <c r="AB3220" s="46" t="s">
        <v>172</v>
      </c>
      <c r="AC3220" s="46" t="s">
        <v>189</v>
      </c>
    </row>
    <row r="3221" spans="1:29" ht="15" customHeight="1">
      <c r="A3221" s="46">
        <v>389</v>
      </c>
      <c r="B3221" s="2">
        <v>4276</v>
      </c>
      <c r="C3221" t="s">
        <v>115</v>
      </c>
      <c r="D3221" s="46" t="b">
        <f>COUNTIF(Events!$B$2:$B$171, C3221) &gt; 0</f>
        <v>1</v>
      </c>
      <c r="E3221" s="46" t="s">
        <v>1110</v>
      </c>
      <c r="F3221" s="46" t="s">
        <v>1108</v>
      </c>
      <c r="G3221" t="s">
        <v>177</v>
      </c>
      <c r="H3221"/>
      <c r="I3221" s="46" t="s">
        <v>177</v>
      </c>
      <c r="J3221" s="46" t="str">
        <f>IF(I3221="","",_xlfn.LET(_xlpm.x,VLOOKUP(I3221,'2026-01-09_taxon-match'!$A$2:$N$81,4,FALSE),IF(_xlpm.x=0,"",_xlpm.x)))</f>
        <v>Sterechinus neumayeri</v>
      </c>
      <c r="K3221"/>
      <c r="L3221" s="46" t="str">
        <f>IF(I3221="","",_xlfn.LET(_xlpm.x,VLOOKUP(I3221,'2026-01-09_taxon-match'!$A$2:$N$81,3,FALSE),IF(_xlpm.x=0,"",_xlpm.x)))</f>
        <v>urn:lsid:marinespecies.org:taxname:160831</v>
      </c>
      <c r="M3221" s="46" t="str">
        <f>IF($I3221="","",_xlfn.LET(_xlpm.x,VLOOKUP($I3221,'2026-01-09_taxon-match'!$A$2:$N$81,5,FALSE),IF(_xlpm.x=0,"",_xlpm.x)))</f>
        <v>(Meissner, 1900)</v>
      </c>
      <c r="N3221" s="46" t="str">
        <f>IF($I3221="","",_xlfn.LET(_xlpm.x,VLOOKUP($I3221,'2026-01-09_taxon-match'!$A$2:$N$81,6,FALSE),IF(_xlpm.x=0,"",_xlpm.x)))</f>
        <v>Animalia</v>
      </c>
      <c r="O3221" s="46" t="str">
        <f>IF($I3221="","",_xlfn.LET(_xlpm.x,VLOOKUP($I3221,'2026-01-09_taxon-match'!$A$2:$N$81,7,FALSE),IF(_xlpm.x=0,"",_xlpm.x)))</f>
        <v>Echinodermata</v>
      </c>
      <c r="P3221" s="46" t="str">
        <f>IF($I3221="","",_xlfn.LET(_xlpm.x,VLOOKUP($I3221,'2026-01-09_taxon-match'!$A$2:$N$81,8,FALSE),IF(_xlpm.x=0,"",_xlpm.x)))</f>
        <v>Echinoidea</v>
      </c>
      <c r="Q3221" s="46" t="str">
        <f>IF($I3221="","",_xlfn.LET(_xlpm.x,VLOOKUP($I3221,'2026-01-09_taxon-match'!$A$2:$N$81,9,FALSE),IF(_xlpm.x=0,"",_xlpm.x)))</f>
        <v>Camarodonta</v>
      </c>
      <c r="R3221" s="46" t="str">
        <f>IF($I3221="","",_xlfn.LET(_xlpm.x,VLOOKUP($I3221,'2026-01-09_taxon-match'!$A$2:$N$81,10,FALSE),IF(_xlpm.x=0,"",_xlpm.x)))</f>
        <v>Echinidae</v>
      </c>
      <c r="S3221" s="46" t="str">
        <f>IF($I3221="","",_xlfn.LET(_xlpm.x,VLOOKUP($I3221,'2026-01-09_taxon-match'!$A$2:$N$81,11,FALSE),IF(_xlpm.x=0,"",_xlpm.x)))</f>
        <v>Sterechinus</v>
      </c>
      <c r="T3221" s="46" t="str">
        <f>IF($I3221="","",_xlfn.LET(_xlpm.x,VLOOKUP($I3221,'2026-01-09_taxon-match'!$A$2:$N$81,13,FALSE),IF(_xlpm.x=0,"",_xlpm.x)))</f>
        <v>neumayeri</v>
      </c>
      <c r="V3221" t="s">
        <v>43</v>
      </c>
      <c r="W3221" t="s">
        <v>28</v>
      </c>
      <c r="X3221" t="s">
        <v>32</v>
      </c>
      <c r="Y3221" s="46" t="str">
        <f>IF(V3221="","",_xlfn.LET(_xlpm.x,VLOOKUP(V3221,'Drop-down_menus'!$D$2:$E$13,2,FALSE),IF(_xlpm.x=0,"",_xlpm.x)))</f>
        <v>https://orcid.org/0000-0002-0981-7442</v>
      </c>
      <c r="Z3221" s="46" t="str">
        <f>IF(W3221="","",_xlfn.LET(_xlpm.x,VLOOKUP(W3221,'Drop-down_menus'!$D$2:$E$13,2,FALSE),IF(_xlpm.x=0,"",_xlpm.x)))</f>
        <v>https://orcid.org/0000-0002-9037-7623</v>
      </c>
      <c r="AA3221" s="46" t="str">
        <f>IF(X3221="","",_xlfn.LET(_xlpm.x,VLOOKUP(X3221,'Drop-down_menus'!$D$2:$E$13,2,FALSE),IF(_xlpm.x=0,"",_xlpm.x)))</f>
        <v>https://orcid.org/0000-0001-5748-602X</v>
      </c>
      <c r="AB3221" s="46" t="s">
        <v>229</v>
      </c>
      <c r="AC3221" s="46" t="s">
        <v>1114</v>
      </c>
    </row>
    <row r="3222" spans="1:29" ht="15" customHeight="1">
      <c r="A3222" s="46">
        <v>389</v>
      </c>
      <c r="B3222" s="2">
        <v>4277</v>
      </c>
      <c r="C3222" t="s">
        <v>115</v>
      </c>
      <c r="D3222" s="46" t="b">
        <f>COUNTIF(Events!$B$2:$B$171, C3222) &gt; 0</f>
        <v>1</v>
      </c>
      <c r="E3222" s="46" t="s">
        <v>1111</v>
      </c>
      <c r="F3222" s="46" t="s">
        <v>1108</v>
      </c>
      <c r="G3222" t="s">
        <v>177</v>
      </c>
      <c r="H3222"/>
      <c r="I3222" s="46" t="s">
        <v>177</v>
      </c>
      <c r="J3222" s="46" t="str">
        <f>IF(I3222="","",_xlfn.LET(_xlpm.x,VLOOKUP(I3222,'2026-01-09_taxon-match'!$A$2:$N$81,4,FALSE),IF(_xlpm.x=0,"",_xlpm.x)))</f>
        <v>Sterechinus neumayeri</v>
      </c>
      <c r="K3222"/>
      <c r="L3222" s="46" t="str">
        <f>IF(I3222="","",_xlfn.LET(_xlpm.x,VLOOKUP(I3222,'2026-01-09_taxon-match'!$A$2:$N$81,3,FALSE),IF(_xlpm.x=0,"",_xlpm.x)))</f>
        <v>urn:lsid:marinespecies.org:taxname:160831</v>
      </c>
      <c r="M3222" s="46" t="str">
        <f>IF($I3222="","",_xlfn.LET(_xlpm.x,VLOOKUP($I3222,'2026-01-09_taxon-match'!$A$2:$N$81,5,FALSE),IF(_xlpm.x=0,"",_xlpm.x)))</f>
        <v>(Meissner, 1900)</v>
      </c>
      <c r="N3222" s="46" t="str">
        <f>IF($I3222="","",_xlfn.LET(_xlpm.x,VLOOKUP($I3222,'2026-01-09_taxon-match'!$A$2:$N$81,6,FALSE),IF(_xlpm.x=0,"",_xlpm.x)))</f>
        <v>Animalia</v>
      </c>
      <c r="O3222" s="46" t="str">
        <f>IF($I3222="","",_xlfn.LET(_xlpm.x,VLOOKUP($I3222,'2026-01-09_taxon-match'!$A$2:$N$81,7,FALSE),IF(_xlpm.x=0,"",_xlpm.x)))</f>
        <v>Echinodermata</v>
      </c>
      <c r="P3222" s="46" t="str">
        <f>IF($I3222="","",_xlfn.LET(_xlpm.x,VLOOKUP($I3222,'2026-01-09_taxon-match'!$A$2:$N$81,8,FALSE),IF(_xlpm.x=0,"",_xlpm.x)))</f>
        <v>Echinoidea</v>
      </c>
      <c r="Q3222" s="46" t="str">
        <f>IF($I3222="","",_xlfn.LET(_xlpm.x,VLOOKUP($I3222,'2026-01-09_taxon-match'!$A$2:$N$81,9,FALSE),IF(_xlpm.x=0,"",_xlpm.x)))</f>
        <v>Camarodonta</v>
      </c>
      <c r="R3222" s="46" t="str">
        <f>IF($I3222="","",_xlfn.LET(_xlpm.x,VLOOKUP($I3222,'2026-01-09_taxon-match'!$A$2:$N$81,10,FALSE),IF(_xlpm.x=0,"",_xlpm.x)))</f>
        <v>Echinidae</v>
      </c>
      <c r="S3222" s="46" t="str">
        <f>IF($I3222="","",_xlfn.LET(_xlpm.x,VLOOKUP($I3222,'2026-01-09_taxon-match'!$A$2:$N$81,11,FALSE),IF(_xlpm.x=0,"",_xlpm.x)))</f>
        <v>Sterechinus</v>
      </c>
      <c r="T3222" s="46" t="str">
        <f>IF($I3222="","",_xlfn.LET(_xlpm.x,VLOOKUP($I3222,'2026-01-09_taxon-match'!$A$2:$N$81,13,FALSE),IF(_xlpm.x=0,"",_xlpm.x)))</f>
        <v>neumayeri</v>
      </c>
      <c r="V3222" t="s">
        <v>43</v>
      </c>
      <c r="W3222" t="s">
        <v>28</v>
      </c>
      <c r="X3222" t="s">
        <v>32</v>
      </c>
      <c r="Y3222" s="46" t="str">
        <f>IF(V3222="","",_xlfn.LET(_xlpm.x,VLOOKUP(V3222,'Drop-down_menus'!$D$2:$E$13,2,FALSE),IF(_xlpm.x=0,"",_xlpm.x)))</f>
        <v>https://orcid.org/0000-0002-0981-7442</v>
      </c>
      <c r="Z3222" s="46" t="str">
        <f>IF(W3222="","",_xlfn.LET(_xlpm.x,VLOOKUP(W3222,'Drop-down_menus'!$D$2:$E$13,2,FALSE),IF(_xlpm.x=0,"",_xlpm.x)))</f>
        <v>https://orcid.org/0000-0002-9037-7623</v>
      </c>
      <c r="AA3222" s="46" t="str">
        <f>IF(X3222="","",_xlfn.LET(_xlpm.x,VLOOKUP(X3222,'Drop-down_menus'!$D$2:$E$13,2,FALSE),IF(_xlpm.x=0,"",_xlpm.x)))</f>
        <v>https://orcid.org/0000-0001-5748-602X</v>
      </c>
      <c r="AB3222" s="46" t="s">
        <v>229</v>
      </c>
      <c r="AC3222" s="46" t="s">
        <v>1114</v>
      </c>
    </row>
    <row r="3223" spans="1:29" ht="15" customHeight="1">
      <c r="A3223" s="46">
        <v>389</v>
      </c>
      <c r="B3223" s="2">
        <v>4278</v>
      </c>
      <c r="C3223" t="s">
        <v>115</v>
      </c>
      <c r="D3223" s="46" t="b">
        <f>COUNTIF(Events!$B$2:$B$171, C3223) &gt; 0</f>
        <v>1</v>
      </c>
      <c r="E3223" s="2" t="s">
        <v>1106</v>
      </c>
      <c r="F3223" s="46" t="s">
        <v>1105</v>
      </c>
      <c r="G3223" t="s">
        <v>177</v>
      </c>
      <c r="H3223"/>
      <c r="I3223" s="46" t="s">
        <v>177</v>
      </c>
      <c r="J3223" s="46" t="str">
        <f>IF(I3223="","",_xlfn.LET(_xlpm.x,VLOOKUP(I3223,'2026-01-09_taxon-match'!$A$2:$N$81,4,FALSE),IF(_xlpm.x=0,"",_xlpm.x)))</f>
        <v>Sterechinus neumayeri</v>
      </c>
      <c r="K3223"/>
      <c r="L3223" s="46" t="str">
        <f>IF(I3223="","",_xlfn.LET(_xlpm.x,VLOOKUP(I3223,'2026-01-09_taxon-match'!$A$2:$N$81,3,FALSE),IF(_xlpm.x=0,"",_xlpm.x)))</f>
        <v>urn:lsid:marinespecies.org:taxname:160831</v>
      </c>
      <c r="M3223" s="46" t="str">
        <f>IF($I3223="","",_xlfn.LET(_xlpm.x,VLOOKUP($I3223,'2026-01-09_taxon-match'!$A$2:$N$81,5,FALSE),IF(_xlpm.x=0,"",_xlpm.x)))</f>
        <v>(Meissner, 1900)</v>
      </c>
      <c r="N3223" s="46" t="str">
        <f>IF($I3223="","",_xlfn.LET(_xlpm.x,VLOOKUP($I3223,'2026-01-09_taxon-match'!$A$2:$N$81,6,FALSE),IF(_xlpm.x=0,"",_xlpm.x)))</f>
        <v>Animalia</v>
      </c>
      <c r="O3223" s="46" t="str">
        <f>IF($I3223="","",_xlfn.LET(_xlpm.x,VLOOKUP($I3223,'2026-01-09_taxon-match'!$A$2:$N$81,7,FALSE),IF(_xlpm.x=0,"",_xlpm.x)))</f>
        <v>Echinodermata</v>
      </c>
      <c r="P3223" s="46" t="str">
        <f>IF($I3223="","",_xlfn.LET(_xlpm.x,VLOOKUP($I3223,'2026-01-09_taxon-match'!$A$2:$N$81,8,FALSE),IF(_xlpm.x=0,"",_xlpm.x)))</f>
        <v>Echinoidea</v>
      </c>
      <c r="Q3223" s="46" t="str">
        <f>IF($I3223="","",_xlfn.LET(_xlpm.x,VLOOKUP($I3223,'2026-01-09_taxon-match'!$A$2:$N$81,9,FALSE),IF(_xlpm.x=0,"",_xlpm.x)))</f>
        <v>Camarodonta</v>
      </c>
      <c r="R3223" s="46" t="str">
        <f>IF($I3223="","",_xlfn.LET(_xlpm.x,VLOOKUP($I3223,'2026-01-09_taxon-match'!$A$2:$N$81,10,FALSE),IF(_xlpm.x=0,"",_xlpm.x)))</f>
        <v>Echinidae</v>
      </c>
      <c r="S3223" s="46" t="str">
        <f>IF($I3223="","",_xlfn.LET(_xlpm.x,VLOOKUP($I3223,'2026-01-09_taxon-match'!$A$2:$N$81,11,FALSE),IF(_xlpm.x=0,"",_xlpm.x)))</f>
        <v>Sterechinus</v>
      </c>
      <c r="T3223" s="46" t="str">
        <f>IF($I3223="","",_xlfn.LET(_xlpm.x,VLOOKUP($I3223,'2026-01-09_taxon-match'!$A$2:$N$81,13,FALSE),IF(_xlpm.x=0,"",_xlpm.x)))</f>
        <v>neumayeri</v>
      </c>
      <c r="V3223" t="s">
        <v>43</v>
      </c>
      <c r="W3223" t="s">
        <v>28</v>
      </c>
      <c r="X3223" t="s">
        <v>32</v>
      </c>
      <c r="Y3223" s="46" t="str">
        <f>IF(V3223="","",_xlfn.LET(_xlpm.x,VLOOKUP(V3223,'Drop-down_menus'!$D$2:$E$13,2,FALSE),IF(_xlpm.x=0,"",_xlpm.x)))</f>
        <v>https://orcid.org/0000-0002-0981-7442</v>
      </c>
      <c r="Z3223" s="46" t="str">
        <f>IF(W3223="","",_xlfn.LET(_xlpm.x,VLOOKUP(W3223,'Drop-down_menus'!$D$2:$E$13,2,FALSE),IF(_xlpm.x=0,"",_xlpm.x)))</f>
        <v>https://orcid.org/0000-0002-9037-7623</v>
      </c>
      <c r="AA3223" s="46" t="str">
        <f>IF(X3223="","",_xlfn.LET(_xlpm.x,VLOOKUP(X3223,'Drop-down_menus'!$D$2:$E$13,2,FALSE),IF(_xlpm.x=0,"",_xlpm.x)))</f>
        <v>https://orcid.org/0000-0001-5748-602X</v>
      </c>
      <c r="AB3223" s="46" t="s">
        <v>300</v>
      </c>
      <c r="AC3223" s="46" t="s">
        <v>1115</v>
      </c>
    </row>
    <row r="3224" spans="1:29" ht="15" customHeight="1">
      <c r="A3224" s="46">
        <v>390</v>
      </c>
      <c r="B3224" s="2">
        <v>4279</v>
      </c>
      <c r="C3224" t="s">
        <v>115</v>
      </c>
      <c r="D3224" s="46" t="b">
        <f>COUNTIF(Events!$B$2:$B$171, C3224) &gt; 0</f>
        <v>1</v>
      </c>
      <c r="E3224" s="46" t="s">
        <v>1113</v>
      </c>
      <c r="F3224" s="2" t="s">
        <v>1104</v>
      </c>
      <c r="G3224" t="s">
        <v>177</v>
      </c>
      <c r="H3224"/>
      <c r="I3224" s="46" t="s">
        <v>177</v>
      </c>
      <c r="J3224" s="46" t="str">
        <f>IF(I3224="","",_xlfn.LET(_xlpm.x,VLOOKUP(I3224,'2026-01-09_taxon-match'!$A$2:$N$81,4,FALSE),IF(_xlpm.x=0,"",_xlpm.x)))</f>
        <v>Sterechinus neumayeri</v>
      </c>
      <c r="K3224"/>
      <c r="L3224" s="46" t="str">
        <f>IF(I3224="","",_xlfn.LET(_xlpm.x,VLOOKUP(I3224,'2026-01-09_taxon-match'!$A$2:$N$81,3,FALSE),IF(_xlpm.x=0,"",_xlpm.x)))</f>
        <v>urn:lsid:marinespecies.org:taxname:160831</v>
      </c>
      <c r="M3224" s="46" t="str">
        <f>IF($I3224="","",_xlfn.LET(_xlpm.x,VLOOKUP($I3224,'2026-01-09_taxon-match'!$A$2:$N$81,5,FALSE),IF(_xlpm.x=0,"",_xlpm.x)))</f>
        <v>(Meissner, 1900)</v>
      </c>
      <c r="N3224" s="46" t="str">
        <f>IF($I3224="","",_xlfn.LET(_xlpm.x,VLOOKUP($I3224,'2026-01-09_taxon-match'!$A$2:$N$81,6,FALSE),IF(_xlpm.x=0,"",_xlpm.x)))</f>
        <v>Animalia</v>
      </c>
      <c r="O3224" s="46" t="str">
        <f>IF($I3224="","",_xlfn.LET(_xlpm.x,VLOOKUP($I3224,'2026-01-09_taxon-match'!$A$2:$N$81,7,FALSE),IF(_xlpm.x=0,"",_xlpm.x)))</f>
        <v>Echinodermata</v>
      </c>
      <c r="P3224" s="46" t="str">
        <f>IF($I3224="","",_xlfn.LET(_xlpm.x,VLOOKUP($I3224,'2026-01-09_taxon-match'!$A$2:$N$81,8,FALSE),IF(_xlpm.x=0,"",_xlpm.x)))</f>
        <v>Echinoidea</v>
      </c>
      <c r="Q3224" s="46" t="str">
        <f>IF($I3224="","",_xlfn.LET(_xlpm.x,VLOOKUP($I3224,'2026-01-09_taxon-match'!$A$2:$N$81,9,FALSE),IF(_xlpm.x=0,"",_xlpm.x)))</f>
        <v>Camarodonta</v>
      </c>
      <c r="R3224" s="46" t="str">
        <f>IF($I3224="","",_xlfn.LET(_xlpm.x,VLOOKUP($I3224,'2026-01-09_taxon-match'!$A$2:$N$81,10,FALSE),IF(_xlpm.x=0,"",_xlpm.x)))</f>
        <v>Echinidae</v>
      </c>
      <c r="S3224" s="46" t="str">
        <f>IF($I3224="","",_xlfn.LET(_xlpm.x,VLOOKUP($I3224,'2026-01-09_taxon-match'!$A$2:$N$81,11,FALSE),IF(_xlpm.x=0,"",_xlpm.x)))</f>
        <v>Sterechinus</v>
      </c>
      <c r="T3224" s="46" t="str">
        <f>IF($I3224="","",_xlfn.LET(_xlpm.x,VLOOKUP($I3224,'2026-01-09_taxon-match'!$A$2:$N$81,13,FALSE),IF(_xlpm.x=0,"",_xlpm.x)))</f>
        <v>neumayeri</v>
      </c>
      <c r="U3224"/>
      <c r="V3224" t="s">
        <v>43</v>
      </c>
      <c r="W3224" t="s">
        <v>28</v>
      </c>
      <c r="X3224" t="s">
        <v>32</v>
      </c>
      <c r="Y3224" s="46" t="str">
        <f>IF(V3224="","",_xlfn.LET(_xlpm.x,VLOOKUP(V3224,'Drop-down_menus'!$D$2:$E$13,2,FALSE),IF(_xlpm.x=0,"",_xlpm.x)))</f>
        <v>https://orcid.org/0000-0002-0981-7442</v>
      </c>
      <c r="Z3224" s="46" t="str">
        <f>IF(W3224="","",_xlfn.LET(_xlpm.x,VLOOKUP(W3224,'Drop-down_menus'!$D$2:$E$13,2,FALSE),IF(_xlpm.x=0,"",_xlpm.x)))</f>
        <v>https://orcid.org/0000-0002-9037-7623</v>
      </c>
      <c r="AA3224" s="46" t="str">
        <f>IF(X3224="","",_xlfn.LET(_xlpm.x,VLOOKUP(X3224,'Drop-down_menus'!$D$2:$E$13,2,FALSE),IF(_xlpm.x=0,"",_xlpm.x)))</f>
        <v>https://orcid.org/0000-0001-5748-602X</v>
      </c>
      <c r="AB3224" s="46" t="s">
        <v>172</v>
      </c>
      <c r="AC3224" s="46" t="s">
        <v>1114</v>
      </c>
    </row>
    <row r="3225" spans="1:29" ht="15" customHeight="1">
      <c r="A3225" s="46">
        <v>390</v>
      </c>
      <c r="B3225" s="2">
        <v>4280</v>
      </c>
      <c r="C3225" t="s">
        <v>115</v>
      </c>
      <c r="D3225" s="46" t="b">
        <f>COUNTIF(Events!$B$2:$B$171, C3225) &gt; 0</f>
        <v>1</v>
      </c>
      <c r="E3225" s="46" t="s">
        <v>1109</v>
      </c>
      <c r="F3225" s="46" t="s">
        <v>1107</v>
      </c>
      <c r="G3225" t="s">
        <v>177</v>
      </c>
      <c r="H3225"/>
      <c r="I3225" s="46" t="s">
        <v>177</v>
      </c>
      <c r="J3225" s="46" t="str">
        <f>IF(I3225="","",_xlfn.LET(_xlpm.x,VLOOKUP(I3225,'2026-01-09_taxon-match'!$A$2:$N$81,4,FALSE),IF(_xlpm.x=0,"",_xlpm.x)))</f>
        <v>Sterechinus neumayeri</v>
      </c>
      <c r="K3225"/>
      <c r="L3225" s="46" t="str">
        <f>IF(I3225="","",_xlfn.LET(_xlpm.x,VLOOKUP(I3225,'2026-01-09_taxon-match'!$A$2:$N$81,3,FALSE),IF(_xlpm.x=0,"",_xlpm.x)))</f>
        <v>urn:lsid:marinespecies.org:taxname:160831</v>
      </c>
      <c r="M3225" s="46" t="str">
        <f>IF($I3225="","",_xlfn.LET(_xlpm.x,VLOOKUP($I3225,'2026-01-09_taxon-match'!$A$2:$N$81,5,FALSE),IF(_xlpm.x=0,"",_xlpm.x)))</f>
        <v>(Meissner, 1900)</v>
      </c>
      <c r="N3225" s="46" t="str">
        <f>IF($I3225="","",_xlfn.LET(_xlpm.x,VLOOKUP($I3225,'2026-01-09_taxon-match'!$A$2:$N$81,6,FALSE),IF(_xlpm.x=0,"",_xlpm.x)))</f>
        <v>Animalia</v>
      </c>
      <c r="O3225" s="46" t="str">
        <f>IF($I3225="","",_xlfn.LET(_xlpm.x,VLOOKUP($I3225,'2026-01-09_taxon-match'!$A$2:$N$81,7,FALSE),IF(_xlpm.x=0,"",_xlpm.x)))</f>
        <v>Echinodermata</v>
      </c>
      <c r="P3225" s="46" t="str">
        <f>IF($I3225="","",_xlfn.LET(_xlpm.x,VLOOKUP($I3225,'2026-01-09_taxon-match'!$A$2:$N$81,8,FALSE),IF(_xlpm.x=0,"",_xlpm.x)))</f>
        <v>Echinoidea</v>
      </c>
      <c r="Q3225" s="46" t="str">
        <f>IF($I3225="","",_xlfn.LET(_xlpm.x,VLOOKUP($I3225,'2026-01-09_taxon-match'!$A$2:$N$81,9,FALSE),IF(_xlpm.x=0,"",_xlpm.x)))</f>
        <v>Camarodonta</v>
      </c>
      <c r="R3225" s="46" t="str">
        <f>IF($I3225="","",_xlfn.LET(_xlpm.x,VLOOKUP($I3225,'2026-01-09_taxon-match'!$A$2:$N$81,10,FALSE),IF(_xlpm.x=0,"",_xlpm.x)))</f>
        <v>Echinidae</v>
      </c>
      <c r="S3225" s="46" t="str">
        <f>IF($I3225="","",_xlfn.LET(_xlpm.x,VLOOKUP($I3225,'2026-01-09_taxon-match'!$A$2:$N$81,11,FALSE),IF(_xlpm.x=0,"",_xlpm.x)))</f>
        <v>Sterechinus</v>
      </c>
      <c r="T3225" s="46" t="str">
        <f>IF($I3225="","",_xlfn.LET(_xlpm.x,VLOOKUP($I3225,'2026-01-09_taxon-match'!$A$2:$N$81,13,FALSE),IF(_xlpm.x=0,"",_xlpm.x)))</f>
        <v>neumayeri</v>
      </c>
      <c r="V3225" t="s">
        <v>43</v>
      </c>
      <c r="W3225" t="s">
        <v>28</v>
      </c>
      <c r="X3225" t="s">
        <v>32</v>
      </c>
      <c r="Y3225" s="46" t="str">
        <f>IF(V3225="","",_xlfn.LET(_xlpm.x,VLOOKUP(V3225,'Drop-down_menus'!$D$2:$E$13,2,FALSE),IF(_xlpm.x=0,"",_xlpm.x)))</f>
        <v>https://orcid.org/0000-0002-0981-7442</v>
      </c>
      <c r="Z3225" s="46" t="str">
        <f>IF(W3225="","",_xlfn.LET(_xlpm.x,VLOOKUP(W3225,'Drop-down_menus'!$D$2:$E$13,2,FALSE),IF(_xlpm.x=0,"",_xlpm.x)))</f>
        <v>https://orcid.org/0000-0002-9037-7623</v>
      </c>
      <c r="AA3225" s="46" t="str">
        <f>IF(X3225="","",_xlfn.LET(_xlpm.x,VLOOKUP(X3225,'Drop-down_menus'!$D$2:$E$13,2,FALSE),IF(_xlpm.x=0,"",_xlpm.x)))</f>
        <v>https://orcid.org/0000-0001-5748-602X</v>
      </c>
      <c r="AB3225" s="46" t="s">
        <v>172</v>
      </c>
      <c r="AC3225" s="46" t="s">
        <v>189</v>
      </c>
    </row>
    <row r="3226" spans="1:29" ht="15" customHeight="1">
      <c r="A3226" s="46">
        <v>390</v>
      </c>
      <c r="B3226" s="2">
        <v>4281</v>
      </c>
      <c r="C3226" t="s">
        <v>115</v>
      </c>
      <c r="D3226" s="46" t="b">
        <f>COUNTIF(Events!$B$2:$B$171, C3226) &gt; 0</f>
        <v>1</v>
      </c>
      <c r="E3226" s="46" t="s">
        <v>1110</v>
      </c>
      <c r="F3226" s="46" t="s">
        <v>1108</v>
      </c>
      <c r="G3226" t="s">
        <v>177</v>
      </c>
      <c r="H3226"/>
      <c r="I3226" s="46" t="s">
        <v>177</v>
      </c>
      <c r="J3226" s="46" t="str">
        <f>IF(I3226="","",_xlfn.LET(_xlpm.x,VLOOKUP(I3226,'2026-01-09_taxon-match'!$A$2:$N$81,4,FALSE),IF(_xlpm.x=0,"",_xlpm.x)))</f>
        <v>Sterechinus neumayeri</v>
      </c>
      <c r="K3226"/>
      <c r="L3226" s="46" t="str">
        <f>IF(I3226="","",_xlfn.LET(_xlpm.x,VLOOKUP(I3226,'2026-01-09_taxon-match'!$A$2:$N$81,3,FALSE),IF(_xlpm.x=0,"",_xlpm.x)))</f>
        <v>urn:lsid:marinespecies.org:taxname:160831</v>
      </c>
      <c r="M3226" s="46" t="str">
        <f>IF($I3226="","",_xlfn.LET(_xlpm.x,VLOOKUP($I3226,'2026-01-09_taxon-match'!$A$2:$N$81,5,FALSE),IF(_xlpm.x=0,"",_xlpm.x)))</f>
        <v>(Meissner, 1900)</v>
      </c>
      <c r="N3226" s="46" t="str">
        <f>IF($I3226="","",_xlfn.LET(_xlpm.x,VLOOKUP($I3226,'2026-01-09_taxon-match'!$A$2:$N$81,6,FALSE),IF(_xlpm.x=0,"",_xlpm.x)))</f>
        <v>Animalia</v>
      </c>
      <c r="O3226" s="46" t="str">
        <f>IF($I3226="","",_xlfn.LET(_xlpm.x,VLOOKUP($I3226,'2026-01-09_taxon-match'!$A$2:$N$81,7,FALSE),IF(_xlpm.x=0,"",_xlpm.x)))</f>
        <v>Echinodermata</v>
      </c>
      <c r="P3226" s="46" t="str">
        <f>IF($I3226="","",_xlfn.LET(_xlpm.x,VLOOKUP($I3226,'2026-01-09_taxon-match'!$A$2:$N$81,8,FALSE),IF(_xlpm.x=0,"",_xlpm.x)))</f>
        <v>Echinoidea</v>
      </c>
      <c r="Q3226" s="46" t="str">
        <f>IF($I3226="","",_xlfn.LET(_xlpm.x,VLOOKUP($I3226,'2026-01-09_taxon-match'!$A$2:$N$81,9,FALSE),IF(_xlpm.x=0,"",_xlpm.x)))</f>
        <v>Camarodonta</v>
      </c>
      <c r="R3226" s="46" t="str">
        <f>IF($I3226="","",_xlfn.LET(_xlpm.x,VLOOKUP($I3226,'2026-01-09_taxon-match'!$A$2:$N$81,10,FALSE),IF(_xlpm.x=0,"",_xlpm.x)))</f>
        <v>Echinidae</v>
      </c>
      <c r="S3226" s="46" t="str">
        <f>IF($I3226="","",_xlfn.LET(_xlpm.x,VLOOKUP($I3226,'2026-01-09_taxon-match'!$A$2:$N$81,11,FALSE),IF(_xlpm.x=0,"",_xlpm.x)))</f>
        <v>Sterechinus</v>
      </c>
      <c r="T3226" s="46" t="str">
        <f>IF($I3226="","",_xlfn.LET(_xlpm.x,VLOOKUP($I3226,'2026-01-09_taxon-match'!$A$2:$N$81,13,FALSE),IF(_xlpm.x=0,"",_xlpm.x)))</f>
        <v>neumayeri</v>
      </c>
      <c r="V3226" t="s">
        <v>43</v>
      </c>
      <c r="W3226" t="s">
        <v>28</v>
      </c>
      <c r="X3226" t="s">
        <v>32</v>
      </c>
      <c r="Y3226" s="46" t="str">
        <f>IF(V3226="","",_xlfn.LET(_xlpm.x,VLOOKUP(V3226,'Drop-down_menus'!$D$2:$E$13,2,FALSE),IF(_xlpm.x=0,"",_xlpm.x)))</f>
        <v>https://orcid.org/0000-0002-0981-7442</v>
      </c>
      <c r="Z3226" s="46" t="str">
        <f>IF(W3226="","",_xlfn.LET(_xlpm.x,VLOOKUP(W3226,'Drop-down_menus'!$D$2:$E$13,2,FALSE),IF(_xlpm.x=0,"",_xlpm.x)))</f>
        <v>https://orcid.org/0000-0002-9037-7623</v>
      </c>
      <c r="AA3226" s="46" t="str">
        <f>IF(X3226="","",_xlfn.LET(_xlpm.x,VLOOKUP(X3226,'Drop-down_menus'!$D$2:$E$13,2,FALSE),IF(_xlpm.x=0,"",_xlpm.x)))</f>
        <v>https://orcid.org/0000-0001-5748-602X</v>
      </c>
      <c r="AB3226" s="46" t="s">
        <v>229</v>
      </c>
      <c r="AC3226" s="46" t="s">
        <v>1114</v>
      </c>
    </row>
    <row r="3227" spans="1:29" ht="15" customHeight="1">
      <c r="A3227" s="46">
        <v>390</v>
      </c>
      <c r="B3227" s="2">
        <v>4282</v>
      </c>
      <c r="C3227" t="s">
        <v>115</v>
      </c>
      <c r="D3227" s="46" t="b">
        <f>COUNTIF(Events!$B$2:$B$171, C3227) &gt; 0</f>
        <v>1</v>
      </c>
      <c r="E3227" s="46" t="s">
        <v>1111</v>
      </c>
      <c r="F3227" s="46" t="s">
        <v>1108</v>
      </c>
      <c r="G3227" t="s">
        <v>177</v>
      </c>
      <c r="H3227"/>
      <c r="I3227" s="46" t="s">
        <v>177</v>
      </c>
      <c r="J3227" s="46" t="str">
        <f>IF(I3227="","",_xlfn.LET(_xlpm.x,VLOOKUP(I3227,'2026-01-09_taxon-match'!$A$2:$N$81,4,FALSE),IF(_xlpm.x=0,"",_xlpm.x)))</f>
        <v>Sterechinus neumayeri</v>
      </c>
      <c r="K3227"/>
      <c r="L3227" s="46" t="str">
        <f>IF(I3227="","",_xlfn.LET(_xlpm.x,VLOOKUP(I3227,'2026-01-09_taxon-match'!$A$2:$N$81,3,FALSE),IF(_xlpm.x=0,"",_xlpm.x)))</f>
        <v>urn:lsid:marinespecies.org:taxname:160831</v>
      </c>
      <c r="M3227" s="46" t="str">
        <f>IF($I3227="","",_xlfn.LET(_xlpm.x,VLOOKUP($I3227,'2026-01-09_taxon-match'!$A$2:$N$81,5,FALSE),IF(_xlpm.x=0,"",_xlpm.x)))</f>
        <v>(Meissner, 1900)</v>
      </c>
      <c r="N3227" s="46" t="str">
        <f>IF($I3227="","",_xlfn.LET(_xlpm.x,VLOOKUP($I3227,'2026-01-09_taxon-match'!$A$2:$N$81,6,FALSE),IF(_xlpm.x=0,"",_xlpm.x)))</f>
        <v>Animalia</v>
      </c>
      <c r="O3227" s="46" t="str">
        <f>IF($I3227="","",_xlfn.LET(_xlpm.x,VLOOKUP($I3227,'2026-01-09_taxon-match'!$A$2:$N$81,7,FALSE),IF(_xlpm.x=0,"",_xlpm.x)))</f>
        <v>Echinodermata</v>
      </c>
      <c r="P3227" s="46" t="str">
        <f>IF($I3227="","",_xlfn.LET(_xlpm.x,VLOOKUP($I3227,'2026-01-09_taxon-match'!$A$2:$N$81,8,FALSE),IF(_xlpm.x=0,"",_xlpm.x)))</f>
        <v>Echinoidea</v>
      </c>
      <c r="Q3227" s="46" t="str">
        <f>IF($I3227="","",_xlfn.LET(_xlpm.x,VLOOKUP($I3227,'2026-01-09_taxon-match'!$A$2:$N$81,9,FALSE),IF(_xlpm.x=0,"",_xlpm.x)))</f>
        <v>Camarodonta</v>
      </c>
      <c r="R3227" s="46" t="str">
        <f>IF($I3227="","",_xlfn.LET(_xlpm.x,VLOOKUP($I3227,'2026-01-09_taxon-match'!$A$2:$N$81,10,FALSE),IF(_xlpm.x=0,"",_xlpm.x)))</f>
        <v>Echinidae</v>
      </c>
      <c r="S3227" s="46" t="str">
        <f>IF($I3227="","",_xlfn.LET(_xlpm.x,VLOOKUP($I3227,'2026-01-09_taxon-match'!$A$2:$N$81,11,FALSE),IF(_xlpm.x=0,"",_xlpm.x)))</f>
        <v>Sterechinus</v>
      </c>
      <c r="T3227" s="46" t="str">
        <f>IF($I3227="","",_xlfn.LET(_xlpm.x,VLOOKUP($I3227,'2026-01-09_taxon-match'!$A$2:$N$81,13,FALSE),IF(_xlpm.x=0,"",_xlpm.x)))</f>
        <v>neumayeri</v>
      </c>
      <c r="V3227" t="s">
        <v>43</v>
      </c>
      <c r="W3227" t="s">
        <v>28</v>
      </c>
      <c r="X3227" t="s">
        <v>32</v>
      </c>
      <c r="Y3227" s="46" t="str">
        <f>IF(V3227="","",_xlfn.LET(_xlpm.x,VLOOKUP(V3227,'Drop-down_menus'!$D$2:$E$13,2,FALSE),IF(_xlpm.x=0,"",_xlpm.x)))</f>
        <v>https://orcid.org/0000-0002-0981-7442</v>
      </c>
      <c r="Z3227" s="46" t="str">
        <f>IF(W3227="","",_xlfn.LET(_xlpm.x,VLOOKUP(W3227,'Drop-down_menus'!$D$2:$E$13,2,FALSE),IF(_xlpm.x=0,"",_xlpm.x)))</f>
        <v>https://orcid.org/0000-0002-9037-7623</v>
      </c>
      <c r="AA3227" s="46" t="str">
        <f>IF(X3227="","",_xlfn.LET(_xlpm.x,VLOOKUP(X3227,'Drop-down_menus'!$D$2:$E$13,2,FALSE),IF(_xlpm.x=0,"",_xlpm.x)))</f>
        <v>https://orcid.org/0000-0001-5748-602X</v>
      </c>
      <c r="AB3227" s="46" t="s">
        <v>229</v>
      </c>
      <c r="AC3227" s="46" t="s">
        <v>1114</v>
      </c>
    </row>
    <row r="3228" spans="1:29" ht="15" customHeight="1">
      <c r="A3228" s="46">
        <v>390</v>
      </c>
      <c r="B3228" s="2">
        <v>4283</v>
      </c>
      <c r="C3228" t="s">
        <v>115</v>
      </c>
      <c r="D3228" s="46" t="b">
        <f>COUNTIF(Events!$B$2:$B$171, C3228) &gt; 0</f>
        <v>1</v>
      </c>
      <c r="E3228" s="2" t="s">
        <v>1106</v>
      </c>
      <c r="F3228" s="46" t="s">
        <v>1105</v>
      </c>
      <c r="G3228" t="s">
        <v>177</v>
      </c>
      <c r="H3228"/>
      <c r="I3228" s="46" t="s">
        <v>177</v>
      </c>
      <c r="J3228" s="46" t="str">
        <f>IF(I3228="","",_xlfn.LET(_xlpm.x,VLOOKUP(I3228,'2026-01-09_taxon-match'!$A$2:$N$81,4,FALSE),IF(_xlpm.x=0,"",_xlpm.x)))</f>
        <v>Sterechinus neumayeri</v>
      </c>
      <c r="K3228"/>
      <c r="L3228" s="46" t="str">
        <f>IF(I3228="","",_xlfn.LET(_xlpm.x,VLOOKUP(I3228,'2026-01-09_taxon-match'!$A$2:$N$81,3,FALSE),IF(_xlpm.x=0,"",_xlpm.x)))</f>
        <v>urn:lsid:marinespecies.org:taxname:160831</v>
      </c>
      <c r="M3228" s="46" t="str">
        <f>IF($I3228="","",_xlfn.LET(_xlpm.x,VLOOKUP($I3228,'2026-01-09_taxon-match'!$A$2:$N$81,5,FALSE),IF(_xlpm.x=0,"",_xlpm.x)))</f>
        <v>(Meissner, 1900)</v>
      </c>
      <c r="N3228" s="46" t="str">
        <f>IF($I3228="","",_xlfn.LET(_xlpm.x,VLOOKUP($I3228,'2026-01-09_taxon-match'!$A$2:$N$81,6,FALSE),IF(_xlpm.x=0,"",_xlpm.x)))</f>
        <v>Animalia</v>
      </c>
      <c r="O3228" s="46" t="str">
        <f>IF($I3228="","",_xlfn.LET(_xlpm.x,VLOOKUP($I3228,'2026-01-09_taxon-match'!$A$2:$N$81,7,FALSE),IF(_xlpm.x=0,"",_xlpm.x)))</f>
        <v>Echinodermata</v>
      </c>
      <c r="P3228" s="46" t="str">
        <f>IF($I3228="","",_xlfn.LET(_xlpm.x,VLOOKUP($I3228,'2026-01-09_taxon-match'!$A$2:$N$81,8,FALSE),IF(_xlpm.x=0,"",_xlpm.x)))</f>
        <v>Echinoidea</v>
      </c>
      <c r="Q3228" s="46" t="str">
        <f>IF($I3228="","",_xlfn.LET(_xlpm.x,VLOOKUP($I3228,'2026-01-09_taxon-match'!$A$2:$N$81,9,FALSE),IF(_xlpm.x=0,"",_xlpm.x)))</f>
        <v>Camarodonta</v>
      </c>
      <c r="R3228" s="46" t="str">
        <f>IF($I3228="","",_xlfn.LET(_xlpm.x,VLOOKUP($I3228,'2026-01-09_taxon-match'!$A$2:$N$81,10,FALSE),IF(_xlpm.x=0,"",_xlpm.x)))</f>
        <v>Echinidae</v>
      </c>
      <c r="S3228" s="46" t="str">
        <f>IF($I3228="","",_xlfn.LET(_xlpm.x,VLOOKUP($I3228,'2026-01-09_taxon-match'!$A$2:$N$81,11,FALSE),IF(_xlpm.x=0,"",_xlpm.x)))</f>
        <v>Sterechinus</v>
      </c>
      <c r="T3228" s="46" t="str">
        <f>IF($I3228="","",_xlfn.LET(_xlpm.x,VLOOKUP($I3228,'2026-01-09_taxon-match'!$A$2:$N$81,13,FALSE),IF(_xlpm.x=0,"",_xlpm.x)))</f>
        <v>neumayeri</v>
      </c>
      <c r="V3228" t="s">
        <v>43</v>
      </c>
      <c r="W3228" t="s">
        <v>28</v>
      </c>
      <c r="X3228" t="s">
        <v>32</v>
      </c>
      <c r="Y3228" s="46" t="str">
        <f>IF(V3228="","",_xlfn.LET(_xlpm.x,VLOOKUP(V3228,'Drop-down_menus'!$D$2:$E$13,2,FALSE),IF(_xlpm.x=0,"",_xlpm.x)))</f>
        <v>https://orcid.org/0000-0002-0981-7442</v>
      </c>
      <c r="Z3228" s="46" t="str">
        <f>IF(W3228="","",_xlfn.LET(_xlpm.x,VLOOKUP(W3228,'Drop-down_menus'!$D$2:$E$13,2,FALSE),IF(_xlpm.x=0,"",_xlpm.x)))</f>
        <v>https://orcid.org/0000-0002-9037-7623</v>
      </c>
      <c r="AA3228" s="46" t="str">
        <f>IF(X3228="","",_xlfn.LET(_xlpm.x,VLOOKUP(X3228,'Drop-down_menus'!$D$2:$E$13,2,FALSE),IF(_xlpm.x=0,"",_xlpm.x)))</f>
        <v>https://orcid.org/0000-0001-5748-602X</v>
      </c>
      <c r="AB3228" s="46" t="s">
        <v>300</v>
      </c>
      <c r="AC3228" s="46" t="s">
        <v>1115</v>
      </c>
    </row>
    <row r="3229" spans="1:29" ht="15" customHeight="1">
      <c r="A3229" s="46">
        <v>391</v>
      </c>
      <c r="B3229" s="2">
        <v>4284</v>
      </c>
      <c r="C3229" t="s">
        <v>115</v>
      </c>
      <c r="D3229" s="46" t="b">
        <f>COUNTIF(Events!$B$2:$B$171, C3229) &gt; 0</f>
        <v>1</v>
      </c>
      <c r="E3229" s="46" t="s">
        <v>1113</v>
      </c>
      <c r="F3229" s="2" t="s">
        <v>1104</v>
      </c>
      <c r="G3229" t="s">
        <v>177</v>
      </c>
      <c r="H3229"/>
      <c r="I3229" s="46" t="s">
        <v>177</v>
      </c>
      <c r="J3229" s="46" t="str">
        <f>IF(I3229="","",_xlfn.LET(_xlpm.x,VLOOKUP(I3229,'2026-01-09_taxon-match'!$A$2:$N$81,4,FALSE),IF(_xlpm.x=0,"",_xlpm.x)))</f>
        <v>Sterechinus neumayeri</v>
      </c>
      <c r="K3229"/>
      <c r="L3229" s="46" t="str">
        <f>IF(I3229="","",_xlfn.LET(_xlpm.x,VLOOKUP(I3229,'2026-01-09_taxon-match'!$A$2:$N$81,3,FALSE),IF(_xlpm.x=0,"",_xlpm.x)))</f>
        <v>urn:lsid:marinespecies.org:taxname:160831</v>
      </c>
      <c r="M3229" s="46" t="str">
        <f>IF($I3229="","",_xlfn.LET(_xlpm.x,VLOOKUP($I3229,'2026-01-09_taxon-match'!$A$2:$N$81,5,FALSE),IF(_xlpm.x=0,"",_xlpm.x)))</f>
        <v>(Meissner, 1900)</v>
      </c>
      <c r="N3229" s="46" t="str">
        <f>IF($I3229="","",_xlfn.LET(_xlpm.x,VLOOKUP($I3229,'2026-01-09_taxon-match'!$A$2:$N$81,6,FALSE),IF(_xlpm.x=0,"",_xlpm.x)))</f>
        <v>Animalia</v>
      </c>
      <c r="O3229" s="46" t="str">
        <f>IF($I3229="","",_xlfn.LET(_xlpm.x,VLOOKUP($I3229,'2026-01-09_taxon-match'!$A$2:$N$81,7,FALSE),IF(_xlpm.x=0,"",_xlpm.x)))</f>
        <v>Echinodermata</v>
      </c>
      <c r="P3229" s="46" t="str">
        <f>IF($I3229="","",_xlfn.LET(_xlpm.x,VLOOKUP($I3229,'2026-01-09_taxon-match'!$A$2:$N$81,8,FALSE),IF(_xlpm.x=0,"",_xlpm.x)))</f>
        <v>Echinoidea</v>
      </c>
      <c r="Q3229" s="46" t="str">
        <f>IF($I3229="","",_xlfn.LET(_xlpm.x,VLOOKUP($I3229,'2026-01-09_taxon-match'!$A$2:$N$81,9,FALSE),IF(_xlpm.x=0,"",_xlpm.x)))</f>
        <v>Camarodonta</v>
      </c>
      <c r="R3229" s="46" t="str">
        <f>IF($I3229="","",_xlfn.LET(_xlpm.x,VLOOKUP($I3229,'2026-01-09_taxon-match'!$A$2:$N$81,10,FALSE),IF(_xlpm.x=0,"",_xlpm.x)))</f>
        <v>Echinidae</v>
      </c>
      <c r="S3229" s="46" t="str">
        <f>IF($I3229="","",_xlfn.LET(_xlpm.x,VLOOKUP($I3229,'2026-01-09_taxon-match'!$A$2:$N$81,11,FALSE),IF(_xlpm.x=0,"",_xlpm.x)))</f>
        <v>Sterechinus</v>
      </c>
      <c r="T3229" s="46" t="str">
        <f>IF($I3229="","",_xlfn.LET(_xlpm.x,VLOOKUP($I3229,'2026-01-09_taxon-match'!$A$2:$N$81,13,FALSE),IF(_xlpm.x=0,"",_xlpm.x)))</f>
        <v>neumayeri</v>
      </c>
      <c r="U3229"/>
      <c r="V3229" t="s">
        <v>43</v>
      </c>
      <c r="W3229" t="s">
        <v>28</v>
      </c>
      <c r="X3229" t="s">
        <v>32</v>
      </c>
      <c r="Y3229" s="46" t="str">
        <f>IF(V3229="","",_xlfn.LET(_xlpm.x,VLOOKUP(V3229,'Drop-down_menus'!$D$2:$E$13,2,FALSE),IF(_xlpm.x=0,"",_xlpm.x)))</f>
        <v>https://orcid.org/0000-0002-0981-7442</v>
      </c>
      <c r="Z3229" s="46" t="str">
        <f>IF(W3229="","",_xlfn.LET(_xlpm.x,VLOOKUP(W3229,'Drop-down_menus'!$D$2:$E$13,2,FALSE),IF(_xlpm.x=0,"",_xlpm.x)))</f>
        <v>https://orcid.org/0000-0002-9037-7623</v>
      </c>
      <c r="AA3229" s="46" t="str">
        <f>IF(X3229="","",_xlfn.LET(_xlpm.x,VLOOKUP(X3229,'Drop-down_menus'!$D$2:$E$13,2,FALSE),IF(_xlpm.x=0,"",_xlpm.x)))</f>
        <v>https://orcid.org/0000-0001-5748-602X</v>
      </c>
      <c r="AB3229" s="46" t="s">
        <v>172</v>
      </c>
      <c r="AC3229" s="46" t="s">
        <v>1114</v>
      </c>
    </row>
    <row r="3230" spans="1:29" ht="15" customHeight="1">
      <c r="A3230" s="46">
        <v>391</v>
      </c>
      <c r="B3230" s="2">
        <v>4285</v>
      </c>
      <c r="C3230" t="s">
        <v>115</v>
      </c>
      <c r="D3230" s="46" t="b">
        <f>COUNTIF(Events!$B$2:$B$171, C3230) &gt; 0</f>
        <v>1</v>
      </c>
      <c r="E3230" s="46" t="s">
        <v>1109</v>
      </c>
      <c r="F3230" s="46" t="s">
        <v>1107</v>
      </c>
      <c r="G3230" t="s">
        <v>177</v>
      </c>
      <c r="H3230"/>
      <c r="I3230" s="46" t="s">
        <v>177</v>
      </c>
      <c r="J3230" s="46" t="str">
        <f>IF(I3230="","",_xlfn.LET(_xlpm.x,VLOOKUP(I3230,'2026-01-09_taxon-match'!$A$2:$N$81,4,FALSE),IF(_xlpm.x=0,"",_xlpm.x)))</f>
        <v>Sterechinus neumayeri</v>
      </c>
      <c r="K3230"/>
      <c r="L3230" s="46" t="str">
        <f>IF(I3230="","",_xlfn.LET(_xlpm.x,VLOOKUP(I3230,'2026-01-09_taxon-match'!$A$2:$N$81,3,FALSE),IF(_xlpm.x=0,"",_xlpm.x)))</f>
        <v>urn:lsid:marinespecies.org:taxname:160831</v>
      </c>
      <c r="M3230" s="46" t="str">
        <f>IF($I3230="","",_xlfn.LET(_xlpm.x,VLOOKUP($I3230,'2026-01-09_taxon-match'!$A$2:$N$81,5,FALSE),IF(_xlpm.x=0,"",_xlpm.x)))</f>
        <v>(Meissner, 1900)</v>
      </c>
      <c r="N3230" s="46" t="str">
        <f>IF($I3230="","",_xlfn.LET(_xlpm.x,VLOOKUP($I3230,'2026-01-09_taxon-match'!$A$2:$N$81,6,FALSE),IF(_xlpm.x=0,"",_xlpm.x)))</f>
        <v>Animalia</v>
      </c>
      <c r="O3230" s="46" t="str">
        <f>IF($I3230="","",_xlfn.LET(_xlpm.x,VLOOKUP($I3230,'2026-01-09_taxon-match'!$A$2:$N$81,7,FALSE),IF(_xlpm.x=0,"",_xlpm.x)))</f>
        <v>Echinodermata</v>
      </c>
      <c r="P3230" s="46" t="str">
        <f>IF($I3230="","",_xlfn.LET(_xlpm.x,VLOOKUP($I3230,'2026-01-09_taxon-match'!$A$2:$N$81,8,FALSE),IF(_xlpm.x=0,"",_xlpm.x)))</f>
        <v>Echinoidea</v>
      </c>
      <c r="Q3230" s="46" t="str">
        <f>IF($I3230="","",_xlfn.LET(_xlpm.x,VLOOKUP($I3230,'2026-01-09_taxon-match'!$A$2:$N$81,9,FALSE),IF(_xlpm.x=0,"",_xlpm.x)))</f>
        <v>Camarodonta</v>
      </c>
      <c r="R3230" s="46" t="str">
        <f>IF($I3230="","",_xlfn.LET(_xlpm.x,VLOOKUP($I3230,'2026-01-09_taxon-match'!$A$2:$N$81,10,FALSE),IF(_xlpm.x=0,"",_xlpm.x)))</f>
        <v>Echinidae</v>
      </c>
      <c r="S3230" s="46" t="str">
        <f>IF($I3230="","",_xlfn.LET(_xlpm.x,VLOOKUP($I3230,'2026-01-09_taxon-match'!$A$2:$N$81,11,FALSE),IF(_xlpm.x=0,"",_xlpm.x)))</f>
        <v>Sterechinus</v>
      </c>
      <c r="T3230" s="46" t="str">
        <f>IF($I3230="","",_xlfn.LET(_xlpm.x,VLOOKUP($I3230,'2026-01-09_taxon-match'!$A$2:$N$81,13,FALSE),IF(_xlpm.x=0,"",_xlpm.x)))</f>
        <v>neumayeri</v>
      </c>
      <c r="V3230" t="s">
        <v>43</v>
      </c>
      <c r="W3230" t="s">
        <v>28</v>
      </c>
      <c r="X3230" t="s">
        <v>32</v>
      </c>
      <c r="Y3230" s="46" t="str">
        <f>IF(V3230="","",_xlfn.LET(_xlpm.x,VLOOKUP(V3230,'Drop-down_menus'!$D$2:$E$13,2,FALSE),IF(_xlpm.x=0,"",_xlpm.x)))</f>
        <v>https://orcid.org/0000-0002-0981-7442</v>
      </c>
      <c r="Z3230" s="46" t="str">
        <f>IF(W3230="","",_xlfn.LET(_xlpm.x,VLOOKUP(W3230,'Drop-down_menus'!$D$2:$E$13,2,FALSE),IF(_xlpm.x=0,"",_xlpm.x)))</f>
        <v>https://orcid.org/0000-0002-9037-7623</v>
      </c>
      <c r="AA3230" s="46" t="str">
        <f>IF(X3230="","",_xlfn.LET(_xlpm.x,VLOOKUP(X3230,'Drop-down_menus'!$D$2:$E$13,2,FALSE),IF(_xlpm.x=0,"",_xlpm.x)))</f>
        <v>https://orcid.org/0000-0001-5748-602X</v>
      </c>
      <c r="AB3230" s="46" t="s">
        <v>172</v>
      </c>
      <c r="AC3230" s="46" t="s">
        <v>189</v>
      </c>
    </row>
    <row r="3231" spans="1:29" ht="15" customHeight="1">
      <c r="A3231" s="46">
        <v>391</v>
      </c>
      <c r="B3231" s="2">
        <v>4286</v>
      </c>
      <c r="C3231" t="s">
        <v>115</v>
      </c>
      <c r="D3231" s="46" t="b">
        <f>COUNTIF(Events!$B$2:$B$171, C3231) &gt; 0</f>
        <v>1</v>
      </c>
      <c r="E3231" s="46" t="s">
        <v>1110</v>
      </c>
      <c r="F3231" s="46" t="s">
        <v>1108</v>
      </c>
      <c r="G3231" t="s">
        <v>177</v>
      </c>
      <c r="H3231"/>
      <c r="I3231" s="46" t="s">
        <v>177</v>
      </c>
      <c r="J3231" s="46" t="str">
        <f>IF(I3231="","",_xlfn.LET(_xlpm.x,VLOOKUP(I3231,'2026-01-09_taxon-match'!$A$2:$N$81,4,FALSE),IF(_xlpm.x=0,"",_xlpm.x)))</f>
        <v>Sterechinus neumayeri</v>
      </c>
      <c r="K3231"/>
      <c r="L3231" s="46" t="str">
        <f>IF(I3231="","",_xlfn.LET(_xlpm.x,VLOOKUP(I3231,'2026-01-09_taxon-match'!$A$2:$N$81,3,FALSE),IF(_xlpm.x=0,"",_xlpm.x)))</f>
        <v>urn:lsid:marinespecies.org:taxname:160831</v>
      </c>
      <c r="M3231" s="46" t="str">
        <f>IF($I3231="","",_xlfn.LET(_xlpm.x,VLOOKUP($I3231,'2026-01-09_taxon-match'!$A$2:$N$81,5,FALSE),IF(_xlpm.x=0,"",_xlpm.x)))</f>
        <v>(Meissner, 1900)</v>
      </c>
      <c r="N3231" s="46" t="str">
        <f>IF($I3231="","",_xlfn.LET(_xlpm.x,VLOOKUP($I3231,'2026-01-09_taxon-match'!$A$2:$N$81,6,FALSE),IF(_xlpm.x=0,"",_xlpm.x)))</f>
        <v>Animalia</v>
      </c>
      <c r="O3231" s="46" t="str">
        <f>IF($I3231="","",_xlfn.LET(_xlpm.x,VLOOKUP($I3231,'2026-01-09_taxon-match'!$A$2:$N$81,7,FALSE),IF(_xlpm.x=0,"",_xlpm.x)))</f>
        <v>Echinodermata</v>
      </c>
      <c r="P3231" s="46" t="str">
        <f>IF($I3231="","",_xlfn.LET(_xlpm.x,VLOOKUP($I3231,'2026-01-09_taxon-match'!$A$2:$N$81,8,FALSE),IF(_xlpm.x=0,"",_xlpm.x)))</f>
        <v>Echinoidea</v>
      </c>
      <c r="Q3231" s="46" t="str">
        <f>IF($I3231="","",_xlfn.LET(_xlpm.x,VLOOKUP($I3231,'2026-01-09_taxon-match'!$A$2:$N$81,9,FALSE),IF(_xlpm.x=0,"",_xlpm.x)))</f>
        <v>Camarodonta</v>
      </c>
      <c r="R3231" s="46" t="str">
        <f>IF($I3231="","",_xlfn.LET(_xlpm.x,VLOOKUP($I3231,'2026-01-09_taxon-match'!$A$2:$N$81,10,FALSE),IF(_xlpm.x=0,"",_xlpm.x)))</f>
        <v>Echinidae</v>
      </c>
      <c r="S3231" s="46" t="str">
        <f>IF($I3231="","",_xlfn.LET(_xlpm.x,VLOOKUP($I3231,'2026-01-09_taxon-match'!$A$2:$N$81,11,FALSE),IF(_xlpm.x=0,"",_xlpm.x)))</f>
        <v>Sterechinus</v>
      </c>
      <c r="T3231" s="46" t="str">
        <f>IF($I3231="","",_xlfn.LET(_xlpm.x,VLOOKUP($I3231,'2026-01-09_taxon-match'!$A$2:$N$81,13,FALSE),IF(_xlpm.x=0,"",_xlpm.x)))</f>
        <v>neumayeri</v>
      </c>
      <c r="V3231" t="s">
        <v>43</v>
      </c>
      <c r="W3231" t="s">
        <v>28</v>
      </c>
      <c r="X3231" t="s">
        <v>32</v>
      </c>
      <c r="Y3231" s="46" t="str">
        <f>IF(V3231="","",_xlfn.LET(_xlpm.x,VLOOKUP(V3231,'Drop-down_menus'!$D$2:$E$13,2,FALSE),IF(_xlpm.x=0,"",_xlpm.x)))</f>
        <v>https://orcid.org/0000-0002-0981-7442</v>
      </c>
      <c r="Z3231" s="46" t="str">
        <f>IF(W3231="","",_xlfn.LET(_xlpm.x,VLOOKUP(W3231,'Drop-down_menus'!$D$2:$E$13,2,FALSE),IF(_xlpm.x=0,"",_xlpm.x)))</f>
        <v>https://orcid.org/0000-0002-9037-7623</v>
      </c>
      <c r="AA3231" s="46" t="str">
        <f>IF(X3231="","",_xlfn.LET(_xlpm.x,VLOOKUP(X3231,'Drop-down_menus'!$D$2:$E$13,2,FALSE),IF(_xlpm.x=0,"",_xlpm.x)))</f>
        <v>https://orcid.org/0000-0001-5748-602X</v>
      </c>
      <c r="AB3231" s="46" t="s">
        <v>229</v>
      </c>
      <c r="AC3231" s="46" t="s">
        <v>1114</v>
      </c>
    </row>
    <row r="3232" spans="1:29" ht="15" customHeight="1">
      <c r="A3232" s="46">
        <v>391</v>
      </c>
      <c r="B3232" s="2">
        <v>4287</v>
      </c>
      <c r="C3232" t="s">
        <v>115</v>
      </c>
      <c r="D3232" s="46" t="b">
        <f>COUNTIF(Events!$B$2:$B$171, C3232) &gt; 0</f>
        <v>1</v>
      </c>
      <c r="E3232" s="46" t="s">
        <v>1111</v>
      </c>
      <c r="F3232" s="46" t="s">
        <v>1108</v>
      </c>
      <c r="G3232" t="s">
        <v>177</v>
      </c>
      <c r="H3232"/>
      <c r="I3232" s="46" t="s">
        <v>177</v>
      </c>
      <c r="J3232" s="46" t="str">
        <f>IF(I3232="","",_xlfn.LET(_xlpm.x,VLOOKUP(I3232,'2026-01-09_taxon-match'!$A$2:$N$81,4,FALSE),IF(_xlpm.x=0,"",_xlpm.x)))</f>
        <v>Sterechinus neumayeri</v>
      </c>
      <c r="K3232"/>
      <c r="L3232" s="46" t="str">
        <f>IF(I3232="","",_xlfn.LET(_xlpm.x,VLOOKUP(I3232,'2026-01-09_taxon-match'!$A$2:$N$81,3,FALSE),IF(_xlpm.x=0,"",_xlpm.x)))</f>
        <v>urn:lsid:marinespecies.org:taxname:160831</v>
      </c>
      <c r="M3232" s="46" t="str">
        <f>IF($I3232="","",_xlfn.LET(_xlpm.x,VLOOKUP($I3232,'2026-01-09_taxon-match'!$A$2:$N$81,5,FALSE),IF(_xlpm.x=0,"",_xlpm.x)))</f>
        <v>(Meissner, 1900)</v>
      </c>
      <c r="N3232" s="46" t="str">
        <f>IF($I3232="","",_xlfn.LET(_xlpm.x,VLOOKUP($I3232,'2026-01-09_taxon-match'!$A$2:$N$81,6,FALSE),IF(_xlpm.x=0,"",_xlpm.x)))</f>
        <v>Animalia</v>
      </c>
      <c r="O3232" s="46" t="str">
        <f>IF($I3232="","",_xlfn.LET(_xlpm.x,VLOOKUP($I3232,'2026-01-09_taxon-match'!$A$2:$N$81,7,FALSE),IF(_xlpm.x=0,"",_xlpm.x)))</f>
        <v>Echinodermata</v>
      </c>
      <c r="P3232" s="46" t="str">
        <f>IF($I3232="","",_xlfn.LET(_xlpm.x,VLOOKUP($I3232,'2026-01-09_taxon-match'!$A$2:$N$81,8,FALSE),IF(_xlpm.x=0,"",_xlpm.x)))</f>
        <v>Echinoidea</v>
      </c>
      <c r="Q3232" s="46" t="str">
        <f>IF($I3232="","",_xlfn.LET(_xlpm.x,VLOOKUP($I3232,'2026-01-09_taxon-match'!$A$2:$N$81,9,FALSE),IF(_xlpm.x=0,"",_xlpm.x)))</f>
        <v>Camarodonta</v>
      </c>
      <c r="R3232" s="46" t="str">
        <f>IF($I3232="","",_xlfn.LET(_xlpm.x,VLOOKUP($I3232,'2026-01-09_taxon-match'!$A$2:$N$81,10,FALSE),IF(_xlpm.x=0,"",_xlpm.x)))</f>
        <v>Echinidae</v>
      </c>
      <c r="S3232" s="46" t="str">
        <f>IF($I3232="","",_xlfn.LET(_xlpm.x,VLOOKUP($I3232,'2026-01-09_taxon-match'!$A$2:$N$81,11,FALSE),IF(_xlpm.x=0,"",_xlpm.x)))</f>
        <v>Sterechinus</v>
      </c>
      <c r="T3232" s="46" t="str">
        <f>IF($I3232="","",_xlfn.LET(_xlpm.x,VLOOKUP($I3232,'2026-01-09_taxon-match'!$A$2:$N$81,13,FALSE),IF(_xlpm.x=0,"",_xlpm.x)))</f>
        <v>neumayeri</v>
      </c>
      <c r="V3232" t="s">
        <v>43</v>
      </c>
      <c r="W3232" t="s">
        <v>28</v>
      </c>
      <c r="X3232" t="s">
        <v>32</v>
      </c>
      <c r="Y3232" s="46" t="str">
        <f>IF(V3232="","",_xlfn.LET(_xlpm.x,VLOOKUP(V3232,'Drop-down_menus'!$D$2:$E$13,2,FALSE),IF(_xlpm.x=0,"",_xlpm.x)))</f>
        <v>https://orcid.org/0000-0002-0981-7442</v>
      </c>
      <c r="Z3232" s="46" t="str">
        <f>IF(W3232="","",_xlfn.LET(_xlpm.x,VLOOKUP(W3232,'Drop-down_menus'!$D$2:$E$13,2,FALSE),IF(_xlpm.x=0,"",_xlpm.x)))</f>
        <v>https://orcid.org/0000-0002-9037-7623</v>
      </c>
      <c r="AA3232" s="46" t="str">
        <f>IF(X3232="","",_xlfn.LET(_xlpm.x,VLOOKUP(X3232,'Drop-down_menus'!$D$2:$E$13,2,FALSE),IF(_xlpm.x=0,"",_xlpm.x)))</f>
        <v>https://orcid.org/0000-0001-5748-602X</v>
      </c>
      <c r="AB3232" s="46" t="s">
        <v>229</v>
      </c>
      <c r="AC3232" s="46" t="s">
        <v>1114</v>
      </c>
    </row>
    <row r="3233" spans="1:29" ht="15" customHeight="1">
      <c r="A3233" s="46">
        <v>391</v>
      </c>
      <c r="B3233" s="2">
        <v>4288</v>
      </c>
      <c r="C3233" t="s">
        <v>115</v>
      </c>
      <c r="D3233" s="46" t="b">
        <f>COUNTIF(Events!$B$2:$B$171, C3233) &gt; 0</f>
        <v>1</v>
      </c>
      <c r="E3233" s="2" t="s">
        <v>1106</v>
      </c>
      <c r="F3233" s="46" t="s">
        <v>1105</v>
      </c>
      <c r="G3233" t="s">
        <v>177</v>
      </c>
      <c r="H3233"/>
      <c r="I3233" s="46" t="s">
        <v>177</v>
      </c>
      <c r="J3233" s="46" t="str">
        <f>IF(I3233="","",_xlfn.LET(_xlpm.x,VLOOKUP(I3233,'2026-01-09_taxon-match'!$A$2:$N$81,4,FALSE),IF(_xlpm.x=0,"",_xlpm.x)))</f>
        <v>Sterechinus neumayeri</v>
      </c>
      <c r="K3233"/>
      <c r="L3233" s="46" t="str">
        <f>IF(I3233="","",_xlfn.LET(_xlpm.x,VLOOKUP(I3233,'2026-01-09_taxon-match'!$A$2:$N$81,3,FALSE),IF(_xlpm.x=0,"",_xlpm.x)))</f>
        <v>urn:lsid:marinespecies.org:taxname:160831</v>
      </c>
      <c r="M3233" s="46" t="str">
        <f>IF($I3233="","",_xlfn.LET(_xlpm.x,VLOOKUP($I3233,'2026-01-09_taxon-match'!$A$2:$N$81,5,FALSE),IF(_xlpm.x=0,"",_xlpm.x)))</f>
        <v>(Meissner, 1900)</v>
      </c>
      <c r="N3233" s="46" t="str">
        <f>IF($I3233="","",_xlfn.LET(_xlpm.x,VLOOKUP($I3233,'2026-01-09_taxon-match'!$A$2:$N$81,6,FALSE),IF(_xlpm.x=0,"",_xlpm.x)))</f>
        <v>Animalia</v>
      </c>
      <c r="O3233" s="46" t="str">
        <f>IF($I3233="","",_xlfn.LET(_xlpm.x,VLOOKUP($I3233,'2026-01-09_taxon-match'!$A$2:$N$81,7,FALSE),IF(_xlpm.x=0,"",_xlpm.x)))</f>
        <v>Echinodermata</v>
      </c>
      <c r="P3233" s="46" t="str">
        <f>IF($I3233="","",_xlfn.LET(_xlpm.x,VLOOKUP($I3233,'2026-01-09_taxon-match'!$A$2:$N$81,8,FALSE),IF(_xlpm.x=0,"",_xlpm.x)))</f>
        <v>Echinoidea</v>
      </c>
      <c r="Q3233" s="46" t="str">
        <f>IF($I3233="","",_xlfn.LET(_xlpm.x,VLOOKUP($I3233,'2026-01-09_taxon-match'!$A$2:$N$81,9,FALSE),IF(_xlpm.x=0,"",_xlpm.x)))</f>
        <v>Camarodonta</v>
      </c>
      <c r="R3233" s="46" t="str">
        <f>IF($I3233="","",_xlfn.LET(_xlpm.x,VLOOKUP($I3233,'2026-01-09_taxon-match'!$A$2:$N$81,10,FALSE),IF(_xlpm.x=0,"",_xlpm.x)))</f>
        <v>Echinidae</v>
      </c>
      <c r="S3233" s="46" t="str">
        <f>IF($I3233="","",_xlfn.LET(_xlpm.x,VLOOKUP($I3233,'2026-01-09_taxon-match'!$A$2:$N$81,11,FALSE),IF(_xlpm.x=0,"",_xlpm.x)))</f>
        <v>Sterechinus</v>
      </c>
      <c r="T3233" s="46" t="str">
        <f>IF($I3233="","",_xlfn.LET(_xlpm.x,VLOOKUP($I3233,'2026-01-09_taxon-match'!$A$2:$N$81,13,FALSE),IF(_xlpm.x=0,"",_xlpm.x)))</f>
        <v>neumayeri</v>
      </c>
      <c r="V3233" t="s">
        <v>43</v>
      </c>
      <c r="W3233" t="s">
        <v>28</v>
      </c>
      <c r="X3233" t="s">
        <v>32</v>
      </c>
      <c r="Y3233" s="46" t="str">
        <f>IF(V3233="","",_xlfn.LET(_xlpm.x,VLOOKUP(V3233,'Drop-down_menus'!$D$2:$E$13,2,FALSE),IF(_xlpm.x=0,"",_xlpm.x)))</f>
        <v>https://orcid.org/0000-0002-0981-7442</v>
      </c>
      <c r="Z3233" s="46" t="str">
        <f>IF(W3233="","",_xlfn.LET(_xlpm.x,VLOOKUP(W3233,'Drop-down_menus'!$D$2:$E$13,2,FALSE),IF(_xlpm.x=0,"",_xlpm.x)))</f>
        <v>https://orcid.org/0000-0002-9037-7623</v>
      </c>
      <c r="AA3233" s="46" t="str">
        <f>IF(X3233="","",_xlfn.LET(_xlpm.x,VLOOKUP(X3233,'Drop-down_menus'!$D$2:$E$13,2,FALSE),IF(_xlpm.x=0,"",_xlpm.x)))</f>
        <v>https://orcid.org/0000-0001-5748-602X</v>
      </c>
      <c r="AB3233" s="46" t="s">
        <v>300</v>
      </c>
      <c r="AC3233" s="46" t="s">
        <v>1115</v>
      </c>
    </row>
    <row r="3234" spans="1:29" ht="15" customHeight="1">
      <c r="A3234" s="46">
        <v>392</v>
      </c>
      <c r="B3234" s="2">
        <v>4289</v>
      </c>
      <c r="C3234" t="s">
        <v>115</v>
      </c>
      <c r="D3234" s="46" t="b">
        <f>COUNTIF(Events!$B$2:$B$171, C3234) &gt; 0</f>
        <v>1</v>
      </c>
      <c r="E3234" s="46" t="s">
        <v>1113</v>
      </c>
      <c r="F3234" s="2" t="s">
        <v>1104</v>
      </c>
      <c r="G3234" t="s">
        <v>177</v>
      </c>
      <c r="H3234"/>
      <c r="I3234" s="46" t="s">
        <v>177</v>
      </c>
      <c r="J3234" s="46" t="str">
        <f>IF(I3234="","",_xlfn.LET(_xlpm.x,VLOOKUP(I3234,'2026-01-09_taxon-match'!$A$2:$N$81,4,FALSE),IF(_xlpm.x=0,"",_xlpm.x)))</f>
        <v>Sterechinus neumayeri</v>
      </c>
      <c r="K3234"/>
      <c r="L3234" s="46" t="str">
        <f>IF(I3234="","",_xlfn.LET(_xlpm.x,VLOOKUP(I3234,'2026-01-09_taxon-match'!$A$2:$N$81,3,FALSE),IF(_xlpm.x=0,"",_xlpm.x)))</f>
        <v>urn:lsid:marinespecies.org:taxname:160831</v>
      </c>
      <c r="M3234" s="46" t="str">
        <f>IF($I3234="","",_xlfn.LET(_xlpm.x,VLOOKUP($I3234,'2026-01-09_taxon-match'!$A$2:$N$81,5,FALSE),IF(_xlpm.x=0,"",_xlpm.x)))</f>
        <v>(Meissner, 1900)</v>
      </c>
      <c r="N3234" s="46" t="str">
        <f>IF($I3234="","",_xlfn.LET(_xlpm.x,VLOOKUP($I3234,'2026-01-09_taxon-match'!$A$2:$N$81,6,FALSE),IF(_xlpm.x=0,"",_xlpm.x)))</f>
        <v>Animalia</v>
      </c>
      <c r="O3234" s="46" t="str">
        <f>IF($I3234="","",_xlfn.LET(_xlpm.x,VLOOKUP($I3234,'2026-01-09_taxon-match'!$A$2:$N$81,7,FALSE),IF(_xlpm.x=0,"",_xlpm.x)))</f>
        <v>Echinodermata</v>
      </c>
      <c r="P3234" s="46" t="str">
        <f>IF($I3234="","",_xlfn.LET(_xlpm.x,VLOOKUP($I3234,'2026-01-09_taxon-match'!$A$2:$N$81,8,FALSE),IF(_xlpm.x=0,"",_xlpm.x)))</f>
        <v>Echinoidea</v>
      </c>
      <c r="Q3234" s="46" t="str">
        <f>IF($I3234="","",_xlfn.LET(_xlpm.x,VLOOKUP($I3234,'2026-01-09_taxon-match'!$A$2:$N$81,9,FALSE),IF(_xlpm.x=0,"",_xlpm.x)))</f>
        <v>Camarodonta</v>
      </c>
      <c r="R3234" s="46" t="str">
        <f>IF($I3234="","",_xlfn.LET(_xlpm.x,VLOOKUP($I3234,'2026-01-09_taxon-match'!$A$2:$N$81,10,FALSE),IF(_xlpm.x=0,"",_xlpm.x)))</f>
        <v>Echinidae</v>
      </c>
      <c r="S3234" s="46" t="str">
        <f>IF($I3234="","",_xlfn.LET(_xlpm.x,VLOOKUP($I3234,'2026-01-09_taxon-match'!$A$2:$N$81,11,FALSE),IF(_xlpm.x=0,"",_xlpm.x)))</f>
        <v>Sterechinus</v>
      </c>
      <c r="T3234" s="46" t="str">
        <f>IF($I3234="","",_xlfn.LET(_xlpm.x,VLOOKUP($I3234,'2026-01-09_taxon-match'!$A$2:$N$81,13,FALSE),IF(_xlpm.x=0,"",_xlpm.x)))</f>
        <v>neumayeri</v>
      </c>
      <c r="U3234"/>
      <c r="V3234" t="s">
        <v>43</v>
      </c>
      <c r="W3234" t="s">
        <v>28</v>
      </c>
      <c r="X3234" t="s">
        <v>32</v>
      </c>
      <c r="Y3234" s="46" t="str">
        <f>IF(V3234="","",_xlfn.LET(_xlpm.x,VLOOKUP(V3234,'Drop-down_menus'!$D$2:$E$13,2,FALSE),IF(_xlpm.x=0,"",_xlpm.x)))</f>
        <v>https://orcid.org/0000-0002-0981-7442</v>
      </c>
      <c r="Z3234" s="46" t="str">
        <f>IF(W3234="","",_xlfn.LET(_xlpm.x,VLOOKUP(W3234,'Drop-down_menus'!$D$2:$E$13,2,FALSE),IF(_xlpm.x=0,"",_xlpm.x)))</f>
        <v>https://orcid.org/0000-0002-9037-7623</v>
      </c>
      <c r="AA3234" s="46" t="str">
        <f>IF(X3234="","",_xlfn.LET(_xlpm.x,VLOOKUP(X3234,'Drop-down_menus'!$D$2:$E$13,2,FALSE),IF(_xlpm.x=0,"",_xlpm.x)))</f>
        <v>https://orcid.org/0000-0001-5748-602X</v>
      </c>
      <c r="AB3234" s="46" t="s">
        <v>172</v>
      </c>
      <c r="AC3234" s="46" t="s">
        <v>1114</v>
      </c>
    </row>
    <row r="3235" spans="1:29" ht="15" customHeight="1">
      <c r="A3235" s="46">
        <v>392</v>
      </c>
      <c r="B3235" s="2">
        <v>4290</v>
      </c>
      <c r="C3235" t="s">
        <v>115</v>
      </c>
      <c r="D3235" s="46" t="b">
        <f>COUNTIF(Events!$B$2:$B$171, C3235) &gt; 0</f>
        <v>1</v>
      </c>
      <c r="E3235" s="46" t="s">
        <v>1109</v>
      </c>
      <c r="F3235" s="46" t="s">
        <v>1107</v>
      </c>
      <c r="G3235" t="s">
        <v>177</v>
      </c>
      <c r="H3235"/>
      <c r="I3235" s="46" t="s">
        <v>177</v>
      </c>
      <c r="J3235" s="46" t="str">
        <f>IF(I3235="","",_xlfn.LET(_xlpm.x,VLOOKUP(I3235,'2026-01-09_taxon-match'!$A$2:$N$81,4,FALSE),IF(_xlpm.x=0,"",_xlpm.x)))</f>
        <v>Sterechinus neumayeri</v>
      </c>
      <c r="K3235"/>
      <c r="L3235" s="46" t="str">
        <f>IF(I3235="","",_xlfn.LET(_xlpm.x,VLOOKUP(I3235,'2026-01-09_taxon-match'!$A$2:$N$81,3,FALSE),IF(_xlpm.x=0,"",_xlpm.x)))</f>
        <v>urn:lsid:marinespecies.org:taxname:160831</v>
      </c>
      <c r="M3235" s="46" t="str">
        <f>IF($I3235="","",_xlfn.LET(_xlpm.x,VLOOKUP($I3235,'2026-01-09_taxon-match'!$A$2:$N$81,5,FALSE),IF(_xlpm.x=0,"",_xlpm.x)))</f>
        <v>(Meissner, 1900)</v>
      </c>
      <c r="N3235" s="46" t="str">
        <f>IF($I3235="","",_xlfn.LET(_xlpm.x,VLOOKUP($I3235,'2026-01-09_taxon-match'!$A$2:$N$81,6,FALSE),IF(_xlpm.x=0,"",_xlpm.x)))</f>
        <v>Animalia</v>
      </c>
      <c r="O3235" s="46" t="str">
        <f>IF($I3235="","",_xlfn.LET(_xlpm.x,VLOOKUP($I3235,'2026-01-09_taxon-match'!$A$2:$N$81,7,FALSE),IF(_xlpm.x=0,"",_xlpm.x)))</f>
        <v>Echinodermata</v>
      </c>
      <c r="P3235" s="46" t="str">
        <f>IF($I3235="","",_xlfn.LET(_xlpm.x,VLOOKUP($I3235,'2026-01-09_taxon-match'!$A$2:$N$81,8,FALSE),IF(_xlpm.x=0,"",_xlpm.x)))</f>
        <v>Echinoidea</v>
      </c>
      <c r="Q3235" s="46" t="str">
        <f>IF($I3235="","",_xlfn.LET(_xlpm.x,VLOOKUP($I3235,'2026-01-09_taxon-match'!$A$2:$N$81,9,FALSE),IF(_xlpm.x=0,"",_xlpm.x)))</f>
        <v>Camarodonta</v>
      </c>
      <c r="R3235" s="46" t="str">
        <f>IF($I3235="","",_xlfn.LET(_xlpm.x,VLOOKUP($I3235,'2026-01-09_taxon-match'!$A$2:$N$81,10,FALSE),IF(_xlpm.x=0,"",_xlpm.x)))</f>
        <v>Echinidae</v>
      </c>
      <c r="S3235" s="46" t="str">
        <f>IF($I3235="","",_xlfn.LET(_xlpm.x,VLOOKUP($I3235,'2026-01-09_taxon-match'!$A$2:$N$81,11,FALSE),IF(_xlpm.x=0,"",_xlpm.x)))</f>
        <v>Sterechinus</v>
      </c>
      <c r="T3235" s="46" t="str">
        <f>IF($I3235="","",_xlfn.LET(_xlpm.x,VLOOKUP($I3235,'2026-01-09_taxon-match'!$A$2:$N$81,13,FALSE),IF(_xlpm.x=0,"",_xlpm.x)))</f>
        <v>neumayeri</v>
      </c>
      <c r="V3235" t="s">
        <v>43</v>
      </c>
      <c r="W3235" t="s">
        <v>28</v>
      </c>
      <c r="X3235" t="s">
        <v>32</v>
      </c>
      <c r="Y3235" s="46" t="str">
        <f>IF(V3235="","",_xlfn.LET(_xlpm.x,VLOOKUP(V3235,'Drop-down_menus'!$D$2:$E$13,2,FALSE),IF(_xlpm.x=0,"",_xlpm.x)))</f>
        <v>https://orcid.org/0000-0002-0981-7442</v>
      </c>
      <c r="Z3235" s="46" t="str">
        <f>IF(W3235="","",_xlfn.LET(_xlpm.x,VLOOKUP(W3235,'Drop-down_menus'!$D$2:$E$13,2,FALSE),IF(_xlpm.x=0,"",_xlpm.x)))</f>
        <v>https://orcid.org/0000-0002-9037-7623</v>
      </c>
      <c r="AA3235" s="46" t="str">
        <f>IF(X3235="","",_xlfn.LET(_xlpm.x,VLOOKUP(X3235,'Drop-down_menus'!$D$2:$E$13,2,FALSE),IF(_xlpm.x=0,"",_xlpm.x)))</f>
        <v>https://orcid.org/0000-0001-5748-602X</v>
      </c>
      <c r="AB3235" s="46" t="s">
        <v>172</v>
      </c>
      <c r="AC3235" s="46" t="s">
        <v>189</v>
      </c>
    </row>
    <row r="3236" spans="1:29" ht="15" customHeight="1">
      <c r="A3236" s="46">
        <v>392</v>
      </c>
      <c r="B3236" s="2">
        <v>4291</v>
      </c>
      <c r="C3236" t="s">
        <v>115</v>
      </c>
      <c r="D3236" s="46" t="b">
        <f>COUNTIF(Events!$B$2:$B$171, C3236) &gt; 0</f>
        <v>1</v>
      </c>
      <c r="E3236" s="46" t="s">
        <v>1110</v>
      </c>
      <c r="F3236" s="46" t="s">
        <v>1108</v>
      </c>
      <c r="G3236" t="s">
        <v>177</v>
      </c>
      <c r="H3236"/>
      <c r="I3236" s="46" t="s">
        <v>177</v>
      </c>
      <c r="J3236" s="46" t="str">
        <f>IF(I3236="","",_xlfn.LET(_xlpm.x,VLOOKUP(I3236,'2026-01-09_taxon-match'!$A$2:$N$81,4,FALSE),IF(_xlpm.x=0,"",_xlpm.x)))</f>
        <v>Sterechinus neumayeri</v>
      </c>
      <c r="K3236"/>
      <c r="L3236" s="46" t="str">
        <f>IF(I3236="","",_xlfn.LET(_xlpm.x,VLOOKUP(I3236,'2026-01-09_taxon-match'!$A$2:$N$81,3,FALSE),IF(_xlpm.x=0,"",_xlpm.x)))</f>
        <v>urn:lsid:marinespecies.org:taxname:160831</v>
      </c>
      <c r="M3236" s="46" t="str">
        <f>IF($I3236="","",_xlfn.LET(_xlpm.x,VLOOKUP($I3236,'2026-01-09_taxon-match'!$A$2:$N$81,5,FALSE),IF(_xlpm.x=0,"",_xlpm.x)))</f>
        <v>(Meissner, 1900)</v>
      </c>
      <c r="N3236" s="46" t="str">
        <f>IF($I3236="","",_xlfn.LET(_xlpm.x,VLOOKUP($I3236,'2026-01-09_taxon-match'!$A$2:$N$81,6,FALSE),IF(_xlpm.x=0,"",_xlpm.x)))</f>
        <v>Animalia</v>
      </c>
      <c r="O3236" s="46" t="str">
        <f>IF($I3236="","",_xlfn.LET(_xlpm.x,VLOOKUP($I3236,'2026-01-09_taxon-match'!$A$2:$N$81,7,FALSE),IF(_xlpm.x=0,"",_xlpm.x)))</f>
        <v>Echinodermata</v>
      </c>
      <c r="P3236" s="46" t="str">
        <f>IF($I3236="","",_xlfn.LET(_xlpm.x,VLOOKUP($I3236,'2026-01-09_taxon-match'!$A$2:$N$81,8,FALSE),IF(_xlpm.x=0,"",_xlpm.x)))</f>
        <v>Echinoidea</v>
      </c>
      <c r="Q3236" s="46" t="str">
        <f>IF($I3236="","",_xlfn.LET(_xlpm.x,VLOOKUP($I3236,'2026-01-09_taxon-match'!$A$2:$N$81,9,FALSE),IF(_xlpm.x=0,"",_xlpm.x)))</f>
        <v>Camarodonta</v>
      </c>
      <c r="R3236" s="46" t="str">
        <f>IF($I3236="","",_xlfn.LET(_xlpm.x,VLOOKUP($I3236,'2026-01-09_taxon-match'!$A$2:$N$81,10,FALSE),IF(_xlpm.x=0,"",_xlpm.x)))</f>
        <v>Echinidae</v>
      </c>
      <c r="S3236" s="46" t="str">
        <f>IF($I3236="","",_xlfn.LET(_xlpm.x,VLOOKUP($I3236,'2026-01-09_taxon-match'!$A$2:$N$81,11,FALSE),IF(_xlpm.x=0,"",_xlpm.x)))</f>
        <v>Sterechinus</v>
      </c>
      <c r="T3236" s="46" t="str">
        <f>IF($I3236="","",_xlfn.LET(_xlpm.x,VLOOKUP($I3236,'2026-01-09_taxon-match'!$A$2:$N$81,13,FALSE),IF(_xlpm.x=0,"",_xlpm.x)))</f>
        <v>neumayeri</v>
      </c>
      <c r="V3236" t="s">
        <v>43</v>
      </c>
      <c r="W3236" t="s">
        <v>28</v>
      </c>
      <c r="X3236" t="s">
        <v>32</v>
      </c>
      <c r="Y3236" s="46" t="str">
        <f>IF(V3236="","",_xlfn.LET(_xlpm.x,VLOOKUP(V3236,'Drop-down_menus'!$D$2:$E$13,2,FALSE),IF(_xlpm.x=0,"",_xlpm.x)))</f>
        <v>https://orcid.org/0000-0002-0981-7442</v>
      </c>
      <c r="Z3236" s="46" t="str">
        <f>IF(W3236="","",_xlfn.LET(_xlpm.x,VLOOKUP(W3236,'Drop-down_menus'!$D$2:$E$13,2,FALSE),IF(_xlpm.x=0,"",_xlpm.x)))</f>
        <v>https://orcid.org/0000-0002-9037-7623</v>
      </c>
      <c r="AA3236" s="46" t="str">
        <f>IF(X3236="","",_xlfn.LET(_xlpm.x,VLOOKUP(X3236,'Drop-down_menus'!$D$2:$E$13,2,FALSE),IF(_xlpm.x=0,"",_xlpm.x)))</f>
        <v>https://orcid.org/0000-0001-5748-602X</v>
      </c>
      <c r="AB3236" s="46" t="s">
        <v>229</v>
      </c>
      <c r="AC3236" s="46" t="s">
        <v>1114</v>
      </c>
    </row>
    <row r="3237" spans="1:29" ht="15" customHeight="1">
      <c r="A3237" s="46">
        <v>392</v>
      </c>
      <c r="B3237" s="2">
        <v>4292</v>
      </c>
      <c r="C3237" t="s">
        <v>115</v>
      </c>
      <c r="D3237" s="46" t="b">
        <f>COUNTIF(Events!$B$2:$B$171, C3237) &gt; 0</f>
        <v>1</v>
      </c>
      <c r="E3237" s="46" t="s">
        <v>1111</v>
      </c>
      <c r="F3237" s="46" t="s">
        <v>1108</v>
      </c>
      <c r="G3237" t="s">
        <v>177</v>
      </c>
      <c r="H3237"/>
      <c r="I3237" s="46" t="s">
        <v>177</v>
      </c>
      <c r="J3237" s="46" t="str">
        <f>IF(I3237="","",_xlfn.LET(_xlpm.x,VLOOKUP(I3237,'2026-01-09_taxon-match'!$A$2:$N$81,4,FALSE),IF(_xlpm.x=0,"",_xlpm.x)))</f>
        <v>Sterechinus neumayeri</v>
      </c>
      <c r="K3237"/>
      <c r="L3237" s="46" t="str">
        <f>IF(I3237="","",_xlfn.LET(_xlpm.x,VLOOKUP(I3237,'2026-01-09_taxon-match'!$A$2:$N$81,3,FALSE),IF(_xlpm.x=0,"",_xlpm.x)))</f>
        <v>urn:lsid:marinespecies.org:taxname:160831</v>
      </c>
      <c r="M3237" s="46" t="str">
        <f>IF($I3237="","",_xlfn.LET(_xlpm.x,VLOOKUP($I3237,'2026-01-09_taxon-match'!$A$2:$N$81,5,FALSE),IF(_xlpm.x=0,"",_xlpm.x)))</f>
        <v>(Meissner, 1900)</v>
      </c>
      <c r="N3237" s="46" t="str">
        <f>IF($I3237="","",_xlfn.LET(_xlpm.x,VLOOKUP($I3237,'2026-01-09_taxon-match'!$A$2:$N$81,6,FALSE),IF(_xlpm.x=0,"",_xlpm.x)))</f>
        <v>Animalia</v>
      </c>
      <c r="O3237" s="46" t="str">
        <f>IF($I3237="","",_xlfn.LET(_xlpm.x,VLOOKUP($I3237,'2026-01-09_taxon-match'!$A$2:$N$81,7,FALSE),IF(_xlpm.x=0,"",_xlpm.x)))</f>
        <v>Echinodermata</v>
      </c>
      <c r="P3237" s="46" t="str">
        <f>IF($I3237="","",_xlfn.LET(_xlpm.x,VLOOKUP($I3237,'2026-01-09_taxon-match'!$A$2:$N$81,8,FALSE),IF(_xlpm.x=0,"",_xlpm.x)))</f>
        <v>Echinoidea</v>
      </c>
      <c r="Q3237" s="46" t="str">
        <f>IF($I3237="","",_xlfn.LET(_xlpm.x,VLOOKUP($I3237,'2026-01-09_taxon-match'!$A$2:$N$81,9,FALSE),IF(_xlpm.x=0,"",_xlpm.x)))</f>
        <v>Camarodonta</v>
      </c>
      <c r="R3237" s="46" t="str">
        <f>IF($I3237="","",_xlfn.LET(_xlpm.x,VLOOKUP($I3237,'2026-01-09_taxon-match'!$A$2:$N$81,10,FALSE),IF(_xlpm.x=0,"",_xlpm.x)))</f>
        <v>Echinidae</v>
      </c>
      <c r="S3237" s="46" t="str">
        <f>IF($I3237="","",_xlfn.LET(_xlpm.x,VLOOKUP($I3237,'2026-01-09_taxon-match'!$A$2:$N$81,11,FALSE),IF(_xlpm.x=0,"",_xlpm.x)))</f>
        <v>Sterechinus</v>
      </c>
      <c r="T3237" s="46" t="str">
        <f>IF($I3237="","",_xlfn.LET(_xlpm.x,VLOOKUP($I3237,'2026-01-09_taxon-match'!$A$2:$N$81,13,FALSE),IF(_xlpm.x=0,"",_xlpm.x)))</f>
        <v>neumayeri</v>
      </c>
      <c r="V3237" t="s">
        <v>43</v>
      </c>
      <c r="W3237" t="s">
        <v>28</v>
      </c>
      <c r="X3237" t="s">
        <v>32</v>
      </c>
      <c r="Y3237" s="46" t="str">
        <f>IF(V3237="","",_xlfn.LET(_xlpm.x,VLOOKUP(V3237,'Drop-down_menus'!$D$2:$E$13,2,FALSE),IF(_xlpm.x=0,"",_xlpm.x)))</f>
        <v>https://orcid.org/0000-0002-0981-7442</v>
      </c>
      <c r="Z3237" s="46" t="str">
        <f>IF(W3237="","",_xlfn.LET(_xlpm.x,VLOOKUP(W3237,'Drop-down_menus'!$D$2:$E$13,2,FALSE),IF(_xlpm.x=0,"",_xlpm.x)))</f>
        <v>https://orcid.org/0000-0002-9037-7623</v>
      </c>
      <c r="AA3237" s="46" t="str">
        <f>IF(X3237="","",_xlfn.LET(_xlpm.x,VLOOKUP(X3237,'Drop-down_menus'!$D$2:$E$13,2,FALSE),IF(_xlpm.x=0,"",_xlpm.x)))</f>
        <v>https://orcid.org/0000-0001-5748-602X</v>
      </c>
      <c r="AB3237" s="46" t="s">
        <v>229</v>
      </c>
      <c r="AC3237" s="46" t="s">
        <v>1114</v>
      </c>
    </row>
    <row r="3238" spans="1:29" ht="15" customHeight="1">
      <c r="A3238" s="46">
        <v>392</v>
      </c>
      <c r="B3238" s="2">
        <v>4293</v>
      </c>
      <c r="C3238" t="s">
        <v>115</v>
      </c>
      <c r="D3238" s="46" t="b">
        <f>COUNTIF(Events!$B$2:$B$171, C3238) &gt; 0</f>
        <v>1</v>
      </c>
      <c r="E3238" s="2" t="s">
        <v>1106</v>
      </c>
      <c r="F3238" s="46" t="s">
        <v>1105</v>
      </c>
      <c r="G3238" t="s">
        <v>177</v>
      </c>
      <c r="H3238"/>
      <c r="I3238" s="46" t="s">
        <v>177</v>
      </c>
      <c r="J3238" s="46" t="str">
        <f>IF(I3238="","",_xlfn.LET(_xlpm.x,VLOOKUP(I3238,'2026-01-09_taxon-match'!$A$2:$N$81,4,FALSE),IF(_xlpm.x=0,"",_xlpm.x)))</f>
        <v>Sterechinus neumayeri</v>
      </c>
      <c r="K3238"/>
      <c r="L3238" s="46" t="str">
        <f>IF(I3238="","",_xlfn.LET(_xlpm.x,VLOOKUP(I3238,'2026-01-09_taxon-match'!$A$2:$N$81,3,FALSE),IF(_xlpm.x=0,"",_xlpm.x)))</f>
        <v>urn:lsid:marinespecies.org:taxname:160831</v>
      </c>
      <c r="M3238" s="46" t="str">
        <f>IF($I3238="","",_xlfn.LET(_xlpm.x,VLOOKUP($I3238,'2026-01-09_taxon-match'!$A$2:$N$81,5,FALSE),IF(_xlpm.x=0,"",_xlpm.x)))</f>
        <v>(Meissner, 1900)</v>
      </c>
      <c r="N3238" s="46" t="str">
        <f>IF($I3238="","",_xlfn.LET(_xlpm.x,VLOOKUP($I3238,'2026-01-09_taxon-match'!$A$2:$N$81,6,FALSE),IF(_xlpm.x=0,"",_xlpm.x)))</f>
        <v>Animalia</v>
      </c>
      <c r="O3238" s="46" t="str">
        <f>IF($I3238="","",_xlfn.LET(_xlpm.x,VLOOKUP($I3238,'2026-01-09_taxon-match'!$A$2:$N$81,7,FALSE),IF(_xlpm.x=0,"",_xlpm.x)))</f>
        <v>Echinodermata</v>
      </c>
      <c r="P3238" s="46" t="str">
        <f>IF($I3238="","",_xlfn.LET(_xlpm.x,VLOOKUP($I3238,'2026-01-09_taxon-match'!$A$2:$N$81,8,FALSE),IF(_xlpm.x=0,"",_xlpm.x)))</f>
        <v>Echinoidea</v>
      </c>
      <c r="Q3238" s="46" t="str">
        <f>IF($I3238="","",_xlfn.LET(_xlpm.x,VLOOKUP($I3238,'2026-01-09_taxon-match'!$A$2:$N$81,9,FALSE),IF(_xlpm.x=0,"",_xlpm.x)))</f>
        <v>Camarodonta</v>
      </c>
      <c r="R3238" s="46" t="str">
        <f>IF($I3238="","",_xlfn.LET(_xlpm.x,VLOOKUP($I3238,'2026-01-09_taxon-match'!$A$2:$N$81,10,FALSE),IF(_xlpm.x=0,"",_xlpm.x)))</f>
        <v>Echinidae</v>
      </c>
      <c r="S3238" s="46" t="str">
        <f>IF($I3238="","",_xlfn.LET(_xlpm.x,VLOOKUP($I3238,'2026-01-09_taxon-match'!$A$2:$N$81,11,FALSE),IF(_xlpm.x=0,"",_xlpm.x)))</f>
        <v>Sterechinus</v>
      </c>
      <c r="T3238" s="46" t="str">
        <f>IF($I3238="","",_xlfn.LET(_xlpm.x,VLOOKUP($I3238,'2026-01-09_taxon-match'!$A$2:$N$81,13,FALSE),IF(_xlpm.x=0,"",_xlpm.x)))</f>
        <v>neumayeri</v>
      </c>
      <c r="V3238" t="s">
        <v>43</v>
      </c>
      <c r="W3238" t="s">
        <v>28</v>
      </c>
      <c r="X3238" t="s">
        <v>32</v>
      </c>
      <c r="Y3238" s="46" t="str">
        <f>IF(V3238="","",_xlfn.LET(_xlpm.x,VLOOKUP(V3238,'Drop-down_menus'!$D$2:$E$13,2,FALSE),IF(_xlpm.x=0,"",_xlpm.x)))</f>
        <v>https://orcid.org/0000-0002-0981-7442</v>
      </c>
      <c r="Z3238" s="46" t="str">
        <f>IF(W3238="","",_xlfn.LET(_xlpm.x,VLOOKUP(W3238,'Drop-down_menus'!$D$2:$E$13,2,FALSE),IF(_xlpm.x=0,"",_xlpm.x)))</f>
        <v>https://orcid.org/0000-0002-9037-7623</v>
      </c>
      <c r="AA3238" s="46" t="str">
        <f>IF(X3238="","",_xlfn.LET(_xlpm.x,VLOOKUP(X3238,'Drop-down_menus'!$D$2:$E$13,2,FALSE),IF(_xlpm.x=0,"",_xlpm.x)))</f>
        <v>https://orcid.org/0000-0001-5748-602X</v>
      </c>
      <c r="AB3238" s="46" t="s">
        <v>300</v>
      </c>
      <c r="AC3238" s="46" t="s">
        <v>1115</v>
      </c>
    </row>
    <row r="3239" spans="1:29" ht="15" customHeight="1">
      <c r="A3239" s="46">
        <v>1283</v>
      </c>
      <c r="B3239" s="2">
        <v>4294</v>
      </c>
      <c r="C3239" t="s">
        <v>834</v>
      </c>
      <c r="D3239" s="46" t="b">
        <f>COUNTIF(Events!$B$2:$B$171, C3239) &gt; 0</f>
        <v>1</v>
      </c>
      <c r="E3239" s="46" t="s">
        <v>1113</v>
      </c>
      <c r="F3239" s="2" t="s">
        <v>1104</v>
      </c>
      <c r="G3239" t="s">
        <v>177</v>
      </c>
      <c r="H3239"/>
      <c r="I3239" s="46" t="s">
        <v>177</v>
      </c>
      <c r="J3239" s="46" t="str">
        <f>IF(I3239="","",_xlfn.LET(_xlpm.x,VLOOKUP(I3239,'2026-01-09_taxon-match'!$A$2:$N$81,4,FALSE),IF(_xlpm.x=0,"",_xlpm.x)))</f>
        <v>Sterechinus neumayeri</v>
      </c>
      <c r="K3239"/>
      <c r="L3239" s="46" t="str">
        <f>IF(I3239="","",_xlfn.LET(_xlpm.x,VLOOKUP(I3239,'2026-01-09_taxon-match'!$A$2:$N$81,3,FALSE),IF(_xlpm.x=0,"",_xlpm.x)))</f>
        <v>urn:lsid:marinespecies.org:taxname:160831</v>
      </c>
      <c r="M3239" s="46" t="str">
        <f>IF($I3239="","",_xlfn.LET(_xlpm.x,VLOOKUP($I3239,'2026-01-09_taxon-match'!$A$2:$N$81,5,FALSE),IF(_xlpm.x=0,"",_xlpm.x)))</f>
        <v>(Meissner, 1900)</v>
      </c>
      <c r="N3239" s="46" t="str">
        <f>IF($I3239="","",_xlfn.LET(_xlpm.x,VLOOKUP($I3239,'2026-01-09_taxon-match'!$A$2:$N$81,6,FALSE),IF(_xlpm.x=0,"",_xlpm.x)))</f>
        <v>Animalia</v>
      </c>
      <c r="O3239" s="46" t="str">
        <f>IF($I3239="","",_xlfn.LET(_xlpm.x,VLOOKUP($I3239,'2026-01-09_taxon-match'!$A$2:$N$81,7,FALSE),IF(_xlpm.x=0,"",_xlpm.x)))</f>
        <v>Echinodermata</v>
      </c>
      <c r="P3239" s="46" t="str">
        <f>IF($I3239="","",_xlfn.LET(_xlpm.x,VLOOKUP($I3239,'2026-01-09_taxon-match'!$A$2:$N$81,8,FALSE),IF(_xlpm.x=0,"",_xlpm.x)))</f>
        <v>Echinoidea</v>
      </c>
      <c r="Q3239" s="46" t="str">
        <f>IF($I3239="","",_xlfn.LET(_xlpm.x,VLOOKUP($I3239,'2026-01-09_taxon-match'!$A$2:$N$81,9,FALSE),IF(_xlpm.x=0,"",_xlpm.x)))</f>
        <v>Camarodonta</v>
      </c>
      <c r="R3239" s="46" t="str">
        <f>IF($I3239="","",_xlfn.LET(_xlpm.x,VLOOKUP($I3239,'2026-01-09_taxon-match'!$A$2:$N$81,10,FALSE),IF(_xlpm.x=0,"",_xlpm.x)))</f>
        <v>Echinidae</v>
      </c>
      <c r="S3239" s="46" t="str">
        <f>IF($I3239="","",_xlfn.LET(_xlpm.x,VLOOKUP($I3239,'2026-01-09_taxon-match'!$A$2:$N$81,11,FALSE),IF(_xlpm.x=0,"",_xlpm.x)))</f>
        <v>Sterechinus</v>
      </c>
      <c r="T3239" s="46" t="str">
        <f>IF($I3239="","",_xlfn.LET(_xlpm.x,VLOOKUP($I3239,'2026-01-09_taxon-match'!$A$2:$N$81,13,FALSE),IF(_xlpm.x=0,"",_xlpm.x)))</f>
        <v>neumayeri</v>
      </c>
      <c r="U3239"/>
      <c r="V3239" t="s">
        <v>43</v>
      </c>
      <c r="W3239" t="s">
        <v>28</v>
      </c>
      <c r="X3239" t="s">
        <v>32</v>
      </c>
      <c r="Y3239" s="46" t="str">
        <f>IF(V3239="","",_xlfn.LET(_xlpm.x,VLOOKUP(V3239,'Drop-down_menus'!$D$2:$E$13,2,FALSE),IF(_xlpm.x=0,"",_xlpm.x)))</f>
        <v>https://orcid.org/0000-0002-0981-7442</v>
      </c>
      <c r="Z3239" s="46" t="str">
        <f>IF(W3239="","",_xlfn.LET(_xlpm.x,VLOOKUP(W3239,'Drop-down_menus'!$D$2:$E$13,2,FALSE),IF(_xlpm.x=0,"",_xlpm.x)))</f>
        <v>https://orcid.org/0000-0002-9037-7623</v>
      </c>
      <c r="AA3239" s="46" t="str">
        <f>IF(X3239="","",_xlfn.LET(_xlpm.x,VLOOKUP(X3239,'Drop-down_menus'!$D$2:$E$13,2,FALSE),IF(_xlpm.x=0,"",_xlpm.x)))</f>
        <v>https://orcid.org/0000-0001-5748-602X</v>
      </c>
      <c r="AB3239" s="46" t="s">
        <v>172</v>
      </c>
      <c r="AC3239" s="46" t="s">
        <v>1114</v>
      </c>
    </row>
    <row r="3240" spans="1:29" ht="15" customHeight="1">
      <c r="A3240" s="46">
        <v>1283</v>
      </c>
      <c r="B3240" s="2">
        <v>4295</v>
      </c>
      <c r="C3240" t="s">
        <v>834</v>
      </c>
      <c r="D3240" s="46" t="b">
        <f>COUNTIF(Events!$B$2:$B$171, C3240) &gt; 0</f>
        <v>1</v>
      </c>
      <c r="E3240" s="46" t="s">
        <v>1109</v>
      </c>
      <c r="F3240" s="46" t="s">
        <v>1107</v>
      </c>
      <c r="G3240" t="s">
        <v>177</v>
      </c>
      <c r="H3240"/>
      <c r="I3240" s="46" t="s">
        <v>177</v>
      </c>
      <c r="J3240" s="46" t="str">
        <f>IF(I3240="","",_xlfn.LET(_xlpm.x,VLOOKUP(I3240,'2026-01-09_taxon-match'!$A$2:$N$81,4,FALSE),IF(_xlpm.x=0,"",_xlpm.x)))</f>
        <v>Sterechinus neumayeri</v>
      </c>
      <c r="K3240"/>
      <c r="L3240" s="46" t="str">
        <f>IF(I3240="","",_xlfn.LET(_xlpm.x,VLOOKUP(I3240,'2026-01-09_taxon-match'!$A$2:$N$81,3,FALSE),IF(_xlpm.x=0,"",_xlpm.x)))</f>
        <v>urn:lsid:marinespecies.org:taxname:160831</v>
      </c>
      <c r="M3240" s="46" t="str">
        <f>IF($I3240="","",_xlfn.LET(_xlpm.x,VLOOKUP($I3240,'2026-01-09_taxon-match'!$A$2:$N$81,5,FALSE),IF(_xlpm.x=0,"",_xlpm.x)))</f>
        <v>(Meissner, 1900)</v>
      </c>
      <c r="N3240" s="46" t="str">
        <f>IF($I3240="","",_xlfn.LET(_xlpm.x,VLOOKUP($I3240,'2026-01-09_taxon-match'!$A$2:$N$81,6,FALSE),IF(_xlpm.x=0,"",_xlpm.x)))</f>
        <v>Animalia</v>
      </c>
      <c r="O3240" s="46" t="str">
        <f>IF($I3240="","",_xlfn.LET(_xlpm.x,VLOOKUP($I3240,'2026-01-09_taxon-match'!$A$2:$N$81,7,FALSE),IF(_xlpm.x=0,"",_xlpm.x)))</f>
        <v>Echinodermata</v>
      </c>
      <c r="P3240" s="46" t="str">
        <f>IF($I3240="","",_xlfn.LET(_xlpm.x,VLOOKUP($I3240,'2026-01-09_taxon-match'!$A$2:$N$81,8,FALSE),IF(_xlpm.x=0,"",_xlpm.x)))</f>
        <v>Echinoidea</v>
      </c>
      <c r="Q3240" s="46" t="str">
        <f>IF($I3240="","",_xlfn.LET(_xlpm.x,VLOOKUP($I3240,'2026-01-09_taxon-match'!$A$2:$N$81,9,FALSE),IF(_xlpm.x=0,"",_xlpm.x)))</f>
        <v>Camarodonta</v>
      </c>
      <c r="R3240" s="46" t="str">
        <f>IF($I3240="","",_xlfn.LET(_xlpm.x,VLOOKUP($I3240,'2026-01-09_taxon-match'!$A$2:$N$81,10,FALSE),IF(_xlpm.x=0,"",_xlpm.x)))</f>
        <v>Echinidae</v>
      </c>
      <c r="S3240" s="46" t="str">
        <f>IF($I3240="","",_xlfn.LET(_xlpm.x,VLOOKUP($I3240,'2026-01-09_taxon-match'!$A$2:$N$81,11,FALSE),IF(_xlpm.x=0,"",_xlpm.x)))</f>
        <v>Sterechinus</v>
      </c>
      <c r="T3240" s="46" t="str">
        <f>IF($I3240="","",_xlfn.LET(_xlpm.x,VLOOKUP($I3240,'2026-01-09_taxon-match'!$A$2:$N$81,13,FALSE),IF(_xlpm.x=0,"",_xlpm.x)))</f>
        <v>neumayeri</v>
      </c>
      <c r="V3240" t="s">
        <v>43</v>
      </c>
      <c r="W3240" t="s">
        <v>28</v>
      </c>
      <c r="X3240" t="s">
        <v>32</v>
      </c>
      <c r="Y3240" s="46" t="str">
        <f>IF(V3240="","",_xlfn.LET(_xlpm.x,VLOOKUP(V3240,'Drop-down_menus'!$D$2:$E$13,2,FALSE),IF(_xlpm.x=0,"",_xlpm.x)))</f>
        <v>https://orcid.org/0000-0002-0981-7442</v>
      </c>
      <c r="Z3240" s="46" t="str">
        <f>IF(W3240="","",_xlfn.LET(_xlpm.x,VLOOKUP(W3240,'Drop-down_menus'!$D$2:$E$13,2,FALSE),IF(_xlpm.x=0,"",_xlpm.x)))</f>
        <v>https://orcid.org/0000-0002-9037-7623</v>
      </c>
      <c r="AA3240" s="46" t="str">
        <f>IF(X3240="","",_xlfn.LET(_xlpm.x,VLOOKUP(X3240,'Drop-down_menus'!$D$2:$E$13,2,FALSE),IF(_xlpm.x=0,"",_xlpm.x)))</f>
        <v>https://orcid.org/0000-0001-5748-602X</v>
      </c>
      <c r="AB3240" s="46" t="s">
        <v>172</v>
      </c>
      <c r="AC3240" s="46" t="s">
        <v>189</v>
      </c>
    </row>
    <row r="3241" spans="1:29" ht="15" customHeight="1">
      <c r="A3241" s="46">
        <v>1283</v>
      </c>
      <c r="B3241" s="2">
        <v>4296</v>
      </c>
      <c r="C3241" t="s">
        <v>834</v>
      </c>
      <c r="D3241" s="46" t="b">
        <f>COUNTIF(Events!$B$2:$B$171, C3241) &gt; 0</f>
        <v>1</v>
      </c>
      <c r="E3241" s="46" t="s">
        <v>1110</v>
      </c>
      <c r="F3241" s="46" t="s">
        <v>1108</v>
      </c>
      <c r="G3241" t="s">
        <v>177</v>
      </c>
      <c r="H3241"/>
      <c r="I3241" s="46" t="s">
        <v>177</v>
      </c>
      <c r="J3241" s="46" t="str">
        <f>IF(I3241="","",_xlfn.LET(_xlpm.x,VLOOKUP(I3241,'2026-01-09_taxon-match'!$A$2:$N$81,4,FALSE),IF(_xlpm.x=0,"",_xlpm.x)))</f>
        <v>Sterechinus neumayeri</v>
      </c>
      <c r="K3241"/>
      <c r="L3241" s="46" t="str">
        <f>IF(I3241="","",_xlfn.LET(_xlpm.x,VLOOKUP(I3241,'2026-01-09_taxon-match'!$A$2:$N$81,3,FALSE),IF(_xlpm.x=0,"",_xlpm.x)))</f>
        <v>urn:lsid:marinespecies.org:taxname:160831</v>
      </c>
      <c r="M3241" s="46" t="str">
        <f>IF($I3241="","",_xlfn.LET(_xlpm.x,VLOOKUP($I3241,'2026-01-09_taxon-match'!$A$2:$N$81,5,FALSE),IF(_xlpm.x=0,"",_xlpm.x)))</f>
        <v>(Meissner, 1900)</v>
      </c>
      <c r="N3241" s="46" t="str">
        <f>IF($I3241="","",_xlfn.LET(_xlpm.x,VLOOKUP($I3241,'2026-01-09_taxon-match'!$A$2:$N$81,6,FALSE),IF(_xlpm.x=0,"",_xlpm.x)))</f>
        <v>Animalia</v>
      </c>
      <c r="O3241" s="46" t="str">
        <f>IF($I3241="","",_xlfn.LET(_xlpm.x,VLOOKUP($I3241,'2026-01-09_taxon-match'!$A$2:$N$81,7,FALSE),IF(_xlpm.x=0,"",_xlpm.x)))</f>
        <v>Echinodermata</v>
      </c>
      <c r="P3241" s="46" t="str">
        <f>IF($I3241="","",_xlfn.LET(_xlpm.x,VLOOKUP($I3241,'2026-01-09_taxon-match'!$A$2:$N$81,8,FALSE),IF(_xlpm.x=0,"",_xlpm.x)))</f>
        <v>Echinoidea</v>
      </c>
      <c r="Q3241" s="46" t="str">
        <f>IF($I3241="","",_xlfn.LET(_xlpm.x,VLOOKUP($I3241,'2026-01-09_taxon-match'!$A$2:$N$81,9,FALSE),IF(_xlpm.x=0,"",_xlpm.x)))</f>
        <v>Camarodonta</v>
      </c>
      <c r="R3241" s="46" t="str">
        <f>IF($I3241="","",_xlfn.LET(_xlpm.x,VLOOKUP($I3241,'2026-01-09_taxon-match'!$A$2:$N$81,10,FALSE),IF(_xlpm.x=0,"",_xlpm.x)))</f>
        <v>Echinidae</v>
      </c>
      <c r="S3241" s="46" t="str">
        <f>IF($I3241="","",_xlfn.LET(_xlpm.x,VLOOKUP($I3241,'2026-01-09_taxon-match'!$A$2:$N$81,11,FALSE),IF(_xlpm.x=0,"",_xlpm.x)))</f>
        <v>Sterechinus</v>
      </c>
      <c r="T3241" s="46" t="str">
        <f>IF($I3241="","",_xlfn.LET(_xlpm.x,VLOOKUP($I3241,'2026-01-09_taxon-match'!$A$2:$N$81,13,FALSE),IF(_xlpm.x=0,"",_xlpm.x)))</f>
        <v>neumayeri</v>
      </c>
      <c r="V3241" t="s">
        <v>43</v>
      </c>
      <c r="W3241" t="s">
        <v>28</v>
      </c>
      <c r="X3241" t="s">
        <v>32</v>
      </c>
      <c r="Y3241" s="46" t="str">
        <f>IF(V3241="","",_xlfn.LET(_xlpm.x,VLOOKUP(V3241,'Drop-down_menus'!$D$2:$E$13,2,FALSE),IF(_xlpm.x=0,"",_xlpm.x)))</f>
        <v>https://orcid.org/0000-0002-0981-7442</v>
      </c>
      <c r="Z3241" s="46" t="str">
        <f>IF(W3241="","",_xlfn.LET(_xlpm.x,VLOOKUP(W3241,'Drop-down_menus'!$D$2:$E$13,2,FALSE),IF(_xlpm.x=0,"",_xlpm.x)))</f>
        <v>https://orcid.org/0000-0002-9037-7623</v>
      </c>
      <c r="AA3241" s="46" t="str">
        <f>IF(X3241="","",_xlfn.LET(_xlpm.x,VLOOKUP(X3241,'Drop-down_menus'!$D$2:$E$13,2,FALSE),IF(_xlpm.x=0,"",_xlpm.x)))</f>
        <v>https://orcid.org/0000-0001-5748-602X</v>
      </c>
      <c r="AB3241" s="46" t="s">
        <v>229</v>
      </c>
      <c r="AC3241" s="46" t="s">
        <v>1114</v>
      </c>
    </row>
    <row r="3242" spans="1:29" ht="15" customHeight="1">
      <c r="A3242" s="46">
        <v>1283</v>
      </c>
      <c r="B3242" s="2">
        <v>4297</v>
      </c>
      <c r="C3242" t="s">
        <v>834</v>
      </c>
      <c r="D3242" s="46" t="b">
        <f>COUNTIF(Events!$B$2:$B$171, C3242) &gt; 0</f>
        <v>1</v>
      </c>
      <c r="E3242" s="46" t="s">
        <v>1111</v>
      </c>
      <c r="F3242" s="46" t="s">
        <v>1108</v>
      </c>
      <c r="G3242" t="s">
        <v>177</v>
      </c>
      <c r="H3242"/>
      <c r="I3242" s="46" t="s">
        <v>177</v>
      </c>
      <c r="J3242" s="46" t="str">
        <f>IF(I3242="","",_xlfn.LET(_xlpm.x,VLOOKUP(I3242,'2026-01-09_taxon-match'!$A$2:$N$81,4,FALSE),IF(_xlpm.x=0,"",_xlpm.x)))</f>
        <v>Sterechinus neumayeri</v>
      </c>
      <c r="K3242"/>
      <c r="L3242" s="46" t="str">
        <f>IF(I3242="","",_xlfn.LET(_xlpm.x,VLOOKUP(I3242,'2026-01-09_taxon-match'!$A$2:$N$81,3,FALSE),IF(_xlpm.x=0,"",_xlpm.x)))</f>
        <v>urn:lsid:marinespecies.org:taxname:160831</v>
      </c>
      <c r="M3242" s="46" t="str">
        <f>IF($I3242="","",_xlfn.LET(_xlpm.x,VLOOKUP($I3242,'2026-01-09_taxon-match'!$A$2:$N$81,5,FALSE),IF(_xlpm.x=0,"",_xlpm.x)))</f>
        <v>(Meissner, 1900)</v>
      </c>
      <c r="N3242" s="46" t="str">
        <f>IF($I3242="","",_xlfn.LET(_xlpm.x,VLOOKUP($I3242,'2026-01-09_taxon-match'!$A$2:$N$81,6,FALSE),IF(_xlpm.x=0,"",_xlpm.x)))</f>
        <v>Animalia</v>
      </c>
      <c r="O3242" s="46" t="str">
        <f>IF($I3242="","",_xlfn.LET(_xlpm.x,VLOOKUP($I3242,'2026-01-09_taxon-match'!$A$2:$N$81,7,FALSE),IF(_xlpm.x=0,"",_xlpm.x)))</f>
        <v>Echinodermata</v>
      </c>
      <c r="P3242" s="46" t="str">
        <f>IF($I3242="","",_xlfn.LET(_xlpm.x,VLOOKUP($I3242,'2026-01-09_taxon-match'!$A$2:$N$81,8,FALSE),IF(_xlpm.x=0,"",_xlpm.x)))</f>
        <v>Echinoidea</v>
      </c>
      <c r="Q3242" s="46" t="str">
        <f>IF($I3242="","",_xlfn.LET(_xlpm.x,VLOOKUP($I3242,'2026-01-09_taxon-match'!$A$2:$N$81,9,FALSE),IF(_xlpm.x=0,"",_xlpm.x)))</f>
        <v>Camarodonta</v>
      </c>
      <c r="R3242" s="46" t="str">
        <f>IF($I3242="","",_xlfn.LET(_xlpm.x,VLOOKUP($I3242,'2026-01-09_taxon-match'!$A$2:$N$81,10,FALSE),IF(_xlpm.x=0,"",_xlpm.x)))</f>
        <v>Echinidae</v>
      </c>
      <c r="S3242" s="46" t="str">
        <f>IF($I3242="","",_xlfn.LET(_xlpm.x,VLOOKUP($I3242,'2026-01-09_taxon-match'!$A$2:$N$81,11,FALSE),IF(_xlpm.x=0,"",_xlpm.x)))</f>
        <v>Sterechinus</v>
      </c>
      <c r="T3242" s="46" t="str">
        <f>IF($I3242="","",_xlfn.LET(_xlpm.x,VLOOKUP($I3242,'2026-01-09_taxon-match'!$A$2:$N$81,13,FALSE),IF(_xlpm.x=0,"",_xlpm.x)))</f>
        <v>neumayeri</v>
      </c>
      <c r="V3242" t="s">
        <v>43</v>
      </c>
      <c r="W3242" t="s">
        <v>28</v>
      </c>
      <c r="X3242" t="s">
        <v>32</v>
      </c>
      <c r="Y3242" s="46" t="str">
        <f>IF(V3242="","",_xlfn.LET(_xlpm.x,VLOOKUP(V3242,'Drop-down_menus'!$D$2:$E$13,2,FALSE),IF(_xlpm.x=0,"",_xlpm.x)))</f>
        <v>https://orcid.org/0000-0002-0981-7442</v>
      </c>
      <c r="Z3242" s="46" t="str">
        <f>IF(W3242="","",_xlfn.LET(_xlpm.x,VLOOKUP(W3242,'Drop-down_menus'!$D$2:$E$13,2,FALSE),IF(_xlpm.x=0,"",_xlpm.x)))</f>
        <v>https://orcid.org/0000-0002-9037-7623</v>
      </c>
      <c r="AA3242" s="46" t="str">
        <f>IF(X3242="","",_xlfn.LET(_xlpm.x,VLOOKUP(X3242,'Drop-down_menus'!$D$2:$E$13,2,FALSE),IF(_xlpm.x=0,"",_xlpm.x)))</f>
        <v>https://orcid.org/0000-0001-5748-602X</v>
      </c>
      <c r="AB3242" s="46" t="s">
        <v>229</v>
      </c>
      <c r="AC3242" s="46" t="s">
        <v>1114</v>
      </c>
    </row>
    <row r="3243" spans="1:29" ht="15" customHeight="1">
      <c r="A3243" s="46">
        <v>1283</v>
      </c>
      <c r="B3243" s="2">
        <v>4298</v>
      </c>
      <c r="C3243" t="s">
        <v>834</v>
      </c>
      <c r="D3243" s="46" t="b">
        <f>COUNTIF(Events!$B$2:$B$171, C3243) &gt; 0</f>
        <v>1</v>
      </c>
      <c r="E3243" s="2" t="s">
        <v>1106</v>
      </c>
      <c r="F3243" s="46" t="s">
        <v>1105</v>
      </c>
      <c r="G3243" t="s">
        <v>177</v>
      </c>
      <c r="H3243"/>
      <c r="I3243" s="46" t="s">
        <v>177</v>
      </c>
      <c r="J3243" s="46" t="str">
        <f>IF(I3243="","",_xlfn.LET(_xlpm.x,VLOOKUP(I3243,'2026-01-09_taxon-match'!$A$2:$N$81,4,FALSE),IF(_xlpm.x=0,"",_xlpm.x)))</f>
        <v>Sterechinus neumayeri</v>
      </c>
      <c r="K3243"/>
      <c r="L3243" s="46" t="str">
        <f>IF(I3243="","",_xlfn.LET(_xlpm.x,VLOOKUP(I3243,'2026-01-09_taxon-match'!$A$2:$N$81,3,FALSE),IF(_xlpm.x=0,"",_xlpm.x)))</f>
        <v>urn:lsid:marinespecies.org:taxname:160831</v>
      </c>
      <c r="M3243" s="46" t="str">
        <f>IF($I3243="","",_xlfn.LET(_xlpm.x,VLOOKUP($I3243,'2026-01-09_taxon-match'!$A$2:$N$81,5,FALSE),IF(_xlpm.x=0,"",_xlpm.x)))</f>
        <v>(Meissner, 1900)</v>
      </c>
      <c r="N3243" s="46" t="str">
        <f>IF($I3243="","",_xlfn.LET(_xlpm.x,VLOOKUP($I3243,'2026-01-09_taxon-match'!$A$2:$N$81,6,FALSE),IF(_xlpm.x=0,"",_xlpm.x)))</f>
        <v>Animalia</v>
      </c>
      <c r="O3243" s="46" t="str">
        <f>IF($I3243="","",_xlfn.LET(_xlpm.x,VLOOKUP($I3243,'2026-01-09_taxon-match'!$A$2:$N$81,7,FALSE),IF(_xlpm.x=0,"",_xlpm.x)))</f>
        <v>Echinodermata</v>
      </c>
      <c r="P3243" s="46" t="str">
        <f>IF($I3243="","",_xlfn.LET(_xlpm.x,VLOOKUP($I3243,'2026-01-09_taxon-match'!$A$2:$N$81,8,FALSE),IF(_xlpm.x=0,"",_xlpm.x)))</f>
        <v>Echinoidea</v>
      </c>
      <c r="Q3243" s="46" t="str">
        <f>IF($I3243="","",_xlfn.LET(_xlpm.x,VLOOKUP($I3243,'2026-01-09_taxon-match'!$A$2:$N$81,9,FALSE),IF(_xlpm.x=0,"",_xlpm.x)))</f>
        <v>Camarodonta</v>
      </c>
      <c r="R3243" s="46" t="str">
        <f>IF($I3243="","",_xlfn.LET(_xlpm.x,VLOOKUP($I3243,'2026-01-09_taxon-match'!$A$2:$N$81,10,FALSE),IF(_xlpm.x=0,"",_xlpm.x)))</f>
        <v>Echinidae</v>
      </c>
      <c r="S3243" s="46" t="str">
        <f>IF($I3243="","",_xlfn.LET(_xlpm.x,VLOOKUP($I3243,'2026-01-09_taxon-match'!$A$2:$N$81,11,FALSE),IF(_xlpm.x=0,"",_xlpm.x)))</f>
        <v>Sterechinus</v>
      </c>
      <c r="T3243" s="46" t="str">
        <f>IF($I3243="","",_xlfn.LET(_xlpm.x,VLOOKUP($I3243,'2026-01-09_taxon-match'!$A$2:$N$81,13,FALSE),IF(_xlpm.x=0,"",_xlpm.x)))</f>
        <v>neumayeri</v>
      </c>
      <c r="V3243" t="s">
        <v>43</v>
      </c>
      <c r="W3243" t="s">
        <v>28</v>
      </c>
      <c r="X3243" t="s">
        <v>32</v>
      </c>
      <c r="Y3243" s="46" t="str">
        <f>IF(V3243="","",_xlfn.LET(_xlpm.x,VLOOKUP(V3243,'Drop-down_menus'!$D$2:$E$13,2,FALSE),IF(_xlpm.x=0,"",_xlpm.x)))</f>
        <v>https://orcid.org/0000-0002-0981-7442</v>
      </c>
      <c r="Z3243" s="46" t="str">
        <f>IF(W3243="","",_xlfn.LET(_xlpm.x,VLOOKUP(W3243,'Drop-down_menus'!$D$2:$E$13,2,FALSE),IF(_xlpm.x=0,"",_xlpm.x)))</f>
        <v>https://orcid.org/0000-0002-9037-7623</v>
      </c>
      <c r="AA3243" s="46" t="str">
        <f>IF(X3243="","",_xlfn.LET(_xlpm.x,VLOOKUP(X3243,'Drop-down_menus'!$D$2:$E$13,2,FALSE),IF(_xlpm.x=0,"",_xlpm.x)))</f>
        <v>https://orcid.org/0000-0001-5748-602X</v>
      </c>
      <c r="AB3243" s="46" t="s">
        <v>300</v>
      </c>
      <c r="AC3243" s="46" t="s">
        <v>1115</v>
      </c>
    </row>
    <row r="3244" spans="1:29" ht="15" customHeight="1">
      <c r="A3244" s="46">
        <v>1284</v>
      </c>
      <c r="B3244" s="2">
        <v>4299</v>
      </c>
      <c r="C3244" t="s">
        <v>834</v>
      </c>
      <c r="D3244" s="46" t="b">
        <f>COUNTIF(Events!$B$2:$B$171, C3244) &gt; 0</f>
        <v>1</v>
      </c>
      <c r="E3244" s="46" t="s">
        <v>1113</v>
      </c>
      <c r="F3244" s="2" t="s">
        <v>1104</v>
      </c>
      <c r="G3244" t="s">
        <v>177</v>
      </c>
      <c r="H3244"/>
      <c r="I3244" s="46" t="s">
        <v>177</v>
      </c>
      <c r="J3244" s="46" t="str">
        <f>IF(I3244="","",_xlfn.LET(_xlpm.x,VLOOKUP(I3244,'2026-01-09_taxon-match'!$A$2:$N$81,4,FALSE),IF(_xlpm.x=0,"",_xlpm.x)))</f>
        <v>Sterechinus neumayeri</v>
      </c>
      <c r="K3244"/>
      <c r="L3244" s="46" t="str">
        <f>IF(I3244="","",_xlfn.LET(_xlpm.x,VLOOKUP(I3244,'2026-01-09_taxon-match'!$A$2:$N$81,3,FALSE),IF(_xlpm.x=0,"",_xlpm.x)))</f>
        <v>urn:lsid:marinespecies.org:taxname:160831</v>
      </c>
      <c r="M3244" s="46" t="str">
        <f>IF($I3244="","",_xlfn.LET(_xlpm.x,VLOOKUP($I3244,'2026-01-09_taxon-match'!$A$2:$N$81,5,FALSE),IF(_xlpm.x=0,"",_xlpm.x)))</f>
        <v>(Meissner, 1900)</v>
      </c>
      <c r="N3244" s="46" t="str">
        <f>IF($I3244="","",_xlfn.LET(_xlpm.x,VLOOKUP($I3244,'2026-01-09_taxon-match'!$A$2:$N$81,6,FALSE),IF(_xlpm.x=0,"",_xlpm.x)))</f>
        <v>Animalia</v>
      </c>
      <c r="O3244" s="46" t="str">
        <f>IF($I3244="","",_xlfn.LET(_xlpm.x,VLOOKUP($I3244,'2026-01-09_taxon-match'!$A$2:$N$81,7,FALSE),IF(_xlpm.x=0,"",_xlpm.x)))</f>
        <v>Echinodermata</v>
      </c>
      <c r="P3244" s="46" t="str">
        <f>IF($I3244="","",_xlfn.LET(_xlpm.x,VLOOKUP($I3244,'2026-01-09_taxon-match'!$A$2:$N$81,8,FALSE),IF(_xlpm.x=0,"",_xlpm.x)))</f>
        <v>Echinoidea</v>
      </c>
      <c r="Q3244" s="46" t="str">
        <f>IF($I3244="","",_xlfn.LET(_xlpm.x,VLOOKUP($I3244,'2026-01-09_taxon-match'!$A$2:$N$81,9,FALSE),IF(_xlpm.x=0,"",_xlpm.x)))</f>
        <v>Camarodonta</v>
      </c>
      <c r="R3244" s="46" t="str">
        <f>IF($I3244="","",_xlfn.LET(_xlpm.x,VLOOKUP($I3244,'2026-01-09_taxon-match'!$A$2:$N$81,10,FALSE),IF(_xlpm.x=0,"",_xlpm.x)))</f>
        <v>Echinidae</v>
      </c>
      <c r="S3244" s="46" t="str">
        <f>IF($I3244="","",_xlfn.LET(_xlpm.x,VLOOKUP($I3244,'2026-01-09_taxon-match'!$A$2:$N$81,11,FALSE),IF(_xlpm.x=0,"",_xlpm.x)))</f>
        <v>Sterechinus</v>
      </c>
      <c r="T3244" s="46" t="str">
        <f>IF($I3244="","",_xlfn.LET(_xlpm.x,VLOOKUP($I3244,'2026-01-09_taxon-match'!$A$2:$N$81,13,FALSE),IF(_xlpm.x=0,"",_xlpm.x)))</f>
        <v>neumayeri</v>
      </c>
      <c r="U3244"/>
      <c r="V3244" t="s">
        <v>43</v>
      </c>
      <c r="W3244" t="s">
        <v>28</v>
      </c>
      <c r="X3244" t="s">
        <v>32</v>
      </c>
      <c r="Y3244" s="46" t="str">
        <f>IF(V3244="","",_xlfn.LET(_xlpm.x,VLOOKUP(V3244,'Drop-down_menus'!$D$2:$E$13,2,FALSE),IF(_xlpm.x=0,"",_xlpm.x)))</f>
        <v>https://orcid.org/0000-0002-0981-7442</v>
      </c>
      <c r="Z3244" s="46" t="str">
        <f>IF(W3244="","",_xlfn.LET(_xlpm.x,VLOOKUP(W3244,'Drop-down_menus'!$D$2:$E$13,2,FALSE),IF(_xlpm.x=0,"",_xlpm.x)))</f>
        <v>https://orcid.org/0000-0002-9037-7623</v>
      </c>
      <c r="AA3244" s="46" t="str">
        <f>IF(X3244="","",_xlfn.LET(_xlpm.x,VLOOKUP(X3244,'Drop-down_menus'!$D$2:$E$13,2,FALSE),IF(_xlpm.x=0,"",_xlpm.x)))</f>
        <v>https://orcid.org/0000-0001-5748-602X</v>
      </c>
      <c r="AB3244" s="46" t="s">
        <v>172</v>
      </c>
      <c r="AC3244" s="46" t="s">
        <v>1114</v>
      </c>
    </row>
    <row r="3245" spans="1:29" ht="15" customHeight="1">
      <c r="A3245" s="46">
        <v>1284</v>
      </c>
      <c r="B3245" s="2">
        <v>4300</v>
      </c>
      <c r="C3245" t="s">
        <v>834</v>
      </c>
      <c r="D3245" s="46" t="b">
        <f>COUNTIF(Events!$B$2:$B$171, C3245) &gt; 0</f>
        <v>1</v>
      </c>
      <c r="E3245" s="46" t="s">
        <v>1109</v>
      </c>
      <c r="F3245" s="46" t="s">
        <v>1107</v>
      </c>
      <c r="G3245" t="s">
        <v>177</v>
      </c>
      <c r="H3245"/>
      <c r="I3245" s="46" t="s">
        <v>177</v>
      </c>
      <c r="J3245" s="46" t="str">
        <f>IF(I3245="","",_xlfn.LET(_xlpm.x,VLOOKUP(I3245,'2026-01-09_taxon-match'!$A$2:$N$81,4,FALSE),IF(_xlpm.x=0,"",_xlpm.x)))</f>
        <v>Sterechinus neumayeri</v>
      </c>
      <c r="K3245"/>
      <c r="L3245" s="46" t="str">
        <f>IF(I3245="","",_xlfn.LET(_xlpm.x,VLOOKUP(I3245,'2026-01-09_taxon-match'!$A$2:$N$81,3,FALSE),IF(_xlpm.x=0,"",_xlpm.x)))</f>
        <v>urn:lsid:marinespecies.org:taxname:160831</v>
      </c>
      <c r="M3245" s="46" t="str">
        <f>IF($I3245="","",_xlfn.LET(_xlpm.x,VLOOKUP($I3245,'2026-01-09_taxon-match'!$A$2:$N$81,5,FALSE),IF(_xlpm.x=0,"",_xlpm.x)))</f>
        <v>(Meissner, 1900)</v>
      </c>
      <c r="N3245" s="46" t="str">
        <f>IF($I3245="","",_xlfn.LET(_xlpm.x,VLOOKUP($I3245,'2026-01-09_taxon-match'!$A$2:$N$81,6,FALSE),IF(_xlpm.x=0,"",_xlpm.x)))</f>
        <v>Animalia</v>
      </c>
      <c r="O3245" s="46" t="str">
        <f>IF($I3245="","",_xlfn.LET(_xlpm.x,VLOOKUP($I3245,'2026-01-09_taxon-match'!$A$2:$N$81,7,FALSE),IF(_xlpm.x=0,"",_xlpm.x)))</f>
        <v>Echinodermata</v>
      </c>
      <c r="P3245" s="46" t="str">
        <f>IF($I3245="","",_xlfn.LET(_xlpm.x,VLOOKUP($I3245,'2026-01-09_taxon-match'!$A$2:$N$81,8,FALSE),IF(_xlpm.x=0,"",_xlpm.x)))</f>
        <v>Echinoidea</v>
      </c>
      <c r="Q3245" s="46" t="str">
        <f>IF($I3245="","",_xlfn.LET(_xlpm.x,VLOOKUP($I3245,'2026-01-09_taxon-match'!$A$2:$N$81,9,FALSE),IF(_xlpm.x=0,"",_xlpm.x)))</f>
        <v>Camarodonta</v>
      </c>
      <c r="R3245" s="46" t="str">
        <f>IF($I3245="","",_xlfn.LET(_xlpm.x,VLOOKUP($I3245,'2026-01-09_taxon-match'!$A$2:$N$81,10,FALSE),IF(_xlpm.x=0,"",_xlpm.x)))</f>
        <v>Echinidae</v>
      </c>
      <c r="S3245" s="46" t="str">
        <f>IF($I3245="","",_xlfn.LET(_xlpm.x,VLOOKUP($I3245,'2026-01-09_taxon-match'!$A$2:$N$81,11,FALSE),IF(_xlpm.x=0,"",_xlpm.x)))</f>
        <v>Sterechinus</v>
      </c>
      <c r="T3245" s="46" t="str">
        <f>IF($I3245="","",_xlfn.LET(_xlpm.x,VLOOKUP($I3245,'2026-01-09_taxon-match'!$A$2:$N$81,13,FALSE),IF(_xlpm.x=0,"",_xlpm.x)))</f>
        <v>neumayeri</v>
      </c>
      <c r="V3245" t="s">
        <v>43</v>
      </c>
      <c r="W3245" t="s">
        <v>28</v>
      </c>
      <c r="X3245" t="s">
        <v>32</v>
      </c>
      <c r="Y3245" s="46" t="str">
        <f>IF(V3245="","",_xlfn.LET(_xlpm.x,VLOOKUP(V3245,'Drop-down_menus'!$D$2:$E$13,2,FALSE),IF(_xlpm.x=0,"",_xlpm.x)))</f>
        <v>https://orcid.org/0000-0002-0981-7442</v>
      </c>
      <c r="Z3245" s="46" t="str">
        <f>IF(W3245="","",_xlfn.LET(_xlpm.x,VLOOKUP(W3245,'Drop-down_menus'!$D$2:$E$13,2,FALSE),IF(_xlpm.x=0,"",_xlpm.x)))</f>
        <v>https://orcid.org/0000-0002-9037-7623</v>
      </c>
      <c r="AA3245" s="46" t="str">
        <f>IF(X3245="","",_xlfn.LET(_xlpm.x,VLOOKUP(X3245,'Drop-down_menus'!$D$2:$E$13,2,FALSE),IF(_xlpm.x=0,"",_xlpm.x)))</f>
        <v>https://orcid.org/0000-0001-5748-602X</v>
      </c>
      <c r="AB3245" s="46" t="s">
        <v>172</v>
      </c>
      <c r="AC3245" s="46" t="s">
        <v>189</v>
      </c>
    </row>
    <row r="3246" spans="1:29" ht="15" customHeight="1">
      <c r="A3246" s="46">
        <v>1284</v>
      </c>
      <c r="B3246" s="2">
        <v>4301</v>
      </c>
      <c r="C3246" t="s">
        <v>834</v>
      </c>
      <c r="D3246" s="46" t="b">
        <f>COUNTIF(Events!$B$2:$B$171, C3246) &gt; 0</f>
        <v>1</v>
      </c>
      <c r="E3246" s="46" t="s">
        <v>1110</v>
      </c>
      <c r="F3246" s="46" t="s">
        <v>1108</v>
      </c>
      <c r="G3246" t="s">
        <v>177</v>
      </c>
      <c r="H3246"/>
      <c r="I3246" s="46" t="s">
        <v>177</v>
      </c>
      <c r="J3246" s="46" t="str">
        <f>IF(I3246="","",_xlfn.LET(_xlpm.x,VLOOKUP(I3246,'2026-01-09_taxon-match'!$A$2:$N$81,4,FALSE),IF(_xlpm.x=0,"",_xlpm.x)))</f>
        <v>Sterechinus neumayeri</v>
      </c>
      <c r="K3246"/>
      <c r="L3246" s="46" t="str">
        <f>IF(I3246="","",_xlfn.LET(_xlpm.x,VLOOKUP(I3246,'2026-01-09_taxon-match'!$A$2:$N$81,3,FALSE),IF(_xlpm.x=0,"",_xlpm.x)))</f>
        <v>urn:lsid:marinespecies.org:taxname:160831</v>
      </c>
      <c r="M3246" s="46" t="str">
        <f>IF($I3246="","",_xlfn.LET(_xlpm.x,VLOOKUP($I3246,'2026-01-09_taxon-match'!$A$2:$N$81,5,FALSE),IF(_xlpm.x=0,"",_xlpm.x)))</f>
        <v>(Meissner, 1900)</v>
      </c>
      <c r="N3246" s="46" t="str">
        <f>IF($I3246="","",_xlfn.LET(_xlpm.x,VLOOKUP($I3246,'2026-01-09_taxon-match'!$A$2:$N$81,6,FALSE),IF(_xlpm.x=0,"",_xlpm.x)))</f>
        <v>Animalia</v>
      </c>
      <c r="O3246" s="46" t="str">
        <f>IF($I3246="","",_xlfn.LET(_xlpm.x,VLOOKUP($I3246,'2026-01-09_taxon-match'!$A$2:$N$81,7,FALSE),IF(_xlpm.x=0,"",_xlpm.x)))</f>
        <v>Echinodermata</v>
      </c>
      <c r="P3246" s="46" t="str">
        <f>IF($I3246="","",_xlfn.LET(_xlpm.x,VLOOKUP($I3246,'2026-01-09_taxon-match'!$A$2:$N$81,8,FALSE),IF(_xlpm.x=0,"",_xlpm.x)))</f>
        <v>Echinoidea</v>
      </c>
      <c r="Q3246" s="46" t="str">
        <f>IF($I3246="","",_xlfn.LET(_xlpm.x,VLOOKUP($I3246,'2026-01-09_taxon-match'!$A$2:$N$81,9,FALSE),IF(_xlpm.x=0,"",_xlpm.x)))</f>
        <v>Camarodonta</v>
      </c>
      <c r="R3246" s="46" t="str">
        <f>IF($I3246="","",_xlfn.LET(_xlpm.x,VLOOKUP($I3246,'2026-01-09_taxon-match'!$A$2:$N$81,10,FALSE),IF(_xlpm.x=0,"",_xlpm.x)))</f>
        <v>Echinidae</v>
      </c>
      <c r="S3246" s="46" t="str">
        <f>IF($I3246="","",_xlfn.LET(_xlpm.x,VLOOKUP($I3246,'2026-01-09_taxon-match'!$A$2:$N$81,11,FALSE),IF(_xlpm.x=0,"",_xlpm.x)))</f>
        <v>Sterechinus</v>
      </c>
      <c r="T3246" s="46" t="str">
        <f>IF($I3246="","",_xlfn.LET(_xlpm.x,VLOOKUP($I3246,'2026-01-09_taxon-match'!$A$2:$N$81,13,FALSE),IF(_xlpm.x=0,"",_xlpm.x)))</f>
        <v>neumayeri</v>
      </c>
      <c r="V3246" t="s">
        <v>43</v>
      </c>
      <c r="W3246" t="s">
        <v>28</v>
      </c>
      <c r="X3246" t="s">
        <v>32</v>
      </c>
      <c r="Y3246" s="46" t="str">
        <f>IF(V3246="","",_xlfn.LET(_xlpm.x,VLOOKUP(V3246,'Drop-down_menus'!$D$2:$E$13,2,FALSE),IF(_xlpm.x=0,"",_xlpm.x)))</f>
        <v>https://orcid.org/0000-0002-0981-7442</v>
      </c>
      <c r="Z3246" s="46" t="str">
        <f>IF(W3246="","",_xlfn.LET(_xlpm.x,VLOOKUP(W3246,'Drop-down_menus'!$D$2:$E$13,2,FALSE),IF(_xlpm.x=0,"",_xlpm.x)))</f>
        <v>https://orcid.org/0000-0002-9037-7623</v>
      </c>
      <c r="AA3246" s="46" t="str">
        <f>IF(X3246="","",_xlfn.LET(_xlpm.x,VLOOKUP(X3246,'Drop-down_menus'!$D$2:$E$13,2,FALSE),IF(_xlpm.x=0,"",_xlpm.x)))</f>
        <v>https://orcid.org/0000-0001-5748-602X</v>
      </c>
      <c r="AB3246" s="46" t="s">
        <v>229</v>
      </c>
      <c r="AC3246" s="46" t="s">
        <v>1114</v>
      </c>
    </row>
    <row r="3247" spans="1:29" ht="15" customHeight="1">
      <c r="A3247" s="46">
        <v>1284</v>
      </c>
      <c r="B3247" s="2">
        <v>4302</v>
      </c>
      <c r="C3247" t="s">
        <v>834</v>
      </c>
      <c r="D3247" s="46" t="b">
        <f>COUNTIF(Events!$B$2:$B$171, C3247) &gt; 0</f>
        <v>1</v>
      </c>
      <c r="E3247" s="46" t="s">
        <v>1111</v>
      </c>
      <c r="F3247" s="46" t="s">
        <v>1108</v>
      </c>
      <c r="G3247" t="s">
        <v>177</v>
      </c>
      <c r="H3247"/>
      <c r="I3247" s="46" t="s">
        <v>177</v>
      </c>
      <c r="J3247" s="46" t="str">
        <f>IF(I3247="","",_xlfn.LET(_xlpm.x,VLOOKUP(I3247,'2026-01-09_taxon-match'!$A$2:$N$81,4,FALSE),IF(_xlpm.x=0,"",_xlpm.x)))</f>
        <v>Sterechinus neumayeri</v>
      </c>
      <c r="K3247"/>
      <c r="L3247" s="46" t="str">
        <f>IF(I3247="","",_xlfn.LET(_xlpm.x,VLOOKUP(I3247,'2026-01-09_taxon-match'!$A$2:$N$81,3,FALSE),IF(_xlpm.x=0,"",_xlpm.x)))</f>
        <v>urn:lsid:marinespecies.org:taxname:160831</v>
      </c>
      <c r="M3247" s="46" t="str">
        <f>IF($I3247="","",_xlfn.LET(_xlpm.x,VLOOKUP($I3247,'2026-01-09_taxon-match'!$A$2:$N$81,5,FALSE),IF(_xlpm.x=0,"",_xlpm.x)))</f>
        <v>(Meissner, 1900)</v>
      </c>
      <c r="N3247" s="46" t="str">
        <f>IF($I3247="","",_xlfn.LET(_xlpm.x,VLOOKUP($I3247,'2026-01-09_taxon-match'!$A$2:$N$81,6,FALSE),IF(_xlpm.x=0,"",_xlpm.x)))</f>
        <v>Animalia</v>
      </c>
      <c r="O3247" s="46" t="str">
        <f>IF($I3247="","",_xlfn.LET(_xlpm.x,VLOOKUP($I3247,'2026-01-09_taxon-match'!$A$2:$N$81,7,FALSE),IF(_xlpm.x=0,"",_xlpm.x)))</f>
        <v>Echinodermata</v>
      </c>
      <c r="P3247" s="46" t="str">
        <f>IF($I3247="","",_xlfn.LET(_xlpm.x,VLOOKUP($I3247,'2026-01-09_taxon-match'!$A$2:$N$81,8,FALSE),IF(_xlpm.x=0,"",_xlpm.x)))</f>
        <v>Echinoidea</v>
      </c>
      <c r="Q3247" s="46" t="str">
        <f>IF($I3247="","",_xlfn.LET(_xlpm.x,VLOOKUP($I3247,'2026-01-09_taxon-match'!$A$2:$N$81,9,FALSE),IF(_xlpm.x=0,"",_xlpm.x)))</f>
        <v>Camarodonta</v>
      </c>
      <c r="R3247" s="46" t="str">
        <f>IF($I3247="","",_xlfn.LET(_xlpm.x,VLOOKUP($I3247,'2026-01-09_taxon-match'!$A$2:$N$81,10,FALSE),IF(_xlpm.x=0,"",_xlpm.x)))</f>
        <v>Echinidae</v>
      </c>
      <c r="S3247" s="46" t="str">
        <f>IF($I3247="","",_xlfn.LET(_xlpm.x,VLOOKUP($I3247,'2026-01-09_taxon-match'!$A$2:$N$81,11,FALSE),IF(_xlpm.x=0,"",_xlpm.x)))</f>
        <v>Sterechinus</v>
      </c>
      <c r="T3247" s="46" t="str">
        <f>IF($I3247="","",_xlfn.LET(_xlpm.x,VLOOKUP($I3247,'2026-01-09_taxon-match'!$A$2:$N$81,13,FALSE),IF(_xlpm.x=0,"",_xlpm.x)))</f>
        <v>neumayeri</v>
      </c>
      <c r="V3247" t="s">
        <v>43</v>
      </c>
      <c r="W3247" t="s">
        <v>28</v>
      </c>
      <c r="X3247" t="s">
        <v>32</v>
      </c>
      <c r="Y3247" s="46" t="str">
        <f>IF(V3247="","",_xlfn.LET(_xlpm.x,VLOOKUP(V3247,'Drop-down_menus'!$D$2:$E$13,2,FALSE),IF(_xlpm.x=0,"",_xlpm.x)))</f>
        <v>https://orcid.org/0000-0002-0981-7442</v>
      </c>
      <c r="Z3247" s="46" t="str">
        <f>IF(W3247="","",_xlfn.LET(_xlpm.x,VLOOKUP(W3247,'Drop-down_menus'!$D$2:$E$13,2,FALSE),IF(_xlpm.x=0,"",_xlpm.x)))</f>
        <v>https://orcid.org/0000-0002-9037-7623</v>
      </c>
      <c r="AA3247" s="46" t="str">
        <f>IF(X3247="","",_xlfn.LET(_xlpm.x,VLOOKUP(X3247,'Drop-down_menus'!$D$2:$E$13,2,FALSE),IF(_xlpm.x=0,"",_xlpm.x)))</f>
        <v>https://orcid.org/0000-0001-5748-602X</v>
      </c>
      <c r="AB3247" s="46" t="s">
        <v>229</v>
      </c>
      <c r="AC3247" s="46" t="s">
        <v>1114</v>
      </c>
    </row>
    <row r="3248" spans="1:29" ht="15" customHeight="1">
      <c r="A3248" s="46">
        <v>1284</v>
      </c>
      <c r="B3248" s="2">
        <v>4303</v>
      </c>
      <c r="C3248" t="s">
        <v>834</v>
      </c>
      <c r="D3248" s="46" t="b">
        <f>COUNTIF(Events!$B$2:$B$171, C3248) &gt; 0</f>
        <v>1</v>
      </c>
      <c r="E3248" s="2" t="s">
        <v>1106</v>
      </c>
      <c r="F3248" s="46" t="s">
        <v>1105</v>
      </c>
      <c r="G3248" t="s">
        <v>177</v>
      </c>
      <c r="H3248"/>
      <c r="I3248" s="46" t="s">
        <v>177</v>
      </c>
      <c r="J3248" s="46" t="str">
        <f>IF(I3248="","",_xlfn.LET(_xlpm.x,VLOOKUP(I3248,'2026-01-09_taxon-match'!$A$2:$N$81,4,FALSE),IF(_xlpm.x=0,"",_xlpm.x)))</f>
        <v>Sterechinus neumayeri</v>
      </c>
      <c r="K3248"/>
      <c r="L3248" s="46" t="str">
        <f>IF(I3248="","",_xlfn.LET(_xlpm.x,VLOOKUP(I3248,'2026-01-09_taxon-match'!$A$2:$N$81,3,FALSE),IF(_xlpm.x=0,"",_xlpm.x)))</f>
        <v>urn:lsid:marinespecies.org:taxname:160831</v>
      </c>
      <c r="M3248" s="46" t="str">
        <f>IF($I3248="","",_xlfn.LET(_xlpm.x,VLOOKUP($I3248,'2026-01-09_taxon-match'!$A$2:$N$81,5,FALSE),IF(_xlpm.x=0,"",_xlpm.x)))</f>
        <v>(Meissner, 1900)</v>
      </c>
      <c r="N3248" s="46" t="str">
        <f>IF($I3248="","",_xlfn.LET(_xlpm.x,VLOOKUP($I3248,'2026-01-09_taxon-match'!$A$2:$N$81,6,FALSE),IF(_xlpm.x=0,"",_xlpm.x)))</f>
        <v>Animalia</v>
      </c>
      <c r="O3248" s="46" t="str">
        <f>IF($I3248="","",_xlfn.LET(_xlpm.x,VLOOKUP($I3248,'2026-01-09_taxon-match'!$A$2:$N$81,7,FALSE),IF(_xlpm.x=0,"",_xlpm.x)))</f>
        <v>Echinodermata</v>
      </c>
      <c r="P3248" s="46" t="str">
        <f>IF($I3248="","",_xlfn.LET(_xlpm.x,VLOOKUP($I3248,'2026-01-09_taxon-match'!$A$2:$N$81,8,FALSE),IF(_xlpm.x=0,"",_xlpm.x)))</f>
        <v>Echinoidea</v>
      </c>
      <c r="Q3248" s="46" t="str">
        <f>IF($I3248="","",_xlfn.LET(_xlpm.x,VLOOKUP($I3248,'2026-01-09_taxon-match'!$A$2:$N$81,9,FALSE),IF(_xlpm.x=0,"",_xlpm.x)))</f>
        <v>Camarodonta</v>
      </c>
      <c r="R3248" s="46" t="str">
        <f>IF($I3248="","",_xlfn.LET(_xlpm.x,VLOOKUP($I3248,'2026-01-09_taxon-match'!$A$2:$N$81,10,FALSE),IF(_xlpm.x=0,"",_xlpm.x)))</f>
        <v>Echinidae</v>
      </c>
      <c r="S3248" s="46" t="str">
        <f>IF($I3248="","",_xlfn.LET(_xlpm.x,VLOOKUP($I3248,'2026-01-09_taxon-match'!$A$2:$N$81,11,FALSE),IF(_xlpm.x=0,"",_xlpm.x)))</f>
        <v>Sterechinus</v>
      </c>
      <c r="T3248" s="46" t="str">
        <f>IF($I3248="","",_xlfn.LET(_xlpm.x,VLOOKUP($I3248,'2026-01-09_taxon-match'!$A$2:$N$81,13,FALSE),IF(_xlpm.x=0,"",_xlpm.x)))</f>
        <v>neumayeri</v>
      </c>
      <c r="V3248" t="s">
        <v>43</v>
      </c>
      <c r="W3248" t="s">
        <v>28</v>
      </c>
      <c r="X3248" t="s">
        <v>32</v>
      </c>
      <c r="Y3248" s="46" t="str">
        <f>IF(V3248="","",_xlfn.LET(_xlpm.x,VLOOKUP(V3248,'Drop-down_menus'!$D$2:$E$13,2,FALSE),IF(_xlpm.x=0,"",_xlpm.x)))</f>
        <v>https://orcid.org/0000-0002-0981-7442</v>
      </c>
      <c r="Z3248" s="46" t="str">
        <f>IF(W3248="","",_xlfn.LET(_xlpm.x,VLOOKUP(W3248,'Drop-down_menus'!$D$2:$E$13,2,FALSE),IF(_xlpm.x=0,"",_xlpm.x)))</f>
        <v>https://orcid.org/0000-0002-9037-7623</v>
      </c>
      <c r="AA3248" s="46" t="str">
        <f>IF(X3248="","",_xlfn.LET(_xlpm.x,VLOOKUP(X3248,'Drop-down_menus'!$D$2:$E$13,2,FALSE),IF(_xlpm.x=0,"",_xlpm.x)))</f>
        <v>https://orcid.org/0000-0001-5748-602X</v>
      </c>
      <c r="AB3248" s="46" t="s">
        <v>300</v>
      </c>
      <c r="AC3248" s="46" t="s">
        <v>1115</v>
      </c>
    </row>
    <row r="3249" spans="1:29" ht="15" customHeight="1">
      <c r="A3249" s="46">
        <v>1285</v>
      </c>
      <c r="B3249" s="2">
        <v>4304</v>
      </c>
      <c r="C3249" t="s">
        <v>834</v>
      </c>
      <c r="D3249" s="46" t="b">
        <f>COUNTIF(Events!$B$2:$B$171, C3249) &gt; 0</f>
        <v>1</v>
      </c>
      <c r="E3249" s="46" t="s">
        <v>1113</v>
      </c>
      <c r="F3249" s="2" t="s">
        <v>1104</v>
      </c>
      <c r="G3249" t="s">
        <v>177</v>
      </c>
      <c r="H3249"/>
      <c r="I3249" s="46" t="s">
        <v>177</v>
      </c>
      <c r="J3249" s="46" t="str">
        <f>IF(I3249="","",_xlfn.LET(_xlpm.x,VLOOKUP(I3249,'2026-01-09_taxon-match'!$A$2:$N$81,4,FALSE),IF(_xlpm.x=0,"",_xlpm.x)))</f>
        <v>Sterechinus neumayeri</v>
      </c>
      <c r="K3249"/>
      <c r="L3249" s="46" t="str">
        <f>IF(I3249="","",_xlfn.LET(_xlpm.x,VLOOKUP(I3249,'2026-01-09_taxon-match'!$A$2:$N$81,3,FALSE),IF(_xlpm.x=0,"",_xlpm.x)))</f>
        <v>urn:lsid:marinespecies.org:taxname:160831</v>
      </c>
      <c r="M3249" s="46" t="str">
        <f>IF($I3249="","",_xlfn.LET(_xlpm.x,VLOOKUP($I3249,'2026-01-09_taxon-match'!$A$2:$N$81,5,FALSE),IF(_xlpm.x=0,"",_xlpm.x)))</f>
        <v>(Meissner, 1900)</v>
      </c>
      <c r="N3249" s="46" t="str">
        <f>IF($I3249="","",_xlfn.LET(_xlpm.x,VLOOKUP($I3249,'2026-01-09_taxon-match'!$A$2:$N$81,6,FALSE),IF(_xlpm.x=0,"",_xlpm.x)))</f>
        <v>Animalia</v>
      </c>
      <c r="O3249" s="46" t="str">
        <f>IF($I3249="","",_xlfn.LET(_xlpm.x,VLOOKUP($I3249,'2026-01-09_taxon-match'!$A$2:$N$81,7,FALSE),IF(_xlpm.x=0,"",_xlpm.x)))</f>
        <v>Echinodermata</v>
      </c>
      <c r="P3249" s="46" t="str">
        <f>IF($I3249="","",_xlfn.LET(_xlpm.x,VLOOKUP($I3249,'2026-01-09_taxon-match'!$A$2:$N$81,8,FALSE),IF(_xlpm.x=0,"",_xlpm.x)))</f>
        <v>Echinoidea</v>
      </c>
      <c r="Q3249" s="46" t="str">
        <f>IF($I3249="","",_xlfn.LET(_xlpm.x,VLOOKUP($I3249,'2026-01-09_taxon-match'!$A$2:$N$81,9,FALSE),IF(_xlpm.x=0,"",_xlpm.x)))</f>
        <v>Camarodonta</v>
      </c>
      <c r="R3249" s="46" t="str">
        <f>IF($I3249="","",_xlfn.LET(_xlpm.x,VLOOKUP($I3249,'2026-01-09_taxon-match'!$A$2:$N$81,10,FALSE),IF(_xlpm.x=0,"",_xlpm.x)))</f>
        <v>Echinidae</v>
      </c>
      <c r="S3249" s="46" t="str">
        <f>IF($I3249="","",_xlfn.LET(_xlpm.x,VLOOKUP($I3249,'2026-01-09_taxon-match'!$A$2:$N$81,11,FALSE),IF(_xlpm.x=0,"",_xlpm.x)))</f>
        <v>Sterechinus</v>
      </c>
      <c r="T3249" s="46" t="str">
        <f>IF($I3249="","",_xlfn.LET(_xlpm.x,VLOOKUP($I3249,'2026-01-09_taxon-match'!$A$2:$N$81,13,FALSE),IF(_xlpm.x=0,"",_xlpm.x)))</f>
        <v>neumayeri</v>
      </c>
      <c r="U3249"/>
      <c r="V3249" t="s">
        <v>43</v>
      </c>
      <c r="W3249" t="s">
        <v>28</v>
      </c>
      <c r="X3249" t="s">
        <v>32</v>
      </c>
      <c r="Y3249" s="46" t="str">
        <f>IF(V3249="","",_xlfn.LET(_xlpm.x,VLOOKUP(V3249,'Drop-down_menus'!$D$2:$E$13,2,FALSE),IF(_xlpm.x=0,"",_xlpm.x)))</f>
        <v>https://orcid.org/0000-0002-0981-7442</v>
      </c>
      <c r="Z3249" s="46" t="str">
        <f>IF(W3249="","",_xlfn.LET(_xlpm.x,VLOOKUP(W3249,'Drop-down_menus'!$D$2:$E$13,2,FALSE),IF(_xlpm.x=0,"",_xlpm.x)))</f>
        <v>https://orcid.org/0000-0002-9037-7623</v>
      </c>
      <c r="AA3249" s="46" t="str">
        <f>IF(X3249="","",_xlfn.LET(_xlpm.x,VLOOKUP(X3249,'Drop-down_menus'!$D$2:$E$13,2,FALSE),IF(_xlpm.x=0,"",_xlpm.x)))</f>
        <v>https://orcid.org/0000-0001-5748-602X</v>
      </c>
      <c r="AB3249" s="46" t="s">
        <v>172</v>
      </c>
      <c r="AC3249" s="46" t="s">
        <v>1114</v>
      </c>
    </row>
    <row r="3250" spans="1:29" ht="15" customHeight="1">
      <c r="A3250" s="46">
        <v>1285</v>
      </c>
      <c r="B3250" s="2">
        <v>4305</v>
      </c>
      <c r="C3250" t="s">
        <v>834</v>
      </c>
      <c r="D3250" s="46" t="b">
        <f>COUNTIF(Events!$B$2:$B$171, C3250) &gt; 0</f>
        <v>1</v>
      </c>
      <c r="E3250" s="46" t="s">
        <v>1109</v>
      </c>
      <c r="F3250" s="46" t="s">
        <v>1107</v>
      </c>
      <c r="G3250" t="s">
        <v>177</v>
      </c>
      <c r="H3250"/>
      <c r="I3250" s="46" t="s">
        <v>177</v>
      </c>
      <c r="J3250" s="46" t="str">
        <f>IF(I3250="","",_xlfn.LET(_xlpm.x,VLOOKUP(I3250,'2026-01-09_taxon-match'!$A$2:$N$81,4,FALSE),IF(_xlpm.x=0,"",_xlpm.x)))</f>
        <v>Sterechinus neumayeri</v>
      </c>
      <c r="K3250"/>
      <c r="L3250" s="46" t="str">
        <f>IF(I3250="","",_xlfn.LET(_xlpm.x,VLOOKUP(I3250,'2026-01-09_taxon-match'!$A$2:$N$81,3,FALSE),IF(_xlpm.x=0,"",_xlpm.x)))</f>
        <v>urn:lsid:marinespecies.org:taxname:160831</v>
      </c>
      <c r="M3250" s="46" t="str">
        <f>IF($I3250="","",_xlfn.LET(_xlpm.x,VLOOKUP($I3250,'2026-01-09_taxon-match'!$A$2:$N$81,5,FALSE),IF(_xlpm.x=0,"",_xlpm.x)))</f>
        <v>(Meissner, 1900)</v>
      </c>
      <c r="N3250" s="46" t="str">
        <f>IF($I3250="","",_xlfn.LET(_xlpm.x,VLOOKUP($I3250,'2026-01-09_taxon-match'!$A$2:$N$81,6,FALSE),IF(_xlpm.x=0,"",_xlpm.x)))</f>
        <v>Animalia</v>
      </c>
      <c r="O3250" s="46" t="str">
        <f>IF($I3250="","",_xlfn.LET(_xlpm.x,VLOOKUP($I3250,'2026-01-09_taxon-match'!$A$2:$N$81,7,FALSE),IF(_xlpm.x=0,"",_xlpm.x)))</f>
        <v>Echinodermata</v>
      </c>
      <c r="P3250" s="46" t="str">
        <f>IF($I3250="","",_xlfn.LET(_xlpm.x,VLOOKUP($I3250,'2026-01-09_taxon-match'!$A$2:$N$81,8,FALSE),IF(_xlpm.x=0,"",_xlpm.x)))</f>
        <v>Echinoidea</v>
      </c>
      <c r="Q3250" s="46" t="str">
        <f>IF($I3250="","",_xlfn.LET(_xlpm.x,VLOOKUP($I3250,'2026-01-09_taxon-match'!$A$2:$N$81,9,FALSE),IF(_xlpm.x=0,"",_xlpm.x)))</f>
        <v>Camarodonta</v>
      </c>
      <c r="R3250" s="46" t="str">
        <f>IF($I3250="","",_xlfn.LET(_xlpm.x,VLOOKUP($I3250,'2026-01-09_taxon-match'!$A$2:$N$81,10,FALSE),IF(_xlpm.x=0,"",_xlpm.x)))</f>
        <v>Echinidae</v>
      </c>
      <c r="S3250" s="46" t="str">
        <f>IF($I3250="","",_xlfn.LET(_xlpm.x,VLOOKUP($I3250,'2026-01-09_taxon-match'!$A$2:$N$81,11,FALSE),IF(_xlpm.x=0,"",_xlpm.x)))</f>
        <v>Sterechinus</v>
      </c>
      <c r="T3250" s="46" t="str">
        <f>IF($I3250="","",_xlfn.LET(_xlpm.x,VLOOKUP($I3250,'2026-01-09_taxon-match'!$A$2:$N$81,13,FALSE),IF(_xlpm.x=0,"",_xlpm.x)))</f>
        <v>neumayeri</v>
      </c>
      <c r="V3250" t="s">
        <v>43</v>
      </c>
      <c r="W3250" t="s">
        <v>28</v>
      </c>
      <c r="X3250" t="s">
        <v>32</v>
      </c>
      <c r="Y3250" s="46" t="str">
        <f>IF(V3250="","",_xlfn.LET(_xlpm.x,VLOOKUP(V3250,'Drop-down_menus'!$D$2:$E$13,2,FALSE),IF(_xlpm.x=0,"",_xlpm.x)))</f>
        <v>https://orcid.org/0000-0002-0981-7442</v>
      </c>
      <c r="Z3250" s="46" t="str">
        <f>IF(W3250="","",_xlfn.LET(_xlpm.x,VLOOKUP(W3250,'Drop-down_menus'!$D$2:$E$13,2,FALSE),IF(_xlpm.x=0,"",_xlpm.x)))</f>
        <v>https://orcid.org/0000-0002-9037-7623</v>
      </c>
      <c r="AA3250" s="46" t="str">
        <f>IF(X3250="","",_xlfn.LET(_xlpm.x,VLOOKUP(X3250,'Drop-down_menus'!$D$2:$E$13,2,FALSE),IF(_xlpm.x=0,"",_xlpm.x)))</f>
        <v>https://orcid.org/0000-0001-5748-602X</v>
      </c>
      <c r="AB3250" s="46" t="s">
        <v>172</v>
      </c>
      <c r="AC3250" s="46" t="s">
        <v>189</v>
      </c>
    </row>
    <row r="3251" spans="1:29" ht="15" customHeight="1">
      <c r="A3251" s="46">
        <v>1285</v>
      </c>
      <c r="B3251" s="2">
        <v>4306</v>
      </c>
      <c r="C3251" t="s">
        <v>834</v>
      </c>
      <c r="D3251" s="46" t="b">
        <f>COUNTIF(Events!$B$2:$B$171, C3251) &gt; 0</f>
        <v>1</v>
      </c>
      <c r="E3251" s="46" t="s">
        <v>1110</v>
      </c>
      <c r="F3251" s="46" t="s">
        <v>1108</v>
      </c>
      <c r="G3251" t="s">
        <v>177</v>
      </c>
      <c r="H3251"/>
      <c r="I3251" s="46" t="s">
        <v>177</v>
      </c>
      <c r="J3251" s="46" t="str">
        <f>IF(I3251="","",_xlfn.LET(_xlpm.x,VLOOKUP(I3251,'2026-01-09_taxon-match'!$A$2:$N$81,4,FALSE),IF(_xlpm.x=0,"",_xlpm.x)))</f>
        <v>Sterechinus neumayeri</v>
      </c>
      <c r="K3251"/>
      <c r="L3251" s="46" t="str">
        <f>IF(I3251="","",_xlfn.LET(_xlpm.x,VLOOKUP(I3251,'2026-01-09_taxon-match'!$A$2:$N$81,3,FALSE),IF(_xlpm.x=0,"",_xlpm.x)))</f>
        <v>urn:lsid:marinespecies.org:taxname:160831</v>
      </c>
      <c r="M3251" s="46" t="str">
        <f>IF($I3251="","",_xlfn.LET(_xlpm.x,VLOOKUP($I3251,'2026-01-09_taxon-match'!$A$2:$N$81,5,FALSE),IF(_xlpm.x=0,"",_xlpm.x)))</f>
        <v>(Meissner, 1900)</v>
      </c>
      <c r="N3251" s="46" t="str">
        <f>IF($I3251="","",_xlfn.LET(_xlpm.x,VLOOKUP($I3251,'2026-01-09_taxon-match'!$A$2:$N$81,6,FALSE),IF(_xlpm.x=0,"",_xlpm.x)))</f>
        <v>Animalia</v>
      </c>
      <c r="O3251" s="46" t="str">
        <f>IF($I3251="","",_xlfn.LET(_xlpm.x,VLOOKUP($I3251,'2026-01-09_taxon-match'!$A$2:$N$81,7,FALSE),IF(_xlpm.x=0,"",_xlpm.x)))</f>
        <v>Echinodermata</v>
      </c>
      <c r="P3251" s="46" t="str">
        <f>IF($I3251="","",_xlfn.LET(_xlpm.x,VLOOKUP($I3251,'2026-01-09_taxon-match'!$A$2:$N$81,8,FALSE),IF(_xlpm.x=0,"",_xlpm.x)))</f>
        <v>Echinoidea</v>
      </c>
      <c r="Q3251" s="46" t="str">
        <f>IF($I3251="","",_xlfn.LET(_xlpm.x,VLOOKUP($I3251,'2026-01-09_taxon-match'!$A$2:$N$81,9,FALSE),IF(_xlpm.x=0,"",_xlpm.x)))</f>
        <v>Camarodonta</v>
      </c>
      <c r="R3251" s="46" t="str">
        <f>IF($I3251="","",_xlfn.LET(_xlpm.x,VLOOKUP($I3251,'2026-01-09_taxon-match'!$A$2:$N$81,10,FALSE),IF(_xlpm.x=0,"",_xlpm.x)))</f>
        <v>Echinidae</v>
      </c>
      <c r="S3251" s="46" t="str">
        <f>IF($I3251="","",_xlfn.LET(_xlpm.x,VLOOKUP($I3251,'2026-01-09_taxon-match'!$A$2:$N$81,11,FALSE),IF(_xlpm.x=0,"",_xlpm.x)))</f>
        <v>Sterechinus</v>
      </c>
      <c r="T3251" s="46" t="str">
        <f>IF($I3251="","",_xlfn.LET(_xlpm.x,VLOOKUP($I3251,'2026-01-09_taxon-match'!$A$2:$N$81,13,FALSE),IF(_xlpm.x=0,"",_xlpm.x)))</f>
        <v>neumayeri</v>
      </c>
      <c r="V3251" t="s">
        <v>43</v>
      </c>
      <c r="W3251" t="s">
        <v>28</v>
      </c>
      <c r="X3251" t="s">
        <v>32</v>
      </c>
      <c r="Y3251" s="46" t="str">
        <f>IF(V3251="","",_xlfn.LET(_xlpm.x,VLOOKUP(V3251,'Drop-down_menus'!$D$2:$E$13,2,FALSE),IF(_xlpm.x=0,"",_xlpm.x)))</f>
        <v>https://orcid.org/0000-0002-0981-7442</v>
      </c>
      <c r="Z3251" s="46" t="str">
        <f>IF(W3251="","",_xlfn.LET(_xlpm.x,VLOOKUP(W3251,'Drop-down_menus'!$D$2:$E$13,2,FALSE),IF(_xlpm.x=0,"",_xlpm.x)))</f>
        <v>https://orcid.org/0000-0002-9037-7623</v>
      </c>
      <c r="AA3251" s="46" t="str">
        <f>IF(X3251="","",_xlfn.LET(_xlpm.x,VLOOKUP(X3251,'Drop-down_menus'!$D$2:$E$13,2,FALSE),IF(_xlpm.x=0,"",_xlpm.x)))</f>
        <v>https://orcid.org/0000-0001-5748-602X</v>
      </c>
      <c r="AB3251" s="46" t="s">
        <v>229</v>
      </c>
      <c r="AC3251" s="46" t="s">
        <v>1114</v>
      </c>
    </row>
    <row r="3252" spans="1:29" ht="15" customHeight="1">
      <c r="A3252" s="46">
        <v>1285</v>
      </c>
      <c r="B3252" s="2">
        <v>4307</v>
      </c>
      <c r="C3252" t="s">
        <v>834</v>
      </c>
      <c r="D3252" s="46" t="b">
        <f>COUNTIF(Events!$B$2:$B$171, C3252) &gt; 0</f>
        <v>1</v>
      </c>
      <c r="E3252" s="46" t="s">
        <v>1111</v>
      </c>
      <c r="F3252" s="46" t="s">
        <v>1108</v>
      </c>
      <c r="G3252" t="s">
        <v>177</v>
      </c>
      <c r="H3252"/>
      <c r="I3252" s="46" t="s">
        <v>177</v>
      </c>
      <c r="J3252" s="46" t="str">
        <f>IF(I3252="","",_xlfn.LET(_xlpm.x,VLOOKUP(I3252,'2026-01-09_taxon-match'!$A$2:$N$81,4,FALSE),IF(_xlpm.x=0,"",_xlpm.x)))</f>
        <v>Sterechinus neumayeri</v>
      </c>
      <c r="K3252"/>
      <c r="L3252" s="46" t="str">
        <f>IF(I3252="","",_xlfn.LET(_xlpm.x,VLOOKUP(I3252,'2026-01-09_taxon-match'!$A$2:$N$81,3,FALSE),IF(_xlpm.x=0,"",_xlpm.x)))</f>
        <v>urn:lsid:marinespecies.org:taxname:160831</v>
      </c>
      <c r="M3252" s="46" t="str">
        <f>IF($I3252="","",_xlfn.LET(_xlpm.x,VLOOKUP($I3252,'2026-01-09_taxon-match'!$A$2:$N$81,5,FALSE),IF(_xlpm.x=0,"",_xlpm.x)))</f>
        <v>(Meissner, 1900)</v>
      </c>
      <c r="N3252" s="46" t="str">
        <f>IF($I3252="","",_xlfn.LET(_xlpm.x,VLOOKUP($I3252,'2026-01-09_taxon-match'!$A$2:$N$81,6,FALSE),IF(_xlpm.x=0,"",_xlpm.x)))</f>
        <v>Animalia</v>
      </c>
      <c r="O3252" s="46" t="str">
        <f>IF($I3252="","",_xlfn.LET(_xlpm.x,VLOOKUP($I3252,'2026-01-09_taxon-match'!$A$2:$N$81,7,FALSE),IF(_xlpm.x=0,"",_xlpm.x)))</f>
        <v>Echinodermata</v>
      </c>
      <c r="P3252" s="46" t="str">
        <f>IF($I3252="","",_xlfn.LET(_xlpm.x,VLOOKUP($I3252,'2026-01-09_taxon-match'!$A$2:$N$81,8,FALSE),IF(_xlpm.x=0,"",_xlpm.x)))</f>
        <v>Echinoidea</v>
      </c>
      <c r="Q3252" s="46" t="str">
        <f>IF($I3252="","",_xlfn.LET(_xlpm.x,VLOOKUP($I3252,'2026-01-09_taxon-match'!$A$2:$N$81,9,FALSE),IF(_xlpm.x=0,"",_xlpm.x)))</f>
        <v>Camarodonta</v>
      </c>
      <c r="R3252" s="46" t="str">
        <f>IF($I3252="","",_xlfn.LET(_xlpm.x,VLOOKUP($I3252,'2026-01-09_taxon-match'!$A$2:$N$81,10,FALSE),IF(_xlpm.x=0,"",_xlpm.x)))</f>
        <v>Echinidae</v>
      </c>
      <c r="S3252" s="46" t="str">
        <f>IF($I3252="","",_xlfn.LET(_xlpm.x,VLOOKUP($I3252,'2026-01-09_taxon-match'!$A$2:$N$81,11,FALSE),IF(_xlpm.x=0,"",_xlpm.x)))</f>
        <v>Sterechinus</v>
      </c>
      <c r="T3252" s="46" t="str">
        <f>IF($I3252="","",_xlfn.LET(_xlpm.x,VLOOKUP($I3252,'2026-01-09_taxon-match'!$A$2:$N$81,13,FALSE),IF(_xlpm.x=0,"",_xlpm.x)))</f>
        <v>neumayeri</v>
      </c>
      <c r="V3252" t="s">
        <v>43</v>
      </c>
      <c r="W3252" t="s">
        <v>28</v>
      </c>
      <c r="X3252" t="s">
        <v>32</v>
      </c>
      <c r="Y3252" s="46" t="str">
        <f>IF(V3252="","",_xlfn.LET(_xlpm.x,VLOOKUP(V3252,'Drop-down_menus'!$D$2:$E$13,2,FALSE),IF(_xlpm.x=0,"",_xlpm.x)))</f>
        <v>https://orcid.org/0000-0002-0981-7442</v>
      </c>
      <c r="Z3252" s="46" t="str">
        <f>IF(W3252="","",_xlfn.LET(_xlpm.x,VLOOKUP(W3252,'Drop-down_menus'!$D$2:$E$13,2,FALSE),IF(_xlpm.x=0,"",_xlpm.x)))</f>
        <v>https://orcid.org/0000-0002-9037-7623</v>
      </c>
      <c r="AA3252" s="46" t="str">
        <f>IF(X3252="","",_xlfn.LET(_xlpm.x,VLOOKUP(X3252,'Drop-down_menus'!$D$2:$E$13,2,FALSE),IF(_xlpm.x=0,"",_xlpm.x)))</f>
        <v>https://orcid.org/0000-0001-5748-602X</v>
      </c>
      <c r="AB3252" s="46" t="s">
        <v>229</v>
      </c>
      <c r="AC3252" s="46" t="s">
        <v>1114</v>
      </c>
    </row>
    <row r="3253" spans="1:29" ht="15" customHeight="1">
      <c r="A3253" s="46">
        <v>1285</v>
      </c>
      <c r="B3253" s="2">
        <v>4308</v>
      </c>
      <c r="C3253" t="s">
        <v>834</v>
      </c>
      <c r="D3253" s="46" t="b">
        <f>COUNTIF(Events!$B$2:$B$171, C3253) &gt; 0</f>
        <v>1</v>
      </c>
      <c r="E3253" s="2" t="s">
        <v>1106</v>
      </c>
      <c r="F3253" s="46" t="s">
        <v>1105</v>
      </c>
      <c r="G3253" t="s">
        <v>177</v>
      </c>
      <c r="H3253"/>
      <c r="I3253" s="46" t="s">
        <v>177</v>
      </c>
      <c r="J3253" s="46" t="str">
        <f>IF(I3253="","",_xlfn.LET(_xlpm.x,VLOOKUP(I3253,'2026-01-09_taxon-match'!$A$2:$N$81,4,FALSE),IF(_xlpm.x=0,"",_xlpm.x)))</f>
        <v>Sterechinus neumayeri</v>
      </c>
      <c r="K3253"/>
      <c r="L3253" s="46" t="str">
        <f>IF(I3253="","",_xlfn.LET(_xlpm.x,VLOOKUP(I3253,'2026-01-09_taxon-match'!$A$2:$N$81,3,FALSE),IF(_xlpm.x=0,"",_xlpm.x)))</f>
        <v>urn:lsid:marinespecies.org:taxname:160831</v>
      </c>
      <c r="M3253" s="46" t="str">
        <f>IF($I3253="","",_xlfn.LET(_xlpm.x,VLOOKUP($I3253,'2026-01-09_taxon-match'!$A$2:$N$81,5,FALSE),IF(_xlpm.x=0,"",_xlpm.x)))</f>
        <v>(Meissner, 1900)</v>
      </c>
      <c r="N3253" s="46" t="str">
        <f>IF($I3253="","",_xlfn.LET(_xlpm.x,VLOOKUP($I3253,'2026-01-09_taxon-match'!$A$2:$N$81,6,FALSE),IF(_xlpm.x=0,"",_xlpm.x)))</f>
        <v>Animalia</v>
      </c>
      <c r="O3253" s="46" t="str">
        <f>IF($I3253="","",_xlfn.LET(_xlpm.x,VLOOKUP($I3253,'2026-01-09_taxon-match'!$A$2:$N$81,7,FALSE),IF(_xlpm.x=0,"",_xlpm.x)))</f>
        <v>Echinodermata</v>
      </c>
      <c r="P3253" s="46" t="str">
        <f>IF($I3253="","",_xlfn.LET(_xlpm.x,VLOOKUP($I3253,'2026-01-09_taxon-match'!$A$2:$N$81,8,FALSE),IF(_xlpm.x=0,"",_xlpm.x)))</f>
        <v>Echinoidea</v>
      </c>
      <c r="Q3253" s="46" t="str">
        <f>IF($I3253="","",_xlfn.LET(_xlpm.x,VLOOKUP($I3253,'2026-01-09_taxon-match'!$A$2:$N$81,9,FALSE),IF(_xlpm.x=0,"",_xlpm.x)))</f>
        <v>Camarodonta</v>
      </c>
      <c r="R3253" s="46" t="str">
        <f>IF($I3253="","",_xlfn.LET(_xlpm.x,VLOOKUP($I3253,'2026-01-09_taxon-match'!$A$2:$N$81,10,FALSE),IF(_xlpm.x=0,"",_xlpm.x)))</f>
        <v>Echinidae</v>
      </c>
      <c r="S3253" s="46" t="str">
        <f>IF($I3253="","",_xlfn.LET(_xlpm.x,VLOOKUP($I3253,'2026-01-09_taxon-match'!$A$2:$N$81,11,FALSE),IF(_xlpm.x=0,"",_xlpm.x)))</f>
        <v>Sterechinus</v>
      </c>
      <c r="T3253" s="46" t="str">
        <f>IF($I3253="","",_xlfn.LET(_xlpm.x,VLOOKUP($I3253,'2026-01-09_taxon-match'!$A$2:$N$81,13,FALSE),IF(_xlpm.x=0,"",_xlpm.x)))</f>
        <v>neumayeri</v>
      </c>
      <c r="V3253" t="s">
        <v>43</v>
      </c>
      <c r="W3253" t="s">
        <v>28</v>
      </c>
      <c r="X3253" t="s">
        <v>32</v>
      </c>
      <c r="Y3253" s="46" t="str">
        <f>IF(V3253="","",_xlfn.LET(_xlpm.x,VLOOKUP(V3253,'Drop-down_menus'!$D$2:$E$13,2,FALSE),IF(_xlpm.x=0,"",_xlpm.x)))</f>
        <v>https://orcid.org/0000-0002-0981-7442</v>
      </c>
      <c r="Z3253" s="46" t="str">
        <f>IF(W3253="","",_xlfn.LET(_xlpm.x,VLOOKUP(W3253,'Drop-down_menus'!$D$2:$E$13,2,FALSE),IF(_xlpm.x=0,"",_xlpm.x)))</f>
        <v>https://orcid.org/0000-0002-9037-7623</v>
      </c>
      <c r="AA3253" s="46" t="str">
        <f>IF(X3253="","",_xlfn.LET(_xlpm.x,VLOOKUP(X3253,'Drop-down_menus'!$D$2:$E$13,2,FALSE),IF(_xlpm.x=0,"",_xlpm.x)))</f>
        <v>https://orcid.org/0000-0001-5748-602X</v>
      </c>
      <c r="AB3253" s="46" t="s">
        <v>300</v>
      </c>
      <c r="AC3253" s="46" t="s">
        <v>1115</v>
      </c>
    </row>
    <row r="3254" spans="1:29" ht="15" customHeight="1">
      <c r="A3254" s="46">
        <v>1286</v>
      </c>
      <c r="B3254" s="2">
        <v>4309</v>
      </c>
      <c r="C3254" t="s">
        <v>834</v>
      </c>
      <c r="D3254" s="46" t="b">
        <f>COUNTIF(Events!$B$2:$B$171, C3254) &gt; 0</f>
        <v>1</v>
      </c>
      <c r="E3254" s="46" t="s">
        <v>1113</v>
      </c>
      <c r="F3254" s="2" t="s">
        <v>1104</v>
      </c>
      <c r="G3254" t="s">
        <v>177</v>
      </c>
      <c r="H3254"/>
      <c r="I3254" s="46" t="s">
        <v>177</v>
      </c>
      <c r="J3254" s="46" t="str">
        <f>IF(I3254="","",_xlfn.LET(_xlpm.x,VLOOKUP(I3254,'2026-01-09_taxon-match'!$A$2:$N$81,4,FALSE),IF(_xlpm.x=0,"",_xlpm.x)))</f>
        <v>Sterechinus neumayeri</v>
      </c>
      <c r="K3254"/>
      <c r="L3254" s="46" t="str">
        <f>IF(I3254="","",_xlfn.LET(_xlpm.x,VLOOKUP(I3254,'2026-01-09_taxon-match'!$A$2:$N$81,3,FALSE),IF(_xlpm.x=0,"",_xlpm.x)))</f>
        <v>urn:lsid:marinespecies.org:taxname:160831</v>
      </c>
      <c r="M3254" s="46" t="str">
        <f>IF($I3254="","",_xlfn.LET(_xlpm.x,VLOOKUP($I3254,'2026-01-09_taxon-match'!$A$2:$N$81,5,FALSE),IF(_xlpm.x=0,"",_xlpm.x)))</f>
        <v>(Meissner, 1900)</v>
      </c>
      <c r="N3254" s="46" t="str">
        <f>IF($I3254="","",_xlfn.LET(_xlpm.x,VLOOKUP($I3254,'2026-01-09_taxon-match'!$A$2:$N$81,6,FALSE),IF(_xlpm.x=0,"",_xlpm.x)))</f>
        <v>Animalia</v>
      </c>
      <c r="O3254" s="46" t="str">
        <f>IF($I3254="","",_xlfn.LET(_xlpm.x,VLOOKUP($I3254,'2026-01-09_taxon-match'!$A$2:$N$81,7,FALSE),IF(_xlpm.x=0,"",_xlpm.x)))</f>
        <v>Echinodermata</v>
      </c>
      <c r="P3254" s="46" t="str">
        <f>IF($I3254="","",_xlfn.LET(_xlpm.x,VLOOKUP($I3254,'2026-01-09_taxon-match'!$A$2:$N$81,8,FALSE),IF(_xlpm.x=0,"",_xlpm.x)))</f>
        <v>Echinoidea</v>
      </c>
      <c r="Q3254" s="46" t="str">
        <f>IF($I3254="","",_xlfn.LET(_xlpm.x,VLOOKUP($I3254,'2026-01-09_taxon-match'!$A$2:$N$81,9,FALSE),IF(_xlpm.x=0,"",_xlpm.x)))</f>
        <v>Camarodonta</v>
      </c>
      <c r="R3254" s="46" t="str">
        <f>IF($I3254="","",_xlfn.LET(_xlpm.x,VLOOKUP($I3254,'2026-01-09_taxon-match'!$A$2:$N$81,10,FALSE),IF(_xlpm.x=0,"",_xlpm.x)))</f>
        <v>Echinidae</v>
      </c>
      <c r="S3254" s="46" t="str">
        <f>IF($I3254="","",_xlfn.LET(_xlpm.x,VLOOKUP($I3254,'2026-01-09_taxon-match'!$A$2:$N$81,11,FALSE),IF(_xlpm.x=0,"",_xlpm.x)))</f>
        <v>Sterechinus</v>
      </c>
      <c r="T3254" s="46" t="str">
        <f>IF($I3254="","",_xlfn.LET(_xlpm.x,VLOOKUP($I3254,'2026-01-09_taxon-match'!$A$2:$N$81,13,FALSE),IF(_xlpm.x=0,"",_xlpm.x)))</f>
        <v>neumayeri</v>
      </c>
      <c r="U3254"/>
      <c r="V3254" t="s">
        <v>43</v>
      </c>
      <c r="W3254" t="s">
        <v>28</v>
      </c>
      <c r="X3254" t="s">
        <v>32</v>
      </c>
      <c r="Y3254" s="46" t="str">
        <f>IF(V3254="","",_xlfn.LET(_xlpm.x,VLOOKUP(V3254,'Drop-down_menus'!$D$2:$E$13,2,FALSE),IF(_xlpm.x=0,"",_xlpm.x)))</f>
        <v>https://orcid.org/0000-0002-0981-7442</v>
      </c>
      <c r="Z3254" s="46" t="str">
        <f>IF(W3254="","",_xlfn.LET(_xlpm.x,VLOOKUP(W3254,'Drop-down_menus'!$D$2:$E$13,2,FALSE),IF(_xlpm.x=0,"",_xlpm.x)))</f>
        <v>https://orcid.org/0000-0002-9037-7623</v>
      </c>
      <c r="AA3254" s="46" t="str">
        <f>IF(X3254="","",_xlfn.LET(_xlpm.x,VLOOKUP(X3254,'Drop-down_menus'!$D$2:$E$13,2,FALSE),IF(_xlpm.x=0,"",_xlpm.x)))</f>
        <v>https://orcid.org/0000-0001-5748-602X</v>
      </c>
      <c r="AB3254" s="46" t="s">
        <v>172</v>
      </c>
      <c r="AC3254" s="46" t="s">
        <v>1114</v>
      </c>
    </row>
    <row r="3255" spans="1:29" ht="15" customHeight="1">
      <c r="A3255" s="46">
        <v>1286</v>
      </c>
      <c r="B3255" s="2">
        <v>4310</v>
      </c>
      <c r="C3255" t="s">
        <v>834</v>
      </c>
      <c r="D3255" s="46" t="b">
        <f>COUNTIF(Events!$B$2:$B$171, C3255) &gt; 0</f>
        <v>1</v>
      </c>
      <c r="E3255" s="46" t="s">
        <v>1109</v>
      </c>
      <c r="F3255" s="46" t="s">
        <v>1107</v>
      </c>
      <c r="G3255" t="s">
        <v>177</v>
      </c>
      <c r="H3255"/>
      <c r="I3255" s="46" t="s">
        <v>177</v>
      </c>
      <c r="J3255" s="46" t="str">
        <f>IF(I3255="","",_xlfn.LET(_xlpm.x,VLOOKUP(I3255,'2026-01-09_taxon-match'!$A$2:$N$81,4,FALSE),IF(_xlpm.x=0,"",_xlpm.x)))</f>
        <v>Sterechinus neumayeri</v>
      </c>
      <c r="K3255"/>
      <c r="L3255" s="46" t="str">
        <f>IF(I3255="","",_xlfn.LET(_xlpm.x,VLOOKUP(I3255,'2026-01-09_taxon-match'!$A$2:$N$81,3,FALSE),IF(_xlpm.x=0,"",_xlpm.x)))</f>
        <v>urn:lsid:marinespecies.org:taxname:160831</v>
      </c>
      <c r="M3255" s="46" t="str">
        <f>IF($I3255="","",_xlfn.LET(_xlpm.x,VLOOKUP($I3255,'2026-01-09_taxon-match'!$A$2:$N$81,5,FALSE),IF(_xlpm.x=0,"",_xlpm.x)))</f>
        <v>(Meissner, 1900)</v>
      </c>
      <c r="N3255" s="46" t="str">
        <f>IF($I3255="","",_xlfn.LET(_xlpm.x,VLOOKUP($I3255,'2026-01-09_taxon-match'!$A$2:$N$81,6,FALSE),IF(_xlpm.x=0,"",_xlpm.x)))</f>
        <v>Animalia</v>
      </c>
      <c r="O3255" s="46" t="str">
        <f>IF($I3255="","",_xlfn.LET(_xlpm.x,VLOOKUP($I3255,'2026-01-09_taxon-match'!$A$2:$N$81,7,FALSE),IF(_xlpm.x=0,"",_xlpm.x)))</f>
        <v>Echinodermata</v>
      </c>
      <c r="P3255" s="46" t="str">
        <f>IF($I3255="","",_xlfn.LET(_xlpm.x,VLOOKUP($I3255,'2026-01-09_taxon-match'!$A$2:$N$81,8,FALSE),IF(_xlpm.x=0,"",_xlpm.x)))</f>
        <v>Echinoidea</v>
      </c>
      <c r="Q3255" s="46" t="str">
        <f>IF($I3255="","",_xlfn.LET(_xlpm.x,VLOOKUP($I3255,'2026-01-09_taxon-match'!$A$2:$N$81,9,FALSE),IF(_xlpm.x=0,"",_xlpm.x)))</f>
        <v>Camarodonta</v>
      </c>
      <c r="R3255" s="46" t="str">
        <f>IF($I3255="","",_xlfn.LET(_xlpm.x,VLOOKUP($I3255,'2026-01-09_taxon-match'!$A$2:$N$81,10,FALSE),IF(_xlpm.x=0,"",_xlpm.x)))</f>
        <v>Echinidae</v>
      </c>
      <c r="S3255" s="46" t="str">
        <f>IF($I3255="","",_xlfn.LET(_xlpm.x,VLOOKUP($I3255,'2026-01-09_taxon-match'!$A$2:$N$81,11,FALSE),IF(_xlpm.x=0,"",_xlpm.x)))</f>
        <v>Sterechinus</v>
      </c>
      <c r="T3255" s="46" t="str">
        <f>IF($I3255="","",_xlfn.LET(_xlpm.x,VLOOKUP($I3255,'2026-01-09_taxon-match'!$A$2:$N$81,13,FALSE),IF(_xlpm.x=0,"",_xlpm.x)))</f>
        <v>neumayeri</v>
      </c>
      <c r="V3255" t="s">
        <v>43</v>
      </c>
      <c r="W3255" t="s">
        <v>28</v>
      </c>
      <c r="X3255" t="s">
        <v>32</v>
      </c>
      <c r="Y3255" s="46" t="str">
        <f>IF(V3255="","",_xlfn.LET(_xlpm.x,VLOOKUP(V3255,'Drop-down_menus'!$D$2:$E$13,2,FALSE),IF(_xlpm.x=0,"",_xlpm.x)))</f>
        <v>https://orcid.org/0000-0002-0981-7442</v>
      </c>
      <c r="Z3255" s="46" t="str">
        <f>IF(W3255="","",_xlfn.LET(_xlpm.x,VLOOKUP(W3255,'Drop-down_menus'!$D$2:$E$13,2,FALSE),IF(_xlpm.x=0,"",_xlpm.x)))</f>
        <v>https://orcid.org/0000-0002-9037-7623</v>
      </c>
      <c r="AA3255" s="46" t="str">
        <f>IF(X3255="","",_xlfn.LET(_xlpm.x,VLOOKUP(X3255,'Drop-down_menus'!$D$2:$E$13,2,FALSE),IF(_xlpm.x=0,"",_xlpm.x)))</f>
        <v>https://orcid.org/0000-0001-5748-602X</v>
      </c>
      <c r="AB3255" s="46" t="s">
        <v>172</v>
      </c>
      <c r="AC3255" s="46" t="s">
        <v>189</v>
      </c>
    </row>
    <row r="3256" spans="1:29" ht="15" customHeight="1">
      <c r="A3256" s="46">
        <v>1286</v>
      </c>
      <c r="B3256" s="2">
        <v>4311</v>
      </c>
      <c r="C3256" t="s">
        <v>834</v>
      </c>
      <c r="D3256" s="46" t="b">
        <f>COUNTIF(Events!$B$2:$B$171, C3256) &gt; 0</f>
        <v>1</v>
      </c>
      <c r="E3256" s="46" t="s">
        <v>1110</v>
      </c>
      <c r="F3256" s="46" t="s">
        <v>1108</v>
      </c>
      <c r="G3256" t="s">
        <v>177</v>
      </c>
      <c r="H3256"/>
      <c r="I3256" s="46" t="s">
        <v>177</v>
      </c>
      <c r="J3256" s="46" t="str">
        <f>IF(I3256="","",_xlfn.LET(_xlpm.x,VLOOKUP(I3256,'2026-01-09_taxon-match'!$A$2:$N$81,4,FALSE),IF(_xlpm.x=0,"",_xlpm.x)))</f>
        <v>Sterechinus neumayeri</v>
      </c>
      <c r="K3256"/>
      <c r="L3256" s="46" t="str">
        <f>IF(I3256="","",_xlfn.LET(_xlpm.x,VLOOKUP(I3256,'2026-01-09_taxon-match'!$A$2:$N$81,3,FALSE),IF(_xlpm.x=0,"",_xlpm.x)))</f>
        <v>urn:lsid:marinespecies.org:taxname:160831</v>
      </c>
      <c r="M3256" s="46" t="str">
        <f>IF($I3256="","",_xlfn.LET(_xlpm.x,VLOOKUP($I3256,'2026-01-09_taxon-match'!$A$2:$N$81,5,FALSE),IF(_xlpm.x=0,"",_xlpm.x)))</f>
        <v>(Meissner, 1900)</v>
      </c>
      <c r="N3256" s="46" t="str">
        <f>IF($I3256="","",_xlfn.LET(_xlpm.x,VLOOKUP($I3256,'2026-01-09_taxon-match'!$A$2:$N$81,6,FALSE),IF(_xlpm.x=0,"",_xlpm.x)))</f>
        <v>Animalia</v>
      </c>
      <c r="O3256" s="46" t="str">
        <f>IF($I3256="","",_xlfn.LET(_xlpm.x,VLOOKUP($I3256,'2026-01-09_taxon-match'!$A$2:$N$81,7,FALSE),IF(_xlpm.x=0,"",_xlpm.x)))</f>
        <v>Echinodermata</v>
      </c>
      <c r="P3256" s="46" t="str">
        <f>IF($I3256="","",_xlfn.LET(_xlpm.x,VLOOKUP($I3256,'2026-01-09_taxon-match'!$A$2:$N$81,8,FALSE),IF(_xlpm.x=0,"",_xlpm.x)))</f>
        <v>Echinoidea</v>
      </c>
      <c r="Q3256" s="46" t="str">
        <f>IF($I3256="","",_xlfn.LET(_xlpm.x,VLOOKUP($I3256,'2026-01-09_taxon-match'!$A$2:$N$81,9,FALSE),IF(_xlpm.x=0,"",_xlpm.x)))</f>
        <v>Camarodonta</v>
      </c>
      <c r="R3256" s="46" t="str">
        <f>IF($I3256="","",_xlfn.LET(_xlpm.x,VLOOKUP($I3256,'2026-01-09_taxon-match'!$A$2:$N$81,10,FALSE),IF(_xlpm.x=0,"",_xlpm.x)))</f>
        <v>Echinidae</v>
      </c>
      <c r="S3256" s="46" t="str">
        <f>IF($I3256="","",_xlfn.LET(_xlpm.x,VLOOKUP($I3256,'2026-01-09_taxon-match'!$A$2:$N$81,11,FALSE),IF(_xlpm.x=0,"",_xlpm.x)))</f>
        <v>Sterechinus</v>
      </c>
      <c r="T3256" s="46" t="str">
        <f>IF($I3256="","",_xlfn.LET(_xlpm.x,VLOOKUP($I3256,'2026-01-09_taxon-match'!$A$2:$N$81,13,FALSE),IF(_xlpm.x=0,"",_xlpm.x)))</f>
        <v>neumayeri</v>
      </c>
      <c r="V3256" t="s">
        <v>43</v>
      </c>
      <c r="W3256" t="s">
        <v>28</v>
      </c>
      <c r="X3256" t="s">
        <v>32</v>
      </c>
      <c r="Y3256" s="46" t="str">
        <f>IF(V3256="","",_xlfn.LET(_xlpm.x,VLOOKUP(V3256,'Drop-down_menus'!$D$2:$E$13,2,FALSE),IF(_xlpm.x=0,"",_xlpm.x)))</f>
        <v>https://orcid.org/0000-0002-0981-7442</v>
      </c>
      <c r="Z3256" s="46" t="str">
        <f>IF(W3256="","",_xlfn.LET(_xlpm.x,VLOOKUP(W3256,'Drop-down_menus'!$D$2:$E$13,2,FALSE),IF(_xlpm.x=0,"",_xlpm.x)))</f>
        <v>https://orcid.org/0000-0002-9037-7623</v>
      </c>
      <c r="AA3256" s="46" t="str">
        <f>IF(X3256="","",_xlfn.LET(_xlpm.x,VLOOKUP(X3256,'Drop-down_menus'!$D$2:$E$13,2,FALSE),IF(_xlpm.x=0,"",_xlpm.x)))</f>
        <v>https://orcid.org/0000-0001-5748-602X</v>
      </c>
      <c r="AB3256" s="46" t="s">
        <v>229</v>
      </c>
      <c r="AC3256" s="46" t="s">
        <v>1114</v>
      </c>
    </row>
    <row r="3257" spans="1:29" ht="15" customHeight="1">
      <c r="A3257" s="46">
        <v>1286</v>
      </c>
      <c r="B3257" s="2">
        <v>4312</v>
      </c>
      <c r="C3257" t="s">
        <v>834</v>
      </c>
      <c r="D3257" s="46" t="b">
        <f>COUNTIF(Events!$B$2:$B$171, C3257) &gt; 0</f>
        <v>1</v>
      </c>
      <c r="E3257" s="46" t="s">
        <v>1111</v>
      </c>
      <c r="F3257" s="46" t="s">
        <v>1108</v>
      </c>
      <c r="G3257" t="s">
        <v>177</v>
      </c>
      <c r="H3257"/>
      <c r="I3257" s="46" t="s">
        <v>177</v>
      </c>
      <c r="J3257" s="46" t="str">
        <f>IF(I3257="","",_xlfn.LET(_xlpm.x,VLOOKUP(I3257,'2026-01-09_taxon-match'!$A$2:$N$81,4,FALSE),IF(_xlpm.x=0,"",_xlpm.x)))</f>
        <v>Sterechinus neumayeri</v>
      </c>
      <c r="K3257"/>
      <c r="L3257" s="46" t="str">
        <f>IF(I3257="","",_xlfn.LET(_xlpm.x,VLOOKUP(I3257,'2026-01-09_taxon-match'!$A$2:$N$81,3,FALSE),IF(_xlpm.x=0,"",_xlpm.x)))</f>
        <v>urn:lsid:marinespecies.org:taxname:160831</v>
      </c>
      <c r="M3257" s="46" t="str">
        <f>IF($I3257="","",_xlfn.LET(_xlpm.x,VLOOKUP($I3257,'2026-01-09_taxon-match'!$A$2:$N$81,5,FALSE),IF(_xlpm.x=0,"",_xlpm.x)))</f>
        <v>(Meissner, 1900)</v>
      </c>
      <c r="N3257" s="46" t="str">
        <f>IF($I3257="","",_xlfn.LET(_xlpm.x,VLOOKUP($I3257,'2026-01-09_taxon-match'!$A$2:$N$81,6,FALSE),IF(_xlpm.x=0,"",_xlpm.x)))</f>
        <v>Animalia</v>
      </c>
      <c r="O3257" s="46" t="str">
        <f>IF($I3257="","",_xlfn.LET(_xlpm.x,VLOOKUP($I3257,'2026-01-09_taxon-match'!$A$2:$N$81,7,FALSE),IF(_xlpm.x=0,"",_xlpm.x)))</f>
        <v>Echinodermata</v>
      </c>
      <c r="P3257" s="46" t="str">
        <f>IF($I3257="","",_xlfn.LET(_xlpm.x,VLOOKUP($I3257,'2026-01-09_taxon-match'!$A$2:$N$81,8,FALSE),IF(_xlpm.x=0,"",_xlpm.x)))</f>
        <v>Echinoidea</v>
      </c>
      <c r="Q3257" s="46" t="str">
        <f>IF($I3257="","",_xlfn.LET(_xlpm.x,VLOOKUP($I3257,'2026-01-09_taxon-match'!$A$2:$N$81,9,FALSE),IF(_xlpm.x=0,"",_xlpm.x)))</f>
        <v>Camarodonta</v>
      </c>
      <c r="R3257" s="46" t="str">
        <f>IF($I3257="","",_xlfn.LET(_xlpm.x,VLOOKUP($I3257,'2026-01-09_taxon-match'!$A$2:$N$81,10,FALSE),IF(_xlpm.x=0,"",_xlpm.x)))</f>
        <v>Echinidae</v>
      </c>
      <c r="S3257" s="46" t="str">
        <f>IF($I3257="","",_xlfn.LET(_xlpm.x,VLOOKUP($I3257,'2026-01-09_taxon-match'!$A$2:$N$81,11,FALSE),IF(_xlpm.x=0,"",_xlpm.x)))</f>
        <v>Sterechinus</v>
      </c>
      <c r="T3257" s="46" t="str">
        <f>IF($I3257="","",_xlfn.LET(_xlpm.x,VLOOKUP($I3257,'2026-01-09_taxon-match'!$A$2:$N$81,13,FALSE),IF(_xlpm.x=0,"",_xlpm.x)))</f>
        <v>neumayeri</v>
      </c>
      <c r="V3257" t="s">
        <v>43</v>
      </c>
      <c r="W3257" t="s">
        <v>28</v>
      </c>
      <c r="X3257" t="s">
        <v>32</v>
      </c>
      <c r="Y3257" s="46" t="str">
        <f>IF(V3257="","",_xlfn.LET(_xlpm.x,VLOOKUP(V3257,'Drop-down_menus'!$D$2:$E$13,2,FALSE),IF(_xlpm.x=0,"",_xlpm.x)))</f>
        <v>https://orcid.org/0000-0002-0981-7442</v>
      </c>
      <c r="Z3257" s="46" t="str">
        <f>IF(W3257="","",_xlfn.LET(_xlpm.x,VLOOKUP(W3257,'Drop-down_menus'!$D$2:$E$13,2,FALSE),IF(_xlpm.x=0,"",_xlpm.x)))</f>
        <v>https://orcid.org/0000-0002-9037-7623</v>
      </c>
      <c r="AA3257" s="46" t="str">
        <f>IF(X3257="","",_xlfn.LET(_xlpm.x,VLOOKUP(X3257,'Drop-down_menus'!$D$2:$E$13,2,FALSE),IF(_xlpm.x=0,"",_xlpm.x)))</f>
        <v>https://orcid.org/0000-0001-5748-602X</v>
      </c>
      <c r="AB3257" s="46" t="s">
        <v>229</v>
      </c>
      <c r="AC3257" s="46" t="s">
        <v>1114</v>
      </c>
    </row>
    <row r="3258" spans="1:29" ht="15" customHeight="1">
      <c r="A3258" s="46">
        <v>1286</v>
      </c>
      <c r="B3258" s="2">
        <v>4313</v>
      </c>
      <c r="C3258" t="s">
        <v>834</v>
      </c>
      <c r="D3258" s="46" t="b">
        <f>COUNTIF(Events!$B$2:$B$171, C3258) &gt; 0</f>
        <v>1</v>
      </c>
      <c r="E3258" s="2" t="s">
        <v>1106</v>
      </c>
      <c r="F3258" s="46" t="s">
        <v>1105</v>
      </c>
      <c r="G3258" t="s">
        <v>177</v>
      </c>
      <c r="H3258"/>
      <c r="I3258" s="46" t="s">
        <v>177</v>
      </c>
      <c r="J3258" s="46" t="str">
        <f>IF(I3258="","",_xlfn.LET(_xlpm.x,VLOOKUP(I3258,'2026-01-09_taxon-match'!$A$2:$N$81,4,FALSE),IF(_xlpm.x=0,"",_xlpm.x)))</f>
        <v>Sterechinus neumayeri</v>
      </c>
      <c r="K3258"/>
      <c r="L3258" s="46" t="str">
        <f>IF(I3258="","",_xlfn.LET(_xlpm.x,VLOOKUP(I3258,'2026-01-09_taxon-match'!$A$2:$N$81,3,FALSE),IF(_xlpm.x=0,"",_xlpm.x)))</f>
        <v>urn:lsid:marinespecies.org:taxname:160831</v>
      </c>
      <c r="M3258" s="46" t="str">
        <f>IF($I3258="","",_xlfn.LET(_xlpm.x,VLOOKUP($I3258,'2026-01-09_taxon-match'!$A$2:$N$81,5,FALSE),IF(_xlpm.x=0,"",_xlpm.x)))</f>
        <v>(Meissner, 1900)</v>
      </c>
      <c r="N3258" s="46" t="str">
        <f>IF($I3258="","",_xlfn.LET(_xlpm.x,VLOOKUP($I3258,'2026-01-09_taxon-match'!$A$2:$N$81,6,FALSE),IF(_xlpm.x=0,"",_xlpm.x)))</f>
        <v>Animalia</v>
      </c>
      <c r="O3258" s="46" t="str">
        <f>IF($I3258="","",_xlfn.LET(_xlpm.x,VLOOKUP($I3258,'2026-01-09_taxon-match'!$A$2:$N$81,7,FALSE),IF(_xlpm.x=0,"",_xlpm.x)))</f>
        <v>Echinodermata</v>
      </c>
      <c r="P3258" s="46" t="str">
        <f>IF($I3258="","",_xlfn.LET(_xlpm.x,VLOOKUP($I3258,'2026-01-09_taxon-match'!$A$2:$N$81,8,FALSE),IF(_xlpm.x=0,"",_xlpm.x)))</f>
        <v>Echinoidea</v>
      </c>
      <c r="Q3258" s="46" t="str">
        <f>IF($I3258="","",_xlfn.LET(_xlpm.x,VLOOKUP($I3258,'2026-01-09_taxon-match'!$A$2:$N$81,9,FALSE),IF(_xlpm.x=0,"",_xlpm.x)))</f>
        <v>Camarodonta</v>
      </c>
      <c r="R3258" s="46" t="str">
        <f>IF($I3258="","",_xlfn.LET(_xlpm.x,VLOOKUP($I3258,'2026-01-09_taxon-match'!$A$2:$N$81,10,FALSE),IF(_xlpm.x=0,"",_xlpm.x)))</f>
        <v>Echinidae</v>
      </c>
      <c r="S3258" s="46" t="str">
        <f>IF($I3258="","",_xlfn.LET(_xlpm.x,VLOOKUP($I3258,'2026-01-09_taxon-match'!$A$2:$N$81,11,FALSE),IF(_xlpm.x=0,"",_xlpm.x)))</f>
        <v>Sterechinus</v>
      </c>
      <c r="T3258" s="46" t="str">
        <f>IF($I3258="","",_xlfn.LET(_xlpm.x,VLOOKUP($I3258,'2026-01-09_taxon-match'!$A$2:$N$81,13,FALSE),IF(_xlpm.x=0,"",_xlpm.x)))</f>
        <v>neumayeri</v>
      </c>
      <c r="V3258" t="s">
        <v>43</v>
      </c>
      <c r="W3258" t="s">
        <v>28</v>
      </c>
      <c r="X3258" t="s">
        <v>32</v>
      </c>
      <c r="Y3258" s="46" t="str">
        <f>IF(V3258="","",_xlfn.LET(_xlpm.x,VLOOKUP(V3258,'Drop-down_menus'!$D$2:$E$13,2,FALSE),IF(_xlpm.x=0,"",_xlpm.x)))</f>
        <v>https://orcid.org/0000-0002-0981-7442</v>
      </c>
      <c r="Z3258" s="46" t="str">
        <f>IF(W3258="","",_xlfn.LET(_xlpm.x,VLOOKUP(W3258,'Drop-down_menus'!$D$2:$E$13,2,FALSE),IF(_xlpm.x=0,"",_xlpm.x)))</f>
        <v>https://orcid.org/0000-0002-9037-7623</v>
      </c>
      <c r="AA3258" s="46" t="str">
        <f>IF(X3258="","",_xlfn.LET(_xlpm.x,VLOOKUP(X3258,'Drop-down_menus'!$D$2:$E$13,2,FALSE),IF(_xlpm.x=0,"",_xlpm.x)))</f>
        <v>https://orcid.org/0000-0001-5748-602X</v>
      </c>
      <c r="AB3258" s="46" t="s">
        <v>300</v>
      </c>
      <c r="AC3258" s="46" t="s">
        <v>1115</v>
      </c>
    </row>
    <row r="3259" spans="1:29" ht="15" customHeight="1">
      <c r="A3259" s="46">
        <v>1287</v>
      </c>
      <c r="B3259" s="2">
        <v>4314</v>
      </c>
      <c r="C3259" t="s">
        <v>834</v>
      </c>
      <c r="D3259" s="46" t="b">
        <f>COUNTIF(Events!$B$2:$B$171, C3259) &gt; 0</f>
        <v>1</v>
      </c>
      <c r="E3259" s="46" t="s">
        <v>1113</v>
      </c>
      <c r="F3259" s="2" t="s">
        <v>1104</v>
      </c>
      <c r="G3259" t="s">
        <v>177</v>
      </c>
      <c r="H3259"/>
      <c r="I3259" s="46" t="s">
        <v>177</v>
      </c>
      <c r="J3259" s="46" t="str">
        <f>IF(I3259="","",_xlfn.LET(_xlpm.x,VLOOKUP(I3259,'2026-01-09_taxon-match'!$A$2:$N$81,4,FALSE),IF(_xlpm.x=0,"",_xlpm.x)))</f>
        <v>Sterechinus neumayeri</v>
      </c>
      <c r="K3259"/>
      <c r="L3259" s="46" t="str">
        <f>IF(I3259="","",_xlfn.LET(_xlpm.x,VLOOKUP(I3259,'2026-01-09_taxon-match'!$A$2:$N$81,3,FALSE),IF(_xlpm.x=0,"",_xlpm.x)))</f>
        <v>urn:lsid:marinespecies.org:taxname:160831</v>
      </c>
      <c r="M3259" s="46" t="str">
        <f>IF($I3259="","",_xlfn.LET(_xlpm.x,VLOOKUP($I3259,'2026-01-09_taxon-match'!$A$2:$N$81,5,FALSE),IF(_xlpm.x=0,"",_xlpm.x)))</f>
        <v>(Meissner, 1900)</v>
      </c>
      <c r="N3259" s="46" t="str">
        <f>IF($I3259="","",_xlfn.LET(_xlpm.x,VLOOKUP($I3259,'2026-01-09_taxon-match'!$A$2:$N$81,6,FALSE),IF(_xlpm.x=0,"",_xlpm.x)))</f>
        <v>Animalia</v>
      </c>
      <c r="O3259" s="46" t="str">
        <f>IF($I3259="","",_xlfn.LET(_xlpm.x,VLOOKUP($I3259,'2026-01-09_taxon-match'!$A$2:$N$81,7,FALSE),IF(_xlpm.x=0,"",_xlpm.x)))</f>
        <v>Echinodermata</v>
      </c>
      <c r="P3259" s="46" t="str">
        <f>IF($I3259="","",_xlfn.LET(_xlpm.x,VLOOKUP($I3259,'2026-01-09_taxon-match'!$A$2:$N$81,8,FALSE),IF(_xlpm.x=0,"",_xlpm.x)))</f>
        <v>Echinoidea</v>
      </c>
      <c r="Q3259" s="46" t="str">
        <f>IF($I3259="","",_xlfn.LET(_xlpm.x,VLOOKUP($I3259,'2026-01-09_taxon-match'!$A$2:$N$81,9,FALSE),IF(_xlpm.x=0,"",_xlpm.x)))</f>
        <v>Camarodonta</v>
      </c>
      <c r="R3259" s="46" t="str">
        <f>IF($I3259="","",_xlfn.LET(_xlpm.x,VLOOKUP($I3259,'2026-01-09_taxon-match'!$A$2:$N$81,10,FALSE),IF(_xlpm.x=0,"",_xlpm.x)))</f>
        <v>Echinidae</v>
      </c>
      <c r="S3259" s="46" t="str">
        <f>IF($I3259="","",_xlfn.LET(_xlpm.x,VLOOKUP($I3259,'2026-01-09_taxon-match'!$A$2:$N$81,11,FALSE),IF(_xlpm.x=0,"",_xlpm.x)))</f>
        <v>Sterechinus</v>
      </c>
      <c r="T3259" s="46" t="str">
        <f>IF($I3259="","",_xlfn.LET(_xlpm.x,VLOOKUP($I3259,'2026-01-09_taxon-match'!$A$2:$N$81,13,FALSE),IF(_xlpm.x=0,"",_xlpm.x)))</f>
        <v>neumayeri</v>
      </c>
      <c r="U3259"/>
      <c r="V3259" t="s">
        <v>43</v>
      </c>
      <c r="W3259" t="s">
        <v>28</v>
      </c>
      <c r="X3259" t="s">
        <v>32</v>
      </c>
      <c r="Y3259" s="46" t="str">
        <f>IF(V3259="","",_xlfn.LET(_xlpm.x,VLOOKUP(V3259,'Drop-down_menus'!$D$2:$E$13,2,FALSE),IF(_xlpm.x=0,"",_xlpm.x)))</f>
        <v>https://orcid.org/0000-0002-0981-7442</v>
      </c>
      <c r="Z3259" s="46" t="str">
        <f>IF(W3259="","",_xlfn.LET(_xlpm.x,VLOOKUP(W3259,'Drop-down_menus'!$D$2:$E$13,2,FALSE),IF(_xlpm.x=0,"",_xlpm.x)))</f>
        <v>https://orcid.org/0000-0002-9037-7623</v>
      </c>
      <c r="AA3259" s="46" t="str">
        <f>IF(X3259="","",_xlfn.LET(_xlpm.x,VLOOKUP(X3259,'Drop-down_menus'!$D$2:$E$13,2,FALSE),IF(_xlpm.x=0,"",_xlpm.x)))</f>
        <v>https://orcid.org/0000-0001-5748-602X</v>
      </c>
      <c r="AB3259" s="46" t="s">
        <v>172</v>
      </c>
      <c r="AC3259" s="46" t="s">
        <v>1114</v>
      </c>
    </row>
    <row r="3260" spans="1:29" ht="15" customHeight="1">
      <c r="A3260" s="46">
        <v>1287</v>
      </c>
      <c r="B3260" s="2">
        <v>4315</v>
      </c>
      <c r="C3260" t="s">
        <v>834</v>
      </c>
      <c r="D3260" s="46" t="b">
        <f>COUNTIF(Events!$B$2:$B$171, C3260) &gt; 0</f>
        <v>1</v>
      </c>
      <c r="E3260" s="46" t="s">
        <v>1109</v>
      </c>
      <c r="F3260" s="46" t="s">
        <v>1107</v>
      </c>
      <c r="G3260" t="s">
        <v>177</v>
      </c>
      <c r="H3260"/>
      <c r="I3260" s="46" t="s">
        <v>177</v>
      </c>
      <c r="J3260" s="46" t="str">
        <f>IF(I3260="","",_xlfn.LET(_xlpm.x,VLOOKUP(I3260,'2026-01-09_taxon-match'!$A$2:$N$81,4,FALSE),IF(_xlpm.x=0,"",_xlpm.x)))</f>
        <v>Sterechinus neumayeri</v>
      </c>
      <c r="K3260"/>
      <c r="L3260" s="46" t="str">
        <f>IF(I3260="","",_xlfn.LET(_xlpm.x,VLOOKUP(I3260,'2026-01-09_taxon-match'!$A$2:$N$81,3,FALSE),IF(_xlpm.x=0,"",_xlpm.x)))</f>
        <v>urn:lsid:marinespecies.org:taxname:160831</v>
      </c>
      <c r="M3260" s="46" t="str">
        <f>IF($I3260="","",_xlfn.LET(_xlpm.x,VLOOKUP($I3260,'2026-01-09_taxon-match'!$A$2:$N$81,5,FALSE),IF(_xlpm.x=0,"",_xlpm.x)))</f>
        <v>(Meissner, 1900)</v>
      </c>
      <c r="N3260" s="46" t="str">
        <f>IF($I3260="","",_xlfn.LET(_xlpm.x,VLOOKUP($I3260,'2026-01-09_taxon-match'!$A$2:$N$81,6,FALSE),IF(_xlpm.x=0,"",_xlpm.x)))</f>
        <v>Animalia</v>
      </c>
      <c r="O3260" s="46" t="str">
        <f>IF($I3260="","",_xlfn.LET(_xlpm.x,VLOOKUP($I3260,'2026-01-09_taxon-match'!$A$2:$N$81,7,FALSE),IF(_xlpm.x=0,"",_xlpm.x)))</f>
        <v>Echinodermata</v>
      </c>
      <c r="P3260" s="46" t="str">
        <f>IF($I3260="","",_xlfn.LET(_xlpm.x,VLOOKUP($I3260,'2026-01-09_taxon-match'!$A$2:$N$81,8,FALSE),IF(_xlpm.x=0,"",_xlpm.x)))</f>
        <v>Echinoidea</v>
      </c>
      <c r="Q3260" s="46" t="str">
        <f>IF($I3260="","",_xlfn.LET(_xlpm.x,VLOOKUP($I3260,'2026-01-09_taxon-match'!$A$2:$N$81,9,FALSE),IF(_xlpm.x=0,"",_xlpm.x)))</f>
        <v>Camarodonta</v>
      </c>
      <c r="R3260" s="46" t="str">
        <f>IF($I3260="","",_xlfn.LET(_xlpm.x,VLOOKUP($I3260,'2026-01-09_taxon-match'!$A$2:$N$81,10,FALSE),IF(_xlpm.x=0,"",_xlpm.x)))</f>
        <v>Echinidae</v>
      </c>
      <c r="S3260" s="46" t="str">
        <f>IF($I3260="","",_xlfn.LET(_xlpm.x,VLOOKUP($I3260,'2026-01-09_taxon-match'!$A$2:$N$81,11,FALSE),IF(_xlpm.x=0,"",_xlpm.x)))</f>
        <v>Sterechinus</v>
      </c>
      <c r="T3260" s="46" t="str">
        <f>IF($I3260="","",_xlfn.LET(_xlpm.x,VLOOKUP($I3260,'2026-01-09_taxon-match'!$A$2:$N$81,13,FALSE),IF(_xlpm.x=0,"",_xlpm.x)))</f>
        <v>neumayeri</v>
      </c>
      <c r="V3260" t="s">
        <v>43</v>
      </c>
      <c r="W3260" t="s">
        <v>28</v>
      </c>
      <c r="X3260" t="s">
        <v>32</v>
      </c>
      <c r="Y3260" s="46" t="str">
        <f>IF(V3260="","",_xlfn.LET(_xlpm.x,VLOOKUP(V3260,'Drop-down_menus'!$D$2:$E$13,2,FALSE),IF(_xlpm.x=0,"",_xlpm.x)))</f>
        <v>https://orcid.org/0000-0002-0981-7442</v>
      </c>
      <c r="Z3260" s="46" t="str">
        <f>IF(W3260="","",_xlfn.LET(_xlpm.x,VLOOKUP(W3260,'Drop-down_menus'!$D$2:$E$13,2,FALSE),IF(_xlpm.x=0,"",_xlpm.x)))</f>
        <v>https://orcid.org/0000-0002-9037-7623</v>
      </c>
      <c r="AA3260" s="46" t="str">
        <f>IF(X3260="","",_xlfn.LET(_xlpm.x,VLOOKUP(X3260,'Drop-down_menus'!$D$2:$E$13,2,FALSE),IF(_xlpm.x=0,"",_xlpm.x)))</f>
        <v>https://orcid.org/0000-0001-5748-602X</v>
      </c>
      <c r="AB3260" s="46" t="s">
        <v>172</v>
      </c>
      <c r="AC3260" s="46" t="s">
        <v>189</v>
      </c>
    </row>
    <row r="3261" spans="1:29" ht="15" customHeight="1">
      <c r="A3261" s="46">
        <v>1287</v>
      </c>
      <c r="B3261" s="2">
        <v>4316</v>
      </c>
      <c r="C3261" t="s">
        <v>834</v>
      </c>
      <c r="D3261" s="46" t="b">
        <f>COUNTIF(Events!$B$2:$B$171, C3261) &gt; 0</f>
        <v>1</v>
      </c>
      <c r="E3261" s="46" t="s">
        <v>1110</v>
      </c>
      <c r="F3261" s="46" t="s">
        <v>1108</v>
      </c>
      <c r="G3261" t="s">
        <v>177</v>
      </c>
      <c r="H3261"/>
      <c r="I3261" s="46" t="s">
        <v>177</v>
      </c>
      <c r="J3261" s="46" t="str">
        <f>IF(I3261="","",_xlfn.LET(_xlpm.x,VLOOKUP(I3261,'2026-01-09_taxon-match'!$A$2:$N$81,4,FALSE),IF(_xlpm.x=0,"",_xlpm.x)))</f>
        <v>Sterechinus neumayeri</v>
      </c>
      <c r="K3261"/>
      <c r="L3261" s="46" t="str">
        <f>IF(I3261="","",_xlfn.LET(_xlpm.x,VLOOKUP(I3261,'2026-01-09_taxon-match'!$A$2:$N$81,3,FALSE),IF(_xlpm.x=0,"",_xlpm.x)))</f>
        <v>urn:lsid:marinespecies.org:taxname:160831</v>
      </c>
      <c r="M3261" s="46" t="str">
        <f>IF($I3261="","",_xlfn.LET(_xlpm.x,VLOOKUP($I3261,'2026-01-09_taxon-match'!$A$2:$N$81,5,FALSE),IF(_xlpm.x=0,"",_xlpm.x)))</f>
        <v>(Meissner, 1900)</v>
      </c>
      <c r="N3261" s="46" t="str">
        <f>IF($I3261="","",_xlfn.LET(_xlpm.x,VLOOKUP($I3261,'2026-01-09_taxon-match'!$A$2:$N$81,6,FALSE),IF(_xlpm.x=0,"",_xlpm.x)))</f>
        <v>Animalia</v>
      </c>
      <c r="O3261" s="46" t="str">
        <f>IF($I3261="","",_xlfn.LET(_xlpm.x,VLOOKUP($I3261,'2026-01-09_taxon-match'!$A$2:$N$81,7,FALSE),IF(_xlpm.x=0,"",_xlpm.x)))</f>
        <v>Echinodermata</v>
      </c>
      <c r="P3261" s="46" t="str">
        <f>IF($I3261="","",_xlfn.LET(_xlpm.x,VLOOKUP($I3261,'2026-01-09_taxon-match'!$A$2:$N$81,8,FALSE),IF(_xlpm.x=0,"",_xlpm.x)))</f>
        <v>Echinoidea</v>
      </c>
      <c r="Q3261" s="46" t="str">
        <f>IF($I3261="","",_xlfn.LET(_xlpm.x,VLOOKUP($I3261,'2026-01-09_taxon-match'!$A$2:$N$81,9,FALSE),IF(_xlpm.x=0,"",_xlpm.x)))</f>
        <v>Camarodonta</v>
      </c>
      <c r="R3261" s="46" t="str">
        <f>IF($I3261="","",_xlfn.LET(_xlpm.x,VLOOKUP($I3261,'2026-01-09_taxon-match'!$A$2:$N$81,10,FALSE),IF(_xlpm.x=0,"",_xlpm.x)))</f>
        <v>Echinidae</v>
      </c>
      <c r="S3261" s="46" t="str">
        <f>IF($I3261="","",_xlfn.LET(_xlpm.x,VLOOKUP($I3261,'2026-01-09_taxon-match'!$A$2:$N$81,11,FALSE),IF(_xlpm.x=0,"",_xlpm.x)))</f>
        <v>Sterechinus</v>
      </c>
      <c r="T3261" s="46" t="str">
        <f>IF($I3261="","",_xlfn.LET(_xlpm.x,VLOOKUP($I3261,'2026-01-09_taxon-match'!$A$2:$N$81,13,FALSE),IF(_xlpm.x=0,"",_xlpm.x)))</f>
        <v>neumayeri</v>
      </c>
      <c r="V3261" t="s">
        <v>43</v>
      </c>
      <c r="W3261" t="s">
        <v>28</v>
      </c>
      <c r="X3261" t="s">
        <v>32</v>
      </c>
      <c r="Y3261" s="46" t="str">
        <f>IF(V3261="","",_xlfn.LET(_xlpm.x,VLOOKUP(V3261,'Drop-down_menus'!$D$2:$E$13,2,FALSE),IF(_xlpm.x=0,"",_xlpm.x)))</f>
        <v>https://orcid.org/0000-0002-0981-7442</v>
      </c>
      <c r="Z3261" s="46" t="str">
        <f>IF(W3261="","",_xlfn.LET(_xlpm.x,VLOOKUP(W3261,'Drop-down_menus'!$D$2:$E$13,2,FALSE),IF(_xlpm.x=0,"",_xlpm.x)))</f>
        <v>https://orcid.org/0000-0002-9037-7623</v>
      </c>
      <c r="AA3261" s="46" t="str">
        <f>IF(X3261="","",_xlfn.LET(_xlpm.x,VLOOKUP(X3261,'Drop-down_menus'!$D$2:$E$13,2,FALSE),IF(_xlpm.x=0,"",_xlpm.x)))</f>
        <v>https://orcid.org/0000-0001-5748-602X</v>
      </c>
      <c r="AB3261" s="46" t="s">
        <v>229</v>
      </c>
      <c r="AC3261" s="46" t="s">
        <v>1114</v>
      </c>
    </row>
    <row r="3262" spans="1:29" ht="15" customHeight="1">
      <c r="A3262" s="46">
        <v>1287</v>
      </c>
      <c r="B3262" s="2">
        <v>4317</v>
      </c>
      <c r="C3262" t="s">
        <v>834</v>
      </c>
      <c r="D3262" s="46" t="b">
        <f>COUNTIF(Events!$B$2:$B$171, C3262) &gt; 0</f>
        <v>1</v>
      </c>
      <c r="E3262" s="46" t="s">
        <v>1111</v>
      </c>
      <c r="F3262" s="46" t="s">
        <v>1108</v>
      </c>
      <c r="G3262" t="s">
        <v>177</v>
      </c>
      <c r="H3262"/>
      <c r="I3262" s="46" t="s">
        <v>177</v>
      </c>
      <c r="J3262" s="46" t="str">
        <f>IF(I3262="","",_xlfn.LET(_xlpm.x,VLOOKUP(I3262,'2026-01-09_taxon-match'!$A$2:$N$81,4,FALSE),IF(_xlpm.x=0,"",_xlpm.x)))</f>
        <v>Sterechinus neumayeri</v>
      </c>
      <c r="K3262"/>
      <c r="L3262" s="46" t="str">
        <f>IF(I3262="","",_xlfn.LET(_xlpm.x,VLOOKUP(I3262,'2026-01-09_taxon-match'!$A$2:$N$81,3,FALSE),IF(_xlpm.x=0,"",_xlpm.x)))</f>
        <v>urn:lsid:marinespecies.org:taxname:160831</v>
      </c>
      <c r="M3262" s="46" t="str">
        <f>IF($I3262="","",_xlfn.LET(_xlpm.x,VLOOKUP($I3262,'2026-01-09_taxon-match'!$A$2:$N$81,5,FALSE),IF(_xlpm.x=0,"",_xlpm.x)))</f>
        <v>(Meissner, 1900)</v>
      </c>
      <c r="N3262" s="46" t="str">
        <f>IF($I3262="","",_xlfn.LET(_xlpm.x,VLOOKUP($I3262,'2026-01-09_taxon-match'!$A$2:$N$81,6,FALSE),IF(_xlpm.x=0,"",_xlpm.x)))</f>
        <v>Animalia</v>
      </c>
      <c r="O3262" s="46" t="str">
        <f>IF($I3262="","",_xlfn.LET(_xlpm.x,VLOOKUP($I3262,'2026-01-09_taxon-match'!$A$2:$N$81,7,FALSE),IF(_xlpm.x=0,"",_xlpm.x)))</f>
        <v>Echinodermata</v>
      </c>
      <c r="P3262" s="46" t="str">
        <f>IF($I3262="","",_xlfn.LET(_xlpm.x,VLOOKUP($I3262,'2026-01-09_taxon-match'!$A$2:$N$81,8,FALSE),IF(_xlpm.x=0,"",_xlpm.x)))</f>
        <v>Echinoidea</v>
      </c>
      <c r="Q3262" s="46" t="str">
        <f>IF($I3262="","",_xlfn.LET(_xlpm.x,VLOOKUP($I3262,'2026-01-09_taxon-match'!$A$2:$N$81,9,FALSE),IF(_xlpm.x=0,"",_xlpm.x)))</f>
        <v>Camarodonta</v>
      </c>
      <c r="R3262" s="46" t="str">
        <f>IF($I3262="","",_xlfn.LET(_xlpm.x,VLOOKUP($I3262,'2026-01-09_taxon-match'!$A$2:$N$81,10,FALSE),IF(_xlpm.x=0,"",_xlpm.x)))</f>
        <v>Echinidae</v>
      </c>
      <c r="S3262" s="46" t="str">
        <f>IF($I3262="","",_xlfn.LET(_xlpm.x,VLOOKUP($I3262,'2026-01-09_taxon-match'!$A$2:$N$81,11,FALSE),IF(_xlpm.x=0,"",_xlpm.x)))</f>
        <v>Sterechinus</v>
      </c>
      <c r="T3262" s="46" t="str">
        <f>IF($I3262="","",_xlfn.LET(_xlpm.x,VLOOKUP($I3262,'2026-01-09_taxon-match'!$A$2:$N$81,13,FALSE),IF(_xlpm.x=0,"",_xlpm.x)))</f>
        <v>neumayeri</v>
      </c>
      <c r="V3262" t="s">
        <v>43</v>
      </c>
      <c r="W3262" t="s">
        <v>28</v>
      </c>
      <c r="X3262" t="s">
        <v>32</v>
      </c>
      <c r="Y3262" s="46" t="str">
        <f>IF(V3262="","",_xlfn.LET(_xlpm.x,VLOOKUP(V3262,'Drop-down_menus'!$D$2:$E$13,2,FALSE),IF(_xlpm.x=0,"",_xlpm.x)))</f>
        <v>https://orcid.org/0000-0002-0981-7442</v>
      </c>
      <c r="Z3262" s="46" t="str">
        <f>IF(W3262="","",_xlfn.LET(_xlpm.x,VLOOKUP(W3262,'Drop-down_menus'!$D$2:$E$13,2,FALSE),IF(_xlpm.x=0,"",_xlpm.x)))</f>
        <v>https://orcid.org/0000-0002-9037-7623</v>
      </c>
      <c r="AA3262" s="46" t="str">
        <f>IF(X3262="","",_xlfn.LET(_xlpm.x,VLOOKUP(X3262,'Drop-down_menus'!$D$2:$E$13,2,FALSE),IF(_xlpm.x=0,"",_xlpm.x)))</f>
        <v>https://orcid.org/0000-0001-5748-602X</v>
      </c>
      <c r="AB3262" s="46" t="s">
        <v>229</v>
      </c>
      <c r="AC3262" s="46" t="s">
        <v>1114</v>
      </c>
    </row>
    <row r="3263" spans="1:29" ht="15" customHeight="1">
      <c r="A3263" s="46">
        <v>1287</v>
      </c>
      <c r="B3263" s="2">
        <v>4318</v>
      </c>
      <c r="C3263" t="s">
        <v>834</v>
      </c>
      <c r="D3263" s="46" t="b">
        <f>COUNTIF(Events!$B$2:$B$171, C3263) &gt; 0</f>
        <v>1</v>
      </c>
      <c r="E3263" s="2" t="s">
        <v>1106</v>
      </c>
      <c r="F3263" s="46" t="s">
        <v>1105</v>
      </c>
      <c r="G3263" t="s">
        <v>177</v>
      </c>
      <c r="H3263"/>
      <c r="I3263" s="46" t="s">
        <v>177</v>
      </c>
      <c r="J3263" s="46" t="str">
        <f>IF(I3263="","",_xlfn.LET(_xlpm.x,VLOOKUP(I3263,'2026-01-09_taxon-match'!$A$2:$N$81,4,FALSE),IF(_xlpm.x=0,"",_xlpm.x)))</f>
        <v>Sterechinus neumayeri</v>
      </c>
      <c r="K3263"/>
      <c r="L3263" s="46" t="str">
        <f>IF(I3263="","",_xlfn.LET(_xlpm.x,VLOOKUP(I3263,'2026-01-09_taxon-match'!$A$2:$N$81,3,FALSE),IF(_xlpm.x=0,"",_xlpm.x)))</f>
        <v>urn:lsid:marinespecies.org:taxname:160831</v>
      </c>
      <c r="M3263" s="46" t="str">
        <f>IF($I3263="","",_xlfn.LET(_xlpm.x,VLOOKUP($I3263,'2026-01-09_taxon-match'!$A$2:$N$81,5,FALSE),IF(_xlpm.x=0,"",_xlpm.x)))</f>
        <v>(Meissner, 1900)</v>
      </c>
      <c r="N3263" s="46" t="str">
        <f>IF($I3263="","",_xlfn.LET(_xlpm.x,VLOOKUP($I3263,'2026-01-09_taxon-match'!$A$2:$N$81,6,FALSE),IF(_xlpm.x=0,"",_xlpm.x)))</f>
        <v>Animalia</v>
      </c>
      <c r="O3263" s="46" t="str">
        <f>IF($I3263="","",_xlfn.LET(_xlpm.x,VLOOKUP($I3263,'2026-01-09_taxon-match'!$A$2:$N$81,7,FALSE),IF(_xlpm.x=0,"",_xlpm.x)))</f>
        <v>Echinodermata</v>
      </c>
      <c r="P3263" s="46" t="str">
        <f>IF($I3263="","",_xlfn.LET(_xlpm.x,VLOOKUP($I3263,'2026-01-09_taxon-match'!$A$2:$N$81,8,FALSE),IF(_xlpm.x=0,"",_xlpm.x)))</f>
        <v>Echinoidea</v>
      </c>
      <c r="Q3263" s="46" t="str">
        <f>IF($I3263="","",_xlfn.LET(_xlpm.x,VLOOKUP($I3263,'2026-01-09_taxon-match'!$A$2:$N$81,9,FALSE),IF(_xlpm.x=0,"",_xlpm.x)))</f>
        <v>Camarodonta</v>
      </c>
      <c r="R3263" s="46" t="str">
        <f>IF($I3263="","",_xlfn.LET(_xlpm.x,VLOOKUP($I3263,'2026-01-09_taxon-match'!$A$2:$N$81,10,FALSE),IF(_xlpm.x=0,"",_xlpm.x)))</f>
        <v>Echinidae</v>
      </c>
      <c r="S3263" s="46" t="str">
        <f>IF($I3263="","",_xlfn.LET(_xlpm.x,VLOOKUP($I3263,'2026-01-09_taxon-match'!$A$2:$N$81,11,FALSE),IF(_xlpm.x=0,"",_xlpm.x)))</f>
        <v>Sterechinus</v>
      </c>
      <c r="T3263" s="46" t="str">
        <f>IF($I3263="","",_xlfn.LET(_xlpm.x,VLOOKUP($I3263,'2026-01-09_taxon-match'!$A$2:$N$81,13,FALSE),IF(_xlpm.x=0,"",_xlpm.x)))</f>
        <v>neumayeri</v>
      </c>
      <c r="V3263" t="s">
        <v>43</v>
      </c>
      <c r="W3263" t="s">
        <v>28</v>
      </c>
      <c r="X3263" t="s">
        <v>32</v>
      </c>
      <c r="Y3263" s="46" t="str">
        <f>IF(V3263="","",_xlfn.LET(_xlpm.x,VLOOKUP(V3263,'Drop-down_menus'!$D$2:$E$13,2,FALSE),IF(_xlpm.x=0,"",_xlpm.x)))</f>
        <v>https://orcid.org/0000-0002-0981-7442</v>
      </c>
      <c r="Z3263" s="46" t="str">
        <f>IF(W3263="","",_xlfn.LET(_xlpm.x,VLOOKUP(W3263,'Drop-down_menus'!$D$2:$E$13,2,FALSE),IF(_xlpm.x=0,"",_xlpm.x)))</f>
        <v>https://orcid.org/0000-0002-9037-7623</v>
      </c>
      <c r="AA3263" s="46" t="str">
        <f>IF(X3263="","",_xlfn.LET(_xlpm.x,VLOOKUP(X3263,'Drop-down_menus'!$D$2:$E$13,2,FALSE),IF(_xlpm.x=0,"",_xlpm.x)))</f>
        <v>https://orcid.org/0000-0001-5748-602X</v>
      </c>
      <c r="AB3263" s="46" t="s">
        <v>300</v>
      </c>
      <c r="AC3263" s="46" t="s">
        <v>1115</v>
      </c>
    </row>
    <row r="3264" spans="1:29" ht="15" customHeight="1">
      <c r="A3264" s="46">
        <v>1288</v>
      </c>
      <c r="B3264" s="2">
        <v>4319</v>
      </c>
      <c r="C3264" t="s">
        <v>834</v>
      </c>
      <c r="D3264" s="46" t="b">
        <f>COUNTIF(Events!$B$2:$B$171, C3264) &gt; 0</f>
        <v>1</v>
      </c>
      <c r="E3264" s="46" t="s">
        <v>1113</v>
      </c>
      <c r="F3264" s="2" t="s">
        <v>1104</v>
      </c>
      <c r="G3264" t="s">
        <v>177</v>
      </c>
      <c r="H3264"/>
      <c r="I3264" s="46" t="s">
        <v>177</v>
      </c>
      <c r="J3264" s="46" t="str">
        <f>IF(I3264="","",_xlfn.LET(_xlpm.x,VLOOKUP(I3264,'2026-01-09_taxon-match'!$A$2:$N$81,4,FALSE),IF(_xlpm.x=0,"",_xlpm.x)))</f>
        <v>Sterechinus neumayeri</v>
      </c>
      <c r="K3264"/>
      <c r="L3264" s="46" t="str">
        <f>IF(I3264="","",_xlfn.LET(_xlpm.x,VLOOKUP(I3264,'2026-01-09_taxon-match'!$A$2:$N$81,3,FALSE),IF(_xlpm.x=0,"",_xlpm.x)))</f>
        <v>urn:lsid:marinespecies.org:taxname:160831</v>
      </c>
      <c r="M3264" s="46" t="str">
        <f>IF($I3264="","",_xlfn.LET(_xlpm.x,VLOOKUP($I3264,'2026-01-09_taxon-match'!$A$2:$N$81,5,FALSE),IF(_xlpm.x=0,"",_xlpm.x)))</f>
        <v>(Meissner, 1900)</v>
      </c>
      <c r="N3264" s="46" t="str">
        <f>IF($I3264="","",_xlfn.LET(_xlpm.x,VLOOKUP($I3264,'2026-01-09_taxon-match'!$A$2:$N$81,6,FALSE),IF(_xlpm.x=0,"",_xlpm.x)))</f>
        <v>Animalia</v>
      </c>
      <c r="O3264" s="46" t="str">
        <f>IF($I3264="","",_xlfn.LET(_xlpm.x,VLOOKUP($I3264,'2026-01-09_taxon-match'!$A$2:$N$81,7,FALSE),IF(_xlpm.x=0,"",_xlpm.x)))</f>
        <v>Echinodermata</v>
      </c>
      <c r="P3264" s="46" t="str">
        <f>IF($I3264="","",_xlfn.LET(_xlpm.x,VLOOKUP($I3264,'2026-01-09_taxon-match'!$A$2:$N$81,8,FALSE),IF(_xlpm.x=0,"",_xlpm.x)))</f>
        <v>Echinoidea</v>
      </c>
      <c r="Q3264" s="46" t="str">
        <f>IF($I3264="","",_xlfn.LET(_xlpm.x,VLOOKUP($I3264,'2026-01-09_taxon-match'!$A$2:$N$81,9,FALSE),IF(_xlpm.x=0,"",_xlpm.x)))</f>
        <v>Camarodonta</v>
      </c>
      <c r="R3264" s="46" t="str">
        <f>IF($I3264="","",_xlfn.LET(_xlpm.x,VLOOKUP($I3264,'2026-01-09_taxon-match'!$A$2:$N$81,10,FALSE),IF(_xlpm.x=0,"",_xlpm.x)))</f>
        <v>Echinidae</v>
      </c>
      <c r="S3264" s="46" t="str">
        <f>IF($I3264="","",_xlfn.LET(_xlpm.x,VLOOKUP($I3264,'2026-01-09_taxon-match'!$A$2:$N$81,11,FALSE),IF(_xlpm.x=0,"",_xlpm.x)))</f>
        <v>Sterechinus</v>
      </c>
      <c r="T3264" s="46" t="str">
        <f>IF($I3264="","",_xlfn.LET(_xlpm.x,VLOOKUP($I3264,'2026-01-09_taxon-match'!$A$2:$N$81,13,FALSE),IF(_xlpm.x=0,"",_xlpm.x)))</f>
        <v>neumayeri</v>
      </c>
      <c r="U3264"/>
      <c r="V3264" t="s">
        <v>43</v>
      </c>
      <c r="W3264" t="s">
        <v>28</v>
      </c>
      <c r="X3264" t="s">
        <v>32</v>
      </c>
      <c r="Y3264" s="46" t="str">
        <f>IF(V3264="","",_xlfn.LET(_xlpm.x,VLOOKUP(V3264,'Drop-down_menus'!$D$2:$E$13,2,FALSE),IF(_xlpm.x=0,"",_xlpm.x)))</f>
        <v>https://orcid.org/0000-0002-0981-7442</v>
      </c>
      <c r="Z3264" s="46" t="str">
        <f>IF(W3264="","",_xlfn.LET(_xlpm.x,VLOOKUP(W3264,'Drop-down_menus'!$D$2:$E$13,2,FALSE),IF(_xlpm.x=0,"",_xlpm.x)))</f>
        <v>https://orcid.org/0000-0002-9037-7623</v>
      </c>
      <c r="AA3264" s="46" t="str">
        <f>IF(X3264="","",_xlfn.LET(_xlpm.x,VLOOKUP(X3264,'Drop-down_menus'!$D$2:$E$13,2,FALSE),IF(_xlpm.x=0,"",_xlpm.x)))</f>
        <v>https://orcid.org/0000-0001-5748-602X</v>
      </c>
      <c r="AB3264" s="46" t="s">
        <v>172</v>
      </c>
      <c r="AC3264" s="46" t="s">
        <v>1114</v>
      </c>
    </row>
    <row r="3265" spans="1:29" ht="15" customHeight="1">
      <c r="A3265" s="46">
        <v>1288</v>
      </c>
      <c r="B3265" s="2">
        <v>4320</v>
      </c>
      <c r="C3265" t="s">
        <v>834</v>
      </c>
      <c r="D3265" s="46" t="b">
        <f>COUNTIF(Events!$B$2:$B$171, C3265) &gt; 0</f>
        <v>1</v>
      </c>
      <c r="E3265" s="46" t="s">
        <v>1109</v>
      </c>
      <c r="F3265" s="46" t="s">
        <v>1107</v>
      </c>
      <c r="G3265" t="s">
        <v>177</v>
      </c>
      <c r="H3265"/>
      <c r="I3265" s="46" t="s">
        <v>177</v>
      </c>
      <c r="J3265" s="46" t="str">
        <f>IF(I3265="","",_xlfn.LET(_xlpm.x,VLOOKUP(I3265,'2026-01-09_taxon-match'!$A$2:$N$81,4,FALSE),IF(_xlpm.x=0,"",_xlpm.x)))</f>
        <v>Sterechinus neumayeri</v>
      </c>
      <c r="K3265"/>
      <c r="L3265" s="46" t="str">
        <f>IF(I3265="","",_xlfn.LET(_xlpm.x,VLOOKUP(I3265,'2026-01-09_taxon-match'!$A$2:$N$81,3,FALSE),IF(_xlpm.x=0,"",_xlpm.x)))</f>
        <v>urn:lsid:marinespecies.org:taxname:160831</v>
      </c>
      <c r="M3265" s="46" t="str">
        <f>IF($I3265="","",_xlfn.LET(_xlpm.x,VLOOKUP($I3265,'2026-01-09_taxon-match'!$A$2:$N$81,5,FALSE),IF(_xlpm.x=0,"",_xlpm.x)))</f>
        <v>(Meissner, 1900)</v>
      </c>
      <c r="N3265" s="46" t="str">
        <f>IF($I3265="","",_xlfn.LET(_xlpm.x,VLOOKUP($I3265,'2026-01-09_taxon-match'!$A$2:$N$81,6,FALSE),IF(_xlpm.x=0,"",_xlpm.x)))</f>
        <v>Animalia</v>
      </c>
      <c r="O3265" s="46" t="str">
        <f>IF($I3265="","",_xlfn.LET(_xlpm.x,VLOOKUP($I3265,'2026-01-09_taxon-match'!$A$2:$N$81,7,FALSE),IF(_xlpm.x=0,"",_xlpm.x)))</f>
        <v>Echinodermata</v>
      </c>
      <c r="P3265" s="46" t="str">
        <f>IF($I3265="","",_xlfn.LET(_xlpm.x,VLOOKUP($I3265,'2026-01-09_taxon-match'!$A$2:$N$81,8,FALSE),IF(_xlpm.x=0,"",_xlpm.x)))</f>
        <v>Echinoidea</v>
      </c>
      <c r="Q3265" s="46" t="str">
        <f>IF($I3265="","",_xlfn.LET(_xlpm.x,VLOOKUP($I3265,'2026-01-09_taxon-match'!$A$2:$N$81,9,FALSE),IF(_xlpm.x=0,"",_xlpm.x)))</f>
        <v>Camarodonta</v>
      </c>
      <c r="R3265" s="46" t="str">
        <f>IF($I3265="","",_xlfn.LET(_xlpm.x,VLOOKUP($I3265,'2026-01-09_taxon-match'!$A$2:$N$81,10,FALSE),IF(_xlpm.x=0,"",_xlpm.x)))</f>
        <v>Echinidae</v>
      </c>
      <c r="S3265" s="46" t="str">
        <f>IF($I3265="","",_xlfn.LET(_xlpm.x,VLOOKUP($I3265,'2026-01-09_taxon-match'!$A$2:$N$81,11,FALSE),IF(_xlpm.x=0,"",_xlpm.x)))</f>
        <v>Sterechinus</v>
      </c>
      <c r="T3265" s="46" t="str">
        <f>IF($I3265="","",_xlfn.LET(_xlpm.x,VLOOKUP($I3265,'2026-01-09_taxon-match'!$A$2:$N$81,13,FALSE),IF(_xlpm.x=0,"",_xlpm.x)))</f>
        <v>neumayeri</v>
      </c>
      <c r="V3265" t="s">
        <v>43</v>
      </c>
      <c r="W3265" t="s">
        <v>28</v>
      </c>
      <c r="X3265" t="s">
        <v>32</v>
      </c>
      <c r="Y3265" s="46" t="str">
        <f>IF(V3265="","",_xlfn.LET(_xlpm.x,VLOOKUP(V3265,'Drop-down_menus'!$D$2:$E$13,2,FALSE),IF(_xlpm.x=0,"",_xlpm.x)))</f>
        <v>https://orcid.org/0000-0002-0981-7442</v>
      </c>
      <c r="Z3265" s="46" t="str">
        <f>IF(W3265="","",_xlfn.LET(_xlpm.x,VLOOKUP(W3265,'Drop-down_menus'!$D$2:$E$13,2,FALSE),IF(_xlpm.x=0,"",_xlpm.x)))</f>
        <v>https://orcid.org/0000-0002-9037-7623</v>
      </c>
      <c r="AA3265" s="46" t="str">
        <f>IF(X3265="","",_xlfn.LET(_xlpm.x,VLOOKUP(X3265,'Drop-down_menus'!$D$2:$E$13,2,FALSE),IF(_xlpm.x=0,"",_xlpm.x)))</f>
        <v>https://orcid.org/0000-0001-5748-602X</v>
      </c>
      <c r="AB3265" s="46" t="s">
        <v>172</v>
      </c>
      <c r="AC3265" s="46" t="s">
        <v>189</v>
      </c>
    </row>
    <row r="3266" spans="1:29" ht="15" customHeight="1">
      <c r="A3266" s="46">
        <v>1288</v>
      </c>
      <c r="B3266" s="2">
        <v>4321</v>
      </c>
      <c r="C3266" t="s">
        <v>834</v>
      </c>
      <c r="D3266" s="46" t="b">
        <f>COUNTIF(Events!$B$2:$B$171, C3266) &gt; 0</f>
        <v>1</v>
      </c>
      <c r="E3266" s="46" t="s">
        <v>1110</v>
      </c>
      <c r="F3266" s="46" t="s">
        <v>1108</v>
      </c>
      <c r="G3266" t="s">
        <v>177</v>
      </c>
      <c r="H3266"/>
      <c r="I3266" s="46" t="s">
        <v>177</v>
      </c>
      <c r="J3266" s="46" t="str">
        <f>IF(I3266="","",_xlfn.LET(_xlpm.x,VLOOKUP(I3266,'2026-01-09_taxon-match'!$A$2:$N$81,4,FALSE),IF(_xlpm.x=0,"",_xlpm.x)))</f>
        <v>Sterechinus neumayeri</v>
      </c>
      <c r="K3266"/>
      <c r="L3266" s="46" t="str">
        <f>IF(I3266="","",_xlfn.LET(_xlpm.x,VLOOKUP(I3266,'2026-01-09_taxon-match'!$A$2:$N$81,3,FALSE),IF(_xlpm.x=0,"",_xlpm.x)))</f>
        <v>urn:lsid:marinespecies.org:taxname:160831</v>
      </c>
      <c r="M3266" s="46" t="str">
        <f>IF($I3266="","",_xlfn.LET(_xlpm.x,VLOOKUP($I3266,'2026-01-09_taxon-match'!$A$2:$N$81,5,FALSE),IF(_xlpm.x=0,"",_xlpm.x)))</f>
        <v>(Meissner, 1900)</v>
      </c>
      <c r="N3266" s="46" t="str">
        <f>IF($I3266="","",_xlfn.LET(_xlpm.x,VLOOKUP($I3266,'2026-01-09_taxon-match'!$A$2:$N$81,6,FALSE),IF(_xlpm.x=0,"",_xlpm.x)))</f>
        <v>Animalia</v>
      </c>
      <c r="O3266" s="46" t="str">
        <f>IF($I3266="","",_xlfn.LET(_xlpm.x,VLOOKUP($I3266,'2026-01-09_taxon-match'!$A$2:$N$81,7,FALSE),IF(_xlpm.x=0,"",_xlpm.x)))</f>
        <v>Echinodermata</v>
      </c>
      <c r="P3266" s="46" t="str">
        <f>IF($I3266="","",_xlfn.LET(_xlpm.x,VLOOKUP($I3266,'2026-01-09_taxon-match'!$A$2:$N$81,8,FALSE),IF(_xlpm.x=0,"",_xlpm.x)))</f>
        <v>Echinoidea</v>
      </c>
      <c r="Q3266" s="46" t="str">
        <f>IF($I3266="","",_xlfn.LET(_xlpm.x,VLOOKUP($I3266,'2026-01-09_taxon-match'!$A$2:$N$81,9,FALSE),IF(_xlpm.x=0,"",_xlpm.x)))</f>
        <v>Camarodonta</v>
      </c>
      <c r="R3266" s="46" t="str">
        <f>IF($I3266="","",_xlfn.LET(_xlpm.x,VLOOKUP($I3266,'2026-01-09_taxon-match'!$A$2:$N$81,10,FALSE),IF(_xlpm.x=0,"",_xlpm.x)))</f>
        <v>Echinidae</v>
      </c>
      <c r="S3266" s="46" t="str">
        <f>IF($I3266="","",_xlfn.LET(_xlpm.x,VLOOKUP($I3266,'2026-01-09_taxon-match'!$A$2:$N$81,11,FALSE),IF(_xlpm.x=0,"",_xlpm.x)))</f>
        <v>Sterechinus</v>
      </c>
      <c r="T3266" s="46" t="str">
        <f>IF($I3266="","",_xlfn.LET(_xlpm.x,VLOOKUP($I3266,'2026-01-09_taxon-match'!$A$2:$N$81,13,FALSE),IF(_xlpm.x=0,"",_xlpm.x)))</f>
        <v>neumayeri</v>
      </c>
      <c r="V3266" t="s">
        <v>43</v>
      </c>
      <c r="W3266" t="s">
        <v>28</v>
      </c>
      <c r="X3266" t="s">
        <v>32</v>
      </c>
      <c r="Y3266" s="46" t="str">
        <f>IF(V3266="","",_xlfn.LET(_xlpm.x,VLOOKUP(V3266,'Drop-down_menus'!$D$2:$E$13,2,FALSE),IF(_xlpm.x=0,"",_xlpm.x)))</f>
        <v>https://orcid.org/0000-0002-0981-7442</v>
      </c>
      <c r="Z3266" s="46" t="str">
        <f>IF(W3266="","",_xlfn.LET(_xlpm.x,VLOOKUP(W3266,'Drop-down_menus'!$D$2:$E$13,2,FALSE),IF(_xlpm.x=0,"",_xlpm.x)))</f>
        <v>https://orcid.org/0000-0002-9037-7623</v>
      </c>
      <c r="AA3266" s="46" t="str">
        <f>IF(X3266="","",_xlfn.LET(_xlpm.x,VLOOKUP(X3266,'Drop-down_menus'!$D$2:$E$13,2,FALSE),IF(_xlpm.x=0,"",_xlpm.x)))</f>
        <v>https://orcid.org/0000-0001-5748-602X</v>
      </c>
      <c r="AB3266" s="46" t="s">
        <v>229</v>
      </c>
      <c r="AC3266" s="46" t="s">
        <v>1114</v>
      </c>
    </row>
    <row r="3267" spans="1:29" ht="15" customHeight="1">
      <c r="A3267" s="46">
        <v>1288</v>
      </c>
      <c r="B3267" s="2">
        <v>4322</v>
      </c>
      <c r="C3267" t="s">
        <v>834</v>
      </c>
      <c r="D3267" s="46" t="b">
        <f>COUNTIF(Events!$B$2:$B$171, C3267) &gt; 0</f>
        <v>1</v>
      </c>
      <c r="E3267" s="46" t="s">
        <v>1111</v>
      </c>
      <c r="F3267" s="46" t="s">
        <v>1108</v>
      </c>
      <c r="G3267" t="s">
        <v>177</v>
      </c>
      <c r="H3267"/>
      <c r="I3267" s="46" t="s">
        <v>177</v>
      </c>
      <c r="J3267" s="46" t="str">
        <f>IF(I3267="","",_xlfn.LET(_xlpm.x,VLOOKUP(I3267,'2026-01-09_taxon-match'!$A$2:$N$81,4,FALSE),IF(_xlpm.x=0,"",_xlpm.x)))</f>
        <v>Sterechinus neumayeri</v>
      </c>
      <c r="K3267"/>
      <c r="L3267" s="46" t="str">
        <f>IF(I3267="","",_xlfn.LET(_xlpm.x,VLOOKUP(I3267,'2026-01-09_taxon-match'!$A$2:$N$81,3,FALSE),IF(_xlpm.x=0,"",_xlpm.x)))</f>
        <v>urn:lsid:marinespecies.org:taxname:160831</v>
      </c>
      <c r="M3267" s="46" t="str">
        <f>IF($I3267="","",_xlfn.LET(_xlpm.x,VLOOKUP($I3267,'2026-01-09_taxon-match'!$A$2:$N$81,5,FALSE),IF(_xlpm.x=0,"",_xlpm.x)))</f>
        <v>(Meissner, 1900)</v>
      </c>
      <c r="N3267" s="46" t="str">
        <f>IF($I3267="","",_xlfn.LET(_xlpm.x,VLOOKUP($I3267,'2026-01-09_taxon-match'!$A$2:$N$81,6,FALSE),IF(_xlpm.x=0,"",_xlpm.x)))</f>
        <v>Animalia</v>
      </c>
      <c r="O3267" s="46" t="str">
        <f>IF($I3267="","",_xlfn.LET(_xlpm.x,VLOOKUP($I3267,'2026-01-09_taxon-match'!$A$2:$N$81,7,FALSE),IF(_xlpm.x=0,"",_xlpm.x)))</f>
        <v>Echinodermata</v>
      </c>
      <c r="P3267" s="46" t="str">
        <f>IF($I3267="","",_xlfn.LET(_xlpm.x,VLOOKUP($I3267,'2026-01-09_taxon-match'!$A$2:$N$81,8,FALSE),IF(_xlpm.x=0,"",_xlpm.x)))</f>
        <v>Echinoidea</v>
      </c>
      <c r="Q3267" s="46" t="str">
        <f>IF($I3267="","",_xlfn.LET(_xlpm.x,VLOOKUP($I3267,'2026-01-09_taxon-match'!$A$2:$N$81,9,FALSE),IF(_xlpm.x=0,"",_xlpm.x)))</f>
        <v>Camarodonta</v>
      </c>
      <c r="R3267" s="46" t="str">
        <f>IF($I3267="","",_xlfn.LET(_xlpm.x,VLOOKUP($I3267,'2026-01-09_taxon-match'!$A$2:$N$81,10,FALSE),IF(_xlpm.x=0,"",_xlpm.x)))</f>
        <v>Echinidae</v>
      </c>
      <c r="S3267" s="46" t="str">
        <f>IF($I3267="","",_xlfn.LET(_xlpm.x,VLOOKUP($I3267,'2026-01-09_taxon-match'!$A$2:$N$81,11,FALSE),IF(_xlpm.x=0,"",_xlpm.x)))</f>
        <v>Sterechinus</v>
      </c>
      <c r="T3267" s="46" t="str">
        <f>IF($I3267="","",_xlfn.LET(_xlpm.x,VLOOKUP($I3267,'2026-01-09_taxon-match'!$A$2:$N$81,13,FALSE),IF(_xlpm.x=0,"",_xlpm.x)))</f>
        <v>neumayeri</v>
      </c>
      <c r="V3267" t="s">
        <v>43</v>
      </c>
      <c r="W3267" t="s">
        <v>28</v>
      </c>
      <c r="X3267" t="s">
        <v>32</v>
      </c>
      <c r="Y3267" s="46" t="str">
        <f>IF(V3267="","",_xlfn.LET(_xlpm.x,VLOOKUP(V3267,'Drop-down_menus'!$D$2:$E$13,2,FALSE),IF(_xlpm.x=0,"",_xlpm.x)))</f>
        <v>https://orcid.org/0000-0002-0981-7442</v>
      </c>
      <c r="Z3267" s="46" t="str">
        <f>IF(W3267="","",_xlfn.LET(_xlpm.x,VLOOKUP(W3267,'Drop-down_menus'!$D$2:$E$13,2,FALSE),IF(_xlpm.x=0,"",_xlpm.x)))</f>
        <v>https://orcid.org/0000-0002-9037-7623</v>
      </c>
      <c r="AA3267" s="46" t="str">
        <f>IF(X3267="","",_xlfn.LET(_xlpm.x,VLOOKUP(X3267,'Drop-down_menus'!$D$2:$E$13,2,FALSE),IF(_xlpm.x=0,"",_xlpm.x)))</f>
        <v>https://orcid.org/0000-0001-5748-602X</v>
      </c>
      <c r="AB3267" s="46" t="s">
        <v>229</v>
      </c>
      <c r="AC3267" s="46" t="s">
        <v>1114</v>
      </c>
    </row>
    <row r="3268" spans="1:29" ht="15" customHeight="1">
      <c r="A3268" s="46">
        <v>1288</v>
      </c>
      <c r="B3268" s="2">
        <v>4323</v>
      </c>
      <c r="C3268" t="s">
        <v>834</v>
      </c>
      <c r="D3268" s="46" t="b">
        <f>COUNTIF(Events!$B$2:$B$171, C3268) &gt; 0</f>
        <v>1</v>
      </c>
      <c r="E3268" s="2" t="s">
        <v>1106</v>
      </c>
      <c r="F3268" s="46" t="s">
        <v>1105</v>
      </c>
      <c r="G3268" t="s">
        <v>177</v>
      </c>
      <c r="H3268"/>
      <c r="I3268" s="46" t="s">
        <v>177</v>
      </c>
      <c r="J3268" s="46" t="str">
        <f>IF(I3268="","",_xlfn.LET(_xlpm.x,VLOOKUP(I3268,'2026-01-09_taxon-match'!$A$2:$N$81,4,FALSE),IF(_xlpm.x=0,"",_xlpm.x)))</f>
        <v>Sterechinus neumayeri</v>
      </c>
      <c r="K3268"/>
      <c r="L3268" s="46" t="str">
        <f>IF(I3268="","",_xlfn.LET(_xlpm.x,VLOOKUP(I3268,'2026-01-09_taxon-match'!$A$2:$N$81,3,FALSE),IF(_xlpm.x=0,"",_xlpm.x)))</f>
        <v>urn:lsid:marinespecies.org:taxname:160831</v>
      </c>
      <c r="M3268" s="46" t="str">
        <f>IF($I3268="","",_xlfn.LET(_xlpm.x,VLOOKUP($I3268,'2026-01-09_taxon-match'!$A$2:$N$81,5,FALSE),IF(_xlpm.x=0,"",_xlpm.x)))</f>
        <v>(Meissner, 1900)</v>
      </c>
      <c r="N3268" s="46" t="str">
        <f>IF($I3268="","",_xlfn.LET(_xlpm.x,VLOOKUP($I3268,'2026-01-09_taxon-match'!$A$2:$N$81,6,FALSE),IF(_xlpm.x=0,"",_xlpm.x)))</f>
        <v>Animalia</v>
      </c>
      <c r="O3268" s="46" t="str">
        <f>IF($I3268="","",_xlfn.LET(_xlpm.x,VLOOKUP($I3268,'2026-01-09_taxon-match'!$A$2:$N$81,7,FALSE),IF(_xlpm.x=0,"",_xlpm.x)))</f>
        <v>Echinodermata</v>
      </c>
      <c r="P3268" s="46" t="str">
        <f>IF($I3268="","",_xlfn.LET(_xlpm.x,VLOOKUP($I3268,'2026-01-09_taxon-match'!$A$2:$N$81,8,FALSE),IF(_xlpm.x=0,"",_xlpm.x)))</f>
        <v>Echinoidea</v>
      </c>
      <c r="Q3268" s="46" t="str">
        <f>IF($I3268="","",_xlfn.LET(_xlpm.x,VLOOKUP($I3268,'2026-01-09_taxon-match'!$A$2:$N$81,9,FALSE),IF(_xlpm.x=0,"",_xlpm.x)))</f>
        <v>Camarodonta</v>
      </c>
      <c r="R3268" s="46" t="str">
        <f>IF($I3268="","",_xlfn.LET(_xlpm.x,VLOOKUP($I3268,'2026-01-09_taxon-match'!$A$2:$N$81,10,FALSE),IF(_xlpm.x=0,"",_xlpm.x)))</f>
        <v>Echinidae</v>
      </c>
      <c r="S3268" s="46" t="str">
        <f>IF($I3268="","",_xlfn.LET(_xlpm.x,VLOOKUP($I3268,'2026-01-09_taxon-match'!$A$2:$N$81,11,FALSE),IF(_xlpm.x=0,"",_xlpm.x)))</f>
        <v>Sterechinus</v>
      </c>
      <c r="T3268" s="46" t="str">
        <f>IF($I3268="","",_xlfn.LET(_xlpm.x,VLOOKUP($I3268,'2026-01-09_taxon-match'!$A$2:$N$81,13,FALSE),IF(_xlpm.x=0,"",_xlpm.x)))</f>
        <v>neumayeri</v>
      </c>
      <c r="V3268" t="s">
        <v>43</v>
      </c>
      <c r="W3268" t="s">
        <v>28</v>
      </c>
      <c r="X3268" t="s">
        <v>32</v>
      </c>
      <c r="Y3268" s="46" t="str">
        <f>IF(V3268="","",_xlfn.LET(_xlpm.x,VLOOKUP(V3268,'Drop-down_menus'!$D$2:$E$13,2,FALSE),IF(_xlpm.x=0,"",_xlpm.x)))</f>
        <v>https://orcid.org/0000-0002-0981-7442</v>
      </c>
      <c r="Z3268" s="46" t="str">
        <f>IF(W3268="","",_xlfn.LET(_xlpm.x,VLOOKUP(W3268,'Drop-down_menus'!$D$2:$E$13,2,FALSE),IF(_xlpm.x=0,"",_xlpm.x)))</f>
        <v>https://orcid.org/0000-0002-9037-7623</v>
      </c>
      <c r="AA3268" s="46" t="str">
        <f>IF(X3268="","",_xlfn.LET(_xlpm.x,VLOOKUP(X3268,'Drop-down_menus'!$D$2:$E$13,2,FALSE),IF(_xlpm.x=0,"",_xlpm.x)))</f>
        <v>https://orcid.org/0000-0001-5748-602X</v>
      </c>
      <c r="AB3268" s="46" t="s">
        <v>300</v>
      </c>
      <c r="AC3268" s="46" t="s">
        <v>1115</v>
      </c>
    </row>
    <row r="3269" spans="1:29" ht="15" customHeight="1">
      <c r="A3269" s="46">
        <v>1289</v>
      </c>
      <c r="B3269" s="2">
        <v>4324</v>
      </c>
      <c r="C3269" t="s">
        <v>834</v>
      </c>
      <c r="D3269" s="46" t="b">
        <f>COUNTIF(Events!$B$2:$B$171, C3269) &gt; 0</f>
        <v>1</v>
      </c>
      <c r="E3269" s="46" t="s">
        <v>1113</v>
      </c>
      <c r="F3269" s="2" t="s">
        <v>1104</v>
      </c>
      <c r="G3269" t="s">
        <v>177</v>
      </c>
      <c r="H3269"/>
      <c r="I3269" s="46" t="s">
        <v>177</v>
      </c>
      <c r="J3269" s="46" t="str">
        <f>IF(I3269="","",_xlfn.LET(_xlpm.x,VLOOKUP(I3269,'2026-01-09_taxon-match'!$A$2:$N$81,4,FALSE),IF(_xlpm.x=0,"",_xlpm.x)))</f>
        <v>Sterechinus neumayeri</v>
      </c>
      <c r="K3269"/>
      <c r="L3269" s="46" t="str">
        <f>IF(I3269="","",_xlfn.LET(_xlpm.x,VLOOKUP(I3269,'2026-01-09_taxon-match'!$A$2:$N$81,3,FALSE),IF(_xlpm.x=0,"",_xlpm.x)))</f>
        <v>urn:lsid:marinespecies.org:taxname:160831</v>
      </c>
      <c r="M3269" s="46" t="str">
        <f>IF($I3269="","",_xlfn.LET(_xlpm.x,VLOOKUP($I3269,'2026-01-09_taxon-match'!$A$2:$N$81,5,FALSE),IF(_xlpm.x=0,"",_xlpm.x)))</f>
        <v>(Meissner, 1900)</v>
      </c>
      <c r="N3269" s="46" t="str">
        <f>IF($I3269="","",_xlfn.LET(_xlpm.x,VLOOKUP($I3269,'2026-01-09_taxon-match'!$A$2:$N$81,6,FALSE),IF(_xlpm.x=0,"",_xlpm.x)))</f>
        <v>Animalia</v>
      </c>
      <c r="O3269" s="46" t="str">
        <f>IF($I3269="","",_xlfn.LET(_xlpm.x,VLOOKUP($I3269,'2026-01-09_taxon-match'!$A$2:$N$81,7,FALSE),IF(_xlpm.x=0,"",_xlpm.x)))</f>
        <v>Echinodermata</v>
      </c>
      <c r="P3269" s="46" t="str">
        <f>IF($I3269="","",_xlfn.LET(_xlpm.x,VLOOKUP($I3269,'2026-01-09_taxon-match'!$A$2:$N$81,8,FALSE),IF(_xlpm.x=0,"",_xlpm.x)))</f>
        <v>Echinoidea</v>
      </c>
      <c r="Q3269" s="46" t="str">
        <f>IF($I3269="","",_xlfn.LET(_xlpm.x,VLOOKUP($I3269,'2026-01-09_taxon-match'!$A$2:$N$81,9,FALSE),IF(_xlpm.x=0,"",_xlpm.x)))</f>
        <v>Camarodonta</v>
      </c>
      <c r="R3269" s="46" t="str">
        <f>IF($I3269="","",_xlfn.LET(_xlpm.x,VLOOKUP($I3269,'2026-01-09_taxon-match'!$A$2:$N$81,10,FALSE),IF(_xlpm.x=0,"",_xlpm.x)))</f>
        <v>Echinidae</v>
      </c>
      <c r="S3269" s="46" t="str">
        <f>IF($I3269="","",_xlfn.LET(_xlpm.x,VLOOKUP($I3269,'2026-01-09_taxon-match'!$A$2:$N$81,11,FALSE),IF(_xlpm.x=0,"",_xlpm.x)))</f>
        <v>Sterechinus</v>
      </c>
      <c r="T3269" s="46" t="str">
        <f>IF($I3269="","",_xlfn.LET(_xlpm.x,VLOOKUP($I3269,'2026-01-09_taxon-match'!$A$2:$N$81,13,FALSE),IF(_xlpm.x=0,"",_xlpm.x)))</f>
        <v>neumayeri</v>
      </c>
      <c r="U3269"/>
      <c r="V3269" t="s">
        <v>43</v>
      </c>
      <c r="W3269" t="s">
        <v>28</v>
      </c>
      <c r="X3269" t="s">
        <v>32</v>
      </c>
      <c r="Y3269" s="46" t="str">
        <f>IF(V3269="","",_xlfn.LET(_xlpm.x,VLOOKUP(V3269,'Drop-down_menus'!$D$2:$E$13,2,FALSE),IF(_xlpm.x=0,"",_xlpm.x)))</f>
        <v>https://orcid.org/0000-0002-0981-7442</v>
      </c>
      <c r="Z3269" s="46" t="str">
        <f>IF(W3269="","",_xlfn.LET(_xlpm.x,VLOOKUP(W3269,'Drop-down_menus'!$D$2:$E$13,2,FALSE),IF(_xlpm.x=0,"",_xlpm.x)))</f>
        <v>https://orcid.org/0000-0002-9037-7623</v>
      </c>
      <c r="AA3269" s="46" t="str">
        <f>IF(X3269="","",_xlfn.LET(_xlpm.x,VLOOKUP(X3269,'Drop-down_menus'!$D$2:$E$13,2,FALSE),IF(_xlpm.x=0,"",_xlpm.x)))</f>
        <v>https://orcid.org/0000-0001-5748-602X</v>
      </c>
      <c r="AB3269" s="46" t="s">
        <v>172</v>
      </c>
      <c r="AC3269" s="46" t="s">
        <v>1114</v>
      </c>
    </row>
    <row r="3270" spans="1:29" ht="15" customHeight="1">
      <c r="A3270" s="46">
        <v>1289</v>
      </c>
      <c r="B3270" s="2">
        <v>4325</v>
      </c>
      <c r="C3270" t="s">
        <v>834</v>
      </c>
      <c r="D3270" s="46" t="b">
        <f>COUNTIF(Events!$B$2:$B$171, C3270) &gt; 0</f>
        <v>1</v>
      </c>
      <c r="E3270" s="46" t="s">
        <v>1109</v>
      </c>
      <c r="F3270" s="46" t="s">
        <v>1107</v>
      </c>
      <c r="G3270" t="s">
        <v>177</v>
      </c>
      <c r="H3270"/>
      <c r="I3270" s="46" t="s">
        <v>177</v>
      </c>
      <c r="J3270" s="46" t="str">
        <f>IF(I3270="","",_xlfn.LET(_xlpm.x,VLOOKUP(I3270,'2026-01-09_taxon-match'!$A$2:$N$81,4,FALSE),IF(_xlpm.x=0,"",_xlpm.x)))</f>
        <v>Sterechinus neumayeri</v>
      </c>
      <c r="K3270"/>
      <c r="L3270" s="46" t="str">
        <f>IF(I3270="","",_xlfn.LET(_xlpm.x,VLOOKUP(I3270,'2026-01-09_taxon-match'!$A$2:$N$81,3,FALSE),IF(_xlpm.x=0,"",_xlpm.x)))</f>
        <v>urn:lsid:marinespecies.org:taxname:160831</v>
      </c>
      <c r="M3270" s="46" t="str">
        <f>IF($I3270="","",_xlfn.LET(_xlpm.x,VLOOKUP($I3270,'2026-01-09_taxon-match'!$A$2:$N$81,5,FALSE),IF(_xlpm.x=0,"",_xlpm.x)))</f>
        <v>(Meissner, 1900)</v>
      </c>
      <c r="N3270" s="46" t="str">
        <f>IF($I3270="","",_xlfn.LET(_xlpm.x,VLOOKUP($I3270,'2026-01-09_taxon-match'!$A$2:$N$81,6,FALSE),IF(_xlpm.x=0,"",_xlpm.x)))</f>
        <v>Animalia</v>
      </c>
      <c r="O3270" s="46" t="str">
        <f>IF($I3270="","",_xlfn.LET(_xlpm.x,VLOOKUP($I3270,'2026-01-09_taxon-match'!$A$2:$N$81,7,FALSE),IF(_xlpm.x=0,"",_xlpm.x)))</f>
        <v>Echinodermata</v>
      </c>
      <c r="P3270" s="46" t="str">
        <f>IF($I3270="","",_xlfn.LET(_xlpm.x,VLOOKUP($I3270,'2026-01-09_taxon-match'!$A$2:$N$81,8,FALSE),IF(_xlpm.x=0,"",_xlpm.x)))</f>
        <v>Echinoidea</v>
      </c>
      <c r="Q3270" s="46" t="str">
        <f>IF($I3270="","",_xlfn.LET(_xlpm.x,VLOOKUP($I3270,'2026-01-09_taxon-match'!$A$2:$N$81,9,FALSE),IF(_xlpm.x=0,"",_xlpm.x)))</f>
        <v>Camarodonta</v>
      </c>
      <c r="R3270" s="46" t="str">
        <f>IF($I3270="","",_xlfn.LET(_xlpm.x,VLOOKUP($I3270,'2026-01-09_taxon-match'!$A$2:$N$81,10,FALSE),IF(_xlpm.x=0,"",_xlpm.x)))</f>
        <v>Echinidae</v>
      </c>
      <c r="S3270" s="46" t="str">
        <f>IF($I3270="","",_xlfn.LET(_xlpm.x,VLOOKUP($I3270,'2026-01-09_taxon-match'!$A$2:$N$81,11,FALSE),IF(_xlpm.x=0,"",_xlpm.x)))</f>
        <v>Sterechinus</v>
      </c>
      <c r="T3270" s="46" t="str">
        <f>IF($I3270="","",_xlfn.LET(_xlpm.x,VLOOKUP($I3270,'2026-01-09_taxon-match'!$A$2:$N$81,13,FALSE),IF(_xlpm.x=0,"",_xlpm.x)))</f>
        <v>neumayeri</v>
      </c>
      <c r="V3270" t="s">
        <v>43</v>
      </c>
      <c r="W3270" t="s">
        <v>28</v>
      </c>
      <c r="X3270" t="s">
        <v>32</v>
      </c>
      <c r="Y3270" s="46" t="str">
        <f>IF(V3270="","",_xlfn.LET(_xlpm.x,VLOOKUP(V3270,'Drop-down_menus'!$D$2:$E$13,2,FALSE),IF(_xlpm.x=0,"",_xlpm.x)))</f>
        <v>https://orcid.org/0000-0002-0981-7442</v>
      </c>
      <c r="Z3270" s="46" t="str">
        <f>IF(W3270="","",_xlfn.LET(_xlpm.x,VLOOKUP(W3270,'Drop-down_menus'!$D$2:$E$13,2,FALSE),IF(_xlpm.x=0,"",_xlpm.x)))</f>
        <v>https://orcid.org/0000-0002-9037-7623</v>
      </c>
      <c r="AA3270" s="46" t="str">
        <f>IF(X3270="","",_xlfn.LET(_xlpm.x,VLOOKUP(X3270,'Drop-down_menus'!$D$2:$E$13,2,FALSE),IF(_xlpm.x=0,"",_xlpm.x)))</f>
        <v>https://orcid.org/0000-0001-5748-602X</v>
      </c>
      <c r="AB3270" s="46" t="s">
        <v>172</v>
      </c>
      <c r="AC3270" s="46" t="s">
        <v>189</v>
      </c>
    </row>
    <row r="3271" spans="1:29" ht="15" customHeight="1">
      <c r="A3271" s="46">
        <v>1289</v>
      </c>
      <c r="B3271" s="2">
        <v>4326</v>
      </c>
      <c r="C3271" t="s">
        <v>834</v>
      </c>
      <c r="D3271" s="46" t="b">
        <f>COUNTIF(Events!$B$2:$B$171, C3271) &gt; 0</f>
        <v>1</v>
      </c>
      <c r="E3271" s="46" t="s">
        <v>1110</v>
      </c>
      <c r="F3271" s="46" t="s">
        <v>1108</v>
      </c>
      <c r="G3271" t="s">
        <v>177</v>
      </c>
      <c r="H3271"/>
      <c r="I3271" s="46" t="s">
        <v>177</v>
      </c>
      <c r="J3271" s="46" t="str">
        <f>IF(I3271="","",_xlfn.LET(_xlpm.x,VLOOKUP(I3271,'2026-01-09_taxon-match'!$A$2:$N$81,4,FALSE),IF(_xlpm.x=0,"",_xlpm.x)))</f>
        <v>Sterechinus neumayeri</v>
      </c>
      <c r="K3271"/>
      <c r="L3271" s="46" t="str">
        <f>IF(I3271="","",_xlfn.LET(_xlpm.x,VLOOKUP(I3271,'2026-01-09_taxon-match'!$A$2:$N$81,3,FALSE),IF(_xlpm.x=0,"",_xlpm.x)))</f>
        <v>urn:lsid:marinespecies.org:taxname:160831</v>
      </c>
      <c r="M3271" s="46" t="str">
        <f>IF($I3271="","",_xlfn.LET(_xlpm.x,VLOOKUP($I3271,'2026-01-09_taxon-match'!$A$2:$N$81,5,FALSE),IF(_xlpm.x=0,"",_xlpm.x)))</f>
        <v>(Meissner, 1900)</v>
      </c>
      <c r="N3271" s="46" t="str">
        <f>IF($I3271="","",_xlfn.LET(_xlpm.x,VLOOKUP($I3271,'2026-01-09_taxon-match'!$A$2:$N$81,6,FALSE),IF(_xlpm.x=0,"",_xlpm.x)))</f>
        <v>Animalia</v>
      </c>
      <c r="O3271" s="46" t="str">
        <f>IF($I3271="","",_xlfn.LET(_xlpm.x,VLOOKUP($I3271,'2026-01-09_taxon-match'!$A$2:$N$81,7,FALSE),IF(_xlpm.x=0,"",_xlpm.x)))</f>
        <v>Echinodermata</v>
      </c>
      <c r="P3271" s="46" t="str">
        <f>IF($I3271="","",_xlfn.LET(_xlpm.x,VLOOKUP($I3271,'2026-01-09_taxon-match'!$A$2:$N$81,8,FALSE),IF(_xlpm.x=0,"",_xlpm.x)))</f>
        <v>Echinoidea</v>
      </c>
      <c r="Q3271" s="46" t="str">
        <f>IF($I3271="","",_xlfn.LET(_xlpm.x,VLOOKUP($I3271,'2026-01-09_taxon-match'!$A$2:$N$81,9,FALSE),IF(_xlpm.x=0,"",_xlpm.x)))</f>
        <v>Camarodonta</v>
      </c>
      <c r="R3271" s="46" t="str">
        <f>IF($I3271="","",_xlfn.LET(_xlpm.x,VLOOKUP($I3271,'2026-01-09_taxon-match'!$A$2:$N$81,10,FALSE),IF(_xlpm.x=0,"",_xlpm.x)))</f>
        <v>Echinidae</v>
      </c>
      <c r="S3271" s="46" t="str">
        <f>IF($I3271="","",_xlfn.LET(_xlpm.x,VLOOKUP($I3271,'2026-01-09_taxon-match'!$A$2:$N$81,11,FALSE),IF(_xlpm.x=0,"",_xlpm.x)))</f>
        <v>Sterechinus</v>
      </c>
      <c r="T3271" s="46" t="str">
        <f>IF($I3271="","",_xlfn.LET(_xlpm.x,VLOOKUP($I3271,'2026-01-09_taxon-match'!$A$2:$N$81,13,FALSE),IF(_xlpm.x=0,"",_xlpm.x)))</f>
        <v>neumayeri</v>
      </c>
      <c r="V3271" t="s">
        <v>43</v>
      </c>
      <c r="W3271" t="s">
        <v>28</v>
      </c>
      <c r="X3271" t="s">
        <v>32</v>
      </c>
      <c r="Y3271" s="46" t="str">
        <f>IF(V3271="","",_xlfn.LET(_xlpm.x,VLOOKUP(V3271,'Drop-down_menus'!$D$2:$E$13,2,FALSE),IF(_xlpm.x=0,"",_xlpm.x)))</f>
        <v>https://orcid.org/0000-0002-0981-7442</v>
      </c>
      <c r="Z3271" s="46" t="str">
        <f>IF(W3271="","",_xlfn.LET(_xlpm.x,VLOOKUP(W3271,'Drop-down_menus'!$D$2:$E$13,2,FALSE),IF(_xlpm.x=0,"",_xlpm.x)))</f>
        <v>https://orcid.org/0000-0002-9037-7623</v>
      </c>
      <c r="AA3271" s="46" t="str">
        <f>IF(X3271="","",_xlfn.LET(_xlpm.x,VLOOKUP(X3271,'Drop-down_menus'!$D$2:$E$13,2,FALSE),IF(_xlpm.x=0,"",_xlpm.x)))</f>
        <v>https://orcid.org/0000-0001-5748-602X</v>
      </c>
      <c r="AB3271" s="46" t="s">
        <v>229</v>
      </c>
      <c r="AC3271" s="46" t="s">
        <v>1114</v>
      </c>
    </row>
    <row r="3272" spans="1:29" ht="15" customHeight="1">
      <c r="A3272" s="46">
        <v>1289</v>
      </c>
      <c r="B3272" s="2">
        <v>4327</v>
      </c>
      <c r="C3272" t="s">
        <v>834</v>
      </c>
      <c r="D3272" s="46" t="b">
        <f>COUNTIF(Events!$B$2:$B$171, C3272) &gt; 0</f>
        <v>1</v>
      </c>
      <c r="E3272" s="46" t="s">
        <v>1111</v>
      </c>
      <c r="F3272" s="46" t="s">
        <v>1108</v>
      </c>
      <c r="G3272" t="s">
        <v>177</v>
      </c>
      <c r="H3272"/>
      <c r="I3272" s="46" t="s">
        <v>177</v>
      </c>
      <c r="J3272" s="46" t="str">
        <f>IF(I3272="","",_xlfn.LET(_xlpm.x,VLOOKUP(I3272,'2026-01-09_taxon-match'!$A$2:$N$81,4,FALSE),IF(_xlpm.x=0,"",_xlpm.x)))</f>
        <v>Sterechinus neumayeri</v>
      </c>
      <c r="K3272"/>
      <c r="L3272" s="46" t="str">
        <f>IF(I3272="","",_xlfn.LET(_xlpm.x,VLOOKUP(I3272,'2026-01-09_taxon-match'!$A$2:$N$81,3,FALSE),IF(_xlpm.x=0,"",_xlpm.x)))</f>
        <v>urn:lsid:marinespecies.org:taxname:160831</v>
      </c>
      <c r="M3272" s="46" t="str">
        <f>IF($I3272="","",_xlfn.LET(_xlpm.x,VLOOKUP($I3272,'2026-01-09_taxon-match'!$A$2:$N$81,5,FALSE),IF(_xlpm.x=0,"",_xlpm.x)))</f>
        <v>(Meissner, 1900)</v>
      </c>
      <c r="N3272" s="46" t="str">
        <f>IF($I3272="","",_xlfn.LET(_xlpm.x,VLOOKUP($I3272,'2026-01-09_taxon-match'!$A$2:$N$81,6,FALSE),IF(_xlpm.x=0,"",_xlpm.x)))</f>
        <v>Animalia</v>
      </c>
      <c r="O3272" s="46" t="str">
        <f>IF($I3272="","",_xlfn.LET(_xlpm.x,VLOOKUP($I3272,'2026-01-09_taxon-match'!$A$2:$N$81,7,FALSE),IF(_xlpm.x=0,"",_xlpm.x)))</f>
        <v>Echinodermata</v>
      </c>
      <c r="P3272" s="46" t="str">
        <f>IF($I3272="","",_xlfn.LET(_xlpm.x,VLOOKUP($I3272,'2026-01-09_taxon-match'!$A$2:$N$81,8,FALSE),IF(_xlpm.x=0,"",_xlpm.x)))</f>
        <v>Echinoidea</v>
      </c>
      <c r="Q3272" s="46" t="str">
        <f>IF($I3272="","",_xlfn.LET(_xlpm.x,VLOOKUP($I3272,'2026-01-09_taxon-match'!$A$2:$N$81,9,FALSE),IF(_xlpm.x=0,"",_xlpm.x)))</f>
        <v>Camarodonta</v>
      </c>
      <c r="R3272" s="46" t="str">
        <f>IF($I3272="","",_xlfn.LET(_xlpm.x,VLOOKUP($I3272,'2026-01-09_taxon-match'!$A$2:$N$81,10,FALSE),IF(_xlpm.x=0,"",_xlpm.x)))</f>
        <v>Echinidae</v>
      </c>
      <c r="S3272" s="46" t="str">
        <f>IF($I3272="","",_xlfn.LET(_xlpm.x,VLOOKUP($I3272,'2026-01-09_taxon-match'!$A$2:$N$81,11,FALSE),IF(_xlpm.x=0,"",_xlpm.x)))</f>
        <v>Sterechinus</v>
      </c>
      <c r="T3272" s="46" t="str">
        <f>IF($I3272="","",_xlfn.LET(_xlpm.x,VLOOKUP($I3272,'2026-01-09_taxon-match'!$A$2:$N$81,13,FALSE),IF(_xlpm.x=0,"",_xlpm.x)))</f>
        <v>neumayeri</v>
      </c>
      <c r="V3272" t="s">
        <v>43</v>
      </c>
      <c r="W3272" t="s">
        <v>28</v>
      </c>
      <c r="X3272" t="s">
        <v>32</v>
      </c>
      <c r="Y3272" s="46" t="str">
        <f>IF(V3272="","",_xlfn.LET(_xlpm.x,VLOOKUP(V3272,'Drop-down_menus'!$D$2:$E$13,2,FALSE),IF(_xlpm.x=0,"",_xlpm.x)))</f>
        <v>https://orcid.org/0000-0002-0981-7442</v>
      </c>
      <c r="Z3272" s="46" t="str">
        <f>IF(W3272="","",_xlfn.LET(_xlpm.x,VLOOKUP(W3272,'Drop-down_menus'!$D$2:$E$13,2,FALSE),IF(_xlpm.x=0,"",_xlpm.x)))</f>
        <v>https://orcid.org/0000-0002-9037-7623</v>
      </c>
      <c r="AA3272" s="46" t="str">
        <f>IF(X3272="","",_xlfn.LET(_xlpm.x,VLOOKUP(X3272,'Drop-down_menus'!$D$2:$E$13,2,FALSE),IF(_xlpm.x=0,"",_xlpm.x)))</f>
        <v>https://orcid.org/0000-0001-5748-602X</v>
      </c>
      <c r="AB3272" s="46" t="s">
        <v>229</v>
      </c>
      <c r="AC3272" s="46" t="s">
        <v>1114</v>
      </c>
    </row>
    <row r="3273" spans="1:29" ht="15" customHeight="1">
      <c r="A3273" s="46">
        <v>1289</v>
      </c>
      <c r="B3273" s="2">
        <v>4328</v>
      </c>
      <c r="C3273" t="s">
        <v>834</v>
      </c>
      <c r="D3273" s="46" t="b">
        <f>COUNTIF(Events!$B$2:$B$171, C3273) &gt; 0</f>
        <v>1</v>
      </c>
      <c r="E3273" s="2" t="s">
        <v>1106</v>
      </c>
      <c r="F3273" s="46" t="s">
        <v>1105</v>
      </c>
      <c r="G3273" t="s">
        <v>177</v>
      </c>
      <c r="H3273"/>
      <c r="I3273" s="46" t="s">
        <v>177</v>
      </c>
      <c r="J3273" s="46" t="str">
        <f>IF(I3273="","",_xlfn.LET(_xlpm.x,VLOOKUP(I3273,'2026-01-09_taxon-match'!$A$2:$N$81,4,FALSE),IF(_xlpm.x=0,"",_xlpm.x)))</f>
        <v>Sterechinus neumayeri</v>
      </c>
      <c r="K3273"/>
      <c r="L3273" s="46" t="str">
        <f>IF(I3273="","",_xlfn.LET(_xlpm.x,VLOOKUP(I3273,'2026-01-09_taxon-match'!$A$2:$N$81,3,FALSE),IF(_xlpm.x=0,"",_xlpm.x)))</f>
        <v>urn:lsid:marinespecies.org:taxname:160831</v>
      </c>
      <c r="M3273" s="46" t="str">
        <f>IF($I3273="","",_xlfn.LET(_xlpm.x,VLOOKUP($I3273,'2026-01-09_taxon-match'!$A$2:$N$81,5,FALSE),IF(_xlpm.x=0,"",_xlpm.x)))</f>
        <v>(Meissner, 1900)</v>
      </c>
      <c r="N3273" s="46" t="str">
        <f>IF($I3273="","",_xlfn.LET(_xlpm.x,VLOOKUP($I3273,'2026-01-09_taxon-match'!$A$2:$N$81,6,FALSE),IF(_xlpm.x=0,"",_xlpm.x)))</f>
        <v>Animalia</v>
      </c>
      <c r="O3273" s="46" t="str">
        <f>IF($I3273="","",_xlfn.LET(_xlpm.x,VLOOKUP($I3273,'2026-01-09_taxon-match'!$A$2:$N$81,7,FALSE),IF(_xlpm.x=0,"",_xlpm.x)))</f>
        <v>Echinodermata</v>
      </c>
      <c r="P3273" s="46" t="str">
        <f>IF($I3273="","",_xlfn.LET(_xlpm.x,VLOOKUP($I3273,'2026-01-09_taxon-match'!$A$2:$N$81,8,FALSE),IF(_xlpm.x=0,"",_xlpm.x)))</f>
        <v>Echinoidea</v>
      </c>
      <c r="Q3273" s="46" t="str">
        <f>IF($I3273="","",_xlfn.LET(_xlpm.x,VLOOKUP($I3273,'2026-01-09_taxon-match'!$A$2:$N$81,9,FALSE),IF(_xlpm.x=0,"",_xlpm.x)))</f>
        <v>Camarodonta</v>
      </c>
      <c r="R3273" s="46" t="str">
        <f>IF($I3273="","",_xlfn.LET(_xlpm.x,VLOOKUP($I3273,'2026-01-09_taxon-match'!$A$2:$N$81,10,FALSE),IF(_xlpm.x=0,"",_xlpm.x)))</f>
        <v>Echinidae</v>
      </c>
      <c r="S3273" s="46" t="str">
        <f>IF($I3273="","",_xlfn.LET(_xlpm.x,VLOOKUP($I3273,'2026-01-09_taxon-match'!$A$2:$N$81,11,FALSE),IF(_xlpm.x=0,"",_xlpm.x)))</f>
        <v>Sterechinus</v>
      </c>
      <c r="T3273" s="46" t="str">
        <f>IF($I3273="","",_xlfn.LET(_xlpm.x,VLOOKUP($I3273,'2026-01-09_taxon-match'!$A$2:$N$81,13,FALSE),IF(_xlpm.x=0,"",_xlpm.x)))</f>
        <v>neumayeri</v>
      </c>
      <c r="V3273" t="s">
        <v>43</v>
      </c>
      <c r="W3273" t="s">
        <v>28</v>
      </c>
      <c r="X3273" t="s">
        <v>32</v>
      </c>
      <c r="Y3273" s="46" t="str">
        <f>IF(V3273="","",_xlfn.LET(_xlpm.x,VLOOKUP(V3273,'Drop-down_menus'!$D$2:$E$13,2,FALSE),IF(_xlpm.x=0,"",_xlpm.x)))</f>
        <v>https://orcid.org/0000-0002-0981-7442</v>
      </c>
      <c r="Z3273" s="46" t="str">
        <f>IF(W3273="","",_xlfn.LET(_xlpm.x,VLOOKUP(W3273,'Drop-down_menus'!$D$2:$E$13,2,FALSE),IF(_xlpm.x=0,"",_xlpm.x)))</f>
        <v>https://orcid.org/0000-0002-9037-7623</v>
      </c>
      <c r="AA3273" s="46" t="str">
        <f>IF(X3273="","",_xlfn.LET(_xlpm.x,VLOOKUP(X3273,'Drop-down_menus'!$D$2:$E$13,2,FALSE),IF(_xlpm.x=0,"",_xlpm.x)))</f>
        <v>https://orcid.org/0000-0001-5748-602X</v>
      </c>
      <c r="AB3273" s="46" t="s">
        <v>300</v>
      </c>
      <c r="AC3273" s="46" t="s">
        <v>1115</v>
      </c>
    </row>
    <row r="3274" spans="1:29" ht="15" customHeight="1">
      <c r="A3274" s="46">
        <v>1290</v>
      </c>
      <c r="B3274" s="2">
        <v>4329</v>
      </c>
      <c r="C3274" t="s">
        <v>834</v>
      </c>
      <c r="D3274" s="46" t="b">
        <f>COUNTIF(Events!$B$2:$B$171, C3274) &gt; 0</f>
        <v>1</v>
      </c>
      <c r="E3274" s="46" t="s">
        <v>1113</v>
      </c>
      <c r="F3274" s="2" t="s">
        <v>1104</v>
      </c>
      <c r="G3274" t="s">
        <v>177</v>
      </c>
      <c r="H3274"/>
      <c r="I3274" s="46" t="s">
        <v>177</v>
      </c>
      <c r="J3274" s="46" t="str">
        <f>IF(I3274="","",_xlfn.LET(_xlpm.x,VLOOKUP(I3274,'2026-01-09_taxon-match'!$A$2:$N$81,4,FALSE),IF(_xlpm.x=0,"",_xlpm.x)))</f>
        <v>Sterechinus neumayeri</v>
      </c>
      <c r="K3274"/>
      <c r="L3274" s="46" t="str">
        <f>IF(I3274="","",_xlfn.LET(_xlpm.x,VLOOKUP(I3274,'2026-01-09_taxon-match'!$A$2:$N$81,3,FALSE),IF(_xlpm.x=0,"",_xlpm.x)))</f>
        <v>urn:lsid:marinespecies.org:taxname:160831</v>
      </c>
      <c r="M3274" s="46" t="str">
        <f>IF($I3274="","",_xlfn.LET(_xlpm.x,VLOOKUP($I3274,'2026-01-09_taxon-match'!$A$2:$N$81,5,FALSE),IF(_xlpm.x=0,"",_xlpm.x)))</f>
        <v>(Meissner, 1900)</v>
      </c>
      <c r="N3274" s="46" t="str">
        <f>IF($I3274="","",_xlfn.LET(_xlpm.x,VLOOKUP($I3274,'2026-01-09_taxon-match'!$A$2:$N$81,6,FALSE),IF(_xlpm.x=0,"",_xlpm.x)))</f>
        <v>Animalia</v>
      </c>
      <c r="O3274" s="46" t="str">
        <f>IF($I3274="","",_xlfn.LET(_xlpm.x,VLOOKUP($I3274,'2026-01-09_taxon-match'!$A$2:$N$81,7,FALSE),IF(_xlpm.x=0,"",_xlpm.x)))</f>
        <v>Echinodermata</v>
      </c>
      <c r="P3274" s="46" t="str">
        <f>IF($I3274="","",_xlfn.LET(_xlpm.x,VLOOKUP($I3274,'2026-01-09_taxon-match'!$A$2:$N$81,8,FALSE),IF(_xlpm.x=0,"",_xlpm.x)))</f>
        <v>Echinoidea</v>
      </c>
      <c r="Q3274" s="46" t="str">
        <f>IF($I3274="","",_xlfn.LET(_xlpm.x,VLOOKUP($I3274,'2026-01-09_taxon-match'!$A$2:$N$81,9,FALSE),IF(_xlpm.x=0,"",_xlpm.x)))</f>
        <v>Camarodonta</v>
      </c>
      <c r="R3274" s="46" t="str">
        <f>IF($I3274="","",_xlfn.LET(_xlpm.x,VLOOKUP($I3274,'2026-01-09_taxon-match'!$A$2:$N$81,10,FALSE),IF(_xlpm.x=0,"",_xlpm.x)))</f>
        <v>Echinidae</v>
      </c>
      <c r="S3274" s="46" t="str">
        <f>IF($I3274="","",_xlfn.LET(_xlpm.x,VLOOKUP($I3274,'2026-01-09_taxon-match'!$A$2:$N$81,11,FALSE),IF(_xlpm.x=0,"",_xlpm.x)))</f>
        <v>Sterechinus</v>
      </c>
      <c r="T3274" s="46" t="str">
        <f>IF($I3274="","",_xlfn.LET(_xlpm.x,VLOOKUP($I3274,'2026-01-09_taxon-match'!$A$2:$N$81,13,FALSE),IF(_xlpm.x=0,"",_xlpm.x)))</f>
        <v>neumayeri</v>
      </c>
      <c r="U3274"/>
      <c r="V3274" t="s">
        <v>43</v>
      </c>
      <c r="W3274" t="s">
        <v>28</v>
      </c>
      <c r="X3274" t="s">
        <v>32</v>
      </c>
      <c r="Y3274" s="46" t="str">
        <f>IF(V3274="","",_xlfn.LET(_xlpm.x,VLOOKUP(V3274,'Drop-down_menus'!$D$2:$E$13,2,FALSE),IF(_xlpm.x=0,"",_xlpm.x)))</f>
        <v>https://orcid.org/0000-0002-0981-7442</v>
      </c>
      <c r="Z3274" s="46" t="str">
        <f>IF(W3274="","",_xlfn.LET(_xlpm.x,VLOOKUP(W3274,'Drop-down_menus'!$D$2:$E$13,2,FALSE),IF(_xlpm.x=0,"",_xlpm.x)))</f>
        <v>https://orcid.org/0000-0002-9037-7623</v>
      </c>
      <c r="AA3274" s="46" t="str">
        <f>IF(X3274="","",_xlfn.LET(_xlpm.x,VLOOKUP(X3274,'Drop-down_menus'!$D$2:$E$13,2,FALSE),IF(_xlpm.x=0,"",_xlpm.x)))</f>
        <v>https://orcid.org/0000-0001-5748-602X</v>
      </c>
      <c r="AB3274" s="46" t="s">
        <v>172</v>
      </c>
      <c r="AC3274" s="46" t="s">
        <v>1114</v>
      </c>
    </row>
    <row r="3275" spans="1:29" ht="15" customHeight="1">
      <c r="A3275" s="46">
        <v>1290</v>
      </c>
      <c r="B3275" s="2">
        <v>4330</v>
      </c>
      <c r="C3275" t="s">
        <v>834</v>
      </c>
      <c r="D3275" s="46" t="b">
        <f>COUNTIF(Events!$B$2:$B$171, C3275) &gt; 0</f>
        <v>1</v>
      </c>
      <c r="E3275" s="46" t="s">
        <v>1109</v>
      </c>
      <c r="F3275" s="46" t="s">
        <v>1107</v>
      </c>
      <c r="G3275" t="s">
        <v>177</v>
      </c>
      <c r="H3275"/>
      <c r="I3275" s="46" t="s">
        <v>177</v>
      </c>
      <c r="J3275" s="46" t="str">
        <f>IF(I3275="","",_xlfn.LET(_xlpm.x,VLOOKUP(I3275,'2026-01-09_taxon-match'!$A$2:$N$81,4,FALSE),IF(_xlpm.x=0,"",_xlpm.x)))</f>
        <v>Sterechinus neumayeri</v>
      </c>
      <c r="K3275"/>
      <c r="L3275" s="46" t="str">
        <f>IF(I3275="","",_xlfn.LET(_xlpm.x,VLOOKUP(I3275,'2026-01-09_taxon-match'!$A$2:$N$81,3,FALSE),IF(_xlpm.x=0,"",_xlpm.x)))</f>
        <v>urn:lsid:marinespecies.org:taxname:160831</v>
      </c>
      <c r="M3275" s="46" t="str">
        <f>IF($I3275="","",_xlfn.LET(_xlpm.x,VLOOKUP($I3275,'2026-01-09_taxon-match'!$A$2:$N$81,5,FALSE),IF(_xlpm.x=0,"",_xlpm.x)))</f>
        <v>(Meissner, 1900)</v>
      </c>
      <c r="N3275" s="46" t="str">
        <f>IF($I3275="","",_xlfn.LET(_xlpm.x,VLOOKUP($I3275,'2026-01-09_taxon-match'!$A$2:$N$81,6,FALSE),IF(_xlpm.x=0,"",_xlpm.x)))</f>
        <v>Animalia</v>
      </c>
      <c r="O3275" s="46" t="str">
        <f>IF($I3275="","",_xlfn.LET(_xlpm.x,VLOOKUP($I3275,'2026-01-09_taxon-match'!$A$2:$N$81,7,FALSE),IF(_xlpm.x=0,"",_xlpm.x)))</f>
        <v>Echinodermata</v>
      </c>
      <c r="P3275" s="46" t="str">
        <f>IF($I3275="","",_xlfn.LET(_xlpm.x,VLOOKUP($I3275,'2026-01-09_taxon-match'!$A$2:$N$81,8,FALSE),IF(_xlpm.x=0,"",_xlpm.x)))</f>
        <v>Echinoidea</v>
      </c>
      <c r="Q3275" s="46" t="str">
        <f>IF($I3275="","",_xlfn.LET(_xlpm.x,VLOOKUP($I3275,'2026-01-09_taxon-match'!$A$2:$N$81,9,FALSE),IF(_xlpm.x=0,"",_xlpm.x)))</f>
        <v>Camarodonta</v>
      </c>
      <c r="R3275" s="46" t="str">
        <f>IF($I3275="","",_xlfn.LET(_xlpm.x,VLOOKUP($I3275,'2026-01-09_taxon-match'!$A$2:$N$81,10,FALSE),IF(_xlpm.x=0,"",_xlpm.x)))</f>
        <v>Echinidae</v>
      </c>
      <c r="S3275" s="46" t="str">
        <f>IF($I3275="","",_xlfn.LET(_xlpm.x,VLOOKUP($I3275,'2026-01-09_taxon-match'!$A$2:$N$81,11,FALSE),IF(_xlpm.x=0,"",_xlpm.x)))</f>
        <v>Sterechinus</v>
      </c>
      <c r="T3275" s="46" t="str">
        <f>IF($I3275="","",_xlfn.LET(_xlpm.x,VLOOKUP($I3275,'2026-01-09_taxon-match'!$A$2:$N$81,13,FALSE),IF(_xlpm.x=0,"",_xlpm.x)))</f>
        <v>neumayeri</v>
      </c>
      <c r="V3275" t="s">
        <v>43</v>
      </c>
      <c r="W3275" t="s">
        <v>28</v>
      </c>
      <c r="X3275" t="s">
        <v>32</v>
      </c>
      <c r="Y3275" s="46" t="str">
        <f>IF(V3275="","",_xlfn.LET(_xlpm.x,VLOOKUP(V3275,'Drop-down_menus'!$D$2:$E$13,2,FALSE),IF(_xlpm.x=0,"",_xlpm.x)))</f>
        <v>https://orcid.org/0000-0002-0981-7442</v>
      </c>
      <c r="Z3275" s="46" t="str">
        <f>IF(W3275="","",_xlfn.LET(_xlpm.x,VLOOKUP(W3275,'Drop-down_menus'!$D$2:$E$13,2,FALSE),IF(_xlpm.x=0,"",_xlpm.x)))</f>
        <v>https://orcid.org/0000-0002-9037-7623</v>
      </c>
      <c r="AA3275" s="46" t="str">
        <f>IF(X3275="","",_xlfn.LET(_xlpm.x,VLOOKUP(X3275,'Drop-down_menus'!$D$2:$E$13,2,FALSE),IF(_xlpm.x=0,"",_xlpm.x)))</f>
        <v>https://orcid.org/0000-0001-5748-602X</v>
      </c>
      <c r="AB3275" s="46" t="s">
        <v>172</v>
      </c>
      <c r="AC3275" s="46" t="s">
        <v>189</v>
      </c>
    </row>
    <row r="3276" spans="1:29" ht="15" customHeight="1">
      <c r="A3276" s="46">
        <v>1290</v>
      </c>
      <c r="B3276" s="2">
        <v>4331</v>
      </c>
      <c r="C3276" t="s">
        <v>834</v>
      </c>
      <c r="D3276" s="46" t="b">
        <f>COUNTIF(Events!$B$2:$B$171, C3276) &gt; 0</f>
        <v>1</v>
      </c>
      <c r="E3276" s="46" t="s">
        <v>1110</v>
      </c>
      <c r="F3276" s="46" t="s">
        <v>1108</v>
      </c>
      <c r="G3276" t="s">
        <v>177</v>
      </c>
      <c r="H3276"/>
      <c r="I3276" s="46" t="s">
        <v>177</v>
      </c>
      <c r="J3276" s="46" t="str">
        <f>IF(I3276="","",_xlfn.LET(_xlpm.x,VLOOKUP(I3276,'2026-01-09_taxon-match'!$A$2:$N$81,4,FALSE),IF(_xlpm.x=0,"",_xlpm.x)))</f>
        <v>Sterechinus neumayeri</v>
      </c>
      <c r="K3276"/>
      <c r="L3276" s="46" t="str">
        <f>IF(I3276="","",_xlfn.LET(_xlpm.x,VLOOKUP(I3276,'2026-01-09_taxon-match'!$A$2:$N$81,3,FALSE),IF(_xlpm.x=0,"",_xlpm.x)))</f>
        <v>urn:lsid:marinespecies.org:taxname:160831</v>
      </c>
      <c r="M3276" s="46" t="str">
        <f>IF($I3276="","",_xlfn.LET(_xlpm.x,VLOOKUP($I3276,'2026-01-09_taxon-match'!$A$2:$N$81,5,FALSE),IF(_xlpm.x=0,"",_xlpm.x)))</f>
        <v>(Meissner, 1900)</v>
      </c>
      <c r="N3276" s="46" t="str">
        <f>IF($I3276="","",_xlfn.LET(_xlpm.x,VLOOKUP($I3276,'2026-01-09_taxon-match'!$A$2:$N$81,6,FALSE),IF(_xlpm.x=0,"",_xlpm.x)))</f>
        <v>Animalia</v>
      </c>
      <c r="O3276" s="46" t="str">
        <f>IF($I3276="","",_xlfn.LET(_xlpm.x,VLOOKUP($I3276,'2026-01-09_taxon-match'!$A$2:$N$81,7,FALSE),IF(_xlpm.x=0,"",_xlpm.x)))</f>
        <v>Echinodermata</v>
      </c>
      <c r="P3276" s="46" t="str">
        <f>IF($I3276="","",_xlfn.LET(_xlpm.x,VLOOKUP($I3276,'2026-01-09_taxon-match'!$A$2:$N$81,8,FALSE),IF(_xlpm.x=0,"",_xlpm.x)))</f>
        <v>Echinoidea</v>
      </c>
      <c r="Q3276" s="46" t="str">
        <f>IF($I3276="","",_xlfn.LET(_xlpm.x,VLOOKUP($I3276,'2026-01-09_taxon-match'!$A$2:$N$81,9,FALSE),IF(_xlpm.x=0,"",_xlpm.x)))</f>
        <v>Camarodonta</v>
      </c>
      <c r="R3276" s="46" t="str">
        <f>IF($I3276="","",_xlfn.LET(_xlpm.x,VLOOKUP($I3276,'2026-01-09_taxon-match'!$A$2:$N$81,10,FALSE),IF(_xlpm.x=0,"",_xlpm.x)))</f>
        <v>Echinidae</v>
      </c>
      <c r="S3276" s="46" t="str">
        <f>IF($I3276="","",_xlfn.LET(_xlpm.x,VLOOKUP($I3276,'2026-01-09_taxon-match'!$A$2:$N$81,11,FALSE),IF(_xlpm.x=0,"",_xlpm.x)))</f>
        <v>Sterechinus</v>
      </c>
      <c r="T3276" s="46" t="str">
        <f>IF($I3276="","",_xlfn.LET(_xlpm.x,VLOOKUP($I3276,'2026-01-09_taxon-match'!$A$2:$N$81,13,FALSE),IF(_xlpm.x=0,"",_xlpm.x)))</f>
        <v>neumayeri</v>
      </c>
      <c r="V3276" t="s">
        <v>43</v>
      </c>
      <c r="W3276" t="s">
        <v>28</v>
      </c>
      <c r="X3276" t="s">
        <v>32</v>
      </c>
      <c r="Y3276" s="46" t="str">
        <f>IF(V3276="","",_xlfn.LET(_xlpm.x,VLOOKUP(V3276,'Drop-down_menus'!$D$2:$E$13,2,FALSE),IF(_xlpm.x=0,"",_xlpm.x)))</f>
        <v>https://orcid.org/0000-0002-0981-7442</v>
      </c>
      <c r="Z3276" s="46" t="str">
        <f>IF(W3276="","",_xlfn.LET(_xlpm.x,VLOOKUP(W3276,'Drop-down_menus'!$D$2:$E$13,2,FALSE),IF(_xlpm.x=0,"",_xlpm.x)))</f>
        <v>https://orcid.org/0000-0002-9037-7623</v>
      </c>
      <c r="AA3276" s="46" t="str">
        <f>IF(X3276="","",_xlfn.LET(_xlpm.x,VLOOKUP(X3276,'Drop-down_menus'!$D$2:$E$13,2,FALSE),IF(_xlpm.x=0,"",_xlpm.x)))</f>
        <v>https://orcid.org/0000-0001-5748-602X</v>
      </c>
      <c r="AB3276" s="46" t="s">
        <v>229</v>
      </c>
      <c r="AC3276" s="46" t="s">
        <v>1114</v>
      </c>
    </row>
    <row r="3277" spans="1:29" ht="15" customHeight="1">
      <c r="A3277" s="46">
        <v>1290</v>
      </c>
      <c r="B3277" s="2">
        <v>4332</v>
      </c>
      <c r="C3277" t="s">
        <v>834</v>
      </c>
      <c r="D3277" s="46" t="b">
        <f>COUNTIF(Events!$B$2:$B$171, C3277) &gt; 0</f>
        <v>1</v>
      </c>
      <c r="E3277" s="46" t="s">
        <v>1111</v>
      </c>
      <c r="F3277" s="46" t="s">
        <v>1108</v>
      </c>
      <c r="G3277" t="s">
        <v>177</v>
      </c>
      <c r="H3277"/>
      <c r="I3277" s="46" t="s">
        <v>177</v>
      </c>
      <c r="J3277" s="46" t="str">
        <f>IF(I3277="","",_xlfn.LET(_xlpm.x,VLOOKUP(I3277,'2026-01-09_taxon-match'!$A$2:$N$81,4,FALSE),IF(_xlpm.x=0,"",_xlpm.x)))</f>
        <v>Sterechinus neumayeri</v>
      </c>
      <c r="K3277"/>
      <c r="L3277" s="46" t="str">
        <f>IF(I3277="","",_xlfn.LET(_xlpm.x,VLOOKUP(I3277,'2026-01-09_taxon-match'!$A$2:$N$81,3,FALSE),IF(_xlpm.x=0,"",_xlpm.x)))</f>
        <v>urn:lsid:marinespecies.org:taxname:160831</v>
      </c>
      <c r="M3277" s="46" t="str">
        <f>IF($I3277="","",_xlfn.LET(_xlpm.x,VLOOKUP($I3277,'2026-01-09_taxon-match'!$A$2:$N$81,5,FALSE),IF(_xlpm.x=0,"",_xlpm.x)))</f>
        <v>(Meissner, 1900)</v>
      </c>
      <c r="N3277" s="46" t="str">
        <f>IF($I3277="","",_xlfn.LET(_xlpm.x,VLOOKUP($I3277,'2026-01-09_taxon-match'!$A$2:$N$81,6,FALSE),IF(_xlpm.x=0,"",_xlpm.x)))</f>
        <v>Animalia</v>
      </c>
      <c r="O3277" s="46" t="str">
        <f>IF($I3277="","",_xlfn.LET(_xlpm.x,VLOOKUP($I3277,'2026-01-09_taxon-match'!$A$2:$N$81,7,FALSE),IF(_xlpm.x=0,"",_xlpm.x)))</f>
        <v>Echinodermata</v>
      </c>
      <c r="P3277" s="46" t="str">
        <f>IF($I3277="","",_xlfn.LET(_xlpm.x,VLOOKUP($I3277,'2026-01-09_taxon-match'!$A$2:$N$81,8,FALSE),IF(_xlpm.x=0,"",_xlpm.x)))</f>
        <v>Echinoidea</v>
      </c>
      <c r="Q3277" s="46" t="str">
        <f>IF($I3277="","",_xlfn.LET(_xlpm.x,VLOOKUP($I3277,'2026-01-09_taxon-match'!$A$2:$N$81,9,FALSE),IF(_xlpm.x=0,"",_xlpm.x)))</f>
        <v>Camarodonta</v>
      </c>
      <c r="R3277" s="46" t="str">
        <f>IF($I3277="","",_xlfn.LET(_xlpm.x,VLOOKUP($I3277,'2026-01-09_taxon-match'!$A$2:$N$81,10,FALSE),IF(_xlpm.x=0,"",_xlpm.x)))</f>
        <v>Echinidae</v>
      </c>
      <c r="S3277" s="46" t="str">
        <f>IF($I3277="","",_xlfn.LET(_xlpm.x,VLOOKUP($I3277,'2026-01-09_taxon-match'!$A$2:$N$81,11,FALSE),IF(_xlpm.x=0,"",_xlpm.x)))</f>
        <v>Sterechinus</v>
      </c>
      <c r="T3277" s="46" t="str">
        <f>IF($I3277="","",_xlfn.LET(_xlpm.x,VLOOKUP($I3277,'2026-01-09_taxon-match'!$A$2:$N$81,13,FALSE),IF(_xlpm.x=0,"",_xlpm.x)))</f>
        <v>neumayeri</v>
      </c>
      <c r="V3277" t="s">
        <v>43</v>
      </c>
      <c r="W3277" t="s">
        <v>28</v>
      </c>
      <c r="X3277" t="s">
        <v>32</v>
      </c>
      <c r="Y3277" s="46" t="str">
        <f>IF(V3277="","",_xlfn.LET(_xlpm.x,VLOOKUP(V3277,'Drop-down_menus'!$D$2:$E$13,2,FALSE),IF(_xlpm.x=0,"",_xlpm.x)))</f>
        <v>https://orcid.org/0000-0002-0981-7442</v>
      </c>
      <c r="Z3277" s="46" t="str">
        <f>IF(W3277="","",_xlfn.LET(_xlpm.x,VLOOKUP(W3277,'Drop-down_menus'!$D$2:$E$13,2,FALSE),IF(_xlpm.x=0,"",_xlpm.x)))</f>
        <v>https://orcid.org/0000-0002-9037-7623</v>
      </c>
      <c r="AA3277" s="46" t="str">
        <f>IF(X3277="","",_xlfn.LET(_xlpm.x,VLOOKUP(X3277,'Drop-down_menus'!$D$2:$E$13,2,FALSE),IF(_xlpm.x=0,"",_xlpm.x)))</f>
        <v>https://orcid.org/0000-0001-5748-602X</v>
      </c>
      <c r="AB3277" s="46" t="s">
        <v>229</v>
      </c>
      <c r="AC3277" s="46" t="s">
        <v>1114</v>
      </c>
    </row>
    <row r="3278" spans="1:29" ht="15" customHeight="1">
      <c r="A3278" s="46">
        <v>1290</v>
      </c>
      <c r="B3278" s="2">
        <v>4333</v>
      </c>
      <c r="C3278" t="s">
        <v>834</v>
      </c>
      <c r="D3278" s="46" t="b">
        <f>COUNTIF(Events!$B$2:$B$171, C3278) &gt; 0</f>
        <v>1</v>
      </c>
      <c r="E3278" s="2" t="s">
        <v>1106</v>
      </c>
      <c r="F3278" s="46" t="s">
        <v>1105</v>
      </c>
      <c r="G3278" t="s">
        <v>177</v>
      </c>
      <c r="H3278"/>
      <c r="I3278" s="46" t="s">
        <v>177</v>
      </c>
      <c r="J3278" s="46" t="str">
        <f>IF(I3278="","",_xlfn.LET(_xlpm.x,VLOOKUP(I3278,'2026-01-09_taxon-match'!$A$2:$N$81,4,FALSE),IF(_xlpm.x=0,"",_xlpm.x)))</f>
        <v>Sterechinus neumayeri</v>
      </c>
      <c r="K3278"/>
      <c r="L3278" s="46" t="str">
        <f>IF(I3278="","",_xlfn.LET(_xlpm.x,VLOOKUP(I3278,'2026-01-09_taxon-match'!$A$2:$N$81,3,FALSE),IF(_xlpm.x=0,"",_xlpm.x)))</f>
        <v>urn:lsid:marinespecies.org:taxname:160831</v>
      </c>
      <c r="M3278" s="46" t="str">
        <f>IF($I3278="","",_xlfn.LET(_xlpm.x,VLOOKUP($I3278,'2026-01-09_taxon-match'!$A$2:$N$81,5,FALSE),IF(_xlpm.x=0,"",_xlpm.x)))</f>
        <v>(Meissner, 1900)</v>
      </c>
      <c r="N3278" s="46" t="str">
        <f>IF($I3278="","",_xlfn.LET(_xlpm.x,VLOOKUP($I3278,'2026-01-09_taxon-match'!$A$2:$N$81,6,FALSE),IF(_xlpm.x=0,"",_xlpm.x)))</f>
        <v>Animalia</v>
      </c>
      <c r="O3278" s="46" t="str">
        <f>IF($I3278="","",_xlfn.LET(_xlpm.x,VLOOKUP($I3278,'2026-01-09_taxon-match'!$A$2:$N$81,7,FALSE),IF(_xlpm.x=0,"",_xlpm.x)))</f>
        <v>Echinodermata</v>
      </c>
      <c r="P3278" s="46" t="str">
        <f>IF($I3278="","",_xlfn.LET(_xlpm.x,VLOOKUP($I3278,'2026-01-09_taxon-match'!$A$2:$N$81,8,FALSE),IF(_xlpm.x=0,"",_xlpm.x)))</f>
        <v>Echinoidea</v>
      </c>
      <c r="Q3278" s="46" t="str">
        <f>IF($I3278="","",_xlfn.LET(_xlpm.x,VLOOKUP($I3278,'2026-01-09_taxon-match'!$A$2:$N$81,9,FALSE),IF(_xlpm.x=0,"",_xlpm.x)))</f>
        <v>Camarodonta</v>
      </c>
      <c r="R3278" s="46" t="str">
        <f>IF($I3278="","",_xlfn.LET(_xlpm.x,VLOOKUP($I3278,'2026-01-09_taxon-match'!$A$2:$N$81,10,FALSE),IF(_xlpm.x=0,"",_xlpm.x)))</f>
        <v>Echinidae</v>
      </c>
      <c r="S3278" s="46" t="str">
        <f>IF($I3278="","",_xlfn.LET(_xlpm.x,VLOOKUP($I3278,'2026-01-09_taxon-match'!$A$2:$N$81,11,FALSE),IF(_xlpm.x=0,"",_xlpm.x)))</f>
        <v>Sterechinus</v>
      </c>
      <c r="T3278" s="46" t="str">
        <f>IF($I3278="","",_xlfn.LET(_xlpm.x,VLOOKUP($I3278,'2026-01-09_taxon-match'!$A$2:$N$81,13,FALSE),IF(_xlpm.x=0,"",_xlpm.x)))</f>
        <v>neumayeri</v>
      </c>
      <c r="V3278" t="s">
        <v>43</v>
      </c>
      <c r="W3278" t="s">
        <v>28</v>
      </c>
      <c r="X3278" t="s">
        <v>32</v>
      </c>
      <c r="Y3278" s="46" t="str">
        <f>IF(V3278="","",_xlfn.LET(_xlpm.x,VLOOKUP(V3278,'Drop-down_menus'!$D$2:$E$13,2,FALSE),IF(_xlpm.x=0,"",_xlpm.x)))</f>
        <v>https://orcid.org/0000-0002-0981-7442</v>
      </c>
      <c r="Z3278" s="46" t="str">
        <f>IF(W3278="","",_xlfn.LET(_xlpm.x,VLOOKUP(W3278,'Drop-down_menus'!$D$2:$E$13,2,FALSE),IF(_xlpm.x=0,"",_xlpm.x)))</f>
        <v>https://orcid.org/0000-0002-9037-7623</v>
      </c>
      <c r="AA3278" s="46" t="str">
        <f>IF(X3278="","",_xlfn.LET(_xlpm.x,VLOOKUP(X3278,'Drop-down_menus'!$D$2:$E$13,2,FALSE),IF(_xlpm.x=0,"",_xlpm.x)))</f>
        <v>https://orcid.org/0000-0001-5748-602X</v>
      </c>
      <c r="AB3278" s="46" t="s">
        <v>300</v>
      </c>
      <c r="AC3278" s="46" t="s">
        <v>1115</v>
      </c>
    </row>
    <row r="3279" spans="1:29" ht="15" customHeight="1">
      <c r="A3279" s="46">
        <v>1291</v>
      </c>
      <c r="B3279" s="2">
        <v>4334</v>
      </c>
      <c r="C3279" t="s">
        <v>834</v>
      </c>
      <c r="D3279" s="46" t="b">
        <f>COUNTIF(Events!$B$2:$B$171, C3279) &gt; 0</f>
        <v>1</v>
      </c>
      <c r="E3279" s="46" t="s">
        <v>1113</v>
      </c>
      <c r="F3279" s="2" t="s">
        <v>1104</v>
      </c>
      <c r="G3279" t="s">
        <v>177</v>
      </c>
      <c r="H3279"/>
      <c r="I3279" s="46" t="s">
        <v>177</v>
      </c>
      <c r="J3279" s="46" t="str">
        <f>IF(I3279="","",_xlfn.LET(_xlpm.x,VLOOKUP(I3279,'2026-01-09_taxon-match'!$A$2:$N$81,4,FALSE),IF(_xlpm.x=0,"",_xlpm.x)))</f>
        <v>Sterechinus neumayeri</v>
      </c>
      <c r="K3279"/>
      <c r="L3279" s="46" t="str">
        <f>IF(I3279="","",_xlfn.LET(_xlpm.x,VLOOKUP(I3279,'2026-01-09_taxon-match'!$A$2:$N$81,3,FALSE),IF(_xlpm.x=0,"",_xlpm.x)))</f>
        <v>urn:lsid:marinespecies.org:taxname:160831</v>
      </c>
      <c r="M3279" s="46" t="str">
        <f>IF($I3279="","",_xlfn.LET(_xlpm.x,VLOOKUP($I3279,'2026-01-09_taxon-match'!$A$2:$N$81,5,FALSE),IF(_xlpm.x=0,"",_xlpm.x)))</f>
        <v>(Meissner, 1900)</v>
      </c>
      <c r="N3279" s="46" t="str">
        <f>IF($I3279="","",_xlfn.LET(_xlpm.x,VLOOKUP($I3279,'2026-01-09_taxon-match'!$A$2:$N$81,6,FALSE),IF(_xlpm.x=0,"",_xlpm.x)))</f>
        <v>Animalia</v>
      </c>
      <c r="O3279" s="46" t="str">
        <f>IF($I3279="","",_xlfn.LET(_xlpm.x,VLOOKUP($I3279,'2026-01-09_taxon-match'!$A$2:$N$81,7,FALSE),IF(_xlpm.x=0,"",_xlpm.x)))</f>
        <v>Echinodermata</v>
      </c>
      <c r="P3279" s="46" t="str">
        <f>IF($I3279="","",_xlfn.LET(_xlpm.x,VLOOKUP($I3279,'2026-01-09_taxon-match'!$A$2:$N$81,8,FALSE),IF(_xlpm.x=0,"",_xlpm.x)))</f>
        <v>Echinoidea</v>
      </c>
      <c r="Q3279" s="46" t="str">
        <f>IF($I3279="","",_xlfn.LET(_xlpm.x,VLOOKUP($I3279,'2026-01-09_taxon-match'!$A$2:$N$81,9,FALSE),IF(_xlpm.x=0,"",_xlpm.x)))</f>
        <v>Camarodonta</v>
      </c>
      <c r="R3279" s="46" t="str">
        <f>IF($I3279="","",_xlfn.LET(_xlpm.x,VLOOKUP($I3279,'2026-01-09_taxon-match'!$A$2:$N$81,10,FALSE),IF(_xlpm.x=0,"",_xlpm.x)))</f>
        <v>Echinidae</v>
      </c>
      <c r="S3279" s="46" t="str">
        <f>IF($I3279="","",_xlfn.LET(_xlpm.x,VLOOKUP($I3279,'2026-01-09_taxon-match'!$A$2:$N$81,11,FALSE),IF(_xlpm.x=0,"",_xlpm.x)))</f>
        <v>Sterechinus</v>
      </c>
      <c r="T3279" s="46" t="str">
        <f>IF($I3279="","",_xlfn.LET(_xlpm.x,VLOOKUP($I3279,'2026-01-09_taxon-match'!$A$2:$N$81,13,FALSE),IF(_xlpm.x=0,"",_xlpm.x)))</f>
        <v>neumayeri</v>
      </c>
      <c r="U3279"/>
      <c r="V3279" t="s">
        <v>43</v>
      </c>
      <c r="W3279" t="s">
        <v>28</v>
      </c>
      <c r="X3279" t="s">
        <v>32</v>
      </c>
      <c r="Y3279" s="46" t="str">
        <f>IF(V3279="","",_xlfn.LET(_xlpm.x,VLOOKUP(V3279,'Drop-down_menus'!$D$2:$E$13,2,FALSE),IF(_xlpm.x=0,"",_xlpm.x)))</f>
        <v>https://orcid.org/0000-0002-0981-7442</v>
      </c>
      <c r="Z3279" s="46" t="str">
        <f>IF(W3279="","",_xlfn.LET(_xlpm.x,VLOOKUP(W3279,'Drop-down_menus'!$D$2:$E$13,2,FALSE),IF(_xlpm.x=0,"",_xlpm.x)))</f>
        <v>https://orcid.org/0000-0002-9037-7623</v>
      </c>
      <c r="AA3279" s="46" t="str">
        <f>IF(X3279="","",_xlfn.LET(_xlpm.x,VLOOKUP(X3279,'Drop-down_menus'!$D$2:$E$13,2,FALSE),IF(_xlpm.x=0,"",_xlpm.x)))</f>
        <v>https://orcid.org/0000-0001-5748-602X</v>
      </c>
      <c r="AB3279" s="46" t="s">
        <v>172</v>
      </c>
      <c r="AC3279" s="46" t="s">
        <v>1114</v>
      </c>
    </row>
    <row r="3280" spans="1:29" ht="15" customHeight="1">
      <c r="A3280" s="46">
        <v>1291</v>
      </c>
      <c r="B3280" s="2">
        <v>4335</v>
      </c>
      <c r="C3280" t="s">
        <v>834</v>
      </c>
      <c r="D3280" s="46" t="b">
        <f>COUNTIF(Events!$B$2:$B$171, C3280) &gt; 0</f>
        <v>1</v>
      </c>
      <c r="E3280" s="46" t="s">
        <v>1109</v>
      </c>
      <c r="F3280" s="46" t="s">
        <v>1107</v>
      </c>
      <c r="G3280" t="s">
        <v>177</v>
      </c>
      <c r="H3280"/>
      <c r="I3280" s="46" t="s">
        <v>177</v>
      </c>
      <c r="J3280" s="46" t="str">
        <f>IF(I3280="","",_xlfn.LET(_xlpm.x,VLOOKUP(I3280,'2026-01-09_taxon-match'!$A$2:$N$81,4,FALSE),IF(_xlpm.x=0,"",_xlpm.x)))</f>
        <v>Sterechinus neumayeri</v>
      </c>
      <c r="K3280"/>
      <c r="L3280" s="46" t="str">
        <f>IF(I3280="","",_xlfn.LET(_xlpm.x,VLOOKUP(I3280,'2026-01-09_taxon-match'!$A$2:$N$81,3,FALSE),IF(_xlpm.x=0,"",_xlpm.x)))</f>
        <v>urn:lsid:marinespecies.org:taxname:160831</v>
      </c>
      <c r="M3280" s="46" t="str">
        <f>IF($I3280="","",_xlfn.LET(_xlpm.x,VLOOKUP($I3280,'2026-01-09_taxon-match'!$A$2:$N$81,5,FALSE),IF(_xlpm.x=0,"",_xlpm.x)))</f>
        <v>(Meissner, 1900)</v>
      </c>
      <c r="N3280" s="46" t="str">
        <f>IF($I3280="","",_xlfn.LET(_xlpm.x,VLOOKUP($I3280,'2026-01-09_taxon-match'!$A$2:$N$81,6,FALSE),IF(_xlpm.x=0,"",_xlpm.x)))</f>
        <v>Animalia</v>
      </c>
      <c r="O3280" s="46" t="str">
        <f>IF($I3280="","",_xlfn.LET(_xlpm.x,VLOOKUP($I3280,'2026-01-09_taxon-match'!$A$2:$N$81,7,FALSE),IF(_xlpm.x=0,"",_xlpm.x)))</f>
        <v>Echinodermata</v>
      </c>
      <c r="P3280" s="46" t="str">
        <f>IF($I3280="","",_xlfn.LET(_xlpm.x,VLOOKUP($I3280,'2026-01-09_taxon-match'!$A$2:$N$81,8,FALSE),IF(_xlpm.x=0,"",_xlpm.x)))</f>
        <v>Echinoidea</v>
      </c>
      <c r="Q3280" s="46" t="str">
        <f>IF($I3280="","",_xlfn.LET(_xlpm.x,VLOOKUP($I3280,'2026-01-09_taxon-match'!$A$2:$N$81,9,FALSE),IF(_xlpm.x=0,"",_xlpm.x)))</f>
        <v>Camarodonta</v>
      </c>
      <c r="R3280" s="46" t="str">
        <f>IF($I3280="","",_xlfn.LET(_xlpm.x,VLOOKUP($I3280,'2026-01-09_taxon-match'!$A$2:$N$81,10,FALSE),IF(_xlpm.x=0,"",_xlpm.x)))</f>
        <v>Echinidae</v>
      </c>
      <c r="S3280" s="46" t="str">
        <f>IF($I3280="","",_xlfn.LET(_xlpm.x,VLOOKUP($I3280,'2026-01-09_taxon-match'!$A$2:$N$81,11,FALSE),IF(_xlpm.x=0,"",_xlpm.x)))</f>
        <v>Sterechinus</v>
      </c>
      <c r="T3280" s="46" t="str">
        <f>IF($I3280="","",_xlfn.LET(_xlpm.x,VLOOKUP($I3280,'2026-01-09_taxon-match'!$A$2:$N$81,13,FALSE),IF(_xlpm.x=0,"",_xlpm.x)))</f>
        <v>neumayeri</v>
      </c>
      <c r="V3280" t="s">
        <v>43</v>
      </c>
      <c r="W3280" t="s">
        <v>28</v>
      </c>
      <c r="X3280" t="s">
        <v>32</v>
      </c>
      <c r="Y3280" s="46" t="str">
        <f>IF(V3280="","",_xlfn.LET(_xlpm.x,VLOOKUP(V3280,'Drop-down_menus'!$D$2:$E$13,2,FALSE),IF(_xlpm.x=0,"",_xlpm.x)))</f>
        <v>https://orcid.org/0000-0002-0981-7442</v>
      </c>
      <c r="Z3280" s="46" t="str">
        <f>IF(W3280="","",_xlfn.LET(_xlpm.x,VLOOKUP(W3280,'Drop-down_menus'!$D$2:$E$13,2,FALSE),IF(_xlpm.x=0,"",_xlpm.x)))</f>
        <v>https://orcid.org/0000-0002-9037-7623</v>
      </c>
      <c r="AA3280" s="46" t="str">
        <f>IF(X3280="","",_xlfn.LET(_xlpm.x,VLOOKUP(X3280,'Drop-down_menus'!$D$2:$E$13,2,FALSE),IF(_xlpm.x=0,"",_xlpm.x)))</f>
        <v>https://orcid.org/0000-0001-5748-602X</v>
      </c>
      <c r="AB3280" s="46" t="s">
        <v>172</v>
      </c>
      <c r="AC3280" s="46" t="s">
        <v>189</v>
      </c>
    </row>
    <row r="3281" spans="1:29" ht="15" customHeight="1">
      <c r="A3281" s="46">
        <v>1291</v>
      </c>
      <c r="B3281" s="2">
        <v>4336</v>
      </c>
      <c r="C3281" t="s">
        <v>834</v>
      </c>
      <c r="D3281" s="46" t="b">
        <f>COUNTIF(Events!$B$2:$B$171, C3281) &gt; 0</f>
        <v>1</v>
      </c>
      <c r="E3281" s="46" t="s">
        <v>1110</v>
      </c>
      <c r="F3281" s="46" t="s">
        <v>1108</v>
      </c>
      <c r="G3281" t="s">
        <v>177</v>
      </c>
      <c r="H3281"/>
      <c r="I3281" s="46" t="s">
        <v>177</v>
      </c>
      <c r="J3281" s="46" t="str">
        <f>IF(I3281="","",_xlfn.LET(_xlpm.x,VLOOKUP(I3281,'2026-01-09_taxon-match'!$A$2:$N$81,4,FALSE),IF(_xlpm.x=0,"",_xlpm.x)))</f>
        <v>Sterechinus neumayeri</v>
      </c>
      <c r="K3281"/>
      <c r="L3281" s="46" t="str">
        <f>IF(I3281="","",_xlfn.LET(_xlpm.x,VLOOKUP(I3281,'2026-01-09_taxon-match'!$A$2:$N$81,3,FALSE),IF(_xlpm.x=0,"",_xlpm.x)))</f>
        <v>urn:lsid:marinespecies.org:taxname:160831</v>
      </c>
      <c r="M3281" s="46" t="str">
        <f>IF($I3281="","",_xlfn.LET(_xlpm.x,VLOOKUP($I3281,'2026-01-09_taxon-match'!$A$2:$N$81,5,FALSE),IF(_xlpm.x=0,"",_xlpm.x)))</f>
        <v>(Meissner, 1900)</v>
      </c>
      <c r="N3281" s="46" t="str">
        <f>IF($I3281="","",_xlfn.LET(_xlpm.x,VLOOKUP($I3281,'2026-01-09_taxon-match'!$A$2:$N$81,6,FALSE),IF(_xlpm.x=0,"",_xlpm.x)))</f>
        <v>Animalia</v>
      </c>
      <c r="O3281" s="46" t="str">
        <f>IF($I3281="","",_xlfn.LET(_xlpm.x,VLOOKUP($I3281,'2026-01-09_taxon-match'!$A$2:$N$81,7,FALSE),IF(_xlpm.x=0,"",_xlpm.x)))</f>
        <v>Echinodermata</v>
      </c>
      <c r="P3281" s="46" t="str">
        <f>IF($I3281="","",_xlfn.LET(_xlpm.x,VLOOKUP($I3281,'2026-01-09_taxon-match'!$A$2:$N$81,8,FALSE),IF(_xlpm.x=0,"",_xlpm.x)))</f>
        <v>Echinoidea</v>
      </c>
      <c r="Q3281" s="46" t="str">
        <f>IF($I3281="","",_xlfn.LET(_xlpm.x,VLOOKUP($I3281,'2026-01-09_taxon-match'!$A$2:$N$81,9,FALSE),IF(_xlpm.x=0,"",_xlpm.x)))</f>
        <v>Camarodonta</v>
      </c>
      <c r="R3281" s="46" t="str">
        <f>IF($I3281="","",_xlfn.LET(_xlpm.x,VLOOKUP($I3281,'2026-01-09_taxon-match'!$A$2:$N$81,10,FALSE),IF(_xlpm.x=0,"",_xlpm.x)))</f>
        <v>Echinidae</v>
      </c>
      <c r="S3281" s="46" t="str">
        <f>IF($I3281="","",_xlfn.LET(_xlpm.x,VLOOKUP($I3281,'2026-01-09_taxon-match'!$A$2:$N$81,11,FALSE),IF(_xlpm.x=0,"",_xlpm.x)))</f>
        <v>Sterechinus</v>
      </c>
      <c r="T3281" s="46" t="str">
        <f>IF($I3281="","",_xlfn.LET(_xlpm.x,VLOOKUP($I3281,'2026-01-09_taxon-match'!$A$2:$N$81,13,FALSE),IF(_xlpm.x=0,"",_xlpm.x)))</f>
        <v>neumayeri</v>
      </c>
      <c r="V3281" t="s">
        <v>43</v>
      </c>
      <c r="W3281" t="s">
        <v>28</v>
      </c>
      <c r="X3281" t="s">
        <v>32</v>
      </c>
      <c r="Y3281" s="46" t="str">
        <f>IF(V3281="","",_xlfn.LET(_xlpm.x,VLOOKUP(V3281,'Drop-down_menus'!$D$2:$E$13,2,FALSE),IF(_xlpm.x=0,"",_xlpm.x)))</f>
        <v>https://orcid.org/0000-0002-0981-7442</v>
      </c>
      <c r="Z3281" s="46" t="str">
        <f>IF(W3281="","",_xlfn.LET(_xlpm.x,VLOOKUP(W3281,'Drop-down_menus'!$D$2:$E$13,2,FALSE),IF(_xlpm.x=0,"",_xlpm.x)))</f>
        <v>https://orcid.org/0000-0002-9037-7623</v>
      </c>
      <c r="AA3281" s="46" t="str">
        <f>IF(X3281="","",_xlfn.LET(_xlpm.x,VLOOKUP(X3281,'Drop-down_menus'!$D$2:$E$13,2,FALSE),IF(_xlpm.x=0,"",_xlpm.x)))</f>
        <v>https://orcid.org/0000-0001-5748-602X</v>
      </c>
      <c r="AB3281" s="46" t="s">
        <v>229</v>
      </c>
      <c r="AC3281" s="46" t="s">
        <v>1114</v>
      </c>
    </row>
    <row r="3282" spans="1:29" ht="15" customHeight="1">
      <c r="A3282" s="46">
        <v>1291</v>
      </c>
      <c r="B3282" s="2">
        <v>4337</v>
      </c>
      <c r="C3282" t="s">
        <v>834</v>
      </c>
      <c r="D3282" s="46" t="b">
        <f>COUNTIF(Events!$B$2:$B$171, C3282) &gt; 0</f>
        <v>1</v>
      </c>
      <c r="E3282" s="46" t="s">
        <v>1111</v>
      </c>
      <c r="F3282" s="46" t="s">
        <v>1108</v>
      </c>
      <c r="G3282" t="s">
        <v>177</v>
      </c>
      <c r="H3282"/>
      <c r="I3282" s="46" t="s">
        <v>177</v>
      </c>
      <c r="J3282" s="46" t="str">
        <f>IF(I3282="","",_xlfn.LET(_xlpm.x,VLOOKUP(I3282,'2026-01-09_taxon-match'!$A$2:$N$81,4,FALSE),IF(_xlpm.x=0,"",_xlpm.x)))</f>
        <v>Sterechinus neumayeri</v>
      </c>
      <c r="K3282"/>
      <c r="L3282" s="46" t="str">
        <f>IF(I3282="","",_xlfn.LET(_xlpm.x,VLOOKUP(I3282,'2026-01-09_taxon-match'!$A$2:$N$81,3,FALSE),IF(_xlpm.x=0,"",_xlpm.x)))</f>
        <v>urn:lsid:marinespecies.org:taxname:160831</v>
      </c>
      <c r="M3282" s="46" t="str">
        <f>IF($I3282="","",_xlfn.LET(_xlpm.x,VLOOKUP($I3282,'2026-01-09_taxon-match'!$A$2:$N$81,5,FALSE),IF(_xlpm.x=0,"",_xlpm.x)))</f>
        <v>(Meissner, 1900)</v>
      </c>
      <c r="N3282" s="46" t="str">
        <f>IF($I3282="","",_xlfn.LET(_xlpm.x,VLOOKUP($I3282,'2026-01-09_taxon-match'!$A$2:$N$81,6,FALSE),IF(_xlpm.x=0,"",_xlpm.x)))</f>
        <v>Animalia</v>
      </c>
      <c r="O3282" s="46" t="str">
        <f>IF($I3282="","",_xlfn.LET(_xlpm.x,VLOOKUP($I3282,'2026-01-09_taxon-match'!$A$2:$N$81,7,FALSE),IF(_xlpm.x=0,"",_xlpm.x)))</f>
        <v>Echinodermata</v>
      </c>
      <c r="P3282" s="46" t="str">
        <f>IF($I3282="","",_xlfn.LET(_xlpm.x,VLOOKUP($I3282,'2026-01-09_taxon-match'!$A$2:$N$81,8,FALSE),IF(_xlpm.x=0,"",_xlpm.x)))</f>
        <v>Echinoidea</v>
      </c>
      <c r="Q3282" s="46" t="str">
        <f>IF($I3282="","",_xlfn.LET(_xlpm.x,VLOOKUP($I3282,'2026-01-09_taxon-match'!$A$2:$N$81,9,FALSE),IF(_xlpm.x=0,"",_xlpm.x)))</f>
        <v>Camarodonta</v>
      </c>
      <c r="R3282" s="46" t="str">
        <f>IF($I3282="","",_xlfn.LET(_xlpm.x,VLOOKUP($I3282,'2026-01-09_taxon-match'!$A$2:$N$81,10,FALSE),IF(_xlpm.x=0,"",_xlpm.x)))</f>
        <v>Echinidae</v>
      </c>
      <c r="S3282" s="46" t="str">
        <f>IF($I3282="","",_xlfn.LET(_xlpm.x,VLOOKUP($I3282,'2026-01-09_taxon-match'!$A$2:$N$81,11,FALSE),IF(_xlpm.x=0,"",_xlpm.x)))</f>
        <v>Sterechinus</v>
      </c>
      <c r="T3282" s="46" t="str">
        <f>IF($I3282="","",_xlfn.LET(_xlpm.x,VLOOKUP($I3282,'2026-01-09_taxon-match'!$A$2:$N$81,13,FALSE),IF(_xlpm.x=0,"",_xlpm.x)))</f>
        <v>neumayeri</v>
      </c>
      <c r="V3282" t="s">
        <v>43</v>
      </c>
      <c r="W3282" t="s">
        <v>28</v>
      </c>
      <c r="X3282" t="s">
        <v>32</v>
      </c>
      <c r="Y3282" s="46" t="str">
        <f>IF(V3282="","",_xlfn.LET(_xlpm.x,VLOOKUP(V3282,'Drop-down_menus'!$D$2:$E$13,2,FALSE),IF(_xlpm.x=0,"",_xlpm.x)))</f>
        <v>https://orcid.org/0000-0002-0981-7442</v>
      </c>
      <c r="Z3282" s="46" t="str">
        <f>IF(W3282="","",_xlfn.LET(_xlpm.x,VLOOKUP(W3282,'Drop-down_menus'!$D$2:$E$13,2,FALSE),IF(_xlpm.x=0,"",_xlpm.x)))</f>
        <v>https://orcid.org/0000-0002-9037-7623</v>
      </c>
      <c r="AA3282" s="46" t="str">
        <f>IF(X3282="","",_xlfn.LET(_xlpm.x,VLOOKUP(X3282,'Drop-down_menus'!$D$2:$E$13,2,FALSE),IF(_xlpm.x=0,"",_xlpm.x)))</f>
        <v>https://orcid.org/0000-0001-5748-602X</v>
      </c>
      <c r="AB3282" s="46" t="s">
        <v>229</v>
      </c>
      <c r="AC3282" s="46" t="s">
        <v>1114</v>
      </c>
    </row>
    <row r="3283" spans="1:29" ht="15" customHeight="1">
      <c r="A3283" s="46">
        <v>1291</v>
      </c>
      <c r="B3283" s="2">
        <v>4338</v>
      </c>
      <c r="C3283" t="s">
        <v>834</v>
      </c>
      <c r="D3283" s="46" t="b">
        <f>COUNTIF(Events!$B$2:$B$171, C3283) &gt; 0</f>
        <v>1</v>
      </c>
      <c r="E3283" s="2" t="s">
        <v>1106</v>
      </c>
      <c r="F3283" s="46" t="s">
        <v>1105</v>
      </c>
      <c r="G3283" t="s">
        <v>177</v>
      </c>
      <c r="H3283"/>
      <c r="I3283" s="46" t="s">
        <v>177</v>
      </c>
      <c r="J3283" s="46" t="str">
        <f>IF(I3283="","",_xlfn.LET(_xlpm.x,VLOOKUP(I3283,'2026-01-09_taxon-match'!$A$2:$N$81,4,FALSE),IF(_xlpm.x=0,"",_xlpm.x)))</f>
        <v>Sterechinus neumayeri</v>
      </c>
      <c r="K3283"/>
      <c r="L3283" s="46" t="str">
        <f>IF(I3283="","",_xlfn.LET(_xlpm.x,VLOOKUP(I3283,'2026-01-09_taxon-match'!$A$2:$N$81,3,FALSE),IF(_xlpm.x=0,"",_xlpm.x)))</f>
        <v>urn:lsid:marinespecies.org:taxname:160831</v>
      </c>
      <c r="M3283" s="46" t="str">
        <f>IF($I3283="","",_xlfn.LET(_xlpm.x,VLOOKUP($I3283,'2026-01-09_taxon-match'!$A$2:$N$81,5,FALSE),IF(_xlpm.x=0,"",_xlpm.x)))</f>
        <v>(Meissner, 1900)</v>
      </c>
      <c r="N3283" s="46" t="str">
        <f>IF($I3283="","",_xlfn.LET(_xlpm.x,VLOOKUP($I3283,'2026-01-09_taxon-match'!$A$2:$N$81,6,FALSE),IF(_xlpm.x=0,"",_xlpm.x)))</f>
        <v>Animalia</v>
      </c>
      <c r="O3283" s="46" t="str">
        <f>IF($I3283="","",_xlfn.LET(_xlpm.x,VLOOKUP($I3283,'2026-01-09_taxon-match'!$A$2:$N$81,7,FALSE),IF(_xlpm.x=0,"",_xlpm.x)))</f>
        <v>Echinodermata</v>
      </c>
      <c r="P3283" s="46" t="str">
        <f>IF($I3283="","",_xlfn.LET(_xlpm.x,VLOOKUP($I3283,'2026-01-09_taxon-match'!$A$2:$N$81,8,FALSE),IF(_xlpm.x=0,"",_xlpm.x)))</f>
        <v>Echinoidea</v>
      </c>
      <c r="Q3283" s="46" t="str">
        <f>IF($I3283="","",_xlfn.LET(_xlpm.x,VLOOKUP($I3283,'2026-01-09_taxon-match'!$A$2:$N$81,9,FALSE),IF(_xlpm.x=0,"",_xlpm.x)))</f>
        <v>Camarodonta</v>
      </c>
      <c r="R3283" s="46" t="str">
        <f>IF($I3283="","",_xlfn.LET(_xlpm.x,VLOOKUP($I3283,'2026-01-09_taxon-match'!$A$2:$N$81,10,FALSE),IF(_xlpm.x=0,"",_xlpm.x)))</f>
        <v>Echinidae</v>
      </c>
      <c r="S3283" s="46" t="str">
        <f>IF($I3283="","",_xlfn.LET(_xlpm.x,VLOOKUP($I3283,'2026-01-09_taxon-match'!$A$2:$N$81,11,FALSE),IF(_xlpm.x=0,"",_xlpm.x)))</f>
        <v>Sterechinus</v>
      </c>
      <c r="T3283" s="46" t="str">
        <f>IF($I3283="","",_xlfn.LET(_xlpm.x,VLOOKUP($I3283,'2026-01-09_taxon-match'!$A$2:$N$81,13,FALSE),IF(_xlpm.x=0,"",_xlpm.x)))</f>
        <v>neumayeri</v>
      </c>
      <c r="V3283" t="s">
        <v>43</v>
      </c>
      <c r="W3283" t="s">
        <v>28</v>
      </c>
      <c r="X3283" t="s">
        <v>32</v>
      </c>
      <c r="Y3283" s="46" t="str">
        <f>IF(V3283="","",_xlfn.LET(_xlpm.x,VLOOKUP(V3283,'Drop-down_menus'!$D$2:$E$13,2,FALSE),IF(_xlpm.x=0,"",_xlpm.x)))</f>
        <v>https://orcid.org/0000-0002-0981-7442</v>
      </c>
      <c r="Z3283" s="46" t="str">
        <f>IF(W3283="","",_xlfn.LET(_xlpm.x,VLOOKUP(W3283,'Drop-down_menus'!$D$2:$E$13,2,FALSE),IF(_xlpm.x=0,"",_xlpm.x)))</f>
        <v>https://orcid.org/0000-0002-9037-7623</v>
      </c>
      <c r="AA3283" s="46" t="str">
        <f>IF(X3283="","",_xlfn.LET(_xlpm.x,VLOOKUP(X3283,'Drop-down_menus'!$D$2:$E$13,2,FALSE),IF(_xlpm.x=0,"",_xlpm.x)))</f>
        <v>https://orcid.org/0000-0001-5748-602X</v>
      </c>
      <c r="AB3283" s="46" t="s">
        <v>300</v>
      </c>
      <c r="AC3283" s="46" t="s">
        <v>1115</v>
      </c>
    </row>
    <row r="3284" spans="1:29" ht="15" customHeight="1">
      <c r="A3284" s="46">
        <v>1292</v>
      </c>
      <c r="B3284" s="2">
        <v>4339</v>
      </c>
      <c r="C3284" t="s">
        <v>834</v>
      </c>
      <c r="D3284" s="46" t="b">
        <f>COUNTIF(Events!$B$2:$B$171, C3284) &gt; 0</f>
        <v>1</v>
      </c>
      <c r="E3284" s="46" t="s">
        <v>1113</v>
      </c>
      <c r="F3284" s="2" t="s">
        <v>1104</v>
      </c>
      <c r="G3284" t="s">
        <v>177</v>
      </c>
      <c r="H3284"/>
      <c r="I3284" s="46" t="s">
        <v>177</v>
      </c>
      <c r="J3284" s="46" t="str">
        <f>IF(I3284="","",_xlfn.LET(_xlpm.x,VLOOKUP(I3284,'2026-01-09_taxon-match'!$A$2:$N$81,4,FALSE),IF(_xlpm.x=0,"",_xlpm.x)))</f>
        <v>Sterechinus neumayeri</v>
      </c>
      <c r="K3284"/>
      <c r="L3284" s="46" t="str">
        <f>IF(I3284="","",_xlfn.LET(_xlpm.x,VLOOKUP(I3284,'2026-01-09_taxon-match'!$A$2:$N$81,3,FALSE),IF(_xlpm.x=0,"",_xlpm.x)))</f>
        <v>urn:lsid:marinespecies.org:taxname:160831</v>
      </c>
      <c r="M3284" s="46" t="str">
        <f>IF($I3284="","",_xlfn.LET(_xlpm.x,VLOOKUP($I3284,'2026-01-09_taxon-match'!$A$2:$N$81,5,FALSE),IF(_xlpm.x=0,"",_xlpm.x)))</f>
        <v>(Meissner, 1900)</v>
      </c>
      <c r="N3284" s="46" t="str">
        <f>IF($I3284="","",_xlfn.LET(_xlpm.x,VLOOKUP($I3284,'2026-01-09_taxon-match'!$A$2:$N$81,6,FALSE),IF(_xlpm.x=0,"",_xlpm.x)))</f>
        <v>Animalia</v>
      </c>
      <c r="O3284" s="46" t="str">
        <f>IF($I3284="","",_xlfn.LET(_xlpm.x,VLOOKUP($I3284,'2026-01-09_taxon-match'!$A$2:$N$81,7,FALSE),IF(_xlpm.x=0,"",_xlpm.x)))</f>
        <v>Echinodermata</v>
      </c>
      <c r="P3284" s="46" t="str">
        <f>IF($I3284="","",_xlfn.LET(_xlpm.x,VLOOKUP($I3284,'2026-01-09_taxon-match'!$A$2:$N$81,8,FALSE),IF(_xlpm.x=0,"",_xlpm.x)))</f>
        <v>Echinoidea</v>
      </c>
      <c r="Q3284" s="46" t="str">
        <f>IF($I3284="","",_xlfn.LET(_xlpm.x,VLOOKUP($I3284,'2026-01-09_taxon-match'!$A$2:$N$81,9,FALSE),IF(_xlpm.x=0,"",_xlpm.x)))</f>
        <v>Camarodonta</v>
      </c>
      <c r="R3284" s="46" t="str">
        <f>IF($I3284="","",_xlfn.LET(_xlpm.x,VLOOKUP($I3284,'2026-01-09_taxon-match'!$A$2:$N$81,10,FALSE),IF(_xlpm.x=0,"",_xlpm.x)))</f>
        <v>Echinidae</v>
      </c>
      <c r="S3284" s="46" t="str">
        <f>IF($I3284="","",_xlfn.LET(_xlpm.x,VLOOKUP($I3284,'2026-01-09_taxon-match'!$A$2:$N$81,11,FALSE),IF(_xlpm.x=0,"",_xlpm.x)))</f>
        <v>Sterechinus</v>
      </c>
      <c r="T3284" s="46" t="str">
        <f>IF($I3284="","",_xlfn.LET(_xlpm.x,VLOOKUP($I3284,'2026-01-09_taxon-match'!$A$2:$N$81,13,FALSE),IF(_xlpm.x=0,"",_xlpm.x)))</f>
        <v>neumayeri</v>
      </c>
      <c r="U3284"/>
      <c r="V3284" t="s">
        <v>43</v>
      </c>
      <c r="W3284" t="s">
        <v>28</v>
      </c>
      <c r="X3284" t="s">
        <v>32</v>
      </c>
      <c r="Y3284" s="46" t="str">
        <f>IF(V3284="","",_xlfn.LET(_xlpm.x,VLOOKUP(V3284,'Drop-down_menus'!$D$2:$E$13,2,FALSE),IF(_xlpm.x=0,"",_xlpm.x)))</f>
        <v>https://orcid.org/0000-0002-0981-7442</v>
      </c>
      <c r="Z3284" s="46" t="str">
        <f>IF(W3284="","",_xlfn.LET(_xlpm.x,VLOOKUP(W3284,'Drop-down_menus'!$D$2:$E$13,2,FALSE),IF(_xlpm.x=0,"",_xlpm.x)))</f>
        <v>https://orcid.org/0000-0002-9037-7623</v>
      </c>
      <c r="AA3284" s="46" t="str">
        <f>IF(X3284="","",_xlfn.LET(_xlpm.x,VLOOKUP(X3284,'Drop-down_menus'!$D$2:$E$13,2,FALSE),IF(_xlpm.x=0,"",_xlpm.x)))</f>
        <v>https://orcid.org/0000-0001-5748-602X</v>
      </c>
      <c r="AB3284" s="46" t="s">
        <v>172</v>
      </c>
      <c r="AC3284" s="46" t="s">
        <v>1114</v>
      </c>
    </row>
    <row r="3285" spans="1:29" ht="15" customHeight="1">
      <c r="A3285" s="46">
        <v>1292</v>
      </c>
      <c r="B3285" s="2">
        <v>4340</v>
      </c>
      <c r="C3285" t="s">
        <v>834</v>
      </c>
      <c r="D3285" s="46" t="b">
        <f>COUNTIF(Events!$B$2:$B$171, C3285) &gt; 0</f>
        <v>1</v>
      </c>
      <c r="E3285" s="46" t="s">
        <v>1109</v>
      </c>
      <c r="F3285" s="46" t="s">
        <v>1107</v>
      </c>
      <c r="G3285" t="s">
        <v>177</v>
      </c>
      <c r="H3285"/>
      <c r="I3285" s="46" t="s">
        <v>177</v>
      </c>
      <c r="J3285" s="46" t="str">
        <f>IF(I3285="","",_xlfn.LET(_xlpm.x,VLOOKUP(I3285,'2026-01-09_taxon-match'!$A$2:$N$81,4,FALSE),IF(_xlpm.x=0,"",_xlpm.x)))</f>
        <v>Sterechinus neumayeri</v>
      </c>
      <c r="K3285"/>
      <c r="L3285" s="46" t="str">
        <f>IF(I3285="","",_xlfn.LET(_xlpm.x,VLOOKUP(I3285,'2026-01-09_taxon-match'!$A$2:$N$81,3,FALSE),IF(_xlpm.x=0,"",_xlpm.x)))</f>
        <v>urn:lsid:marinespecies.org:taxname:160831</v>
      </c>
      <c r="M3285" s="46" t="str">
        <f>IF($I3285="","",_xlfn.LET(_xlpm.x,VLOOKUP($I3285,'2026-01-09_taxon-match'!$A$2:$N$81,5,FALSE),IF(_xlpm.x=0,"",_xlpm.x)))</f>
        <v>(Meissner, 1900)</v>
      </c>
      <c r="N3285" s="46" t="str">
        <f>IF($I3285="","",_xlfn.LET(_xlpm.x,VLOOKUP($I3285,'2026-01-09_taxon-match'!$A$2:$N$81,6,FALSE),IF(_xlpm.x=0,"",_xlpm.x)))</f>
        <v>Animalia</v>
      </c>
      <c r="O3285" s="46" t="str">
        <f>IF($I3285="","",_xlfn.LET(_xlpm.x,VLOOKUP($I3285,'2026-01-09_taxon-match'!$A$2:$N$81,7,FALSE),IF(_xlpm.x=0,"",_xlpm.x)))</f>
        <v>Echinodermata</v>
      </c>
      <c r="P3285" s="46" t="str">
        <f>IF($I3285="","",_xlfn.LET(_xlpm.x,VLOOKUP($I3285,'2026-01-09_taxon-match'!$A$2:$N$81,8,FALSE),IF(_xlpm.x=0,"",_xlpm.x)))</f>
        <v>Echinoidea</v>
      </c>
      <c r="Q3285" s="46" t="str">
        <f>IF($I3285="","",_xlfn.LET(_xlpm.x,VLOOKUP($I3285,'2026-01-09_taxon-match'!$A$2:$N$81,9,FALSE),IF(_xlpm.x=0,"",_xlpm.x)))</f>
        <v>Camarodonta</v>
      </c>
      <c r="R3285" s="46" t="str">
        <f>IF($I3285="","",_xlfn.LET(_xlpm.x,VLOOKUP($I3285,'2026-01-09_taxon-match'!$A$2:$N$81,10,FALSE),IF(_xlpm.x=0,"",_xlpm.x)))</f>
        <v>Echinidae</v>
      </c>
      <c r="S3285" s="46" t="str">
        <f>IF($I3285="","",_xlfn.LET(_xlpm.x,VLOOKUP($I3285,'2026-01-09_taxon-match'!$A$2:$N$81,11,FALSE),IF(_xlpm.x=0,"",_xlpm.x)))</f>
        <v>Sterechinus</v>
      </c>
      <c r="T3285" s="46" t="str">
        <f>IF($I3285="","",_xlfn.LET(_xlpm.x,VLOOKUP($I3285,'2026-01-09_taxon-match'!$A$2:$N$81,13,FALSE),IF(_xlpm.x=0,"",_xlpm.x)))</f>
        <v>neumayeri</v>
      </c>
      <c r="V3285" t="s">
        <v>43</v>
      </c>
      <c r="W3285" t="s">
        <v>28</v>
      </c>
      <c r="X3285" t="s">
        <v>32</v>
      </c>
      <c r="Y3285" s="46" t="str">
        <f>IF(V3285="","",_xlfn.LET(_xlpm.x,VLOOKUP(V3285,'Drop-down_menus'!$D$2:$E$13,2,FALSE),IF(_xlpm.x=0,"",_xlpm.x)))</f>
        <v>https://orcid.org/0000-0002-0981-7442</v>
      </c>
      <c r="Z3285" s="46" t="str">
        <f>IF(W3285="","",_xlfn.LET(_xlpm.x,VLOOKUP(W3285,'Drop-down_menus'!$D$2:$E$13,2,FALSE),IF(_xlpm.x=0,"",_xlpm.x)))</f>
        <v>https://orcid.org/0000-0002-9037-7623</v>
      </c>
      <c r="AA3285" s="46" t="str">
        <f>IF(X3285="","",_xlfn.LET(_xlpm.x,VLOOKUP(X3285,'Drop-down_menus'!$D$2:$E$13,2,FALSE),IF(_xlpm.x=0,"",_xlpm.x)))</f>
        <v>https://orcid.org/0000-0001-5748-602X</v>
      </c>
      <c r="AB3285" s="46" t="s">
        <v>172</v>
      </c>
      <c r="AC3285" s="46" t="s">
        <v>189</v>
      </c>
    </row>
    <row r="3286" spans="1:29" ht="15" customHeight="1">
      <c r="A3286" s="46">
        <v>1292</v>
      </c>
      <c r="B3286" s="2">
        <v>4341</v>
      </c>
      <c r="C3286" t="s">
        <v>834</v>
      </c>
      <c r="D3286" s="46" t="b">
        <f>COUNTIF(Events!$B$2:$B$171, C3286) &gt; 0</f>
        <v>1</v>
      </c>
      <c r="E3286" s="46" t="s">
        <v>1110</v>
      </c>
      <c r="F3286" s="46" t="s">
        <v>1108</v>
      </c>
      <c r="G3286" t="s">
        <v>177</v>
      </c>
      <c r="H3286"/>
      <c r="I3286" s="46" t="s">
        <v>177</v>
      </c>
      <c r="J3286" s="46" t="str">
        <f>IF(I3286="","",_xlfn.LET(_xlpm.x,VLOOKUP(I3286,'2026-01-09_taxon-match'!$A$2:$N$81,4,FALSE),IF(_xlpm.x=0,"",_xlpm.x)))</f>
        <v>Sterechinus neumayeri</v>
      </c>
      <c r="K3286"/>
      <c r="L3286" s="46" t="str">
        <f>IF(I3286="","",_xlfn.LET(_xlpm.x,VLOOKUP(I3286,'2026-01-09_taxon-match'!$A$2:$N$81,3,FALSE),IF(_xlpm.x=0,"",_xlpm.x)))</f>
        <v>urn:lsid:marinespecies.org:taxname:160831</v>
      </c>
      <c r="M3286" s="46" t="str">
        <f>IF($I3286="","",_xlfn.LET(_xlpm.x,VLOOKUP($I3286,'2026-01-09_taxon-match'!$A$2:$N$81,5,FALSE),IF(_xlpm.x=0,"",_xlpm.x)))</f>
        <v>(Meissner, 1900)</v>
      </c>
      <c r="N3286" s="46" t="str">
        <f>IF($I3286="","",_xlfn.LET(_xlpm.x,VLOOKUP($I3286,'2026-01-09_taxon-match'!$A$2:$N$81,6,FALSE),IF(_xlpm.x=0,"",_xlpm.x)))</f>
        <v>Animalia</v>
      </c>
      <c r="O3286" s="46" t="str">
        <f>IF($I3286="","",_xlfn.LET(_xlpm.x,VLOOKUP($I3286,'2026-01-09_taxon-match'!$A$2:$N$81,7,FALSE),IF(_xlpm.x=0,"",_xlpm.x)))</f>
        <v>Echinodermata</v>
      </c>
      <c r="P3286" s="46" t="str">
        <f>IF($I3286="","",_xlfn.LET(_xlpm.x,VLOOKUP($I3286,'2026-01-09_taxon-match'!$A$2:$N$81,8,FALSE),IF(_xlpm.x=0,"",_xlpm.x)))</f>
        <v>Echinoidea</v>
      </c>
      <c r="Q3286" s="46" t="str">
        <f>IF($I3286="","",_xlfn.LET(_xlpm.x,VLOOKUP($I3286,'2026-01-09_taxon-match'!$A$2:$N$81,9,FALSE),IF(_xlpm.x=0,"",_xlpm.x)))</f>
        <v>Camarodonta</v>
      </c>
      <c r="R3286" s="46" t="str">
        <f>IF($I3286="","",_xlfn.LET(_xlpm.x,VLOOKUP($I3286,'2026-01-09_taxon-match'!$A$2:$N$81,10,FALSE),IF(_xlpm.x=0,"",_xlpm.x)))</f>
        <v>Echinidae</v>
      </c>
      <c r="S3286" s="46" t="str">
        <f>IF($I3286="","",_xlfn.LET(_xlpm.x,VLOOKUP($I3286,'2026-01-09_taxon-match'!$A$2:$N$81,11,FALSE),IF(_xlpm.x=0,"",_xlpm.x)))</f>
        <v>Sterechinus</v>
      </c>
      <c r="T3286" s="46" t="str">
        <f>IF($I3286="","",_xlfn.LET(_xlpm.x,VLOOKUP($I3286,'2026-01-09_taxon-match'!$A$2:$N$81,13,FALSE),IF(_xlpm.x=0,"",_xlpm.x)))</f>
        <v>neumayeri</v>
      </c>
      <c r="V3286" t="s">
        <v>43</v>
      </c>
      <c r="W3286" t="s">
        <v>28</v>
      </c>
      <c r="X3286" t="s">
        <v>32</v>
      </c>
      <c r="Y3286" s="46" t="str">
        <f>IF(V3286="","",_xlfn.LET(_xlpm.x,VLOOKUP(V3286,'Drop-down_menus'!$D$2:$E$13,2,FALSE),IF(_xlpm.x=0,"",_xlpm.x)))</f>
        <v>https://orcid.org/0000-0002-0981-7442</v>
      </c>
      <c r="Z3286" s="46" t="str">
        <f>IF(W3286="","",_xlfn.LET(_xlpm.x,VLOOKUP(W3286,'Drop-down_menus'!$D$2:$E$13,2,FALSE),IF(_xlpm.x=0,"",_xlpm.x)))</f>
        <v>https://orcid.org/0000-0002-9037-7623</v>
      </c>
      <c r="AA3286" s="46" t="str">
        <f>IF(X3286="","",_xlfn.LET(_xlpm.x,VLOOKUP(X3286,'Drop-down_menus'!$D$2:$E$13,2,FALSE),IF(_xlpm.x=0,"",_xlpm.x)))</f>
        <v>https://orcid.org/0000-0001-5748-602X</v>
      </c>
      <c r="AB3286" s="46" t="s">
        <v>229</v>
      </c>
      <c r="AC3286" s="46" t="s">
        <v>1114</v>
      </c>
    </row>
    <row r="3287" spans="1:29" ht="15" customHeight="1">
      <c r="A3287" s="46">
        <v>1292</v>
      </c>
      <c r="B3287" s="2">
        <v>4342</v>
      </c>
      <c r="C3287" t="s">
        <v>834</v>
      </c>
      <c r="D3287" s="46" t="b">
        <f>COUNTIF(Events!$B$2:$B$171, C3287) &gt; 0</f>
        <v>1</v>
      </c>
      <c r="E3287" s="46" t="s">
        <v>1111</v>
      </c>
      <c r="F3287" s="46" t="s">
        <v>1108</v>
      </c>
      <c r="G3287" t="s">
        <v>177</v>
      </c>
      <c r="H3287"/>
      <c r="I3287" s="46" t="s">
        <v>177</v>
      </c>
      <c r="J3287" s="46" t="str">
        <f>IF(I3287="","",_xlfn.LET(_xlpm.x,VLOOKUP(I3287,'2026-01-09_taxon-match'!$A$2:$N$81,4,FALSE),IF(_xlpm.x=0,"",_xlpm.x)))</f>
        <v>Sterechinus neumayeri</v>
      </c>
      <c r="K3287"/>
      <c r="L3287" s="46" t="str">
        <f>IF(I3287="","",_xlfn.LET(_xlpm.x,VLOOKUP(I3287,'2026-01-09_taxon-match'!$A$2:$N$81,3,FALSE),IF(_xlpm.x=0,"",_xlpm.x)))</f>
        <v>urn:lsid:marinespecies.org:taxname:160831</v>
      </c>
      <c r="M3287" s="46" t="str">
        <f>IF($I3287="","",_xlfn.LET(_xlpm.x,VLOOKUP($I3287,'2026-01-09_taxon-match'!$A$2:$N$81,5,FALSE),IF(_xlpm.x=0,"",_xlpm.x)))</f>
        <v>(Meissner, 1900)</v>
      </c>
      <c r="N3287" s="46" t="str">
        <f>IF($I3287="","",_xlfn.LET(_xlpm.x,VLOOKUP($I3287,'2026-01-09_taxon-match'!$A$2:$N$81,6,FALSE),IF(_xlpm.x=0,"",_xlpm.x)))</f>
        <v>Animalia</v>
      </c>
      <c r="O3287" s="46" t="str">
        <f>IF($I3287="","",_xlfn.LET(_xlpm.x,VLOOKUP($I3287,'2026-01-09_taxon-match'!$A$2:$N$81,7,FALSE),IF(_xlpm.x=0,"",_xlpm.x)))</f>
        <v>Echinodermata</v>
      </c>
      <c r="P3287" s="46" t="str">
        <f>IF($I3287="","",_xlfn.LET(_xlpm.x,VLOOKUP($I3287,'2026-01-09_taxon-match'!$A$2:$N$81,8,FALSE),IF(_xlpm.x=0,"",_xlpm.x)))</f>
        <v>Echinoidea</v>
      </c>
      <c r="Q3287" s="46" t="str">
        <f>IF($I3287="","",_xlfn.LET(_xlpm.x,VLOOKUP($I3287,'2026-01-09_taxon-match'!$A$2:$N$81,9,FALSE),IF(_xlpm.x=0,"",_xlpm.x)))</f>
        <v>Camarodonta</v>
      </c>
      <c r="R3287" s="46" t="str">
        <f>IF($I3287="","",_xlfn.LET(_xlpm.x,VLOOKUP($I3287,'2026-01-09_taxon-match'!$A$2:$N$81,10,FALSE),IF(_xlpm.x=0,"",_xlpm.x)))</f>
        <v>Echinidae</v>
      </c>
      <c r="S3287" s="46" t="str">
        <f>IF($I3287="","",_xlfn.LET(_xlpm.x,VLOOKUP($I3287,'2026-01-09_taxon-match'!$A$2:$N$81,11,FALSE),IF(_xlpm.x=0,"",_xlpm.x)))</f>
        <v>Sterechinus</v>
      </c>
      <c r="T3287" s="46" t="str">
        <f>IF($I3287="","",_xlfn.LET(_xlpm.x,VLOOKUP($I3287,'2026-01-09_taxon-match'!$A$2:$N$81,13,FALSE),IF(_xlpm.x=0,"",_xlpm.x)))</f>
        <v>neumayeri</v>
      </c>
      <c r="V3287" t="s">
        <v>43</v>
      </c>
      <c r="W3287" t="s">
        <v>28</v>
      </c>
      <c r="X3287" t="s">
        <v>32</v>
      </c>
      <c r="Y3287" s="46" t="str">
        <f>IF(V3287="","",_xlfn.LET(_xlpm.x,VLOOKUP(V3287,'Drop-down_menus'!$D$2:$E$13,2,FALSE),IF(_xlpm.x=0,"",_xlpm.x)))</f>
        <v>https://orcid.org/0000-0002-0981-7442</v>
      </c>
      <c r="Z3287" s="46" t="str">
        <f>IF(W3287="","",_xlfn.LET(_xlpm.x,VLOOKUP(W3287,'Drop-down_menus'!$D$2:$E$13,2,FALSE),IF(_xlpm.x=0,"",_xlpm.x)))</f>
        <v>https://orcid.org/0000-0002-9037-7623</v>
      </c>
      <c r="AA3287" s="46" t="str">
        <f>IF(X3287="","",_xlfn.LET(_xlpm.x,VLOOKUP(X3287,'Drop-down_menus'!$D$2:$E$13,2,FALSE),IF(_xlpm.x=0,"",_xlpm.x)))</f>
        <v>https://orcid.org/0000-0001-5748-602X</v>
      </c>
      <c r="AB3287" s="46" t="s">
        <v>229</v>
      </c>
      <c r="AC3287" s="46" t="s">
        <v>1114</v>
      </c>
    </row>
    <row r="3288" spans="1:29" ht="15" customHeight="1">
      <c r="A3288" s="46">
        <v>1292</v>
      </c>
      <c r="B3288" s="2">
        <v>4343</v>
      </c>
      <c r="C3288" t="s">
        <v>834</v>
      </c>
      <c r="D3288" s="46" t="b">
        <f>COUNTIF(Events!$B$2:$B$171, C3288) &gt; 0</f>
        <v>1</v>
      </c>
      <c r="E3288" s="2" t="s">
        <v>1106</v>
      </c>
      <c r="F3288" s="46" t="s">
        <v>1105</v>
      </c>
      <c r="G3288" t="s">
        <v>177</v>
      </c>
      <c r="H3288"/>
      <c r="I3288" s="46" t="s">
        <v>177</v>
      </c>
      <c r="J3288" s="46" t="str">
        <f>IF(I3288="","",_xlfn.LET(_xlpm.x,VLOOKUP(I3288,'2026-01-09_taxon-match'!$A$2:$N$81,4,FALSE),IF(_xlpm.x=0,"",_xlpm.x)))</f>
        <v>Sterechinus neumayeri</v>
      </c>
      <c r="K3288"/>
      <c r="L3288" s="46" t="str">
        <f>IF(I3288="","",_xlfn.LET(_xlpm.x,VLOOKUP(I3288,'2026-01-09_taxon-match'!$A$2:$N$81,3,FALSE),IF(_xlpm.x=0,"",_xlpm.x)))</f>
        <v>urn:lsid:marinespecies.org:taxname:160831</v>
      </c>
      <c r="M3288" s="46" t="str">
        <f>IF($I3288="","",_xlfn.LET(_xlpm.x,VLOOKUP($I3288,'2026-01-09_taxon-match'!$A$2:$N$81,5,FALSE),IF(_xlpm.x=0,"",_xlpm.x)))</f>
        <v>(Meissner, 1900)</v>
      </c>
      <c r="N3288" s="46" t="str">
        <f>IF($I3288="","",_xlfn.LET(_xlpm.x,VLOOKUP($I3288,'2026-01-09_taxon-match'!$A$2:$N$81,6,FALSE),IF(_xlpm.x=0,"",_xlpm.x)))</f>
        <v>Animalia</v>
      </c>
      <c r="O3288" s="46" t="str">
        <f>IF($I3288="","",_xlfn.LET(_xlpm.x,VLOOKUP($I3288,'2026-01-09_taxon-match'!$A$2:$N$81,7,FALSE),IF(_xlpm.x=0,"",_xlpm.x)))</f>
        <v>Echinodermata</v>
      </c>
      <c r="P3288" s="46" t="str">
        <f>IF($I3288="","",_xlfn.LET(_xlpm.x,VLOOKUP($I3288,'2026-01-09_taxon-match'!$A$2:$N$81,8,FALSE),IF(_xlpm.x=0,"",_xlpm.x)))</f>
        <v>Echinoidea</v>
      </c>
      <c r="Q3288" s="46" t="str">
        <f>IF($I3288="","",_xlfn.LET(_xlpm.x,VLOOKUP($I3288,'2026-01-09_taxon-match'!$A$2:$N$81,9,FALSE),IF(_xlpm.x=0,"",_xlpm.x)))</f>
        <v>Camarodonta</v>
      </c>
      <c r="R3288" s="46" t="str">
        <f>IF($I3288="","",_xlfn.LET(_xlpm.x,VLOOKUP($I3288,'2026-01-09_taxon-match'!$A$2:$N$81,10,FALSE),IF(_xlpm.x=0,"",_xlpm.x)))</f>
        <v>Echinidae</v>
      </c>
      <c r="S3288" s="46" t="str">
        <f>IF($I3288="","",_xlfn.LET(_xlpm.x,VLOOKUP($I3288,'2026-01-09_taxon-match'!$A$2:$N$81,11,FALSE),IF(_xlpm.x=0,"",_xlpm.x)))</f>
        <v>Sterechinus</v>
      </c>
      <c r="T3288" s="46" t="str">
        <f>IF($I3288="","",_xlfn.LET(_xlpm.x,VLOOKUP($I3288,'2026-01-09_taxon-match'!$A$2:$N$81,13,FALSE),IF(_xlpm.x=0,"",_xlpm.x)))</f>
        <v>neumayeri</v>
      </c>
      <c r="V3288" t="s">
        <v>43</v>
      </c>
      <c r="W3288" t="s">
        <v>28</v>
      </c>
      <c r="X3288" t="s">
        <v>32</v>
      </c>
      <c r="Y3288" s="46" t="str">
        <f>IF(V3288="","",_xlfn.LET(_xlpm.x,VLOOKUP(V3288,'Drop-down_menus'!$D$2:$E$13,2,FALSE),IF(_xlpm.x=0,"",_xlpm.x)))</f>
        <v>https://orcid.org/0000-0002-0981-7442</v>
      </c>
      <c r="Z3288" s="46" t="str">
        <f>IF(W3288="","",_xlfn.LET(_xlpm.x,VLOOKUP(W3288,'Drop-down_menus'!$D$2:$E$13,2,FALSE),IF(_xlpm.x=0,"",_xlpm.x)))</f>
        <v>https://orcid.org/0000-0002-9037-7623</v>
      </c>
      <c r="AA3288" s="46" t="str">
        <f>IF(X3288="","",_xlfn.LET(_xlpm.x,VLOOKUP(X3288,'Drop-down_menus'!$D$2:$E$13,2,FALSE),IF(_xlpm.x=0,"",_xlpm.x)))</f>
        <v>https://orcid.org/0000-0001-5748-602X</v>
      </c>
      <c r="AB3288" s="46" t="s">
        <v>300</v>
      </c>
      <c r="AC3288" s="46" t="s">
        <v>1115</v>
      </c>
    </row>
    <row r="3289" spans="1:29" ht="15" customHeight="1">
      <c r="A3289" s="46">
        <v>1293</v>
      </c>
      <c r="B3289" s="2">
        <v>4344</v>
      </c>
      <c r="C3289" t="s">
        <v>834</v>
      </c>
      <c r="D3289" s="46" t="b">
        <f>COUNTIF(Events!$B$2:$B$171, C3289) &gt; 0</f>
        <v>1</v>
      </c>
      <c r="E3289" s="46" t="s">
        <v>1113</v>
      </c>
      <c r="F3289" s="2" t="s">
        <v>1104</v>
      </c>
      <c r="G3289" t="s">
        <v>177</v>
      </c>
      <c r="H3289"/>
      <c r="I3289" s="46" t="s">
        <v>177</v>
      </c>
      <c r="J3289" s="46" t="str">
        <f>IF(I3289="","",_xlfn.LET(_xlpm.x,VLOOKUP(I3289,'2026-01-09_taxon-match'!$A$2:$N$81,4,FALSE),IF(_xlpm.x=0,"",_xlpm.x)))</f>
        <v>Sterechinus neumayeri</v>
      </c>
      <c r="K3289"/>
      <c r="L3289" s="46" t="str">
        <f>IF(I3289="","",_xlfn.LET(_xlpm.x,VLOOKUP(I3289,'2026-01-09_taxon-match'!$A$2:$N$81,3,FALSE),IF(_xlpm.x=0,"",_xlpm.x)))</f>
        <v>urn:lsid:marinespecies.org:taxname:160831</v>
      </c>
      <c r="M3289" s="46" t="str">
        <f>IF($I3289="","",_xlfn.LET(_xlpm.x,VLOOKUP($I3289,'2026-01-09_taxon-match'!$A$2:$N$81,5,FALSE),IF(_xlpm.x=0,"",_xlpm.x)))</f>
        <v>(Meissner, 1900)</v>
      </c>
      <c r="N3289" s="46" t="str">
        <f>IF($I3289="","",_xlfn.LET(_xlpm.x,VLOOKUP($I3289,'2026-01-09_taxon-match'!$A$2:$N$81,6,FALSE),IF(_xlpm.x=0,"",_xlpm.x)))</f>
        <v>Animalia</v>
      </c>
      <c r="O3289" s="46" t="str">
        <f>IF($I3289="","",_xlfn.LET(_xlpm.x,VLOOKUP($I3289,'2026-01-09_taxon-match'!$A$2:$N$81,7,FALSE),IF(_xlpm.x=0,"",_xlpm.x)))</f>
        <v>Echinodermata</v>
      </c>
      <c r="P3289" s="46" t="str">
        <f>IF($I3289="","",_xlfn.LET(_xlpm.x,VLOOKUP($I3289,'2026-01-09_taxon-match'!$A$2:$N$81,8,FALSE),IF(_xlpm.x=0,"",_xlpm.x)))</f>
        <v>Echinoidea</v>
      </c>
      <c r="Q3289" s="46" t="str">
        <f>IF($I3289="","",_xlfn.LET(_xlpm.x,VLOOKUP($I3289,'2026-01-09_taxon-match'!$A$2:$N$81,9,FALSE),IF(_xlpm.x=0,"",_xlpm.x)))</f>
        <v>Camarodonta</v>
      </c>
      <c r="R3289" s="46" t="str">
        <f>IF($I3289="","",_xlfn.LET(_xlpm.x,VLOOKUP($I3289,'2026-01-09_taxon-match'!$A$2:$N$81,10,FALSE),IF(_xlpm.x=0,"",_xlpm.x)))</f>
        <v>Echinidae</v>
      </c>
      <c r="S3289" s="46" t="str">
        <f>IF($I3289="","",_xlfn.LET(_xlpm.x,VLOOKUP($I3289,'2026-01-09_taxon-match'!$A$2:$N$81,11,FALSE),IF(_xlpm.x=0,"",_xlpm.x)))</f>
        <v>Sterechinus</v>
      </c>
      <c r="T3289" s="46" t="str">
        <f>IF($I3289="","",_xlfn.LET(_xlpm.x,VLOOKUP($I3289,'2026-01-09_taxon-match'!$A$2:$N$81,13,FALSE),IF(_xlpm.x=0,"",_xlpm.x)))</f>
        <v>neumayeri</v>
      </c>
      <c r="U3289"/>
      <c r="V3289" t="s">
        <v>43</v>
      </c>
      <c r="W3289" t="s">
        <v>28</v>
      </c>
      <c r="X3289" t="s">
        <v>32</v>
      </c>
      <c r="Y3289" s="46" t="str">
        <f>IF(V3289="","",_xlfn.LET(_xlpm.x,VLOOKUP(V3289,'Drop-down_menus'!$D$2:$E$13,2,FALSE),IF(_xlpm.x=0,"",_xlpm.x)))</f>
        <v>https://orcid.org/0000-0002-0981-7442</v>
      </c>
      <c r="Z3289" s="46" t="str">
        <f>IF(W3289="","",_xlfn.LET(_xlpm.x,VLOOKUP(W3289,'Drop-down_menus'!$D$2:$E$13,2,FALSE),IF(_xlpm.x=0,"",_xlpm.x)))</f>
        <v>https://orcid.org/0000-0002-9037-7623</v>
      </c>
      <c r="AA3289" s="46" t="str">
        <f>IF(X3289="","",_xlfn.LET(_xlpm.x,VLOOKUP(X3289,'Drop-down_menus'!$D$2:$E$13,2,FALSE),IF(_xlpm.x=0,"",_xlpm.x)))</f>
        <v>https://orcid.org/0000-0001-5748-602X</v>
      </c>
      <c r="AB3289" s="46" t="s">
        <v>172</v>
      </c>
      <c r="AC3289" s="46" t="s">
        <v>1114</v>
      </c>
    </row>
    <row r="3290" spans="1:29" ht="15" customHeight="1">
      <c r="A3290" s="46">
        <v>1293</v>
      </c>
      <c r="B3290" s="2">
        <v>4345</v>
      </c>
      <c r="C3290" t="s">
        <v>834</v>
      </c>
      <c r="D3290" s="46" t="b">
        <f>COUNTIF(Events!$B$2:$B$171, C3290) &gt; 0</f>
        <v>1</v>
      </c>
      <c r="E3290" s="46" t="s">
        <v>1109</v>
      </c>
      <c r="F3290" s="46" t="s">
        <v>1107</v>
      </c>
      <c r="G3290" t="s">
        <v>177</v>
      </c>
      <c r="H3290"/>
      <c r="I3290" s="46" t="s">
        <v>177</v>
      </c>
      <c r="J3290" s="46" t="str">
        <f>IF(I3290="","",_xlfn.LET(_xlpm.x,VLOOKUP(I3290,'2026-01-09_taxon-match'!$A$2:$N$81,4,FALSE),IF(_xlpm.x=0,"",_xlpm.x)))</f>
        <v>Sterechinus neumayeri</v>
      </c>
      <c r="K3290"/>
      <c r="L3290" s="46" t="str">
        <f>IF(I3290="","",_xlfn.LET(_xlpm.x,VLOOKUP(I3290,'2026-01-09_taxon-match'!$A$2:$N$81,3,FALSE),IF(_xlpm.x=0,"",_xlpm.x)))</f>
        <v>urn:lsid:marinespecies.org:taxname:160831</v>
      </c>
      <c r="M3290" s="46" t="str">
        <f>IF($I3290="","",_xlfn.LET(_xlpm.x,VLOOKUP($I3290,'2026-01-09_taxon-match'!$A$2:$N$81,5,FALSE),IF(_xlpm.x=0,"",_xlpm.x)))</f>
        <v>(Meissner, 1900)</v>
      </c>
      <c r="N3290" s="46" t="str">
        <f>IF($I3290="","",_xlfn.LET(_xlpm.x,VLOOKUP($I3290,'2026-01-09_taxon-match'!$A$2:$N$81,6,FALSE),IF(_xlpm.x=0,"",_xlpm.x)))</f>
        <v>Animalia</v>
      </c>
      <c r="O3290" s="46" t="str">
        <f>IF($I3290="","",_xlfn.LET(_xlpm.x,VLOOKUP($I3290,'2026-01-09_taxon-match'!$A$2:$N$81,7,FALSE),IF(_xlpm.x=0,"",_xlpm.x)))</f>
        <v>Echinodermata</v>
      </c>
      <c r="P3290" s="46" t="str">
        <f>IF($I3290="","",_xlfn.LET(_xlpm.x,VLOOKUP($I3290,'2026-01-09_taxon-match'!$A$2:$N$81,8,FALSE),IF(_xlpm.x=0,"",_xlpm.x)))</f>
        <v>Echinoidea</v>
      </c>
      <c r="Q3290" s="46" t="str">
        <f>IF($I3290="","",_xlfn.LET(_xlpm.x,VLOOKUP($I3290,'2026-01-09_taxon-match'!$A$2:$N$81,9,FALSE),IF(_xlpm.x=0,"",_xlpm.x)))</f>
        <v>Camarodonta</v>
      </c>
      <c r="R3290" s="46" t="str">
        <f>IF($I3290="","",_xlfn.LET(_xlpm.x,VLOOKUP($I3290,'2026-01-09_taxon-match'!$A$2:$N$81,10,FALSE),IF(_xlpm.x=0,"",_xlpm.x)))</f>
        <v>Echinidae</v>
      </c>
      <c r="S3290" s="46" t="str">
        <f>IF($I3290="","",_xlfn.LET(_xlpm.x,VLOOKUP($I3290,'2026-01-09_taxon-match'!$A$2:$N$81,11,FALSE),IF(_xlpm.x=0,"",_xlpm.x)))</f>
        <v>Sterechinus</v>
      </c>
      <c r="T3290" s="46" t="str">
        <f>IF($I3290="","",_xlfn.LET(_xlpm.x,VLOOKUP($I3290,'2026-01-09_taxon-match'!$A$2:$N$81,13,FALSE),IF(_xlpm.x=0,"",_xlpm.x)))</f>
        <v>neumayeri</v>
      </c>
      <c r="V3290" t="s">
        <v>43</v>
      </c>
      <c r="W3290" t="s">
        <v>28</v>
      </c>
      <c r="X3290" t="s">
        <v>32</v>
      </c>
      <c r="Y3290" s="46" t="str">
        <f>IF(V3290="","",_xlfn.LET(_xlpm.x,VLOOKUP(V3290,'Drop-down_menus'!$D$2:$E$13,2,FALSE),IF(_xlpm.x=0,"",_xlpm.x)))</f>
        <v>https://orcid.org/0000-0002-0981-7442</v>
      </c>
      <c r="Z3290" s="46" t="str">
        <f>IF(W3290="","",_xlfn.LET(_xlpm.x,VLOOKUP(W3290,'Drop-down_menus'!$D$2:$E$13,2,FALSE),IF(_xlpm.x=0,"",_xlpm.x)))</f>
        <v>https://orcid.org/0000-0002-9037-7623</v>
      </c>
      <c r="AA3290" s="46" t="str">
        <f>IF(X3290="","",_xlfn.LET(_xlpm.x,VLOOKUP(X3290,'Drop-down_menus'!$D$2:$E$13,2,FALSE),IF(_xlpm.x=0,"",_xlpm.x)))</f>
        <v>https://orcid.org/0000-0001-5748-602X</v>
      </c>
      <c r="AB3290" s="46" t="s">
        <v>172</v>
      </c>
      <c r="AC3290" s="46" t="s">
        <v>189</v>
      </c>
    </row>
    <row r="3291" spans="1:29" ht="15" customHeight="1">
      <c r="A3291" s="46">
        <v>1293</v>
      </c>
      <c r="B3291" s="2">
        <v>4346</v>
      </c>
      <c r="C3291" t="s">
        <v>834</v>
      </c>
      <c r="D3291" s="46" t="b">
        <f>COUNTIF(Events!$B$2:$B$171, C3291) &gt; 0</f>
        <v>1</v>
      </c>
      <c r="E3291" s="46" t="s">
        <v>1110</v>
      </c>
      <c r="F3291" s="46" t="s">
        <v>1108</v>
      </c>
      <c r="G3291" t="s">
        <v>177</v>
      </c>
      <c r="H3291"/>
      <c r="I3291" s="46" t="s">
        <v>177</v>
      </c>
      <c r="J3291" s="46" t="str">
        <f>IF(I3291="","",_xlfn.LET(_xlpm.x,VLOOKUP(I3291,'2026-01-09_taxon-match'!$A$2:$N$81,4,FALSE),IF(_xlpm.x=0,"",_xlpm.x)))</f>
        <v>Sterechinus neumayeri</v>
      </c>
      <c r="K3291"/>
      <c r="L3291" s="46" t="str">
        <f>IF(I3291="","",_xlfn.LET(_xlpm.x,VLOOKUP(I3291,'2026-01-09_taxon-match'!$A$2:$N$81,3,FALSE),IF(_xlpm.x=0,"",_xlpm.x)))</f>
        <v>urn:lsid:marinespecies.org:taxname:160831</v>
      </c>
      <c r="M3291" s="46" t="str">
        <f>IF($I3291="","",_xlfn.LET(_xlpm.x,VLOOKUP($I3291,'2026-01-09_taxon-match'!$A$2:$N$81,5,FALSE),IF(_xlpm.x=0,"",_xlpm.x)))</f>
        <v>(Meissner, 1900)</v>
      </c>
      <c r="N3291" s="46" t="str">
        <f>IF($I3291="","",_xlfn.LET(_xlpm.x,VLOOKUP($I3291,'2026-01-09_taxon-match'!$A$2:$N$81,6,FALSE),IF(_xlpm.x=0,"",_xlpm.x)))</f>
        <v>Animalia</v>
      </c>
      <c r="O3291" s="46" t="str">
        <f>IF($I3291="","",_xlfn.LET(_xlpm.x,VLOOKUP($I3291,'2026-01-09_taxon-match'!$A$2:$N$81,7,FALSE),IF(_xlpm.x=0,"",_xlpm.x)))</f>
        <v>Echinodermata</v>
      </c>
      <c r="P3291" s="46" t="str">
        <f>IF($I3291="","",_xlfn.LET(_xlpm.x,VLOOKUP($I3291,'2026-01-09_taxon-match'!$A$2:$N$81,8,FALSE),IF(_xlpm.x=0,"",_xlpm.x)))</f>
        <v>Echinoidea</v>
      </c>
      <c r="Q3291" s="46" t="str">
        <f>IF($I3291="","",_xlfn.LET(_xlpm.x,VLOOKUP($I3291,'2026-01-09_taxon-match'!$A$2:$N$81,9,FALSE),IF(_xlpm.x=0,"",_xlpm.x)))</f>
        <v>Camarodonta</v>
      </c>
      <c r="R3291" s="46" t="str">
        <f>IF($I3291="","",_xlfn.LET(_xlpm.x,VLOOKUP($I3291,'2026-01-09_taxon-match'!$A$2:$N$81,10,FALSE),IF(_xlpm.x=0,"",_xlpm.x)))</f>
        <v>Echinidae</v>
      </c>
      <c r="S3291" s="46" t="str">
        <f>IF($I3291="","",_xlfn.LET(_xlpm.x,VLOOKUP($I3291,'2026-01-09_taxon-match'!$A$2:$N$81,11,FALSE),IF(_xlpm.x=0,"",_xlpm.x)))</f>
        <v>Sterechinus</v>
      </c>
      <c r="T3291" s="46" t="str">
        <f>IF($I3291="","",_xlfn.LET(_xlpm.x,VLOOKUP($I3291,'2026-01-09_taxon-match'!$A$2:$N$81,13,FALSE),IF(_xlpm.x=0,"",_xlpm.x)))</f>
        <v>neumayeri</v>
      </c>
      <c r="V3291" t="s">
        <v>43</v>
      </c>
      <c r="W3291" t="s">
        <v>28</v>
      </c>
      <c r="X3291" t="s">
        <v>32</v>
      </c>
      <c r="Y3291" s="46" t="str">
        <f>IF(V3291="","",_xlfn.LET(_xlpm.x,VLOOKUP(V3291,'Drop-down_menus'!$D$2:$E$13,2,FALSE),IF(_xlpm.x=0,"",_xlpm.x)))</f>
        <v>https://orcid.org/0000-0002-0981-7442</v>
      </c>
      <c r="Z3291" s="46" t="str">
        <f>IF(W3291="","",_xlfn.LET(_xlpm.x,VLOOKUP(W3291,'Drop-down_menus'!$D$2:$E$13,2,FALSE),IF(_xlpm.x=0,"",_xlpm.x)))</f>
        <v>https://orcid.org/0000-0002-9037-7623</v>
      </c>
      <c r="AA3291" s="46" t="str">
        <f>IF(X3291="","",_xlfn.LET(_xlpm.x,VLOOKUP(X3291,'Drop-down_menus'!$D$2:$E$13,2,FALSE),IF(_xlpm.x=0,"",_xlpm.x)))</f>
        <v>https://orcid.org/0000-0001-5748-602X</v>
      </c>
      <c r="AB3291" s="46" t="s">
        <v>229</v>
      </c>
      <c r="AC3291" s="46" t="s">
        <v>1114</v>
      </c>
    </row>
    <row r="3292" spans="1:29" ht="15" customHeight="1">
      <c r="A3292" s="46">
        <v>1293</v>
      </c>
      <c r="B3292" s="2">
        <v>4347</v>
      </c>
      <c r="C3292" t="s">
        <v>834</v>
      </c>
      <c r="D3292" s="46" t="b">
        <f>COUNTIF(Events!$B$2:$B$171, C3292) &gt; 0</f>
        <v>1</v>
      </c>
      <c r="E3292" s="46" t="s">
        <v>1111</v>
      </c>
      <c r="F3292" s="46" t="s">
        <v>1108</v>
      </c>
      <c r="G3292" t="s">
        <v>177</v>
      </c>
      <c r="H3292"/>
      <c r="I3292" s="46" t="s">
        <v>177</v>
      </c>
      <c r="J3292" s="46" t="str">
        <f>IF(I3292="","",_xlfn.LET(_xlpm.x,VLOOKUP(I3292,'2026-01-09_taxon-match'!$A$2:$N$81,4,FALSE),IF(_xlpm.x=0,"",_xlpm.x)))</f>
        <v>Sterechinus neumayeri</v>
      </c>
      <c r="K3292"/>
      <c r="L3292" s="46" t="str">
        <f>IF(I3292="","",_xlfn.LET(_xlpm.x,VLOOKUP(I3292,'2026-01-09_taxon-match'!$A$2:$N$81,3,FALSE),IF(_xlpm.x=0,"",_xlpm.x)))</f>
        <v>urn:lsid:marinespecies.org:taxname:160831</v>
      </c>
      <c r="M3292" s="46" t="str">
        <f>IF($I3292="","",_xlfn.LET(_xlpm.x,VLOOKUP($I3292,'2026-01-09_taxon-match'!$A$2:$N$81,5,FALSE),IF(_xlpm.x=0,"",_xlpm.x)))</f>
        <v>(Meissner, 1900)</v>
      </c>
      <c r="N3292" s="46" t="str">
        <f>IF($I3292="","",_xlfn.LET(_xlpm.x,VLOOKUP($I3292,'2026-01-09_taxon-match'!$A$2:$N$81,6,FALSE),IF(_xlpm.x=0,"",_xlpm.x)))</f>
        <v>Animalia</v>
      </c>
      <c r="O3292" s="46" t="str">
        <f>IF($I3292="","",_xlfn.LET(_xlpm.x,VLOOKUP($I3292,'2026-01-09_taxon-match'!$A$2:$N$81,7,FALSE),IF(_xlpm.x=0,"",_xlpm.x)))</f>
        <v>Echinodermata</v>
      </c>
      <c r="P3292" s="46" t="str">
        <f>IF($I3292="","",_xlfn.LET(_xlpm.x,VLOOKUP($I3292,'2026-01-09_taxon-match'!$A$2:$N$81,8,FALSE),IF(_xlpm.x=0,"",_xlpm.x)))</f>
        <v>Echinoidea</v>
      </c>
      <c r="Q3292" s="46" t="str">
        <f>IF($I3292="","",_xlfn.LET(_xlpm.x,VLOOKUP($I3292,'2026-01-09_taxon-match'!$A$2:$N$81,9,FALSE),IF(_xlpm.x=0,"",_xlpm.x)))</f>
        <v>Camarodonta</v>
      </c>
      <c r="R3292" s="46" t="str">
        <f>IF($I3292="","",_xlfn.LET(_xlpm.x,VLOOKUP($I3292,'2026-01-09_taxon-match'!$A$2:$N$81,10,FALSE),IF(_xlpm.x=0,"",_xlpm.x)))</f>
        <v>Echinidae</v>
      </c>
      <c r="S3292" s="46" t="str">
        <f>IF($I3292="","",_xlfn.LET(_xlpm.x,VLOOKUP($I3292,'2026-01-09_taxon-match'!$A$2:$N$81,11,FALSE),IF(_xlpm.x=0,"",_xlpm.x)))</f>
        <v>Sterechinus</v>
      </c>
      <c r="T3292" s="46" t="str">
        <f>IF($I3292="","",_xlfn.LET(_xlpm.x,VLOOKUP($I3292,'2026-01-09_taxon-match'!$A$2:$N$81,13,FALSE),IF(_xlpm.x=0,"",_xlpm.x)))</f>
        <v>neumayeri</v>
      </c>
      <c r="V3292" t="s">
        <v>43</v>
      </c>
      <c r="W3292" t="s">
        <v>28</v>
      </c>
      <c r="X3292" t="s">
        <v>32</v>
      </c>
      <c r="Y3292" s="46" t="str">
        <f>IF(V3292="","",_xlfn.LET(_xlpm.x,VLOOKUP(V3292,'Drop-down_menus'!$D$2:$E$13,2,FALSE),IF(_xlpm.x=0,"",_xlpm.x)))</f>
        <v>https://orcid.org/0000-0002-0981-7442</v>
      </c>
      <c r="Z3292" s="46" t="str">
        <f>IF(W3292="","",_xlfn.LET(_xlpm.x,VLOOKUP(W3292,'Drop-down_menus'!$D$2:$E$13,2,FALSE),IF(_xlpm.x=0,"",_xlpm.x)))</f>
        <v>https://orcid.org/0000-0002-9037-7623</v>
      </c>
      <c r="AA3292" s="46" t="str">
        <f>IF(X3292="","",_xlfn.LET(_xlpm.x,VLOOKUP(X3292,'Drop-down_menus'!$D$2:$E$13,2,FALSE),IF(_xlpm.x=0,"",_xlpm.x)))</f>
        <v>https://orcid.org/0000-0001-5748-602X</v>
      </c>
      <c r="AB3292" s="46" t="s">
        <v>229</v>
      </c>
      <c r="AC3292" s="46" t="s">
        <v>1114</v>
      </c>
    </row>
    <row r="3293" spans="1:29" ht="15" customHeight="1">
      <c r="A3293" s="46">
        <v>1293</v>
      </c>
      <c r="B3293" s="2">
        <v>4348</v>
      </c>
      <c r="C3293" t="s">
        <v>834</v>
      </c>
      <c r="D3293" s="46" t="b">
        <f>COUNTIF(Events!$B$2:$B$171, C3293) &gt; 0</f>
        <v>1</v>
      </c>
      <c r="E3293" s="2" t="s">
        <v>1106</v>
      </c>
      <c r="F3293" s="46" t="s">
        <v>1105</v>
      </c>
      <c r="G3293" t="s">
        <v>177</v>
      </c>
      <c r="H3293"/>
      <c r="I3293" s="46" t="s">
        <v>177</v>
      </c>
      <c r="J3293" s="46" t="str">
        <f>IF(I3293="","",_xlfn.LET(_xlpm.x,VLOOKUP(I3293,'2026-01-09_taxon-match'!$A$2:$N$81,4,FALSE),IF(_xlpm.x=0,"",_xlpm.x)))</f>
        <v>Sterechinus neumayeri</v>
      </c>
      <c r="K3293"/>
      <c r="L3293" s="46" t="str">
        <f>IF(I3293="","",_xlfn.LET(_xlpm.x,VLOOKUP(I3293,'2026-01-09_taxon-match'!$A$2:$N$81,3,FALSE),IF(_xlpm.x=0,"",_xlpm.x)))</f>
        <v>urn:lsid:marinespecies.org:taxname:160831</v>
      </c>
      <c r="M3293" s="46" t="str">
        <f>IF($I3293="","",_xlfn.LET(_xlpm.x,VLOOKUP($I3293,'2026-01-09_taxon-match'!$A$2:$N$81,5,FALSE),IF(_xlpm.x=0,"",_xlpm.x)))</f>
        <v>(Meissner, 1900)</v>
      </c>
      <c r="N3293" s="46" t="str">
        <f>IF($I3293="","",_xlfn.LET(_xlpm.x,VLOOKUP($I3293,'2026-01-09_taxon-match'!$A$2:$N$81,6,FALSE),IF(_xlpm.x=0,"",_xlpm.x)))</f>
        <v>Animalia</v>
      </c>
      <c r="O3293" s="46" t="str">
        <f>IF($I3293="","",_xlfn.LET(_xlpm.x,VLOOKUP($I3293,'2026-01-09_taxon-match'!$A$2:$N$81,7,FALSE),IF(_xlpm.x=0,"",_xlpm.x)))</f>
        <v>Echinodermata</v>
      </c>
      <c r="P3293" s="46" t="str">
        <f>IF($I3293="","",_xlfn.LET(_xlpm.x,VLOOKUP($I3293,'2026-01-09_taxon-match'!$A$2:$N$81,8,FALSE),IF(_xlpm.x=0,"",_xlpm.x)))</f>
        <v>Echinoidea</v>
      </c>
      <c r="Q3293" s="46" t="str">
        <f>IF($I3293="","",_xlfn.LET(_xlpm.x,VLOOKUP($I3293,'2026-01-09_taxon-match'!$A$2:$N$81,9,FALSE),IF(_xlpm.x=0,"",_xlpm.x)))</f>
        <v>Camarodonta</v>
      </c>
      <c r="R3293" s="46" t="str">
        <f>IF($I3293="","",_xlfn.LET(_xlpm.x,VLOOKUP($I3293,'2026-01-09_taxon-match'!$A$2:$N$81,10,FALSE),IF(_xlpm.x=0,"",_xlpm.x)))</f>
        <v>Echinidae</v>
      </c>
      <c r="S3293" s="46" t="str">
        <f>IF($I3293="","",_xlfn.LET(_xlpm.x,VLOOKUP($I3293,'2026-01-09_taxon-match'!$A$2:$N$81,11,FALSE),IF(_xlpm.x=0,"",_xlpm.x)))</f>
        <v>Sterechinus</v>
      </c>
      <c r="T3293" s="46" t="str">
        <f>IF($I3293="","",_xlfn.LET(_xlpm.x,VLOOKUP($I3293,'2026-01-09_taxon-match'!$A$2:$N$81,13,FALSE),IF(_xlpm.x=0,"",_xlpm.x)))</f>
        <v>neumayeri</v>
      </c>
      <c r="V3293" t="s">
        <v>43</v>
      </c>
      <c r="W3293" t="s">
        <v>28</v>
      </c>
      <c r="X3293" t="s">
        <v>32</v>
      </c>
      <c r="Y3293" s="46" t="str">
        <f>IF(V3293="","",_xlfn.LET(_xlpm.x,VLOOKUP(V3293,'Drop-down_menus'!$D$2:$E$13,2,FALSE),IF(_xlpm.x=0,"",_xlpm.x)))</f>
        <v>https://orcid.org/0000-0002-0981-7442</v>
      </c>
      <c r="Z3293" s="46" t="str">
        <f>IF(W3293="","",_xlfn.LET(_xlpm.x,VLOOKUP(W3293,'Drop-down_menus'!$D$2:$E$13,2,FALSE),IF(_xlpm.x=0,"",_xlpm.x)))</f>
        <v>https://orcid.org/0000-0002-9037-7623</v>
      </c>
      <c r="AA3293" s="46" t="str">
        <f>IF(X3293="","",_xlfn.LET(_xlpm.x,VLOOKUP(X3293,'Drop-down_menus'!$D$2:$E$13,2,FALSE),IF(_xlpm.x=0,"",_xlpm.x)))</f>
        <v>https://orcid.org/0000-0001-5748-602X</v>
      </c>
      <c r="AB3293" s="46" t="s">
        <v>300</v>
      </c>
      <c r="AC3293" s="46" t="s">
        <v>1115</v>
      </c>
    </row>
    <row r="3294" spans="1:29" ht="15" customHeight="1">
      <c r="A3294" s="46">
        <v>1294</v>
      </c>
      <c r="B3294" s="2">
        <v>4349</v>
      </c>
      <c r="C3294" t="s">
        <v>834</v>
      </c>
      <c r="D3294" s="46" t="b">
        <f>COUNTIF(Events!$B$2:$B$171, C3294) &gt; 0</f>
        <v>1</v>
      </c>
      <c r="E3294" s="46" t="s">
        <v>1113</v>
      </c>
      <c r="F3294" s="2" t="s">
        <v>1104</v>
      </c>
      <c r="G3294" t="s">
        <v>177</v>
      </c>
      <c r="H3294"/>
      <c r="I3294" s="46" t="s">
        <v>177</v>
      </c>
      <c r="J3294" s="46" t="str">
        <f>IF(I3294="","",_xlfn.LET(_xlpm.x,VLOOKUP(I3294,'2026-01-09_taxon-match'!$A$2:$N$81,4,FALSE),IF(_xlpm.x=0,"",_xlpm.x)))</f>
        <v>Sterechinus neumayeri</v>
      </c>
      <c r="K3294"/>
      <c r="L3294" s="46" t="str">
        <f>IF(I3294="","",_xlfn.LET(_xlpm.x,VLOOKUP(I3294,'2026-01-09_taxon-match'!$A$2:$N$81,3,FALSE),IF(_xlpm.x=0,"",_xlpm.x)))</f>
        <v>urn:lsid:marinespecies.org:taxname:160831</v>
      </c>
      <c r="M3294" s="46" t="str">
        <f>IF($I3294="","",_xlfn.LET(_xlpm.x,VLOOKUP($I3294,'2026-01-09_taxon-match'!$A$2:$N$81,5,FALSE),IF(_xlpm.x=0,"",_xlpm.x)))</f>
        <v>(Meissner, 1900)</v>
      </c>
      <c r="N3294" s="46" t="str">
        <f>IF($I3294="","",_xlfn.LET(_xlpm.x,VLOOKUP($I3294,'2026-01-09_taxon-match'!$A$2:$N$81,6,FALSE),IF(_xlpm.x=0,"",_xlpm.x)))</f>
        <v>Animalia</v>
      </c>
      <c r="O3294" s="46" t="str">
        <f>IF($I3294="","",_xlfn.LET(_xlpm.x,VLOOKUP($I3294,'2026-01-09_taxon-match'!$A$2:$N$81,7,FALSE),IF(_xlpm.x=0,"",_xlpm.x)))</f>
        <v>Echinodermata</v>
      </c>
      <c r="P3294" s="46" t="str">
        <f>IF($I3294="","",_xlfn.LET(_xlpm.x,VLOOKUP($I3294,'2026-01-09_taxon-match'!$A$2:$N$81,8,FALSE),IF(_xlpm.x=0,"",_xlpm.x)))</f>
        <v>Echinoidea</v>
      </c>
      <c r="Q3294" s="46" t="str">
        <f>IF($I3294="","",_xlfn.LET(_xlpm.x,VLOOKUP($I3294,'2026-01-09_taxon-match'!$A$2:$N$81,9,FALSE),IF(_xlpm.x=0,"",_xlpm.x)))</f>
        <v>Camarodonta</v>
      </c>
      <c r="R3294" s="46" t="str">
        <f>IF($I3294="","",_xlfn.LET(_xlpm.x,VLOOKUP($I3294,'2026-01-09_taxon-match'!$A$2:$N$81,10,FALSE),IF(_xlpm.x=0,"",_xlpm.x)))</f>
        <v>Echinidae</v>
      </c>
      <c r="S3294" s="46" t="str">
        <f>IF($I3294="","",_xlfn.LET(_xlpm.x,VLOOKUP($I3294,'2026-01-09_taxon-match'!$A$2:$N$81,11,FALSE),IF(_xlpm.x=0,"",_xlpm.x)))</f>
        <v>Sterechinus</v>
      </c>
      <c r="T3294" s="46" t="str">
        <f>IF($I3294="","",_xlfn.LET(_xlpm.x,VLOOKUP($I3294,'2026-01-09_taxon-match'!$A$2:$N$81,13,FALSE),IF(_xlpm.x=0,"",_xlpm.x)))</f>
        <v>neumayeri</v>
      </c>
      <c r="U3294"/>
      <c r="V3294" t="s">
        <v>43</v>
      </c>
      <c r="W3294" t="s">
        <v>28</v>
      </c>
      <c r="X3294" t="s">
        <v>32</v>
      </c>
      <c r="Y3294" s="46" t="str">
        <f>IF(V3294="","",_xlfn.LET(_xlpm.x,VLOOKUP(V3294,'Drop-down_menus'!$D$2:$E$13,2,FALSE),IF(_xlpm.x=0,"",_xlpm.x)))</f>
        <v>https://orcid.org/0000-0002-0981-7442</v>
      </c>
      <c r="Z3294" s="46" t="str">
        <f>IF(W3294="","",_xlfn.LET(_xlpm.x,VLOOKUP(W3294,'Drop-down_menus'!$D$2:$E$13,2,FALSE),IF(_xlpm.x=0,"",_xlpm.x)))</f>
        <v>https://orcid.org/0000-0002-9037-7623</v>
      </c>
      <c r="AA3294" s="46" t="str">
        <f>IF(X3294="","",_xlfn.LET(_xlpm.x,VLOOKUP(X3294,'Drop-down_menus'!$D$2:$E$13,2,FALSE),IF(_xlpm.x=0,"",_xlpm.x)))</f>
        <v>https://orcid.org/0000-0001-5748-602X</v>
      </c>
      <c r="AB3294" s="46" t="s">
        <v>172</v>
      </c>
      <c r="AC3294" s="46" t="s">
        <v>1114</v>
      </c>
    </row>
    <row r="3295" spans="1:29" ht="15" customHeight="1">
      <c r="A3295" s="46">
        <v>1294</v>
      </c>
      <c r="B3295" s="2">
        <v>4350</v>
      </c>
      <c r="C3295" t="s">
        <v>834</v>
      </c>
      <c r="D3295" s="46" t="b">
        <f>COUNTIF(Events!$B$2:$B$171, C3295) &gt; 0</f>
        <v>1</v>
      </c>
      <c r="E3295" s="46" t="s">
        <v>1109</v>
      </c>
      <c r="F3295" s="46" t="s">
        <v>1107</v>
      </c>
      <c r="G3295" t="s">
        <v>177</v>
      </c>
      <c r="H3295"/>
      <c r="I3295" s="46" t="s">
        <v>177</v>
      </c>
      <c r="J3295" s="46" t="str">
        <f>IF(I3295="","",_xlfn.LET(_xlpm.x,VLOOKUP(I3295,'2026-01-09_taxon-match'!$A$2:$N$81,4,FALSE),IF(_xlpm.x=0,"",_xlpm.x)))</f>
        <v>Sterechinus neumayeri</v>
      </c>
      <c r="K3295"/>
      <c r="L3295" s="46" t="str">
        <f>IF(I3295="","",_xlfn.LET(_xlpm.x,VLOOKUP(I3295,'2026-01-09_taxon-match'!$A$2:$N$81,3,FALSE),IF(_xlpm.x=0,"",_xlpm.x)))</f>
        <v>urn:lsid:marinespecies.org:taxname:160831</v>
      </c>
      <c r="M3295" s="46" t="str">
        <f>IF($I3295="","",_xlfn.LET(_xlpm.x,VLOOKUP($I3295,'2026-01-09_taxon-match'!$A$2:$N$81,5,FALSE),IF(_xlpm.x=0,"",_xlpm.x)))</f>
        <v>(Meissner, 1900)</v>
      </c>
      <c r="N3295" s="46" t="str">
        <f>IF($I3295="","",_xlfn.LET(_xlpm.x,VLOOKUP($I3295,'2026-01-09_taxon-match'!$A$2:$N$81,6,FALSE),IF(_xlpm.x=0,"",_xlpm.x)))</f>
        <v>Animalia</v>
      </c>
      <c r="O3295" s="46" t="str">
        <f>IF($I3295="","",_xlfn.LET(_xlpm.x,VLOOKUP($I3295,'2026-01-09_taxon-match'!$A$2:$N$81,7,FALSE),IF(_xlpm.x=0,"",_xlpm.x)))</f>
        <v>Echinodermata</v>
      </c>
      <c r="P3295" s="46" t="str">
        <f>IF($I3295="","",_xlfn.LET(_xlpm.x,VLOOKUP($I3295,'2026-01-09_taxon-match'!$A$2:$N$81,8,FALSE),IF(_xlpm.x=0,"",_xlpm.x)))</f>
        <v>Echinoidea</v>
      </c>
      <c r="Q3295" s="46" t="str">
        <f>IF($I3295="","",_xlfn.LET(_xlpm.x,VLOOKUP($I3295,'2026-01-09_taxon-match'!$A$2:$N$81,9,FALSE),IF(_xlpm.x=0,"",_xlpm.x)))</f>
        <v>Camarodonta</v>
      </c>
      <c r="R3295" s="46" t="str">
        <f>IF($I3295="","",_xlfn.LET(_xlpm.x,VLOOKUP($I3295,'2026-01-09_taxon-match'!$A$2:$N$81,10,FALSE),IF(_xlpm.x=0,"",_xlpm.x)))</f>
        <v>Echinidae</v>
      </c>
      <c r="S3295" s="46" t="str">
        <f>IF($I3295="","",_xlfn.LET(_xlpm.x,VLOOKUP($I3295,'2026-01-09_taxon-match'!$A$2:$N$81,11,FALSE),IF(_xlpm.x=0,"",_xlpm.x)))</f>
        <v>Sterechinus</v>
      </c>
      <c r="T3295" s="46" t="str">
        <f>IF($I3295="","",_xlfn.LET(_xlpm.x,VLOOKUP($I3295,'2026-01-09_taxon-match'!$A$2:$N$81,13,FALSE),IF(_xlpm.x=0,"",_xlpm.x)))</f>
        <v>neumayeri</v>
      </c>
      <c r="V3295" t="s">
        <v>43</v>
      </c>
      <c r="W3295" t="s">
        <v>28</v>
      </c>
      <c r="X3295" t="s">
        <v>32</v>
      </c>
      <c r="Y3295" s="46" t="str">
        <f>IF(V3295="","",_xlfn.LET(_xlpm.x,VLOOKUP(V3295,'Drop-down_menus'!$D$2:$E$13,2,FALSE),IF(_xlpm.x=0,"",_xlpm.x)))</f>
        <v>https://orcid.org/0000-0002-0981-7442</v>
      </c>
      <c r="Z3295" s="46" t="str">
        <f>IF(W3295="","",_xlfn.LET(_xlpm.x,VLOOKUP(W3295,'Drop-down_menus'!$D$2:$E$13,2,FALSE),IF(_xlpm.x=0,"",_xlpm.x)))</f>
        <v>https://orcid.org/0000-0002-9037-7623</v>
      </c>
      <c r="AA3295" s="46" t="str">
        <f>IF(X3295="","",_xlfn.LET(_xlpm.x,VLOOKUP(X3295,'Drop-down_menus'!$D$2:$E$13,2,FALSE),IF(_xlpm.x=0,"",_xlpm.x)))</f>
        <v>https://orcid.org/0000-0001-5748-602X</v>
      </c>
      <c r="AB3295" s="46" t="s">
        <v>172</v>
      </c>
      <c r="AC3295" s="46" t="s">
        <v>189</v>
      </c>
    </row>
    <row r="3296" spans="1:29" ht="15" customHeight="1">
      <c r="A3296" s="46">
        <v>1294</v>
      </c>
      <c r="B3296" s="2">
        <v>4351</v>
      </c>
      <c r="C3296" t="s">
        <v>834</v>
      </c>
      <c r="D3296" s="46" t="b">
        <f>COUNTIF(Events!$B$2:$B$171, C3296) &gt; 0</f>
        <v>1</v>
      </c>
      <c r="E3296" s="46" t="s">
        <v>1110</v>
      </c>
      <c r="F3296" s="46" t="s">
        <v>1108</v>
      </c>
      <c r="G3296" t="s">
        <v>177</v>
      </c>
      <c r="H3296"/>
      <c r="I3296" s="46" t="s">
        <v>177</v>
      </c>
      <c r="J3296" s="46" t="str">
        <f>IF(I3296="","",_xlfn.LET(_xlpm.x,VLOOKUP(I3296,'2026-01-09_taxon-match'!$A$2:$N$81,4,FALSE),IF(_xlpm.x=0,"",_xlpm.x)))</f>
        <v>Sterechinus neumayeri</v>
      </c>
      <c r="K3296"/>
      <c r="L3296" s="46" t="str">
        <f>IF(I3296="","",_xlfn.LET(_xlpm.x,VLOOKUP(I3296,'2026-01-09_taxon-match'!$A$2:$N$81,3,FALSE),IF(_xlpm.x=0,"",_xlpm.x)))</f>
        <v>urn:lsid:marinespecies.org:taxname:160831</v>
      </c>
      <c r="M3296" s="46" t="str">
        <f>IF($I3296="","",_xlfn.LET(_xlpm.x,VLOOKUP($I3296,'2026-01-09_taxon-match'!$A$2:$N$81,5,FALSE),IF(_xlpm.x=0,"",_xlpm.x)))</f>
        <v>(Meissner, 1900)</v>
      </c>
      <c r="N3296" s="46" t="str">
        <f>IF($I3296="","",_xlfn.LET(_xlpm.x,VLOOKUP($I3296,'2026-01-09_taxon-match'!$A$2:$N$81,6,FALSE),IF(_xlpm.x=0,"",_xlpm.x)))</f>
        <v>Animalia</v>
      </c>
      <c r="O3296" s="46" t="str">
        <f>IF($I3296="","",_xlfn.LET(_xlpm.x,VLOOKUP($I3296,'2026-01-09_taxon-match'!$A$2:$N$81,7,FALSE),IF(_xlpm.x=0,"",_xlpm.x)))</f>
        <v>Echinodermata</v>
      </c>
      <c r="P3296" s="46" t="str">
        <f>IF($I3296="","",_xlfn.LET(_xlpm.x,VLOOKUP($I3296,'2026-01-09_taxon-match'!$A$2:$N$81,8,FALSE),IF(_xlpm.x=0,"",_xlpm.x)))</f>
        <v>Echinoidea</v>
      </c>
      <c r="Q3296" s="46" t="str">
        <f>IF($I3296="","",_xlfn.LET(_xlpm.x,VLOOKUP($I3296,'2026-01-09_taxon-match'!$A$2:$N$81,9,FALSE),IF(_xlpm.x=0,"",_xlpm.x)))</f>
        <v>Camarodonta</v>
      </c>
      <c r="R3296" s="46" t="str">
        <f>IF($I3296="","",_xlfn.LET(_xlpm.x,VLOOKUP($I3296,'2026-01-09_taxon-match'!$A$2:$N$81,10,FALSE),IF(_xlpm.x=0,"",_xlpm.x)))</f>
        <v>Echinidae</v>
      </c>
      <c r="S3296" s="46" t="str">
        <f>IF($I3296="","",_xlfn.LET(_xlpm.x,VLOOKUP($I3296,'2026-01-09_taxon-match'!$A$2:$N$81,11,FALSE),IF(_xlpm.x=0,"",_xlpm.x)))</f>
        <v>Sterechinus</v>
      </c>
      <c r="T3296" s="46" t="str">
        <f>IF($I3296="","",_xlfn.LET(_xlpm.x,VLOOKUP($I3296,'2026-01-09_taxon-match'!$A$2:$N$81,13,FALSE),IF(_xlpm.x=0,"",_xlpm.x)))</f>
        <v>neumayeri</v>
      </c>
      <c r="V3296" t="s">
        <v>43</v>
      </c>
      <c r="W3296" t="s">
        <v>28</v>
      </c>
      <c r="X3296" t="s">
        <v>32</v>
      </c>
      <c r="Y3296" s="46" t="str">
        <f>IF(V3296="","",_xlfn.LET(_xlpm.x,VLOOKUP(V3296,'Drop-down_menus'!$D$2:$E$13,2,FALSE),IF(_xlpm.x=0,"",_xlpm.x)))</f>
        <v>https://orcid.org/0000-0002-0981-7442</v>
      </c>
      <c r="Z3296" s="46" t="str">
        <f>IF(W3296="","",_xlfn.LET(_xlpm.x,VLOOKUP(W3296,'Drop-down_menus'!$D$2:$E$13,2,FALSE),IF(_xlpm.x=0,"",_xlpm.x)))</f>
        <v>https://orcid.org/0000-0002-9037-7623</v>
      </c>
      <c r="AA3296" s="46" t="str">
        <f>IF(X3296="","",_xlfn.LET(_xlpm.x,VLOOKUP(X3296,'Drop-down_menus'!$D$2:$E$13,2,FALSE),IF(_xlpm.x=0,"",_xlpm.x)))</f>
        <v>https://orcid.org/0000-0001-5748-602X</v>
      </c>
      <c r="AB3296" s="46" t="s">
        <v>229</v>
      </c>
      <c r="AC3296" s="46" t="s">
        <v>1114</v>
      </c>
    </row>
    <row r="3297" spans="1:29" ht="15" customHeight="1">
      <c r="A3297" s="46">
        <v>1294</v>
      </c>
      <c r="B3297" s="2">
        <v>4352</v>
      </c>
      <c r="C3297" t="s">
        <v>834</v>
      </c>
      <c r="D3297" s="46" t="b">
        <f>COUNTIF(Events!$B$2:$B$171, C3297) &gt; 0</f>
        <v>1</v>
      </c>
      <c r="E3297" s="46" t="s">
        <v>1111</v>
      </c>
      <c r="F3297" s="46" t="s">
        <v>1108</v>
      </c>
      <c r="G3297" t="s">
        <v>177</v>
      </c>
      <c r="H3297"/>
      <c r="I3297" s="46" t="s">
        <v>177</v>
      </c>
      <c r="J3297" s="46" t="str">
        <f>IF(I3297="","",_xlfn.LET(_xlpm.x,VLOOKUP(I3297,'2026-01-09_taxon-match'!$A$2:$N$81,4,FALSE),IF(_xlpm.x=0,"",_xlpm.x)))</f>
        <v>Sterechinus neumayeri</v>
      </c>
      <c r="K3297"/>
      <c r="L3297" s="46" t="str">
        <f>IF(I3297="","",_xlfn.LET(_xlpm.x,VLOOKUP(I3297,'2026-01-09_taxon-match'!$A$2:$N$81,3,FALSE),IF(_xlpm.x=0,"",_xlpm.x)))</f>
        <v>urn:lsid:marinespecies.org:taxname:160831</v>
      </c>
      <c r="M3297" s="46" t="str">
        <f>IF($I3297="","",_xlfn.LET(_xlpm.x,VLOOKUP($I3297,'2026-01-09_taxon-match'!$A$2:$N$81,5,FALSE),IF(_xlpm.x=0,"",_xlpm.x)))</f>
        <v>(Meissner, 1900)</v>
      </c>
      <c r="N3297" s="46" t="str">
        <f>IF($I3297="","",_xlfn.LET(_xlpm.x,VLOOKUP($I3297,'2026-01-09_taxon-match'!$A$2:$N$81,6,FALSE),IF(_xlpm.x=0,"",_xlpm.x)))</f>
        <v>Animalia</v>
      </c>
      <c r="O3297" s="46" t="str">
        <f>IF($I3297="","",_xlfn.LET(_xlpm.x,VLOOKUP($I3297,'2026-01-09_taxon-match'!$A$2:$N$81,7,FALSE),IF(_xlpm.x=0,"",_xlpm.x)))</f>
        <v>Echinodermata</v>
      </c>
      <c r="P3297" s="46" t="str">
        <f>IF($I3297="","",_xlfn.LET(_xlpm.x,VLOOKUP($I3297,'2026-01-09_taxon-match'!$A$2:$N$81,8,FALSE),IF(_xlpm.x=0,"",_xlpm.x)))</f>
        <v>Echinoidea</v>
      </c>
      <c r="Q3297" s="46" t="str">
        <f>IF($I3297="","",_xlfn.LET(_xlpm.x,VLOOKUP($I3297,'2026-01-09_taxon-match'!$A$2:$N$81,9,FALSE),IF(_xlpm.x=0,"",_xlpm.x)))</f>
        <v>Camarodonta</v>
      </c>
      <c r="R3297" s="46" t="str">
        <f>IF($I3297="","",_xlfn.LET(_xlpm.x,VLOOKUP($I3297,'2026-01-09_taxon-match'!$A$2:$N$81,10,FALSE),IF(_xlpm.x=0,"",_xlpm.x)))</f>
        <v>Echinidae</v>
      </c>
      <c r="S3297" s="46" t="str">
        <f>IF($I3297="","",_xlfn.LET(_xlpm.x,VLOOKUP($I3297,'2026-01-09_taxon-match'!$A$2:$N$81,11,FALSE),IF(_xlpm.x=0,"",_xlpm.x)))</f>
        <v>Sterechinus</v>
      </c>
      <c r="T3297" s="46" t="str">
        <f>IF($I3297="","",_xlfn.LET(_xlpm.x,VLOOKUP($I3297,'2026-01-09_taxon-match'!$A$2:$N$81,13,FALSE),IF(_xlpm.x=0,"",_xlpm.x)))</f>
        <v>neumayeri</v>
      </c>
      <c r="V3297" t="s">
        <v>43</v>
      </c>
      <c r="W3297" t="s">
        <v>28</v>
      </c>
      <c r="X3297" t="s">
        <v>32</v>
      </c>
      <c r="Y3297" s="46" t="str">
        <f>IF(V3297="","",_xlfn.LET(_xlpm.x,VLOOKUP(V3297,'Drop-down_menus'!$D$2:$E$13,2,FALSE),IF(_xlpm.x=0,"",_xlpm.x)))</f>
        <v>https://orcid.org/0000-0002-0981-7442</v>
      </c>
      <c r="Z3297" s="46" t="str">
        <f>IF(W3297="","",_xlfn.LET(_xlpm.x,VLOOKUP(W3297,'Drop-down_menus'!$D$2:$E$13,2,FALSE),IF(_xlpm.x=0,"",_xlpm.x)))</f>
        <v>https://orcid.org/0000-0002-9037-7623</v>
      </c>
      <c r="AA3297" s="46" t="str">
        <f>IF(X3297="","",_xlfn.LET(_xlpm.x,VLOOKUP(X3297,'Drop-down_menus'!$D$2:$E$13,2,FALSE),IF(_xlpm.x=0,"",_xlpm.x)))</f>
        <v>https://orcid.org/0000-0001-5748-602X</v>
      </c>
      <c r="AB3297" s="46" t="s">
        <v>229</v>
      </c>
      <c r="AC3297" s="46" t="s">
        <v>1114</v>
      </c>
    </row>
    <row r="3298" spans="1:29" ht="15" customHeight="1">
      <c r="A3298" s="46">
        <v>1294</v>
      </c>
      <c r="B3298" s="2">
        <v>4353</v>
      </c>
      <c r="C3298" t="s">
        <v>834</v>
      </c>
      <c r="D3298" s="46" t="b">
        <f>COUNTIF(Events!$B$2:$B$171, C3298) &gt; 0</f>
        <v>1</v>
      </c>
      <c r="E3298" s="2" t="s">
        <v>1106</v>
      </c>
      <c r="F3298" s="46" t="s">
        <v>1105</v>
      </c>
      <c r="G3298" t="s">
        <v>177</v>
      </c>
      <c r="H3298"/>
      <c r="I3298" s="46" t="s">
        <v>177</v>
      </c>
      <c r="J3298" s="46" t="str">
        <f>IF(I3298="","",_xlfn.LET(_xlpm.x,VLOOKUP(I3298,'2026-01-09_taxon-match'!$A$2:$N$81,4,FALSE),IF(_xlpm.x=0,"",_xlpm.x)))</f>
        <v>Sterechinus neumayeri</v>
      </c>
      <c r="K3298"/>
      <c r="L3298" s="46" t="str">
        <f>IF(I3298="","",_xlfn.LET(_xlpm.x,VLOOKUP(I3298,'2026-01-09_taxon-match'!$A$2:$N$81,3,FALSE),IF(_xlpm.x=0,"",_xlpm.x)))</f>
        <v>urn:lsid:marinespecies.org:taxname:160831</v>
      </c>
      <c r="M3298" s="46" t="str">
        <f>IF($I3298="","",_xlfn.LET(_xlpm.x,VLOOKUP($I3298,'2026-01-09_taxon-match'!$A$2:$N$81,5,FALSE),IF(_xlpm.x=0,"",_xlpm.x)))</f>
        <v>(Meissner, 1900)</v>
      </c>
      <c r="N3298" s="46" t="str">
        <f>IF($I3298="","",_xlfn.LET(_xlpm.x,VLOOKUP($I3298,'2026-01-09_taxon-match'!$A$2:$N$81,6,FALSE),IF(_xlpm.x=0,"",_xlpm.x)))</f>
        <v>Animalia</v>
      </c>
      <c r="O3298" s="46" t="str">
        <f>IF($I3298="","",_xlfn.LET(_xlpm.x,VLOOKUP($I3298,'2026-01-09_taxon-match'!$A$2:$N$81,7,FALSE),IF(_xlpm.x=0,"",_xlpm.x)))</f>
        <v>Echinodermata</v>
      </c>
      <c r="P3298" s="46" t="str">
        <f>IF($I3298="","",_xlfn.LET(_xlpm.x,VLOOKUP($I3298,'2026-01-09_taxon-match'!$A$2:$N$81,8,FALSE),IF(_xlpm.x=0,"",_xlpm.x)))</f>
        <v>Echinoidea</v>
      </c>
      <c r="Q3298" s="46" t="str">
        <f>IF($I3298="","",_xlfn.LET(_xlpm.x,VLOOKUP($I3298,'2026-01-09_taxon-match'!$A$2:$N$81,9,FALSE),IF(_xlpm.x=0,"",_xlpm.x)))</f>
        <v>Camarodonta</v>
      </c>
      <c r="R3298" s="46" t="str">
        <f>IF($I3298="","",_xlfn.LET(_xlpm.x,VLOOKUP($I3298,'2026-01-09_taxon-match'!$A$2:$N$81,10,FALSE),IF(_xlpm.x=0,"",_xlpm.x)))</f>
        <v>Echinidae</v>
      </c>
      <c r="S3298" s="46" t="str">
        <f>IF($I3298="","",_xlfn.LET(_xlpm.x,VLOOKUP($I3298,'2026-01-09_taxon-match'!$A$2:$N$81,11,FALSE),IF(_xlpm.x=0,"",_xlpm.x)))</f>
        <v>Sterechinus</v>
      </c>
      <c r="T3298" s="46" t="str">
        <f>IF($I3298="","",_xlfn.LET(_xlpm.x,VLOOKUP($I3298,'2026-01-09_taxon-match'!$A$2:$N$81,13,FALSE),IF(_xlpm.x=0,"",_xlpm.x)))</f>
        <v>neumayeri</v>
      </c>
      <c r="V3298" t="s">
        <v>43</v>
      </c>
      <c r="W3298" t="s">
        <v>28</v>
      </c>
      <c r="X3298" t="s">
        <v>32</v>
      </c>
      <c r="Y3298" s="46" t="str">
        <f>IF(V3298="","",_xlfn.LET(_xlpm.x,VLOOKUP(V3298,'Drop-down_menus'!$D$2:$E$13,2,FALSE),IF(_xlpm.x=0,"",_xlpm.x)))</f>
        <v>https://orcid.org/0000-0002-0981-7442</v>
      </c>
      <c r="Z3298" s="46" t="str">
        <f>IF(W3298="","",_xlfn.LET(_xlpm.x,VLOOKUP(W3298,'Drop-down_menus'!$D$2:$E$13,2,FALSE),IF(_xlpm.x=0,"",_xlpm.x)))</f>
        <v>https://orcid.org/0000-0002-9037-7623</v>
      </c>
      <c r="AA3298" s="46" t="str">
        <f>IF(X3298="","",_xlfn.LET(_xlpm.x,VLOOKUP(X3298,'Drop-down_menus'!$D$2:$E$13,2,FALSE),IF(_xlpm.x=0,"",_xlpm.x)))</f>
        <v>https://orcid.org/0000-0001-5748-602X</v>
      </c>
      <c r="AB3298" s="46" t="s">
        <v>300</v>
      </c>
      <c r="AC3298" s="46" t="s">
        <v>1115</v>
      </c>
    </row>
    <row r="3299" spans="1:29" ht="15" customHeight="1">
      <c r="A3299" s="46">
        <v>1295</v>
      </c>
      <c r="B3299" s="2">
        <v>4354</v>
      </c>
      <c r="C3299" t="s">
        <v>834</v>
      </c>
      <c r="D3299" s="46" t="b">
        <f>COUNTIF(Events!$B$2:$B$171, C3299) &gt; 0</f>
        <v>1</v>
      </c>
      <c r="E3299" s="46" t="s">
        <v>1113</v>
      </c>
      <c r="F3299" s="2" t="s">
        <v>1104</v>
      </c>
      <c r="G3299" t="s">
        <v>177</v>
      </c>
      <c r="H3299"/>
      <c r="I3299" s="46" t="s">
        <v>177</v>
      </c>
      <c r="J3299" s="46" t="str">
        <f>IF(I3299="","",_xlfn.LET(_xlpm.x,VLOOKUP(I3299,'2026-01-09_taxon-match'!$A$2:$N$81,4,FALSE),IF(_xlpm.x=0,"",_xlpm.x)))</f>
        <v>Sterechinus neumayeri</v>
      </c>
      <c r="K3299"/>
      <c r="L3299" s="46" t="str">
        <f>IF(I3299="","",_xlfn.LET(_xlpm.x,VLOOKUP(I3299,'2026-01-09_taxon-match'!$A$2:$N$81,3,FALSE),IF(_xlpm.x=0,"",_xlpm.x)))</f>
        <v>urn:lsid:marinespecies.org:taxname:160831</v>
      </c>
      <c r="M3299" s="46" t="str">
        <f>IF($I3299="","",_xlfn.LET(_xlpm.x,VLOOKUP($I3299,'2026-01-09_taxon-match'!$A$2:$N$81,5,FALSE),IF(_xlpm.x=0,"",_xlpm.x)))</f>
        <v>(Meissner, 1900)</v>
      </c>
      <c r="N3299" s="46" t="str">
        <f>IF($I3299="","",_xlfn.LET(_xlpm.x,VLOOKUP($I3299,'2026-01-09_taxon-match'!$A$2:$N$81,6,FALSE),IF(_xlpm.x=0,"",_xlpm.x)))</f>
        <v>Animalia</v>
      </c>
      <c r="O3299" s="46" t="str">
        <f>IF($I3299="","",_xlfn.LET(_xlpm.x,VLOOKUP($I3299,'2026-01-09_taxon-match'!$A$2:$N$81,7,FALSE),IF(_xlpm.x=0,"",_xlpm.x)))</f>
        <v>Echinodermata</v>
      </c>
      <c r="P3299" s="46" t="str">
        <f>IF($I3299="","",_xlfn.LET(_xlpm.x,VLOOKUP($I3299,'2026-01-09_taxon-match'!$A$2:$N$81,8,FALSE),IF(_xlpm.x=0,"",_xlpm.x)))</f>
        <v>Echinoidea</v>
      </c>
      <c r="Q3299" s="46" t="str">
        <f>IF($I3299="","",_xlfn.LET(_xlpm.x,VLOOKUP($I3299,'2026-01-09_taxon-match'!$A$2:$N$81,9,FALSE),IF(_xlpm.x=0,"",_xlpm.x)))</f>
        <v>Camarodonta</v>
      </c>
      <c r="R3299" s="46" t="str">
        <f>IF($I3299="","",_xlfn.LET(_xlpm.x,VLOOKUP($I3299,'2026-01-09_taxon-match'!$A$2:$N$81,10,FALSE),IF(_xlpm.x=0,"",_xlpm.x)))</f>
        <v>Echinidae</v>
      </c>
      <c r="S3299" s="46" t="str">
        <f>IF($I3299="","",_xlfn.LET(_xlpm.x,VLOOKUP($I3299,'2026-01-09_taxon-match'!$A$2:$N$81,11,FALSE),IF(_xlpm.x=0,"",_xlpm.x)))</f>
        <v>Sterechinus</v>
      </c>
      <c r="T3299" s="46" t="str">
        <f>IF($I3299="","",_xlfn.LET(_xlpm.x,VLOOKUP($I3299,'2026-01-09_taxon-match'!$A$2:$N$81,13,FALSE),IF(_xlpm.x=0,"",_xlpm.x)))</f>
        <v>neumayeri</v>
      </c>
      <c r="U3299"/>
      <c r="V3299" t="s">
        <v>43</v>
      </c>
      <c r="W3299" t="s">
        <v>28</v>
      </c>
      <c r="X3299" t="s">
        <v>32</v>
      </c>
      <c r="Y3299" s="46" t="str">
        <f>IF(V3299="","",_xlfn.LET(_xlpm.x,VLOOKUP(V3299,'Drop-down_menus'!$D$2:$E$13,2,FALSE),IF(_xlpm.x=0,"",_xlpm.x)))</f>
        <v>https://orcid.org/0000-0002-0981-7442</v>
      </c>
      <c r="Z3299" s="46" t="str">
        <f>IF(W3299="","",_xlfn.LET(_xlpm.x,VLOOKUP(W3299,'Drop-down_menus'!$D$2:$E$13,2,FALSE),IF(_xlpm.x=0,"",_xlpm.x)))</f>
        <v>https://orcid.org/0000-0002-9037-7623</v>
      </c>
      <c r="AA3299" s="46" t="str">
        <f>IF(X3299="","",_xlfn.LET(_xlpm.x,VLOOKUP(X3299,'Drop-down_menus'!$D$2:$E$13,2,FALSE),IF(_xlpm.x=0,"",_xlpm.x)))</f>
        <v>https://orcid.org/0000-0001-5748-602X</v>
      </c>
      <c r="AB3299" s="46" t="s">
        <v>172</v>
      </c>
      <c r="AC3299" s="46" t="s">
        <v>1114</v>
      </c>
    </row>
    <row r="3300" spans="1:29" ht="15" customHeight="1">
      <c r="A3300" s="46">
        <v>1295</v>
      </c>
      <c r="B3300" s="2">
        <v>4355</v>
      </c>
      <c r="C3300" t="s">
        <v>834</v>
      </c>
      <c r="D3300" s="46" t="b">
        <f>COUNTIF(Events!$B$2:$B$171, C3300) &gt; 0</f>
        <v>1</v>
      </c>
      <c r="E3300" s="46" t="s">
        <v>1109</v>
      </c>
      <c r="F3300" s="46" t="s">
        <v>1107</v>
      </c>
      <c r="G3300" t="s">
        <v>177</v>
      </c>
      <c r="H3300"/>
      <c r="I3300" s="46" t="s">
        <v>177</v>
      </c>
      <c r="J3300" s="46" t="str">
        <f>IF(I3300="","",_xlfn.LET(_xlpm.x,VLOOKUP(I3300,'2026-01-09_taxon-match'!$A$2:$N$81,4,FALSE),IF(_xlpm.x=0,"",_xlpm.x)))</f>
        <v>Sterechinus neumayeri</v>
      </c>
      <c r="K3300"/>
      <c r="L3300" s="46" t="str">
        <f>IF(I3300="","",_xlfn.LET(_xlpm.x,VLOOKUP(I3300,'2026-01-09_taxon-match'!$A$2:$N$81,3,FALSE),IF(_xlpm.x=0,"",_xlpm.x)))</f>
        <v>urn:lsid:marinespecies.org:taxname:160831</v>
      </c>
      <c r="M3300" s="46" t="str">
        <f>IF($I3300="","",_xlfn.LET(_xlpm.x,VLOOKUP($I3300,'2026-01-09_taxon-match'!$A$2:$N$81,5,FALSE),IF(_xlpm.x=0,"",_xlpm.x)))</f>
        <v>(Meissner, 1900)</v>
      </c>
      <c r="N3300" s="46" t="str">
        <f>IF($I3300="","",_xlfn.LET(_xlpm.x,VLOOKUP($I3300,'2026-01-09_taxon-match'!$A$2:$N$81,6,FALSE),IF(_xlpm.x=0,"",_xlpm.x)))</f>
        <v>Animalia</v>
      </c>
      <c r="O3300" s="46" t="str">
        <f>IF($I3300="","",_xlfn.LET(_xlpm.x,VLOOKUP($I3300,'2026-01-09_taxon-match'!$A$2:$N$81,7,FALSE),IF(_xlpm.x=0,"",_xlpm.x)))</f>
        <v>Echinodermata</v>
      </c>
      <c r="P3300" s="46" t="str">
        <f>IF($I3300="","",_xlfn.LET(_xlpm.x,VLOOKUP($I3300,'2026-01-09_taxon-match'!$A$2:$N$81,8,FALSE),IF(_xlpm.x=0,"",_xlpm.x)))</f>
        <v>Echinoidea</v>
      </c>
      <c r="Q3300" s="46" t="str">
        <f>IF($I3300="","",_xlfn.LET(_xlpm.x,VLOOKUP($I3300,'2026-01-09_taxon-match'!$A$2:$N$81,9,FALSE),IF(_xlpm.x=0,"",_xlpm.x)))</f>
        <v>Camarodonta</v>
      </c>
      <c r="R3300" s="46" t="str">
        <f>IF($I3300="","",_xlfn.LET(_xlpm.x,VLOOKUP($I3300,'2026-01-09_taxon-match'!$A$2:$N$81,10,FALSE),IF(_xlpm.x=0,"",_xlpm.x)))</f>
        <v>Echinidae</v>
      </c>
      <c r="S3300" s="46" t="str">
        <f>IF($I3300="","",_xlfn.LET(_xlpm.x,VLOOKUP($I3300,'2026-01-09_taxon-match'!$A$2:$N$81,11,FALSE),IF(_xlpm.x=0,"",_xlpm.x)))</f>
        <v>Sterechinus</v>
      </c>
      <c r="T3300" s="46" t="str">
        <f>IF($I3300="","",_xlfn.LET(_xlpm.x,VLOOKUP($I3300,'2026-01-09_taxon-match'!$A$2:$N$81,13,FALSE),IF(_xlpm.x=0,"",_xlpm.x)))</f>
        <v>neumayeri</v>
      </c>
      <c r="V3300" t="s">
        <v>43</v>
      </c>
      <c r="W3300" t="s">
        <v>28</v>
      </c>
      <c r="X3300" t="s">
        <v>32</v>
      </c>
      <c r="Y3300" s="46" t="str">
        <f>IF(V3300="","",_xlfn.LET(_xlpm.x,VLOOKUP(V3300,'Drop-down_menus'!$D$2:$E$13,2,FALSE),IF(_xlpm.x=0,"",_xlpm.x)))</f>
        <v>https://orcid.org/0000-0002-0981-7442</v>
      </c>
      <c r="Z3300" s="46" t="str">
        <f>IF(W3300="","",_xlfn.LET(_xlpm.x,VLOOKUP(W3300,'Drop-down_menus'!$D$2:$E$13,2,FALSE),IF(_xlpm.x=0,"",_xlpm.x)))</f>
        <v>https://orcid.org/0000-0002-9037-7623</v>
      </c>
      <c r="AA3300" s="46" t="str">
        <f>IF(X3300="","",_xlfn.LET(_xlpm.x,VLOOKUP(X3300,'Drop-down_menus'!$D$2:$E$13,2,FALSE),IF(_xlpm.x=0,"",_xlpm.x)))</f>
        <v>https://orcid.org/0000-0001-5748-602X</v>
      </c>
      <c r="AB3300" s="46" t="s">
        <v>172</v>
      </c>
      <c r="AC3300" s="46" t="s">
        <v>189</v>
      </c>
    </row>
    <row r="3301" spans="1:29" ht="15" customHeight="1">
      <c r="A3301" s="46">
        <v>1295</v>
      </c>
      <c r="B3301" s="2">
        <v>4356</v>
      </c>
      <c r="C3301" t="s">
        <v>834</v>
      </c>
      <c r="D3301" s="46" t="b">
        <f>COUNTIF(Events!$B$2:$B$171, C3301) &gt; 0</f>
        <v>1</v>
      </c>
      <c r="E3301" s="46" t="s">
        <v>1110</v>
      </c>
      <c r="F3301" s="46" t="s">
        <v>1108</v>
      </c>
      <c r="G3301" t="s">
        <v>177</v>
      </c>
      <c r="H3301"/>
      <c r="I3301" s="46" t="s">
        <v>177</v>
      </c>
      <c r="J3301" s="46" t="str">
        <f>IF(I3301="","",_xlfn.LET(_xlpm.x,VLOOKUP(I3301,'2026-01-09_taxon-match'!$A$2:$N$81,4,FALSE),IF(_xlpm.x=0,"",_xlpm.x)))</f>
        <v>Sterechinus neumayeri</v>
      </c>
      <c r="K3301"/>
      <c r="L3301" s="46" t="str">
        <f>IF(I3301="","",_xlfn.LET(_xlpm.x,VLOOKUP(I3301,'2026-01-09_taxon-match'!$A$2:$N$81,3,FALSE),IF(_xlpm.x=0,"",_xlpm.x)))</f>
        <v>urn:lsid:marinespecies.org:taxname:160831</v>
      </c>
      <c r="M3301" s="46" t="str">
        <f>IF($I3301="","",_xlfn.LET(_xlpm.x,VLOOKUP($I3301,'2026-01-09_taxon-match'!$A$2:$N$81,5,FALSE),IF(_xlpm.x=0,"",_xlpm.x)))</f>
        <v>(Meissner, 1900)</v>
      </c>
      <c r="N3301" s="46" t="str">
        <f>IF($I3301="","",_xlfn.LET(_xlpm.x,VLOOKUP($I3301,'2026-01-09_taxon-match'!$A$2:$N$81,6,FALSE),IF(_xlpm.x=0,"",_xlpm.x)))</f>
        <v>Animalia</v>
      </c>
      <c r="O3301" s="46" t="str">
        <f>IF($I3301="","",_xlfn.LET(_xlpm.x,VLOOKUP($I3301,'2026-01-09_taxon-match'!$A$2:$N$81,7,FALSE),IF(_xlpm.x=0,"",_xlpm.x)))</f>
        <v>Echinodermata</v>
      </c>
      <c r="P3301" s="46" t="str">
        <f>IF($I3301="","",_xlfn.LET(_xlpm.x,VLOOKUP($I3301,'2026-01-09_taxon-match'!$A$2:$N$81,8,FALSE),IF(_xlpm.x=0,"",_xlpm.x)))</f>
        <v>Echinoidea</v>
      </c>
      <c r="Q3301" s="46" t="str">
        <f>IF($I3301="","",_xlfn.LET(_xlpm.x,VLOOKUP($I3301,'2026-01-09_taxon-match'!$A$2:$N$81,9,FALSE),IF(_xlpm.x=0,"",_xlpm.x)))</f>
        <v>Camarodonta</v>
      </c>
      <c r="R3301" s="46" t="str">
        <f>IF($I3301="","",_xlfn.LET(_xlpm.x,VLOOKUP($I3301,'2026-01-09_taxon-match'!$A$2:$N$81,10,FALSE),IF(_xlpm.x=0,"",_xlpm.x)))</f>
        <v>Echinidae</v>
      </c>
      <c r="S3301" s="46" t="str">
        <f>IF($I3301="","",_xlfn.LET(_xlpm.x,VLOOKUP($I3301,'2026-01-09_taxon-match'!$A$2:$N$81,11,FALSE),IF(_xlpm.x=0,"",_xlpm.x)))</f>
        <v>Sterechinus</v>
      </c>
      <c r="T3301" s="46" t="str">
        <f>IF($I3301="","",_xlfn.LET(_xlpm.x,VLOOKUP($I3301,'2026-01-09_taxon-match'!$A$2:$N$81,13,FALSE),IF(_xlpm.x=0,"",_xlpm.x)))</f>
        <v>neumayeri</v>
      </c>
      <c r="V3301" t="s">
        <v>43</v>
      </c>
      <c r="W3301" t="s">
        <v>28</v>
      </c>
      <c r="X3301" t="s">
        <v>32</v>
      </c>
      <c r="Y3301" s="46" t="str">
        <f>IF(V3301="","",_xlfn.LET(_xlpm.x,VLOOKUP(V3301,'Drop-down_menus'!$D$2:$E$13,2,FALSE),IF(_xlpm.x=0,"",_xlpm.x)))</f>
        <v>https://orcid.org/0000-0002-0981-7442</v>
      </c>
      <c r="Z3301" s="46" t="str">
        <f>IF(W3301="","",_xlfn.LET(_xlpm.x,VLOOKUP(W3301,'Drop-down_menus'!$D$2:$E$13,2,FALSE),IF(_xlpm.x=0,"",_xlpm.x)))</f>
        <v>https://orcid.org/0000-0002-9037-7623</v>
      </c>
      <c r="AA3301" s="46" t="str">
        <f>IF(X3301="","",_xlfn.LET(_xlpm.x,VLOOKUP(X3301,'Drop-down_menus'!$D$2:$E$13,2,FALSE),IF(_xlpm.x=0,"",_xlpm.x)))</f>
        <v>https://orcid.org/0000-0001-5748-602X</v>
      </c>
      <c r="AB3301" s="46" t="s">
        <v>229</v>
      </c>
      <c r="AC3301" s="46" t="s">
        <v>1114</v>
      </c>
    </row>
    <row r="3302" spans="1:29" ht="15" customHeight="1">
      <c r="A3302" s="46">
        <v>1295</v>
      </c>
      <c r="B3302" s="2">
        <v>4357</v>
      </c>
      <c r="C3302" t="s">
        <v>834</v>
      </c>
      <c r="D3302" s="46" t="b">
        <f>COUNTIF(Events!$B$2:$B$171, C3302) &gt; 0</f>
        <v>1</v>
      </c>
      <c r="E3302" s="46" t="s">
        <v>1111</v>
      </c>
      <c r="F3302" s="46" t="s">
        <v>1108</v>
      </c>
      <c r="G3302" t="s">
        <v>177</v>
      </c>
      <c r="H3302"/>
      <c r="I3302" s="46" t="s">
        <v>177</v>
      </c>
      <c r="J3302" s="46" t="str">
        <f>IF(I3302="","",_xlfn.LET(_xlpm.x,VLOOKUP(I3302,'2026-01-09_taxon-match'!$A$2:$N$81,4,FALSE),IF(_xlpm.x=0,"",_xlpm.x)))</f>
        <v>Sterechinus neumayeri</v>
      </c>
      <c r="K3302"/>
      <c r="L3302" s="46" t="str">
        <f>IF(I3302="","",_xlfn.LET(_xlpm.x,VLOOKUP(I3302,'2026-01-09_taxon-match'!$A$2:$N$81,3,FALSE),IF(_xlpm.x=0,"",_xlpm.x)))</f>
        <v>urn:lsid:marinespecies.org:taxname:160831</v>
      </c>
      <c r="M3302" s="46" t="str">
        <f>IF($I3302="","",_xlfn.LET(_xlpm.x,VLOOKUP($I3302,'2026-01-09_taxon-match'!$A$2:$N$81,5,FALSE),IF(_xlpm.x=0,"",_xlpm.x)))</f>
        <v>(Meissner, 1900)</v>
      </c>
      <c r="N3302" s="46" t="str">
        <f>IF($I3302="","",_xlfn.LET(_xlpm.x,VLOOKUP($I3302,'2026-01-09_taxon-match'!$A$2:$N$81,6,FALSE),IF(_xlpm.x=0,"",_xlpm.x)))</f>
        <v>Animalia</v>
      </c>
      <c r="O3302" s="46" t="str">
        <f>IF($I3302="","",_xlfn.LET(_xlpm.x,VLOOKUP($I3302,'2026-01-09_taxon-match'!$A$2:$N$81,7,FALSE),IF(_xlpm.x=0,"",_xlpm.x)))</f>
        <v>Echinodermata</v>
      </c>
      <c r="P3302" s="46" t="str">
        <f>IF($I3302="","",_xlfn.LET(_xlpm.x,VLOOKUP($I3302,'2026-01-09_taxon-match'!$A$2:$N$81,8,FALSE),IF(_xlpm.x=0,"",_xlpm.x)))</f>
        <v>Echinoidea</v>
      </c>
      <c r="Q3302" s="46" t="str">
        <f>IF($I3302="","",_xlfn.LET(_xlpm.x,VLOOKUP($I3302,'2026-01-09_taxon-match'!$A$2:$N$81,9,FALSE),IF(_xlpm.x=0,"",_xlpm.x)))</f>
        <v>Camarodonta</v>
      </c>
      <c r="R3302" s="46" t="str">
        <f>IF($I3302="","",_xlfn.LET(_xlpm.x,VLOOKUP($I3302,'2026-01-09_taxon-match'!$A$2:$N$81,10,FALSE),IF(_xlpm.x=0,"",_xlpm.x)))</f>
        <v>Echinidae</v>
      </c>
      <c r="S3302" s="46" t="str">
        <f>IF($I3302="","",_xlfn.LET(_xlpm.x,VLOOKUP($I3302,'2026-01-09_taxon-match'!$A$2:$N$81,11,FALSE),IF(_xlpm.x=0,"",_xlpm.x)))</f>
        <v>Sterechinus</v>
      </c>
      <c r="T3302" s="46" t="str">
        <f>IF($I3302="","",_xlfn.LET(_xlpm.x,VLOOKUP($I3302,'2026-01-09_taxon-match'!$A$2:$N$81,13,FALSE),IF(_xlpm.x=0,"",_xlpm.x)))</f>
        <v>neumayeri</v>
      </c>
      <c r="V3302" t="s">
        <v>43</v>
      </c>
      <c r="W3302" t="s">
        <v>28</v>
      </c>
      <c r="X3302" t="s">
        <v>32</v>
      </c>
      <c r="Y3302" s="46" t="str">
        <f>IF(V3302="","",_xlfn.LET(_xlpm.x,VLOOKUP(V3302,'Drop-down_menus'!$D$2:$E$13,2,FALSE),IF(_xlpm.x=0,"",_xlpm.x)))</f>
        <v>https://orcid.org/0000-0002-0981-7442</v>
      </c>
      <c r="Z3302" s="46" t="str">
        <f>IF(W3302="","",_xlfn.LET(_xlpm.x,VLOOKUP(W3302,'Drop-down_menus'!$D$2:$E$13,2,FALSE),IF(_xlpm.x=0,"",_xlpm.x)))</f>
        <v>https://orcid.org/0000-0002-9037-7623</v>
      </c>
      <c r="AA3302" s="46" t="str">
        <f>IF(X3302="","",_xlfn.LET(_xlpm.x,VLOOKUP(X3302,'Drop-down_menus'!$D$2:$E$13,2,FALSE),IF(_xlpm.x=0,"",_xlpm.x)))</f>
        <v>https://orcid.org/0000-0001-5748-602X</v>
      </c>
      <c r="AB3302" s="46" t="s">
        <v>229</v>
      </c>
      <c r="AC3302" s="46" t="s">
        <v>1114</v>
      </c>
    </row>
    <row r="3303" spans="1:29" ht="15" customHeight="1">
      <c r="A3303" s="46">
        <v>1295</v>
      </c>
      <c r="B3303" s="2">
        <v>4358</v>
      </c>
      <c r="C3303" t="s">
        <v>834</v>
      </c>
      <c r="D3303" s="46" t="b">
        <f>COUNTIF(Events!$B$2:$B$171, C3303) &gt; 0</f>
        <v>1</v>
      </c>
      <c r="E3303" s="2" t="s">
        <v>1106</v>
      </c>
      <c r="F3303" s="46" t="s">
        <v>1105</v>
      </c>
      <c r="G3303" t="s">
        <v>177</v>
      </c>
      <c r="H3303"/>
      <c r="I3303" s="46" t="s">
        <v>177</v>
      </c>
      <c r="J3303" s="46" t="str">
        <f>IF(I3303="","",_xlfn.LET(_xlpm.x,VLOOKUP(I3303,'2026-01-09_taxon-match'!$A$2:$N$81,4,FALSE),IF(_xlpm.x=0,"",_xlpm.x)))</f>
        <v>Sterechinus neumayeri</v>
      </c>
      <c r="K3303"/>
      <c r="L3303" s="46" t="str">
        <f>IF(I3303="","",_xlfn.LET(_xlpm.x,VLOOKUP(I3303,'2026-01-09_taxon-match'!$A$2:$N$81,3,FALSE),IF(_xlpm.x=0,"",_xlpm.x)))</f>
        <v>urn:lsid:marinespecies.org:taxname:160831</v>
      </c>
      <c r="M3303" s="46" t="str">
        <f>IF($I3303="","",_xlfn.LET(_xlpm.x,VLOOKUP($I3303,'2026-01-09_taxon-match'!$A$2:$N$81,5,FALSE),IF(_xlpm.x=0,"",_xlpm.x)))</f>
        <v>(Meissner, 1900)</v>
      </c>
      <c r="N3303" s="46" t="str">
        <f>IF($I3303="","",_xlfn.LET(_xlpm.x,VLOOKUP($I3303,'2026-01-09_taxon-match'!$A$2:$N$81,6,FALSE),IF(_xlpm.x=0,"",_xlpm.x)))</f>
        <v>Animalia</v>
      </c>
      <c r="O3303" s="46" t="str">
        <f>IF($I3303="","",_xlfn.LET(_xlpm.x,VLOOKUP($I3303,'2026-01-09_taxon-match'!$A$2:$N$81,7,FALSE),IF(_xlpm.x=0,"",_xlpm.x)))</f>
        <v>Echinodermata</v>
      </c>
      <c r="P3303" s="46" t="str">
        <f>IF($I3303="","",_xlfn.LET(_xlpm.x,VLOOKUP($I3303,'2026-01-09_taxon-match'!$A$2:$N$81,8,FALSE),IF(_xlpm.x=0,"",_xlpm.x)))</f>
        <v>Echinoidea</v>
      </c>
      <c r="Q3303" s="46" t="str">
        <f>IF($I3303="","",_xlfn.LET(_xlpm.x,VLOOKUP($I3303,'2026-01-09_taxon-match'!$A$2:$N$81,9,FALSE),IF(_xlpm.x=0,"",_xlpm.x)))</f>
        <v>Camarodonta</v>
      </c>
      <c r="R3303" s="46" t="str">
        <f>IF($I3303="","",_xlfn.LET(_xlpm.x,VLOOKUP($I3303,'2026-01-09_taxon-match'!$A$2:$N$81,10,FALSE),IF(_xlpm.x=0,"",_xlpm.x)))</f>
        <v>Echinidae</v>
      </c>
      <c r="S3303" s="46" t="str">
        <f>IF($I3303="","",_xlfn.LET(_xlpm.x,VLOOKUP($I3303,'2026-01-09_taxon-match'!$A$2:$N$81,11,FALSE),IF(_xlpm.x=0,"",_xlpm.x)))</f>
        <v>Sterechinus</v>
      </c>
      <c r="T3303" s="46" t="str">
        <f>IF($I3303="","",_xlfn.LET(_xlpm.x,VLOOKUP($I3303,'2026-01-09_taxon-match'!$A$2:$N$81,13,FALSE),IF(_xlpm.x=0,"",_xlpm.x)))</f>
        <v>neumayeri</v>
      </c>
      <c r="V3303" t="s">
        <v>43</v>
      </c>
      <c r="W3303" t="s">
        <v>28</v>
      </c>
      <c r="X3303" t="s">
        <v>32</v>
      </c>
      <c r="Y3303" s="46" t="str">
        <f>IF(V3303="","",_xlfn.LET(_xlpm.x,VLOOKUP(V3303,'Drop-down_menus'!$D$2:$E$13,2,FALSE),IF(_xlpm.x=0,"",_xlpm.x)))</f>
        <v>https://orcid.org/0000-0002-0981-7442</v>
      </c>
      <c r="Z3303" s="46" t="str">
        <f>IF(W3303="","",_xlfn.LET(_xlpm.x,VLOOKUP(W3303,'Drop-down_menus'!$D$2:$E$13,2,FALSE),IF(_xlpm.x=0,"",_xlpm.x)))</f>
        <v>https://orcid.org/0000-0002-9037-7623</v>
      </c>
      <c r="AA3303" s="46" t="str">
        <f>IF(X3303="","",_xlfn.LET(_xlpm.x,VLOOKUP(X3303,'Drop-down_menus'!$D$2:$E$13,2,FALSE),IF(_xlpm.x=0,"",_xlpm.x)))</f>
        <v>https://orcid.org/0000-0001-5748-602X</v>
      </c>
      <c r="AB3303" s="46" t="s">
        <v>300</v>
      </c>
      <c r="AC3303" s="46" t="s">
        <v>1115</v>
      </c>
    </row>
    <row r="3304" spans="1:29" ht="15" customHeight="1">
      <c r="A3304" s="46">
        <v>1296</v>
      </c>
      <c r="B3304" s="2">
        <v>4359</v>
      </c>
      <c r="C3304" t="s">
        <v>834</v>
      </c>
      <c r="D3304" s="46" t="b">
        <f>COUNTIF(Events!$B$2:$B$171, C3304) &gt; 0</f>
        <v>1</v>
      </c>
      <c r="E3304" s="46" t="s">
        <v>1113</v>
      </c>
      <c r="F3304" s="2" t="s">
        <v>1104</v>
      </c>
      <c r="G3304" t="s">
        <v>177</v>
      </c>
      <c r="H3304"/>
      <c r="I3304" s="46" t="s">
        <v>177</v>
      </c>
      <c r="J3304" s="46" t="str">
        <f>IF(I3304="","",_xlfn.LET(_xlpm.x,VLOOKUP(I3304,'2026-01-09_taxon-match'!$A$2:$N$81,4,FALSE),IF(_xlpm.x=0,"",_xlpm.x)))</f>
        <v>Sterechinus neumayeri</v>
      </c>
      <c r="K3304"/>
      <c r="L3304" s="46" t="str">
        <f>IF(I3304="","",_xlfn.LET(_xlpm.x,VLOOKUP(I3304,'2026-01-09_taxon-match'!$A$2:$N$81,3,FALSE),IF(_xlpm.x=0,"",_xlpm.x)))</f>
        <v>urn:lsid:marinespecies.org:taxname:160831</v>
      </c>
      <c r="M3304" s="46" t="str">
        <f>IF($I3304="","",_xlfn.LET(_xlpm.x,VLOOKUP($I3304,'2026-01-09_taxon-match'!$A$2:$N$81,5,FALSE),IF(_xlpm.x=0,"",_xlpm.x)))</f>
        <v>(Meissner, 1900)</v>
      </c>
      <c r="N3304" s="46" t="str">
        <f>IF($I3304="","",_xlfn.LET(_xlpm.x,VLOOKUP($I3304,'2026-01-09_taxon-match'!$A$2:$N$81,6,FALSE),IF(_xlpm.x=0,"",_xlpm.x)))</f>
        <v>Animalia</v>
      </c>
      <c r="O3304" s="46" t="str">
        <f>IF($I3304="","",_xlfn.LET(_xlpm.x,VLOOKUP($I3304,'2026-01-09_taxon-match'!$A$2:$N$81,7,FALSE),IF(_xlpm.x=0,"",_xlpm.x)))</f>
        <v>Echinodermata</v>
      </c>
      <c r="P3304" s="46" t="str">
        <f>IF($I3304="","",_xlfn.LET(_xlpm.x,VLOOKUP($I3304,'2026-01-09_taxon-match'!$A$2:$N$81,8,FALSE),IF(_xlpm.x=0,"",_xlpm.x)))</f>
        <v>Echinoidea</v>
      </c>
      <c r="Q3304" s="46" t="str">
        <f>IF($I3304="","",_xlfn.LET(_xlpm.x,VLOOKUP($I3304,'2026-01-09_taxon-match'!$A$2:$N$81,9,FALSE),IF(_xlpm.x=0,"",_xlpm.x)))</f>
        <v>Camarodonta</v>
      </c>
      <c r="R3304" s="46" t="str">
        <f>IF($I3304="","",_xlfn.LET(_xlpm.x,VLOOKUP($I3304,'2026-01-09_taxon-match'!$A$2:$N$81,10,FALSE),IF(_xlpm.x=0,"",_xlpm.x)))</f>
        <v>Echinidae</v>
      </c>
      <c r="S3304" s="46" t="str">
        <f>IF($I3304="","",_xlfn.LET(_xlpm.x,VLOOKUP($I3304,'2026-01-09_taxon-match'!$A$2:$N$81,11,FALSE),IF(_xlpm.x=0,"",_xlpm.x)))</f>
        <v>Sterechinus</v>
      </c>
      <c r="T3304" s="46" t="str">
        <f>IF($I3304="","",_xlfn.LET(_xlpm.x,VLOOKUP($I3304,'2026-01-09_taxon-match'!$A$2:$N$81,13,FALSE),IF(_xlpm.x=0,"",_xlpm.x)))</f>
        <v>neumayeri</v>
      </c>
      <c r="U3304"/>
      <c r="V3304" t="s">
        <v>43</v>
      </c>
      <c r="W3304" t="s">
        <v>28</v>
      </c>
      <c r="X3304" t="s">
        <v>32</v>
      </c>
      <c r="Y3304" s="46" t="str">
        <f>IF(V3304="","",_xlfn.LET(_xlpm.x,VLOOKUP(V3304,'Drop-down_menus'!$D$2:$E$13,2,FALSE),IF(_xlpm.x=0,"",_xlpm.x)))</f>
        <v>https://orcid.org/0000-0002-0981-7442</v>
      </c>
      <c r="Z3304" s="46" t="str">
        <f>IF(W3304="","",_xlfn.LET(_xlpm.x,VLOOKUP(W3304,'Drop-down_menus'!$D$2:$E$13,2,FALSE),IF(_xlpm.x=0,"",_xlpm.x)))</f>
        <v>https://orcid.org/0000-0002-9037-7623</v>
      </c>
      <c r="AA3304" s="46" t="str">
        <f>IF(X3304="","",_xlfn.LET(_xlpm.x,VLOOKUP(X3304,'Drop-down_menus'!$D$2:$E$13,2,FALSE),IF(_xlpm.x=0,"",_xlpm.x)))</f>
        <v>https://orcid.org/0000-0001-5748-602X</v>
      </c>
      <c r="AB3304" s="46" t="s">
        <v>172</v>
      </c>
      <c r="AC3304" s="46" t="s">
        <v>1114</v>
      </c>
    </row>
    <row r="3305" spans="1:29" ht="15" customHeight="1">
      <c r="A3305" s="46">
        <v>1296</v>
      </c>
      <c r="B3305" s="2">
        <v>4360</v>
      </c>
      <c r="C3305" t="s">
        <v>834</v>
      </c>
      <c r="D3305" s="46" t="b">
        <f>COUNTIF(Events!$B$2:$B$171, C3305) &gt; 0</f>
        <v>1</v>
      </c>
      <c r="E3305" s="46" t="s">
        <v>1109</v>
      </c>
      <c r="F3305" s="46" t="s">
        <v>1107</v>
      </c>
      <c r="G3305" t="s">
        <v>177</v>
      </c>
      <c r="H3305"/>
      <c r="I3305" s="46" t="s">
        <v>177</v>
      </c>
      <c r="J3305" s="46" t="str">
        <f>IF(I3305="","",_xlfn.LET(_xlpm.x,VLOOKUP(I3305,'2026-01-09_taxon-match'!$A$2:$N$81,4,FALSE),IF(_xlpm.x=0,"",_xlpm.x)))</f>
        <v>Sterechinus neumayeri</v>
      </c>
      <c r="K3305"/>
      <c r="L3305" s="46" t="str">
        <f>IF(I3305="","",_xlfn.LET(_xlpm.x,VLOOKUP(I3305,'2026-01-09_taxon-match'!$A$2:$N$81,3,FALSE),IF(_xlpm.x=0,"",_xlpm.x)))</f>
        <v>urn:lsid:marinespecies.org:taxname:160831</v>
      </c>
      <c r="M3305" s="46" t="str">
        <f>IF($I3305="","",_xlfn.LET(_xlpm.x,VLOOKUP($I3305,'2026-01-09_taxon-match'!$A$2:$N$81,5,FALSE),IF(_xlpm.x=0,"",_xlpm.x)))</f>
        <v>(Meissner, 1900)</v>
      </c>
      <c r="N3305" s="46" t="str">
        <f>IF($I3305="","",_xlfn.LET(_xlpm.x,VLOOKUP($I3305,'2026-01-09_taxon-match'!$A$2:$N$81,6,FALSE),IF(_xlpm.x=0,"",_xlpm.x)))</f>
        <v>Animalia</v>
      </c>
      <c r="O3305" s="46" t="str">
        <f>IF($I3305="","",_xlfn.LET(_xlpm.x,VLOOKUP($I3305,'2026-01-09_taxon-match'!$A$2:$N$81,7,FALSE),IF(_xlpm.x=0,"",_xlpm.x)))</f>
        <v>Echinodermata</v>
      </c>
      <c r="P3305" s="46" t="str">
        <f>IF($I3305="","",_xlfn.LET(_xlpm.x,VLOOKUP($I3305,'2026-01-09_taxon-match'!$A$2:$N$81,8,FALSE),IF(_xlpm.x=0,"",_xlpm.x)))</f>
        <v>Echinoidea</v>
      </c>
      <c r="Q3305" s="46" t="str">
        <f>IF($I3305="","",_xlfn.LET(_xlpm.x,VLOOKUP($I3305,'2026-01-09_taxon-match'!$A$2:$N$81,9,FALSE),IF(_xlpm.x=0,"",_xlpm.x)))</f>
        <v>Camarodonta</v>
      </c>
      <c r="R3305" s="46" t="str">
        <f>IF($I3305="","",_xlfn.LET(_xlpm.x,VLOOKUP($I3305,'2026-01-09_taxon-match'!$A$2:$N$81,10,FALSE),IF(_xlpm.x=0,"",_xlpm.x)))</f>
        <v>Echinidae</v>
      </c>
      <c r="S3305" s="46" t="str">
        <f>IF($I3305="","",_xlfn.LET(_xlpm.x,VLOOKUP($I3305,'2026-01-09_taxon-match'!$A$2:$N$81,11,FALSE),IF(_xlpm.x=0,"",_xlpm.x)))</f>
        <v>Sterechinus</v>
      </c>
      <c r="T3305" s="46" t="str">
        <f>IF($I3305="","",_xlfn.LET(_xlpm.x,VLOOKUP($I3305,'2026-01-09_taxon-match'!$A$2:$N$81,13,FALSE),IF(_xlpm.x=0,"",_xlpm.x)))</f>
        <v>neumayeri</v>
      </c>
      <c r="V3305" t="s">
        <v>43</v>
      </c>
      <c r="W3305" t="s">
        <v>28</v>
      </c>
      <c r="X3305" t="s">
        <v>32</v>
      </c>
      <c r="Y3305" s="46" t="str">
        <f>IF(V3305="","",_xlfn.LET(_xlpm.x,VLOOKUP(V3305,'Drop-down_menus'!$D$2:$E$13,2,FALSE),IF(_xlpm.x=0,"",_xlpm.x)))</f>
        <v>https://orcid.org/0000-0002-0981-7442</v>
      </c>
      <c r="Z3305" s="46" t="str">
        <f>IF(W3305="","",_xlfn.LET(_xlpm.x,VLOOKUP(W3305,'Drop-down_menus'!$D$2:$E$13,2,FALSE),IF(_xlpm.x=0,"",_xlpm.x)))</f>
        <v>https://orcid.org/0000-0002-9037-7623</v>
      </c>
      <c r="AA3305" s="46" t="str">
        <f>IF(X3305="","",_xlfn.LET(_xlpm.x,VLOOKUP(X3305,'Drop-down_menus'!$D$2:$E$13,2,FALSE),IF(_xlpm.x=0,"",_xlpm.x)))</f>
        <v>https://orcid.org/0000-0001-5748-602X</v>
      </c>
      <c r="AB3305" s="46" t="s">
        <v>172</v>
      </c>
      <c r="AC3305" s="46" t="s">
        <v>189</v>
      </c>
    </row>
    <row r="3306" spans="1:29" ht="15" customHeight="1">
      <c r="A3306" s="46">
        <v>1296</v>
      </c>
      <c r="B3306" s="2">
        <v>4361</v>
      </c>
      <c r="C3306" t="s">
        <v>834</v>
      </c>
      <c r="D3306" s="46" t="b">
        <f>COUNTIF(Events!$B$2:$B$171, C3306) &gt; 0</f>
        <v>1</v>
      </c>
      <c r="E3306" s="46" t="s">
        <v>1110</v>
      </c>
      <c r="F3306" s="46" t="s">
        <v>1108</v>
      </c>
      <c r="G3306" t="s">
        <v>177</v>
      </c>
      <c r="H3306"/>
      <c r="I3306" s="46" t="s">
        <v>177</v>
      </c>
      <c r="J3306" s="46" t="str">
        <f>IF(I3306="","",_xlfn.LET(_xlpm.x,VLOOKUP(I3306,'2026-01-09_taxon-match'!$A$2:$N$81,4,FALSE),IF(_xlpm.x=0,"",_xlpm.x)))</f>
        <v>Sterechinus neumayeri</v>
      </c>
      <c r="K3306"/>
      <c r="L3306" s="46" t="str">
        <f>IF(I3306="","",_xlfn.LET(_xlpm.x,VLOOKUP(I3306,'2026-01-09_taxon-match'!$A$2:$N$81,3,FALSE),IF(_xlpm.x=0,"",_xlpm.x)))</f>
        <v>urn:lsid:marinespecies.org:taxname:160831</v>
      </c>
      <c r="M3306" s="46" t="str">
        <f>IF($I3306="","",_xlfn.LET(_xlpm.x,VLOOKUP($I3306,'2026-01-09_taxon-match'!$A$2:$N$81,5,FALSE),IF(_xlpm.x=0,"",_xlpm.x)))</f>
        <v>(Meissner, 1900)</v>
      </c>
      <c r="N3306" s="46" t="str">
        <f>IF($I3306="","",_xlfn.LET(_xlpm.x,VLOOKUP($I3306,'2026-01-09_taxon-match'!$A$2:$N$81,6,FALSE),IF(_xlpm.x=0,"",_xlpm.x)))</f>
        <v>Animalia</v>
      </c>
      <c r="O3306" s="46" t="str">
        <f>IF($I3306="","",_xlfn.LET(_xlpm.x,VLOOKUP($I3306,'2026-01-09_taxon-match'!$A$2:$N$81,7,FALSE),IF(_xlpm.x=0,"",_xlpm.x)))</f>
        <v>Echinodermata</v>
      </c>
      <c r="P3306" s="46" t="str">
        <f>IF($I3306="","",_xlfn.LET(_xlpm.x,VLOOKUP($I3306,'2026-01-09_taxon-match'!$A$2:$N$81,8,FALSE),IF(_xlpm.x=0,"",_xlpm.x)))</f>
        <v>Echinoidea</v>
      </c>
      <c r="Q3306" s="46" t="str">
        <f>IF($I3306="","",_xlfn.LET(_xlpm.x,VLOOKUP($I3306,'2026-01-09_taxon-match'!$A$2:$N$81,9,FALSE),IF(_xlpm.x=0,"",_xlpm.x)))</f>
        <v>Camarodonta</v>
      </c>
      <c r="R3306" s="46" t="str">
        <f>IF($I3306="","",_xlfn.LET(_xlpm.x,VLOOKUP($I3306,'2026-01-09_taxon-match'!$A$2:$N$81,10,FALSE),IF(_xlpm.x=0,"",_xlpm.x)))</f>
        <v>Echinidae</v>
      </c>
      <c r="S3306" s="46" t="str">
        <f>IF($I3306="","",_xlfn.LET(_xlpm.x,VLOOKUP($I3306,'2026-01-09_taxon-match'!$A$2:$N$81,11,FALSE),IF(_xlpm.x=0,"",_xlpm.x)))</f>
        <v>Sterechinus</v>
      </c>
      <c r="T3306" s="46" t="str">
        <f>IF($I3306="","",_xlfn.LET(_xlpm.x,VLOOKUP($I3306,'2026-01-09_taxon-match'!$A$2:$N$81,13,FALSE),IF(_xlpm.x=0,"",_xlpm.x)))</f>
        <v>neumayeri</v>
      </c>
      <c r="V3306" t="s">
        <v>43</v>
      </c>
      <c r="W3306" t="s">
        <v>28</v>
      </c>
      <c r="X3306" t="s">
        <v>32</v>
      </c>
      <c r="Y3306" s="46" t="str">
        <f>IF(V3306="","",_xlfn.LET(_xlpm.x,VLOOKUP(V3306,'Drop-down_menus'!$D$2:$E$13,2,FALSE),IF(_xlpm.x=0,"",_xlpm.x)))</f>
        <v>https://orcid.org/0000-0002-0981-7442</v>
      </c>
      <c r="Z3306" s="46" t="str">
        <f>IF(W3306="","",_xlfn.LET(_xlpm.x,VLOOKUP(W3306,'Drop-down_menus'!$D$2:$E$13,2,FALSE),IF(_xlpm.x=0,"",_xlpm.x)))</f>
        <v>https://orcid.org/0000-0002-9037-7623</v>
      </c>
      <c r="AA3306" s="46" t="str">
        <f>IF(X3306="","",_xlfn.LET(_xlpm.x,VLOOKUP(X3306,'Drop-down_menus'!$D$2:$E$13,2,FALSE),IF(_xlpm.x=0,"",_xlpm.x)))</f>
        <v>https://orcid.org/0000-0001-5748-602X</v>
      </c>
      <c r="AB3306" s="46" t="s">
        <v>229</v>
      </c>
      <c r="AC3306" s="46" t="s">
        <v>1114</v>
      </c>
    </row>
    <row r="3307" spans="1:29" ht="15" customHeight="1">
      <c r="A3307" s="46">
        <v>1296</v>
      </c>
      <c r="B3307" s="2">
        <v>4362</v>
      </c>
      <c r="C3307" t="s">
        <v>834</v>
      </c>
      <c r="D3307" s="46" t="b">
        <f>COUNTIF(Events!$B$2:$B$171, C3307) &gt; 0</f>
        <v>1</v>
      </c>
      <c r="E3307" s="46" t="s">
        <v>1111</v>
      </c>
      <c r="F3307" s="46" t="s">
        <v>1108</v>
      </c>
      <c r="G3307" t="s">
        <v>177</v>
      </c>
      <c r="H3307"/>
      <c r="I3307" s="46" t="s">
        <v>177</v>
      </c>
      <c r="J3307" s="46" t="str">
        <f>IF(I3307="","",_xlfn.LET(_xlpm.x,VLOOKUP(I3307,'2026-01-09_taxon-match'!$A$2:$N$81,4,FALSE),IF(_xlpm.x=0,"",_xlpm.x)))</f>
        <v>Sterechinus neumayeri</v>
      </c>
      <c r="K3307"/>
      <c r="L3307" s="46" t="str">
        <f>IF(I3307="","",_xlfn.LET(_xlpm.x,VLOOKUP(I3307,'2026-01-09_taxon-match'!$A$2:$N$81,3,FALSE),IF(_xlpm.x=0,"",_xlpm.x)))</f>
        <v>urn:lsid:marinespecies.org:taxname:160831</v>
      </c>
      <c r="M3307" s="46" t="str">
        <f>IF($I3307="","",_xlfn.LET(_xlpm.x,VLOOKUP($I3307,'2026-01-09_taxon-match'!$A$2:$N$81,5,FALSE),IF(_xlpm.x=0,"",_xlpm.x)))</f>
        <v>(Meissner, 1900)</v>
      </c>
      <c r="N3307" s="46" t="str">
        <f>IF($I3307="","",_xlfn.LET(_xlpm.x,VLOOKUP($I3307,'2026-01-09_taxon-match'!$A$2:$N$81,6,FALSE),IF(_xlpm.x=0,"",_xlpm.x)))</f>
        <v>Animalia</v>
      </c>
      <c r="O3307" s="46" t="str">
        <f>IF($I3307="","",_xlfn.LET(_xlpm.x,VLOOKUP($I3307,'2026-01-09_taxon-match'!$A$2:$N$81,7,FALSE),IF(_xlpm.x=0,"",_xlpm.x)))</f>
        <v>Echinodermata</v>
      </c>
      <c r="P3307" s="46" t="str">
        <f>IF($I3307="","",_xlfn.LET(_xlpm.x,VLOOKUP($I3307,'2026-01-09_taxon-match'!$A$2:$N$81,8,FALSE),IF(_xlpm.x=0,"",_xlpm.x)))</f>
        <v>Echinoidea</v>
      </c>
      <c r="Q3307" s="46" t="str">
        <f>IF($I3307="","",_xlfn.LET(_xlpm.x,VLOOKUP($I3307,'2026-01-09_taxon-match'!$A$2:$N$81,9,FALSE),IF(_xlpm.x=0,"",_xlpm.x)))</f>
        <v>Camarodonta</v>
      </c>
      <c r="R3307" s="46" t="str">
        <f>IF($I3307="","",_xlfn.LET(_xlpm.x,VLOOKUP($I3307,'2026-01-09_taxon-match'!$A$2:$N$81,10,FALSE),IF(_xlpm.x=0,"",_xlpm.x)))</f>
        <v>Echinidae</v>
      </c>
      <c r="S3307" s="46" t="str">
        <f>IF($I3307="","",_xlfn.LET(_xlpm.x,VLOOKUP($I3307,'2026-01-09_taxon-match'!$A$2:$N$81,11,FALSE),IF(_xlpm.x=0,"",_xlpm.x)))</f>
        <v>Sterechinus</v>
      </c>
      <c r="T3307" s="46" t="str">
        <f>IF($I3307="","",_xlfn.LET(_xlpm.x,VLOOKUP($I3307,'2026-01-09_taxon-match'!$A$2:$N$81,13,FALSE),IF(_xlpm.x=0,"",_xlpm.x)))</f>
        <v>neumayeri</v>
      </c>
      <c r="V3307" t="s">
        <v>43</v>
      </c>
      <c r="W3307" t="s">
        <v>28</v>
      </c>
      <c r="X3307" t="s">
        <v>32</v>
      </c>
      <c r="Y3307" s="46" t="str">
        <f>IF(V3307="","",_xlfn.LET(_xlpm.x,VLOOKUP(V3307,'Drop-down_menus'!$D$2:$E$13,2,FALSE),IF(_xlpm.x=0,"",_xlpm.x)))</f>
        <v>https://orcid.org/0000-0002-0981-7442</v>
      </c>
      <c r="Z3307" s="46" t="str">
        <f>IF(W3307="","",_xlfn.LET(_xlpm.x,VLOOKUP(W3307,'Drop-down_menus'!$D$2:$E$13,2,FALSE),IF(_xlpm.x=0,"",_xlpm.x)))</f>
        <v>https://orcid.org/0000-0002-9037-7623</v>
      </c>
      <c r="AA3307" s="46" t="str">
        <f>IF(X3307="","",_xlfn.LET(_xlpm.x,VLOOKUP(X3307,'Drop-down_menus'!$D$2:$E$13,2,FALSE),IF(_xlpm.x=0,"",_xlpm.x)))</f>
        <v>https://orcid.org/0000-0001-5748-602X</v>
      </c>
      <c r="AB3307" s="46" t="s">
        <v>229</v>
      </c>
      <c r="AC3307" s="46" t="s">
        <v>1114</v>
      </c>
    </row>
    <row r="3308" spans="1:29" ht="15" customHeight="1">
      <c r="A3308" s="46">
        <v>1296</v>
      </c>
      <c r="B3308" s="2">
        <v>4363</v>
      </c>
      <c r="C3308" t="s">
        <v>834</v>
      </c>
      <c r="D3308" s="46" t="b">
        <f>COUNTIF(Events!$B$2:$B$171, C3308) &gt; 0</f>
        <v>1</v>
      </c>
      <c r="E3308" s="2" t="s">
        <v>1106</v>
      </c>
      <c r="F3308" s="46" t="s">
        <v>1105</v>
      </c>
      <c r="G3308" t="s">
        <v>177</v>
      </c>
      <c r="H3308"/>
      <c r="I3308" s="46" t="s">
        <v>177</v>
      </c>
      <c r="J3308" s="46" t="str">
        <f>IF(I3308="","",_xlfn.LET(_xlpm.x,VLOOKUP(I3308,'2026-01-09_taxon-match'!$A$2:$N$81,4,FALSE),IF(_xlpm.x=0,"",_xlpm.x)))</f>
        <v>Sterechinus neumayeri</v>
      </c>
      <c r="K3308"/>
      <c r="L3308" s="46" t="str">
        <f>IF(I3308="","",_xlfn.LET(_xlpm.x,VLOOKUP(I3308,'2026-01-09_taxon-match'!$A$2:$N$81,3,FALSE),IF(_xlpm.x=0,"",_xlpm.x)))</f>
        <v>urn:lsid:marinespecies.org:taxname:160831</v>
      </c>
      <c r="M3308" s="46" t="str">
        <f>IF($I3308="","",_xlfn.LET(_xlpm.x,VLOOKUP($I3308,'2026-01-09_taxon-match'!$A$2:$N$81,5,FALSE),IF(_xlpm.x=0,"",_xlpm.x)))</f>
        <v>(Meissner, 1900)</v>
      </c>
      <c r="N3308" s="46" t="str">
        <f>IF($I3308="","",_xlfn.LET(_xlpm.x,VLOOKUP($I3308,'2026-01-09_taxon-match'!$A$2:$N$81,6,FALSE),IF(_xlpm.x=0,"",_xlpm.x)))</f>
        <v>Animalia</v>
      </c>
      <c r="O3308" s="46" t="str">
        <f>IF($I3308="","",_xlfn.LET(_xlpm.x,VLOOKUP($I3308,'2026-01-09_taxon-match'!$A$2:$N$81,7,FALSE),IF(_xlpm.x=0,"",_xlpm.x)))</f>
        <v>Echinodermata</v>
      </c>
      <c r="P3308" s="46" t="str">
        <f>IF($I3308="","",_xlfn.LET(_xlpm.x,VLOOKUP($I3308,'2026-01-09_taxon-match'!$A$2:$N$81,8,FALSE),IF(_xlpm.x=0,"",_xlpm.x)))</f>
        <v>Echinoidea</v>
      </c>
      <c r="Q3308" s="46" t="str">
        <f>IF($I3308="","",_xlfn.LET(_xlpm.x,VLOOKUP($I3308,'2026-01-09_taxon-match'!$A$2:$N$81,9,FALSE),IF(_xlpm.x=0,"",_xlpm.x)))</f>
        <v>Camarodonta</v>
      </c>
      <c r="R3308" s="46" t="str">
        <f>IF($I3308="","",_xlfn.LET(_xlpm.x,VLOOKUP($I3308,'2026-01-09_taxon-match'!$A$2:$N$81,10,FALSE),IF(_xlpm.x=0,"",_xlpm.x)))</f>
        <v>Echinidae</v>
      </c>
      <c r="S3308" s="46" t="str">
        <f>IF($I3308="","",_xlfn.LET(_xlpm.x,VLOOKUP($I3308,'2026-01-09_taxon-match'!$A$2:$N$81,11,FALSE),IF(_xlpm.x=0,"",_xlpm.x)))</f>
        <v>Sterechinus</v>
      </c>
      <c r="T3308" s="46" t="str">
        <f>IF($I3308="","",_xlfn.LET(_xlpm.x,VLOOKUP($I3308,'2026-01-09_taxon-match'!$A$2:$N$81,13,FALSE),IF(_xlpm.x=0,"",_xlpm.x)))</f>
        <v>neumayeri</v>
      </c>
      <c r="V3308" t="s">
        <v>43</v>
      </c>
      <c r="W3308" t="s">
        <v>28</v>
      </c>
      <c r="X3308" t="s">
        <v>32</v>
      </c>
      <c r="Y3308" s="46" t="str">
        <f>IF(V3308="","",_xlfn.LET(_xlpm.x,VLOOKUP(V3308,'Drop-down_menus'!$D$2:$E$13,2,FALSE),IF(_xlpm.x=0,"",_xlpm.x)))</f>
        <v>https://orcid.org/0000-0002-0981-7442</v>
      </c>
      <c r="Z3308" s="46" t="str">
        <f>IF(W3308="","",_xlfn.LET(_xlpm.x,VLOOKUP(W3308,'Drop-down_menus'!$D$2:$E$13,2,FALSE),IF(_xlpm.x=0,"",_xlpm.x)))</f>
        <v>https://orcid.org/0000-0002-9037-7623</v>
      </c>
      <c r="AA3308" s="46" t="str">
        <f>IF(X3308="","",_xlfn.LET(_xlpm.x,VLOOKUP(X3308,'Drop-down_menus'!$D$2:$E$13,2,FALSE),IF(_xlpm.x=0,"",_xlpm.x)))</f>
        <v>https://orcid.org/0000-0001-5748-602X</v>
      </c>
      <c r="AB3308" s="46" t="s">
        <v>300</v>
      </c>
      <c r="AC3308" s="46" t="s">
        <v>1115</v>
      </c>
    </row>
    <row r="3309" spans="1:29" ht="15" customHeight="1">
      <c r="A3309" s="46">
        <v>1297</v>
      </c>
      <c r="B3309" s="2">
        <v>4364</v>
      </c>
      <c r="C3309" t="s">
        <v>834</v>
      </c>
      <c r="D3309" s="46" t="b">
        <f>COUNTIF(Events!$B$2:$B$171, C3309) &gt; 0</f>
        <v>1</v>
      </c>
      <c r="E3309" s="46" t="s">
        <v>1113</v>
      </c>
      <c r="F3309" s="2" t="s">
        <v>1104</v>
      </c>
      <c r="G3309" t="s">
        <v>177</v>
      </c>
      <c r="H3309"/>
      <c r="I3309" s="46" t="s">
        <v>177</v>
      </c>
      <c r="J3309" s="46" t="str">
        <f>IF(I3309="","",_xlfn.LET(_xlpm.x,VLOOKUP(I3309,'2026-01-09_taxon-match'!$A$2:$N$81,4,FALSE),IF(_xlpm.x=0,"",_xlpm.x)))</f>
        <v>Sterechinus neumayeri</v>
      </c>
      <c r="K3309"/>
      <c r="L3309" s="46" t="str">
        <f>IF(I3309="","",_xlfn.LET(_xlpm.x,VLOOKUP(I3309,'2026-01-09_taxon-match'!$A$2:$N$81,3,FALSE),IF(_xlpm.x=0,"",_xlpm.x)))</f>
        <v>urn:lsid:marinespecies.org:taxname:160831</v>
      </c>
      <c r="M3309" s="46" t="str">
        <f>IF($I3309="","",_xlfn.LET(_xlpm.x,VLOOKUP($I3309,'2026-01-09_taxon-match'!$A$2:$N$81,5,FALSE),IF(_xlpm.x=0,"",_xlpm.x)))</f>
        <v>(Meissner, 1900)</v>
      </c>
      <c r="N3309" s="46" t="str">
        <f>IF($I3309="","",_xlfn.LET(_xlpm.x,VLOOKUP($I3309,'2026-01-09_taxon-match'!$A$2:$N$81,6,FALSE),IF(_xlpm.x=0,"",_xlpm.x)))</f>
        <v>Animalia</v>
      </c>
      <c r="O3309" s="46" t="str">
        <f>IF($I3309="","",_xlfn.LET(_xlpm.x,VLOOKUP($I3309,'2026-01-09_taxon-match'!$A$2:$N$81,7,FALSE),IF(_xlpm.x=0,"",_xlpm.x)))</f>
        <v>Echinodermata</v>
      </c>
      <c r="P3309" s="46" t="str">
        <f>IF($I3309="","",_xlfn.LET(_xlpm.x,VLOOKUP($I3309,'2026-01-09_taxon-match'!$A$2:$N$81,8,FALSE),IF(_xlpm.x=0,"",_xlpm.x)))</f>
        <v>Echinoidea</v>
      </c>
      <c r="Q3309" s="46" t="str">
        <f>IF($I3309="","",_xlfn.LET(_xlpm.x,VLOOKUP($I3309,'2026-01-09_taxon-match'!$A$2:$N$81,9,FALSE),IF(_xlpm.x=0,"",_xlpm.x)))</f>
        <v>Camarodonta</v>
      </c>
      <c r="R3309" s="46" t="str">
        <f>IF($I3309="","",_xlfn.LET(_xlpm.x,VLOOKUP($I3309,'2026-01-09_taxon-match'!$A$2:$N$81,10,FALSE),IF(_xlpm.x=0,"",_xlpm.x)))</f>
        <v>Echinidae</v>
      </c>
      <c r="S3309" s="46" t="str">
        <f>IF($I3309="","",_xlfn.LET(_xlpm.x,VLOOKUP($I3309,'2026-01-09_taxon-match'!$A$2:$N$81,11,FALSE),IF(_xlpm.x=0,"",_xlpm.x)))</f>
        <v>Sterechinus</v>
      </c>
      <c r="T3309" s="46" t="str">
        <f>IF($I3309="","",_xlfn.LET(_xlpm.x,VLOOKUP($I3309,'2026-01-09_taxon-match'!$A$2:$N$81,13,FALSE),IF(_xlpm.x=0,"",_xlpm.x)))</f>
        <v>neumayeri</v>
      </c>
      <c r="U3309"/>
      <c r="V3309" t="s">
        <v>43</v>
      </c>
      <c r="W3309" t="s">
        <v>28</v>
      </c>
      <c r="X3309" t="s">
        <v>32</v>
      </c>
      <c r="Y3309" s="46" t="str">
        <f>IF(V3309="","",_xlfn.LET(_xlpm.x,VLOOKUP(V3309,'Drop-down_menus'!$D$2:$E$13,2,FALSE),IF(_xlpm.x=0,"",_xlpm.x)))</f>
        <v>https://orcid.org/0000-0002-0981-7442</v>
      </c>
      <c r="Z3309" s="46" t="str">
        <f>IF(W3309="","",_xlfn.LET(_xlpm.x,VLOOKUP(W3309,'Drop-down_menus'!$D$2:$E$13,2,FALSE),IF(_xlpm.x=0,"",_xlpm.x)))</f>
        <v>https://orcid.org/0000-0002-9037-7623</v>
      </c>
      <c r="AA3309" s="46" t="str">
        <f>IF(X3309="","",_xlfn.LET(_xlpm.x,VLOOKUP(X3309,'Drop-down_menus'!$D$2:$E$13,2,FALSE),IF(_xlpm.x=0,"",_xlpm.x)))</f>
        <v>https://orcid.org/0000-0001-5748-602X</v>
      </c>
      <c r="AB3309" s="46" t="s">
        <v>172</v>
      </c>
      <c r="AC3309" s="46" t="s">
        <v>1114</v>
      </c>
    </row>
    <row r="3310" spans="1:29" ht="15" customHeight="1">
      <c r="A3310" s="46">
        <v>1297</v>
      </c>
      <c r="B3310" s="2">
        <v>4365</v>
      </c>
      <c r="C3310" t="s">
        <v>834</v>
      </c>
      <c r="D3310" s="46" t="b">
        <f>COUNTIF(Events!$B$2:$B$171, C3310) &gt; 0</f>
        <v>1</v>
      </c>
      <c r="E3310" s="46" t="s">
        <v>1109</v>
      </c>
      <c r="F3310" s="46" t="s">
        <v>1107</v>
      </c>
      <c r="G3310" t="s">
        <v>177</v>
      </c>
      <c r="H3310"/>
      <c r="I3310" s="46" t="s">
        <v>177</v>
      </c>
      <c r="J3310" s="46" t="str">
        <f>IF(I3310="","",_xlfn.LET(_xlpm.x,VLOOKUP(I3310,'2026-01-09_taxon-match'!$A$2:$N$81,4,FALSE),IF(_xlpm.x=0,"",_xlpm.x)))</f>
        <v>Sterechinus neumayeri</v>
      </c>
      <c r="K3310"/>
      <c r="L3310" s="46" t="str">
        <f>IF(I3310="","",_xlfn.LET(_xlpm.x,VLOOKUP(I3310,'2026-01-09_taxon-match'!$A$2:$N$81,3,FALSE),IF(_xlpm.x=0,"",_xlpm.x)))</f>
        <v>urn:lsid:marinespecies.org:taxname:160831</v>
      </c>
      <c r="M3310" s="46" t="str">
        <f>IF($I3310="","",_xlfn.LET(_xlpm.x,VLOOKUP($I3310,'2026-01-09_taxon-match'!$A$2:$N$81,5,FALSE),IF(_xlpm.x=0,"",_xlpm.x)))</f>
        <v>(Meissner, 1900)</v>
      </c>
      <c r="N3310" s="46" t="str">
        <f>IF($I3310="","",_xlfn.LET(_xlpm.x,VLOOKUP($I3310,'2026-01-09_taxon-match'!$A$2:$N$81,6,FALSE),IF(_xlpm.x=0,"",_xlpm.x)))</f>
        <v>Animalia</v>
      </c>
      <c r="O3310" s="46" t="str">
        <f>IF($I3310="","",_xlfn.LET(_xlpm.x,VLOOKUP($I3310,'2026-01-09_taxon-match'!$A$2:$N$81,7,FALSE),IF(_xlpm.x=0,"",_xlpm.x)))</f>
        <v>Echinodermata</v>
      </c>
      <c r="P3310" s="46" t="str">
        <f>IF($I3310="","",_xlfn.LET(_xlpm.x,VLOOKUP($I3310,'2026-01-09_taxon-match'!$A$2:$N$81,8,FALSE),IF(_xlpm.x=0,"",_xlpm.x)))</f>
        <v>Echinoidea</v>
      </c>
      <c r="Q3310" s="46" t="str">
        <f>IF($I3310="","",_xlfn.LET(_xlpm.x,VLOOKUP($I3310,'2026-01-09_taxon-match'!$A$2:$N$81,9,FALSE),IF(_xlpm.x=0,"",_xlpm.x)))</f>
        <v>Camarodonta</v>
      </c>
      <c r="R3310" s="46" t="str">
        <f>IF($I3310="","",_xlfn.LET(_xlpm.x,VLOOKUP($I3310,'2026-01-09_taxon-match'!$A$2:$N$81,10,FALSE),IF(_xlpm.x=0,"",_xlpm.x)))</f>
        <v>Echinidae</v>
      </c>
      <c r="S3310" s="46" t="str">
        <f>IF($I3310="","",_xlfn.LET(_xlpm.x,VLOOKUP($I3310,'2026-01-09_taxon-match'!$A$2:$N$81,11,FALSE),IF(_xlpm.x=0,"",_xlpm.x)))</f>
        <v>Sterechinus</v>
      </c>
      <c r="T3310" s="46" t="str">
        <f>IF($I3310="","",_xlfn.LET(_xlpm.x,VLOOKUP($I3310,'2026-01-09_taxon-match'!$A$2:$N$81,13,FALSE),IF(_xlpm.x=0,"",_xlpm.x)))</f>
        <v>neumayeri</v>
      </c>
      <c r="V3310" t="s">
        <v>43</v>
      </c>
      <c r="W3310" t="s">
        <v>28</v>
      </c>
      <c r="X3310" t="s">
        <v>32</v>
      </c>
      <c r="Y3310" s="46" t="str">
        <f>IF(V3310="","",_xlfn.LET(_xlpm.x,VLOOKUP(V3310,'Drop-down_menus'!$D$2:$E$13,2,FALSE),IF(_xlpm.x=0,"",_xlpm.x)))</f>
        <v>https://orcid.org/0000-0002-0981-7442</v>
      </c>
      <c r="Z3310" s="46" t="str">
        <f>IF(W3310="","",_xlfn.LET(_xlpm.x,VLOOKUP(W3310,'Drop-down_menus'!$D$2:$E$13,2,FALSE),IF(_xlpm.x=0,"",_xlpm.x)))</f>
        <v>https://orcid.org/0000-0002-9037-7623</v>
      </c>
      <c r="AA3310" s="46" t="str">
        <f>IF(X3310="","",_xlfn.LET(_xlpm.x,VLOOKUP(X3310,'Drop-down_menus'!$D$2:$E$13,2,FALSE),IF(_xlpm.x=0,"",_xlpm.x)))</f>
        <v>https://orcid.org/0000-0001-5748-602X</v>
      </c>
      <c r="AB3310" s="46" t="s">
        <v>172</v>
      </c>
      <c r="AC3310" s="46" t="s">
        <v>189</v>
      </c>
    </row>
    <row r="3311" spans="1:29" ht="15" customHeight="1">
      <c r="A3311" s="46">
        <v>1297</v>
      </c>
      <c r="B3311" s="2">
        <v>4366</v>
      </c>
      <c r="C3311" t="s">
        <v>834</v>
      </c>
      <c r="D3311" s="46" t="b">
        <f>COUNTIF(Events!$B$2:$B$171, C3311) &gt; 0</f>
        <v>1</v>
      </c>
      <c r="E3311" s="46" t="s">
        <v>1110</v>
      </c>
      <c r="F3311" s="46" t="s">
        <v>1108</v>
      </c>
      <c r="G3311" t="s">
        <v>177</v>
      </c>
      <c r="H3311"/>
      <c r="I3311" s="46" t="s">
        <v>177</v>
      </c>
      <c r="J3311" s="46" t="str">
        <f>IF(I3311="","",_xlfn.LET(_xlpm.x,VLOOKUP(I3311,'2026-01-09_taxon-match'!$A$2:$N$81,4,FALSE),IF(_xlpm.x=0,"",_xlpm.x)))</f>
        <v>Sterechinus neumayeri</v>
      </c>
      <c r="K3311"/>
      <c r="L3311" s="46" t="str">
        <f>IF(I3311="","",_xlfn.LET(_xlpm.x,VLOOKUP(I3311,'2026-01-09_taxon-match'!$A$2:$N$81,3,FALSE),IF(_xlpm.x=0,"",_xlpm.x)))</f>
        <v>urn:lsid:marinespecies.org:taxname:160831</v>
      </c>
      <c r="M3311" s="46" t="str">
        <f>IF($I3311="","",_xlfn.LET(_xlpm.x,VLOOKUP($I3311,'2026-01-09_taxon-match'!$A$2:$N$81,5,FALSE),IF(_xlpm.x=0,"",_xlpm.x)))</f>
        <v>(Meissner, 1900)</v>
      </c>
      <c r="N3311" s="46" t="str">
        <f>IF($I3311="","",_xlfn.LET(_xlpm.x,VLOOKUP($I3311,'2026-01-09_taxon-match'!$A$2:$N$81,6,FALSE),IF(_xlpm.x=0,"",_xlpm.x)))</f>
        <v>Animalia</v>
      </c>
      <c r="O3311" s="46" t="str">
        <f>IF($I3311="","",_xlfn.LET(_xlpm.x,VLOOKUP($I3311,'2026-01-09_taxon-match'!$A$2:$N$81,7,FALSE),IF(_xlpm.x=0,"",_xlpm.x)))</f>
        <v>Echinodermata</v>
      </c>
      <c r="P3311" s="46" t="str">
        <f>IF($I3311="","",_xlfn.LET(_xlpm.x,VLOOKUP($I3311,'2026-01-09_taxon-match'!$A$2:$N$81,8,FALSE),IF(_xlpm.x=0,"",_xlpm.x)))</f>
        <v>Echinoidea</v>
      </c>
      <c r="Q3311" s="46" t="str">
        <f>IF($I3311="","",_xlfn.LET(_xlpm.x,VLOOKUP($I3311,'2026-01-09_taxon-match'!$A$2:$N$81,9,FALSE),IF(_xlpm.x=0,"",_xlpm.x)))</f>
        <v>Camarodonta</v>
      </c>
      <c r="R3311" s="46" t="str">
        <f>IF($I3311="","",_xlfn.LET(_xlpm.x,VLOOKUP($I3311,'2026-01-09_taxon-match'!$A$2:$N$81,10,FALSE),IF(_xlpm.x=0,"",_xlpm.x)))</f>
        <v>Echinidae</v>
      </c>
      <c r="S3311" s="46" t="str">
        <f>IF($I3311="","",_xlfn.LET(_xlpm.x,VLOOKUP($I3311,'2026-01-09_taxon-match'!$A$2:$N$81,11,FALSE),IF(_xlpm.x=0,"",_xlpm.x)))</f>
        <v>Sterechinus</v>
      </c>
      <c r="T3311" s="46" t="str">
        <f>IF($I3311="","",_xlfn.LET(_xlpm.x,VLOOKUP($I3311,'2026-01-09_taxon-match'!$A$2:$N$81,13,FALSE),IF(_xlpm.x=0,"",_xlpm.x)))</f>
        <v>neumayeri</v>
      </c>
      <c r="V3311" t="s">
        <v>43</v>
      </c>
      <c r="W3311" t="s">
        <v>28</v>
      </c>
      <c r="X3311" t="s">
        <v>32</v>
      </c>
      <c r="Y3311" s="46" t="str">
        <f>IF(V3311="","",_xlfn.LET(_xlpm.x,VLOOKUP(V3311,'Drop-down_menus'!$D$2:$E$13,2,FALSE),IF(_xlpm.x=0,"",_xlpm.x)))</f>
        <v>https://orcid.org/0000-0002-0981-7442</v>
      </c>
      <c r="Z3311" s="46" t="str">
        <f>IF(W3311="","",_xlfn.LET(_xlpm.x,VLOOKUP(W3311,'Drop-down_menus'!$D$2:$E$13,2,FALSE),IF(_xlpm.x=0,"",_xlpm.x)))</f>
        <v>https://orcid.org/0000-0002-9037-7623</v>
      </c>
      <c r="AA3311" s="46" t="str">
        <f>IF(X3311="","",_xlfn.LET(_xlpm.x,VLOOKUP(X3311,'Drop-down_menus'!$D$2:$E$13,2,FALSE),IF(_xlpm.x=0,"",_xlpm.x)))</f>
        <v>https://orcid.org/0000-0001-5748-602X</v>
      </c>
      <c r="AB3311" s="46" t="s">
        <v>229</v>
      </c>
      <c r="AC3311" s="46" t="s">
        <v>1114</v>
      </c>
    </row>
    <row r="3312" spans="1:29" ht="15" customHeight="1">
      <c r="A3312" s="46">
        <v>1297</v>
      </c>
      <c r="B3312" s="2">
        <v>4367</v>
      </c>
      <c r="C3312" t="s">
        <v>834</v>
      </c>
      <c r="D3312" s="46" t="b">
        <f>COUNTIF(Events!$B$2:$B$171, C3312) &gt; 0</f>
        <v>1</v>
      </c>
      <c r="E3312" s="46" t="s">
        <v>1111</v>
      </c>
      <c r="F3312" s="46" t="s">
        <v>1108</v>
      </c>
      <c r="G3312" t="s">
        <v>177</v>
      </c>
      <c r="H3312"/>
      <c r="I3312" s="46" t="s">
        <v>177</v>
      </c>
      <c r="J3312" s="46" t="str">
        <f>IF(I3312="","",_xlfn.LET(_xlpm.x,VLOOKUP(I3312,'2026-01-09_taxon-match'!$A$2:$N$81,4,FALSE),IF(_xlpm.x=0,"",_xlpm.x)))</f>
        <v>Sterechinus neumayeri</v>
      </c>
      <c r="K3312"/>
      <c r="L3312" s="46" t="str">
        <f>IF(I3312="","",_xlfn.LET(_xlpm.x,VLOOKUP(I3312,'2026-01-09_taxon-match'!$A$2:$N$81,3,FALSE),IF(_xlpm.x=0,"",_xlpm.x)))</f>
        <v>urn:lsid:marinespecies.org:taxname:160831</v>
      </c>
      <c r="M3312" s="46" t="str">
        <f>IF($I3312="","",_xlfn.LET(_xlpm.x,VLOOKUP($I3312,'2026-01-09_taxon-match'!$A$2:$N$81,5,FALSE),IF(_xlpm.x=0,"",_xlpm.x)))</f>
        <v>(Meissner, 1900)</v>
      </c>
      <c r="N3312" s="46" t="str">
        <f>IF($I3312="","",_xlfn.LET(_xlpm.x,VLOOKUP($I3312,'2026-01-09_taxon-match'!$A$2:$N$81,6,FALSE),IF(_xlpm.x=0,"",_xlpm.x)))</f>
        <v>Animalia</v>
      </c>
      <c r="O3312" s="46" t="str">
        <f>IF($I3312="","",_xlfn.LET(_xlpm.x,VLOOKUP($I3312,'2026-01-09_taxon-match'!$A$2:$N$81,7,FALSE),IF(_xlpm.x=0,"",_xlpm.x)))</f>
        <v>Echinodermata</v>
      </c>
      <c r="P3312" s="46" t="str">
        <f>IF($I3312="","",_xlfn.LET(_xlpm.x,VLOOKUP($I3312,'2026-01-09_taxon-match'!$A$2:$N$81,8,FALSE),IF(_xlpm.x=0,"",_xlpm.x)))</f>
        <v>Echinoidea</v>
      </c>
      <c r="Q3312" s="46" t="str">
        <f>IF($I3312="","",_xlfn.LET(_xlpm.x,VLOOKUP($I3312,'2026-01-09_taxon-match'!$A$2:$N$81,9,FALSE),IF(_xlpm.x=0,"",_xlpm.x)))</f>
        <v>Camarodonta</v>
      </c>
      <c r="R3312" s="46" t="str">
        <f>IF($I3312="","",_xlfn.LET(_xlpm.x,VLOOKUP($I3312,'2026-01-09_taxon-match'!$A$2:$N$81,10,FALSE),IF(_xlpm.x=0,"",_xlpm.x)))</f>
        <v>Echinidae</v>
      </c>
      <c r="S3312" s="46" t="str">
        <f>IF($I3312="","",_xlfn.LET(_xlpm.x,VLOOKUP($I3312,'2026-01-09_taxon-match'!$A$2:$N$81,11,FALSE),IF(_xlpm.x=0,"",_xlpm.x)))</f>
        <v>Sterechinus</v>
      </c>
      <c r="T3312" s="46" t="str">
        <f>IF($I3312="","",_xlfn.LET(_xlpm.x,VLOOKUP($I3312,'2026-01-09_taxon-match'!$A$2:$N$81,13,FALSE),IF(_xlpm.x=0,"",_xlpm.x)))</f>
        <v>neumayeri</v>
      </c>
      <c r="V3312" t="s">
        <v>43</v>
      </c>
      <c r="W3312" t="s">
        <v>28</v>
      </c>
      <c r="X3312" t="s">
        <v>32</v>
      </c>
      <c r="Y3312" s="46" t="str">
        <f>IF(V3312="","",_xlfn.LET(_xlpm.x,VLOOKUP(V3312,'Drop-down_menus'!$D$2:$E$13,2,FALSE),IF(_xlpm.x=0,"",_xlpm.x)))</f>
        <v>https://orcid.org/0000-0002-0981-7442</v>
      </c>
      <c r="Z3312" s="46" t="str">
        <f>IF(W3312="","",_xlfn.LET(_xlpm.x,VLOOKUP(W3312,'Drop-down_menus'!$D$2:$E$13,2,FALSE),IF(_xlpm.x=0,"",_xlpm.x)))</f>
        <v>https://orcid.org/0000-0002-9037-7623</v>
      </c>
      <c r="AA3312" s="46" t="str">
        <f>IF(X3312="","",_xlfn.LET(_xlpm.x,VLOOKUP(X3312,'Drop-down_menus'!$D$2:$E$13,2,FALSE),IF(_xlpm.x=0,"",_xlpm.x)))</f>
        <v>https://orcid.org/0000-0001-5748-602X</v>
      </c>
      <c r="AB3312" s="46" t="s">
        <v>229</v>
      </c>
      <c r="AC3312" s="46" t="s">
        <v>1114</v>
      </c>
    </row>
    <row r="3313" spans="1:29" ht="15" customHeight="1">
      <c r="A3313" s="46">
        <v>1297</v>
      </c>
      <c r="B3313" s="2">
        <v>4368</v>
      </c>
      <c r="C3313" t="s">
        <v>834</v>
      </c>
      <c r="D3313" s="46" t="b">
        <f>COUNTIF(Events!$B$2:$B$171, C3313) &gt; 0</f>
        <v>1</v>
      </c>
      <c r="E3313" s="2" t="s">
        <v>1106</v>
      </c>
      <c r="F3313" s="46" t="s">
        <v>1105</v>
      </c>
      <c r="G3313" t="s">
        <v>177</v>
      </c>
      <c r="H3313"/>
      <c r="I3313" s="46" t="s">
        <v>177</v>
      </c>
      <c r="J3313" s="46" t="str">
        <f>IF(I3313="","",_xlfn.LET(_xlpm.x,VLOOKUP(I3313,'2026-01-09_taxon-match'!$A$2:$N$81,4,FALSE),IF(_xlpm.x=0,"",_xlpm.x)))</f>
        <v>Sterechinus neumayeri</v>
      </c>
      <c r="K3313"/>
      <c r="L3313" s="46" t="str">
        <f>IF(I3313="","",_xlfn.LET(_xlpm.x,VLOOKUP(I3313,'2026-01-09_taxon-match'!$A$2:$N$81,3,FALSE),IF(_xlpm.x=0,"",_xlpm.x)))</f>
        <v>urn:lsid:marinespecies.org:taxname:160831</v>
      </c>
      <c r="M3313" s="46" t="str">
        <f>IF($I3313="","",_xlfn.LET(_xlpm.x,VLOOKUP($I3313,'2026-01-09_taxon-match'!$A$2:$N$81,5,FALSE),IF(_xlpm.x=0,"",_xlpm.x)))</f>
        <v>(Meissner, 1900)</v>
      </c>
      <c r="N3313" s="46" t="str">
        <f>IF($I3313="","",_xlfn.LET(_xlpm.x,VLOOKUP($I3313,'2026-01-09_taxon-match'!$A$2:$N$81,6,FALSE),IF(_xlpm.x=0,"",_xlpm.x)))</f>
        <v>Animalia</v>
      </c>
      <c r="O3313" s="46" t="str">
        <f>IF($I3313="","",_xlfn.LET(_xlpm.x,VLOOKUP($I3313,'2026-01-09_taxon-match'!$A$2:$N$81,7,FALSE),IF(_xlpm.x=0,"",_xlpm.x)))</f>
        <v>Echinodermata</v>
      </c>
      <c r="P3313" s="46" t="str">
        <f>IF($I3313="","",_xlfn.LET(_xlpm.x,VLOOKUP($I3313,'2026-01-09_taxon-match'!$A$2:$N$81,8,FALSE),IF(_xlpm.x=0,"",_xlpm.x)))</f>
        <v>Echinoidea</v>
      </c>
      <c r="Q3313" s="46" t="str">
        <f>IF($I3313="","",_xlfn.LET(_xlpm.x,VLOOKUP($I3313,'2026-01-09_taxon-match'!$A$2:$N$81,9,FALSE),IF(_xlpm.x=0,"",_xlpm.x)))</f>
        <v>Camarodonta</v>
      </c>
      <c r="R3313" s="46" t="str">
        <f>IF($I3313="","",_xlfn.LET(_xlpm.x,VLOOKUP($I3313,'2026-01-09_taxon-match'!$A$2:$N$81,10,FALSE),IF(_xlpm.x=0,"",_xlpm.x)))</f>
        <v>Echinidae</v>
      </c>
      <c r="S3313" s="46" t="str">
        <f>IF($I3313="","",_xlfn.LET(_xlpm.x,VLOOKUP($I3313,'2026-01-09_taxon-match'!$A$2:$N$81,11,FALSE),IF(_xlpm.x=0,"",_xlpm.x)))</f>
        <v>Sterechinus</v>
      </c>
      <c r="T3313" s="46" t="str">
        <f>IF($I3313="","",_xlfn.LET(_xlpm.x,VLOOKUP($I3313,'2026-01-09_taxon-match'!$A$2:$N$81,13,FALSE),IF(_xlpm.x=0,"",_xlpm.x)))</f>
        <v>neumayeri</v>
      </c>
      <c r="V3313" t="s">
        <v>43</v>
      </c>
      <c r="W3313" t="s">
        <v>28</v>
      </c>
      <c r="X3313" t="s">
        <v>32</v>
      </c>
      <c r="Y3313" s="46" t="str">
        <f>IF(V3313="","",_xlfn.LET(_xlpm.x,VLOOKUP(V3313,'Drop-down_menus'!$D$2:$E$13,2,FALSE),IF(_xlpm.x=0,"",_xlpm.x)))</f>
        <v>https://orcid.org/0000-0002-0981-7442</v>
      </c>
      <c r="Z3313" s="46" t="str">
        <f>IF(W3313="","",_xlfn.LET(_xlpm.x,VLOOKUP(W3313,'Drop-down_menus'!$D$2:$E$13,2,FALSE),IF(_xlpm.x=0,"",_xlpm.x)))</f>
        <v>https://orcid.org/0000-0002-9037-7623</v>
      </c>
      <c r="AA3313" s="46" t="str">
        <f>IF(X3313="","",_xlfn.LET(_xlpm.x,VLOOKUP(X3313,'Drop-down_menus'!$D$2:$E$13,2,FALSE),IF(_xlpm.x=0,"",_xlpm.x)))</f>
        <v>https://orcid.org/0000-0001-5748-602X</v>
      </c>
      <c r="AB3313" s="46" t="s">
        <v>300</v>
      </c>
      <c r="AC3313" s="46" t="s">
        <v>1115</v>
      </c>
    </row>
    <row r="3314" spans="1:29" ht="15" customHeight="1">
      <c r="A3314" s="46">
        <v>1298</v>
      </c>
      <c r="B3314" s="2">
        <v>4369</v>
      </c>
      <c r="C3314" t="s">
        <v>834</v>
      </c>
      <c r="D3314" s="46" t="b">
        <f>COUNTIF(Events!$B$2:$B$171, C3314) &gt; 0</f>
        <v>1</v>
      </c>
      <c r="E3314" s="46" t="s">
        <v>1113</v>
      </c>
      <c r="F3314" s="2" t="s">
        <v>1104</v>
      </c>
      <c r="G3314" t="s">
        <v>177</v>
      </c>
      <c r="H3314"/>
      <c r="I3314" s="46" t="s">
        <v>177</v>
      </c>
      <c r="J3314" s="46" t="str">
        <f>IF(I3314="","",_xlfn.LET(_xlpm.x,VLOOKUP(I3314,'2026-01-09_taxon-match'!$A$2:$N$81,4,FALSE),IF(_xlpm.x=0,"",_xlpm.x)))</f>
        <v>Sterechinus neumayeri</v>
      </c>
      <c r="K3314"/>
      <c r="L3314" s="46" t="str">
        <f>IF(I3314="","",_xlfn.LET(_xlpm.x,VLOOKUP(I3314,'2026-01-09_taxon-match'!$A$2:$N$81,3,FALSE),IF(_xlpm.x=0,"",_xlpm.x)))</f>
        <v>urn:lsid:marinespecies.org:taxname:160831</v>
      </c>
      <c r="M3314" s="46" t="str">
        <f>IF($I3314="","",_xlfn.LET(_xlpm.x,VLOOKUP($I3314,'2026-01-09_taxon-match'!$A$2:$N$81,5,FALSE),IF(_xlpm.x=0,"",_xlpm.x)))</f>
        <v>(Meissner, 1900)</v>
      </c>
      <c r="N3314" s="46" t="str">
        <f>IF($I3314="","",_xlfn.LET(_xlpm.x,VLOOKUP($I3314,'2026-01-09_taxon-match'!$A$2:$N$81,6,FALSE),IF(_xlpm.x=0,"",_xlpm.x)))</f>
        <v>Animalia</v>
      </c>
      <c r="O3314" s="46" t="str">
        <f>IF($I3314="","",_xlfn.LET(_xlpm.x,VLOOKUP($I3314,'2026-01-09_taxon-match'!$A$2:$N$81,7,FALSE),IF(_xlpm.x=0,"",_xlpm.x)))</f>
        <v>Echinodermata</v>
      </c>
      <c r="P3314" s="46" t="str">
        <f>IF($I3314="","",_xlfn.LET(_xlpm.x,VLOOKUP($I3314,'2026-01-09_taxon-match'!$A$2:$N$81,8,FALSE),IF(_xlpm.x=0,"",_xlpm.x)))</f>
        <v>Echinoidea</v>
      </c>
      <c r="Q3314" s="46" t="str">
        <f>IF($I3314="","",_xlfn.LET(_xlpm.x,VLOOKUP($I3314,'2026-01-09_taxon-match'!$A$2:$N$81,9,FALSE),IF(_xlpm.x=0,"",_xlpm.x)))</f>
        <v>Camarodonta</v>
      </c>
      <c r="R3314" s="46" t="str">
        <f>IF($I3314="","",_xlfn.LET(_xlpm.x,VLOOKUP($I3314,'2026-01-09_taxon-match'!$A$2:$N$81,10,FALSE),IF(_xlpm.x=0,"",_xlpm.x)))</f>
        <v>Echinidae</v>
      </c>
      <c r="S3314" s="46" t="str">
        <f>IF($I3314="","",_xlfn.LET(_xlpm.x,VLOOKUP($I3314,'2026-01-09_taxon-match'!$A$2:$N$81,11,FALSE),IF(_xlpm.x=0,"",_xlpm.x)))</f>
        <v>Sterechinus</v>
      </c>
      <c r="T3314" s="46" t="str">
        <f>IF($I3314="","",_xlfn.LET(_xlpm.x,VLOOKUP($I3314,'2026-01-09_taxon-match'!$A$2:$N$81,13,FALSE),IF(_xlpm.x=0,"",_xlpm.x)))</f>
        <v>neumayeri</v>
      </c>
      <c r="U3314"/>
      <c r="V3314" t="s">
        <v>43</v>
      </c>
      <c r="W3314" t="s">
        <v>28</v>
      </c>
      <c r="X3314" t="s">
        <v>32</v>
      </c>
      <c r="Y3314" s="46" t="str">
        <f>IF(V3314="","",_xlfn.LET(_xlpm.x,VLOOKUP(V3314,'Drop-down_menus'!$D$2:$E$13,2,FALSE),IF(_xlpm.x=0,"",_xlpm.x)))</f>
        <v>https://orcid.org/0000-0002-0981-7442</v>
      </c>
      <c r="Z3314" s="46" t="str">
        <f>IF(W3314="","",_xlfn.LET(_xlpm.x,VLOOKUP(W3314,'Drop-down_menus'!$D$2:$E$13,2,FALSE),IF(_xlpm.x=0,"",_xlpm.x)))</f>
        <v>https://orcid.org/0000-0002-9037-7623</v>
      </c>
      <c r="AA3314" s="46" t="str">
        <f>IF(X3314="","",_xlfn.LET(_xlpm.x,VLOOKUP(X3314,'Drop-down_menus'!$D$2:$E$13,2,FALSE),IF(_xlpm.x=0,"",_xlpm.x)))</f>
        <v>https://orcid.org/0000-0001-5748-602X</v>
      </c>
      <c r="AB3314" s="46" t="s">
        <v>172</v>
      </c>
      <c r="AC3314" s="46" t="s">
        <v>1114</v>
      </c>
    </row>
    <row r="3315" spans="1:29" ht="15" customHeight="1">
      <c r="A3315" s="46">
        <v>1298</v>
      </c>
      <c r="B3315" s="2">
        <v>4370</v>
      </c>
      <c r="C3315" t="s">
        <v>834</v>
      </c>
      <c r="D3315" s="46" t="b">
        <f>COUNTIF(Events!$B$2:$B$171, C3315) &gt; 0</f>
        <v>1</v>
      </c>
      <c r="E3315" s="46" t="s">
        <v>1109</v>
      </c>
      <c r="F3315" s="46" t="s">
        <v>1107</v>
      </c>
      <c r="G3315" t="s">
        <v>177</v>
      </c>
      <c r="H3315"/>
      <c r="I3315" s="46" t="s">
        <v>177</v>
      </c>
      <c r="J3315" s="46" t="str">
        <f>IF(I3315="","",_xlfn.LET(_xlpm.x,VLOOKUP(I3315,'2026-01-09_taxon-match'!$A$2:$N$81,4,FALSE),IF(_xlpm.x=0,"",_xlpm.x)))</f>
        <v>Sterechinus neumayeri</v>
      </c>
      <c r="K3315"/>
      <c r="L3315" s="46" t="str">
        <f>IF(I3315="","",_xlfn.LET(_xlpm.x,VLOOKUP(I3315,'2026-01-09_taxon-match'!$A$2:$N$81,3,FALSE),IF(_xlpm.x=0,"",_xlpm.x)))</f>
        <v>urn:lsid:marinespecies.org:taxname:160831</v>
      </c>
      <c r="M3315" s="46" t="str">
        <f>IF($I3315="","",_xlfn.LET(_xlpm.x,VLOOKUP($I3315,'2026-01-09_taxon-match'!$A$2:$N$81,5,FALSE),IF(_xlpm.x=0,"",_xlpm.x)))</f>
        <v>(Meissner, 1900)</v>
      </c>
      <c r="N3315" s="46" t="str">
        <f>IF($I3315="","",_xlfn.LET(_xlpm.x,VLOOKUP($I3315,'2026-01-09_taxon-match'!$A$2:$N$81,6,FALSE),IF(_xlpm.x=0,"",_xlpm.x)))</f>
        <v>Animalia</v>
      </c>
      <c r="O3315" s="46" t="str">
        <f>IF($I3315="","",_xlfn.LET(_xlpm.x,VLOOKUP($I3315,'2026-01-09_taxon-match'!$A$2:$N$81,7,FALSE),IF(_xlpm.x=0,"",_xlpm.x)))</f>
        <v>Echinodermata</v>
      </c>
      <c r="P3315" s="46" t="str">
        <f>IF($I3315="","",_xlfn.LET(_xlpm.x,VLOOKUP($I3315,'2026-01-09_taxon-match'!$A$2:$N$81,8,FALSE),IF(_xlpm.x=0,"",_xlpm.x)))</f>
        <v>Echinoidea</v>
      </c>
      <c r="Q3315" s="46" t="str">
        <f>IF($I3315="","",_xlfn.LET(_xlpm.x,VLOOKUP($I3315,'2026-01-09_taxon-match'!$A$2:$N$81,9,FALSE),IF(_xlpm.x=0,"",_xlpm.x)))</f>
        <v>Camarodonta</v>
      </c>
      <c r="R3315" s="46" t="str">
        <f>IF($I3315="","",_xlfn.LET(_xlpm.x,VLOOKUP($I3315,'2026-01-09_taxon-match'!$A$2:$N$81,10,FALSE),IF(_xlpm.x=0,"",_xlpm.x)))</f>
        <v>Echinidae</v>
      </c>
      <c r="S3315" s="46" t="str">
        <f>IF($I3315="","",_xlfn.LET(_xlpm.x,VLOOKUP($I3315,'2026-01-09_taxon-match'!$A$2:$N$81,11,FALSE),IF(_xlpm.x=0,"",_xlpm.x)))</f>
        <v>Sterechinus</v>
      </c>
      <c r="T3315" s="46" t="str">
        <f>IF($I3315="","",_xlfn.LET(_xlpm.x,VLOOKUP($I3315,'2026-01-09_taxon-match'!$A$2:$N$81,13,FALSE),IF(_xlpm.x=0,"",_xlpm.x)))</f>
        <v>neumayeri</v>
      </c>
      <c r="V3315" t="s">
        <v>43</v>
      </c>
      <c r="W3315" t="s">
        <v>28</v>
      </c>
      <c r="X3315" t="s">
        <v>32</v>
      </c>
      <c r="Y3315" s="46" t="str">
        <f>IF(V3315="","",_xlfn.LET(_xlpm.x,VLOOKUP(V3315,'Drop-down_menus'!$D$2:$E$13,2,FALSE),IF(_xlpm.x=0,"",_xlpm.x)))</f>
        <v>https://orcid.org/0000-0002-0981-7442</v>
      </c>
      <c r="Z3315" s="46" t="str">
        <f>IF(W3315="","",_xlfn.LET(_xlpm.x,VLOOKUP(W3315,'Drop-down_menus'!$D$2:$E$13,2,FALSE),IF(_xlpm.x=0,"",_xlpm.x)))</f>
        <v>https://orcid.org/0000-0002-9037-7623</v>
      </c>
      <c r="AA3315" s="46" t="str">
        <f>IF(X3315="","",_xlfn.LET(_xlpm.x,VLOOKUP(X3315,'Drop-down_menus'!$D$2:$E$13,2,FALSE),IF(_xlpm.x=0,"",_xlpm.x)))</f>
        <v>https://orcid.org/0000-0001-5748-602X</v>
      </c>
      <c r="AB3315" s="46" t="s">
        <v>172</v>
      </c>
      <c r="AC3315" s="46" t="s">
        <v>189</v>
      </c>
    </row>
    <row r="3316" spans="1:29" ht="15" customHeight="1">
      <c r="A3316" s="46">
        <v>1298</v>
      </c>
      <c r="B3316" s="2">
        <v>4371</v>
      </c>
      <c r="C3316" t="s">
        <v>834</v>
      </c>
      <c r="D3316" s="46" t="b">
        <f>COUNTIF(Events!$B$2:$B$171, C3316) &gt; 0</f>
        <v>1</v>
      </c>
      <c r="E3316" s="46" t="s">
        <v>1110</v>
      </c>
      <c r="F3316" s="46" t="s">
        <v>1108</v>
      </c>
      <c r="G3316" t="s">
        <v>177</v>
      </c>
      <c r="H3316"/>
      <c r="I3316" s="46" t="s">
        <v>177</v>
      </c>
      <c r="J3316" s="46" t="str">
        <f>IF(I3316="","",_xlfn.LET(_xlpm.x,VLOOKUP(I3316,'2026-01-09_taxon-match'!$A$2:$N$81,4,FALSE),IF(_xlpm.x=0,"",_xlpm.x)))</f>
        <v>Sterechinus neumayeri</v>
      </c>
      <c r="K3316"/>
      <c r="L3316" s="46" t="str">
        <f>IF(I3316="","",_xlfn.LET(_xlpm.x,VLOOKUP(I3316,'2026-01-09_taxon-match'!$A$2:$N$81,3,FALSE),IF(_xlpm.x=0,"",_xlpm.x)))</f>
        <v>urn:lsid:marinespecies.org:taxname:160831</v>
      </c>
      <c r="M3316" s="46" t="str">
        <f>IF($I3316="","",_xlfn.LET(_xlpm.x,VLOOKUP($I3316,'2026-01-09_taxon-match'!$A$2:$N$81,5,FALSE),IF(_xlpm.x=0,"",_xlpm.x)))</f>
        <v>(Meissner, 1900)</v>
      </c>
      <c r="N3316" s="46" t="str">
        <f>IF($I3316="","",_xlfn.LET(_xlpm.x,VLOOKUP($I3316,'2026-01-09_taxon-match'!$A$2:$N$81,6,FALSE),IF(_xlpm.x=0,"",_xlpm.x)))</f>
        <v>Animalia</v>
      </c>
      <c r="O3316" s="46" t="str">
        <f>IF($I3316="","",_xlfn.LET(_xlpm.x,VLOOKUP($I3316,'2026-01-09_taxon-match'!$A$2:$N$81,7,FALSE),IF(_xlpm.x=0,"",_xlpm.x)))</f>
        <v>Echinodermata</v>
      </c>
      <c r="P3316" s="46" t="str">
        <f>IF($I3316="","",_xlfn.LET(_xlpm.x,VLOOKUP($I3316,'2026-01-09_taxon-match'!$A$2:$N$81,8,FALSE),IF(_xlpm.x=0,"",_xlpm.x)))</f>
        <v>Echinoidea</v>
      </c>
      <c r="Q3316" s="46" t="str">
        <f>IF($I3316="","",_xlfn.LET(_xlpm.x,VLOOKUP($I3316,'2026-01-09_taxon-match'!$A$2:$N$81,9,FALSE),IF(_xlpm.x=0,"",_xlpm.x)))</f>
        <v>Camarodonta</v>
      </c>
      <c r="R3316" s="46" t="str">
        <f>IF($I3316="","",_xlfn.LET(_xlpm.x,VLOOKUP($I3316,'2026-01-09_taxon-match'!$A$2:$N$81,10,FALSE),IF(_xlpm.x=0,"",_xlpm.x)))</f>
        <v>Echinidae</v>
      </c>
      <c r="S3316" s="46" t="str">
        <f>IF($I3316="","",_xlfn.LET(_xlpm.x,VLOOKUP($I3316,'2026-01-09_taxon-match'!$A$2:$N$81,11,FALSE),IF(_xlpm.x=0,"",_xlpm.x)))</f>
        <v>Sterechinus</v>
      </c>
      <c r="T3316" s="46" t="str">
        <f>IF($I3316="","",_xlfn.LET(_xlpm.x,VLOOKUP($I3316,'2026-01-09_taxon-match'!$A$2:$N$81,13,FALSE),IF(_xlpm.x=0,"",_xlpm.x)))</f>
        <v>neumayeri</v>
      </c>
      <c r="V3316" t="s">
        <v>43</v>
      </c>
      <c r="W3316" t="s">
        <v>28</v>
      </c>
      <c r="X3316" t="s">
        <v>32</v>
      </c>
      <c r="Y3316" s="46" t="str">
        <f>IF(V3316="","",_xlfn.LET(_xlpm.x,VLOOKUP(V3316,'Drop-down_menus'!$D$2:$E$13,2,FALSE),IF(_xlpm.x=0,"",_xlpm.x)))</f>
        <v>https://orcid.org/0000-0002-0981-7442</v>
      </c>
      <c r="Z3316" s="46" t="str">
        <f>IF(W3316="","",_xlfn.LET(_xlpm.x,VLOOKUP(W3316,'Drop-down_menus'!$D$2:$E$13,2,FALSE),IF(_xlpm.x=0,"",_xlpm.x)))</f>
        <v>https://orcid.org/0000-0002-9037-7623</v>
      </c>
      <c r="AA3316" s="46" t="str">
        <f>IF(X3316="","",_xlfn.LET(_xlpm.x,VLOOKUP(X3316,'Drop-down_menus'!$D$2:$E$13,2,FALSE),IF(_xlpm.x=0,"",_xlpm.x)))</f>
        <v>https://orcid.org/0000-0001-5748-602X</v>
      </c>
      <c r="AB3316" s="46" t="s">
        <v>229</v>
      </c>
      <c r="AC3316" s="46" t="s">
        <v>1114</v>
      </c>
    </row>
    <row r="3317" spans="1:29" ht="15" customHeight="1">
      <c r="A3317" s="46">
        <v>1298</v>
      </c>
      <c r="B3317" s="2">
        <v>4372</v>
      </c>
      <c r="C3317" t="s">
        <v>834</v>
      </c>
      <c r="D3317" s="46" t="b">
        <f>COUNTIF(Events!$B$2:$B$171, C3317) &gt; 0</f>
        <v>1</v>
      </c>
      <c r="E3317" s="46" t="s">
        <v>1111</v>
      </c>
      <c r="F3317" s="46" t="s">
        <v>1108</v>
      </c>
      <c r="G3317" t="s">
        <v>177</v>
      </c>
      <c r="H3317"/>
      <c r="I3317" s="46" t="s">
        <v>177</v>
      </c>
      <c r="J3317" s="46" t="str">
        <f>IF(I3317="","",_xlfn.LET(_xlpm.x,VLOOKUP(I3317,'2026-01-09_taxon-match'!$A$2:$N$81,4,FALSE),IF(_xlpm.x=0,"",_xlpm.x)))</f>
        <v>Sterechinus neumayeri</v>
      </c>
      <c r="K3317"/>
      <c r="L3317" s="46" t="str">
        <f>IF(I3317="","",_xlfn.LET(_xlpm.x,VLOOKUP(I3317,'2026-01-09_taxon-match'!$A$2:$N$81,3,FALSE),IF(_xlpm.x=0,"",_xlpm.x)))</f>
        <v>urn:lsid:marinespecies.org:taxname:160831</v>
      </c>
      <c r="M3317" s="46" t="str">
        <f>IF($I3317="","",_xlfn.LET(_xlpm.x,VLOOKUP($I3317,'2026-01-09_taxon-match'!$A$2:$N$81,5,FALSE),IF(_xlpm.x=0,"",_xlpm.x)))</f>
        <v>(Meissner, 1900)</v>
      </c>
      <c r="N3317" s="46" t="str">
        <f>IF($I3317="","",_xlfn.LET(_xlpm.x,VLOOKUP($I3317,'2026-01-09_taxon-match'!$A$2:$N$81,6,FALSE),IF(_xlpm.x=0,"",_xlpm.x)))</f>
        <v>Animalia</v>
      </c>
      <c r="O3317" s="46" t="str">
        <f>IF($I3317="","",_xlfn.LET(_xlpm.x,VLOOKUP($I3317,'2026-01-09_taxon-match'!$A$2:$N$81,7,FALSE),IF(_xlpm.x=0,"",_xlpm.x)))</f>
        <v>Echinodermata</v>
      </c>
      <c r="P3317" s="46" t="str">
        <f>IF($I3317="","",_xlfn.LET(_xlpm.x,VLOOKUP($I3317,'2026-01-09_taxon-match'!$A$2:$N$81,8,FALSE),IF(_xlpm.x=0,"",_xlpm.x)))</f>
        <v>Echinoidea</v>
      </c>
      <c r="Q3317" s="46" t="str">
        <f>IF($I3317="","",_xlfn.LET(_xlpm.x,VLOOKUP($I3317,'2026-01-09_taxon-match'!$A$2:$N$81,9,FALSE),IF(_xlpm.x=0,"",_xlpm.x)))</f>
        <v>Camarodonta</v>
      </c>
      <c r="R3317" s="46" t="str">
        <f>IF($I3317="","",_xlfn.LET(_xlpm.x,VLOOKUP($I3317,'2026-01-09_taxon-match'!$A$2:$N$81,10,FALSE),IF(_xlpm.x=0,"",_xlpm.x)))</f>
        <v>Echinidae</v>
      </c>
      <c r="S3317" s="46" t="str">
        <f>IF($I3317="","",_xlfn.LET(_xlpm.x,VLOOKUP($I3317,'2026-01-09_taxon-match'!$A$2:$N$81,11,FALSE),IF(_xlpm.x=0,"",_xlpm.x)))</f>
        <v>Sterechinus</v>
      </c>
      <c r="T3317" s="46" t="str">
        <f>IF($I3317="","",_xlfn.LET(_xlpm.x,VLOOKUP($I3317,'2026-01-09_taxon-match'!$A$2:$N$81,13,FALSE),IF(_xlpm.x=0,"",_xlpm.x)))</f>
        <v>neumayeri</v>
      </c>
      <c r="V3317" t="s">
        <v>43</v>
      </c>
      <c r="W3317" t="s">
        <v>28</v>
      </c>
      <c r="X3317" t="s">
        <v>32</v>
      </c>
      <c r="Y3317" s="46" t="str">
        <f>IF(V3317="","",_xlfn.LET(_xlpm.x,VLOOKUP(V3317,'Drop-down_menus'!$D$2:$E$13,2,FALSE),IF(_xlpm.x=0,"",_xlpm.x)))</f>
        <v>https://orcid.org/0000-0002-0981-7442</v>
      </c>
      <c r="Z3317" s="46" t="str">
        <f>IF(W3317="","",_xlfn.LET(_xlpm.x,VLOOKUP(W3317,'Drop-down_menus'!$D$2:$E$13,2,FALSE),IF(_xlpm.x=0,"",_xlpm.x)))</f>
        <v>https://orcid.org/0000-0002-9037-7623</v>
      </c>
      <c r="AA3317" s="46" t="str">
        <f>IF(X3317="","",_xlfn.LET(_xlpm.x,VLOOKUP(X3317,'Drop-down_menus'!$D$2:$E$13,2,FALSE),IF(_xlpm.x=0,"",_xlpm.x)))</f>
        <v>https://orcid.org/0000-0001-5748-602X</v>
      </c>
      <c r="AB3317" s="46" t="s">
        <v>229</v>
      </c>
      <c r="AC3317" s="46" t="s">
        <v>1114</v>
      </c>
    </row>
    <row r="3318" spans="1:29" ht="15" customHeight="1">
      <c r="A3318" s="46">
        <v>1298</v>
      </c>
      <c r="B3318" s="2">
        <v>4373</v>
      </c>
      <c r="C3318" t="s">
        <v>834</v>
      </c>
      <c r="D3318" s="46" t="b">
        <f>COUNTIF(Events!$B$2:$B$171, C3318) &gt; 0</f>
        <v>1</v>
      </c>
      <c r="E3318" s="2" t="s">
        <v>1106</v>
      </c>
      <c r="F3318" s="46" t="s">
        <v>1105</v>
      </c>
      <c r="G3318" t="s">
        <v>177</v>
      </c>
      <c r="H3318"/>
      <c r="I3318" s="46" t="s">
        <v>177</v>
      </c>
      <c r="J3318" s="46" t="str">
        <f>IF(I3318="","",_xlfn.LET(_xlpm.x,VLOOKUP(I3318,'2026-01-09_taxon-match'!$A$2:$N$81,4,FALSE),IF(_xlpm.x=0,"",_xlpm.x)))</f>
        <v>Sterechinus neumayeri</v>
      </c>
      <c r="K3318"/>
      <c r="L3318" s="46" t="str">
        <f>IF(I3318="","",_xlfn.LET(_xlpm.x,VLOOKUP(I3318,'2026-01-09_taxon-match'!$A$2:$N$81,3,FALSE),IF(_xlpm.x=0,"",_xlpm.x)))</f>
        <v>urn:lsid:marinespecies.org:taxname:160831</v>
      </c>
      <c r="M3318" s="46" t="str">
        <f>IF($I3318="","",_xlfn.LET(_xlpm.x,VLOOKUP($I3318,'2026-01-09_taxon-match'!$A$2:$N$81,5,FALSE),IF(_xlpm.x=0,"",_xlpm.x)))</f>
        <v>(Meissner, 1900)</v>
      </c>
      <c r="N3318" s="46" t="str">
        <f>IF($I3318="","",_xlfn.LET(_xlpm.x,VLOOKUP($I3318,'2026-01-09_taxon-match'!$A$2:$N$81,6,FALSE),IF(_xlpm.x=0,"",_xlpm.x)))</f>
        <v>Animalia</v>
      </c>
      <c r="O3318" s="46" t="str">
        <f>IF($I3318="","",_xlfn.LET(_xlpm.x,VLOOKUP($I3318,'2026-01-09_taxon-match'!$A$2:$N$81,7,FALSE),IF(_xlpm.x=0,"",_xlpm.x)))</f>
        <v>Echinodermata</v>
      </c>
      <c r="P3318" s="46" t="str">
        <f>IF($I3318="","",_xlfn.LET(_xlpm.x,VLOOKUP($I3318,'2026-01-09_taxon-match'!$A$2:$N$81,8,FALSE),IF(_xlpm.x=0,"",_xlpm.x)))</f>
        <v>Echinoidea</v>
      </c>
      <c r="Q3318" s="46" t="str">
        <f>IF($I3318="","",_xlfn.LET(_xlpm.x,VLOOKUP($I3318,'2026-01-09_taxon-match'!$A$2:$N$81,9,FALSE),IF(_xlpm.x=0,"",_xlpm.x)))</f>
        <v>Camarodonta</v>
      </c>
      <c r="R3318" s="46" t="str">
        <f>IF($I3318="","",_xlfn.LET(_xlpm.x,VLOOKUP($I3318,'2026-01-09_taxon-match'!$A$2:$N$81,10,FALSE),IF(_xlpm.x=0,"",_xlpm.x)))</f>
        <v>Echinidae</v>
      </c>
      <c r="S3318" s="46" t="str">
        <f>IF($I3318="","",_xlfn.LET(_xlpm.x,VLOOKUP($I3318,'2026-01-09_taxon-match'!$A$2:$N$81,11,FALSE),IF(_xlpm.x=0,"",_xlpm.x)))</f>
        <v>Sterechinus</v>
      </c>
      <c r="T3318" s="46" t="str">
        <f>IF($I3318="","",_xlfn.LET(_xlpm.x,VLOOKUP($I3318,'2026-01-09_taxon-match'!$A$2:$N$81,13,FALSE),IF(_xlpm.x=0,"",_xlpm.x)))</f>
        <v>neumayeri</v>
      </c>
      <c r="V3318" t="s">
        <v>43</v>
      </c>
      <c r="W3318" t="s">
        <v>28</v>
      </c>
      <c r="X3318" t="s">
        <v>32</v>
      </c>
      <c r="Y3318" s="46" t="str">
        <f>IF(V3318="","",_xlfn.LET(_xlpm.x,VLOOKUP(V3318,'Drop-down_menus'!$D$2:$E$13,2,FALSE),IF(_xlpm.x=0,"",_xlpm.x)))</f>
        <v>https://orcid.org/0000-0002-0981-7442</v>
      </c>
      <c r="Z3318" s="46" t="str">
        <f>IF(W3318="","",_xlfn.LET(_xlpm.x,VLOOKUP(W3318,'Drop-down_menus'!$D$2:$E$13,2,FALSE),IF(_xlpm.x=0,"",_xlpm.x)))</f>
        <v>https://orcid.org/0000-0002-9037-7623</v>
      </c>
      <c r="AA3318" s="46" t="str">
        <f>IF(X3318="","",_xlfn.LET(_xlpm.x,VLOOKUP(X3318,'Drop-down_menus'!$D$2:$E$13,2,FALSE),IF(_xlpm.x=0,"",_xlpm.x)))</f>
        <v>https://orcid.org/0000-0001-5748-602X</v>
      </c>
      <c r="AB3318" s="46" t="s">
        <v>300</v>
      </c>
      <c r="AC3318" s="46" t="s">
        <v>1115</v>
      </c>
    </row>
    <row r="3319" spans="1:29" ht="15" customHeight="1">
      <c r="A3319" s="46">
        <v>1299</v>
      </c>
      <c r="B3319" s="2">
        <v>4374</v>
      </c>
      <c r="C3319" t="s">
        <v>834</v>
      </c>
      <c r="D3319" s="46" t="b">
        <f>COUNTIF(Events!$B$2:$B$171, C3319) &gt; 0</f>
        <v>1</v>
      </c>
      <c r="E3319" s="46" t="s">
        <v>1113</v>
      </c>
      <c r="F3319" s="2" t="s">
        <v>1104</v>
      </c>
      <c r="G3319" t="s">
        <v>177</v>
      </c>
      <c r="H3319"/>
      <c r="I3319" s="46" t="s">
        <v>177</v>
      </c>
      <c r="J3319" s="46" t="str">
        <f>IF(I3319="","",_xlfn.LET(_xlpm.x,VLOOKUP(I3319,'2026-01-09_taxon-match'!$A$2:$N$81,4,FALSE),IF(_xlpm.x=0,"",_xlpm.x)))</f>
        <v>Sterechinus neumayeri</v>
      </c>
      <c r="K3319"/>
      <c r="L3319" s="46" t="str">
        <f>IF(I3319="","",_xlfn.LET(_xlpm.x,VLOOKUP(I3319,'2026-01-09_taxon-match'!$A$2:$N$81,3,FALSE),IF(_xlpm.x=0,"",_xlpm.x)))</f>
        <v>urn:lsid:marinespecies.org:taxname:160831</v>
      </c>
      <c r="M3319" s="46" t="str">
        <f>IF($I3319="","",_xlfn.LET(_xlpm.x,VLOOKUP($I3319,'2026-01-09_taxon-match'!$A$2:$N$81,5,FALSE),IF(_xlpm.x=0,"",_xlpm.x)))</f>
        <v>(Meissner, 1900)</v>
      </c>
      <c r="N3319" s="46" t="str">
        <f>IF($I3319="","",_xlfn.LET(_xlpm.x,VLOOKUP($I3319,'2026-01-09_taxon-match'!$A$2:$N$81,6,FALSE),IF(_xlpm.x=0,"",_xlpm.x)))</f>
        <v>Animalia</v>
      </c>
      <c r="O3319" s="46" t="str">
        <f>IF($I3319="","",_xlfn.LET(_xlpm.x,VLOOKUP($I3319,'2026-01-09_taxon-match'!$A$2:$N$81,7,FALSE),IF(_xlpm.x=0,"",_xlpm.x)))</f>
        <v>Echinodermata</v>
      </c>
      <c r="P3319" s="46" t="str">
        <f>IF($I3319="","",_xlfn.LET(_xlpm.x,VLOOKUP($I3319,'2026-01-09_taxon-match'!$A$2:$N$81,8,FALSE),IF(_xlpm.x=0,"",_xlpm.x)))</f>
        <v>Echinoidea</v>
      </c>
      <c r="Q3319" s="46" t="str">
        <f>IF($I3319="","",_xlfn.LET(_xlpm.x,VLOOKUP($I3319,'2026-01-09_taxon-match'!$A$2:$N$81,9,FALSE),IF(_xlpm.x=0,"",_xlpm.x)))</f>
        <v>Camarodonta</v>
      </c>
      <c r="R3319" s="46" t="str">
        <f>IF($I3319="","",_xlfn.LET(_xlpm.x,VLOOKUP($I3319,'2026-01-09_taxon-match'!$A$2:$N$81,10,FALSE),IF(_xlpm.x=0,"",_xlpm.x)))</f>
        <v>Echinidae</v>
      </c>
      <c r="S3319" s="46" t="str">
        <f>IF($I3319="","",_xlfn.LET(_xlpm.x,VLOOKUP($I3319,'2026-01-09_taxon-match'!$A$2:$N$81,11,FALSE),IF(_xlpm.x=0,"",_xlpm.x)))</f>
        <v>Sterechinus</v>
      </c>
      <c r="T3319" s="46" t="str">
        <f>IF($I3319="","",_xlfn.LET(_xlpm.x,VLOOKUP($I3319,'2026-01-09_taxon-match'!$A$2:$N$81,13,FALSE),IF(_xlpm.x=0,"",_xlpm.x)))</f>
        <v>neumayeri</v>
      </c>
      <c r="U3319"/>
      <c r="V3319" t="s">
        <v>43</v>
      </c>
      <c r="W3319" t="s">
        <v>28</v>
      </c>
      <c r="X3319" t="s">
        <v>32</v>
      </c>
      <c r="Y3319" s="46" t="str">
        <f>IF(V3319="","",_xlfn.LET(_xlpm.x,VLOOKUP(V3319,'Drop-down_menus'!$D$2:$E$13,2,FALSE),IF(_xlpm.x=0,"",_xlpm.x)))</f>
        <v>https://orcid.org/0000-0002-0981-7442</v>
      </c>
      <c r="Z3319" s="46" t="str">
        <f>IF(W3319="","",_xlfn.LET(_xlpm.x,VLOOKUP(W3319,'Drop-down_menus'!$D$2:$E$13,2,FALSE),IF(_xlpm.x=0,"",_xlpm.x)))</f>
        <v>https://orcid.org/0000-0002-9037-7623</v>
      </c>
      <c r="AA3319" s="46" t="str">
        <f>IF(X3319="","",_xlfn.LET(_xlpm.x,VLOOKUP(X3319,'Drop-down_menus'!$D$2:$E$13,2,FALSE),IF(_xlpm.x=0,"",_xlpm.x)))</f>
        <v>https://orcid.org/0000-0001-5748-602X</v>
      </c>
      <c r="AB3319" s="46" t="s">
        <v>172</v>
      </c>
      <c r="AC3319" s="46" t="s">
        <v>1114</v>
      </c>
    </row>
    <row r="3320" spans="1:29" ht="15" customHeight="1">
      <c r="A3320" s="46">
        <v>1299</v>
      </c>
      <c r="B3320" s="2">
        <v>4375</v>
      </c>
      <c r="C3320" t="s">
        <v>834</v>
      </c>
      <c r="D3320" s="46" t="b">
        <f>COUNTIF(Events!$B$2:$B$171, C3320) &gt; 0</f>
        <v>1</v>
      </c>
      <c r="E3320" s="46" t="s">
        <v>1109</v>
      </c>
      <c r="F3320" s="46" t="s">
        <v>1107</v>
      </c>
      <c r="G3320" t="s">
        <v>177</v>
      </c>
      <c r="H3320"/>
      <c r="I3320" s="46" t="s">
        <v>177</v>
      </c>
      <c r="J3320" s="46" t="str">
        <f>IF(I3320="","",_xlfn.LET(_xlpm.x,VLOOKUP(I3320,'2026-01-09_taxon-match'!$A$2:$N$81,4,FALSE),IF(_xlpm.x=0,"",_xlpm.x)))</f>
        <v>Sterechinus neumayeri</v>
      </c>
      <c r="K3320"/>
      <c r="L3320" s="46" t="str">
        <f>IF(I3320="","",_xlfn.LET(_xlpm.x,VLOOKUP(I3320,'2026-01-09_taxon-match'!$A$2:$N$81,3,FALSE),IF(_xlpm.x=0,"",_xlpm.x)))</f>
        <v>urn:lsid:marinespecies.org:taxname:160831</v>
      </c>
      <c r="M3320" s="46" t="str">
        <f>IF($I3320="","",_xlfn.LET(_xlpm.x,VLOOKUP($I3320,'2026-01-09_taxon-match'!$A$2:$N$81,5,FALSE),IF(_xlpm.x=0,"",_xlpm.x)))</f>
        <v>(Meissner, 1900)</v>
      </c>
      <c r="N3320" s="46" t="str">
        <f>IF($I3320="","",_xlfn.LET(_xlpm.x,VLOOKUP($I3320,'2026-01-09_taxon-match'!$A$2:$N$81,6,FALSE),IF(_xlpm.x=0,"",_xlpm.x)))</f>
        <v>Animalia</v>
      </c>
      <c r="O3320" s="46" t="str">
        <f>IF($I3320="","",_xlfn.LET(_xlpm.x,VLOOKUP($I3320,'2026-01-09_taxon-match'!$A$2:$N$81,7,FALSE),IF(_xlpm.x=0,"",_xlpm.x)))</f>
        <v>Echinodermata</v>
      </c>
      <c r="P3320" s="46" t="str">
        <f>IF($I3320="","",_xlfn.LET(_xlpm.x,VLOOKUP($I3320,'2026-01-09_taxon-match'!$A$2:$N$81,8,FALSE),IF(_xlpm.x=0,"",_xlpm.x)))</f>
        <v>Echinoidea</v>
      </c>
      <c r="Q3320" s="46" t="str">
        <f>IF($I3320="","",_xlfn.LET(_xlpm.x,VLOOKUP($I3320,'2026-01-09_taxon-match'!$A$2:$N$81,9,FALSE),IF(_xlpm.x=0,"",_xlpm.x)))</f>
        <v>Camarodonta</v>
      </c>
      <c r="R3320" s="46" t="str">
        <f>IF($I3320="","",_xlfn.LET(_xlpm.x,VLOOKUP($I3320,'2026-01-09_taxon-match'!$A$2:$N$81,10,FALSE),IF(_xlpm.x=0,"",_xlpm.x)))</f>
        <v>Echinidae</v>
      </c>
      <c r="S3320" s="46" t="str">
        <f>IF($I3320="","",_xlfn.LET(_xlpm.x,VLOOKUP($I3320,'2026-01-09_taxon-match'!$A$2:$N$81,11,FALSE),IF(_xlpm.x=0,"",_xlpm.x)))</f>
        <v>Sterechinus</v>
      </c>
      <c r="T3320" s="46" t="str">
        <f>IF($I3320="","",_xlfn.LET(_xlpm.x,VLOOKUP($I3320,'2026-01-09_taxon-match'!$A$2:$N$81,13,FALSE),IF(_xlpm.x=0,"",_xlpm.x)))</f>
        <v>neumayeri</v>
      </c>
      <c r="V3320" t="s">
        <v>43</v>
      </c>
      <c r="W3320" t="s">
        <v>28</v>
      </c>
      <c r="X3320" t="s">
        <v>32</v>
      </c>
      <c r="Y3320" s="46" t="str">
        <f>IF(V3320="","",_xlfn.LET(_xlpm.x,VLOOKUP(V3320,'Drop-down_menus'!$D$2:$E$13,2,FALSE),IF(_xlpm.x=0,"",_xlpm.x)))</f>
        <v>https://orcid.org/0000-0002-0981-7442</v>
      </c>
      <c r="Z3320" s="46" t="str">
        <f>IF(W3320="","",_xlfn.LET(_xlpm.x,VLOOKUP(W3320,'Drop-down_menus'!$D$2:$E$13,2,FALSE),IF(_xlpm.x=0,"",_xlpm.x)))</f>
        <v>https://orcid.org/0000-0002-9037-7623</v>
      </c>
      <c r="AA3320" s="46" t="str">
        <f>IF(X3320="","",_xlfn.LET(_xlpm.x,VLOOKUP(X3320,'Drop-down_menus'!$D$2:$E$13,2,FALSE),IF(_xlpm.x=0,"",_xlpm.x)))</f>
        <v>https://orcid.org/0000-0001-5748-602X</v>
      </c>
      <c r="AB3320" s="46" t="s">
        <v>172</v>
      </c>
      <c r="AC3320" s="46" t="s">
        <v>189</v>
      </c>
    </row>
    <row r="3321" spans="1:29" ht="15" customHeight="1">
      <c r="A3321" s="46">
        <v>1299</v>
      </c>
      <c r="B3321" s="2">
        <v>4376</v>
      </c>
      <c r="C3321" t="s">
        <v>834</v>
      </c>
      <c r="D3321" s="46" t="b">
        <f>COUNTIF(Events!$B$2:$B$171, C3321) &gt; 0</f>
        <v>1</v>
      </c>
      <c r="E3321" s="46" t="s">
        <v>1110</v>
      </c>
      <c r="F3321" s="46" t="s">
        <v>1108</v>
      </c>
      <c r="G3321" t="s">
        <v>177</v>
      </c>
      <c r="H3321"/>
      <c r="I3321" s="46" t="s">
        <v>177</v>
      </c>
      <c r="J3321" s="46" t="str">
        <f>IF(I3321="","",_xlfn.LET(_xlpm.x,VLOOKUP(I3321,'2026-01-09_taxon-match'!$A$2:$N$81,4,FALSE),IF(_xlpm.x=0,"",_xlpm.x)))</f>
        <v>Sterechinus neumayeri</v>
      </c>
      <c r="K3321"/>
      <c r="L3321" s="46" t="str">
        <f>IF(I3321="","",_xlfn.LET(_xlpm.x,VLOOKUP(I3321,'2026-01-09_taxon-match'!$A$2:$N$81,3,FALSE),IF(_xlpm.x=0,"",_xlpm.x)))</f>
        <v>urn:lsid:marinespecies.org:taxname:160831</v>
      </c>
      <c r="M3321" s="46" t="str">
        <f>IF($I3321="","",_xlfn.LET(_xlpm.x,VLOOKUP($I3321,'2026-01-09_taxon-match'!$A$2:$N$81,5,FALSE),IF(_xlpm.x=0,"",_xlpm.x)))</f>
        <v>(Meissner, 1900)</v>
      </c>
      <c r="N3321" s="46" t="str">
        <f>IF($I3321="","",_xlfn.LET(_xlpm.x,VLOOKUP($I3321,'2026-01-09_taxon-match'!$A$2:$N$81,6,FALSE),IF(_xlpm.x=0,"",_xlpm.x)))</f>
        <v>Animalia</v>
      </c>
      <c r="O3321" s="46" t="str">
        <f>IF($I3321="","",_xlfn.LET(_xlpm.x,VLOOKUP($I3321,'2026-01-09_taxon-match'!$A$2:$N$81,7,FALSE),IF(_xlpm.x=0,"",_xlpm.x)))</f>
        <v>Echinodermata</v>
      </c>
      <c r="P3321" s="46" t="str">
        <f>IF($I3321="","",_xlfn.LET(_xlpm.x,VLOOKUP($I3321,'2026-01-09_taxon-match'!$A$2:$N$81,8,FALSE),IF(_xlpm.x=0,"",_xlpm.x)))</f>
        <v>Echinoidea</v>
      </c>
      <c r="Q3321" s="46" t="str">
        <f>IF($I3321="","",_xlfn.LET(_xlpm.x,VLOOKUP($I3321,'2026-01-09_taxon-match'!$A$2:$N$81,9,FALSE),IF(_xlpm.x=0,"",_xlpm.x)))</f>
        <v>Camarodonta</v>
      </c>
      <c r="R3321" s="46" t="str">
        <f>IF($I3321="","",_xlfn.LET(_xlpm.x,VLOOKUP($I3321,'2026-01-09_taxon-match'!$A$2:$N$81,10,FALSE),IF(_xlpm.x=0,"",_xlpm.x)))</f>
        <v>Echinidae</v>
      </c>
      <c r="S3321" s="46" t="str">
        <f>IF($I3321="","",_xlfn.LET(_xlpm.x,VLOOKUP($I3321,'2026-01-09_taxon-match'!$A$2:$N$81,11,FALSE),IF(_xlpm.x=0,"",_xlpm.x)))</f>
        <v>Sterechinus</v>
      </c>
      <c r="T3321" s="46" t="str">
        <f>IF($I3321="","",_xlfn.LET(_xlpm.x,VLOOKUP($I3321,'2026-01-09_taxon-match'!$A$2:$N$81,13,FALSE),IF(_xlpm.x=0,"",_xlpm.x)))</f>
        <v>neumayeri</v>
      </c>
      <c r="V3321" t="s">
        <v>43</v>
      </c>
      <c r="W3321" t="s">
        <v>28</v>
      </c>
      <c r="X3321" t="s">
        <v>32</v>
      </c>
      <c r="Y3321" s="46" t="str">
        <f>IF(V3321="","",_xlfn.LET(_xlpm.x,VLOOKUP(V3321,'Drop-down_menus'!$D$2:$E$13,2,FALSE),IF(_xlpm.x=0,"",_xlpm.x)))</f>
        <v>https://orcid.org/0000-0002-0981-7442</v>
      </c>
      <c r="Z3321" s="46" t="str">
        <f>IF(W3321="","",_xlfn.LET(_xlpm.x,VLOOKUP(W3321,'Drop-down_menus'!$D$2:$E$13,2,FALSE),IF(_xlpm.x=0,"",_xlpm.x)))</f>
        <v>https://orcid.org/0000-0002-9037-7623</v>
      </c>
      <c r="AA3321" s="46" t="str">
        <f>IF(X3321="","",_xlfn.LET(_xlpm.x,VLOOKUP(X3321,'Drop-down_menus'!$D$2:$E$13,2,FALSE),IF(_xlpm.x=0,"",_xlpm.x)))</f>
        <v>https://orcid.org/0000-0001-5748-602X</v>
      </c>
      <c r="AB3321" s="46" t="s">
        <v>229</v>
      </c>
      <c r="AC3321" s="46" t="s">
        <v>1114</v>
      </c>
    </row>
    <row r="3322" spans="1:29" ht="15" customHeight="1">
      <c r="A3322" s="46">
        <v>1299</v>
      </c>
      <c r="B3322" s="2">
        <v>4377</v>
      </c>
      <c r="C3322" t="s">
        <v>834</v>
      </c>
      <c r="D3322" s="46" t="b">
        <f>COUNTIF(Events!$B$2:$B$171, C3322) &gt; 0</f>
        <v>1</v>
      </c>
      <c r="E3322" s="46" t="s">
        <v>1111</v>
      </c>
      <c r="F3322" s="46" t="s">
        <v>1108</v>
      </c>
      <c r="G3322" t="s">
        <v>177</v>
      </c>
      <c r="H3322"/>
      <c r="I3322" s="46" t="s">
        <v>177</v>
      </c>
      <c r="J3322" s="46" t="str">
        <f>IF(I3322="","",_xlfn.LET(_xlpm.x,VLOOKUP(I3322,'2026-01-09_taxon-match'!$A$2:$N$81,4,FALSE),IF(_xlpm.x=0,"",_xlpm.x)))</f>
        <v>Sterechinus neumayeri</v>
      </c>
      <c r="K3322"/>
      <c r="L3322" s="46" t="str">
        <f>IF(I3322="","",_xlfn.LET(_xlpm.x,VLOOKUP(I3322,'2026-01-09_taxon-match'!$A$2:$N$81,3,FALSE),IF(_xlpm.x=0,"",_xlpm.x)))</f>
        <v>urn:lsid:marinespecies.org:taxname:160831</v>
      </c>
      <c r="M3322" s="46" t="str">
        <f>IF($I3322="","",_xlfn.LET(_xlpm.x,VLOOKUP($I3322,'2026-01-09_taxon-match'!$A$2:$N$81,5,FALSE),IF(_xlpm.x=0,"",_xlpm.x)))</f>
        <v>(Meissner, 1900)</v>
      </c>
      <c r="N3322" s="46" t="str">
        <f>IF($I3322="","",_xlfn.LET(_xlpm.x,VLOOKUP($I3322,'2026-01-09_taxon-match'!$A$2:$N$81,6,FALSE),IF(_xlpm.x=0,"",_xlpm.x)))</f>
        <v>Animalia</v>
      </c>
      <c r="O3322" s="46" t="str">
        <f>IF($I3322="","",_xlfn.LET(_xlpm.x,VLOOKUP($I3322,'2026-01-09_taxon-match'!$A$2:$N$81,7,FALSE),IF(_xlpm.x=0,"",_xlpm.x)))</f>
        <v>Echinodermata</v>
      </c>
      <c r="P3322" s="46" t="str">
        <f>IF($I3322="","",_xlfn.LET(_xlpm.x,VLOOKUP($I3322,'2026-01-09_taxon-match'!$A$2:$N$81,8,FALSE),IF(_xlpm.x=0,"",_xlpm.x)))</f>
        <v>Echinoidea</v>
      </c>
      <c r="Q3322" s="46" t="str">
        <f>IF($I3322="","",_xlfn.LET(_xlpm.x,VLOOKUP($I3322,'2026-01-09_taxon-match'!$A$2:$N$81,9,FALSE),IF(_xlpm.x=0,"",_xlpm.x)))</f>
        <v>Camarodonta</v>
      </c>
      <c r="R3322" s="46" t="str">
        <f>IF($I3322="","",_xlfn.LET(_xlpm.x,VLOOKUP($I3322,'2026-01-09_taxon-match'!$A$2:$N$81,10,FALSE),IF(_xlpm.x=0,"",_xlpm.x)))</f>
        <v>Echinidae</v>
      </c>
      <c r="S3322" s="46" t="str">
        <f>IF($I3322="","",_xlfn.LET(_xlpm.x,VLOOKUP($I3322,'2026-01-09_taxon-match'!$A$2:$N$81,11,FALSE),IF(_xlpm.x=0,"",_xlpm.x)))</f>
        <v>Sterechinus</v>
      </c>
      <c r="T3322" s="46" t="str">
        <f>IF($I3322="","",_xlfn.LET(_xlpm.x,VLOOKUP($I3322,'2026-01-09_taxon-match'!$A$2:$N$81,13,FALSE),IF(_xlpm.x=0,"",_xlpm.x)))</f>
        <v>neumayeri</v>
      </c>
      <c r="V3322" t="s">
        <v>43</v>
      </c>
      <c r="W3322" t="s">
        <v>28</v>
      </c>
      <c r="X3322" t="s">
        <v>32</v>
      </c>
      <c r="Y3322" s="46" t="str">
        <f>IF(V3322="","",_xlfn.LET(_xlpm.x,VLOOKUP(V3322,'Drop-down_menus'!$D$2:$E$13,2,FALSE),IF(_xlpm.x=0,"",_xlpm.x)))</f>
        <v>https://orcid.org/0000-0002-0981-7442</v>
      </c>
      <c r="Z3322" s="46" t="str">
        <f>IF(W3322="","",_xlfn.LET(_xlpm.x,VLOOKUP(W3322,'Drop-down_menus'!$D$2:$E$13,2,FALSE),IF(_xlpm.x=0,"",_xlpm.x)))</f>
        <v>https://orcid.org/0000-0002-9037-7623</v>
      </c>
      <c r="AA3322" s="46" t="str">
        <f>IF(X3322="","",_xlfn.LET(_xlpm.x,VLOOKUP(X3322,'Drop-down_menus'!$D$2:$E$13,2,FALSE),IF(_xlpm.x=0,"",_xlpm.x)))</f>
        <v>https://orcid.org/0000-0001-5748-602X</v>
      </c>
      <c r="AB3322" s="46" t="s">
        <v>229</v>
      </c>
      <c r="AC3322" s="46" t="s">
        <v>1114</v>
      </c>
    </row>
    <row r="3323" spans="1:29" ht="15" customHeight="1">
      <c r="A3323" s="46">
        <v>1299</v>
      </c>
      <c r="B3323" s="2">
        <v>4378</v>
      </c>
      <c r="C3323" t="s">
        <v>834</v>
      </c>
      <c r="D3323" s="46" t="b">
        <f>COUNTIF(Events!$B$2:$B$171, C3323) &gt; 0</f>
        <v>1</v>
      </c>
      <c r="E3323" s="2" t="s">
        <v>1106</v>
      </c>
      <c r="F3323" s="46" t="s">
        <v>1105</v>
      </c>
      <c r="G3323" t="s">
        <v>177</v>
      </c>
      <c r="H3323"/>
      <c r="I3323" s="46" t="s">
        <v>177</v>
      </c>
      <c r="J3323" s="46" t="str">
        <f>IF(I3323="","",_xlfn.LET(_xlpm.x,VLOOKUP(I3323,'2026-01-09_taxon-match'!$A$2:$N$81,4,FALSE),IF(_xlpm.x=0,"",_xlpm.x)))</f>
        <v>Sterechinus neumayeri</v>
      </c>
      <c r="K3323"/>
      <c r="L3323" s="46" t="str">
        <f>IF(I3323="","",_xlfn.LET(_xlpm.x,VLOOKUP(I3323,'2026-01-09_taxon-match'!$A$2:$N$81,3,FALSE),IF(_xlpm.x=0,"",_xlpm.x)))</f>
        <v>urn:lsid:marinespecies.org:taxname:160831</v>
      </c>
      <c r="M3323" s="46" t="str">
        <f>IF($I3323="","",_xlfn.LET(_xlpm.x,VLOOKUP($I3323,'2026-01-09_taxon-match'!$A$2:$N$81,5,FALSE),IF(_xlpm.x=0,"",_xlpm.x)))</f>
        <v>(Meissner, 1900)</v>
      </c>
      <c r="N3323" s="46" t="str">
        <f>IF($I3323="","",_xlfn.LET(_xlpm.x,VLOOKUP($I3323,'2026-01-09_taxon-match'!$A$2:$N$81,6,FALSE),IF(_xlpm.x=0,"",_xlpm.x)))</f>
        <v>Animalia</v>
      </c>
      <c r="O3323" s="46" t="str">
        <f>IF($I3323="","",_xlfn.LET(_xlpm.x,VLOOKUP($I3323,'2026-01-09_taxon-match'!$A$2:$N$81,7,FALSE),IF(_xlpm.x=0,"",_xlpm.x)))</f>
        <v>Echinodermata</v>
      </c>
      <c r="P3323" s="46" t="str">
        <f>IF($I3323="","",_xlfn.LET(_xlpm.x,VLOOKUP($I3323,'2026-01-09_taxon-match'!$A$2:$N$81,8,FALSE),IF(_xlpm.x=0,"",_xlpm.x)))</f>
        <v>Echinoidea</v>
      </c>
      <c r="Q3323" s="46" t="str">
        <f>IF($I3323="","",_xlfn.LET(_xlpm.x,VLOOKUP($I3323,'2026-01-09_taxon-match'!$A$2:$N$81,9,FALSE),IF(_xlpm.x=0,"",_xlpm.x)))</f>
        <v>Camarodonta</v>
      </c>
      <c r="R3323" s="46" t="str">
        <f>IF($I3323="","",_xlfn.LET(_xlpm.x,VLOOKUP($I3323,'2026-01-09_taxon-match'!$A$2:$N$81,10,FALSE),IF(_xlpm.x=0,"",_xlpm.x)))</f>
        <v>Echinidae</v>
      </c>
      <c r="S3323" s="46" t="str">
        <f>IF($I3323="","",_xlfn.LET(_xlpm.x,VLOOKUP($I3323,'2026-01-09_taxon-match'!$A$2:$N$81,11,FALSE),IF(_xlpm.x=0,"",_xlpm.x)))</f>
        <v>Sterechinus</v>
      </c>
      <c r="T3323" s="46" t="str">
        <f>IF($I3323="","",_xlfn.LET(_xlpm.x,VLOOKUP($I3323,'2026-01-09_taxon-match'!$A$2:$N$81,13,FALSE),IF(_xlpm.x=0,"",_xlpm.x)))</f>
        <v>neumayeri</v>
      </c>
      <c r="V3323" t="s">
        <v>43</v>
      </c>
      <c r="W3323" t="s">
        <v>28</v>
      </c>
      <c r="X3323" t="s">
        <v>32</v>
      </c>
      <c r="Y3323" s="46" t="str">
        <f>IF(V3323="","",_xlfn.LET(_xlpm.x,VLOOKUP(V3323,'Drop-down_menus'!$D$2:$E$13,2,FALSE),IF(_xlpm.x=0,"",_xlpm.x)))</f>
        <v>https://orcid.org/0000-0002-0981-7442</v>
      </c>
      <c r="Z3323" s="46" t="str">
        <f>IF(W3323="","",_xlfn.LET(_xlpm.x,VLOOKUP(W3323,'Drop-down_menus'!$D$2:$E$13,2,FALSE),IF(_xlpm.x=0,"",_xlpm.x)))</f>
        <v>https://orcid.org/0000-0002-9037-7623</v>
      </c>
      <c r="AA3323" s="46" t="str">
        <f>IF(X3323="","",_xlfn.LET(_xlpm.x,VLOOKUP(X3323,'Drop-down_menus'!$D$2:$E$13,2,FALSE),IF(_xlpm.x=0,"",_xlpm.x)))</f>
        <v>https://orcid.org/0000-0001-5748-602X</v>
      </c>
      <c r="AB3323" s="46" t="s">
        <v>300</v>
      </c>
      <c r="AC3323" s="46" t="s">
        <v>1115</v>
      </c>
    </row>
    <row r="3324" spans="1:29" ht="15" customHeight="1">
      <c r="A3324" s="46">
        <v>1300</v>
      </c>
      <c r="B3324" s="2">
        <v>4379</v>
      </c>
      <c r="C3324" t="s">
        <v>834</v>
      </c>
      <c r="D3324" s="46" t="b">
        <f>COUNTIF(Events!$B$2:$B$171, C3324) &gt; 0</f>
        <v>1</v>
      </c>
      <c r="E3324" s="46" t="s">
        <v>1113</v>
      </c>
      <c r="F3324" s="2" t="s">
        <v>1104</v>
      </c>
      <c r="G3324" t="s">
        <v>177</v>
      </c>
      <c r="H3324"/>
      <c r="I3324" s="46" t="s">
        <v>177</v>
      </c>
      <c r="J3324" s="46" t="str">
        <f>IF(I3324="","",_xlfn.LET(_xlpm.x,VLOOKUP(I3324,'2026-01-09_taxon-match'!$A$2:$N$81,4,FALSE),IF(_xlpm.x=0,"",_xlpm.x)))</f>
        <v>Sterechinus neumayeri</v>
      </c>
      <c r="K3324"/>
      <c r="L3324" s="46" t="str">
        <f>IF(I3324="","",_xlfn.LET(_xlpm.x,VLOOKUP(I3324,'2026-01-09_taxon-match'!$A$2:$N$81,3,FALSE),IF(_xlpm.x=0,"",_xlpm.x)))</f>
        <v>urn:lsid:marinespecies.org:taxname:160831</v>
      </c>
      <c r="M3324" s="46" t="str">
        <f>IF($I3324="","",_xlfn.LET(_xlpm.x,VLOOKUP($I3324,'2026-01-09_taxon-match'!$A$2:$N$81,5,FALSE),IF(_xlpm.x=0,"",_xlpm.x)))</f>
        <v>(Meissner, 1900)</v>
      </c>
      <c r="N3324" s="46" t="str">
        <f>IF($I3324="","",_xlfn.LET(_xlpm.x,VLOOKUP($I3324,'2026-01-09_taxon-match'!$A$2:$N$81,6,FALSE),IF(_xlpm.x=0,"",_xlpm.x)))</f>
        <v>Animalia</v>
      </c>
      <c r="O3324" s="46" t="str">
        <f>IF($I3324="","",_xlfn.LET(_xlpm.x,VLOOKUP($I3324,'2026-01-09_taxon-match'!$A$2:$N$81,7,FALSE),IF(_xlpm.x=0,"",_xlpm.x)))</f>
        <v>Echinodermata</v>
      </c>
      <c r="P3324" s="46" t="str">
        <f>IF($I3324="","",_xlfn.LET(_xlpm.x,VLOOKUP($I3324,'2026-01-09_taxon-match'!$A$2:$N$81,8,FALSE),IF(_xlpm.x=0,"",_xlpm.x)))</f>
        <v>Echinoidea</v>
      </c>
      <c r="Q3324" s="46" t="str">
        <f>IF($I3324="","",_xlfn.LET(_xlpm.x,VLOOKUP($I3324,'2026-01-09_taxon-match'!$A$2:$N$81,9,FALSE),IF(_xlpm.x=0,"",_xlpm.x)))</f>
        <v>Camarodonta</v>
      </c>
      <c r="R3324" s="46" t="str">
        <f>IF($I3324="","",_xlfn.LET(_xlpm.x,VLOOKUP($I3324,'2026-01-09_taxon-match'!$A$2:$N$81,10,FALSE),IF(_xlpm.x=0,"",_xlpm.x)))</f>
        <v>Echinidae</v>
      </c>
      <c r="S3324" s="46" t="str">
        <f>IF($I3324="","",_xlfn.LET(_xlpm.x,VLOOKUP($I3324,'2026-01-09_taxon-match'!$A$2:$N$81,11,FALSE),IF(_xlpm.x=0,"",_xlpm.x)))</f>
        <v>Sterechinus</v>
      </c>
      <c r="T3324" s="46" t="str">
        <f>IF($I3324="","",_xlfn.LET(_xlpm.x,VLOOKUP($I3324,'2026-01-09_taxon-match'!$A$2:$N$81,13,FALSE),IF(_xlpm.x=0,"",_xlpm.x)))</f>
        <v>neumayeri</v>
      </c>
      <c r="U3324"/>
      <c r="V3324" t="s">
        <v>43</v>
      </c>
      <c r="W3324" t="s">
        <v>28</v>
      </c>
      <c r="X3324" t="s">
        <v>32</v>
      </c>
      <c r="Y3324" s="46" t="str">
        <f>IF(V3324="","",_xlfn.LET(_xlpm.x,VLOOKUP(V3324,'Drop-down_menus'!$D$2:$E$13,2,FALSE),IF(_xlpm.x=0,"",_xlpm.x)))</f>
        <v>https://orcid.org/0000-0002-0981-7442</v>
      </c>
      <c r="Z3324" s="46" t="str">
        <f>IF(W3324="","",_xlfn.LET(_xlpm.x,VLOOKUP(W3324,'Drop-down_menus'!$D$2:$E$13,2,FALSE),IF(_xlpm.x=0,"",_xlpm.x)))</f>
        <v>https://orcid.org/0000-0002-9037-7623</v>
      </c>
      <c r="AA3324" s="46" t="str">
        <f>IF(X3324="","",_xlfn.LET(_xlpm.x,VLOOKUP(X3324,'Drop-down_menus'!$D$2:$E$13,2,FALSE),IF(_xlpm.x=0,"",_xlpm.x)))</f>
        <v>https://orcid.org/0000-0001-5748-602X</v>
      </c>
      <c r="AB3324" s="46" t="s">
        <v>172</v>
      </c>
      <c r="AC3324" s="46" t="s">
        <v>1114</v>
      </c>
    </row>
    <row r="3325" spans="1:29" ht="15" customHeight="1">
      <c r="A3325" s="46">
        <v>1300</v>
      </c>
      <c r="B3325" s="2">
        <v>4380</v>
      </c>
      <c r="C3325" t="s">
        <v>834</v>
      </c>
      <c r="D3325" s="46" t="b">
        <f>COUNTIF(Events!$B$2:$B$171, C3325) &gt; 0</f>
        <v>1</v>
      </c>
      <c r="E3325" s="46" t="s">
        <v>1109</v>
      </c>
      <c r="F3325" s="46" t="s">
        <v>1107</v>
      </c>
      <c r="G3325" t="s">
        <v>177</v>
      </c>
      <c r="H3325"/>
      <c r="I3325" s="46" t="s">
        <v>177</v>
      </c>
      <c r="J3325" s="46" t="str">
        <f>IF(I3325="","",_xlfn.LET(_xlpm.x,VLOOKUP(I3325,'2026-01-09_taxon-match'!$A$2:$N$81,4,FALSE),IF(_xlpm.x=0,"",_xlpm.x)))</f>
        <v>Sterechinus neumayeri</v>
      </c>
      <c r="K3325"/>
      <c r="L3325" s="46" t="str">
        <f>IF(I3325="","",_xlfn.LET(_xlpm.x,VLOOKUP(I3325,'2026-01-09_taxon-match'!$A$2:$N$81,3,FALSE),IF(_xlpm.x=0,"",_xlpm.x)))</f>
        <v>urn:lsid:marinespecies.org:taxname:160831</v>
      </c>
      <c r="M3325" s="46" t="str">
        <f>IF($I3325="","",_xlfn.LET(_xlpm.x,VLOOKUP($I3325,'2026-01-09_taxon-match'!$A$2:$N$81,5,FALSE),IF(_xlpm.x=0,"",_xlpm.x)))</f>
        <v>(Meissner, 1900)</v>
      </c>
      <c r="N3325" s="46" t="str">
        <f>IF($I3325="","",_xlfn.LET(_xlpm.x,VLOOKUP($I3325,'2026-01-09_taxon-match'!$A$2:$N$81,6,FALSE),IF(_xlpm.x=0,"",_xlpm.x)))</f>
        <v>Animalia</v>
      </c>
      <c r="O3325" s="46" t="str">
        <f>IF($I3325="","",_xlfn.LET(_xlpm.x,VLOOKUP($I3325,'2026-01-09_taxon-match'!$A$2:$N$81,7,FALSE),IF(_xlpm.x=0,"",_xlpm.x)))</f>
        <v>Echinodermata</v>
      </c>
      <c r="P3325" s="46" t="str">
        <f>IF($I3325="","",_xlfn.LET(_xlpm.x,VLOOKUP($I3325,'2026-01-09_taxon-match'!$A$2:$N$81,8,FALSE),IF(_xlpm.x=0,"",_xlpm.x)))</f>
        <v>Echinoidea</v>
      </c>
      <c r="Q3325" s="46" t="str">
        <f>IF($I3325="","",_xlfn.LET(_xlpm.x,VLOOKUP($I3325,'2026-01-09_taxon-match'!$A$2:$N$81,9,FALSE),IF(_xlpm.x=0,"",_xlpm.x)))</f>
        <v>Camarodonta</v>
      </c>
      <c r="R3325" s="46" t="str">
        <f>IF($I3325="","",_xlfn.LET(_xlpm.x,VLOOKUP($I3325,'2026-01-09_taxon-match'!$A$2:$N$81,10,FALSE),IF(_xlpm.x=0,"",_xlpm.x)))</f>
        <v>Echinidae</v>
      </c>
      <c r="S3325" s="46" t="str">
        <f>IF($I3325="","",_xlfn.LET(_xlpm.x,VLOOKUP($I3325,'2026-01-09_taxon-match'!$A$2:$N$81,11,FALSE),IF(_xlpm.x=0,"",_xlpm.x)))</f>
        <v>Sterechinus</v>
      </c>
      <c r="T3325" s="46" t="str">
        <f>IF($I3325="","",_xlfn.LET(_xlpm.x,VLOOKUP($I3325,'2026-01-09_taxon-match'!$A$2:$N$81,13,FALSE),IF(_xlpm.x=0,"",_xlpm.x)))</f>
        <v>neumayeri</v>
      </c>
      <c r="V3325" t="s">
        <v>43</v>
      </c>
      <c r="W3325" t="s">
        <v>28</v>
      </c>
      <c r="X3325" t="s">
        <v>32</v>
      </c>
      <c r="Y3325" s="46" t="str">
        <f>IF(V3325="","",_xlfn.LET(_xlpm.x,VLOOKUP(V3325,'Drop-down_menus'!$D$2:$E$13,2,FALSE),IF(_xlpm.x=0,"",_xlpm.x)))</f>
        <v>https://orcid.org/0000-0002-0981-7442</v>
      </c>
      <c r="Z3325" s="46" t="str">
        <f>IF(W3325="","",_xlfn.LET(_xlpm.x,VLOOKUP(W3325,'Drop-down_menus'!$D$2:$E$13,2,FALSE),IF(_xlpm.x=0,"",_xlpm.x)))</f>
        <v>https://orcid.org/0000-0002-9037-7623</v>
      </c>
      <c r="AA3325" s="46" t="str">
        <f>IF(X3325="","",_xlfn.LET(_xlpm.x,VLOOKUP(X3325,'Drop-down_menus'!$D$2:$E$13,2,FALSE),IF(_xlpm.x=0,"",_xlpm.x)))</f>
        <v>https://orcid.org/0000-0001-5748-602X</v>
      </c>
      <c r="AB3325" s="46" t="s">
        <v>172</v>
      </c>
      <c r="AC3325" s="46" t="s">
        <v>189</v>
      </c>
    </row>
    <row r="3326" spans="1:29" ht="15" customHeight="1">
      <c r="A3326" s="46">
        <v>1300</v>
      </c>
      <c r="B3326" s="2">
        <v>4381</v>
      </c>
      <c r="C3326" t="s">
        <v>834</v>
      </c>
      <c r="D3326" s="46" t="b">
        <f>COUNTIF(Events!$B$2:$B$171, C3326) &gt; 0</f>
        <v>1</v>
      </c>
      <c r="E3326" s="46" t="s">
        <v>1110</v>
      </c>
      <c r="F3326" s="46" t="s">
        <v>1108</v>
      </c>
      <c r="G3326" t="s">
        <v>177</v>
      </c>
      <c r="H3326"/>
      <c r="I3326" s="46" t="s">
        <v>177</v>
      </c>
      <c r="J3326" s="46" t="str">
        <f>IF(I3326="","",_xlfn.LET(_xlpm.x,VLOOKUP(I3326,'2026-01-09_taxon-match'!$A$2:$N$81,4,FALSE),IF(_xlpm.x=0,"",_xlpm.x)))</f>
        <v>Sterechinus neumayeri</v>
      </c>
      <c r="K3326"/>
      <c r="L3326" s="46" t="str">
        <f>IF(I3326="","",_xlfn.LET(_xlpm.x,VLOOKUP(I3326,'2026-01-09_taxon-match'!$A$2:$N$81,3,FALSE),IF(_xlpm.x=0,"",_xlpm.x)))</f>
        <v>urn:lsid:marinespecies.org:taxname:160831</v>
      </c>
      <c r="M3326" s="46" t="str">
        <f>IF($I3326="","",_xlfn.LET(_xlpm.x,VLOOKUP($I3326,'2026-01-09_taxon-match'!$A$2:$N$81,5,FALSE),IF(_xlpm.x=0,"",_xlpm.x)))</f>
        <v>(Meissner, 1900)</v>
      </c>
      <c r="N3326" s="46" t="str">
        <f>IF($I3326="","",_xlfn.LET(_xlpm.x,VLOOKUP($I3326,'2026-01-09_taxon-match'!$A$2:$N$81,6,FALSE),IF(_xlpm.x=0,"",_xlpm.x)))</f>
        <v>Animalia</v>
      </c>
      <c r="O3326" s="46" t="str">
        <f>IF($I3326="","",_xlfn.LET(_xlpm.x,VLOOKUP($I3326,'2026-01-09_taxon-match'!$A$2:$N$81,7,FALSE),IF(_xlpm.x=0,"",_xlpm.x)))</f>
        <v>Echinodermata</v>
      </c>
      <c r="P3326" s="46" t="str">
        <f>IF($I3326="","",_xlfn.LET(_xlpm.x,VLOOKUP($I3326,'2026-01-09_taxon-match'!$A$2:$N$81,8,FALSE),IF(_xlpm.x=0,"",_xlpm.x)))</f>
        <v>Echinoidea</v>
      </c>
      <c r="Q3326" s="46" t="str">
        <f>IF($I3326="","",_xlfn.LET(_xlpm.x,VLOOKUP($I3326,'2026-01-09_taxon-match'!$A$2:$N$81,9,FALSE),IF(_xlpm.x=0,"",_xlpm.x)))</f>
        <v>Camarodonta</v>
      </c>
      <c r="R3326" s="46" t="str">
        <f>IF($I3326="","",_xlfn.LET(_xlpm.x,VLOOKUP($I3326,'2026-01-09_taxon-match'!$A$2:$N$81,10,FALSE),IF(_xlpm.x=0,"",_xlpm.x)))</f>
        <v>Echinidae</v>
      </c>
      <c r="S3326" s="46" t="str">
        <f>IF($I3326="","",_xlfn.LET(_xlpm.x,VLOOKUP($I3326,'2026-01-09_taxon-match'!$A$2:$N$81,11,FALSE),IF(_xlpm.x=0,"",_xlpm.x)))</f>
        <v>Sterechinus</v>
      </c>
      <c r="T3326" s="46" t="str">
        <f>IF($I3326="","",_xlfn.LET(_xlpm.x,VLOOKUP($I3326,'2026-01-09_taxon-match'!$A$2:$N$81,13,FALSE),IF(_xlpm.x=0,"",_xlpm.x)))</f>
        <v>neumayeri</v>
      </c>
      <c r="V3326" t="s">
        <v>43</v>
      </c>
      <c r="W3326" t="s">
        <v>28</v>
      </c>
      <c r="X3326" t="s">
        <v>32</v>
      </c>
      <c r="Y3326" s="46" t="str">
        <f>IF(V3326="","",_xlfn.LET(_xlpm.x,VLOOKUP(V3326,'Drop-down_menus'!$D$2:$E$13,2,FALSE),IF(_xlpm.x=0,"",_xlpm.x)))</f>
        <v>https://orcid.org/0000-0002-0981-7442</v>
      </c>
      <c r="Z3326" s="46" t="str">
        <f>IF(W3326="","",_xlfn.LET(_xlpm.x,VLOOKUP(W3326,'Drop-down_menus'!$D$2:$E$13,2,FALSE),IF(_xlpm.x=0,"",_xlpm.x)))</f>
        <v>https://orcid.org/0000-0002-9037-7623</v>
      </c>
      <c r="AA3326" s="46" t="str">
        <f>IF(X3326="","",_xlfn.LET(_xlpm.x,VLOOKUP(X3326,'Drop-down_menus'!$D$2:$E$13,2,FALSE),IF(_xlpm.x=0,"",_xlpm.x)))</f>
        <v>https://orcid.org/0000-0001-5748-602X</v>
      </c>
      <c r="AB3326" s="46" t="s">
        <v>229</v>
      </c>
      <c r="AC3326" s="46" t="s">
        <v>1114</v>
      </c>
    </row>
    <row r="3327" spans="1:29" ht="15" customHeight="1">
      <c r="A3327" s="46">
        <v>1300</v>
      </c>
      <c r="B3327" s="2">
        <v>4382</v>
      </c>
      <c r="C3327" t="s">
        <v>834</v>
      </c>
      <c r="D3327" s="46" t="b">
        <f>COUNTIF(Events!$B$2:$B$171, C3327) &gt; 0</f>
        <v>1</v>
      </c>
      <c r="E3327" s="46" t="s">
        <v>1111</v>
      </c>
      <c r="F3327" s="46" t="s">
        <v>1108</v>
      </c>
      <c r="G3327" t="s">
        <v>177</v>
      </c>
      <c r="H3327"/>
      <c r="I3327" s="46" t="s">
        <v>177</v>
      </c>
      <c r="J3327" s="46" t="str">
        <f>IF(I3327="","",_xlfn.LET(_xlpm.x,VLOOKUP(I3327,'2026-01-09_taxon-match'!$A$2:$N$81,4,FALSE),IF(_xlpm.x=0,"",_xlpm.x)))</f>
        <v>Sterechinus neumayeri</v>
      </c>
      <c r="K3327"/>
      <c r="L3327" s="46" t="str">
        <f>IF(I3327="","",_xlfn.LET(_xlpm.x,VLOOKUP(I3327,'2026-01-09_taxon-match'!$A$2:$N$81,3,FALSE),IF(_xlpm.x=0,"",_xlpm.x)))</f>
        <v>urn:lsid:marinespecies.org:taxname:160831</v>
      </c>
      <c r="M3327" s="46" t="str">
        <f>IF($I3327="","",_xlfn.LET(_xlpm.x,VLOOKUP($I3327,'2026-01-09_taxon-match'!$A$2:$N$81,5,FALSE),IF(_xlpm.x=0,"",_xlpm.x)))</f>
        <v>(Meissner, 1900)</v>
      </c>
      <c r="N3327" s="46" t="str">
        <f>IF($I3327="","",_xlfn.LET(_xlpm.x,VLOOKUP($I3327,'2026-01-09_taxon-match'!$A$2:$N$81,6,FALSE),IF(_xlpm.x=0,"",_xlpm.x)))</f>
        <v>Animalia</v>
      </c>
      <c r="O3327" s="46" t="str">
        <f>IF($I3327="","",_xlfn.LET(_xlpm.x,VLOOKUP($I3327,'2026-01-09_taxon-match'!$A$2:$N$81,7,FALSE),IF(_xlpm.x=0,"",_xlpm.x)))</f>
        <v>Echinodermata</v>
      </c>
      <c r="P3327" s="46" t="str">
        <f>IF($I3327="","",_xlfn.LET(_xlpm.x,VLOOKUP($I3327,'2026-01-09_taxon-match'!$A$2:$N$81,8,FALSE),IF(_xlpm.x=0,"",_xlpm.x)))</f>
        <v>Echinoidea</v>
      </c>
      <c r="Q3327" s="46" t="str">
        <f>IF($I3327="","",_xlfn.LET(_xlpm.x,VLOOKUP($I3327,'2026-01-09_taxon-match'!$A$2:$N$81,9,FALSE),IF(_xlpm.x=0,"",_xlpm.x)))</f>
        <v>Camarodonta</v>
      </c>
      <c r="R3327" s="46" t="str">
        <f>IF($I3327="","",_xlfn.LET(_xlpm.x,VLOOKUP($I3327,'2026-01-09_taxon-match'!$A$2:$N$81,10,FALSE),IF(_xlpm.x=0,"",_xlpm.x)))</f>
        <v>Echinidae</v>
      </c>
      <c r="S3327" s="46" t="str">
        <f>IF($I3327="","",_xlfn.LET(_xlpm.x,VLOOKUP($I3327,'2026-01-09_taxon-match'!$A$2:$N$81,11,FALSE),IF(_xlpm.x=0,"",_xlpm.x)))</f>
        <v>Sterechinus</v>
      </c>
      <c r="T3327" s="46" t="str">
        <f>IF($I3327="","",_xlfn.LET(_xlpm.x,VLOOKUP($I3327,'2026-01-09_taxon-match'!$A$2:$N$81,13,FALSE),IF(_xlpm.x=0,"",_xlpm.x)))</f>
        <v>neumayeri</v>
      </c>
      <c r="V3327" t="s">
        <v>43</v>
      </c>
      <c r="W3327" t="s">
        <v>28</v>
      </c>
      <c r="X3327" t="s">
        <v>32</v>
      </c>
      <c r="Y3327" s="46" t="str">
        <f>IF(V3327="","",_xlfn.LET(_xlpm.x,VLOOKUP(V3327,'Drop-down_menus'!$D$2:$E$13,2,FALSE),IF(_xlpm.x=0,"",_xlpm.x)))</f>
        <v>https://orcid.org/0000-0002-0981-7442</v>
      </c>
      <c r="Z3327" s="46" t="str">
        <f>IF(W3327="","",_xlfn.LET(_xlpm.x,VLOOKUP(W3327,'Drop-down_menus'!$D$2:$E$13,2,FALSE),IF(_xlpm.x=0,"",_xlpm.x)))</f>
        <v>https://orcid.org/0000-0002-9037-7623</v>
      </c>
      <c r="AA3327" s="46" t="str">
        <f>IF(X3327="","",_xlfn.LET(_xlpm.x,VLOOKUP(X3327,'Drop-down_menus'!$D$2:$E$13,2,FALSE),IF(_xlpm.x=0,"",_xlpm.x)))</f>
        <v>https://orcid.org/0000-0001-5748-602X</v>
      </c>
      <c r="AB3327" s="46" t="s">
        <v>229</v>
      </c>
      <c r="AC3327" s="46" t="s">
        <v>1114</v>
      </c>
    </row>
    <row r="3328" spans="1:29" ht="15" customHeight="1">
      <c r="A3328" s="46">
        <v>1300</v>
      </c>
      <c r="B3328" s="2">
        <v>4383</v>
      </c>
      <c r="C3328" t="s">
        <v>834</v>
      </c>
      <c r="D3328" s="46" t="b">
        <f>COUNTIF(Events!$B$2:$B$171, C3328) &gt; 0</f>
        <v>1</v>
      </c>
      <c r="E3328" s="2" t="s">
        <v>1106</v>
      </c>
      <c r="F3328" s="46" t="s">
        <v>1105</v>
      </c>
      <c r="G3328" t="s">
        <v>177</v>
      </c>
      <c r="H3328"/>
      <c r="I3328" s="46" t="s">
        <v>177</v>
      </c>
      <c r="J3328" s="46" t="str">
        <f>IF(I3328="","",_xlfn.LET(_xlpm.x,VLOOKUP(I3328,'2026-01-09_taxon-match'!$A$2:$N$81,4,FALSE),IF(_xlpm.x=0,"",_xlpm.x)))</f>
        <v>Sterechinus neumayeri</v>
      </c>
      <c r="K3328"/>
      <c r="L3328" s="46" t="str">
        <f>IF(I3328="","",_xlfn.LET(_xlpm.x,VLOOKUP(I3328,'2026-01-09_taxon-match'!$A$2:$N$81,3,FALSE),IF(_xlpm.x=0,"",_xlpm.x)))</f>
        <v>urn:lsid:marinespecies.org:taxname:160831</v>
      </c>
      <c r="M3328" s="46" t="str">
        <f>IF($I3328="","",_xlfn.LET(_xlpm.x,VLOOKUP($I3328,'2026-01-09_taxon-match'!$A$2:$N$81,5,FALSE),IF(_xlpm.x=0,"",_xlpm.x)))</f>
        <v>(Meissner, 1900)</v>
      </c>
      <c r="N3328" s="46" t="str">
        <f>IF($I3328="","",_xlfn.LET(_xlpm.x,VLOOKUP($I3328,'2026-01-09_taxon-match'!$A$2:$N$81,6,FALSE),IF(_xlpm.x=0,"",_xlpm.x)))</f>
        <v>Animalia</v>
      </c>
      <c r="O3328" s="46" t="str">
        <f>IF($I3328="","",_xlfn.LET(_xlpm.x,VLOOKUP($I3328,'2026-01-09_taxon-match'!$A$2:$N$81,7,FALSE),IF(_xlpm.x=0,"",_xlpm.x)))</f>
        <v>Echinodermata</v>
      </c>
      <c r="P3328" s="46" t="str">
        <f>IF($I3328="","",_xlfn.LET(_xlpm.x,VLOOKUP($I3328,'2026-01-09_taxon-match'!$A$2:$N$81,8,FALSE),IF(_xlpm.x=0,"",_xlpm.x)))</f>
        <v>Echinoidea</v>
      </c>
      <c r="Q3328" s="46" t="str">
        <f>IF($I3328="","",_xlfn.LET(_xlpm.x,VLOOKUP($I3328,'2026-01-09_taxon-match'!$A$2:$N$81,9,FALSE),IF(_xlpm.x=0,"",_xlpm.x)))</f>
        <v>Camarodonta</v>
      </c>
      <c r="R3328" s="46" t="str">
        <f>IF($I3328="","",_xlfn.LET(_xlpm.x,VLOOKUP($I3328,'2026-01-09_taxon-match'!$A$2:$N$81,10,FALSE),IF(_xlpm.x=0,"",_xlpm.x)))</f>
        <v>Echinidae</v>
      </c>
      <c r="S3328" s="46" t="str">
        <f>IF($I3328="","",_xlfn.LET(_xlpm.x,VLOOKUP($I3328,'2026-01-09_taxon-match'!$A$2:$N$81,11,FALSE),IF(_xlpm.x=0,"",_xlpm.x)))</f>
        <v>Sterechinus</v>
      </c>
      <c r="T3328" s="46" t="str">
        <f>IF($I3328="","",_xlfn.LET(_xlpm.x,VLOOKUP($I3328,'2026-01-09_taxon-match'!$A$2:$N$81,13,FALSE),IF(_xlpm.x=0,"",_xlpm.x)))</f>
        <v>neumayeri</v>
      </c>
      <c r="V3328" t="s">
        <v>43</v>
      </c>
      <c r="W3328" t="s">
        <v>28</v>
      </c>
      <c r="X3328" t="s">
        <v>32</v>
      </c>
      <c r="Y3328" s="46" t="str">
        <f>IF(V3328="","",_xlfn.LET(_xlpm.x,VLOOKUP(V3328,'Drop-down_menus'!$D$2:$E$13,2,FALSE),IF(_xlpm.x=0,"",_xlpm.x)))</f>
        <v>https://orcid.org/0000-0002-0981-7442</v>
      </c>
      <c r="Z3328" s="46" t="str">
        <f>IF(W3328="","",_xlfn.LET(_xlpm.x,VLOOKUP(W3328,'Drop-down_menus'!$D$2:$E$13,2,FALSE),IF(_xlpm.x=0,"",_xlpm.x)))</f>
        <v>https://orcid.org/0000-0002-9037-7623</v>
      </c>
      <c r="AA3328" s="46" t="str">
        <f>IF(X3328="","",_xlfn.LET(_xlpm.x,VLOOKUP(X3328,'Drop-down_menus'!$D$2:$E$13,2,FALSE),IF(_xlpm.x=0,"",_xlpm.x)))</f>
        <v>https://orcid.org/0000-0001-5748-602X</v>
      </c>
      <c r="AB3328" s="46" t="s">
        <v>300</v>
      </c>
      <c r="AC3328" s="46" t="s">
        <v>1115</v>
      </c>
    </row>
    <row r="3329" spans="1:29" ht="15" customHeight="1">
      <c r="A3329" s="46">
        <v>1301</v>
      </c>
      <c r="B3329" s="2">
        <v>4384</v>
      </c>
      <c r="C3329" t="s">
        <v>834</v>
      </c>
      <c r="D3329" s="46" t="b">
        <f>COUNTIF(Events!$B$2:$B$171, C3329) &gt; 0</f>
        <v>1</v>
      </c>
      <c r="E3329" s="46" t="s">
        <v>1113</v>
      </c>
      <c r="F3329" s="2" t="s">
        <v>1104</v>
      </c>
      <c r="G3329" t="s">
        <v>177</v>
      </c>
      <c r="H3329"/>
      <c r="I3329" s="46" t="s">
        <v>177</v>
      </c>
      <c r="J3329" s="46" t="str">
        <f>IF(I3329="","",_xlfn.LET(_xlpm.x,VLOOKUP(I3329,'2026-01-09_taxon-match'!$A$2:$N$81,4,FALSE),IF(_xlpm.x=0,"",_xlpm.x)))</f>
        <v>Sterechinus neumayeri</v>
      </c>
      <c r="K3329"/>
      <c r="L3329" s="46" t="str">
        <f>IF(I3329="","",_xlfn.LET(_xlpm.x,VLOOKUP(I3329,'2026-01-09_taxon-match'!$A$2:$N$81,3,FALSE),IF(_xlpm.x=0,"",_xlpm.x)))</f>
        <v>urn:lsid:marinespecies.org:taxname:160831</v>
      </c>
      <c r="M3329" s="46" t="str">
        <f>IF($I3329="","",_xlfn.LET(_xlpm.x,VLOOKUP($I3329,'2026-01-09_taxon-match'!$A$2:$N$81,5,FALSE),IF(_xlpm.x=0,"",_xlpm.x)))</f>
        <v>(Meissner, 1900)</v>
      </c>
      <c r="N3329" s="46" t="str">
        <f>IF($I3329="","",_xlfn.LET(_xlpm.x,VLOOKUP($I3329,'2026-01-09_taxon-match'!$A$2:$N$81,6,FALSE),IF(_xlpm.x=0,"",_xlpm.x)))</f>
        <v>Animalia</v>
      </c>
      <c r="O3329" s="46" t="str">
        <f>IF($I3329="","",_xlfn.LET(_xlpm.x,VLOOKUP($I3329,'2026-01-09_taxon-match'!$A$2:$N$81,7,FALSE),IF(_xlpm.x=0,"",_xlpm.x)))</f>
        <v>Echinodermata</v>
      </c>
      <c r="P3329" s="46" t="str">
        <f>IF($I3329="","",_xlfn.LET(_xlpm.x,VLOOKUP($I3329,'2026-01-09_taxon-match'!$A$2:$N$81,8,FALSE),IF(_xlpm.x=0,"",_xlpm.x)))</f>
        <v>Echinoidea</v>
      </c>
      <c r="Q3329" s="46" t="str">
        <f>IF($I3329="","",_xlfn.LET(_xlpm.x,VLOOKUP($I3329,'2026-01-09_taxon-match'!$A$2:$N$81,9,FALSE),IF(_xlpm.x=0,"",_xlpm.x)))</f>
        <v>Camarodonta</v>
      </c>
      <c r="R3329" s="46" t="str">
        <f>IF($I3329="","",_xlfn.LET(_xlpm.x,VLOOKUP($I3329,'2026-01-09_taxon-match'!$A$2:$N$81,10,FALSE),IF(_xlpm.x=0,"",_xlpm.x)))</f>
        <v>Echinidae</v>
      </c>
      <c r="S3329" s="46" t="str">
        <f>IF($I3329="","",_xlfn.LET(_xlpm.x,VLOOKUP($I3329,'2026-01-09_taxon-match'!$A$2:$N$81,11,FALSE),IF(_xlpm.x=0,"",_xlpm.x)))</f>
        <v>Sterechinus</v>
      </c>
      <c r="T3329" s="46" t="str">
        <f>IF($I3329="","",_xlfn.LET(_xlpm.x,VLOOKUP($I3329,'2026-01-09_taxon-match'!$A$2:$N$81,13,FALSE),IF(_xlpm.x=0,"",_xlpm.x)))</f>
        <v>neumayeri</v>
      </c>
      <c r="U3329"/>
      <c r="V3329" t="s">
        <v>43</v>
      </c>
      <c r="W3329" t="s">
        <v>28</v>
      </c>
      <c r="X3329" t="s">
        <v>32</v>
      </c>
      <c r="Y3329" s="46" t="str">
        <f>IF(V3329="","",_xlfn.LET(_xlpm.x,VLOOKUP(V3329,'Drop-down_menus'!$D$2:$E$13,2,FALSE),IF(_xlpm.x=0,"",_xlpm.x)))</f>
        <v>https://orcid.org/0000-0002-0981-7442</v>
      </c>
      <c r="Z3329" s="46" t="str">
        <f>IF(W3329="","",_xlfn.LET(_xlpm.x,VLOOKUP(W3329,'Drop-down_menus'!$D$2:$E$13,2,FALSE),IF(_xlpm.x=0,"",_xlpm.x)))</f>
        <v>https://orcid.org/0000-0002-9037-7623</v>
      </c>
      <c r="AA3329" s="46" t="str">
        <f>IF(X3329="","",_xlfn.LET(_xlpm.x,VLOOKUP(X3329,'Drop-down_menus'!$D$2:$E$13,2,FALSE),IF(_xlpm.x=0,"",_xlpm.x)))</f>
        <v>https://orcid.org/0000-0001-5748-602X</v>
      </c>
      <c r="AB3329" s="46" t="s">
        <v>172</v>
      </c>
      <c r="AC3329" s="46" t="s">
        <v>1114</v>
      </c>
    </row>
    <row r="3330" spans="1:29" ht="15" customHeight="1">
      <c r="A3330" s="46">
        <v>1301</v>
      </c>
      <c r="B3330" s="2">
        <v>4385</v>
      </c>
      <c r="C3330" t="s">
        <v>834</v>
      </c>
      <c r="D3330" s="46" t="b">
        <f>COUNTIF(Events!$B$2:$B$171, C3330) &gt; 0</f>
        <v>1</v>
      </c>
      <c r="E3330" s="46" t="s">
        <v>1109</v>
      </c>
      <c r="F3330" s="46" t="s">
        <v>1107</v>
      </c>
      <c r="G3330" t="s">
        <v>177</v>
      </c>
      <c r="H3330"/>
      <c r="I3330" s="46" t="s">
        <v>177</v>
      </c>
      <c r="J3330" s="46" t="str">
        <f>IF(I3330="","",_xlfn.LET(_xlpm.x,VLOOKUP(I3330,'2026-01-09_taxon-match'!$A$2:$N$81,4,FALSE),IF(_xlpm.x=0,"",_xlpm.x)))</f>
        <v>Sterechinus neumayeri</v>
      </c>
      <c r="K3330"/>
      <c r="L3330" s="46" t="str">
        <f>IF(I3330="","",_xlfn.LET(_xlpm.x,VLOOKUP(I3330,'2026-01-09_taxon-match'!$A$2:$N$81,3,FALSE),IF(_xlpm.x=0,"",_xlpm.x)))</f>
        <v>urn:lsid:marinespecies.org:taxname:160831</v>
      </c>
      <c r="M3330" s="46" t="str">
        <f>IF($I3330="","",_xlfn.LET(_xlpm.x,VLOOKUP($I3330,'2026-01-09_taxon-match'!$A$2:$N$81,5,FALSE),IF(_xlpm.x=0,"",_xlpm.x)))</f>
        <v>(Meissner, 1900)</v>
      </c>
      <c r="N3330" s="46" t="str">
        <f>IF($I3330="","",_xlfn.LET(_xlpm.x,VLOOKUP($I3330,'2026-01-09_taxon-match'!$A$2:$N$81,6,FALSE),IF(_xlpm.x=0,"",_xlpm.x)))</f>
        <v>Animalia</v>
      </c>
      <c r="O3330" s="46" t="str">
        <f>IF($I3330="","",_xlfn.LET(_xlpm.x,VLOOKUP($I3330,'2026-01-09_taxon-match'!$A$2:$N$81,7,FALSE),IF(_xlpm.x=0,"",_xlpm.x)))</f>
        <v>Echinodermata</v>
      </c>
      <c r="P3330" s="46" t="str">
        <f>IF($I3330="","",_xlfn.LET(_xlpm.x,VLOOKUP($I3330,'2026-01-09_taxon-match'!$A$2:$N$81,8,FALSE),IF(_xlpm.x=0,"",_xlpm.x)))</f>
        <v>Echinoidea</v>
      </c>
      <c r="Q3330" s="46" t="str">
        <f>IF($I3330="","",_xlfn.LET(_xlpm.x,VLOOKUP($I3330,'2026-01-09_taxon-match'!$A$2:$N$81,9,FALSE),IF(_xlpm.x=0,"",_xlpm.x)))</f>
        <v>Camarodonta</v>
      </c>
      <c r="R3330" s="46" t="str">
        <f>IF($I3330="","",_xlfn.LET(_xlpm.x,VLOOKUP($I3330,'2026-01-09_taxon-match'!$A$2:$N$81,10,FALSE),IF(_xlpm.x=0,"",_xlpm.x)))</f>
        <v>Echinidae</v>
      </c>
      <c r="S3330" s="46" t="str">
        <f>IF($I3330="","",_xlfn.LET(_xlpm.x,VLOOKUP($I3330,'2026-01-09_taxon-match'!$A$2:$N$81,11,FALSE),IF(_xlpm.x=0,"",_xlpm.x)))</f>
        <v>Sterechinus</v>
      </c>
      <c r="T3330" s="46" t="str">
        <f>IF($I3330="","",_xlfn.LET(_xlpm.x,VLOOKUP($I3330,'2026-01-09_taxon-match'!$A$2:$N$81,13,FALSE),IF(_xlpm.x=0,"",_xlpm.x)))</f>
        <v>neumayeri</v>
      </c>
      <c r="V3330" t="s">
        <v>43</v>
      </c>
      <c r="W3330" t="s">
        <v>28</v>
      </c>
      <c r="X3330" t="s">
        <v>32</v>
      </c>
      <c r="Y3330" s="46" t="str">
        <f>IF(V3330="","",_xlfn.LET(_xlpm.x,VLOOKUP(V3330,'Drop-down_menus'!$D$2:$E$13,2,FALSE),IF(_xlpm.x=0,"",_xlpm.x)))</f>
        <v>https://orcid.org/0000-0002-0981-7442</v>
      </c>
      <c r="Z3330" s="46" t="str">
        <f>IF(W3330="","",_xlfn.LET(_xlpm.x,VLOOKUP(W3330,'Drop-down_menus'!$D$2:$E$13,2,FALSE),IF(_xlpm.x=0,"",_xlpm.x)))</f>
        <v>https://orcid.org/0000-0002-9037-7623</v>
      </c>
      <c r="AA3330" s="46" t="str">
        <f>IF(X3330="","",_xlfn.LET(_xlpm.x,VLOOKUP(X3330,'Drop-down_menus'!$D$2:$E$13,2,FALSE),IF(_xlpm.x=0,"",_xlpm.x)))</f>
        <v>https://orcid.org/0000-0001-5748-602X</v>
      </c>
      <c r="AB3330" s="46" t="s">
        <v>172</v>
      </c>
      <c r="AC3330" s="46" t="s">
        <v>189</v>
      </c>
    </row>
    <row r="3331" spans="1:29" ht="15" customHeight="1">
      <c r="A3331" s="46">
        <v>1301</v>
      </c>
      <c r="B3331" s="2">
        <v>4386</v>
      </c>
      <c r="C3331" t="s">
        <v>834</v>
      </c>
      <c r="D3331" s="46" t="b">
        <f>COUNTIF(Events!$B$2:$B$171, C3331) &gt; 0</f>
        <v>1</v>
      </c>
      <c r="E3331" s="46" t="s">
        <v>1110</v>
      </c>
      <c r="F3331" s="46" t="s">
        <v>1108</v>
      </c>
      <c r="G3331" t="s">
        <v>177</v>
      </c>
      <c r="H3331"/>
      <c r="I3331" s="46" t="s">
        <v>177</v>
      </c>
      <c r="J3331" s="46" t="str">
        <f>IF(I3331="","",_xlfn.LET(_xlpm.x,VLOOKUP(I3331,'2026-01-09_taxon-match'!$A$2:$N$81,4,FALSE),IF(_xlpm.x=0,"",_xlpm.x)))</f>
        <v>Sterechinus neumayeri</v>
      </c>
      <c r="K3331"/>
      <c r="L3331" s="46" t="str">
        <f>IF(I3331="","",_xlfn.LET(_xlpm.x,VLOOKUP(I3331,'2026-01-09_taxon-match'!$A$2:$N$81,3,FALSE),IF(_xlpm.x=0,"",_xlpm.x)))</f>
        <v>urn:lsid:marinespecies.org:taxname:160831</v>
      </c>
      <c r="M3331" s="46" t="str">
        <f>IF($I3331="","",_xlfn.LET(_xlpm.x,VLOOKUP($I3331,'2026-01-09_taxon-match'!$A$2:$N$81,5,FALSE),IF(_xlpm.x=0,"",_xlpm.x)))</f>
        <v>(Meissner, 1900)</v>
      </c>
      <c r="N3331" s="46" t="str">
        <f>IF($I3331="","",_xlfn.LET(_xlpm.x,VLOOKUP($I3331,'2026-01-09_taxon-match'!$A$2:$N$81,6,FALSE),IF(_xlpm.x=0,"",_xlpm.x)))</f>
        <v>Animalia</v>
      </c>
      <c r="O3331" s="46" t="str">
        <f>IF($I3331="","",_xlfn.LET(_xlpm.x,VLOOKUP($I3331,'2026-01-09_taxon-match'!$A$2:$N$81,7,FALSE),IF(_xlpm.x=0,"",_xlpm.x)))</f>
        <v>Echinodermata</v>
      </c>
      <c r="P3331" s="46" t="str">
        <f>IF($I3331="","",_xlfn.LET(_xlpm.x,VLOOKUP($I3331,'2026-01-09_taxon-match'!$A$2:$N$81,8,FALSE),IF(_xlpm.x=0,"",_xlpm.x)))</f>
        <v>Echinoidea</v>
      </c>
      <c r="Q3331" s="46" t="str">
        <f>IF($I3331="","",_xlfn.LET(_xlpm.x,VLOOKUP($I3331,'2026-01-09_taxon-match'!$A$2:$N$81,9,FALSE),IF(_xlpm.x=0,"",_xlpm.x)))</f>
        <v>Camarodonta</v>
      </c>
      <c r="R3331" s="46" t="str">
        <f>IF($I3331="","",_xlfn.LET(_xlpm.x,VLOOKUP($I3331,'2026-01-09_taxon-match'!$A$2:$N$81,10,FALSE),IF(_xlpm.x=0,"",_xlpm.x)))</f>
        <v>Echinidae</v>
      </c>
      <c r="S3331" s="46" t="str">
        <f>IF($I3331="","",_xlfn.LET(_xlpm.x,VLOOKUP($I3331,'2026-01-09_taxon-match'!$A$2:$N$81,11,FALSE),IF(_xlpm.x=0,"",_xlpm.x)))</f>
        <v>Sterechinus</v>
      </c>
      <c r="T3331" s="46" t="str">
        <f>IF($I3331="","",_xlfn.LET(_xlpm.x,VLOOKUP($I3331,'2026-01-09_taxon-match'!$A$2:$N$81,13,FALSE),IF(_xlpm.x=0,"",_xlpm.x)))</f>
        <v>neumayeri</v>
      </c>
      <c r="V3331" t="s">
        <v>43</v>
      </c>
      <c r="W3331" t="s">
        <v>28</v>
      </c>
      <c r="X3331" t="s">
        <v>32</v>
      </c>
      <c r="Y3331" s="46" t="str">
        <f>IF(V3331="","",_xlfn.LET(_xlpm.x,VLOOKUP(V3331,'Drop-down_menus'!$D$2:$E$13,2,FALSE),IF(_xlpm.x=0,"",_xlpm.x)))</f>
        <v>https://orcid.org/0000-0002-0981-7442</v>
      </c>
      <c r="Z3331" s="46" t="str">
        <f>IF(W3331="","",_xlfn.LET(_xlpm.x,VLOOKUP(W3331,'Drop-down_menus'!$D$2:$E$13,2,FALSE),IF(_xlpm.x=0,"",_xlpm.x)))</f>
        <v>https://orcid.org/0000-0002-9037-7623</v>
      </c>
      <c r="AA3331" s="46" t="str">
        <f>IF(X3331="","",_xlfn.LET(_xlpm.x,VLOOKUP(X3331,'Drop-down_menus'!$D$2:$E$13,2,FALSE),IF(_xlpm.x=0,"",_xlpm.x)))</f>
        <v>https://orcid.org/0000-0001-5748-602X</v>
      </c>
      <c r="AB3331" s="46" t="s">
        <v>229</v>
      </c>
      <c r="AC3331" s="46" t="s">
        <v>1114</v>
      </c>
    </row>
    <row r="3332" spans="1:29" ht="15" customHeight="1">
      <c r="A3332" s="46">
        <v>1301</v>
      </c>
      <c r="B3332" s="2">
        <v>4387</v>
      </c>
      <c r="C3332" t="s">
        <v>834</v>
      </c>
      <c r="D3332" s="46" t="b">
        <f>COUNTIF(Events!$B$2:$B$171, C3332) &gt; 0</f>
        <v>1</v>
      </c>
      <c r="E3332" s="46" t="s">
        <v>1111</v>
      </c>
      <c r="F3332" s="46" t="s">
        <v>1108</v>
      </c>
      <c r="G3332" t="s">
        <v>177</v>
      </c>
      <c r="H3332"/>
      <c r="I3332" s="46" t="s">
        <v>177</v>
      </c>
      <c r="J3332" s="46" t="str">
        <f>IF(I3332="","",_xlfn.LET(_xlpm.x,VLOOKUP(I3332,'2026-01-09_taxon-match'!$A$2:$N$81,4,FALSE),IF(_xlpm.x=0,"",_xlpm.x)))</f>
        <v>Sterechinus neumayeri</v>
      </c>
      <c r="K3332"/>
      <c r="L3332" s="46" t="str">
        <f>IF(I3332="","",_xlfn.LET(_xlpm.x,VLOOKUP(I3332,'2026-01-09_taxon-match'!$A$2:$N$81,3,FALSE),IF(_xlpm.x=0,"",_xlpm.x)))</f>
        <v>urn:lsid:marinespecies.org:taxname:160831</v>
      </c>
      <c r="M3332" s="46" t="str">
        <f>IF($I3332="","",_xlfn.LET(_xlpm.x,VLOOKUP($I3332,'2026-01-09_taxon-match'!$A$2:$N$81,5,FALSE),IF(_xlpm.x=0,"",_xlpm.x)))</f>
        <v>(Meissner, 1900)</v>
      </c>
      <c r="N3332" s="46" t="str">
        <f>IF($I3332="","",_xlfn.LET(_xlpm.x,VLOOKUP($I3332,'2026-01-09_taxon-match'!$A$2:$N$81,6,FALSE),IF(_xlpm.x=0,"",_xlpm.x)))</f>
        <v>Animalia</v>
      </c>
      <c r="O3332" s="46" t="str">
        <f>IF($I3332="","",_xlfn.LET(_xlpm.x,VLOOKUP($I3332,'2026-01-09_taxon-match'!$A$2:$N$81,7,FALSE),IF(_xlpm.x=0,"",_xlpm.x)))</f>
        <v>Echinodermata</v>
      </c>
      <c r="P3332" s="46" t="str">
        <f>IF($I3332="","",_xlfn.LET(_xlpm.x,VLOOKUP($I3332,'2026-01-09_taxon-match'!$A$2:$N$81,8,FALSE),IF(_xlpm.x=0,"",_xlpm.x)))</f>
        <v>Echinoidea</v>
      </c>
      <c r="Q3332" s="46" t="str">
        <f>IF($I3332="","",_xlfn.LET(_xlpm.x,VLOOKUP($I3332,'2026-01-09_taxon-match'!$A$2:$N$81,9,FALSE),IF(_xlpm.x=0,"",_xlpm.x)))</f>
        <v>Camarodonta</v>
      </c>
      <c r="R3332" s="46" t="str">
        <f>IF($I3332="","",_xlfn.LET(_xlpm.x,VLOOKUP($I3332,'2026-01-09_taxon-match'!$A$2:$N$81,10,FALSE),IF(_xlpm.x=0,"",_xlpm.x)))</f>
        <v>Echinidae</v>
      </c>
      <c r="S3332" s="46" t="str">
        <f>IF($I3332="","",_xlfn.LET(_xlpm.x,VLOOKUP($I3332,'2026-01-09_taxon-match'!$A$2:$N$81,11,FALSE),IF(_xlpm.x=0,"",_xlpm.x)))</f>
        <v>Sterechinus</v>
      </c>
      <c r="T3332" s="46" t="str">
        <f>IF($I3332="","",_xlfn.LET(_xlpm.x,VLOOKUP($I3332,'2026-01-09_taxon-match'!$A$2:$N$81,13,FALSE),IF(_xlpm.x=0,"",_xlpm.x)))</f>
        <v>neumayeri</v>
      </c>
      <c r="V3332" t="s">
        <v>43</v>
      </c>
      <c r="W3332" t="s">
        <v>28</v>
      </c>
      <c r="X3332" t="s">
        <v>32</v>
      </c>
      <c r="Y3332" s="46" t="str">
        <f>IF(V3332="","",_xlfn.LET(_xlpm.x,VLOOKUP(V3332,'Drop-down_menus'!$D$2:$E$13,2,FALSE),IF(_xlpm.x=0,"",_xlpm.x)))</f>
        <v>https://orcid.org/0000-0002-0981-7442</v>
      </c>
      <c r="Z3332" s="46" t="str">
        <f>IF(W3332="","",_xlfn.LET(_xlpm.x,VLOOKUP(W3332,'Drop-down_menus'!$D$2:$E$13,2,FALSE),IF(_xlpm.x=0,"",_xlpm.x)))</f>
        <v>https://orcid.org/0000-0002-9037-7623</v>
      </c>
      <c r="AA3332" s="46" t="str">
        <f>IF(X3332="","",_xlfn.LET(_xlpm.x,VLOOKUP(X3332,'Drop-down_menus'!$D$2:$E$13,2,FALSE),IF(_xlpm.x=0,"",_xlpm.x)))</f>
        <v>https://orcid.org/0000-0001-5748-602X</v>
      </c>
      <c r="AB3332" s="46" t="s">
        <v>229</v>
      </c>
      <c r="AC3332" s="46" t="s">
        <v>1114</v>
      </c>
    </row>
    <row r="3333" spans="1:29" ht="15" customHeight="1">
      <c r="A3333" s="46">
        <v>1301</v>
      </c>
      <c r="B3333" s="2">
        <v>4388</v>
      </c>
      <c r="C3333" t="s">
        <v>834</v>
      </c>
      <c r="D3333" s="46" t="b">
        <f>COUNTIF(Events!$B$2:$B$171, C3333) &gt; 0</f>
        <v>1</v>
      </c>
      <c r="E3333" s="2" t="s">
        <v>1106</v>
      </c>
      <c r="F3333" s="46" t="s">
        <v>1105</v>
      </c>
      <c r="G3333" t="s">
        <v>177</v>
      </c>
      <c r="H3333"/>
      <c r="I3333" s="46" t="s">
        <v>177</v>
      </c>
      <c r="J3333" s="46" t="str">
        <f>IF(I3333="","",_xlfn.LET(_xlpm.x,VLOOKUP(I3333,'2026-01-09_taxon-match'!$A$2:$N$81,4,FALSE),IF(_xlpm.x=0,"",_xlpm.x)))</f>
        <v>Sterechinus neumayeri</v>
      </c>
      <c r="K3333"/>
      <c r="L3333" s="46" t="str">
        <f>IF(I3333="","",_xlfn.LET(_xlpm.x,VLOOKUP(I3333,'2026-01-09_taxon-match'!$A$2:$N$81,3,FALSE),IF(_xlpm.x=0,"",_xlpm.x)))</f>
        <v>urn:lsid:marinespecies.org:taxname:160831</v>
      </c>
      <c r="M3333" s="46" t="str">
        <f>IF($I3333="","",_xlfn.LET(_xlpm.x,VLOOKUP($I3333,'2026-01-09_taxon-match'!$A$2:$N$81,5,FALSE),IF(_xlpm.x=0,"",_xlpm.x)))</f>
        <v>(Meissner, 1900)</v>
      </c>
      <c r="N3333" s="46" t="str">
        <f>IF($I3333="","",_xlfn.LET(_xlpm.x,VLOOKUP($I3333,'2026-01-09_taxon-match'!$A$2:$N$81,6,FALSE),IF(_xlpm.x=0,"",_xlpm.x)))</f>
        <v>Animalia</v>
      </c>
      <c r="O3333" s="46" t="str">
        <f>IF($I3333="","",_xlfn.LET(_xlpm.x,VLOOKUP($I3333,'2026-01-09_taxon-match'!$A$2:$N$81,7,FALSE),IF(_xlpm.x=0,"",_xlpm.x)))</f>
        <v>Echinodermata</v>
      </c>
      <c r="P3333" s="46" t="str">
        <f>IF($I3333="","",_xlfn.LET(_xlpm.x,VLOOKUP($I3333,'2026-01-09_taxon-match'!$A$2:$N$81,8,FALSE),IF(_xlpm.x=0,"",_xlpm.x)))</f>
        <v>Echinoidea</v>
      </c>
      <c r="Q3333" s="46" t="str">
        <f>IF($I3333="","",_xlfn.LET(_xlpm.x,VLOOKUP($I3333,'2026-01-09_taxon-match'!$A$2:$N$81,9,FALSE),IF(_xlpm.x=0,"",_xlpm.x)))</f>
        <v>Camarodonta</v>
      </c>
      <c r="R3333" s="46" t="str">
        <f>IF($I3333="","",_xlfn.LET(_xlpm.x,VLOOKUP($I3333,'2026-01-09_taxon-match'!$A$2:$N$81,10,FALSE),IF(_xlpm.x=0,"",_xlpm.x)))</f>
        <v>Echinidae</v>
      </c>
      <c r="S3333" s="46" t="str">
        <f>IF($I3333="","",_xlfn.LET(_xlpm.x,VLOOKUP($I3333,'2026-01-09_taxon-match'!$A$2:$N$81,11,FALSE),IF(_xlpm.x=0,"",_xlpm.x)))</f>
        <v>Sterechinus</v>
      </c>
      <c r="T3333" s="46" t="str">
        <f>IF($I3333="","",_xlfn.LET(_xlpm.x,VLOOKUP($I3333,'2026-01-09_taxon-match'!$A$2:$N$81,13,FALSE),IF(_xlpm.x=0,"",_xlpm.x)))</f>
        <v>neumayeri</v>
      </c>
      <c r="V3333" t="s">
        <v>43</v>
      </c>
      <c r="W3333" t="s">
        <v>28</v>
      </c>
      <c r="X3333" t="s">
        <v>32</v>
      </c>
      <c r="Y3333" s="46" t="str">
        <f>IF(V3333="","",_xlfn.LET(_xlpm.x,VLOOKUP(V3333,'Drop-down_menus'!$D$2:$E$13,2,FALSE),IF(_xlpm.x=0,"",_xlpm.x)))</f>
        <v>https://orcid.org/0000-0002-0981-7442</v>
      </c>
      <c r="Z3333" s="46" t="str">
        <f>IF(W3333="","",_xlfn.LET(_xlpm.x,VLOOKUP(W3333,'Drop-down_menus'!$D$2:$E$13,2,FALSE),IF(_xlpm.x=0,"",_xlpm.x)))</f>
        <v>https://orcid.org/0000-0002-9037-7623</v>
      </c>
      <c r="AA3333" s="46" t="str">
        <f>IF(X3333="","",_xlfn.LET(_xlpm.x,VLOOKUP(X3333,'Drop-down_menus'!$D$2:$E$13,2,FALSE),IF(_xlpm.x=0,"",_xlpm.x)))</f>
        <v>https://orcid.org/0000-0001-5748-602X</v>
      </c>
      <c r="AB3333" s="46" t="s">
        <v>300</v>
      </c>
      <c r="AC3333" s="46" t="s">
        <v>1115</v>
      </c>
    </row>
    <row r="3334" spans="1:29" ht="15" customHeight="1">
      <c r="A3334" s="46">
        <v>1302</v>
      </c>
      <c r="B3334" s="2">
        <v>4389</v>
      </c>
      <c r="C3334" t="s">
        <v>834</v>
      </c>
      <c r="D3334" s="46" t="b">
        <f>COUNTIF(Events!$B$2:$B$171, C3334) &gt; 0</f>
        <v>1</v>
      </c>
      <c r="E3334" s="46" t="s">
        <v>1113</v>
      </c>
      <c r="F3334" s="2" t="s">
        <v>1104</v>
      </c>
      <c r="G3334" t="s">
        <v>177</v>
      </c>
      <c r="H3334"/>
      <c r="I3334" s="46" t="s">
        <v>177</v>
      </c>
      <c r="J3334" s="46" t="str">
        <f>IF(I3334="","",_xlfn.LET(_xlpm.x,VLOOKUP(I3334,'2026-01-09_taxon-match'!$A$2:$N$81,4,FALSE),IF(_xlpm.x=0,"",_xlpm.x)))</f>
        <v>Sterechinus neumayeri</v>
      </c>
      <c r="K3334"/>
      <c r="L3334" s="46" t="str">
        <f>IF(I3334="","",_xlfn.LET(_xlpm.x,VLOOKUP(I3334,'2026-01-09_taxon-match'!$A$2:$N$81,3,FALSE),IF(_xlpm.x=0,"",_xlpm.x)))</f>
        <v>urn:lsid:marinespecies.org:taxname:160831</v>
      </c>
      <c r="M3334" s="46" t="str">
        <f>IF($I3334="","",_xlfn.LET(_xlpm.x,VLOOKUP($I3334,'2026-01-09_taxon-match'!$A$2:$N$81,5,FALSE),IF(_xlpm.x=0,"",_xlpm.x)))</f>
        <v>(Meissner, 1900)</v>
      </c>
      <c r="N3334" s="46" t="str">
        <f>IF($I3334="","",_xlfn.LET(_xlpm.x,VLOOKUP($I3334,'2026-01-09_taxon-match'!$A$2:$N$81,6,FALSE),IF(_xlpm.x=0,"",_xlpm.x)))</f>
        <v>Animalia</v>
      </c>
      <c r="O3334" s="46" t="str">
        <f>IF($I3334="","",_xlfn.LET(_xlpm.x,VLOOKUP($I3334,'2026-01-09_taxon-match'!$A$2:$N$81,7,FALSE),IF(_xlpm.x=0,"",_xlpm.x)))</f>
        <v>Echinodermata</v>
      </c>
      <c r="P3334" s="46" t="str">
        <f>IF($I3334="","",_xlfn.LET(_xlpm.x,VLOOKUP($I3334,'2026-01-09_taxon-match'!$A$2:$N$81,8,FALSE),IF(_xlpm.x=0,"",_xlpm.x)))</f>
        <v>Echinoidea</v>
      </c>
      <c r="Q3334" s="46" t="str">
        <f>IF($I3334="","",_xlfn.LET(_xlpm.x,VLOOKUP($I3334,'2026-01-09_taxon-match'!$A$2:$N$81,9,FALSE),IF(_xlpm.x=0,"",_xlpm.x)))</f>
        <v>Camarodonta</v>
      </c>
      <c r="R3334" s="46" t="str">
        <f>IF($I3334="","",_xlfn.LET(_xlpm.x,VLOOKUP($I3334,'2026-01-09_taxon-match'!$A$2:$N$81,10,FALSE),IF(_xlpm.x=0,"",_xlpm.x)))</f>
        <v>Echinidae</v>
      </c>
      <c r="S3334" s="46" t="str">
        <f>IF($I3334="","",_xlfn.LET(_xlpm.x,VLOOKUP($I3334,'2026-01-09_taxon-match'!$A$2:$N$81,11,FALSE),IF(_xlpm.x=0,"",_xlpm.x)))</f>
        <v>Sterechinus</v>
      </c>
      <c r="T3334" s="46" t="str">
        <f>IF($I3334="","",_xlfn.LET(_xlpm.x,VLOOKUP($I3334,'2026-01-09_taxon-match'!$A$2:$N$81,13,FALSE),IF(_xlpm.x=0,"",_xlpm.x)))</f>
        <v>neumayeri</v>
      </c>
      <c r="U3334"/>
      <c r="V3334" t="s">
        <v>43</v>
      </c>
      <c r="W3334" t="s">
        <v>28</v>
      </c>
      <c r="X3334" t="s">
        <v>32</v>
      </c>
      <c r="Y3334" s="46" t="str">
        <f>IF(V3334="","",_xlfn.LET(_xlpm.x,VLOOKUP(V3334,'Drop-down_menus'!$D$2:$E$13,2,FALSE),IF(_xlpm.x=0,"",_xlpm.x)))</f>
        <v>https://orcid.org/0000-0002-0981-7442</v>
      </c>
      <c r="Z3334" s="46" t="str">
        <f>IF(W3334="","",_xlfn.LET(_xlpm.x,VLOOKUP(W3334,'Drop-down_menus'!$D$2:$E$13,2,FALSE),IF(_xlpm.x=0,"",_xlpm.x)))</f>
        <v>https://orcid.org/0000-0002-9037-7623</v>
      </c>
      <c r="AA3334" s="46" t="str">
        <f>IF(X3334="","",_xlfn.LET(_xlpm.x,VLOOKUP(X3334,'Drop-down_menus'!$D$2:$E$13,2,FALSE),IF(_xlpm.x=0,"",_xlpm.x)))</f>
        <v>https://orcid.org/0000-0001-5748-602X</v>
      </c>
      <c r="AB3334" s="46" t="s">
        <v>172</v>
      </c>
      <c r="AC3334" s="46" t="s">
        <v>1114</v>
      </c>
    </row>
    <row r="3335" spans="1:29" ht="15" customHeight="1">
      <c r="A3335" s="46">
        <v>1302</v>
      </c>
      <c r="B3335" s="2">
        <v>4390</v>
      </c>
      <c r="C3335" t="s">
        <v>834</v>
      </c>
      <c r="D3335" s="46" t="b">
        <f>COUNTIF(Events!$B$2:$B$171, C3335) &gt; 0</f>
        <v>1</v>
      </c>
      <c r="E3335" s="46" t="s">
        <v>1109</v>
      </c>
      <c r="F3335" s="46" t="s">
        <v>1107</v>
      </c>
      <c r="G3335" t="s">
        <v>177</v>
      </c>
      <c r="H3335"/>
      <c r="I3335" s="46" t="s">
        <v>177</v>
      </c>
      <c r="J3335" s="46" t="str">
        <f>IF(I3335="","",_xlfn.LET(_xlpm.x,VLOOKUP(I3335,'2026-01-09_taxon-match'!$A$2:$N$81,4,FALSE),IF(_xlpm.x=0,"",_xlpm.x)))</f>
        <v>Sterechinus neumayeri</v>
      </c>
      <c r="K3335"/>
      <c r="L3335" s="46" t="str">
        <f>IF(I3335="","",_xlfn.LET(_xlpm.x,VLOOKUP(I3335,'2026-01-09_taxon-match'!$A$2:$N$81,3,FALSE),IF(_xlpm.x=0,"",_xlpm.x)))</f>
        <v>urn:lsid:marinespecies.org:taxname:160831</v>
      </c>
      <c r="M3335" s="46" t="str">
        <f>IF($I3335="","",_xlfn.LET(_xlpm.x,VLOOKUP($I3335,'2026-01-09_taxon-match'!$A$2:$N$81,5,FALSE),IF(_xlpm.x=0,"",_xlpm.x)))</f>
        <v>(Meissner, 1900)</v>
      </c>
      <c r="N3335" s="46" t="str">
        <f>IF($I3335="","",_xlfn.LET(_xlpm.x,VLOOKUP($I3335,'2026-01-09_taxon-match'!$A$2:$N$81,6,FALSE),IF(_xlpm.x=0,"",_xlpm.x)))</f>
        <v>Animalia</v>
      </c>
      <c r="O3335" s="46" t="str">
        <f>IF($I3335="","",_xlfn.LET(_xlpm.x,VLOOKUP($I3335,'2026-01-09_taxon-match'!$A$2:$N$81,7,FALSE),IF(_xlpm.x=0,"",_xlpm.x)))</f>
        <v>Echinodermata</v>
      </c>
      <c r="P3335" s="46" t="str">
        <f>IF($I3335="","",_xlfn.LET(_xlpm.x,VLOOKUP($I3335,'2026-01-09_taxon-match'!$A$2:$N$81,8,FALSE),IF(_xlpm.x=0,"",_xlpm.x)))</f>
        <v>Echinoidea</v>
      </c>
      <c r="Q3335" s="46" t="str">
        <f>IF($I3335="","",_xlfn.LET(_xlpm.x,VLOOKUP($I3335,'2026-01-09_taxon-match'!$A$2:$N$81,9,FALSE),IF(_xlpm.x=0,"",_xlpm.x)))</f>
        <v>Camarodonta</v>
      </c>
      <c r="R3335" s="46" t="str">
        <f>IF($I3335="","",_xlfn.LET(_xlpm.x,VLOOKUP($I3335,'2026-01-09_taxon-match'!$A$2:$N$81,10,FALSE),IF(_xlpm.x=0,"",_xlpm.x)))</f>
        <v>Echinidae</v>
      </c>
      <c r="S3335" s="46" t="str">
        <f>IF($I3335="","",_xlfn.LET(_xlpm.x,VLOOKUP($I3335,'2026-01-09_taxon-match'!$A$2:$N$81,11,FALSE),IF(_xlpm.x=0,"",_xlpm.x)))</f>
        <v>Sterechinus</v>
      </c>
      <c r="T3335" s="46" t="str">
        <f>IF($I3335="","",_xlfn.LET(_xlpm.x,VLOOKUP($I3335,'2026-01-09_taxon-match'!$A$2:$N$81,13,FALSE),IF(_xlpm.x=0,"",_xlpm.x)))</f>
        <v>neumayeri</v>
      </c>
      <c r="V3335" t="s">
        <v>43</v>
      </c>
      <c r="W3335" t="s">
        <v>28</v>
      </c>
      <c r="X3335" t="s">
        <v>32</v>
      </c>
      <c r="Y3335" s="46" t="str">
        <f>IF(V3335="","",_xlfn.LET(_xlpm.x,VLOOKUP(V3335,'Drop-down_menus'!$D$2:$E$13,2,FALSE),IF(_xlpm.x=0,"",_xlpm.x)))</f>
        <v>https://orcid.org/0000-0002-0981-7442</v>
      </c>
      <c r="Z3335" s="46" t="str">
        <f>IF(W3335="","",_xlfn.LET(_xlpm.x,VLOOKUP(W3335,'Drop-down_menus'!$D$2:$E$13,2,FALSE),IF(_xlpm.x=0,"",_xlpm.x)))</f>
        <v>https://orcid.org/0000-0002-9037-7623</v>
      </c>
      <c r="AA3335" s="46" t="str">
        <f>IF(X3335="","",_xlfn.LET(_xlpm.x,VLOOKUP(X3335,'Drop-down_menus'!$D$2:$E$13,2,FALSE),IF(_xlpm.x=0,"",_xlpm.x)))</f>
        <v>https://orcid.org/0000-0001-5748-602X</v>
      </c>
      <c r="AB3335" s="46" t="s">
        <v>172</v>
      </c>
      <c r="AC3335" s="46" t="s">
        <v>189</v>
      </c>
    </row>
    <row r="3336" spans="1:29" ht="15" customHeight="1">
      <c r="A3336" s="46">
        <v>1302</v>
      </c>
      <c r="B3336" s="2">
        <v>4391</v>
      </c>
      <c r="C3336" t="s">
        <v>834</v>
      </c>
      <c r="D3336" s="46" t="b">
        <f>COUNTIF(Events!$B$2:$B$171, C3336) &gt; 0</f>
        <v>1</v>
      </c>
      <c r="E3336" s="46" t="s">
        <v>1110</v>
      </c>
      <c r="F3336" s="46" t="s">
        <v>1108</v>
      </c>
      <c r="G3336" t="s">
        <v>177</v>
      </c>
      <c r="H3336"/>
      <c r="I3336" s="46" t="s">
        <v>177</v>
      </c>
      <c r="J3336" s="46" t="str">
        <f>IF(I3336="","",_xlfn.LET(_xlpm.x,VLOOKUP(I3336,'2026-01-09_taxon-match'!$A$2:$N$81,4,FALSE),IF(_xlpm.x=0,"",_xlpm.x)))</f>
        <v>Sterechinus neumayeri</v>
      </c>
      <c r="K3336"/>
      <c r="L3336" s="46" t="str">
        <f>IF(I3336="","",_xlfn.LET(_xlpm.x,VLOOKUP(I3336,'2026-01-09_taxon-match'!$A$2:$N$81,3,FALSE),IF(_xlpm.x=0,"",_xlpm.x)))</f>
        <v>urn:lsid:marinespecies.org:taxname:160831</v>
      </c>
      <c r="M3336" s="46" t="str">
        <f>IF($I3336="","",_xlfn.LET(_xlpm.x,VLOOKUP($I3336,'2026-01-09_taxon-match'!$A$2:$N$81,5,FALSE),IF(_xlpm.x=0,"",_xlpm.x)))</f>
        <v>(Meissner, 1900)</v>
      </c>
      <c r="N3336" s="46" t="str">
        <f>IF($I3336="","",_xlfn.LET(_xlpm.x,VLOOKUP($I3336,'2026-01-09_taxon-match'!$A$2:$N$81,6,FALSE),IF(_xlpm.x=0,"",_xlpm.x)))</f>
        <v>Animalia</v>
      </c>
      <c r="O3336" s="46" t="str">
        <f>IF($I3336="","",_xlfn.LET(_xlpm.x,VLOOKUP($I3336,'2026-01-09_taxon-match'!$A$2:$N$81,7,FALSE),IF(_xlpm.x=0,"",_xlpm.x)))</f>
        <v>Echinodermata</v>
      </c>
      <c r="P3336" s="46" t="str">
        <f>IF($I3336="","",_xlfn.LET(_xlpm.x,VLOOKUP($I3336,'2026-01-09_taxon-match'!$A$2:$N$81,8,FALSE),IF(_xlpm.x=0,"",_xlpm.x)))</f>
        <v>Echinoidea</v>
      </c>
      <c r="Q3336" s="46" t="str">
        <f>IF($I3336="","",_xlfn.LET(_xlpm.x,VLOOKUP($I3336,'2026-01-09_taxon-match'!$A$2:$N$81,9,FALSE),IF(_xlpm.x=0,"",_xlpm.x)))</f>
        <v>Camarodonta</v>
      </c>
      <c r="R3336" s="46" t="str">
        <f>IF($I3336="","",_xlfn.LET(_xlpm.x,VLOOKUP($I3336,'2026-01-09_taxon-match'!$A$2:$N$81,10,FALSE),IF(_xlpm.x=0,"",_xlpm.x)))</f>
        <v>Echinidae</v>
      </c>
      <c r="S3336" s="46" t="str">
        <f>IF($I3336="","",_xlfn.LET(_xlpm.x,VLOOKUP($I3336,'2026-01-09_taxon-match'!$A$2:$N$81,11,FALSE),IF(_xlpm.x=0,"",_xlpm.x)))</f>
        <v>Sterechinus</v>
      </c>
      <c r="T3336" s="46" t="str">
        <f>IF($I3336="","",_xlfn.LET(_xlpm.x,VLOOKUP($I3336,'2026-01-09_taxon-match'!$A$2:$N$81,13,FALSE),IF(_xlpm.x=0,"",_xlpm.x)))</f>
        <v>neumayeri</v>
      </c>
      <c r="V3336" t="s">
        <v>43</v>
      </c>
      <c r="W3336" t="s">
        <v>28</v>
      </c>
      <c r="X3336" t="s">
        <v>32</v>
      </c>
      <c r="Y3336" s="46" t="str">
        <f>IF(V3336="","",_xlfn.LET(_xlpm.x,VLOOKUP(V3336,'Drop-down_menus'!$D$2:$E$13,2,FALSE),IF(_xlpm.x=0,"",_xlpm.x)))</f>
        <v>https://orcid.org/0000-0002-0981-7442</v>
      </c>
      <c r="Z3336" s="46" t="str">
        <f>IF(W3336="","",_xlfn.LET(_xlpm.x,VLOOKUP(W3336,'Drop-down_menus'!$D$2:$E$13,2,FALSE),IF(_xlpm.x=0,"",_xlpm.x)))</f>
        <v>https://orcid.org/0000-0002-9037-7623</v>
      </c>
      <c r="AA3336" s="46" t="str">
        <f>IF(X3336="","",_xlfn.LET(_xlpm.x,VLOOKUP(X3336,'Drop-down_menus'!$D$2:$E$13,2,FALSE),IF(_xlpm.x=0,"",_xlpm.x)))</f>
        <v>https://orcid.org/0000-0001-5748-602X</v>
      </c>
      <c r="AB3336" s="46" t="s">
        <v>229</v>
      </c>
      <c r="AC3336" s="46" t="s">
        <v>1114</v>
      </c>
    </row>
    <row r="3337" spans="1:29" ht="15" customHeight="1">
      <c r="A3337" s="46">
        <v>1302</v>
      </c>
      <c r="B3337" s="2">
        <v>4392</v>
      </c>
      <c r="C3337" t="s">
        <v>834</v>
      </c>
      <c r="D3337" s="46" t="b">
        <f>COUNTIF(Events!$B$2:$B$171, C3337) &gt; 0</f>
        <v>1</v>
      </c>
      <c r="E3337" s="46" t="s">
        <v>1111</v>
      </c>
      <c r="F3337" s="46" t="s">
        <v>1108</v>
      </c>
      <c r="G3337" t="s">
        <v>177</v>
      </c>
      <c r="H3337"/>
      <c r="I3337" s="46" t="s">
        <v>177</v>
      </c>
      <c r="J3337" s="46" t="str">
        <f>IF(I3337="","",_xlfn.LET(_xlpm.x,VLOOKUP(I3337,'2026-01-09_taxon-match'!$A$2:$N$81,4,FALSE),IF(_xlpm.x=0,"",_xlpm.x)))</f>
        <v>Sterechinus neumayeri</v>
      </c>
      <c r="K3337"/>
      <c r="L3337" s="46" t="str">
        <f>IF(I3337="","",_xlfn.LET(_xlpm.x,VLOOKUP(I3337,'2026-01-09_taxon-match'!$A$2:$N$81,3,FALSE),IF(_xlpm.x=0,"",_xlpm.x)))</f>
        <v>urn:lsid:marinespecies.org:taxname:160831</v>
      </c>
      <c r="M3337" s="46" t="str">
        <f>IF($I3337="","",_xlfn.LET(_xlpm.x,VLOOKUP($I3337,'2026-01-09_taxon-match'!$A$2:$N$81,5,FALSE),IF(_xlpm.x=0,"",_xlpm.x)))</f>
        <v>(Meissner, 1900)</v>
      </c>
      <c r="N3337" s="46" t="str">
        <f>IF($I3337="","",_xlfn.LET(_xlpm.x,VLOOKUP($I3337,'2026-01-09_taxon-match'!$A$2:$N$81,6,FALSE),IF(_xlpm.x=0,"",_xlpm.x)))</f>
        <v>Animalia</v>
      </c>
      <c r="O3337" s="46" t="str">
        <f>IF($I3337="","",_xlfn.LET(_xlpm.x,VLOOKUP($I3337,'2026-01-09_taxon-match'!$A$2:$N$81,7,FALSE),IF(_xlpm.x=0,"",_xlpm.x)))</f>
        <v>Echinodermata</v>
      </c>
      <c r="P3337" s="46" t="str">
        <f>IF($I3337="","",_xlfn.LET(_xlpm.x,VLOOKUP($I3337,'2026-01-09_taxon-match'!$A$2:$N$81,8,FALSE),IF(_xlpm.x=0,"",_xlpm.x)))</f>
        <v>Echinoidea</v>
      </c>
      <c r="Q3337" s="46" t="str">
        <f>IF($I3337="","",_xlfn.LET(_xlpm.x,VLOOKUP($I3337,'2026-01-09_taxon-match'!$A$2:$N$81,9,FALSE),IF(_xlpm.x=0,"",_xlpm.x)))</f>
        <v>Camarodonta</v>
      </c>
      <c r="R3337" s="46" t="str">
        <f>IF($I3337="","",_xlfn.LET(_xlpm.x,VLOOKUP($I3337,'2026-01-09_taxon-match'!$A$2:$N$81,10,FALSE),IF(_xlpm.x=0,"",_xlpm.x)))</f>
        <v>Echinidae</v>
      </c>
      <c r="S3337" s="46" t="str">
        <f>IF($I3337="","",_xlfn.LET(_xlpm.x,VLOOKUP($I3337,'2026-01-09_taxon-match'!$A$2:$N$81,11,FALSE),IF(_xlpm.x=0,"",_xlpm.x)))</f>
        <v>Sterechinus</v>
      </c>
      <c r="T3337" s="46" t="str">
        <f>IF($I3337="","",_xlfn.LET(_xlpm.x,VLOOKUP($I3337,'2026-01-09_taxon-match'!$A$2:$N$81,13,FALSE),IF(_xlpm.x=0,"",_xlpm.x)))</f>
        <v>neumayeri</v>
      </c>
      <c r="V3337" t="s">
        <v>43</v>
      </c>
      <c r="W3337" t="s">
        <v>28</v>
      </c>
      <c r="X3337" t="s">
        <v>32</v>
      </c>
      <c r="Y3337" s="46" t="str">
        <f>IF(V3337="","",_xlfn.LET(_xlpm.x,VLOOKUP(V3337,'Drop-down_menus'!$D$2:$E$13,2,FALSE),IF(_xlpm.x=0,"",_xlpm.x)))</f>
        <v>https://orcid.org/0000-0002-0981-7442</v>
      </c>
      <c r="Z3337" s="46" t="str">
        <f>IF(W3337="","",_xlfn.LET(_xlpm.x,VLOOKUP(W3337,'Drop-down_menus'!$D$2:$E$13,2,FALSE),IF(_xlpm.x=0,"",_xlpm.x)))</f>
        <v>https://orcid.org/0000-0002-9037-7623</v>
      </c>
      <c r="AA3337" s="46" t="str">
        <f>IF(X3337="","",_xlfn.LET(_xlpm.x,VLOOKUP(X3337,'Drop-down_menus'!$D$2:$E$13,2,FALSE),IF(_xlpm.x=0,"",_xlpm.x)))</f>
        <v>https://orcid.org/0000-0001-5748-602X</v>
      </c>
      <c r="AB3337" s="46" t="s">
        <v>229</v>
      </c>
      <c r="AC3337" s="46" t="s">
        <v>1114</v>
      </c>
    </row>
    <row r="3338" spans="1:29" ht="15" customHeight="1">
      <c r="A3338" s="46">
        <v>1302</v>
      </c>
      <c r="B3338" s="2">
        <v>4393</v>
      </c>
      <c r="C3338" t="s">
        <v>834</v>
      </c>
      <c r="D3338" s="46" t="b">
        <f>COUNTIF(Events!$B$2:$B$171, C3338) &gt; 0</f>
        <v>1</v>
      </c>
      <c r="E3338" s="2" t="s">
        <v>1106</v>
      </c>
      <c r="F3338" s="46" t="s">
        <v>1105</v>
      </c>
      <c r="G3338" t="s">
        <v>177</v>
      </c>
      <c r="H3338"/>
      <c r="I3338" s="46" t="s">
        <v>177</v>
      </c>
      <c r="J3338" s="46" t="str">
        <f>IF(I3338="","",_xlfn.LET(_xlpm.x,VLOOKUP(I3338,'2026-01-09_taxon-match'!$A$2:$N$81,4,FALSE),IF(_xlpm.x=0,"",_xlpm.x)))</f>
        <v>Sterechinus neumayeri</v>
      </c>
      <c r="K3338"/>
      <c r="L3338" s="46" t="str">
        <f>IF(I3338="","",_xlfn.LET(_xlpm.x,VLOOKUP(I3338,'2026-01-09_taxon-match'!$A$2:$N$81,3,FALSE),IF(_xlpm.x=0,"",_xlpm.x)))</f>
        <v>urn:lsid:marinespecies.org:taxname:160831</v>
      </c>
      <c r="M3338" s="46" t="str">
        <f>IF($I3338="","",_xlfn.LET(_xlpm.x,VLOOKUP($I3338,'2026-01-09_taxon-match'!$A$2:$N$81,5,FALSE),IF(_xlpm.x=0,"",_xlpm.x)))</f>
        <v>(Meissner, 1900)</v>
      </c>
      <c r="N3338" s="46" t="str">
        <f>IF($I3338="","",_xlfn.LET(_xlpm.x,VLOOKUP($I3338,'2026-01-09_taxon-match'!$A$2:$N$81,6,FALSE),IF(_xlpm.x=0,"",_xlpm.x)))</f>
        <v>Animalia</v>
      </c>
      <c r="O3338" s="46" t="str">
        <f>IF($I3338="","",_xlfn.LET(_xlpm.x,VLOOKUP($I3338,'2026-01-09_taxon-match'!$A$2:$N$81,7,FALSE),IF(_xlpm.x=0,"",_xlpm.x)))</f>
        <v>Echinodermata</v>
      </c>
      <c r="P3338" s="46" t="str">
        <f>IF($I3338="","",_xlfn.LET(_xlpm.x,VLOOKUP($I3338,'2026-01-09_taxon-match'!$A$2:$N$81,8,FALSE),IF(_xlpm.x=0,"",_xlpm.x)))</f>
        <v>Echinoidea</v>
      </c>
      <c r="Q3338" s="46" t="str">
        <f>IF($I3338="","",_xlfn.LET(_xlpm.x,VLOOKUP($I3338,'2026-01-09_taxon-match'!$A$2:$N$81,9,FALSE),IF(_xlpm.x=0,"",_xlpm.x)))</f>
        <v>Camarodonta</v>
      </c>
      <c r="R3338" s="46" t="str">
        <f>IF($I3338="","",_xlfn.LET(_xlpm.x,VLOOKUP($I3338,'2026-01-09_taxon-match'!$A$2:$N$81,10,FALSE),IF(_xlpm.x=0,"",_xlpm.x)))</f>
        <v>Echinidae</v>
      </c>
      <c r="S3338" s="46" t="str">
        <f>IF($I3338="","",_xlfn.LET(_xlpm.x,VLOOKUP($I3338,'2026-01-09_taxon-match'!$A$2:$N$81,11,FALSE),IF(_xlpm.x=0,"",_xlpm.x)))</f>
        <v>Sterechinus</v>
      </c>
      <c r="T3338" s="46" t="str">
        <f>IF($I3338="","",_xlfn.LET(_xlpm.x,VLOOKUP($I3338,'2026-01-09_taxon-match'!$A$2:$N$81,13,FALSE),IF(_xlpm.x=0,"",_xlpm.x)))</f>
        <v>neumayeri</v>
      </c>
      <c r="V3338" t="s">
        <v>43</v>
      </c>
      <c r="W3338" t="s">
        <v>28</v>
      </c>
      <c r="X3338" t="s">
        <v>32</v>
      </c>
      <c r="Y3338" s="46" t="str">
        <f>IF(V3338="","",_xlfn.LET(_xlpm.x,VLOOKUP(V3338,'Drop-down_menus'!$D$2:$E$13,2,FALSE),IF(_xlpm.x=0,"",_xlpm.x)))</f>
        <v>https://orcid.org/0000-0002-0981-7442</v>
      </c>
      <c r="Z3338" s="46" t="str">
        <f>IF(W3338="","",_xlfn.LET(_xlpm.x,VLOOKUP(W3338,'Drop-down_menus'!$D$2:$E$13,2,FALSE),IF(_xlpm.x=0,"",_xlpm.x)))</f>
        <v>https://orcid.org/0000-0002-9037-7623</v>
      </c>
      <c r="AA3338" s="46" t="str">
        <f>IF(X3338="","",_xlfn.LET(_xlpm.x,VLOOKUP(X3338,'Drop-down_menus'!$D$2:$E$13,2,FALSE),IF(_xlpm.x=0,"",_xlpm.x)))</f>
        <v>https://orcid.org/0000-0001-5748-602X</v>
      </c>
      <c r="AB3338" s="46" t="s">
        <v>300</v>
      </c>
      <c r="AC3338" s="46" t="s">
        <v>1115</v>
      </c>
    </row>
    <row r="3339" spans="1:29" ht="15" customHeight="1">
      <c r="A3339" s="46">
        <v>1303</v>
      </c>
      <c r="B3339" s="2">
        <v>4394</v>
      </c>
      <c r="C3339" t="s">
        <v>834</v>
      </c>
      <c r="D3339" s="46" t="b">
        <f>COUNTIF(Events!$B$2:$B$171, C3339) &gt; 0</f>
        <v>1</v>
      </c>
      <c r="E3339" s="46" t="s">
        <v>1113</v>
      </c>
      <c r="F3339" s="2" t="s">
        <v>1104</v>
      </c>
      <c r="G3339" t="s">
        <v>177</v>
      </c>
      <c r="H3339"/>
      <c r="I3339" s="46" t="s">
        <v>177</v>
      </c>
      <c r="J3339" s="46" t="str">
        <f>IF(I3339="","",_xlfn.LET(_xlpm.x,VLOOKUP(I3339,'2026-01-09_taxon-match'!$A$2:$N$81,4,FALSE),IF(_xlpm.x=0,"",_xlpm.x)))</f>
        <v>Sterechinus neumayeri</v>
      </c>
      <c r="K3339"/>
      <c r="L3339" s="46" t="str">
        <f>IF(I3339="","",_xlfn.LET(_xlpm.x,VLOOKUP(I3339,'2026-01-09_taxon-match'!$A$2:$N$81,3,FALSE),IF(_xlpm.x=0,"",_xlpm.x)))</f>
        <v>urn:lsid:marinespecies.org:taxname:160831</v>
      </c>
      <c r="M3339" s="46" t="str">
        <f>IF($I3339="","",_xlfn.LET(_xlpm.x,VLOOKUP($I3339,'2026-01-09_taxon-match'!$A$2:$N$81,5,FALSE),IF(_xlpm.x=0,"",_xlpm.x)))</f>
        <v>(Meissner, 1900)</v>
      </c>
      <c r="N3339" s="46" t="str">
        <f>IF($I3339="","",_xlfn.LET(_xlpm.x,VLOOKUP($I3339,'2026-01-09_taxon-match'!$A$2:$N$81,6,FALSE),IF(_xlpm.x=0,"",_xlpm.x)))</f>
        <v>Animalia</v>
      </c>
      <c r="O3339" s="46" t="str">
        <f>IF($I3339="","",_xlfn.LET(_xlpm.x,VLOOKUP($I3339,'2026-01-09_taxon-match'!$A$2:$N$81,7,FALSE),IF(_xlpm.x=0,"",_xlpm.x)))</f>
        <v>Echinodermata</v>
      </c>
      <c r="P3339" s="46" t="str">
        <f>IF($I3339="","",_xlfn.LET(_xlpm.x,VLOOKUP($I3339,'2026-01-09_taxon-match'!$A$2:$N$81,8,FALSE),IF(_xlpm.x=0,"",_xlpm.x)))</f>
        <v>Echinoidea</v>
      </c>
      <c r="Q3339" s="46" t="str">
        <f>IF($I3339="","",_xlfn.LET(_xlpm.x,VLOOKUP($I3339,'2026-01-09_taxon-match'!$A$2:$N$81,9,FALSE),IF(_xlpm.x=0,"",_xlpm.x)))</f>
        <v>Camarodonta</v>
      </c>
      <c r="R3339" s="46" t="str">
        <f>IF($I3339="","",_xlfn.LET(_xlpm.x,VLOOKUP($I3339,'2026-01-09_taxon-match'!$A$2:$N$81,10,FALSE),IF(_xlpm.x=0,"",_xlpm.x)))</f>
        <v>Echinidae</v>
      </c>
      <c r="S3339" s="46" t="str">
        <f>IF($I3339="","",_xlfn.LET(_xlpm.x,VLOOKUP($I3339,'2026-01-09_taxon-match'!$A$2:$N$81,11,FALSE),IF(_xlpm.x=0,"",_xlpm.x)))</f>
        <v>Sterechinus</v>
      </c>
      <c r="T3339" s="46" t="str">
        <f>IF($I3339="","",_xlfn.LET(_xlpm.x,VLOOKUP($I3339,'2026-01-09_taxon-match'!$A$2:$N$81,13,FALSE),IF(_xlpm.x=0,"",_xlpm.x)))</f>
        <v>neumayeri</v>
      </c>
      <c r="U3339"/>
      <c r="V3339" t="s">
        <v>43</v>
      </c>
      <c r="W3339" t="s">
        <v>28</v>
      </c>
      <c r="X3339" t="s">
        <v>32</v>
      </c>
      <c r="Y3339" s="46" t="str">
        <f>IF(V3339="","",_xlfn.LET(_xlpm.x,VLOOKUP(V3339,'Drop-down_menus'!$D$2:$E$13,2,FALSE),IF(_xlpm.x=0,"",_xlpm.x)))</f>
        <v>https://orcid.org/0000-0002-0981-7442</v>
      </c>
      <c r="Z3339" s="46" t="str">
        <f>IF(W3339="","",_xlfn.LET(_xlpm.x,VLOOKUP(W3339,'Drop-down_menus'!$D$2:$E$13,2,FALSE),IF(_xlpm.x=0,"",_xlpm.x)))</f>
        <v>https://orcid.org/0000-0002-9037-7623</v>
      </c>
      <c r="AA3339" s="46" t="str">
        <f>IF(X3339="","",_xlfn.LET(_xlpm.x,VLOOKUP(X3339,'Drop-down_menus'!$D$2:$E$13,2,FALSE),IF(_xlpm.x=0,"",_xlpm.x)))</f>
        <v>https://orcid.org/0000-0001-5748-602X</v>
      </c>
      <c r="AB3339" s="46" t="s">
        <v>172</v>
      </c>
      <c r="AC3339" s="46" t="s">
        <v>1114</v>
      </c>
    </row>
    <row r="3340" spans="1:29" ht="15" customHeight="1">
      <c r="A3340" s="46">
        <v>1303</v>
      </c>
      <c r="B3340" s="2">
        <v>4395</v>
      </c>
      <c r="C3340" t="s">
        <v>834</v>
      </c>
      <c r="D3340" s="46" t="b">
        <f>COUNTIF(Events!$B$2:$B$171, C3340) &gt; 0</f>
        <v>1</v>
      </c>
      <c r="E3340" s="46" t="s">
        <v>1109</v>
      </c>
      <c r="F3340" s="46" t="s">
        <v>1107</v>
      </c>
      <c r="G3340" t="s">
        <v>177</v>
      </c>
      <c r="H3340"/>
      <c r="I3340" s="46" t="s">
        <v>177</v>
      </c>
      <c r="J3340" s="46" t="str">
        <f>IF(I3340="","",_xlfn.LET(_xlpm.x,VLOOKUP(I3340,'2026-01-09_taxon-match'!$A$2:$N$81,4,FALSE),IF(_xlpm.x=0,"",_xlpm.x)))</f>
        <v>Sterechinus neumayeri</v>
      </c>
      <c r="K3340"/>
      <c r="L3340" s="46" t="str">
        <f>IF(I3340="","",_xlfn.LET(_xlpm.x,VLOOKUP(I3340,'2026-01-09_taxon-match'!$A$2:$N$81,3,FALSE),IF(_xlpm.x=0,"",_xlpm.x)))</f>
        <v>urn:lsid:marinespecies.org:taxname:160831</v>
      </c>
      <c r="M3340" s="46" t="str">
        <f>IF($I3340="","",_xlfn.LET(_xlpm.x,VLOOKUP($I3340,'2026-01-09_taxon-match'!$A$2:$N$81,5,FALSE),IF(_xlpm.x=0,"",_xlpm.x)))</f>
        <v>(Meissner, 1900)</v>
      </c>
      <c r="N3340" s="46" t="str">
        <f>IF($I3340="","",_xlfn.LET(_xlpm.x,VLOOKUP($I3340,'2026-01-09_taxon-match'!$A$2:$N$81,6,FALSE),IF(_xlpm.x=0,"",_xlpm.x)))</f>
        <v>Animalia</v>
      </c>
      <c r="O3340" s="46" t="str">
        <f>IF($I3340="","",_xlfn.LET(_xlpm.x,VLOOKUP($I3340,'2026-01-09_taxon-match'!$A$2:$N$81,7,FALSE),IF(_xlpm.x=0,"",_xlpm.x)))</f>
        <v>Echinodermata</v>
      </c>
      <c r="P3340" s="46" t="str">
        <f>IF($I3340="","",_xlfn.LET(_xlpm.x,VLOOKUP($I3340,'2026-01-09_taxon-match'!$A$2:$N$81,8,FALSE),IF(_xlpm.x=0,"",_xlpm.x)))</f>
        <v>Echinoidea</v>
      </c>
      <c r="Q3340" s="46" t="str">
        <f>IF($I3340="","",_xlfn.LET(_xlpm.x,VLOOKUP($I3340,'2026-01-09_taxon-match'!$A$2:$N$81,9,FALSE),IF(_xlpm.x=0,"",_xlpm.x)))</f>
        <v>Camarodonta</v>
      </c>
      <c r="R3340" s="46" t="str">
        <f>IF($I3340="","",_xlfn.LET(_xlpm.x,VLOOKUP($I3340,'2026-01-09_taxon-match'!$A$2:$N$81,10,FALSE),IF(_xlpm.x=0,"",_xlpm.x)))</f>
        <v>Echinidae</v>
      </c>
      <c r="S3340" s="46" t="str">
        <f>IF($I3340="","",_xlfn.LET(_xlpm.x,VLOOKUP($I3340,'2026-01-09_taxon-match'!$A$2:$N$81,11,FALSE),IF(_xlpm.x=0,"",_xlpm.x)))</f>
        <v>Sterechinus</v>
      </c>
      <c r="T3340" s="46" t="str">
        <f>IF($I3340="","",_xlfn.LET(_xlpm.x,VLOOKUP($I3340,'2026-01-09_taxon-match'!$A$2:$N$81,13,FALSE),IF(_xlpm.x=0,"",_xlpm.x)))</f>
        <v>neumayeri</v>
      </c>
      <c r="V3340" t="s">
        <v>43</v>
      </c>
      <c r="W3340" t="s">
        <v>28</v>
      </c>
      <c r="X3340" t="s">
        <v>32</v>
      </c>
      <c r="Y3340" s="46" t="str">
        <f>IF(V3340="","",_xlfn.LET(_xlpm.x,VLOOKUP(V3340,'Drop-down_menus'!$D$2:$E$13,2,FALSE),IF(_xlpm.x=0,"",_xlpm.x)))</f>
        <v>https://orcid.org/0000-0002-0981-7442</v>
      </c>
      <c r="Z3340" s="46" t="str">
        <f>IF(W3340="","",_xlfn.LET(_xlpm.x,VLOOKUP(W3340,'Drop-down_menus'!$D$2:$E$13,2,FALSE),IF(_xlpm.x=0,"",_xlpm.x)))</f>
        <v>https://orcid.org/0000-0002-9037-7623</v>
      </c>
      <c r="AA3340" s="46" t="str">
        <f>IF(X3340="","",_xlfn.LET(_xlpm.x,VLOOKUP(X3340,'Drop-down_menus'!$D$2:$E$13,2,FALSE),IF(_xlpm.x=0,"",_xlpm.x)))</f>
        <v>https://orcid.org/0000-0001-5748-602X</v>
      </c>
      <c r="AB3340" s="46" t="s">
        <v>172</v>
      </c>
      <c r="AC3340" s="46" t="s">
        <v>189</v>
      </c>
    </row>
    <row r="3341" spans="1:29" ht="15" customHeight="1">
      <c r="A3341" s="46">
        <v>1303</v>
      </c>
      <c r="B3341" s="2">
        <v>4396</v>
      </c>
      <c r="C3341" t="s">
        <v>834</v>
      </c>
      <c r="D3341" s="46" t="b">
        <f>COUNTIF(Events!$B$2:$B$171, C3341) &gt; 0</f>
        <v>1</v>
      </c>
      <c r="E3341" s="46" t="s">
        <v>1110</v>
      </c>
      <c r="F3341" s="46" t="s">
        <v>1108</v>
      </c>
      <c r="G3341" t="s">
        <v>177</v>
      </c>
      <c r="H3341"/>
      <c r="I3341" s="46" t="s">
        <v>177</v>
      </c>
      <c r="J3341" s="46" t="str">
        <f>IF(I3341="","",_xlfn.LET(_xlpm.x,VLOOKUP(I3341,'2026-01-09_taxon-match'!$A$2:$N$81,4,FALSE),IF(_xlpm.x=0,"",_xlpm.x)))</f>
        <v>Sterechinus neumayeri</v>
      </c>
      <c r="K3341"/>
      <c r="L3341" s="46" t="str">
        <f>IF(I3341="","",_xlfn.LET(_xlpm.x,VLOOKUP(I3341,'2026-01-09_taxon-match'!$A$2:$N$81,3,FALSE),IF(_xlpm.x=0,"",_xlpm.x)))</f>
        <v>urn:lsid:marinespecies.org:taxname:160831</v>
      </c>
      <c r="M3341" s="46" t="str">
        <f>IF($I3341="","",_xlfn.LET(_xlpm.x,VLOOKUP($I3341,'2026-01-09_taxon-match'!$A$2:$N$81,5,FALSE),IF(_xlpm.x=0,"",_xlpm.x)))</f>
        <v>(Meissner, 1900)</v>
      </c>
      <c r="N3341" s="46" t="str">
        <f>IF($I3341="","",_xlfn.LET(_xlpm.x,VLOOKUP($I3341,'2026-01-09_taxon-match'!$A$2:$N$81,6,FALSE),IF(_xlpm.x=0,"",_xlpm.x)))</f>
        <v>Animalia</v>
      </c>
      <c r="O3341" s="46" t="str">
        <f>IF($I3341="","",_xlfn.LET(_xlpm.x,VLOOKUP($I3341,'2026-01-09_taxon-match'!$A$2:$N$81,7,FALSE),IF(_xlpm.x=0,"",_xlpm.x)))</f>
        <v>Echinodermata</v>
      </c>
      <c r="P3341" s="46" t="str">
        <f>IF($I3341="","",_xlfn.LET(_xlpm.x,VLOOKUP($I3341,'2026-01-09_taxon-match'!$A$2:$N$81,8,FALSE),IF(_xlpm.x=0,"",_xlpm.x)))</f>
        <v>Echinoidea</v>
      </c>
      <c r="Q3341" s="46" t="str">
        <f>IF($I3341="","",_xlfn.LET(_xlpm.x,VLOOKUP($I3341,'2026-01-09_taxon-match'!$A$2:$N$81,9,FALSE),IF(_xlpm.x=0,"",_xlpm.x)))</f>
        <v>Camarodonta</v>
      </c>
      <c r="R3341" s="46" t="str">
        <f>IF($I3341="","",_xlfn.LET(_xlpm.x,VLOOKUP($I3341,'2026-01-09_taxon-match'!$A$2:$N$81,10,FALSE),IF(_xlpm.x=0,"",_xlpm.x)))</f>
        <v>Echinidae</v>
      </c>
      <c r="S3341" s="46" t="str">
        <f>IF($I3341="","",_xlfn.LET(_xlpm.x,VLOOKUP($I3341,'2026-01-09_taxon-match'!$A$2:$N$81,11,FALSE),IF(_xlpm.x=0,"",_xlpm.x)))</f>
        <v>Sterechinus</v>
      </c>
      <c r="T3341" s="46" t="str">
        <f>IF($I3341="","",_xlfn.LET(_xlpm.x,VLOOKUP($I3341,'2026-01-09_taxon-match'!$A$2:$N$81,13,FALSE),IF(_xlpm.x=0,"",_xlpm.x)))</f>
        <v>neumayeri</v>
      </c>
      <c r="V3341" t="s">
        <v>43</v>
      </c>
      <c r="W3341" t="s">
        <v>28</v>
      </c>
      <c r="X3341" t="s">
        <v>32</v>
      </c>
      <c r="Y3341" s="46" t="str">
        <f>IF(V3341="","",_xlfn.LET(_xlpm.x,VLOOKUP(V3341,'Drop-down_menus'!$D$2:$E$13,2,FALSE),IF(_xlpm.x=0,"",_xlpm.x)))</f>
        <v>https://orcid.org/0000-0002-0981-7442</v>
      </c>
      <c r="Z3341" s="46" t="str">
        <f>IF(W3341="","",_xlfn.LET(_xlpm.x,VLOOKUP(W3341,'Drop-down_menus'!$D$2:$E$13,2,FALSE),IF(_xlpm.x=0,"",_xlpm.x)))</f>
        <v>https://orcid.org/0000-0002-9037-7623</v>
      </c>
      <c r="AA3341" s="46" t="str">
        <f>IF(X3341="","",_xlfn.LET(_xlpm.x,VLOOKUP(X3341,'Drop-down_menus'!$D$2:$E$13,2,FALSE),IF(_xlpm.x=0,"",_xlpm.x)))</f>
        <v>https://orcid.org/0000-0001-5748-602X</v>
      </c>
      <c r="AB3341" s="46" t="s">
        <v>229</v>
      </c>
      <c r="AC3341" s="46" t="s">
        <v>1114</v>
      </c>
    </row>
    <row r="3342" spans="1:29" ht="15" customHeight="1">
      <c r="A3342" s="46">
        <v>1303</v>
      </c>
      <c r="B3342" s="2">
        <v>4397</v>
      </c>
      <c r="C3342" t="s">
        <v>834</v>
      </c>
      <c r="D3342" s="46" t="b">
        <f>COUNTIF(Events!$B$2:$B$171, C3342) &gt; 0</f>
        <v>1</v>
      </c>
      <c r="E3342" s="46" t="s">
        <v>1111</v>
      </c>
      <c r="F3342" s="46" t="s">
        <v>1108</v>
      </c>
      <c r="G3342" t="s">
        <v>177</v>
      </c>
      <c r="H3342"/>
      <c r="I3342" s="46" t="s">
        <v>177</v>
      </c>
      <c r="J3342" s="46" t="str">
        <f>IF(I3342="","",_xlfn.LET(_xlpm.x,VLOOKUP(I3342,'2026-01-09_taxon-match'!$A$2:$N$81,4,FALSE),IF(_xlpm.x=0,"",_xlpm.x)))</f>
        <v>Sterechinus neumayeri</v>
      </c>
      <c r="K3342"/>
      <c r="L3342" s="46" t="str">
        <f>IF(I3342="","",_xlfn.LET(_xlpm.x,VLOOKUP(I3342,'2026-01-09_taxon-match'!$A$2:$N$81,3,FALSE),IF(_xlpm.x=0,"",_xlpm.x)))</f>
        <v>urn:lsid:marinespecies.org:taxname:160831</v>
      </c>
      <c r="M3342" s="46" t="str">
        <f>IF($I3342="","",_xlfn.LET(_xlpm.x,VLOOKUP($I3342,'2026-01-09_taxon-match'!$A$2:$N$81,5,FALSE),IF(_xlpm.x=0,"",_xlpm.x)))</f>
        <v>(Meissner, 1900)</v>
      </c>
      <c r="N3342" s="46" t="str">
        <f>IF($I3342="","",_xlfn.LET(_xlpm.x,VLOOKUP($I3342,'2026-01-09_taxon-match'!$A$2:$N$81,6,FALSE),IF(_xlpm.x=0,"",_xlpm.x)))</f>
        <v>Animalia</v>
      </c>
      <c r="O3342" s="46" t="str">
        <f>IF($I3342="","",_xlfn.LET(_xlpm.x,VLOOKUP($I3342,'2026-01-09_taxon-match'!$A$2:$N$81,7,FALSE),IF(_xlpm.x=0,"",_xlpm.x)))</f>
        <v>Echinodermata</v>
      </c>
      <c r="P3342" s="46" t="str">
        <f>IF($I3342="","",_xlfn.LET(_xlpm.x,VLOOKUP($I3342,'2026-01-09_taxon-match'!$A$2:$N$81,8,FALSE),IF(_xlpm.x=0,"",_xlpm.x)))</f>
        <v>Echinoidea</v>
      </c>
      <c r="Q3342" s="46" t="str">
        <f>IF($I3342="","",_xlfn.LET(_xlpm.x,VLOOKUP($I3342,'2026-01-09_taxon-match'!$A$2:$N$81,9,FALSE),IF(_xlpm.x=0,"",_xlpm.x)))</f>
        <v>Camarodonta</v>
      </c>
      <c r="R3342" s="46" t="str">
        <f>IF($I3342="","",_xlfn.LET(_xlpm.x,VLOOKUP($I3342,'2026-01-09_taxon-match'!$A$2:$N$81,10,FALSE),IF(_xlpm.x=0,"",_xlpm.x)))</f>
        <v>Echinidae</v>
      </c>
      <c r="S3342" s="46" t="str">
        <f>IF($I3342="","",_xlfn.LET(_xlpm.x,VLOOKUP($I3342,'2026-01-09_taxon-match'!$A$2:$N$81,11,FALSE),IF(_xlpm.x=0,"",_xlpm.x)))</f>
        <v>Sterechinus</v>
      </c>
      <c r="T3342" s="46" t="str">
        <f>IF($I3342="","",_xlfn.LET(_xlpm.x,VLOOKUP($I3342,'2026-01-09_taxon-match'!$A$2:$N$81,13,FALSE),IF(_xlpm.x=0,"",_xlpm.x)))</f>
        <v>neumayeri</v>
      </c>
      <c r="V3342" t="s">
        <v>43</v>
      </c>
      <c r="W3342" t="s">
        <v>28</v>
      </c>
      <c r="X3342" t="s">
        <v>32</v>
      </c>
      <c r="Y3342" s="46" t="str">
        <f>IF(V3342="","",_xlfn.LET(_xlpm.x,VLOOKUP(V3342,'Drop-down_menus'!$D$2:$E$13,2,FALSE),IF(_xlpm.x=0,"",_xlpm.x)))</f>
        <v>https://orcid.org/0000-0002-0981-7442</v>
      </c>
      <c r="Z3342" s="46" t="str">
        <f>IF(W3342="","",_xlfn.LET(_xlpm.x,VLOOKUP(W3342,'Drop-down_menus'!$D$2:$E$13,2,FALSE),IF(_xlpm.x=0,"",_xlpm.x)))</f>
        <v>https://orcid.org/0000-0002-9037-7623</v>
      </c>
      <c r="AA3342" s="46" t="str">
        <f>IF(X3342="","",_xlfn.LET(_xlpm.x,VLOOKUP(X3342,'Drop-down_menus'!$D$2:$E$13,2,FALSE),IF(_xlpm.x=0,"",_xlpm.x)))</f>
        <v>https://orcid.org/0000-0001-5748-602X</v>
      </c>
      <c r="AB3342" s="46" t="s">
        <v>229</v>
      </c>
      <c r="AC3342" s="46" t="s">
        <v>1114</v>
      </c>
    </row>
    <row r="3343" spans="1:29" ht="15" customHeight="1">
      <c r="A3343" s="46">
        <v>1303</v>
      </c>
      <c r="B3343" s="2">
        <v>4398</v>
      </c>
      <c r="C3343" t="s">
        <v>834</v>
      </c>
      <c r="D3343" s="46" t="b">
        <f>COUNTIF(Events!$B$2:$B$171, C3343) &gt; 0</f>
        <v>1</v>
      </c>
      <c r="E3343" s="2" t="s">
        <v>1106</v>
      </c>
      <c r="F3343" s="46" t="s">
        <v>1105</v>
      </c>
      <c r="G3343" t="s">
        <v>177</v>
      </c>
      <c r="H3343"/>
      <c r="I3343" s="46" t="s">
        <v>177</v>
      </c>
      <c r="J3343" s="46" t="str">
        <f>IF(I3343="","",_xlfn.LET(_xlpm.x,VLOOKUP(I3343,'2026-01-09_taxon-match'!$A$2:$N$81,4,FALSE),IF(_xlpm.x=0,"",_xlpm.x)))</f>
        <v>Sterechinus neumayeri</v>
      </c>
      <c r="K3343"/>
      <c r="L3343" s="46" t="str">
        <f>IF(I3343="","",_xlfn.LET(_xlpm.x,VLOOKUP(I3343,'2026-01-09_taxon-match'!$A$2:$N$81,3,FALSE),IF(_xlpm.x=0,"",_xlpm.x)))</f>
        <v>urn:lsid:marinespecies.org:taxname:160831</v>
      </c>
      <c r="M3343" s="46" t="str">
        <f>IF($I3343="","",_xlfn.LET(_xlpm.x,VLOOKUP($I3343,'2026-01-09_taxon-match'!$A$2:$N$81,5,FALSE),IF(_xlpm.x=0,"",_xlpm.x)))</f>
        <v>(Meissner, 1900)</v>
      </c>
      <c r="N3343" s="46" t="str">
        <f>IF($I3343="","",_xlfn.LET(_xlpm.x,VLOOKUP($I3343,'2026-01-09_taxon-match'!$A$2:$N$81,6,FALSE),IF(_xlpm.x=0,"",_xlpm.x)))</f>
        <v>Animalia</v>
      </c>
      <c r="O3343" s="46" t="str">
        <f>IF($I3343="","",_xlfn.LET(_xlpm.x,VLOOKUP($I3343,'2026-01-09_taxon-match'!$A$2:$N$81,7,FALSE),IF(_xlpm.x=0,"",_xlpm.x)))</f>
        <v>Echinodermata</v>
      </c>
      <c r="P3343" s="46" t="str">
        <f>IF($I3343="","",_xlfn.LET(_xlpm.x,VLOOKUP($I3343,'2026-01-09_taxon-match'!$A$2:$N$81,8,FALSE),IF(_xlpm.x=0,"",_xlpm.x)))</f>
        <v>Echinoidea</v>
      </c>
      <c r="Q3343" s="46" t="str">
        <f>IF($I3343="","",_xlfn.LET(_xlpm.x,VLOOKUP($I3343,'2026-01-09_taxon-match'!$A$2:$N$81,9,FALSE),IF(_xlpm.x=0,"",_xlpm.x)))</f>
        <v>Camarodonta</v>
      </c>
      <c r="R3343" s="46" t="str">
        <f>IF($I3343="","",_xlfn.LET(_xlpm.x,VLOOKUP($I3343,'2026-01-09_taxon-match'!$A$2:$N$81,10,FALSE),IF(_xlpm.x=0,"",_xlpm.x)))</f>
        <v>Echinidae</v>
      </c>
      <c r="S3343" s="46" t="str">
        <f>IF($I3343="","",_xlfn.LET(_xlpm.x,VLOOKUP($I3343,'2026-01-09_taxon-match'!$A$2:$N$81,11,FALSE),IF(_xlpm.x=0,"",_xlpm.x)))</f>
        <v>Sterechinus</v>
      </c>
      <c r="T3343" s="46" t="str">
        <f>IF($I3343="","",_xlfn.LET(_xlpm.x,VLOOKUP($I3343,'2026-01-09_taxon-match'!$A$2:$N$81,13,FALSE),IF(_xlpm.x=0,"",_xlpm.x)))</f>
        <v>neumayeri</v>
      </c>
      <c r="V3343" t="s">
        <v>43</v>
      </c>
      <c r="W3343" t="s">
        <v>28</v>
      </c>
      <c r="X3343" t="s">
        <v>32</v>
      </c>
      <c r="Y3343" s="46" t="str">
        <f>IF(V3343="","",_xlfn.LET(_xlpm.x,VLOOKUP(V3343,'Drop-down_menus'!$D$2:$E$13,2,FALSE),IF(_xlpm.x=0,"",_xlpm.x)))</f>
        <v>https://orcid.org/0000-0002-0981-7442</v>
      </c>
      <c r="Z3343" s="46" t="str">
        <f>IF(W3343="","",_xlfn.LET(_xlpm.x,VLOOKUP(W3343,'Drop-down_menus'!$D$2:$E$13,2,FALSE),IF(_xlpm.x=0,"",_xlpm.x)))</f>
        <v>https://orcid.org/0000-0002-9037-7623</v>
      </c>
      <c r="AA3343" s="46" t="str">
        <f>IF(X3343="","",_xlfn.LET(_xlpm.x,VLOOKUP(X3343,'Drop-down_menus'!$D$2:$E$13,2,FALSE),IF(_xlpm.x=0,"",_xlpm.x)))</f>
        <v>https://orcid.org/0000-0001-5748-602X</v>
      </c>
      <c r="AB3343" s="46" t="s">
        <v>300</v>
      </c>
      <c r="AC3343" s="46" t="s">
        <v>1115</v>
      </c>
    </row>
    <row r="3344" spans="1:29" ht="15" customHeight="1">
      <c r="A3344" s="46">
        <v>1304</v>
      </c>
      <c r="B3344" s="2">
        <v>4399</v>
      </c>
      <c r="C3344" t="s">
        <v>834</v>
      </c>
      <c r="D3344" s="46" t="b">
        <f>COUNTIF(Events!$B$2:$B$171, C3344) &gt; 0</f>
        <v>1</v>
      </c>
      <c r="E3344" s="46" t="s">
        <v>1113</v>
      </c>
      <c r="F3344" s="2" t="s">
        <v>1104</v>
      </c>
      <c r="G3344" t="s">
        <v>177</v>
      </c>
      <c r="H3344"/>
      <c r="I3344" s="46" t="s">
        <v>177</v>
      </c>
      <c r="J3344" s="46" t="str">
        <f>IF(I3344="","",_xlfn.LET(_xlpm.x,VLOOKUP(I3344,'2026-01-09_taxon-match'!$A$2:$N$81,4,FALSE),IF(_xlpm.x=0,"",_xlpm.x)))</f>
        <v>Sterechinus neumayeri</v>
      </c>
      <c r="K3344"/>
      <c r="L3344" s="46" t="str">
        <f>IF(I3344="","",_xlfn.LET(_xlpm.x,VLOOKUP(I3344,'2026-01-09_taxon-match'!$A$2:$N$81,3,FALSE),IF(_xlpm.x=0,"",_xlpm.x)))</f>
        <v>urn:lsid:marinespecies.org:taxname:160831</v>
      </c>
      <c r="M3344" s="46" t="str">
        <f>IF($I3344="","",_xlfn.LET(_xlpm.x,VLOOKUP($I3344,'2026-01-09_taxon-match'!$A$2:$N$81,5,FALSE),IF(_xlpm.x=0,"",_xlpm.x)))</f>
        <v>(Meissner, 1900)</v>
      </c>
      <c r="N3344" s="46" t="str">
        <f>IF($I3344="","",_xlfn.LET(_xlpm.x,VLOOKUP($I3344,'2026-01-09_taxon-match'!$A$2:$N$81,6,FALSE),IF(_xlpm.x=0,"",_xlpm.x)))</f>
        <v>Animalia</v>
      </c>
      <c r="O3344" s="46" t="str">
        <f>IF($I3344="","",_xlfn.LET(_xlpm.x,VLOOKUP($I3344,'2026-01-09_taxon-match'!$A$2:$N$81,7,FALSE),IF(_xlpm.x=0,"",_xlpm.x)))</f>
        <v>Echinodermata</v>
      </c>
      <c r="P3344" s="46" t="str">
        <f>IF($I3344="","",_xlfn.LET(_xlpm.x,VLOOKUP($I3344,'2026-01-09_taxon-match'!$A$2:$N$81,8,FALSE),IF(_xlpm.x=0,"",_xlpm.x)))</f>
        <v>Echinoidea</v>
      </c>
      <c r="Q3344" s="46" t="str">
        <f>IF($I3344="","",_xlfn.LET(_xlpm.x,VLOOKUP($I3344,'2026-01-09_taxon-match'!$A$2:$N$81,9,FALSE),IF(_xlpm.x=0,"",_xlpm.x)))</f>
        <v>Camarodonta</v>
      </c>
      <c r="R3344" s="46" t="str">
        <f>IF($I3344="","",_xlfn.LET(_xlpm.x,VLOOKUP($I3344,'2026-01-09_taxon-match'!$A$2:$N$81,10,FALSE),IF(_xlpm.x=0,"",_xlpm.x)))</f>
        <v>Echinidae</v>
      </c>
      <c r="S3344" s="46" t="str">
        <f>IF($I3344="","",_xlfn.LET(_xlpm.x,VLOOKUP($I3344,'2026-01-09_taxon-match'!$A$2:$N$81,11,FALSE),IF(_xlpm.x=0,"",_xlpm.x)))</f>
        <v>Sterechinus</v>
      </c>
      <c r="T3344" s="46" t="str">
        <f>IF($I3344="","",_xlfn.LET(_xlpm.x,VLOOKUP($I3344,'2026-01-09_taxon-match'!$A$2:$N$81,13,FALSE),IF(_xlpm.x=0,"",_xlpm.x)))</f>
        <v>neumayeri</v>
      </c>
      <c r="U3344"/>
      <c r="V3344" t="s">
        <v>43</v>
      </c>
      <c r="W3344" t="s">
        <v>28</v>
      </c>
      <c r="X3344" t="s">
        <v>32</v>
      </c>
      <c r="Y3344" s="46" t="str">
        <f>IF(V3344="","",_xlfn.LET(_xlpm.x,VLOOKUP(V3344,'Drop-down_menus'!$D$2:$E$13,2,FALSE),IF(_xlpm.x=0,"",_xlpm.x)))</f>
        <v>https://orcid.org/0000-0002-0981-7442</v>
      </c>
      <c r="Z3344" s="46" t="str">
        <f>IF(W3344="","",_xlfn.LET(_xlpm.x,VLOOKUP(W3344,'Drop-down_menus'!$D$2:$E$13,2,FALSE),IF(_xlpm.x=0,"",_xlpm.x)))</f>
        <v>https://orcid.org/0000-0002-9037-7623</v>
      </c>
      <c r="AA3344" s="46" t="str">
        <f>IF(X3344="","",_xlfn.LET(_xlpm.x,VLOOKUP(X3344,'Drop-down_menus'!$D$2:$E$13,2,FALSE),IF(_xlpm.x=0,"",_xlpm.x)))</f>
        <v>https://orcid.org/0000-0001-5748-602X</v>
      </c>
      <c r="AB3344" s="46" t="s">
        <v>172</v>
      </c>
      <c r="AC3344" s="46" t="s">
        <v>1114</v>
      </c>
    </row>
    <row r="3345" spans="1:29" ht="15" customHeight="1">
      <c r="A3345" s="46">
        <v>1304</v>
      </c>
      <c r="B3345" s="2">
        <v>4400</v>
      </c>
      <c r="C3345" t="s">
        <v>834</v>
      </c>
      <c r="D3345" s="46" t="b">
        <f>COUNTIF(Events!$B$2:$B$171, C3345) &gt; 0</f>
        <v>1</v>
      </c>
      <c r="E3345" s="46" t="s">
        <v>1109</v>
      </c>
      <c r="F3345" s="46" t="s">
        <v>1107</v>
      </c>
      <c r="G3345" t="s">
        <v>177</v>
      </c>
      <c r="H3345"/>
      <c r="I3345" s="46" t="s">
        <v>177</v>
      </c>
      <c r="J3345" s="46" t="str">
        <f>IF(I3345="","",_xlfn.LET(_xlpm.x,VLOOKUP(I3345,'2026-01-09_taxon-match'!$A$2:$N$81,4,FALSE),IF(_xlpm.x=0,"",_xlpm.x)))</f>
        <v>Sterechinus neumayeri</v>
      </c>
      <c r="K3345"/>
      <c r="L3345" s="46" t="str">
        <f>IF(I3345="","",_xlfn.LET(_xlpm.x,VLOOKUP(I3345,'2026-01-09_taxon-match'!$A$2:$N$81,3,FALSE),IF(_xlpm.x=0,"",_xlpm.x)))</f>
        <v>urn:lsid:marinespecies.org:taxname:160831</v>
      </c>
      <c r="M3345" s="46" t="str">
        <f>IF($I3345="","",_xlfn.LET(_xlpm.x,VLOOKUP($I3345,'2026-01-09_taxon-match'!$A$2:$N$81,5,FALSE),IF(_xlpm.x=0,"",_xlpm.x)))</f>
        <v>(Meissner, 1900)</v>
      </c>
      <c r="N3345" s="46" t="str">
        <f>IF($I3345="","",_xlfn.LET(_xlpm.x,VLOOKUP($I3345,'2026-01-09_taxon-match'!$A$2:$N$81,6,FALSE),IF(_xlpm.x=0,"",_xlpm.x)))</f>
        <v>Animalia</v>
      </c>
      <c r="O3345" s="46" t="str">
        <f>IF($I3345="","",_xlfn.LET(_xlpm.x,VLOOKUP($I3345,'2026-01-09_taxon-match'!$A$2:$N$81,7,FALSE),IF(_xlpm.x=0,"",_xlpm.x)))</f>
        <v>Echinodermata</v>
      </c>
      <c r="P3345" s="46" t="str">
        <f>IF($I3345="","",_xlfn.LET(_xlpm.x,VLOOKUP($I3345,'2026-01-09_taxon-match'!$A$2:$N$81,8,FALSE),IF(_xlpm.x=0,"",_xlpm.x)))</f>
        <v>Echinoidea</v>
      </c>
      <c r="Q3345" s="46" t="str">
        <f>IF($I3345="","",_xlfn.LET(_xlpm.x,VLOOKUP($I3345,'2026-01-09_taxon-match'!$A$2:$N$81,9,FALSE),IF(_xlpm.x=0,"",_xlpm.x)))</f>
        <v>Camarodonta</v>
      </c>
      <c r="R3345" s="46" t="str">
        <f>IF($I3345="","",_xlfn.LET(_xlpm.x,VLOOKUP($I3345,'2026-01-09_taxon-match'!$A$2:$N$81,10,FALSE),IF(_xlpm.x=0,"",_xlpm.x)))</f>
        <v>Echinidae</v>
      </c>
      <c r="S3345" s="46" t="str">
        <f>IF($I3345="","",_xlfn.LET(_xlpm.x,VLOOKUP($I3345,'2026-01-09_taxon-match'!$A$2:$N$81,11,FALSE),IF(_xlpm.x=0,"",_xlpm.x)))</f>
        <v>Sterechinus</v>
      </c>
      <c r="T3345" s="46" t="str">
        <f>IF($I3345="","",_xlfn.LET(_xlpm.x,VLOOKUP($I3345,'2026-01-09_taxon-match'!$A$2:$N$81,13,FALSE),IF(_xlpm.x=0,"",_xlpm.x)))</f>
        <v>neumayeri</v>
      </c>
      <c r="V3345" t="s">
        <v>43</v>
      </c>
      <c r="W3345" t="s">
        <v>28</v>
      </c>
      <c r="X3345" t="s">
        <v>32</v>
      </c>
      <c r="Y3345" s="46" t="str">
        <f>IF(V3345="","",_xlfn.LET(_xlpm.x,VLOOKUP(V3345,'Drop-down_menus'!$D$2:$E$13,2,FALSE),IF(_xlpm.x=0,"",_xlpm.x)))</f>
        <v>https://orcid.org/0000-0002-0981-7442</v>
      </c>
      <c r="Z3345" s="46" t="str">
        <f>IF(W3345="","",_xlfn.LET(_xlpm.x,VLOOKUP(W3345,'Drop-down_menus'!$D$2:$E$13,2,FALSE),IF(_xlpm.x=0,"",_xlpm.x)))</f>
        <v>https://orcid.org/0000-0002-9037-7623</v>
      </c>
      <c r="AA3345" s="46" t="str">
        <f>IF(X3345="","",_xlfn.LET(_xlpm.x,VLOOKUP(X3345,'Drop-down_menus'!$D$2:$E$13,2,FALSE),IF(_xlpm.x=0,"",_xlpm.x)))</f>
        <v>https://orcid.org/0000-0001-5748-602X</v>
      </c>
      <c r="AB3345" s="46" t="s">
        <v>172</v>
      </c>
      <c r="AC3345" s="46" t="s">
        <v>189</v>
      </c>
    </row>
    <row r="3346" spans="1:29" ht="15" customHeight="1">
      <c r="A3346" s="46">
        <v>1304</v>
      </c>
      <c r="B3346" s="2">
        <v>4401</v>
      </c>
      <c r="C3346" t="s">
        <v>834</v>
      </c>
      <c r="D3346" s="46" t="b">
        <f>COUNTIF(Events!$B$2:$B$171, C3346) &gt; 0</f>
        <v>1</v>
      </c>
      <c r="E3346" s="46" t="s">
        <v>1110</v>
      </c>
      <c r="F3346" s="46" t="s">
        <v>1108</v>
      </c>
      <c r="G3346" t="s">
        <v>177</v>
      </c>
      <c r="H3346"/>
      <c r="I3346" s="46" t="s">
        <v>177</v>
      </c>
      <c r="J3346" s="46" t="str">
        <f>IF(I3346="","",_xlfn.LET(_xlpm.x,VLOOKUP(I3346,'2026-01-09_taxon-match'!$A$2:$N$81,4,FALSE),IF(_xlpm.x=0,"",_xlpm.x)))</f>
        <v>Sterechinus neumayeri</v>
      </c>
      <c r="K3346"/>
      <c r="L3346" s="46" t="str">
        <f>IF(I3346="","",_xlfn.LET(_xlpm.x,VLOOKUP(I3346,'2026-01-09_taxon-match'!$A$2:$N$81,3,FALSE),IF(_xlpm.x=0,"",_xlpm.x)))</f>
        <v>urn:lsid:marinespecies.org:taxname:160831</v>
      </c>
      <c r="M3346" s="46" t="str">
        <f>IF($I3346="","",_xlfn.LET(_xlpm.x,VLOOKUP($I3346,'2026-01-09_taxon-match'!$A$2:$N$81,5,FALSE),IF(_xlpm.x=0,"",_xlpm.x)))</f>
        <v>(Meissner, 1900)</v>
      </c>
      <c r="N3346" s="46" t="str">
        <f>IF($I3346="","",_xlfn.LET(_xlpm.x,VLOOKUP($I3346,'2026-01-09_taxon-match'!$A$2:$N$81,6,FALSE),IF(_xlpm.x=0,"",_xlpm.x)))</f>
        <v>Animalia</v>
      </c>
      <c r="O3346" s="46" t="str">
        <f>IF($I3346="","",_xlfn.LET(_xlpm.x,VLOOKUP($I3346,'2026-01-09_taxon-match'!$A$2:$N$81,7,FALSE),IF(_xlpm.x=0,"",_xlpm.x)))</f>
        <v>Echinodermata</v>
      </c>
      <c r="P3346" s="46" t="str">
        <f>IF($I3346="","",_xlfn.LET(_xlpm.x,VLOOKUP($I3346,'2026-01-09_taxon-match'!$A$2:$N$81,8,FALSE),IF(_xlpm.x=0,"",_xlpm.x)))</f>
        <v>Echinoidea</v>
      </c>
      <c r="Q3346" s="46" t="str">
        <f>IF($I3346="","",_xlfn.LET(_xlpm.x,VLOOKUP($I3346,'2026-01-09_taxon-match'!$A$2:$N$81,9,FALSE),IF(_xlpm.x=0,"",_xlpm.x)))</f>
        <v>Camarodonta</v>
      </c>
      <c r="R3346" s="46" t="str">
        <f>IF($I3346="","",_xlfn.LET(_xlpm.x,VLOOKUP($I3346,'2026-01-09_taxon-match'!$A$2:$N$81,10,FALSE),IF(_xlpm.x=0,"",_xlpm.x)))</f>
        <v>Echinidae</v>
      </c>
      <c r="S3346" s="46" t="str">
        <f>IF($I3346="","",_xlfn.LET(_xlpm.x,VLOOKUP($I3346,'2026-01-09_taxon-match'!$A$2:$N$81,11,FALSE),IF(_xlpm.x=0,"",_xlpm.x)))</f>
        <v>Sterechinus</v>
      </c>
      <c r="T3346" s="46" t="str">
        <f>IF($I3346="","",_xlfn.LET(_xlpm.x,VLOOKUP($I3346,'2026-01-09_taxon-match'!$A$2:$N$81,13,FALSE),IF(_xlpm.x=0,"",_xlpm.x)))</f>
        <v>neumayeri</v>
      </c>
      <c r="V3346" t="s">
        <v>43</v>
      </c>
      <c r="W3346" t="s">
        <v>28</v>
      </c>
      <c r="X3346" t="s">
        <v>32</v>
      </c>
      <c r="Y3346" s="46" t="str">
        <f>IF(V3346="","",_xlfn.LET(_xlpm.x,VLOOKUP(V3346,'Drop-down_menus'!$D$2:$E$13,2,FALSE),IF(_xlpm.x=0,"",_xlpm.x)))</f>
        <v>https://orcid.org/0000-0002-0981-7442</v>
      </c>
      <c r="Z3346" s="46" t="str">
        <f>IF(W3346="","",_xlfn.LET(_xlpm.x,VLOOKUP(W3346,'Drop-down_menus'!$D$2:$E$13,2,FALSE),IF(_xlpm.x=0,"",_xlpm.x)))</f>
        <v>https://orcid.org/0000-0002-9037-7623</v>
      </c>
      <c r="AA3346" s="46" t="str">
        <f>IF(X3346="","",_xlfn.LET(_xlpm.x,VLOOKUP(X3346,'Drop-down_menus'!$D$2:$E$13,2,FALSE),IF(_xlpm.x=0,"",_xlpm.x)))</f>
        <v>https://orcid.org/0000-0001-5748-602X</v>
      </c>
      <c r="AB3346" s="46" t="s">
        <v>229</v>
      </c>
      <c r="AC3346" s="46" t="s">
        <v>1114</v>
      </c>
    </row>
    <row r="3347" spans="1:29" ht="15" customHeight="1">
      <c r="A3347" s="46">
        <v>1304</v>
      </c>
      <c r="B3347" s="2">
        <v>4402</v>
      </c>
      <c r="C3347" t="s">
        <v>834</v>
      </c>
      <c r="D3347" s="46" t="b">
        <f>COUNTIF(Events!$B$2:$B$171, C3347) &gt; 0</f>
        <v>1</v>
      </c>
      <c r="E3347" s="46" t="s">
        <v>1111</v>
      </c>
      <c r="F3347" s="46" t="s">
        <v>1108</v>
      </c>
      <c r="G3347" t="s">
        <v>177</v>
      </c>
      <c r="H3347"/>
      <c r="I3347" s="46" t="s">
        <v>177</v>
      </c>
      <c r="J3347" s="46" t="str">
        <f>IF(I3347="","",_xlfn.LET(_xlpm.x,VLOOKUP(I3347,'2026-01-09_taxon-match'!$A$2:$N$81,4,FALSE),IF(_xlpm.x=0,"",_xlpm.x)))</f>
        <v>Sterechinus neumayeri</v>
      </c>
      <c r="K3347"/>
      <c r="L3347" s="46" t="str">
        <f>IF(I3347="","",_xlfn.LET(_xlpm.x,VLOOKUP(I3347,'2026-01-09_taxon-match'!$A$2:$N$81,3,FALSE),IF(_xlpm.x=0,"",_xlpm.x)))</f>
        <v>urn:lsid:marinespecies.org:taxname:160831</v>
      </c>
      <c r="M3347" s="46" t="str">
        <f>IF($I3347="","",_xlfn.LET(_xlpm.x,VLOOKUP($I3347,'2026-01-09_taxon-match'!$A$2:$N$81,5,FALSE),IF(_xlpm.x=0,"",_xlpm.x)))</f>
        <v>(Meissner, 1900)</v>
      </c>
      <c r="N3347" s="46" t="str">
        <f>IF($I3347="","",_xlfn.LET(_xlpm.x,VLOOKUP($I3347,'2026-01-09_taxon-match'!$A$2:$N$81,6,FALSE),IF(_xlpm.x=0,"",_xlpm.x)))</f>
        <v>Animalia</v>
      </c>
      <c r="O3347" s="46" t="str">
        <f>IF($I3347="","",_xlfn.LET(_xlpm.x,VLOOKUP($I3347,'2026-01-09_taxon-match'!$A$2:$N$81,7,FALSE),IF(_xlpm.x=0,"",_xlpm.x)))</f>
        <v>Echinodermata</v>
      </c>
      <c r="P3347" s="46" t="str">
        <f>IF($I3347="","",_xlfn.LET(_xlpm.x,VLOOKUP($I3347,'2026-01-09_taxon-match'!$A$2:$N$81,8,FALSE),IF(_xlpm.x=0,"",_xlpm.x)))</f>
        <v>Echinoidea</v>
      </c>
      <c r="Q3347" s="46" t="str">
        <f>IF($I3347="","",_xlfn.LET(_xlpm.x,VLOOKUP($I3347,'2026-01-09_taxon-match'!$A$2:$N$81,9,FALSE),IF(_xlpm.x=0,"",_xlpm.x)))</f>
        <v>Camarodonta</v>
      </c>
      <c r="R3347" s="46" t="str">
        <f>IF($I3347="","",_xlfn.LET(_xlpm.x,VLOOKUP($I3347,'2026-01-09_taxon-match'!$A$2:$N$81,10,FALSE),IF(_xlpm.x=0,"",_xlpm.x)))</f>
        <v>Echinidae</v>
      </c>
      <c r="S3347" s="46" t="str">
        <f>IF($I3347="","",_xlfn.LET(_xlpm.x,VLOOKUP($I3347,'2026-01-09_taxon-match'!$A$2:$N$81,11,FALSE),IF(_xlpm.x=0,"",_xlpm.x)))</f>
        <v>Sterechinus</v>
      </c>
      <c r="T3347" s="46" t="str">
        <f>IF($I3347="","",_xlfn.LET(_xlpm.x,VLOOKUP($I3347,'2026-01-09_taxon-match'!$A$2:$N$81,13,FALSE),IF(_xlpm.x=0,"",_xlpm.x)))</f>
        <v>neumayeri</v>
      </c>
      <c r="V3347" t="s">
        <v>43</v>
      </c>
      <c r="W3347" t="s">
        <v>28</v>
      </c>
      <c r="X3347" t="s">
        <v>32</v>
      </c>
      <c r="Y3347" s="46" t="str">
        <f>IF(V3347="","",_xlfn.LET(_xlpm.x,VLOOKUP(V3347,'Drop-down_menus'!$D$2:$E$13,2,FALSE),IF(_xlpm.x=0,"",_xlpm.x)))</f>
        <v>https://orcid.org/0000-0002-0981-7442</v>
      </c>
      <c r="Z3347" s="46" t="str">
        <f>IF(W3347="","",_xlfn.LET(_xlpm.x,VLOOKUP(W3347,'Drop-down_menus'!$D$2:$E$13,2,FALSE),IF(_xlpm.x=0,"",_xlpm.x)))</f>
        <v>https://orcid.org/0000-0002-9037-7623</v>
      </c>
      <c r="AA3347" s="46" t="str">
        <f>IF(X3347="","",_xlfn.LET(_xlpm.x,VLOOKUP(X3347,'Drop-down_menus'!$D$2:$E$13,2,FALSE),IF(_xlpm.x=0,"",_xlpm.x)))</f>
        <v>https://orcid.org/0000-0001-5748-602X</v>
      </c>
      <c r="AB3347" s="46" t="s">
        <v>229</v>
      </c>
      <c r="AC3347" s="46" t="s">
        <v>1114</v>
      </c>
    </row>
    <row r="3348" spans="1:29" ht="15" customHeight="1">
      <c r="A3348" s="46">
        <v>1304</v>
      </c>
      <c r="B3348" s="2">
        <v>4403</v>
      </c>
      <c r="C3348" t="s">
        <v>834</v>
      </c>
      <c r="D3348" s="46" t="b">
        <f>COUNTIF(Events!$B$2:$B$171, C3348) &gt; 0</f>
        <v>1</v>
      </c>
      <c r="E3348" s="2" t="s">
        <v>1106</v>
      </c>
      <c r="F3348" s="46" t="s">
        <v>1105</v>
      </c>
      <c r="G3348" t="s">
        <v>177</v>
      </c>
      <c r="H3348"/>
      <c r="I3348" s="46" t="s">
        <v>177</v>
      </c>
      <c r="J3348" s="46" t="str">
        <f>IF(I3348="","",_xlfn.LET(_xlpm.x,VLOOKUP(I3348,'2026-01-09_taxon-match'!$A$2:$N$81,4,FALSE),IF(_xlpm.x=0,"",_xlpm.x)))</f>
        <v>Sterechinus neumayeri</v>
      </c>
      <c r="K3348"/>
      <c r="L3348" s="46" t="str">
        <f>IF(I3348="","",_xlfn.LET(_xlpm.x,VLOOKUP(I3348,'2026-01-09_taxon-match'!$A$2:$N$81,3,FALSE),IF(_xlpm.x=0,"",_xlpm.x)))</f>
        <v>urn:lsid:marinespecies.org:taxname:160831</v>
      </c>
      <c r="M3348" s="46" t="str">
        <f>IF($I3348="","",_xlfn.LET(_xlpm.x,VLOOKUP($I3348,'2026-01-09_taxon-match'!$A$2:$N$81,5,FALSE),IF(_xlpm.x=0,"",_xlpm.x)))</f>
        <v>(Meissner, 1900)</v>
      </c>
      <c r="N3348" s="46" t="str">
        <f>IF($I3348="","",_xlfn.LET(_xlpm.x,VLOOKUP($I3348,'2026-01-09_taxon-match'!$A$2:$N$81,6,FALSE),IF(_xlpm.x=0,"",_xlpm.x)))</f>
        <v>Animalia</v>
      </c>
      <c r="O3348" s="46" t="str">
        <f>IF($I3348="","",_xlfn.LET(_xlpm.x,VLOOKUP($I3348,'2026-01-09_taxon-match'!$A$2:$N$81,7,FALSE),IF(_xlpm.x=0,"",_xlpm.x)))</f>
        <v>Echinodermata</v>
      </c>
      <c r="P3348" s="46" t="str">
        <f>IF($I3348="","",_xlfn.LET(_xlpm.x,VLOOKUP($I3348,'2026-01-09_taxon-match'!$A$2:$N$81,8,FALSE),IF(_xlpm.x=0,"",_xlpm.x)))</f>
        <v>Echinoidea</v>
      </c>
      <c r="Q3348" s="46" t="str">
        <f>IF($I3348="","",_xlfn.LET(_xlpm.x,VLOOKUP($I3348,'2026-01-09_taxon-match'!$A$2:$N$81,9,FALSE),IF(_xlpm.x=0,"",_xlpm.x)))</f>
        <v>Camarodonta</v>
      </c>
      <c r="R3348" s="46" t="str">
        <f>IF($I3348="","",_xlfn.LET(_xlpm.x,VLOOKUP($I3348,'2026-01-09_taxon-match'!$A$2:$N$81,10,FALSE),IF(_xlpm.x=0,"",_xlpm.x)))</f>
        <v>Echinidae</v>
      </c>
      <c r="S3348" s="46" t="str">
        <f>IF($I3348="","",_xlfn.LET(_xlpm.x,VLOOKUP($I3348,'2026-01-09_taxon-match'!$A$2:$N$81,11,FALSE),IF(_xlpm.x=0,"",_xlpm.x)))</f>
        <v>Sterechinus</v>
      </c>
      <c r="T3348" s="46" t="str">
        <f>IF($I3348="","",_xlfn.LET(_xlpm.x,VLOOKUP($I3348,'2026-01-09_taxon-match'!$A$2:$N$81,13,FALSE),IF(_xlpm.x=0,"",_xlpm.x)))</f>
        <v>neumayeri</v>
      </c>
      <c r="V3348" t="s">
        <v>43</v>
      </c>
      <c r="W3348" t="s">
        <v>28</v>
      </c>
      <c r="X3348" t="s">
        <v>32</v>
      </c>
      <c r="Y3348" s="46" t="str">
        <f>IF(V3348="","",_xlfn.LET(_xlpm.x,VLOOKUP(V3348,'Drop-down_menus'!$D$2:$E$13,2,FALSE),IF(_xlpm.x=0,"",_xlpm.x)))</f>
        <v>https://orcid.org/0000-0002-0981-7442</v>
      </c>
      <c r="Z3348" s="46" t="str">
        <f>IF(W3348="","",_xlfn.LET(_xlpm.x,VLOOKUP(W3348,'Drop-down_menus'!$D$2:$E$13,2,FALSE),IF(_xlpm.x=0,"",_xlpm.x)))</f>
        <v>https://orcid.org/0000-0002-9037-7623</v>
      </c>
      <c r="AA3348" s="46" t="str">
        <f>IF(X3348="","",_xlfn.LET(_xlpm.x,VLOOKUP(X3348,'Drop-down_menus'!$D$2:$E$13,2,FALSE),IF(_xlpm.x=0,"",_xlpm.x)))</f>
        <v>https://orcid.org/0000-0001-5748-602X</v>
      </c>
      <c r="AB3348" s="46" t="s">
        <v>300</v>
      </c>
      <c r="AC3348" s="46" t="s">
        <v>1115</v>
      </c>
    </row>
    <row r="3349" spans="1:29" ht="15" customHeight="1">
      <c r="A3349" s="46">
        <v>1305</v>
      </c>
      <c r="B3349" s="2">
        <v>4404</v>
      </c>
      <c r="C3349" t="s">
        <v>834</v>
      </c>
      <c r="D3349" s="46" t="b">
        <f>COUNTIF(Events!$B$2:$B$171, C3349) &gt; 0</f>
        <v>1</v>
      </c>
      <c r="E3349" s="46" t="s">
        <v>1113</v>
      </c>
      <c r="F3349" s="2" t="s">
        <v>1104</v>
      </c>
      <c r="G3349" t="s">
        <v>177</v>
      </c>
      <c r="H3349"/>
      <c r="I3349" s="46" t="s">
        <v>177</v>
      </c>
      <c r="J3349" s="46" t="str">
        <f>IF(I3349="","",_xlfn.LET(_xlpm.x,VLOOKUP(I3349,'2026-01-09_taxon-match'!$A$2:$N$81,4,FALSE),IF(_xlpm.x=0,"",_xlpm.x)))</f>
        <v>Sterechinus neumayeri</v>
      </c>
      <c r="K3349"/>
      <c r="L3349" s="46" t="str">
        <f>IF(I3349="","",_xlfn.LET(_xlpm.x,VLOOKUP(I3349,'2026-01-09_taxon-match'!$A$2:$N$81,3,FALSE),IF(_xlpm.x=0,"",_xlpm.x)))</f>
        <v>urn:lsid:marinespecies.org:taxname:160831</v>
      </c>
      <c r="M3349" s="46" t="str">
        <f>IF($I3349="","",_xlfn.LET(_xlpm.x,VLOOKUP($I3349,'2026-01-09_taxon-match'!$A$2:$N$81,5,FALSE),IF(_xlpm.x=0,"",_xlpm.x)))</f>
        <v>(Meissner, 1900)</v>
      </c>
      <c r="N3349" s="46" t="str">
        <f>IF($I3349="","",_xlfn.LET(_xlpm.x,VLOOKUP($I3349,'2026-01-09_taxon-match'!$A$2:$N$81,6,FALSE),IF(_xlpm.x=0,"",_xlpm.x)))</f>
        <v>Animalia</v>
      </c>
      <c r="O3349" s="46" t="str">
        <f>IF($I3349="","",_xlfn.LET(_xlpm.x,VLOOKUP($I3349,'2026-01-09_taxon-match'!$A$2:$N$81,7,FALSE),IF(_xlpm.x=0,"",_xlpm.x)))</f>
        <v>Echinodermata</v>
      </c>
      <c r="P3349" s="46" t="str">
        <f>IF($I3349="","",_xlfn.LET(_xlpm.x,VLOOKUP($I3349,'2026-01-09_taxon-match'!$A$2:$N$81,8,FALSE),IF(_xlpm.x=0,"",_xlpm.x)))</f>
        <v>Echinoidea</v>
      </c>
      <c r="Q3349" s="46" t="str">
        <f>IF($I3349="","",_xlfn.LET(_xlpm.x,VLOOKUP($I3349,'2026-01-09_taxon-match'!$A$2:$N$81,9,FALSE),IF(_xlpm.x=0,"",_xlpm.x)))</f>
        <v>Camarodonta</v>
      </c>
      <c r="R3349" s="46" t="str">
        <f>IF($I3349="","",_xlfn.LET(_xlpm.x,VLOOKUP($I3349,'2026-01-09_taxon-match'!$A$2:$N$81,10,FALSE),IF(_xlpm.x=0,"",_xlpm.x)))</f>
        <v>Echinidae</v>
      </c>
      <c r="S3349" s="46" t="str">
        <f>IF($I3349="","",_xlfn.LET(_xlpm.x,VLOOKUP($I3349,'2026-01-09_taxon-match'!$A$2:$N$81,11,FALSE),IF(_xlpm.x=0,"",_xlpm.x)))</f>
        <v>Sterechinus</v>
      </c>
      <c r="T3349" s="46" t="str">
        <f>IF($I3349="","",_xlfn.LET(_xlpm.x,VLOOKUP($I3349,'2026-01-09_taxon-match'!$A$2:$N$81,13,FALSE),IF(_xlpm.x=0,"",_xlpm.x)))</f>
        <v>neumayeri</v>
      </c>
      <c r="U3349"/>
      <c r="V3349" t="s">
        <v>43</v>
      </c>
      <c r="W3349" t="s">
        <v>28</v>
      </c>
      <c r="X3349" t="s">
        <v>32</v>
      </c>
      <c r="Y3349" s="46" t="str">
        <f>IF(V3349="","",_xlfn.LET(_xlpm.x,VLOOKUP(V3349,'Drop-down_menus'!$D$2:$E$13,2,FALSE),IF(_xlpm.x=0,"",_xlpm.x)))</f>
        <v>https://orcid.org/0000-0002-0981-7442</v>
      </c>
      <c r="Z3349" s="46" t="str">
        <f>IF(W3349="","",_xlfn.LET(_xlpm.x,VLOOKUP(W3349,'Drop-down_menus'!$D$2:$E$13,2,FALSE),IF(_xlpm.x=0,"",_xlpm.x)))</f>
        <v>https://orcid.org/0000-0002-9037-7623</v>
      </c>
      <c r="AA3349" s="46" t="str">
        <f>IF(X3349="","",_xlfn.LET(_xlpm.x,VLOOKUP(X3349,'Drop-down_menus'!$D$2:$E$13,2,FALSE),IF(_xlpm.x=0,"",_xlpm.x)))</f>
        <v>https://orcid.org/0000-0001-5748-602X</v>
      </c>
      <c r="AB3349" s="46" t="s">
        <v>172</v>
      </c>
      <c r="AC3349" s="46" t="s">
        <v>1114</v>
      </c>
    </row>
    <row r="3350" spans="1:29" ht="15" customHeight="1">
      <c r="A3350" s="46">
        <v>1305</v>
      </c>
      <c r="B3350" s="2">
        <v>4405</v>
      </c>
      <c r="C3350" t="s">
        <v>834</v>
      </c>
      <c r="D3350" s="46" t="b">
        <f>COUNTIF(Events!$B$2:$B$171, C3350) &gt; 0</f>
        <v>1</v>
      </c>
      <c r="E3350" s="46" t="s">
        <v>1109</v>
      </c>
      <c r="F3350" s="46" t="s">
        <v>1107</v>
      </c>
      <c r="G3350" t="s">
        <v>177</v>
      </c>
      <c r="H3350"/>
      <c r="I3350" s="46" t="s">
        <v>177</v>
      </c>
      <c r="J3350" s="46" t="str">
        <f>IF(I3350="","",_xlfn.LET(_xlpm.x,VLOOKUP(I3350,'2026-01-09_taxon-match'!$A$2:$N$81,4,FALSE),IF(_xlpm.x=0,"",_xlpm.x)))</f>
        <v>Sterechinus neumayeri</v>
      </c>
      <c r="K3350"/>
      <c r="L3350" s="46" t="str">
        <f>IF(I3350="","",_xlfn.LET(_xlpm.x,VLOOKUP(I3350,'2026-01-09_taxon-match'!$A$2:$N$81,3,FALSE),IF(_xlpm.x=0,"",_xlpm.x)))</f>
        <v>urn:lsid:marinespecies.org:taxname:160831</v>
      </c>
      <c r="M3350" s="46" t="str">
        <f>IF($I3350="","",_xlfn.LET(_xlpm.x,VLOOKUP($I3350,'2026-01-09_taxon-match'!$A$2:$N$81,5,FALSE),IF(_xlpm.x=0,"",_xlpm.x)))</f>
        <v>(Meissner, 1900)</v>
      </c>
      <c r="N3350" s="46" t="str">
        <f>IF($I3350="","",_xlfn.LET(_xlpm.x,VLOOKUP($I3350,'2026-01-09_taxon-match'!$A$2:$N$81,6,FALSE),IF(_xlpm.x=0,"",_xlpm.x)))</f>
        <v>Animalia</v>
      </c>
      <c r="O3350" s="46" t="str">
        <f>IF($I3350="","",_xlfn.LET(_xlpm.x,VLOOKUP($I3350,'2026-01-09_taxon-match'!$A$2:$N$81,7,FALSE),IF(_xlpm.x=0,"",_xlpm.x)))</f>
        <v>Echinodermata</v>
      </c>
      <c r="P3350" s="46" t="str">
        <f>IF($I3350="","",_xlfn.LET(_xlpm.x,VLOOKUP($I3350,'2026-01-09_taxon-match'!$A$2:$N$81,8,FALSE),IF(_xlpm.x=0,"",_xlpm.x)))</f>
        <v>Echinoidea</v>
      </c>
      <c r="Q3350" s="46" t="str">
        <f>IF($I3350="","",_xlfn.LET(_xlpm.x,VLOOKUP($I3350,'2026-01-09_taxon-match'!$A$2:$N$81,9,FALSE),IF(_xlpm.x=0,"",_xlpm.x)))</f>
        <v>Camarodonta</v>
      </c>
      <c r="R3350" s="46" t="str">
        <f>IF($I3350="","",_xlfn.LET(_xlpm.x,VLOOKUP($I3350,'2026-01-09_taxon-match'!$A$2:$N$81,10,FALSE),IF(_xlpm.x=0,"",_xlpm.x)))</f>
        <v>Echinidae</v>
      </c>
      <c r="S3350" s="46" t="str">
        <f>IF($I3350="","",_xlfn.LET(_xlpm.x,VLOOKUP($I3350,'2026-01-09_taxon-match'!$A$2:$N$81,11,FALSE),IF(_xlpm.x=0,"",_xlpm.x)))</f>
        <v>Sterechinus</v>
      </c>
      <c r="T3350" s="46" t="str">
        <f>IF($I3350="","",_xlfn.LET(_xlpm.x,VLOOKUP($I3350,'2026-01-09_taxon-match'!$A$2:$N$81,13,FALSE),IF(_xlpm.x=0,"",_xlpm.x)))</f>
        <v>neumayeri</v>
      </c>
      <c r="V3350" t="s">
        <v>43</v>
      </c>
      <c r="W3350" t="s">
        <v>28</v>
      </c>
      <c r="X3350" t="s">
        <v>32</v>
      </c>
      <c r="Y3350" s="46" t="str">
        <f>IF(V3350="","",_xlfn.LET(_xlpm.x,VLOOKUP(V3350,'Drop-down_menus'!$D$2:$E$13,2,FALSE),IF(_xlpm.x=0,"",_xlpm.x)))</f>
        <v>https://orcid.org/0000-0002-0981-7442</v>
      </c>
      <c r="Z3350" s="46" t="str">
        <f>IF(W3350="","",_xlfn.LET(_xlpm.x,VLOOKUP(W3350,'Drop-down_menus'!$D$2:$E$13,2,FALSE),IF(_xlpm.x=0,"",_xlpm.x)))</f>
        <v>https://orcid.org/0000-0002-9037-7623</v>
      </c>
      <c r="AA3350" s="46" t="str">
        <f>IF(X3350="","",_xlfn.LET(_xlpm.x,VLOOKUP(X3350,'Drop-down_menus'!$D$2:$E$13,2,FALSE),IF(_xlpm.x=0,"",_xlpm.x)))</f>
        <v>https://orcid.org/0000-0001-5748-602X</v>
      </c>
      <c r="AB3350" s="46" t="s">
        <v>172</v>
      </c>
      <c r="AC3350" s="46" t="s">
        <v>189</v>
      </c>
    </row>
    <row r="3351" spans="1:29" ht="15" customHeight="1">
      <c r="A3351" s="46">
        <v>1305</v>
      </c>
      <c r="B3351" s="2">
        <v>4406</v>
      </c>
      <c r="C3351" t="s">
        <v>834</v>
      </c>
      <c r="D3351" s="46" t="b">
        <f>COUNTIF(Events!$B$2:$B$171, C3351) &gt; 0</f>
        <v>1</v>
      </c>
      <c r="E3351" s="46" t="s">
        <v>1110</v>
      </c>
      <c r="F3351" s="46" t="s">
        <v>1108</v>
      </c>
      <c r="G3351" t="s">
        <v>177</v>
      </c>
      <c r="H3351"/>
      <c r="I3351" s="46" t="s">
        <v>177</v>
      </c>
      <c r="J3351" s="46" t="str">
        <f>IF(I3351="","",_xlfn.LET(_xlpm.x,VLOOKUP(I3351,'2026-01-09_taxon-match'!$A$2:$N$81,4,FALSE),IF(_xlpm.x=0,"",_xlpm.x)))</f>
        <v>Sterechinus neumayeri</v>
      </c>
      <c r="K3351"/>
      <c r="L3351" s="46" t="str">
        <f>IF(I3351="","",_xlfn.LET(_xlpm.x,VLOOKUP(I3351,'2026-01-09_taxon-match'!$A$2:$N$81,3,FALSE),IF(_xlpm.x=0,"",_xlpm.x)))</f>
        <v>urn:lsid:marinespecies.org:taxname:160831</v>
      </c>
      <c r="M3351" s="46" t="str">
        <f>IF($I3351="","",_xlfn.LET(_xlpm.x,VLOOKUP($I3351,'2026-01-09_taxon-match'!$A$2:$N$81,5,FALSE),IF(_xlpm.x=0,"",_xlpm.x)))</f>
        <v>(Meissner, 1900)</v>
      </c>
      <c r="N3351" s="46" t="str">
        <f>IF($I3351="","",_xlfn.LET(_xlpm.x,VLOOKUP($I3351,'2026-01-09_taxon-match'!$A$2:$N$81,6,FALSE),IF(_xlpm.x=0,"",_xlpm.x)))</f>
        <v>Animalia</v>
      </c>
      <c r="O3351" s="46" t="str">
        <f>IF($I3351="","",_xlfn.LET(_xlpm.x,VLOOKUP($I3351,'2026-01-09_taxon-match'!$A$2:$N$81,7,FALSE),IF(_xlpm.x=0,"",_xlpm.x)))</f>
        <v>Echinodermata</v>
      </c>
      <c r="P3351" s="46" t="str">
        <f>IF($I3351="","",_xlfn.LET(_xlpm.x,VLOOKUP($I3351,'2026-01-09_taxon-match'!$A$2:$N$81,8,FALSE),IF(_xlpm.x=0,"",_xlpm.x)))</f>
        <v>Echinoidea</v>
      </c>
      <c r="Q3351" s="46" t="str">
        <f>IF($I3351="","",_xlfn.LET(_xlpm.x,VLOOKUP($I3351,'2026-01-09_taxon-match'!$A$2:$N$81,9,FALSE),IF(_xlpm.x=0,"",_xlpm.x)))</f>
        <v>Camarodonta</v>
      </c>
      <c r="R3351" s="46" t="str">
        <f>IF($I3351="","",_xlfn.LET(_xlpm.x,VLOOKUP($I3351,'2026-01-09_taxon-match'!$A$2:$N$81,10,FALSE),IF(_xlpm.x=0,"",_xlpm.x)))</f>
        <v>Echinidae</v>
      </c>
      <c r="S3351" s="46" t="str">
        <f>IF($I3351="","",_xlfn.LET(_xlpm.x,VLOOKUP($I3351,'2026-01-09_taxon-match'!$A$2:$N$81,11,FALSE),IF(_xlpm.x=0,"",_xlpm.x)))</f>
        <v>Sterechinus</v>
      </c>
      <c r="T3351" s="46" t="str">
        <f>IF($I3351="","",_xlfn.LET(_xlpm.x,VLOOKUP($I3351,'2026-01-09_taxon-match'!$A$2:$N$81,13,FALSE),IF(_xlpm.x=0,"",_xlpm.x)))</f>
        <v>neumayeri</v>
      </c>
      <c r="V3351" t="s">
        <v>43</v>
      </c>
      <c r="W3351" t="s">
        <v>28</v>
      </c>
      <c r="X3351" t="s">
        <v>32</v>
      </c>
      <c r="Y3351" s="46" t="str">
        <f>IF(V3351="","",_xlfn.LET(_xlpm.x,VLOOKUP(V3351,'Drop-down_menus'!$D$2:$E$13,2,FALSE),IF(_xlpm.x=0,"",_xlpm.x)))</f>
        <v>https://orcid.org/0000-0002-0981-7442</v>
      </c>
      <c r="Z3351" s="46" t="str">
        <f>IF(W3351="","",_xlfn.LET(_xlpm.x,VLOOKUP(W3351,'Drop-down_menus'!$D$2:$E$13,2,FALSE),IF(_xlpm.x=0,"",_xlpm.x)))</f>
        <v>https://orcid.org/0000-0002-9037-7623</v>
      </c>
      <c r="AA3351" s="46" t="str">
        <f>IF(X3351="","",_xlfn.LET(_xlpm.x,VLOOKUP(X3351,'Drop-down_menus'!$D$2:$E$13,2,FALSE),IF(_xlpm.x=0,"",_xlpm.x)))</f>
        <v>https://orcid.org/0000-0001-5748-602X</v>
      </c>
      <c r="AB3351" s="46" t="s">
        <v>229</v>
      </c>
      <c r="AC3351" s="46" t="s">
        <v>1114</v>
      </c>
    </row>
    <row r="3352" spans="1:29" ht="15" customHeight="1">
      <c r="A3352" s="46">
        <v>1305</v>
      </c>
      <c r="B3352" s="2">
        <v>4407</v>
      </c>
      <c r="C3352" t="s">
        <v>834</v>
      </c>
      <c r="D3352" s="46" t="b">
        <f>COUNTIF(Events!$B$2:$B$171, C3352) &gt; 0</f>
        <v>1</v>
      </c>
      <c r="E3352" s="46" t="s">
        <v>1111</v>
      </c>
      <c r="F3352" s="46" t="s">
        <v>1108</v>
      </c>
      <c r="G3352" t="s">
        <v>177</v>
      </c>
      <c r="H3352"/>
      <c r="I3352" s="46" t="s">
        <v>177</v>
      </c>
      <c r="J3352" s="46" t="str">
        <f>IF(I3352="","",_xlfn.LET(_xlpm.x,VLOOKUP(I3352,'2026-01-09_taxon-match'!$A$2:$N$81,4,FALSE),IF(_xlpm.x=0,"",_xlpm.x)))</f>
        <v>Sterechinus neumayeri</v>
      </c>
      <c r="K3352"/>
      <c r="L3352" s="46" t="str">
        <f>IF(I3352="","",_xlfn.LET(_xlpm.x,VLOOKUP(I3352,'2026-01-09_taxon-match'!$A$2:$N$81,3,FALSE),IF(_xlpm.x=0,"",_xlpm.x)))</f>
        <v>urn:lsid:marinespecies.org:taxname:160831</v>
      </c>
      <c r="M3352" s="46" t="str">
        <f>IF($I3352="","",_xlfn.LET(_xlpm.x,VLOOKUP($I3352,'2026-01-09_taxon-match'!$A$2:$N$81,5,FALSE),IF(_xlpm.x=0,"",_xlpm.x)))</f>
        <v>(Meissner, 1900)</v>
      </c>
      <c r="N3352" s="46" t="str">
        <f>IF($I3352="","",_xlfn.LET(_xlpm.x,VLOOKUP($I3352,'2026-01-09_taxon-match'!$A$2:$N$81,6,FALSE),IF(_xlpm.x=0,"",_xlpm.x)))</f>
        <v>Animalia</v>
      </c>
      <c r="O3352" s="46" t="str">
        <f>IF($I3352="","",_xlfn.LET(_xlpm.x,VLOOKUP($I3352,'2026-01-09_taxon-match'!$A$2:$N$81,7,FALSE),IF(_xlpm.x=0,"",_xlpm.x)))</f>
        <v>Echinodermata</v>
      </c>
      <c r="P3352" s="46" t="str">
        <f>IF($I3352="","",_xlfn.LET(_xlpm.x,VLOOKUP($I3352,'2026-01-09_taxon-match'!$A$2:$N$81,8,FALSE),IF(_xlpm.x=0,"",_xlpm.x)))</f>
        <v>Echinoidea</v>
      </c>
      <c r="Q3352" s="46" t="str">
        <f>IF($I3352="","",_xlfn.LET(_xlpm.x,VLOOKUP($I3352,'2026-01-09_taxon-match'!$A$2:$N$81,9,FALSE),IF(_xlpm.x=0,"",_xlpm.x)))</f>
        <v>Camarodonta</v>
      </c>
      <c r="R3352" s="46" t="str">
        <f>IF($I3352="","",_xlfn.LET(_xlpm.x,VLOOKUP($I3352,'2026-01-09_taxon-match'!$A$2:$N$81,10,FALSE),IF(_xlpm.x=0,"",_xlpm.x)))</f>
        <v>Echinidae</v>
      </c>
      <c r="S3352" s="46" t="str">
        <f>IF($I3352="","",_xlfn.LET(_xlpm.x,VLOOKUP($I3352,'2026-01-09_taxon-match'!$A$2:$N$81,11,FALSE),IF(_xlpm.x=0,"",_xlpm.x)))</f>
        <v>Sterechinus</v>
      </c>
      <c r="T3352" s="46" t="str">
        <f>IF($I3352="","",_xlfn.LET(_xlpm.x,VLOOKUP($I3352,'2026-01-09_taxon-match'!$A$2:$N$81,13,FALSE),IF(_xlpm.x=0,"",_xlpm.x)))</f>
        <v>neumayeri</v>
      </c>
      <c r="V3352" t="s">
        <v>43</v>
      </c>
      <c r="W3352" t="s">
        <v>28</v>
      </c>
      <c r="X3352" t="s">
        <v>32</v>
      </c>
      <c r="Y3352" s="46" t="str">
        <f>IF(V3352="","",_xlfn.LET(_xlpm.x,VLOOKUP(V3352,'Drop-down_menus'!$D$2:$E$13,2,FALSE),IF(_xlpm.x=0,"",_xlpm.x)))</f>
        <v>https://orcid.org/0000-0002-0981-7442</v>
      </c>
      <c r="Z3352" s="46" t="str">
        <f>IF(W3352="","",_xlfn.LET(_xlpm.x,VLOOKUP(W3352,'Drop-down_menus'!$D$2:$E$13,2,FALSE),IF(_xlpm.x=0,"",_xlpm.x)))</f>
        <v>https://orcid.org/0000-0002-9037-7623</v>
      </c>
      <c r="AA3352" s="46" t="str">
        <f>IF(X3352="","",_xlfn.LET(_xlpm.x,VLOOKUP(X3352,'Drop-down_menus'!$D$2:$E$13,2,FALSE),IF(_xlpm.x=0,"",_xlpm.x)))</f>
        <v>https://orcid.org/0000-0001-5748-602X</v>
      </c>
      <c r="AB3352" s="46" t="s">
        <v>229</v>
      </c>
      <c r="AC3352" s="46" t="s">
        <v>1114</v>
      </c>
    </row>
    <row r="3353" spans="1:29" ht="15" customHeight="1">
      <c r="A3353" s="46">
        <v>1305</v>
      </c>
      <c r="B3353" s="2">
        <v>4408</v>
      </c>
      <c r="C3353" t="s">
        <v>834</v>
      </c>
      <c r="D3353" s="46" t="b">
        <f>COUNTIF(Events!$B$2:$B$171, C3353) &gt; 0</f>
        <v>1</v>
      </c>
      <c r="E3353" s="2" t="s">
        <v>1106</v>
      </c>
      <c r="F3353" s="46" t="s">
        <v>1105</v>
      </c>
      <c r="G3353" t="s">
        <v>177</v>
      </c>
      <c r="H3353"/>
      <c r="I3353" s="46" t="s">
        <v>177</v>
      </c>
      <c r="J3353" s="46" t="str">
        <f>IF(I3353="","",_xlfn.LET(_xlpm.x,VLOOKUP(I3353,'2026-01-09_taxon-match'!$A$2:$N$81,4,FALSE),IF(_xlpm.x=0,"",_xlpm.x)))</f>
        <v>Sterechinus neumayeri</v>
      </c>
      <c r="K3353"/>
      <c r="L3353" s="46" t="str">
        <f>IF(I3353="","",_xlfn.LET(_xlpm.x,VLOOKUP(I3353,'2026-01-09_taxon-match'!$A$2:$N$81,3,FALSE),IF(_xlpm.x=0,"",_xlpm.x)))</f>
        <v>urn:lsid:marinespecies.org:taxname:160831</v>
      </c>
      <c r="M3353" s="46" t="str">
        <f>IF($I3353="","",_xlfn.LET(_xlpm.x,VLOOKUP($I3353,'2026-01-09_taxon-match'!$A$2:$N$81,5,FALSE),IF(_xlpm.x=0,"",_xlpm.x)))</f>
        <v>(Meissner, 1900)</v>
      </c>
      <c r="N3353" s="46" t="str">
        <f>IF($I3353="","",_xlfn.LET(_xlpm.x,VLOOKUP($I3353,'2026-01-09_taxon-match'!$A$2:$N$81,6,FALSE),IF(_xlpm.x=0,"",_xlpm.x)))</f>
        <v>Animalia</v>
      </c>
      <c r="O3353" s="46" t="str">
        <f>IF($I3353="","",_xlfn.LET(_xlpm.x,VLOOKUP($I3353,'2026-01-09_taxon-match'!$A$2:$N$81,7,FALSE),IF(_xlpm.x=0,"",_xlpm.x)))</f>
        <v>Echinodermata</v>
      </c>
      <c r="P3353" s="46" t="str">
        <f>IF($I3353="","",_xlfn.LET(_xlpm.x,VLOOKUP($I3353,'2026-01-09_taxon-match'!$A$2:$N$81,8,FALSE),IF(_xlpm.x=0,"",_xlpm.x)))</f>
        <v>Echinoidea</v>
      </c>
      <c r="Q3353" s="46" t="str">
        <f>IF($I3353="","",_xlfn.LET(_xlpm.x,VLOOKUP($I3353,'2026-01-09_taxon-match'!$A$2:$N$81,9,FALSE),IF(_xlpm.x=0,"",_xlpm.x)))</f>
        <v>Camarodonta</v>
      </c>
      <c r="R3353" s="46" t="str">
        <f>IF($I3353="","",_xlfn.LET(_xlpm.x,VLOOKUP($I3353,'2026-01-09_taxon-match'!$A$2:$N$81,10,FALSE),IF(_xlpm.x=0,"",_xlpm.x)))</f>
        <v>Echinidae</v>
      </c>
      <c r="S3353" s="46" t="str">
        <f>IF($I3353="","",_xlfn.LET(_xlpm.x,VLOOKUP($I3353,'2026-01-09_taxon-match'!$A$2:$N$81,11,FALSE),IF(_xlpm.x=0,"",_xlpm.x)))</f>
        <v>Sterechinus</v>
      </c>
      <c r="T3353" s="46" t="str">
        <f>IF($I3353="","",_xlfn.LET(_xlpm.x,VLOOKUP($I3353,'2026-01-09_taxon-match'!$A$2:$N$81,13,FALSE),IF(_xlpm.x=0,"",_xlpm.x)))</f>
        <v>neumayeri</v>
      </c>
      <c r="V3353" t="s">
        <v>43</v>
      </c>
      <c r="W3353" t="s">
        <v>28</v>
      </c>
      <c r="X3353" t="s">
        <v>32</v>
      </c>
      <c r="Y3353" s="46" t="str">
        <f>IF(V3353="","",_xlfn.LET(_xlpm.x,VLOOKUP(V3353,'Drop-down_menus'!$D$2:$E$13,2,FALSE),IF(_xlpm.x=0,"",_xlpm.x)))</f>
        <v>https://orcid.org/0000-0002-0981-7442</v>
      </c>
      <c r="Z3353" s="46" t="str">
        <f>IF(W3353="","",_xlfn.LET(_xlpm.x,VLOOKUP(W3353,'Drop-down_menus'!$D$2:$E$13,2,FALSE),IF(_xlpm.x=0,"",_xlpm.x)))</f>
        <v>https://orcid.org/0000-0002-9037-7623</v>
      </c>
      <c r="AA3353" s="46" t="str">
        <f>IF(X3353="","",_xlfn.LET(_xlpm.x,VLOOKUP(X3353,'Drop-down_menus'!$D$2:$E$13,2,FALSE),IF(_xlpm.x=0,"",_xlpm.x)))</f>
        <v>https://orcid.org/0000-0001-5748-602X</v>
      </c>
      <c r="AB3353" s="46" t="s">
        <v>300</v>
      </c>
      <c r="AC3353" s="46" t="s">
        <v>1115</v>
      </c>
    </row>
    <row r="3354" spans="1:29" ht="15" customHeight="1">
      <c r="A3354" s="46">
        <v>1306</v>
      </c>
      <c r="B3354" s="2">
        <v>4409</v>
      </c>
      <c r="C3354" t="s">
        <v>834</v>
      </c>
      <c r="D3354" s="46" t="b">
        <f>COUNTIF(Events!$B$2:$B$171, C3354) &gt; 0</f>
        <v>1</v>
      </c>
      <c r="E3354" s="46" t="s">
        <v>1113</v>
      </c>
      <c r="F3354" s="2" t="s">
        <v>1104</v>
      </c>
      <c r="G3354" t="s">
        <v>177</v>
      </c>
      <c r="H3354"/>
      <c r="I3354" s="46" t="s">
        <v>177</v>
      </c>
      <c r="J3354" s="46" t="str">
        <f>IF(I3354="","",_xlfn.LET(_xlpm.x,VLOOKUP(I3354,'2026-01-09_taxon-match'!$A$2:$N$81,4,FALSE),IF(_xlpm.x=0,"",_xlpm.x)))</f>
        <v>Sterechinus neumayeri</v>
      </c>
      <c r="K3354"/>
      <c r="L3354" s="46" t="str">
        <f>IF(I3354="","",_xlfn.LET(_xlpm.x,VLOOKUP(I3354,'2026-01-09_taxon-match'!$A$2:$N$81,3,FALSE),IF(_xlpm.x=0,"",_xlpm.x)))</f>
        <v>urn:lsid:marinespecies.org:taxname:160831</v>
      </c>
      <c r="M3354" s="46" t="str">
        <f>IF($I3354="","",_xlfn.LET(_xlpm.x,VLOOKUP($I3354,'2026-01-09_taxon-match'!$A$2:$N$81,5,FALSE),IF(_xlpm.x=0,"",_xlpm.x)))</f>
        <v>(Meissner, 1900)</v>
      </c>
      <c r="N3354" s="46" t="str">
        <f>IF($I3354="","",_xlfn.LET(_xlpm.x,VLOOKUP($I3354,'2026-01-09_taxon-match'!$A$2:$N$81,6,FALSE),IF(_xlpm.x=0,"",_xlpm.x)))</f>
        <v>Animalia</v>
      </c>
      <c r="O3354" s="46" t="str">
        <f>IF($I3354="","",_xlfn.LET(_xlpm.x,VLOOKUP($I3354,'2026-01-09_taxon-match'!$A$2:$N$81,7,FALSE),IF(_xlpm.x=0,"",_xlpm.x)))</f>
        <v>Echinodermata</v>
      </c>
      <c r="P3354" s="46" t="str">
        <f>IF($I3354="","",_xlfn.LET(_xlpm.x,VLOOKUP($I3354,'2026-01-09_taxon-match'!$A$2:$N$81,8,FALSE),IF(_xlpm.x=0,"",_xlpm.x)))</f>
        <v>Echinoidea</v>
      </c>
      <c r="Q3354" s="46" t="str">
        <f>IF($I3354="","",_xlfn.LET(_xlpm.x,VLOOKUP($I3354,'2026-01-09_taxon-match'!$A$2:$N$81,9,FALSE),IF(_xlpm.x=0,"",_xlpm.x)))</f>
        <v>Camarodonta</v>
      </c>
      <c r="R3354" s="46" t="str">
        <f>IF($I3354="","",_xlfn.LET(_xlpm.x,VLOOKUP($I3354,'2026-01-09_taxon-match'!$A$2:$N$81,10,FALSE),IF(_xlpm.x=0,"",_xlpm.x)))</f>
        <v>Echinidae</v>
      </c>
      <c r="S3354" s="46" t="str">
        <f>IF($I3354="","",_xlfn.LET(_xlpm.x,VLOOKUP($I3354,'2026-01-09_taxon-match'!$A$2:$N$81,11,FALSE),IF(_xlpm.x=0,"",_xlpm.x)))</f>
        <v>Sterechinus</v>
      </c>
      <c r="T3354" s="46" t="str">
        <f>IF($I3354="","",_xlfn.LET(_xlpm.x,VLOOKUP($I3354,'2026-01-09_taxon-match'!$A$2:$N$81,13,FALSE),IF(_xlpm.x=0,"",_xlpm.x)))</f>
        <v>neumayeri</v>
      </c>
      <c r="U3354"/>
      <c r="V3354" t="s">
        <v>43</v>
      </c>
      <c r="W3354" t="s">
        <v>28</v>
      </c>
      <c r="X3354" t="s">
        <v>32</v>
      </c>
      <c r="Y3354" s="46" t="str">
        <f>IF(V3354="","",_xlfn.LET(_xlpm.x,VLOOKUP(V3354,'Drop-down_menus'!$D$2:$E$13,2,FALSE),IF(_xlpm.x=0,"",_xlpm.x)))</f>
        <v>https://orcid.org/0000-0002-0981-7442</v>
      </c>
      <c r="Z3354" s="46" t="str">
        <f>IF(W3354="","",_xlfn.LET(_xlpm.x,VLOOKUP(W3354,'Drop-down_menus'!$D$2:$E$13,2,FALSE),IF(_xlpm.x=0,"",_xlpm.x)))</f>
        <v>https://orcid.org/0000-0002-9037-7623</v>
      </c>
      <c r="AA3354" s="46" t="str">
        <f>IF(X3354="","",_xlfn.LET(_xlpm.x,VLOOKUP(X3354,'Drop-down_menus'!$D$2:$E$13,2,FALSE),IF(_xlpm.x=0,"",_xlpm.x)))</f>
        <v>https://orcid.org/0000-0001-5748-602X</v>
      </c>
      <c r="AB3354" s="46" t="s">
        <v>172</v>
      </c>
      <c r="AC3354" s="46" t="s">
        <v>1114</v>
      </c>
    </row>
    <row r="3355" spans="1:29" ht="15" customHeight="1">
      <c r="A3355" s="46">
        <v>1306</v>
      </c>
      <c r="B3355" s="2">
        <v>4410</v>
      </c>
      <c r="C3355" t="s">
        <v>834</v>
      </c>
      <c r="D3355" s="46" t="b">
        <f>COUNTIF(Events!$B$2:$B$171, C3355) &gt; 0</f>
        <v>1</v>
      </c>
      <c r="E3355" s="46" t="s">
        <v>1109</v>
      </c>
      <c r="F3355" s="46" t="s">
        <v>1107</v>
      </c>
      <c r="G3355" t="s">
        <v>177</v>
      </c>
      <c r="H3355"/>
      <c r="I3355" s="46" t="s">
        <v>177</v>
      </c>
      <c r="J3355" s="46" t="str">
        <f>IF(I3355="","",_xlfn.LET(_xlpm.x,VLOOKUP(I3355,'2026-01-09_taxon-match'!$A$2:$N$81,4,FALSE),IF(_xlpm.x=0,"",_xlpm.x)))</f>
        <v>Sterechinus neumayeri</v>
      </c>
      <c r="K3355"/>
      <c r="L3355" s="46" t="str">
        <f>IF(I3355="","",_xlfn.LET(_xlpm.x,VLOOKUP(I3355,'2026-01-09_taxon-match'!$A$2:$N$81,3,FALSE),IF(_xlpm.x=0,"",_xlpm.x)))</f>
        <v>urn:lsid:marinespecies.org:taxname:160831</v>
      </c>
      <c r="M3355" s="46" t="str">
        <f>IF($I3355="","",_xlfn.LET(_xlpm.x,VLOOKUP($I3355,'2026-01-09_taxon-match'!$A$2:$N$81,5,FALSE),IF(_xlpm.x=0,"",_xlpm.x)))</f>
        <v>(Meissner, 1900)</v>
      </c>
      <c r="N3355" s="46" t="str">
        <f>IF($I3355="","",_xlfn.LET(_xlpm.x,VLOOKUP($I3355,'2026-01-09_taxon-match'!$A$2:$N$81,6,FALSE),IF(_xlpm.x=0,"",_xlpm.x)))</f>
        <v>Animalia</v>
      </c>
      <c r="O3355" s="46" t="str">
        <f>IF($I3355="","",_xlfn.LET(_xlpm.x,VLOOKUP($I3355,'2026-01-09_taxon-match'!$A$2:$N$81,7,FALSE),IF(_xlpm.x=0,"",_xlpm.x)))</f>
        <v>Echinodermata</v>
      </c>
      <c r="P3355" s="46" t="str">
        <f>IF($I3355="","",_xlfn.LET(_xlpm.x,VLOOKUP($I3355,'2026-01-09_taxon-match'!$A$2:$N$81,8,FALSE),IF(_xlpm.x=0,"",_xlpm.x)))</f>
        <v>Echinoidea</v>
      </c>
      <c r="Q3355" s="46" t="str">
        <f>IF($I3355="","",_xlfn.LET(_xlpm.x,VLOOKUP($I3355,'2026-01-09_taxon-match'!$A$2:$N$81,9,FALSE),IF(_xlpm.x=0,"",_xlpm.x)))</f>
        <v>Camarodonta</v>
      </c>
      <c r="R3355" s="46" t="str">
        <f>IF($I3355="","",_xlfn.LET(_xlpm.x,VLOOKUP($I3355,'2026-01-09_taxon-match'!$A$2:$N$81,10,FALSE),IF(_xlpm.x=0,"",_xlpm.x)))</f>
        <v>Echinidae</v>
      </c>
      <c r="S3355" s="46" t="str">
        <f>IF($I3355="","",_xlfn.LET(_xlpm.x,VLOOKUP($I3355,'2026-01-09_taxon-match'!$A$2:$N$81,11,FALSE),IF(_xlpm.x=0,"",_xlpm.x)))</f>
        <v>Sterechinus</v>
      </c>
      <c r="T3355" s="46" t="str">
        <f>IF($I3355="","",_xlfn.LET(_xlpm.x,VLOOKUP($I3355,'2026-01-09_taxon-match'!$A$2:$N$81,13,FALSE),IF(_xlpm.x=0,"",_xlpm.x)))</f>
        <v>neumayeri</v>
      </c>
      <c r="V3355" t="s">
        <v>43</v>
      </c>
      <c r="W3355" t="s">
        <v>28</v>
      </c>
      <c r="X3355" t="s">
        <v>32</v>
      </c>
      <c r="Y3355" s="46" t="str">
        <f>IF(V3355="","",_xlfn.LET(_xlpm.x,VLOOKUP(V3355,'Drop-down_menus'!$D$2:$E$13,2,FALSE),IF(_xlpm.x=0,"",_xlpm.x)))</f>
        <v>https://orcid.org/0000-0002-0981-7442</v>
      </c>
      <c r="Z3355" s="46" t="str">
        <f>IF(W3355="","",_xlfn.LET(_xlpm.x,VLOOKUP(W3355,'Drop-down_menus'!$D$2:$E$13,2,FALSE),IF(_xlpm.x=0,"",_xlpm.x)))</f>
        <v>https://orcid.org/0000-0002-9037-7623</v>
      </c>
      <c r="AA3355" s="46" t="str">
        <f>IF(X3355="","",_xlfn.LET(_xlpm.x,VLOOKUP(X3355,'Drop-down_menus'!$D$2:$E$13,2,FALSE),IF(_xlpm.x=0,"",_xlpm.x)))</f>
        <v>https://orcid.org/0000-0001-5748-602X</v>
      </c>
      <c r="AB3355" s="46" t="s">
        <v>172</v>
      </c>
      <c r="AC3355" s="46" t="s">
        <v>189</v>
      </c>
    </row>
    <row r="3356" spans="1:29" ht="15" customHeight="1">
      <c r="A3356" s="46">
        <v>1306</v>
      </c>
      <c r="B3356" s="2">
        <v>4411</v>
      </c>
      <c r="C3356" t="s">
        <v>834</v>
      </c>
      <c r="D3356" s="46" t="b">
        <f>COUNTIF(Events!$B$2:$B$171, C3356) &gt; 0</f>
        <v>1</v>
      </c>
      <c r="E3356" s="46" t="s">
        <v>1110</v>
      </c>
      <c r="F3356" s="46" t="s">
        <v>1108</v>
      </c>
      <c r="G3356" t="s">
        <v>177</v>
      </c>
      <c r="H3356"/>
      <c r="I3356" s="46" t="s">
        <v>177</v>
      </c>
      <c r="J3356" s="46" t="str">
        <f>IF(I3356="","",_xlfn.LET(_xlpm.x,VLOOKUP(I3356,'2026-01-09_taxon-match'!$A$2:$N$81,4,FALSE),IF(_xlpm.x=0,"",_xlpm.x)))</f>
        <v>Sterechinus neumayeri</v>
      </c>
      <c r="K3356"/>
      <c r="L3356" s="46" t="str">
        <f>IF(I3356="","",_xlfn.LET(_xlpm.x,VLOOKUP(I3356,'2026-01-09_taxon-match'!$A$2:$N$81,3,FALSE),IF(_xlpm.x=0,"",_xlpm.x)))</f>
        <v>urn:lsid:marinespecies.org:taxname:160831</v>
      </c>
      <c r="M3356" s="46" t="str">
        <f>IF($I3356="","",_xlfn.LET(_xlpm.x,VLOOKUP($I3356,'2026-01-09_taxon-match'!$A$2:$N$81,5,FALSE),IF(_xlpm.x=0,"",_xlpm.x)))</f>
        <v>(Meissner, 1900)</v>
      </c>
      <c r="N3356" s="46" t="str">
        <f>IF($I3356="","",_xlfn.LET(_xlpm.x,VLOOKUP($I3356,'2026-01-09_taxon-match'!$A$2:$N$81,6,FALSE),IF(_xlpm.x=0,"",_xlpm.x)))</f>
        <v>Animalia</v>
      </c>
      <c r="O3356" s="46" t="str">
        <f>IF($I3356="","",_xlfn.LET(_xlpm.x,VLOOKUP($I3356,'2026-01-09_taxon-match'!$A$2:$N$81,7,FALSE),IF(_xlpm.x=0,"",_xlpm.x)))</f>
        <v>Echinodermata</v>
      </c>
      <c r="P3356" s="46" t="str">
        <f>IF($I3356="","",_xlfn.LET(_xlpm.x,VLOOKUP($I3356,'2026-01-09_taxon-match'!$A$2:$N$81,8,FALSE),IF(_xlpm.x=0,"",_xlpm.x)))</f>
        <v>Echinoidea</v>
      </c>
      <c r="Q3356" s="46" t="str">
        <f>IF($I3356="","",_xlfn.LET(_xlpm.x,VLOOKUP($I3356,'2026-01-09_taxon-match'!$A$2:$N$81,9,FALSE),IF(_xlpm.x=0,"",_xlpm.x)))</f>
        <v>Camarodonta</v>
      </c>
      <c r="R3356" s="46" t="str">
        <f>IF($I3356="","",_xlfn.LET(_xlpm.x,VLOOKUP($I3356,'2026-01-09_taxon-match'!$A$2:$N$81,10,FALSE),IF(_xlpm.x=0,"",_xlpm.x)))</f>
        <v>Echinidae</v>
      </c>
      <c r="S3356" s="46" t="str">
        <f>IF($I3356="","",_xlfn.LET(_xlpm.x,VLOOKUP($I3356,'2026-01-09_taxon-match'!$A$2:$N$81,11,FALSE),IF(_xlpm.x=0,"",_xlpm.x)))</f>
        <v>Sterechinus</v>
      </c>
      <c r="T3356" s="46" t="str">
        <f>IF($I3356="","",_xlfn.LET(_xlpm.x,VLOOKUP($I3356,'2026-01-09_taxon-match'!$A$2:$N$81,13,FALSE),IF(_xlpm.x=0,"",_xlpm.x)))</f>
        <v>neumayeri</v>
      </c>
      <c r="V3356" t="s">
        <v>43</v>
      </c>
      <c r="W3356" t="s">
        <v>28</v>
      </c>
      <c r="X3356" t="s">
        <v>32</v>
      </c>
      <c r="Y3356" s="46" t="str">
        <f>IF(V3356="","",_xlfn.LET(_xlpm.x,VLOOKUP(V3356,'Drop-down_menus'!$D$2:$E$13,2,FALSE),IF(_xlpm.x=0,"",_xlpm.x)))</f>
        <v>https://orcid.org/0000-0002-0981-7442</v>
      </c>
      <c r="Z3356" s="46" t="str">
        <f>IF(W3356="","",_xlfn.LET(_xlpm.x,VLOOKUP(W3356,'Drop-down_menus'!$D$2:$E$13,2,FALSE),IF(_xlpm.x=0,"",_xlpm.x)))</f>
        <v>https://orcid.org/0000-0002-9037-7623</v>
      </c>
      <c r="AA3356" s="46" t="str">
        <f>IF(X3356="","",_xlfn.LET(_xlpm.x,VLOOKUP(X3356,'Drop-down_menus'!$D$2:$E$13,2,FALSE),IF(_xlpm.x=0,"",_xlpm.x)))</f>
        <v>https://orcid.org/0000-0001-5748-602X</v>
      </c>
      <c r="AB3356" s="46" t="s">
        <v>229</v>
      </c>
      <c r="AC3356" s="46" t="s">
        <v>1114</v>
      </c>
    </row>
    <row r="3357" spans="1:29" ht="15" customHeight="1">
      <c r="A3357" s="46">
        <v>1306</v>
      </c>
      <c r="B3357" s="2">
        <v>4412</v>
      </c>
      <c r="C3357" t="s">
        <v>834</v>
      </c>
      <c r="D3357" s="46" t="b">
        <f>COUNTIF(Events!$B$2:$B$171, C3357) &gt; 0</f>
        <v>1</v>
      </c>
      <c r="E3357" s="46" t="s">
        <v>1111</v>
      </c>
      <c r="F3357" s="46" t="s">
        <v>1108</v>
      </c>
      <c r="G3357" t="s">
        <v>177</v>
      </c>
      <c r="H3357"/>
      <c r="I3357" s="46" t="s">
        <v>177</v>
      </c>
      <c r="J3357" s="46" t="str">
        <f>IF(I3357="","",_xlfn.LET(_xlpm.x,VLOOKUP(I3357,'2026-01-09_taxon-match'!$A$2:$N$81,4,FALSE),IF(_xlpm.x=0,"",_xlpm.x)))</f>
        <v>Sterechinus neumayeri</v>
      </c>
      <c r="K3357"/>
      <c r="L3357" s="46" t="str">
        <f>IF(I3357="","",_xlfn.LET(_xlpm.x,VLOOKUP(I3357,'2026-01-09_taxon-match'!$A$2:$N$81,3,FALSE),IF(_xlpm.x=0,"",_xlpm.x)))</f>
        <v>urn:lsid:marinespecies.org:taxname:160831</v>
      </c>
      <c r="M3357" s="46" t="str">
        <f>IF($I3357="","",_xlfn.LET(_xlpm.x,VLOOKUP($I3357,'2026-01-09_taxon-match'!$A$2:$N$81,5,FALSE),IF(_xlpm.x=0,"",_xlpm.x)))</f>
        <v>(Meissner, 1900)</v>
      </c>
      <c r="N3357" s="46" t="str">
        <f>IF($I3357="","",_xlfn.LET(_xlpm.x,VLOOKUP($I3357,'2026-01-09_taxon-match'!$A$2:$N$81,6,FALSE),IF(_xlpm.x=0,"",_xlpm.x)))</f>
        <v>Animalia</v>
      </c>
      <c r="O3357" s="46" t="str">
        <f>IF($I3357="","",_xlfn.LET(_xlpm.x,VLOOKUP($I3357,'2026-01-09_taxon-match'!$A$2:$N$81,7,FALSE),IF(_xlpm.x=0,"",_xlpm.x)))</f>
        <v>Echinodermata</v>
      </c>
      <c r="P3357" s="46" t="str">
        <f>IF($I3357="","",_xlfn.LET(_xlpm.x,VLOOKUP($I3357,'2026-01-09_taxon-match'!$A$2:$N$81,8,FALSE),IF(_xlpm.x=0,"",_xlpm.x)))</f>
        <v>Echinoidea</v>
      </c>
      <c r="Q3357" s="46" t="str">
        <f>IF($I3357="","",_xlfn.LET(_xlpm.x,VLOOKUP($I3357,'2026-01-09_taxon-match'!$A$2:$N$81,9,FALSE),IF(_xlpm.x=0,"",_xlpm.x)))</f>
        <v>Camarodonta</v>
      </c>
      <c r="R3357" s="46" t="str">
        <f>IF($I3357="","",_xlfn.LET(_xlpm.x,VLOOKUP($I3357,'2026-01-09_taxon-match'!$A$2:$N$81,10,FALSE),IF(_xlpm.x=0,"",_xlpm.x)))</f>
        <v>Echinidae</v>
      </c>
      <c r="S3357" s="46" t="str">
        <f>IF($I3357="","",_xlfn.LET(_xlpm.x,VLOOKUP($I3357,'2026-01-09_taxon-match'!$A$2:$N$81,11,FALSE),IF(_xlpm.x=0,"",_xlpm.x)))</f>
        <v>Sterechinus</v>
      </c>
      <c r="T3357" s="46" t="str">
        <f>IF($I3357="","",_xlfn.LET(_xlpm.x,VLOOKUP($I3357,'2026-01-09_taxon-match'!$A$2:$N$81,13,FALSE),IF(_xlpm.x=0,"",_xlpm.x)))</f>
        <v>neumayeri</v>
      </c>
      <c r="V3357" t="s">
        <v>43</v>
      </c>
      <c r="W3357" t="s">
        <v>28</v>
      </c>
      <c r="X3357" t="s">
        <v>32</v>
      </c>
      <c r="Y3357" s="46" t="str">
        <f>IF(V3357="","",_xlfn.LET(_xlpm.x,VLOOKUP(V3357,'Drop-down_menus'!$D$2:$E$13,2,FALSE),IF(_xlpm.x=0,"",_xlpm.x)))</f>
        <v>https://orcid.org/0000-0002-0981-7442</v>
      </c>
      <c r="Z3357" s="46" t="str">
        <f>IF(W3357="","",_xlfn.LET(_xlpm.x,VLOOKUP(W3357,'Drop-down_menus'!$D$2:$E$13,2,FALSE),IF(_xlpm.x=0,"",_xlpm.x)))</f>
        <v>https://orcid.org/0000-0002-9037-7623</v>
      </c>
      <c r="AA3357" s="46" t="str">
        <f>IF(X3357="","",_xlfn.LET(_xlpm.x,VLOOKUP(X3357,'Drop-down_menus'!$D$2:$E$13,2,FALSE),IF(_xlpm.x=0,"",_xlpm.x)))</f>
        <v>https://orcid.org/0000-0001-5748-602X</v>
      </c>
      <c r="AB3357" s="46" t="s">
        <v>229</v>
      </c>
      <c r="AC3357" s="46" t="s">
        <v>1114</v>
      </c>
    </row>
    <row r="3358" spans="1:29" ht="15" customHeight="1">
      <c r="A3358" s="46">
        <v>1306</v>
      </c>
      <c r="B3358" s="2">
        <v>4413</v>
      </c>
      <c r="C3358" t="s">
        <v>834</v>
      </c>
      <c r="D3358" s="46" t="b">
        <f>COUNTIF(Events!$B$2:$B$171, C3358) &gt; 0</f>
        <v>1</v>
      </c>
      <c r="E3358" s="2" t="s">
        <v>1106</v>
      </c>
      <c r="F3358" s="46" t="s">
        <v>1105</v>
      </c>
      <c r="G3358" t="s">
        <v>177</v>
      </c>
      <c r="H3358"/>
      <c r="I3358" s="46" t="s">
        <v>177</v>
      </c>
      <c r="J3358" s="46" t="str">
        <f>IF(I3358="","",_xlfn.LET(_xlpm.x,VLOOKUP(I3358,'2026-01-09_taxon-match'!$A$2:$N$81,4,FALSE),IF(_xlpm.x=0,"",_xlpm.x)))</f>
        <v>Sterechinus neumayeri</v>
      </c>
      <c r="K3358"/>
      <c r="L3358" s="46" t="str">
        <f>IF(I3358="","",_xlfn.LET(_xlpm.x,VLOOKUP(I3358,'2026-01-09_taxon-match'!$A$2:$N$81,3,FALSE),IF(_xlpm.x=0,"",_xlpm.x)))</f>
        <v>urn:lsid:marinespecies.org:taxname:160831</v>
      </c>
      <c r="M3358" s="46" t="str">
        <f>IF($I3358="","",_xlfn.LET(_xlpm.x,VLOOKUP($I3358,'2026-01-09_taxon-match'!$A$2:$N$81,5,FALSE),IF(_xlpm.x=0,"",_xlpm.x)))</f>
        <v>(Meissner, 1900)</v>
      </c>
      <c r="N3358" s="46" t="str">
        <f>IF($I3358="","",_xlfn.LET(_xlpm.x,VLOOKUP($I3358,'2026-01-09_taxon-match'!$A$2:$N$81,6,FALSE),IF(_xlpm.x=0,"",_xlpm.x)))</f>
        <v>Animalia</v>
      </c>
      <c r="O3358" s="46" t="str">
        <f>IF($I3358="","",_xlfn.LET(_xlpm.x,VLOOKUP($I3358,'2026-01-09_taxon-match'!$A$2:$N$81,7,FALSE),IF(_xlpm.x=0,"",_xlpm.x)))</f>
        <v>Echinodermata</v>
      </c>
      <c r="P3358" s="46" t="str">
        <f>IF($I3358="","",_xlfn.LET(_xlpm.x,VLOOKUP($I3358,'2026-01-09_taxon-match'!$A$2:$N$81,8,FALSE),IF(_xlpm.x=0,"",_xlpm.x)))</f>
        <v>Echinoidea</v>
      </c>
      <c r="Q3358" s="46" t="str">
        <f>IF($I3358="","",_xlfn.LET(_xlpm.x,VLOOKUP($I3358,'2026-01-09_taxon-match'!$A$2:$N$81,9,FALSE),IF(_xlpm.x=0,"",_xlpm.x)))</f>
        <v>Camarodonta</v>
      </c>
      <c r="R3358" s="46" t="str">
        <f>IF($I3358="","",_xlfn.LET(_xlpm.x,VLOOKUP($I3358,'2026-01-09_taxon-match'!$A$2:$N$81,10,FALSE),IF(_xlpm.x=0,"",_xlpm.x)))</f>
        <v>Echinidae</v>
      </c>
      <c r="S3358" s="46" t="str">
        <f>IF($I3358="","",_xlfn.LET(_xlpm.x,VLOOKUP($I3358,'2026-01-09_taxon-match'!$A$2:$N$81,11,FALSE),IF(_xlpm.x=0,"",_xlpm.x)))</f>
        <v>Sterechinus</v>
      </c>
      <c r="T3358" s="46" t="str">
        <f>IF($I3358="","",_xlfn.LET(_xlpm.x,VLOOKUP($I3358,'2026-01-09_taxon-match'!$A$2:$N$81,13,FALSE),IF(_xlpm.x=0,"",_xlpm.x)))</f>
        <v>neumayeri</v>
      </c>
      <c r="V3358" t="s">
        <v>43</v>
      </c>
      <c r="W3358" t="s">
        <v>28</v>
      </c>
      <c r="X3358" t="s">
        <v>32</v>
      </c>
      <c r="Y3358" s="46" t="str">
        <f>IF(V3358="","",_xlfn.LET(_xlpm.x,VLOOKUP(V3358,'Drop-down_menus'!$D$2:$E$13,2,FALSE),IF(_xlpm.x=0,"",_xlpm.x)))</f>
        <v>https://orcid.org/0000-0002-0981-7442</v>
      </c>
      <c r="Z3358" s="46" t="str">
        <f>IF(W3358="","",_xlfn.LET(_xlpm.x,VLOOKUP(W3358,'Drop-down_menus'!$D$2:$E$13,2,FALSE),IF(_xlpm.x=0,"",_xlpm.x)))</f>
        <v>https://orcid.org/0000-0002-9037-7623</v>
      </c>
      <c r="AA3358" s="46" t="str">
        <f>IF(X3358="","",_xlfn.LET(_xlpm.x,VLOOKUP(X3358,'Drop-down_menus'!$D$2:$E$13,2,FALSE),IF(_xlpm.x=0,"",_xlpm.x)))</f>
        <v>https://orcid.org/0000-0001-5748-602X</v>
      </c>
      <c r="AB3358" s="46" t="s">
        <v>300</v>
      </c>
      <c r="AC3358" s="46" t="s">
        <v>1115</v>
      </c>
    </row>
    <row r="3359" spans="1:29" ht="15" customHeight="1">
      <c r="A3359" s="46">
        <v>1948</v>
      </c>
      <c r="B3359" s="2">
        <v>4414</v>
      </c>
      <c r="C3359" t="s">
        <v>839</v>
      </c>
      <c r="D3359" s="46" t="b">
        <f>COUNTIF(Events!$B$2:$B$171, C3359) &gt; 0</f>
        <v>1</v>
      </c>
      <c r="E3359" s="46" t="s">
        <v>1113</v>
      </c>
      <c r="F3359" s="2" t="s">
        <v>1104</v>
      </c>
      <c r="G3359" t="s">
        <v>177</v>
      </c>
      <c r="H3359"/>
      <c r="I3359" s="46" t="s">
        <v>177</v>
      </c>
      <c r="J3359" s="46" t="str">
        <f>IF(I3359="","",_xlfn.LET(_xlpm.x,VLOOKUP(I3359,'2026-01-09_taxon-match'!$A$2:$N$81,4,FALSE),IF(_xlpm.x=0,"",_xlpm.x)))</f>
        <v>Sterechinus neumayeri</v>
      </c>
      <c r="K3359"/>
      <c r="L3359" s="46" t="str">
        <f>IF(I3359="","",_xlfn.LET(_xlpm.x,VLOOKUP(I3359,'2026-01-09_taxon-match'!$A$2:$N$81,3,FALSE),IF(_xlpm.x=0,"",_xlpm.x)))</f>
        <v>urn:lsid:marinespecies.org:taxname:160831</v>
      </c>
      <c r="M3359" s="46" t="str">
        <f>IF($I3359="","",_xlfn.LET(_xlpm.x,VLOOKUP($I3359,'2026-01-09_taxon-match'!$A$2:$N$81,5,FALSE),IF(_xlpm.x=0,"",_xlpm.x)))</f>
        <v>(Meissner, 1900)</v>
      </c>
      <c r="N3359" s="46" t="str">
        <f>IF($I3359="","",_xlfn.LET(_xlpm.x,VLOOKUP($I3359,'2026-01-09_taxon-match'!$A$2:$N$81,6,FALSE),IF(_xlpm.x=0,"",_xlpm.x)))</f>
        <v>Animalia</v>
      </c>
      <c r="O3359" s="46" t="str">
        <f>IF($I3359="","",_xlfn.LET(_xlpm.x,VLOOKUP($I3359,'2026-01-09_taxon-match'!$A$2:$N$81,7,FALSE),IF(_xlpm.x=0,"",_xlpm.x)))</f>
        <v>Echinodermata</v>
      </c>
      <c r="P3359" s="46" t="str">
        <f>IF($I3359="","",_xlfn.LET(_xlpm.x,VLOOKUP($I3359,'2026-01-09_taxon-match'!$A$2:$N$81,8,FALSE),IF(_xlpm.x=0,"",_xlpm.x)))</f>
        <v>Echinoidea</v>
      </c>
      <c r="Q3359" s="46" t="str">
        <f>IF($I3359="","",_xlfn.LET(_xlpm.x,VLOOKUP($I3359,'2026-01-09_taxon-match'!$A$2:$N$81,9,FALSE),IF(_xlpm.x=0,"",_xlpm.x)))</f>
        <v>Camarodonta</v>
      </c>
      <c r="R3359" s="46" t="str">
        <f>IF($I3359="","",_xlfn.LET(_xlpm.x,VLOOKUP($I3359,'2026-01-09_taxon-match'!$A$2:$N$81,10,FALSE),IF(_xlpm.x=0,"",_xlpm.x)))</f>
        <v>Echinidae</v>
      </c>
      <c r="S3359" s="46" t="str">
        <f>IF($I3359="","",_xlfn.LET(_xlpm.x,VLOOKUP($I3359,'2026-01-09_taxon-match'!$A$2:$N$81,11,FALSE),IF(_xlpm.x=0,"",_xlpm.x)))</f>
        <v>Sterechinus</v>
      </c>
      <c r="T3359" s="46" t="str">
        <f>IF($I3359="","",_xlfn.LET(_xlpm.x,VLOOKUP($I3359,'2026-01-09_taxon-match'!$A$2:$N$81,13,FALSE),IF(_xlpm.x=0,"",_xlpm.x)))</f>
        <v>neumayeri</v>
      </c>
      <c r="U3359"/>
      <c r="V3359" t="s">
        <v>43</v>
      </c>
      <c r="W3359" t="s">
        <v>28</v>
      </c>
      <c r="X3359" t="s">
        <v>32</v>
      </c>
      <c r="Y3359" s="46" t="str">
        <f>IF(V3359="","",_xlfn.LET(_xlpm.x,VLOOKUP(V3359,'Drop-down_menus'!$D$2:$E$13,2,FALSE),IF(_xlpm.x=0,"",_xlpm.x)))</f>
        <v>https://orcid.org/0000-0002-0981-7442</v>
      </c>
      <c r="Z3359" s="46" t="str">
        <f>IF(W3359="","",_xlfn.LET(_xlpm.x,VLOOKUP(W3359,'Drop-down_menus'!$D$2:$E$13,2,FALSE),IF(_xlpm.x=0,"",_xlpm.x)))</f>
        <v>https://orcid.org/0000-0002-9037-7623</v>
      </c>
      <c r="AA3359" s="46" t="str">
        <f>IF(X3359="","",_xlfn.LET(_xlpm.x,VLOOKUP(X3359,'Drop-down_menus'!$D$2:$E$13,2,FALSE),IF(_xlpm.x=0,"",_xlpm.x)))</f>
        <v>https://orcid.org/0000-0001-5748-602X</v>
      </c>
      <c r="AB3359" s="46" t="s">
        <v>172</v>
      </c>
      <c r="AC3359" s="46" t="s">
        <v>1114</v>
      </c>
    </row>
    <row r="3360" spans="1:29" ht="15" customHeight="1">
      <c r="A3360" s="46">
        <v>1948</v>
      </c>
      <c r="B3360" s="2">
        <v>4415</v>
      </c>
      <c r="C3360" t="s">
        <v>839</v>
      </c>
      <c r="D3360" s="46" t="b">
        <f>COUNTIF(Events!$B$2:$B$171, C3360) &gt; 0</f>
        <v>1</v>
      </c>
      <c r="E3360" s="46" t="s">
        <v>1109</v>
      </c>
      <c r="F3360" s="46" t="s">
        <v>1107</v>
      </c>
      <c r="G3360" t="s">
        <v>177</v>
      </c>
      <c r="H3360"/>
      <c r="I3360" s="46" t="s">
        <v>177</v>
      </c>
      <c r="J3360" s="46" t="str">
        <f>IF(I3360="","",_xlfn.LET(_xlpm.x,VLOOKUP(I3360,'2026-01-09_taxon-match'!$A$2:$N$81,4,FALSE),IF(_xlpm.x=0,"",_xlpm.x)))</f>
        <v>Sterechinus neumayeri</v>
      </c>
      <c r="K3360"/>
      <c r="L3360" s="46" t="str">
        <f>IF(I3360="","",_xlfn.LET(_xlpm.x,VLOOKUP(I3360,'2026-01-09_taxon-match'!$A$2:$N$81,3,FALSE),IF(_xlpm.x=0,"",_xlpm.x)))</f>
        <v>urn:lsid:marinespecies.org:taxname:160831</v>
      </c>
      <c r="M3360" s="46" t="str">
        <f>IF($I3360="","",_xlfn.LET(_xlpm.x,VLOOKUP($I3360,'2026-01-09_taxon-match'!$A$2:$N$81,5,FALSE),IF(_xlpm.x=0,"",_xlpm.x)))</f>
        <v>(Meissner, 1900)</v>
      </c>
      <c r="N3360" s="46" t="str">
        <f>IF($I3360="","",_xlfn.LET(_xlpm.x,VLOOKUP($I3360,'2026-01-09_taxon-match'!$A$2:$N$81,6,FALSE),IF(_xlpm.x=0,"",_xlpm.x)))</f>
        <v>Animalia</v>
      </c>
      <c r="O3360" s="46" t="str">
        <f>IF($I3360="","",_xlfn.LET(_xlpm.x,VLOOKUP($I3360,'2026-01-09_taxon-match'!$A$2:$N$81,7,FALSE),IF(_xlpm.x=0,"",_xlpm.x)))</f>
        <v>Echinodermata</v>
      </c>
      <c r="P3360" s="46" t="str">
        <f>IF($I3360="","",_xlfn.LET(_xlpm.x,VLOOKUP($I3360,'2026-01-09_taxon-match'!$A$2:$N$81,8,FALSE),IF(_xlpm.x=0,"",_xlpm.x)))</f>
        <v>Echinoidea</v>
      </c>
      <c r="Q3360" s="46" t="str">
        <f>IF($I3360="","",_xlfn.LET(_xlpm.x,VLOOKUP($I3360,'2026-01-09_taxon-match'!$A$2:$N$81,9,FALSE),IF(_xlpm.x=0,"",_xlpm.x)))</f>
        <v>Camarodonta</v>
      </c>
      <c r="R3360" s="46" t="str">
        <f>IF($I3360="","",_xlfn.LET(_xlpm.x,VLOOKUP($I3360,'2026-01-09_taxon-match'!$A$2:$N$81,10,FALSE),IF(_xlpm.x=0,"",_xlpm.x)))</f>
        <v>Echinidae</v>
      </c>
      <c r="S3360" s="46" t="str">
        <f>IF($I3360="","",_xlfn.LET(_xlpm.x,VLOOKUP($I3360,'2026-01-09_taxon-match'!$A$2:$N$81,11,FALSE),IF(_xlpm.x=0,"",_xlpm.x)))</f>
        <v>Sterechinus</v>
      </c>
      <c r="T3360" s="46" t="str">
        <f>IF($I3360="","",_xlfn.LET(_xlpm.x,VLOOKUP($I3360,'2026-01-09_taxon-match'!$A$2:$N$81,13,FALSE),IF(_xlpm.x=0,"",_xlpm.x)))</f>
        <v>neumayeri</v>
      </c>
      <c r="V3360" t="s">
        <v>43</v>
      </c>
      <c r="W3360" t="s">
        <v>28</v>
      </c>
      <c r="X3360" t="s">
        <v>32</v>
      </c>
      <c r="Y3360" s="46" t="str">
        <f>IF(V3360="","",_xlfn.LET(_xlpm.x,VLOOKUP(V3360,'Drop-down_menus'!$D$2:$E$13,2,FALSE),IF(_xlpm.x=0,"",_xlpm.x)))</f>
        <v>https://orcid.org/0000-0002-0981-7442</v>
      </c>
      <c r="Z3360" s="46" t="str">
        <f>IF(W3360="","",_xlfn.LET(_xlpm.x,VLOOKUP(W3360,'Drop-down_menus'!$D$2:$E$13,2,FALSE),IF(_xlpm.x=0,"",_xlpm.x)))</f>
        <v>https://orcid.org/0000-0002-9037-7623</v>
      </c>
      <c r="AA3360" s="46" t="str">
        <f>IF(X3360="","",_xlfn.LET(_xlpm.x,VLOOKUP(X3360,'Drop-down_menus'!$D$2:$E$13,2,FALSE),IF(_xlpm.x=0,"",_xlpm.x)))</f>
        <v>https://orcid.org/0000-0001-5748-602X</v>
      </c>
      <c r="AB3360" s="46" t="s">
        <v>172</v>
      </c>
      <c r="AC3360" s="46" t="s">
        <v>189</v>
      </c>
    </row>
    <row r="3361" spans="1:29" ht="15" customHeight="1">
      <c r="A3361" s="46">
        <v>1948</v>
      </c>
      <c r="B3361" s="2">
        <v>4416</v>
      </c>
      <c r="C3361" t="s">
        <v>839</v>
      </c>
      <c r="D3361" s="46" t="b">
        <f>COUNTIF(Events!$B$2:$B$171, C3361) &gt; 0</f>
        <v>1</v>
      </c>
      <c r="E3361" s="46" t="s">
        <v>1110</v>
      </c>
      <c r="F3361" s="46" t="s">
        <v>1108</v>
      </c>
      <c r="G3361" t="s">
        <v>177</v>
      </c>
      <c r="H3361"/>
      <c r="I3361" s="46" t="s">
        <v>177</v>
      </c>
      <c r="J3361" s="46" t="str">
        <f>IF(I3361="","",_xlfn.LET(_xlpm.x,VLOOKUP(I3361,'2026-01-09_taxon-match'!$A$2:$N$81,4,FALSE),IF(_xlpm.x=0,"",_xlpm.x)))</f>
        <v>Sterechinus neumayeri</v>
      </c>
      <c r="K3361"/>
      <c r="L3361" s="46" t="str">
        <f>IF(I3361="","",_xlfn.LET(_xlpm.x,VLOOKUP(I3361,'2026-01-09_taxon-match'!$A$2:$N$81,3,FALSE),IF(_xlpm.x=0,"",_xlpm.x)))</f>
        <v>urn:lsid:marinespecies.org:taxname:160831</v>
      </c>
      <c r="M3361" s="46" t="str">
        <f>IF($I3361="","",_xlfn.LET(_xlpm.x,VLOOKUP($I3361,'2026-01-09_taxon-match'!$A$2:$N$81,5,FALSE),IF(_xlpm.x=0,"",_xlpm.x)))</f>
        <v>(Meissner, 1900)</v>
      </c>
      <c r="N3361" s="46" t="str">
        <f>IF($I3361="","",_xlfn.LET(_xlpm.x,VLOOKUP($I3361,'2026-01-09_taxon-match'!$A$2:$N$81,6,FALSE),IF(_xlpm.x=0,"",_xlpm.x)))</f>
        <v>Animalia</v>
      </c>
      <c r="O3361" s="46" t="str">
        <f>IF($I3361="","",_xlfn.LET(_xlpm.x,VLOOKUP($I3361,'2026-01-09_taxon-match'!$A$2:$N$81,7,FALSE),IF(_xlpm.x=0,"",_xlpm.x)))</f>
        <v>Echinodermata</v>
      </c>
      <c r="P3361" s="46" t="str">
        <f>IF($I3361="","",_xlfn.LET(_xlpm.x,VLOOKUP($I3361,'2026-01-09_taxon-match'!$A$2:$N$81,8,FALSE),IF(_xlpm.x=0,"",_xlpm.x)))</f>
        <v>Echinoidea</v>
      </c>
      <c r="Q3361" s="46" t="str">
        <f>IF($I3361="","",_xlfn.LET(_xlpm.x,VLOOKUP($I3361,'2026-01-09_taxon-match'!$A$2:$N$81,9,FALSE),IF(_xlpm.x=0,"",_xlpm.x)))</f>
        <v>Camarodonta</v>
      </c>
      <c r="R3361" s="46" t="str">
        <f>IF($I3361="","",_xlfn.LET(_xlpm.x,VLOOKUP($I3361,'2026-01-09_taxon-match'!$A$2:$N$81,10,FALSE),IF(_xlpm.x=0,"",_xlpm.x)))</f>
        <v>Echinidae</v>
      </c>
      <c r="S3361" s="46" t="str">
        <f>IF($I3361="","",_xlfn.LET(_xlpm.x,VLOOKUP($I3361,'2026-01-09_taxon-match'!$A$2:$N$81,11,FALSE),IF(_xlpm.x=0,"",_xlpm.x)))</f>
        <v>Sterechinus</v>
      </c>
      <c r="T3361" s="46" t="str">
        <f>IF($I3361="","",_xlfn.LET(_xlpm.x,VLOOKUP($I3361,'2026-01-09_taxon-match'!$A$2:$N$81,13,FALSE),IF(_xlpm.x=0,"",_xlpm.x)))</f>
        <v>neumayeri</v>
      </c>
      <c r="V3361" t="s">
        <v>43</v>
      </c>
      <c r="W3361" t="s">
        <v>28</v>
      </c>
      <c r="X3361" t="s">
        <v>32</v>
      </c>
      <c r="Y3361" s="46" t="str">
        <f>IF(V3361="","",_xlfn.LET(_xlpm.x,VLOOKUP(V3361,'Drop-down_menus'!$D$2:$E$13,2,FALSE),IF(_xlpm.x=0,"",_xlpm.x)))</f>
        <v>https://orcid.org/0000-0002-0981-7442</v>
      </c>
      <c r="Z3361" s="46" t="str">
        <f>IF(W3361="","",_xlfn.LET(_xlpm.x,VLOOKUP(W3361,'Drop-down_menus'!$D$2:$E$13,2,FALSE),IF(_xlpm.x=0,"",_xlpm.x)))</f>
        <v>https://orcid.org/0000-0002-9037-7623</v>
      </c>
      <c r="AA3361" s="46" t="str">
        <f>IF(X3361="","",_xlfn.LET(_xlpm.x,VLOOKUP(X3361,'Drop-down_menus'!$D$2:$E$13,2,FALSE),IF(_xlpm.x=0,"",_xlpm.x)))</f>
        <v>https://orcid.org/0000-0001-5748-602X</v>
      </c>
      <c r="AB3361" s="46" t="s">
        <v>229</v>
      </c>
      <c r="AC3361" s="46" t="s">
        <v>1114</v>
      </c>
    </row>
    <row r="3362" spans="1:29" ht="15" customHeight="1">
      <c r="A3362" s="46">
        <v>1948</v>
      </c>
      <c r="B3362" s="2">
        <v>4417</v>
      </c>
      <c r="C3362" t="s">
        <v>839</v>
      </c>
      <c r="D3362" s="46" t="b">
        <f>COUNTIF(Events!$B$2:$B$171, C3362) &gt; 0</f>
        <v>1</v>
      </c>
      <c r="E3362" s="46" t="s">
        <v>1111</v>
      </c>
      <c r="F3362" s="46" t="s">
        <v>1108</v>
      </c>
      <c r="G3362" t="s">
        <v>177</v>
      </c>
      <c r="H3362"/>
      <c r="I3362" s="46" t="s">
        <v>177</v>
      </c>
      <c r="J3362" s="46" t="str">
        <f>IF(I3362="","",_xlfn.LET(_xlpm.x,VLOOKUP(I3362,'2026-01-09_taxon-match'!$A$2:$N$81,4,FALSE),IF(_xlpm.x=0,"",_xlpm.x)))</f>
        <v>Sterechinus neumayeri</v>
      </c>
      <c r="K3362"/>
      <c r="L3362" s="46" t="str">
        <f>IF(I3362="","",_xlfn.LET(_xlpm.x,VLOOKUP(I3362,'2026-01-09_taxon-match'!$A$2:$N$81,3,FALSE),IF(_xlpm.x=0,"",_xlpm.x)))</f>
        <v>urn:lsid:marinespecies.org:taxname:160831</v>
      </c>
      <c r="M3362" s="46" t="str">
        <f>IF($I3362="","",_xlfn.LET(_xlpm.x,VLOOKUP($I3362,'2026-01-09_taxon-match'!$A$2:$N$81,5,FALSE),IF(_xlpm.x=0,"",_xlpm.x)))</f>
        <v>(Meissner, 1900)</v>
      </c>
      <c r="N3362" s="46" t="str">
        <f>IF($I3362="","",_xlfn.LET(_xlpm.x,VLOOKUP($I3362,'2026-01-09_taxon-match'!$A$2:$N$81,6,FALSE),IF(_xlpm.x=0,"",_xlpm.x)))</f>
        <v>Animalia</v>
      </c>
      <c r="O3362" s="46" t="str">
        <f>IF($I3362="","",_xlfn.LET(_xlpm.x,VLOOKUP($I3362,'2026-01-09_taxon-match'!$A$2:$N$81,7,FALSE),IF(_xlpm.x=0,"",_xlpm.x)))</f>
        <v>Echinodermata</v>
      </c>
      <c r="P3362" s="46" t="str">
        <f>IF($I3362="","",_xlfn.LET(_xlpm.x,VLOOKUP($I3362,'2026-01-09_taxon-match'!$A$2:$N$81,8,FALSE),IF(_xlpm.x=0,"",_xlpm.x)))</f>
        <v>Echinoidea</v>
      </c>
      <c r="Q3362" s="46" t="str">
        <f>IF($I3362="","",_xlfn.LET(_xlpm.x,VLOOKUP($I3362,'2026-01-09_taxon-match'!$A$2:$N$81,9,FALSE),IF(_xlpm.x=0,"",_xlpm.x)))</f>
        <v>Camarodonta</v>
      </c>
      <c r="R3362" s="46" t="str">
        <f>IF($I3362="","",_xlfn.LET(_xlpm.x,VLOOKUP($I3362,'2026-01-09_taxon-match'!$A$2:$N$81,10,FALSE),IF(_xlpm.x=0,"",_xlpm.x)))</f>
        <v>Echinidae</v>
      </c>
      <c r="S3362" s="46" t="str">
        <f>IF($I3362="","",_xlfn.LET(_xlpm.x,VLOOKUP($I3362,'2026-01-09_taxon-match'!$A$2:$N$81,11,FALSE),IF(_xlpm.x=0,"",_xlpm.x)))</f>
        <v>Sterechinus</v>
      </c>
      <c r="T3362" s="46" t="str">
        <f>IF($I3362="","",_xlfn.LET(_xlpm.x,VLOOKUP($I3362,'2026-01-09_taxon-match'!$A$2:$N$81,13,FALSE),IF(_xlpm.x=0,"",_xlpm.x)))</f>
        <v>neumayeri</v>
      </c>
      <c r="V3362" t="s">
        <v>43</v>
      </c>
      <c r="W3362" t="s">
        <v>28</v>
      </c>
      <c r="X3362" t="s">
        <v>32</v>
      </c>
      <c r="Y3362" s="46" t="str">
        <f>IF(V3362="","",_xlfn.LET(_xlpm.x,VLOOKUP(V3362,'Drop-down_menus'!$D$2:$E$13,2,FALSE),IF(_xlpm.x=0,"",_xlpm.x)))</f>
        <v>https://orcid.org/0000-0002-0981-7442</v>
      </c>
      <c r="Z3362" s="46" t="str">
        <f>IF(W3362="","",_xlfn.LET(_xlpm.x,VLOOKUP(W3362,'Drop-down_menus'!$D$2:$E$13,2,FALSE),IF(_xlpm.x=0,"",_xlpm.x)))</f>
        <v>https://orcid.org/0000-0002-9037-7623</v>
      </c>
      <c r="AA3362" s="46" t="str">
        <f>IF(X3362="","",_xlfn.LET(_xlpm.x,VLOOKUP(X3362,'Drop-down_menus'!$D$2:$E$13,2,FALSE),IF(_xlpm.x=0,"",_xlpm.x)))</f>
        <v>https://orcid.org/0000-0001-5748-602X</v>
      </c>
      <c r="AB3362" s="46" t="s">
        <v>229</v>
      </c>
      <c r="AC3362" s="46" t="s">
        <v>1114</v>
      </c>
    </row>
    <row r="3363" spans="1:29" ht="15" customHeight="1">
      <c r="A3363" s="46">
        <v>1948</v>
      </c>
      <c r="B3363" s="2">
        <v>4418</v>
      </c>
      <c r="C3363" t="s">
        <v>839</v>
      </c>
      <c r="D3363" s="46" t="b">
        <f>COUNTIF(Events!$B$2:$B$171, C3363) &gt; 0</f>
        <v>1</v>
      </c>
      <c r="E3363" s="2" t="s">
        <v>1106</v>
      </c>
      <c r="F3363" s="46" t="s">
        <v>1105</v>
      </c>
      <c r="G3363" t="s">
        <v>177</v>
      </c>
      <c r="H3363"/>
      <c r="I3363" s="46" t="s">
        <v>177</v>
      </c>
      <c r="J3363" s="46" t="str">
        <f>IF(I3363="","",_xlfn.LET(_xlpm.x,VLOOKUP(I3363,'2026-01-09_taxon-match'!$A$2:$N$81,4,FALSE),IF(_xlpm.x=0,"",_xlpm.x)))</f>
        <v>Sterechinus neumayeri</v>
      </c>
      <c r="K3363"/>
      <c r="L3363" s="46" t="str">
        <f>IF(I3363="","",_xlfn.LET(_xlpm.x,VLOOKUP(I3363,'2026-01-09_taxon-match'!$A$2:$N$81,3,FALSE),IF(_xlpm.x=0,"",_xlpm.x)))</f>
        <v>urn:lsid:marinespecies.org:taxname:160831</v>
      </c>
      <c r="M3363" s="46" t="str">
        <f>IF($I3363="","",_xlfn.LET(_xlpm.x,VLOOKUP($I3363,'2026-01-09_taxon-match'!$A$2:$N$81,5,FALSE),IF(_xlpm.x=0,"",_xlpm.x)))</f>
        <v>(Meissner, 1900)</v>
      </c>
      <c r="N3363" s="46" t="str">
        <f>IF($I3363="","",_xlfn.LET(_xlpm.x,VLOOKUP($I3363,'2026-01-09_taxon-match'!$A$2:$N$81,6,FALSE),IF(_xlpm.x=0,"",_xlpm.x)))</f>
        <v>Animalia</v>
      </c>
      <c r="O3363" s="46" t="str">
        <f>IF($I3363="","",_xlfn.LET(_xlpm.x,VLOOKUP($I3363,'2026-01-09_taxon-match'!$A$2:$N$81,7,FALSE),IF(_xlpm.x=0,"",_xlpm.x)))</f>
        <v>Echinodermata</v>
      </c>
      <c r="P3363" s="46" t="str">
        <f>IF($I3363="","",_xlfn.LET(_xlpm.x,VLOOKUP($I3363,'2026-01-09_taxon-match'!$A$2:$N$81,8,FALSE),IF(_xlpm.x=0,"",_xlpm.x)))</f>
        <v>Echinoidea</v>
      </c>
      <c r="Q3363" s="46" t="str">
        <f>IF($I3363="","",_xlfn.LET(_xlpm.x,VLOOKUP($I3363,'2026-01-09_taxon-match'!$A$2:$N$81,9,FALSE),IF(_xlpm.x=0,"",_xlpm.x)))</f>
        <v>Camarodonta</v>
      </c>
      <c r="R3363" s="46" t="str">
        <f>IF($I3363="","",_xlfn.LET(_xlpm.x,VLOOKUP($I3363,'2026-01-09_taxon-match'!$A$2:$N$81,10,FALSE),IF(_xlpm.x=0,"",_xlpm.x)))</f>
        <v>Echinidae</v>
      </c>
      <c r="S3363" s="46" t="str">
        <f>IF($I3363="","",_xlfn.LET(_xlpm.x,VLOOKUP($I3363,'2026-01-09_taxon-match'!$A$2:$N$81,11,FALSE),IF(_xlpm.x=0,"",_xlpm.x)))</f>
        <v>Sterechinus</v>
      </c>
      <c r="T3363" s="46" t="str">
        <f>IF($I3363="","",_xlfn.LET(_xlpm.x,VLOOKUP($I3363,'2026-01-09_taxon-match'!$A$2:$N$81,13,FALSE),IF(_xlpm.x=0,"",_xlpm.x)))</f>
        <v>neumayeri</v>
      </c>
      <c r="V3363" t="s">
        <v>43</v>
      </c>
      <c r="W3363" t="s">
        <v>28</v>
      </c>
      <c r="X3363" t="s">
        <v>32</v>
      </c>
      <c r="Y3363" s="46" t="str">
        <f>IF(V3363="","",_xlfn.LET(_xlpm.x,VLOOKUP(V3363,'Drop-down_menus'!$D$2:$E$13,2,FALSE),IF(_xlpm.x=0,"",_xlpm.x)))</f>
        <v>https://orcid.org/0000-0002-0981-7442</v>
      </c>
      <c r="Z3363" s="46" t="str">
        <f>IF(W3363="","",_xlfn.LET(_xlpm.x,VLOOKUP(W3363,'Drop-down_menus'!$D$2:$E$13,2,FALSE),IF(_xlpm.x=0,"",_xlpm.x)))</f>
        <v>https://orcid.org/0000-0002-9037-7623</v>
      </c>
      <c r="AA3363" s="46" t="str">
        <f>IF(X3363="","",_xlfn.LET(_xlpm.x,VLOOKUP(X3363,'Drop-down_menus'!$D$2:$E$13,2,FALSE),IF(_xlpm.x=0,"",_xlpm.x)))</f>
        <v>https://orcid.org/0000-0001-5748-602X</v>
      </c>
      <c r="AB3363" s="46" t="s">
        <v>300</v>
      </c>
      <c r="AC3363" s="46" t="s">
        <v>1115</v>
      </c>
    </row>
    <row r="3364" spans="1:29" ht="15" customHeight="1">
      <c r="A3364" s="46">
        <v>1949</v>
      </c>
      <c r="B3364" s="2">
        <v>4419</v>
      </c>
      <c r="C3364" t="s">
        <v>839</v>
      </c>
      <c r="D3364" s="46" t="b">
        <f>COUNTIF(Events!$B$2:$B$171, C3364) &gt; 0</f>
        <v>1</v>
      </c>
      <c r="E3364" s="46" t="s">
        <v>1113</v>
      </c>
      <c r="F3364" s="2" t="s">
        <v>1104</v>
      </c>
      <c r="G3364" t="s">
        <v>177</v>
      </c>
      <c r="H3364"/>
      <c r="I3364" s="46" t="s">
        <v>177</v>
      </c>
      <c r="J3364" s="46" t="str">
        <f>IF(I3364="","",_xlfn.LET(_xlpm.x,VLOOKUP(I3364,'2026-01-09_taxon-match'!$A$2:$N$81,4,FALSE),IF(_xlpm.x=0,"",_xlpm.x)))</f>
        <v>Sterechinus neumayeri</v>
      </c>
      <c r="K3364"/>
      <c r="L3364" s="46" t="str">
        <f>IF(I3364="","",_xlfn.LET(_xlpm.x,VLOOKUP(I3364,'2026-01-09_taxon-match'!$A$2:$N$81,3,FALSE),IF(_xlpm.x=0,"",_xlpm.x)))</f>
        <v>urn:lsid:marinespecies.org:taxname:160831</v>
      </c>
      <c r="M3364" s="46" t="str">
        <f>IF($I3364="","",_xlfn.LET(_xlpm.x,VLOOKUP($I3364,'2026-01-09_taxon-match'!$A$2:$N$81,5,FALSE),IF(_xlpm.x=0,"",_xlpm.x)))</f>
        <v>(Meissner, 1900)</v>
      </c>
      <c r="N3364" s="46" t="str">
        <f>IF($I3364="","",_xlfn.LET(_xlpm.x,VLOOKUP($I3364,'2026-01-09_taxon-match'!$A$2:$N$81,6,FALSE),IF(_xlpm.x=0,"",_xlpm.x)))</f>
        <v>Animalia</v>
      </c>
      <c r="O3364" s="46" t="str">
        <f>IF($I3364="","",_xlfn.LET(_xlpm.x,VLOOKUP($I3364,'2026-01-09_taxon-match'!$A$2:$N$81,7,FALSE),IF(_xlpm.x=0,"",_xlpm.x)))</f>
        <v>Echinodermata</v>
      </c>
      <c r="P3364" s="46" t="str">
        <f>IF($I3364="","",_xlfn.LET(_xlpm.x,VLOOKUP($I3364,'2026-01-09_taxon-match'!$A$2:$N$81,8,FALSE),IF(_xlpm.x=0,"",_xlpm.x)))</f>
        <v>Echinoidea</v>
      </c>
      <c r="Q3364" s="46" t="str">
        <f>IF($I3364="","",_xlfn.LET(_xlpm.x,VLOOKUP($I3364,'2026-01-09_taxon-match'!$A$2:$N$81,9,FALSE),IF(_xlpm.x=0,"",_xlpm.x)))</f>
        <v>Camarodonta</v>
      </c>
      <c r="R3364" s="46" t="str">
        <f>IF($I3364="","",_xlfn.LET(_xlpm.x,VLOOKUP($I3364,'2026-01-09_taxon-match'!$A$2:$N$81,10,FALSE),IF(_xlpm.x=0,"",_xlpm.x)))</f>
        <v>Echinidae</v>
      </c>
      <c r="S3364" s="46" t="str">
        <f>IF($I3364="","",_xlfn.LET(_xlpm.x,VLOOKUP($I3364,'2026-01-09_taxon-match'!$A$2:$N$81,11,FALSE),IF(_xlpm.x=0,"",_xlpm.x)))</f>
        <v>Sterechinus</v>
      </c>
      <c r="T3364" s="46" t="str">
        <f>IF($I3364="","",_xlfn.LET(_xlpm.x,VLOOKUP($I3364,'2026-01-09_taxon-match'!$A$2:$N$81,13,FALSE),IF(_xlpm.x=0,"",_xlpm.x)))</f>
        <v>neumayeri</v>
      </c>
      <c r="U3364"/>
      <c r="V3364" t="s">
        <v>43</v>
      </c>
      <c r="W3364" t="s">
        <v>28</v>
      </c>
      <c r="X3364" t="s">
        <v>32</v>
      </c>
      <c r="Y3364" s="46" t="str">
        <f>IF(V3364="","",_xlfn.LET(_xlpm.x,VLOOKUP(V3364,'Drop-down_menus'!$D$2:$E$13,2,FALSE),IF(_xlpm.x=0,"",_xlpm.x)))</f>
        <v>https://orcid.org/0000-0002-0981-7442</v>
      </c>
      <c r="Z3364" s="46" t="str">
        <f>IF(W3364="","",_xlfn.LET(_xlpm.x,VLOOKUP(W3364,'Drop-down_menus'!$D$2:$E$13,2,FALSE),IF(_xlpm.x=0,"",_xlpm.x)))</f>
        <v>https://orcid.org/0000-0002-9037-7623</v>
      </c>
      <c r="AA3364" s="46" t="str">
        <f>IF(X3364="","",_xlfn.LET(_xlpm.x,VLOOKUP(X3364,'Drop-down_menus'!$D$2:$E$13,2,FALSE),IF(_xlpm.x=0,"",_xlpm.x)))</f>
        <v>https://orcid.org/0000-0001-5748-602X</v>
      </c>
      <c r="AB3364" s="46" t="s">
        <v>172</v>
      </c>
      <c r="AC3364" s="46" t="s">
        <v>1114</v>
      </c>
    </row>
    <row r="3365" spans="1:29" ht="15" customHeight="1">
      <c r="A3365" s="46">
        <v>1949</v>
      </c>
      <c r="B3365" s="2">
        <v>4420</v>
      </c>
      <c r="C3365" t="s">
        <v>839</v>
      </c>
      <c r="D3365" s="46" t="b">
        <f>COUNTIF(Events!$B$2:$B$171, C3365) &gt; 0</f>
        <v>1</v>
      </c>
      <c r="E3365" s="46" t="s">
        <v>1109</v>
      </c>
      <c r="F3365" s="46" t="s">
        <v>1107</v>
      </c>
      <c r="G3365" t="s">
        <v>177</v>
      </c>
      <c r="H3365"/>
      <c r="I3365" s="46" t="s">
        <v>177</v>
      </c>
      <c r="J3365" s="46" t="str">
        <f>IF(I3365="","",_xlfn.LET(_xlpm.x,VLOOKUP(I3365,'2026-01-09_taxon-match'!$A$2:$N$81,4,FALSE),IF(_xlpm.x=0,"",_xlpm.x)))</f>
        <v>Sterechinus neumayeri</v>
      </c>
      <c r="K3365"/>
      <c r="L3365" s="46" t="str">
        <f>IF(I3365="","",_xlfn.LET(_xlpm.x,VLOOKUP(I3365,'2026-01-09_taxon-match'!$A$2:$N$81,3,FALSE),IF(_xlpm.x=0,"",_xlpm.x)))</f>
        <v>urn:lsid:marinespecies.org:taxname:160831</v>
      </c>
      <c r="M3365" s="46" t="str">
        <f>IF($I3365="","",_xlfn.LET(_xlpm.x,VLOOKUP($I3365,'2026-01-09_taxon-match'!$A$2:$N$81,5,FALSE),IF(_xlpm.x=0,"",_xlpm.x)))</f>
        <v>(Meissner, 1900)</v>
      </c>
      <c r="N3365" s="46" t="str">
        <f>IF($I3365="","",_xlfn.LET(_xlpm.x,VLOOKUP($I3365,'2026-01-09_taxon-match'!$A$2:$N$81,6,FALSE),IF(_xlpm.x=0,"",_xlpm.x)))</f>
        <v>Animalia</v>
      </c>
      <c r="O3365" s="46" t="str">
        <f>IF($I3365="","",_xlfn.LET(_xlpm.x,VLOOKUP($I3365,'2026-01-09_taxon-match'!$A$2:$N$81,7,FALSE),IF(_xlpm.x=0,"",_xlpm.x)))</f>
        <v>Echinodermata</v>
      </c>
      <c r="P3365" s="46" t="str">
        <f>IF($I3365="","",_xlfn.LET(_xlpm.x,VLOOKUP($I3365,'2026-01-09_taxon-match'!$A$2:$N$81,8,FALSE),IF(_xlpm.x=0,"",_xlpm.x)))</f>
        <v>Echinoidea</v>
      </c>
      <c r="Q3365" s="46" t="str">
        <f>IF($I3365="","",_xlfn.LET(_xlpm.x,VLOOKUP($I3365,'2026-01-09_taxon-match'!$A$2:$N$81,9,FALSE),IF(_xlpm.x=0,"",_xlpm.x)))</f>
        <v>Camarodonta</v>
      </c>
      <c r="R3365" s="46" t="str">
        <f>IF($I3365="","",_xlfn.LET(_xlpm.x,VLOOKUP($I3365,'2026-01-09_taxon-match'!$A$2:$N$81,10,FALSE),IF(_xlpm.x=0,"",_xlpm.x)))</f>
        <v>Echinidae</v>
      </c>
      <c r="S3365" s="46" t="str">
        <f>IF($I3365="","",_xlfn.LET(_xlpm.x,VLOOKUP($I3365,'2026-01-09_taxon-match'!$A$2:$N$81,11,FALSE),IF(_xlpm.x=0,"",_xlpm.x)))</f>
        <v>Sterechinus</v>
      </c>
      <c r="T3365" s="46" t="str">
        <f>IF($I3365="","",_xlfn.LET(_xlpm.x,VLOOKUP($I3365,'2026-01-09_taxon-match'!$A$2:$N$81,13,FALSE),IF(_xlpm.x=0,"",_xlpm.x)))</f>
        <v>neumayeri</v>
      </c>
      <c r="V3365" t="s">
        <v>43</v>
      </c>
      <c r="W3365" t="s">
        <v>28</v>
      </c>
      <c r="X3365" t="s">
        <v>32</v>
      </c>
      <c r="Y3365" s="46" t="str">
        <f>IF(V3365="","",_xlfn.LET(_xlpm.x,VLOOKUP(V3365,'Drop-down_menus'!$D$2:$E$13,2,FALSE),IF(_xlpm.x=0,"",_xlpm.x)))</f>
        <v>https://orcid.org/0000-0002-0981-7442</v>
      </c>
      <c r="Z3365" s="46" t="str">
        <f>IF(W3365="","",_xlfn.LET(_xlpm.x,VLOOKUP(W3365,'Drop-down_menus'!$D$2:$E$13,2,FALSE),IF(_xlpm.x=0,"",_xlpm.x)))</f>
        <v>https://orcid.org/0000-0002-9037-7623</v>
      </c>
      <c r="AA3365" s="46" t="str">
        <f>IF(X3365="","",_xlfn.LET(_xlpm.x,VLOOKUP(X3365,'Drop-down_menus'!$D$2:$E$13,2,FALSE),IF(_xlpm.x=0,"",_xlpm.x)))</f>
        <v>https://orcid.org/0000-0001-5748-602X</v>
      </c>
      <c r="AB3365" s="46" t="s">
        <v>172</v>
      </c>
      <c r="AC3365" s="46" t="s">
        <v>189</v>
      </c>
    </row>
    <row r="3366" spans="1:29" ht="15" customHeight="1">
      <c r="A3366" s="46">
        <v>1949</v>
      </c>
      <c r="B3366" s="2">
        <v>4421</v>
      </c>
      <c r="C3366" t="s">
        <v>839</v>
      </c>
      <c r="D3366" s="46" t="b">
        <f>COUNTIF(Events!$B$2:$B$171, C3366) &gt; 0</f>
        <v>1</v>
      </c>
      <c r="E3366" s="46" t="s">
        <v>1110</v>
      </c>
      <c r="F3366" s="46" t="s">
        <v>1108</v>
      </c>
      <c r="G3366" t="s">
        <v>177</v>
      </c>
      <c r="H3366"/>
      <c r="I3366" s="46" t="s">
        <v>177</v>
      </c>
      <c r="J3366" s="46" t="str">
        <f>IF(I3366="","",_xlfn.LET(_xlpm.x,VLOOKUP(I3366,'2026-01-09_taxon-match'!$A$2:$N$81,4,FALSE),IF(_xlpm.x=0,"",_xlpm.x)))</f>
        <v>Sterechinus neumayeri</v>
      </c>
      <c r="K3366"/>
      <c r="L3366" s="46" t="str">
        <f>IF(I3366="","",_xlfn.LET(_xlpm.x,VLOOKUP(I3366,'2026-01-09_taxon-match'!$A$2:$N$81,3,FALSE),IF(_xlpm.x=0,"",_xlpm.x)))</f>
        <v>urn:lsid:marinespecies.org:taxname:160831</v>
      </c>
      <c r="M3366" s="46" t="str">
        <f>IF($I3366="","",_xlfn.LET(_xlpm.x,VLOOKUP($I3366,'2026-01-09_taxon-match'!$A$2:$N$81,5,FALSE),IF(_xlpm.x=0,"",_xlpm.x)))</f>
        <v>(Meissner, 1900)</v>
      </c>
      <c r="N3366" s="46" t="str">
        <f>IF($I3366="","",_xlfn.LET(_xlpm.x,VLOOKUP($I3366,'2026-01-09_taxon-match'!$A$2:$N$81,6,FALSE),IF(_xlpm.x=0,"",_xlpm.x)))</f>
        <v>Animalia</v>
      </c>
      <c r="O3366" s="46" t="str">
        <f>IF($I3366="","",_xlfn.LET(_xlpm.x,VLOOKUP($I3366,'2026-01-09_taxon-match'!$A$2:$N$81,7,FALSE),IF(_xlpm.x=0,"",_xlpm.x)))</f>
        <v>Echinodermata</v>
      </c>
      <c r="P3366" s="46" t="str">
        <f>IF($I3366="","",_xlfn.LET(_xlpm.x,VLOOKUP($I3366,'2026-01-09_taxon-match'!$A$2:$N$81,8,FALSE),IF(_xlpm.x=0,"",_xlpm.x)))</f>
        <v>Echinoidea</v>
      </c>
      <c r="Q3366" s="46" t="str">
        <f>IF($I3366="","",_xlfn.LET(_xlpm.x,VLOOKUP($I3366,'2026-01-09_taxon-match'!$A$2:$N$81,9,FALSE),IF(_xlpm.x=0,"",_xlpm.x)))</f>
        <v>Camarodonta</v>
      </c>
      <c r="R3366" s="46" t="str">
        <f>IF($I3366="","",_xlfn.LET(_xlpm.x,VLOOKUP($I3366,'2026-01-09_taxon-match'!$A$2:$N$81,10,FALSE),IF(_xlpm.x=0,"",_xlpm.x)))</f>
        <v>Echinidae</v>
      </c>
      <c r="S3366" s="46" t="str">
        <f>IF($I3366="","",_xlfn.LET(_xlpm.x,VLOOKUP($I3366,'2026-01-09_taxon-match'!$A$2:$N$81,11,FALSE),IF(_xlpm.x=0,"",_xlpm.x)))</f>
        <v>Sterechinus</v>
      </c>
      <c r="T3366" s="46" t="str">
        <f>IF($I3366="","",_xlfn.LET(_xlpm.x,VLOOKUP($I3366,'2026-01-09_taxon-match'!$A$2:$N$81,13,FALSE),IF(_xlpm.x=0,"",_xlpm.x)))</f>
        <v>neumayeri</v>
      </c>
      <c r="V3366" t="s">
        <v>43</v>
      </c>
      <c r="W3366" t="s">
        <v>28</v>
      </c>
      <c r="X3366" t="s">
        <v>32</v>
      </c>
      <c r="Y3366" s="46" t="str">
        <f>IF(V3366="","",_xlfn.LET(_xlpm.x,VLOOKUP(V3366,'Drop-down_menus'!$D$2:$E$13,2,FALSE),IF(_xlpm.x=0,"",_xlpm.x)))</f>
        <v>https://orcid.org/0000-0002-0981-7442</v>
      </c>
      <c r="Z3366" s="46" t="str">
        <f>IF(W3366="","",_xlfn.LET(_xlpm.x,VLOOKUP(W3366,'Drop-down_menus'!$D$2:$E$13,2,FALSE),IF(_xlpm.x=0,"",_xlpm.x)))</f>
        <v>https://orcid.org/0000-0002-9037-7623</v>
      </c>
      <c r="AA3366" s="46" t="str">
        <f>IF(X3366="","",_xlfn.LET(_xlpm.x,VLOOKUP(X3366,'Drop-down_menus'!$D$2:$E$13,2,FALSE),IF(_xlpm.x=0,"",_xlpm.x)))</f>
        <v>https://orcid.org/0000-0001-5748-602X</v>
      </c>
      <c r="AB3366" s="46" t="s">
        <v>229</v>
      </c>
      <c r="AC3366" s="46" t="s">
        <v>1114</v>
      </c>
    </row>
    <row r="3367" spans="1:29" ht="15" customHeight="1">
      <c r="A3367" s="46">
        <v>1949</v>
      </c>
      <c r="B3367" s="2">
        <v>4422</v>
      </c>
      <c r="C3367" t="s">
        <v>839</v>
      </c>
      <c r="D3367" s="46" t="b">
        <f>COUNTIF(Events!$B$2:$B$171, C3367) &gt; 0</f>
        <v>1</v>
      </c>
      <c r="E3367" s="46" t="s">
        <v>1111</v>
      </c>
      <c r="F3367" s="46" t="s">
        <v>1108</v>
      </c>
      <c r="G3367" t="s">
        <v>177</v>
      </c>
      <c r="H3367"/>
      <c r="I3367" s="46" t="s">
        <v>177</v>
      </c>
      <c r="J3367" s="46" t="str">
        <f>IF(I3367="","",_xlfn.LET(_xlpm.x,VLOOKUP(I3367,'2026-01-09_taxon-match'!$A$2:$N$81,4,FALSE),IF(_xlpm.x=0,"",_xlpm.x)))</f>
        <v>Sterechinus neumayeri</v>
      </c>
      <c r="K3367"/>
      <c r="L3367" s="46" t="str">
        <f>IF(I3367="","",_xlfn.LET(_xlpm.x,VLOOKUP(I3367,'2026-01-09_taxon-match'!$A$2:$N$81,3,FALSE),IF(_xlpm.x=0,"",_xlpm.x)))</f>
        <v>urn:lsid:marinespecies.org:taxname:160831</v>
      </c>
      <c r="M3367" s="46" t="str">
        <f>IF($I3367="","",_xlfn.LET(_xlpm.x,VLOOKUP($I3367,'2026-01-09_taxon-match'!$A$2:$N$81,5,FALSE),IF(_xlpm.x=0,"",_xlpm.x)))</f>
        <v>(Meissner, 1900)</v>
      </c>
      <c r="N3367" s="46" t="str">
        <f>IF($I3367="","",_xlfn.LET(_xlpm.x,VLOOKUP($I3367,'2026-01-09_taxon-match'!$A$2:$N$81,6,FALSE),IF(_xlpm.x=0,"",_xlpm.x)))</f>
        <v>Animalia</v>
      </c>
      <c r="O3367" s="46" t="str">
        <f>IF($I3367="","",_xlfn.LET(_xlpm.x,VLOOKUP($I3367,'2026-01-09_taxon-match'!$A$2:$N$81,7,FALSE),IF(_xlpm.x=0,"",_xlpm.x)))</f>
        <v>Echinodermata</v>
      </c>
      <c r="P3367" s="46" t="str">
        <f>IF($I3367="","",_xlfn.LET(_xlpm.x,VLOOKUP($I3367,'2026-01-09_taxon-match'!$A$2:$N$81,8,FALSE),IF(_xlpm.x=0,"",_xlpm.x)))</f>
        <v>Echinoidea</v>
      </c>
      <c r="Q3367" s="46" t="str">
        <f>IF($I3367="","",_xlfn.LET(_xlpm.x,VLOOKUP($I3367,'2026-01-09_taxon-match'!$A$2:$N$81,9,FALSE),IF(_xlpm.x=0,"",_xlpm.x)))</f>
        <v>Camarodonta</v>
      </c>
      <c r="R3367" s="46" t="str">
        <f>IF($I3367="","",_xlfn.LET(_xlpm.x,VLOOKUP($I3367,'2026-01-09_taxon-match'!$A$2:$N$81,10,FALSE),IF(_xlpm.x=0,"",_xlpm.x)))</f>
        <v>Echinidae</v>
      </c>
      <c r="S3367" s="46" t="str">
        <f>IF($I3367="","",_xlfn.LET(_xlpm.x,VLOOKUP($I3367,'2026-01-09_taxon-match'!$A$2:$N$81,11,FALSE),IF(_xlpm.x=0,"",_xlpm.x)))</f>
        <v>Sterechinus</v>
      </c>
      <c r="T3367" s="46" t="str">
        <f>IF($I3367="","",_xlfn.LET(_xlpm.x,VLOOKUP($I3367,'2026-01-09_taxon-match'!$A$2:$N$81,13,FALSE),IF(_xlpm.x=0,"",_xlpm.x)))</f>
        <v>neumayeri</v>
      </c>
      <c r="V3367" t="s">
        <v>43</v>
      </c>
      <c r="W3367" t="s">
        <v>28</v>
      </c>
      <c r="X3367" t="s">
        <v>32</v>
      </c>
      <c r="Y3367" s="46" t="str">
        <f>IF(V3367="","",_xlfn.LET(_xlpm.x,VLOOKUP(V3367,'Drop-down_menus'!$D$2:$E$13,2,FALSE),IF(_xlpm.x=0,"",_xlpm.x)))</f>
        <v>https://orcid.org/0000-0002-0981-7442</v>
      </c>
      <c r="Z3367" s="46" t="str">
        <f>IF(W3367="","",_xlfn.LET(_xlpm.x,VLOOKUP(W3367,'Drop-down_menus'!$D$2:$E$13,2,FALSE),IF(_xlpm.x=0,"",_xlpm.x)))</f>
        <v>https://orcid.org/0000-0002-9037-7623</v>
      </c>
      <c r="AA3367" s="46" t="str">
        <f>IF(X3367="","",_xlfn.LET(_xlpm.x,VLOOKUP(X3367,'Drop-down_menus'!$D$2:$E$13,2,FALSE),IF(_xlpm.x=0,"",_xlpm.x)))</f>
        <v>https://orcid.org/0000-0001-5748-602X</v>
      </c>
      <c r="AB3367" s="46" t="s">
        <v>229</v>
      </c>
      <c r="AC3367" s="46" t="s">
        <v>1114</v>
      </c>
    </row>
    <row r="3368" spans="1:29" ht="15" customHeight="1">
      <c r="A3368" s="46">
        <v>1949</v>
      </c>
      <c r="B3368" s="2">
        <v>4423</v>
      </c>
      <c r="C3368" t="s">
        <v>839</v>
      </c>
      <c r="D3368" s="46" t="b">
        <f>COUNTIF(Events!$B$2:$B$171, C3368) &gt; 0</f>
        <v>1</v>
      </c>
      <c r="E3368" s="2" t="s">
        <v>1106</v>
      </c>
      <c r="F3368" s="46" t="s">
        <v>1105</v>
      </c>
      <c r="G3368" t="s">
        <v>177</v>
      </c>
      <c r="H3368"/>
      <c r="I3368" s="46" t="s">
        <v>177</v>
      </c>
      <c r="J3368" s="46" t="str">
        <f>IF(I3368="","",_xlfn.LET(_xlpm.x,VLOOKUP(I3368,'2026-01-09_taxon-match'!$A$2:$N$81,4,FALSE),IF(_xlpm.x=0,"",_xlpm.x)))</f>
        <v>Sterechinus neumayeri</v>
      </c>
      <c r="K3368"/>
      <c r="L3368" s="46" t="str">
        <f>IF(I3368="","",_xlfn.LET(_xlpm.x,VLOOKUP(I3368,'2026-01-09_taxon-match'!$A$2:$N$81,3,FALSE),IF(_xlpm.x=0,"",_xlpm.x)))</f>
        <v>urn:lsid:marinespecies.org:taxname:160831</v>
      </c>
      <c r="M3368" s="46" t="str">
        <f>IF($I3368="","",_xlfn.LET(_xlpm.x,VLOOKUP($I3368,'2026-01-09_taxon-match'!$A$2:$N$81,5,FALSE),IF(_xlpm.x=0,"",_xlpm.x)))</f>
        <v>(Meissner, 1900)</v>
      </c>
      <c r="N3368" s="46" t="str">
        <f>IF($I3368="","",_xlfn.LET(_xlpm.x,VLOOKUP($I3368,'2026-01-09_taxon-match'!$A$2:$N$81,6,FALSE),IF(_xlpm.x=0,"",_xlpm.x)))</f>
        <v>Animalia</v>
      </c>
      <c r="O3368" s="46" t="str">
        <f>IF($I3368="","",_xlfn.LET(_xlpm.x,VLOOKUP($I3368,'2026-01-09_taxon-match'!$A$2:$N$81,7,FALSE),IF(_xlpm.x=0,"",_xlpm.x)))</f>
        <v>Echinodermata</v>
      </c>
      <c r="P3368" s="46" t="str">
        <f>IF($I3368="","",_xlfn.LET(_xlpm.x,VLOOKUP($I3368,'2026-01-09_taxon-match'!$A$2:$N$81,8,FALSE),IF(_xlpm.x=0,"",_xlpm.x)))</f>
        <v>Echinoidea</v>
      </c>
      <c r="Q3368" s="46" t="str">
        <f>IF($I3368="","",_xlfn.LET(_xlpm.x,VLOOKUP($I3368,'2026-01-09_taxon-match'!$A$2:$N$81,9,FALSE),IF(_xlpm.x=0,"",_xlpm.x)))</f>
        <v>Camarodonta</v>
      </c>
      <c r="R3368" s="46" t="str">
        <f>IF($I3368="","",_xlfn.LET(_xlpm.x,VLOOKUP($I3368,'2026-01-09_taxon-match'!$A$2:$N$81,10,FALSE),IF(_xlpm.x=0,"",_xlpm.x)))</f>
        <v>Echinidae</v>
      </c>
      <c r="S3368" s="46" t="str">
        <f>IF($I3368="","",_xlfn.LET(_xlpm.x,VLOOKUP($I3368,'2026-01-09_taxon-match'!$A$2:$N$81,11,FALSE),IF(_xlpm.x=0,"",_xlpm.x)))</f>
        <v>Sterechinus</v>
      </c>
      <c r="T3368" s="46" t="str">
        <f>IF($I3368="","",_xlfn.LET(_xlpm.x,VLOOKUP($I3368,'2026-01-09_taxon-match'!$A$2:$N$81,13,FALSE),IF(_xlpm.x=0,"",_xlpm.x)))</f>
        <v>neumayeri</v>
      </c>
      <c r="V3368" t="s">
        <v>43</v>
      </c>
      <c r="W3368" t="s">
        <v>28</v>
      </c>
      <c r="X3368" t="s">
        <v>32</v>
      </c>
      <c r="Y3368" s="46" t="str">
        <f>IF(V3368="","",_xlfn.LET(_xlpm.x,VLOOKUP(V3368,'Drop-down_menus'!$D$2:$E$13,2,FALSE),IF(_xlpm.x=0,"",_xlpm.x)))</f>
        <v>https://orcid.org/0000-0002-0981-7442</v>
      </c>
      <c r="Z3368" s="46" t="str">
        <f>IF(W3368="","",_xlfn.LET(_xlpm.x,VLOOKUP(W3368,'Drop-down_menus'!$D$2:$E$13,2,FALSE),IF(_xlpm.x=0,"",_xlpm.x)))</f>
        <v>https://orcid.org/0000-0002-9037-7623</v>
      </c>
      <c r="AA3368" s="46" t="str">
        <f>IF(X3368="","",_xlfn.LET(_xlpm.x,VLOOKUP(X3368,'Drop-down_menus'!$D$2:$E$13,2,FALSE),IF(_xlpm.x=0,"",_xlpm.x)))</f>
        <v>https://orcid.org/0000-0001-5748-602X</v>
      </c>
      <c r="AB3368" s="46" t="s">
        <v>300</v>
      </c>
      <c r="AC3368" s="46" t="s">
        <v>1115</v>
      </c>
    </row>
    <row r="3369" spans="1:29" ht="15" customHeight="1">
      <c r="A3369" s="46">
        <v>1950</v>
      </c>
      <c r="B3369" s="2">
        <v>4424</v>
      </c>
      <c r="C3369" t="s">
        <v>839</v>
      </c>
      <c r="D3369" s="46" t="b">
        <f>COUNTIF(Events!$B$2:$B$171, C3369) &gt; 0</f>
        <v>1</v>
      </c>
      <c r="E3369" s="46" t="s">
        <v>1113</v>
      </c>
      <c r="F3369" s="2" t="s">
        <v>1104</v>
      </c>
      <c r="G3369" t="s">
        <v>177</v>
      </c>
      <c r="H3369"/>
      <c r="I3369" s="46" t="s">
        <v>177</v>
      </c>
      <c r="J3369" s="46" t="str">
        <f>IF(I3369="","",_xlfn.LET(_xlpm.x,VLOOKUP(I3369,'2026-01-09_taxon-match'!$A$2:$N$81,4,FALSE),IF(_xlpm.x=0,"",_xlpm.x)))</f>
        <v>Sterechinus neumayeri</v>
      </c>
      <c r="K3369"/>
      <c r="L3369" s="46" t="str">
        <f>IF(I3369="","",_xlfn.LET(_xlpm.x,VLOOKUP(I3369,'2026-01-09_taxon-match'!$A$2:$N$81,3,FALSE),IF(_xlpm.x=0,"",_xlpm.x)))</f>
        <v>urn:lsid:marinespecies.org:taxname:160831</v>
      </c>
      <c r="M3369" s="46" t="str">
        <f>IF($I3369="","",_xlfn.LET(_xlpm.x,VLOOKUP($I3369,'2026-01-09_taxon-match'!$A$2:$N$81,5,FALSE),IF(_xlpm.x=0,"",_xlpm.x)))</f>
        <v>(Meissner, 1900)</v>
      </c>
      <c r="N3369" s="46" t="str">
        <f>IF($I3369="","",_xlfn.LET(_xlpm.x,VLOOKUP($I3369,'2026-01-09_taxon-match'!$A$2:$N$81,6,FALSE),IF(_xlpm.x=0,"",_xlpm.x)))</f>
        <v>Animalia</v>
      </c>
      <c r="O3369" s="46" t="str">
        <f>IF($I3369="","",_xlfn.LET(_xlpm.x,VLOOKUP($I3369,'2026-01-09_taxon-match'!$A$2:$N$81,7,FALSE),IF(_xlpm.x=0,"",_xlpm.x)))</f>
        <v>Echinodermata</v>
      </c>
      <c r="P3369" s="46" t="str">
        <f>IF($I3369="","",_xlfn.LET(_xlpm.x,VLOOKUP($I3369,'2026-01-09_taxon-match'!$A$2:$N$81,8,FALSE),IF(_xlpm.x=0,"",_xlpm.x)))</f>
        <v>Echinoidea</v>
      </c>
      <c r="Q3369" s="46" t="str">
        <f>IF($I3369="","",_xlfn.LET(_xlpm.x,VLOOKUP($I3369,'2026-01-09_taxon-match'!$A$2:$N$81,9,FALSE),IF(_xlpm.x=0,"",_xlpm.x)))</f>
        <v>Camarodonta</v>
      </c>
      <c r="R3369" s="46" t="str">
        <f>IF($I3369="","",_xlfn.LET(_xlpm.x,VLOOKUP($I3369,'2026-01-09_taxon-match'!$A$2:$N$81,10,FALSE),IF(_xlpm.x=0,"",_xlpm.x)))</f>
        <v>Echinidae</v>
      </c>
      <c r="S3369" s="46" t="str">
        <f>IF($I3369="","",_xlfn.LET(_xlpm.x,VLOOKUP($I3369,'2026-01-09_taxon-match'!$A$2:$N$81,11,FALSE),IF(_xlpm.x=0,"",_xlpm.x)))</f>
        <v>Sterechinus</v>
      </c>
      <c r="T3369" s="46" t="str">
        <f>IF($I3369="","",_xlfn.LET(_xlpm.x,VLOOKUP($I3369,'2026-01-09_taxon-match'!$A$2:$N$81,13,FALSE),IF(_xlpm.x=0,"",_xlpm.x)))</f>
        <v>neumayeri</v>
      </c>
      <c r="U3369"/>
      <c r="V3369" t="s">
        <v>43</v>
      </c>
      <c r="W3369" t="s">
        <v>28</v>
      </c>
      <c r="X3369" t="s">
        <v>32</v>
      </c>
      <c r="Y3369" s="46" t="str">
        <f>IF(V3369="","",_xlfn.LET(_xlpm.x,VLOOKUP(V3369,'Drop-down_menus'!$D$2:$E$13,2,FALSE),IF(_xlpm.x=0,"",_xlpm.x)))</f>
        <v>https://orcid.org/0000-0002-0981-7442</v>
      </c>
      <c r="Z3369" s="46" t="str">
        <f>IF(W3369="","",_xlfn.LET(_xlpm.x,VLOOKUP(W3369,'Drop-down_menus'!$D$2:$E$13,2,FALSE),IF(_xlpm.x=0,"",_xlpm.x)))</f>
        <v>https://orcid.org/0000-0002-9037-7623</v>
      </c>
      <c r="AA3369" s="46" t="str">
        <f>IF(X3369="","",_xlfn.LET(_xlpm.x,VLOOKUP(X3369,'Drop-down_menus'!$D$2:$E$13,2,FALSE),IF(_xlpm.x=0,"",_xlpm.x)))</f>
        <v>https://orcid.org/0000-0001-5748-602X</v>
      </c>
      <c r="AB3369" s="46" t="s">
        <v>172</v>
      </c>
      <c r="AC3369" s="46" t="s">
        <v>1114</v>
      </c>
    </row>
    <row r="3370" spans="1:29" ht="15" customHeight="1">
      <c r="A3370" s="46">
        <v>1950</v>
      </c>
      <c r="B3370" s="2">
        <v>4425</v>
      </c>
      <c r="C3370" t="s">
        <v>839</v>
      </c>
      <c r="D3370" s="46" t="b">
        <f>COUNTIF(Events!$B$2:$B$171, C3370) &gt; 0</f>
        <v>1</v>
      </c>
      <c r="E3370" s="46" t="s">
        <v>1109</v>
      </c>
      <c r="F3370" s="46" t="s">
        <v>1107</v>
      </c>
      <c r="G3370" t="s">
        <v>177</v>
      </c>
      <c r="H3370"/>
      <c r="I3370" s="46" t="s">
        <v>177</v>
      </c>
      <c r="J3370" s="46" t="str">
        <f>IF(I3370="","",_xlfn.LET(_xlpm.x,VLOOKUP(I3370,'2026-01-09_taxon-match'!$A$2:$N$81,4,FALSE),IF(_xlpm.x=0,"",_xlpm.x)))</f>
        <v>Sterechinus neumayeri</v>
      </c>
      <c r="K3370"/>
      <c r="L3370" s="46" t="str">
        <f>IF(I3370="","",_xlfn.LET(_xlpm.x,VLOOKUP(I3370,'2026-01-09_taxon-match'!$A$2:$N$81,3,FALSE),IF(_xlpm.x=0,"",_xlpm.x)))</f>
        <v>urn:lsid:marinespecies.org:taxname:160831</v>
      </c>
      <c r="M3370" s="46" t="str">
        <f>IF($I3370="","",_xlfn.LET(_xlpm.x,VLOOKUP($I3370,'2026-01-09_taxon-match'!$A$2:$N$81,5,FALSE),IF(_xlpm.x=0,"",_xlpm.x)))</f>
        <v>(Meissner, 1900)</v>
      </c>
      <c r="N3370" s="46" t="str">
        <f>IF($I3370="","",_xlfn.LET(_xlpm.x,VLOOKUP($I3370,'2026-01-09_taxon-match'!$A$2:$N$81,6,FALSE),IF(_xlpm.x=0,"",_xlpm.x)))</f>
        <v>Animalia</v>
      </c>
      <c r="O3370" s="46" t="str">
        <f>IF($I3370="","",_xlfn.LET(_xlpm.x,VLOOKUP($I3370,'2026-01-09_taxon-match'!$A$2:$N$81,7,FALSE),IF(_xlpm.x=0,"",_xlpm.x)))</f>
        <v>Echinodermata</v>
      </c>
      <c r="P3370" s="46" t="str">
        <f>IF($I3370="","",_xlfn.LET(_xlpm.x,VLOOKUP($I3370,'2026-01-09_taxon-match'!$A$2:$N$81,8,FALSE),IF(_xlpm.x=0,"",_xlpm.x)))</f>
        <v>Echinoidea</v>
      </c>
      <c r="Q3370" s="46" t="str">
        <f>IF($I3370="","",_xlfn.LET(_xlpm.x,VLOOKUP($I3370,'2026-01-09_taxon-match'!$A$2:$N$81,9,FALSE),IF(_xlpm.x=0,"",_xlpm.x)))</f>
        <v>Camarodonta</v>
      </c>
      <c r="R3370" s="46" t="str">
        <f>IF($I3370="","",_xlfn.LET(_xlpm.x,VLOOKUP($I3370,'2026-01-09_taxon-match'!$A$2:$N$81,10,FALSE),IF(_xlpm.x=0,"",_xlpm.x)))</f>
        <v>Echinidae</v>
      </c>
      <c r="S3370" s="46" t="str">
        <f>IF($I3370="","",_xlfn.LET(_xlpm.x,VLOOKUP($I3370,'2026-01-09_taxon-match'!$A$2:$N$81,11,FALSE),IF(_xlpm.x=0,"",_xlpm.x)))</f>
        <v>Sterechinus</v>
      </c>
      <c r="T3370" s="46" t="str">
        <f>IF($I3370="","",_xlfn.LET(_xlpm.x,VLOOKUP($I3370,'2026-01-09_taxon-match'!$A$2:$N$81,13,FALSE),IF(_xlpm.x=0,"",_xlpm.x)))</f>
        <v>neumayeri</v>
      </c>
      <c r="V3370" t="s">
        <v>43</v>
      </c>
      <c r="W3370" t="s">
        <v>28</v>
      </c>
      <c r="X3370" t="s">
        <v>32</v>
      </c>
      <c r="Y3370" s="46" t="str">
        <f>IF(V3370="","",_xlfn.LET(_xlpm.x,VLOOKUP(V3370,'Drop-down_menus'!$D$2:$E$13,2,FALSE),IF(_xlpm.x=0,"",_xlpm.x)))</f>
        <v>https://orcid.org/0000-0002-0981-7442</v>
      </c>
      <c r="Z3370" s="46" t="str">
        <f>IF(W3370="","",_xlfn.LET(_xlpm.x,VLOOKUP(W3370,'Drop-down_menus'!$D$2:$E$13,2,FALSE),IF(_xlpm.x=0,"",_xlpm.x)))</f>
        <v>https://orcid.org/0000-0002-9037-7623</v>
      </c>
      <c r="AA3370" s="46" t="str">
        <f>IF(X3370="","",_xlfn.LET(_xlpm.x,VLOOKUP(X3370,'Drop-down_menus'!$D$2:$E$13,2,FALSE),IF(_xlpm.x=0,"",_xlpm.x)))</f>
        <v>https://orcid.org/0000-0001-5748-602X</v>
      </c>
      <c r="AB3370" s="46" t="s">
        <v>172</v>
      </c>
      <c r="AC3370" s="46" t="s">
        <v>189</v>
      </c>
    </row>
    <row r="3371" spans="1:29" ht="15" customHeight="1">
      <c r="A3371" s="46">
        <v>1950</v>
      </c>
      <c r="B3371" s="2">
        <v>4426</v>
      </c>
      <c r="C3371" t="s">
        <v>839</v>
      </c>
      <c r="D3371" s="46" t="b">
        <f>COUNTIF(Events!$B$2:$B$171, C3371) &gt; 0</f>
        <v>1</v>
      </c>
      <c r="E3371" s="46" t="s">
        <v>1110</v>
      </c>
      <c r="F3371" s="46" t="s">
        <v>1108</v>
      </c>
      <c r="G3371" t="s">
        <v>177</v>
      </c>
      <c r="H3371"/>
      <c r="I3371" s="46" t="s">
        <v>177</v>
      </c>
      <c r="J3371" s="46" t="str">
        <f>IF(I3371="","",_xlfn.LET(_xlpm.x,VLOOKUP(I3371,'2026-01-09_taxon-match'!$A$2:$N$81,4,FALSE),IF(_xlpm.x=0,"",_xlpm.x)))</f>
        <v>Sterechinus neumayeri</v>
      </c>
      <c r="K3371"/>
      <c r="L3371" s="46" t="str">
        <f>IF(I3371="","",_xlfn.LET(_xlpm.x,VLOOKUP(I3371,'2026-01-09_taxon-match'!$A$2:$N$81,3,FALSE),IF(_xlpm.x=0,"",_xlpm.x)))</f>
        <v>urn:lsid:marinespecies.org:taxname:160831</v>
      </c>
      <c r="M3371" s="46" t="str">
        <f>IF($I3371="","",_xlfn.LET(_xlpm.x,VLOOKUP($I3371,'2026-01-09_taxon-match'!$A$2:$N$81,5,FALSE),IF(_xlpm.x=0,"",_xlpm.x)))</f>
        <v>(Meissner, 1900)</v>
      </c>
      <c r="N3371" s="46" t="str">
        <f>IF($I3371="","",_xlfn.LET(_xlpm.x,VLOOKUP($I3371,'2026-01-09_taxon-match'!$A$2:$N$81,6,FALSE),IF(_xlpm.x=0,"",_xlpm.x)))</f>
        <v>Animalia</v>
      </c>
      <c r="O3371" s="46" t="str">
        <f>IF($I3371="","",_xlfn.LET(_xlpm.x,VLOOKUP($I3371,'2026-01-09_taxon-match'!$A$2:$N$81,7,FALSE),IF(_xlpm.x=0,"",_xlpm.x)))</f>
        <v>Echinodermata</v>
      </c>
      <c r="P3371" s="46" t="str">
        <f>IF($I3371="","",_xlfn.LET(_xlpm.x,VLOOKUP($I3371,'2026-01-09_taxon-match'!$A$2:$N$81,8,FALSE),IF(_xlpm.x=0,"",_xlpm.x)))</f>
        <v>Echinoidea</v>
      </c>
      <c r="Q3371" s="46" t="str">
        <f>IF($I3371="","",_xlfn.LET(_xlpm.x,VLOOKUP($I3371,'2026-01-09_taxon-match'!$A$2:$N$81,9,FALSE),IF(_xlpm.x=0,"",_xlpm.x)))</f>
        <v>Camarodonta</v>
      </c>
      <c r="R3371" s="46" t="str">
        <f>IF($I3371="","",_xlfn.LET(_xlpm.x,VLOOKUP($I3371,'2026-01-09_taxon-match'!$A$2:$N$81,10,FALSE),IF(_xlpm.x=0,"",_xlpm.x)))</f>
        <v>Echinidae</v>
      </c>
      <c r="S3371" s="46" t="str">
        <f>IF($I3371="","",_xlfn.LET(_xlpm.x,VLOOKUP($I3371,'2026-01-09_taxon-match'!$A$2:$N$81,11,FALSE),IF(_xlpm.x=0,"",_xlpm.x)))</f>
        <v>Sterechinus</v>
      </c>
      <c r="T3371" s="46" t="str">
        <f>IF($I3371="","",_xlfn.LET(_xlpm.x,VLOOKUP($I3371,'2026-01-09_taxon-match'!$A$2:$N$81,13,FALSE),IF(_xlpm.x=0,"",_xlpm.x)))</f>
        <v>neumayeri</v>
      </c>
      <c r="V3371" t="s">
        <v>43</v>
      </c>
      <c r="W3371" t="s">
        <v>28</v>
      </c>
      <c r="X3371" t="s">
        <v>32</v>
      </c>
      <c r="Y3371" s="46" t="str">
        <f>IF(V3371="","",_xlfn.LET(_xlpm.x,VLOOKUP(V3371,'Drop-down_menus'!$D$2:$E$13,2,FALSE),IF(_xlpm.x=0,"",_xlpm.x)))</f>
        <v>https://orcid.org/0000-0002-0981-7442</v>
      </c>
      <c r="Z3371" s="46" t="str">
        <f>IF(W3371="","",_xlfn.LET(_xlpm.x,VLOOKUP(W3371,'Drop-down_menus'!$D$2:$E$13,2,FALSE),IF(_xlpm.x=0,"",_xlpm.x)))</f>
        <v>https://orcid.org/0000-0002-9037-7623</v>
      </c>
      <c r="AA3371" s="46" t="str">
        <f>IF(X3371="","",_xlfn.LET(_xlpm.x,VLOOKUP(X3371,'Drop-down_menus'!$D$2:$E$13,2,FALSE),IF(_xlpm.x=0,"",_xlpm.x)))</f>
        <v>https://orcid.org/0000-0001-5748-602X</v>
      </c>
      <c r="AB3371" s="46" t="s">
        <v>229</v>
      </c>
      <c r="AC3371" s="46" t="s">
        <v>1114</v>
      </c>
    </row>
    <row r="3372" spans="1:29" ht="15" customHeight="1">
      <c r="A3372" s="46">
        <v>1950</v>
      </c>
      <c r="B3372" s="2">
        <v>4427</v>
      </c>
      <c r="C3372" t="s">
        <v>839</v>
      </c>
      <c r="D3372" s="46" t="b">
        <f>COUNTIF(Events!$B$2:$B$171, C3372) &gt; 0</f>
        <v>1</v>
      </c>
      <c r="E3372" s="46" t="s">
        <v>1111</v>
      </c>
      <c r="F3372" s="46" t="s">
        <v>1108</v>
      </c>
      <c r="G3372" t="s">
        <v>177</v>
      </c>
      <c r="H3372"/>
      <c r="I3372" s="46" t="s">
        <v>177</v>
      </c>
      <c r="J3372" s="46" t="str">
        <f>IF(I3372="","",_xlfn.LET(_xlpm.x,VLOOKUP(I3372,'2026-01-09_taxon-match'!$A$2:$N$81,4,FALSE),IF(_xlpm.x=0,"",_xlpm.x)))</f>
        <v>Sterechinus neumayeri</v>
      </c>
      <c r="K3372"/>
      <c r="L3372" s="46" t="str">
        <f>IF(I3372="","",_xlfn.LET(_xlpm.x,VLOOKUP(I3372,'2026-01-09_taxon-match'!$A$2:$N$81,3,FALSE),IF(_xlpm.x=0,"",_xlpm.x)))</f>
        <v>urn:lsid:marinespecies.org:taxname:160831</v>
      </c>
      <c r="M3372" s="46" t="str">
        <f>IF($I3372="","",_xlfn.LET(_xlpm.x,VLOOKUP($I3372,'2026-01-09_taxon-match'!$A$2:$N$81,5,FALSE),IF(_xlpm.x=0,"",_xlpm.x)))</f>
        <v>(Meissner, 1900)</v>
      </c>
      <c r="N3372" s="46" t="str">
        <f>IF($I3372="","",_xlfn.LET(_xlpm.x,VLOOKUP($I3372,'2026-01-09_taxon-match'!$A$2:$N$81,6,FALSE),IF(_xlpm.x=0,"",_xlpm.x)))</f>
        <v>Animalia</v>
      </c>
      <c r="O3372" s="46" t="str">
        <f>IF($I3372="","",_xlfn.LET(_xlpm.x,VLOOKUP($I3372,'2026-01-09_taxon-match'!$A$2:$N$81,7,FALSE),IF(_xlpm.x=0,"",_xlpm.x)))</f>
        <v>Echinodermata</v>
      </c>
      <c r="P3372" s="46" t="str">
        <f>IF($I3372="","",_xlfn.LET(_xlpm.x,VLOOKUP($I3372,'2026-01-09_taxon-match'!$A$2:$N$81,8,FALSE),IF(_xlpm.x=0,"",_xlpm.x)))</f>
        <v>Echinoidea</v>
      </c>
      <c r="Q3372" s="46" t="str">
        <f>IF($I3372="","",_xlfn.LET(_xlpm.x,VLOOKUP($I3372,'2026-01-09_taxon-match'!$A$2:$N$81,9,FALSE),IF(_xlpm.x=0,"",_xlpm.x)))</f>
        <v>Camarodonta</v>
      </c>
      <c r="R3372" s="46" t="str">
        <f>IF($I3372="","",_xlfn.LET(_xlpm.x,VLOOKUP($I3372,'2026-01-09_taxon-match'!$A$2:$N$81,10,FALSE),IF(_xlpm.x=0,"",_xlpm.x)))</f>
        <v>Echinidae</v>
      </c>
      <c r="S3372" s="46" t="str">
        <f>IF($I3372="","",_xlfn.LET(_xlpm.x,VLOOKUP($I3372,'2026-01-09_taxon-match'!$A$2:$N$81,11,FALSE),IF(_xlpm.x=0,"",_xlpm.x)))</f>
        <v>Sterechinus</v>
      </c>
      <c r="T3372" s="46" t="str">
        <f>IF($I3372="","",_xlfn.LET(_xlpm.x,VLOOKUP($I3372,'2026-01-09_taxon-match'!$A$2:$N$81,13,FALSE),IF(_xlpm.x=0,"",_xlpm.x)))</f>
        <v>neumayeri</v>
      </c>
      <c r="V3372" t="s">
        <v>43</v>
      </c>
      <c r="W3372" t="s">
        <v>28</v>
      </c>
      <c r="X3372" t="s">
        <v>32</v>
      </c>
      <c r="Y3372" s="46" t="str">
        <f>IF(V3372="","",_xlfn.LET(_xlpm.x,VLOOKUP(V3372,'Drop-down_menus'!$D$2:$E$13,2,FALSE),IF(_xlpm.x=0,"",_xlpm.x)))</f>
        <v>https://orcid.org/0000-0002-0981-7442</v>
      </c>
      <c r="Z3372" s="46" t="str">
        <f>IF(W3372="","",_xlfn.LET(_xlpm.x,VLOOKUP(W3372,'Drop-down_menus'!$D$2:$E$13,2,FALSE),IF(_xlpm.x=0,"",_xlpm.x)))</f>
        <v>https://orcid.org/0000-0002-9037-7623</v>
      </c>
      <c r="AA3372" s="46" t="str">
        <f>IF(X3372="","",_xlfn.LET(_xlpm.x,VLOOKUP(X3372,'Drop-down_menus'!$D$2:$E$13,2,FALSE),IF(_xlpm.x=0,"",_xlpm.x)))</f>
        <v>https://orcid.org/0000-0001-5748-602X</v>
      </c>
      <c r="AB3372" s="46" t="s">
        <v>229</v>
      </c>
      <c r="AC3372" s="46" t="s">
        <v>1114</v>
      </c>
    </row>
    <row r="3373" spans="1:29" ht="15" customHeight="1">
      <c r="A3373" s="46">
        <v>1950</v>
      </c>
      <c r="B3373" s="2">
        <v>4428</v>
      </c>
      <c r="C3373" t="s">
        <v>839</v>
      </c>
      <c r="D3373" s="46" t="b">
        <f>COUNTIF(Events!$B$2:$B$171, C3373) &gt; 0</f>
        <v>1</v>
      </c>
      <c r="E3373" s="2" t="s">
        <v>1106</v>
      </c>
      <c r="F3373" s="46" t="s">
        <v>1105</v>
      </c>
      <c r="G3373" t="s">
        <v>177</v>
      </c>
      <c r="H3373"/>
      <c r="I3373" s="46" t="s">
        <v>177</v>
      </c>
      <c r="J3373" s="46" t="str">
        <f>IF(I3373="","",_xlfn.LET(_xlpm.x,VLOOKUP(I3373,'2026-01-09_taxon-match'!$A$2:$N$81,4,FALSE),IF(_xlpm.x=0,"",_xlpm.x)))</f>
        <v>Sterechinus neumayeri</v>
      </c>
      <c r="K3373"/>
      <c r="L3373" s="46" t="str">
        <f>IF(I3373="","",_xlfn.LET(_xlpm.x,VLOOKUP(I3373,'2026-01-09_taxon-match'!$A$2:$N$81,3,FALSE),IF(_xlpm.x=0,"",_xlpm.x)))</f>
        <v>urn:lsid:marinespecies.org:taxname:160831</v>
      </c>
      <c r="M3373" s="46" t="str">
        <f>IF($I3373="","",_xlfn.LET(_xlpm.x,VLOOKUP($I3373,'2026-01-09_taxon-match'!$A$2:$N$81,5,FALSE),IF(_xlpm.x=0,"",_xlpm.x)))</f>
        <v>(Meissner, 1900)</v>
      </c>
      <c r="N3373" s="46" t="str">
        <f>IF($I3373="","",_xlfn.LET(_xlpm.x,VLOOKUP($I3373,'2026-01-09_taxon-match'!$A$2:$N$81,6,FALSE),IF(_xlpm.x=0,"",_xlpm.x)))</f>
        <v>Animalia</v>
      </c>
      <c r="O3373" s="46" t="str">
        <f>IF($I3373="","",_xlfn.LET(_xlpm.x,VLOOKUP($I3373,'2026-01-09_taxon-match'!$A$2:$N$81,7,FALSE),IF(_xlpm.x=0,"",_xlpm.x)))</f>
        <v>Echinodermata</v>
      </c>
      <c r="P3373" s="46" t="str">
        <f>IF($I3373="","",_xlfn.LET(_xlpm.x,VLOOKUP($I3373,'2026-01-09_taxon-match'!$A$2:$N$81,8,FALSE),IF(_xlpm.x=0,"",_xlpm.x)))</f>
        <v>Echinoidea</v>
      </c>
      <c r="Q3373" s="46" t="str">
        <f>IF($I3373="","",_xlfn.LET(_xlpm.x,VLOOKUP($I3373,'2026-01-09_taxon-match'!$A$2:$N$81,9,FALSE),IF(_xlpm.x=0,"",_xlpm.x)))</f>
        <v>Camarodonta</v>
      </c>
      <c r="R3373" s="46" t="str">
        <f>IF($I3373="","",_xlfn.LET(_xlpm.x,VLOOKUP($I3373,'2026-01-09_taxon-match'!$A$2:$N$81,10,FALSE),IF(_xlpm.x=0,"",_xlpm.x)))</f>
        <v>Echinidae</v>
      </c>
      <c r="S3373" s="46" t="str">
        <f>IF($I3373="","",_xlfn.LET(_xlpm.x,VLOOKUP($I3373,'2026-01-09_taxon-match'!$A$2:$N$81,11,FALSE),IF(_xlpm.x=0,"",_xlpm.x)))</f>
        <v>Sterechinus</v>
      </c>
      <c r="T3373" s="46" t="str">
        <f>IF($I3373="","",_xlfn.LET(_xlpm.x,VLOOKUP($I3373,'2026-01-09_taxon-match'!$A$2:$N$81,13,FALSE),IF(_xlpm.x=0,"",_xlpm.x)))</f>
        <v>neumayeri</v>
      </c>
      <c r="V3373" t="s">
        <v>43</v>
      </c>
      <c r="W3373" t="s">
        <v>28</v>
      </c>
      <c r="X3373" t="s">
        <v>32</v>
      </c>
      <c r="Y3373" s="46" t="str">
        <f>IF(V3373="","",_xlfn.LET(_xlpm.x,VLOOKUP(V3373,'Drop-down_menus'!$D$2:$E$13,2,FALSE),IF(_xlpm.x=0,"",_xlpm.x)))</f>
        <v>https://orcid.org/0000-0002-0981-7442</v>
      </c>
      <c r="Z3373" s="46" t="str">
        <f>IF(W3373="","",_xlfn.LET(_xlpm.x,VLOOKUP(W3373,'Drop-down_menus'!$D$2:$E$13,2,FALSE),IF(_xlpm.x=0,"",_xlpm.x)))</f>
        <v>https://orcid.org/0000-0002-9037-7623</v>
      </c>
      <c r="AA3373" s="46" t="str">
        <f>IF(X3373="","",_xlfn.LET(_xlpm.x,VLOOKUP(X3373,'Drop-down_menus'!$D$2:$E$13,2,FALSE),IF(_xlpm.x=0,"",_xlpm.x)))</f>
        <v>https://orcid.org/0000-0001-5748-602X</v>
      </c>
      <c r="AB3373" s="46" t="s">
        <v>300</v>
      </c>
      <c r="AC3373" s="46" t="s">
        <v>1115</v>
      </c>
    </row>
    <row r="3374" spans="1:29" ht="15" customHeight="1">
      <c r="A3374" s="46">
        <v>1951</v>
      </c>
      <c r="B3374" s="2">
        <v>4429</v>
      </c>
      <c r="C3374" t="s">
        <v>839</v>
      </c>
      <c r="D3374" s="46" t="b">
        <f>COUNTIF(Events!$B$2:$B$171, C3374) &gt; 0</f>
        <v>1</v>
      </c>
      <c r="E3374" s="46" t="s">
        <v>1113</v>
      </c>
      <c r="F3374" s="2" t="s">
        <v>1104</v>
      </c>
      <c r="G3374" t="s">
        <v>177</v>
      </c>
      <c r="H3374"/>
      <c r="I3374" s="46" t="s">
        <v>177</v>
      </c>
      <c r="J3374" s="46" t="str">
        <f>IF(I3374="","",_xlfn.LET(_xlpm.x,VLOOKUP(I3374,'2026-01-09_taxon-match'!$A$2:$N$81,4,FALSE),IF(_xlpm.x=0,"",_xlpm.x)))</f>
        <v>Sterechinus neumayeri</v>
      </c>
      <c r="K3374"/>
      <c r="L3374" s="46" t="str">
        <f>IF(I3374="","",_xlfn.LET(_xlpm.x,VLOOKUP(I3374,'2026-01-09_taxon-match'!$A$2:$N$81,3,FALSE),IF(_xlpm.x=0,"",_xlpm.x)))</f>
        <v>urn:lsid:marinespecies.org:taxname:160831</v>
      </c>
      <c r="M3374" s="46" t="str">
        <f>IF($I3374="","",_xlfn.LET(_xlpm.x,VLOOKUP($I3374,'2026-01-09_taxon-match'!$A$2:$N$81,5,FALSE),IF(_xlpm.x=0,"",_xlpm.x)))</f>
        <v>(Meissner, 1900)</v>
      </c>
      <c r="N3374" s="46" t="str">
        <f>IF($I3374="","",_xlfn.LET(_xlpm.x,VLOOKUP($I3374,'2026-01-09_taxon-match'!$A$2:$N$81,6,FALSE),IF(_xlpm.x=0,"",_xlpm.x)))</f>
        <v>Animalia</v>
      </c>
      <c r="O3374" s="46" t="str">
        <f>IF($I3374="","",_xlfn.LET(_xlpm.x,VLOOKUP($I3374,'2026-01-09_taxon-match'!$A$2:$N$81,7,FALSE),IF(_xlpm.x=0,"",_xlpm.x)))</f>
        <v>Echinodermata</v>
      </c>
      <c r="P3374" s="46" t="str">
        <f>IF($I3374="","",_xlfn.LET(_xlpm.x,VLOOKUP($I3374,'2026-01-09_taxon-match'!$A$2:$N$81,8,FALSE),IF(_xlpm.x=0,"",_xlpm.x)))</f>
        <v>Echinoidea</v>
      </c>
      <c r="Q3374" s="46" t="str">
        <f>IF($I3374="","",_xlfn.LET(_xlpm.x,VLOOKUP($I3374,'2026-01-09_taxon-match'!$A$2:$N$81,9,FALSE),IF(_xlpm.x=0,"",_xlpm.x)))</f>
        <v>Camarodonta</v>
      </c>
      <c r="R3374" s="46" t="str">
        <f>IF($I3374="","",_xlfn.LET(_xlpm.x,VLOOKUP($I3374,'2026-01-09_taxon-match'!$A$2:$N$81,10,FALSE),IF(_xlpm.x=0,"",_xlpm.x)))</f>
        <v>Echinidae</v>
      </c>
      <c r="S3374" s="46" t="str">
        <f>IF($I3374="","",_xlfn.LET(_xlpm.x,VLOOKUP($I3374,'2026-01-09_taxon-match'!$A$2:$N$81,11,FALSE),IF(_xlpm.x=0,"",_xlpm.x)))</f>
        <v>Sterechinus</v>
      </c>
      <c r="T3374" s="46" t="str">
        <f>IF($I3374="","",_xlfn.LET(_xlpm.x,VLOOKUP($I3374,'2026-01-09_taxon-match'!$A$2:$N$81,13,FALSE),IF(_xlpm.x=0,"",_xlpm.x)))</f>
        <v>neumayeri</v>
      </c>
      <c r="U3374"/>
      <c r="V3374" t="s">
        <v>43</v>
      </c>
      <c r="W3374" t="s">
        <v>28</v>
      </c>
      <c r="X3374" t="s">
        <v>32</v>
      </c>
      <c r="Y3374" s="46" t="str">
        <f>IF(V3374="","",_xlfn.LET(_xlpm.x,VLOOKUP(V3374,'Drop-down_menus'!$D$2:$E$13,2,FALSE),IF(_xlpm.x=0,"",_xlpm.x)))</f>
        <v>https://orcid.org/0000-0002-0981-7442</v>
      </c>
      <c r="Z3374" s="46" t="str">
        <f>IF(W3374="","",_xlfn.LET(_xlpm.x,VLOOKUP(W3374,'Drop-down_menus'!$D$2:$E$13,2,FALSE),IF(_xlpm.x=0,"",_xlpm.x)))</f>
        <v>https://orcid.org/0000-0002-9037-7623</v>
      </c>
      <c r="AA3374" s="46" t="str">
        <f>IF(X3374="","",_xlfn.LET(_xlpm.x,VLOOKUP(X3374,'Drop-down_menus'!$D$2:$E$13,2,FALSE),IF(_xlpm.x=0,"",_xlpm.x)))</f>
        <v>https://orcid.org/0000-0001-5748-602X</v>
      </c>
      <c r="AB3374" s="46" t="s">
        <v>172</v>
      </c>
      <c r="AC3374" s="46" t="s">
        <v>1114</v>
      </c>
    </row>
    <row r="3375" spans="1:29" ht="15" customHeight="1">
      <c r="A3375" s="46">
        <v>1951</v>
      </c>
      <c r="B3375" s="2">
        <v>4430</v>
      </c>
      <c r="C3375" t="s">
        <v>839</v>
      </c>
      <c r="D3375" s="46" t="b">
        <f>COUNTIF(Events!$B$2:$B$171, C3375) &gt; 0</f>
        <v>1</v>
      </c>
      <c r="E3375" s="46" t="s">
        <v>1109</v>
      </c>
      <c r="F3375" s="46" t="s">
        <v>1107</v>
      </c>
      <c r="G3375" t="s">
        <v>177</v>
      </c>
      <c r="H3375"/>
      <c r="I3375" s="46" t="s">
        <v>177</v>
      </c>
      <c r="J3375" s="46" t="str">
        <f>IF(I3375="","",_xlfn.LET(_xlpm.x,VLOOKUP(I3375,'2026-01-09_taxon-match'!$A$2:$N$81,4,FALSE),IF(_xlpm.x=0,"",_xlpm.x)))</f>
        <v>Sterechinus neumayeri</v>
      </c>
      <c r="K3375"/>
      <c r="L3375" s="46" t="str">
        <f>IF(I3375="","",_xlfn.LET(_xlpm.x,VLOOKUP(I3375,'2026-01-09_taxon-match'!$A$2:$N$81,3,FALSE),IF(_xlpm.x=0,"",_xlpm.x)))</f>
        <v>urn:lsid:marinespecies.org:taxname:160831</v>
      </c>
      <c r="M3375" s="46" t="str">
        <f>IF($I3375="","",_xlfn.LET(_xlpm.x,VLOOKUP($I3375,'2026-01-09_taxon-match'!$A$2:$N$81,5,FALSE),IF(_xlpm.x=0,"",_xlpm.x)))</f>
        <v>(Meissner, 1900)</v>
      </c>
      <c r="N3375" s="46" t="str">
        <f>IF($I3375="","",_xlfn.LET(_xlpm.x,VLOOKUP($I3375,'2026-01-09_taxon-match'!$A$2:$N$81,6,FALSE),IF(_xlpm.x=0,"",_xlpm.x)))</f>
        <v>Animalia</v>
      </c>
      <c r="O3375" s="46" t="str">
        <f>IF($I3375="","",_xlfn.LET(_xlpm.x,VLOOKUP($I3375,'2026-01-09_taxon-match'!$A$2:$N$81,7,FALSE),IF(_xlpm.x=0,"",_xlpm.x)))</f>
        <v>Echinodermata</v>
      </c>
      <c r="P3375" s="46" t="str">
        <f>IF($I3375="","",_xlfn.LET(_xlpm.x,VLOOKUP($I3375,'2026-01-09_taxon-match'!$A$2:$N$81,8,FALSE),IF(_xlpm.x=0,"",_xlpm.x)))</f>
        <v>Echinoidea</v>
      </c>
      <c r="Q3375" s="46" t="str">
        <f>IF($I3375="","",_xlfn.LET(_xlpm.x,VLOOKUP($I3375,'2026-01-09_taxon-match'!$A$2:$N$81,9,FALSE),IF(_xlpm.x=0,"",_xlpm.x)))</f>
        <v>Camarodonta</v>
      </c>
      <c r="R3375" s="46" t="str">
        <f>IF($I3375="","",_xlfn.LET(_xlpm.x,VLOOKUP($I3375,'2026-01-09_taxon-match'!$A$2:$N$81,10,FALSE),IF(_xlpm.x=0,"",_xlpm.x)))</f>
        <v>Echinidae</v>
      </c>
      <c r="S3375" s="46" t="str">
        <f>IF($I3375="","",_xlfn.LET(_xlpm.x,VLOOKUP($I3375,'2026-01-09_taxon-match'!$A$2:$N$81,11,FALSE),IF(_xlpm.x=0,"",_xlpm.x)))</f>
        <v>Sterechinus</v>
      </c>
      <c r="T3375" s="46" t="str">
        <f>IF($I3375="","",_xlfn.LET(_xlpm.x,VLOOKUP($I3375,'2026-01-09_taxon-match'!$A$2:$N$81,13,FALSE),IF(_xlpm.x=0,"",_xlpm.x)))</f>
        <v>neumayeri</v>
      </c>
      <c r="V3375" t="s">
        <v>43</v>
      </c>
      <c r="W3375" t="s">
        <v>28</v>
      </c>
      <c r="X3375" t="s">
        <v>32</v>
      </c>
      <c r="Y3375" s="46" t="str">
        <f>IF(V3375="","",_xlfn.LET(_xlpm.x,VLOOKUP(V3375,'Drop-down_menus'!$D$2:$E$13,2,FALSE),IF(_xlpm.x=0,"",_xlpm.x)))</f>
        <v>https://orcid.org/0000-0002-0981-7442</v>
      </c>
      <c r="Z3375" s="46" t="str">
        <f>IF(W3375="","",_xlfn.LET(_xlpm.x,VLOOKUP(W3375,'Drop-down_menus'!$D$2:$E$13,2,FALSE),IF(_xlpm.x=0,"",_xlpm.x)))</f>
        <v>https://orcid.org/0000-0002-9037-7623</v>
      </c>
      <c r="AA3375" s="46" t="str">
        <f>IF(X3375="","",_xlfn.LET(_xlpm.x,VLOOKUP(X3375,'Drop-down_menus'!$D$2:$E$13,2,FALSE),IF(_xlpm.x=0,"",_xlpm.x)))</f>
        <v>https://orcid.org/0000-0001-5748-602X</v>
      </c>
      <c r="AB3375" s="46" t="s">
        <v>172</v>
      </c>
      <c r="AC3375" s="46" t="s">
        <v>189</v>
      </c>
    </row>
    <row r="3376" spans="1:29" ht="15" customHeight="1">
      <c r="A3376" s="46">
        <v>1951</v>
      </c>
      <c r="B3376" s="2">
        <v>4431</v>
      </c>
      <c r="C3376" t="s">
        <v>839</v>
      </c>
      <c r="D3376" s="46" t="b">
        <f>COUNTIF(Events!$B$2:$B$171, C3376) &gt; 0</f>
        <v>1</v>
      </c>
      <c r="E3376" s="46" t="s">
        <v>1110</v>
      </c>
      <c r="F3376" s="46" t="s">
        <v>1108</v>
      </c>
      <c r="G3376" t="s">
        <v>177</v>
      </c>
      <c r="H3376"/>
      <c r="I3376" s="46" t="s">
        <v>177</v>
      </c>
      <c r="J3376" s="46" t="str">
        <f>IF(I3376="","",_xlfn.LET(_xlpm.x,VLOOKUP(I3376,'2026-01-09_taxon-match'!$A$2:$N$81,4,FALSE),IF(_xlpm.x=0,"",_xlpm.x)))</f>
        <v>Sterechinus neumayeri</v>
      </c>
      <c r="K3376"/>
      <c r="L3376" s="46" t="str">
        <f>IF(I3376="","",_xlfn.LET(_xlpm.x,VLOOKUP(I3376,'2026-01-09_taxon-match'!$A$2:$N$81,3,FALSE),IF(_xlpm.x=0,"",_xlpm.x)))</f>
        <v>urn:lsid:marinespecies.org:taxname:160831</v>
      </c>
      <c r="M3376" s="46" t="str">
        <f>IF($I3376="","",_xlfn.LET(_xlpm.x,VLOOKUP($I3376,'2026-01-09_taxon-match'!$A$2:$N$81,5,FALSE),IF(_xlpm.x=0,"",_xlpm.x)))</f>
        <v>(Meissner, 1900)</v>
      </c>
      <c r="N3376" s="46" t="str">
        <f>IF($I3376="","",_xlfn.LET(_xlpm.x,VLOOKUP($I3376,'2026-01-09_taxon-match'!$A$2:$N$81,6,FALSE),IF(_xlpm.x=0,"",_xlpm.x)))</f>
        <v>Animalia</v>
      </c>
      <c r="O3376" s="46" t="str">
        <f>IF($I3376="","",_xlfn.LET(_xlpm.x,VLOOKUP($I3376,'2026-01-09_taxon-match'!$A$2:$N$81,7,FALSE),IF(_xlpm.x=0,"",_xlpm.x)))</f>
        <v>Echinodermata</v>
      </c>
      <c r="P3376" s="46" t="str">
        <f>IF($I3376="","",_xlfn.LET(_xlpm.x,VLOOKUP($I3376,'2026-01-09_taxon-match'!$A$2:$N$81,8,FALSE),IF(_xlpm.x=0,"",_xlpm.x)))</f>
        <v>Echinoidea</v>
      </c>
      <c r="Q3376" s="46" t="str">
        <f>IF($I3376="","",_xlfn.LET(_xlpm.x,VLOOKUP($I3376,'2026-01-09_taxon-match'!$A$2:$N$81,9,FALSE),IF(_xlpm.x=0,"",_xlpm.x)))</f>
        <v>Camarodonta</v>
      </c>
      <c r="R3376" s="46" t="str">
        <f>IF($I3376="","",_xlfn.LET(_xlpm.x,VLOOKUP($I3376,'2026-01-09_taxon-match'!$A$2:$N$81,10,FALSE),IF(_xlpm.x=0,"",_xlpm.x)))</f>
        <v>Echinidae</v>
      </c>
      <c r="S3376" s="46" t="str">
        <f>IF($I3376="","",_xlfn.LET(_xlpm.x,VLOOKUP($I3376,'2026-01-09_taxon-match'!$A$2:$N$81,11,FALSE),IF(_xlpm.x=0,"",_xlpm.x)))</f>
        <v>Sterechinus</v>
      </c>
      <c r="T3376" s="46" t="str">
        <f>IF($I3376="","",_xlfn.LET(_xlpm.x,VLOOKUP($I3376,'2026-01-09_taxon-match'!$A$2:$N$81,13,FALSE),IF(_xlpm.x=0,"",_xlpm.x)))</f>
        <v>neumayeri</v>
      </c>
      <c r="V3376" t="s">
        <v>43</v>
      </c>
      <c r="W3376" t="s">
        <v>28</v>
      </c>
      <c r="X3376" t="s">
        <v>32</v>
      </c>
      <c r="Y3376" s="46" t="str">
        <f>IF(V3376="","",_xlfn.LET(_xlpm.x,VLOOKUP(V3376,'Drop-down_menus'!$D$2:$E$13,2,FALSE),IF(_xlpm.x=0,"",_xlpm.x)))</f>
        <v>https://orcid.org/0000-0002-0981-7442</v>
      </c>
      <c r="Z3376" s="46" t="str">
        <f>IF(W3376="","",_xlfn.LET(_xlpm.x,VLOOKUP(W3376,'Drop-down_menus'!$D$2:$E$13,2,FALSE),IF(_xlpm.x=0,"",_xlpm.x)))</f>
        <v>https://orcid.org/0000-0002-9037-7623</v>
      </c>
      <c r="AA3376" s="46" t="str">
        <f>IF(X3376="","",_xlfn.LET(_xlpm.x,VLOOKUP(X3376,'Drop-down_menus'!$D$2:$E$13,2,FALSE),IF(_xlpm.x=0,"",_xlpm.x)))</f>
        <v>https://orcid.org/0000-0001-5748-602X</v>
      </c>
      <c r="AB3376" s="46" t="s">
        <v>229</v>
      </c>
      <c r="AC3376" s="46" t="s">
        <v>1114</v>
      </c>
    </row>
    <row r="3377" spans="1:29" ht="15" customHeight="1">
      <c r="A3377" s="46">
        <v>1951</v>
      </c>
      <c r="B3377" s="2">
        <v>4432</v>
      </c>
      <c r="C3377" t="s">
        <v>839</v>
      </c>
      <c r="D3377" s="46" t="b">
        <f>COUNTIF(Events!$B$2:$B$171, C3377) &gt; 0</f>
        <v>1</v>
      </c>
      <c r="E3377" s="46" t="s">
        <v>1111</v>
      </c>
      <c r="F3377" s="46" t="s">
        <v>1108</v>
      </c>
      <c r="G3377" t="s">
        <v>177</v>
      </c>
      <c r="H3377"/>
      <c r="I3377" s="46" t="s">
        <v>177</v>
      </c>
      <c r="J3377" s="46" t="str">
        <f>IF(I3377="","",_xlfn.LET(_xlpm.x,VLOOKUP(I3377,'2026-01-09_taxon-match'!$A$2:$N$81,4,FALSE),IF(_xlpm.x=0,"",_xlpm.x)))</f>
        <v>Sterechinus neumayeri</v>
      </c>
      <c r="K3377"/>
      <c r="L3377" s="46" t="str">
        <f>IF(I3377="","",_xlfn.LET(_xlpm.x,VLOOKUP(I3377,'2026-01-09_taxon-match'!$A$2:$N$81,3,FALSE),IF(_xlpm.x=0,"",_xlpm.x)))</f>
        <v>urn:lsid:marinespecies.org:taxname:160831</v>
      </c>
      <c r="M3377" s="46" t="str">
        <f>IF($I3377="","",_xlfn.LET(_xlpm.x,VLOOKUP($I3377,'2026-01-09_taxon-match'!$A$2:$N$81,5,FALSE),IF(_xlpm.x=0,"",_xlpm.x)))</f>
        <v>(Meissner, 1900)</v>
      </c>
      <c r="N3377" s="46" t="str">
        <f>IF($I3377="","",_xlfn.LET(_xlpm.x,VLOOKUP($I3377,'2026-01-09_taxon-match'!$A$2:$N$81,6,FALSE),IF(_xlpm.x=0,"",_xlpm.x)))</f>
        <v>Animalia</v>
      </c>
      <c r="O3377" s="46" t="str">
        <f>IF($I3377="","",_xlfn.LET(_xlpm.x,VLOOKUP($I3377,'2026-01-09_taxon-match'!$A$2:$N$81,7,FALSE),IF(_xlpm.x=0,"",_xlpm.x)))</f>
        <v>Echinodermata</v>
      </c>
      <c r="P3377" s="46" t="str">
        <f>IF($I3377="","",_xlfn.LET(_xlpm.x,VLOOKUP($I3377,'2026-01-09_taxon-match'!$A$2:$N$81,8,FALSE),IF(_xlpm.x=0,"",_xlpm.x)))</f>
        <v>Echinoidea</v>
      </c>
      <c r="Q3377" s="46" t="str">
        <f>IF($I3377="","",_xlfn.LET(_xlpm.x,VLOOKUP($I3377,'2026-01-09_taxon-match'!$A$2:$N$81,9,FALSE),IF(_xlpm.x=0,"",_xlpm.x)))</f>
        <v>Camarodonta</v>
      </c>
      <c r="R3377" s="46" t="str">
        <f>IF($I3377="","",_xlfn.LET(_xlpm.x,VLOOKUP($I3377,'2026-01-09_taxon-match'!$A$2:$N$81,10,FALSE),IF(_xlpm.x=0,"",_xlpm.x)))</f>
        <v>Echinidae</v>
      </c>
      <c r="S3377" s="46" t="str">
        <f>IF($I3377="","",_xlfn.LET(_xlpm.x,VLOOKUP($I3377,'2026-01-09_taxon-match'!$A$2:$N$81,11,FALSE),IF(_xlpm.x=0,"",_xlpm.x)))</f>
        <v>Sterechinus</v>
      </c>
      <c r="T3377" s="46" t="str">
        <f>IF($I3377="","",_xlfn.LET(_xlpm.x,VLOOKUP($I3377,'2026-01-09_taxon-match'!$A$2:$N$81,13,FALSE),IF(_xlpm.x=0,"",_xlpm.x)))</f>
        <v>neumayeri</v>
      </c>
      <c r="V3377" t="s">
        <v>43</v>
      </c>
      <c r="W3377" t="s">
        <v>28</v>
      </c>
      <c r="X3377" t="s">
        <v>32</v>
      </c>
      <c r="Y3377" s="46" t="str">
        <f>IF(V3377="","",_xlfn.LET(_xlpm.x,VLOOKUP(V3377,'Drop-down_menus'!$D$2:$E$13,2,FALSE),IF(_xlpm.x=0,"",_xlpm.x)))</f>
        <v>https://orcid.org/0000-0002-0981-7442</v>
      </c>
      <c r="Z3377" s="46" t="str">
        <f>IF(W3377="","",_xlfn.LET(_xlpm.x,VLOOKUP(W3377,'Drop-down_menus'!$D$2:$E$13,2,FALSE),IF(_xlpm.x=0,"",_xlpm.x)))</f>
        <v>https://orcid.org/0000-0002-9037-7623</v>
      </c>
      <c r="AA3377" s="46" t="str">
        <f>IF(X3377="","",_xlfn.LET(_xlpm.x,VLOOKUP(X3377,'Drop-down_menus'!$D$2:$E$13,2,FALSE),IF(_xlpm.x=0,"",_xlpm.x)))</f>
        <v>https://orcid.org/0000-0001-5748-602X</v>
      </c>
      <c r="AB3377" s="46" t="s">
        <v>229</v>
      </c>
      <c r="AC3377" s="46" t="s">
        <v>1114</v>
      </c>
    </row>
    <row r="3378" spans="1:29" ht="15" customHeight="1">
      <c r="A3378" s="46">
        <v>1951</v>
      </c>
      <c r="B3378" s="2">
        <v>4433</v>
      </c>
      <c r="C3378" t="s">
        <v>839</v>
      </c>
      <c r="D3378" s="46" t="b">
        <f>COUNTIF(Events!$B$2:$B$171, C3378) &gt; 0</f>
        <v>1</v>
      </c>
      <c r="E3378" s="2" t="s">
        <v>1106</v>
      </c>
      <c r="F3378" s="46" t="s">
        <v>1105</v>
      </c>
      <c r="G3378" t="s">
        <v>177</v>
      </c>
      <c r="H3378"/>
      <c r="I3378" s="46" t="s">
        <v>177</v>
      </c>
      <c r="J3378" s="46" t="str">
        <f>IF(I3378="","",_xlfn.LET(_xlpm.x,VLOOKUP(I3378,'2026-01-09_taxon-match'!$A$2:$N$81,4,FALSE),IF(_xlpm.x=0,"",_xlpm.x)))</f>
        <v>Sterechinus neumayeri</v>
      </c>
      <c r="K3378"/>
      <c r="L3378" s="46" t="str">
        <f>IF(I3378="","",_xlfn.LET(_xlpm.x,VLOOKUP(I3378,'2026-01-09_taxon-match'!$A$2:$N$81,3,FALSE),IF(_xlpm.x=0,"",_xlpm.x)))</f>
        <v>urn:lsid:marinespecies.org:taxname:160831</v>
      </c>
      <c r="M3378" s="46" t="str">
        <f>IF($I3378="","",_xlfn.LET(_xlpm.x,VLOOKUP($I3378,'2026-01-09_taxon-match'!$A$2:$N$81,5,FALSE),IF(_xlpm.x=0,"",_xlpm.x)))</f>
        <v>(Meissner, 1900)</v>
      </c>
      <c r="N3378" s="46" t="str">
        <f>IF($I3378="","",_xlfn.LET(_xlpm.x,VLOOKUP($I3378,'2026-01-09_taxon-match'!$A$2:$N$81,6,FALSE),IF(_xlpm.x=0,"",_xlpm.x)))</f>
        <v>Animalia</v>
      </c>
      <c r="O3378" s="46" t="str">
        <f>IF($I3378="","",_xlfn.LET(_xlpm.x,VLOOKUP($I3378,'2026-01-09_taxon-match'!$A$2:$N$81,7,FALSE),IF(_xlpm.x=0,"",_xlpm.x)))</f>
        <v>Echinodermata</v>
      </c>
      <c r="P3378" s="46" t="str">
        <f>IF($I3378="","",_xlfn.LET(_xlpm.x,VLOOKUP($I3378,'2026-01-09_taxon-match'!$A$2:$N$81,8,FALSE),IF(_xlpm.x=0,"",_xlpm.x)))</f>
        <v>Echinoidea</v>
      </c>
      <c r="Q3378" s="46" t="str">
        <f>IF($I3378="","",_xlfn.LET(_xlpm.x,VLOOKUP($I3378,'2026-01-09_taxon-match'!$A$2:$N$81,9,FALSE),IF(_xlpm.x=0,"",_xlpm.x)))</f>
        <v>Camarodonta</v>
      </c>
      <c r="R3378" s="46" t="str">
        <f>IF($I3378="","",_xlfn.LET(_xlpm.x,VLOOKUP($I3378,'2026-01-09_taxon-match'!$A$2:$N$81,10,FALSE),IF(_xlpm.x=0,"",_xlpm.x)))</f>
        <v>Echinidae</v>
      </c>
      <c r="S3378" s="46" t="str">
        <f>IF($I3378="","",_xlfn.LET(_xlpm.x,VLOOKUP($I3378,'2026-01-09_taxon-match'!$A$2:$N$81,11,FALSE),IF(_xlpm.x=0,"",_xlpm.x)))</f>
        <v>Sterechinus</v>
      </c>
      <c r="T3378" s="46" t="str">
        <f>IF($I3378="","",_xlfn.LET(_xlpm.x,VLOOKUP($I3378,'2026-01-09_taxon-match'!$A$2:$N$81,13,FALSE),IF(_xlpm.x=0,"",_xlpm.x)))</f>
        <v>neumayeri</v>
      </c>
      <c r="V3378" t="s">
        <v>43</v>
      </c>
      <c r="W3378" t="s">
        <v>28</v>
      </c>
      <c r="X3378" t="s">
        <v>32</v>
      </c>
      <c r="Y3378" s="46" t="str">
        <f>IF(V3378="","",_xlfn.LET(_xlpm.x,VLOOKUP(V3378,'Drop-down_menus'!$D$2:$E$13,2,FALSE),IF(_xlpm.x=0,"",_xlpm.x)))</f>
        <v>https://orcid.org/0000-0002-0981-7442</v>
      </c>
      <c r="Z3378" s="46" t="str">
        <f>IF(W3378="","",_xlfn.LET(_xlpm.x,VLOOKUP(W3378,'Drop-down_menus'!$D$2:$E$13,2,FALSE),IF(_xlpm.x=0,"",_xlpm.x)))</f>
        <v>https://orcid.org/0000-0002-9037-7623</v>
      </c>
      <c r="AA3378" s="46" t="str">
        <f>IF(X3378="","",_xlfn.LET(_xlpm.x,VLOOKUP(X3378,'Drop-down_menus'!$D$2:$E$13,2,FALSE),IF(_xlpm.x=0,"",_xlpm.x)))</f>
        <v>https://orcid.org/0000-0001-5748-602X</v>
      </c>
      <c r="AB3378" s="46" t="s">
        <v>300</v>
      </c>
      <c r="AC3378" s="46" t="s">
        <v>1115</v>
      </c>
    </row>
    <row r="3379" spans="1:29" ht="15" customHeight="1">
      <c r="A3379" s="46">
        <v>1952</v>
      </c>
      <c r="B3379" s="2">
        <v>4434</v>
      </c>
      <c r="C3379" t="s">
        <v>839</v>
      </c>
      <c r="D3379" s="46" t="b">
        <f>COUNTIF(Events!$B$2:$B$171, C3379) &gt; 0</f>
        <v>1</v>
      </c>
      <c r="E3379" s="46" t="s">
        <v>1113</v>
      </c>
      <c r="F3379" s="2" t="s">
        <v>1104</v>
      </c>
      <c r="G3379" t="s">
        <v>177</v>
      </c>
      <c r="H3379"/>
      <c r="I3379" s="46" t="s">
        <v>177</v>
      </c>
      <c r="J3379" s="46" t="str">
        <f>IF(I3379="","",_xlfn.LET(_xlpm.x,VLOOKUP(I3379,'2026-01-09_taxon-match'!$A$2:$N$81,4,FALSE),IF(_xlpm.x=0,"",_xlpm.x)))</f>
        <v>Sterechinus neumayeri</v>
      </c>
      <c r="K3379"/>
      <c r="L3379" s="46" t="str">
        <f>IF(I3379="","",_xlfn.LET(_xlpm.x,VLOOKUP(I3379,'2026-01-09_taxon-match'!$A$2:$N$81,3,FALSE),IF(_xlpm.x=0,"",_xlpm.x)))</f>
        <v>urn:lsid:marinespecies.org:taxname:160831</v>
      </c>
      <c r="M3379" s="46" t="str">
        <f>IF($I3379="","",_xlfn.LET(_xlpm.x,VLOOKUP($I3379,'2026-01-09_taxon-match'!$A$2:$N$81,5,FALSE),IF(_xlpm.x=0,"",_xlpm.x)))</f>
        <v>(Meissner, 1900)</v>
      </c>
      <c r="N3379" s="46" t="str">
        <f>IF($I3379="","",_xlfn.LET(_xlpm.x,VLOOKUP($I3379,'2026-01-09_taxon-match'!$A$2:$N$81,6,FALSE),IF(_xlpm.x=0,"",_xlpm.x)))</f>
        <v>Animalia</v>
      </c>
      <c r="O3379" s="46" t="str">
        <f>IF($I3379="","",_xlfn.LET(_xlpm.x,VLOOKUP($I3379,'2026-01-09_taxon-match'!$A$2:$N$81,7,FALSE),IF(_xlpm.x=0,"",_xlpm.x)))</f>
        <v>Echinodermata</v>
      </c>
      <c r="P3379" s="46" t="str">
        <f>IF($I3379="","",_xlfn.LET(_xlpm.x,VLOOKUP($I3379,'2026-01-09_taxon-match'!$A$2:$N$81,8,FALSE),IF(_xlpm.x=0,"",_xlpm.x)))</f>
        <v>Echinoidea</v>
      </c>
      <c r="Q3379" s="46" t="str">
        <f>IF($I3379="","",_xlfn.LET(_xlpm.x,VLOOKUP($I3379,'2026-01-09_taxon-match'!$A$2:$N$81,9,FALSE),IF(_xlpm.x=0,"",_xlpm.x)))</f>
        <v>Camarodonta</v>
      </c>
      <c r="R3379" s="46" t="str">
        <f>IF($I3379="","",_xlfn.LET(_xlpm.x,VLOOKUP($I3379,'2026-01-09_taxon-match'!$A$2:$N$81,10,FALSE),IF(_xlpm.x=0,"",_xlpm.x)))</f>
        <v>Echinidae</v>
      </c>
      <c r="S3379" s="46" t="str">
        <f>IF($I3379="","",_xlfn.LET(_xlpm.x,VLOOKUP($I3379,'2026-01-09_taxon-match'!$A$2:$N$81,11,FALSE),IF(_xlpm.x=0,"",_xlpm.x)))</f>
        <v>Sterechinus</v>
      </c>
      <c r="T3379" s="46" t="str">
        <f>IF($I3379="","",_xlfn.LET(_xlpm.x,VLOOKUP($I3379,'2026-01-09_taxon-match'!$A$2:$N$81,13,FALSE),IF(_xlpm.x=0,"",_xlpm.x)))</f>
        <v>neumayeri</v>
      </c>
      <c r="U3379"/>
      <c r="V3379" t="s">
        <v>43</v>
      </c>
      <c r="W3379" t="s">
        <v>28</v>
      </c>
      <c r="X3379" t="s">
        <v>32</v>
      </c>
      <c r="Y3379" s="46" t="str">
        <f>IF(V3379="","",_xlfn.LET(_xlpm.x,VLOOKUP(V3379,'Drop-down_menus'!$D$2:$E$13,2,FALSE),IF(_xlpm.x=0,"",_xlpm.x)))</f>
        <v>https://orcid.org/0000-0002-0981-7442</v>
      </c>
      <c r="Z3379" s="46" t="str">
        <f>IF(W3379="","",_xlfn.LET(_xlpm.x,VLOOKUP(W3379,'Drop-down_menus'!$D$2:$E$13,2,FALSE),IF(_xlpm.x=0,"",_xlpm.x)))</f>
        <v>https://orcid.org/0000-0002-9037-7623</v>
      </c>
      <c r="AA3379" s="46" t="str">
        <f>IF(X3379="","",_xlfn.LET(_xlpm.x,VLOOKUP(X3379,'Drop-down_menus'!$D$2:$E$13,2,FALSE),IF(_xlpm.x=0,"",_xlpm.x)))</f>
        <v>https://orcid.org/0000-0001-5748-602X</v>
      </c>
      <c r="AB3379" s="46" t="s">
        <v>172</v>
      </c>
      <c r="AC3379" s="46" t="s">
        <v>1114</v>
      </c>
    </row>
    <row r="3380" spans="1:29" ht="15" customHeight="1">
      <c r="A3380" s="46">
        <v>1952</v>
      </c>
      <c r="B3380" s="2">
        <v>4435</v>
      </c>
      <c r="C3380" t="s">
        <v>839</v>
      </c>
      <c r="D3380" s="46" t="b">
        <f>COUNTIF(Events!$B$2:$B$171, C3380) &gt; 0</f>
        <v>1</v>
      </c>
      <c r="E3380" s="46" t="s">
        <v>1109</v>
      </c>
      <c r="F3380" s="46" t="s">
        <v>1107</v>
      </c>
      <c r="G3380" t="s">
        <v>177</v>
      </c>
      <c r="H3380"/>
      <c r="I3380" s="46" t="s">
        <v>177</v>
      </c>
      <c r="J3380" s="46" t="str">
        <f>IF(I3380="","",_xlfn.LET(_xlpm.x,VLOOKUP(I3380,'2026-01-09_taxon-match'!$A$2:$N$81,4,FALSE),IF(_xlpm.x=0,"",_xlpm.x)))</f>
        <v>Sterechinus neumayeri</v>
      </c>
      <c r="K3380"/>
      <c r="L3380" s="46" t="str">
        <f>IF(I3380="","",_xlfn.LET(_xlpm.x,VLOOKUP(I3380,'2026-01-09_taxon-match'!$A$2:$N$81,3,FALSE),IF(_xlpm.x=0,"",_xlpm.x)))</f>
        <v>urn:lsid:marinespecies.org:taxname:160831</v>
      </c>
      <c r="M3380" s="46" t="str">
        <f>IF($I3380="","",_xlfn.LET(_xlpm.x,VLOOKUP($I3380,'2026-01-09_taxon-match'!$A$2:$N$81,5,FALSE),IF(_xlpm.x=0,"",_xlpm.x)))</f>
        <v>(Meissner, 1900)</v>
      </c>
      <c r="N3380" s="46" t="str">
        <f>IF($I3380="","",_xlfn.LET(_xlpm.x,VLOOKUP($I3380,'2026-01-09_taxon-match'!$A$2:$N$81,6,FALSE),IF(_xlpm.x=0,"",_xlpm.x)))</f>
        <v>Animalia</v>
      </c>
      <c r="O3380" s="46" t="str">
        <f>IF($I3380="","",_xlfn.LET(_xlpm.x,VLOOKUP($I3380,'2026-01-09_taxon-match'!$A$2:$N$81,7,FALSE),IF(_xlpm.x=0,"",_xlpm.x)))</f>
        <v>Echinodermata</v>
      </c>
      <c r="P3380" s="46" t="str">
        <f>IF($I3380="","",_xlfn.LET(_xlpm.x,VLOOKUP($I3380,'2026-01-09_taxon-match'!$A$2:$N$81,8,FALSE),IF(_xlpm.x=0,"",_xlpm.x)))</f>
        <v>Echinoidea</v>
      </c>
      <c r="Q3380" s="46" t="str">
        <f>IF($I3380="","",_xlfn.LET(_xlpm.x,VLOOKUP($I3380,'2026-01-09_taxon-match'!$A$2:$N$81,9,FALSE),IF(_xlpm.x=0,"",_xlpm.x)))</f>
        <v>Camarodonta</v>
      </c>
      <c r="R3380" s="46" t="str">
        <f>IF($I3380="","",_xlfn.LET(_xlpm.x,VLOOKUP($I3380,'2026-01-09_taxon-match'!$A$2:$N$81,10,FALSE),IF(_xlpm.x=0,"",_xlpm.x)))</f>
        <v>Echinidae</v>
      </c>
      <c r="S3380" s="46" t="str">
        <f>IF($I3380="","",_xlfn.LET(_xlpm.x,VLOOKUP($I3380,'2026-01-09_taxon-match'!$A$2:$N$81,11,FALSE),IF(_xlpm.x=0,"",_xlpm.x)))</f>
        <v>Sterechinus</v>
      </c>
      <c r="T3380" s="46" t="str">
        <f>IF($I3380="","",_xlfn.LET(_xlpm.x,VLOOKUP($I3380,'2026-01-09_taxon-match'!$A$2:$N$81,13,FALSE),IF(_xlpm.x=0,"",_xlpm.x)))</f>
        <v>neumayeri</v>
      </c>
      <c r="V3380" t="s">
        <v>43</v>
      </c>
      <c r="W3380" t="s">
        <v>28</v>
      </c>
      <c r="X3380" t="s">
        <v>32</v>
      </c>
      <c r="Y3380" s="46" t="str">
        <f>IF(V3380="","",_xlfn.LET(_xlpm.x,VLOOKUP(V3380,'Drop-down_menus'!$D$2:$E$13,2,FALSE),IF(_xlpm.x=0,"",_xlpm.x)))</f>
        <v>https://orcid.org/0000-0002-0981-7442</v>
      </c>
      <c r="Z3380" s="46" t="str">
        <f>IF(W3380="","",_xlfn.LET(_xlpm.x,VLOOKUP(W3380,'Drop-down_menus'!$D$2:$E$13,2,FALSE),IF(_xlpm.x=0,"",_xlpm.x)))</f>
        <v>https://orcid.org/0000-0002-9037-7623</v>
      </c>
      <c r="AA3380" s="46" t="str">
        <f>IF(X3380="","",_xlfn.LET(_xlpm.x,VLOOKUP(X3380,'Drop-down_menus'!$D$2:$E$13,2,FALSE),IF(_xlpm.x=0,"",_xlpm.x)))</f>
        <v>https://orcid.org/0000-0001-5748-602X</v>
      </c>
      <c r="AB3380" s="46" t="s">
        <v>172</v>
      </c>
      <c r="AC3380" s="46" t="s">
        <v>189</v>
      </c>
    </row>
    <row r="3381" spans="1:29" ht="15" customHeight="1">
      <c r="A3381" s="46">
        <v>1952</v>
      </c>
      <c r="B3381" s="2">
        <v>4436</v>
      </c>
      <c r="C3381" t="s">
        <v>839</v>
      </c>
      <c r="D3381" s="46" t="b">
        <f>COUNTIF(Events!$B$2:$B$171, C3381) &gt; 0</f>
        <v>1</v>
      </c>
      <c r="E3381" s="46" t="s">
        <v>1110</v>
      </c>
      <c r="F3381" s="46" t="s">
        <v>1108</v>
      </c>
      <c r="G3381" t="s">
        <v>177</v>
      </c>
      <c r="H3381"/>
      <c r="I3381" s="46" t="s">
        <v>177</v>
      </c>
      <c r="J3381" s="46" t="str">
        <f>IF(I3381="","",_xlfn.LET(_xlpm.x,VLOOKUP(I3381,'2026-01-09_taxon-match'!$A$2:$N$81,4,FALSE),IF(_xlpm.x=0,"",_xlpm.x)))</f>
        <v>Sterechinus neumayeri</v>
      </c>
      <c r="K3381"/>
      <c r="L3381" s="46" t="str">
        <f>IF(I3381="","",_xlfn.LET(_xlpm.x,VLOOKUP(I3381,'2026-01-09_taxon-match'!$A$2:$N$81,3,FALSE),IF(_xlpm.x=0,"",_xlpm.x)))</f>
        <v>urn:lsid:marinespecies.org:taxname:160831</v>
      </c>
      <c r="M3381" s="46" t="str">
        <f>IF($I3381="","",_xlfn.LET(_xlpm.x,VLOOKUP($I3381,'2026-01-09_taxon-match'!$A$2:$N$81,5,FALSE),IF(_xlpm.x=0,"",_xlpm.x)))</f>
        <v>(Meissner, 1900)</v>
      </c>
      <c r="N3381" s="46" t="str">
        <f>IF($I3381="","",_xlfn.LET(_xlpm.x,VLOOKUP($I3381,'2026-01-09_taxon-match'!$A$2:$N$81,6,FALSE),IF(_xlpm.x=0,"",_xlpm.x)))</f>
        <v>Animalia</v>
      </c>
      <c r="O3381" s="46" t="str">
        <f>IF($I3381="","",_xlfn.LET(_xlpm.x,VLOOKUP($I3381,'2026-01-09_taxon-match'!$A$2:$N$81,7,FALSE),IF(_xlpm.x=0,"",_xlpm.x)))</f>
        <v>Echinodermata</v>
      </c>
      <c r="P3381" s="46" t="str">
        <f>IF($I3381="","",_xlfn.LET(_xlpm.x,VLOOKUP($I3381,'2026-01-09_taxon-match'!$A$2:$N$81,8,FALSE),IF(_xlpm.x=0,"",_xlpm.x)))</f>
        <v>Echinoidea</v>
      </c>
      <c r="Q3381" s="46" t="str">
        <f>IF($I3381="","",_xlfn.LET(_xlpm.x,VLOOKUP($I3381,'2026-01-09_taxon-match'!$A$2:$N$81,9,FALSE),IF(_xlpm.x=0,"",_xlpm.x)))</f>
        <v>Camarodonta</v>
      </c>
      <c r="R3381" s="46" t="str">
        <f>IF($I3381="","",_xlfn.LET(_xlpm.x,VLOOKUP($I3381,'2026-01-09_taxon-match'!$A$2:$N$81,10,FALSE),IF(_xlpm.x=0,"",_xlpm.x)))</f>
        <v>Echinidae</v>
      </c>
      <c r="S3381" s="46" t="str">
        <f>IF($I3381="","",_xlfn.LET(_xlpm.x,VLOOKUP($I3381,'2026-01-09_taxon-match'!$A$2:$N$81,11,FALSE),IF(_xlpm.x=0,"",_xlpm.x)))</f>
        <v>Sterechinus</v>
      </c>
      <c r="T3381" s="46" t="str">
        <f>IF($I3381="","",_xlfn.LET(_xlpm.x,VLOOKUP($I3381,'2026-01-09_taxon-match'!$A$2:$N$81,13,FALSE),IF(_xlpm.x=0,"",_xlpm.x)))</f>
        <v>neumayeri</v>
      </c>
      <c r="V3381" t="s">
        <v>43</v>
      </c>
      <c r="W3381" t="s">
        <v>28</v>
      </c>
      <c r="X3381" t="s">
        <v>32</v>
      </c>
      <c r="Y3381" s="46" t="str">
        <f>IF(V3381="","",_xlfn.LET(_xlpm.x,VLOOKUP(V3381,'Drop-down_menus'!$D$2:$E$13,2,FALSE),IF(_xlpm.x=0,"",_xlpm.x)))</f>
        <v>https://orcid.org/0000-0002-0981-7442</v>
      </c>
      <c r="Z3381" s="46" t="str">
        <f>IF(W3381="","",_xlfn.LET(_xlpm.x,VLOOKUP(W3381,'Drop-down_menus'!$D$2:$E$13,2,FALSE),IF(_xlpm.x=0,"",_xlpm.x)))</f>
        <v>https://orcid.org/0000-0002-9037-7623</v>
      </c>
      <c r="AA3381" s="46" t="str">
        <f>IF(X3381="","",_xlfn.LET(_xlpm.x,VLOOKUP(X3381,'Drop-down_menus'!$D$2:$E$13,2,FALSE),IF(_xlpm.x=0,"",_xlpm.x)))</f>
        <v>https://orcid.org/0000-0001-5748-602X</v>
      </c>
      <c r="AB3381" s="46" t="s">
        <v>229</v>
      </c>
      <c r="AC3381" s="46" t="s">
        <v>1114</v>
      </c>
    </row>
    <row r="3382" spans="1:29" ht="15" customHeight="1">
      <c r="A3382" s="46">
        <v>1952</v>
      </c>
      <c r="B3382" s="2">
        <v>4437</v>
      </c>
      <c r="C3382" t="s">
        <v>839</v>
      </c>
      <c r="D3382" s="46" t="b">
        <f>COUNTIF(Events!$B$2:$B$171, C3382) &gt; 0</f>
        <v>1</v>
      </c>
      <c r="E3382" s="46" t="s">
        <v>1111</v>
      </c>
      <c r="F3382" s="46" t="s">
        <v>1108</v>
      </c>
      <c r="G3382" t="s">
        <v>177</v>
      </c>
      <c r="H3382"/>
      <c r="I3382" s="46" t="s">
        <v>177</v>
      </c>
      <c r="J3382" s="46" t="str">
        <f>IF(I3382="","",_xlfn.LET(_xlpm.x,VLOOKUP(I3382,'2026-01-09_taxon-match'!$A$2:$N$81,4,FALSE),IF(_xlpm.x=0,"",_xlpm.x)))</f>
        <v>Sterechinus neumayeri</v>
      </c>
      <c r="K3382"/>
      <c r="L3382" s="46" t="str">
        <f>IF(I3382="","",_xlfn.LET(_xlpm.x,VLOOKUP(I3382,'2026-01-09_taxon-match'!$A$2:$N$81,3,FALSE),IF(_xlpm.x=0,"",_xlpm.x)))</f>
        <v>urn:lsid:marinespecies.org:taxname:160831</v>
      </c>
      <c r="M3382" s="46" t="str">
        <f>IF($I3382="","",_xlfn.LET(_xlpm.x,VLOOKUP($I3382,'2026-01-09_taxon-match'!$A$2:$N$81,5,FALSE),IF(_xlpm.x=0,"",_xlpm.x)))</f>
        <v>(Meissner, 1900)</v>
      </c>
      <c r="N3382" s="46" t="str">
        <f>IF($I3382="","",_xlfn.LET(_xlpm.x,VLOOKUP($I3382,'2026-01-09_taxon-match'!$A$2:$N$81,6,FALSE),IF(_xlpm.x=0,"",_xlpm.x)))</f>
        <v>Animalia</v>
      </c>
      <c r="O3382" s="46" t="str">
        <f>IF($I3382="","",_xlfn.LET(_xlpm.x,VLOOKUP($I3382,'2026-01-09_taxon-match'!$A$2:$N$81,7,FALSE),IF(_xlpm.x=0,"",_xlpm.x)))</f>
        <v>Echinodermata</v>
      </c>
      <c r="P3382" s="46" t="str">
        <f>IF($I3382="","",_xlfn.LET(_xlpm.x,VLOOKUP($I3382,'2026-01-09_taxon-match'!$A$2:$N$81,8,FALSE),IF(_xlpm.x=0,"",_xlpm.x)))</f>
        <v>Echinoidea</v>
      </c>
      <c r="Q3382" s="46" t="str">
        <f>IF($I3382="","",_xlfn.LET(_xlpm.x,VLOOKUP($I3382,'2026-01-09_taxon-match'!$A$2:$N$81,9,FALSE),IF(_xlpm.x=0,"",_xlpm.x)))</f>
        <v>Camarodonta</v>
      </c>
      <c r="R3382" s="46" t="str">
        <f>IF($I3382="","",_xlfn.LET(_xlpm.x,VLOOKUP($I3382,'2026-01-09_taxon-match'!$A$2:$N$81,10,FALSE),IF(_xlpm.x=0,"",_xlpm.x)))</f>
        <v>Echinidae</v>
      </c>
      <c r="S3382" s="46" t="str">
        <f>IF($I3382="","",_xlfn.LET(_xlpm.x,VLOOKUP($I3382,'2026-01-09_taxon-match'!$A$2:$N$81,11,FALSE),IF(_xlpm.x=0,"",_xlpm.x)))</f>
        <v>Sterechinus</v>
      </c>
      <c r="T3382" s="46" t="str">
        <f>IF($I3382="","",_xlfn.LET(_xlpm.x,VLOOKUP($I3382,'2026-01-09_taxon-match'!$A$2:$N$81,13,FALSE),IF(_xlpm.x=0,"",_xlpm.x)))</f>
        <v>neumayeri</v>
      </c>
      <c r="V3382" t="s">
        <v>43</v>
      </c>
      <c r="W3382" t="s">
        <v>28</v>
      </c>
      <c r="X3382" t="s">
        <v>32</v>
      </c>
      <c r="Y3382" s="46" t="str">
        <f>IF(V3382="","",_xlfn.LET(_xlpm.x,VLOOKUP(V3382,'Drop-down_menus'!$D$2:$E$13,2,FALSE),IF(_xlpm.x=0,"",_xlpm.x)))</f>
        <v>https://orcid.org/0000-0002-0981-7442</v>
      </c>
      <c r="Z3382" s="46" t="str">
        <f>IF(W3382="","",_xlfn.LET(_xlpm.x,VLOOKUP(W3382,'Drop-down_menus'!$D$2:$E$13,2,FALSE),IF(_xlpm.x=0,"",_xlpm.x)))</f>
        <v>https://orcid.org/0000-0002-9037-7623</v>
      </c>
      <c r="AA3382" s="46" t="str">
        <f>IF(X3382="","",_xlfn.LET(_xlpm.x,VLOOKUP(X3382,'Drop-down_menus'!$D$2:$E$13,2,FALSE),IF(_xlpm.x=0,"",_xlpm.x)))</f>
        <v>https://orcid.org/0000-0001-5748-602X</v>
      </c>
      <c r="AB3382" s="46" t="s">
        <v>229</v>
      </c>
      <c r="AC3382" s="46" t="s">
        <v>1114</v>
      </c>
    </row>
    <row r="3383" spans="1:29" ht="15" customHeight="1">
      <c r="A3383" s="46">
        <v>1952</v>
      </c>
      <c r="B3383" s="2">
        <v>4438</v>
      </c>
      <c r="C3383" t="s">
        <v>839</v>
      </c>
      <c r="D3383" s="46" t="b">
        <f>COUNTIF(Events!$B$2:$B$171, C3383) &gt; 0</f>
        <v>1</v>
      </c>
      <c r="E3383" s="2" t="s">
        <v>1106</v>
      </c>
      <c r="F3383" s="46" t="s">
        <v>1105</v>
      </c>
      <c r="G3383" t="s">
        <v>177</v>
      </c>
      <c r="H3383"/>
      <c r="I3383" s="46" t="s">
        <v>177</v>
      </c>
      <c r="J3383" s="46" t="str">
        <f>IF(I3383="","",_xlfn.LET(_xlpm.x,VLOOKUP(I3383,'2026-01-09_taxon-match'!$A$2:$N$81,4,FALSE),IF(_xlpm.x=0,"",_xlpm.x)))</f>
        <v>Sterechinus neumayeri</v>
      </c>
      <c r="K3383"/>
      <c r="L3383" s="46" t="str">
        <f>IF(I3383="","",_xlfn.LET(_xlpm.x,VLOOKUP(I3383,'2026-01-09_taxon-match'!$A$2:$N$81,3,FALSE),IF(_xlpm.x=0,"",_xlpm.x)))</f>
        <v>urn:lsid:marinespecies.org:taxname:160831</v>
      </c>
      <c r="M3383" s="46" t="str">
        <f>IF($I3383="","",_xlfn.LET(_xlpm.x,VLOOKUP($I3383,'2026-01-09_taxon-match'!$A$2:$N$81,5,FALSE),IF(_xlpm.x=0,"",_xlpm.x)))</f>
        <v>(Meissner, 1900)</v>
      </c>
      <c r="N3383" s="46" t="str">
        <f>IF($I3383="","",_xlfn.LET(_xlpm.x,VLOOKUP($I3383,'2026-01-09_taxon-match'!$A$2:$N$81,6,FALSE),IF(_xlpm.x=0,"",_xlpm.x)))</f>
        <v>Animalia</v>
      </c>
      <c r="O3383" s="46" t="str">
        <f>IF($I3383="","",_xlfn.LET(_xlpm.x,VLOOKUP($I3383,'2026-01-09_taxon-match'!$A$2:$N$81,7,FALSE),IF(_xlpm.x=0,"",_xlpm.x)))</f>
        <v>Echinodermata</v>
      </c>
      <c r="P3383" s="46" t="str">
        <f>IF($I3383="","",_xlfn.LET(_xlpm.x,VLOOKUP($I3383,'2026-01-09_taxon-match'!$A$2:$N$81,8,FALSE),IF(_xlpm.x=0,"",_xlpm.x)))</f>
        <v>Echinoidea</v>
      </c>
      <c r="Q3383" s="46" t="str">
        <f>IF($I3383="","",_xlfn.LET(_xlpm.x,VLOOKUP($I3383,'2026-01-09_taxon-match'!$A$2:$N$81,9,FALSE),IF(_xlpm.x=0,"",_xlpm.x)))</f>
        <v>Camarodonta</v>
      </c>
      <c r="R3383" s="46" t="str">
        <f>IF($I3383="","",_xlfn.LET(_xlpm.x,VLOOKUP($I3383,'2026-01-09_taxon-match'!$A$2:$N$81,10,FALSE),IF(_xlpm.x=0,"",_xlpm.x)))</f>
        <v>Echinidae</v>
      </c>
      <c r="S3383" s="46" t="str">
        <f>IF($I3383="","",_xlfn.LET(_xlpm.x,VLOOKUP($I3383,'2026-01-09_taxon-match'!$A$2:$N$81,11,FALSE),IF(_xlpm.x=0,"",_xlpm.x)))</f>
        <v>Sterechinus</v>
      </c>
      <c r="T3383" s="46" t="str">
        <f>IF($I3383="","",_xlfn.LET(_xlpm.x,VLOOKUP($I3383,'2026-01-09_taxon-match'!$A$2:$N$81,13,FALSE),IF(_xlpm.x=0,"",_xlpm.x)))</f>
        <v>neumayeri</v>
      </c>
      <c r="V3383" t="s">
        <v>43</v>
      </c>
      <c r="W3383" t="s">
        <v>28</v>
      </c>
      <c r="X3383" t="s">
        <v>32</v>
      </c>
      <c r="Y3383" s="46" t="str">
        <f>IF(V3383="","",_xlfn.LET(_xlpm.x,VLOOKUP(V3383,'Drop-down_menus'!$D$2:$E$13,2,FALSE),IF(_xlpm.x=0,"",_xlpm.x)))</f>
        <v>https://orcid.org/0000-0002-0981-7442</v>
      </c>
      <c r="Z3383" s="46" t="str">
        <f>IF(W3383="","",_xlfn.LET(_xlpm.x,VLOOKUP(W3383,'Drop-down_menus'!$D$2:$E$13,2,FALSE),IF(_xlpm.x=0,"",_xlpm.x)))</f>
        <v>https://orcid.org/0000-0002-9037-7623</v>
      </c>
      <c r="AA3383" s="46" t="str">
        <f>IF(X3383="","",_xlfn.LET(_xlpm.x,VLOOKUP(X3383,'Drop-down_menus'!$D$2:$E$13,2,FALSE),IF(_xlpm.x=0,"",_xlpm.x)))</f>
        <v>https://orcid.org/0000-0001-5748-602X</v>
      </c>
      <c r="AB3383" s="46" t="s">
        <v>300</v>
      </c>
      <c r="AC3383" s="46" t="s">
        <v>1115</v>
      </c>
    </row>
    <row r="3384" spans="1:29" ht="15" customHeight="1">
      <c r="A3384" s="46">
        <v>1953</v>
      </c>
      <c r="B3384" s="2">
        <v>4439</v>
      </c>
      <c r="C3384" t="s">
        <v>839</v>
      </c>
      <c r="D3384" s="46" t="b">
        <f>COUNTIF(Events!$B$2:$B$171, C3384) &gt; 0</f>
        <v>1</v>
      </c>
      <c r="E3384" s="46" t="s">
        <v>1113</v>
      </c>
      <c r="F3384" s="2" t="s">
        <v>1104</v>
      </c>
      <c r="G3384" t="s">
        <v>177</v>
      </c>
      <c r="H3384"/>
      <c r="I3384" s="46" t="s">
        <v>177</v>
      </c>
      <c r="J3384" s="46" t="str">
        <f>IF(I3384="","",_xlfn.LET(_xlpm.x,VLOOKUP(I3384,'2026-01-09_taxon-match'!$A$2:$N$81,4,FALSE),IF(_xlpm.x=0,"",_xlpm.x)))</f>
        <v>Sterechinus neumayeri</v>
      </c>
      <c r="K3384"/>
      <c r="L3384" s="46" t="str">
        <f>IF(I3384="","",_xlfn.LET(_xlpm.x,VLOOKUP(I3384,'2026-01-09_taxon-match'!$A$2:$N$81,3,FALSE),IF(_xlpm.x=0,"",_xlpm.x)))</f>
        <v>urn:lsid:marinespecies.org:taxname:160831</v>
      </c>
      <c r="M3384" s="46" t="str">
        <f>IF($I3384="","",_xlfn.LET(_xlpm.x,VLOOKUP($I3384,'2026-01-09_taxon-match'!$A$2:$N$81,5,FALSE),IF(_xlpm.x=0,"",_xlpm.x)))</f>
        <v>(Meissner, 1900)</v>
      </c>
      <c r="N3384" s="46" t="str">
        <f>IF($I3384="","",_xlfn.LET(_xlpm.x,VLOOKUP($I3384,'2026-01-09_taxon-match'!$A$2:$N$81,6,FALSE),IF(_xlpm.x=0,"",_xlpm.x)))</f>
        <v>Animalia</v>
      </c>
      <c r="O3384" s="46" t="str">
        <f>IF($I3384="","",_xlfn.LET(_xlpm.x,VLOOKUP($I3384,'2026-01-09_taxon-match'!$A$2:$N$81,7,FALSE),IF(_xlpm.x=0,"",_xlpm.x)))</f>
        <v>Echinodermata</v>
      </c>
      <c r="P3384" s="46" t="str">
        <f>IF($I3384="","",_xlfn.LET(_xlpm.x,VLOOKUP($I3384,'2026-01-09_taxon-match'!$A$2:$N$81,8,FALSE),IF(_xlpm.x=0,"",_xlpm.x)))</f>
        <v>Echinoidea</v>
      </c>
      <c r="Q3384" s="46" t="str">
        <f>IF($I3384="","",_xlfn.LET(_xlpm.x,VLOOKUP($I3384,'2026-01-09_taxon-match'!$A$2:$N$81,9,FALSE),IF(_xlpm.x=0,"",_xlpm.x)))</f>
        <v>Camarodonta</v>
      </c>
      <c r="R3384" s="46" t="str">
        <f>IF($I3384="","",_xlfn.LET(_xlpm.x,VLOOKUP($I3384,'2026-01-09_taxon-match'!$A$2:$N$81,10,FALSE),IF(_xlpm.x=0,"",_xlpm.x)))</f>
        <v>Echinidae</v>
      </c>
      <c r="S3384" s="46" t="str">
        <f>IF($I3384="","",_xlfn.LET(_xlpm.x,VLOOKUP($I3384,'2026-01-09_taxon-match'!$A$2:$N$81,11,FALSE),IF(_xlpm.x=0,"",_xlpm.x)))</f>
        <v>Sterechinus</v>
      </c>
      <c r="T3384" s="46" t="str">
        <f>IF($I3384="","",_xlfn.LET(_xlpm.x,VLOOKUP($I3384,'2026-01-09_taxon-match'!$A$2:$N$81,13,FALSE),IF(_xlpm.x=0,"",_xlpm.x)))</f>
        <v>neumayeri</v>
      </c>
      <c r="U3384"/>
      <c r="V3384" t="s">
        <v>43</v>
      </c>
      <c r="W3384" t="s">
        <v>28</v>
      </c>
      <c r="X3384" t="s">
        <v>32</v>
      </c>
      <c r="Y3384" s="46" t="str">
        <f>IF(V3384="","",_xlfn.LET(_xlpm.x,VLOOKUP(V3384,'Drop-down_menus'!$D$2:$E$13,2,FALSE),IF(_xlpm.x=0,"",_xlpm.x)))</f>
        <v>https://orcid.org/0000-0002-0981-7442</v>
      </c>
      <c r="Z3384" s="46" t="str">
        <f>IF(W3384="","",_xlfn.LET(_xlpm.x,VLOOKUP(W3384,'Drop-down_menus'!$D$2:$E$13,2,FALSE),IF(_xlpm.x=0,"",_xlpm.x)))</f>
        <v>https://orcid.org/0000-0002-9037-7623</v>
      </c>
      <c r="AA3384" s="46" t="str">
        <f>IF(X3384="","",_xlfn.LET(_xlpm.x,VLOOKUP(X3384,'Drop-down_menus'!$D$2:$E$13,2,FALSE),IF(_xlpm.x=0,"",_xlpm.x)))</f>
        <v>https://orcid.org/0000-0001-5748-602X</v>
      </c>
      <c r="AB3384" s="46" t="s">
        <v>172</v>
      </c>
      <c r="AC3384" s="46" t="s">
        <v>1114</v>
      </c>
    </row>
    <row r="3385" spans="1:29" ht="15" customHeight="1">
      <c r="A3385" s="46">
        <v>1953</v>
      </c>
      <c r="B3385" s="2">
        <v>4440</v>
      </c>
      <c r="C3385" t="s">
        <v>839</v>
      </c>
      <c r="D3385" s="46" t="b">
        <f>COUNTIF(Events!$B$2:$B$171, C3385) &gt; 0</f>
        <v>1</v>
      </c>
      <c r="E3385" s="46" t="s">
        <v>1109</v>
      </c>
      <c r="F3385" s="46" t="s">
        <v>1107</v>
      </c>
      <c r="G3385" t="s">
        <v>177</v>
      </c>
      <c r="H3385"/>
      <c r="I3385" s="46" t="s">
        <v>177</v>
      </c>
      <c r="J3385" s="46" t="str">
        <f>IF(I3385="","",_xlfn.LET(_xlpm.x,VLOOKUP(I3385,'2026-01-09_taxon-match'!$A$2:$N$81,4,FALSE),IF(_xlpm.x=0,"",_xlpm.x)))</f>
        <v>Sterechinus neumayeri</v>
      </c>
      <c r="K3385"/>
      <c r="L3385" s="46" t="str">
        <f>IF(I3385="","",_xlfn.LET(_xlpm.x,VLOOKUP(I3385,'2026-01-09_taxon-match'!$A$2:$N$81,3,FALSE),IF(_xlpm.x=0,"",_xlpm.x)))</f>
        <v>urn:lsid:marinespecies.org:taxname:160831</v>
      </c>
      <c r="M3385" s="46" t="str">
        <f>IF($I3385="","",_xlfn.LET(_xlpm.x,VLOOKUP($I3385,'2026-01-09_taxon-match'!$A$2:$N$81,5,FALSE),IF(_xlpm.x=0,"",_xlpm.x)))</f>
        <v>(Meissner, 1900)</v>
      </c>
      <c r="N3385" s="46" t="str">
        <f>IF($I3385="","",_xlfn.LET(_xlpm.x,VLOOKUP($I3385,'2026-01-09_taxon-match'!$A$2:$N$81,6,FALSE),IF(_xlpm.x=0,"",_xlpm.x)))</f>
        <v>Animalia</v>
      </c>
      <c r="O3385" s="46" t="str">
        <f>IF($I3385="","",_xlfn.LET(_xlpm.x,VLOOKUP($I3385,'2026-01-09_taxon-match'!$A$2:$N$81,7,FALSE),IF(_xlpm.x=0,"",_xlpm.x)))</f>
        <v>Echinodermata</v>
      </c>
      <c r="P3385" s="46" t="str">
        <f>IF($I3385="","",_xlfn.LET(_xlpm.x,VLOOKUP($I3385,'2026-01-09_taxon-match'!$A$2:$N$81,8,FALSE),IF(_xlpm.x=0,"",_xlpm.x)))</f>
        <v>Echinoidea</v>
      </c>
      <c r="Q3385" s="46" t="str">
        <f>IF($I3385="","",_xlfn.LET(_xlpm.x,VLOOKUP($I3385,'2026-01-09_taxon-match'!$A$2:$N$81,9,FALSE),IF(_xlpm.x=0,"",_xlpm.x)))</f>
        <v>Camarodonta</v>
      </c>
      <c r="R3385" s="46" t="str">
        <f>IF($I3385="","",_xlfn.LET(_xlpm.x,VLOOKUP($I3385,'2026-01-09_taxon-match'!$A$2:$N$81,10,FALSE),IF(_xlpm.x=0,"",_xlpm.x)))</f>
        <v>Echinidae</v>
      </c>
      <c r="S3385" s="46" t="str">
        <f>IF($I3385="","",_xlfn.LET(_xlpm.x,VLOOKUP($I3385,'2026-01-09_taxon-match'!$A$2:$N$81,11,FALSE),IF(_xlpm.x=0,"",_xlpm.x)))</f>
        <v>Sterechinus</v>
      </c>
      <c r="T3385" s="46" t="str">
        <f>IF($I3385="","",_xlfn.LET(_xlpm.x,VLOOKUP($I3385,'2026-01-09_taxon-match'!$A$2:$N$81,13,FALSE),IF(_xlpm.x=0,"",_xlpm.x)))</f>
        <v>neumayeri</v>
      </c>
      <c r="V3385" t="s">
        <v>43</v>
      </c>
      <c r="W3385" t="s">
        <v>28</v>
      </c>
      <c r="X3385" t="s">
        <v>32</v>
      </c>
      <c r="Y3385" s="46" t="str">
        <f>IF(V3385="","",_xlfn.LET(_xlpm.x,VLOOKUP(V3385,'Drop-down_menus'!$D$2:$E$13,2,FALSE),IF(_xlpm.x=0,"",_xlpm.x)))</f>
        <v>https://orcid.org/0000-0002-0981-7442</v>
      </c>
      <c r="Z3385" s="46" t="str">
        <f>IF(W3385="","",_xlfn.LET(_xlpm.x,VLOOKUP(W3385,'Drop-down_menus'!$D$2:$E$13,2,FALSE),IF(_xlpm.x=0,"",_xlpm.x)))</f>
        <v>https://orcid.org/0000-0002-9037-7623</v>
      </c>
      <c r="AA3385" s="46" t="str">
        <f>IF(X3385="","",_xlfn.LET(_xlpm.x,VLOOKUP(X3385,'Drop-down_menus'!$D$2:$E$13,2,FALSE),IF(_xlpm.x=0,"",_xlpm.x)))</f>
        <v>https://orcid.org/0000-0001-5748-602X</v>
      </c>
      <c r="AB3385" s="46" t="s">
        <v>172</v>
      </c>
      <c r="AC3385" s="46" t="s">
        <v>189</v>
      </c>
    </row>
    <row r="3386" spans="1:29" ht="15" customHeight="1">
      <c r="A3386" s="46">
        <v>1953</v>
      </c>
      <c r="B3386" s="2">
        <v>4441</v>
      </c>
      <c r="C3386" t="s">
        <v>839</v>
      </c>
      <c r="D3386" s="46" t="b">
        <f>COUNTIF(Events!$B$2:$B$171, C3386) &gt; 0</f>
        <v>1</v>
      </c>
      <c r="E3386" s="46" t="s">
        <v>1110</v>
      </c>
      <c r="F3386" s="46" t="s">
        <v>1108</v>
      </c>
      <c r="G3386" t="s">
        <v>177</v>
      </c>
      <c r="H3386"/>
      <c r="I3386" s="46" t="s">
        <v>177</v>
      </c>
      <c r="J3386" s="46" t="str">
        <f>IF(I3386="","",_xlfn.LET(_xlpm.x,VLOOKUP(I3386,'2026-01-09_taxon-match'!$A$2:$N$81,4,FALSE),IF(_xlpm.x=0,"",_xlpm.x)))</f>
        <v>Sterechinus neumayeri</v>
      </c>
      <c r="K3386"/>
      <c r="L3386" s="46" t="str">
        <f>IF(I3386="","",_xlfn.LET(_xlpm.x,VLOOKUP(I3386,'2026-01-09_taxon-match'!$A$2:$N$81,3,FALSE),IF(_xlpm.x=0,"",_xlpm.x)))</f>
        <v>urn:lsid:marinespecies.org:taxname:160831</v>
      </c>
      <c r="M3386" s="46" t="str">
        <f>IF($I3386="","",_xlfn.LET(_xlpm.x,VLOOKUP($I3386,'2026-01-09_taxon-match'!$A$2:$N$81,5,FALSE),IF(_xlpm.x=0,"",_xlpm.x)))</f>
        <v>(Meissner, 1900)</v>
      </c>
      <c r="N3386" s="46" t="str">
        <f>IF($I3386="","",_xlfn.LET(_xlpm.x,VLOOKUP($I3386,'2026-01-09_taxon-match'!$A$2:$N$81,6,FALSE),IF(_xlpm.x=0,"",_xlpm.x)))</f>
        <v>Animalia</v>
      </c>
      <c r="O3386" s="46" t="str">
        <f>IF($I3386="","",_xlfn.LET(_xlpm.x,VLOOKUP($I3386,'2026-01-09_taxon-match'!$A$2:$N$81,7,FALSE),IF(_xlpm.x=0,"",_xlpm.x)))</f>
        <v>Echinodermata</v>
      </c>
      <c r="P3386" s="46" t="str">
        <f>IF($I3386="","",_xlfn.LET(_xlpm.x,VLOOKUP($I3386,'2026-01-09_taxon-match'!$A$2:$N$81,8,FALSE),IF(_xlpm.x=0,"",_xlpm.x)))</f>
        <v>Echinoidea</v>
      </c>
      <c r="Q3386" s="46" t="str">
        <f>IF($I3386="","",_xlfn.LET(_xlpm.x,VLOOKUP($I3386,'2026-01-09_taxon-match'!$A$2:$N$81,9,FALSE),IF(_xlpm.x=0,"",_xlpm.x)))</f>
        <v>Camarodonta</v>
      </c>
      <c r="R3386" s="46" t="str">
        <f>IF($I3386="","",_xlfn.LET(_xlpm.x,VLOOKUP($I3386,'2026-01-09_taxon-match'!$A$2:$N$81,10,FALSE),IF(_xlpm.x=0,"",_xlpm.x)))</f>
        <v>Echinidae</v>
      </c>
      <c r="S3386" s="46" t="str">
        <f>IF($I3386="","",_xlfn.LET(_xlpm.x,VLOOKUP($I3386,'2026-01-09_taxon-match'!$A$2:$N$81,11,FALSE),IF(_xlpm.x=0,"",_xlpm.x)))</f>
        <v>Sterechinus</v>
      </c>
      <c r="T3386" s="46" t="str">
        <f>IF($I3386="","",_xlfn.LET(_xlpm.x,VLOOKUP($I3386,'2026-01-09_taxon-match'!$A$2:$N$81,13,FALSE),IF(_xlpm.x=0,"",_xlpm.x)))</f>
        <v>neumayeri</v>
      </c>
      <c r="V3386" t="s">
        <v>43</v>
      </c>
      <c r="W3386" t="s">
        <v>28</v>
      </c>
      <c r="X3386" t="s">
        <v>32</v>
      </c>
      <c r="Y3386" s="46" t="str">
        <f>IF(V3386="","",_xlfn.LET(_xlpm.x,VLOOKUP(V3386,'Drop-down_menus'!$D$2:$E$13,2,FALSE),IF(_xlpm.x=0,"",_xlpm.x)))</f>
        <v>https://orcid.org/0000-0002-0981-7442</v>
      </c>
      <c r="Z3386" s="46" t="str">
        <f>IF(W3386="","",_xlfn.LET(_xlpm.x,VLOOKUP(W3386,'Drop-down_menus'!$D$2:$E$13,2,FALSE),IF(_xlpm.x=0,"",_xlpm.x)))</f>
        <v>https://orcid.org/0000-0002-9037-7623</v>
      </c>
      <c r="AA3386" s="46" t="str">
        <f>IF(X3386="","",_xlfn.LET(_xlpm.x,VLOOKUP(X3386,'Drop-down_menus'!$D$2:$E$13,2,FALSE),IF(_xlpm.x=0,"",_xlpm.x)))</f>
        <v>https://orcid.org/0000-0001-5748-602X</v>
      </c>
      <c r="AB3386" s="46" t="s">
        <v>229</v>
      </c>
      <c r="AC3386" s="46" t="s">
        <v>1114</v>
      </c>
    </row>
    <row r="3387" spans="1:29" ht="15" customHeight="1">
      <c r="A3387" s="46">
        <v>1953</v>
      </c>
      <c r="B3387" s="2">
        <v>4442</v>
      </c>
      <c r="C3387" t="s">
        <v>839</v>
      </c>
      <c r="D3387" s="46" t="b">
        <f>COUNTIF(Events!$B$2:$B$171, C3387) &gt; 0</f>
        <v>1</v>
      </c>
      <c r="E3387" s="46" t="s">
        <v>1111</v>
      </c>
      <c r="F3387" s="46" t="s">
        <v>1108</v>
      </c>
      <c r="G3387" t="s">
        <v>177</v>
      </c>
      <c r="H3387"/>
      <c r="I3387" s="46" t="s">
        <v>177</v>
      </c>
      <c r="J3387" s="46" t="str">
        <f>IF(I3387="","",_xlfn.LET(_xlpm.x,VLOOKUP(I3387,'2026-01-09_taxon-match'!$A$2:$N$81,4,FALSE),IF(_xlpm.x=0,"",_xlpm.x)))</f>
        <v>Sterechinus neumayeri</v>
      </c>
      <c r="K3387"/>
      <c r="L3387" s="46" t="str">
        <f>IF(I3387="","",_xlfn.LET(_xlpm.x,VLOOKUP(I3387,'2026-01-09_taxon-match'!$A$2:$N$81,3,FALSE),IF(_xlpm.x=0,"",_xlpm.x)))</f>
        <v>urn:lsid:marinespecies.org:taxname:160831</v>
      </c>
      <c r="M3387" s="46" t="str">
        <f>IF($I3387="","",_xlfn.LET(_xlpm.x,VLOOKUP($I3387,'2026-01-09_taxon-match'!$A$2:$N$81,5,FALSE),IF(_xlpm.x=0,"",_xlpm.x)))</f>
        <v>(Meissner, 1900)</v>
      </c>
      <c r="N3387" s="46" t="str">
        <f>IF($I3387="","",_xlfn.LET(_xlpm.x,VLOOKUP($I3387,'2026-01-09_taxon-match'!$A$2:$N$81,6,FALSE),IF(_xlpm.x=0,"",_xlpm.x)))</f>
        <v>Animalia</v>
      </c>
      <c r="O3387" s="46" t="str">
        <f>IF($I3387="","",_xlfn.LET(_xlpm.x,VLOOKUP($I3387,'2026-01-09_taxon-match'!$A$2:$N$81,7,FALSE),IF(_xlpm.x=0,"",_xlpm.x)))</f>
        <v>Echinodermata</v>
      </c>
      <c r="P3387" s="46" t="str">
        <f>IF($I3387="","",_xlfn.LET(_xlpm.x,VLOOKUP($I3387,'2026-01-09_taxon-match'!$A$2:$N$81,8,FALSE),IF(_xlpm.x=0,"",_xlpm.x)))</f>
        <v>Echinoidea</v>
      </c>
      <c r="Q3387" s="46" t="str">
        <f>IF($I3387="","",_xlfn.LET(_xlpm.x,VLOOKUP($I3387,'2026-01-09_taxon-match'!$A$2:$N$81,9,FALSE),IF(_xlpm.x=0,"",_xlpm.x)))</f>
        <v>Camarodonta</v>
      </c>
      <c r="R3387" s="46" t="str">
        <f>IF($I3387="","",_xlfn.LET(_xlpm.x,VLOOKUP($I3387,'2026-01-09_taxon-match'!$A$2:$N$81,10,FALSE),IF(_xlpm.x=0,"",_xlpm.x)))</f>
        <v>Echinidae</v>
      </c>
      <c r="S3387" s="46" t="str">
        <f>IF($I3387="","",_xlfn.LET(_xlpm.x,VLOOKUP($I3387,'2026-01-09_taxon-match'!$A$2:$N$81,11,FALSE),IF(_xlpm.x=0,"",_xlpm.x)))</f>
        <v>Sterechinus</v>
      </c>
      <c r="T3387" s="46" t="str">
        <f>IF($I3387="","",_xlfn.LET(_xlpm.x,VLOOKUP($I3387,'2026-01-09_taxon-match'!$A$2:$N$81,13,FALSE),IF(_xlpm.x=0,"",_xlpm.x)))</f>
        <v>neumayeri</v>
      </c>
      <c r="V3387" t="s">
        <v>43</v>
      </c>
      <c r="W3387" t="s">
        <v>28</v>
      </c>
      <c r="X3387" t="s">
        <v>32</v>
      </c>
      <c r="Y3387" s="46" t="str">
        <f>IF(V3387="","",_xlfn.LET(_xlpm.x,VLOOKUP(V3387,'Drop-down_menus'!$D$2:$E$13,2,FALSE),IF(_xlpm.x=0,"",_xlpm.x)))</f>
        <v>https://orcid.org/0000-0002-0981-7442</v>
      </c>
      <c r="Z3387" s="46" t="str">
        <f>IF(W3387="","",_xlfn.LET(_xlpm.x,VLOOKUP(W3387,'Drop-down_menus'!$D$2:$E$13,2,FALSE),IF(_xlpm.x=0,"",_xlpm.x)))</f>
        <v>https://orcid.org/0000-0002-9037-7623</v>
      </c>
      <c r="AA3387" s="46" t="str">
        <f>IF(X3387="","",_xlfn.LET(_xlpm.x,VLOOKUP(X3387,'Drop-down_menus'!$D$2:$E$13,2,FALSE),IF(_xlpm.x=0,"",_xlpm.x)))</f>
        <v>https://orcid.org/0000-0001-5748-602X</v>
      </c>
      <c r="AB3387" s="46" t="s">
        <v>229</v>
      </c>
      <c r="AC3387" s="46" t="s">
        <v>1114</v>
      </c>
    </row>
    <row r="3388" spans="1:29" ht="15" customHeight="1">
      <c r="A3388" s="46">
        <v>1953</v>
      </c>
      <c r="B3388" s="2">
        <v>4443</v>
      </c>
      <c r="C3388" t="s">
        <v>839</v>
      </c>
      <c r="D3388" s="46" t="b">
        <f>COUNTIF(Events!$B$2:$B$171, C3388) &gt; 0</f>
        <v>1</v>
      </c>
      <c r="E3388" s="2" t="s">
        <v>1106</v>
      </c>
      <c r="F3388" s="46" t="s">
        <v>1105</v>
      </c>
      <c r="G3388" t="s">
        <v>177</v>
      </c>
      <c r="H3388"/>
      <c r="I3388" s="46" t="s">
        <v>177</v>
      </c>
      <c r="J3388" s="46" t="str">
        <f>IF(I3388="","",_xlfn.LET(_xlpm.x,VLOOKUP(I3388,'2026-01-09_taxon-match'!$A$2:$N$81,4,FALSE),IF(_xlpm.x=0,"",_xlpm.x)))</f>
        <v>Sterechinus neumayeri</v>
      </c>
      <c r="K3388"/>
      <c r="L3388" s="46" t="str">
        <f>IF(I3388="","",_xlfn.LET(_xlpm.x,VLOOKUP(I3388,'2026-01-09_taxon-match'!$A$2:$N$81,3,FALSE),IF(_xlpm.x=0,"",_xlpm.x)))</f>
        <v>urn:lsid:marinespecies.org:taxname:160831</v>
      </c>
      <c r="M3388" s="46" t="str">
        <f>IF($I3388="","",_xlfn.LET(_xlpm.x,VLOOKUP($I3388,'2026-01-09_taxon-match'!$A$2:$N$81,5,FALSE),IF(_xlpm.x=0,"",_xlpm.x)))</f>
        <v>(Meissner, 1900)</v>
      </c>
      <c r="N3388" s="46" t="str">
        <f>IF($I3388="","",_xlfn.LET(_xlpm.x,VLOOKUP($I3388,'2026-01-09_taxon-match'!$A$2:$N$81,6,FALSE),IF(_xlpm.x=0,"",_xlpm.x)))</f>
        <v>Animalia</v>
      </c>
      <c r="O3388" s="46" t="str">
        <f>IF($I3388="","",_xlfn.LET(_xlpm.x,VLOOKUP($I3388,'2026-01-09_taxon-match'!$A$2:$N$81,7,FALSE),IF(_xlpm.x=0,"",_xlpm.x)))</f>
        <v>Echinodermata</v>
      </c>
      <c r="P3388" s="46" t="str">
        <f>IF($I3388="","",_xlfn.LET(_xlpm.x,VLOOKUP($I3388,'2026-01-09_taxon-match'!$A$2:$N$81,8,FALSE),IF(_xlpm.x=0,"",_xlpm.x)))</f>
        <v>Echinoidea</v>
      </c>
      <c r="Q3388" s="46" t="str">
        <f>IF($I3388="","",_xlfn.LET(_xlpm.x,VLOOKUP($I3388,'2026-01-09_taxon-match'!$A$2:$N$81,9,FALSE),IF(_xlpm.x=0,"",_xlpm.x)))</f>
        <v>Camarodonta</v>
      </c>
      <c r="R3388" s="46" t="str">
        <f>IF($I3388="","",_xlfn.LET(_xlpm.x,VLOOKUP($I3388,'2026-01-09_taxon-match'!$A$2:$N$81,10,FALSE),IF(_xlpm.x=0,"",_xlpm.x)))</f>
        <v>Echinidae</v>
      </c>
      <c r="S3388" s="46" t="str">
        <f>IF($I3388="","",_xlfn.LET(_xlpm.x,VLOOKUP($I3388,'2026-01-09_taxon-match'!$A$2:$N$81,11,FALSE),IF(_xlpm.x=0,"",_xlpm.x)))</f>
        <v>Sterechinus</v>
      </c>
      <c r="T3388" s="46" t="str">
        <f>IF($I3388="","",_xlfn.LET(_xlpm.x,VLOOKUP($I3388,'2026-01-09_taxon-match'!$A$2:$N$81,13,FALSE),IF(_xlpm.x=0,"",_xlpm.x)))</f>
        <v>neumayeri</v>
      </c>
      <c r="V3388" t="s">
        <v>43</v>
      </c>
      <c r="W3388" t="s">
        <v>28</v>
      </c>
      <c r="X3388" t="s">
        <v>32</v>
      </c>
      <c r="Y3388" s="46" t="str">
        <f>IF(V3388="","",_xlfn.LET(_xlpm.x,VLOOKUP(V3388,'Drop-down_menus'!$D$2:$E$13,2,FALSE),IF(_xlpm.x=0,"",_xlpm.x)))</f>
        <v>https://orcid.org/0000-0002-0981-7442</v>
      </c>
      <c r="Z3388" s="46" t="str">
        <f>IF(W3388="","",_xlfn.LET(_xlpm.x,VLOOKUP(W3388,'Drop-down_menus'!$D$2:$E$13,2,FALSE),IF(_xlpm.x=0,"",_xlpm.x)))</f>
        <v>https://orcid.org/0000-0002-9037-7623</v>
      </c>
      <c r="AA3388" s="46" t="str">
        <f>IF(X3388="","",_xlfn.LET(_xlpm.x,VLOOKUP(X3388,'Drop-down_menus'!$D$2:$E$13,2,FALSE),IF(_xlpm.x=0,"",_xlpm.x)))</f>
        <v>https://orcid.org/0000-0001-5748-602X</v>
      </c>
      <c r="AB3388" s="46" t="s">
        <v>300</v>
      </c>
      <c r="AC3388" s="46" t="s">
        <v>1115</v>
      </c>
    </row>
    <row r="3389" spans="1:29" ht="15" customHeight="1">
      <c r="A3389" s="46">
        <v>1954</v>
      </c>
      <c r="B3389" s="2">
        <v>4444</v>
      </c>
      <c r="C3389" t="s">
        <v>839</v>
      </c>
      <c r="D3389" s="46" t="b">
        <f>COUNTIF(Events!$B$2:$B$171, C3389) &gt; 0</f>
        <v>1</v>
      </c>
      <c r="E3389" s="46" t="s">
        <v>1113</v>
      </c>
      <c r="F3389" s="2" t="s">
        <v>1104</v>
      </c>
      <c r="G3389" t="s">
        <v>177</v>
      </c>
      <c r="H3389"/>
      <c r="I3389" s="46" t="s">
        <v>177</v>
      </c>
      <c r="J3389" s="46" t="str">
        <f>IF(I3389="","",_xlfn.LET(_xlpm.x,VLOOKUP(I3389,'2026-01-09_taxon-match'!$A$2:$N$81,4,FALSE),IF(_xlpm.x=0,"",_xlpm.x)))</f>
        <v>Sterechinus neumayeri</v>
      </c>
      <c r="K3389"/>
      <c r="L3389" s="46" t="str">
        <f>IF(I3389="","",_xlfn.LET(_xlpm.x,VLOOKUP(I3389,'2026-01-09_taxon-match'!$A$2:$N$81,3,FALSE),IF(_xlpm.x=0,"",_xlpm.x)))</f>
        <v>urn:lsid:marinespecies.org:taxname:160831</v>
      </c>
      <c r="M3389" s="46" t="str">
        <f>IF($I3389="","",_xlfn.LET(_xlpm.x,VLOOKUP($I3389,'2026-01-09_taxon-match'!$A$2:$N$81,5,FALSE),IF(_xlpm.x=0,"",_xlpm.x)))</f>
        <v>(Meissner, 1900)</v>
      </c>
      <c r="N3389" s="46" t="str">
        <f>IF($I3389="","",_xlfn.LET(_xlpm.x,VLOOKUP($I3389,'2026-01-09_taxon-match'!$A$2:$N$81,6,FALSE),IF(_xlpm.x=0,"",_xlpm.x)))</f>
        <v>Animalia</v>
      </c>
      <c r="O3389" s="46" t="str">
        <f>IF($I3389="","",_xlfn.LET(_xlpm.x,VLOOKUP($I3389,'2026-01-09_taxon-match'!$A$2:$N$81,7,FALSE),IF(_xlpm.x=0,"",_xlpm.x)))</f>
        <v>Echinodermata</v>
      </c>
      <c r="P3389" s="46" t="str">
        <f>IF($I3389="","",_xlfn.LET(_xlpm.x,VLOOKUP($I3389,'2026-01-09_taxon-match'!$A$2:$N$81,8,FALSE),IF(_xlpm.x=0,"",_xlpm.x)))</f>
        <v>Echinoidea</v>
      </c>
      <c r="Q3389" s="46" t="str">
        <f>IF($I3389="","",_xlfn.LET(_xlpm.x,VLOOKUP($I3389,'2026-01-09_taxon-match'!$A$2:$N$81,9,FALSE),IF(_xlpm.x=0,"",_xlpm.x)))</f>
        <v>Camarodonta</v>
      </c>
      <c r="R3389" s="46" t="str">
        <f>IF($I3389="","",_xlfn.LET(_xlpm.x,VLOOKUP($I3389,'2026-01-09_taxon-match'!$A$2:$N$81,10,FALSE),IF(_xlpm.x=0,"",_xlpm.x)))</f>
        <v>Echinidae</v>
      </c>
      <c r="S3389" s="46" t="str">
        <f>IF($I3389="","",_xlfn.LET(_xlpm.x,VLOOKUP($I3389,'2026-01-09_taxon-match'!$A$2:$N$81,11,FALSE),IF(_xlpm.x=0,"",_xlpm.x)))</f>
        <v>Sterechinus</v>
      </c>
      <c r="T3389" s="46" t="str">
        <f>IF($I3389="","",_xlfn.LET(_xlpm.x,VLOOKUP($I3389,'2026-01-09_taxon-match'!$A$2:$N$81,13,FALSE),IF(_xlpm.x=0,"",_xlpm.x)))</f>
        <v>neumayeri</v>
      </c>
      <c r="U3389"/>
      <c r="V3389" t="s">
        <v>43</v>
      </c>
      <c r="W3389" t="s">
        <v>28</v>
      </c>
      <c r="X3389" t="s">
        <v>32</v>
      </c>
      <c r="Y3389" s="46" t="str">
        <f>IF(V3389="","",_xlfn.LET(_xlpm.x,VLOOKUP(V3389,'Drop-down_menus'!$D$2:$E$13,2,FALSE),IF(_xlpm.x=0,"",_xlpm.x)))</f>
        <v>https://orcid.org/0000-0002-0981-7442</v>
      </c>
      <c r="Z3389" s="46" t="str">
        <f>IF(W3389="","",_xlfn.LET(_xlpm.x,VLOOKUP(W3389,'Drop-down_menus'!$D$2:$E$13,2,FALSE),IF(_xlpm.x=0,"",_xlpm.x)))</f>
        <v>https://orcid.org/0000-0002-9037-7623</v>
      </c>
      <c r="AA3389" s="46" t="str">
        <f>IF(X3389="","",_xlfn.LET(_xlpm.x,VLOOKUP(X3389,'Drop-down_menus'!$D$2:$E$13,2,FALSE),IF(_xlpm.x=0,"",_xlpm.x)))</f>
        <v>https://orcid.org/0000-0001-5748-602X</v>
      </c>
      <c r="AB3389" s="46" t="s">
        <v>172</v>
      </c>
      <c r="AC3389" s="46" t="s">
        <v>1114</v>
      </c>
    </row>
    <row r="3390" spans="1:29" ht="15" customHeight="1">
      <c r="A3390" s="46">
        <v>1954</v>
      </c>
      <c r="B3390" s="2">
        <v>4445</v>
      </c>
      <c r="C3390" t="s">
        <v>839</v>
      </c>
      <c r="D3390" s="46" t="b">
        <f>COUNTIF(Events!$B$2:$B$171, C3390) &gt; 0</f>
        <v>1</v>
      </c>
      <c r="E3390" s="46" t="s">
        <v>1109</v>
      </c>
      <c r="F3390" s="46" t="s">
        <v>1107</v>
      </c>
      <c r="G3390" t="s">
        <v>177</v>
      </c>
      <c r="H3390"/>
      <c r="I3390" s="46" t="s">
        <v>177</v>
      </c>
      <c r="J3390" s="46" t="str">
        <f>IF(I3390="","",_xlfn.LET(_xlpm.x,VLOOKUP(I3390,'2026-01-09_taxon-match'!$A$2:$N$81,4,FALSE),IF(_xlpm.x=0,"",_xlpm.x)))</f>
        <v>Sterechinus neumayeri</v>
      </c>
      <c r="K3390"/>
      <c r="L3390" s="46" t="str">
        <f>IF(I3390="","",_xlfn.LET(_xlpm.x,VLOOKUP(I3390,'2026-01-09_taxon-match'!$A$2:$N$81,3,FALSE),IF(_xlpm.x=0,"",_xlpm.x)))</f>
        <v>urn:lsid:marinespecies.org:taxname:160831</v>
      </c>
      <c r="M3390" s="46" t="str">
        <f>IF($I3390="","",_xlfn.LET(_xlpm.x,VLOOKUP($I3390,'2026-01-09_taxon-match'!$A$2:$N$81,5,FALSE),IF(_xlpm.x=0,"",_xlpm.x)))</f>
        <v>(Meissner, 1900)</v>
      </c>
      <c r="N3390" s="46" t="str">
        <f>IF($I3390="","",_xlfn.LET(_xlpm.x,VLOOKUP($I3390,'2026-01-09_taxon-match'!$A$2:$N$81,6,FALSE),IF(_xlpm.x=0,"",_xlpm.x)))</f>
        <v>Animalia</v>
      </c>
      <c r="O3390" s="46" t="str">
        <f>IF($I3390="","",_xlfn.LET(_xlpm.x,VLOOKUP($I3390,'2026-01-09_taxon-match'!$A$2:$N$81,7,FALSE),IF(_xlpm.x=0,"",_xlpm.x)))</f>
        <v>Echinodermata</v>
      </c>
      <c r="P3390" s="46" t="str">
        <f>IF($I3390="","",_xlfn.LET(_xlpm.x,VLOOKUP($I3390,'2026-01-09_taxon-match'!$A$2:$N$81,8,FALSE),IF(_xlpm.x=0,"",_xlpm.x)))</f>
        <v>Echinoidea</v>
      </c>
      <c r="Q3390" s="46" t="str">
        <f>IF($I3390="","",_xlfn.LET(_xlpm.x,VLOOKUP($I3390,'2026-01-09_taxon-match'!$A$2:$N$81,9,FALSE),IF(_xlpm.x=0,"",_xlpm.x)))</f>
        <v>Camarodonta</v>
      </c>
      <c r="R3390" s="46" t="str">
        <f>IF($I3390="","",_xlfn.LET(_xlpm.x,VLOOKUP($I3390,'2026-01-09_taxon-match'!$A$2:$N$81,10,FALSE),IF(_xlpm.x=0,"",_xlpm.x)))</f>
        <v>Echinidae</v>
      </c>
      <c r="S3390" s="46" t="str">
        <f>IF($I3390="","",_xlfn.LET(_xlpm.x,VLOOKUP($I3390,'2026-01-09_taxon-match'!$A$2:$N$81,11,FALSE),IF(_xlpm.x=0,"",_xlpm.x)))</f>
        <v>Sterechinus</v>
      </c>
      <c r="T3390" s="46" t="str">
        <f>IF($I3390="","",_xlfn.LET(_xlpm.x,VLOOKUP($I3390,'2026-01-09_taxon-match'!$A$2:$N$81,13,FALSE),IF(_xlpm.x=0,"",_xlpm.x)))</f>
        <v>neumayeri</v>
      </c>
      <c r="V3390" t="s">
        <v>43</v>
      </c>
      <c r="W3390" t="s">
        <v>28</v>
      </c>
      <c r="X3390" t="s">
        <v>32</v>
      </c>
      <c r="Y3390" s="46" t="str">
        <f>IF(V3390="","",_xlfn.LET(_xlpm.x,VLOOKUP(V3390,'Drop-down_menus'!$D$2:$E$13,2,FALSE),IF(_xlpm.x=0,"",_xlpm.x)))</f>
        <v>https://orcid.org/0000-0002-0981-7442</v>
      </c>
      <c r="Z3390" s="46" t="str">
        <f>IF(W3390="","",_xlfn.LET(_xlpm.x,VLOOKUP(W3390,'Drop-down_menus'!$D$2:$E$13,2,FALSE),IF(_xlpm.x=0,"",_xlpm.x)))</f>
        <v>https://orcid.org/0000-0002-9037-7623</v>
      </c>
      <c r="AA3390" s="46" t="str">
        <f>IF(X3390="","",_xlfn.LET(_xlpm.x,VLOOKUP(X3390,'Drop-down_menus'!$D$2:$E$13,2,FALSE),IF(_xlpm.x=0,"",_xlpm.x)))</f>
        <v>https://orcid.org/0000-0001-5748-602X</v>
      </c>
      <c r="AB3390" s="46" t="s">
        <v>172</v>
      </c>
      <c r="AC3390" s="46" t="s">
        <v>189</v>
      </c>
    </row>
    <row r="3391" spans="1:29" ht="15" customHeight="1">
      <c r="A3391" s="46">
        <v>1954</v>
      </c>
      <c r="B3391" s="2">
        <v>4446</v>
      </c>
      <c r="C3391" t="s">
        <v>839</v>
      </c>
      <c r="D3391" s="46" t="b">
        <f>COUNTIF(Events!$B$2:$B$171, C3391) &gt; 0</f>
        <v>1</v>
      </c>
      <c r="E3391" s="46" t="s">
        <v>1110</v>
      </c>
      <c r="F3391" s="46" t="s">
        <v>1108</v>
      </c>
      <c r="G3391" t="s">
        <v>177</v>
      </c>
      <c r="H3391"/>
      <c r="I3391" s="46" t="s">
        <v>177</v>
      </c>
      <c r="J3391" s="46" t="str">
        <f>IF(I3391="","",_xlfn.LET(_xlpm.x,VLOOKUP(I3391,'2026-01-09_taxon-match'!$A$2:$N$81,4,FALSE),IF(_xlpm.x=0,"",_xlpm.x)))</f>
        <v>Sterechinus neumayeri</v>
      </c>
      <c r="K3391"/>
      <c r="L3391" s="46" t="str">
        <f>IF(I3391="","",_xlfn.LET(_xlpm.x,VLOOKUP(I3391,'2026-01-09_taxon-match'!$A$2:$N$81,3,FALSE),IF(_xlpm.x=0,"",_xlpm.x)))</f>
        <v>urn:lsid:marinespecies.org:taxname:160831</v>
      </c>
      <c r="M3391" s="46" t="str">
        <f>IF($I3391="","",_xlfn.LET(_xlpm.x,VLOOKUP($I3391,'2026-01-09_taxon-match'!$A$2:$N$81,5,FALSE),IF(_xlpm.x=0,"",_xlpm.x)))</f>
        <v>(Meissner, 1900)</v>
      </c>
      <c r="N3391" s="46" t="str">
        <f>IF($I3391="","",_xlfn.LET(_xlpm.x,VLOOKUP($I3391,'2026-01-09_taxon-match'!$A$2:$N$81,6,FALSE),IF(_xlpm.x=0,"",_xlpm.x)))</f>
        <v>Animalia</v>
      </c>
      <c r="O3391" s="46" t="str">
        <f>IF($I3391="","",_xlfn.LET(_xlpm.x,VLOOKUP($I3391,'2026-01-09_taxon-match'!$A$2:$N$81,7,FALSE),IF(_xlpm.x=0,"",_xlpm.x)))</f>
        <v>Echinodermata</v>
      </c>
      <c r="P3391" s="46" t="str">
        <f>IF($I3391="","",_xlfn.LET(_xlpm.x,VLOOKUP($I3391,'2026-01-09_taxon-match'!$A$2:$N$81,8,FALSE),IF(_xlpm.x=0,"",_xlpm.x)))</f>
        <v>Echinoidea</v>
      </c>
      <c r="Q3391" s="46" t="str">
        <f>IF($I3391="","",_xlfn.LET(_xlpm.x,VLOOKUP($I3391,'2026-01-09_taxon-match'!$A$2:$N$81,9,FALSE),IF(_xlpm.x=0,"",_xlpm.x)))</f>
        <v>Camarodonta</v>
      </c>
      <c r="R3391" s="46" t="str">
        <f>IF($I3391="","",_xlfn.LET(_xlpm.x,VLOOKUP($I3391,'2026-01-09_taxon-match'!$A$2:$N$81,10,FALSE),IF(_xlpm.x=0,"",_xlpm.x)))</f>
        <v>Echinidae</v>
      </c>
      <c r="S3391" s="46" t="str">
        <f>IF($I3391="","",_xlfn.LET(_xlpm.x,VLOOKUP($I3391,'2026-01-09_taxon-match'!$A$2:$N$81,11,FALSE),IF(_xlpm.x=0,"",_xlpm.x)))</f>
        <v>Sterechinus</v>
      </c>
      <c r="T3391" s="46" t="str">
        <f>IF($I3391="","",_xlfn.LET(_xlpm.x,VLOOKUP($I3391,'2026-01-09_taxon-match'!$A$2:$N$81,13,FALSE),IF(_xlpm.x=0,"",_xlpm.x)))</f>
        <v>neumayeri</v>
      </c>
      <c r="V3391" t="s">
        <v>43</v>
      </c>
      <c r="W3391" t="s">
        <v>28</v>
      </c>
      <c r="X3391" t="s">
        <v>32</v>
      </c>
      <c r="Y3391" s="46" t="str">
        <f>IF(V3391="","",_xlfn.LET(_xlpm.x,VLOOKUP(V3391,'Drop-down_menus'!$D$2:$E$13,2,FALSE),IF(_xlpm.x=0,"",_xlpm.x)))</f>
        <v>https://orcid.org/0000-0002-0981-7442</v>
      </c>
      <c r="Z3391" s="46" t="str">
        <f>IF(W3391="","",_xlfn.LET(_xlpm.x,VLOOKUP(W3391,'Drop-down_menus'!$D$2:$E$13,2,FALSE),IF(_xlpm.x=0,"",_xlpm.x)))</f>
        <v>https://orcid.org/0000-0002-9037-7623</v>
      </c>
      <c r="AA3391" s="46" t="str">
        <f>IF(X3391="","",_xlfn.LET(_xlpm.x,VLOOKUP(X3391,'Drop-down_menus'!$D$2:$E$13,2,FALSE),IF(_xlpm.x=0,"",_xlpm.x)))</f>
        <v>https://orcid.org/0000-0001-5748-602X</v>
      </c>
      <c r="AB3391" s="46" t="s">
        <v>229</v>
      </c>
      <c r="AC3391" s="46" t="s">
        <v>1114</v>
      </c>
    </row>
    <row r="3392" spans="1:29" ht="15" customHeight="1">
      <c r="A3392" s="46">
        <v>1954</v>
      </c>
      <c r="B3392" s="2">
        <v>4447</v>
      </c>
      <c r="C3392" t="s">
        <v>839</v>
      </c>
      <c r="D3392" s="46" t="b">
        <f>COUNTIF(Events!$B$2:$B$171, C3392) &gt; 0</f>
        <v>1</v>
      </c>
      <c r="E3392" s="46" t="s">
        <v>1111</v>
      </c>
      <c r="F3392" s="46" t="s">
        <v>1108</v>
      </c>
      <c r="G3392" t="s">
        <v>177</v>
      </c>
      <c r="H3392"/>
      <c r="I3392" s="46" t="s">
        <v>177</v>
      </c>
      <c r="J3392" s="46" t="str">
        <f>IF(I3392="","",_xlfn.LET(_xlpm.x,VLOOKUP(I3392,'2026-01-09_taxon-match'!$A$2:$N$81,4,FALSE),IF(_xlpm.x=0,"",_xlpm.x)))</f>
        <v>Sterechinus neumayeri</v>
      </c>
      <c r="K3392"/>
      <c r="L3392" s="46" t="str">
        <f>IF(I3392="","",_xlfn.LET(_xlpm.x,VLOOKUP(I3392,'2026-01-09_taxon-match'!$A$2:$N$81,3,FALSE),IF(_xlpm.x=0,"",_xlpm.x)))</f>
        <v>urn:lsid:marinespecies.org:taxname:160831</v>
      </c>
      <c r="M3392" s="46" t="str">
        <f>IF($I3392="","",_xlfn.LET(_xlpm.x,VLOOKUP($I3392,'2026-01-09_taxon-match'!$A$2:$N$81,5,FALSE),IF(_xlpm.x=0,"",_xlpm.x)))</f>
        <v>(Meissner, 1900)</v>
      </c>
      <c r="N3392" s="46" t="str">
        <f>IF($I3392="","",_xlfn.LET(_xlpm.x,VLOOKUP($I3392,'2026-01-09_taxon-match'!$A$2:$N$81,6,FALSE),IF(_xlpm.x=0,"",_xlpm.x)))</f>
        <v>Animalia</v>
      </c>
      <c r="O3392" s="46" t="str">
        <f>IF($I3392="","",_xlfn.LET(_xlpm.x,VLOOKUP($I3392,'2026-01-09_taxon-match'!$A$2:$N$81,7,FALSE),IF(_xlpm.x=0,"",_xlpm.x)))</f>
        <v>Echinodermata</v>
      </c>
      <c r="P3392" s="46" t="str">
        <f>IF($I3392="","",_xlfn.LET(_xlpm.x,VLOOKUP($I3392,'2026-01-09_taxon-match'!$A$2:$N$81,8,FALSE),IF(_xlpm.x=0,"",_xlpm.x)))</f>
        <v>Echinoidea</v>
      </c>
      <c r="Q3392" s="46" t="str">
        <f>IF($I3392="","",_xlfn.LET(_xlpm.x,VLOOKUP($I3392,'2026-01-09_taxon-match'!$A$2:$N$81,9,FALSE),IF(_xlpm.x=0,"",_xlpm.x)))</f>
        <v>Camarodonta</v>
      </c>
      <c r="R3392" s="46" t="str">
        <f>IF($I3392="","",_xlfn.LET(_xlpm.x,VLOOKUP($I3392,'2026-01-09_taxon-match'!$A$2:$N$81,10,FALSE),IF(_xlpm.x=0,"",_xlpm.x)))</f>
        <v>Echinidae</v>
      </c>
      <c r="S3392" s="46" t="str">
        <f>IF($I3392="","",_xlfn.LET(_xlpm.x,VLOOKUP($I3392,'2026-01-09_taxon-match'!$A$2:$N$81,11,FALSE),IF(_xlpm.x=0,"",_xlpm.x)))</f>
        <v>Sterechinus</v>
      </c>
      <c r="T3392" s="46" t="str">
        <f>IF($I3392="","",_xlfn.LET(_xlpm.x,VLOOKUP($I3392,'2026-01-09_taxon-match'!$A$2:$N$81,13,FALSE),IF(_xlpm.x=0,"",_xlpm.x)))</f>
        <v>neumayeri</v>
      </c>
      <c r="V3392" t="s">
        <v>43</v>
      </c>
      <c r="W3392" t="s">
        <v>28</v>
      </c>
      <c r="X3392" t="s">
        <v>32</v>
      </c>
      <c r="Y3392" s="46" t="str">
        <f>IF(V3392="","",_xlfn.LET(_xlpm.x,VLOOKUP(V3392,'Drop-down_menus'!$D$2:$E$13,2,FALSE),IF(_xlpm.x=0,"",_xlpm.x)))</f>
        <v>https://orcid.org/0000-0002-0981-7442</v>
      </c>
      <c r="Z3392" s="46" t="str">
        <f>IF(W3392="","",_xlfn.LET(_xlpm.x,VLOOKUP(W3392,'Drop-down_menus'!$D$2:$E$13,2,FALSE),IF(_xlpm.x=0,"",_xlpm.x)))</f>
        <v>https://orcid.org/0000-0002-9037-7623</v>
      </c>
      <c r="AA3392" s="46" t="str">
        <f>IF(X3392="","",_xlfn.LET(_xlpm.x,VLOOKUP(X3392,'Drop-down_menus'!$D$2:$E$13,2,FALSE),IF(_xlpm.x=0,"",_xlpm.x)))</f>
        <v>https://orcid.org/0000-0001-5748-602X</v>
      </c>
      <c r="AB3392" s="46" t="s">
        <v>229</v>
      </c>
      <c r="AC3392" s="46" t="s">
        <v>1114</v>
      </c>
    </row>
    <row r="3393" spans="1:29" ht="15" customHeight="1">
      <c r="A3393" s="46">
        <v>1954</v>
      </c>
      <c r="B3393" s="2">
        <v>4448</v>
      </c>
      <c r="C3393" t="s">
        <v>839</v>
      </c>
      <c r="D3393" s="46" t="b">
        <f>COUNTIF(Events!$B$2:$B$171, C3393) &gt; 0</f>
        <v>1</v>
      </c>
      <c r="E3393" s="2" t="s">
        <v>1106</v>
      </c>
      <c r="F3393" s="46" t="s">
        <v>1105</v>
      </c>
      <c r="G3393" t="s">
        <v>177</v>
      </c>
      <c r="H3393"/>
      <c r="I3393" s="46" t="s">
        <v>177</v>
      </c>
      <c r="J3393" s="46" t="str">
        <f>IF(I3393="","",_xlfn.LET(_xlpm.x,VLOOKUP(I3393,'2026-01-09_taxon-match'!$A$2:$N$81,4,FALSE),IF(_xlpm.x=0,"",_xlpm.x)))</f>
        <v>Sterechinus neumayeri</v>
      </c>
      <c r="K3393"/>
      <c r="L3393" s="46" t="str">
        <f>IF(I3393="","",_xlfn.LET(_xlpm.x,VLOOKUP(I3393,'2026-01-09_taxon-match'!$A$2:$N$81,3,FALSE),IF(_xlpm.x=0,"",_xlpm.x)))</f>
        <v>urn:lsid:marinespecies.org:taxname:160831</v>
      </c>
      <c r="M3393" s="46" t="str">
        <f>IF($I3393="","",_xlfn.LET(_xlpm.x,VLOOKUP($I3393,'2026-01-09_taxon-match'!$A$2:$N$81,5,FALSE),IF(_xlpm.x=0,"",_xlpm.x)))</f>
        <v>(Meissner, 1900)</v>
      </c>
      <c r="N3393" s="46" t="str">
        <f>IF($I3393="","",_xlfn.LET(_xlpm.x,VLOOKUP($I3393,'2026-01-09_taxon-match'!$A$2:$N$81,6,FALSE),IF(_xlpm.x=0,"",_xlpm.x)))</f>
        <v>Animalia</v>
      </c>
      <c r="O3393" s="46" t="str">
        <f>IF($I3393="","",_xlfn.LET(_xlpm.x,VLOOKUP($I3393,'2026-01-09_taxon-match'!$A$2:$N$81,7,FALSE),IF(_xlpm.x=0,"",_xlpm.x)))</f>
        <v>Echinodermata</v>
      </c>
      <c r="P3393" s="46" t="str">
        <f>IF($I3393="","",_xlfn.LET(_xlpm.x,VLOOKUP($I3393,'2026-01-09_taxon-match'!$A$2:$N$81,8,FALSE),IF(_xlpm.x=0,"",_xlpm.x)))</f>
        <v>Echinoidea</v>
      </c>
      <c r="Q3393" s="46" t="str">
        <f>IF($I3393="","",_xlfn.LET(_xlpm.x,VLOOKUP($I3393,'2026-01-09_taxon-match'!$A$2:$N$81,9,FALSE),IF(_xlpm.x=0,"",_xlpm.x)))</f>
        <v>Camarodonta</v>
      </c>
      <c r="R3393" s="46" t="str">
        <f>IF($I3393="","",_xlfn.LET(_xlpm.x,VLOOKUP($I3393,'2026-01-09_taxon-match'!$A$2:$N$81,10,FALSE),IF(_xlpm.x=0,"",_xlpm.x)))</f>
        <v>Echinidae</v>
      </c>
      <c r="S3393" s="46" t="str">
        <f>IF($I3393="","",_xlfn.LET(_xlpm.x,VLOOKUP($I3393,'2026-01-09_taxon-match'!$A$2:$N$81,11,FALSE),IF(_xlpm.x=0,"",_xlpm.x)))</f>
        <v>Sterechinus</v>
      </c>
      <c r="T3393" s="46" t="str">
        <f>IF($I3393="","",_xlfn.LET(_xlpm.x,VLOOKUP($I3393,'2026-01-09_taxon-match'!$A$2:$N$81,13,FALSE),IF(_xlpm.x=0,"",_xlpm.x)))</f>
        <v>neumayeri</v>
      </c>
      <c r="V3393" t="s">
        <v>43</v>
      </c>
      <c r="W3393" t="s">
        <v>28</v>
      </c>
      <c r="X3393" t="s">
        <v>32</v>
      </c>
      <c r="Y3393" s="46" t="str">
        <f>IF(V3393="","",_xlfn.LET(_xlpm.x,VLOOKUP(V3393,'Drop-down_menus'!$D$2:$E$13,2,FALSE),IF(_xlpm.x=0,"",_xlpm.x)))</f>
        <v>https://orcid.org/0000-0002-0981-7442</v>
      </c>
      <c r="Z3393" s="46" t="str">
        <f>IF(W3393="","",_xlfn.LET(_xlpm.x,VLOOKUP(W3393,'Drop-down_menus'!$D$2:$E$13,2,FALSE),IF(_xlpm.x=0,"",_xlpm.x)))</f>
        <v>https://orcid.org/0000-0002-9037-7623</v>
      </c>
      <c r="AA3393" s="46" t="str">
        <f>IF(X3393="","",_xlfn.LET(_xlpm.x,VLOOKUP(X3393,'Drop-down_menus'!$D$2:$E$13,2,FALSE),IF(_xlpm.x=0,"",_xlpm.x)))</f>
        <v>https://orcid.org/0000-0001-5748-602X</v>
      </c>
      <c r="AB3393" s="46" t="s">
        <v>300</v>
      </c>
      <c r="AC3393" s="46" t="s">
        <v>1115</v>
      </c>
    </row>
    <row r="3394" spans="1:29" ht="15" customHeight="1">
      <c r="A3394" s="46">
        <v>1955</v>
      </c>
      <c r="B3394" s="2">
        <v>4449</v>
      </c>
      <c r="C3394" t="s">
        <v>839</v>
      </c>
      <c r="D3394" s="46" t="b">
        <f>COUNTIF(Events!$B$2:$B$171, C3394) &gt; 0</f>
        <v>1</v>
      </c>
      <c r="E3394" s="46" t="s">
        <v>1113</v>
      </c>
      <c r="F3394" s="2" t="s">
        <v>1104</v>
      </c>
      <c r="G3394" t="s">
        <v>177</v>
      </c>
      <c r="H3394"/>
      <c r="I3394" s="46" t="s">
        <v>177</v>
      </c>
      <c r="J3394" s="46" t="str">
        <f>IF(I3394="","",_xlfn.LET(_xlpm.x,VLOOKUP(I3394,'2026-01-09_taxon-match'!$A$2:$N$81,4,FALSE),IF(_xlpm.x=0,"",_xlpm.x)))</f>
        <v>Sterechinus neumayeri</v>
      </c>
      <c r="K3394"/>
      <c r="L3394" s="46" t="str">
        <f>IF(I3394="","",_xlfn.LET(_xlpm.x,VLOOKUP(I3394,'2026-01-09_taxon-match'!$A$2:$N$81,3,FALSE),IF(_xlpm.x=0,"",_xlpm.x)))</f>
        <v>urn:lsid:marinespecies.org:taxname:160831</v>
      </c>
      <c r="M3394" s="46" t="str">
        <f>IF($I3394="","",_xlfn.LET(_xlpm.x,VLOOKUP($I3394,'2026-01-09_taxon-match'!$A$2:$N$81,5,FALSE),IF(_xlpm.x=0,"",_xlpm.x)))</f>
        <v>(Meissner, 1900)</v>
      </c>
      <c r="N3394" s="46" t="str">
        <f>IF($I3394="","",_xlfn.LET(_xlpm.x,VLOOKUP($I3394,'2026-01-09_taxon-match'!$A$2:$N$81,6,FALSE),IF(_xlpm.x=0,"",_xlpm.x)))</f>
        <v>Animalia</v>
      </c>
      <c r="O3394" s="46" t="str">
        <f>IF($I3394="","",_xlfn.LET(_xlpm.x,VLOOKUP($I3394,'2026-01-09_taxon-match'!$A$2:$N$81,7,FALSE),IF(_xlpm.x=0,"",_xlpm.x)))</f>
        <v>Echinodermata</v>
      </c>
      <c r="P3394" s="46" t="str">
        <f>IF($I3394="","",_xlfn.LET(_xlpm.x,VLOOKUP($I3394,'2026-01-09_taxon-match'!$A$2:$N$81,8,FALSE),IF(_xlpm.x=0,"",_xlpm.x)))</f>
        <v>Echinoidea</v>
      </c>
      <c r="Q3394" s="46" t="str">
        <f>IF($I3394="","",_xlfn.LET(_xlpm.x,VLOOKUP($I3394,'2026-01-09_taxon-match'!$A$2:$N$81,9,FALSE),IF(_xlpm.x=0,"",_xlpm.x)))</f>
        <v>Camarodonta</v>
      </c>
      <c r="R3394" s="46" t="str">
        <f>IF($I3394="","",_xlfn.LET(_xlpm.x,VLOOKUP($I3394,'2026-01-09_taxon-match'!$A$2:$N$81,10,FALSE),IF(_xlpm.x=0,"",_xlpm.x)))</f>
        <v>Echinidae</v>
      </c>
      <c r="S3394" s="46" t="str">
        <f>IF($I3394="","",_xlfn.LET(_xlpm.x,VLOOKUP($I3394,'2026-01-09_taxon-match'!$A$2:$N$81,11,FALSE),IF(_xlpm.x=0,"",_xlpm.x)))</f>
        <v>Sterechinus</v>
      </c>
      <c r="T3394" s="46" t="str">
        <f>IF($I3394="","",_xlfn.LET(_xlpm.x,VLOOKUP($I3394,'2026-01-09_taxon-match'!$A$2:$N$81,13,FALSE),IF(_xlpm.x=0,"",_xlpm.x)))</f>
        <v>neumayeri</v>
      </c>
      <c r="U3394"/>
      <c r="V3394" t="s">
        <v>43</v>
      </c>
      <c r="W3394" t="s">
        <v>28</v>
      </c>
      <c r="X3394" t="s">
        <v>32</v>
      </c>
      <c r="Y3394" s="46" t="str">
        <f>IF(V3394="","",_xlfn.LET(_xlpm.x,VLOOKUP(V3394,'Drop-down_menus'!$D$2:$E$13,2,FALSE),IF(_xlpm.x=0,"",_xlpm.x)))</f>
        <v>https://orcid.org/0000-0002-0981-7442</v>
      </c>
      <c r="Z3394" s="46" t="str">
        <f>IF(W3394="","",_xlfn.LET(_xlpm.x,VLOOKUP(W3394,'Drop-down_menus'!$D$2:$E$13,2,FALSE),IF(_xlpm.x=0,"",_xlpm.x)))</f>
        <v>https://orcid.org/0000-0002-9037-7623</v>
      </c>
      <c r="AA3394" s="46" t="str">
        <f>IF(X3394="","",_xlfn.LET(_xlpm.x,VLOOKUP(X3394,'Drop-down_menus'!$D$2:$E$13,2,FALSE),IF(_xlpm.x=0,"",_xlpm.x)))</f>
        <v>https://orcid.org/0000-0001-5748-602X</v>
      </c>
      <c r="AB3394" s="46" t="s">
        <v>172</v>
      </c>
      <c r="AC3394" s="46" t="s">
        <v>1114</v>
      </c>
    </row>
    <row r="3395" spans="1:29" ht="15" customHeight="1">
      <c r="A3395" s="46">
        <v>1955</v>
      </c>
      <c r="B3395" s="2">
        <v>4450</v>
      </c>
      <c r="C3395" t="s">
        <v>839</v>
      </c>
      <c r="D3395" s="46" t="b">
        <f>COUNTIF(Events!$B$2:$B$171, C3395) &gt; 0</f>
        <v>1</v>
      </c>
      <c r="E3395" s="46" t="s">
        <v>1109</v>
      </c>
      <c r="F3395" s="46" t="s">
        <v>1107</v>
      </c>
      <c r="G3395" t="s">
        <v>177</v>
      </c>
      <c r="H3395"/>
      <c r="I3395" s="46" t="s">
        <v>177</v>
      </c>
      <c r="J3395" s="46" t="str">
        <f>IF(I3395="","",_xlfn.LET(_xlpm.x,VLOOKUP(I3395,'2026-01-09_taxon-match'!$A$2:$N$81,4,FALSE),IF(_xlpm.x=0,"",_xlpm.x)))</f>
        <v>Sterechinus neumayeri</v>
      </c>
      <c r="K3395"/>
      <c r="L3395" s="46" t="str">
        <f>IF(I3395="","",_xlfn.LET(_xlpm.x,VLOOKUP(I3395,'2026-01-09_taxon-match'!$A$2:$N$81,3,FALSE),IF(_xlpm.x=0,"",_xlpm.x)))</f>
        <v>urn:lsid:marinespecies.org:taxname:160831</v>
      </c>
      <c r="M3395" s="46" t="str">
        <f>IF($I3395="","",_xlfn.LET(_xlpm.x,VLOOKUP($I3395,'2026-01-09_taxon-match'!$A$2:$N$81,5,FALSE),IF(_xlpm.x=0,"",_xlpm.x)))</f>
        <v>(Meissner, 1900)</v>
      </c>
      <c r="N3395" s="46" t="str">
        <f>IF($I3395="","",_xlfn.LET(_xlpm.x,VLOOKUP($I3395,'2026-01-09_taxon-match'!$A$2:$N$81,6,FALSE),IF(_xlpm.x=0,"",_xlpm.x)))</f>
        <v>Animalia</v>
      </c>
      <c r="O3395" s="46" t="str">
        <f>IF($I3395="","",_xlfn.LET(_xlpm.x,VLOOKUP($I3395,'2026-01-09_taxon-match'!$A$2:$N$81,7,FALSE),IF(_xlpm.x=0,"",_xlpm.x)))</f>
        <v>Echinodermata</v>
      </c>
      <c r="P3395" s="46" t="str">
        <f>IF($I3395="","",_xlfn.LET(_xlpm.x,VLOOKUP($I3395,'2026-01-09_taxon-match'!$A$2:$N$81,8,FALSE),IF(_xlpm.x=0,"",_xlpm.x)))</f>
        <v>Echinoidea</v>
      </c>
      <c r="Q3395" s="46" t="str">
        <f>IF($I3395="","",_xlfn.LET(_xlpm.x,VLOOKUP($I3395,'2026-01-09_taxon-match'!$A$2:$N$81,9,FALSE),IF(_xlpm.x=0,"",_xlpm.x)))</f>
        <v>Camarodonta</v>
      </c>
      <c r="R3395" s="46" t="str">
        <f>IF($I3395="","",_xlfn.LET(_xlpm.x,VLOOKUP($I3395,'2026-01-09_taxon-match'!$A$2:$N$81,10,FALSE),IF(_xlpm.x=0,"",_xlpm.x)))</f>
        <v>Echinidae</v>
      </c>
      <c r="S3395" s="46" t="str">
        <f>IF($I3395="","",_xlfn.LET(_xlpm.x,VLOOKUP($I3395,'2026-01-09_taxon-match'!$A$2:$N$81,11,FALSE),IF(_xlpm.x=0,"",_xlpm.x)))</f>
        <v>Sterechinus</v>
      </c>
      <c r="T3395" s="46" t="str">
        <f>IF($I3395="","",_xlfn.LET(_xlpm.x,VLOOKUP($I3395,'2026-01-09_taxon-match'!$A$2:$N$81,13,FALSE),IF(_xlpm.x=0,"",_xlpm.x)))</f>
        <v>neumayeri</v>
      </c>
      <c r="V3395" t="s">
        <v>43</v>
      </c>
      <c r="W3395" t="s">
        <v>28</v>
      </c>
      <c r="X3395" t="s">
        <v>32</v>
      </c>
      <c r="Y3395" s="46" t="str">
        <f>IF(V3395="","",_xlfn.LET(_xlpm.x,VLOOKUP(V3395,'Drop-down_menus'!$D$2:$E$13,2,FALSE),IF(_xlpm.x=0,"",_xlpm.x)))</f>
        <v>https://orcid.org/0000-0002-0981-7442</v>
      </c>
      <c r="Z3395" s="46" t="str">
        <f>IF(W3395="","",_xlfn.LET(_xlpm.x,VLOOKUP(W3395,'Drop-down_menus'!$D$2:$E$13,2,FALSE),IF(_xlpm.x=0,"",_xlpm.x)))</f>
        <v>https://orcid.org/0000-0002-9037-7623</v>
      </c>
      <c r="AA3395" s="46" t="str">
        <f>IF(X3395="","",_xlfn.LET(_xlpm.x,VLOOKUP(X3395,'Drop-down_menus'!$D$2:$E$13,2,FALSE),IF(_xlpm.x=0,"",_xlpm.x)))</f>
        <v>https://orcid.org/0000-0001-5748-602X</v>
      </c>
      <c r="AB3395" s="46" t="s">
        <v>172</v>
      </c>
      <c r="AC3395" s="46" t="s">
        <v>189</v>
      </c>
    </row>
    <row r="3396" spans="1:29" ht="15" customHeight="1">
      <c r="A3396" s="46">
        <v>1955</v>
      </c>
      <c r="B3396" s="2">
        <v>4451</v>
      </c>
      <c r="C3396" t="s">
        <v>839</v>
      </c>
      <c r="D3396" s="46" t="b">
        <f>COUNTIF(Events!$B$2:$B$171, C3396) &gt; 0</f>
        <v>1</v>
      </c>
      <c r="E3396" s="46" t="s">
        <v>1110</v>
      </c>
      <c r="F3396" s="46" t="s">
        <v>1108</v>
      </c>
      <c r="G3396" t="s">
        <v>177</v>
      </c>
      <c r="H3396"/>
      <c r="I3396" s="46" t="s">
        <v>177</v>
      </c>
      <c r="J3396" s="46" t="str">
        <f>IF(I3396="","",_xlfn.LET(_xlpm.x,VLOOKUP(I3396,'2026-01-09_taxon-match'!$A$2:$N$81,4,FALSE),IF(_xlpm.x=0,"",_xlpm.x)))</f>
        <v>Sterechinus neumayeri</v>
      </c>
      <c r="K3396"/>
      <c r="L3396" s="46" t="str">
        <f>IF(I3396="","",_xlfn.LET(_xlpm.x,VLOOKUP(I3396,'2026-01-09_taxon-match'!$A$2:$N$81,3,FALSE),IF(_xlpm.x=0,"",_xlpm.x)))</f>
        <v>urn:lsid:marinespecies.org:taxname:160831</v>
      </c>
      <c r="M3396" s="46" t="str">
        <f>IF($I3396="","",_xlfn.LET(_xlpm.x,VLOOKUP($I3396,'2026-01-09_taxon-match'!$A$2:$N$81,5,FALSE),IF(_xlpm.x=0,"",_xlpm.x)))</f>
        <v>(Meissner, 1900)</v>
      </c>
      <c r="N3396" s="46" t="str">
        <f>IF($I3396="","",_xlfn.LET(_xlpm.x,VLOOKUP($I3396,'2026-01-09_taxon-match'!$A$2:$N$81,6,FALSE),IF(_xlpm.x=0,"",_xlpm.x)))</f>
        <v>Animalia</v>
      </c>
      <c r="O3396" s="46" t="str">
        <f>IF($I3396="","",_xlfn.LET(_xlpm.x,VLOOKUP($I3396,'2026-01-09_taxon-match'!$A$2:$N$81,7,FALSE),IF(_xlpm.x=0,"",_xlpm.x)))</f>
        <v>Echinodermata</v>
      </c>
      <c r="P3396" s="46" t="str">
        <f>IF($I3396="","",_xlfn.LET(_xlpm.x,VLOOKUP($I3396,'2026-01-09_taxon-match'!$A$2:$N$81,8,FALSE),IF(_xlpm.x=0,"",_xlpm.x)))</f>
        <v>Echinoidea</v>
      </c>
      <c r="Q3396" s="46" t="str">
        <f>IF($I3396="","",_xlfn.LET(_xlpm.x,VLOOKUP($I3396,'2026-01-09_taxon-match'!$A$2:$N$81,9,FALSE),IF(_xlpm.x=0,"",_xlpm.x)))</f>
        <v>Camarodonta</v>
      </c>
      <c r="R3396" s="46" t="str">
        <f>IF($I3396="","",_xlfn.LET(_xlpm.x,VLOOKUP($I3396,'2026-01-09_taxon-match'!$A$2:$N$81,10,FALSE),IF(_xlpm.x=0,"",_xlpm.x)))</f>
        <v>Echinidae</v>
      </c>
      <c r="S3396" s="46" t="str">
        <f>IF($I3396="","",_xlfn.LET(_xlpm.x,VLOOKUP($I3396,'2026-01-09_taxon-match'!$A$2:$N$81,11,FALSE),IF(_xlpm.x=0,"",_xlpm.x)))</f>
        <v>Sterechinus</v>
      </c>
      <c r="T3396" s="46" t="str">
        <f>IF($I3396="","",_xlfn.LET(_xlpm.x,VLOOKUP($I3396,'2026-01-09_taxon-match'!$A$2:$N$81,13,FALSE),IF(_xlpm.x=0,"",_xlpm.x)))</f>
        <v>neumayeri</v>
      </c>
      <c r="V3396" t="s">
        <v>43</v>
      </c>
      <c r="W3396" t="s">
        <v>28</v>
      </c>
      <c r="X3396" t="s">
        <v>32</v>
      </c>
      <c r="Y3396" s="46" t="str">
        <f>IF(V3396="","",_xlfn.LET(_xlpm.x,VLOOKUP(V3396,'Drop-down_menus'!$D$2:$E$13,2,FALSE),IF(_xlpm.x=0,"",_xlpm.x)))</f>
        <v>https://orcid.org/0000-0002-0981-7442</v>
      </c>
      <c r="Z3396" s="46" t="str">
        <f>IF(W3396="","",_xlfn.LET(_xlpm.x,VLOOKUP(W3396,'Drop-down_menus'!$D$2:$E$13,2,FALSE),IF(_xlpm.x=0,"",_xlpm.x)))</f>
        <v>https://orcid.org/0000-0002-9037-7623</v>
      </c>
      <c r="AA3396" s="46" t="str">
        <f>IF(X3396="","",_xlfn.LET(_xlpm.x,VLOOKUP(X3396,'Drop-down_menus'!$D$2:$E$13,2,FALSE),IF(_xlpm.x=0,"",_xlpm.x)))</f>
        <v>https://orcid.org/0000-0001-5748-602X</v>
      </c>
      <c r="AB3396" s="46" t="s">
        <v>229</v>
      </c>
      <c r="AC3396" s="46" t="s">
        <v>1114</v>
      </c>
    </row>
    <row r="3397" spans="1:29" ht="15" customHeight="1">
      <c r="A3397" s="46">
        <v>1955</v>
      </c>
      <c r="B3397" s="2">
        <v>4452</v>
      </c>
      <c r="C3397" t="s">
        <v>839</v>
      </c>
      <c r="D3397" s="46" t="b">
        <f>COUNTIF(Events!$B$2:$B$171, C3397) &gt; 0</f>
        <v>1</v>
      </c>
      <c r="E3397" s="46" t="s">
        <v>1111</v>
      </c>
      <c r="F3397" s="46" t="s">
        <v>1108</v>
      </c>
      <c r="G3397" t="s">
        <v>177</v>
      </c>
      <c r="H3397"/>
      <c r="I3397" s="46" t="s">
        <v>177</v>
      </c>
      <c r="J3397" s="46" t="str">
        <f>IF(I3397="","",_xlfn.LET(_xlpm.x,VLOOKUP(I3397,'2026-01-09_taxon-match'!$A$2:$N$81,4,FALSE),IF(_xlpm.x=0,"",_xlpm.x)))</f>
        <v>Sterechinus neumayeri</v>
      </c>
      <c r="K3397"/>
      <c r="L3397" s="46" t="str">
        <f>IF(I3397="","",_xlfn.LET(_xlpm.x,VLOOKUP(I3397,'2026-01-09_taxon-match'!$A$2:$N$81,3,FALSE),IF(_xlpm.x=0,"",_xlpm.x)))</f>
        <v>urn:lsid:marinespecies.org:taxname:160831</v>
      </c>
      <c r="M3397" s="46" t="str">
        <f>IF($I3397="","",_xlfn.LET(_xlpm.x,VLOOKUP($I3397,'2026-01-09_taxon-match'!$A$2:$N$81,5,FALSE),IF(_xlpm.x=0,"",_xlpm.x)))</f>
        <v>(Meissner, 1900)</v>
      </c>
      <c r="N3397" s="46" t="str">
        <f>IF($I3397="","",_xlfn.LET(_xlpm.x,VLOOKUP($I3397,'2026-01-09_taxon-match'!$A$2:$N$81,6,FALSE),IF(_xlpm.x=0,"",_xlpm.x)))</f>
        <v>Animalia</v>
      </c>
      <c r="O3397" s="46" t="str">
        <f>IF($I3397="","",_xlfn.LET(_xlpm.x,VLOOKUP($I3397,'2026-01-09_taxon-match'!$A$2:$N$81,7,FALSE),IF(_xlpm.x=0,"",_xlpm.x)))</f>
        <v>Echinodermata</v>
      </c>
      <c r="P3397" s="46" t="str">
        <f>IF($I3397="","",_xlfn.LET(_xlpm.x,VLOOKUP($I3397,'2026-01-09_taxon-match'!$A$2:$N$81,8,FALSE),IF(_xlpm.x=0,"",_xlpm.x)))</f>
        <v>Echinoidea</v>
      </c>
      <c r="Q3397" s="46" t="str">
        <f>IF($I3397="","",_xlfn.LET(_xlpm.x,VLOOKUP($I3397,'2026-01-09_taxon-match'!$A$2:$N$81,9,FALSE),IF(_xlpm.x=0,"",_xlpm.x)))</f>
        <v>Camarodonta</v>
      </c>
      <c r="R3397" s="46" t="str">
        <f>IF($I3397="","",_xlfn.LET(_xlpm.x,VLOOKUP($I3397,'2026-01-09_taxon-match'!$A$2:$N$81,10,FALSE),IF(_xlpm.x=0,"",_xlpm.x)))</f>
        <v>Echinidae</v>
      </c>
      <c r="S3397" s="46" t="str">
        <f>IF($I3397="","",_xlfn.LET(_xlpm.x,VLOOKUP($I3397,'2026-01-09_taxon-match'!$A$2:$N$81,11,FALSE),IF(_xlpm.x=0,"",_xlpm.x)))</f>
        <v>Sterechinus</v>
      </c>
      <c r="T3397" s="46" t="str">
        <f>IF($I3397="","",_xlfn.LET(_xlpm.x,VLOOKUP($I3397,'2026-01-09_taxon-match'!$A$2:$N$81,13,FALSE),IF(_xlpm.x=0,"",_xlpm.x)))</f>
        <v>neumayeri</v>
      </c>
      <c r="V3397" t="s">
        <v>43</v>
      </c>
      <c r="W3397" t="s">
        <v>28</v>
      </c>
      <c r="X3397" t="s">
        <v>32</v>
      </c>
      <c r="Y3397" s="46" t="str">
        <f>IF(V3397="","",_xlfn.LET(_xlpm.x,VLOOKUP(V3397,'Drop-down_menus'!$D$2:$E$13,2,FALSE),IF(_xlpm.x=0,"",_xlpm.x)))</f>
        <v>https://orcid.org/0000-0002-0981-7442</v>
      </c>
      <c r="Z3397" s="46" t="str">
        <f>IF(W3397="","",_xlfn.LET(_xlpm.x,VLOOKUP(W3397,'Drop-down_menus'!$D$2:$E$13,2,FALSE),IF(_xlpm.x=0,"",_xlpm.x)))</f>
        <v>https://orcid.org/0000-0002-9037-7623</v>
      </c>
      <c r="AA3397" s="46" t="str">
        <f>IF(X3397="","",_xlfn.LET(_xlpm.x,VLOOKUP(X3397,'Drop-down_menus'!$D$2:$E$13,2,FALSE),IF(_xlpm.x=0,"",_xlpm.x)))</f>
        <v>https://orcid.org/0000-0001-5748-602X</v>
      </c>
      <c r="AB3397" s="46" t="s">
        <v>229</v>
      </c>
      <c r="AC3397" s="46" t="s">
        <v>1114</v>
      </c>
    </row>
    <row r="3398" spans="1:29" ht="15" customHeight="1">
      <c r="A3398" s="46">
        <v>1955</v>
      </c>
      <c r="B3398" s="2">
        <v>4453</v>
      </c>
      <c r="C3398" t="s">
        <v>839</v>
      </c>
      <c r="D3398" s="46" t="b">
        <f>COUNTIF(Events!$B$2:$B$171, C3398) &gt; 0</f>
        <v>1</v>
      </c>
      <c r="E3398" s="2" t="s">
        <v>1106</v>
      </c>
      <c r="F3398" s="46" t="s">
        <v>1105</v>
      </c>
      <c r="G3398" t="s">
        <v>177</v>
      </c>
      <c r="H3398"/>
      <c r="I3398" s="46" t="s">
        <v>177</v>
      </c>
      <c r="J3398" s="46" t="str">
        <f>IF(I3398="","",_xlfn.LET(_xlpm.x,VLOOKUP(I3398,'2026-01-09_taxon-match'!$A$2:$N$81,4,FALSE),IF(_xlpm.x=0,"",_xlpm.x)))</f>
        <v>Sterechinus neumayeri</v>
      </c>
      <c r="K3398"/>
      <c r="L3398" s="46" t="str">
        <f>IF(I3398="","",_xlfn.LET(_xlpm.x,VLOOKUP(I3398,'2026-01-09_taxon-match'!$A$2:$N$81,3,FALSE),IF(_xlpm.x=0,"",_xlpm.x)))</f>
        <v>urn:lsid:marinespecies.org:taxname:160831</v>
      </c>
      <c r="M3398" s="46" t="str">
        <f>IF($I3398="","",_xlfn.LET(_xlpm.x,VLOOKUP($I3398,'2026-01-09_taxon-match'!$A$2:$N$81,5,FALSE),IF(_xlpm.x=0,"",_xlpm.x)))</f>
        <v>(Meissner, 1900)</v>
      </c>
      <c r="N3398" s="46" t="str">
        <f>IF($I3398="","",_xlfn.LET(_xlpm.x,VLOOKUP($I3398,'2026-01-09_taxon-match'!$A$2:$N$81,6,FALSE),IF(_xlpm.x=0,"",_xlpm.x)))</f>
        <v>Animalia</v>
      </c>
      <c r="O3398" s="46" t="str">
        <f>IF($I3398="","",_xlfn.LET(_xlpm.x,VLOOKUP($I3398,'2026-01-09_taxon-match'!$A$2:$N$81,7,FALSE),IF(_xlpm.x=0,"",_xlpm.x)))</f>
        <v>Echinodermata</v>
      </c>
      <c r="P3398" s="46" t="str">
        <f>IF($I3398="","",_xlfn.LET(_xlpm.x,VLOOKUP($I3398,'2026-01-09_taxon-match'!$A$2:$N$81,8,FALSE),IF(_xlpm.x=0,"",_xlpm.x)))</f>
        <v>Echinoidea</v>
      </c>
      <c r="Q3398" s="46" t="str">
        <f>IF($I3398="","",_xlfn.LET(_xlpm.x,VLOOKUP($I3398,'2026-01-09_taxon-match'!$A$2:$N$81,9,FALSE),IF(_xlpm.x=0,"",_xlpm.x)))</f>
        <v>Camarodonta</v>
      </c>
      <c r="R3398" s="46" t="str">
        <f>IF($I3398="","",_xlfn.LET(_xlpm.x,VLOOKUP($I3398,'2026-01-09_taxon-match'!$A$2:$N$81,10,FALSE),IF(_xlpm.x=0,"",_xlpm.x)))</f>
        <v>Echinidae</v>
      </c>
      <c r="S3398" s="46" t="str">
        <f>IF($I3398="","",_xlfn.LET(_xlpm.x,VLOOKUP($I3398,'2026-01-09_taxon-match'!$A$2:$N$81,11,FALSE),IF(_xlpm.x=0,"",_xlpm.x)))</f>
        <v>Sterechinus</v>
      </c>
      <c r="T3398" s="46" t="str">
        <f>IF($I3398="","",_xlfn.LET(_xlpm.x,VLOOKUP($I3398,'2026-01-09_taxon-match'!$A$2:$N$81,13,FALSE),IF(_xlpm.x=0,"",_xlpm.x)))</f>
        <v>neumayeri</v>
      </c>
      <c r="V3398" t="s">
        <v>43</v>
      </c>
      <c r="W3398" t="s">
        <v>28</v>
      </c>
      <c r="X3398" t="s">
        <v>32</v>
      </c>
      <c r="Y3398" s="46" t="str">
        <f>IF(V3398="","",_xlfn.LET(_xlpm.x,VLOOKUP(V3398,'Drop-down_menus'!$D$2:$E$13,2,FALSE),IF(_xlpm.x=0,"",_xlpm.x)))</f>
        <v>https://orcid.org/0000-0002-0981-7442</v>
      </c>
      <c r="Z3398" s="46" t="str">
        <f>IF(W3398="","",_xlfn.LET(_xlpm.x,VLOOKUP(W3398,'Drop-down_menus'!$D$2:$E$13,2,FALSE),IF(_xlpm.x=0,"",_xlpm.x)))</f>
        <v>https://orcid.org/0000-0002-9037-7623</v>
      </c>
      <c r="AA3398" s="46" t="str">
        <f>IF(X3398="","",_xlfn.LET(_xlpm.x,VLOOKUP(X3398,'Drop-down_menus'!$D$2:$E$13,2,FALSE),IF(_xlpm.x=0,"",_xlpm.x)))</f>
        <v>https://orcid.org/0000-0001-5748-602X</v>
      </c>
      <c r="AB3398" s="46" t="s">
        <v>300</v>
      </c>
      <c r="AC3398" s="46" t="s">
        <v>1115</v>
      </c>
    </row>
    <row r="3399" spans="1:29" ht="15" customHeight="1">
      <c r="A3399" s="46">
        <v>1956</v>
      </c>
      <c r="B3399" s="2">
        <v>4454</v>
      </c>
      <c r="C3399" t="s">
        <v>839</v>
      </c>
      <c r="D3399" s="46" t="b">
        <f>COUNTIF(Events!$B$2:$B$171, C3399) &gt; 0</f>
        <v>1</v>
      </c>
      <c r="E3399" s="46" t="s">
        <v>1113</v>
      </c>
      <c r="F3399" s="2" t="s">
        <v>1104</v>
      </c>
      <c r="G3399" t="s">
        <v>177</v>
      </c>
      <c r="H3399"/>
      <c r="I3399" s="46" t="s">
        <v>177</v>
      </c>
      <c r="J3399" s="46" t="str">
        <f>IF(I3399="","",_xlfn.LET(_xlpm.x,VLOOKUP(I3399,'2026-01-09_taxon-match'!$A$2:$N$81,4,FALSE),IF(_xlpm.x=0,"",_xlpm.x)))</f>
        <v>Sterechinus neumayeri</v>
      </c>
      <c r="K3399"/>
      <c r="L3399" s="46" t="str">
        <f>IF(I3399="","",_xlfn.LET(_xlpm.x,VLOOKUP(I3399,'2026-01-09_taxon-match'!$A$2:$N$81,3,FALSE),IF(_xlpm.x=0,"",_xlpm.x)))</f>
        <v>urn:lsid:marinespecies.org:taxname:160831</v>
      </c>
      <c r="M3399" s="46" t="str">
        <f>IF($I3399="","",_xlfn.LET(_xlpm.x,VLOOKUP($I3399,'2026-01-09_taxon-match'!$A$2:$N$81,5,FALSE),IF(_xlpm.x=0,"",_xlpm.x)))</f>
        <v>(Meissner, 1900)</v>
      </c>
      <c r="N3399" s="46" t="str">
        <f>IF($I3399="","",_xlfn.LET(_xlpm.x,VLOOKUP($I3399,'2026-01-09_taxon-match'!$A$2:$N$81,6,FALSE),IF(_xlpm.x=0,"",_xlpm.x)))</f>
        <v>Animalia</v>
      </c>
      <c r="O3399" s="46" t="str">
        <f>IF($I3399="","",_xlfn.LET(_xlpm.x,VLOOKUP($I3399,'2026-01-09_taxon-match'!$A$2:$N$81,7,FALSE),IF(_xlpm.x=0,"",_xlpm.x)))</f>
        <v>Echinodermata</v>
      </c>
      <c r="P3399" s="46" t="str">
        <f>IF($I3399="","",_xlfn.LET(_xlpm.x,VLOOKUP($I3399,'2026-01-09_taxon-match'!$A$2:$N$81,8,FALSE),IF(_xlpm.x=0,"",_xlpm.x)))</f>
        <v>Echinoidea</v>
      </c>
      <c r="Q3399" s="46" t="str">
        <f>IF($I3399="","",_xlfn.LET(_xlpm.x,VLOOKUP($I3399,'2026-01-09_taxon-match'!$A$2:$N$81,9,FALSE),IF(_xlpm.x=0,"",_xlpm.x)))</f>
        <v>Camarodonta</v>
      </c>
      <c r="R3399" s="46" t="str">
        <f>IF($I3399="","",_xlfn.LET(_xlpm.x,VLOOKUP($I3399,'2026-01-09_taxon-match'!$A$2:$N$81,10,FALSE),IF(_xlpm.x=0,"",_xlpm.x)))</f>
        <v>Echinidae</v>
      </c>
      <c r="S3399" s="46" t="str">
        <f>IF($I3399="","",_xlfn.LET(_xlpm.x,VLOOKUP($I3399,'2026-01-09_taxon-match'!$A$2:$N$81,11,FALSE),IF(_xlpm.x=0,"",_xlpm.x)))</f>
        <v>Sterechinus</v>
      </c>
      <c r="T3399" s="46" t="str">
        <f>IF($I3399="","",_xlfn.LET(_xlpm.x,VLOOKUP($I3399,'2026-01-09_taxon-match'!$A$2:$N$81,13,FALSE),IF(_xlpm.x=0,"",_xlpm.x)))</f>
        <v>neumayeri</v>
      </c>
      <c r="U3399"/>
      <c r="V3399" t="s">
        <v>43</v>
      </c>
      <c r="W3399" t="s">
        <v>28</v>
      </c>
      <c r="X3399" t="s">
        <v>32</v>
      </c>
      <c r="Y3399" s="46" t="str">
        <f>IF(V3399="","",_xlfn.LET(_xlpm.x,VLOOKUP(V3399,'Drop-down_menus'!$D$2:$E$13,2,FALSE),IF(_xlpm.x=0,"",_xlpm.x)))</f>
        <v>https://orcid.org/0000-0002-0981-7442</v>
      </c>
      <c r="Z3399" s="46" t="str">
        <f>IF(W3399="","",_xlfn.LET(_xlpm.x,VLOOKUP(W3399,'Drop-down_menus'!$D$2:$E$13,2,FALSE),IF(_xlpm.x=0,"",_xlpm.x)))</f>
        <v>https://orcid.org/0000-0002-9037-7623</v>
      </c>
      <c r="AA3399" s="46" t="str">
        <f>IF(X3399="","",_xlfn.LET(_xlpm.x,VLOOKUP(X3399,'Drop-down_menus'!$D$2:$E$13,2,FALSE),IF(_xlpm.x=0,"",_xlpm.x)))</f>
        <v>https://orcid.org/0000-0001-5748-602X</v>
      </c>
      <c r="AB3399" s="46" t="s">
        <v>172</v>
      </c>
      <c r="AC3399" s="46" t="s">
        <v>1114</v>
      </c>
    </row>
    <row r="3400" spans="1:29" ht="15" customHeight="1">
      <c r="A3400" s="46">
        <v>1956</v>
      </c>
      <c r="B3400" s="2">
        <v>4455</v>
      </c>
      <c r="C3400" t="s">
        <v>839</v>
      </c>
      <c r="D3400" s="46" t="b">
        <f>COUNTIF(Events!$B$2:$B$171, C3400) &gt; 0</f>
        <v>1</v>
      </c>
      <c r="E3400" s="46" t="s">
        <v>1109</v>
      </c>
      <c r="F3400" s="46" t="s">
        <v>1107</v>
      </c>
      <c r="G3400" t="s">
        <v>177</v>
      </c>
      <c r="H3400"/>
      <c r="I3400" s="46" t="s">
        <v>177</v>
      </c>
      <c r="J3400" s="46" t="str">
        <f>IF(I3400="","",_xlfn.LET(_xlpm.x,VLOOKUP(I3400,'2026-01-09_taxon-match'!$A$2:$N$81,4,FALSE),IF(_xlpm.x=0,"",_xlpm.x)))</f>
        <v>Sterechinus neumayeri</v>
      </c>
      <c r="K3400"/>
      <c r="L3400" s="46" t="str">
        <f>IF(I3400="","",_xlfn.LET(_xlpm.x,VLOOKUP(I3400,'2026-01-09_taxon-match'!$A$2:$N$81,3,FALSE),IF(_xlpm.x=0,"",_xlpm.x)))</f>
        <v>urn:lsid:marinespecies.org:taxname:160831</v>
      </c>
      <c r="M3400" s="46" t="str">
        <f>IF($I3400="","",_xlfn.LET(_xlpm.x,VLOOKUP($I3400,'2026-01-09_taxon-match'!$A$2:$N$81,5,FALSE),IF(_xlpm.x=0,"",_xlpm.x)))</f>
        <v>(Meissner, 1900)</v>
      </c>
      <c r="N3400" s="46" t="str">
        <f>IF($I3400="","",_xlfn.LET(_xlpm.x,VLOOKUP($I3400,'2026-01-09_taxon-match'!$A$2:$N$81,6,FALSE),IF(_xlpm.x=0,"",_xlpm.x)))</f>
        <v>Animalia</v>
      </c>
      <c r="O3400" s="46" t="str">
        <f>IF($I3400="","",_xlfn.LET(_xlpm.x,VLOOKUP($I3400,'2026-01-09_taxon-match'!$A$2:$N$81,7,FALSE),IF(_xlpm.x=0,"",_xlpm.x)))</f>
        <v>Echinodermata</v>
      </c>
      <c r="P3400" s="46" t="str">
        <f>IF($I3400="","",_xlfn.LET(_xlpm.x,VLOOKUP($I3400,'2026-01-09_taxon-match'!$A$2:$N$81,8,FALSE),IF(_xlpm.x=0,"",_xlpm.x)))</f>
        <v>Echinoidea</v>
      </c>
      <c r="Q3400" s="46" t="str">
        <f>IF($I3400="","",_xlfn.LET(_xlpm.x,VLOOKUP($I3400,'2026-01-09_taxon-match'!$A$2:$N$81,9,FALSE),IF(_xlpm.x=0,"",_xlpm.x)))</f>
        <v>Camarodonta</v>
      </c>
      <c r="R3400" s="46" t="str">
        <f>IF($I3400="","",_xlfn.LET(_xlpm.x,VLOOKUP($I3400,'2026-01-09_taxon-match'!$A$2:$N$81,10,FALSE),IF(_xlpm.x=0,"",_xlpm.x)))</f>
        <v>Echinidae</v>
      </c>
      <c r="S3400" s="46" t="str">
        <f>IF($I3400="","",_xlfn.LET(_xlpm.x,VLOOKUP($I3400,'2026-01-09_taxon-match'!$A$2:$N$81,11,FALSE),IF(_xlpm.x=0,"",_xlpm.x)))</f>
        <v>Sterechinus</v>
      </c>
      <c r="T3400" s="46" t="str">
        <f>IF($I3400="","",_xlfn.LET(_xlpm.x,VLOOKUP($I3400,'2026-01-09_taxon-match'!$A$2:$N$81,13,FALSE),IF(_xlpm.x=0,"",_xlpm.x)))</f>
        <v>neumayeri</v>
      </c>
      <c r="V3400" t="s">
        <v>43</v>
      </c>
      <c r="W3400" t="s">
        <v>28</v>
      </c>
      <c r="X3400" t="s">
        <v>32</v>
      </c>
      <c r="Y3400" s="46" t="str">
        <f>IF(V3400="","",_xlfn.LET(_xlpm.x,VLOOKUP(V3400,'Drop-down_menus'!$D$2:$E$13,2,FALSE),IF(_xlpm.x=0,"",_xlpm.x)))</f>
        <v>https://orcid.org/0000-0002-0981-7442</v>
      </c>
      <c r="Z3400" s="46" t="str">
        <f>IF(W3400="","",_xlfn.LET(_xlpm.x,VLOOKUP(W3400,'Drop-down_menus'!$D$2:$E$13,2,FALSE),IF(_xlpm.x=0,"",_xlpm.x)))</f>
        <v>https://orcid.org/0000-0002-9037-7623</v>
      </c>
      <c r="AA3400" s="46" t="str">
        <f>IF(X3400="","",_xlfn.LET(_xlpm.x,VLOOKUP(X3400,'Drop-down_menus'!$D$2:$E$13,2,FALSE),IF(_xlpm.x=0,"",_xlpm.x)))</f>
        <v>https://orcid.org/0000-0001-5748-602X</v>
      </c>
      <c r="AB3400" s="46" t="s">
        <v>172</v>
      </c>
      <c r="AC3400" s="46" t="s">
        <v>189</v>
      </c>
    </row>
    <row r="3401" spans="1:29" ht="15" customHeight="1">
      <c r="A3401" s="46">
        <v>1956</v>
      </c>
      <c r="B3401" s="2">
        <v>4456</v>
      </c>
      <c r="C3401" t="s">
        <v>839</v>
      </c>
      <c r="D3401" s="46" t="b">
        <f>COUNTIF(Events!$B$2:$B$171, C3401) &gt; 0</f>
        <v>1</v>
      </c>
      <c r="E3401" s="46" t="s">
        <v>1110</v>
      </c>
      <c r="F3401" s="46" t="s">
        <v>1108</v>
      </c>
      <c r="G3401" t="s">
        <v>177</v>
      </c>
      <c r="H3401"/>
      <c r="I3401" s="46" t="s">
        <v>177</v>
      </c>
      <c r="J3401" s="46" t="str">
        <f>IF(I3401="","",_xlfn.LET(_xlpm.x,VLOOKUP(I3401,'2026-01-09_taxon-match'!$A$2:$N$81,4,FALSE),IF(_xlpm.x=0,"",_xlpm.x)))</f>
        <v>Sterechinus neumayeri</v>
      </c>
      <c r="K3401"/>
      <c r="L3401" s="46" t="str">
        <f>IF(I3401="","",_xlfn.LET(_xlpm.x,VLOOKUP(I3401,'2026-01-09_taxon-match'!$A$2:$N$81,3,FALSE),IF(_xlpm.x=0,"",_xlpm.x)))</f>
        <v>urn:lsid:marinespecies.org:taxname:160831</v>
      </c>
      <c r="M3401" s="46" t="str">
        <f>IF($I3401="","",_xlfn.LET(_xlpm.x,VLOOKUP($I3401,'2026-01-09_taxon-match'!$A$2:$N$81,5,FALSE),IF(_xlpm.x=0,"",_xlpm.x)))</f>
        <v>(Meissner, 1900)</v>
      </c>
      <c r="N3401" s="46" t="str">
        <f>IF($I3401="","",_xlfn.LET(_xlpm.x,VLOOKUP($I3401,'2026-01-09_taxon-match'!$A$2:$N$81,6,FALSE),IF(_xlpm.x=0,"",_xlpm.x)))</f>
        <v>Animalia</v>
      </c>
      <c r="O3401" s="46" t="str">
        <f>IF($I3401="","",_xlfn.LET(_xlpm.x,VLOOKUP($I3401,'2026-01-09_taxon-match'!$A$2:$N$81,7,FALSE),IF(_xlpm.x=0,"",_xlpm.x)))</f>
        <v>Echinodermata</v>
      </c>
      <c r="P3401" s="46" t="str">
        <f>IF($I3401="","",_xlfn.LET(_xlpm.x,VLOOKUP($I3401,'2026-01-09_taxon-match'!$A$2:$N$81,8,FALSE),IF(_xlpm.x=0,"",_xlpm.x)))</f>
        <v>Echinoidea</v>
      </c>
      <c r="Q3401" s="46" t="str">
        <f>IF($I3401="","",_xlfn.LET(_xlpm.x,VLOOKUP($I3401,'2026-01-09_taxon-match'!$A$2:$N$81,9,FALSE),IF(_xlpm.x=0,"",_xlpm.x)))</f>
        <v>Camarodonta</v>
      </c>
      <c r="R3401" s="46" t="str">
        <f>IF($I3401="","",_xlfn.LET(_xlpm.x,VLOOKUP($I3401,'2026-01-09_taxon-match'!$A$2:$N$81,10,FALSE),IF(_xlpm.x=0,"",_xlpm.x)))</f>
        <v>Echinidae</v>
      </c>
      <c r="S3401" s="46" t="str">
        <f>IF($I3401="","",_xlfn.LET(_xlpm.x,VLOOKUP($I3401,'2026-01-09_taxon-match'!$A$2:$N$81,11,FALSE),IF(_xlpm.x=0,"",_xlpm.x)))</f>
        <v>Sterechinus</v>
      </c>
      <c r="T3401" s="46" t="str">
        <f>IF($I3401="","",_xlfn.LET(_xlpm.x,VLOOKUP($I3401,'2026-01-09_taxon-match'!$A$2:$N$81,13,FALSE),IF(_xlpm.x=0,"",_xlpm.x)))</f>
        <v>neumayeri</v>
      </c>
      <c r="V3401" t="s">
        <v>43</v>
      </c>
      <c r="W3401" t="s">
        <v>28</v>
      </c>
      <c r="X3401" t="s">
        <v>32</v>
      </c>
      <c r="Y3401" s="46" t="str">
        <f>IF(V3401="","",_xlfn.LET(_xlpm.x,VLOOKUP(V3401,'Drop-down_menus'!$D$2:$E$13,2,FALSE),IF(_xlpm.x=0,"",_xlpm.x)))</f>
        <v>https://orcid.org/0000-0002-0981-7442</v>
      </c>
      <c r="Z3401" s="46" t="str">
        <f>IF(W3401="","",_xlfn.LET(_xlpm.x,VLOOKUP(W3401,'Drop-down_menus'!$D$2:$E$13,2,FALSE),IF(_xlpm.x=0,"",_xlpm.x)))</f>
        <v>https://orcid.org/0000-0002-9037-7623</v>
      </c>
      <c r="AA3401" s="46" t="str">
        <f>IF(X3401="","",_xlfn.LET(_xlpm.x,VLOOKUP(X3401,'Drop-down_menus'!$D$2:$E$13,2,FALSE),IF(_xlpm.x=0,"",_xlpm.x)))</f>
        <v>https://orcid.org/0000-0001-5748-602X</v>
      </c>
      <c r="AB3401" s="46" t="s">
        <v>229</v>
      </c>
      <c r="AC3401" s="46" t="s">
        <v>1114</v>
      </c>
    </row>
    <row r="3402" spans="1:29" ht="15" customHeight="1">
      <c r="A3402" s="46">
        <v>1956</v>
      </c>
      <c r="B3402" s="2">
        <v>4457</v>
      </c>
      <c r="C3402" t="s">
        <v>839</v>
      </c>
      <c r="D3402" s="46" t="b">
        <f>COUNTIF(Events!$B$2:$B$171, C3402) &gt; 0</f>
        <v>1</v>
      </c>
      <c r="E3402" s="46" t="s">
        <v>1111</v>
      </c>
      <c r="F3402" s="46" t="s">
        <v>1108</v>
      </c>
      <c r="G3402" t="s">
        <v>177</v>
      </c>
      <c r="H3402"/>
      <c r="I3402" s="46" t="s">
        <v>177</v>
      </c>
      <c r="J3402" s="46" t="str">
        <f>IF(I3402="","",_xlfn.LET(_xlpm.x,VLOOKUP(I3402,'2026-01-09_taxon-match'!$A$2:$N$81,4,FALSE),IF(_xlpm.x=0,"",_xlpm.x)))</f>
        <v>Sterechinus neumayeri</v>
      </c>
      <c r="K3402"/>
      <c r="L3402" s="46" t="str">
        <f>IF(I3402="","",_xlfn.LET(_xlpm.x,VLOOKUP(I3402,'2026-01-09_taxon-match'!$A$2:$N$81,3,FALSE),IF(_xlpm.x=0,"",_xlpm.x)))</f>
        <v>urn:lsid:marinespecies.org:taxname:160831</v>
      </c>
      <c r="M3402" s="46" t="str">
        <f>IF($I3402="","",_xlfn.LET(_xlpm.x,VLOOKUP($I3402,'2026-01-09_taxon-match'!$A$2:$N$81,5,FALSE),IF(_xlpm.x=0,"",_xlpm.x)))</f>
        <v>(Meissner, 1900)</v>
      </c>
      <c r="N3402" s="46" t="str">
        <f>IF($I3402="","",_xlfn.LET(_xlpm.x,VLOOKUP($I3402,'2026-01-09_taxon-match'!$A$2:$N$81,6,FALSE),IF(_xlpm.x=0,"",_xlpm.x)))</f>
        <v>Animalia</v>
      </c>
      <c r="O3402" s="46" t="str">
        <f>IF($I3402="","",_xlfn.LET(_xlpm.x,VLOOKUP($I3402,'2026-01-09_taxon-match'!$A$2:$N$81,7,FALSE),IF(_xlpm.x=0,"",_xlpm.x)))</f>
        <v>Echinodermata</v>
      </c>
      <c r="P3402" s="46" t="str">
        <f>IF($I3402="","",_xlfn.LET(_xlpm.x,VLOOKUP($I3402,'2026-01-09_taxon-match'!$A$2:$N$81,8,FALSE),IF(_xlpm.x=0,"",_xlpm.x)))</f>
        <v>Echinoidea</v>
      </c>
      <c r="Q3402" s="46" t="str">
        <f>IF($I3402="","",_xlfn.LET(_xlpm.x,VLOOKUP($I3402,'2026-01-09_taxon-match'!$A$2:$N$81,9,FALSE),IF(_xlpm.x=0,"",_xlpm.x)))</f>
        <v>Camarodonta</v>
      </c>
      <c r="R3402" s="46" t="str">
        <f>IF($I3402="","",_xlfn.LET(_xlpm.x,VLOOKUP($I3402,'2026-01-09_taxon-match'!$A$2:$N$81,10,FALSE),IF(_xlpm.x=0,"",_xlpm.x)))</f>
        <v>Echinidae</v>
      </c>
      <c r="S3402" s="46" t="str">
        <f>IF($I3402="","",_xlfn.LET(_xlpm.x,VLOOKUP($I3402,'2026-01-09_taxon-match'!$A$2:$N$81,11,FALSE),IF(_xlpm.x=0,"",_xlpm.x)))</f>
        <v>Sterechinus</v>
      </c>
      <c r="T3402" s="46" t="str">
        <f>IF($I3402="","",_xlfn.LET(_xlpm.x,VLOOKUP($I3402,'2026-01-09_taxon-match'!$A$2:$N$81,13,FALSE),IF(_xlpm.x=0,"",_xlpm.x)))</f>
        <v>neumayeri</v>
      </c>
      <c r="V3402" t="s">
        <v>43</v>
      </c>
      <c r="W3402" t="s">
        <v>28</v>
      </c>
      <c r="X3402" t="s">
        <v>32</v>
      </c>
      <c r="Y3402" s="46" t="str">
        <f>IF(V3402="","",_xlfn.LET(_xlpm.x,VLOOKUP(V3402,'Drop-down_menus'!$D$2:$E$13,2,FALSE),IF(_xlpm.x=0,"",_xlpm.x)))</f>
        <v>https://orcid.org/0000-0002-0981-7442</v>
      </c>
      <c r="Z3402" s="46" t="str">
        <f>IF(W3402="","",_xlfn.LET(_xlpm.x,VLOOKUP(W3402,'Drop-down_menus'!$D$2:$E$13,2,FALSE),IF(_xlpm.x=0,"",_xlpm.x)))</f>
        <v>https://orcid.org/0000-0002-9037-7623</v>
      </c>
      <c r="AA3402" s="46" t="str">
        <f>IF(X3402="","",_xlfn.LET(_xlpm.x,VLOOKUP(X3402,'Drop-down_menus'!$D$2:$E$13,2,FALSE),IF(_xlpm.x=0,"",_xlpm.x)))</f>
        <v>https://orcid.org/0000-0001-5748-602X</v>
      </c>
      <c r="AB3402" s="46" t="s">
        <v>229</v>
      </c>
      <c r="AC3402" s="46" t="s">
        <v>1114</v>
      </c>
    </row>
    <row r="3403" spans="1:29" ht="15" customHeight="1">
      <c r="A3403" s="46">
        <v>1956</v>
      </c>
      <c r="B3403" s="2">
        <v>4458</v>
      </c>
      <c r="C3403" t="s">
        <v>839</v>
      </c>
      <c r="D3403" s="46" t="b">
        <f>COUNTIF(Events!$B$2:$B$171, C3403) &gt; 0</f>
        <v>1</v>
      </c>
      <c r="E3403" s="2" t="s">
        <v>1106</v>
      </c>
      <c r="F3403" s="46" t="s">
        <v>1105</v>
      </c>
      <c r="G3403" t="s">
        <v>177</v>
      </c>
      <c r="H3403"/>
      <c r="I3403" s="46" t="s">
        <v>177</v>
      </c>
      <c r="J3403" s="46" t="str">
        <f>IF(I3403="","",_xlfn.LET(_xlpm.x,VLOOKUP(I3403,'2026-01-09_taxon-match'!$A$2:$N$81,4,FALSE),IF(_xlpm.x=0,"",_xlpm.x)))</f>
        <v>Sterechinus neumayeri</v>
      </c>
      <c r="K3403"/>
      <c r="L3403" s="46" t="str">
        <f>IF(I3403="","",_xlfn.LET(_xlpm.x,VLOOKUP(I3403,'2026-01-09_taxon-match'!$A$2:$N$81,3,FALSE),IF(_xlpm.x=0,"",_xlpm.x)))</f>
        <v>urn:lsid:marinespecies.org:taxname:160831</v>
      </c>
      <c r="M3403" s="46" t="str">
        <f>IF($I3403="","",_xlfn.LET(_xlpm.x,VLOOKUP($I3403,'2026-01-09_taxon-match'!$A$2:$N$81,5,FALSE),IF(_xlpm.x=0,"",_xlpm.x)))</f>
        <v>(Meissner, 1900)</v>
      </c>
      <c r="N3403" s="46" t="str">
        <f>IF($I3403="","",_xlfn.LET(_xlpm.x,VLOOKUP($I3403,'2026-01-09_taxon-match'!$A$2:$N$81,6,FALSE),IF(_xlpm.x=0,"",_xlpm.x)))</f>
        <v>Animalia</v>
      </c>
      <c r="O3403" s="46" t="str">
        <f>IF($I3403="","",_xlfn.LET(_xlpm.x,VLOOKUP($I3403,'2026-01-09_taxon-match'!$A$2:$N$81,7,FALSE),IF(_xlpm.x=0,"",_xlpm.x)))</f>
        <v>Echinodermata</v>
      </c>
      <c r="P3403" s="46" t="str">
        <f>IF($I3403="","",_xlfn.LET(_xlpm.x,VLOOKUP($I3403,'2026-01-09_taxon-match'!$A$2:$N$81,8,FALSE),IF(_xlpm.x=0,"",_xlpm.x)))</f>
        <v>Echinoidea</v>
      </c>
      <c r="Q3403" s="46" t="str">
        <f>IF($I3403="","",_xlfn.LET(_xlpm.x,VLOOKUP($I3403,'2026-01-09_taxon-match'!$A$2:$N$81,9,FALSE),IF(_xlpm.x=0,"",_xlpm.x)))</f>
        <v>Camarodonta</v>
      </c>
      <c r="R3403" s="46" t="str">
        <f>IF($I3403="","",_xlfn.LET(_xlpm.x,VLOOKUP($I3403,'2026-01-09_taxon-match'!$A$2:$N$81,10,FALSE),IF(_xlpm.x=0,"",_xlpm.x)))</f>
        <v>Echinidae</v>
      </c>
      <c r="S3403" s="46" t="str">
        <f>IF($I3403="","",_xlfn.LET(_xlpm.x,VLOOKUP($I3403,'2026-01-09_taxon-match'!$A$2:$N$81,11,FALSE),IF(_xlpm.x=0,"",_xlpm.x)))</f>
        <v>Sterechinus</v>
      </c>
      <c r="T3403" s="46" t="str">
        <f>IF($I3403="","",_xlfn.LET(_xlpm.x,VLOOKUP($I3403,'2026-01-09_taxon-match'!$A$2:$N$81,13,FALSE),IF(_xlpm.x=0,"",_xlpm.x)))</f>
        <v>neumayeri</v>
      </c>
      <c r="V3403" t="s">
        <v>43</v>
      </c>
      <c r="W3403" t="s">
        <v>28</v>
      </c>
      <c r="X3403" t="s">
        <v>32</v>
      </c>
      <c r="Y3403" s="46" t="str">
        <f>IF(V3403="","",_xlfn.LET(_xlpm.x,VLOOKUP(V3403,'Drop-down_menus'!$D$2:$E$13,2,FALSE),IF(_xlpm.x=0,"",_xlpm.x)))</f>
        <v>https://orcid.org/0000-0002-0981-7442</v>
      </c>
      <c r="Z3403" s="46" t="str">
        <f>IF(W3403="","",_xlfn.LET(_xlpm.x,VLOOKUP(W3403,'Drop-down_menus'!$D$2:$E$13,2,FALSE),IF(_xlpm.x=0,"",_xlpm.x)))</f>
        <v>https://orcid.org/0000-0002-9037-7623</v>
      </c>
      <c r="AA3403" s="46" t="str">
        <f>IF(X3403="","",_xlfn.LET(_xlpm.x,VLOOKUP(X3403,'Drop-down_menus'!$D$2:$E$13,2,FALSE),IF(_xlpm.x=0,"",_xlpm.x)))</f>
        <v>https://orcid.org/0000-0001-5748-602X</v>
      </c>
      <c r="AB3403" s="46" t="s">
        <v>300</v>
      </c>
      <c r="AC3403" s="46" t="s">
        <v>1115</v>
      </c>
    </row>
    <row r="3404" spans="1:29" ht="15" customHeight="1">
      <c r="A3404" s="46">
        <v>1957</v>
      </c>
      <c r="B3404" s="2">
        <v>4459</v>
      </c>
      <c r="C3404" t="s">
        <v>839</v>
      </c>
      <c r="D3404" s="46" t="b">
        <f>COUNTIF(Events!$B$2:$B$171, C3404) &gt; 0</f>
        <v>1</v>
      </c>
      <c r="E3404" s="46" t="s">
        <v>1113</v>
      </c>
      <c r="F3404" s="2" t="s">
        <v>1104</v>
      </c>
      <c r="G3404" t="s">
        <v>177</v>
      </c>
      <c r="H3404"/>
      <c r="I3404" s="46" t="s">
        <v>177</v>
      </c>
      <c r="J3404" s="46" t="str">
        <f>IF(I3404="","",_xlfn.LET(_xlpm.x,VLOOKUP(I3404,'2026-01-09_taxon-match'!$A$2:$N$81,4,FALSE),IF(_xlpm.x=0,"",_xlpm.x)))</f>
        <v>Sterechinus neumayeri</v>
      </c>
      <c r="K3404"/>
      <c r="L3404" s="46" t="str">
        <f>IF(I3404="","",_xlfn.LET(_xlpm.x,VLOOKUP(I3404,'2026-01-09_taxon-match'!$A$2:$N$81,3,FALSE),IF(_xlpm.x=0,"",_xlpm.x)))</f>
        <v>urn:lsid:marinespecies.org:taxname:160831</v>
      </c>
      <c r="M3404" s="46" t="str">
        <f>IF($I3404="","",_xlfn.LET(_xlpm.x,VLOOKUP($I3404,'2026-01-09_taxon-match'!$A$2:$N$81,5,FALSE),IF(_xlpm.x=0,"",_xlpm.x)))</f>
        <v>(Meissner, 1900)</v>
      </c>
      <c r="N3404" s="46" t="str">
        <f>IF($I3404="","",_xlfn.LET(_xlpm.x,VLOOKUP($I3404,'2026-01-09_taxon-match'!$A$2:$N$81,6,FALSE),IF(_xlpm.x=0,"",_xlpm.x)))</f>
        <v>Animalia</v>
      </c>
      <c r="O3404" s="46" t="str">
        <f>IF($I3404="","",_xlfn.LET(_xlpm.x,VLOOKUP($I3404,'2026-01-09_taxon-match'!$A$2:$N$81,7,FALSE),IF(_xlpm.x=0,"",_xlpm.x)))</f>
        <v>Echinodermata</v>
      </c>
      <c r="P3404" s="46" t="str">
        <f>IF($I3404="","",_xlfn.LET(_xlpm.x,VLOOKUP($I3404,'2026-01-09_taxon-match'!$A$2:$N$81,8,FALSE),IF(_xlpm.x=0,"",_xlpm.x)))</f>
        <v>Echinoidea</v>
      </c>
      <c r="Q3404" s="46" t="str">
        <f>IF($I3404="","",_xlfn.LET(_xlpm.x,VLOOKUP($I3404,'2026-01-09_taxon-match'!$A$2:$N$81,9,FALSE),IF(_xlpm.x=0,"",_xlpm.x)))</f>
        <v>Camarodonta</v>
      </c>
      <c r="R3404" s="46" t="str">
        <f>IF($I3404="","",_xlfn.LET(_xlpm.x,VLOOKUP($I3404,'2026-01-09_taxon-match'!$A$2:$N$81,10,FALSE),IF(_xlpm.x=0,"",_xlpm.x)))</f>
        <v>Echinidae</v>
      </c>
      <c r="S3404" s="46" t="str">
        <f>IF($I3404="","",_xlfn.LET(_xlpm.x,VLOOKUP($I3404,'2026-01-09_taxon-match'!$A$2:$N$81,11,FALSE),IF(_xlpm.x=0,"",_xlpm.x)))</f>
        <v>Sterechinus</v>
      </c>
      <c r="T3404" s="46" t="str">
        <f>IF($I3404="","",_xlfn.LET(_xlpm.x,VLOOKUP($I3404,'2026-01-09_taxon-match'!$A$2:$N$81,13,FALSE),IF(_xlpm.x=0,"",_xlpm.x)))</f>
        <v>neumayeri</v>
      </c>
      <c r="U3404"/>
      <c r="V3404" t="s">
        <v>43</v>
      </c>
      <c r="W3404" t="s">
        <v>28</v>
      </c>
      <c r="X3404" t="s">
        <v>32</v>
      </c>
      <c r="Y3404" s="46" t="str">
        <f>IF(V3404="","",_xlfn.LET(_xlpm.x,VLOOKUP(V3404,'Drop-down_menus'!$D$2:$E$13,2,FALSE),IF(_xlpm.x=0,"",_xlpm.x)))</f>
        <v>https://orcid.org/0000-0002-0981-7442</v>
      </c>
      <c r="Z3404" s="46" t="str">
        <f>IF(W3404="","",_xlfn.LET(_xlpm.x,VLOOKUP(W3404,'Drop-down_menus'!$D$2:$E$13,2,FALSE),IF(_xlpm.x=0,"",_xlpm.x)))</f>
        <v>https://orcid.org/0000-0002-9037-7623</v>
      </c>
      <c r="AA3404" s="46" t="str">
        <f>IF(X3404="","",_xlfn.LET(_xlpm.x,VLOOKUP(X3404,'Drop-down_menus'!$D$2:$E$13,2,FALSE),IF(_xlpm.x=0,"",_xlpm.x)))</f>
        <v>https://orcid.org/0000-0001-5748-602X</v>
      </c>
      <c r="AB3404" s="46" t="s">
        <v>172</v>
      </c>
      <c r="AC3404" s="46" t="s">
        <v>1114</v>
      </c>
    </row>
    <row r="3405" spans="1:29" ht="15" customHeight="1">
      <c r="A3405" s="46">
        <v>1957</v>
      </c>
      <c r="B3405" s="2">
        <v>4460</v>
      </c>
      <c r="C3405" t="s">
        <v>839</v>
      </c>
      <c r="D3405" s="46" t="b">
        <f>COUNTIF(Events!$B$2:$B$171, C3405) &gt; 0</f>
        <v>1</v>
      </c>
      <c r="E3405" s="46" t="s">
        <v>1109</v>
      </c>
      <c r="F3405" s="46" t="s">
        <v>1107</v>
      </c>
      <c r="G3405" t="s">
        <v>177</v>
      </c>
      <c r="H3405"/>
      <c r="I3405" s="46" t="s">
        <v>177</v>
      </c>
      <c r="J3405" s="46" t="str">
        <f>IF(I3405="","",_xlfn.LET(_xlpm.x,VLOOKUP(I3405,'2026-01-09_taxon-match'!$A$2:$N$81,4,FALSE),IF(_xlpm.x=0,"",_xlpm.x)))</f>
        <v>Sterechinus neumayeri</v>
      </c>
      <c r="K3405"/>
      <c r="L3405" s="46" t="str">
        <f>IF(I3405="","",_xlfn.LET(_xlpm.x,VLOOKUP(I3405,'2026-01-09_taxon-match'!$A$2:$N$81,3,FALSE),IF(_xlpm.x=0,"",_xlpm.x)))</f>
        <v>urn:lsid:marinespecies.org:taxname:160831</v>
      </c>
      <c r="M3405" s="46" t="str">
        <f>IF($I3405="","",_xlfn.LET(_xlpm.x,VLOOKUP($I3405,'2026-01-09_taxon-match'!$A$2:$N$81,5,FALSE),IF(_xlpm.x=0,"",_xlpm.x)))</f>
        <v>(Meissner, 1900)</v>
      </c>
      <c r="N3405" s="46" t="str">
        <f>IF($I3405="","",_xlfn.LET(_xlpm.x,VLOOKUP($I3405,'2026-01-09_taxon-match'!$A$2:$N$81,6,FALSE),IF(_xlpm.x=0,"",_xlpm.x)))</f>
        <v>Animalia</v>
      </c>
      <c r="O3405" s="46" t="str">
        <f>IF($I3405="","",_xlfn.LET(_xlpm.x,VLOOKUP($I3405,'2026-01-09_taxon-match'!$A$2:$N$81,7,FALSE),IF(_xlpm.x=0,"",_xlpm.x)))</f>
        <v>Echinodermata</v>
      </c>
      <c r="P3405" s="46" t="str">
        <f>IF($I3405="","",_xlfn.LET(_xlpm.x,VLOOKUP($I3405,'2026-01-09_taxon-match'!$A$2:$N$81,8,FALSE),IF(_xlpm.x=0,"",_xlpm.x)))</f>
        <v>Echinoidea</v>
      </c>
      <c r="Q3405" s="46" t="str">
        <f>IF($I3405="","",_xlfn.LET(_xlpm.x,VLOOKUP($I3405,'2026-01-09_taxon-match'!$A$2:$N$81,9,FALSE),IF(_xlpm.x=0,"",_xlpm.x)))</f>
        <v>Camarodonta</v>
      </c>
      <c r="R3405" s="46" t="str">
        <f>IF($I3405="","",_xlfn.LET(_xlpm.x,VLOOKUP($I3405,'2026-01-09_taxon-match'!$A$2:$N$81,10,FALSE),IF(_xlpm.x=0,"",_xlpm.x)))</f>
        <v>Echinidae</v>
      </c>
      <c r="S3405" s="46" t="str">
        <f>IF($I3405="","",_xlfn.LET(_xlpm.x,VLOOKUP($I3405,'2026-01-09_taxon-match'!$A$2:$N$81,11,FALSE),IF(_xlpm.x=0,"",_xlpm.x)))</f>
        <v>Sterechinus</v>
      </c>
      <c r="T3405" s="46" t="str">
        <f>IF($I3405="","",_xlfn.LET(_xlpm.x,VLOOKUP($I3405,'2026-01-09_taxon-match'!$A$2:$N$81,13,FALSE),IF(_xlpm.x=0,"",_xlpm.x)))</f>
        <v>neumayeri</v>
      </c>
      <c r="V3405" t="s">
        <v>43</v>
      </c>
      <c r="W3405" t="s">
        <v>28</v>
      </c>
      <c r="X3405" t="s">
        <v>32</v>
      </c>
      <c r="Y3405" s="46" t="str">
        <f>IF(V3405="","",_xlfn.LET(_xlpm.x,VLOOKUP(V3405,'Drop-down_menus'!$D$2:$E$13,2,FALSE),IF(_xlpm.x=0,"",_xlpm.x)))</f>
        <v>https://orcid.org/0000-0002-0981-7442</v>
      </c>
      <c r="Z3405" s="46" t="str">
        <f>IF(W3405="","",_xlfn.LET(_xlpm.x,VLOOKUP(W3405,'Drop-down_menus'!$D$2:$E$13,2,FALSE),IF(_xlpm.x=0,"",_xlpm.x)))</f>
        <v>https://orcid.org/0000-0002-9037-7623</v>
      </c>
      <c r="AA3405" s="46" t="str">
        <f>IF(X3405="","",_xlfn.LET(_xlpm.x,VLOOKUP(X3405,'Drop-down_menus'!$D$2:$E$13,2,FALSE),IF(_xlpm.x=0,"",_xlpm.x)))</f>
        <v>https://orcid.org/0000-0001-5748-602X</v>
      </c>
      <c r="AB3405" s="46" t="s">
        <v>172</v>
      </c>
      <c r="AC3405" s="46" t="s">
        <v>189</v>
      </c>
    </row>
    <row r="3406" spans="1:29" ht="15" customHeight="1">
      <c r="A3406" s="46">
        <v>1957</v>
      </c>
      <c r="B3406" s="2">
        <v>4461</v>
      </c>
      <c r="C3406" t="s">
        <v>839</v>
      </c>
      <c r="D3406" s="46" t="b">
        <f>COUNTIF(Events!$B$2:$B$171, C3406) &gt; 0</f>
        <v>1</v>
      </c>
      <c r="E3406" s="46" t="s">
        <v>1110</v>
      </c>
      <c r="F3406" s="46" t="s">
        <v>1108</v>
      </c>
      <c r="G3406" t="s">
        <v>177</v>
      </c>
      <c r="H3406"/>
      <c r="I3406" s="46" t="s">
        <v>177</v>
      </c>
      <c r="J3406" s="46" t="str">
        <f>IF(I3406="","",_xlfn.LET(_xlpm.x,VLOOKUP(I3406,'2026-01-09_taxon-match'!$A$2:$N$81,4,FALSE),IF(_xlpm.x=0,"",_xlpm.x)))</f>
        <v>Sterechinus neumayeri</v>
      </c>
      <c r="K3406"/>
      <c r="L3406" s="46" t="str">
        <f>IF(I3406="","",_xlfn.LET(_xlpm.x,VLOOKUP(I3406,'2026-01-09_taxon-match'!$A$2:$N$81,3,FALSE),IF(_xlpm.x=0,"",_xlpm.x)))</f>
        <v>urn:lsid:marinespecies.org:taxname:160831</v>
      </c>
      <c r="M3406" s="46" t="str">
        <f>IF($I3406="","",_xlfn.LET(_xlpm.x,VLOOKUP($I3406,'2026-01-09_taxon-match'!$A$2:$N$81,5,FALSE),IF(_xlpm.x=0,"",_xlpm.x)))</f>
        <v>(Meissner, 1900)</v>
      </c>
      <c r="N3406" s="46" t="str">
        <f>IF($I3406="","",_xlfn.LET(_xlpm.x,VLOOKUP($I3406,'2026-01-09_taxon-match'!$A$2:$N$81,6,FALSE),IF(_xlpm.x=0,"",_xlpm.x)))</f>
        <v>Animalia</v>
      </c>
      <c r="O3406" s="46" t="str">
        <f>IF($I3406="","",_xlfn.LET(_xlpm.x,VLOOKUP($I3406,'2026-01-09_taxon-match'!$A$2:$N$81,7,FALSE),IF(_xlpm.x=0,"",_xlpm.x)))</f>
        <v>Echinodermata</v>
      </c>
      <c r="P3406" s="46" t="str">
        <f>IF($I3406="","",_xlfn.LET(_xlpm.x,VLOOKUP($I3406,'2026-01-09_taxon-match'!$A$2:$N$81,8,FALSE),IF(_xlpm.x=0,"",_xlpm.x)))</f>
        <v>Echinoidea</v>
      </c>
      <c r="Q3406" s="46" t="str">
        <f>IF($I3406="","",_xlfn.LET(_xlpm.x,VLOOKUP($I3406,'2026-01-09_taxon-match'!$A$2:$N$81,9,FALSE),IF(_xlpm.x=0,"",_xlpm.x)))</f>
        <v>Camarodonta</v>
      </c>
      <c r="R3406" s="46" t="str">
        <f>IF($I3406="","",_xlfn.LET(_xlpm.x,VLOOKUP($I3406,'2026-01-09_taxon-match'!$A$2:$N$81,10,FALSE),IF(_xlpm.x=0,"",_xlpm.x)))</f>
        <v>Echinidae</v>
      </c>
      <c r="S3406" s="46" t="str">
        <f>IF($I3406="","",_xlfn.LET(_xlpm.x,VLOOKUP($I3406,'2026-01-09_taxon-match'!$A$2:$N$81,11,FALSE),IF(_xlpm.x=0,"",_xlpm.x)))</f>
        <v>Sterechinus</v>
      </c>
      <c r="T3406" s="46" t="str">
        <f>IF($I3406="","",_xlfn.LET(_xlpm.x,VLOOKUP($I3406,'2026-01-09_taxon-match'!$A$2:$N$81,13,FALSE),IF(_xlpm.x=0,"",_xlpm.x)))</f>
        <v>neumayeri</v>
      </c>
      <c r="V3406" t="s">
        <v>43</v>
      </c>
      <c r="W3406" t="s">
        <v>28</v>
      </c>
      <c r="X3406" t="s">
        <v>32</v>
      </c>
      <c r="Y3406" s="46" t="str">
        <f>IF(V3406="","",_xlfn.LET(_xlpm.x,VLOOKUP(V3406,'Drop-down_menus'!$D$2:$E$13,2,FALSE),IF(_xlpm.x=0,"",_xlpm.x)))</f>
        <v>https://orcid.org/0000-0002-0981-7442</v>
      </c>
      <c r="Z3406" s="46" t="str">
        <f>IF(W3406="","",_xlfn.LET(_xlpm.x,VLOOKUP(W3406,'Drop-down_menus'!$D$2:$E$13,2,FALSE),IF(_xlpm.x=0,"",_xlpm.x)))</f>
        <v>https://orcid.org/0000-0002-9037-7623</v>
      </c>
      <c r="AA3406" s="46" t="str">
        <f>IF(X3406="","",_xlfn.LET(_xlpm.x,VLOOKUP(X3406,'Drop-down_menus'!$D$2:$E$13,2,FALSE),IF(_xlpm.x=0,"",_xlpm.x)))</f>
        <v>https://orcid.org/0000-0001-5748-602X</v>
      </c>
      <c r="AB3406" s="46" t="s">
        <v>229</v>
      </c>
      <c r="AC3406" s="46" t="s">
        <v>1114</v>
      </c>
    </row>
    <row r="3407" spans="1:29" ht="15" customHeight="1">
      <c r="A3407" s="46">
        <v>1957</v>
      </c>
      <c r="B3407" s="2">
        <v>4462</v>
      </c>
      <c r="C3407" t="s">
        <v>839</v>
      </c>
      <c r="D3407" s="46" t="b">
        <f>COUNTIF(Events!$B$2:$B$171, C3407) &gt; 0</f>
        <v>1</v>
      </c>
      <c r="E3407" s="46" t="s">
        <v>1111</v>
      </c>
      <c r="F3407" s="46" t="s">
        <v>1108</v>
      </c>
      <c r="G3407" t="s">
        <v>177</v>
      </c>
      <c r="H3407"/>
      <c r="I3407" s="46" t="s">
        <v>177</v>
      </c>
      <c r="J3407" s="46" t="str">
        <f>IF(I3407="","",_xlfn.LET(_xlpm.x,VLOOKUP(I3407,'2026-01-09_taxon-match'!$A$2:$N$81,4,FALSE),IF(_xlpm.x=0,"",_xlpm.x)))</f>
        <v>Sterechinus neumayeri</v>
      </c>
      <c r="K3407"/>
      <c r="L3407" s="46" t="str">
        <f>IF(I3407="","",_xlfn.LET(_xlpm.x,VLOOKUP(I3407,'2026-01-09_taxon-match'!$A$2:$N$81,3,FALSE),IF(_xlpm.x=0,"",_xlpm.x)))</f>
        <v>urn:lsid:marinespecies.org:taxname:160831</v>
      </c>
      <c r="M3407" s="46" t="str">
        <f>IF($I3407="","",_xlfn.LET(_xlpm.x,VLOOKUP($I3407,'2026-01-09_taxon-match'!$A$2:$N$81,5,FALSE),IF(_xlpm.x=0,"",_xlpm.x)))</f>
        <v>(Meissner, 1900)</v>
      </c>
      <c r="N3407" s="46" t="str">
        <f>IF($I3407="","",_xlfn.LET(_xlpm.x,VLOOKUP($I3407,'2026-01-09_taxon-match'!$A$2:$N$81,6,FALSE),IF(_xlpm.x=0,"",_xlpm.x)))</f>
        <v>Animalia</v>
      </c>
      <c r="O3407" s="46" t="str">
        <f>IF($I3407="","",_xlfn.LET(_xlpm.x,VLOOKUP($I3407,'2026-01-09_taxon-match'!$A$2:$N$81,7,FALSE),IF(_xlpm.x=0,"",_xlpm.x)))</f>
        <v>Echinodermata</v>
      </c>
      <c r="P3407" s="46" t="str">
        <f>IF($I3407="","",_xlfn.LET(_xlpm.x,VLOOKUP($I3407,'2026-01-09_taxon-match'!$A$2:$N$81,8,FALSE),IF(_xlpm.x=0,"",_xlpm.x)))</f>
        <v>Echinoidea</v>
      </c>
      <c r="Q3407" s="46" t="str">
        <f>IF($I3407="","",_xlfn.LET(_xlpm.x,VLOOKUP($I3407,'2026-01-09_taxon-match'!$A$2:$N$81,9,FALSE),IF(_xlpm.x=0,"",_xlpm.x)))</f>
        <v>Camarodonta</v>
      </c>
      <c r="R3407" s="46" t="str">
        <f>IF($I3407="","",_xlfn.LET(_xlpm.x,VLOOKUP($I3407,'2026-01-09_taxon-match'!$A$2:$N$81,10,FALSE),IF(_xlpm.x=0,"",_xlpm.x)))</f>
        <v>Echinidae</v>
      </c>
      <c r="S3407" s="46" t="str">
        <f>IF($I3407="","",_xlfn.LET(_xlpm.x,VLOOKUP($I3407,'2026-01-09_taxon-match'!$A$2:$N$81,11,FALSE),IF(_xlpm.x=0,"",_xlpm.x)))</f>
        <v>Sterechinus</v>
      </c>
      <c r="T3407" s="46" t="str">
        <f>IF($I3407="","",_xlfn.LET(_xlpm.x,VLOOKUP($I3407,'2026-01-09_taxon-match'!$A$2:$N$81,13,FALSE),IF(_xlpm.x=0,"",_xlpm.x)))</f>
        <v>neumayeri</v>
      </c>
      <c r="V3407" t="s">
        <v>43</v>
      </c>
      <c r="W3407" t="s">
        <v>28</v>
      </c>
      <c r="X3407" t="s">
        <v>32</v>
      </c>
      <c r="Y3407" s="46" t="str">
        <f>IF(V3407="","",_xlfn.LET(_xlpm.x,VLOOKUP(V3407,'Drop-down_menus'!$D$2:$E$13,2,FALSE),IF(_xlpm.x=0,"",_xlpm.x)))</f>
        <v>https://orcid.org/0000-0002-0981-7442</v>
      </c>
      <c r="Z3407" s="46" t="str">
        <f>IF(W3407="","",_xlfn.LET(_xlpm.x,VLOOKUP(W3407,'Drop-down_menus'!$D$2:$E$13,2,FALSE),IF(_xlpm.x=0,"",_xlpm.x)))</f>
        <v>https://orcid.org/0000-0002-9037-7623</v>
      </c>
      <c r="AA3407" s="46" t="str">
        <f>IF(X3407="","",_xlfn.LET(_xlpm.x,VLOOKUP(X3407,'Drop-down_menus'!$D$2:$E$13,2,FALSE),IF(_xlpm.x=0,"",_xlpm.x)))</f>
        <v>https://orcid.org/0000-0001-5748-602X</v>
      </c>
      <c r="AB3407" s="46" t="s">
        <v>229</v>
      </c>
      <c r="AC3407" s="46" t="s">
        <v>1114</v>
      </c>
    </row>
    <row r="3408" spans="1:29" ht="15" customHeight="1">
      <c r="A3408" s="46">
        <v>1957</v>
      </c>
      <c r="B3408" s="2">
        <v>4463</v>
      </c>
      <c r="C3408" t="s">
        <v>839</v>
      </c>
      <c r="D3408" s="46" t="b">
        <f>COUNTIF(Events!$B$2:$B$171, C3408) &gt; 0</f>
        <v>1</v>
      </c>
      <c r="E3408" s="2" t="s">
        <v>1106</v>
      </c>
      <c r="F3408" s="46" t="s">
        <v>1105</v>
      </c>
      <c r="G3408" t="s">
        <v>177</v>
      </c>
      <c r="H3408"/>
      <c r="I3408" s="46" t="s">
        <v>177</v>
      </c>
      <c r="J3408" s="46" t="str">
        <f>IF(I3408="","",_xlfn.LET(_xlpm.x,VLOOKUP(I3408,'2026-01-09_taxon-match'!$A$2:$N$81,4,FALSE),IF(_xlpm.x=0,"",_xlpm.x)))</f>
        <v>Sterechinus neumayeri</v>
      </c>
      <c r="K3408"/>
      <c r="L3408" s="46" t="str">
        <f>IF(I3408="","",_xlfn.LET(_xlpm.x,VLOOKUP(I3408,'2026-01-09_taxon-match'!$A$2:$N$81,3,FALSE),IF(_xlpm.x=0,"",_xlpm.x)))</f>
        <v>urn:lsid:marinespecies.org:taxname:160831</v>
      </c>
      <c r="M3408" s="46" t="str">
        <f>IF($I3408="","",_xlfn.LET(_xlpm.x,VLOOKUP($I3408,'2026-01-09_taxon-match'!$A$2:$N$81,5,FALSE),IF(_xlpm.x=0,"",_xlpm.x)))</f>
        <v>(Meissner, 1900)</v>
      </c>
      <c r="N3408" s="46" t="str">
        <f>IF($I3408="","",_xlfn.LET(_xlpm.x,VLOOKUP($I3408,'2026-01-09_taxon-match'!$A$2:$N$81,6,FALSE),IF(_xlpm.x=0,"",_xlpm.x)))</f>
        <v>Animalia</v>
      </c>
      <c r="O3408" s="46" t="str">
        <f>IF($I3408="","",_xlfn.LET(_xlpm.x,VLOOKUP($I3408,'2026-01-09_taxon-match'!$A$2:$N$81,7,FALSE),IF(_xlpm.x=0,"",_xlpm.x)))</f>
        <v>Echinodermata</v>
      </c>
      <c r="P3408" s="46" t="str">
        <f>IF($I3408="","",_xlfn.LET(_xlpm.x,VLOOKUP($I3408,'2026-01-09_taxon-match'!$A$2:$N$81,8,FALSE),IF(_xlpm.x=0,"",_xlpm.x)))</f>
        <v>Echinoidea</v>
      </c>
      <c r="Q3408" s="46" t="str">
        <f>IF($I3408="","",_xlfn.LET(_xlpm.x,VLOOKUP($I3408,'2026-01-09_taxon-match'!$A$2:$N$81,9,FALSE),IF(_xlpm.x=0,"",_xlpm.x)))</f>
        <v>Camarodonta</v>
      </c>
      <c r="R3408" s="46" t="str">
        <f>IF($I3408="","",_xlfn.LET(_xlpm.x,VLOOKUP($I3408,'2026-01-09_taxon-match'!$A$2:$N$81,10,FALSE),IF(_xlpm.x=0,"",_xlpm.x)))</f>
        <v>Echinidae</v>
      </c>
      <c r="S3408" s="46" t="str">
        <f>IF($I3408="","",_xlfn.LET(_xlpm.x,VLOOKUP($I3408,'2026-01-09_taxon-match'!$A$2:$N$81,11,FALSE),IF(_xlpm.x=0,"",_xlpm.x)))</f>
        <v>Sterechinus</v>
      </c>
      <c r="T3408" s="46" t="str">
        <f>IF($I3408="","",_xlfn.LET(_xlpm.x,VLOOKUP($I3408,'2026-01-09_taxon-match'!$A$2:$N$81,13,FALSE),IF(_xlpm.x=0,"",_xlpm.x)))</f>
        <v>neumayeri</v>
      </c>
      <c r="V3408" t="s">
        <v>43</v>
      </c>
      <c r="W3408" t="s">
        <v>28</v>
      </c>
      <c r="X3408" t="s">
        <v>32</v>
      </c>
      <c r="Y3408" s="46" t="str">
        <f>IF(V3408="","",_xlfn.LET(_xlpm.x,VLOOKUP(V3408,'Drop-down_menus'!$D$2:$E$13,2,FALSE),IF(_xlpm.x=0,"",_xlpm.x)))</f>
        <v>https://orcid.org/0000-0002-0981-7442</v>
      </c>
      <c r="Z3408" s="46" t="str">
        <f>IF(W3408="","",_xlfn.LET(_xlpm.x,VLOOKUP(W3408,'Drop-down_menus'!$D$2:$E$13,2,FALSE),IF(_xlpm.x=0,"",_xlpm.x)))</f>
        <v>https://orcid.org/0000-0002-9037-7623</v>
      </c>
      <c r="AA3408" s="46" t="str">
        <f>IF(X3408="","",_xlfn.LET(_xlpm.x,VLOOKUP(X3408,'Drop-down_menus'!$D$2:$E$13,2,FALSE),IF(_xlpm.x=0,"",_xlpm.x)))</f>
        <v>https://orcid.org/0000-0001-5748-602X</v>
      </c>
      <c r="AB3408" s="46" t="s">
        <v>300</v>
      </c>
      <c r="AC3408" s="46" t="s">
        <v>1115</v>
      </c>
    </row>
    <row r="3409" spans="1:29" ht="15" customHeight="1">
      <c r="A3409" s="46">
        <v>1958</v>
      </c>
      <c r="B3409" s="2">
        <v>4464</v>
      </c>
      <c r="C3409" t="s">
        <v>839</v>
      </c>
      <c r="D3409" s="46" t="b">
        <f>COUNTIF(Events!$B$2:$B$171, C3409) &gt; 0</f>
        <v>1</v>
      </c>
      <c r="E3409" s="46" t="s">
        <v>1113</v>
      </c>
      <c r="F3409" s="2" t="s">
        <v>1104</v>
      </c>
      <c r="G3409" t="s">
        <v>177</v>
      </c>
      <c r="H3409"/>
      <c r="I3409" s="46" t="s">
        <v>177</v>
      </c>
      <c r="J3409" s="46" t="str">
        <f>IF(I3409="","",_xlfn.LET(_xlpm.x,VLOOKUP(I3409,'2026-01-09_taxon-match'!$A$2:$N$81,4,FALSE),IF(_xlpm.x=0,"",_xlpm.x)))</f>
        <v>Sterechinus neumayeri</v>
      </c>
      <c r="K3409"/>
      <c r="L3409" s="46" t="str">
        <f>IF(I3409="","",_xlfn.LET(_xlpm.x,VLOOKUP(I3409,'2026-01-09_taxon-match'!$A$2:$N$81,3,FALSE),IF(_xlpm.x=0,"",_xlpm.x)))</f>
        <v>urn:lsid:marinespecies.org:taxname:160831</v>
      </c>
      <c r="M3409" s="46" t="str">
        <f>IF($I3409="","",_xlfn.LET(_xlpm.x,VLOOKUP($I3409,'2026-01-09_taxon-match'!$A$2:$N$81,5,FALSE),IF(_xlpm.x=0,"",_xlpm.x)))</f>
        <v>(Meissner, 1900)</v>
      </c>
      <c r="N3409" s="46" t="str">
        <f>IF($I3409="","",_xlfn.LET(_xlpm.x,VLOOKUP($I3409,'2026-01-09_taxon-match'!$A$2:$N$81,6,FALSE),IF(_xlpm.x=0,"",_xlpm.x)))</f>
        <v>Animalia</v>
      </c>
      <c r="O3409" s="46" t="str">
        <f>IF($I3409="","",_xlfn.LET(_xlpm.x,VLOOKUP($I3409,'2026-01-09_taxon-match'!$A$2:$N$81,7,FALSE),IF(_xlpm.x=0,"",_xlpm.x)))</f>
        <v>Echinodermata</v>
      </c>
      <c r="P3409" s="46" t="str">
        <f>IF($I3409="","",_xlfn.LET(_xlpm.x,VLOOKUP($I3409,'2026-01-09_taxon-match'!$A$2:$N$81,8,FALSE),IF(_xlpm.x=0,"",_xlpm.x)))</f>
        <v>Echinoidea</v>
      </c>
      <c r="Q3409" s="46" t="str">
        <f>IF($I3409="","",_xlfn.LET(_xlpm.x,VLOOKUP($I3409,'2026-01-09_taxon-match'!$A$2:$N$81,9,FALSE),IF(_xlpm.x=0,"",_xlpm.x)))</f>
        <v>Camarodonta</v>
      </c>
      <c r="R3409" s="46" t="str">
        <f>IF($I3409="","",_xlfn.LET(_xlpm.x,VLOOKUP($I3409,'2026-01-09_taxon-match'!$A$2:$N$81,10,FALSE),IF(_xlpm.x=0,"",_xlpm.x)))</f>
        <v>Echinidae</v>
      </c>
      <c r="S3409" s="46" t="str">
        <f>IF($I3409="","",_xlfn.LET(_xlpm.x,VLOOKUP($I3409,'2026-01-09_taxon-match'!$A$2:$N$81,11,FALSE),IF(_xlpm.x=0,"",_xlpm.x)))</f>
        <v>Sterechinus</v>
      </c>
      <c r="T3409" s="46" t="str">
        <f>IF($I3409="","",_xlfn.LET(_xlpm.x,VLOOKUP($I3409,'2026-01-09_taxon-match'!$A$2:$N$81,13,FALSE),IF(_xlpm.x=0,"",_xlpm.x)))</f>
        <v>neumayeri</v>
      </c>
      <c r="U3409"/>
      <c r="V3409" t="s">
        <v>43</v>
      </c>
      <c r="W3409" t="s">
        <v>28</v>
      </c>
      <c r="X3409" t="s">
        <v>32</v>
      </c>
      <c r="Y3409" s="46" t="str">
        <f>IF(V3409="","",_xlfn.LET(_xlpm.x,VLOOKUP(V3409,'Drop-down_menus'!$D$2:$E$13,2,FALSE),IF(_xlpm.x=0,"",_xlpm.x)))</f>
        <v>https://orcid.org/0000-0002-0981-7442</v>
      </c>
      <c r="Z3409" s="46" t="str">
        <f>IF(W3409="","",_xlfn.LET(_xlpm.x,VLOOKUP(W3409,'Drop-down_menus'!$D$2:$E$13,2,FALSE),IF(_xlpm.x=0,"",_xlpm.x)))</f>
        <v>https://orcid.org/0000-0002-9037-7623</v>
      </c>
      <c r="AA3409" s="46" t="str">
        <f>IF(X3409="","",_xlfn.LET(_xlpm.x,VLOOKUP(X3409,'Drop-down_menus'!$D$2:$E$13,2,FALSE),IF(_xlpm.x=0,"",_xlpm.x)))</f>
        <v>https://orcid.org/0000-0001-5748-602X</v>
      </c>
      <c r="AB3409" s="46" t="s">
        <v>172</v>
      </c>
      <c r="AC3409" s="46" t="s">
        <v>1114</v>
      </c>
    </row>
    <row r="3410" spans="1:29" ht="15" customHeight="1">
      <c r="A3410" s="46">
        <v>1958</v>
      </c>
      <c r="B3410" s="2">
        <v>4465</v>
      </c>
      <c r="C3410" t="s">
        <v>839</v>
      </c>
      <c r="D3410" s="46" t="b">
        <f>COUNTIF(Events!$B$2:$B$171, C3410) &gt; 0</f>
        <v>1</v>
      </c>
      <c r="E3410" s="46" t="s">
        <v>1109</v>
      </c>
      <c r="F3410" s="46" t="s">
        <v>1107</v>
      </c>
      <c r="G3410" t="s">
        <v>177</v>
      </c>
      <c r="H3410"/>
      <c r="I3410" s="46" t="s">
        <v>177</v>
      </c>
      <c r="J3410" s="46" t="str">
        <f>IF(I3410="","",_xlfn.LET(_xlpm.x,VLOOKUP(I3410,'2026-01-09_taxon-match'!$A$2:$N$81,4,FALSE),IF(_xlpm.x=0,"",_xlpm.x)))</f>
        <v>Sterechinus neumayeri</v>
      </c>
      <c r="K3410"/>
      <c r="L3410" s="46" t="str">
        <f>IF(I3410="","",_xlfn.LET(_xlpm.x,VLOOKUP(I3410,'2026-01-09_taxon-match'!$A$2:$N$81,3,FALSE),IF(_xlpm.x=0,"",_xlpm.x)))</f>
        <v>urn:lsid:marinespecies.org:taxname:160831</v>
      </c>
      <c r="M3410" s="46" t="str">
        <f>IF($I3410="","",_xlfn.LET(_xlpm.x,VLOOKUP($I3410,'2026-01-09_taxon-match'!$A$2:$N$81,5,FALSE),IF(_xlpm.x=0,"",_xlpm.x)))</f>
        <v>(Meissner, 1900)</v>
      </c>
      <c r="N3410" s="46" t="str">
        <f>IF($I3410="","",_xlfn.LET(_xlpm.x,VLOOKUP($I3410,'2026-01-09_taxon-match'!$A$2:$N$81,6,FALSE),IF(_xlpm.x=0,"",_xlpm.x)))</f>
        <v>Animalia</v>
      </c>
      <c r="O3410" s="46" t="str">
        <f>IF($I3410="","",_xlfn.LET(_xlpm.x,VLOOKUP($I3410,'2026-01-09_taxon-match'!$A$2:$N$81,7,FALSE),IF(_xlpm.x=0,"",_xlpm.x)))</f>
        <v>Echinodermata</v>
      </c>
      <c r="P3410" s="46" t="str">
        <f>IF($I3410="","",_xlfn.LET(_xlpm.x,VLOOKUP($I3410,'2026-01-09_taxon-match'!$A$2:$N$81,8,FALSE),IF(_xlpm.x=0,"",_xlpm.x)))</f>
        <v>Echinoidea</v>
      </c>
      <c r="Q3410" s="46" t="str">
        <f>IF($I3410="","",_xlfn.LET(_xlpm.x,VLOOKUP($I3410,'2026-01-09_taxon-match'!$A$2:$N$81,9,FALSE),IF(_xlpm.x=0,"",_xlpm.x)))</f>
        <v>Camarodonta</v>
      </c>
      <c r="R3410" s="46" t="str">
        <f>IF($I3410="","",_xlfn.LET(_xlpm.x,VLOOKUP($I3410,'2026-01-09_taxon-match'!$A$2:$N$81,10,FALSE),IF(_xlpm.x=0,"",_xlpm.x)))</f>
        <v>Echinidae</v>
      </c>
      <c r="S3410" s="46" t="str">
        <f>IF($I3410="","",_xlfn.LET(_xlpm.x,VLOOKUP($I3410,'2026-01-09_taxon-match'!$A$2:$N$81,11,FALSE),IF(_xlpm.x=0,"",_xlpm.x)))</f>
        <v>Sterechinus</v>
      </c>
      <c r="T3410" s="46" t="str">
        <f>IF($I3410="","",_xlfn.LET(_xlpm.x,VLOOKUP($I3410,'2026-01-09_taxon-match'!$A$2:$N$81,13,FALSE),IF(_xlpm.x=0,"",_xlpm.x)))</f>
        <v>neumayeri</v>
      </c>
      <c r="V3410" t="s">
        <v>43</v>
      </c>
      <c r="W3410" t="s">
        <v>28</v>
      </c>
      <c r="X3410" t="s">
        <v>32</v>
      </c>
      <c r="Y3410" s="46" t="str">
        <f>IF(V3410="","",_xlfn.LET(_xlpm.x,VLOOKUP(V3410,'Drop-down_menus'!$D$2:$E$13,2,FALSE),IF(_xlpm.x=0,"",_xlpm.x)))</f>
        <v>https://orcid.org/0000-0002-0981-7442</v>
      </c>
      <c r="Z3410" s="46" t="str">
        <f>IF(W3410="","",_xlfn.LET(_xlpm.x,VLOOKUP(W3410,'Drop-down_menus'!$D$2:$E$13,2,FALSE),IF(_xlpm.x=0,"",_xlpm.x)))</f>
        <v>https://orcid.org/0000-0002-9037-7623</v>
      </c>
      <c r="AA3410" s="46" t="str">
        <f>IF(X3410="","",_xlfn.LET(_xlpm.x,VLOOKUP(X3410,'Drop-down_menus'!$D$2:$E$13,2,FALSE),IF(_xlpm.x=0,"",_xlpm.x)))</f>
        <v>https://orcid.org/0000-0001-5748-602X</v>
      </c>
      <c r="AB3410" s="46" t="s">
        <v>172</v>
      </c>
      <c r="AC3410" s="46" t="s">
        <v>189</v>
      </c>
    </row>
    <row r="3411" spans="1:29" ht="15" customHeight="1">
      <c r="A3411" s="46">
        <v>1958</v>
      </c>
      <c r="B3411" s="2">
        <v>4466</v>
      </c>
      <c r="C3411" t="s">
        <v>839</v>
      </c>
      <c r="D3411" s="46" t="b">
        <f>COUNTIF(Events!$B$2:$B$171, C3411) &gt; 0</f>
        <v>1</v>
      </c>
      <c r="E3411" s="46" t="s">
        <v>1110</v>
      </c>
      <c r="F3411" s="46" t="s">
        <v>1108</v>
      </c>
      <c r="G3411" t="s">
        <v>177</v>
      </c>
      <c r="H3411"/>
      <c r="I3411" s="46" t="s">
        <v>177</v>
      </c>
      <c r="J3411" s="46" t="str">
        <f>IF(I3411="","",_xlfn.LET(_xlpm.x,VLOOKUP(I3411,'2026-01-09_taxon-match'!$A$2:$N$81,4,FALSE),IF(_xlpm.x=0,"",_xlpm.x)))</f>
        <v>Sterechinus neumayeri</v>
      </c>
      <c r="K3411"/>
      <c r="L3411" s="46" t="str">
        <f>IF(I3411="","",_xlfn.LET(_xlpm.x,VLOOKUP(I3411,'2026-01-09_taxon-match'!$A$2:$N$81,3,FALSE),IF(_xlpm.x=0,"",_xlpm.x)))</f>
        <v>urn:lsid:marinespecies.org:taxname:160831</v>
      </c>
      <c r="M3411" s="46" t="str">
        <f>IF($I3411="","",_xlfn.LET(_xlpm.x,VLOOKUP($I3411,'2026-01-09_taxon-match'!$A$2:$N$81,5,FALSE),IF(_xlpm.x=0,"",_xlpm.x)))</f>
        <v>(Meissner, 1900)</v>
      </c>
      <c r="N3411" s="46" t="str">
        <f>IF($I3411="","",_xlfn.LET(_xlpm.x,VLOOKUP($I3411,'2026-01-09_taxon-match'!$A$2:$N$81,6,FALSE),IF(_xlpm.x=0,"",_xlpm.x)))</f>
        <v>Animalia</v>
      </c>
      <c r="O3411" s="46" t="str">
        <f>IF($I3411="","",_xlfn.LET(_xlpm.x,VLOOKUP($I3411,'2026-01-09_taxon-match'!$A$2:$N$81,7,FALSE),IF(_xlpm.x=0,"",_xlpm.x)))</f>
        <v>Echinodermata</v>
      </c>
      <c r="P3411" s="46" t="str">
        <f>IF($I3411="","",_xlfn.LET(_xlpm.x,VLOOKUP($I3411,'2026-01-09_taxon-match'!$A$2:$N$81,8,FALSE),IF(_xlpm.x=0,"",_xlpm.x)))</f>
        <v>Echinoidea</v>
      </c>
      <c r="Q3411" s="46" t="str">
        <f>IF($I3411="","",_xlfn.LET(_xlpm.x,VLOOKUP($I3411,'2026-01-09_taxon-match'!$A$2:$N$81,9,FALSE),IF(_xlpm.x=0,"",_xlpm.x)))</f>
        <v>Camarodonta</v>
      </c>
      <c r="R3411" s="46" t="str">
        <f>IF($I3411="","",_xlfn.LET(_xlpm.x,VLOOKUP($I3411,'2026-01-09_taxon-match'!$A$2:$N$81,10,FALSE),IF(_xlpm.x=0,"",_xlpm.x)))</f>
        <v>Echinidae</v>
      </c>
      <c r="S3411" s="46" t="str">
        <f>IF($I3411="","",_xlfn.LET(_xlpm.x,VLOOKUP($I3411,'2026-01-09_taxon-match'!$A$2:$N$81,11,FALSE),IF(_xlpm.x=0,"",_xlpm.x)))</f>
        <v>Sterechinus</v>
      </c>
      <c r="T3411" s="46" t="str">
        <f>IF($I3411="","",_xlfn.LET(_xlpm.x,VLOOKUP($I3411,'2026-01-09_taxon-match'!$A$2:$N$81,13,FALSE),IF(_xlpm.x=0,"",_xlpm.x)))</f>
        <v>neumayeri</v>
      </c>
      <c r="V3411" t="s">
        <v>43</v>
      </c>
      <c r="W3411" t="s">
        <v>28</v>
      </c>
      <c r="X3411" t="s">
        <v>32</v>
      </c>
      <c r="Y3411" s="46" t="str">
        <f>IF(V3411="","",_xlfn.LET(_xlpm.x,VLOOKUP(V3411,'Drop-down_menus'!$D$2:$E$13,2,FALSE),IF(_xlpm.x=0,"",_xlpm.x)))</f>
        <v>https://orcid.org/0000-0002-0981-7442</v>
      </c>
      <c r="Z3411" s="46" t="str">
        <f>IF(W3411="","",_xlfn.LET(_xlpm.x,VLOOKUP(W3411,'Drop-down_menus'!$D$2:$E$13,2,FALSE),IF(_xlpm.x=0,"",_xlpm.x)))</f>
        <v>https://orcid.org/0000-0002-9037-7623</v>
      </c>
      <c r="AA3411" s="46" t="str">
        <f>IF(X3411="","",_xlfn.LET(_xlpm.x,VLOOKUP(X3411,'Drop-down_menus'!$D$2:$E$13,2,FALSE),IF(_xlpm.x=0,"",_xlpm.x)))</f>
        <v>https://orcid.org/0000-0001-5748-602X</v>
      </c>
      <c r="AB3411" s="46" t="s">
        <v>229</v>
      </c>
      <c r="AC3411" s="46" t="s">
        <v>1114</v>
      </c>
    </row>
    <row r="3412" spans="1:29" ht="15" customHeight="1">
      <c r="A3412" s="46">
        <v>1958</v>
      </c>
      <c r="B3412" s="2">
        <v>4467</v>
      </c>
      <c r="C3412" t="s">
        <v>839</v>
      </c>
      <c r="D3412" s="46" t="b">
        <f>COUNTIF(Events!$B$2:$B$171, C3412) &gt; 0</f>
        <v>1</v>
      </c>
      <c r="E3412" s="46" t="s">
        <v>1111</v>
      </c>
      <c r="F3412" s="46" t="s">
        <v>1108</v>
      </c>
      <c r="G3412" t="s">
        <v>177</v>
      </c>
      <c r="H3412"/>
      <c r="I3412" s="46" t="s">
        <v>177</v>
      </c>
      <c r="J3412" s="46" t="str">
        <f>IF(I3412="","",_xlfn.LET(_xlpm.x,VLOOKUP(I3412,'2026-01-09_taxon-match'!$A$2:$N$81,4,FALSE),IF(_xlpm.x=0,"",_xlpm.x)))</f>
        <v>Sterechinus neumayeri</v>
      </c>
      <c r="K3412"/>
      <c r="L3412" s="46" t="str">
        <f>IF(I3412="","",_xlfn.LET(_xlpm.x,VLOOKUP(I3412,'2026-01-09_taxon-match'!$A$2:$N$81,3,FALSE),IF(_xlpm.x=0,"",_xlpm.x)))</f>
        <v>urn:lsid:marinespecies.org:taxname:160831</v>
      </c>
      <c r="M3412" s="46" t="str">
        <f>IF($I3412="","",_xlfn.LET(_xlpm.x,VLOOKUP($I3412,'2026-01-09_taxon-match'!$A$2:$N$81,5,FALSE),IF(_xlpm.x=0,"",_xlpm.x)))</f>
        <v>(Meissner, 1900)</v>
      </c>
      <c r="N3412" s="46" t="str">
        <f>IF($I3412="","",_xlfn.LET(_xlpm.x,VLOOKUP($I3412,'2026-01-09_taxon-match'!$A$2:$N$81,6,FALSE),IF(_xlpm.x=0,"",_xlpm.x)))</f>
        <v>Animalia</v>
      </c>
      <c r="O3412" s="46" t="str">
        <f>IF($I3412="","",_xlfn.LET(_xlpm.x,VLOOKUP($I3412,'2026-01-09_taxon-match'!$A$2:$N$81,7,FALSE),IF(_xlpm.x=0,"",_xlpm.x)))</f>
        <v>Echinodermata</v>
      </c>
      <c r="P3412" s="46" t="str">
        <f>IF($I3412="","",_xlfn.LET(_xlpm.x,VLOOKUP($I3412,'2026-01-09_taxon-match'!$A$2:$N$81,8,FALSE),IF(_xlpm.x=0,"",_xlpm.x)))</f>
        <v>Echinoidea</v>
      </c>
      <c r="Q3412" s="46" t="str">
        <f>IF($I3412="","",_xlfn.LET(_xlpm.x,VLOOKUP($I3412,'2026-01-09_taxon-match'!$A$2:$N$81,9,FALSE),IF(_xlpm.x=0,"",_xlpm.x)))</f>
        <v>Camarodonta</v>
      </c>
      <c r="R3412" s="46" t="str">
        <f>IF($I3412="","",_xlfn.LET(_xlpm.x,VLOOKUP($I3412,'2026-01-09_taxon-match'!$A$2:$N$81,10,FALSE),IF(_xlpm.x=0,"",_xlpm.x)))</f>
        <v>Echinidae</v>
      </c>
      <c r="S3412" s="46" t="str">
        <f>IF($I3412="","",_xlfn.LET(_xlpm.x,VLOOKUP($I3412,'2026-01-09_taxon-match'!$A$2:$N$81,11,FALSE),IF(_xlpm.x=0,"",_xlpm.x)))</f>
        <v>Sterechinus</v>
      </c>
      <c r="T3412" s="46" t="str">
        <f>IF($I3412="","",_xlfn.LET(_xlpm.x,VLOOKUP($I3412,'2026-01-09_taxon-match'!$A$2:$N$81,13,FALSE),IF(_xlpm.x=0,"",_xlpm.x)))</f>
        <v>neumayeri</v>
      </c>
      <c r="V3412" t="s">
        <v>43</v>
      </c>
      <c r="W3412" t="s">
        <v>28</v>
      </c>
      <c r="X3412" t="s">
        <v>32</v>
      </c>
      <c r="Y3412" s="46" t="str">
        <f>IF(V3412="","",_xlfn.LET(_xlpm.x,VLOOKUP(V3412,'Drop-down_menus'!$D$2:$E$13,2,FALSE),IF(_xlpm.x=0,"",_xlpm.x)))</f>
        <v>https://orcid.org/0000-0002-0981-7442</v>
      </c>
      <c r="Z3412" s="46" t="str">
        <f>IF(W3412="","",_xlfn.LET(_xlpm.x,VLOOKUP(W3412,'Drop-down_menus'!$D$2:$E$13,2,FALSE),IF(_xlpm.x=0,"",_xlpm.x)))</f>
        <v>https://orcid.org/0000-0002-9037-7623</v>
      </c>
      <c r="AA3412" s="46" t="str">
        <f>IF(X3412="","",_xlfn.LET(_xlpm.x,VLOOKUP(X3412,'Drop-down_menus'!$D$2:$E$13,2,FALSE),IF(_xlpm.x=0,"",_xlpm.x)))</f>
        <v>https://orcid.org/0000-0001-5748-602X</v>
      </c>
      <c r="AB3412" s="46" t="s">
        <v>229</v>
      </c>
      <c r="AC3412" s="46" t="s">
        <v>1114</v>
      </c>
    </row>
    <row r="3413" spans="1:29" ht="15" customHeight="1">
      <c r="A3413" s="46">
        <v>1958</v>
      </c>
      <c r="B3413" s="2">
        <v>4468</v>
      </c>
      <c r="C3413" t="s">
        <v>839</v>
      </c>
      <c r="D3413" s="46" t="b">
        <f>COUNTIF(Events!$B$2:$B$171, C3413) &gt; 0</f>
        <v>1</v>
      </c>
      <c r="E3413" s="2" t="s">
        <v>1106</v>
      </c>
      <c r="F3413" s="46" t="s">
        <v>1105</v>
      </c>
      <c r="G3413" t="s">
        <v>177</v>
      </c>
      <c r="H3413"/>
      <c r="I3413" s="46" t="s">
        <v>177</v>
      </c>
      <c r="J3413" s="46" t="str">
        <f>IF(I3413="","",_xlfn.LET(_xlpm.x,VLOOKUP(I3413,'2026-01-09_taxon-match'!$A$2:$N$81,4,FALSE),IF(_xlpm.x=0,"",_xlpm.x)))</f>
        <v>Sterechinus neumayeri</v>
      </c>
      <c r="K3413"/>
      <c r="L3413" s="46" t="str">
        <f>IF(I3413="","",_xlfn.LET(_xlpm.x,VLOOKUP(I3413,'2026-01-09_taxon-match'!$A$2:$N$81,3,FALSE),IF(_xlpm.x=0,"",_xlpm.x)))</f>
        <v>urn:lsid:marinespecies.org:taxname:160831</v>
      </c>
      <c r="M3413" s="46" t="str">
        <f>IF($I3413="","",_xlfn.LET(_xlpm.x,VLOOKUP($I3413,'2026-01-09_taxon-match'!$A$2:$N$81,5,FALSE),IF(_xlpm.x=0,"",_xlpm.x)))</f>
        <v>(Meissner, 1900)</v>
      </c>
      <c r="N3413" s="46" t="str">
        <f>IF($I3413="","",_xlfn.LET(_xlpm.x,VLOOKUP($I3413,'2026-01-09_taxon-match'!$A$2:$N$81,6,FALSE),IF(_xlpm.x=0,"",_xlpm.x)))</f>
        <v>Animalia</v>
      </c>
      <c r="O3413" s="46" t="str">
        <f>IF($I3413="","",_xlfn.LET(_xlpm.x,VLOOKUP($I3413,'2026-01-09_taxon-match'!$A$2:$N$81,7,FALSE),IF(_xlpm.x=0,"",_xlpm.x)))</f>
        <v>Echinodermata</v>
      </c>
      <c r="P3413" s="46" t="str">
        <f>IF($I3413="","",_xlfn.LET(_xlpm.x,VLOOKUP($I3413,'2026-01-09_taxon-match'!$A$2:$N$81,8,FALSE),IF(_xlpm.x=0,"",_xlpm.x)))</f>
        <v>Echinoidea</v>
      </c>
      <c r="Q3413" s="46" t="str">
        <f>IF($I3413="","",_xlfn.LET(_xlpm.x,VLOOKUP($I3413,'2026-01-09_taxon-match'!$A$2:$N$81,9,FALSE),IF(_xlpm.x=0,"",_xlpm.x)))</f>
        <v>Camarodonta</v>
      </c>
      <c r="R3413" s="46" t="str">
        <f>IF($I3413="","",_xlfn.LET(_xlpm.x,VLOOKUP($I3413,'2026-01-09_taxon-match'!$A$2:$N$81,10,FALSE),IF(_xlpm.x=0,"",_xlpm.x)))</f>
        <v>Echinidae</v>
      </c>
      <c r="S3413" s="46" t="str">
        <f>IF($I3413="","",_xlfn.LET(_xlpm.x,VLOOKUP($I3413,'2026-01-09_taxon-match'!$A$2:$N$81,11,FALSE),IF(_xlpm.x=0,"",_xlpm.x)))</f>
        <v>Sterechinus</v>
      </c>
      <c r="T3413" s="46" t="str">
        <f>IF($I3413="","",_xlfn.LET(_xlpm.x,VLOOKUP($I3413,'2026-01-09_taxon-match'!$A$2:$N$81,13,FALSE),IF(_xlpm.x=0,"",_xlpm.x)))</f>
        <v>neumayeri</v>
      </c>
      <c r="V3413" t="s">
        <v>43</v>
      </c>
      <c r="W3413" t="s">
        <v>28</v>
      </c>
      <c r="X3413" t="s">
        <v>32</v>
      </c>
      <c r="Y3413" s="46" t="str">
        <f>IF(V3413="","",_xlfn.LET(_xlpm.x,VLOOKUP(V3413,'Drop-down_menus'!$D$2:$E$13,2,FALSE),IF(_xlpm.x=0,"",_xlpm.x)))</f>
        <v>https://orcid.org/0000-0002-0981-7442</v>
      </c>
      <c r="Z3413" s="46" t="str">
        <f>IF(W3413="","",_xlfn.LET(_xlpm.x,VLOOKUP(W3413,'Drop-down_menus'!$D$2:$E$13,2,FALSE),IF(_xlpm.x=0,"",_xlpm.x)))</f>
        <v>https://orcid.org/0000-0002-9037-7623</v>
      </c>
      <c r="AA3413" s="46" t="str">
        <f>IF(X3413="","",_xlfn.LET(_xlpm.x,VLOOKUP(X3413,'Drop-down_menus'!$D$2:$E$13,2,FALSE),IF(_xlpm.x=0,"",_xlpm.x)))</f>
        <v>https://orcid.org/0000-0001-5748-602X</v>
      </c>
      <c r="AB3413" s="46" t="s">
        <v>300</v>
      </c>
      <c r="AC3413" s="46" t="s">
        <v>1115</v>
      </c>
    </row>
    <row r="3414" spans="1:29" ht="15" customHeight="1">
      <c r="A3414" s="46">
        <v>1959</v>
      </c>
      <c r="B3414" s="2">
        <v>4469</v>
      </c>
      <c r="C3414" t="s">
        <v>839</v>
      </c>
      <c r="D3414" s="46" t="b">
        <f>COUNTIF(Events!$B$2:$B$171, C3414) &gt; 0</f>
        <v>1</v>
      </c>
      <c r="E3414" s="46" t="s">
        <v>1113</v>
      </c>
      <c r="F3414" s="2" t="s">
        <v>1104</v>
      </c>
      <c r="G3414" t="s">
        <v>177</v>
      </c>
      <c r="H3414"/>
      <c r="I3414" s="46" t="s">
        <v>177</v>
      </c>
      <c r="J3414" s="46" t="str">
        <f>IF(I3414="","",_xlfn.LET(_xlpm.x,VLOOKUP(I3414,'2026-01-09_taxon-match'!$A$2:$N$81,4,FALSE),IF(_xlpm.x=0,"",_xlpm.x)))</f>
        <v>Sterechinus neumayeri</v>
      </c>
      <c r="K3414"/>
      <c r="L3414" s="46" t="str">
        <f>IF(I3414="","",_xlfn.LET(_xlpm.x,VLOOKUP(I3414,'2026-01-09_taxon-match'!$A$2:$N$81,3,FALSE),IF(_xlpm.x=0,"",_xlpm.x)))</f>
        <v>urn:lsid:marinespecies.org:taxname:160831</v>
      </c>
      <c r="M3414" s="46" t="str">
        <f>IF($I3414="","",_xlfn.LET(_xlpm.x,VLOOKUP($I3414,'2026-01-09_taxon-match'!$A$2:$N$81,5,FALSE),IF(_xlpm.x=0,"",_xlpm.x)))</f>
        <v>(Meissner, 1900)</v>
      </c>
      <c r="N3414" s="46" t="str">
        <f>IF($I3414="","",_xlfn.LET(_xlpm.x,VLOOKUP($I3414,'2026-01-09_taxon-match'!$A$2:$N$81,6,FALSE),IF(_xlpm.x=0,"",_xlpm.x)))</f>
        <v>Animalia</v>
      </c>
      <c r="O3414" s="46" t="str">
        <f>IF($I3414="","",_xlfn.LET(_xlpm.x,VLOOKUP($I3414,'2026-01-09_taxon-match'!$A$2:$N$81,7,FALSE),IF(_xlpm.x=0,"",_xlpm.x)))</f>
        <v>Echinodermata</v>
      </c>
      <c r="P3414" s="46" t="str">
        <f>IF($I3414="","",_xlfn.LET(_xlpm.x,VLOOKUP($I3414,'2026-01-09_taxon-match'!$A$2:$N$81,8,FALSE),IF(_xlpm.x=0,"",_xlpm.x)))</f>
        <v>Echinoidea</v>
      </c>
      <c r="Q3414" s="46" t="str">
        <f>IF($I3414="","",_xlfn.LET(_xlpm.x,VLOOKUP($I3414,'2026-01-09_taxon-match'!$A$2:$N$81,9,FALSE),IF(_xlpm.x=0,"",_xlpm.x)))</f>
        <v>Camarodonta</v>
      </c>
      <c r="R3414" s="46" t="str">
        <f>IF($I3414="","",_xlfn.LET(_xlpm.x,VLOOKUP($I3414,'2026-01-09_taxon-match'!$A$2:$N$81,10,FALSE),IF(_xlpm.x=0,"",_xlpm.x)))</f>
        <v>Echinidae</v>
      </c>
      <c r="S3414" s="46" t="str">
        <f>IF($I3414="","",_xlfn.LET(_xlpm.x,VLOOKUP($I3414,'2026-01-09_taxon-match'!$A$2:$N$81,11,FALSE),IF(_xlpm.x=0,"",_xlpm.x)))</f>
        <v>Sterechinus</v>
      </c>
      <c r="T3414" s="46" t="str">
        <f>IF($I3414="","",_xlfn.LET(_xlpm.x,VLOOKUP($I3414,'2026-01-09_taxon-match'!$A$2:$N$81,13,FALSE),IF(_xlpm.x=0,"",_xlpm.x)))</f>
        <v>neumayeri</v>
      </c>
      <c r="U3414"/>
      <c r="V3414" t="s">
        <v>43</v>
      </c>
      <c r="W3414" t="s">
        <v>28</v>
      </c>
      <c r="X3414" t="s">
        <v>32</v>
      </c>
      <c r="Y3414" s="46" t="str">
        <f>IF(V3414="","",_xlfn.LET(_xlpm.x,VLOOKUP(V3414,'Drop-down_menus'!$D$2:$E$13,2,FALSE),IF(_xlpm.x=0,"",_xlpm.x)))</f>
        <v>https://orcid.org/0000-0002-0981-7442</v>
      </c>
      <c r="Z3414" s="46" t="str">
        <f>IF(W3414="","",_xlfn.LET(_xlpm.x,VLOOKUP(W3414,'Drop-down_menus'!$D$2:$E$13,2,FALSE),IF(_xlpm.x=0,"",_xlpm.x)))</f>
        <v>https://orcid.org/0000-0002-9037-7623</v>
      </c>
      <c r="AA3414" s="46" t="str">
        <f>IF(X3414="","",_xlfn.LET(_xlpm.x,VLOOKUP(X3414,'Drop-down_menus'!$D$2:$E$13,2,FALSE),IF(_xlpm.x=0,"",_xlpm.x)))</f>
        <v>https://orcid.org/0000-0001-5748-602X</v>
      </c>
      <c r="AB3414" s="46" t="s">
        <v>172</v>
      </c>
      <c r="AC3414" s="46" t="s">
        <v>1114</v>
      </c>
    </row>
    <row r="3415" spans="1:29" ht="15" customHeight="1">
      <c r="A3415" s="46">
        <v>1959</v>
      </c>
      <c r="B3415" s="2">
        <v>4470</v>
      </c>
      <c r="C3415" t="s">
        <v>839</v>
      </c>
      <c r="D3415" s="46" t="b">
        <f>COUNTIF(Events!$B$2:$B$171, C3415) &gt; 0</f>
        <v>1</v>
      </c>
      <c r="E3415" s="46" t="s">
        <v>1109</v>
      </c>
      <c r="F3415" s="46" t="s">
        <v>1107</v>
      </c>
      <c r="G3415" t="s">
        <v>177</v>
      </c>
      <c r="H3415"/>
      <c r="I3415" s="46" t="s">
        <v>177</v>
      </c>
      <c r="J3415" s="46" t="str">
        <f>IF(I3415="","",_xlfn.LET(_xlpm.x,VLOOKUP(I3415,'2026-01-09_taxon-match'!$A$2:$N$81,4,FALSE),IF(_xlpm.x=0,"",_xlpm.x)))</f>
        <v>Sterechinus neumayeri</v>
      </c>
      <c r="K3415"/>
      <c r="L3415" s="46" t="str">
        <f>IF(I3415="","",_xlfn.LET(_xlpm.x,VLOOKUP(I3415,'2026-01-09_taxon-match'!$A$2:$N$81,3,FALSE),IF(_xlpm.x=0,"",_xlpm.x)))</f>
        <v>urn:lsid:marinespecies.org:taxname:160831</v>
      </c>
      <c r="M3415" s="46" t="str">
        <f>IF($I3415="","",_xlfn.LET(_xlpm.x,VLOOKUP($I3415,'2026-01-09_taxon-match'!$A$2:$N$81,5,FALSE),IF(_xlpm.x=0,"",_xlpm.x)))</f>
        <v>(Meissner, 1900)</v>
      </c>
      <c r="N3415" s="46" t="str">
        <f>IF($I3415="","",_xlfn.LET(_xlpm.x,VLOOKUP($I3415,'2026-01-09_taxon-match'!$A$2:$N$81,6,FALSE),IF(_xlpm.x=0,"",_xlpm.x)))</f>
        <v>Animalia</v>
      </c>
      <c r="O3415" s="46" t="str">
        <f>IF($I3415="","",_xlfn.LET(_xlpm.x,VLOOKUP($I3415,'2026-01-09_taxon-match'!$A$2:$N$81,7,FALSE),IF(_xlpm.x=0,"",_xlpm.x)))</f>
        <v>Echinodermata</v>
      </c>
      <c r="P3415" s="46" t="str">
        <f>IF($I3415="","",_xlfn.LET(_xlpm.x,VLOOKUP($I3415,'2026-01-09_taxon-match'!$A$2:$N$81,8,FALSE),IF(_xlpm.x=0,"",_xlpm.x)))</f>
        <v>Echinoidea</v>
      </c>
      <c r="Q3415" s="46" t="str">
        <f>IF($I3415="","",_xlfn.LET(_xlpm.x,VLOOKUP($I3415,'2026-01-09_taxon-match'!$A$2:$N$81,9,FALSE),IF(_xlpm.x=0,"",_xlpm.x)))</f>
        <v>Camarodonta</v>
      </c>
      <c r="R3415" s="46" t="str">
        <f>IF($I3415="","",_xlfn.LET(_xlpm.x,VLOOKUP($I3415,'2026-01-09_taxon-match'!$A$2:$N$81,10,FALSE),IF(_xlpm.x=0,"",_xlpm.x)))</f>
        <v>Echinidae</v>
      </c>
      <c r="S3415" s="46" t="str">
        <f>IF($I3415="","",_xlfn.LET(_xlpm.x,VLOOKUP($I3415,'2026-01-09_taxon-match'!$A$2:$N$81,11,FALSE),IF(_xlpm.x=0,"",_xlpm.x)))</f>
        <v>Sterechinus</v>
      </c>
      <c r="T3415" s="46" t="str">
        <f>IF($I3415="","",_xlfn.LET(_xlpm.x,VLOOKUP($I3415,'2026-01-09_taxon-match'!$A$2:$N$81,13,FALSE),IF(_xlpm.x=0,"",_xlpm.x)))</f>
        <v>neumayeri</v>
      </c>
      <c r="V3415" t="s">
        <v>43</v>
      </c>
      <c r="W3415" t="s">
        <v>28</v>
      </c>
      <c r="X3415" t="s">
        <v>32</v>
      </c>
      <c r="Y3415" s="46" t="str">
        <f>IF(V3415="","",_xlfn.LET(_xlpm.x,VLOOKUP(V3415,'Drop-down_menus'!$D$2:$E$13,2,FALSE),IF(_xlpm.x=0,"",_xlpm.x)))</f>
        <v>https://orcid.org/0000-0002-0981-7442</v>
      </c>
      <c r="Z3415" s="46" t="str">
        <f>IF(W3415="","",_xlfn.LET(_xlpm.x,VLOOKUP(W3415,'Drop-down_menus'!$D$2:$E$13,2,FALSE),IF(_xlpm.x=0,"",_xlpm.x)))</f>
        <v>https://orcid.org/0000-0002-9037-7623</v>
      </c>
      <c r="AA3415" s="46" t="str">
        <f>IF(X3415="","",_xlfn.LET(_xlpm.x,VLOOKUP(X3415,'Drop-down_menus'!$D$2:$E$13,2,FALSE),IF(_xlpm.x=0,"",_xlpm.x)))</f>
        <v>https://orcid.org/0000-0001-5748-602X</v>
      </c>
      <c r="AB3415" s="46" t="s">
        <v>172</v>
      </c>
      <c r="AC3415" s="46" t="s">
        <v>189</v>
      </c>
    </row>
    <row r="3416" spans="1:29" ht="15" customHeight="1">
      <c r="A3416" s="46">
        <v>1959</v>
      </c>
      <c r="B3416" s="2">
        <v>4471</v>
      </c>
      <c r="C3416" t="s">
        <v>839</v>
      </c>
      <c r="D3416" s="46" t="b">
        <f>COUNTIF(Events!$B$2:$B$171, C3416) &gt; 0</f>
        <v>1</v>
      </c>
      <c r="E3416" s="46" t="s">
        <v>1110</v>
      </c>
      <c r="F3416" s="46" t="s">
        <v>1108</v>
      </c>
      <c r="G3416" t="s">
        <v>177</v>
      </c>
      <c r="H3416"/>
      <c r="I3416" s="46" t="s">
        <v>177</v>
      </c>
      <c r="J3416" s="46" t="str">
        <f>IF(I3416="","",_xlfn.LET(_xlpm.x,VLOOKUP(I3416,'2026-01-09_taxon-match'!$A$2:$N$81,4,FALSE),IF(_xlpm.x=0,"",_xlpm.x)))</f>
        <v>Sterechinus neumayeri</v>
      </c>
      <c r="K3416"/>
      <c r="L3416" s="46" t="str">
        <f>IF(I3416="","",_xlfn.LET(_xlpm.x,VLOOKUP(I3416,'2026-01-09_taxon-match'!$A$2:$N$81,3,FALSE),IF(_xlpm.x=0,"",_xlpm.x)))</f>
        <v>urn:lsid:marinespecies.org:taxname:160831</v>
      </c>
      <c r="M3416" s="46" t="str">
        <f>IF($I3416="","",_xlfn.LET(_xlpm.x,VLOOKUP($I3416,'2026-01-09_taxon-match'!$A$2:$N$81,5,FALSE),IF(_xlpm.x=0,"",_xlpm.x)))</f>
        <v>(Meissner, 1900)</v>
      </c>
      <c r="N3416" s="46" t="str">
        <f>IF($I3416="","",_xlfn.LET(_xlpm.x,VLOOKUP($I3416,'2026-01-09_taxon-match'!$A$2:$N$81,6,FALSE),IF(_xlpm.x=0,"",_xlpm.x)))</f>
        <v>Animalia</v>
      </c>
      <c r="O3416" s="46" t="str">
        <f>IF($I3416="","",_xlfn.LET(_xlpm.x,VLOOKUP($I3416,'2026-01-09_taxon-match'!$A$2:$N$81,7,FALSE),IF(_xlpm.x=0,"",_xlpm.x)))</f>
        <v>Echinodermata</v>
      </c>
      <c r="P3416" s="46" t="str">
        <f>IF($I3416="","",_xlfn.LET(_xlpm.x,VLOOKUP($I3416,'2026-01-09_taxon-match'!$A$2:$N$81,8,FALSE),IF(_xlpm.x=0,"",_xlpm.x)))</f>
        <v>Echinoidea</v>
      </c>
      <c r="Q3416" s="46" t="str">
        <f>IF($I3416="","",_xlfn.LET(_xlpm.x,VLOOKUP($I3416,'2026-01-09_taxon-match'!$A$2:$N$81,9,FALSE),IF(_xlpm.x=0,"",_xlpm.x)))</f>
        <v>Camarodonta</v>
      </c>
      <c r="R3416" s="46" t="str">
        <f>IF($I3416="","",_xlfn.LET(_xlpm.x,VLOOKUP($I3416,'2026-01-09_taxon-match'!$A$2:$N$81,10,FALSE),IF(_xlpm.x=0,"",_xlpm.x)))</f>
        <v>Echinidae</v>
      </c>
      <c r="S3416" s="46" t="str">
        <f>IF($I3416="","",_xlfn.LET(_xlpm.x,VLOOKUP($I3416,'2026-01-09_taxon-match'!$A$2:$N$81,11,FALSE),IF(_xlpm.x=0,"",_xlpm.x)))</f>
        <v>Sterechinus</v>
      </c>
      <c r="T3416" s="46" t="str">
        <f>IF($I3416="","",_xlfn.LET(_xlpm.x,VLOOKUP($I3416,'2026-01-09_taxon-match'!$A$2:$N$81,13,FALSE),IF(_xlpm.x=0,"",_xlpm.x)))</f>
        <v>neumayeri</v>
      </c>
      <c r="V3416" t="s">
        <v>43</v>
      </c>
      <c r="W3416" t="s">
        <v>28</v>
      </c>
      <c r="X3416" t="s">
        <v>32</v>
      </c>
      <c r="Y3416" s="46" t="str">
        <f>IF(V3416="","",_xlfn.LET(_xlpm.x,VLOOKUP(V3416,'Drop-down_menus'!$D$2:$E$13,2,FALSE),IF(_xlpm.x=0,"",_xlpm.x)))</f>
        <v>https://orcid.org/0000-0002-0981-7442</v>
      </c>
      <c r="Z3416" s="46" t="str">
        <f>IF(W3416="","",_xlfn.LET(_xlpm.x,VLOOKUP(W3416,'Drop-down_menus'!$D$2:$E$13,2,FALSE),IF(_xlpm.x=0,"",_xlpm.x)))</f>
        <v>https://orcid.org/0000-0002-9037-7623</v>
      </c>
      <c r="AA3416" s="46" t="str">
        <f>IF(X3416="","",_xlfn.LET(_xlpm.x,VLOOKUP(X3416,'Drop-down_menus'!$D$2:$E$13,2,FALSE),IF(_xlpm.x=0,"",_xlpm.x)))</f>
        <v>https://orcid.org/0000-0001-5748-602X</v>
      </c>
      <c r="AB3416" s="46" t="s">
        <v>229</v>
      </c>
      <c r="AC3416" s="46" t="s">
        <v>1114</v>
      </c>
    </row>
    <row r="3417" spans="1:29" ht="15" customHeight="1">
      <c r="A3417" s="46">
        <v>1959</v>
      </c>
      <c r="B3417" s="2">
        <v>4472</v>
      </c>
      <c r="C3417" t="s">
        <v>839</v>
      </c>
      <c r="D3417" s="46" t="b">
        <f>COUNTIF(Events!$B$2:$B$171, C3417) &gt; 0</f>
        <v>1</v>
      </c>
      <c r="E3417" s="46" t="s">
        <v>1111</v>
      </c>
      <c r="F3417" s="46" t="s">
        <v>1108</v>
      </c>
      <c r="G3417" t="s">
        <v>177</v>
      </c>
      <c r="H3417"/>
      <c r="I3417" s="46" t="s">
        <v>177</v>
      </c>
      <c r="J3417" s="46" t="str">
        <f>IF(I3417="","",_xlfn.LET(_xlpm.x,VLOOKUP(I3417,'2026-01-09_taxon-match'!$A$2:$N$81,4,FALSE),IF(_xlpm.x=0,"",_xlpm.x)))</f>
        <v>Sterechinus neumayeri</v>
      </c>
      <c r="K3417"/>
      <c r="L3417" s="46" t="str">
        <f>IF(I3417="","",_xlfn.LET(_xlpm.x,VLOOKUP(I3417,'2026-01-09_taxon-match'!$A$2:$N$81,3,FALSE),IF(_xlpm.x=0,"",_xlpm.x)))</f>
        <v>urn:lsid:marinespecies.org:taxname:160831</v>
      </c>
      <c r="M3417" s="46" t="str">
        <f>IF($I3417="","",_xlfn.LET(_xlpm.x,VLOOKUP($I3417,'2026-01-09_taxon-match'!$A$2:$N$81,5,FALSE),IF(_xlpm.x=0,"",_xlpm.x)))</f>
        <v>(Meissner, 1900)</v>
      </c>
      <c r="N3417" s="46" t="str">
        <f>IF($I3417="","",_xlfn.LET(_xlpm.x,VLOOKUP($I3417,'2026-01-09_taxon-match'!$A$2:$N$81,6,FALSE),IF(_xlpm.x=0,"",_xlpm.x)))</f>
        <v>Animalia</v>
      </c>
      <c r="O3417" s="46" t="str">
        <f>IF($I3417="","",_xlfn.LET(_xlpm.x,VLOOKUP($I3417,'2026-01-09_taxon-match'!$A$2:$N$81,7,FALSE),IF(_xlpm.x=0,"",_xlpm.x)))</f>
        <v>Echinodermata</v>
      </c>
      <c r="P3417" s="46" t="str">
        <f>IF($I3417="","",_xlfn.LET(_xlpm.x,VLOOKUP($I3417,'2026-01-09_taxon-match'!$A$2:$N$81,8,FALSE),IF(_xlpm.x=0,"",_xlpm.x)))</f>
        <v>Echinoidea</v>
      </c>
      <c r="Q3417" s="46" t="str">
        <f>IF($I3417="","",_xlfn.LET(_xlpm.x,VLOOKUP($I3417,'2026-01-09_taxon-match'!$A$2:$N$81,9,FALSE),IF(_xlpm.x=0,"",_xlpm.x)))</f>
        <v>Camarodonta</v>
      </c>
      <c r="R3417" s="46" t="str">
        <f>IF($I3417="","",_xlfn.LET(_xlpm.x,VLOOKUP($I3417,'2026-01-09_taxon-match'!$A$2:$N$81,10,FALSE),IF(_xlpm.x=0,"",_xlpm.x)))</f>
        <v>Echinidae</v>
      </c>
      <c r="S3417" s="46" t="str">
        <f>IF($I3417="","",_xlfn.LET(_xlpm.x,VLOOKUP($I3417,'2026-01-09_taxon-match'!$A$2:$N$81,11,FALSE),IF(_xlpm.x=0,"",_xlpm.x)))</f>
        <v>Sterechinus</v>
      </c>
      <c r="T3417" s="46" t="str">
        <f>IF($I3417="","",_xlfn.LET(_xlpm.x,VLOOKUP($I3417,'2026-01-09_taxon-match'!$A$2:$N$81,13,FALSE),IF(_xlpm.x=0,"",_xlpm.x)))</f>
        <v>neumayeri</v>
      </c>
      <c r="V3417" t="s">
        <v>43</v>
      </c>
      <c r="W3417" t="s">
        <v>28</v>
      </c>
      <c r="X3417" t="s">
        <v>32</v>
      </c>
      <c r="Y3417" s="46" t="str">
        <f>IF(V3417="","",_xlfn.LET(_xlpm.x,VLOOKUP(V3417,'Drop-down_menus'!$D$2:$E$13,2,FALSE),IF(_xlpm.x=0,"",_xlpm.x)))</f>
        <v>https://orcid.org/0000-0002-0981-7442</v>
      </c>
      <c r="Z3417" s="46" t="str">
        <f>IF(W3417="","",_xlfn.LET(_xlpm.x,VLOOKUP(W3417,'Drop-down_menus'!$D$2:$E$13,2,FALSE),IF(_xlpm.x=0,"",_xlpm.x)))</f>
        <v>https://orcid.org/0000-0002-9037-7623</v>
      </c>
      <c r="AA3417" s="46" t="str">
        <f>IF(X3417="","",_xlfn.LET(_xlpm.x,VLOOKUP(X3417,'Drop-down_menus'!$D$2:$E$13,2,FALSE),IF(_xlpm.x=0,"",_xlpm.x)))</f>
        <v>https://orcid.org/0000-0001-5748-602X</v>
      </c>
      <c r="AB3417" s="46" t="s">
        <v>229</v>
      </c>
      <c r="AC3417" s="46" t="s">
        <v>1114</v>
      </c>
    </row>
    <row r="3418" spans="1:29" ht="15" customHeight="1">
      <c r="A3418" s="46">
        <v>1959</v>
      </c>
      <c r="B3418" s="2">
        <v>4473</v>
      </c>
      <c r="C3418" t="s">
        <v>839</v>
      </c>
      <c r="D3418" s="46" t="b">
        <f>COUNTIF(Events!$B$2:$B$171, C3418) &gt; 0</f>
        <v>1</v>
      </c>
      <c r="E3418" s="2" t="s">
        <v>1106</v>
      </c>
      <c r="F3418" s="46" t="s">
        <v>1105</v>
      </c>
      <c r="G3418" t="s">
        <v>177</v>
      </c>
      <c r="H3418"/>
      <c r="I3418" s="46" t="s">
        <v>177</v>
      </c>
      <c r="J3418" s="46" t="str">
        <f>IF(I3418="","",_xlfn.LET(_xlpm.x,VLOOKUP(I3418,'2026-01-09_taxon-match'!$A$2:$N$81,4,FALSE),IF(_xlpm.x=0,"",_xlpm.x)))</f>
        <v>Sterechinus neumayeri</v>
      </c>
      <c r="K3418"/>
      <c r="L3418" s="46" t="str">
        <f>IF(I3418="","",_xlfn.LET(_xlpm.x,VLOOKUP(I3418,'2026-01-09_taxon-match'!$A$2:$N$81,3,FALSE),IF(_xlpm.x=0,"",_xlpm.x)))</f>
        <v>urn:lsid:marinespecies.org:taxname:160831</v>
      </c>
      <c r="M3418" s="46" t="str">
        <f>IF($I3418="","",_xlfn.LET(_xlpm.x,VLOOKUP($I3418,'2026-01-09_taxon-match'!$A$2:$N$81,5,FALSE),IF(_xlpm.x=0,"",_xlpm.x)))</f>
        <v>(Meissner, 1900)</v>
      </c>
      <c r="N3418" s="46" t="str">
        <f>IF($I3418="","",_xlfn.LET(_xlpm.x,VLOOKUP($I3418,'2026-01-09_taxon-match'!$A$2:$N$81,6,FALSE),IF(_xlpm.x=0,"",_xlpm.x)))</f>
        <v>Animalia</v>
      </c>
      <c r="O3418" s="46" t="str">
        <f>IF($I3418="","",_xlfn.LET(_xlpm.x,VLOOKUP($I3418,'2026-01-09_taxon-match'!$A$2:$N$81,7,FALSE),IF(_xlpm.x=0,"",_xlpm.x)))</f>
        <v>Echinodermata</v>
      </c>
      <c r="P3418" s="46" t="str">
        <f>IF($I3418="","",_xlfn.LET(_xlpm.x,VLOOKUP($I3418,'2026-01-09_taxon-match'!$A$2:$N$81,8,FALSE),IF(_xlpm.x=0,"",_xlpm.x)))</f>
        <v>Echinoidea</v>
      </c>
      <c r="Q3418" s="46" t="str">
        <f>IF($I3418="","",_xlfn.LET(_xlpm.x,VLOOKUP($I3418,'2026-01-09_taxon-match'!$A$2:$N$81,9,FALSE),IF(_xlpm.x=0,"",_xlpm.x)))</f>
        <v>Camarodonta</v>
      </c>
      <c r="R3418" s="46" t="str">
        <f>IF($I3418="","",_xlfn.LET(_xlpm.x,VLOOKUP($I3418,'2026-01-09_taxon-match'!$A$2:$N$81,10,FALSE),IF(_xlpm.x=0,"",_xlpm.x)))</f>
        <v>Echinidae</v>
      </c>
      <c r="S3418" s="46" t="str">
        <f>IF($I3418="","",_xlfn.LET(_xlpm.x,VLOOKUP($I3418,'2026-01-09_taxon-match'!$A$2:$N$81,11,FALSE),IF(_xlpm.x=0,"",_xlpm.x)))</f>
        <v>Sterechinus</v>
      </c>
      <c r="T3418" s="46" t="str">
        <f>IF($I3418="","",_xlfn.LET(_xlpm.x,VLOOKUP($I3418,'2026-01-09_taxon-match'!$A$2:$N$81,13,FALSE),IF(_xlpm.x=0,"",_xlpm.x)))</f>
        <v>neumayeri</v>
      </c>
      <c r="V3418" t="s">
        <v>43</v>
      </c>
      <c r="W3418" t="s">
        <v>28</v>
      </c>
      <c r="X3418" t="s">
        <v>32</v>
      </c>
      <c r="Y3418" s="46" t="str">
        <f>IF(V3418="","",_xlfn.LET(_xlpm.x,VLOOKUP(V3418,'Drop-down_menus'!$D$2:$E$13,2,FALSE),IF(_xlpm.x=0,"",_xlpm.x)))</f>
        <v>https://orcid.org/0000-0002-0981-7442</v>
      </c>
      <c r="Z3418" s="46" t="str">
        <f>IF(W3418="","",_xlfn.LET(_xlpm.x,VLOOKUP(W3418,'Drop-down_menus'!$D$2:$E$13,2,FALSE),IF(_xlpm.x=0,"",_xlpm.x)))</f>
        <v>https://orcid.org/0000-0002-9037-7623</v>
      </c>
      <c r="AA3418" s="46" t="str">
        <f>IF(X3418="","",_xlfn.LET(_xlpm.x,VLOOKUP(X3418,'Drop-down_menus'!$D$2:$E$13,2,FALSE),IF(_xlpm.x=0,"",_xlpm.x)))</f>
        <v>https://orcid.org/0000-0001-5748-602X</v>
      </c>
      <c r="AB3418" s="46" t="s">
        <v>300</v>
      </c>
      <c r="AC3418" s="46" t="s">
        <v>1115</v>
      </c>
    </row>
    <row r="3419" spans="1:29" ht="15" customHeight="1">
      <c r="A3419" s="46">
        <v>1960</v>
      </c>
      <c r="B3419" s="2">
        <v>4474</v>
      </c>
      <c r="C3419" t="s">
        <v>839</v>
      </c>
      <c r="D3419" s="46" t="b">
        <f>COUNTIF(Events!$B$2:$B$171, C3419) &gt; 0</f>
        <v>1</v>
      </c>
      <c r="E3419" s="46" t="s">
        <v>1113</v>
      </c>
      <c r="F3419" s="2" t="s">
        <v>1104</v>
      </c>
      <c r="G3419" t="s">
        <v>177</v>
      </c>
      <c r="H3419"/>
      <c r="I3419" s="46" t="s">
        <v>177</v>
      </c>
      <c r="J3419" s="46" t="str">
        <f>IF(I3419="","",_xlfn.LET(_xlpm.x,VLOOKUP(I3419,'2026-01-09_taxon-match'!$A$2:$N$81,4,FALSE),IF(_xlpm.x=0,"",_xlpm.x)))</f>
        <v>Sterechinus neumayeri</v>
      </c>
      <c r="K3419"/>
      <c r="L3419" s="46" t="str">
        <f>IF(I3419="","",_xlfn.LET(_xlpm.x,VLOOKUP(I3419,'2026-01-09_taxon-match'!$A$2:$N$81,3,FALSE),IF(_xlpm.x=0,"",_xlpm.x)))</f>
        <v>urn:lsid:marinespecies.org:taxname:160831</v>
      </c>
      <c r="M3419" s="46" t="str">
        <f>IF($I3419="","",_xlfn.LET(_xlpm.x,VLOOKUP($I3419,'2026-01-09_taxon-match'!$A$2:$N$81,5,FALSE),IF(_xlpm.x=0,"",_xlpm.x)))</f>
        <v>(Meissner, 1900)</v>
      </c>
      <c r="N3419" s="46" t="str">
        <f>IF($I3419="","",_xlfn.LET(_xlpm.x,VLOOKUP($I3419,'2026-01-09_taxon-match'!$A$2:$N$81,6,FALSE),IF(_xlpm.x=0,"",_xlpm.x)))</f>
        <v>Animalia</v>
      </c>
      <c r="O3419" s="46" t="str">
        <f>IF($I3419="","",_xlfn.LET(_xlpm.x,VLOOKUP($I3419,'2026-01-09_taxon-match'!$A$2:$N$81,7,FALSE),IF(_xlpm.x=0,"",_xlpm.x)))</f>
        <v>Echinodermata</v>
      </c>
      <c r="P3419" s="46" t="str">
        <f>IF($I3419="","",_xlfn.LET(_xlpm.x,VLOOKUP($I3419,'2026-01-09_taxon-match'!$A$2:$N$81,8,FALSE),IF(_xlpm.x=0,"",_xlpm.x)))</f>
        <v>Echinoidea</v>
      </c>
      <c r="Q3419" s="46" t="str">
        <f>IF($I3419="","",_xlfn.LET(_xlpm.x,VLOOKUP($I3419,'2026-01-09_taxon-match'!$A$2:$N$81,9,FALSE),IF(_xlpm.x=0,"",_xlpm.x)))</f>
        <v>Camarodonta</v>
      </c>
      <c r="R3419" s="46" t="str">
        <f>IF($I3419="","",_xlfn.LET(_xlpm.x,VLOOKUP($I3419,'2026-01-09_taxon-match'!$A$2:$N$81,10,FALSE),IF(_xlpm.x=0,"",_xlpm.x)))</f>
        <v>Echinidae</v>
      </c>
      <c r="S3419" s="46" t="str">
        <f>IF($I3419="","",_xlfn.LET(_xlpm.x,VLOOKUP($I3419,'2026-01-09_taxon-match'!$A$2:$N$81,11,FALSE),IF(_xlpm.x=0,"",_xlpm.x)))</f>
        <v>Sterechinus</v>
      </c>
      <c r="T3419" s="46" t="str">
        <f>IF($I3419="","",_xlfn.LET(_xlpm.x,VLOOKUP($I3419,'2026-01-09_taxon-match'!$A$2:$N$81,13,FALSE),IF(_xlpm.x=0,"",_xlpm.x)))</f>
        <v>neumayeri</v>
      </c>
      <c r="U3419"/>
      <c r="V3419" t="s">
        <v>43</v>
      </c>
      <c r="W3419" t="s">
        <v>28</v>
      </c>
      <c r="X3419" t="s">
        <v>32</v>
      </c>
      <c r="Y3419" s="46" t="str">
        <f>IF(V3419="","",_xlfn.LET(_xlpm.x,VLOOKUP(V3419,'Drop-down_menus'!$D$2:$E$13,2,FALSE),IF(_xlpm.x=0,"",_xlpm.x)))</f>
        <v>https://orcid.org/0000-0002-0981-7442</v>
      </c>
      <c r="Z3419" s="46" t="str">
        <f>IF(W3419="","",_xlfn.LET(_xlpm.x,VLOOKUP(W3419,'Drop-down_menus'!$D$2:$E$13,2,FALSE),IF(_xlpm.x=0,"",_xlpm.x)))</f>
        <v>https://orcid.org/0000-0002-9037-7623</v>
      </c>
      <c r="AA3419" s="46" t="str">
        <f>IF(X3419="","",_xlfn.LET(_xlpm.x,VLOOKUP(X3419,'Drop-down_menus'!$D$2:$E$13,2,FALSE),IF(_xlpm.x=0,"",_xlpm.x)))</f>
        <v>https://orcid.org/0000-0001-5748-602X</v>
      </c>
      <c r="AB3419" s="46" t="s">
        <v>172</v>
      </c>
      <c r="AC3419" s="46" t="s">
        <v>1114</v>
      </c>
    </row>
    <row r="3420" spans="1:29" ht="15" customHeight="1">
      <c r="A3420" s="46">
        <v>1960</v>
      </c>
      <c r="B3420" s="2">
        <v>4475</v>
      </c>
      <c r="C3420" t="s">
        <v>839</v>
      </c>
      <c r="D3420" s="46" t="b">
        <f>COUNTIF(Events!$B$2:$B$171, C3420) &gt; 0</f>
        <v>1</v>
      </c>
      <c r="E3420" s="46" t="s">
        <v>1109</v>
      </c>
      <c r="F3420" s="46" t="s">
        <v>1107</v>
      </c>
      <c r="G3420" t="s">
        <v>177</v>
      </c>
      <c r="H3420"/>
      <c r="I3420" s="46" t="s">
        <v>177</v>
      </c>
      <c r="J3420" s="46" t="str">
        <f>IF(I3420="","",_xlfn.LET(_xlpm.x,VLOOKUP(I3420,'2026-01-09_taxon-match'!$A$2:$N$81,4,FALSE),IF(_xlpm.x=0,"",_xlpm.x)))</f>
        <v>Sterechinus neumayeri</v>
      </c>
      <c r="K3420"/>
      <c r="L3420" s="46" t="str">
        <f>IF(I3420="","",_xlfn.LET(_xlpm.x,VLOOKUP(I3420,'2026-01-09_taxon-match'!$A$2:$N$81,3,FALSE),IF(_xlpm.x=0,"",_xlpm.x)))</f>
        <v>urn:lsid:marinespecies.org:taxname:160831</v>
      </c>
      <c r="M3420" s="46" t="str">
        <f>IF($I3420="","",_xlfn.LET(_xlpm.x,VLOOKUP($I3420,'2026-01-09_taxon-match'!$A$2:$N$81,5,FALSE),IF(_xlpm.x=0,"",_xlpm.x)))</f>
        <v>(Meissner, 1900)</v>
      </c>
      <c r="N3420" s="46" t="str">
        <f>IF($I3420="","",_xlfn.LET(_xlpm.x,VLOOKUP($I3420,'2026-01-09_taxon-match'!$A$2:$N$81,6,FALSE),IF(_xlpm.x=0,"",_xlpm.x)))</f>
        <v>Animalia</v>
      </c>
      <c r="O3420" s="46" t="str">
        <f>IF($I3420="","",_xlfn.LET(_xlpm.x,VLOOKUP($I3420,'2026-01-09_taxon-match'!$A$2:$N$81,7,FALSE),IF(_xlpm.x=0,"",_xlpm.x)))</f>
        <v>Echinodermata</v>
      </c>
      <c r="P3420" s="46" t="str">
        <f>IF($I3420="","",_xlfn.LET(_xlpm.x,VLOOKUP($I3420,'2026-01-09_taxon-match'!$A$2:$N$81,8,FALSE),IF(_xlpm.x=0,"",_xlpm.x)))</f>
        <v>Echinoidea</v>
      </c>
      <c r="Q3420" s="46" t="str">
        <f>IF($I3420="","",_xlfn.LET(_xlpm.x,VLOOKUP($I3420,'2026-01-09_taxon-match'!$A$2:$N$81,9,FALSE),IF(_xlpm.x=0,"",_xlpm.x)))</f>
        <v>Camarodonta</v>
      </c>
      <c r="R3420" s="46" t="str">
        <f>IF($I3420="","",_xlfn.LET(_xlpm.x,VLOOKUP($I3420,'2026-01-09_taxon-match'!$A$2:$N$81,10,FALSE),IF(_xlpm.x=0,"",_xlpm.x)))</f>
        <v>Echinidae</v>
      </c>
      <c r="S3420" s="46" t="str">
        <f>IF($I3420="","",_xlfn.LET(_xlpm.x,VLOOKUP($I3420,'2026-01-09_taxon-match'!$A$2:$N$81,11,FALSE),IF(_xlpm.x=0,"",_xlpm.x)))</f>
        <v>Sterechinus</v>
      </c>
      <c r="T3420" s="46" t="str">
        <f>IF($I3420="","",_xlfn.LET(_xlpm.x,VLOOKUP($I3420,'2026-01-09_taxon-match'!$A$2:$N$81,13,FALSE),IF(_xlpm.x=0,"",_xlpm.x)))</f>
        <v>neumayeri</v>
      </c>
      <c r="V3420" t="s">
        <v>43</v>
      </c>
      <c r="W3420" t="s">
        <v>28</v>
      </c>
      <c r="X3420" t="s">
        <v>32</v>
      </c>
      <c r="Y3420" s="46" t="str">
        <f>IF(V3420="","",_xlfn.LET(_xlpm.x,VLOOKUP(V3420,'Drop-down_menus'!$D$2:$E$13,2,FALSE),IF(_xlpm.x=0,"",_xlpm.x)))</f>
        <v>https://orcid.org/0000-0002-0981-7442</v>
      </c>
      <c r="Z3420" s="46" t="str">
        <f>IF(W3420="","",_xlfn.LET(_xlpm.x,VLOOKUP(W3420,'Drop-down_menus'!$D$2:$E$13,2,FALSE),IF(_xlpm.x=0,"",_xlpm.x)))</f>
        <v>https://orcid.org/0000-0002-9037-7623</v>
      </c>
      <c r="AA3420" s="46" t="str">
        <f>IF(X3420="","",_xlfn.LET(_xlpm.x,VLOOKUP(X3420,'Drop-down_menus'!$D$2:$E$13,2,FALSE),IF(_xlpm.x=0,"",_xlpm.x)))</f>
        <v>https://orcid.org/0000-0001-5748-602X</v>
      </c>
      <c r="AB3420" s="46" t="s">
        <v>172</v>
      </c>
      <c r="AC3420" s="46" t="s">
        <v>189</v>
      </c>
    </row>
    <row r="3421" spans="1:29" ht="15" customHeight="1">
      <c r="A3421" s="46">
        <v>1960</v>
      </c>
      <c r="B3421" s="2">
        <v>4476</v>
      </c>
      <c r="C3421" t="s">
        <v>839</v>
      </c>
      <c r="D3421" s="46" t="b">
        <f>COUNTIF(Events!$B$2:$B$171, C3421) &gt; 0</f>
        <v>1</v>
      </c>
      <c r="E3421" s="46" t="s">
        <v>1110</v>
      </c>
      <c r="F3421" s="46" t="s">
        <v>1108</v>
      </c>
      <c r="G3421" t="s">
        <v>177</v>
      </c>
      <c r="H3421"/>
      <c r="I3421" s="46" t="s">
        <v>177</v>
      </c>
      <c r="J3421" s="46" t="str">
        <f>IF(I3421="","",_xlfn.LET(_xlpm.x,VLOOKUP(I3421,'2026-01-09_taxon-match'!$A$2:$N$81,4,FALSE),IF(_xlpm.x=0,"",_xlpm.x)))</f>
        <v>Sterechinus neumayeri</v>
      </c>
      <c r="K3421"/>
      <c r="L3421" s="46" t="str">
        <f>IF(I3421="","",_xlfn.LET(_xlpm.x,VLOOKUP(I3421,'2026-01-09_taxon-match'!$A$2:$N$81,3,FALSE),IF(_xlpm.x=0,"",_xlpm.x)))</f>
        <v>urn:lsid:marinespecies.org:taxname:160831</v>
      </c>
      <c r="M3421" s="46" t="str">
        <f>IF($I3421="","",_xlfn.LET(_xlpm.x,VLOOKUP($I3421,'2026-01-09_taxon-match'!$A$2:$N$81,5,FALSE),IF(_xlpm.x=0,"",_xlpm.x)))</f>
        <v>(Meissner, 1900)</v>
      </c>
      <c r="N3421" s="46" t="str">
        <f>IF($I3421="","",_xlfn.LET(_xlpm.x,VLOOKUP($I3421,'2026-01-09_taxon-match'!$A$2:$N$81,6,FALSE),IF(_xlpm.x=0,"",_xlpm.x)))</f>
        <v>Animalia</v>
      </c>
      <c r="O3421" s="46" t="str">
        <f>IF($I3421="","",_xlfn.LET(_xlpm.x,VLOOKUP($I3421,'2026-01-09_taxon-match'!$A$2:$N$81,7,FALSE),IF(_xlpm.x=0,"",_xlpm.x)))</f>
        <v>Echinodermata</v>
      </c>
      <c r="P3421" s="46" t="str">
        <f>IF($I3421="","",_xlfn.LET(_xlpm.x,VLOOKUP($I3421,'2026-01-09_taxon-match'!$A$2:$N$81,8,FALSE),IF(_xlpm.x=0,"",_xlpm.x)))</f>
        <v>Echinoidea</v>
      </c>
      <c r="Q3421" s="46" t="str">
        <f>IF($I3421="","",_xlfn.LET(_xlpm.x,VLOOKUP($I3421,'2026-01-09_taxon-match'!$A$2:$N$81,9,FALSE),IF(_xlpm.x=0,"",_xlpm.x)))</f>
        <v>Camarodonta</v>
      </c>
      <c r="R3421" s="46" t="str">
        <f>IF($I3421="","",_xlfn.LET(_xlpm.x,VLOOKUP($I3421,'2026-01-09_taxon-match'!$A$2:$N$81,10,FALSE),IF(_xlpm.x=0,"",_xlpm.x)))</f>
        <v>Echinidae</v>
      </c>
      <c r="S3421" s="46" t="str">
        <f>IF($I3421="","",_xlfn.LET(_xlpm.x,VLOOKUP($I3421,'2026-01-09_taxon-match'!$A$2:$N$81,11,FALSE),IF(_xlpm.x=0,"",_xlpm.x)))</f>
        <v>Sterechinus</v>
      </c>
      <c r="T3421" s="46" t="str">
        <f>IF($I3421="","",_xlfn.LET(_xlpm.x,VLOOKUP($I3421,'2026-01-09_taxon-match'!$A$2:$N$81,13,FALSE),IF(_xlpm.x=0,"",_xlpm.x)))</f>
        <v>neumayeri</v>
      </c>
      <c r="V3421" t="s">
        <v>43</v>
      </c>
      <c r="W3421" t="s">
        <v>28</v>
      </c>
      <c r="X3421" t="s">
        <v>32</v>
      </c>
      <c r="Y3421" s="46" t="str">
        <f>IF(V3421="","",_xlfn.LET(_xlpm.x,VLOOKUP(V3421,'Drop-down_menus'!$D$2:$E$13,2,FALSE),IF(_xlpm.x=0,"",_xlpm.x)))</f>
        <v>https://orcid.org/0000-0002-0981-7442</v>
      </c>
      <c r="Z3421" s="46" t="str">
        <f>IF(W3421="","",_xlfn.LET(_xlpm.x,VLOOKUP(W3421,'Drop-down_menus'!$D$2:$E$13,2,FALSE),IF(_xlpm.x=0,"",_xlpm.x)))</f>
        <v>https://orcid.org/0000-0002-9037-7623</v>
      </c>
      <c r="AA3421" s="46" t="str">
        <f>IF(X3421="","",_xlfn.LET(_xlpm.x,VLOOKUP(X3421,'Drop-down_menus'!$D$2:$E$13,2,FALSE),IF(_xlpm.x=0,"",_xlpm.x)))</f>
        <v>https://orcid.org/0000-0001-5748-602X</v>
      </c>
      <c r="AB3421" s="46" t="s">
        <v>229</v>
      </c>
      <c r="AC3421" s="46" t="s">
        <v>1114</v>
      </c>
    </row>
    <row r="3422" spans="1:29" ht="15" customHeight="1">
      <c r="A3422" s="46">
        <v>1960</v>
      </c>
      <c r="B3422" s="2">
        <v>4477</v>
      </c>
      <c r="C3422" t="s">
        <v>839</v>
      </c>
      <c r="D3422" s="46" t="b">
        <f>COUNTIF(Events!$B$2:$B$171, C3422) &gt; 0</f>
        <v>1</v>
      </c>
      <c r="E3422" s="46" t="s">
        <v>1111</v>
      </c>
      <c r="F3422" s="46" t="s">
        <v>1108</v>
      </c>
      <c r="G3422" t="s">
        <v>177</v>
      </c>
      <c r="H3422"/>
      <c r="I3422" s="46" t="s">
        <v>177</v>
      </c>
      <c r="J3422" s="46" t="str">
        <f>IF(I3422="","",_xlfn.LET(_xlpm.x,VLOOKUP(I3422,'2026-01-09_taxon-match'!$A$2:$N$81,4,FALSE),IF(_xlpm.x=0,"",_xlpm.x)))</f>
        <v>Sterechinus neumayeri</v>
      </c>
      <c r="K3422"/>
      <c r="L3422" s="46" t="str">
        <f>IF(I3422="","",_xlfn.LET(_xlpm.x,VLOOKUP(I3422,'2026-01-09_taxon-match'!$A$2:$N$81,3,FALSE),IF(_xlpm.x=0,"",_xlpm.x)))</f>
        <v>urn:lsid:marinespecies.org:taxname:160831</v>
      </c>
      <c r="M3422" s="46" t="str">
        <f>IF($I3422="","",_xlfn.LET(_xlpm.x,VLOOKUP($I3422,'2026-01-09_taxon-match'!$A$2:$N$81,5,FALSE),IF(_xlpm.x=0,"",_xlpm.x)))</f>
        <v>(Meissner, 1900)</v>
      </c>
      <c r="N3422" s="46" t="str">
        <f>IF($I3422="","",_xlfn.LET(_xlpm.x,VLOOKUP($I3422,'2026-01-09_taxon-match'!$A$2:$N$81,6,FALSE),IF(_xlpm.x=0,"",_xlpm.x)))</f>
        <v>Animalia</v>
      </c>
      <c r="O3422" s="46" t="str">
        <f>IF($I3422="","",_xlfn.LET(_xlpm.x,VLOOKUP($I3422,'2026-01-09_taxon-match'!$A$2:$N$81,7,FALSE),IF(_xlpm.x=0,"",_xlpm.x)))</f>
        <v>Echinodermata</v>
      </c>
      <c r="P3422" s="46" t="str">
        <f>IF($I3422="","",_xlfn.LET(_xlpm.x,VLOOKUP($I3422,'2026-01-09_taxon-match'!$A$2:$N$81,8,FALSE),IF(_xlpm.x=0,"",_xlpm.x)))</f>
        <v>Echinoidea</v>
      </c>
      <c r="Q3422" s="46" t="str">
        <f>IF($I3422="","",_xlfn.LET(_xlpm.x,VLOOKUP($I3422,'2026-01-09_taxon-match'!$A$2:$N$81,9,FALSE),IF(_xlpm.x=0,"",_xlpm.x)))</f>
        <v>Camarodonta</v>
      </c>
      <c r="R3422" s="46" t="str">
        <f>IF($I3422="","",_xlfn.LET(_xlpm.x,VLOOKUP($I3422,'2026-01-09_taxon-match'!$A$2:$N$81,10,FALSE),IF(_xlpm.x=0,"",_xlpm.x)))</f>
        <v>Echinidae</v>
      </c>
      <c r="S3422" s="46" t="str">
        <f>IF($I3422="","",_xlfn.LET(_xlpm.x,VLOOKUP($I3422,'2026-01-09_taxon-match'!$A$2:$N$81,11,FALSE),IF(_xlpm.x=0,"",_xlpm.x)))</f>
        <v>Sterechinus</v>
      </c>
      <c r="T3422" s="46" t="str">
        <f>IF($I3422="","",_xlfn.LET(_xlpm.x,VLOOKUP($I3422,'2026-01-09_taxon-match'!$A$2:$N$81,13,FALSE),IF(_xlpm.x=0,"",_xlpm.x)))</f>
        <v>neumayeri</v>
      </c>
      <c r="V3422" t="s">
        <v>43</v>
      </c>
      <c r="W3422" t="s">
        <v>28</v>
      </c>
      <c r="X3422" t="s">
        <v>32</v>
      </c>
      <c r="Y3422" s="46" t="str">
        <f>IF(V3422="","",_xlfn.LET(_xlpm.x,VLOOKUP(V3422,'Drop-down_menus'!$D$2:$E$13,2,FALSE),IF(_xlpm.x=0,"",_xlpm.x)))</f>
        <v>https://orcid.org/0000-0002-0981-7442</v>
      </c>
      <c r="Z3422" s="46" t="str">
        <f>IF(W3422="","",_xlfn.LET(_xlpm.x,VLOOKUP(W3422,'Drop-down_menus'!$D$2:$E$13,2,FALSE),IF(_xlpm.x=0,"",_xlpm.x)))</f>
        <v>https://orcid.org/0000-0002-9037-7623</v>
      </c>
      <c r="AA3422" s="46" t="str">
        <f>IF(X3422="","",_xlfn.LET(_xlpm.x,VLOOKUP(X3422,'Drop-down_menus'!$D$2:$E$13,2,FALSE),IF(_xlpm.x=0,"",_xlpm.x)))</f>
        <v>https://orcid.org/0000-0001-5748-602X</v>
      </c>
      <c r="AB3422" s="46" t="s">
        <v>229</v>
      </c>
      <c r="AC3422" s="46" t="s">
        <v>1114</v>
      </c>
    </row>
    <row r="3423" spans="1:29" ht="15" customHeight="1">
      <c r="A3423" s="46">
        <v>1960</v>
      </c>
      <c r="B3423" s="2">
        <v>4478</v>
      </c>
      <c r="C3423" t="s">
        <v>839</v>
      </c>
      <c r="D3423" s="46" t="b">
        <f>COUNTIF(Events!$B$2:$B$171, C3423) &gt; 0</f>
        <v>1</v>
      </c>
      <c r="E3423" s="2" t="s">
        <v>1106</v>
      </c>
      <c r="F3423" s="46" t="s">
        <v>1105</v>
      </c>
      <c r="G3423" t="s">
        <v>177</v>
      </c>
      <c r="H3423"/>
      <c r="I3423" s="46" t="s">
        <v>177</v>
      </c>
      <c r="J3423" s="46" t="str">
        <f>IF(I3423="","",_xlfn.LET(_xlpm.x,VLOOKUP(I3423,'2026-01-09_taxon-match'!$A$2:$N$81,4,FALSE),IF(_xlpm.x=0,"",_xlpm.x)))</f>
        <v>Sterechinus neumayeri</v>
      </c>
      <c r="K3423"/>
      <c r="L3423" s="46" t="str">
        <f>IF(I3423="","",_xlfn.LET(_xlpm.x,VLOOKUP(I3423,'2026-01-09_taxon-match'!$A$2:$N$81,3,FALSE),IF(_xlpm.x=0,"",_xlpm.x)))</f>
        <v>urn:lsid:marinespecies.org:taxname:160831</v>
      </c>
      <c r="M3423" s="46" t="str">
        <f>IF($I3423="","",_xlfn.LET(_xlpm.x,VLOOKUP($I3423,'2026-01-09_taxon-match'!$A$2:$N$81,5,FALSE),IF(_xlpm.x=0,"",_xlpm.x)))</f>
        <v>(Meissner, 1900)</v>
      </c>
      <c r="N3423" s="46" t="str">
        <f>IF($I3423="","",_xlfn.LET(_xlpm.x,VLOOKUP($I3423,'2026-01-09_taxon-match'!$A$2:$N$81,6,FALSE),IF(_xlpm.x=0,"",_xlpm.x)))</f>
        <v>Animalia</v>
      </c>
      <c r="O3423" s="46" t="str">
        <f>IF($I3423="","",_xlfn.LET(_xlpm.x,VLOOKUP($I3423,'2026-01-09_taxon-match'!$A$2:$N$81,7,FALSE),IF(_xlpm.x=0,"",_xlpm.x)))</f>
        <v>Echinodermata</v>
      </c>
      <c r="P3423" s="46" t="str">
        <f>IF($I3423="","",_xlfn.LET(_xlpm.x,VLOOKUP($I3423,'2026-01-09_taxon-match'!$A$2:$N$81,8,FALSE),IF(_xlpm.x=0,"",_xlpm.x)))</f>
        <v>Echinoidea</v>
      </c>
      <c r="Q3423" s="46" t="str">
        <f>IF($I3423="","",_xlfn.LET(_xlpm.x,VLOOKUP($I3423,'2026-01-09_taxon-match'!$A$2:$N$81,9,FALSE),IF(_xlpm.x=0,"",_xlpm.x)))</f>
        <v>Camarodonta</v>
      </c>
      <c r="R3423" s="46" t="str">
        <f>IF($I3423="","",_xlfn.LET(_xlpm.x,VLOOKUP($I3423,'2026-01-09_taxon-match'!$A$2:$N$81,10,FALSE),IF(_xlpm.x=0,"",_xlpm.x)))</f>
        <v>Echinidae</v>
      </c>
      <c r="S3423" s="46" t="str">
        <f>IF($I3423="","",_xlfn.LET(_xlpm.x,VLOOKUP($I3423,'2026-01-09_taxon-match'!$A$2:$N$81,11,FALSE),IF(_xlpm.x=0,"",_xlpm.x)))</f>
        <v>Sterechinus</v>
      </c>
      <c r="T3423" s="46" t="str">
        <f>IF($I3423="","",_xlfn.LET(_xlpm.x,VLOOKUP($I3423,'2026-01-09_taxon-match'!$A$2:$N$81,13,FALSE),IF(_xlpm.x=0,"",_xlpm.x)))</f>
        <v>neumayeri</v>
      </c>
      <c r="V3423" t="s">
        <v>43</v>
      </c>
      <c r="W3423" t="s">
        <v>28</v>
      </c>
      <c r="X3423" t="s">
        <v>32</v>
      </c>
      <c r="Y3423" s="46" t="str">
        <f>IF(V3423="","",_xlfn.LET(_xlpm.x,VLOOKUP(V3423,'Drop-down_menus'!$D$2:$E$13,2,FALSE),IF(_xlpm.x=0,"",_xlpm.x)))</f>
        <v>https://orcid.org/0000-0002-0981-7442</v>
      </c>
      <c r="Z3423" s="46" t="str">
        <f>IF(W3423="","",_xlfn.LET(_xlpm.x,VLOOKUP(W3423,'Drop-down_menus'!$D$2:$E$13,2,FALSE),IF(_xlpm.x=0,"",_xlpm.x)))</f>
        <v>https://orcid.org/0000-0002-9037-7623</v>
      </c>
      <c r="AA3423" s="46" t="str">
        <f>IF(X3423="","",_xlfn.LET(_xlpm.x,VLOOKUP(X3423,'Drop-down_menus'!$D$2:$E$13,2,FALSE),IF(_xlpm.x=0,"",_xlpm.x)))</f>
        <v>https://orcid.org/0000-0001-5748-602X</v>
      </c>
      <c r="AB3423" s="46" t="s">
        <v>300</v>
      </c>
      <c r="AC3423" s="46" t="s">
        <v>1115</v>
      </c>
    </row>
    <row r="3424" spans="1:29" ht="15" customHeight="1">
      <c r="A3424" s="46">
        <v>1961</v>
      </c>
      <c r="B3424" s="2">
        <v>4479</v>
      </c>
      <c r="C3424" t="s">
        <v>839</v>
      </c>
      <c r="D3424" s="46" t="b">
        <f>COUNTIF(Events!$B$2:$B$171, C3424) &gt; 0</f>
        <v>1</v>
      </c>
      <c r="E3424" s="46" t="s">
        <v>1113</v>
      </c>
      <c r="F3424" s="2" t="s">
        <v>1104</v>
      </c>
      <c r="G3424" t="s">
        <v>177</v>
      </c>
      <c r="H3424"/>
      <c r="I3424" s="46" t="s">
        <v>177</v>
      </c>
      <c r="J3424" s="46" t="str">
        <f>IF(I3424="","",_xlfn.LET(_xlpm.x,VLOOKUP(I3424,'2026-01-09_taxon-match'!$A$2:$N$81,4,FALSE),IF(_xlpm.x=0,"",_xlpm.x)))</f>
        <v>Sterechinus neumayeri</v>
      </c>
      <c r="K3424"/>
      <c r="L3424" s="46" t="str">
        <f>IF(I3424="","",_xlfn.LET(_xlpm.x,VLOOKUP(I3424,'2026-01-09_taxon-match'!$A$2:$N$81,3,FALSE),IF(_xlpm.x=0,"",_xlpm.x)))</f>
        <v>urn:lsid:marinespecies.org:taxname:160831</v>
      </c>
      <c r="M3424" s="46" t="str">
        <f>IF($I3424="","",_xlfn.LET(_xlpm.x,VLOOKUP($I3424,'2026-01-09_taxon-match'!$A$2:$N$81,5,FALSE),IF(_xlpm.x=0,"",_xlpm.x)))</f>
        <v>(Meissner, 1900)</v>
      </c>
      <c r="N3424" s="46" t="str">
        <f>IF($I3424="","",_xlfn.LET(_xlpm.x,VLOOKUP($I3424,'2026-01-09_taxon-match'!$A$2:$N$81,6,FALSE),IF(_xlpm.x=0,"",_xlpm.x)))</f>
        <v>Animalia</v>
      </c>
      <c r="O3424" s="46" t="str">
        <f>IF($I3424="","",_xlfn.LET(_xlpm.x,VLOOKUP($I3424,'2026-01-09_taxon-match'!$A$2:$N$81,7,FALSE),IF(_xlpm.x=0,"",_xlpm.x)))</f>
        <v>Echinodermata</v>
      </c>
      <c r="P3424" s="46" t="str">
        <f>IF($I3424="","",_xlfn.LET(_xlpm.x,VLOOKUP($I3424,'2026-01-09_taxon-match'!$A$2:$N$81,8,FALSE),IF(_xlpm.x=0,"",_xlpm.x)))</f>
        <v>Echinoidea</v>
      </c>
      <c r="Q3424" s="46" t="str">
        <f>IF($I3424="","",_xlfn.LET(_xlpm.x,VLOOKUP($I3424,'2026-01-09_taxon-match'!$A$2:$N$81,9,FALSE),IF(_xlpm.x=0,"",_xlpm.x)))</f>
        <v>Camarodonta</v>
      </c>
      <c r="R3424" s="46" t="str">
        <f>IF($I3424="","",_xlfn.LET(_xlpm.x,VLOOKUP($I3424,'2026-01-09_taxon-match'!$A$2:$N$81,10,FALSE),IF(_xlpm.x=0,"",_xlpm.x)))</f>
        <v>Echinidae</v>
      </c>
      <c r="S3424" s="46" t="str">
        <f>IF($I3424="","",_xlfn.LET(_xlpm.x,VLOOKUP($I3424,'2026-01-09_taxon-match'!$A$2:$N$81,11,FALSE),IF(_xlpm.x=0,"",_xlpm.x)))</f>
        <v>Sterechinus</v>
      </c>
      <c r="T3424" s="46" t="str">
        <f>IF($I3424="","",_xlfn.LET(_xlpm.x,VLOOKUP($I3424,'2026-01-09_taxon-match'!$A$2:$N$81,13,FALSE),IF(_xlpm.x=0,"",_xlpm.x)))</f>
        <v>neumayeri</v>
      </c>
      <c r="U3424"/>
      <c r="V3424" t="s">
        <v>43</v>
      </c>
      <c r="W3424" t="s">
        <v>28</v>
      </c>
      <c r="X3424" t="s">
        <v>32</v>
      </c>
      <c r="Y3424" s="46" t="str">
        <f>IF(V3424="","",_xlfn.LET(_xlpm.x,VLOOKUP(V3424,'Drop-down_menus'!$D$2:$E$13,2,FALSE),IF(_xlpm.x=0,"",_xlpm.x)))</f>
        <v>https://orcid.org/0000-0002-0981-7442</v>
      </c>
      <c r="Z3424" s="46" t="str">
        <f>IF(W3424="","",_xlfn.LET(_xlpm.x,VLOOKUP(W3424,'Drop-down_menus'!$D$2:$E$13,2,FALSE),IF(_xlpm.x=0,"",_xlpm.x)))</f>
        <v>https://orcid.org/0000-0002-9037-7623</v>
      </c>
      <c r="AA3424" s="46" t="str">
        <f>IF(X3424="","",_xlfn.LET(_xlpm.x,VLOOKUP(X3424,'Drop-down_menus'!$D$2:$E$13,2,FALSE),IF(_xlpm.x=0,"",_xlpm.x)))</f>
        <v>https://orcid.org/0000-0001-5748-602X</v>
      </c>
      <c r="AB3424" s="46" t="s">
        <v>172</v>
      </c>
      <c r="AC3424" s="46" t="s">
        <v>1114</v>
      </c>
    </row>
    <row r="3425" spans="1:29" ht="15" customHeight="1">
      <c r="A3425" s="46">
        <v>1961</v>
      </c>
      <c r="B3425" s="2">
        <v>4480</v>
      </c>
      <c r="C3425" t="s">
        <v>839</v>
      </c>
      <c r="D3425" s="46" t="b">
        <f>COUNTIF(Events!$B$2:$B$171, C3425) &gt; 0</f>
        <v>1</v>
      </c>
      <c r="E3425" s="46" t="s">
        <v>1109</v>
      </c>
      <c r="F3425" s="46" t="s">
        <v>1107</v>
      </c>
      <c r="G3425" t="s">
        <v>177</v>
      </c>
      <c r="H3425"/>
      <c r="I3425" s="46" t="s">
        <v>177</v>
      </c>
      <c r="J3425" s="46" t="str">
        <f>IF(I3425="","",_xlfn.LET(_xlpm.x,VLOOKUP(I3425,'2026-01-09_taxon-match'!$A$2:$N$81,4,FALSE),IF(_xlpm.x=0,"",_xlpm.x)))</f>
        <v>Sterechinus neumayeri</v>
      </c>
      <c r="K3425"/>
      <c r="L3425" s="46" t="str">
        <f>IF(I3425="","",_xlfn.LET(_xlpm.x,VLOOKUP(I3425,'2026-01-09_taxon-match'!$A$2:$N$81,3,FALSE),IF(_xlpm.x=0,"",_xlpm.x)))</f>
        <v>urn:lsid:marinespecies.org:taxname:160831</v>
      </c>
      <c r="M3425" s="46" t="str">
        <f>IF($I3425="","",_xlfn.LET(_xlpm.x,VLOOKUP($I3425,'2026-01-09_taxon-match'!$A$2:$N$81,5,FALSE),IF(_xlpm.x=0,"",_xlpm.x)))</f>
        <v>(Meissner, 1900)</v>
      </c>
      <c r="N3425" s="46" t="str">
        <f>IF($I3425="","",_xlfn.LET(_xlpm.x,VLOOKUP($I3425,'2026-01-09_taxon-match'!$A$2:$N$81,6,FALSE),IF(_xlpm.x=0,"",_xlpm.x)))</f>
        <v>Animalia</v>
      </c>
      <c r="O3425" s="46" t="str">
        <f>IF($I3425="","",_xlfn.LET(_xlpm.x,VLOOKUP($I3425,'2026-01-09_taxon-match'!$A$2:$N$81,7,FALSE),IF(_xlpm.x=0,"",_xlpm.x)))</f>
        <v>Echinodermata</v>
      </c>
      <c r="P3425" s="46" t="str">
        <f>IF($I3425="","",_xlfn.LET(_xlpm.x,VLOOKUP($I3425,'2026-01-09_taxon-match'!$A$2:$N$81,8,FALSE),IF(_xlpm.x=0,"",_xlpm.x)))</f>
        <v>Echinoidea</v>
      </c>
      <c r="Q3425" s="46" t="str">
        <f>IF($I3425="","",_xlfn.LET(_xlpm.x,VLOOKUP($I3425,'2026-01-09_taxon-match'!$A$2:$N$81,9,FALSE),IF(_xlpm.x=0,"",_xlpm.x)))</f>
        <v>Camarodonta</v>
      </c>
      <c r="R3425" s="46" t="str">
        <f>IF($I3425="","",_xlfn.LET(_xlpm.x,VLOOKUP($I3425,'2026-01-09_taxon-match'!$A$2:$N$81,10,FALSE),IF(_xlpm.x=0,"",_xlpm.x)))</f>
        <v>Echinidae</v>
      </c>
      <c r="S3425" s="46" t="str">
        <f>IF($I3425="","",_xlfn.LET(_xlpm.x,VLOOKUP($I3425,'2026-01-09_taxon-match'!$A$2:$N$81,11,FALSE),IF(_xlpm.x=0,"",_xlpm.x)))</f>
        <v>Sterechinus</v>
      </c>
      <c r="T3425" s="46" t="str">
        <f>IF($I3425="","",_xlfn.LET(_xlpm.x,VLOOKUP($I3425,'2026-01-09_taxon-match'!$A$2:$N$81,13,FALSE),IF(_xlpm.x=0,"",_xlpm.x)))</f>
        <v>neumayeri</v>
      </c>
      <c r="V3425" t="s">
        <v>43</v>
      </c>
      <c r="W3425" t="s">
        <v>28</v>
      </c>
      <c r="X3425" t="s">
        <v>32</v>
      </c>
      <c r="Y3425" s="46" t="str">
        <f>IF(V3425="","",_xlfn.LET(_xlpm.x,VLOOKUP(V3425,'Drop-down_menus'!$D$2:$E$13,2,FALSE),IF(_xlpm.x=0,"",_xlpm.x)))</f>
        <v>https://orcid.org/0000-0002-0981-7442</v>
      </c>
      <c r="Z3425" s="46" t="str">
        <f>IF(W3425="","",_xlfn.LET(_xlpm.x,VLOOKUP(W3425,'Drop-down_menus'!$D$2:$E$13,2,FALSE),IF(_xlpm.x=0,"",_xlpm.x)))</f>
        <v>https://orcid.org/0000-0002-9037-7623</v>
      </c>
      <c r="AA3425" s="46" t="str">
        <f>IF(X3425="","",_xlfn.LET(_xlpm.x,VLOOKUP(X3425,'Drop-down_menus'!$D$2:$E$13,2,FALSE),IF(_xlpm.x=0,"",_xlpm.x)))</f>
        <v>https://orcid.org/0000-0001-5748-602X</v>
      </c>
      <c r="AB3425" s="46" t="s">
        <v>172</v>
      </c>
      <c r="AC3425" s="46" t="s">
        <v>189</v>
      </c>
    </row>
    <row r="3426" spans="1:29" ht="15" customHeight="1">
      <c r="A3426" s="46">
        <v>1961</v>
      </c>
      <c r="B3426" s="2">
        <v>4481</v>
      </c>
      <c r="C3426" t="s">
        <v>839</v>
      </c>
      <c r="D3426" s="46" t="b">
        <f>COUNTIF(Events!$B$2:$B$171, C3426) &gt; 0</f>
        <v>1</v>
      </c>
      <c r="E3426" s="46" t="s">
        <v>1110</v>
      </c>
      <c r="F3426" s="46" t="s">
        <v>1108</v>
      </c>
      <c r="G3426" t="s">
        <v>177</v>
      </c>
      <c r="H3426"/>
      <c r="I3426" s="46" t="s">
        <v>177</v>
      </c>
      <c r="J3426" s="46" t="str">
        <f>IF(I3426="","",_xlfn.LET(_xlpm.x,VLOOKUP(I3426,'2026-01-09_taxon-match'!$A$2:$N$81,4,FALSE),IF(_xlpm.x=0,"",_xlpm.x)))</f>
        <v>Sterechinus neumayeri</v>
      </c>
      <c r="K3426"/>
      <c r="L3426" s="46" t="str">
        <f>IF(I3426="","",_xlfn.LET(_xlpm.x,VLOOKUP(I3426,'2026-01-09_taxon-match'!$A$2:$N$81,3,FALSE),IF(_xlpm.x=0,"",_xlpm.x)))</f>
        <v>urn:lsid:marinespecies.org:taxname:160831</v>
      </c>
      <c r="M3426" s="46" t="str">
        <f>IF($I3426="","",_xlfn.LET(_xlpm.x,VLOOKUP($I3426,'2026-01-09_taxon-match'!$A$2:$N$81,5,FALSE),IF(_xlpm.x=0,"",_xlpm.x)))</f>
        <v>(Meissner, 1900)</v>
      </c>
      <c r="N3426" s="46" t="str">
        <f>IF($I3426="","",_xlfn.LET(_xlpm.x,VLOOKUP($I3426,'2026-01-09_taxon-match'!$A$2:$N$81,6,FALSE),IF(_xlpm.x=0,"",_xlpm.x)))</f>
        <v>Animalia</v>
      </c>
      <c r="O3426" s="46" t="str">
        <f>IF($I3426="","",_xlfn.LET(_xlpm.x,VLOOKUP($I3426,'2026-01-09_taxon-match'!$A$2:$N$81,7,FALSE),IF(_xlpm.x=0,"",_xlpm.x)))</f>
        <v>Echinodermata</v>
      </c>
      <c r="P3426" s="46" t="str">
        <f>IF($I3426="","",_xlfn.LET(_xlpm.x,VLOOKUP($I3426,'2026-01-09_taxon-match'!$A$2:$N$81,8,FALSE),IF(_xlpm.x=0,"",_xlpm.x)))</f>
        <v>Echinoidea</v>
      </c>
      <c r="Q3426" s="46" t="str">
        <f>IF($I3426="","",_xlfn.LET(_xlpm.x,VLOOKUP($I3426,'2026-01-09_taxon-match'!$A$2:$N$81,9,FALSE),IF(_xlpm.x=0,"",_xlpm.x)))</f>
        <v>Camarodonta</v>
      </c>
      <c r="R3426" s="46" t="str">
        <f>IF($I3426="","",_xlfn.LET(_xlpm.x,VLOOKUP($I3426,'2026-01-09_taxon-match'!$A$2:$N$81,10,FALSE),IF(_xlpm.x=0,"",_xlpm.x)))</f>
        <v>Echinidae</v>
      </c>
      <c r="S3426" s="46" t="str">
        <f>IF($I3426="","",_xlfn.LET(_xlpm.x,VLOOKUP($I3426,'2026-01-09_taxon-match'!$A$2:$N$81,11,FALSE),IF(_xlpm.x=0,"",_xlpm.x)))</f>
        <v>Sterechinus</v>
      </c>
      <c r="T3426" s="46" t="str">
        <f>IF($I3426="","",_xlfn.LET(_xlpm.x,VLOOKUP($I3426,'2026-01-09_taxon-match'!$A$2:$N$81,13,FALSE),IF(_xlpm.x=0,"",_xlpm.x)))</f>
        <v>neumayeri</v>
      </c>
      <c r="V3426" t="s">
        <v>43</v>
      </c>
      <c r="W3426" t="s">
        <v>28</v>
      </c>
      <c r="X3426" t="s">
        <v>32</v>
      </c>
      <c r="Y3426" s="46" t="str">
        <f>IF(V3426="","",_xlfn.LET(_xlpm.x,VLOOKUP(V3426,'Drop-down_menus'!$D$2:$E$13,2,FALSE),IF(_xlpm.x=0,"",_xlpm.x)))</f>
        <v>https://orcid.org/0000-0002-0981-7442</v>
      </c>
      <c r="Z3426" s="46" t="str">
        <f>IF(W3426="","",_xlfn.LET(_xlpm.x,VLOOKUP(W3426,'Drop-down_menus'!$D$2:$E$13,2,FALSE),IF(_xlpm.x=0,"",_xlpm.x)))</f>
        <v>https://orcid.org/0000-0002-9037-7623</v>
      </c>
      <c r="AA3426" s="46" t="str">
        <f>IF(X3426="","",_xlfn.LET(_xlpm.x,VLOOKUP(X3426,'Drop-down_menus'!$D$2:$E$13,2,FALSE),IF(_xlpm.x=0,"",_xlpm.x)))</f>
        <v>https://orcid.org/0000-0001-5748-602X</v>
      </c>
      <c r="AB3426" s="46" t="s">
        <v>229</v>
      </c>
      <c r="AC3426" s="46" t="s">
        <v>1114</v>
      </c>
    </row>
    <row r="3427" spans="1:29" ht="15" customHeight="1">
      <c r="A3427" s="46">
        <v>1961</v>
      </c>
      <c r="B3427" s="2">
        <v>4482</v>
      </c>
      <c r="C3427" t="s">
        <v>839</v>
      </c>
      <c r="D3427" s="46" t="b">
        <f>COUNTIF(Events!$B$2:$B$171, C3427) &gt; 0</f>
        <v>1</v>
      </c>
      <c r="E3427" s="46" t="s">
        <v>1111</v>
      </c>
      <c r="F3427" s="46" t="s">
        <v>1108</v>
      </c>
      <c r="G3427" t="s">
        <v>177</v>
      </c>
      <c r="H3427"/>
      <c r="I3427" s="46" t="s">
        <v>177</v>
      </c>
      <c r="J3427" s="46" t="str">
        <f>IF(I3427="","",_xlfn.LET(_xlpm.x,VLOOKUP(I3427,'2026-01-09_taxon-match'!$A$2:$N$81,4,FALSE),IF(_xlpm.x=0,"",_xlpm.x)))</f>
        <v>Sterechinus neumayeri</v>
      </c>
      <c r="K3427"/>
      <c r="L3427" s="46" t="str">
        <f>IF(I3427="","",_xlfn.LET(_xlpm.x,VLOOKUP(I3427,'2026-01-09_taxon-match'!$A$2:$N$81,3,FALSE),IF(_xlpm.x=0,"",_xlpm.x)))</f>
        <v>urn:lsid:marinespecies.org:taxname:160831</v>
      </c>
      <c r="M3427" s="46" t="str">
        <f>IF($I3427="","",_xlfn.LET(_xlpm.x,VLOOKUP($I3427,'2026-01-09_taxon-match'!$A$2:$N$81,5,FALSE),IF(_xlpm.x=0,"",_xlpm.x)))</f>
        <v>(Meissner, 1900)</v>
      </c>
      <c r="N3427" s="46" t="str">
        <f>IF($I3427="","",_xlfn.LET(_xlpm.x,VLOOKUP($I3427,'2026-01-09_taxon-match'!$A$2:$N$81,6,FALSE),IF(_xlpm.x=0,"",_xlpm.x)))</f>
        <v>Animalia</v>
      </c>
      <c r="O3427" s="46" t="str">
        <f>IF($I3427="","",_xlfn.LET(_xlpm.x,VLOOKUP($I3427,'2026-01-09_taxon-match'!$A$2:$N$81,7,FALSE),IF(_xlpm.x=0,"",_xlpm.x)))</f>
        <v>Echinodermata</v>
      </c>
      <c r="P3427" s="46" t="str">
        <f>IF($I3427="","",_xlfn.LET(_xlpm.x,VLOOKUP($I3427,'2026-01-09_taxon-match'!$A$2:$N$81,8,FALSE),IF(_xlpm.x=0,"",_xlpm.x)))</f>
        <v>Echinoidea</v>
      </c>
      <c r="Q3427" s="46" t="str">
        <f>IF($I3427="","",_xlfn.LET(_xlpm.x,VLOOKUP($I3427,'2026-01-09_taxon-match'!$A$2:$N$81,9,FALSE),IF(_xlpm.x=0,"",_xlpm.x)))</f>
        <v>Camarodonta</v>
      </c>
      <c r="R3427" s="46" t="str">
        <f>IF($I3427="","",_xlfn.LET(_xlpm.x,VLOOKUP($I3427,'2026-01-09_taxon-match'!$A$2:$N$81,10,FALSE),IF(_xlpm.x=0,"",_xlpm.x)))</f>
        <v>Echinidae</v>
      </c>
      <c r="S3427" s="46" t="str">
        <f>IF($I3427="","",_xlfn.LET(_xlpm.x,VLOOKUP($I3427,'2026-01-09_taxon-match'!$A$2:$N$81,11,FALSE),IF(_xlpm.x=0,"",_xlpm.x)))</f>
        <v>Sterechinus</v>
      </c>
      <c r="T3427" s="46" t="str">
        <f>IF($I3427="","",_xlfn.LET(_xlpm.x,VLOOKUP($I3427,'2026-01-09_taxon-match'!$A$2:$N$81,13,FALSE),IF(_xlpm.x=0,"",_xlpm.x)))</f>
        <v>neumayeri</v>
      </c>
      <c r="V3427" t="s">
        <v>43</v>
      </c>
      <c r="W3427" t="s">
        <v>28</v>
      </c>
      <c r="X3427" t="s">
        <v>32</v>
      </c>
      <c r="Y3427" s="46" t="str">
        <f>IF(V3427="","",_xlfn.LET(_xlpm.x,VLOOKUP(V3427,'Drop-down_menus'!$D$2:$E$13,2,FALSE),IF(_xlpm.x=0,"",_xlpm.x)))</f>
        <v>https://orcid.org/0000-0002-0981-7442</v>
      </c>
      <c r="Z3427" s="46" t="str">
        <f>IF(W3427="","",_xlfn.LET(_xlpm.x,VLOOKUP(W3427,'Drop-down_menus'!$D$2:$E$13,2,FALSE),IF(_xlpm.x=0,"",_xlpm.x)))</f>
        <v>https://orcid.org/0000-0002-9037-7623</v>
      </c>
      <c r="AA3427" s="46" t="str">
        <f>IF(X3427="","",_xlfn.LET(_xlpm.x,VLOOKUP(X3427,'Drop-down_menus'!$D$2:$E$13,2,FALSE),IF(_xlpm.x=0,"",_xlpm.x)))</f>
        <v>https://orcid.org/0000-0001-5748-602X</v>
      </c>
      <c r="AB3427" s="46" t="s">
        <v>229</v>
      </c>
      <c r="AC3427" s="46" t="s">
        <v>1114</v>
      </c>
    </row>
    <row r="3428" spans="1:29" ht="15" customHeight="1">
      <c r="A3428" s="46">
        <v>1961</v>
      </c>
      <c r="B3428" s="2">
        <v>4483</v>
      </c>
      <c r="C3428" t="s">
        <v>839</v>
      </c>
      <c r="D3428" s="46" t="b">
        <f>COUNTIF(Events!$B$2:$B$171, C3428) &gt; 0</f>
        <v>1</v>
      </c>
      <c r="E3428" s="2" t="s">
        <v>1106</v>
      </c>
      <c r="F3428" s="46" t="s">
        <v>1105</v>
      </c>
      <c r="G3428" t="s">
        <v>177</v>
      </c>
      <c r="H3428"/>
      <c r="I3428" s="46" t="s">
        <v>177</v>
      </c>
      <c r="J3428" s="46" t="str">
        <f>IF(I3428="","",_xlfn.LET(_xlpm.x,VLOOKUP(I3428,'2026-01-09_taxon-match'!$A$2:$N$81,4,FALSE),IF(_xlpm.x=0,"",_xlpm.x)))</f>
        <v>Sterechinus neumayeri</v>
      </c>
      <c r="K3428"/>
      <c r="L3428" s="46" t="str">
        <f>IF(I3428="","",_xlfn.LET(_xlpm.x,VLOOKUP(I3428,'2026-01-09_taxon-match'!$A$2:$N$81,3,FALSE),IF(_xlpm.x=0,"",_xlpm.x)))</f>
        <v>urn:lsid:marinespecies.org:taxname:160831</v>
      </c>
      <c r="M3428" s="46" t="str">
        <f>IF($I3428="","",_xlfn.LET(_xlpm.x,VLOOKUP($I3428,'2026-01-09_taxon-match'!$A$2:$N$81,5,FALSE),IF(_xlpm.x=0,"",_xlpm.x)))</f>
        <v>(Meissner, 1900)</v>
      </c>
      <c r="N3428" s="46" t="str">
        <f>IF($I3428="","",_xlfn.LET(_xlpm.x,VLOOKUP($I3428,'2026-01-09_taxon-match'!$A$2:$N$81,6,FALSE),IF(_xlpm.x=0,"",_xlpm.x)))</f>
        <v>Animalia</v>
      </c>
      <c r="O3428" s="46" t="str">
        <f>IF($I3428="","",_xlfn.LET(_xlpm.x,VLOOKUP($I3428,'2026-01-09_taxon-match'!$A$2:$N$81,7,FALSE),IF(_xlpm.x=0,"",_xlpm.x)))</f>
        <v>Echinodermata</v>
      </c>
      <c r="P3428" s="46" t="str">
        <f>IF($I3428="","",_xlfn.LET(_xlpm.x,VLOOKUP($I3428,'2026-01-09_taxon-match'!$A$2:$N$81,8,FALSE),IF(_xlpm.x=0,"",_xlpm.x)))</f>
        <v>Echinoidea</v>
      </c>
      <c r="Q3428" s="46" t="str">
        <f>IF($I3428="","",_xlfn.LET(_xlpm.x,VLOOKUP($I3428,'2026-01-09_taxon-match'!$A$2:$N$81,9,FALSE),IF(_xlpm.x=0,"",_xlpm.x)))</f>
        <v>Camarodonta</v>
      </c>
      <c r="R3428" s="46" t="str">
        <f>IF($I3428="","",_xlfn.LET(_xlpm.x,VLOOKUP($I3428,'2026-01-09_taxon-match'!$A$2:$N$81,10,FALSE),IF(_xlpm.x=0,"",_xlpm.x)))</f>
        <v>Echinidae</v>
      </c>
      <c r="S3428" s="46" t="str">
        <f>IF($I3428="","",_xlfn.LET(_xlpm.x,VLOOKUP($I3428,'2026-01-09_taxon-match'!$A$2:$N$81,11,FALSE),IF(_xlpm.x=0,"",_xlpm.x)))</f>
        <v>Sterechinus</v>
      </c>
      <c r="T3428" s="46" t="str">
        <f>IF($I3428="","",_xlfn.LET(_xlpm.x,VLOOKUP($I3428,'2026-01-09_taxon-match'!$A$2:$N$81,13,FALSE),IF(_xlpm.x=0,"",_xlpm.x)))</f>
        <v>neumayeri</v>
      </c>
      <c r="V3428" t="s">
        <v>43</v>
      </c>
      <c r="W3428" t="s">
        <v>28</v>
      </c>
      <c r="X3428" t="s">
        <v>32</v>
      </c>
      <c r="Y3428" s="46" t="str">
        <f>IF(V3428="","",_xlfn.LET(_xlpm.x,VLOOKUP(V3428,'Drop-down_menus'!$D$2:$E$13,2,FALSE),IF(_xlpm.x=0,"",_xlpm.x)))</f>
        <v>https://orcid.org/0000-0002-0981-7442</v>
      </c>
      <c r="Z3428" s="46" t="str">
        <f>IF(W3428="","",_xlfn.LET(_xlpm.x,VLOOKUP(W3428,'Drop-down_menus'!$D$2:$E$13,2,FALSE),IF(_xlpm.x=0,"",_xlpm.x)))</f>
        <v>https://orcid.org/0000-0002-9037-7623</v>
      </c>
      <c r="AA3428" s="46" t="str">
        <f>IF(X3428="","",_xlfn.LET(_xlpm.x,VLOOKUP(X3428,'Drop-down_menus'!$D$2:$E$13,2,FALSE),IF(_xlpm.x=0,"",_xlpm.x)))</f>
        <v>https://orcid.org/0000-0001-5748-602X</v>
      </c>
      <c r="AB3428" s="46" t="s">
        <v>300</v>
      </c>
      <c r="AC3428" s="46" t="s">
        <v>1115</v>
      </c>
    </row>
    <row r="3429" spans="1:29" ht="15" customHeight="1">
      <c r="A3429" s="46">
        <v>1962</v>
      </c>
      <c r="B3429" s="2">
        <v>4484</v>
      </c>
      <c r="C3429" t="s">
        <v>839</v>
      </c>
      <c r="D3429" s="46" t="b">
        <f>COUNTIF(Events!$B$2:$B$171, C3429) &gt; 0</f>
        <v>1</v>
      </c>
      <c r="E3429" s="46" t="s">
        <v>1113</v>
      </c>
      <c r="F3429" s="2" t="s">
        <v>1104</v>
      </c>
      <c r="G3429" t="s">
        <v>177</v>
      </c>
      <c r="H3429"/>
      <c r="I3429" s="46" t="s">
        <v>177</v>
      </c>
      <c r="J3429" s="46" t="str">
        <f>IF(I3429="","",_xlfn.LET(_xlpm.x,VLOOKUP(I3429,'2026-01-09_taxon-match'!$A$2:$N$81,4,FALSE),IF(_xlpm.x=0,"",_xlpm.x)))</f>
        <v>Sterechinus neumayeri</v>
      </c>
      <c r="K3429"/>
      <c r="L3429" s="46" t="str">
        <f>IF(I3429="","",_xlfn.LET(_xlpm.x,VLOOKUP(I3429,'2026-01-09_taxon-match'!$A$2:$N$81,3,FALSE),IF(_xlpm.x=0,"",_xlpm.x)))</f>
        <v>urn:lsid:marinespecies.org:taxname:160831</v>
      </c>
      <c r="M3429" s="46" t="str">
        <f>IF($I3429="","",_xlfn.LET(_xlpm.x,VLOOKUP($I3429,'2026-01-09_taxon-match'!$A$2:$N$81,5,FALSE),IF(_xlpm.x=0,"",_xlpm.x)))</f>
        <v>(Meissner, 1900)</v>
      </c>
      <c r="N3429" s="46" t="str">
        <f>IF($I3429="","",_xlfn.LET(_xlpm.x,VLOOKUP($I3429,'2026-01-09_taxon-match'!$A$2:$N$81,6,FALSE),IF(_xlpm.x=0,"",_xlpm.x)))</f>
        <v>Animalia</v>
      </c>
      <c r="O3429" s="46" t="str">
        <f>IF($I3429="","",_xlfn.LET(_xlpm.x,VLOOKUP($I3429,'2026-01-09_taxon-match'!$A$2:$N$81,7,FALSE),IF(_xlpm.x=0,"",_xlpm.x)))</f>
        <v>Echinodermata</v>
      </c>
      <c r="P3429" s="46" t="str">
        <f>IF($I3429="","",_xlfn.LET(_xlpm.x,VLOOKUP($I3429,'2026-01-09_taxon-match'!$A$2:$N$81,8,FALSE),IF(_xlpm.x=0,"",_xlpm.x)))</f>
        <v>Echinoidea</v>
      </c>
      <c r="Q3429" s="46" t="str">
        <f>IF($I3429="","",_xlfn.LET(_xlpm.x,VLOOKUP($I3429,'2026-01-09_taxon-match'!$A$2:$N$81,9,FALSE),IF(_xlpm.x=0,"",_xlpm.x)))</f>
        <v>Camarodonta</v>
      </c>
      <c r="R3429" s="46" t="str">
        <f>IF($I3429="","",_xlfn.LET(_xlpm.x,VLOOKUP($I3429,'2026-01-09_taxon-match'!$A$2:$N$81,10,FALSE),IF(_xlpm.x=0,"",_xlpm.x)))</f>
        <v>Echinidae</v>
      </c>
      <c r="S3429" s="46" t="str">
        <f>IF($I3429="","",_xlfn.LET(_xlpm.x,VLOOKUP($I3429,'2026-01-09_taxon-match'!$A$2:$N$81,11,FALSE),IF(_xlpm.x=0,"",_xlpm.x)))</f>
        <v>Sterechinus</v>
      </c>
      <c r="T3429" s="46" t="str">
        <f>IF($I3429="","",_xlfn.LET(_xlpm.x,VLOOKUP($I3429,'2026-01-09_taxon-match'!$A$2:$N$81,13,FALSE),IF(_xlpm.x=0,"",_xlpm.x)))</f>
        <v>neumayeri</v>
      </c>
      <c r="U3429"/>
      <c r="V3429" t="s">
        <v>43</v>
      </c>
      <c r="W3429" t="s">
        <v>28</v>
      </c>
      <c r="X3429" t="s">
        <v>32</v>
      </c>
      <c r="Y3429" s="46" t="str">
        <f>IF(V3429="","",_xlfn.LET(_xlpm.x,VLOOKUP(V3429,'Drop-down_menus'!$D$2:$E$13,2,FALSE),IF(_xlpm.x=0,"",_xlpm.x)))</f>
        <v>https://orcid.org/0000-0002-0981-7442</v>
      </c>
      <c r="Z3429" s="46" t="str">
        <f>IF(W3429="","",_xlfn.LET(_xlpm.x,VLOOKUP(W3429,'Drop-down_menus'!$D$2:$E$13,2,FALSE),IF(_xlpm.x=0,"",_xlpm.x)))</f>
        <v>https://orcid.org/0000-0002-9037-7623</v>
      </c>
      <c r="AA3429" s="46" t="str">
        <f>IF(X3429="","",_xlfn.LET(_xlpm.x,VLOOKUP(X3429,'Drop-down_menus'!$D$2:$E$13,2,FALSE),IF(_xlpm.x=0,"",_xlpm.x)))</f>
        <v>https://orcid.org/0000-0001-5748-602X</v>
      </c>
      <c r="AB3429" s="46" t="s">
        <v>172</v>
      </c>
      <c r="AC3429" s="46" t="s">
        <v>1114</v>
      </c>
    </row>
    <row r="3430" spans="1:29" ht="15" customHeight="1">
      <c r="A3430" s="46">
        <v>1962</v>
      </c>
      <c r="B3430" s="2">
        <v>4485</v>
      </c>
      <c r="C3430" t="s">
        <v>839</v>
      </c>
      <c r="D3430" s="46" t="b">
        <f>COUNTIF(Events!$B$2:$B$171, C3430) &gt; 0</f>
        <v>1</v>
      </c>
      <c r="E3430" s="46" t="s">
        <v>1109</v>
      </c>
      <c r="F3430" s="46" t="s">
        <v>1107</v>
      </c>
      <c r="G3430" t="s">
        <v>177</v>
      </c>
      <c r="H3430"/>
      <c r="I3430" s="46" t="s">
        <v>177</v>
      </c>
      <c r="J3430" s="46" t="str">
        <f>IF(I3430="","",_xlfn.LET(_xlpm.x,VLOOKUP(I3430,'2026-01-09_taxon-match'!$A$2:$N$81,4,FALSE),IF(_xlpm.x=0,"",_xlpm.x)))</f>
        <v>Sterechinus neumayeri</v>
      </c>
      <c r="K3430"/>
      <c r="L3430" s="46" t="str">
        <f>IF(I3430="","",_xlfn.LET(_xlpm.x,VLOOKUP(I3430,'2026-01-09_taxon-match'!$A$2:$N$81,3,FALSE),IF(_xlpm.x=0,"",_xlpm.x)))</f>
        <v>urn:lsid:marinespecies.org:taxname:160831</v>
      </c>
      <c r="M3430" s="46" t="str">
        <f>IF($I3430="","",_xlfn.LET(_xlpm.x,VLOOKUP($I3430,'2026-01-09_taxon-match'!$A$2:$N$81,5,FALSE),IF(_xlpm.x=0,"",_xlpm.x)))</f>
        <v>(Meissner, 1900)</v>
      </c>
      <c r="N3430" s="46" t="str">
        <f>IF($I3430="","",_xlfn.LET(_xlpm.x,VLOOKUP($I3430,'2026-01-09_taxon-match'!$A$2:$N$81,6,FALSE),IF(_xlpm.x=0,"",_xlpm.x)))</f>
        <v>Animalia</v>
      </c>
      <c r="O3430" s="46" t="str">
        <f>IF($I3430="","",_xlfn.LET(_xlpm.x,VLOOKUP($I3430,'2026-01-09_taxon-match'!$A$2:$N$81,7,FALSE),IF(_xlpm.x=0,"",_xlpm.x)))</f>
        <v>Echinodermata</v>
      </c>
      <c r="P3430" s="46" t="str">
        <f>IF($I3430="","",_xlfn.LET(_xlpm.x,VLOOKUP($I3430,'2026-01-09_taxon-match'!$A$2:$N$81,8,FALSE),IF(_xlpm.x=0,"",_xlpm.x)))</f>
        <v>Echinoidea</v>
      </c>
      <c r="Q3430" s="46" t="str">
        <f>IF($I3430="","",_xlfn.LET(_xlpm.x,VLOOKUP($I3430,'2026-01-09_taxon-match'!$A$2:$N$81,9,FALSE),IF(_xlpm.x=0,"",_xlpm.x)))</f>
        <v>Camarodonta</v>
      </c>
      <c r="R3430" s="46" t="str">
        <f>IF($I3430="","",_xlfn.LET(_xlpm.x,VLOOKUP($I3430,'2026-01-09_taxon-match'!$A$2:$N$81,10,FALSE),IF(_xlpm.x=0,"",_xlpm.x)))</f>
        <v>Echinidae</v>
      </c>
      <c r="S3430" s="46" t="str">
        <f>IF($I3430="","",_xlfn.LET(_xlpm.x,VLOOKUP($I3430,'2026-01-09_taxon-match'!$A$2:$N$81,11,FALSE),IF(_xlpm.x=0,"",_xlpm.x)))</f>
        <v>Sterechinus</v>
      </c>
      <c r="T3430" s="46" t="str">
        <f>IF($I3430="","",_xlfn.LET(_xlpm.x,VLOOKUP($I3430,'2026-01-09_taxon-match'!$A$2:$N$81,13,FALSE),IF(_xlpm.x=0,"",_xlpm.x)))</f>
        <v>neumayeri</v>
      </c>
      <c r="V3430" t="s">
        <v>43</v>
      </c>
      <c r="W3430" t="s">
        <v>28</v>
      </c>
      <c r="X3430" t="s">
        <v>32</v>
      </c>
      <c r="Y3430" s="46" t="str">
        <f>IF(V3430="","",_xlfn.LET(_xlpm.x,VLOOKUP(V3430,'Drop-down_menus'!$D$2:$E$13,2,FALSE),IF(_xlpm.x=0,"",_xlpm.x)))</f>
        <v>https://orcid.org/0000-0002-0981-7442</v>
      </c>
      <c r="Z3430" s="46" t="str">
        <f>IF(W3430="","",_xlfn.LET(_xlpm.x,VLOOKUP(W3430,'Drop-down_menus'!$D$2:$E$13,2,FALSE),IF(_xlpm.x=0,"",_xlpm.x)))</f>
        <v>https://orcid.org/0000-0002-9037-7623</v>
      </c>
      <c r="AA3430" s="46" t="str">
        <f>IF(X3430="","",_xlfn.LET(_xlpm.x,VLOOKUP(X3430,'Drop-down_menus'!$D$2:$E$13,2,FALSE),IF(_xlpm.x=0,"",_xlpm.x)))</f>
        <v>https://orcid.org/0000-0001-5748-602X</v>
      </c>
      <c r="AB3430" s="46" t="s">
        <v>172</v>
      </c>
      <c r="AC3430" s="46" t="s">
        <v>189</v>
      </c>
    </row>
    <row r="3431" spans="1:29" ht="15" customHeight="1">
      <c r="A3431" s="46">
        <v>1962</v>
      </c>
      <c r="B3431" s="2">
        <v>4486</v>
      </c>
      <c r="C3431" t="s">
        <v>839</v>
      </c>
      <c r="D3431" s="46" t="b">
        <f>COUNTIF(Events!$B$2:$B$171, C3431) &gt; 0</f>
        <v>1</v>
      </c>
      <c r="E3431" s="46" t="s">
        <v>1110</v>
      </c>
      <c r="F3431" s="46" t="s">
        <v>1108</v>
      </c>
      <c r="G3431" t="s">
        <v>177</v>
      </c>
      <c r="H3431"/>
      <c r="I3431" s="46" t="s">
        <v>177</v>
      </c>
      <c r="J3431" s="46" t="str">
        <f>IF(I3431="","",_xlfn.LET(_xlpm.x,VLOOKUP(I3431,'2026-01-09_taxon-match'!$A$2:$N$81,4,FALSE),IF(_xlpm.x=0,"",_xlpm.x)))</f>
        <v>Sterechinus neumayeri</v>
      </c>
      <c r="K3431"/>
      <c r="L3431" s="46" t="str">
        <f>IF(I3431="","",_xlfn.LET(_xlpm.x,VLOOKUP(I3431,'2026-01-09_taxon-match'!$A$2:$N$81,3,FALSE),IF(_xlpm.x=0,"",_xlpm.x)))</f>
        <v>urn:lsid:marinespecies.org:taxname:160831</v>
      </c>
      <c r="M3431" s="46" t="str">
        <f>IF($I3431="","",_xlfn.LET(_xlpm.x,VLOOKUP($I3431,'2026-01-09_taxon-match'!$A$2:$N$81,5,FALSE),IF(_xlpm.x=0,"",_xlpm.x)))</f>
        <v>(Meissner, 1900)</v>
      </c>
      <c r="N3431" s="46" t="str">
        <f>IF($I3431="","",_xlfn.LET(_xlpm.x,VLOOKUP($I3431,'2026-01-09_taxon-match'!$A$2:$N$81,6,FALSE),IF(_xlpm.x=0,"",_xlpm.x)))</f>
        <v>Animalia</v>
      </c>
      <c r="O3431" s="46" t="str">
        <f>IF($I3431="","",_xlfn.LET(_xlpm.x,VLOOKUP($I3431,'2026-01-09_taxon-match'!$A$2:$N$81,7,FALSE),IF(_xlpm.x=0,"",_xlpm.x)))</f>
        <v>Echinodermata</v>
      </c>
      <c r="P3431" s="46" t="str">
        <f>IF($I3431="","",_xlfn.LET(_xlpm.x,VLOOKUP($I3431,'2026-01-09_taxon-match'!$A$2:$N$81,8,FALSE),IF(_xlpm.x=0,"",_xlpm.x)))</f>
        <v>Echinoidea</v>
      </c>
      <c r="Q3431" s="46" t="str">
        <f>IF($I3431="","",_xlfn.LET(_xlpm.x,VLOOKUP($I3431,'2026-01-09_taxon-match'!$A$2:$N$81,9,FALSE),IF(_xlpm.x=0,"",_xlpm.x)))</f>
        <v>Camarodonta</v>
      </c>
      <c r="R3431" s="46" t="str">
        <f>IF($I3431="","",_xlfn.LET(_xlpm.x,VLOOKUP($I3431,'2026-01-09_taxon-match'!$A$2:$N$81,10,FALSE),IF(_xlpm.x=0,"",_xlpm.x)))</f>
        <v>Echinidae</v>
      </c>
      <c r="S3431" s="46" t="str">
        <f>IF($I3431="","",_xlfn.LET(_xlpm.x,VLOOKUP($I3431,'2026-01-09_taxon-match'!$A$2:$N$81,11,FALSE),IF(_xlpm.x=0,"",_xlpm.x)))</f>
        <v>Sterechinus</v>
      </c>
      <c r="T3431" s="46" t="str">
        <f>IF($I3431="","",_xlfn.LET(_xlpm.x,VLOOKUP($I3431,'2026-01-09_taxon-match'!$A$2:$N$81,13,FALSE),IF(_xlpm.x=0,"",_xlpm.x)))</f>
        <v>neumayeri</v>
      </c>
      <c r="V3431" t="s">
        <v>43</v>
      </c>
      <c r="W3431" t="s">
        <v>28</v>
      </c>
      <c r="X3431" t="s">
        <v>32</v>
      </c>
      <c r="Y3431" s="46" t="str">
        <f>IF(V3431="","",_xlfn.LET(_xlpm.x,VLOOKUP(V3431,'Drop-down_menus'!$D$2:$E$13,2,FALSE),IF(_xlpm.x=0,"",_xlpm.x)))</f>
        <v>https://orcid.org/0000-0002-0981-7442</v>
      </c>
      <c r="Z3431" s="46" t="str">
        <f>IF(W3431="","",_xlfn.LET(_xlpm.x,VLOOKUP(W3431,'Drop-down_menus'!$D$2:$E$13,2,FALSE),IF(_xlpm.x=0,"",_xlpm.x)))</f>
        <v>https://orcid.org/0000-0002-9037-7623</v>
      </c>
      <c r="AA3431" s="46" t="str">
        <f>IF(X3431="","",_xlfn.LET(_xlpm.x,VLOOKUP(X3431,'Drop-down_menus'!$D$2:$E$13,2,FALSE),IF(_xlpm.x=0,"",_xlpm.x)))</f>
        <v>https://orcid.org/0000-0001-5748-602X</v>
      </c>
      <c r="AB3431" s="46" t="s">
        <v>229</v>
      </c>
      <c r="AC3431" s="46" t="s">
        <v>1114</v>
      </c>
    </row>
    <row r="3432" spans="1:29" ht="15" customHeight="1">
      <c r="A3432" s="46">
        <v>1962</v>
      </c>
      <c r="B3432" s="2">
        <v>4487</v>
      </c>
      <c r="C3432" t="s">
        <v>839</v>
      </c>
      <c r="D3432" s="46" t="b">
        <f>COUNTIF(Events!$B$2:$B$171, C3432) &gt; 0</f>
        <v>1</v>
      </c>
      <c r="E3432" s="46" t="s">
        <v>1111</v>
      </c>
      <c r="F3432" s="46" t="s">
        <v>1108</v>
      </c>
      <c r="G3432" t="s">
        <v>177</v>
      </c>
      <c r="H3432"/>
      <c r="I3432" s="46" t="s">
        <v>177</v>
      </c>
      <c r="J3432" s="46" t="str">
        <f>IF(I3432="","",_xlfn.LET(_xlpm.x,VLOOKUP(I3432,'2026-01-09_taxon-match'!$A$2:$N$81,4,FALSE),IF(_xlpm.x=0,"",_xlpm.x)))</f>
        <v>Sterechinus neumayeri</v>
      </c>
      <c r="K3432"/>
      <c r="L3432" s="46" t="str">
        <f>IF(I3432="","",_xlfn.LET(_xlpm.x,VLOOKUP(I3432,'2026-01-09_taxon-match'!$A$2:$N$81,3,FALSE),IF(_xlpm.x=0,"",_xlpm.x)))</f>
        <v>urn:lsid:marinespecies.org:taxname:160831</v>
      </c>
      <c r="M3432" s="46" t="str">
        <f>IF($I3432="","",_xlfn.LET(_xlpm.x,VLOOKUP($I3432,'2026-01-09_taxon-match'!$A$2:$N$81,5,FALSE),IF(_xlpm.x=0,"",_xlpm.x)))</f>
        <v>(Meissner, 1900)</v>
      </c>
      <c r="N3432" s="46" t="str">
        <f>IF($I3432="","",_xlfn.LET(_xlpm.x,VLOOKUP($I3432,'2026-01-09_taxon-match'!$A$2:$N$81,6,FALSE),IF(_xlpm.x=0,"",_xlpm.x)))</f>
        <v>Animalia</v>
      </c>
      <c r="O3432" s="46" t="str">
        <f>IF($I3432="","",_xlfn.LET(_xlpm.x,VLOOKUP($I3432,'2026-01-09_taxon-match'!$A$2:$N$81,7,FALSE),IF(_xlpm.x=0,"",_xlpm.x)))</f>
        <v>Echinodermata</v>
      </c>
      <c r="P3432" s="46" t="str">
        <f>IF($I3432="","",_xlfn.LET(_xlpm.x,VLOOKUP($I3432,'2026-01-09_taxon-match'!$A$2:$N$81,8,FALSE),IF(_xlpm.x=0,"",_xlpm.x)))</f>
        <v>Echinoidea</v>
      </c>
      <c r="Q3432" s="46" t="str">
        <f>IF($I3432="","",_xlfn.LET(_xlpm.x,VLOOKUP($I3432,'2026-01-09_taxon-match'!$A$2:$N$81,9,FALSE),IF(_xlpm.x=0,"",_xlpm.x)))</f>
        <v>Camarodonta</v>
      </c>
      <c r="R3432" s="46" t="str">
        <f>IF($I3432="","",_xlfn.LET(_xlpm.x,VLOOKUP($I3432,'2026-01-09_taxon-match'!$A$2:$N$81,10,FALSE),IF(_xlpm.x=0,"",_xlpm.x)))</f>
        <v>Echinidae</v>
      </c>
      <c r="S3432" s="46" t="str">
        <f>IF($I3432="","",_xlfn.LET(_xlpm.x,VLOOKUP($I3432,'2026-01-09_taxon-match'!$A$2:$N$81,11,FALSE),IF(_xlpm.x=0,"",_xlpm.x)))</f>
        <v>Sterechinus</v>
      </c>
      <c r="T3432" s="46" t="str">
        <f>IF($I3432="","",_xlfn.LET(_xlpm.x,VLOOKUP($I3432,'2026-01-09_taxon-match'!$A$2:$N$81,13,FALSE),IF(_xlpm.x=0,"",_xlpm.x)))</f>
        <v>neumayeri</v>
      </c>
      <c r="V3432" t="s">
        <v>43</v>
      </c>
      <c r="W3432" t="s">
        <v>28</v>
      </c>
      <c r="X3432" t="s">
        <v>32</v>
      </c>
      <c r="Y3432" s="46" t="str">
        <f>IF(V3432="","",_xlfn.LET(_xlpm.x,VLOOKUP(V3432,'Drop-down_menus'!$D$2:$E$13,2,FALSE),IF(_xlpm.x=0,"",_xlpm.x)))</f>
        <v>https://orcid.org/0000-0002-0981-7442</v>
      </c>
      <c r="Z3432" s="46" t="str">
        <f>IF(W3432="","",_xlfn.LET(_xlpm.x,VLOOKUP(W3432,'Drop-down_menus'!$D$2:$E$13,2,FALSE),IF(_xlpm.x=0,"",_xlpm.x)))</f>
        <v>https://orcid.org/0000-0002-9037-7623</v>
      </c>
      <c r="AA3432" s="46" t="str">
        <f>IF(X3432="","",_xlfn.LET(_xlpm.x,VLOOKUP(X3432,'Drop-down_menus'!$D$2:$E$13,2,FALSE),IF(_xlpm.x=0,"",_xlpm.x)))</f>
        <v>https://orcid.org/0000-0001-5748-602X</v>
      </c>
      <c r="AB3432" s="46" t="s">
        <v>229</v>
      </c>
      <c r="AC3432" s="46" t="s">
        <v>1114</v>
      </c>
    </row>
    <row r="3433" spans="1:29" ht="15" customHeight="1">
      <c r="A3433" s="46">
        <v>1962</v>
      </c>
      <c r="B3433" s="2">
        <v>4488</v>
      </c>
      <c r="C3433" t="s">
        <v>839</v>
      </c>
      <c r="D3433" s="46" t="b">
        <f>COUNTIF(Events!$B$2:$B$171, C3433) &gt; 0</f>
        <v>1</v>
      </c>
      <c r="E3433" s="2" t="s">
        <v>1106</v>
      </c>
      <c r="F3433" s="46" t="s">
        <v>1105</v>
      </c>
      <c r="G3433" t="s">
        <v>177</v>
      </c>
      <c r="H3433"/>
      <c r="I3433" s="46" t="s">
        <v>177</v>
      </c>
      <c r="J3433" s="46" t="str">
        <f>IF(I3433="","",_xlfn.LET(_xlpm.x,VLOOKUP(I3433,'2026-01-09_taxon-match'!$A$2:$N$81,4,FALSE),IF(_xlpm.x=0,"",_xlpm.x)))</f>
        <v>Sterechinus neumayeri</v>
      </c>
      <c r="K3433"/>
      <c r="L3433" s="46" t="str">
        <f>IF(I3433="","",_xlfn.LET(_xlpm.x,VLOOKUP(I3433,'2026-01-09_taxon-match'!$A$2:$N$81,3,FALSE),IF(_xlpm.x=0,"",_xlpm.x)))</f>
        <v>urn:lsid:marinespecies.org:taxname:160831</v>
      </c>
      <c r="M3433" s="46" t="str">
        <f>IF($I3433="","",_xlfn.LET(_xlpm.x,VLOOKUP($I3433,'2026-01-09_taxon-match'!$A$2:$N$81,5,FALSE),IF(_xlpm.x=0,"",_xlpm.x)))</f>
        <v>(Meissner, 1900)</v>
      </c>
      <c r="N3433" s="46" t="str">
        <f>IF($I3433="","",_xlfn.LET(_xlpm.x,VLOOKUP($I3433,'2026-01-09_taxon-match'!$A$2:$N$81,6,FALSE),IF(_xlpm.x=0,"",_xlpm.x)))</f>
        <v>Animalia</v>
      </c>
      <c r="O3433" s="46" t="str">
        <f>IF($I3433="","",_xlfn.LET(_xlpm.x,VLOOKUP($I3433,'2026-01-09_taxon-match'!$A$2:$N$81,7,FALSE),IF(_xlpm.x=0,"",_xlpm.x)))</f>
        <v>Echinodermata</v>
      </c>
      <c r="P3433" s="46" t="str">
        <f>IF($I3433="","",_xlfn.LET(_xlpm.x,VLOOKUP($I3433,'2026-01-09_taxon-match'!$A$2:$N$81,8,FALSE),IF(_xlpm.x=0,"",_xlpm.x)))</f>
        <v>Echinoidea</v>
      </c>
      <c r="Q3433" s="46" t="str">
        <f>IF($I3433="","",_xlfn.LET(_xlpm.x,VLOOKUP($I3433,'2026-01-09_taxon-match'!$A$2:$N$81,9,FALSE),IF(_xlpm.x=0,"",_xlpm.x)))</f>
        <v>Camarodonta</v>
      </c>
      <c r="R3433" s="46" t="str">
        <f>IF($I3433="","",_xlfn.LET(_xlpm.x,VLOOKUP($I3433,'2026-01-09_taxon-match'!$A$2:$N$81,10,FALSE),IF(_xlpm.x=0,"",_xlpm.x)))</f>
        <v>Echinidae</v>
      </c>
      <c r="S3433" s="46" t="str">
        <f>IF($I3433="","",_xlfn.LET(_xlpm.x,VLOOKUP($I3433,'2026-01-09_taxon-match'!$A$2:$N$81,11,FALSE),IF(_xlpm.x=0,"",_xlpm.x)))</f>
        <v>Sterechinus</v>
      </c>
      <c r="T3433" s="46" t="str">
        <f>IF($I3433="","",_xlfn.LET(_xlpm.x,VLOOKUP($I3433,'2026-01-09_taxon-match'!$A$2:$N$81,13,FALSE),IF(_xlpm.x=0,"",_xlpm.x)))</f>
        <v>neumayeri</v>
      </c>
      <c r="V3433" t="s">
        <v>43</v>
      </c>
      <c r="W3433" t="s">
        <v>28</v>
      </c>
      <c r="X3433" t="s">
        <v>32</v>
      </c>
      <c r="Y3433" s="46" t="str">
        <f>IF(V3433="","",_xlfn.LET(_xlpm.x,VLOOKUP(V3433,'Drop-down_menus'!$D$2:$E$13,2,FALSE),IF(_xlpm.x=0,"",_xlpm.x)))</f>
        <v>https://orcid.org/0000-0002-0981-7442</v>
      </c>
      <c r="Z3433" s="46" t="str">
        <f>IF(W3433="","",_xlfn.LET(_xlpm.x,VLOOKUP(W3433,'Drop-down_menus'!$D$2:$E$13,2,FALSE),IF(_xlpm.x=0,"",_xlpm.x)))</f>
        <v>https://orcid.org/0000-0002-9037-7623</v>
      </c>
      <c r="AA3433" s="46" t="str">
        <f>IF(X3433="","",_xlfn.LET(_xlpm.x,VLOOKUP(X3433,'Drop-down_menus'!$D$2:$E$13,2,FALSE),IF(_xlpm.x=0,"",_xlpm.x)))</f>
        <v>https://orcid.org/0000-0001-5748-602X</v>
      </c>
      <c r="AB3433" s="46" t="s">
        <v>300</v>
      </c>
      <c r="AC3433" s="46" t="s">
        <v>1115</v>
      </c>
    </row>
    <row r="3434" spans="1:29" ht="15" customHeight="1">
      <c r="A3434" s="46">
        <v>1963</v>
      </c>
      <c r="B3434" s="2">
        <v>4489</v>
      </c>
      <c r="C3434" t="s">
        <v>839</v>
      </c>
      <c r="D3434" s="46" t="b">
        <f>COUNTIF(Events!$B$2:$B$171, C3434) &gt; 0</f>
        <v>1</v>
      </c>
      <c r="E3434" s="46" t="s">
        <v>1113</v>
      </c>
      <c r="F3434" s="2" t="s">
        <v>1104</v>
      </c>
      <c r="G3434" t="s">
        <v>177</v>
      </c>
      <c r="H3434"/>
      <c r="I3434" s="46" t="s">
        <v>177</v>
      </c>
      <c r="J3434" s="46" t="str">
        <f>IF(I3434="","",_xlfn.LET(_xlpm.x,VLOOKUP(I3434,'2026-01-09_taxon-match'!$A$2:$N$81,4,FALSE),IF(_xlpm.x=0,"",_xlpm.x)))</f>
        <v>Sterechinus neumayeri</v>
      </c>
      <c r="K3434"/>
      <c r="L3434" s="46" t="str">
        <f>IF(I3434="","",_xlfn.LET(_xlpm.x,VLOOKUP(I3434,'2026-01-09_taxon-match'!$A$2:$N$81,3,FALSE),IF(_xlpm.x=0,"",_xlpm.x)))</f>
        <v>urn:lsid:marinespecies.org:taxname:160831</v>
      </c>
      <c r="M3434" s="46" t="str">
        <f>IF($I3434="","",_xlfn.LET(_xlpm.x,VLOOKUP($I3434,'2026-01-09_taxon-match'!$A$2:$N$81,5,FALSE),IF(_xlpm.x=0,"",_xlpm.x)))</f>
        <v>(Meissner, 1900)</v>
      </c>
      <c r="N3434" s="46" t="str">
        <f>IF($I3434="","",_xlfn.LET(_xlpm.x,VLOOKUP($I3434,'2026-01-09_taxon-match'!$A$2:$N$81,6,FALSE),IF(_xlpm.x=0,"",_xlpm.x)))</f>
        <v>Animalia</v>
      </c>
      <c r="O3434" s="46" t="str">
        <f>IF($I3434="","",_xlfn.LET(_xlpm.x,VLOOKUP($I3434,'2026-01-09_taxon-match'!$A$2:$N$81,7,FALSE),IF(_xlpm.x=0,"",_xlpm.x)))</f>
        <v>Echinodermata</v>
      </c>
      <c r="P3434" s="46" t="str">
        <f>IF($I3434="","",_xlfn.LET(_xlpm.x,VLOOKUP($I3434,'2026-01-09_taxon-match'!$A$2:$N$81,8,FALSE),IF(_xlpm.x=0,"",_xlpm.x)))</f>
        <v>Echinoidea</v>
      </c>
      <c r="Q3434" s="46" t="str">
        <f>IF($I3434="","",_xlfn.LET(_xlpm.x,VLOOKUP($I3434,'2026-01-09_taxon-match'!$A$2:$N$81,9,FALSE),IF(_xlpm.x=0,"",_xlpm.x)))</f>
        <v>Camarodonta</v>
      </c>
      <c r="R3434" s="46" t="str">
        <f>IF($I3434="","",_xlfn.LET(_xlpm.x,VLOOKUP($I3434,'2026-01-09_taxon-match'!$A$2:$N$81,10,FALSE),IF(_xlpm.x=0,"",_xlpm.x)))</f>
        <v>Echinidae</v>
      </c>
      <c r="S3434" s="46" t="str">
        <f>IF($I3434="","",_xlfn.LET(_xlpm.x,VLOOKUP($I3434,'2026-01-09_taxon-match'!$A$2:$N$81,11,FALSE),IF(_xlpm.x=0,"",_xlpm.x)))</f>
        <v>Sterechinus</v>
      </c>
      <c r="T3434" s="46" t="str">
        <f>IF($I3434="","",_xlfn.LET(_xlpm.x,VLOOKUP($I3434,'2026-01-09_taxon-match'!$A$2:$N$81,13,FALSE),IF(_xlpm.x=0,"",_xlpm.x)))</f>
        <v>neumayeri</v>
      </c>
      <c r="U3434"/>
      <c r="V3434" t="s">
        <v>43</v>
      </c>
      <c r="W3434" t="s">
        <v>28</v>
      </c>
      <c r="X3434" t="s">
        <v>32</v>
      </c>
      <c r="Y3434" s="46" t="str">
        <f>IF(V3434="","",_xlfn.LET(_xlpm.x,VLOOKUP(V3434,'Drop-down_menus'!$D$2:$E$13,2,FALSE),IF(_xlpm.x=0,"",_xlpm.x)))</f>
        <v>https://orcid.org/0000-0002-0981-7442</v>
      </c>
      <c r="Z3434" s="46" t="str">
        <f>IF(W3434="","",_xlfn.LET(_xlpm.x,VLOOKUP(W3434,'Drop-down_menus'!$D$2:$E$13,2,FALSE),IF(_xlpm.x=0,"",_xlpm.x)))</f>
        <v>https://orcid.org/0000-0002-9037-7623</v>
      </c>
      <c r="AA3434" s="46" t="str">
        <f>IF(X3434="","",_xlfn.LET(_xlpm.x,VLOOKUP(X3434,'Drop-down_menus'!$D$2:$E$13,2,FALSE),IF(_xlpm.x=0,"",_xlpm.x)))</f>
        <v>https://orcid.org/0000-0001-5748-602X</v>
      </c>
      <c r="AB3434" s="46" t="s">
        <v>172</v>
      </c>
      <c r="AC3434" s="46" t="s">
        <v>1114</v>
      </c>
    </row>
    <row r="3435" spans="1:29" ht="15" customHeight="1">
      <c r="A3435" s="46">
        <v>1963</v>
      </c>
      <c r="B3435" s="2">
        <v>4490</v>
      </c>
      <c r="C3435" t="s">
        <v>839</v>
      </c>
      <c r="D3435" s="46" t="b">
        <f>COUNTIF(Events!$B$2:$B$171, C3435) &gt; 0</f>
        <v>1</v>
      </c>
      <c r="E3435" s="46" t="s">
        <v>1109</v>
      </c>
      <c r="F3435" s="46" t="s">
        <v>1107</v>
      </c>
      <c r="G3435" t="s">
        <v>177</v>
      </c>
      <c r="H3435"/>
      <c r="I3435" s="46" t="s">
        <v>177</v>
      </c>
      <c r="J3435" s="46" t="str">
        <f>IF(I3435="","",_xlfn.LET(_xlpm.x,VLOOKUP(I3435,'2026-01-09_taxon-match'!$A$2:$N$81,4,FALSE),IF(_xlpm.x=0,"",_xlpm.x)))</f>
        <v>Sterechinus neumayeri</v>
      </c>
      <c r="K3435"/>
      <c r="L3435" s="46" t="str">
        <f>IF(I3435="","",_xlfn.LET(_xlpm.x,VLOOKUP(I3435,'2026-01-09_taxon-match'!$A$2:$N$81,3,FALSE),IF(_xlpm.x=0,"",_xlpm.x)))</f>
        <v>urn:lsid:marinespecies.org:taxname:160831</v>
      </c>
      <c r="M3435" s="46" t="str">
        <f>IF($I3435="","",_xlfn.LET(_xlpm.x,VLOOKUP($I3435,'2026-01-09_taxon-match'!$A$2:$N$81,5,FALSE),IF(_xlpm.x=0,"",_xlpm.x)))</f>
        <v>(Meissner, 1900)</v>
      </c>
      <c r="N3435" s="46" t="str">
        <f>IF($I3435="","",_xlfn.LET(_xlpm.x,VLOOKUP($I3435,'2026-01-09_taxon-match'!$A$2:$N$81,6,FALSE),IF(_xlpm.x=0,"",_xlpm.x)))</f>
        <v>Animalia</v>
      </c>
      <c r="O3435" s="46" t="str">
        <f>IF($I3435="","",_xlfn.LET(_xlpm.x,VLOOKUP($I3435,'2026-01-09_taxon-match'!$A$2:$N$81,7,FALSE),IF(_xlpm.x=0,"",_xlpm.x)))</f>
        <v>Echinodermata</v>
      </c>
      <c r="P3435" s="46" t="str">
        <f>IF($I3435="","",_xlfn.LET(_xlpm.x,VLOOKUP($I3435,'2026-01-09_taxon-match'!$A$2:$N$81,8,FALSE),IF(_xlpm.x=0,"",_xlpm.x)))</f>
        <v>Echinoidea</v>
      </c>
      <c r="Q3435" s="46" t="str">
        <f>IF($I3435="","",_xlfn.LET(_xlpm.x,VLOOKUP($I3435,'2026-01-09_taxon-match'!$A$2:$N$81,9,FALSE),IF(_xlpm.x=0,"",_xlpm.x)))</f>
        <v>Camarodonta</v>
      </c>
      <c r="R3435" s="46" t="str">
        <f>IF($I3435="","",_xlfn.LET(_xlpm.x,VLOOKUP($I3435,'2026-01-09_taxon-match'!$A$2:$N$81,10,FALSE),IF(_xlpm.x=0,"",_xlpm.x)))</f>
        <v>Echinidae</v>
      </c>
      <c r="S3435" s="46" t="str">
        <f>IF($I3435="","",_xlfn.LET(_xlpm.x,VLOOKUP($I3435,'2026-01-09_taxon-match'!$A$2:$N$81,11,FALSE),IF(_xlpm.x=0,"",_xlpm.x)))</f>
        <v>Sterechinus</v>
      </c>
      <c r="T3435" s="46" t="str">
        <f>IF($I3435="","",_xlfn.LET(_xlpm.x,VLOOKUP($I3435,'2026-01-09_taxon-match'!$A$2:$N$81,13,FALSE),IF(_xlpm.x=0,"",_xlpm.x)))</f>
        <v>neumayeri</v>
      </c>
      <c r="V3435" t="s">
        <v>43</v>
      </c>
      <c r="W3435" t="s">
        <v>28</v>
      </c>
      <c r="X3435" t="s">
        <v>32</v>
      </c>
      <c r="Y3435" s="46" t="str">
        <f>IF(V3435="","",_xlfn.LET(_xlpm.x,VLOOKUP(V3435,'Drop-down_menus'!$D$2:$E$13,2,FALSE),IF(_xlpm.x=0,"",_xlpm.x)))</f>
        <v>https://orcid.org/0000-0002-0981-7442</v>
      </c>
      <c r="Z3435" s="46" t="str">
        <f>IF(W3435="","",_xlfn.LET(_xlpm.x,VLOOKUP(W3435,'Drop-down_menus'!$D$2:$E$13,2,FALSE),IF(_xlpm.x=0,"",_xlpm.x)))</f>
        <v>https://orcid.org/0000-0002-9037-7623</v>
      </c>
      <c r="AA3435" s="46" t="str">
        <f>IF(X3435="","",_xlfn.LET(_xlpm.x,VLOOKUP(X3435,'Drop-down_menus'!$D$2:$E$13,2,FALSE),IF(_xlpm.x=0,"",_xlpm.x)))</f>
        <v>https://orcid.org/0000-0001-5748-602X</v>
      </c>
      <c r="AB3435" s="46" t="s">
        <v>172</v>
      </c>
      <c r="AC3435" s="46" t="s">
        <v>189</v>
      </c>
    </row>
    <row r="3436" spans="1:29" ht="15" customHeight="1">
      <c r="A3436" s="46">
        <v>1963</v>
      </c>
      <c r="B3436" s="2">
        <v>4491</v>
      </c>
      <c r="C3436" t="s">
        <v>839</v>
      </c>
      <c r="D3436" s="46" t="b">
        <f>COUNTIF(Events!$B$2:$B$171, C3436) &gt; 0</f>
        <v>1</v>
      </c>
      <c r="E3436" s="46" t="s">
        <v>1110</v>
      </c>
      <c r="F3436" s="46" t="s">
        <v>1108</v>
      </c>
      <c r="G3436" t="s">
        <v>177</v>
      </c>
      <c r="H3436"/>
      <c r="I3436" s="46" t="s">
        <v>177</v>
      </c>
      <c r="J3436" s="46" t="str">
        <f>IF(I3436="","",_xlfn.LET(_xlpm.x,VLOOKUP(I3436,'2026-01-09_taxon-match'!$A$2:$N$81,4,FALSE),IF(_xlpm.x=0,"",_xlpm.x)))</f>
        <v>Sterechinus neumayeri</v>
      </c>
      <c r="K3436"/>
      <c r="L3436" s="46" t="str">
        <f>IF(I3436="","",_xlfn.LET(_xlpm.x,VLOOKUP(I3436,'2026-01-09_taxon-match'!$A$2:$N$81,3,FALSE),IF(_xlpm.x=0,"",_xlpm.x)))</f>
        <v>urn:lsid:marinespecies.org:taxname:160831</v>
      </c>
      <c r="M3436" s="46" t="str">
        <f>IF($I3436="","",_xlfn.LET(_xlpm.x,VLOOKUP($I3436,'2026-01-09_taxon-match'!$A$2:$N$81,5,FALSE),IF(_xlpm.x=0,"",_xlpm.x)))</f>
        <v>(Meissner, 1900)</v>
      </c>
      <c r="N3436" s="46" t="str">
        <f>IF($I3436="","",_xlfn.LET(_xlpm.x,VLOOKUP($I3436,'2026-01-09_taxon-match'!$A$2:$N$81,6,FALSE),IF(_xlpm.x=0,"",_xlpm.x)))</f>
        <v>Animalia</v>
      </c>
      <c r="O3436" s="46" t="str">
        <f>IF($I3436="","",_xlfn.LET(_xlpm.x,VLOOKUP($I3436,'2026-01-09_taxon-match'!$A$2:$N$81,7,FALSE),IF(_xlpm.x=0,"",_xlpm.x)))</f>
        <v>Echinodermata</v>
      </c>
      <c r="P3436" s="46" t="str">
        <f>IF($I3436="","",_xlfn.LET(_xlpm.x,VLOOKUP($I3436,'2026-01-09_taxon-match'!$A$2:$N$81,8,FALSE),IF(_xlpm.x=0,"",_xlpm.x)))</f>
        <v>Echinoidea</v>
      </c>
      <c r="Q3436" s="46" t="str">
        <f>IF($I3436="","",_xlfn.LET(_xlpm.x,VLOOKUP($I3436,'2026-01-09_taxon-match'!$A$2:$N$81,9,FALSE),IF(_xlpm.x=0,"",_xlpm.x)))</f>
        <v>Camarodonta</v>
      </c>
      <c r="R3436" s="46" t="str">
        <f>IF($I3436="","",_xlfn.LET(_xlpm.x,VLOOKUP($I3436,'2026-01-09_taxon-match'!$A$2:$N$81,10,FALSE),IF(_xlpm.x=0,"",_xlpm.x)))</f>
        <v>Echinidae</v>
      </c>
      <c r="S3436" s="46" t="str">
        <f>IF($I3436="","",_xlfn.LET(_xlpm.x,VLOOKUP($I3436,'2026-01-09_taxon-match'!$A$2:$N$81,11,FALSE),IF(_xlpm.x=0,"",_xlpm.x)))</f>
        <v>Sterechinus</v>
      </c>
      <c r="T3436" s="46" t="str">
        <f>IF($I3436="","",_xlfn.LET(_xlpm.x,VLOOKUP($I3436,'2026-01-09_taxon-match'!$A$2:$N$81,13,FALSE),IF(_xlpm.x=0,"",_xlpm.x)))</f>
        <v>neumayeri</v>
      </c>
      <c r="V3436" t="s">
        <v>43</v>
      </c>
      <c r="W3436" t="s">
        <v>28</v>
      </c>
      <c r="X3436" t="s">
        <v>32</v>
      </c>
      <c r="Y3436" s="46" t="str">
        <f>IF(V3436="","",_xlfn.LET(_xlpm.x,VLOOKUP(V3436,'Drop-down_menus'!$D$2:$E$13,2,FALSE),IF(_xlpm.x=0,"",_xlpm.x)))</f>
        <v>https://orcid.org/0000-0002-0981-7442</v>
      </c>
      <c r="Z3436" s="46" t="str">
        <f>IF(W3436="","",_xlfn.LET(_xlpm.x,VLOOKUP(W3436,'Drop-down_menus'!$D$2:$E$13,2,FALSE),IF(_xlpm.x=0,"",_xlpm.x)))</f>
        <v>https://orcid.org/0000-0002-9037-7623</v>
      </c>
      <c r="AA3436" s="46" t="str">
        <f>IF(X3436="","",_xlfn.LET(_xlpm.x,VLOOKUP(X3436,'Drop-down_menus'!$D$2:$E$13,2,FALSE),IF(_xlpm.x=0,"",_xlpm.x)))</f>
        <v>https://orcid.org/0000-0001-5748-602X</v>
      </c>
      <c r="AB3436" s="46" t="s">
        <v>229</v>
      </c>
      <c r="AC3436" s="46" t="s">
        <v>1114</v>
      </c>
    </row>
    <row r="3437" spans="1:29" ht="15" customHeight="1">
      <c r="A3437" s="46">
        <v>1963</v>
      </c>
      <c r="B3437" s="2">
        <v>4492</v>
      </c>
      <c r="C3437" t="s">
        <v>839</v>
      </c>
      <c r="D3437" s="46" t="b">
        <f>COUNTIF(Events!$B$2:$B$171, C3437) &gt; 0</f>
        <v>1</v>
      </c>
      <c r="E3437" s="46" t="s">
        <v>1111</v>
      </c>
      <c r="F3437" s="46" t="s">
        <v>1108</v>
      </c>
      <c r="G3437" t="s">
        <v>177</v>
      </c>
      <c r="H3437"/>
      <c r="I3437" s="46" t="s">
        <v>177</v>
      </c>
      <c r="J3437" s="46" t="str">
        <f>IF(I3437="","",_xlfn.LET(_xlpm.x,VLOOKUP(I3437,'2026-01-09_taxon-match'!$A$2:$N$81,4,FALSE),IF(_xlpm.x=0,"",_xlpm.x)))</f>
        <v>Sterechinus neumayeri</v>
      </c>
      <c r="K3437"/>
      <c r="L3437" s="46" t="str">
        <f>IF(I3437="","",_xlfn.LET(_xlpm.x,VLOOKUP(I3437,'2026-01-09_taxon-match'!$A$2:$N$81,3,FALSE),IF(_xlpm.x=0,"",_xlpm.x)))</f>
        <v>urn:lsid:marinespecies.org:taxname:160831</v>
      </c>
      <c r="M3437" s="46" t="str">
        <f>IF($I3437="","",_xlfn.LET(_xlpm.x,VLOOKUP($I3437,'2026-01-09_taxon-match'!$A$2:$N$81,5,FALSE),IF(_xlpm.x=0,"",_xlpm.x)))</f>
        <v>(Meissner, 1900)</v>
      </c>
      <c r="N3437" s="46" t="str">
        <f>IF($I3437="","",_xlfn.LET(_xlpm.x,VLOOKUP($I3437,'2026-01-09_taxon-match'!$A$2:$N$81,6,FALSE),IF(_xlpm.x=0,"",_xlpm.x)))</f>
        <v>Animalia</v>
      </c>
      <c r="O3437" s="46" t="str">
        <f>IF($I3437="","",_xlfn.LET(_xlpm.x,VLOOKUP($I3437,'2026-01-09_taxon-match'!$A$2:$N$81,7,FALSE),IF(_xlpm.x=0,"",_xlpm.x)))</f>
        <v>Echinodermata</v>
      </c>
      <c r="P3437" s="46" t="str">
        <f>IF($I3437="","",_xlfn.LET(_xlpm.x,VLOOKUP($I3437,'2026-01-09_taxon-match'!$A$2:$N$81,8,FALSE),IF(_xlpm.x=0,"",_xlpm.x)))</f>
        <v>Echinoidea</v>
      </c>
      <c r="Q3437" s="46" t="str">
        <f>IF($I3437="","",_xlfn.LET(_xlpm.x,VLOOKUP($I3437,'2026-01-09_taxon-match'!$A$2:$N$81,9,FALSE),IF(_xlpm.x=0,"",_xlpm.x)))</f>
        <v>Camarodonta</v>
      </c>
      <c r="R3437" s="46" t="str">
        <f>IF($I3437="","",_xlfn.LET(_xlpm.x,VLOOKUP($I3437,'2026-01-09_taxon-match'!$A$2:$N$81,10,FALSE),IF(_xlpm.x=0,"",_xlpm.x)))</f>
        <v>Echinidae</v>
      </c>
      <c r="S3437" s="46" t="str">
        <f>IF($I3437="","",_xlfn.LET(_xlpm.x,VLOOKUP($I3437,'2026-01-09_taxon-match'!$A$2:$N$81,11,FALSE),IF(_xlpm.x=0,"",_xlpm.x)))</f>
        <v>Sterechinus</v>
      </c>
      <c r="T3437" s="46" t="str">
        <f>IF($I3437="","",_xlfn.LET(_xlpm.x,VLOOKUP($I3437,'2026-01-09_taxon-match'!$A$2:$N$81,13,FALSE),IF(_xlpm.x=0,"",_xlpm.x)))</f>
        <v>neumayeri</v>
      </c>
      <c r="V3437" t="s">
        <v>43</v>
      </c>
      <c r="W3437" t="s">
        <v>28</v>
      </c>
      <c r="X3437" t="s">
        <v>32</v>
      </c>
      <c r="Y3437" s="46" t="str">
        <f>IF(V3437="","",_xlfn.LET(_xlpm.x,VLOOKUP(V3437,'Drop-down_menus'!$D$2:$E$13,2,FALSE),IF(_xlpm.x=0,"",_xlpm.x)))</f>
        <v>https://orcid.org/0000-0002-0981-7442</v>
      </c>
      <c r="Z3437" s="46" t="str">
        <f>IF(W3437="","",_xlfn.LET(_xlpm.x,VLOOKUP(W3437,'Drop-down_menus'!$D$2:$E$13,2,FALSE),IF(_xlpm.x=0,"",_xlpm.x)))</f>
        <v>https://orcid.org/0000-0002-9037-7623</v>
      </c>
      <c r="AA3437" s="46" t="str">
        <f>IF(X3437="","",_xlfn.LET(_xlpm.x,VLOOKUP(X3437,'Drop-down_menus'!$D$2:$E$13,2,FALSE),IF(_xlpm.x=0,"",_xlpm.x)))</f>
        <v>https://orcid.org/0000-0001-5748-602X</v>
      </c>
      <c r="AB3437" s="46" t="s">
        <v>229</v>
      </c>
      <c r="AC3437" s="46" t="s">
        <v>1114</v>
      </c>
    </row>
    <row r="3438" spans="1:29" ht="15" customHeight="1">
      <c r="A3438" s="46">
        <v>1963</v>
      </c>
      <c r="B3438" s="2">
        <v>4493</v>
      </c>
      <c r="C3438" t="s">
        <v>839</v>
      </c>
      <c r="D3438" s="46" t="b">
        <f>COUNTIF(Events!$B$2:$B$171, C3438) &gt; 0</f>
        <v>1</v>
      </c>
      <c r="E3438" s="2" t="s">
        <v>1106</v>
      </c>
      <c r="F3438" s="46" t="s">
        <v>1105</v>
      </c>
      <c r="G3438" t="s">
        <v>177</v>
      </c>
      <c r="H3438"/>
      <c r="I3438" s="46" t="s">
        <v>177</v>
      </c>
      <c r="J3438" s="46" t="str">
        <f>IF(I3438="","",_xlfn.LET(_xlpm.x,VLOOKUP(I3438,'2026-01-09_taxon-match'!$A$2:$N$81,4,FALSE),IF(_xlpm.x=0,"",_xlpm.x)))</f>
        <v>Sterechinus neumayeri</v>
      </c>
      <c r="K3438"/>
      <c r="L3438" s="46" t="str">
        <f>IF(I3438="","",_xlfn.LET(_xlpm.x,VLOOKUP(I3438,'2026-01-09_taxon-match'!$A$2:$N$81,3,FALSE),IF(_xlpm.x=0,"",_xlpm.x)))</f>
        <v>urn:lsid:marinespecies.org:taxname:160831</v>
      </c>
      <c r="M3438" s="46" t="str">
        <f>IF($I3438="","",_xlfn.LET(_xlpm.x,VLOOKUP($I3438,'2026-01-09_taxon-match'!$A$2:$N$81,5,FALSE),IF(_xlpm.x=0,"",_xlpm.x)))</f>
        <v>(Meissner, 1900)</v>
      </c>
      <c r="N3438" s="46" t="str">
        <f>IF($I3438="","",_xlfn.LET(_xlpm.x,VLOOKUP($I3438,'2026-01-09_taxon-match'!$A$2:$N$81,6,FALSE),IF(_xlpm.x=0,"",_xlpm.x)))</f>
        <v>Animalia</v>
      </c>
      <c r="O3438" s="46" t="str">
        <f>IF($I3438="","",_xlfn.LET(_xlpm.x,VLOOKUP($I3438,'2026-01-09_taxon-match'!$A$2:$N$81,7,FALSE),IF(_xlpm.x=0,"",_xlpm.x)))</f>
        <v>Echinodermata</v>
      </c>
      <c r="P3438" s="46" t="str">
        <f>IF($I3438="","",_xlfn.LET(_xlpm.x,VLOOKUP($I3438,'2026-01-09_taxon-match'!$A$2:$N$81,8,FALSE),IF(_xlpm.x=0,"",_xlpm.x)))</f>
        <v>Echinoidea</v>
      </c>
      <c r="Q3438" s="46" t="str">
        <f>IF($I3438="","",_xlfn.LET(_xlpm.x,VLOOKUP($I3438,'2026-01-09_taxon-match'!$A$2:$N$81,9,FALSE),IF(_xlpm.x=0,"",_xlpm.x)))</f>
        <v>Camarodonta</v>
      </c>
      <c r="R3438" s="46" t="str">
        <f>IF($I3438="","",_xlfn.LET(_xlpm.x,VLOOKUP($I3438,'2026-01-09_taxon-match'!$A$2:$N$81,10,FALSE),IF(_xlpm.x=0,"",_xlpm.x)))</f>
        <v>Echinidae</v>
      </c>
      <c r="S3438" s="46" t="str">
        <f>IF($I3438="","",_xlfn.LET(_xlpm.x,VLOOKUP($I3438,'2026-01-09_taxon-match'!$A$2:$N$81,11,FALSE),IF(_xlpm.x=0,"",_xlpm.x)))</f>
        <v>Sterechinus</v>
      </c>
      <c r="T3438" s="46" t="str">
        <f>IF($I3438="","",_xlfn.LET(_xlpm.x,VLOOKUP($I3438,'2026-01-09_taxon-match'!$A$2:$N$81,13,FALSE),IF(_xlpm.x=0,"",_xlpm.x)))</f>
        <v>neumayeri</v>
      </c>
      <c r="V3438" t="s">
        <v>43</v>
      </c>
      <c r="W3438" t="s">
        <v>28</v>
      </c>
      <c r="X3438" t="s">
        <v>32</v>
      </c>
      <c r="Y3438" s="46" t="str">
        <f>IF(V3438="","",_xlfn.LET(_xlpm.x,VLOOKUP(V3438,'Drop-down_menus'!$D$2:$E$13,2,FALSE),IF(_xlpm.x=0,"",_xlpm.x)))</f>
        <v>https://orcid.org/0000-0002-0981-7442</v>
      </c>
      <c r="Z3438" s="46" t="str">
        <f>IF(W3438="","",_xlfn.LET(_xlpm.x,VLOOKUP(W3438,'Drop-down_menus'!$D$2:$E$13,2,FALSE),IF(_xlpm.x=0,"",_xlpm.x)))</f>
        <v>https://orcid.org/0000-0002-9037-7623</v>
      </c>
      <c r="AA3438" s="46" t="str">
        <f>IF(X3438="","",_xlfn.LET(_xlpm.x,VLOOKUP(X3438,'Drop-down_menus'!$D$2:$E$13,2,FALSE),IF(_xlpm.x=0,"",_xlpm.x)))</f>
        <v>https://orcid.org/0000-0001-5748-602X</v>
      </c>
      <c r="AB3438" s="46" t="s">
        <v>300</v>
      </c>
      <c r="AC3438" s="46" t="s">
        <v>1115</v>
      </c>
    </row>
    <row r="3439" spans="1:29" ht="15" customHeight="1">
      <c r="A3439" s="46">
        <v>1964</v>
      </c>
      <c r="B3439" s="2">
        <v>4494</v>
      </c>
      <c r="C3439" t="s">
        <v>839</v>
      </c>
      <c r="D3439" s="46" t="b">
        <f>COUNTIF(Events!$B$2:$B$171, C3439) &gt; 0</f>
        <v>1</v>
      </c>
      <c r="E3439" s="46" t="s">
        <v>1113</v>
      </c>
      <c r="F3439" s="2" t="s">
        <v>1104</v>
      </c>
      <c r="G3439" t="s">
        <v>177</v>
      </c>
      <c r="H3439"/>
      <c r="I3439" s="46" t="s">
        <v>177</v>
      </c>
      <c r="J3439" s="46" t="str">
        <f>IF(I3439="","",_xlfn.LET(_xlpm.x,VLOOKUP(I3439,'2026-01-09_taxon-match'!$A$2:$N$81,4,FALSE),IF(_xlpm.x=0,"",_xlpm.x)))</f>
        <v>Sterechinus neumayeri</v>
      </c>
      <c r="K3439"/>
      <c r="L3439" s="46" t="str">
        <f>IF(I3439="","",_xlfn.LET(_xlpm.x,VLOOKUP(I3439,'2026-01-09_taxon-match'!$A$2:$N$81,3,FALSE),IF(_xlpm.x=0,"",_xlpm.x)))</f>
        <v>urn:lsid:marinespecies.org:taxname:160831</v>
      </c>
      <c r="M3439" s="46" t="str">
        <f>IF($I3439="","",_xlfn.LET(_xlpm.x,VLOOKUP($I3439,'2026-01-09_taxon-match'!$A$2:$N$81,5,FALSE),IF(_xlpm.x=0,"",_xlpm.x)))</f>
        <v>(Meissner, 1900)</v>
      </c>
      <c r="N3439" s="46" t="str">
        <f>IF($I3439="","",_xlfn.LET(_xlpm.x,VLOOKUP($I3439,'2026-01-09_taxon-match'!$A$2:$N$81,6,FALSE),IF(_xlpm.x=0,"",_xlpm.x)))</f>
        <v>Animalia</v>
      </c>
      <c r="O3439" s="46" t="str">
        <f>IF($I3439="","",_xlfn.LET(_xlpm.x,VLOOKUP($I3439,'2026-01-09_taxon-match'!$A$2:$N$81,7,FALSE),IF(_xlpm.x=0,"",_xlpm.x)))</f>
        <v>Echinodermata</v>
      </c>
      <c r="P3439" s="46" t="str">
        <f>IF($I3439="","",_xlfn.LET(_xlpm.x,VLOOKUP($I3439,'2026-01-09_taxon-match'!$A$2:$N$81,8,FALSE),IF(_xlpm.x=0,"",_xlpm.x)))</f>
        <v>Echinoidea</v>
      </c>
      <c r="Q3439" s="46" t="str">
        <f>IF($I3439="","",_xlfn.LET(_xlpm.x,VLOOKUP($I3439,'2026-01-09_taxon-match'!$A$2:$N$81,9,FALSE),IF(_xlpm.x=0,"",_xlpm.x)))</f>
        <v>Camarodonta</v>
      </c>
      <c r="R3439" s="46" t="str">
        <f>IF($I3439="","",_xlfn.LET(_xlpm.x,VLOOKUP($I3439,'2026-01-09_taxon-match'!$A$2:$N$81,10,FALSE),IF(_xlpm.x=0,"",_xlpm.x)))</f>
        <v>Echinidae</v>
      </c>
      <c r="S3439" s="46" t="str">
        <f>IF($I3439="","",_xlfn.LET(_xlpm.x,VLOOKUP($I3439,'2026-01-09_taxon-match'!$A$2:$N$81,11,FALSE),IF(_xlpm.x=0,"",_xlpm.x)))</f>
        <v>Sterechinus</v>
      </c>
      <c r="T3439" s="46" t="str">
        <f>IF($I3439="","",_xlfn.LET(_xlpm.x,VLOOKUP($I3439,'2026-01-09_taxon-match'!$A$2:$N$81,13,FALSE),IF(_xlpm.x=0,"",_xlpm.x)))</f>
        <v>neumayeri</v>
      </c>
      <c r="U3439"/>
      <c r="V3439" t="s">
        <v>43</v>
      </c>
      <c r="W3439" t="s">
        <v>28</v>
      </c>
      <c r="X3439" t="s">
        <v>32</v>
      </c>
      <c r="Y3439" s="46" t="str">
        <f>IF(V3439="","",_xlfn.LET(_xlpm.x,VLOOKUP(V3439,'Drop-down_menus'!$D$2:$E$13,2,FALSE),IF(_xlpm.x=0,"",_xlpm.x)))</f>
        <v>https://orcid.org/0000-0002-0981-7442</v>
      </c>
      <c r="Z3439" s="46" t="str">
        <f>IF(W3439="","",_xlfn.LET(_xlpm.x,VLOOKUP(W3439,'Drop-down_menus'!$D$2:$E$13,2,FALSE),IF(_xlpm.x=0,"",_xlpm.x)))</f>
        <v>https://orcid.org/0000-0002-9037-7623</v>
      </c>
      <c r="AA3439" s="46" t="str">
        <f>IF(X3439="","",_xlfn.LET(_xlpm.x,VLOOKUP(X3439,'Drop-down_menus'!$D$2:$E$13,2,FALSE),IF(_xlpm.x=0,"",_xlpm.x)))</f>
        <v>https://orcid.org/0000-0001-5748-602X</v>
      </c>
      <c r="AB3439" s="46" t="s">
        <v>172</v>
      </c>
      <c r="AC3439" s="46" t="s">
        <v>1114</v>
      </c>
    </row>
    <row r="3440" spans="1:29" ht="15" customHeight="1">
      <c r="A3440" s="46">
        <v>1964</v>
      </c>
      <c r="B3440" s="2">
        <v>4495</v>
      </c>
      <c r="C3440" t="s">
        <v>839</v>
      </c>
      <c r="D3440" s="46" t="b">
        <f>COUNTIF(Events!$B$2:$B$171, C3440) &gt; 0</f>
        <v>1</v>
      </c>
      <c r="E3440" s="46" t="s">
        <v>1109</v>
      </c>
      <c r="F3440" s="46" t="s">
        <v>1107</v>
      </c>
      <c r="G3440" t="s">
        <v>177</v>
      </c>
      <c r="H3440"/>
      <c r="I3440" s="46" t="s">
        <v>177</v>
      </c>
      <c r="J3440" s="46" t="str">
        <f>IF(I3440="","",_xlfn.LET(_xlpm.x,VLOOKUP(I3440,'2026-01-09_taxon-match'!$A$2:$N$81,4,FALSE),IF(_xlpm.x=0,"",_xlpm.x)))</f>
        <v>Sterechinus neumayeri</v>
      </c>
      <c r="K3440"/>
      <c r="L3440" s="46" t="str">
        <f>IF(I3440="","",_xlfn.LET(_xlpm.x,VLOOKUP(I3440,'2026-01-09_taxon-match'!$A$2:$N$81,3,FALSE),IF(_xlpm.x=0,"",_xlpm.x)))</f>
        <v>urn:lsid:marinespecies.org:taxname:160831</v>
      </c>
      <c r="M3440" s="46" t="str">
        <f>IF($I3440="","",_xlfn.LET(_xlpm.x,VLOOKUP($I3440,'2026-01-09_taxon-match'!$A$2:$N$81,5,FALSE),IF(_xlpm.x=0,"",_xlpm.x)))</f>
        <v>(Meissner, 1900)</v>
      </c>
      <c r="N3440" s="46" t="str">
        <f>IF($I3440="","",_xlfn.LET(_xlpm.x,VLOOKUP($I3440,'2026-01-09_taxon-match'!$A$2:$N$81,6,FALSE),IF(_xlpm.x=0,"",_xlpm.x)))</f>
        <v>Animalia</v>
      </c>
      <c r="O3440" s="46" t="str">
        <f>IF($I3440="","",_xlfn.LET(_xlpm.x,VLOOKUP($I3440,'2026-01-09_taxon-match'!$A$2:$N$81,7,FALSE),IF(_xlpm.x=0,"",_xlpm.x)))</f>
        <v>Echinodermata</v>
      </c>
      <c r="P3440" s="46" t="str">
        <f>IF($I3440="","",_xlfn.LET(_xlpm.x,VLOOKUP($I3440,'2026-01-09_taxon-match'!$A$2:$N$81,8,FALSE),IF(_xlpm.x=0,"",_xlpm.x)))</f>
        <v>Echinoidea</v>
      </c>
      <c r="Q3440" s="46" t="str">
        <f>IF($I3440="","",_xlfn.LET(_xlpm.x,VLOOKUP($I3440,'2026-01-09_taxon-match'!$A$2:$N$81,9,FALSE),IF(_xlpm.x=0,"",_xlpm.x)))</f>
        <v>Camarodonta</v>
      </c>
      <c r="R3440" s="46" t="str">
        <f>IF($I3440="","",_xlfn.LET(_xlpm.x,VLOOKUP($I3440,'2026-01-09_taxon-match'!$A$2:$N$81,10,FALSE),IF(_xlpm.x=0,"",_xlpm.x)))</f>
        <v>Echinidae</v>
      </c>
      <c r="S3440" s="46" t="str">
        <f>IF($I3440="","",_xlfn.LET(_xlpm.x,VLOOKUP($I3440,'2026-01-09_taxon-match'!$A$2:$N$81,11,FALSE),IF(_xlpm.x=0,"",_xlpm.x)))</f>
        <v>Sterechinus</v>
      </c>
      <c r="T3440" s="46" t="str">
        <f>IF($I3440="","",_xlfn.LET(_xlpm.x,VLOOKUP($I3440,'2026-01-09_taxon-match'!$A$2:$N$81,13,FALSE),IF(_xlpm.x=0,"",_xlpm.x)))</f>
        <v>neumayeri</v>
      </c>
      <c r="V3440" t="s">
        <v>43</v>
      </c>
      <c r="W3440" t="s">
        <v>28</v>
      </c>
      <c r="X3440" t="s">
        <v>32</v>
      </c>
      <c r="Y3440" s="46" t="str">
        <f>IF(V3440="","",_xlfn.LET(_xlpm.x,VLOOKUP(V3440,'Drop-down_menus'!$D$2:$E$13,2,FALSE),IF(_xlpm.x=0,"",_xlpm.x)))</f>
        <v>https://orcid.org/0000-0002-0981-7442</v>
      </c>
      <c r="Z3440" s="46" t="str">
        <f>IF(W3440="","",_xlfn.LET(_xlpm.x,VLOOKUP(W3440,'Drop-down_menus'!$D$2:$E$13,2,FALSE),IF(_xlpm.x=0,"",_xlpm.x)))</f>
        <v>https://orcid.org/0000-0002-9037-7623</v>
      </c>
      <c r="AA3440" s="46" t="str">
        <f>IF(X3440="","",_xlfn.LET(_xlpm.x,VLOOKUP(X3440,'Drop-down_menus'!$D$2:$E$13,2,FALSE),IF(_xlpm.x=0,"",_xlpm.x)))</f>
        <v>https://orcid.org/0000-0001-5748-602X</v>
      </c>
      <c r="AB3440" s="46" t="s">
        <v>172</v>
      </c>
      <c r="AC3440" s="46" t="s">
        <v>189</v>
      </c>
    </row>
    <row r="3441" spans="1:29" ht="15" customHeight="1">
      <c r="A3441" s="46">
        <v>1964</v>
      </c>
      <c r="B3441" s="2">
        <v>4496</v>
      </c>
      <c r="C3441" t="s">
        <v>839</v>
      </c>
      <c r="D3441" s="46" t="b">
        <f>COUNTIF(Events!$B$2:$B$171, C3441) &gt; 0</f>
        <v>1</v>
      </c>
      <c r="E3441" s="46" t="s">
        <v>1110</v>
      </c>
      <c r="F3441" s="46" t="s">
        <v>1108</v>
      </c>
      <c r="G3441" t="s">
        <v>177</v>
      </c>
      <c r="H3441"/>
      <c r="I3441" s="46" t="s">
        <v>177</v>
      </c>
      <c r="J3441" s="46" t="str">
        <f>IF(I3441="","",_xlfn.LET(_xlpm.x,VLOOKUP(I3441,'2026-01-09_taxon-match'!$A$2:$N$81,4,FALSE),IF(_xlpm.x=0,"",_xlpm.x)))</f>
        <v>Sterechinus neumayeri</v>
      </c>
      <c r="K3441"/>
      <c r="L3441" s="46" t="str">
        <f>IF(I3441="","",_xlfn.LET(_xlpm.x,VLOOKUP(I3441,'2026-01-09_taxon-match'!$A$2:$N$81,3,FALSE),IF(_xlpm.x=0,"",_xlpm.x)))</f>
        <v>urn:lsid:marinespecies.org:taxname:160831</v>
      </c>
      <c r="M3441" s="46" t="str">
        <f>IF($I3441="","",_xlfn.LET(_xlpm.x,VLOOKUP($I3441,'2026-01-09_taxon-match'!$A$2:$N$81,5,FALSE),IF(_xlpm.x=0,"",_xlpm.x)))</f>
        <v>(Meissner, 1900)</v>
      </c>
      <c r="N3441" s="46" t="str">
        <f>IF($I3441="","",_xlfn.LET(_xlpm.x,VLOOKUP($I3441,'2026-01-09_taxon-match'!$A$2:$N$81,6,FALSE),IF(_xlpm.x=0,"",_xlpm.x)))</f>
        <v>Animalia</v>
      </c>
      <c r="O3441" s="46" t="str">
        <f>IF($I3441="","",_xlfn.LET(_xlpm.x,VLOOKUP($I3441,'2026-01-09_taxon-match'!$A$2:$N$81,7,FALSE),IF(_xlpm.x=0,"",_xlpm.x)))</f>
        <v>Echinodermata</v>
      </c>
      <c r="P3441" s="46" t="str">
        <f>IF($I3441="","",_xlfn.LET(_xlpm.x,VLOOKUP($I3441,'2026-01-09_taxon-match'!$A$2:$N$81,8,FALSE),IF(_xlpm.x=0,"",_xlpm.x)))</f>
        <v>Echinoidea</v>
      </c>
      <c r="Q3441" s="46" t="str">
        <f>IF($I3441="","",_xlfn.LET(_xlpm.x,VLOOKUP($I3441,'2026-01-09_taxon-match'!$A$2:$N$81,9,FALSE),IF(_xlpm.x=0,"",_xlpm.x)))</f>
        <v>Camarodonta</v>
      </c>
      <c r="R3441" s="46" t="str">
        <f>IF($I3441="","",_xlfn.LET(_xlpm.x,VLOOKUP($I3441,'2026-01-09_taxon-match'!$A$2:$N$81,10,FALSE),IF(_xlpm.x=0,"",_xlpm.x)))</f>
        <v>Echinidae</v>
      </c>
      <c r="S3441" s="46" t="str">
        <f>IF($I3441="","",_xlfn.LET(_xlpm.x,VLOOKUP($I3441,'2026-01-09_taxon-match'!$A$2:$N$81,11,FALSE),IF(_xlpm.x=0,"",_xlpm.x)))</f>
        <v>Sterechinus</v>
      </c>
      <c r="T3441" s="46" t="str">
        <f>IF($I3441="","",_xlfn.LET(_xlpm.x,VLOOKUP($I3441,'2026-01-09_taxon-match'!$A$2:$N$81,13,FALSE),IF(_xlpm.x=0,"",_xlpm.x)))</f>
        <v>neumayeri</v>
      </c>
      <c r="V3441" t="s">
        <v>43</v>
      </c>
      <c r="W3441" t="s">
        <v>28</v>
      </c>
      <c r="X3441" t="s">
        <v>32</v>
      </c>
      <c r="Y3441" s="46" t="str">
        <f>IF(V3441="","",_xlfn.LET(_xlpm.x,VLOOKUP(V3441,'Drop-down_menus'!$D$2:$E$13,2,FALSE),IF(_xlpm.x=0,"",_xlpm.x)))</f>
        <v>https://orcid.org/0000-0002-0981-7442</v>
      </c>
      <c r="Z3441" s="46" t="str">
        <f>IF(W3441="","",_xlfn.LET(_xlpm.x,VLOOKUP(W3441,'Drop-down_menus'!$D$2:$E$13,2,FALSE),IF(_xlpm.x=0,"",_xlpm.x)))</f>
        <v>https://orcid.org/0000-0002-9037-7623</v>
      </c>
      <c r="AA3441" s="46" t="str">
        <f>IF(X3441="","",_xlfn.LET(_xlpm.x,VLOOKUP(X3441,'Drop-down_menus'!$D$2:$E$13,2,FALSE),IF(_xlpm.x=0,"",_xlpm.x)))</f>
        <v>https://orcid.org/0000-0001-5748-602X</v>
      </c>
      <c r="AB3441" s="46" t="s">
        <v>229</v>
      </c>
      <c r="AC3441" s="46" t="s">
        <v>1114</v>
      </c>
    </row>
    <row r="3442" spans="1:29" ht="15" customHeight="1">
      <c r="A3442" s="46">
        <v>1964</v>
      </c>
      <c r="B3442" s="2">
        <v>4497</v>
      </c>
      <c r="C3442" t="s">
        <v>839</v>
      </c>
      <c r="D3442" s="46" t="b">
        <f>COUNTIF(Events!$B$2:$B$171, C3442) &gt; 0</f>
        <v>1</v>
      </c>
      <c r="E3442" s="46" t="s">
        <v>1111</v>
      </c>
      <c r="F3442" s="46" t="s">
        <v>1108</v>
      </c>
      <c r="G3442" t="s">
        <v>177</v>
      </c>
      <c r="H3442"/>
      <c r="I3442" s="46" t="s">
        <v>177</v>
      </c>
      <c r="J3442" s="46" t="str">
        <f>IF(I3442="","",_xlfn.LET(_xlpm.x,VLOOKUP(I3442,'2026-01-09_taxon-match'!$A$2:$N$81,4,FALSE),IF(_xlpm.x=0,"",_xlpm.x)))</f>
        <v>Sterechinus neumayeri</v>
      </c>
      <c r="K3442"/>
      <c r="L3442" s="46" t="str">
        <f>IF(I3442="","",_xlfn.LET(_xlpm.x,VLOOKUP(I3442,'2026-01-09_taxon-match'!$A$2:$N$81,3,FALSE),IF(_xlpm.x=0,"",_xlpm.x)))</f>
        <v>urn:lsid:marinespecies.org:taxname:160831</v>
      </c>
      <c r="M3442" s="46" t="str">
        <f>IF($I3442="","",_xlfn.LET(_xlpm.x,VLOOKUP($I3442,'2026-01-09_taxon-match'!$A$2:$N$81,5,FALSE),IF(_xlpm.x=0,"",_xlpm.x)))</f>
        <v>(Meissner, 1900)</v>
      </c>
      <c r="N3442" s="46" t="str">
        <f>IF($I3442="","",_xlfn.LET(_xlpm.x,VLOOKUP($I3442,'2026-01-09_taxon-match'!$A$2:$N$81,6,FALSE),IF(_xlpm.x=0,"",_xlpm.x)))</f>
        <v>Animalia</v>
      </c>
      <c r="O3442" s="46" t="str">
        <f>IF($I3442="","",_xlfn.LET(_xlpm.x,VLOOKUP($I3442,'2026-01-09_taxon-match'!$A$2:$N$81,7,FALSE),IF(_xlpm.x=0,"",_xlpm.x)))</f>
        <v>Echinodermata</v>
      </c>
      <c r="P3442" s="46" t="str">
        <f>IF($I3442="","",_xlfn.LET(_xlpm.x,VLOOKUP($I3442,'2026-01-09_taxon-match'!$A$2:$N$81,8,FALSE),IF(_xlpm.x=0,"",_xlpm.x)))</f>
        <v>Echinoidea</v>
      </c>
      <c r="Q3442" s="46" t="str">
        <f>IF($I3442="","",_xlfn.LET(_xlpm.x,VLOOKUP($I3442,'2026-01-09_taxon-match'!$A$2:$N$81,9,FALSE),IF(_xlpm.x=0,"",_xlpm.x)))</f>
        <v>Camarodonta</v>
      </c>
      <c r="R3442" s="46" t="str">
        <f>IF($I3442="","",_xlfn.LET(_xlpm.x,VLOOKUP($I3442,'2026-01-09_taxon-match'!$A$2:$N$81,10,FALSE),IF(_xlpm.x=0,"",_xlpm.x)))</f>
        <v>Echinidae</v>
      </c>
      <c r="S3442" s="46" t="str">
        <f>IF($I3442="","",_xlfn.LET(_xlpm.x,VLOOKUP($I3442,'2026-01-09_taxon-match'!$A$2:$N$81,11,FALSE),IF(_xlpm.x=0,"",_xlpm.x)))</f>
        <v>Sterechinus</v>
      </c>
      <c r="T3442" s="46" t="str">
        <f>IF($I3442="","",_xlfn.LET(_xlpm.x,VLOOKUP($I3442,'2026-01-09_taxon-match'!$A$2:$N$81,13,FALSE),IF(_xlpm.x=0,"",_xlpm.x)))</f>
        <v>neumayeri</v>
      </c>
      <c r="V3442" t="s">
        <v>43</v>
      </c>
      <c r="W3442" t="s">
        <v>28</v>
      </c>
      <c r="X3442" t="s">
        <v>32</v>
      </c>
      <c r="Y3442" s="46" t="str">
        <f>IF(V3442="","",_xlfn.LET(_xlpm.x,VLOOKUP(V3442,'Drop-down_menus'!$D$2:$E$13,2,FALSE),IF(_xlpm.x=0,"",_xlpm.x)))</f>
        <v>https://orcid.org/0000-0002-0981-7442</v>
      </c>
      <c r="Z3442" s="46" t="str">
        <f>IF(W3442="","",_xlfn.LET(_xlpm.x,VLOOKUP(W3442,'Drop-down_menus'!$D$2:$E$13,2,FALSE),IF(_xlpm.x=0,"",_xlpm.x)))</f>
        <v>https://orcid.org/0000-0002-9037-7623</v>
      </c>
      <c r="AA3442" s="46" t="str">
        <f>IF(X3442="","",_xlfn.LET(_xlpm.x,VLOOKUP(X3442,'Drop-down_menus'!$D$2:$E$13,2,FALSE),IF(_xlpm.x=0,"",_xlpm.x)))</f>
        <v>https://orcid.org/0000-0001-5748-602X</v>
      </c>
      <c r="AB3442" s="46" t="s">
        <v>229</v>
      </c>
      <c r="AC3442" s="46" t="s">
        <v>1114</v>
      </c>
    </row>
    <row r="3443" spans="1:29" ht="15" customHeight="1">
      <c r="A3443" s="46">
        <v>1964</v>
      </c>
      <c r="B3443" s="2">
        <v>4498</v>
      </c>
      <c r="C3443" t="s">
        <v>839</v>
      </c>
      <c r="D3443" s="46" t="b">
        <f>COUNTIF(Events!$B$2:$B$171, C3443) &gt; 0</f>
        <v>1</v>
      </c>
      <c r="E3443" s="2" t="s">
        <v>1106</v>
      </c>
      <c r="F3443" s="46" t="s">
        <v>1105</v>
      </c>
      <c r="G3443" t="s">
        <v>177</v>
      </c>
      <c r="H3443"/>
      <c r="I3443" s="46" t="s">
        <v>177</v>
      </c>
      <c r="J3443" s="46" t="str">
        <f>IF(I3443="","",_xlfn.LET(_xlpm.x,VLOOKUP(I3443,'2026-01-09_taxon-match'!$A$2:$N$81,4,FALSE),IF(_xlpm.x=0,"",_xlpm.x)))</f>
        <v>Sterechinus neumayeri</v>
      </c>
      <c r="K3443"/>
      <c r="L3443" s="46" t="str">
        <f>IF(I3443="","",_xlfn.LET(_xlpm.x,VLOOKUP(I3443,'2026-01-09_taxon-match'!$A$2:$N$81,3,FALSE),IF(_xlpm.x=0,"",_xlpm.x)))</f>
        <v>urn:lsid:marinespecies.org:taxname:160831</v>
      </c>
      <c r="M3443" s="46" t="str">
        <f>IF($I3443="","",_xlfn.LET(_xlpm.x,VLOOKUP($I3443,'2026-01-09_taxon-match'!$A$2:$N$81,5,FALSE),IF(_xlpm.x=0,"",_xlpm.x)))</f>
        <v>(Meissner, 1900)</v>
      </c>
      <c r="N3443" s="46" t="str">
        <f>IF($I3443="","",_xlfn.LET(_xlpm.x,VLOOKUP($I3443,'2026-01-09_taxon-match'!$A$2:$N$81,6,FALSE),IF(_xlpm.x=0,"",_xlpm.x)))</f>
        <v>Animalia</v>
      </c>
      <c r="O3443" s="46" t="str">
        <f>IF($I3443="","",_xlfn.LET(_xlpm.x,VLOOKUP($I3443,'2026-01-09_taxon-match'!$A$2:$N$81,7,FALSE),IF(_xlpm.x=0,"",_xlpm.x)))</f>
        <v>Echinodermata</v>
      </c>
      <c r="P3443" s="46" t="str">
        <f>IF($I3443="","",_xlfn.LET(_xlpm.x,VLOOKUP($I3443,'2026-01-09_taxon-match'!$A$2:$N$81,8,FALSE),IF(_xlpm.x=0,"",_xlpm.x)))</f>
        <v>Echinoidea</v>
      </c>
      <c r="Q3443" s="46" t="str">
        <f>IF($I3443="","",_xlfn.LET(_xlpm.x,VLOOKUP($I3443,'2026-01-09_taxon-match'!$A$2:$N$81,9,FALSE),IF(_xlpm.x=0,"",_xlpm.x)))</f>
        <v>Camarodonta</v>
      </c>
      <c r="R3443" s="46" t="str">
        <f>IF($I3443="","",_xlfn.LET(_xlpm.x,VLOOKUP($I3443,'2026-01-09_taxon-match'!$A$2:$N$81,10,FALSE),IF(_xlpm.x=0,"",_xlpm.x)))</f>
        <v>Echinidae</v>
      </c>
      <c r="S3443" s="46" t="str">
        <f>IF($I3443="","",_xlfn.LET(_xlpm.x,VLOOKUP($I3443,'2026-01-09_taxon-match'!$A$2:$N$81,11,FALSE),IF(_xlpm.x=0,"",_xlpm.x)))</f>
        <v>Sterechinus</v>
      </c>
      <c r="T3443" s="46" t="str">
        <f>IF($I3443="","",_xlfn.LET(_xlpm.x,VLOOKUP($I3443,'2026-01-09_taxon-match'!$A$2:$N$81,13,FALSE),IF(_xlpm.x=0,"",_xlpm.x)))</f>
        <v>neumayeri</v>
      </c>
      <c r="V3443" t="s">
        <v>43</v>
      </c>
      <c r="W3443" t="s">
        <v>28</v>
      </c>
      <c r="X3443" t="s">
        <v>32</v>
      </c>
      <c r="Y3443" s="46" t="str">
        <f>IF(V3443="","",_xlfn.LET(_xlpm.x,VLOOKUP(V3443,'Drop-down_menus'!$D$2:$E$13,2,FALSE),IF(_xlpm.x=0,"",_xlpm.x)))</f>
        <v>https://orcid.org/0000-0002-0981-7442</v>
      </c>
      <c r="Z3443" s="46" t="str">
        <f>IF(W3443="","",_xlfn.LET(_xlpm.x,VLOOKUP(W3443,'Drop-down_menus'!$D$2:$E$13,2,FALSE),IF(_xlpm.x=0,"",_xlpm.x)))</f>
        <v>https://orcid.org/0000-0002-9037-7623</v>
      </c>
      <c r="AA3443" s="46" t="str">
        <f>IF(X3443="","",_xlfn.LET(_xlpm.x,VLOOKUP(X3443,'Drop-down_menus'!$D$2:$E$13,2,FALSE),IF(_xlpm.x=0,"",_xlpm.x)))</f>
        <v>https://orcid.org/0000-0001-5748-602X</v>
      </c>
      <c r="AB3443" s="46" t="s">
        <v>300</v>
      </c>
      <c r="AC3443" s="46" t="s">
        <v>1115</v>
      </c>
    </row>
    <row r="3444" spans="1:29" ht="15" customHeight="1">
      <c r="A3444" s="46">
        <v>1965</v>
      </c>
      <c r="B3444" s="2">
        <v>4499</v>
      </c>
      <c r="C3444" t="s">
        <v>839</v>
      </c>
      <c r="D3444" s="46" t="b">
        <f>COUNTIF(Events!$B$2:$B$171, C3444) &gt; 0</f>
        <v>1</v>
      </c>
      <c r="E3444" s="46" t="s">
        <v>1113</v>
      </c>
      <c r="F3444" s="2" t="s">
        <v>1104</v>
      </c>
      <c r="G3444" t="s">
        <v>177</v>
      </c>
      <c r="H3444"/>
      <c r="I3444" s="46" t="s">
        <v>177</v>
      </c>
      <c r="J3444" s="46" t="str">
        <f>IF(I3444="","",_xlfn.LET(_xlpm.x,VLOOKUP(I3444,'2026-01-09_taxon-match'!$A$2:$N$81,4,FALSE),IF(_xlpm.x=0,"",_xlpm.x)))</f>
        <v>Sterechinus neumayeri</v>
      </c>
      <c r="K3444"/>
      <c r="L3444" s="46" t="str">
        <f>IF(I3444="","",_xlfn.LET(_xlpm.x,VLOOKUP(I3444,'2026-01-09_taxon-match'!$A$2:$N$81,3,FALSE),IF(_xlpm.x=0,"",_xlpm.x)))</f>
        <v>urn:lsid:marinespecies.org:taxname:160831</v>
      </c>
      <c r="M3444" s="46" t="str">
        <f>IF($I3444="","",_xlfn.LET(_xlpm.x,VLOOKUP($I3444,'2026-01-09_taxon-match'!$A$2:$N$81,5,FALSE),IF(_xlpm.x=0,"",_xlpm.x)))</f>
        <v>(Meissner, 1900)</v>
      </c>
      <c r="N3444" s="46" t="str">
        <f>IF($I3444="","",_xlfn.LET(_xlpm.x,VLOOKUP($I3444,'2026-01-09_taxon-match'!$A$2:$N$81,6,FALSE),IF(_xlpm.x=0,"",_xlpm.x)))</f>
        <v>Animalia</v>
      </c>
      <c r="O3444" s="46" t="str">
        <f>IF($I3444="","",_xlfn.LET(_xlpm.x,VLOOKUP($I3444,'2026-01-09_taxon-match'!$A$2:$N$81,7,FALSE),IF(_xlpm.x=0,"",_xlpm.x)))</f>
        <v>Echinodermata</v>
      </c>
      <c r="P3444" s="46" t="str">
        <f>IF($I3444="","",_xlfn.LET(_xlpm.x,VLOOKUP($I3444,'2026-01-09_taxon-match'!$A$2:$N$81,8,FALSE),IF(_xlpm.x=0,"",_xlpm.x)))</f>
        <v>Echinoidea</v>
      </c>
      <c r="Q3444" s="46" t="str">
        <f>IF($I3444="","",_xlfn.LET(_xlpm.x,VLOOKUP($I3444,'2026-01-09_taxon-match'!$A$2:$N$81,9,FALSE),IF(_xlpm.x=0,"",_xlpm.x)))</f>
        <v>Camarodonta</v>
      </c>
      <c r="R3444" s="46" t="str">
        <f>IF($I3444="","",_xlfn.LET(_xlpm.x,VLOOKUP($I3444,'2026-01-09_taxon-match'!$A$2:$N$81,10,FALSE),IF(_xlpm.x=0,"",_xlpm.x)))</f>
        <v>Echinidae</v>
      </c>
      <c r="S3444" s="46" t="str">
        <f>IF($I3444="","",_xlfn.LET(_xlpm.x,VLOOKUP($I3444,'2026-01-09_taxon-match'!$A$2:$N$81,11,FALSE),IF(_xlpm.x=0,"",_xlpm.x)))</f>
        <v>Sterechinus</v>
      </c>
      <c r="T3444" s="46" t="str">
        <f>IF($I3444="","",_xlfn.LET(_xlpm.x,VLOOKUP($I3444,'2026-01-09_taxon-match'!$A$2:$N$81,13,FALSE),IF(_xlpm.x=0,"",_xlpm.x)))</f>
        <v>neumayeri</v>
      </c>
      <c r="U3444"/>
      <c r="V3444" t="s">
        <v>43</v>
      </c>
      <c r="W3444" t="s">
        <v>28</v>
      </c>
      <c r="X3444" t="s">
        <v>32</v>
      </c>
      <c r="Y3444" s="46" t="str">
        <f>IF(V3444="","",_xlfn.LET(_xlpm.x,VLOOKUP(V3444,'Drop-down_menus'!$D$2:$E$13,2,FALSE),IF(_xlpm.x=0,"",_xlpm.x)))</f>
        <v>https://orcid.org/0000-0002-0981-7442</v>
      </c>
      <c r="Z3444" s="46" t="str">
        <f>IF(W3444="","",_xlfn.LET(_xlpm.x,VLOOKUP(W3444,'Drop-down_menus'!$D$2:$E$13,2,FALSE),IF(_xlpm.x=0,"",_xlpm.x)))</f>
        <v>https://orcid.org/0000-0002-9037-7623</v>
      </c>
      <c r="AA3444" s="46" t="str">
        <f>IF(X3444="","",_xlfn.LET(_xlpm.x,VLOOKUP(X3444,'Drop-down_menus'!$D$2:$E$13,2,FALSE),IF(_xlpm.x=0,"",_xlpm.x)))</f>
        <v>https://orcid.org/0000-0001-5748-602X</v>
      </c>
      <c r="AB3444" s="46" t="s">
        <v>172</v>
      </c>
      <c r="AC3444" s="46" t="s">
        <v>1114</v>
      </c>
    </row>
    <row r="3445" spans="1:29" ht="15" customHeight="1">
      <c r="A3445" s="46">
        <v>1965</v>
      </c>
      <c r="B3445" s="2">
        <v>4500</v>
      </c>
      <c r="C3445" t="s">
        <v>839</v>
      </c>
      <c r="D3445" s="46" t="b">
        <f>COUNTIF(Events!$B$2:$B$171, C3445) &gt; 0</f>
        <v>1</v>
      </c>
      <c r="E3445" s="46" t="s">
        <v>1109</v>
      </c>
      <c r="F3445" s="46" t="s">
        <v>1107</v>
      </c>
      <c r="G3445" t="s">
        <v>177</v>
      </c>
      <c r="H3445"/>
      <c r="I3445" s="46" t="s">
        <v>177</v>
      </c>
      <c r="J3445" s="46" t="str">
        <f>IF(I3445="","",_xlfn.LET(_xlpm.x,VLOOKUP(I3445,'2026-01-09_taxon-match'!$A$2:$N$81,4,FALSE),IF(_xlpm.x=0,"",_xlpm.x)))</f>
        <v>Sterechinus neumayeri</v>
      </c>
      <c r="K3445"/>
      <c r="L3445" s="46" t="str">
        <f>IF(I3445="","",_xlfn.LET(_xlpm.x,VLOOKUP(I3445,'2026-01-09_taxon-match'!$A$2:$N$81,3,FALSE),IF(_xlpm.x=0,"",_xlpm.x)))</f>
        <v>urn:lsid:marinespecies.org:taxname:160831</v>
      </c>
      <c r="M3445" s="46" t="str">
        <f>IF($I3445="","",_xlfn.LET(_xlpm.x,VLOOKUP($I3445,'2026-01-09_taxon-match'!$A$2:$N$81,5,FALSE),IF(_xlpm.x=0,"",_xlpm.x)))</f>
        <v>(Meissner, 1900)</v>
      </c>
      <c r="N3445" s="46" t="str">
        <f>IF($I3445="","",_xlfn.LET(_xlpm.x,VLOOKUP($I3445,'2026-01-09_taxon-match'!$A$2:$N$81,6,FALSE),IF(_xlpm.x=0,"",_xlpm.x)))</f>
        <v>Animalia</v>
      </c>
      <c r="O3445" s="46" t="str">
        <f>IF($I3445="","",_xlfn.LET(_xlpm.x,VLOOKUP($I3445,'2026-01-09_taxon-match'!$A$2:$N$81,7,FALSE),IF(_xlpm.x=0,"",_xlpm.x)))</f>
        <v>Echinodermata</v>
      </c>
      <c r="P3445" s="46" t="str">
        <f>IF($I3445="","",_xlfn.LET(_xlpm.x,VLOOKUP($I3445,'2026-01-09_taxon-match'!$A$2:$N$81,8,FALSE),IF(_xlpm.x=0,"",_xlpm.x)))</f>
        <v>Echinoidea</v>
      </c>
      <c r="Q3445" s="46" t="str">
        <f>IF($I3445="","",_xlfn.LET(_xlpm.x,VLOOKUP($I3445,'2026-01-09_taxon-match'!$A$2:$N$81,9,FALSE),IF(_xlpm.x=0,"",_xlpm.x)))</f>
        <v>Camarodonta</v>
      </c>
      <c r="R3445" s="46" t="str">
        <f>IF($I3445="","",_xlfn.LET(_xlpm.x,VLOOKUP($I3445,'2026-01-09_taxon-match'!$A$2:$N$81,10,FALSE),IF(_xlpm.x=0,"",_xlpm.x)))</f>
        <v>Echinidae</v>
      </c>
      <c r="S3445" s="46" t="str">
        <f>IF($I3445="","",_xlfn.LET(_xlpm.x,VLOOKUP($I3445,'2026-01-09_taxon-match'!$A$2:$N$81,11,FALSE),IF(_xlpm.x=0,"",_xlpm.x)))</f>
        <v>Sterechinus</v>
      </c>
      <c r="T3445" s="46" t="str">
        <f>IF($I3445="","",_xlfn.LET(_xlpm.x,VLOOKUP($I3445,'2026-01-09_taxon-match'!$A$2:$N$81,13,FALSE),IF(_xlpm.x=0,"",_xlpm.x)))</f>
        <v>neumayeri</v>
      </c>
      <c r="V3445" t="s">
        <v>43</v>
      </c>
      <c r="W3445" t="s">
        <v>28</v>
      </c>
      <c r="X3445" t="s">
        <v>32</v>
      </c>
      <c r="Y3445" s="46" t="str">
        <f>IF(V3445="","",_xlfn.LET(_xlpm.x,VLOOKUP(V3445,'Drop-down_menus'!$D$2:$E$13,2,FALSE),IF(_xlpm.x=0,"",_xlpm.x)))</f>
        <v>https://orcid.org/0000-0002-0981-7442</v>
      </c>
      <c r="Z3445" s="46" t="str">
        <f>IF(W3445="","",_xlfn.LET(_xlpm.x,VLOOKUP(W3445,'Drop-down_menus'!$D$2:$E$13,2,FALSE),IF(_xlpm.x=0,"",_xlpm.x)))</f>
        <v>https://orcid.org/0000-0002-9037-7623</v>
      </c>
      <c r="AA3445" s="46" t="str">
        <f>IF(X3445="","",_xlfn.LET(_xlpm.x,VLOOKUP(X3445,'Drop-down_menus'!$D$2:$E$13,2,FALSE),IF(_xlpm.x=0,"",_xlpm.x)))</f>
        <v>https://orcid.org/0000-0001-5748-602X</v>
      </c>
      <c r="AB3445" s="46" t="s">
        <v>172</v>
      </c>
      <c r="AC3445" s="46" t="s">
        <v>189</v>
      </c>
    </row>
    <row r="3446" spans="1:29" ht="15" customHeight="1">
      <c r="A3446" s="46">
        <v>1965</v>
      </c>
      <c r="B3446" s="2">
        <v>4501</v>
      </c>
      <c r="C3446" t="s">
        <v>839</v>
      </c>
      <c r="D3446" s="46" t="b">
        <f>COUNTIF(Events!$B$2:$B$171, C3446) &gt; 0</f>
        <v>1</v>
      </c>
      <c r="E3446" s="46" t="s">
        <v>1110</v>
      </c>
      <c r="F3446" s="46" t="s">
        <v>1108</v>
      </c>
      <c r="G3446" t="s">
        <v>177</v>
      </c>
      <c r="H3446"/>
      <c r="I3446" s="46" t="s">
        <v>177</v>
      </c>
      <c r="J3446" s="46" t="str">
        <f>IF(I3446="","",_xlfn.LET(_xlpm.x,VLOOKUP(I3446,'2026-01-09_taxon-match'!$A$2:$N$81,4,FALSE),IF(_xlpm.x=0,"",_xlpm.x)))</f>
        <v>Sterechinus neumayeri</v>
      </c>
      <c r="K3446"/>
      <c r="L3446" s="46" t="str">
        <f>IF(I3446="","",_xlfn.LET(_xlpm.x,VLOOKUP(I3446,'2026-01-09_taxon-match'!$A$2:$N$81,3,FALSE),IF(_xlpm.x=0,"",_xlpm.x)))</f>
        <v>urn:lsid:marinespecies.org:taxname:160831</v>
      </c>
      <c r="M3446" s="46" t="str">
        <f>IF($I3446="","",_xlfn.LET(_xlpm.x,VLOOKUP($I3446,'2026-01-09_taxon-match'!$A$2:$N$81,5,FALSE),IF(_xlpm.x=0,"",_xlpm.x)))</f>
        <v>(Meissner, 1900)</v>
      </c>
      <c r="N3446" s="46" t="str">
        <f>IF($I3446="","",_xlfn.LET(_xlpm.x,VLOOKUP($I3446,'2026-01-09_taxon-match'!$A$2:$N$81,6,FALSE),IF(_xlpm.x=0,"",_xlpm.x)))</f>
        <v>Animalia</v>
      </c>
      <c r="O3446" s="46" t="str">
        <f>IF($I3446="","",_xlfn.LET(_xlpm.x,VLOOKUP($I3446,'2026-01-09_taxon-match'!$A$2:$N$81,7,FALSE),IF(_xlpm.x=0,"",_xlpm.x)))</f>
        <v>Echinodermata</v>
      </c>
      <c r="P3446" s="46" t="str">
        <f>IF($I3446="","",_xlfn.LET(_xlpm.x,VLOOKUP($I3446,'2026-01-09_taxon-match'!$A$2:$N$81,8,FALSE),IF(_xlpm.x=0,"",_xlpm.x)))</f>
        <v>Echinoidea</v>
      </c>
      <c r="Q3446" s="46" t="str">
        <f>IF($I3446="","",_xlfn.LET(_xlpm.x,VLOOKUP($I3446,'2026-01-09_taxon-match'!$A$2:$N$81,9,FALSE),IF(_xlpm.x=0,"",_xlpm.x)))</f>
        <v>Camarodonta</v>
      </c>
      <c r="R3446" s="46" t="str">
        <f>IF($I3446="","",_xlfn.LET(_xlpm.x,VLOOKUP($I3446,'2026-01-09_taxon-match'!$A$2:$N$81,10,FALSE),IF(_xlpm.x=0,"",_xlpm.x)))</f>
        <v>Echinidae</v>
      </c>
      <c r="S3446" s="46" t="str">
        <f>IF($I3446="","",_xlfn.LET(_xlpm.x,VLOOKUP($I3446,'2026-01-09_taxon-match'!$A$2:$N$81,11,FALSE),IF(_xlpm.x=0,"",_xlpm.x)))</f>
        <v>Sterechinus</v>
      </c>
      <c r="T3446" s="46" t="str">
        <f>IF($I3446="","",_xlfn.LET(_xlpm.x,VLOOKUP($I3446,'2026-01-09_taxon-match'!$A$2:$N$81,13,FALSE),IF(_xlpm.x=0,"",_xlpm.x)))</f>
        <v>neumayeri</v>
      </c>
      <c r="V3446" t="s">
        <v>43</v>
      </c>
      <c r="W3446" t="s">
        <v>28</v>
      </c>
      <c r="X3446" t="s">
        <v>32</v>
      </c>
      <c r="Y3446" s="46" t="str">
        <f>IF(V3446="","",_xlfn.LET(_xlpm.x,VLOOKUP(V3446,'Drop-down_menus'!$D$2:$E$13,2,FALSE),IF(_xlpm.x=0,"",_xlpm.x)))</f>
        <v>https://orcid.org/0000-0002-0981-7442</v>
      </c>
      <c r="Z3446" s="46" t="str">
        <f>IF(W3446="","",_xlfn.LET(_xlpm.x,VLOOKUP(W3446,'Drop-down_menus'!$D$2:$E$13,2,FALSE),IF(_xlpm.x=0,"",_xlpm.x)))</f>
        <v>https://orcid.org/0000-0002-9037-7623</v>
      </c>
      <c r="AA3446" s="46" t="str">
        <f>IF(X3446="","",_xlfn.LET(_xlpm.x,VLOOKUP(X3446,'Drop-down_menus'!$D$2:$E$13,2,FALSE),IF(_xlpm.x=0,"",_xlpm.x)))</f>
        <v>https://orcid.org/0000-0001-5748-602X</v>
      </c>
      <c r="AB3446" s="46" t="s">
        <v>229</v>
      </c>
      <c r="AC3446" s="46" t="s">
        <v>1114</v>
      </c>
    </row>
    <row r="3447" spans="1:29" ht="15" customHeight="1">
      <c r="A3447" s="46">
        <v>1965</v>
      </c>
      <c r="B3447" s="2">
        <v>4502</v>
      </c>
      <c r="C3447" t="s">
        <v>839</v>
      </c>
      <c r="D3447" s="46" t="b">
        <f>COUNTIF(Events!$B$2:$B$171, C3447) &gt; 0</f>
        <v>1</v>
      </c>
      <c r="E3447" s="46" t="s">
        <v>1111</v>
      </c>
      <c r="F3447" s="46" t="s">
        <v>1108</v>
      </c>
      <c r="G3447" t="s">
        <v>177</v>
      </c>
      <c r="H3447"/>
      <c r="I3447" s="46" t="s">
        <v>177</v>
      </c>
      <c r="J3447" s="46" t="str">
        <f>IF(I3447="","",_xlfn.LET(_xlpm.x,VLOOKUP(I3447,'2026-01-09_taxon-match'!$A$2:$N$81,4,FALSE),IF(_xlpm.x=0,"",_xlpm.x)))</f>
        <v>Sterechinus neumayeri</v>
      </c>
      <c r="K3447"/>
      <c r="L3447" s="46" t="str">
        <f>IF(I3447="","",_xlfn.LET(_xlpm.x,VLOOKUP(I3447,'2026-01-09_taxon-match'!$A$2:$N$81,3,FALSE),IF(_xlpm.x=0,"",_xlpm.x)))</f>
        <v>urn:lsid:marinespecies.org:taxname:160831</v>
      </c>
      <c r="M3447" s="46" t="str">
        <f>IF($I3447="","",_xlfn.LET(_xlpm.x,VLOOKUP($I3447,'2026-01-09_taxon-match'!$A$2:$N$81,5,FALSE),IF(_xlpm.x=0,"",_xlpm.x)))</f>
        <v>(Meissner, 1900)</v>
      </c>
      <c r="N3447" s="46" t="str">
        <f>IF($I3447="","",_xlfn.LET(_xlpm.x,VLOOKUP($I3447,'2026-01-09_taxon-match'!$A$2:$N$81,6,FALSE),IF(_xlpm.x=0,"",_xlpm.x)))</f>
        <v>Animalia</v>
      </c>
      <c r="O3447" s="46" t="str">
        <f>IF($I3447="","",_xlfn.LET(_xlpm.x,VLOOKUP($I3447,'2026-01-09_taxon-match'!$A$2:$N$81,7,FALSE),IF(_xlpm.x=0,"",_xlpm.x)))</f>
        <v>Echinodermata</v>
      </c>
      <c r="P3447" s="46" t="str">
        <f>IF($I3447="","",_xlfn.LET(_xlpm.x,VLOOKUP($I3447,'2026-01-09_taxon-match'!$A$2:$N$81,8,FALSE),IF(_xlpm.x=0,"",_xlpm.x)))</f>
        <v>Echinoidea</v>
      </c>
      <c r="Q3447" s="46" t="str">
        <f>IF($I3447="","",_xlfn.LET(_xlpm.x,VLOOKUP($I3447,'2026-01-09_taxon-match'!$A$2:$N$81,9,FALSE),IF(_xlpm.x=0,"",_xlpm.x)))</f>
        <v>Camarodonta</v>
      </c>
      <c r="R3447" s="46" t="str">
        <f>IF($I3447="","",_xlfn.LET(_xlpm.x,VLOOKUP($I3447,'2026-01-09_taxon-match'!$A$2:$N$81,10,FALSE),IF(_xlpm.x=0,"",_xlpm.x)))</f>
        <v>Echinidae</v>
      </c>
      <c r="S3447" s="46" t="str">
        <f>IF($I3447="","",_xlfn.LET(_xlpm.x,VLOOKUP($I3447,'2026-01-09_taxon-match'!$A$2:$N$81,11,FALSE),IF(_xlpm.x=0,"",_xlpm.x)))</f>
        <v>Sterechinus</v>
      </c>
      <c r="T3447" s="46" t="str">
        <f>IF($I3447="","",_xlfn.LET(_xlpm.x,VLOOKUP($I3447,'2026-01-09_taxon-match'!$A$2:$N$81,13,FALSE),IF(_xlpm.x=0,"",_xlpm.x)))</f>
        <v>neumayeri</v>
      </c>
      <c r="V3447" t="s">
        <v>43</v>
      </c>
      <c r="W3447" t="s">
        <v>28</v>
      </c>
      <c r="X3447" t="s">
        <v>32</v>
      </c>
      <c r="Y3447" s="46" t="str">
        <f>IF(V3447="","",_xlfn.LET(_xlpm.x,VLOOKUP(V3447,'Drop-down_menus'!$D$2:$E$13,2,FALSE),IF(_xlpm.x=0,"",_xlpm.x)))</f>
        <v>https://orcid.org/0000-0002-0981-7442</v>
      </c>
      <c r="Z3447" s="46" t="str">
        <f>IF(W3447="","",_xlfn.LET(_xlpm.x,VLOOKUP(W3447,'Drop-down_menus'!$D$2:$E$13,2,FALSE),IF(_xlpm.x=0,"",_xlpm.x)))</f>
        <v>https://orcid.org/0000-0002-9037-7623</v>
      </c>
      <c r="AA3447" s="46" t="str">
        <f>IF(X3447="","",_xlfn.LET(_xlpm.x,VLOOKUP(X3447,'Drop-down_menus'!$D$2:$E$13,2,FALSE),IF(_xlpm.x=0,"",_xlpm.x)))</f>
        <v>https://orcid.org/0000-0001-5748-602X</v>
      </c>
      <c r="AB3447" s="46" t="s">
        <v>229</v>
      </c>
      <c r="AC3447" s="46" t="s">
        <v>1114</v>
      </c>
    </row>
    <row r="3448" spans="1:29" ht="15" customHeight="1">
      <c r="A3448" s="46">
        <v>1965</v>
      </c>
      <c r="B3448" s="2">
        <v>4503</v>
      </c>
      <c r="C3448" t="s">
        <v>839</v>
      </c>
      <c r="D3448" s="46" t="b">
        <f>COUNTIF(Events!$B$2:$B$171, C3448) &gt; 0</f>
        <v>1</v>
      </c>
      <c r="E3448" s="2" t="s">
        <v>1106</v>
      </c>
      <c r="F3448" s="46" t="s">
        <v>1105</v>
      </c>
      <c r="G3448" t="s">
        <v>177</v>
      </c>
      <c r="H3448"/>
      <c r="I3448" s="46" t="s">
        <v>177</v>
      </c>
      <c r="J3448" s="46" t="str">
        <f>IF(I3448="","",_xlfn.LET(_xlpm.x,VLOOKUP(I3448,'2026-01-09_taxon-match'!$A$2:$N$81,4,FALSE),IF(_xlpm.x=0,"",_xlpm.x)))</f>
        <v>Sterechinus neumayeri</v>
      </c>
      <c r="K3448"/>
      <c r="L3448" s="46" t="str">
        <f>IF(I3448="","",_xlfn.LET(_xlpm.x,VLOOKUP(I3448,'2026-01-09_taxon-match'!$A$2:$N$81,3,FALSE),IF(_xlpm.x=0,"",_xlpm.x)))</f>
        <v>urn:lsid:marinespecies.org:taxname:160831</v>
      </c>
      <c r="M3448" s="46" t="str">
        <f>IF($I3448="","",_xlfn.LET(_xlpm.x,VLOOKUP($I3448,'2026-01-09_taxon-match'!$A$2:$N$81,5,FALSE),IF(_xlpm.x=0,"",_xlpm.x)))</f>
        <v>(Meissner, 1900)</v>
      </c>
      <c r="N3448" s="46" t="str">
        <f>IF($I3448="","",_xlfn.LET(_xlpm.x,VLOOKUP($I3448,'2026-01-09_taxon-match'!$A$2:$N$81,6,FALSE),IF(_xlpm.x=0,"",_xlpm.x)))</f>
        <v>Animalia</v>
      </c>
      <c r="O3448" s="46" t="str">
        <f>IF($I3448="","",_xlfn.LET(_xlpm.x,VLOOKUP($I3448,'2026-01-09_taxon-match'!$A$2:$N$81,7,FALSE),IF(_xlpm.x=0,"",_xlpm.x)))</f>
        <v>Echinodermata</v>
      </c>
      <c r="P3448" s="46" t="str">
        <f>IF($I3448="","",_xlfn.LET(_xlpm.x,VLOOKUP($I3448,'2026-01-09_taxon-match'!$A$2:$N$81,8,FALSE),IF(_xlpm.x=0,"",_xlpm.x)))</f>
        <v>Echinoidea</v>
      </c>
      <c r="Q3448" s="46" t="str">
        <f>IF($I3448="","",_xlfn.LET(_xlpm.x,VLOOKUP($I3448,'2026-01-09_taxon-match'!$A$2:$N$81,9,FALSE),IF(_xlpm.x=0,"",_xlpm.x)))</f>
        <v>Camarodonta</v>
      </c>
      <c r="R3448" s="46" t="str">
        <f>IF($I3448="","",_xlfn.LET(_xlpm.x,VLOOKUP($I3448,'2026-01-09_taxon-match'!$A$2:$N$81,10,FALSE),IF(_xlpm.x=0,"",_xlpm.x)))</f>
        <v>Echinidae</v>
      </c>
      <c r="S3448" s="46" t="str">
        <f>IF($I3448="","",_xlfn.LET(_xlpm.x,VLOOKUP($I3448,'2026-01-09_taxon-match'!$A$2:$N$81,11,FALSE),IF(_xlpm.x=0,"",_xlpm.x)))</f>
        <v>Sterechinus</v>
      </c>
      <c r="T3448" s="46" t="str">
        <f>IF($I3448="","",_xlfn.LET(_xlpm.x,VLOOKUP($I3448,'2026-01-09_taxon-match'!$A$2:$N$81,13,FALSE),IF(_xlpm.x=0,"",_xlpm.x)))</f>
        <v>neumayeri</v>
      </c>
      <c r="V3448" t="s">
        <v>43</v>
      </c>
      <c r="W3448" t="s">
        <v>28</v>
      </c>
      <c r="X3448" t="s">
        <v>32</v>
      </c>
      <c r="Y3448" s="46" t="str">
        <f>IF(V3448="","",_xlfn.LET(_xlpm.x,VLOOKUP(V3448,'Drop-down_menus'!$D$2:$E$13,2,FALSE),IF(_xlpm.x=0,"",_xlpm.x)))</f>
        <v>https://orcid.org/0000-0002-0981-7442</v>
      </c>
      <c r="Z3448" s="46" t="str">
        <f>IF(W3448="","",_xlfn.LET(_xlpm.x,VLOOKUP(W3448,'Drop-down_menus'!$D$2:$E$13,2,FALSE),IF(_xlpm.x=0,"",_xlpm.x)))</f>
        <v>https://orcid.org/0000-0002-9037-7623</v>
      </c>
      <c r="AA3448" s="46" t="str">
        <f>IF(X3448="","",_xlfn.LET(_xlpm.x,VLOOKUP(X3448,'Drop-down_menus'!$D$2:$E$13,2,FALSE),IF(_xlpm.x=0,"",_xlpm.x)))</f>
        <v>https://orcid.org/0000-0001-5748-602X</v>
      </c>
      <c r="AB3448" s="46" t="s">
        <v>300</v>
      </c>
      <c r="AC3448" s="46" t="s">
        <v>1115</v>
      </c>
    </row>
    <row r="3449" spans="1:29" ht="15" customHeight="1">
      <c r="A3449" s="46">
        <v>1966</v>
      </c>
      <c r="B3449" s="2">
        <v>4504</v>
      </c>
      <c r="C3449" t="s">
        <v>839</v>
      </c>
      <c r="D3449" s="46" t="b">
        <f>COUNTIF(Events!$B$2:$B$171, C3449) &gt; 0</f>
        <v>1</v>
      </c>
      <c r="E3449" s="46" t="s">
        <v>1113</v>
      </c>
      <c r="F3449" s="2" t="s">
        <v>1104</v>
      </c>
      <c r="G3449" t="s">
        <v>177</v>
      </c>
      <c r="H3449"/>
      <c r="I3449" s="46" t="s">
        <v>177</v>
      </c>
      <c r="J3449" s="46" t="str">
        <f>IF(I3449="","",_xlfn.LET(_xlpm.x,VLOOKUP(I3449,'2026-01-09_taxon-match'!$A$2:$N$81,4,FALSE),IF(_xlpm.x=0,"",_xlpm.x)))</f>
        <v>Sterechinus neumayeri</v>
      </c>
      <c r="K3449"/>
      <c r="L3449" s="46" t="str">
        <f>IF(I3449="","",_xlfn.LET(_xlpm.x,VLOOKUP(I3449,'2026-01-09_taxon-match'!$A$2:$N$81,3,FALSE),IF(_xlpm.x=0,"",_xlpm.x)))</f>
        <v>urn:lsid:marinespecies.org:taxname:160831</v>
      </c>
      <c r="M3449" s="46" t="str">
        <f>IF($I3449="","",_xlfn.LET(_xlpm.x,VLOOKUP($I3449,'2026-01-09_taxon-match'!$A$2:$N$81,5,FALSE),IF(_xlpm.x=0,"",_xlpm.x)))</f>
        <v>(Meissner, 1900)</v>
      </c>
      <c r="N3449" s="46" t="str">
        <f>IF($I3449="","",_xlfn.LET(_xlpm.x,VLOOKUP($I3449,'2026-01-09_taxon-match'!$A$2:$N$81,6,FALSE),IF(_xlpm.x=0,"",_xlpm.x)))</f>
        <v>Animalia</v>
      </c>
      <c r="O3449" s="46" t="str">
        <f>IF($I3449="","",_xlfn.LET(_xlpm.x,VLOOKUP($I3449,'2026-01-09_taxon-match'!$A$2:$N$81,7,FALSE),IF(_xlpm.x=0,"",_xlpm.x)))</f>
        <v>Echinodermata</v>
      </c>
      <c r="P3449" s="46" t="str">
        <f>IF($I3449="","",_xlfn.LET(_xlpm.x,VLOOKUP($I3449,'2026-01-09_taxon-match'!$A$2:$N$81,8,FALSE),IF(_xlpm.x=0,"",_xlpm.x)))</f>
        <v>Echinoidea</v>
      </c>
      <c r="Q3449" s="46" t="str">
        <f>IF($I3449="","",_xlfn.LET(_xlpm.x,VLOOKUP($I3449,'2026-01-09_taxon-match'!$A$2:$N$81,9,FALSE),IF(_xlpm.x=0,"",_xlpm.x)))</f>
        <v>Camarodonta</v>
      </c>
      <c r="R3449" s="46" t="str">
        <f>IF($I3449="","",_xlfn.LET(_xlpm.x,VLOOKUP($I3449,'2026-01-09_taxon-match'!$A$2:$N$81,10,FALSE),IF(_xlpm.x=0,"",_xlpm.x)))</f>
        <v>Echinidae</v>
      </c>
      <c r="S3449" s="46" t="str">
        <f>IF($I3449="","",_xlfn.LET(_xlpm.x,VLOOKUP($I3449,'2026-01-09_taxon-match'!$A$2:$N$81,11,FALSE),IF(_xlpm.x=0,"",_xlpm.x)))</f>
        <v>Sterechinus</v>
      </c>
      <c r="T3449" s="46" t="str">
        <f>IF($I3449="","",_xlfn.LET(_xlpm.x,VLOOKUP($I3449,'2026-01-09_taxon-match'!$A$2:$N$81,13,FALSE),IF(_xlpm.x=0,"",_xlpm.x)))</f>
        <v>neumayeri</v>
      </c>
      <c r="U3449"/>
      <c r="V3449" t="s">
        <v>43</v>
      </c>
      <c r="W3449" t="s">
        <v>28</v>
      </c>
      <c r="X3449" t="s">
        <v>32</v>
      </c>
      <c r="Y3449" s="46" t="str">
        <f>IF(V3449="","",_xlfn.LET(_xlpm.x,VLOOKUP(V3449,'Drop-down_menus'!$D$2:$E$13,2,FALSE),IF(_xlpm.x=0,"",_xlpm.x)))</f>
        <v>https://orcid.org/0000-0002-0981-7442</v>
      </c>
      <c r="Z3449" s="46" t="str">
        <f>IF(W3449="","",_xlfn.LET(_xlpm.x,VLOOKUP(W3449,'Drop-down_menus'!$D$2:$E$13,2,FALSE),IF(_xlpm.x=0,"",_xlpm.x)))</f>
        <v>https://orcid.org/0000-0002-9037-7623</v>
      </c>
      <c r="AA3449" s="46" t="str">
        <f>IF(X3449="","",_xlfn.LET(_xlpm.x,VLOOKUP(X3449,'Drop-down_menus'!$D$2:$E$13,2,FALSE),IF(_xlpm.x=0,"",_xlpm.x)))</f>
        <v>https://orcid.org/0000-0001-5748-602X</v>
      </c>
      <c r="AB3449" s="46" t="s">
        <v>172</v>
      </c>
      <c r="AC3449" s="46" t="s">
        <v>1114</v>
      </c>
    </row>
    <row r="3450" spans="1:29" ht="15" customHeight="1">
      <c r="A3450" s="46">
        <v>1966</v>
      </c>
      <c r="B3450" s="2">
        <v>4505</v>
      </c>
      <c r="C3450" t="s">
        <v>839</v>
      </c>
      <c r="D3450" s="46" t="b">
        <f>COUNTIF(Events!$B$2:$B$171, C3450) &gt; 0</f>
        <v>1</v>
      </c>
      <c r="E3450" s="46" t="s">
        <v>1109</v>
      </c>
      <c r="F3450" s="46" t="s">
        <v>1107</v>
      </c>
      <c r="G3450" t="s">
        <v>177</v>
      </c>
      <c r="H3450"/>
      <c r="I3450" s="46" t="s">
        <v>177</v>
      </c>
      <c r="J3450" s="46" t="str">
        <f>IF(I3450="","",_xlfn.LET(_xlpm.x,VLOOKUP(I3450,'2026-01-09_taxon-match'!$A$2:$N$81,4,FALSE),IF(_xlpm.x=0,"",_xlpm.x)))</f>
        <v>Sterechinus neumayeri</v>
      </c>
      <c r="K3450"/>
      <c r="L3450" s="46" t="str">
        <f>IF(I3450="","",_xlfn.LET(_xlpm.x,VLOOKUP(I3450,'2026-01-09_taxon-match'!$A$2:$N$81,3,FALSE),IF(_xlpm.x=0,"",_xlpm.x)))</f>
        <v>urn:lsid:marinespecies.org:taxname:160831</v>
      </c>
      <c r="M3450" s="46" t="str">
        <f>IF($I3450="","",_xlfn.LET(_xlpm.x,VLOOKUP($I3450,'2026-01-09_taxon-match'!$A$2:$N$81,5,FALSE),IF(_xlpm.x=0,"",_xlpm.x)))</f>
        <v>(Meissner, 1900)</v>
      </c>
      <c r="N3450" s="46" t="str">
        <f>IF($I3450="","",_xlfn.LET(_xlpm.x,VLOOKUP($I3450,'2026-01-09_taxon-match'!$A$2:$N$81,6,FALSE),IF(_xlpm.x=0,"",_xlpm.x)))</f>
        <v>Animalia</v>
      </c>
      <c r="O3450" s="46" t="str">
        <f>IF($I3450="","",_xlfn.LET(_xlpm.x,VLOOKUP($I3450,'2026-01-09_taxon-match'!$A$2:$N$81,7,FALSE),IF(_xlpm.x=0,"",_xlpm.x)))</f>
        <v>Echinodermata</v>
      </c>
      <c r="P3450" s="46" t="str">
        <f>IF($I3450="","",_xlfn.LET(_xlpm.x,VLOOKUP($I3450,'2026-01-09_taxon-match'!$A$2:$N$81,8,FALSE),IF(_xlpm.x=0,"",_xlpm.x)))</f>
        <v>Echinoidea</v>
      </c>
      <c r="Q3450" s="46" t="str">
        <f>IF($I3450="","",_xlfn.LET(_xlpm.x,VLOOKUP($I3450,'2026-01-09_taxon-match'!$A$2:$N$81,9,FALSE),IF(_xlpm.x=0,"",_xlpm.x)))</f>
        <v>Camarodonta</v>
      </c>
      <c r="R3450" s="46" t="str">
        <f>IF($I3450="","",_xlfn.LET(_xlpm.x,VLOOKUP($I3450,'2026-01-09_taxon-match'!$A$2:$N$81,10,FALSE),IF(_xlpm.x=0,"",_xlpm.x)))</f>
        <v>Echinidae</v>
      </c>
      <c r="S3450" s="46" t="str">
        <f>IF($I3450="","",_xlfn.LET(_xlpm.x,VLOOKUP($I3450,'2026-01-09_taxon-match'!$A$2:$N$81,11,FALSE),IF(_xlpm.x=0,"",_xlpm.x)))</f>
        <v>Sterechinus</v>
      </c>
      <c r="T3450" s="46" t="str">
        <f>IF($I3450="","",_xlfn.LET(_xlpm.x,VLOOKUP($I3450,'2026-01-09_taxon-match'!$A$2:$N$81,13,FALSE),IF(_xlpm.x=0,"",_xlpm.x)))</f>
        <v>neumayeri</v>
      </c>
      <c r="V3450" t="s">
        <v>43</v>
      </c>
      <c r="W3450" t="s">
        <v>28</v>
      </c>
      <c r="X3450" t="s">
        <v>32</v>
      </c>
      <c r="Y3450" s="46" t="str">
        <f>IF(V3450="","",_xlfn.LET(_xlpm.x,VLOOKUP(V3450,'Drop-down_menus'!$D$2:$E$13,2,FALSE),IF(_xlpm.x=0,"",_xlpm.x)))</f>
        <v>https://orcid.org/0000-0002-0981-7442</v>
      </c>
      <c r="Z3450" s="46" t="str">
        <f>IF(W3450="","",_xlfn.LET(_xlpm.x,VLOOKUP(W3450,'Drop-down_menus'!$D$2:$E$13,2,FALSE),IF(_xlpm.x=0,"",_xlpm.x)))</f>
        <v>https://orcid.org/0000-0002-9037-7623</v>
      </c>
      <c r="AA3450" s="46" t="str">
        <f>IF(X3450="","",_xlfn.LET(_xlpm.x,VLOOKUP(X3450,'Drop-down_menus'!$D$2:$E$13,2,FALSE),IF(_xlpm.x=0,"",_xlpm.x)))</f>
        <v>https://orcid.org/0000-0001-5748-602X</v>
      </c>
      <c r="AB3450" s="46" t="s">
        <v>172</v>
      </c>
      <c r="AC3450" s="46" t="s">
        <v>189</v>
      </c>
    </row>
    <row r="3451" spans="1:29" ht="15" customHeight="1">
      <c r="A3451" s="46">
        <v>1966</v>
      </c>
      <c r="B3451" s="2">
        <v>4506</v>
      </c>
      <c r="C3451" t="s">
        <v>839</v>
      </c>
      <c r="D3451" s="46" t="b">
        <f>COUNTIF(Events!$B$2:$B$171, C3451) &gt; 0</f>
        <v>1</v>
      </c>
      <c r="E3451" s="46" t="s">
        <v>1110</v>
      </c>
      <c r="F3451" s="46" t="s">
        <v>1108</v>
      </c>
      <c r="G3451" t="s">
        <v>177</v>
      </c>
      <c r="H3451"/>
      <c r="I3451" s="46" t="s">
        <v>177</v>
      </c>
      <c r="J3451" s="46" t="str">
        <f>IF(I3451="","",_xlfn.LET(_xlpm.x,VLOOKUP(I3451,'2026-01-09_taxon-match'!$A$2:$N$81,4,FALSE),IF(_xlpm.x=0,"",_xlpm.x)))</f>
        <v>Sterechinus neumayeri</v>
      </c>
      <c r="K3451"/>
      <c r="L3451" s="46" t="str">
        <f>IF(I3451="","",_xlfn.LET(_xlpm.x,VLOOKUP(I3451,'2026-01-09_taxon-match'!$A$2:$N$81,3,FALSE),IF(_xlpm.x=0,"",_xlpm.x)))</f>
        <v>urn:lsid:marinespecies.org:taxname:160831</v>
      </c>
      <c r="M3451" s="46" t="str">
        <f>IF($I3451="","",_xlfn.LET(_xlpm.x,VLOOKUP($I3451,'2026-01-09_taxon-match'!$A$2:$N$81,5,FALSE),IF(_xlpm.x=0,"",_xlpm.x)))</f>
        <v>(Meissner, 1900)</v>
      </c>
      <c r="N3451" s="46" t="str">
        <f>IF($I3451="","",_xlfn.LET(_xlpm.x,VLOOKUP($I3451,'2026-01-09_taxon-match'!$A$2:$N$81,6,FALSE),IF(_xlpm.x=0,"",_xlpm.x)))</f>
        <v>Animalia</v>
      </c>
      <c r="O3451" s="46" t="str">
        <f>IF($I3451="","",_xlfn.LET(_xlpm.x,VLOOKUP($I3451,'2026-01-09_taxon-match'!$A$2:$N$81,7,FALSE),IF(_xlpm.x=0,"",_xlpm.x)))</f>
        <v>Echinodermata</v>
      </c>
      <c r="P3451" s="46" t="str">
        <f>IF($I3451="","",_xlfn.LET(_xlpm.x,VLOOKUP($I3451,'2026-01-09_taxon-match'!$A$2:$N$81,8,FALSE),IF(_xlpm.x=0,"",_xlpm.x)))</f>
        <v>Echinoidea</v>
      </c>
      <c r="Q3451" s="46" t="str">
        <f>IF($I3451="","",_xlfn.LET(_xlpm.x,VLOOKUP($I3451,'2026-01-09_taxon-match'!$A$2:$N$81,9,FALSE),IF(_xlpm.x=0,"",_xlpm.x)))</f>
        <v>Camarodonta</v>
      </c>
      <c r="R3451" s="46" t="str">
        <f>IF($I3451="","",_xlfn.LET(_xlpm.x,VLOOKUP($I3451,'2026-01-09_taxon-match'!$A$2:$N$81,10,FALSE),IF(_xlpm.x=0,"",_xlpm.x)))</f>
        <v>Echinidae</v>
      </c>
      <c r="S3451" s="46" t="str">
        <f>IF($I3451="","",_xlfn.LET(_xlpm.x,VLOOKUP($I3451,'2026-01-09_taxon-match'!$A$2:$N$81,11,FALSE),IF(_xlpm.x=0,"",_xlpm.x)))</f>
        <v>Sterechinus</v>
      </c>
      <c r="T3451" s="46" t="str">
        <f>IF($I3451="","",_xlfn.LET(_xlpm.x,VLOOKUP($I3451,'2026-01-09_taxon-match'!$A$2:$N$81,13,FALSE),IF(_xlpm.x=0,"",_xlpm.x)))</f>
        <v>neumayeri</v>
      </c>
      <c r="V3451" t="s">
        <v>43</v>
      </c>
      <c r="W3451" t="s">
        <v>28</v>
      </c>
      <c r="X3451" t="s">
        <v>32</v>
      </c>
      <c r="Y3451" s="46" t="str">
        <f>IF(V3451="","",_xlfn.LET(_xlpm.x,VLOOKUP(V3451,'Drop-down_menus'!$D$2:$E$13,2,FALSE),IF(_xlpm.x=0,"",_xlpm.x)))</f>
        <v>https://orcid.org/0000-0002-0981-7442</v>
      </c>
      <c r="Z3451" s="46" t="str">
        <f>IF(W3451="","",_xlfn.LET(_xlpm.x,VLOOKUP(W3451,'Drop-down_menus'!$D$2:$E$13,2,FALSE),IF(_xlpm.x=0,"",_xlpm.x)))</f>
        <v>https://orcid.org/0000-0002-9037-7623</v>
      </c>
      <c r="AA3451" s="46" t="str">
        <f>IF(X3451="","",_xlfn.LET(_xlpm.x,VLOOKUP(X3451,'Drop-down_menus'!$D$2:$E$13,2,FALSE),IF(_xlpm.x=0,"",_xlpm.x)))</f>
        <v>https://orcid.org/0000-0001-5748-602X</v>
      </c>
      <c r="AB3451" s="46" t="s">
        <v>229</v>
      </c>
      <c r="AC3451" s="46" t="s">
        <v>1114</v>
      </c>
    </row>
    <row r="3452" spans="1:29" ht="15" customHeight="1">
      <c r="A3452" s="46">
        <v>1966</v>
      </c>
      <c r="B3452" s="2">
        <v>4507</v>
      </c>
      <c r="C3452" t="s">
        <v>839</v>
      </c>
      <c r="D3452" s="46" t="b">
        <f>COUNTIF(Events!$B$2:$B$171, C3452) &gt; 0</f>
        <v>1</v>
      </c>
      <c r="E3452" s="46" t="s">
        <v>1111</v>
      </c>
      <c r="F3452" s="46" t="s">
        <v>1108</v>
      </c>
      <c r="G3452" t="s">
        <v>177</v>
      </c>
      <c r="H3452"/>
      <c r="I3452" s="46" t="s">
        <v>177</v>
      </c>
      <c r="J3452" s="46" t="str">
        <f>IF(I3452="","",_xlfn.LET(_xlpm.x,VLOOKUP(I3452,'2026-01-09_taxon-match'!$A$2:$N$81,4,FALSE),IF(_xlpm.x=0,"",_xlpm.x)))</f>
        <v>Sterechinus neumayeri</v>
      </c>
      <c r="K3452"/>
      <c r="L3452" s="46" t="str">
        <f>IF(I3452="","",_xlfn.LET(_xlpm.x,VLOOKUP(I3452,'2026-01-09_taxon-match'!$A$2:$N$81,3,FALSE),IF(_xlpm.x=0,"",_xlpm.x)))</f>
        <v>urn:lsid:marinespecies.org:taxname:160831</v>
      </c>
      <c r="M3452" s="46" t="str">
        <f>IF($I3452="","",_xlfn.LET(_xlpm.x,VLOOKUP($I3452,'2026-01-09_taxon-match'!$A$2:$N$81,5,FALSE),IF(_xlpm.x=0,"",_xlpm.x)))</f>
        <v>(Meissner, 1900)</v>
      </c>
      <c r="N3452" s="46" t="str">
        <f>IF($I3452="","",_xlfn.LET(_xlpm.x,VLOOKUP($I3452,'2026-01-09_taxon-match'!$A$2:$N$81,6,FALSE),IF(_xlpm.x=0,"",_xlpm.x)))</f>
        <v>Animalia</v>
      </c>
      <c r="O3452" s="46" t="str">
        <f>IF($I3452="","",_xlfn.LET(_xlpm.x,VLOOKUP($I3452,'2026-01-09_taxon-match'!$A$2:$N$81,7,FALSE),IF(_xlpm.x=0,"",_xlpm.x)))</f>
        <v>Echinodermata</v>
      </c>
      <c r="P3452" s="46" t="str">
        <f>IF($I3452="","",_xlfn.LET(_xlpm.x,VLOOKUP($I3452,'2026-01-09_taxon-match'!$A$2:$N$81,8,FALSE),IF(_xlpm.x=0,"",_xlpm.x)))</f>
        <v>Echinoidea</v>
      </c>
      <c r="Q3452" s="46" t="str">
        <f>IF($I3452="","",_xlfn.LET(_xlpm.x,VLOOKUP($I3452,'2026-01-09_taxon-match'!$A$2:$N$81,9,FALSE),IF(_xlpm.x=0,"",_xlpm.x)))</f>
        <v>Camarodonta</v>
      </c>
      <c r="R3452" s="46" t="str">
        <f>IF($I3452="","",_xlfn.LET(_xlpm.x,VLOOKUP($I3452,'2026-01-09_taxon-match'!$A$2:$N$81,10,FALSE),IF(_xlpm.x=0,"",_xlpm.x)))</f>
        <v>Echinidae</v>
      </c>
      <c r="S3452" s="46" t="str">
        <f>IF($I3452="","",_xlfn.LET(_xlpm.x,VLOOKUP($I3452,'2026-01-09_taxon-match'!$A$2:$N$81,11,FALSE),IF(_xlpm.x=0,"",_xlpm.x)))</f>
        <v>Sterechinus</v>
      </c>
      <c r="T3452" s="46" t="str">
        <f>IF($I3452="","",_xlfn.LET(_xlpm.x,VLOOKUP($I3452,'2026-01-09_taxon-match'!$A$2:$N$81,13,FALSE),IF(_xlpm.x=0,"",_xlpm.x)))</f>
        <v>neumayeri</v>
      </c>
      <c r="V3452" t="s">
        <v>43</v>
      </c>
      <c r="W3452" t="s">
        <v>28</v>
      </c>
      <c r="X3452" t="s">
        <v>32</v>
      </c>
      <c r="Y3452" s="46" t="str">
        <f>IF(V3452="","",_xlfn.LET(_xlpm.x,VLOOKUP(V3452,'Drop-down_menus'!$D$2:$E$13,2,FALSE),IF(_xlpm.x=0,"",_xlpm.x)))</f>
        <v>https://orcid.org/0000-0002-0981-7442</v>
      </c>
      <c r="Z3452" s="46" t="str">
        <f>IF(W3452="","",_xlfn.LET(_xlpm.x,VLOOKUP(W3452,'Drop-down_menus'!$D$2:$E$13,2,FALSE),IF(_xlpm.x=0,"",_xlpm.x)))</f>
        <v>https://orcid.org/0000-0002-9037-7623</v>
      </c>
      <c r="AA3452" s="46" t="str">
        <f>IF(X3452="","",_xlfn.LET(_xlpm.x,VLOOKUP(X3452,'Drop-down_menus'!$D$2:$E$13,2,FALSE),IF(_xlpm.x=0,"",_xlpm.x)))</f>
        <v>https://orcid.org/0000-0001-5748-602X</v>
      </c>
      <c r="AB3452" s="46" t="s">
        <v>229</v>
      </c>
      <c r="AC3452" s="46" t="s">
        <v>1114</v>
      </c>
    </row>
    <row r="3453" spans="1:29" ht="15" customHeight="1">
      <c r="A3453" s="46">
        <v>1966</v>
      </c>
      <c r="B3453" s="2">
        <v>4508</v>
      </c>
      <c r="C3453" t="s">
        <v>839</v>
      </c>
      <c r="D3453" s="46" t="b">
        <f>COUNTIF(Events!$B$2:$B$171, C3453) &gt; 0</f>
        <v>1</v>
      </c>
      <c r="E3453" s="2" t="s">
        <v>1106</v>
      </c>
      <c r="F3453" s="46" t="s">
        <v>1105</v>
      </c>
      <c r="G3453" t="s">
        <v>177</v>
      </c>
      <c r="H3453"/>
      <c r="I3453" s="46" t="s">
        <v>177</v>
      </c>
      <c r="J3453" s="46" t="str">
        <f>IF(I3453="","",_xlfn.LET(_xlpm.x,VLOOKUP(I3453,'2026-01-09_taxon-match'!$A$2:$N$81,4,FALSE),IF(_xlpm.x=0,"",_xlpm.x)))</f>
        <v>Sterechinus neumayeri</v>
      </c>
      <c r="K3453"/>
      <c r="L3453" s="46" t="str">
        <f>IF(I3453="","",_xlfn.LET(_xlpm.x,VLOOKUP(I3453,'2026-01-09_taxon-match'!$A$2:$N$81,3,FALSE),IF(_xlpm.x=0,"",_xlpm.x)))</f>
        <v>urn:lsid:marinespecies.org:taxname:160831</v>
      </c>
      <c r="M3453" s="46" t="str">
        <f>IF($I3453="","",_xlfn.LET(_xlpm.x,VLOOKUP($I3453,'2026-01-09_taxon-match'!$A$2:$N$81,5,FALSE),IF(_xlpm.x=0,"",_xlpm.x)))</f>
        <v>(Meissner, 1900)</v>
      </c>
      <c r="N3453" s="46" t="str">
        <f>IF($I3453="","",_xlfn.LET(_xlpm.x,VLOOKUP($I3453,'2026-01-09_taxon-match'!$A$2:$N$81,6,FALSE),IF(_xlpm.x=0,"",_xlpm.x)))</f>
        <v>Animalia</v>
      </c>
      <c r="O3453" s="46" t="str">
        <f>IF($I3453="","",_xlfn.LET(_xlpm.x,VLOOKUP($I3453,'2026-01-09_taxon-match'!$A$2:$N$81,7,FALSE),IF(_xlpm.x=0,"",_xlpm.x)))</f>
        <v>Echinodermata</v>
      </c>
      <c r="P3453" s="46" t="str">
        <f>IF($I3453="","",_xlfn.LET(_xlpm.x,VLOOKUP($I3453,'2026-01-09_taxon-match'!$A$2:$N$81,8,FALSE),IF(_xlpm.x=0,"",_xlpm.x)))</f>
        <v>Echinoidea</v>
      </c>
      <c r="Q3453" s="46" t="str">
        <f>IF($I3453="","",_xlfn.LET(_xlpm.x,VLOOKUP($I3453,'2026-01-09_taxon-match'!$A$2:$N$81,9,FALSE),IF(_xlpm.x=0,"",_xlpm.x)))</f>
        <v>Camarodonta</v>
      </c>
      <c r="R3453" s="46" t="str">
        <f>IF($I3453="","",_xlfn.LET(_xlpm.x,VLOOKUP($I3453,'2026-01-09_taxon-match'!$A$2:$N$81,10,FALSE),IF(_xlpm.x=0,"",_xlpm.x)))</f>
        <v>Echinidae</v>
      </c>
      <c r="S3453" s="46" t="str">
        <f>IF($I3453="","",_xlfn.LET(_xlpm.x,VLOOKUP($I3453,'2026-01-09_taxon-match'!$A$2:$N$81,11,FALSE),IF(_xlpm.x=0,"",_xlpm.x)))</f>
        <v>Sterechinus</v>
      </c>
      <c r="T3453" s="46" t="str">
        <f>IF($I3453="","",_xlfn.LET(_xlpm.x,VLOOKUP($I3453,'2026-01-09_taxon-match'!$A$2:$N$81,13,FALSE),IF(_xlpm.x=0,"",_xlpm.x)))</f>
        <v>neumayeri</v>
      </c>
      <c r="V3453" t="s">
        <v>43</v>
      </c>
      <c r="W3453" t="s">
        <v>28</v>
      </c>
      <c r="X3453" t="s">
        <v>32</v>
      </c>
      <c r="Y3453" s="46" t="str">
        <f>IF(V3453="","",_xlfn.LET(_xlpm.x,VLOOKUP(V3453,'Drop-down_menus'!$D$2:$E$13,2,FALSE),IF(_xlpm.x=0,"",_xlpm.x)))</f>
        <v>https://orcid.org/0000-0002-0981-7442</v>
      </c>
      <c r="Z3453" s="46" t="str">
        <f>IF(W3453="","",_xlfn.LET(_xlpm.x,VLOOKUP(W3453,'Drop-down_menus'!$D$2:$E$13,2,FALSE),IF(_xlpm.x=0,"",_xlpm.x)))</f>
        <v>https://orcid.org/0000-0002-9037-7623</v>
      </c>
      <c r="AA3453" s="46" t="str">
        <f>IF(X3453="","",_xlfn.LET(_xlpm.x,VLOOKUP(X3453,'Drop-down_menus'!$D$2:$E$13,2,FALSE),IF(_xlpm.x=0,"",_xlpm.x)))</f>
        <v>https://orcid.org/0000-0001-5748-602X</v>
      </c>
      <c r="AB3453" s="46" t="s">
        <v>300</v>
      </c>
      <c r="AC3453" s="46" t="s">
        <v>1115</v>
      </c>
    </row>
    <row r="3454" spans="1:29" ht="15" customHeight="1">
      <c r="A3454" s="46">
        <v>1967</v>
      </c>
      <c r="B3454" s="2">
        <v>4509</v>
      </c>
      <c r="C3454" t="s">
        <v>839</v>
      </c>
      <c r="D3454" s="46" t="b">
        <f>COUNTIF(Events!$B$2:$B$171, C3454) &gt; 0</f>
        <v>1</v>
      </c>
      <c r="E3454" s="46" t="s">
        <v>1113</v>
      </c>
      <c r="F3454" s="2" t="s">
        <v>1104</v>
      </c>
      <c r="G3454" t="s">
        <v>177</v>
      </c>
      <c r="H3454"/>
      <c r="I3454" s="46" t="s">
        <v>177</v>
      </c>
      <c r="J3454" s="46" t="str">
        <f>IF(I3454="","",_xlfn.LET(_xlpm.x,VLOOKUP(I3454,'2026-01-09_taxon-match'!$A$2:$N$81,4,FALSE),IF(_xlpm.x=0,"",_xlpm.x)))</f>
        <v>Sterechinus neumayeri</v>
      </c>
      <c r="K3454"/>
      <c r="L3454" s="46" t="str">
        <f>IF(I3454="","",_xlfn.LET(_xlpm.x,VLOOKUP(I3454,'2026-01-09_taxon-match'!$A$2:$N$81,3,FALSE),IF(_xlpm.x=0,"",_xlpm.x)))</f>
        <v>urn:lsid:marinespecies.org:taxname:160831</v>
      </c>
      <c r="M3454" s="46" t="str">
        <f>IF($I3454="","",_xlfn.LET(_xlpm.x,VLOOKUP($I3454,'2026-01-09_taxon-match'!$A$2:$N$81,5,FALSE),IF(_xlpm.x=0,"",_xlpm.x)))</f>
        <v>(Meissner, 1900)</v>
      </c>
      <c r="N3454" s="46" t="str">
        <f>IF($I3454="","",_xlfn.LET(_xlpm.x,VLOOKUP($I3454,'2026-01-09_taxon-match'!$A$2:$N$81,6,FALSE),IF(_xlpm.x=0,"",_xlpm.x)))</f>
        <v>Animalia</v>
      </c>
      <c r="O3454" s="46" t="str">
        <f>IF($I3454="","",_xlfn.LET(_xlpm.x,VLOOKUP($I3454,'2026-01-09_taxon-match'!$A$2:$N$81,7,FALSE),IF(_xlpm.x=0,"",_xlpm.x)))</f>
        <v>Echinodermata</v>
      </c>
      <c r="P3454" s="46" t="str">
        <f>IF($I3454="","",_xlfn.LET(_xlpm.x,VLOOKUP($I3454,'2026-01-09_taxon-match'!$A$2:$N$81,8,FALSE),IF(_xlpm.x=0,"",_xlpm.x)))</f>
        <v>Echinoidea</v>
      </c>
      <c r="Q3454" s="46" t="str">
        <f>IF($I3454="","",_xlfn.LET(_xlpm.x,VLOOKUP($I3454,'2026-01-09_taxon-match'!$A$2:$N$81,9,FALSE),IF(_xlpm.x=0,"",_xlpm.x)))</f>
        <v>Camarodonta</v>
      </c>
      <c r="R3454" s="46" t="str">
        <f>IF($I3454="","",_xlfn.LET(_xlpm.x,VLOOKUP($I3454,'2026-01-09_taxon-match'!$A$2:$N$81,10,FALSE),IF(_xlpm.x=0,"",_xlpm.x)))</f>
        <v>Echinidae</v>
      </c>
      <c r="S3454" s="46" t="str">
        <f>IF($I3454="","",_xlfn.LET(_xlpm.x,VLOOKUP($I3454,'2026-01-09_taxon-match'!$A$2:$N$81,11,FALSE),IF(_xlpm.x=0,"",_xlpm.x)))</f>
        <v>Sterechinus</v>
      </c>
      <c r="T3454" s="46" t="str">
        <f>IF($I3454="","",_xlfn.LET(_xlpm.x,VLOOKUP($I3454,'2026-01-09_taxon-match'!$A$2:$N$81,13,FALSE),IF(_xlpm.x=0,"",_xlpm.x)))</f>
        <v>neumayeri</v>
      </c>
      <c r="U3454"/>
      <c r="V3454" t="s">
        <v>43</v>
      </c>
      <c r="W3454" t="s">
        <v>28</v>
      </c>
      <c r="X3454" t="s">
        <v>32</v>
      </c>
      <c r="Y3454" s="46" t="str">
        <f>IF(V3454="","",_xlfn.LET(_xlpm.x,VLOOKUP(V3454,'Drop-down_menus'!$D$2:$E$13,2,FALSE),IF(_xlpm.x=0,"",_xlpm.x)))</f>
        <v>https://orcid.org/0000-0002-0981-7442</v>
      </c>
      <c r="Z3454" s="46" t="str">
        <f>IF(W3454="","",_xlfn.LET(_xlpm.x,VLOOKUP(W3454,'Drop-down_menus'!$D$2:$E$13,2,FALSE),IF(_xlpm.x=0,"",_xlpm.x)))</f>
        <v>https://orcid.org/0000-0002-9037-7623</v>
      </c>
      <c r="AA3454" s="46" t="str">
        <f>IF(X3454="","",_xlfn.LET(_xlpm.x,VLOOKUP(X3454,'Drop-down_menus'!$D$2:$E$13,2,FALSE),IF(_xlpm.x=0,"",_xlpm.x)))</f>
        <v>https://orcid.org/0000-0001-5748-602X</v>
      </c>
      <c r="AB3454" s="46" t="s">
        <v>172</v>
      </c>
      <c r="AC3454" s="46" t="s">
        <v>1114</v>
      </c>
    </row>
    <row r="3455" spans="1:29" ht="15" customHeight="1">
      <c r="A3455" s="46">
        <v>1967</v>
      </c>
      <c r="B3455" s="2">
        <v>4510</v>
      </c>
      <c r="C3455" t="s">
        <v>839</v>
      </c>
      <c r="D3455" s="46" t="b">
        <f>COUNTIF(Events!$B$2:$B$171, C3455) &gt; 0</f>
        <v>1</v>
      </c>
      <c r="E3455" s="46" t="s">
        <v>1109</v>
      </c>
      <c r="F3455" s="46" t="s">
        <v>1107</v>
      </c>
      <c r="G3455" t="s">
        <v>177</v>
      </c>
      <c r="H3455"/>
      <c r="I3455" s="46" t="s">
        <v>177</v>
      </c>
      <c r="J3455" s="46" t="str">
        <f>IF(I3455="","",_xlfn.LET(_xlpm.x,VLOOKUP(I3455,'2026-01-09_taxon-match'!$A$2:$N$81,4,FALSE),IF(_xlpm.x=0,"",_xlpm.x)))</f>
        <v>Sterechinus neumayeri</v>
      </c>
      <c r="K3455"/>
      <c r="L3455" s="46" t="str">
        <f>IF(I3455="","",_xlfn.LET(_xlpm.x,VLOOKUP(I3455,'2026-01-09_taxon-match'!$A$2:$N$81,3,FALSE),IF(_xlpm.x=0,"",_xlpm.x)))</f>
        <v>urn:lsid:marinespecies.org:taxname:160831</v>
      </c>
      <c r="M3455" s="46" t="str">
        <f>IF($I3455="","",_xlfn.LET(_xlpm.x,VLOOKUP($I3455,'2026-01-09_taxon-match'!$A$2:$N$81,5,FALSE),IF(_xlpm.x=0,"",_xlpm.x)))</f>
        <v>(Meissner, 1900)</v>
      </c>
      <c r="N3455" s="46" t="str">
        <f>IF($I3455="","",_xlfn.LET(_xlpm.x,VLOOKUP($I3455,'2026-01-09_taxon-match'!$A$2:$N$81,6,FALSE),IF(_xlpm.x=0,"",_xlpm.x)))</f>
        <v>Animalia</v>
      </c>
      <c r="O3455" s="46" t="str">
        <f>IF($I3455="","",_xlfn.LET(_xlpm.x,VLOOKUP($I3455,'2026-01-09_taxon-match'!$A$2:$N$81,7,FALSE),IF(_xlpm.x=0,"",_xlpm.x)))</f>
        <v>Echinodermata</v>
      </c>
      <c r="P3455" s="46" t="str">
        <f>IF($I3455="","",_xlfn.LET(_xlpm.x,VLOOKUP($I3455,'2026-01-09_taxon-match'!$A$2:$N$81,8,FALSE),IF(_xlpm.x=0,"",_xlpm.x)))</f>
        <v>Echinoidea</v>
      </c>
      <c r="Q3455" s="46" t="str">
        <f>IF($I3455="","",_xlfn.LET(_xlpm.x,VLOOKUP($I3455,'2026-01-09_taxon-match'!$A$2:$N$81,9,FALSE),IF(_xlpm.x=0,"",_xlpm.x)))</f>
        <v>Camarodonta</v>
      </c>
      <c r="R3455" s="46" t="str">
        <f>IF($I3455="","",_xlfn.LET(_xlpm.x,VLOOKUP($I3455,'2026-01-09_taxon-match'!$A$2:$N$81,10,FALSE),IF(_xlpm.x=0,"",_xlpm.x)))</f>
        <v>Echinidae</v>
      </c>
      <c r="S3455" s="46" t="str">
        <f>IF($I3455="","",_xlfn.LET(_xlpm.x,VLOOKUP($I3455,'2026-01-09_taxon-match'!$A$2:$N$81,11,FALSE),IF(_xlpm.x=0,"",_xlpm.x)))</f>
        <v>Sterechinus</v>
      </c>
      <c r="T3455" s="46" t="str">
        <f>IF($I3455="","",_xlfn.LET(_xlpm.x,VLOOKUP($I3455,'2026-01-09_taxon-match'!$A$2:$N$81,13,FALSE),IF(_xlpm.x=0,"",_xlpm.x)))</f>
        <v>neumayeri</v>
      </c>
      <c r="V3455" t="s">
        <v>43</v>
      </c>
      <c r="W3455" t="s">
        <v>28</v>
      </c>
      <c r="X3455" t="s">
        <v>32</v>
      </c>
      <c r="Y3455" s="46" t="str">
        <f>IF(V3455="","",_xlfn.LET(_xlpm.x,VLOOKUP(V3455,'Drop-down_menus'!$D$2:$E$13,2,FALSE),IF(_xlpm.x=0,"",_xlpm.x)))</f>
        <v>https://orcid.org/0000-0002-0981-7442</v>
      </c>
      <c r="Z3455" s="46" t="str">
        <f>IF(W3455="","",_xlfn.LET(_xlpm.x,VLOOKUP(W3455,'Drop-down_menus'!$D$2:$E$13,2,FALSE),IF(_xlpm.x=0,"",_xlpm.x)))</f>
        <v>https://orcid.org/0000-0002-9037-7623</v>
      </c>
      <c r="AA3455" s="46" t="str">
        <f>IF(X3455="","",_xlfn.LET(_xlpm.x,VLOOKUP(X3455,'Drop-down_menus'!$D$2:$E$13,2,FALSE),IF(_xlpm.x=0,"",_xlpm.x)))</f>
        <v>https://orcid.org/0000-0001-5748-602X</v>
      </c>
      <c r="AB3455" s="46" t="s">
        <v>172</v>
      </c>
      <c r="AC3455" s="46" t="s">
        <v>189</v>
      </c>
    </row>
    <row r="3456" spans="1:29" ht="15" customHeight="1">
      <c r="A3456" s="46">
        <v>1967</v>
      </c>
      <c r="B3456" s="2">
        <v>4511</v>
      </c>
      <c r="C3456" t="s">
        <v>839</v>
      </c>
      <c r="D3456" s="46" t="b">
        <f>COUNTIF(Events!$B$2:$B$171, C3456) &gt; 0</f>
        <v>1</v>
      </c>
      <c r="E3456" s="46" t="s">
        <v>1110</v>
      </c>
      <c r="F3456" s="46" t="s">
        <v>1108</v>
      </c>
      <c r="G3456" t="s">
        <v>177</v>
      </c>
      <c r="H3456"/>
      <c r="I3456" s="46" t="s">
        <v>177</v>
      </c>
      <c r="J3456" s="46" t="str">
        <f>IF(I3456="","",_xlfn.LET(_xlpm.x,VLOOKUP(I3456,'2026-01-09_taxon-match'!$A$2:$N$81,4,FALSE),IF(_xlpm.x=0,"",_xlpm.x)))</f>
        <v>Sterechinus neumayeri</v>
      </c>
      <c r="K3456"/>
      <c r="L3456" s="46" t="str">
        <f>IF(I3456="","",_xlfn.LET(_xlpm.x,VLOOKUP(I3456,'2026-01-09_taxon-match'!$A$2:$N$81,3,FALSE),IF(_xlpm.x=0,"",_xlpm.x)))</f>
        <v>urn:lsid:marinespecies.org:taxname:160831</v>
      </c>
      <c r="M3456" s="46" t="str">
        <f>IF($I3456="","",_xlfn.LET(_xlpm.x,VLOOKUP($I3456,'2026-01-09_taxon-match'!$A$2:$N$81,5,FALSE),IF(_xlpm.x=0,"",_xlpm.x)))</f>
        <v>(Meissner, 1900)</v>
      </c>
      <c r="N3456" s="46" t="str">
        <f>IF($I3456="","",_xlfn.LET(_xlpm.x,VLOOKUP($I3456,'2026-01-09_taxon-match'!$A$2:$N$81,6,FALSE),IF(_xlpm.x=0,"",_xlpm.x)))</f>
        <v>Animalia</v>
      </c>
      <c r="O3456" s="46" t="str">
        <f>IF($I3456="","",_xlfn.LET(_xlpm.x,VLOOKUP($I3456,'2026-01-09_taxon-match'!$A$2:$N$81,7,FALSE),IF(_xlpm.x=0,"",_xlpm.x)))</f>
        <v>Echinodermata</v>
      </c>
      <c r="P3456" s="46" t="str">
        <f>IF($I3456="","",_xlfn.LET(_xlpm.x,VLOOKUP($I3456,'2026-01-09_taxon-match'!$A$2:$N$81,8,FALSE),IF(_xlpm.x=0,"",_xlpm.x)))</f>
        <v>Echinoidea</v>
      </c>
      <c r="Q3456" s="46" t="str">
        <f>IF($I3456="","",_xlfn.LET(_xlpm.x,VLOOKUP($I3456,'2026-01-09_taxon-match'!$A$2:$N$81,9,FALSE),IF(_xlpm.x=0,"",_xlpm.x)))</f>
        <v>Camarodonta</v>
      </c>
      <c r="R3456" s="46" t="str">
        <f>IF($I3456="","",_xlfn.LET(_xlpm.x,VLOOKUP($I3456,'2026-01-09_taxon-match'!$A$2:$N$81,10,FALSE),IF(_xlpm.x=0,"",_xlpm.x)))</f>
        <v>Echinidae</v>
      </c>
      <c r="S3456" s="46" t="str">
        <f>IF($I3456="","",_xlfn.LET(_xlpm.x,VLOOKUP($I3456,'2026-01-09_taxon-match'!$A$2:$N$81,11,FALSE),IF(_xlpm.x=0,"",_xlpm.x)))</f>
        <v>Sterechinus</v>
      </c>
      <c r="T3456" s="46" t="str">
        <f>IF($I3456="","",_xlfn.LET(_xlpm.x,VLOOKUP($I3456,'2026-01-09_taxon-match'!$A$2:$N$81,13,FALSE),IF(_xlpm.x=0,"",_xlpm.x)))</f>
        <v>neumayeri</v>
      </c>
      <c r="V3456" t="s">
        <v>43</v>
      </c>
      <c r="W3456" t="s">
        <v>28</v>
      </c>
      <c r="X3456" t="s">
        <v>32</v>
      </c>
      <c r="Y3456" s="46" t="str">
        <f>IF(V3456="","",_xlfn.LET(_xlpm.x,VLOOKUP(V3456,'Drop-down_menus'!$D$2:$E$13,2,FALSE),IF(_xlpm.x=0,"",_xlpm.x)))</f>
        <v>https://orcid.org/0000-0002-0981-7442</v>
      </c>
      <c r="Z3456" s="46" t="str">
        <f>IF(W3456="","",_xlfn.LET(_xlpm.x,VLOOKUP(W3456,'Drop-down_menus'!$D$2:$E$13,2,FALSE),IF(_xlpm.x=0,"",_xlpm.x)))</f>
        <v>https://orcid.org/0000-0002-9037-7623</v>
      </c>
      <c r="AA3456" s="46" t="str">
        <f>IF(X3456="","",_xlfn.LET(_xlpm.x,VLOOKUP(X3456,'Drop-down_menus'!$D$2:$E$13,2,FALSE),IF(_xlpm.x=0,"",_xlpm.x)))</f>
        <v>https://orcid.org/0000-0001-5748-602X</v>
      </c>
      <c r="AB3456" s="46" t="s">
        <v>229</v>
      </c>
      <c r="AC3456" s="46" t="s">
        <v>1114</v>
      </c>
    </row>
    <row r="3457" spans="1:29" ht="15" customHeight="1">
      <c r="A3457" s="46">
        <v>1967</v>
      </c>
      <c r="B3457" s="2">
        <v>4512</v>
      </c>
      <c r="C3457" t="s">
        <v>839</v>
      </c>
      <c r="D3457" s="46" t="b">
        <f>COUNTIF(Events!$B$2:$B$171, C3457) &gt; 0</f>
        <v>1</v>
      </c>
      <c r="E3457" s="46" t="s">
        <v>1111</v>
      </c>
      <c r="F3457" s="46" t="s">
        <v>1108</v>
      </c>
      <c r="G3457" t="s">
        <v>177</v>
      </c>
      <c r="H3457"/>
      <c r="I3457" s="46" t="s">
        <v>177</v>
      </c>
      <c r="J3457" s="46" t="str">
        <f>IF(I3457="","",_xlfn.LET(_xlpm.x,VLOOKUP(I3457,'2026-01-09_taxon-match'!$A$2:$N$81,4,FALSE),IF(_xlpm.x=0,"",_xlpm.x)))</f>
        <v>Sterechinus neumayeri</v>
      </c>
      <c r="K3457"/>
      <c r="L3457" s="46" t="str">
        <f>IF(I3457="","",_xlfn.LET(_xlpm.x,VLOOKUP(I3457,'2026-01-09_taxon-match'!$A$2:$N$81,3,FALSE),IF(_xlpm.x=0,"",_xlpm.x)))</f>
        <v>urn:lsid:marinespecies.org:taxname:160831</v>
      </c>
      <c r="M3457" s="46" t="str">
        <f>IF($I3457="","",_xlfn.LET(_xlpm.x,VLOOKUP($I3457,'2026-01-09_taxon-match'!$A$2:$N$81,5,FALSE),IF(_xlpm.x=0,"",_xlpm.x)))</f>
        <v>(Meissner, 1900)</v>
      </c>
      <c r="N3457" s="46" t="str">
        <f>IF($I3457="","",_xlfn.LET(_xlpm.x,VLOOKUP($I3457,'2026-01-09_taxon-match'!$A$2:$N$81,6,FALSE),IF(_xlpm.x=0,"",_xlpm.x)))</f>
        <v>Animalia</v>
      </c>
      <c r="O3457" s="46" t="str">
        <f>IF($I3457="","",_xlfn.LET(_xlpm.x,VLOOKUP($I3457,'2026-01-09_taxon-match'!$A$2:$N$81,7,FALSE),IF(_xlpm.x=0,"",_xlpm.x)))</f>
        <v>Echinodermata</v>
      </c>
      <c r="P3457" s="46" t="str">
        <f>IF($I3457="","",_xlfn.LET(_xlpm.x,VLOOKUP($I3457,'2026-01-09_taxon-match'!$A$2:$N$81,8,FALSE),IF(_xlpm.x=0,"",_xlpm.x)))</f>
        <v>Echinoidea</v>
      </c>
      <c r="Q3457" s="46" t="str">
        <f>IF($I3457="","",_xlfn.LET(_xlpm.x,VLOOKUP($I3457,'2026-01-09_taxon-match'!$A$2:$N$81,9,FALSE),IF(_xlpm.x=0,"",_xlpm.x)))</f>
        <v>Camarodonta</v>
      </c>
      <c r="R3457" s="46" t="str">
        <f>IF($I3457="","",_xlfn.LET(_xlpm.x,VLOOKUP($I3457,'2026-01-09_taxon-match'!$A$2:$N$81,10,FALSE),IF(_xlpm.x=0,"",_xlpm.x)))</f>
        <v>Echinidae</v>
      </c>
      <c r="S3457" s="46" t="str">
        <f>IF($I3457="","",_xlfn.LET(_xlpm.x,VLOOKUP($I3457,'2026-01-09_taxon-match'!$A$2:$N$81,11,FALSE),IF(_xlpm.x=0,"",_xlpm.x)))</f>
        <v>Sterechinus</v>
      </c>
      <c r="T3457" s="46" t="str">
        <f>IF($I3457="","",_xlfn.LET(_xlpm.x,VLOOKUP($I3457,'2026-01-09_taxon-match'!$A$2:$N$81,13,FALSE),IF(_xlpm.x=0,"",_xlpm.x)))</f>
        <v>neumayeri</v>
      </c>
      <c r="V3457" t="s">
        <v>43</v>
      </c>
      <c r="W3457" t="s">
        <v>28</v>
      </c>
      <c r="X3457" t="s">
        <v>32</v>
      </c>
      <c r="Y3457" s="46" t="str">
        <f>IF(V3457="","",_xlfn.LET(_xlpm.x,VLOOKUP(V3457,'Drop-down_menus'!$D$2:$E$13,2,FALSE),IF(_xlpm.x=0,"",_xlpm.x)))</f>
        <v>https://orcid.org/0000-0002-0981-7442</v>
      </c>
      <c r="Z3457" s="46" t="str">
        <f>IF(W3457="","",_xlfn.LET(_xlpm.x,VLOOKUP(W3457,'Drop-down_menus'!$D$2:$E$13,2,FALSE),IF(_xlpm.x=0,"",_xlpm.x)))</f>
        <v>https://orcid.org/0000-0002-9037-7623</v>
      </c>
      <c r="AA3457" s="46" t="str">
        <f>IF(X3457="","",_xlfn.LET(_xlpm.x,VLOOKUP(X3457,'Drop-down_menus'!$D$2:$E$13,2,FALSE),IF(_xlpm.x=0,"",_xlpm.x)))</f>
        <v>https://orcid.org/0000-0001-5748-602X</v>
      </c>
      <c r="AB3457" s="46" t="s">
        <v>229</v>
      </c>
      <c r="AC3457" s="46" t="s">
        <v>1114</v>
      </c>
    </row>
    <row r="3458" spans="1:29" ht="15" customHeight="1">
      <c r="A3458" s="46">
        <v>1967</v>
      </c>
      <c r="B3458" s="2">
        <v>4513</v>
      </c>
      <c r="C3458" t="s">
        <v>839</v>
      </c>
      <c r="D3458" s="46" t="b">
        <f>COUNTIF(Events!$B$2:$B$171, C3458) &gt; 0</f>
        <v>1</v>
      </c>
      <c r="E3458" s="2" t="s">
        <v>1106</v>
      </c>
      <c r="F3458" s="46" t="s">
        <v>1105</v>
      </c>
      <c r="G3458" t="s">
        <v>177</v>
      </c>
      <c r="H3458"/>
      <c r="I3458" s="46" t="s">
        <v>177</v>
      </c>
      <c r="J3458" s="46" t="str">
        <f>IF(I3458="","",_xlfn.LET(_xlpm.x,VLOOKUP(I3458,'2026-01-09_taxon-match'!$A$2:$N$81,4,FALSE),IF(_xlpm.x=0,"",_xlpm.x)))</f>
        <v>Sterechinus neumayeri</v>
      </c>
      <c r="K3458"/>
      <c r="L3458" s="46" t="str">
        <f>IF(I3458="","",_xlfn.LET(_xlpm.x,VLOOKUP(I3458,'2026-01-09_taxon-match'!$A$2:$N$81,3,FALSE),IF(_xlpm.x=0,"",_xlpm.x)))</f>
        <v>urn:lsid:marinespecies.org:taxname:160831</v>
      </c>
      <c r="M3458" s="46" t="str">
        <f>IF($I3458="","",_xlfn.LET(_xlpm.x,VLOOKUP($I3458,'2026-01-09_taxon-match'!$A$2:$N$81,5,FALSE),IF(_xlpm.x=0,"",_xlpm.x)))</f>
        <v>(Meissner, 1900)</v>
      </c>
      <c r="N3458" s="46" t="str">
        <f>IF($I3458="","",_xlfn.LET(_xlpm.x,VLOOKUP($I3458,'2026-01-09_taxon-match'!$A$2:$N$81,6,FALSE),IF(_xlpm.x=0,"",_xlpm.x)))</f>
        <v>Animalia</v>
      </c>
      <c r="O3458" s="46" t="str">
        <f>IF($I3458="","",_xlfn.LET(_xlpm.x,VLOOKUP($I3458,'2026-01-09_taxon-match'!$A$2:$N$81,7,FALSE),IF(_xlpm.x=0,"",_xlpm.x)))</f>
        <v>Echinodermata</v>
      </c>
      <c r="P3458" s="46" t="str">
        <f>IF($I3458="","",_xlfn.LET(_xlpm.x,VLOOKUP($I3458,'2026-01-09_taxon-match'!$A$2:$N$81,8,FALSE),IF(_xlpm.x=0,"",_xlpm.x)))</f>
        <v>Echinoidea</v>
      </c>
      <c r="Q3458" s="46" t="str">
        <f>IF($I3458="","",_xlfn.LET(_xlpm.x,VLOOKUP($I3458,'2026-01-09_taxon-match'!$A$2:$N$81,9,FALSE),IF(_xlpm.x=0,"",_xlpm.x)))</f>
        <v>Camarodonta</v>
      </c>
      <c r="R3458" s="46" t="str">
        <f>IF($I3458="","",_xlfn.LET(_xlpm.x,VLOOKUP($I3458,'2026-01-09_taxon-match'!$A$2:$N$81,10,FALSE),IF(_xlpm.x=0,"",_xlpm.x)))</f>
        <v>Echinidae</v>
      </c>
      <c r="S3458" s="46" t="str">
        <f>IF($I3458="","",_xlfn.LET(_xlpm.x,VLOOKUP($I3458,'2026-01-09_taxon-match'!$A$2:$N$81,11,FALSE),IF(_xlpm.x=0,"",_xlpm.x)))</f>
        <v>Sterechinus</v>
      </c>
      <c r="T3458" s="46" t="str">
        <f>IF($I3458="","",_xlfn.LET(_xlpm.x,VLOOKUP($I3458,'2026-01-09_taxon-match'!$A$2:$N$81,13,FALSE),IF(_xlpm.x=0,"",_xlpm.x)))</f>
        <v>neumayeri</v>
      </c>
      <c r="V3458" t="s">
        <v>43</v>
      </c>
      <c r="W3458" t="s">
        <v>28</v>
      </c>
      <c r="X3458" t="s">
        <v>32</v>
      </c>
      <c r="Y3458" s="46" t="str">
        <f>IF(V3458="","",_xlfn.LET(_xlpm.x,VLOOKUP(V3458,'Drop-down_menus'!$D$2:$E$13,2,FALSE),IF(_xlpm.x=0,"",_xlpm.x)))</f>
        <v>https://orcid.org/0000-0002-0981-7442</v>
      </c>
      <c r="Z3458" s="46" t="str">
        <f>IF(W3458="","",_xlfn.LET(_xlpm.x,VLOOKUP(W3458,'Drop-down_menus'!$D$2:$E$13,2,FALSE),IF(_xlpm.x=0,"",_xlpm.x)))</f>
        <v>https://orcid.org/0000-0002-9037-7623</v>
      </c>
      <c r="AA3458" s="46" t="str">
        <f>IF(X3458="","",_xlfn.LET(_xlpm.x,VLOOKUP(X3458,'Drop-down_menus'!$D$2:$E$13,2,FALSE),IF(_xlpm.x=0,"",_xlpm.x)))</f>
        <v>https://orcid.org/0000-0001-5748-602X</v>
      </c>
      <c r="AB3458" s="46" t="s">
        <v>300</v>
      </c>
      <c r="AC3458" s="46" t="s">
        <v>1115</v>
      </c>
    </row>
    <row r="3459" spans="1:29" ht="15" customHeight="1">
      <c r="A3459" s="46">
        <v>1968</v>
      </c>
      <c r="B3459" s="2">
        <v>4514</v>
      </c>
      <c r="C3459" t="s">
        <v>839</v>
      </c>
      <c r="D3459" s="46" t="b">
        <f>COUNTIF(Events!$B$2:$B$171, C3459) &gt; 0</f>
        <v>1</v>
      </c>
      <c r="E3459" s="46" t="s">
        <v>1113</v>
      </c>
      <c r="F3459" s="2" t="s">
        <v>1104</v>
      </c>
      <c r="G3459" t="s">
        <v>177</v>
      </c>
      <c r="H3459"/>
      <c r="I3459" s="46" t="s">
        <v>177</v>
      </c>
      <c r="J3459" s="46" t="str">
        <f>IF(I3459="","",_xlfn.LET(_xlpm.x,VLOOKUP(I3459,'2026-01-09_taxon-match'!$A$2:$N$81,4,FALSE),IF(_xlpm.x=0,"",_xlpm.x)))</f>
        <v>Sterechinus neumayeri</v>
      </c>
      <c r="K3459"/>
      <c r="L3459" s="46" t="str">
        <f>IF(I3459="","",_xlfn.LET(_xlpm.x,VLOOKUP(I3459,'2026-01-09_taxon-match'!$A$2:$N$81,3,FALSE),IF(_xlpm.x=0,"",_xlpm.x)))</f>
        <v>urn:lsid:marinespecies.org:taxname:160831</v>
      </c>
      <c r="M3459" s="46" t="str">
        <f>IF($I3459="","",_xlfn.LET(_xlpm.x,VLOOKUP($I3459,'2026-01-09_taxon-match'!$A$2:$N$81,5,FALSE),IF(_xlpm.x=0,"",_xlpm.x)))</f>
        <v>(Meissner, 1900)</v>
      </c>
      <c r="N3459" s="46" t="str">
        <f>IF($I3459="","",_xlfn.LET(_xlpm.x,VLOOKUP($I3459,'2026-01-09_taxon-match'!$A$2:$N$81,6,FALSE),IF(_xlpm.x=0,"",_xlpm.x)))</f>
        <v>Animalia</v>
      </c>
      <c r="O3459" s="46" t="str">
        <f>IF($I3459="","",_xlfn.LET(_xlpm.x,VLOOKUP($I3459,'2026-01-09_taxon-match'!$A$2:$N$81,7,FALSE),IF(_xlpm.x=0,"",_xlpm.x)))</f>
        <v>Echinodermata</v>
      </c>
      <c r="P3459" s="46" t="str">
        <f>IF($I3459="","",_xlfn.LET(_xlpm.x,VLOOKUP($I3459,'2026-01-09_taxon-match'!$A$2:$N$81,8,FALSE),IF(_xlpm.x=0,"",_xlpm.x)))</f>
        <v>Echinoidea</v>
      </c>
      <c r="Q3459" s="46" t="str">
        <f>IF($I3459="","",_xlfn.LET(_xlpm.x,VLOOKUP($I3459,'2026-01-09_taxon-match'!$A$2:$N$81,9,FALSE),IF(_xlpm.x=0,"",_xlpm.x)))</f>
        <v>Camarodonta</v>
      </c>
      <c r="R3459" s="46" t="str">
        <f>IF($I3459="","",_xlfn.LET(_xlpm.x,VLOOKUP($I3459,'2026-01-09_taxon-match'!$A$2:$N$81,10,FALSE),IF(_xlpm.x=0,"",_xlpm.x)))</f>
        <v>Echinidae</v>
      </c>
      <c r="S3459" s="46" t="str">
        <f>IF($I3459="","",_xlfn.LET(_xlpm.x,VLOOKUP($I3459,'2026-01-09_taxon-match'!$A$2:$N$81,11,FALSE),IF(_xlpm.x=0,"",_xlpm.x)))</f>
        <v>Sterechinus</v>
      </c>
      <c r="T3459" s="46" t="str">
        <f>IF($I3459="","",_xlfn.LET(_xlpm.x,VLOOKUP($I3459,'2026-01-09_taxon-match'!$A$2:$N$81,13,FALSE),IF(_xlpm.x=0,"",_xlpm.x)))</f>
        <v>neumayeri</v>
      </c>
      <c r="U3459"/>
      <c r="V3459" t="s">
        <v>43</v>
      </c>
      <c r="W3459" t="s">
        <v>28</v>
      </c>
      <c r="X3459" t="s">
        <v>32</v>
      </c>
      <c r="Y3459" s="46" t="str">
        <f>IF(V3459="","",_xlfn.LET(_xlpm.x,VLOOKUP(V3459,'Drop-down_menus'!$D$2:$E$13,2,FALSE),IF(_xlpm.x=0,"",_xlpm.x)))</f>
        <v>https://orcid.org/0000-0002-0981-7442</v>
      </c>
      <c r="Z3459" s="46" t="str">
        <f>IF(W3459="","",_xlfn.LET(_xlpm.x,VLOOKUP(W3459,'Drop-down_menus'!$D$2:$E$13,2,FALSE),IF(_xlpm.x=0,"",_xlpm.x)))</f>
        <v>https://orcid.org/0000-0002-9037-7623</v>
      </c>
      <c r="AA3459" s="46" t="str">
        <f>IF(X3459="","",_xlfn.LET(_xlpm.x,VLOOKUP(X3459,'Drop-down_menus'!$D$2:$E$13,2,FALSE),IF(_xlpm.x=0,"",_xlpm.x)))</f>
        <v>https://orcid.org/0000-0001-5748-602X</v>
      </c>
      <c r="AB3459" s="46" t="s">
        <v>172</v>
      </c>
      <c r="AC3459" s="46" t="s">
        <v>1114</v>
      </c>
    </row>
    <row r="3460" spans="1:29" ht="15" customHeight="1">
      <c r="A3460" s="46">
        <v>1968</v>
      </c>
      <c r="B3460" s="2">
        <v>4515</v>
      </c>
      <c r="C3460" t="s">
        <v>839</v>
      </c>
      <c r="D3460" s="46" t="b">
        <f>COUNTIF(Events!$B$2:$B$171, C3460) &gt; 0</f>
        <v>1</v>
      </c>
      <c r="E3460" s="46" t="s">
        <v>1109</v>
      </c>
      <c r="F3460" s="46" t="s">
        <v>1107</v>
      </c>
      <c r="G3460" t="s">
        <v>177</v>
      </c>
      <c r="H3460"/>
      <c r="I3460" s="46" t="s">
        <v>177</v>
      </c>
      <c r="J3460" s="46" t="str">
        <f>IF(I3460="","",_xlfn.LET(_xlpm.x,VLOOKUP(I3460,'2026-01-09_taxon-match'!$A$2:$N$81,4,FALSE),IF(_xlpm.x=0,"",_xlpm.x)))</f>
        <v>Sterechinus neumayeri</v>
      </c>
      <c r="K3460"/>
      <c r="L3460" s="46" t="str">
        <f>IF(I3460="","",_xlfn.LET(_xlpm.x,VLOOKUP(I3460,'2026-01-09_taxon-match'!$A$2:$N$81,3,FALSE),IF(_xlpm.x=0,"",_xlpm.x)))</f>
        <v>urn:lsid:marinespecies.org:taxname:160831</v>
      </c>
      <c r="M3460" s="46" t="str">
        <f>IF($I3460="","",_xlfn.LET(_xlpm.x,VLOOKUP($I3460,'2026-01-09_taxon-match'!$A$2:$N$81,5,FALSE),IF(_xlpm.x=0,"",_xlpm.x)))</f>
        <v>(Meissner, 1900)</v>
      </c>
      <c r="N3460" s="46" t="str">
        <f>IF($I3460="","",_xlfn.LET(_xlpm.x,VLOOKUP($I3460,'2026-01-09_taxon-match'!$A$2:$N$81,6,FALSE),IF(_xlpm.x=0,"",_xlpm.x)))</f>
        <v>Animalia</v>
      </c>
      <c r="O3460" s="46" t="str">
        <f>IF($I3460="","",_xlfn.LET(_xlpm.x,VLOOKUP($I3460,'2026-01-09_taxon-match'!$A$2:$N$81,7,FALSE),IF(_xlpm.x=0,"",_xlpm.x)))</f>
        <v>Echinodermata</v>
      </c>
      <c r="P3460" s="46" t="str">
        <f>IF($I3460="","",_xlfn.LET(_xlpm.x,VLOOKUP($I3460,'2026-01-09_taxon-match'!$A$2:$N$81,8,FALSE),IF(_xlpm.x=0,"",_xlpm.x)))</f>
        <v>Echinoidea</v>
      </c>
      <c r="Q3460" s="46" t="str">
        <f>IF($I3460="","",_xlfn.LET(_xlpm.x,VLOOKUP($I3460,'2026-01-09_taxon-match'!$A$2:$N$81,9,FALSE),IF(_xlpm.x=0,"",_xlpm.x)))</f>
        <v>Camarodonta</v>
      </c>
      <c r="R3460" s="46" t="str">
        <f>IF($I3460="","",_xlfn.LET(_xlpm.x,VLOOKUP($I3460,'2026-01-09_taxon-match'!$A$2:$N$81,10,FALSE),IF(_xlpm.x=0,"",_xlpm.x)))</f>
        <v>Echinidae</v>
      </c>
      <c r="S3460" s="46" t="str">
        <f>IF($I3460="","",_xlfn.LET(_xlpm.x,VLOOKUP($I3460,'2026-01-09_taxon-match'!$A$2:$N$81,11,FALSE),IF(_xlpm.x=0,"",_xlpm.x)))</f>
        <v>Sterechinus</v>
      </c>
      <c r="T3460" s="46" t="str">
        <f>IF($I3460="","",_xlfn.LET(_xlpm.x,VLOOKUP($I3460,'2026-01-09_taxon-match'!$A$2:$N$81,13,FALSE),IF(_xlpm.x=0,"",_xlpm.x)))</f>
        <v>neumayeri</v>
      </c>
      <c r="V3460" t="s">
        <v>43</v>
      </c>
      <c r="W3460" t="s">
        <v>28</v>
      </c>
      <c r="X3460" t="s">
        <v>32</v>
      </c>
      <c r="Y3460" s="46" t="str">
        <f>IF(V3460="","",_xlfn.LET(_xlpm.x,VLOOKUP(V3460,'Drop-down_menus'!$D$2:$E$13,2,FALSE),IF(_xlpm.x=0,"",_xlpm.x)))</f>
        <v>https://orcid.org/0000-0002-0981-7442</v>
      </c>
      <c r="Z3460" s="46" t="str">
        <f>IF(W3460="","",_xlfn.LET(_xlpm.x,VLOOKUP(W3460,'Drop-down_menus'!$D$2:$E$13,2,FALSE),IF(_xlpm.x=0,"",_xlpm.x)))</f>
        <v>https://orcid.org/0000-0002-9037-7623</v>
      </c>
      <c r="AA3460" s="46" t="str">
        <f>IF(X3460="","",_xlfn.LET(_xlpm.x,VLOOKUP(X3460,'Drop-down_menus'!$D$2:$E$13,2,FALSE),IF(_xlpm.x=0,"",_xlpm.x)))</f>
        <v>https://orcid.org/0000-0001-5748-602X</v>
      </c>
      <c r="AB3460" s="46" t="s">
        <v>172</v>
      </c>
      <c r="AC3460" s="46" t="s">
        <v>189</v>
      </c>
    </row>
    <row r="3461" spans="1:29" ht="15" customHeight="1">
      <c r="A3461" s="46">
        <v>1968</v>
      </c>
      <c r="B3461" s="2">
        <v>4516</v>
      </c>
      <c r="C3461" t="s">
        <v>839</v>
      </c>
      <c r="D3461" s="46" t="b">
        <f>COUNTIF(Events!$B$2:$B$171, C3461) &gt; 0</f>
        <v>1</v>
      </c>
      <c r="E3461" s="46" t="s">
        <v>1110</v>
      </c>
      <c r="F3461" s="46" t="s">
        <v>1108</v>
      </c>
      <c r="G3461" t="s">
        <v>177</v>
      </c>
      <c r="H3461"/>
      <c r="I3461" s="46" t="s">
        <v>177</v>
      </c>
      <c r="J3461" s="46" t="str">
        <f>IF(I3461="","",_xlfn.LET(_xlpm.x,VLOOKUP(I3461,'2026-01-09_taxon-match'!$A$2:$N$81,4,FALSE),IF(_xlpm.x=0,"",_xlpm.x)))</f>
        <v>Sterechinus neumayeri</v>
      </c>
      <c r="K3461"/>
      <c r="L3461" s="46" t="str">
        <f>IF(I3461="","",_xlfn.LET(_xlpm.x,VLOOKUP(I3461,'2026-01-09_taxon-match'!$A$2:$N$81,3,FALSE),IF(_xlpm.x=0,"",_xlpm.x)))</f>
        <v>urn:lsid:marinespecies.org:taxname:160831</v>
      </c>
      <c r="M3461" s="46" t="str">
        <f>IF($I3461="","",_xlfn.LET(_xlpm.x,VLOOKUP($I3461,'2026-01-09_taxon-match'!$A$2:$N$81,5,FALSE),IF(_xlpm.x=0,"",_xlpm.x)))</f>
        <v>(Meissner, 1900)</v>
      </c>
      <c r="N3461" s="46" t="str">
        <f>IF($I3461="","",_xlfn.LET(_xlpm.x,VLOOKUP($I3461,'2026-01-09_taxon-match'!$A$2:$N$81,6,FALSE),IF(_xlpm.x=0,"",_xlpm.x)))</f>
        <v>Animalia</v>
      </c>
      <c r="O3461" s="46" t="str">
        <f>IF($I3461="","",_xlfn.LET(_xlpm.x,VLOOKUP($I3461,'2026-01-09_taxon-match'!$A$2:$N$81,7,FALSE),IF(_xlpm.x=0,"",_xlpm.x)))</f>
        <v>Echinodermata</v>
      </c>
      <c r="P3461" s="46" t="str">
        <f>IF($I3461="","",_xlfn.LET(_xlpm.x,VLOOKUP($I3461,'2026-01-09_taxon-match'!$A$2:$N$81,8,FALSE),IF(_xlpm.x=0,"",_xlpm.x)))</f>
        <v>Echinoidea</v>
      </c>
      <c r="Q3461" s="46" t="str">
        <f>IF($I3461="","",_xlfn.LET(_xlpm.x,VLOOKUP($I3461,'2026-01-09_taxon-match'!$A$2:$N$81,9,FALSE),IF(_xlpm.x=0,"",_xlpm.x)))</f>
        <v>Camarodonta</v>
      </c>
      <c r="R3461" s="46" t="str">
        <f>IF($I3461="","",_xlfn.LET(_xlpm.x,VLOOKUP($I3461,'2026-01-09_taxon-match'!$A$2:$N$81,10,FALSE),IF(_xlpm.x=0,"",_xlpm.x)))</f>
        <v>Echinidae</v>
      </c>
      <c r="S3461" s="46" t="str">
        <f>IF($I3461="","",_xlfn.LET(_xlpm.x,VLOOKUP($I3461,'2026-01-09_taxon-match'!$A$2:$N$81,11,FALSE),IF(_xlpm.x=0,"",_xlpm.x)))</f>
        <v>Sterechinus</v>
      </c>
      <c r="T3461" s="46" t="str">
        <f>IF($I3461="","",_xlfn.LET(_xlpm.x,VLOOKUP($I3461,'2026-01-09_taxon-match'!$A$2:$N$81,13,FALSE),IF(_xlpm.x=0,"",_xlpm.x)))</f>
        <v>neumayeri</v>
      </c>
      <c r="V3461" t="s">
        <v>43</v>
      </c>
      <c r="W3461" t="s">
        <v>28</v>
      </c>
      <c r="X3461" t="s">
        <v>32</v>
      </c>
      <c r="Y3461" s="46" t="str">
        <f>IF(V3461="","",_xlfn.LET(_xlpm.x,VLOOKUP(V3461,'Drop-down_menus'!$D$2:$E$13,2,FALSE),IF(_xlpm.x=0,"",_xlpm.x)))</f>
        <v>https://orcid.org/0000-0002-0981-7442</v>
      </c>
      <c r="Z3461" s="46" t="str">
        <f>IF(W3461="","",_xlfn.LET(_xlpm.x,VLOOKUP(W3461,'Drop-down_menus'!$D$2:$E$13,2,FALSE),IF(_xlpm.x=0,"",_xlpm.x)))</f>
        <v>https://orcid.org/0000-0002-9037-7623</v>
      </c>
      <c r="AA3461" s="46" t="str">
        <f>IF(X3461="","",_xlfn.LET(_xlpm.x,VLOOKUP(X3461,'Drop-down_menus'!$D$2:$E$13,2,FALSE),IF(_xlpm.x=0,"",_xlpm.x)))</f>
        <v>https://orcid.org/0000-0001-5748-602X</v>
      </c>
      <c r="AB3461" s="46" t="s">
        <v>229</v>
      </c>
      <c r="AC3461" s="46" t="s">
        <v>1114</v>
      </c>
    </row>
    <row r="3462" spans="1:29" ht="15" customHeight="1">
      <c r="A3462" s="46">
        <v>1968</v>
      </c>
      <c r="B3462" s="2">
        <v>4517</v>
      </c>
      <c r="C3462" t="s">
        <v>839</v>
      </c>
      <c r="D3462" s="46" t="b">
        <f>COUNTIF(Events!$B$2:$B$171, C3462) &gt; 0</f>
        <v>1</v>
      </c>
      <c r="E3462" s="46" t="s">
        <v>1111</v>
      </c>
      <c r="F3462" s="46" t="s">
        <v>1108</v>
      </c>
      <c r="G3462" t="s">
        <v>177</v>
      </c>
      <c r="H3462"/>
      <c r="I3462" s="46" t="s">
        <v>177</v>
      </c>
      <c r="J3462" s="46" t="str">
        <f>IF(I3462="","",_xlfn.LET(_xlpm.x,VLOOKUP(I3462,'2026-01-09_taxon-match'!$A$2:$N$81,4,FALSE),IF(_xlpm.x=0,"",_xlpm.x)))</f>
        <v>Sterechinus neumayeri</v>
      </c>
      <c r="K3462"/>
      <c r="L3462" s="46" t="str">
        <f>IF(I3462="","",_xlfn.LET(_xlpm.x,VLOOKUP(I3462,'2026-01-09_taxon-match'!$A$2:$N$81,3,FALSE),IF(_xlpm.x=0,"",_xlpm.x)))</f>
        <v>urn:lsid:marinespecies.org:taxname:160831</v>
      </c>
      <c r="M3462" s="46" t="str">
        <f>IF($I3462="","",_xlfn.LET(_xlpm.x,VLOOKUP($I3462,'2026-01-09_taxon-match'!$A$2:$N$81,5,FALSE),IF(_xlpm.x=0,"",_xlpm.x)))</f>
        <v>(Meissner, 1900)</v>
      </c>
      <c r="N3462" s="46" t="str">
        <f>IF($I3462="","",_xlfn.LET(_xlpm.x,VLOOKUP($I3462,'2026-01-09_taxon-match'!$A$2:$N$81,6,FALSE),IF(_xlpm.x=0,"",_xlpm.x)))</f>
        <v>Animalia</v>
      </c>
      <c r="O3462" s="46" t="str">
        <f>IF($I3462="","",_xlfn.LET(_xlpm.x,VLOOKUP($I3462,'2026-01-09_taxon-match'!$A$2:$N$81,7,FALSE),IF(_xlpm.x=0,"",_xlpm.x)))</f>
        <v>Echinodermata</v>
      </c>
      <c r="P3462" s="46" t="str">
        <f>IF($I3462="","",_xlfn.LET(_xlpm.x,VLOOKUP($I3462,'2026-01-09_taxon-match'!$A$2:$N$81,8,FALSE),IF(_xlpm.x=0,"",_xlpm.x)))</f>
        <v>Echinoidea</v>
      </c>
      <c r="Q3462" s="46" t="str">
        <f>IF($I3462="","",_xlfn.LET(_xlpm.x,VLOOKUP($I3462,'2026-01-09_taxon-match'!$A$2:$N$81,9,FALSE),IF(_xlpm.x=0,"",_xlpm.x)))</f>
        <v>Camarodonta</v>
      </c>
      <c r="R3462" s="46" t="str">
        <f>IF($I3462="","",_xlfn.LET(_xlpm.x,VLOOKUP($I3462,'2026-01-09_taxon-match'!$A$2:$N$81,10,FALSE),IF(_xlpm.x=0,"",_xlpm.x)))</f>
        <v>Echinidae</v>
      </c>
      <c r="S3462" s="46" t="str">
        <f>IF($I3462="","",_xlfn.LET(_xlpm.x,VLOOKUP($I3462,'2026-01-09_taxon-match'!$A$2:$N$81,11,FALSE),IF(_xlpm.x=0,"",_xlpm.x)))</f>
        <v>Sterechinus</v>
      </c>
      <c r="T3462" s="46" t="str">
        <f>IF($I3462="","",_xlfn.LET(_xlpm.x,VLOOKUP($I3462,'2026-01-09_taxon-match'!$A$2:$N$81,13,FALSE),IF(_xlpm.x=0,"",_xlpm.x)))</f>
        <v>neumayeri</v>
      </c>
      <c r="V3462" t="s">
        <v>43</v>
      </c>
      <c r="W3462" t="s">
        <v>28</v>
      </c>
      <c r="X3462" t="s">
        <v>32</v>
      </c>
      <c r="Y3462" s="46" t="str">
        <f>IF(V3462="","",_xlfn.LET(_xlpm.x,VLOOKUP(V3462,'Drop-down_menus'!$D$2:$E$13,2,FALSE),IF(_xlpm.x=0,"",_xlpm.x)))</f>
        <v>https://orcid.org/0000-0002-0981-7442</v>
      </c>
      <c r="Z3462" s="46" t="str">
        <f>IF(W3462="","",_xlfn.LET(_xlpm.x,VLOOKUP(W3462,'Drop-down_menus'!$D$2:$E$13,2,FALSE),IF(_xlpm.x=0,"",_xlpm.x)))</f>
        <v>https://orcid.org/0000-0002-9037-7623</v>
      </c>
      <c r="AA3462" s="46" t="str">
        <f>IF(X3462="","",_xlfn.LET(_xlpm.x,VLOOKUP(X3462,'Drop-down_menus'!$D$2:$E$13,2,FALSE),IF(_xlpm.x=0,"",_xlpm.x)))</f>
        <v>https://orcid.org/0000-0001-5748-602X</v>
      </c>
      <c r="AB3462" s="46" t="s">
        <v>229</v>
      </c>
      <c r="AC3462" s="46" t="s">
        <v>1114</v>
      </c>
    </row>
    <row r="3463" spans="1:29" ht="15" customHeight="1">
      <c r="A3463" s="46">
        <v>1968</v>
      </c>
      <c r="B3463" s="2">
        <v>4518</v>
      </c>
      <c r="C3463" t="s">
        <v>839</v>
      </c>
      <c r="D3463" s="46" t="b">
        <f>COUNTIF(Events!$B$2:$B$171, C3463) &gt; 0</f>
        <v>1</v>
      </c>
      <c r="E3463" s="2" t="s">
        <v>1106</v>
      </c>
      <c r="F3463" s="46" t="s">
        <v>1105</v>
      </c>
      <c r="G3463" t="s">
        <v>177</v>
      </c>
      <c r="H3463"/>
      <c r="I3463" s="46" t="s">
        <v>177</v>
      </c>
      <c r="J3463" s="46" t="str">
        <f>IF(I3463="","",_xlfn.LET(_xlpm.x,VLOOKUP(I3463,'2026-01-09_taxon-match'!$A$2:$N$81,4,FALSE),IF(_xlpm.x=0,"",_xlpm.x)))</f>
        <v>Sterechinus neumayeri</v>
      </c>
      <c r="K3463"/>
      <c r="L3463" s="46" t="str">
        <f>IF(I3463="","",_xlfn.LET(_xlpm.x,VLOOKUP(I3463,'2026-01-09_taxon-match'!$A$2:$N$81,3,FALSE),IF(_xlpm.x=0,"",_xlpm.x)))</f>
        <v>urn:lsid:marinespecies.org:taxname:160831</v>
      </c>
      <c r="M3463" s="46" t="str">
        <f>IF($I3463="","",_xlfn.LET(_xlpm.x,VLOOKUP($I3463,'2026-01-09_taxon-match'!$A$2:$N$81,5,FALSE),IF(_xlpm.x=0,"",_xlpm.x)))</f>
        <v>(Meissner, 1900)</v>
      </c>
      <c r="N3463" s="46" t="str">
        <f>IF($I3463="","",_xlfn.LET(_xlpm.x,VLOOKUP($I3463,'2026-01-09_taxon-match'!$A$2:$N$81,6,FALSE),IF(_xlpm.x=0,"",_xlpm.x)))</f>
        <v>Animalia</v>
      </c>
      <c r="O3463" s="46" t="str">
        <f>IF($I3463="","",_xlfn.LET(_xlpm.x,VLOOKUP($I3463,'2026-01-09_taxon-match'!$A$2:$N$81,7,FALSE),IF(_xlpm.x=0,"",_xlpm.x)))</f>
        <v>Echinodermata</v>
      </c>
      <c r="P3463" s="46" t="str">
        <f>IF($I3463="","",_xlfn.LET(_xlpm.x,VLOOKUP($I3463,'2026-01-09_taxon-match'!$A$2:$N$81,8,FALSE),IF(_xlpm.x=0,"",_xlpm.x)))</f>
        <v>Echinoidea</v>
      </c>
      <c r="Q3463" s="46" t="str">
        <f>IF($I3463="","",_xlfn.LET(_xlpm.x,VLOOKUP($I3463,'2026-01-09_taxon-match'!$A$2:$N$81,9,FALSE),IF(_xlpm.x=0,"",_xlpm.x)))</f>
        <v>Camarodonta</v>
      </c>
      <c r="R3463" s="46" t="str">
        <f>IF($I3463="","",_xlfn.LET(_xlpm.x,VLOOKUP($I3463,'2026-01-09_taxon-match'!$A$2:$N$81,10,FALSE),IF(_xlpm.x=0,"",_xlpm.x)))</f>
        <v>Echinidae</v>
      </c>
      <c r="S3463" s="46" t="str">
        <f>IF($I3463="","",_xlfn.LET(_xlpm.x,VLOOKUP($I3463,'2026-01-09_taxon-match'!$A$2:$N$81,11,FALSE),IF(_xlpm.x=0,"",_xlpm.x)))</f>
        <v>Sterechinus</v>
      </c>
      <c r="T3463" s="46" t="str">
        <f>IF($I3463="","",_xlfn.LET(_xlpm.x,VLOOKUP($I3463,'2026-01-09_taxon-match'!$A$2:$N$81,13,FALSE),IF(_xlpm.x=0,"",_xlpm.x)))</f>
        <v>neumayeri</v>
      </c>
      <c r="V3463" t="s">
        <v>43</v>
      </c>
      <c r="W3463" t="s">
        <v>28</v>
      </c>
      <c r="X3463" t="s">
        <v>32</v>
      </c>
      <c r="Y3463" s="46" t="str">
        <f>IF(V3463="","",_xlfn.LET(_xlpm.x,VLOOKUP(V3463,'Drop-down_menus'!$D$2:$E$13,2,FALSE),IF(_xlpm.x=0,"",_xlpm.x)))</f>
        <v>https://orcid.org/0000-0002-0981-7442</v>
      </c>
      <c r="Z3463" s="46" t="str">
        <f>IF(W3463="","",_xlfn.LET(_xlpm.x,VLOOKUP(W3463,'Drop-down_menus'!$D$2:$E$13,2,FALSE),IF(_xlpm.x=0,"",_xlpm.x)))</f>
        <v>https://orcid.org/0000-0002-9037-7623</v>
      </c>
      <c r="AA3463" s="46" t="str">
        <f>IF(X3463="","",_xlfn.LET(_xlpm.x,VLOOKUP(X3463,'Drop-down_menus'!$D$2:$E$13,2,FALSE),IF(_xlpm.x=0,"",_xlpm.x)))</f>
        <v>https://orcid.org/0000-0001-5748-602X</v>
      </c>
      <c r="AB3463" s="46" t="s">
        <v>300</v>
      </c>
      <c r="AC3463" s="46" t="s">
        <v>1115</v>
      </c>
    </row>
    <row r="3464" spans="1:29" ht="15" customHeight="1">
      <c r="A3464" s="46">
        <v>1969</v>
      </c>
      <c r="B3464" s="2">
        <v>4519</v>
      </c>
      <c r="C3464" t="s">
        <v>839</v>
      </c>
      <c r="D3464" s="46" t="b">
        <f>COUNTIF(Events!$B$2:$B$171, C3464) &gt; 0</f>
        <v>1</v>
      </c>
      <c r="E3464" s="46" t="s">
        <v>1113</v>
      </c>
      <c r="F3464" s="2" t="s">
        <v>1104</v>
      </c>
      <c r="G3464" t="s">
        <v>177</v>
      </c>
      <c r="H3464"/>
      <c r="I3464" s="46" t="s">
        <v>177</v>
      </c>
      <c r="J3464" s="46" t="str">
        <f>IF(I3464="","",_xlfn.LET(_xlpm.x,VLOOKUP(I3464,'2026-01-09_taxon-match'!$A$2:$N$81,4,FALSE),IF(_xlpm.x=0,"",_xlpm.x)))</f>
        <v>Sterechinus neumayeri</v>
      </c>
      <c r="K3464"/>
      <c r="L3464" s="46" t="str">
        <f>IF(I3464="","",_xlfn.LET(_xlpm.x,VLOOKUP(I3464,'2026-01-09_taxon-match'!$A$2:$N$81,3,FALSE),IF(_xlpm.x=0,"",_xlpm.x)))</f>
        <v>urn:lsid:marinespecies.org:taxname:160831</v>
      </c>
      <c r="M3464" s="46" t="str">
        <f>IF($I3464="","",_xlfn.LET(_xlpm.x,VLOOKUP($I3464,'2026-01-09_taxon-match'!$A$2:$N$81,5,FALSE),IF(_xlpm.x=0,"",_xlpm.x)))</f>
        <v>(Meissner, 1900)</v>
      </c>
      <c r="N3464" s="46" t="str">
        <f>IF($I3464="","",_xlfn.LET(_xlpm.x,VLOOKUP($I3464,'2026-01-09_taxon-match'!$A$2:$N$81,6,FALSE),IF(_xlpm.x=0,"",_xlpm.x)))</f>
        <v>Animalia</v>
      </c>
      <c r="O3464" s="46" t="str">
        <f>IF($I3464="","",_xlfn.LET(_xlpm.x,VLOOKUP($I3464,'2026-01-09_taxon-match'!$A$2:$N$81,7,FALSE),IF(_xlpm.x=0,"",_xlpm.x)))</f>
        <v>Echinodermata</v>
      </c>
      <c r="P3464" s="46" t="str">
        <f>IF($I3464="","",_xlfn.LET(_xlpm.x,VLOOKUP($I3464,'2026-01-09_taxon-match'!$A$2:$N$81,8,FALSE),IF(_xlpm.x=0,"",_xlpm.x)))</f>
        <v>Echinoidea</v>
      </c>
      <c r="Q3464" s="46" t="str">
        <f>IF($I3464="","",_xlfn.LET(_xlpm.x,VLOOKUP($I3464,'2026-01-09_taxon-match'!$A$2:$N$81,9,FALSE),IF(_xlpm.x=0,"",_xlpm.x)))</f>
        <v>Camarodonta</v>
      </c>
      <c r="R3464" s="46" t="str">
        <f>IF($I3464="","",_xlfn.LET(_xlpm.x,VLOOKUP($I3464,'2026-01-09_taxon-match'!$A$2:$N$81,10,FALSE),IF(_xlpm.x=0,"",_xlpm.x)))</f>
        <v>Echinidae</v>
      </c>
      <c r="S3464" s="46" t="str">
        <f>IF($I3464="","",_xlfn.LET(_xlpm.x,VLOOKUP($I3464,'2026-01-09_taxon-match'!$A$2:$N$81,11,FALSE),IF(_xlpm.x=0,"",_xlpm.x)))</f>
        <v>Sterechinus</v>
      </c>
      <c r="T3464" s="46" t="str">
        <f>IF($I3464="","",_xlfn.LET(_xlpm.x,VLOOKUP($I3464,'2026-01-09_taxon-match'!$A$2:$N$81,13,FALSE),IF(_xlpm.x=0,"",_xlpm.x)))</f>
        <v>neumayeri</v>
      </c>
      <c r="U3464"/>
      <c r="V3464" t="s">
        <v>43</v>
      </c>
      <c r="W3464" t="s">
        <v>28</v>
      </c>
      <c r="X3464" t="s">
        <v>32</v>
      </c>
      <c r="Y3464" s="46" t="str">
        <f>IF(V3464="","",_xlfn.LET(_xlpm.x,VLOOKUP(V3464,'Drop-down_menus'!$D$2:$E$13,2,FALSE),IF(_xlpm.x=0,"",_xlpm.x)))</f>
        <v>https://orcid.org/0000-0002-0981-7442</v>
      </c>
      <c r="Z3464" s="46" t="str">
        <f>IF(W3464="","",_xlfn.LET(_xlpm.x,VLOOKUP(W3464,'Drop-down_menus'!$D$2:$E$13,2,FALSE),IF(_xlpm.x=0,"",_xlpm.x)))</f>
        <v>https://orcid.org/0000-0002-9037-7623</v>
      </c>
      <c r="AA3464" s="46" t="str">
        <f>IF(X3464="","",_xlfn.LET(_xlpm.x,VLOOKUP(X3464,'Drop-down_menus'!$D$2:$E$13,2,FALSE),IF(_xlpm.x=0,"",_xlpm.x)))</f>
        <v>https://orcid.org/0000-0001-5748-602X</v>
      </c>
      <c r="AB3464" s="46" t="s">
        <v>172</v>
      </c>
      <c r="AC3464" s="46" t="s">
        <v>1114</v>
      </c>
    </row>
    <row r="3465" spans="1:29" ht="15" customHeight="1">
      <c r="A3465" s="46">
        <v>1969</v>
      </c>
      <c r="B3465" s="2">
        <v>4520</v>
      </c>
      <c r="C3465" t="s">
        <v>839</v>
      </c>
      <c r="D3465" s="46" t="b">
        <f>COUNTIF(Events!$B$2:$B$171, C3465) &gt; 0</f>
        <v>1</v>
      </c>
      <c r="E3465" s="46" t="s">
        <v>1109</v>
      </c>
      <c r="F3465" s="46" t="s">
        <v>1107</v>
      </c>
      <c r="G3465" t="s">
        <v>177</v>
      </c>
      <c r="H3465"/>
      <c r="I3465" s="46" t="s">
        <v>177</v>
      </c>
      <c r="J3465" s="46" t="str">
        <f>IF(I3465="","",_xlfn.LET(_xlpm.x,VLOOKUP(I3465,'2026-01-09_taxon-match'!$A$2:$N$81,4,FALSE),IF(_xlpm.x=0,"",_xlpm.x)))</f>
        <v>Sterechinus neumayeri</v>
      </c>
      <c r="K3465"/>
      <c r="L3465" s="46" t="str">
        <f>IF(I3465="","",_xlfn.LET(_xlpm.x,VLOOKUP(I3465,'2026-01-09_taxon-match'!$A$2:$N$81,3,FALSE),IF(_xlpm.x=0,"",_xlpm.x)))</f>
        <v>urn:lsid:marinespecies.org:taxname:160831</v>
      </c>
      <c r="M3465" s="46" t="str">
        <f>IF($I3465="","",_xlfn.LET(_xlpm.x,VLOOKUP($I3465,'2026-01-09_taxon-match'!$A$2:$N$81,5,FALSE),IF(_xlpm.x=0,"",_xlpm.x)))</f>
        <v>(Meissner, 1900)</v>
      </c>
      <c r="N3465" s="46" t="str">
        <f>IF($I3465="","",_xlfn.LET(_xlpm.x,VLOOKUP($I3465,'2026-01-09_taxon-match'!$A$2:$N$81,6,FALSE),IF(_xlpm.x=0,"",_xlpm.x)))</f>
        <v>Animalia</v>
      </c>
      <c r="O3465" s="46" t="str">
        <f>IF($I3465="","",_xlfn.LET(_xlpm.x,VLOOKUP($I3465,'2026-01-09_taxon-match'!$A$2:$N$81,7,FALSE),IF(_xlpm.x=0,"",_xlpm.x)))</f>
        <v>Echinodermata</v>
      </c>
      <c r="P3465" s="46" t="str">
        <f>IF($I3465="","",_xlfn.LET(_xlpm.x,VLOOKUP($I3465,'2026-01-09_taxon-match'!$A$2:$N$81,8,FALSE),IF(_xlpm.x=0,"",_xlpm.x)))</f>
        <v>Echinoidea</v>
      </c>
      <c r="Q3465" s="46" t="str">
        <f>IF($I3465="","",_xlfn.LET(_xlpm.x,VLOOKUP($I3465,'2026-01-09_taxon-match'!$A$2:$N$81,9,FALSE),IF(_xlpm.x=0,"",_xlpm.x)))</f>
        <v>Camarodonta</v>
      </c>
      <c r="R3465" s="46" t="str">
        <f>IF($I3465="","",_xlfn.LET(_xlpm.x,VLOOKUP($I3465,'2026-01-09_taxon-match'!$A$2:$N$81,10,FALSE),IF(_xlpm.x=0,"",_xlpm.x)))</f>
        <v>Echinidae</v>
      </c>
      <c r="S3465" s="46" t="str">
        <f>IF($I3465="","",_xlfn.LET(_xlpm.x,VLOOKUP($I3465,'2026-01-09_taxon-match'!$A$2:$N$81,11,FALSE),IF(_xlpm.x=0,"",_xlpm.x)))</f>
        <v>Sterechinus</v>
      </c>
      <c r="T3465" s="46" t="str">
        <f>IF($I3465="","",_xlfn.LET(_xlpm.x,VLOOKUP($I3465,'2026-01-09_taxon-match'!$A$2:$N$81,13,FALSE),IF(_xlpm.x=0,"",_xlpm.x)))</f>
        <v>neumayeri</v>
      </c>
      <c r="V3465" t="s">
        <v>43</v>
      </c>
      <c r="W3465" t="s">
        <v>28</v>
      </c>
      <c r="X3465" t="s">
        <v>32</v>
      </c>
      <c r="Y3465" s="46" t="str">
        <f>IF(V3465="","",_xlfn.LET(_xlpm.x,VLOOKUP(V3465,'Drop-down_menus'!$D$2:$E$13,2,FALSE),IF(_xlpm.x=0,"",_xlpm.x)))</f>
        <v>https://orcid.org/0000-0002-0981-7442</v>
      </c>
      <c r="Z3465" s="46" t="str">
        <f>IF(W3465="","",_xlfn.LET(_xlpm.x,VLOOKUP(W3465,'Drop-down_menus'!$D$2:$E$13,2,FALSE),IF(_xlpm.x=0,"",_xlpm.x)))</f>
        <v>https://orcid.org/0000-0002-9037-7623</v>
      </c>
      <c r="AA3465" s="46" t="str">
        <f>IF(X3465="","",_xlfn.LET(_xlpm.x,VLOOKUP(X3465,'Drop-down_menus'!$D$2:$E$13,2,FALSE),IF(_xlpm.x=0,"",_xlpm.x)))</f>
        <v>https://orcid.org/0000-0001-5748-602X</v>
      </c>
      <c r="AB3465" s="46" t="s">
        <v>172</v>
      </c>
      <c r="AC3465" s="46" t="s">
        <v>189</v>
      </c>
    </row>
    <row r="3466" spans="1:29" ht="15" customHeight="1">
      <c r="A3466" s="46">
        <v>1969</v>
      </c>
      <c r="B3466" s="2">
        <v>4521</v>
      </c>
      <c r="C3466" t="s">
        <v>839</v>
      </c>
      <c r="D3466" s="46" t="b">
        <f>COUNTIF(Events!$B$2:$B$171, C3466) &gt; 0</f>
        <v>1</v>
      </c>
      <c r="E3466" s="46" t="s">
        <v>1110</v>
      </c>
      <c r="F3466" s="46" t="s">
        <v>1108</v>
      </c>
      <c r="G3466" t="s">
        <v>177</v>
      </c>
      <c r="H3466"/>
      <c r="I3466" s="46" t="s">
        <v>177</v>
      </c>
      <c r="J3466" s="46" t="str">
        <f>IF(I3466="","",_xlfn.LET(_xlpm.x,VLOOKUP(I3466,'2026-01-09_taxon-match'!$A$2:$N$81,4,FALSE),IF(_xlpm.x=0,"",_xlpm.x)))</f>
        <v>Sterechinus neumayeri</v>
      </c>
      <c r="K3466"/>
      <c r="L3466" s="46" t="str">
        <f>IF(I3466="","",_xlfn.LET(_xlpm.x,VLOOKUP(I3466,'2026-01-09_taxon-match'!$A$2:$N$81,3,FALSE),IF(_xlpm.x=0,"",_xlpm.x)))</f>
        <v>urn:lsid:marinespecies.org:taxname:160831</v>
      </c>
      <c r="M3466" s="46" t="str">
        <f>IF($I3466="","",_xlfn.LET(_xlpm.x,VLOOKUP($I3466,'2026-01-09_taxon-match'!$A$2:$N$81,5,FALSE),IF(_xlpm.x=0,"",_xlpm.x)))</f>
        <v>(Meissner, 1900)</v>
      </c>
      <c r="N3466" s="46" t="str">
        <f>IF($I3466="","",_xlfn.LET(_xlpm.x,VLOOKUP($I3466,'2026-01-09_taxon-match'!$A$2:$N$81,6,FALSE),IF(_xlpm.x=0,"",_xlpm.x)))</f>
        <v>Animalia</v>
      </c>
      <c r="O3466" s="46" t="str">
        <f>IF($I3466="","",_xlfn.LET(_xlpm.x,VLOOKUP($I3466,'2026-01-09_taxon-match'!$A$2:$N$81,7,FALSE),IF(_xlpm.x=0,"",_xlpm.x)))</f>
        <v>Echinodermata</v>
      </c>
      <c r="P3466" s="46" t="str">
        <f>IF($I3466="","",_xlfn.LET(_xlpm.x,VLOOKUP($I3466,'2026-01-09_taxon-match'!$A$2:$N$81,8,FALSE),IF(_xlpm.x=0,"",_xlpm.x)))</f>
        <v>Echinoidea</v>
      </c>
      <c r="Q3466" s="46" t="str">
        <f>IF($I3466="","",_xlfn.LET(_xlpm.x,VLOOKUP($I3466,'2026-01-09_taxon-match'!$A$2:$N$81,9,FALSE),IF(_xlpm.x=0,"",_xlpm.x)))</f>
        <v>Camarodonta</v>
      </c>
      <c r="R3466" s="46" t="str">
        <f>IF($I3466="","",_xlfn.LET(_xlpm.x,VLOOKUP($I3466,'2026-01-09_taxon-match'!$A$2:$N$81,10,FALSE),IF(_xlpm.x=0,"",_xlpm.x)))</f>
        <v>Echinidae</v>
      </c>
      <c r="S3466" s="46" t="str">
        <f>IF($I3466="","",_xlfn.LET(_xlpm.x,VLOOKUP($I3466,'2026-01-09_taxon-match'!$A$2:$N$81,11,FALSE),IF(_xlpm.x=0,"",_xlpm.x)))</f>
        <v>Sterechinus</v>
      </c>
      <c r="T3466" s="46" t="str">
        <f>IF($I3466="","",_xlfn.LET(_xlpm.x,VLOOKUP($I3466,'2026-01-09_taxon-match'!$A$2:$N$81,13,FALSE),IF(_xlpm.x=0,"",_xlpm.x)))</f>
        <v>neumayeri</v>
      </c>
      <c r="V3466" t="s">
        <v>43</v>
      </c>
      <c r="W3466" t="s">
        <v>28</v>
      </c>
      <c r="X3466" t="s">
        <v>32</v>
      </c>
      <c r="Y3466" s="46" t="str">
        <f>IF(V3466="","",_xlfn.LET(_xlpm.x,VLOOKUP(V3466,'Drop-down_menus'!$D$2:$E$13,2,FALSE),IF(_xlpm.x=0,"",_xlpm.x)))</f>
        <v>https://orcid.org/0000-0002-0981-7442</v>
      </c>
      <c r="Z3466" s="46" t="str">
        <f>IF(W3466="","",_xlfn.LET(_xlpm.x,VLOOKUP(W3466,'Drop-down_menus'!$D$2:$E$13,2,FALSE),IF(_xlpm.x=0,"",_xlpm.x)))</f>
        <v>https://orcid.org/0000-0002-9037-7623</v>
      </c>
      <c r="AA3466" s="46" t="str">
        <f>IF(X3466="","",_xlfn.LET(_xlpm.x,VLOOKUP(X3466,'Drop-down_menus'!$D$2:$E$13,2,FALSE),IF(_xlpm.x=0,"",_xlpm.x)))</f>
        <v>https://orcid.org/0000-0001-5748-602X</v>
      </c>
      <c r="AB3466" s="46" t="s">
        <v>229</v>
      </c>
      <c r="AC3466" s="46" t="s">
        <v>1114</v>
      </c>
    </row>
    <row r="3467" spans="1:29" ht="15" customHeight="1">
      <c r="A3467" s="46">
        <v>1969</v>
      </c>
      <c r="B3467" s="2">
        <v>4522</v>
      </c>
      <c r="C3467" t="s">
        <v>839</v>
      </c>
      <c r="D3467" s="46" t="b">
        <f>COUNTIF(Events!$B$2:$B$171, C3467) &gt; 0</f>
        <v>1</v>
      </c>
      <c r="E3467" s="46" t="s">
        <v>1111</v>
      </c>
      <c r="F3467" s="46" t="s">
        <v>1108</v>
      </c>
      <c r="G3467" t="s">
        <v>177</v>
      </c>
      <c r="H3467"/>
      <c r="I3467" s="46" t="s">
        <v>177</v>
      </c>
      <c r="J3467" s="46" t="str">
        <f>IF(I3467="","",_xlfn.LET(_xlpm.x,VLOOKUP(I3467,'2026-01-09_taxon-match'!$A$2:$N$81,4,FALSE),IF(_xlpm.x=0,"",_xlpm.x)))</f>
        <v>Sterechinus neumayeri</v>
      </c>
      <c r="K3467"/>
      <c r="L3467" s="46" t="str">
        <f>IF(I3467="","",_xlfn.LET(_xlpm.x,VLOOKUP(I3467,'2026-01-09_taxon-match'!$A$2:$N$81,3,FALSE),IF(_xlpm.x=0,"",_xlpm.x)))</f>
        <v>urn:lsid:marinespecies.org:taxname:160831</v>
      </c>
      <c r="M3467" s="46" t="str">
        <f>IF($I3467="","",_xlfn.LET(_xlpm.x,VLOOKUP($I3467,'2026-01-09_taxon-match'!$A$2:$N$81,5,FALSE),IF(_xlpm.x=0,"",_xlpm.x)))</f>
        <v>(Meissner, 1900)</v>
      </c>
      <c r="N3467" s="46" t="str">
        <f>IF($I3467="","",_xlfn.LET(_xlpm.x,VLOOKUP($I3467,'2026-01-09_taxon-match'!$A$2:$N$81,6,FALSE),IF(_xlpm.x=0,"",_xlpm.x)))</f>
        <v>Animalia</v>
      </c>
      <c r="O3467" s="46" t="str">
        <f>IF($I3467="","",_xlfn.LET(_xlpm.x,VLOOKUP($I3467,'2026-01-09_taxon-match'!$A$2:$N$81,7,FALSE),IF(_xlpm.x=0,"",_xlpm.x)))</f>
        <v>Echinodermata</v>
      </c>
      <c r="P3467" s="46" t="str">
        <f>IF($I3467="","",_xlfn.LET(_xlpm.x,VLOOKUP($I3467,'2026-01-09_taxon-match'!$A$2:$N$81,8,FALSE),IF(_xlpm.x=0,"",_xlpm.x)))</f>
        <v>Echinoidea</v>
      </c>
      <c r="Q3467" s="46" t="str">
        <f>IF($I3467="","",_xlfn.LET(_xlpm.x,VLOOKUP($I3467,'2026-01-09_taxon-match'!$A$2:$N$81,9,FALSE),IF(_xlpm.x=0,"",_xlpm.x)))</f>
        <v>Camarodonta</v>
      </c>
      <c r="R3467" s="46" t="str">
        <f>IF($I3467="","",_xlfn.LET(_xlpm.x,VLOOKUP($I3467,'2026-01-09_taxon-match'!$A$2:$N$81,10,FALSE),IF(_xlpm.x=0,"",_xlpm.x)))</f>
        <v>Echinidae</v>
      </c>
      <c r="S3467" s="46" t="str">
        <f>IF($I3467="","",_xlfn.LET(_xlpm.x,VLOOKUP($I3467,'2026-01-09_taxon-match'!$A$2:$N$81,11,FALSE),IF(_xlpm.x=0,"",_xlpm.x)))</f>
        <v>Sterechinus</v>
      </c>
      <c r="T3467" s="46" t="str">
        <f>IF($I3467="","",_xlfn.LET(_xlpm.x,VLOOKUP($I3467,'2026-01-09_taxon-match'!$A$2:$N$81,13,FALSE),IF(_xlpm.x=0,"",_xlpm.x)))</f>
        <v>neumayeri</v>
      </c>
      <c r="V3467" t="s">
        <v>43</v>
      </c>
      <c r="W3467" t="s">
        <v>28</v>
      </c>
      <c r="X3467" t="s">
        <v>32</v>
      </c>
      <c r="Y3467" s="46" t="str">
        <f>IF(V3467="","",_xlfn.LET(_xlpm.x,VLOOKUP(V3467,'Drop-down_menus'!$D$2:$E$13,2,FALSE),IF(_xlpm.x=0,"",_xlpm.x)))</f>
        <v>https://orcid.org/0000-0002-0981-7442</v>
      </c>
      <c r="Z3467" s="46" t="str">
        <f>IF(W3467="","",_xlfn.LET(_xlpm.x,VLOOKUP(W3467,'Drop-down_menus'!$D$2:$E$13,2,FALSE),IF(_xlpm.x=0,"",_xlpm.x)))</f>
        <v>https://orcid.org/0000-0002-9037-7623</v>
      </c>
      <c r="AA3467" s="46" t="str">
        <f>IF(X3467="","",_xlfn.LET(_xlpm.x,VLOOKUP(X3467,'Drop-down_menus'!$D$2:$E$13,2,FALSE),IF(_xlpm.x=0,"",_xlpm.x)))</f>
        <v>https://orcid.org/0000-0001-5748-602X</v>
      </c>
      <c r="AB3467" s="46" t="s">
        <v>229</v>
      </c>
      <c r="AC3467" s="46" t="s">
        <v>1114</v>
      </c>
    </row>
    <row r="3468" spans="1:29" ht="15" customHeight="1">
      <c r="A3468" s="46">
        <v>1969</v>
      </c>
      <c r="B3468" s="2">
        <v>4523</v>
      </c>
      <c r="C3468" t="s">
        <v>839</v>
      </c>
      <c r="D3468" s="46" t="b">
        <f>COUNTIF(Events!$B$2:$B$171, C3468) &gt; 0</f>
        <v>1</v>
      </c>
      <c r="E3468" s="2" t="s">
        <v>1106</v>
      </c>
      <c r="F3468" s="46" t="s">
        <v>1105</v>
      </c>
      <c r="G3468" t="s">
        <v>177</v>
      </c>
      <c r="H3468"/>
      <c r="I3468" s="46" t="s">
        <v>177</v>
      </c>
      <c r="J3468" s="46" t="str">
        <f>IF(I3468="","",_xlfn.LET(_xlpm.x,VLOOKUP(I3468,'2026-01-09_taxon-match'!$A$2:$N$81,4,FALSE),IF(_xlpm.x=0,"",_xlpm.x)))</f>
        <v>Sterechinus neumayeri</v>
      </c>
      <c r="K3468"/>
      <c r="L3468" s="46" t="str">
        <f>IF(I3468="","",_xlfn.LET(_xlpm.x,VLOOKUP(I3468,'2026-01-09_taxon-match'!$A$2:$N$81,3,FALSE),IF(_xlpm.x=0,"",_xlpm.x)))</f>
        <v>urn:lsid:marinespecies.org:taxname:160831</v>
      </c>
      <c r="M3468" s="46" t="str">
        <f>IF($I3468="","",_xlfn.LET(_xlpm.x,VLOOKUP($I3468,'2026-01-09_taxon-match'!$A$2:$N$81,5,FALSE),IF(_xlpm.x=0,"",_xlpm.x)))</f>
        <v>(Meissner, 1900)</v>
      </c>
      <c r="N3468" s="46" t="str">
        <f>IF($I3468="","",_xlfn.LET(_xlpm.x,VLOOKUP($I3468,'2026-01-09_taxon-match'!$A$2:$N$81,6,FALSE),IF(_xlpm.x=0,"",_xlpm.x)))</f>
        <v>Animalia</v>
      </c>
      <c r="O3468" s="46" t="str">
        <f>IF($I3468="","",_xlfn.LET(_xlpm.x,VLOOKUP($I3468,'2026-01-09_taxon-match'!$A$2:$N$81,7,FALSE),IF(_xlpm.x=0,"",_xlpm.x)))</f>
        <v>Echinodermata</v>
      </c>
      <c r="P3468" s="46" t="str">
        <f>IF($I3468="","",_xlfn.LET(_xlpm.x,VLOOKUP($I3468,'2026-01-09_taxon-match'!$A$2:$N$81,8,FALSE),IF(_xlpm.x=0,"",_xlpm.x)))</f>
        <v>Echinoidea</v>
      </c>
      <c r="Q3468" s="46" t="str">
        <f>IF($I3468="","",_xlfn.LET(_xlpm.x,VLOOKUP($I3468,'2026-01-09_taxon-match'!$A$2:$N$81,9,FALSE),IF(_xlpm.x=0,"",_xlpm.x)))</f>
        <v>Camarodonta</v>
      </c>
      <c r="R3468" s="46" t="str">
        <f>IF($I3468="","",_xlfn.LET(_xlpm.x,VLOOKUP($I3468,'2026-01-09_taxon-match'!$A$2:$N$81,10,FALSE),IF(_xlpm.x=0,"",_xlpm.x)))</f>
        <v>Echinidae</v>
      </c>
      <c r="S3468" s="46" t="str">
        <f>IF($I3468="","",_xlfn.LET(_xlpm.x,VLOOKUP($I3468,'2026-01-09_taxon-match'!$A$2:$N$81,11,FALSE),IF(_xlpm.x=0,"",_xlpm.x)))</f>
        <v>Sterechinus</v>
      </c>
      <c r="T3468" s="46" t="str">
        <f>IF($I3468="","",_xlfn.LET(_xlpm.x,VLOOKUP($I3468,'2026-01-09_taxon-match'!$A$2:$N$81,13,FALSE),IF(_xlpm.x=0,"",_xlpm.x)))</f>
        <v>neumayeri</v>
      </c>
      <c r="V3468" t="s">
        <v>43</v>
      </c>
      <c r="W3468" t="s">
        <v>28</v>
      </c>
      <c r="X3468" t="s">
        <v>32</v>
      </c>
      <c r="Y3468" s="46" t="str">
        <f>IF(V3468="","",_xlfn.LET(_xlpm.x,VLOOKUP(V3468,'Drop-down_menus'!$D$2:$E$13,2,FALSE),IF(_xlpm.x=0,"",_xlpm.x)))</f>
        <v>https://orcid.org/0000-0002-0981-7442</v>
      </c>
      <c r="Z3468" s="46" t="str">
        <f>IF(W3468="","",_xlfn.LET(_xlpm.x,VLOOKUP(W3468,'Drop-down_menus'!$D$2:$E$13,2,FALSE),IF(_xlpm.x=0,"",_xlpm.x)))</f>
        <v>https://orcid.org/0000-0002-9037-7623</v>
      </c>
      <c r="AA3468" s="46" t="str">
        <f>IF(X3468="","",_xlfn.LET(_xlpm.x,VLOOKUP(X3468,'Drop-down_menus'!$D$2:$E$13,2,FALSE),IF(_xlpm.x=0,"",_xlpm.x)))</f>
        <v>https://orcid.org/0000-0001-5748-602X</v>
      </c>
      <c r="AB3468" s="46" t="s">
        <v>300</v>
      </c>
      <c r="AC3468" s="46" t="s">
        <v>1115</v>
      </c>
    </row>
    <row r="3469" spans="1:29" ht="15" customHeight="1">
      <c r="A3469" s="46">
        <v>1970</v>
      </c>
      <c r="B3469" s="2">
        <v>4524</v>
      </c>
      <c r="C3469" t="s">
        <v>839</v>
      </c>
      <c r="D3469" s="46" t="b">
        <f>COUNTIF(Events!$B$2:$B$171, C3469) &gt; 0</f>
        <v>1</v>
      </c>
      <c r="E3469" s="46" t="s">
        <v>1113</v>
      </c>
      <c r="F3469" s="2" t="s">
        <v>1104</v>
      </c>
      <c r="G3469" t="s">
        <v>177</v>
      </c>
      <c r="H3469"/>
      <c r="I3469" s="46" t="s">
        <v>177</v>
      </c>
      <c r="J3469" s="46" t="str">
        <f>IF(I3469="","",_xlfn.LET(_xlpm.x,VLOOKUP(I3469,'2026-01-09_taxon-match'!$A$2:$N$81,4,FALSE),IF(_xlpm.x=0,"",_xlpm.x)))</f>
        <v>Sterechinus neumayeri</v>
      </c>
      <c r="K3469"/>
      <c r="L3469" s="46" t="str">
        <f>IF(I3469="","",_xlfn.LET(_xlpm.x,VLOOKUP(I3469,'2026-01-09_taxon-match'!$A$2:$N$81,3,FALSE),IF(_xlpm.x=0,"",_xlpm.x)))</f>
        <v>urn:lsid:marinespecies.org:taxname:160831</v>
      </c>
      <c r="M3469" s="46" t="str">
        <f>IF($I3469="","",_xlfn.LET(_xlpm.x,VLOOKUP($I3469,'2026-01-09_taxon-match'!$A$2:$N$81,5,FALSE),IF(_xlpm.x=0,"",_xlpm.x)))</f>
        <v>(Meissner, 1900)</v>
      </c>
      <c r="N3469" s="46" t="str">
        <f>IF($I3469="","",_xlfn.LET(_xlpm.x,VLOOKUP($I3469,'2026-01-09_taxon-match'!$A$2:$N$81,6,FALSE),IF(_xlpm.x=0,"",_xlpm.x)))</f>
        <v>Animalia</v>
      </c>
      <c r="O3469" s="46" t="str">
        <f>IF($I3469="","",_xlfn.LET(_xlpm.x,VLOOKUP($I3469,'2026-01-09_taxon-match'!$A$2:$N$81,7,FALSE),IF(_xlpm.x=0,"",_xlpm.x)))</f>
        <v>Echinodermata</v>
      </c>
      <c r="P3469" s="46" t="str">
        <f>IF($I3469="","",_xlfn.LET(_xlpm.x,VLOOKUP($I3469,'2026-01-09_taxon-match'!$A$2:$N$81,8,FALSE),IF(_xlpm.x=0,"",_xlpm.x)))</f>
        <v>Echinoidea</v>
      </c>
      <c r="Q3469" s="46" t="str">
        <f>IF($I3469="","",_xlfn.LET(_xlpm.x,VLOOKUP($I3469,'2026-01-09_taxon-match'!$A$2:$N$81,9,FALSE),IF(_xlpm.x=0,"",_xlpm.x)))</f>
        <v>Camarodonta</v>
      </c>
      <c r="R3469" s="46" t="str">
        <f>IF($I3469="","",_xlfn.LET(_xlpm.x,VLOOKUP($I3469,'2026-01-09_taxon-match'!$A$2:$N$81,10,FALSE),IF(_xlpm.x=0,"",_xlpm.x)))</f>
        <v>Echinidae</v>
      </c>
      <c r="S3469" s="46" t="str">
        <f>IF($I3469="","",_xlfn.LET(_xlpm.x,VLOOKUP($I3469,'2026-01-09_taxon-match'!$A$2:$N$81,11,FALSE),IF(_xlpm.x=0,"",_xlpm.x)))</f>
        <v>Sterechinus</v>
      </c>
      <c r="T3469" s="46" t="str">
        <f>IF($I3469="","",_xlfn.LET(_xlpm.x,VLOOKUP($I3469,'2026-01-09_taxon-match'!$A$2:$N$81,13,FALSE),IF(_xlpm.x=0,"",_xlpm.x)))</f>
        <v>neumayeri</v>
      </c>
      <c r="U3469"/>
      <c r="V3469" t="s">
        <v>43</v>
      </c>
      <c r="W3469" t="s">
        <v>28</v>
      </c>
      <c r="X3469" t="s">
        <v>32</v>
      </c>
      <c r="Y3469" s="46" t="str">
        <f>IF(V3469="","",_xlfn.LET(_xlpm.x,VLOOKUP(V3469,'Drop-down_menus'!$D$2:$E$13,2,FALSE),IF(_xlpm.x=0,"",_xlpm.x)))</f>
        <v>https://orcid.org/0000-0002-0981-7442</v>
      </c>
      <c r="Z3469" s="46" t="str">
        <f>IF(W3469="","",_xlfn.LET(_xlpm.x,VLOOKUP(W3469,'Drop-down_menus'!$D$2:$E$13,2,FALSE),IF(_xlpm.x=0,"",_xlpm.x)))</f>
        <v>https://orcid.org/0000-0002-9037-7623</v>
      </c>
      <c r="AA3469" s="46" t="str">
        <f>IF(X3469="","",_xlfn.LET(_xlpm.x,VLOOKUP(X3469,'Drop-down_menus'!$D$2:$E$13,2,FALSE),IF(_xlpm.x=0,"",_xlpm.x)))</f>
        <v>https://orcid.org/0000-0001-5748-602X</v>
      </c>
      <c r="AB3469" s="46" t="s">
        <v>172</v>
      </c>
      <c r="AC3469" s="46" t="s">
        <v>1114</v>
      </c>
    </row>
    <row r="3470" spans="1:29" ht="15" customHeight="1">
      <c r="A3470" s="46">
        <v>1970</v>
      </c>
      <c r="B3470" s="2">
        <v>4525</v>
      </c>
      <c r="C3470" t="s">
        <v>839</v>
      </c>
      <c r="D3470" s="46" t="b">
        <f>COUNTIF(Events!$B$2:$B$171, C3470) &gt; 0</f>
        <v>1</v>
      </c>
      <c r="E3470" s="46" t="s">
        <v>1109</v>
      </c>
      <c r="F3470" s="46" t="s">
        <v>1107</v>
      </c>
      <c r="G3470" t="s">
        <v>177</v>
      </c>
      <c r="H3470"/>
      <c r="I3470" s="46" t="s">
        <v>177</v>
      </c>
      <c r="J3470" s="46" t="str">
        <f>IF(I3470="","",_xlfn.LET(_xlpm.x,VLOOKUP(I3470,'2026-01-09_taxon-match'!$A$2:$N$81,4,FALSE),IF(_xlpm.x=0,"",_xlpm.x)))</f>
        <v>Sterechinus neumayeri</v>
      </c>
      <c r="K3470"/>
      <c r="L3470" s="46" t="str">
        <f>IF(I3470="","",_xlfn.LET(_xlpm.x,VLOOKUP(I3470,'2026-01-09_taxon-match'!$A$2:$N$81,3,FALSE),IF(_xlpm.x=0,"",_xlpm.x)))</f>
        <v>urn:lsid:marinespecies.org:taxname:160831</v>
      </c>
      <c r="M3470" s="46" t="str">
        <f>IF($I3470="","",_xlfn.LET(_xlpm.x,VLOOKUP($I3470,'2026-01-09_taxon-match'!$A$2:$N$81,5,FALSE),IF(_xlpm.x=0,"",_xlpm.x)))</f>
        <v>(Meissner, 1900)</v>
      </c>
      <c r="N3470" s="46" t="str">
        <f>IF($I3470="","",_xlfn.LET(_xlpm.x,VLOOKUP($I3470,'2026-01-09_taxon-match'!$A$2:$N$81,6,FALSE),IF(_xlpm.x=0,"",_xlpm.x)))</f>
        <v>Animalia</v>
      </c>
      <c r="O3470" s="46" t="str">
        <f>IF($I3470="","",_xlfn.LET(_xlpm.x,VLOOKUP($I3470,'2026-01-09_taxon-match'!$A$2:$N$81,7,FALSE),IF(_xlpm.x=0,"",_xlpm.x)))</f>
        <v>Echinodermata</v>
      </c>
      <c r="P3470" s="46" t="str">
        <f>IF($I3470="","",_xlfn.LET(_xlpm.x,VLOOKUP($I3470,'2026-01-09_taxon-match'!$A$2:$N$81,8,FALSE),IF(_xlpm.x=0,"",_xlpm.x)))</f>
        <v>Echinoidea</v>
      </c>
      <c r="Q3470" s="46" t="str">
        <f>IF($I3470="","",_xlfn.LET(_xlpm.x,VLOOKUP($I3470,'2026-01-09_taxon-match'!$A$2:$N$81,9,FALSE),IF(_xlpm.x=0,"",_xlpm.x)))</f>
        <v>Camarodonta</v>
      </c>
      <c r="R3470" s="46" t="str">
        <f>IF($I3470="","",_xlfn.LET(_xlpm.x,VLOOKUP($I3470,'2026-01-09_taxon-match'!$A$2:$N$81,10,FALSE),IF(_xlpm.x=0,"",_xlpm.x)))</f>
        <v>Echinidae</v>
      </c>
      <c r="S3470" s="46" t="str">
        <f>IF($I3470="","",_xlfn.LET(_xlpm.x,VLOOKUP($I3470,'2026-01-09_taxon-match'!$A$2:$N$81,11,FALSE),IF(_xlpm.x=0,"",_xlpm.x)))</f>
        <v>Sterechinus</v>
      </c>
      <c r="T3470" s="46" t="str">
        <f>IF($I3470="","",_xlfn.LET(_xlpm.x,VLOOKUP($I3470,'2026-01-09_taxon-match'!$A$2:$N$81,13,FALSE),IF(_xlpm.x=0,"",_xlpm.x)))</f>
        <v>neumayeri</v>
      </c>
      <c r="V3470" t="s">
        <v>43</v>
      </c>
      <c r="W3470" t="s">
        <v>28</v>
      </c>
      <c r="X3470" t="s">
        <v>32</v>
      </c>
      <c r="Y3470" s="46" t="str">
        <f>IF(V3470="","",_xlfn.LET(_xlpm.x,VLOOKUP(V3470,'Drop-down_menus'!$D$2:$E$13,2,FALSE),IF(_xlpm.x=0,"",_xlpm.x)))</f>
        <v>https://orcid.org/0000-0002-0981-7442</v>
      </c>
      <c r="Z3470" s="46" t="str">
        <f>IF(W3470="","",_xlfn.LET(_xlpm.x,VLOOKUP(W3470,'Drop-down_menus'!$D$2:$E$13,2,FALSE),IF(_xlpm.x=0,"",_xlpm.x)))</f>
        <v>https://orcid.org/0000-0002-9037-7623</v>
      </c>
      <c r="AA3470" s="46" t="str">
        <f>IF(X3470="","",_xlfn.LET(_xlpm.x,VLOOKUP(X3470,'Drop-down_menus'!$D$2:$E$13,2,FALSE),IF(_xlpm.x=0,"",_xlpm.x)))</f>
        <v>https://orcid.org/0000-0001-5748-602X</v>
      </c>
      <c r="AB3470" s="46" t="s">
        <v>172</v>
      </c>
      <c r="AC3470" s="46" t="s">
        <v>189</v>
      </c>
    </row>
    <row r="3471" spans="1:29" ht="15" customHeight="1">
      <c r="A3471" s="46">
        <v>1970</v>
      </c>
      <c r="B3471" s="2">
        <v>4526</v>
      </c>
      <c r="C3471" t="s">
        <v>839</v>
      </c>
      <c r="D3471" s="46" t="b">
        <f>COUNTIF(Events!$B$2:$B$171, C3471) &gt; 0</f>
        <v>1</v>
      </c>
      <c r="E3471" s="46" t="s">
        <v>1110</v>
      </c>
      <c r="F3471" s="46" t="s">
        <v>1108</v>
      </c>
      <c r="G3471" t="s">
        <v>177</v>
      </c>
      <c r="H3471"/>
      <c r="I3471" s="46" t="s">
        <v>177</v>
      </c>
      <c r="J3471" s="46" t="str">
        <f>IF(I3471="","",_xlfn.LET(_xlpm.x,VLOOKUP(I3471,'2026-01-09_taxon-match'!$A$2:$N$81,4,FALSE),IF(_xlpm.x=0,"",_xlpm.x)))</f>
        <v>Sterechinus neumayeri</v>
      </c>
      <c r="K3471"/>
      <c r="L3471" s="46" t="str">
        <f>IF(I3471="","",_xlfn.LET(_xlpm.x,VLOOKUP(I3471,'2026-01-09_taxon-match'!$A$2:$N$81,3,FALSE),IF(_xlpm.x=0,"",_xlpm.x)))</f>
        <v>urn:lsid:marinespecies.org:taxname:160831</v>
      </c>
      <c r="M3471" s="46" t="str">
        <f>IF($I3471="","",_xlfn.LET(_xlpm.x,VLOOKUP($I3471,'2026-01-09_taxon-match'!$A$2:$N$81,5,FALSE),IF(_xlpm.x=0,"",_xlpm.x)))</f>
        <v>(Meissner, 1900)</v>
      </c>
      <c r="N3471" s="46" t="str">
        <f>IF($I3471="","",_xlfn.LET(_xlpm.x,VLOOKUP($I3471,'2026-01-09_taxon-match'!$A$2:$N$81,6,FALSE),IF(_xlpm.x=0,"",_xlpm.x)))</f>
        <v>Animalia</v>
      </c>
      <c r="O3471" s="46" t="str">
        <f>IF($I3471="","",_xlfn.LET(_xlpm.x,VLOOKUP($I3471,'2026-01-09_taxon-match'!$A$2:$N$81,7,FALSE),IF(_xlpm.x=0,"",_xlpm.x)))</f>
        <v>Echinodermata</v>
      </c>
      <c r="P3471" s="46" t="str">
        <f>IF($I3471="","",_xlfn.LET(_xlpm.x,VLOOKUP($I3471,'2026-01-09_taxon-match'!$A$2:$N$81,8,FALSE),IF(_xlpm.x=0,"",_xlpm.x)))</f>
        <v>Echinoidea</v>
      </c>
      <c r="Q3471" s="46" t="str">
        <f>IF($I3471="","",_xlfn.LET(_xlpm.x,VLOOKUP($I3471,'2026-01-09_taxon-match'!$A$2:$N$81,9,FALSE),IF(_xlpm.x=0,"",_xlpm.x)))</f>
        <v>Camarodonta</v>
      </c>
      <c r="R3471" s="46" t="str">
        <f>IF($I3471="","",_xlfn.LET(_xlpm.x,VLOOKUP($I3471,'2026-01-09_taxon-match'!$A$2:$N$81,10,FALSE),IF(_xlpm.x=0,"",_xlpm.x)))</f>
        <v>Echinidae</v>
      </c>
      <c r="S3471" s="46" t="str">
        <f>IF($I3471="","",_xlfn.LET(_xlpm.x,VLOOKUP($I3471,'2026-01-09_taxon-match'!$A$2:$N$81,11,FALSE),IF(_xlpm.x=0,"",_xlpm.x)))</f>
        <v>Sterechinus</v>
      </c>
      <c r="T3471" s="46" t="str">
        <f>IF($I3471="","",_xlfn.LET(_xlpm.x,VLOOKUP($I3471,'2026-01-09_taxon-match'!$A$2:$N$81,13,FALSE),IF(_xlpm.x=0,"",_xlpm.x)))</f>
        <v>neumayeri</v>
      </c>
      <c r="V3471" t="s">
        <v>43</v>
      </c>
      <c r="W3471" t="s">
        <v>28</v>
      </c>
      <c r="X3471" t="s">
        <v>32</v>
      </c>
      <c r="Y3471" s="46" t="str">
        <f>IF(V3471="","",_xlfn.LET(_xlpm.x,VLOOKUP(V3471,'Drop-down_menus'!$D$2:$E$13,2,FALSE),IF(_xlpm.x=0,"",_xlpm.x)))</f>
        <v>https://orcid.org/0000-0002-0981-7442</v>
      </c>
      <c r="Z3471" s="46" t="str">
        <f>IF(W3471="","",_xlfn.LET(_xlpm.x,VLOOKUP(W3471,'Drop-down_menus'!$D$2:$E$13,2,FALSE),IF(_xlpm.x=0,"",_xlpm.x)))</f>
        <v>https://orcid.org/0000-0002-9037-7623</v>
      </c>
      <c r="AA3471" s="46" t="str">
        <f>IF(X3471="","",_xlfn.LET(_xlpm.x,VLOOKUP(X3471,'Drop-down_menus'!$D$2:$E$13,2,FALSE),IF(_xlpm.x=0,"",_xlpm.x)))</f>
        <v>https://orcid.org/0000-0001-5748-602X</v>
      </c>
      <c r="AB3471" s="46" t="s">
        <v>229</v>
      </c>
      <c r="AC3471" s="46" t="s">
        <v>1114</v>
      </c>
    </row>
    <row r="3472" spans="1:29" ht="15" customHeight="1">
      <c r="A3472" s="46">
        <v>1970</v>
      </c>
      <c r="B3472" s="2">
        <v>4527</v>
      </c>
      <c r="C3472" t="s">
        <v>839</v>
      </c>
      <c r="D3472" s="46" t="b">
        <f>COUNTIF(Events!$B$2:$B$171, C3472) &gt; 0</f>
        <v>1</v>
      </c>
      <c r="E3472" s="46" t="s">
        <v>1111</v>
      </c>
      <c r="F3472" s="46" t="s">
        <v>1108</v>
      </c>
      <c r="G3472" t="s">
        <v>177</v>
      </c>
      <c r="H3472"/>
      <c r="I3472" s="46" t="s">
        <v>177</v>
      </c>
      <c r="J3472" s="46" t="str">
        <f>IF(I3472="","",_xlfn.LET(_xlpm.x,VLOOKUP(I3472,'2026-01-09_taxon-match'!$A$2:$N$81,4,FALSE),IF(_xlpm.x=0,"",_xlpm.x)))</f>
        <v>Sterechinus neumayeri</v>
      </c>
      <c r="K3472"/>
      <c r="L3472" s="46" t="str">
        <f>IF(I3472="","",_xlfn.LET(_xlpm.x,VLOOKUP(I3472,'2026-01-09_taxon-match'!$A$2:$N$81,3,FALSE),IF(_xlpm.x=0,"",_xlpm.x)))</f>
        <v>urn:lsid:marinespecies.org:taxname:160831</v>
      </c>
      <c r="M3472" s="46" t="str">
        <f>IF($I3472="","",_xlfn.LET(_xlpm.x,VLOOKUP($I3472,'2026-01-09_taxon-match'!$A$2:$N$81,5,FALSE),IF(_xlpm.x=0,"",_xlpm.x)))</f>
        <v>(Meissner, 1900)</v>
      </c>
      <c r="N3472" s="46" t="str">
        <f>IF($I3472="","",_xlfn.LET(_xlpm.x,VLOOKUP($I3472,'2026-01-09_taxon-match'!$A$2:$N$81,6,FALSE),IF(_xlpm.x=0,"",_xlpm.x)))</f>
        <v>Animalia</v>
      </c>
      <c r="O3472" s="46" t="str">
        <f>IF($I3472="","",_xlfn.LET(_xlpm.x,VLOOKUP($I3472,'2026-01-09_taxon-match'!$A$2:$N$81,7,FALSE),IF(_xlpm.x=0,"",_xlpm.x)))</f>
        <v>Echinodermata</v>
      </c>
      <c r="P3472" s="46" t="str">
        <f>IF($I3472="","",_xlfn.LET(_xlpm.x,VLOOKUP($I3472,'2026-01-09_taxon-match'!$A$2:$N$81,8,FALSE),IF(_xlpm.x=0,"",_xlpm.x)))</f>
        <v>Echinoidea</v>
      </c>
      <c r="Q3472" s="46" t="str">
        <f>IF($I3472="","",_xlfn.LET(_xlpm.x,VLOOKUP($I3472,'2026-01-09_taxon-match'!$A$2:$N$81,9,FALSE),IF(_xlpm.x=0,"",_xlpm.x)))</f>
        <v>Camarodonta</v>
      </c>
      <c r="R3472" s="46" t="str">
        <f>IF($I3472="","",_xlfn.LET(_xlpm.x,VLOOKUP($I3472,'2026-01-09_taxon-match'!$A$2:$N$81,10,FALSE),IF(_xlpm.x=0,"",_xlpm.x)))</f>
        <v>Echinidae</v>
      </c>
      <c r="S3472" s="46" t="str">
        <f>IF($I3472="","",_xlfn.LET(_xlpm.x,VLOOKUP($I3472,'2026-01-09_taxon-match'!$A$2:$N$81,11,FALSE),IF(_xlpm.x=0,"",_xlpm.x)))</f>
        <v>Sterechinus</v>
      </c>
      <c r="T3472" s="46" t="str">
        <f>IF($I3472="","",_xlfn.LET(_xlpm.x,VLOOKUP($I3472,'2026-01-09_taxon-match'!$A$2:$N$81,13,FALSE),IF(_xlpm.x=0,"",_xlpm.x)))</f>
        <v>neumayeri</v>
      </c>
      <c r="V3472" t="s">
        <v>43</v>
      </c>
      <c r="W3472" t="s">
        <v>28</v>
      </c>
      <c r="X3472" t="s">
        <v>32</v>
      </c>
      <c r="Y3472" s="46" t="str">
        <f>IF(V3472="","",_xlfn.LET(_xlpm.x,VLOOKUP(V3472,'Drop-down_menus'!$D$2:$E$13,2,FALSE),IF(_xlpm.x=0,"",_xlpm.x)))</f>
        <v>https://orcid.org/0000-0002-0981-7442</v>
      </c>
      <c r="Z3472" s="46" t="str">
        <f>IF(W3472="","",_xlfn.LET(_xlpm.x,VLOOKUP(W3472,'Drop-down_menus'!$D$2:$E$13,2,FALSE),IF(_xlpm.x=0,"",_xlpm.x)))</f>
        <v>https://orcid.org/0000-0002-9037-7623</v>
      </c>
      <c r="AA3472" s="46" t="str">
        <f>IF(X3472="","",_xlfn.LET(_xlpm.x,VLOOKUP(X3472,'Drop-down_menus'!$D$2:$E$13,2,FALSE),IF(_xlpm.x=0,"",_xlpm.x)))</f>
        <v>https://orcid.org/0000-0001-5748-602X</v>
      </c>
      <c r="AB3472" s="46" t="s">
        <v>229</v>
      </c>
      <c r="AC3472" s="46" t="s">
        <v>1114</v>
      </c>
    </row>
    <row r="3473" spans="1:29" ht="15" customHeight="1">
      <c r="A3473" s="46">
        <v>1970</v>
      </c>
      <c r="B3473" s="2">
        <v>4528</v>
      </c>
      <c r="C3473" t="s">
        <v>839</v>
      </c>
      <c r="D3473" s="46" t="b">
        <f>COUNTIF(Events!$B$2:$B$171, C3473) &gt; 0</f>
        <v>1</v>
      </c>
      <c r="E3473" s="2" t="s">
        <v>1106</v>
      </c>
      <c r="F3473" s="46" t="s">
        <v>1105</v>
      </c>
      <c r="G3473" t="s">
        <v>177</v>
      </c>
      <c r="H3473"/>
      <c r="I3473" s="46" t="s">
        <v>177</v>
      </c>
      <c r="J3473" s="46" t="str">
        <f>IF(I3473="","",_xlfn.LET(_xlpm.x,VLOOKUP(I3473,'2026-01-09_taxon-match'!$A$2:$N$81,4,FALSE),IF(_xlpm.x=0,"",_xlpm.x)))</f>
        <v>Sterechinus neumayeri</v>
      </c>
      <c r="K3473"/>
      <c r="L3473" s="46" t="str">
        <f>IF(I3473="","",_xlfn.LET(_xlpm.x,VLOOKUP(I3473,'2026-01-09_taxon-match'!$A$2:$N$81,3,FALSE),IF(_xlpm.x=0,"",_xlpm.x)))</f>
        <v>urn:lsid:marinespecies.org:taxname:160831</v>
      </c>
      <c r="M3473" s="46" t="str">
        <f>IF($I3473="","",_xlfn.LET(_xlpm.x,VLOOKUP($I3473,'2026-01-09_taxon-match'!$A$2:$N$81,5,FALSE),IF(_xlpm.x=0,"",_xlpm.x)))</f>
        <v>(Meissner, 1900)</v>
      </c>
      <c r="N3473" s="46" t="str">
        <f>IF($I3473="","",_xlfn.LET(_xlpm.x,VLOOKUP($I3473,'2026-01-09_taxon-match'!$A$2:$N$81,6,FALSE),IF(_xlpm.x=0,"",_xlpm.x)))</f>
        <v>Animalia</v>
      </c>
      <c r="O3473" s="46" t="str">
        <f>IF($I3473="","",_xlfn.LET(_xlpm.x,VLOOKUP($I3473,'2026-01-09_taxon-match'!$A$2:$N$81,7,FALSE),IF(_xlpm.x=0,"",_xlpm.x)))</f>
        <v>Echinodermata</v>
      </c>
      <c r="P3473" s="46" t="str">
        <f>IF($I3473="","",_xlfn.LET(_xlpm.x,VLOOKUP($I3473,'2026-01-09_taxon-match'!$A$2:$N$81,8,FALSE),IF(_xlpm.x=0,"",_xlpm.x)))</f>
        <v>Echinoidea</v>
      </c>
      <c r="Q3473" s="46" t="str">
        <f>IF($I3473="","",_xlfn.LET(_xlpm.x,VLOOKUP($I3473,'2026-01-09_taxon-match'!$A$2:$N$81,9,FALSE),IF(_xlpm.x=0,"",_xlpm.x)))</f>
        <v>Camarodonta</v>
      </c>
      <c r="R3473" s="46" t="str">
        <f>IF($I3473="","",_xlfn.LET(_xlpm.x,VLOOKUP($I3473,'2026-01-09_taxon-match'!$A$2:$N$81,10,FALSE),IF(_xlpm.x=0,"",_xlpm.x)))</f>
        <v>Echinidae</v>
      </c>
      <c r="S3473" s="46" t="str">
        <f>IF($I3473="","",_xlfn.LET(_xlpm.x,VLOOKUP($I3473,'2026-01-09_taxon-match'!$A$2:$N$81,11,FALSE),IF(_xlpm.x=0,"",_xlpm.x)))</f>
        <v>Sterechinus</v>
      </c>
      <c r="T3473" s="46" t="str">
        <f>IF($I3473="","",_xlfn.LET(_xlpm.x,VLOOKUP($I3473,'2026-01-09_taxon-match'!$A$2:$N$81,13,FALSE),IF(_xlpm.x=0,"",_xlpm.x)))</f>
        <v>neumayeri</v>
      </c>
      <c r="V3473" t="s">
        <v>43</v>
      </c>
      <c r="W3473" t="s">
        <v>28</v>
      </c>
      <c r="X3473" t="s">
        <v>32</v>
      </c>
      <c r="Y3473" s="46" t="str">
        <f>IF(V3473="","",_xlfn.LET(_xlpm.x,VLOOKUP(V3473,'Drop-down_menus'!$D$2:$E$13,2,FALSE),IF(_xlpm.x=0,"",_xlpm.x)))</f>
        <v>https://orcid.org/0000-0002-0981-7442</v>
      </c>
      <c r="Z3473" s="46" t="str">
        <f>IF(W3473="","",_xlfn.LET(_xlpm.x,VLOOKUP(W3473,'Drop-down_menus'!$D$2:$E$13,2,FALSE),IF(_xlpm.x=0,"",_xlpm.x)))</f>
        <v>https://orcid.org/0000-0002-9037-7623</v>
      </c>
      <c r="AA3473" s="46" t="str">
        <f>IF(X3473="","",_xlfn.LET(_xlpm.x,VLOOKUP(X3473,'Drop-down_menus'!$D$2:$E$13,2,FALSE),IF(_xlpm.x=0,"",_xlpm.x)))</f>
        <v>https://orcid.org/0000-0001-5748-602X</v>
      </c>
      <c r="AB3473" s="46" t="s">
        <v>300</v>
      </c>
      <c r="AC3473" s="46" t="s">
        <v>1115</v>
      </c>
    </row>
    <row r="3474" spans="1:29" ht="15" customHeight="1">
      <c r="A3474" s="46">
        <v>1971</v>
      </c>
      <c r="B3474" s="2">
        <v>4529</v>
      </c>
      <c r="C3474" t="s">
        <v>839</v>
      </c>
      <c r="D3474" s="46" t="b">
        <f>COUNTIF(Events!$B$2:$B$171, C3474) &gt; 0</f>
        <v>1</v>
      </c>
      <c r="E3474" s="46" t="s">
        <v>1113</v>
      </c>
      <c r="F3474" s="2" t="s">
        <v>1104</v>
      </c>
      <c r="G3474" t="s">
        <v>177</v>
      </c>
      <c r="H3474"/>
      <c r="I3474" s="46" t="s">
        <v>177</v>
      </c>
      <c r="J3474" s="46" t="str">
        <f>IF(I3474="","",_xlfn.LET(_xlpm.x,VLOOKUP(I3474,'2026-01-09_taxon-match'!$A$2:$N$81,4,FALSE),IF(_xlpm.x=0,"",_xlpm.x)))</f>
        <v>Sterechinus neumayeri</v>
      </c>
      <c r="K3474"/>
      <c r="L3474" s="46" t="str">
        <f>IF(I3474="","",_xlfn.LET(_xlpm.x,VLOOKUP(I3474,'2026-01-09_taxon-match'!$A$2:$N$81,3,FALSE),IF(_xlpm.x=0,"",_xlpm.x)))</f>
        <v>urn:lsid:marinespecies.org:taxname:160831</v>
      </c>
      <c r="M3474" s="46" t="str">
        <f>IF($I3474="","",_xlfn.LET(_xlpm.x,VLOOKUP($I3474,'2026-01-09_taxon-match'!$A$2:$N$81,5,FALSE),IF(_xlpm.x=0,"",_xlpm.x)))</f>
        <v>(Meissner, 1900)</v>
      </c>
      <c r="N3474" s="46" t="str">
        <f>IF($I3474="","",_xlfn.LET(_xlpm.x,VLOOKUP($I3474,'2026-01-09_taxon-match'!$A$2:$N$81,6,FALSE),IF(_xlpm.x=0,"",_xlpm.x)))</f>
        <v>Animalia</v>
      </c>
      <c r="O3474" s="46" t="str">
        <f>IF($I3474="","",_xlfn.LET(_xlpm.x,VLOOKUP($I3474,'2026-01-09_taxon-match'!$A$2:$N$81,7,FALSE),IF(_xlpm.x=0,"",_xlpm.x)))</f>
        <v>Echinodermata</v>
      </c>
      <c r="P3474" s="46" t="str">
        <f>IF($I3474="","",_xlfn.LET(_xlpm.x,VLOOKUP($I3474,'2026-01-09_taxon-match'!$A$2:$N$81,8,FALSE),IF(_xlpm.x=0,"",_xlpm.x)))</f>
        <v>Echinoidea</v>
      </c>
      <c r="Q3474" s="46" t="str">
        <f>IF($I3474="","",_xlfn.LET(_xlpm.x,VLOOKUP($I3474,'2026-01-09_taxon-match'!$A$2:$N$81,9,FALSE),IF(_xlpm.x=0,"",_xlpm.x)))</f>
        <v>Camarodonta</v>
      </c>
      <c r="R3474" s="46" t="str">
        <f>IF($I3474="","",_xlfn.LET(_xlpm.x,VLOOKUP($I3474,'2026-01-09_taxon-match'!$A$2:$N$81,10,FALSE),IF(_xlpm.x=0,"",_xlpm.x)))</f>
        <v>Echinidae</v>
      </c>
      <c r="S3474" s="46" t="str">
        <f>IF($I3474="","",_xlfn.LET(_xlpm.x,VLOOKUP($I3474,'2026-01-09_taxon-match'!$A$2:$N$81,11,FALSE),IF(_xlpm.x=0,"",_xlpm.x)))</f>
        <v>Sterechinus</v>
      </c>
      <c r="T3474" s="46" t="str">
        <f>IF($I3474="","",_xlfn.LET(_xlpm.x,VLOOKUP($I3474,'2026-01-09_taxon-match'!$A$2:$N$81,13,FALSE),IF(_xlpm.x=0,"",_xlpm.x)))</f>
        <v>neumayeri</v>
      </c>
      <c r="U3474"/>
      <c r="V3474" t="s">
        <v>43</v>
      </c>
      <c r="W3474" t="s">
        <v>28</v>
      </c>
      <c r="X3474" t="s">
        <v>32</v>
      </c>
      <c r="Y3474" s="46" t="str">
        <f>IF(V3474="","",_xlfn.LET(_xlpm.x,VLOOKUP(V3474,'Drop-down_menus'!$D$2:$E$13,2,FALSE),IF(_xlpm.x=0,"",_xlpm.x)))</f>
        <v>https://orcid.org/0000-0002-0981-7442</v>
      </c>
      <c r="Z3474" s="46" t="str">
        <f>IF(W3474="","",_xlfn.LET(_xlpm.x,VLOOKUP(W3474,'Drop-down_menus'!$D$2:$E$13,2,FALSE),IF(_xlpm.x=0,"",_xlpm.x)))</f>
        <v>https://orcid.org/0000-0002-9037-7623</v>
      </c>
      <c r="AA3474" s="46" t="str">
        <f>IF(X3474="","",_xlfn.LET(_xlpm.x,VLOOKUP(X3474,'Drop-down_menus'!$D$2:$E$13,2,FALSE),IF(_xlpm.x=0,"",_xlpm.x)))</f>
        <v>https://orcid.org/0000-0001-5748-602X</v>
      </c>
      <c r="AB3474" s="46" t="s">
        <v>172</v>
      </c>
      <c r="AC3474" s="46" t="s">
        <v>1114</v>
      </c>
    </row>
    <row r="3475" spans="1:29" ht="15" customHeight="1">
      <c r="A3475" s="46">
        <v>1971</v>
      </c>
      <c r="B3475" s="2">
        <v>4530</v>
      </c>
      <c r="C3475" t="s">
        <v>839</v>
      </c>
      <c r="D3475" s="46" t="b">
        <f>COUNTIF(Events!$B$2:$B$171, C3475) &gt; 0</f>
        <v>1</v>
      </c>
      <c r="E3475" s="46" t="s">
        <v>1109</v>
      </c>
      <c r="F3475" s="46" t="s">
        <v>1107</v>
      </c>
      <c r="G3475" t="s">
        <v>177</v>
      </c>
      <c r="H3475"/>
      <c r="I3475" s="46" t="s">
        <v>177</v>
      </c>
      <c r="J3475" s="46" t="str">
        <f>IF(I3475="","",_xlfn.LET(_xlpm.x,VLOOKUP(I3475,'2026-01-09_taxon-match'!$A$2:$N$81,4,FALSE),IF(_xlpm.x=0,"",_xlpm.x)))</f>
        <v>Sterechinus neumayeri</v>
      </c>
      <c r="K3475"/>
      <c r="L3475" s="46" t="str">
        <f>IF(I3475="","",_xlfn.LET(_xlpm.x,VLOOKUP(I3475,'2026-01-09_taxon-match'!$A$2:$N$81,3,FALSE),IF(_xlpm.x=0,"",_xlpm.x)))</f>
        <v>urn:lsid:marinespecies.org:taxname:160831</v>
      </c>
      <c r="M3475" s="46" t="str">
        <f>IF($I3475="","",_xlfn.LET(_xlpm.x,VLOOKUP($I3475,'2026-01-09_taxon-match'!$A$2:$N$81,5,FALSE),IF(_xlpm.x=0,"",_xlpm.x)))</f>
        <v>(Meissner, 1900)</v>
      </c>
      <c r="N3475" s="46" t="str">
        <f>IF($I3475="","",_xlfn.LET(_xlpm.x,VLOOKUP($I3475,'2026-01-09_taxon-match'!$A$2:$N$81,6,FALSE),IF(_xlpm.x=0,"",_xlpm.x)))</f>
        <v>Animalia</v>
      </c>
      <c r="O3475" s="46" t="str">
        <f>IF($I3475="","",_xlfn.LET(_xlpm.x,VLOOKUP($I3475,'2026-01-09_taxon-match'!$A$2:$N$81,7,FALSE),IF(_xlpm.x=0,"",_xlpm.x)))</f>
        <v>Echinodermata</v>
      </c>
      <c r="P3475" s="46" t="str">
        <f>IF($I3475="","",_xlfn.LET(_xlpm.x,VLOOKUP($I3475,'2026-01-09_taxon-match'!$A$2:$N$81,8,FALSE),IF(_xlpm.x=0,"",_xlpm.x)))</f>
        <v>Echinoidea</v>
      </c>
      <c r="Q3475" s="46" t="str">
        <f>IF($I3475="","",_xlfn.LET(_xlpm.x,VLOOKUP($I3475,'2026-01-09_taxon-match'!$A$2:$N$81,9,FALSE),IF(_xlpm.x=0,"",_xlpm.x)))</f>
        <v>Camarodonta</v>
      </c>
      <c r="R3475" s="46" t="str">
        <f>IF($I3475="","",_xlfn.LET(_xlpm.x,VLOOKUP($I3475,'2026-01-09_taxon-match'!$A$2:$N$81,10,FALSE),IF(_xlpm.x=0,"",_xlpm.x)))</f>
        <v>Echinidae</v>
      </c>
      <c r="S3475" s="46" t="str">
        <f>IF($I3475="","",_xlfn.LET(_xlpm.x,VLOOKUP($I3475,'2026-01-09_taxon-match'!$A$2:$N$81,11,FALSE),IF(_xlpm.x=0,"",_xlpm.x)))</f>
        <v>Sterechinus</v>
      </c>
      <c r="T3475" s="46" t="str">
        <f>IF($I3475="","",_xlfn.LET(_xlpm.x,VLOOKUP($I3475,'2026-01-09_taxon-match'!$A$2:$N$81,13,FALSE),IF(_xlpm.x=0,"",_xlpm.x)))</f>
        <v>neumayeri</v>
      </c>
      <c r="V3475" t="s">
        <v>43</v>
      </c>
      <c r="W3475" t="s">
        <v>28</v>
      </c>
      <c r="X3475" t="s">
        <v>32</v>
      </c>
      <c r="Y3475" s="46" t="str">
        <f>IF(V3475="","",_xlfn.LET(_xlpm.x,VLOOKUP(V3475,'Drop-down_menus'!$D$2:$E$13,2,FALSE),IF(_xlpm.x=0,"",_xlpm.x)))</f>
        <v>https://orcid.org/0000-0002-0981-7442</v>
      </c>
      <c r="Z3475" s="46" t="str">
        <f>IF(W3475="","",_xlfn.LET(_xlpm.x,VLOOKUP(W3475,'Drop-down_menus'!$D$2:$E$13,2,FALSE),IF(_xlpm.x=0,"",_xlpm.x)))</f>
        <v>https://orcid.org/0000-0002-9037-7623</v>
      </c>
      <c r="AA3475" s="46" t="str">
        <f>IF(X3475="","",_xlfn.LET(_xlpm.x,VLOOKUP(X3475,'Drop-down_menus'!$D$2:$E$13,2,FALSE),IF(_xlpm.x=0,"",_xlpm.x)))</f>
        <v>https://orcid.org/0000-0001-5748-602X</v>
      </c>
      <c r="AB3475" s="46" t="s">
        <v>172</v>
      </c>
      <c r="AC3475" s="46" t="s">
        <v>189</v>
      </c>
    </row>
    <row r="3476" spans="1:29" ht="15" customHeight="1">
      <c r="A3476" s="46">
        <v>1971</v>
      </c>
      <c r="B3476" s="2">
        <v>4531</v>
      </c>
      <c r="C3476" t="s">
        <v>839</v>
      </c>
      <c r="D3476" s="46" t="b">
        <f>COUNTIF(Events!$B$2:$B$171, C3476) &gt; 0</f>
        <v>1</v>
      </c>
      <c r="E3476" s="46" t="s">
        <v>1110</v>
      </c>
      <c r="F3476" s="46" t="s">
        <v>1108</v>
      </c>
      <c r="G3476" t="s">
        <v>177</v>
      </c>
      <c r="H3476"/>
      <c r="I3476" s="46" t="s">
        <v>177</v>
      </c>
      <c r="J3476" s="46" t="str">
        <f>IF(I3476="","",_xlfn.LET(_xlpm.x,VLOOKUP(I3476,'2026-01-09_taxon-match'!$A$2:$N$81,4,FALSE),IF(_xlpm.x=0,"",_xlpm.x)))</f>
        <v>Sterechinus neumayeri</v>
      </c>
      <c r="K3476"/>
      <c r="L3476" s="46" t="str">
        <f>IF(I3476="","",_xlfn.LET(_xlpm.x,VLOOKUP(I3476,'2026-01-09_taxon-match'!$A$2:$N$81,3,FALSE),IF(_xlpm.x=0,"",_xlpm.x)))</f>
        <v>urn:lsid:marinespecies.org:taxname:160831</v>
      </c>
      <c r="M3476" s="46" t="str">
        <f>IF($I3476="","",_xlfn.LET(_xlpm.x,VLOOKUP($I3476,'2026-01-09_taxon-match'!$A$2:$N$81,5,FALSE),IF(_xlpm.x=0,"",_xlpm.x)))</f>
        <v>(Meissner, 1900)</v>
      </c>
      <c r="N3476" s="46" t="str">
        <f>IF($I3476="","",_xlfn.LET(_xlpm.x,VLOOKUP($I3476,'2026-01-09_taxon-match'!$A$2:$N$81,6,FALSE),IF(_xlpm.x=0,"",_xlpm.x)))</f>
        <v>Animalia</v>
      </c>
      <c r="O3476" s="46" t="str">
        <f>IF($I3476="","",_xlfn.LET(_xlpm.x,VLOOKUP($I3476,'2026-01-09_taxon-match'!$A$2:$N$81,7,FALSE),IF(_xlpm.x=0,"",_xlpm.x)))</f>
        <v>Echinodermata</v>
      </c>
      <c r="P3476" s="46" t="str">
        <f>IF($I3476="","",_xlfn.LET(_xlpm.x,VLOOKUP($I3476,'2026-01-09_taxon-match'!$A$2:$N$81,8,FALSE),IF(_xlpm.x=0,"",_xlpm.x)))</f>
        <v>Echinoidea</v>
      </c>
      <c r="Q3476" s="46" t="str">
        <f>IF($I3476="","",_xlfn.LET(_xlpm.x,VLOOKUP($I3476,'2026-01-09_taxon-match'!$A$2:$N$81,9,FALSE),IF(_xlpm.x=0,"",_xlpm.x)))</f>
        <v>Camarodonta</v>
      </c>
      <c r="R3476" s="46" t="str">
        <f>IF($I3476="","",_xlfn.LET(_xlpm.x,VLOOKUP($I3476,'2026-01-09_taxon-match'!$A$2:$N$81,10,FALSE),IF(_xlpm.x=0,"",_xlpm.x)))</f>
        <v>Echinidae</v>
      </c>
      <c r="S3476" s="46" t="str">
        <f>IF($I3476="","",_xlfn.LET(_xlpm.x,VLOOKUP($I3476,'2026-01-09_taxon-match'!$A$2:$N$81,11,FALSE),IF(_xlpm.x=0,"",_xlpm.x)))</f>
        <v>Sterechinus</v>
      </c>
      <c r="T3476" s="46" t="str">
        <f>IF($I3476="","",_xlfn.LET(_xlpm.x,VLOOKUP($I3476,'2026-01-09_taxon-match'!$A$2:$N$81,13,FALSE),IF(_xlpm.x=0,"",_xlpm.x)))</f>
        <v>neumayeri</v>
      </c>
      <c r="V3476" t="s">
        <v>43</v>
      </c>
      <c r="W3476" t="s">
        <v>28</v>
      </c>
      <c r="X3476" t="s">
        <v>32</v>
      </c>
      <c r="Y3476" s="46" t="str">
        <f>IF(V3476="","",_xlfn.LET(_xlpm.x,VLOOKUP(V3476,'Drop-down_menus'!$D$2:$E$13,2,FALSE),IF(_xlpm.x=0,"",_xlpm.x)))</f>
        <v>https://orcid.org/0000-0002-0981-7442</v>
      </c>
      <c r="Z3476" s="46" t="str">
        <f>IF(W3476="","",_xlfn.LET(_xlpm.x,VLOOKUP(W3476,'Drop-down_menus'!$D$2:$E$13,2,FALSE),IF(_xlpm.x=0,"",_xlpm.x)))</f>
        <v>https://orcid.org/0000-0002-9037-7623</v>
      </c>
      <c r="AA3476" s="46" t="str">
        <f>IF(X3476="","",_xlfn.LET(_xlpm.x,VLOOKUP(X3476,'Drop-down_menus'!$D$2:$E$13,2,FALSE),IF(_xlpm.x=0,"",_xlpm.x)))</f>
        <v>https://orcid.org/0000-0001-5748-602X</v>
      </c>
      <c r="AB3476" s="46" t="s">
        <v>229</v>
      </c>
      <c r="AC3476" s="46" t="s">
        <v>1114</v>
      </c>
    </row>
    <row r="3477" spans="1:29" ht="15" customHeight="1">
      <c r="A3477" s="46">
        <v>1971</v>
      </c>
      <c r="B3477" s="2">
        <v>4532</v>
      </c>
      <c r="C3477" t="s">
        <v>839</v>
      </c>
      <c r="D3477" s="46" t="b">
        <f>COUNTIF(Events!$B$2:$B$171, C3477) &gt; 0</f>
        <v>1</v>
      </c>
      <c r="E3477" s="46" t="s">
        <v>1111</v>
      </c>
      <c r="F3477" s="46" t="s">
        <v>1108</v>
      </c>
      <c r="G3477" t="s">
        <v>177</v>
      </c>
      <c r="H3477"/>
      <c r="I3477" s="46" t="s">
        <v>177</v>
      </c>
      <c r="J3477" s="46" t="str">
        <f>IF(I3477="","",_xlfn.LET(_xlpm.x,VLOOKUP(I3477,'2026-01-09_taxon-match'!$A$2:$N$81,4,FALSE),IF(_xlpm.x=0,"",_xlpm.x)))</f>
        <v>Sterechinus neumayeri</v>
      </c>
      <c r="K3477"/>
      <c r="L3477" s="46" t="str">
        <f>IF(I3477="","",_xlfn.LET(_xlpm.x,VLOOKUP(I3477,'2026-01-09_taxon-match'!$A$2:$N$81,3,FALSE),IF(_xlpm.x=0,"",_xlpm.x)))</f>
        <v>urn:lsid:marinespecies.org:taxname:160831</v>
      </c>
      <c r="M3477" s="46" t="str">
        <f>IF($I3477="","",_xlfn.LET(_xlpm.x,VLOOKUP($I3477,'2026-01-09_taxon-match'!$A$2:$N$81,5,FALSE),IF(_xlpm.x=0,"",_xlpm.x)))</f>
        <v>(Meissner, 1900)</v>
      </c>
      <c r="N3477" s="46" t="str">
        <f>IF($I3477="","",_xlfn.LET(_xlpm.x,VLOOKUP($I3477,'2026-01-09_taxon-match'!$A$2:$N$81,6,FALSE),IF(_xlpm.x=0,"",_xlpm.x)))</f>
        <v>Animalia</v>
      </c>
      <c r="O3477" s="46" t="str">
        <f>IF($I3477="","",_xlfn.LET(_xlpm.x,VLOOKUP($I3477,'2026-01-09_taxon-match'!$A$2:$N$81,7,FALSE),IF(_xlpm.x=0,"",_xlpm.x)))</f>
        <v>Echinodermata</v>
      </c>
      <c r="P3477" s="46" t="str">
        <f>IF($I3477="","",_xlfn.LET(_xlpm.x,VLOOKUP($I3477,'2026-01-09_taxon-match'!$A$2:$N$81,8,FALSE),IF(_xlpm.x=0,"",_xlpm.x)))</f>
        <v>Echinoidea</v>
      </c>
      <c r="Q3477" s="46" t="str">
        <f>IF($I3477="","",_xlfn.LET(_xlpm.x,VLOOKUP($I3477,'2026-01-09_taxon-match'!$A$2:$N$81,9,FALSE),IF(_xlpm.x=0,"",_xlpm.x)))</f>
        <v>Camarodonta</v>
      </c>
      <c r="R3477" s="46" t="str">
        <f>IF($I3477="","",_xlfn.LET(_xlpm.x,VLOOKUP($I3477,'2026-01-09_taxon-match'!$A$2:$N$81,10,FALSE),IF(_xlpm.x=0,"",_xlpm.x)))</f>
        <v>Echinidae</v>
      </c>
      <c r="S3477" s="46" t="str">
        <f>IF($I3477="","",_xlfn.LET(_xlpm.x,VLOOKUP($I3477,'2026-01-09_taxon-match'!$A$2:$N$81,11,FALSE),IF(_xlpm.x=0,"",_xlpm.x)))</f>
        <v>Sterechinus</v>
      </c>
      <c r="T3477" s="46" t="str">
        <f>IF($I3477="","",_xlfn.LET(_xlpm.x,VLOOKUP($I3477,'2026-01-09_taxon-match'!$A$2:$N$81,13,FALSE),IF(_xlpm.x=0,"",_xlpm.x)))</f>
        <v>neumayeri</v>
      </c>
      <c r="V3477" t="s">
        <v>43</v>
      </c>
      <c r="W3477" t="s">
        <v>28</v>
      </c>
      <c r="X3477" t="s">
        <v>32</v>
      </c>
      <c r="Y3477" s="46" t="str">
        <f>IF(V3477="","",_xlfn.LET(_xlpm.x,VLOOKUP(V3477,'Drop-down_menus'!$D$2:$E$13,2,FALSE),IF(_xlpm.x=0,"",_xlpm.x)))</f>
        <v>https://orcid.org/0000-0002-0981-7442</v>
      </c>
      <c r="Z3477" s="46" t="str">
        <f>IF(W3477="","",_xlfn.LET(_xlpm.x,VLOOKUP(W3477,'Drop-down_menus'!$D$2:$E$13,2,FALSE),IF(_xlpm.x=0,"",_xlpm.x)))</f>
        <v>https://orcid.org/0000-0002-9037-7623</v>
      </c>
      <c r="AA3477" s="46" t="str">
        <f>IF(X3477="","",_xlfn.LET(_xlpm.x,VLOOKUP(X3477,'Drop-down_menus'!$D$2:$E$13,2,FALSE),IF(_xlpm.x=0,"",_xlpm.x)))</f>
        <v>https://orcid.org/0000-0001-5748-602X</v>
      </c>
      <c r="AB3477" s="46" t="s">
        <v>229</v>
      </c>
      <c r="AC3477" s="46" t="s">
        <v>1114</v>
      </c>
    </row>
    <row r="3478" spans="1:29" ht="15" customHeight="1">
      <c r="A3478" s="46">
        <v>1971</v>
      </c>
      <c r="B3478" s="2">
        <v>4533</v>
      </c>
      <c r="C3478" t="s">
        <v>839</v>
      </c>
      <c r="D3478" s="46" t="b">
        <f>COUNTIF(Events!$B$2:$B$171, C3478) &gt; 0</f>
        <v>1</v>
      </c>
      <c r="E3478" s="2" t="s">
        <v>1106</v>
      </c>
      <c r="F3478" s="46" t="s">
        <v>1105</v>
      </c>
      <c r="G3478" t="s">
        <v>177</v>
      </c>
      <c r="H3478"/>
      <c r="I3478" s="46" t="s">
        <v>177</v>
      </c>
      <c r="J3478" s="46" t="str">
        <f>IF(I3478="","",_xlfn.LET(_xlpm.x,VLOOKUP(I3478,'2026-01-09_taxon-match'!$A$2:$N$81,4,FALSE),IF(_xlpm.x=0,"",_xlpm.x)))</f>
        <v>Sterechinus neumayeri</v>
      </c>
      <c r="K3478"/>
      <c r="L3478" s="46" t="str">
        <f>IF(I3478="","",_xlfn.LET(_xlpm.x,VLOOKUP(I3478,'2026-01-09_taxon-match'!$A$2:$N$81,3,FALSE),IF(_xlpm.x=0,"",_xlpm.x)))</f>
        <v>urn:lsid:marinespecies.org:taxname:160831</v>
      </c>
      <c r="M3478" s="46" t="str">
        <f>IF($I3478="","",_xlfn.LET(_xlpm.x,VLOOKUP($I3478,'2026-01-09_taxon-match'!$A$2:$N$81,5,FALSE),IF(_xlpm.x=0,"",_xlpm.x)))</f>
        <v>(Meissner, 1900)</v>
      </c>
      <c r="N3478" s="46" t="str">
        <f>IF($I3478="","",_xlfn.LET(_xlpm.x,VLOOKUP($I3478,'2026-01-09_taxon-match'!$A$2:$N$81,6,FALSE),IF(_xlpm.x=0,"",_xlpm.x)))</f>
        <v>Animalia</v>
      </c>
      <c r="O3478" s="46" t="str">
        <f>IF($I3478="","",_xlfn.LET(_xlpm.x,VLOOKUP($I3478,'2026-01-09_taxon-match'!$A$2:$N$81,7,FALSE),IF(_xlpm.x=0,"",_xlpm.x)))</f>
        <v>Echinodermata</v>
      </c>
      <c r="P3478" s="46" t="str">
        <f>IF($I3478="","",_xlfn.LET(_xlpm.x,VLOOKUP($I3478,'2026-01-09_taxon-match'!$A$2:$N$81,8,FALSE),IF(_xlpm.x=0,"",_xlpm.x)))</f>
        <v>Echinoidea</v>
      </c>
      <c r="Q3478" s="46" t="str">
        <f>IF($I3478="","",_xlfn.LET(_xlpm.x,VLOOKUP($I3478,'2026-01-09_taxon-match'!$A$2:$N$81,9,FALSE),IF(_xlpm.x=0,"",_xlpm.x)))</f>
        <v>Camarodonta</v>
      </c>
      <c r="R3478" s="46" t="str">
        <f>IF($I3478="","",_xlfn.LET(_xlpm.x,VLOOKUP($I3478,'2026-01-09_taxon-match'!$A$2:$N$81,10,FALSE),IF(_xlpm.x=0,"",_xlpm.x)))</f>
        <v>Echinidae</v>
      </c>
      <c r="S3478" s="46" t="str">
        <f>IF($I3478="","",_xlfn.LET(_xlpm.x,VLOOKUP($I3478,'2026-01-09_taxon-match'!$A$2:$N$81,11,FALSE),IF(_xlpm.x=0,"",_xlpm.x)))</f>
        <v>Sterechinus</v>
      </c>
      <c r="T3478" s="46" t="str">
        <f>IF($I3478="","",_xlfn.LET(_xlpm.x,VLOOKUP($I3478,'2026-01-09_taxon-match'!$A$2:$N$81,13,FALSE),IF(_xlpm.x=0,"",_xlpm.x)))</f>
        <v>neumayeri</v>
      </c>
      <c r="V3478" t="s">
        <v>43</v>
      </c>
      <c r="W3478" t="s">
        <v>28</v>
      </c>
      <c r="X3478" t="s">
        <v>32</v>
      </c>
      <c r="Y3478" s="46" t="str">
        <f>IF(V3478="","",_xlfn.LET(_xlpm.x,VLOOKUP(V3478,'Drop-down_menus'!$D$2:$E$13,2,FALSE),IF(_xlpm.x=0,"",_xlpm.x)))</f>
        <v>https://orcid.org/0000-0002-0981-7442</v>
      </c>
      <c r="Z3478" s="46" t="str">
        <f>IF(W3478="","",_xlfn.LET(_xlpm.x,VLOOKUP(W3478,'Drop-down_menus'!$D$2:$E$13,2,FALSE),IF(_xlpm.x=0,"",_xlpm.x)))</f>
        <v>https://orcid.org/0000-0002-9037-7623</v>
      </c>
      <c r="AA3478" s="46" t="str">
        <f>IF(X3478="","",_xlfn.LET(_xlpm.x,VLOOKUP(X3478,'Drop-down_menus'!$D$2:$E$13,2,FALSE),IF(_xlpm.x=0,"",_xlpm.x)))</f>
        <v>https://orcid.org/0000-0001-5748-602X</v>
      </c>
      <c r="AB3478" s="46" t="s">
        <v>300</v>
      </c>
      <c r="AC3478" s="46" t="s">
        <v>1115</v>
      </c>
    </row>
    <row r="3479" spans="1:29" ht="15" customHeight="1">
      <c r="A3479" s="46">
        <v>2202</v>
      </c>
      <c r="B3479" s="2">
        <v>4534</v>
      </c>
      <c r="C3479" t="s">
        <v>894</v>
      </c>
      <c r="D3479" s="46" t="b">
        <f>COUNTIF(Events!$B$2:$B$171, C3479) &gt; 0</f>
        <v>1</v>
      </c>
      <c r="E3479" s="46" t="s">
        <v>1113</v>
      </c>
      <c r="F3479" s="2" t="s">
        <v>1104</v>
      </c>
      <c r="G3479" t="s">
        <v>177</v>
      </c>
      <c r="H3479"/>
      <c r="I3479" s="46" t="s">
        <v>177</v>
      </c>
      <c r="J3479" s="46" t="str">
        <f>IF(I3479="","",_xlfn.LET(_xlpm.x,VLOOKUP(I3479,'2026-01-09_taxon-match'!$A$2:$N$81,4,FALSE),IF(_xlpm.x=0,"",_xlpm.x)))</f>
        <v>Sterechinus neumayeri</v>
      </c>
      <c r="K3479"/>
      <c r="L3479" s="46" t="str">
        <f>IF(I3479="","",_xlfn.LET(_xlpm.x,VLOOKUP(I3479,'2026-01-09_taxon-match'!$A$2:$N$81,3,FALSE),IF(_xlpm.x=0,"",_xlpm.x)))</f>
        <v>urn:lsid:marinespecies.org:taxname:160831</v>
      </c>
      <c r="M3479" s="46" t="str">
        <f>IF($I3479="","",_xlfn.LET(_xlpm.x,VLOOKUP($I3479,'2026-01-09_taxon-match'!$A$2:$N$81,5,FALSE),IF(_xlpm.x=0,"",_xlpm.x)))</f>
        <v>(Meissner, 1900)</v>
      </c>
      <c r="N3479" s="46" t="str">
        <f>IF($I3479="","",_xlfn.LET(_xlpm.x,VLOOKUP($I3479,'2026-01-09_taxon-match'!$A$2:$N$81,6,FALSE),IF(_xlpm.x=0,"",_xlpm.x)))</f>
        <v>Animalia</v>
      </c>
      <c r="O3479" s="46" t="str">
        <f>IF($I3479="","",_xlfn.LET(_xlpm.x,VLOOKUP($I3479,'2026-01-09_taxon-match'!$A$2:$N$81,7,FALSE),IF(_xlpm.x=0,"",_xlpm.x)))</f>
        <v>Echinodermata</v>
      </c>
      <c r="P3479" s="46" t="str">
        <f>IF($I3479="","",_xlfn.LET(_xlpm.x,VLOOKUP($I3479,'2026-01-09_taxon-match'!$A$2:$N$81,8,FALSE),IF(_xlpm.x=0,"",_xlpm.x)))</f>
        <v>Echinoidea</v>
      </c>
      <c r="Q3479" s="46" t="str">
        <f>IF($I3479="","",_xlfn.LET(_xlpm.x,VLOOKUP($I3479,'2026-01-09_taxon-match'!$A$2:$N$81,9,FALSE),IF(_xlpm.x=0,"",_xlpm.x)))</f>
        <v>Camarodonta</v>
      </c>
      <c r="R3479" s="46" t="str">
        <f>IF($I3479="","",_xlfn.LET(_xlpm.x,VLOOKUP($I3479,'2026-01-09_taxon-match'!$A$2:$N$81,10,FALSE),IF(_xlpm.x=0,"",_xlpm.x)))</f>
        <v>Echinidae</v>
      </c>
      <c r="S3479" s="46" t="str">
        <f>IF($I3479="","",_xlfn.LET(_xlpm.x,VLOOKUP($I3479,'2026-01-09_taxon-match'!$A$2:$N$81,11,FALSE),IF(_xlpm.x=0,"",_xlpm.x)))</f>
        <v>Sterechinus</v>
      </c>
      <c r="T3479" s="46" t="str">
        <f>IF($I3479="","",_xlfn.LET(_xlpm.x,VLOOKUP($I3479,'2026-01-09_taxon-match'!$A$2:$N$81,13,FALSE),IF(_xlpm.x=0,"",_xlpm.x)))</f>
        <v>neumayeri</v>
      </c>
      <c r="U3479"/>
      <c r="V3479" t="s">
        <v>43</v>
      </c>
      <c r="W3479" t="s">
        <v>28</v>
      </c>
      <c r="X3479" t="s">
        <v>32</v>
      </c>
      <c r="Y3479" s="46" t="str">
        <f>IF(V3479="","",_xlfn.LET(_xlpm.x,VLOOKUP(V3479,'Drop-down_menus'!$D$2:$E$13,2,FALSE),IF(_xlpm.x=0,"",_xlpm.x)))</f>
        <v>https://orcid.org/0000-0002-0981-7442</v>
      </c>
      <c r="Z3479" s="46" t="str">
        <f>IF(W3479="","",_xlfn.LET(_xlpm.x,VLOOKUP(W3479,'Drop-down_menus'!$D$2:$E$13,2,FALSE),IF(_xlpm.x=0,"",_xlpm.x)))</f>
        <v>https://orcid.org/0000-0002-9037-7623</v>
      </c>
      <c r="AA3479" s="46" t="str">
        <f>IF(X3479="","",_xlfn.LET(_xlpm.x,VLOOKUP(X3479,'Drop-down_menus'!$D$2:$E$13,2,FALSE),IF(_xlpm.x=0,"",_xlpm.x)))</f>
        <v>https://orcid.org/0000-0001-5748-602X</v>
      </c>
      <c r="AB3479" s="46" t="s">
        <v>172</v>
      </c>
      <c r="AC3479" s="46" t="s">
        <v>1114</v>
      </c>
    </row>
    <row r="3480" spans="1:29" ht="15" customHeight="1">
      <c r="A3480" s="46">
        <v>2202</v>
      </c>
      <c r="B3480" s="2">
        <v>4535</v>
      </c>
      <c r="C3480" t="s">
        <v>894</v>
      </c>
      <c r="D3480" s="46" t="b">
        <f>COUNTIF(Events!$B$2:$B$171, C3480) &gt; 0</f>
        <v>1</v>
      </c>
      <c r="E3480" s="46" t="s">
        <v>1109</v>
      </c>
      <c r="F3480" s="46" t="s">
        <v>1107</v>
      </c>
      <c r="G3480" t="s">
        <v>177</v>
      </c>
      <c r="H3480"/>
      <c r="I3480" s="46" t="s">
        <v>177</v>
      </c>
      <c r="J3480" s="46" t="str">
        <f>IF(I3480="","",_xlfn.LET(_xlpm.x,VLOOKUP(I3480,'2026-01-09_taxon-match'!$A$2:$N$81,4,FALSE),IF(_xlpm.x=0,"",_xlpm.x)))</f>
        <v>Sterechinus neumayeri</v>
      </c>
      <c r="K3480"/>
      <c r="L3480" s="46" t="str">
        <f>IF(I3480="","",_xlfn.LET(_xlpm.x,VLOOKUP(I3480,'2026-01-09_taxon-match'!$A$2:$N$81,3,FALSE),IF(_xlpm.x=0,"",_xlpm.x)))</f>
        <v>urn:lsid:marinespecies.org:taxname:160831</v>
      </c>
      <c r="M3480" s="46" t="str">
        <f>IF($I3480="","",_xlfn.LET(_xlpm.x,VLOOKUP($I3480,'2026-01-09_taxon-match'!$A$2:$N$81,5,FALSE),IF(_xlpm.x=0,"",_xlpm.x)))</f>
        <v>(Meissner, 1900)</v>
      </c>
      <c r="N3480" s="46" t="str">
        <f>IF($I3480="","",_xlfn.LET(_xlpm.x,VLOOKUP($I3480,'2026-01-09_taxon-match'!$A$2:$N$81,6,FALSE),IF(_xlpm.x=0,"",_xlpm.x)))</f>
        <v>Animalia</v>
      </c>
      <c r="O3480" s="46" t="str">
        <f>IF($I3480="","",_xlfn.LET(_xlpm.x,VLOOKUP($I3480,'2026-01-09_taxon-match'!$A$2:$N$81,7,FALSE),IF(_xlpm.x=0,"",_xlpm.x)))</f>
        <v>Echinodermata</v>
      </c>
      <c r="P3480" s="46" t="str">
        <f>IF($I3480="","",_xlfn.LET(_xlpm.x,VLOOKUP($I3480,'2026-01-09_taxon-match'!$A$2:$N$81,8,FALSE),IF(_xlpm.x=0,"",_xlpm.x)))</f>
        <v>Echinoidea</v>
      </c>
      <c r="Q3480" s="46" t="str">
        <f>IF($I3480="","",_xlfn.LET(_xlpm.x,VLOOKUP($I3480,'2026-01-09_taxon-match'!$A$2:$N$81,9,FALSE),IF(_xlpm.x=0,"",_xlpm.x)))</f>
        <v>Camarodonta</v>
      </c>
      <c r="R3480" s="46" t="str">
        <f>IF($I3480="","",_xlfn.LET(_xlpm.x,VLOOKUP($I3480,'2026-01-09_taxon-match'!$A$2:$N$81,10,FALSE),IF(_xlpm.x=0,"",_xlpm.x)))</f>
        <v>Echinidae</v>
      </c>
      <c r="S3480" s="46" t="str">
        <f>IF($I3480="","",_xlfn.LET(_xlpm.x,VLOOKUP($I3480,'2026-01-09_taxon-match'!$A$2:$N$81,11,FALSE),IF(_xlpm.x=0,"",_xlpm.x)))</f>
        <v>Sterechinus</v>
      </c>
      <c r="T3480" s="46" t="str">
        <f>IF($I3480="","",_xlfn.LET(_xlpm.x,VLOOKUP($I3480,'2026-01-09_taxon-match'!$A$2:$N$81,13,FALSE),IF(_xlpm.x=0,"",_xlpm.x)))</f>
        <v>neumayeri</v>
      </c>
      <c r="V3480" t="s">
        <v>43</v>
      </c>
      <c r="W3480" t="s">
        <v>28</v>
      </c>
      <c r="X3480" t="s">
        <v>32</v>
      </c>
      <c r="Y3480" s="46" t="str">
        <f>IF(V3480="","",_xlfn.LET(_xlpm.x,VLOOKUP(V3480,'Drop-down_menus'!$D$2:$E$13,2,FALSE),IF(_xlpm.x=0,"",_xlpm.x)))</f>
        <v>https://orcid.org/0000-0002-0981-7442</v>
      </c>
      <c r="Z3480" s="46" t="str">
        <f>IF(W3480="","",_xlfn.LET(_xlpm.x,VLOOKUP(W3480,'Drop-down_menus'!$D$2:$E$13,2,FALSE),IF(_xlpm.x=0,"",_xlpm.x)))</f>
        <v>https://orcid.org/0000-0002-9037-7623</v>
      </c>
      <c r="AA3480" s="46" t="str">
        <f>IF(X3480="","",_xlfn.LET(_xlpm.x,VLOOKUP(X3480,'Drop-down_menus'!$D$2:$E$13,2,FALSE),IF(_xlpm.x=0,"",_xlpm.x)))</f>
        <v>https://orcid.org/0000-0001-5748-602X</v>
      </c>
      <c r="AB3480" s="46" t="s">
        <v>172</v>
      </c>
      <c r="AC3480" s="46" t="s">
        <v>189</v>
      </c>
    </row>
    <row r="3481" spans="1:29" ht="15" customHeight="1">
      <c r="A3481" s="46">
        <v>2202</v>
      </c>
      <c r="B3481" s="2">
        <v>4536</v>
      </c>
      <c r="C3481" t="s">
        <v>894</v>
      </c>
      <c r="D3481" s="46" t="b">
        <f>COUNTIF(Events!$B$2:$B$171, C3481) &gt; 0</f>
        <v>1</v>
      </c>
      <c r="E3481" s="46" t="s">
        <v>1110</v>
      </c>
      <c r="F3481" s="46" t="s">
        <v>1108</v>
      </c>
      <c r="G3481" t="s">
        <v>177</v>
      </c>
      <c r="H3481"/>
      <c r="I3481" s="46" t="s">
        <v>177</v>
      </c>
      <c r="J3481" s="46" t="str">
        <f>IF(I3481="","",_xlfn.LET(_xlpm.x,VLOOKUP(I3481,'2026-01-09_taxon-match'!$A$2:$N$81,4,FALSE),IF(_xlpm.x=0,"",_xlpm.x)))</f>
        <v>Sterechinus neumayeri</v>
      </c>
      <c r="K3481"/>
      <c r="L3481" s="46" t="str">
        <f>IF(I3481="","",_xlfn.LET(_xlpm.x,VLOOKUP(I3481,'2026-01-09_taxon-match'!$A$2:$N$81,3,FALSE),IF(_xlpm.x=0,"",_xlpm.x)))</f>
        <v>urn:lsid:marinespecies.org:taxname:160831</v>
      </c>
      <c r="M3481" s="46" t="str">
        <f>IF($I3481="","",_xlfn.LET(_xlpm.x,VLOOKUP($I3481,'2026-01-09_taxon-match'!$A$2:$N$81,5,FALSE),IF(_xlpm.x=0,"",_xlpm.x)))</f>
        <v>(Meissner, 1900)</v>
      </c>
      <c r="N3481" s="46" t="str">
        <f>IF($I3481="","",_xlfn.LET(_xlpm.x,VLOOKUP($I3481,'2026-01-09_taxon-match'!$A$2:$N$81,6,FALSE),IF(_xlpm.x=0,"",_xlpm.x)))</f>
        <v>Animalia</v>
      </c>
      <c r="O3481" s="46" t="str">
        <f>IF($I3481="","",_xlfn.LET(_xlpm.x,VLOOKUP($I3481,'2026-01-09_taxon-match'!$A$2:$N$81,7,FALSE),IF(_xlpm.x=0,"",_xlpm.x)))</f>
        <v>Echinodermata</v>
      </c>
      <c r="P3481" s="46" t="str">
        <f>IF($I3481="","",_xlfn.LET(_xlpm.x,VLOOKUP($I3481,'2026-01-09_taxon-match'!$A$2:$N$81,8,FALSE),IF(_xlpm.x=0,"",_xlpm.x)))</f>
        <v>Echinoidea</v>
      </c>
      <c r="Q3481" s="46" t="str">
        <f>IF($I3481="","",_xlfn.LET(_xlpm.x,VLOOKUP($I3481,'2026-01-09_taxon-match'!$A$2:$N$81,9,FALSE),IF(_xlpm.x=0,"",_xlpm.x)))</f>
        <v>Camarodonta</v>
      </c>
      <c r="R3481" s="46" t="str">
        <f>IF($I3481="","",_xlfn.LET(_xlpm.x,VLOOKUP($I3481,'2026-01-09_taxon-match'!$A$2:$N$81,10,FALSE),IF(_xlpm.x=0,"",_xlpm.x)))</f>
        <v>Echinidae</v>
      </c>
      <c r="S3481" s="46" t="str">
        <f>IF($I3481="","",_xlfn.LET(_xlpm.x,VLOOKUP($I3481,'2026-01-09_taxon-match'!$A$2:$N$81,11,FALSE),IF(_xlpm.x=0,"",_xlpm.x)))</f>
        <v>Sterechinus</v>
      </c>
      <c r="T3481" s="46" t="str">
        <f>IF($I3481="","",_xlfn.LET(_xlpm.x,VLOOKUP($I3481,'2026-01-09_taxon-match'!$A$2:$N$81,13,FALSE),IF(_xlpm.x=0,"",_xlpm.x)))</f>
        <v>neumayeri</v>
      </c>
      <c r="V3481" t="s">
        <v>43</v>
      </c>
      <c r="W3481" t="s">
        <v>28</v>
      </c>
      <c r="X3481" t="s">
        <v>32</v>
      </c>
      <c r="Y3481" s="46" t="str">
        <f>IF(V3481="","",_xlfn.LET(_xlpm.x,VLOOKUP(V3481,'Drop-down_menus'!$D$2:$E$13,2,FALSE),IF(_xlpm.x=0,"",_xlpm.x)))</f>
        <v>https://orcid.org/0000-0002-0981-7442</v>
      </c>
      <c r="Z3481" s="46" t="str">
        <f>IF(W3481="","",_xlfn.LET(_xlpm.x,VLOOKUP(W3481,'Drop-down_menus'!$D$2:$E$13,2,FALSE),IF(_xlpm.x=0,"",_xlpm.x)))</f>
        <v>https://orcid.org/0000-0002-9037-7623</v>
      </c>
      <c r="AA3481" s="46" t="str">
        <f>IF(X3481="","",_xlfn.LET(_xlpm.x,VLOOKUP(X3481,'Drop-down_menus'!$D$2:$E$13,2,FALSE),IF(_xlpm.x=0,"",_xlpm.x)))</f>
        <v>https://orcid.org/0000-0001-5748-602X</v>
      </c>
      <c r="AB3481" s="46" t="s">
        <v>229</v>
      </c>
      <c r="AC3481" s="46" t="s">
        <v>1114</v>
      </c>
    </row>
    <row r="3482" spans="1:29" ht="15" customHeight="1">
      <c r="A3482" s="46">
        <v>2202</v>
      </c>
      <c r="B3482" s="2">
        <v>4537</v>
      </c>
      <c r="C3482" t="s">
        <v>894</v>
      </c>
      <c r="D3482" s="46" t="b">
        <f>COUNTIF(Events!$B$2:$B$171, C3482) &gt; 0</f>
        <v>1</v>
      </c>
      <c r="E3482" s="46" t="s">
        <v>1111</v>
      </c>
      <c r="F3482" s="46" t="s">
        <v>1108</v>
      </c>
      <c r="G3482" t="s">
        <v>177</v>
      </c>
      <c r="H3482"/>
      <c r="I3482" s="46" t="s">
        <v>177</v>
      </c>
      <c r="J3482" s="46" t="str">
        <f>IF(I3482="","",_xlfn.LET(_xlpm.x,VLOOKUP(I3482,'2026-01-09_taxon-match'!$A$2:$N$81,4,FALSE),IF(_xlpm.x=0,"",_xlpm.x)))</f>
        <v>Sterechinus neumayeri</v>
      </c>
      <c r="K3482"/>
      <c r="L3482" s="46" t="str">
        <f>IF(I3482="","",_xlfn.LET(_xlpm.x,VLOOKUP(I3482,'2026-01-09_taxon-match'!$A$2:$N$81,3,FALSE),IF(_xlpm.x=0,"",_xlpm.x)))</f>
        <v>urn:lsid:marinespecies.org:taxname:160831</v>
      </c>
      <c r="M3482" s="46" t="str">
        <f>IF($I3482="","",_xlfn.LET(_xlpm.x,VLOOKUP($I3482,'2026-01-09_taxon-match'!$A$2:$N$81,5,FALSE),IF(_xlpm.x=0,"",_xlpm.x)))</f>
        <v>(Meissner, 1900)</v>
      </c>
      <c r="N3482" s="46" t="str">
        <f>IF($I3482="","",_xlfn.LET(_xlpm.x,VLOOKUP($I3482,'2026-01-09_taxon-match'!$A$2:$N$81,6,FALSE),IF(_xlpm.x=0,"",_xlpm.x)))</f>
        <v>Animalia</v>
      </c>
      <c r="O3482" s="46" t="str">
        <f>IF($I3482="","",_xlfn.LET(_xlpm.x,VLOOKUP($I3482,'2026-01-09_taxon-match'!$A$2:$N$81,7,FALSE),IF(_xlpm.x=0,"",_xlpm.x)))</f>
        <v>Echinodermata</v>
      </c>
      <c r="P3482" s="46" t="str">
        <f>IF($I3482="","",_xlfn.LET(_xlpm.x,VLOOKUP($I3482,'2026-01-09_taxon-match'!$A$2:$N$81,8,FALSE),IF(_xlpm.x=0,"",_xlpm.x)))</f>
        <v>Echinoidea</v>
      </c>
      <c r="Q3482" s="46" t="str">
        <f>IF($I3482="","",_xlfn.LET(_xlpm.x,VLOOKUP($I3482,'2026-01-09_taxon-match'!$A$2:$N$81,9,FALSE),IF(_xlpm.x=0,"",_xlpm.x)))</f>
        <v>Camarodonta</v>
      </c>
      <c r="R3482" s="46" t="str">
        <f>IF($I3482="","",_xlfn.LET(_xlpm.x,VLOOKUP($I3482,'2026-01-09_taxon-match'!$A$2:$N$81,10,FALSE),IF(_xlpm.x=0,"",_xlpm.x)))</f>
        <v>Echinidae</v>
      </c>
      <c r="S3482" s="46" t="str">
        <f>IF($I3482="","",_xlfn.LET(_xlpm.x,VLOOKUP($I3482,'2026-01-09_taxon-match'!$A$2:$N$81,11,FALSE),IF(_xlpm.x=0,"",_xlpm.x)))</f>
        <v>Sterechinus</v>
      </c>
      <c r="T3482" s="46" t="str">
        <f>IF($I3482="","",_xlfn.LET(_xlpm.x,VLOOKUP($I3482,'2026-01-09_taxon-match'!$A$2:$N$81,13,FALSE),IF(_xlpm.x=0,"",_xlpm.x)))</f>
        <v>neumayeri</v>
      </c>
      <c r="V3482" t="s">
        <v>43</v>
      </c>
      <c r="W3482" t="s">
        <v>28</v>
      </c>
      <c r="X3482" t="s">
        <v>32</v>
      </c>
      <c r="Y3482" s="46" t="str">
        <f>IF(V3482="","",_xlfn.LET(_xlpm.x,VLOOKUP(V3482,'Drop-down_menus'!$D$2:$E$13,2,FALSE),IF(_xlpm.x=0,"",_xlpm.x)))</f>
        <v>https://orcid.org/0000-0002-0981-7442</v>
      </c>
      <c r="Z3482" s="46" t="str">
        <f>IF(W3482="","",_xlfn.LET(_xlpm.x,VLOOKUP(W3482,'Drop-down_menus'!$D$2:$E$13,2,FALSE),IF(_xlpm.x=0,"",_xlpm.x)))</f>
        <v>https://orcid.org/0000-0002-9037-7623</v>
      </c>
      <c r="AA3482" s="46" t="str">
        <f>IF(X3482="","",_xlfn.LET(_xlpm.x,VLOOKUP(X3482,'Drop-down_menus'!$D$2:$E$13,2,FALSE),IF(_xlpm.x=0,"",_xlpm.x)))</f>
        <v>https://orcid.org/0000-0001-5748-602X</v>
      </c>
      <c r="AB3482" s="46" t="s">
        <v>229</v>
      </c>
      <c r="AC3482" s="46" t="s">
        <v>1114</v>
      </c>
    </row>
    <row r="3483" spans="1:29" ht="15" customHeight="1">
      <c r="A3483" s="46">
        <v>2202</v>
      </c>
      <c r="B3483" s="2">
        <v>4538</v>
      </c>
      <c r="C3483" t="s">
        <v>894</v>
      </c>
      <c r="D3483" s="46" t="b">
        <f>COUNTIF(Events!$B$2:$B$171, C3483) &gt; 0</f>
        <v>1</v>
      </c>
      <c r="E3483" s="2" t="s">
        <v>1106</v>
      </c>
      <c r="F3483" s="46" t="s">
        <v>1105</v>
      </c>
      <c r="G3483" t="s">
        <v>177</v>
      </c>
      <c r="H3483"/>
      <c r="I3483" s="46" t="s">
        <v>177</v>
      </c>
      <c r="J3483" s="46" t="str">
        <f>IF(I3483="","",_xlfn.LET(_xlpm.x,VLOOKUP(I3483,'2026-01-09_taxon-match'!$A$2:$N$81,4,FALSE),IF(_xlpm.x=0,"",_xlpm.x)))</f>
        <v>Sterechinus neumayeri</v>
      </c>
      <c r="K3483"/>
      <c r="L3483" s="46" t="str">
        <f>IF(I3483="","",_xlfn.LET(_xlpm.x,VLOOKUP(I3483,'2026-01-09_taxon-match'!$A$2:$N$81,3,FALSE),IF(_xlpm.x=0,"",_xlpm.x)))</f>
        <v>urn:lsid:marinespecies.org:taxname:160831</v>
      </c>
      <c r="M3483" s="46" t="str">
        <f>IF($I3483="","",_xlfn.LET(_xlpm.x,VLOOKUP($I3483,'2026-01-09_taxon-match'!$A$2:$N$81,5,FALSE),IF(_xlpm.x=0,"",_xlpm.x)))</f>
        <v>(Meissner, 1900)</v>
      </c>
      <c r="N3483" s="46" t="str">
        <f>IF($I3483="","",_xlfn.LET(_xlpm.x,VLOOKUP($I3483,'2026-01-09_taxon-match'!$A$2:$N$81,6,FALSE),IF(_xlpm.x=0,"",_xlpm.x)))</f>
        <v>Animalia</v>
      </c>
      <c r="O3483" s="46" t="str">
        <f>IF($I3483="","",_xlfn.LET(_xlpm.x,VLOOKUP($I3483,'2026-01-09_taxon-match'!$A$2:$N$81,7,FALSE),IF(_xlpm.x=0,"",_xlpm.x)))</f>
        <v>Echinodermata</v>
      </c>
      <c r="P3483" s="46" t="str">
        <f>IF($I3483="","",_xlfn.LET(_xlpm.x,VLOOKUP($I3483,'2026-01-09_taxon-match'!$A$2:$N$81,8,FALSE),IF(_xlpm.x=0,"",_xlpm.x)))</f>
        <v>Echinoidea</v>
      </c>
      <c r="Q3483" s="46" t="str">
        <f>IF($I3483="","",_xlfn.LET(_xlpm.x,VLOOKUP($I3483,'2026-01-09_taxon-match'!$A$2:$N$81,9,FALSE),IF(_xlpm.x=0,"",_xlpm.x)))</f>
        <v>Camarodonta</v>
      </c>
      <c r="R3483" s="46" t="str">
        <f>IF($I3483="","",_xlfn.LET(_xlpm.x,VLOOKUP($I3483,'2026-01-09_taxon-match'!$A$2:$N$81,10,FALSE),IF(_xlpm.x=0,"",_xlpm.x)))</f>
        <v>Echinidae</v>
      </c>
      <c r="S3483" s="46" t="str">
        <f>IF($I3483="","",_xlfn.LET(_xlpm.x,VLOOKUP($I3483,'2026-01-09_taxon-match'!$A$2:$N$81,11,FALSE),IF(_xlpm.x=0,"",_xlpm.x)))</f>
        <v>Sterechinus</v>
      </c>
      <c r="T3483" s="46" t="str">
        <f>IF($I3483="","",_xlfn.LET(_xlpm.x,VLOOKUP($I3483,'2026-01-09_taxon-match'!$A$2:$N$81,13,FALSE),IF(_xlpm.x=0,"",_xlpm.x)))</f>
        <v>neumayeri</v>
      </c>
      <c r="V3483" t="s">
        <v>43</v>
      </c>
      <c r="W3483" t="s">
        <v>28</v>
      </c>
      <c r="X3483" t="s">
        <v>32</v>
      </c>
      <c r="Y3483" s="46" t="str">
        <f>IF(V3483="","",_xlfn.LET(_xlpm.x,VLOOKUP(V3483,'Drop-down_menus'!$D$2:$E$13,2,FALSE),IF(_xlpm.x=0,"",_xlpm.x)))</f>
        <v>https://orcid.org/0000-0002-0981-7442</v>
      </c>
      <c r="Z3483" s="46" t="str">
        <f>IF(W3483="","",_xlfn.LET(_xlpm.x,VLOOKUP(W3483,'Drop-down_menus'!$D$2:$E$13,2,FALSE),IF(_xlpm.x=0,"",_xlpm.x)))</f>
        <v>https://orcid.org/0000-0002-9037-7623</v>
      </c>
      <c r="AA3483" s="46" t="str">
        <f>IF(X3483="","",_xlfn.LET(_xlpm.x,VLOOKUP(X3483,'Drop-down_menus'!$D$2:$E$13,2,FALSE),IF(_xlpm.x=0,"",_xlpm.x)))</f>
        <v>https://orcid.org/0000-0001-5748-602X</v>
      </c>
      <c r="AB3483" s="46" t="s">
        <v>300</v>
      </c>
      <c r="AC3483" s="46" t="s">
        <v>1115</v>
      </c>
    </row>
    <row r="3484" spans="1:29" ht="15" customHeight="1">
      <c r="A3484" s="46">
        <v>2203</v>
      </c>
      <c r="B3484" s="2">
        <v>4539</v>
      </c>
      <c r="C3484" t="s">
        <v>894</v>
      </c>
      <c r="D3484" s="46" t="b">
        <f>COUNTIF(Events!$B$2:$B$171, C3484) &gt; 0</f>
        <v>1</v>
      </c>
      <c r="E3484" s="46" t="s">
        <v>1113</v>
      </c>
      <c r="F3484" s="2" t="s">
        <v>1104</v>
      </c>
      <c r="G3484" t="s">
        <v>177</v>
      </c>
      <c r="H3484"/>
      <c r="I3484" s="46" t="s">
        <v>177</v>
      </c>
      <c r="J3484" s="46" t="str">
        <f>IF(I3484="","",_xlfn.LET(_xlpm.x,VLOOKUP(I3484,'2026-01-09_taxon-match'!$A$2:$N$81,4,FALSE),IF(_xlpm.x=0,"",_xlpm.x)))</f>
        <v>Sterechinus neumayeri</v>
      </c>
      <c r="K3484"/>
      <c r="L3484" s="46" t="str">
        <f>IF(I3484="","",_xlfn.LET(_xlpm.x,VLOOKUP(I3484,'2026-01-09_taxon-match'!$A$2:$N$81,3,FALSE),IF(_xlpm.x=0,"",_xlpm.x)))</f>
        <v>urn:lsid:marinespecies.org:taxname:160831</v>
      </c>
      <c r="M3484" s="46" t="str">
        <f>IF($I3484="","",_xlfn.LET(_xlpm.x,VLOOKUP($I3484,'2026-01-09_taxon-match'!$A$2:$N$81,5,FALSE),IF(_xlpm.x=0,"",_xlpm.x)))</f>
        <v>(Meissner, 1900)</v>
      </c>
      <c r="N3484" s="46" t="str">
        <f>IF($I3484="","",_xlfn.LET(_xlpm.x,VLOOKUP($I3484,'2026-01-09_taxon-match'!$A$2:$N$81,6,FALSE),IF(_xlpm.x=0,"",_xlpm.x)))</f>
        <v>Animalia</v>
      </c>
      <c r="O3484" s="46" t="str">
        <f>IF($I3484="","",_xlfn.LET(_xlpm.x,VLOOKUP($I3484,'2026-01-09_taxon-match'!$A$2:$N$81,7,FALSE),IF(_xlpm.x=0,"",_xlpm.x)))</f>
        <v>Echinodermata</v>
      </c>
      <c r="P3484" s="46" t="str">
        <f>IF($I3484="","",_xlfn.LET(_xlpm.x,VLOOKUP($I3484,'2026-01-09_taxon-match'!$A$2:$N$81,8,FALSE),IF(_xlpm.x=0,"",_xlpm.x)))</f>
        <v>Echinoidea</v>
      </c>
      <c r="Q3484" s="46" t="str">
        <f>IF($I3484="","",_xlfn.LET(_xlpm.x,VLOOKUP($I3484,'2026-01-09_taxon-match'!$A$2:$N$81,9,FALSE),IF(_xlpm.x=0,"",_xlpm.x)))</f>
        <v>Camarodonta</v>
      </c>
      <c r="R3484" s="46" t="str">
        <f>IF($I3484="","",_xlfn.LET(_xlpm.x,VLOOKUP($I3484,'2026-01-09_taxon-match'!$A$2:$N$81,10,FALSE),IF(_xlpm.x=0,"",_xlpm.x)))</f>
        <v>Echinidae</v>
      </c>
      <c r="S3484" s="46" t="str">
        <f>IF($I3484="","",_xlfn.LET(_xlpm.x,VLOOKUP($I3484,'2026-01-09_taxon-match'!$A$2:$N$81,11,FALSE),IF(_xlpm.x=0,"",_xlpm.x)))</f>
        <v>Sterechinus</v>
      </c>
      <c r="T3484" s="46" t="str">
        <f>IF($I3484="","",_xlfn.LET(_xlpm.x,VLOOKUP($I3484,'2026-01-09_taxon-match'!$A$2:$N$81,13,FALSE),IF(_xlpm.x=0,"",_xlpm.x)))</f>
        <v>neumayeri</v>
      </c>
      <c r="U3484"/>
      <c r="V3484" t="s">
        <v>43</v>
      </c>
      <c r="W3484" t="s">
        <v>28</v>
      </c>
      <c r="X3484" t="s">
        <v>32</v>
      </c>
      <c r="Y3484" s="46" t="str">
        <f>IF(V3484="","",_xlfn.LET(_xlpm.x,VLOOKUP(V3484,'Drop-down_menus'!$D$2:$E$13,2,FALSE),IF(_xlpm.x=0,"",_xlpm.x)))</f>
        <v>https://orcid.org/0000-0002-0981-7442</v>
      </c>
      <c r="Z3484" s="46" t="str">
        <f>IF(W3484="","",_xlfn.LET(_xlpm.x,VLOOKUP(W3484,'Drop-down_menus'!$D$2:$E$13,2,FALSE),IF(_xlpm.x=0,"",_xlpm.x)))</f>
        <v>https://orcid.org/0000-0002-9037-7623</v>
      </c>
      <c r="AA3484" s="46" t="str">
        <f>IF(X3484="","",_xlfn.LET(_xlpm.x,VLOOKUP(X3484,'Drop-down_menus'!$D$2:$E$13,2,FALSE),IF(_xlpm.x=0,"",_xlpm.x)))</f>
        <v>https://orcid.org/0000-0001-5748-602X</v>
      </c>
      <c r="AB3484" s="46" t="s">
        <v>172</v>
      </c>
      <c r="AC3484" s="46" t="s">
        <v>1114</v>
      </c>
    </row>
    <row r="3485" spans="1:29" ht="15" customHeight="1">
      <c r="A3485" s="46">
        <v>2203</v>
      </c>
      <c r="B3485" s="2">
        <v>4540</v>
      </c>
      <c r="C3485" t="s">
        <v>894</v>
      </c>
      <c r="D3485" s="46" t="b">
        <f>COUNTIF(Events!$B$2:$B$171, C3485) &gt; 0</f>
        <v>1</v>
      </c>
      <c r="E3485" s="46" t="s">
        <v>1109</v>
      </c>
      <c r="F3485" s="46" t="s">
        <v>1107</v>
      </c>
      <c r="G3485" t="s">
        <v>177</v>
      </c>
      <c r="H3485"/>
      <c r="I3485" s="46" t="s">
        <v>177</v>
      </c>
      <c r="J3485" s="46" t="str">
        <f>IF(I3485="","",_xlfn.LET(_xlpm.x,VLOOKUP(I3485,'2026-01-09_taxon-match'!$A$2:$N$81,4,FALSE),IF(_xlpm.x=0,"",_xlpm.x)))</f>
        <v>Sterechinus neumayeri</v>
      </c>
      <c r="K3485"/>
      <c r="L3485" s="46" t="str">
        <f>IF(I3485="","",_xlfn.LET(_xlpm.x,VLOOKUP(I3485,'2026-01-09_taxon-match'!$A$2:$N$81,3,FALSE),IF(_xlpm.x=0,"",_xlpm.x)))</f>
        <v>urn:lsid:marinespecies.org:taxname:160831</v>
      </c>
      <c r="M3485" s="46" t="str">
        <f>IF($I3485="","",_xlfn.LET(_xlpm.x,VLOOKUP($I3485,'2026-01-09_taxon-match'!$A$2:$N$81,5,FALSE),IF(_xlpm.x=0,"",_xlpm.x)))</f>
        <v>(Meissner, 1900)</v>
      </c>
      <c r="N3485" s="46" t="str">
        <f>IF($I3485="","",_xlfn.LET(_xlpm.x,VLOOKUP($I3485,'2026-01-09_taxon-match'!$A$2:$N$81,6,FALSE),IF(_xlpm.x=0,"",_xlpm.x)))</f>
        <v>Animalia</v>
      </c>
      <c r="O3485" s="46" t="str">
        <f>IF($I3485="","",_xlfn.LET(_xlpm.x,VLOOKUP($I3485,'2026-01-09_taxon-match'!$A$2:$N$81,7,FALSE),IF(_xlpm.x=0,"",_xlpm.x)))</f>
        <v>Echinodermata</v>
      </c>
      <c r="P3485" s="46" t="str">
        <f>IF($I3485="","",_xlfn.LET(_xlpm.x,VLOOKUP($I3485,'2026-01-09_taxon-match'!$A$2:$N$81,8,FALSE),IF(_xlpm.x=0,"",_xlpm.x)))</f>
        <v>Echinoidea</v>
      </c>
      <c r="Q3485" s="46" t="str">
        <f>IF($I3485="","",_xlfn.LET(_xlpm.x,VLOOKUP($I3485,'2026-01-09_taxon-match'!$A$2:$N$81,9,FALSE),IF(_xlpm.x=0,"",_xlpm.x)))</f>
        <v>Camarodonta</v>
      </c>
      <c r="R3485" s="46" t="str">
        <f>IF($I3485="","",_xlfn.LET(_xlpm.x,VLOOKUP($I3485,'2026-01-09_taxon-match'!$A$2:$N$81,10,FALSE),IF(_xlpm.x=0,"",_xlpm.x)))</f>
        <v>Echinidae</v>
      </c>
      <c r="S3485" s="46" t="str">
        <f>IF($I3485="","",_xlfn.LET(_xlpm.x,VLOOKUP($I3485,'2026-01-09_taxon-match'!$A$2:$N$81,11,FALSE),IF(_xlpm.x=0,"",_xlpm.x)))</f>
        <v>Sterechinus</v>
      </c>
      <c r="T3485" s="46" t="str">
        <f>IF($I3485="","",_xlfn.LET(_xlpm.x,VLOOKUP($I3485,'2026-01-09_taxon-match'!$A$2:$N$81,13,FALSE),IF(_xlpm.x=0,"",_xlpm.x)))</f>
        <v>neumayeri</v>
      </c>
      <c r="V3485" t="s">
        <v>43</v>
      </c>
      <c r="W3485" t="s">
        <v>28</v>
      </c>
      <c r="X3485" t="s">
        <v>32</v>
      </c>
      <c r="Y3485" s="46" t="str">
        <f>IF(V3485="","",_xlfn.LET(_xlpm.x,VLOOKUP(V3485,'Drop-down_menus'!$D$2:$E$13,2,FALSE),IF(_xlpm.x=0,"",_xlpm.x)))</f>
        <v>https://orcid.org/0000-0002-0981-7442</v>
      </c>
      <c r="Z3485" s="46" t="str">
        <f>IF(W3485="","",_xlfn.LET(_xlpm.x,VLOOKUP(W3485,'Drop-down_menus'!$D$2:$E$13,2,FALSE),IF(_xlpm.x=0,"",_xlpm.x)))</f>
        <v>https://orcid.org/0000-0002-9037-7623</v>
      </c>
      <c r="AA3485" s="46" t="str">
        <f>IF(X3485="","",_xlfn.LET(_xlpm.x,VLOOKUP(X3485,'Drop-down_menus'!$D$2:$E$13,2,FALSE),IF(_xlpm.x=0,"",_xlpm.x)))</f>
        <v>https://orcid.org/0000-0001-5748-602X</v>
      </c>
      <c r="AB3485" s="46" t="s">
        <v>172</v>
      </c>
      <c r="AC3485" s="46" t="s">
        <v>189</v>
      </c>
    </row>
    <row r="3486" spans="1:29" ht="15" customHeight="1">
      <c r="A3486" s="46">
        <v>2203</v>
      </c>
      <c r="B3486" s="2">
        <v>4541</v>
      </c>
      <c r="C3486" t="s">
        <v>894</v>
      </c>
      <c r="D3486" s="46" t="b">
        <f>COUNTIF(Events!$B$2:$B$171, C3486) &gt; 0</f>
        <v>1</v>
      </c>
      <c r="E3486" s="46" t="s">
        <v>1110</v>
      </c>
      <c r="F3486" s="46" t="s">
        <v>1108</v>
      </c>
      <c r="G3486" t="s">
        <v>177</v>
      </c>
      <c r="H3486"/>
      <c r="I3486" s="46" t="s">
        <v>177</v>
      </c>
      <c r="J3486" s="46" t="str">
        <f>IF(I3486="","",_xlfn.LET(_xlpm.x,VLOOKUP(I3486,'2026-01-09_taxon-match'!$A$2:$N$81,4,FALSE),IF(_xlpm.x=0,"",_xlpm.x)))</f>
        <v>Sterechinus neumayeri</v>
      </c>
      <c r="K3486"/>
      <c r="L3486" s="46" t="str">
        <f>IF(I3486="","",_xlfn.LET(_xlpm.x,VLOOKUP(I3486,'2026-01-09_taxon-match'!$A$2:$N$81,3,FALSE),IF(_xlpm.x=0,"",_xlpm.x)))</f>
        <v>urn:lsid:marinespecies.org:taxname:160831</v>
      </c>
      <c r="M3486" s="46" t="str">
        <f>IF($I3486="","",_xlfn.LET(_xlpm.x,VLOOKUP($I3486,'2026-01-09_taxon-match'!$A$2:$N$81,5,FALSE),IF(_xlpm.x=0,"",_xlpm.x)))</f>
        <v>(Meissner, 1900)</v>
      </c>
      <c r="N3486" s="46" t="str">
        <f>IF($I3486="","",_xlfn.LET(_xlpm.x,VLOOKUP($I3486,'2026-01-09_taxon-match'!$A$2:$N$81,6,FALSE),IF(_xlpm.x=0,"",_xlpm.x)))</f>
        <v>Animalia</v>
      </c>
      <c r="O3486" s="46" t="str">
        <f>IF($I3486="","",_xlfn.LET(_xlpm.x,VLOOKUP($I3486,'2026-01-09_taxon-match'!$A$2:$N$81,7,FALSE),IF(_xlpm.x=0,"",_xlpm.x)))</f>
        <v>Echinodermata</v>
      </c>
      <c r="P3486" s="46" t="str">
        <f>IF($I3486="","",_xlfn.LET(_xlpm.x,VLOOKUP($I3486,'2026-01-09_taxon-match'!$A$2:$N$81,8,FALSE),IF(_xlpm.x=0,"",_xlpm.x)))</f>
        <v>Echinoidea</v>
      </c>
      <c r="Q3486" s="46" t="str">
        <f>IF($I3486="","",_xlfn.LET(_xlpm.x,VLOOKUP($I3486,'2026-01-09_taxon-match'!$A$2:$N$81,9,FALSE),IF(_xlpm.x=0,"",_xlpm.x)))</f>
        <v>Camarodonta</v>
      </c>
      <c r="R3486" s="46" t="str">
        <f>IF($I3486="","",_xlfn.LET(_xlpm.x,VLOOKUP($I3486,'2026-01-09_taxon-match'!$A$2:$N$81,10,FALSE),IF(_xlpm.x=0,"",_xlpm.x)))</f>
        <v>Echinidae</v>
      </c>
      <c r="S3486" s="46" t="str">
        <f>IF($I3486="","",_xlfn.LET(_xlpm.x,VLOOKUP($I3486,'2026-01-09_taxon-match'!$A$2:$N$81,11,FALSE),IF(_xlpm.x=0,"",_xlpm.x)))</f>
        <v>Sterechinus</v>
      </c>
      <c r="T3486" s="46" t="str">
        <f>IF($I3486="","",_xlfn.LET(_xlpm.x,VLOOKUP($I3486,'2026-01-09_taxon-match'!$A$2:$N$81,13,FALSE),IF(_xlpm.x=0,"",_xlpm.x)))</f>
        <v>neumayeri</v>
      </c>
      <c r="V3486" t="s">
        <v>43</v>
      </c>
      <c r="W3486" t="s">
        <v>28</v>
      </c>
      <c r="X3486" t="s">
        <v>32</v>
      </c>
      <c r="Y3486" s="46" t="str">
        <f>IF(V3486="","",_xlfn.LET(_xlpm.x,VLOOKUP(V3486,'Drop-down_menus'!$D$2:$E$13,2,FALSE),IF(_xlpm.x=0,"",_xlpm.x)))</f>
        <v>https://orcid.org/0000-0002-0981-7442</v>
      </c>
      <c r="Z3486" s="46" t="str">
        <f>IF(W3486="","",_xlfn.LET(_xlpm.x,VLOOKUP(W3486,'Drop-down_menus'!$D$2:$E$13,2,FALSE),IF(_xlpm.x=0,"",_xlpm.x)))</f>
        <v>https://orcid.org/0000-0002-9037-7623</v>
      </c>
      <c r="AA3486" s="46" t="str">
        <f>IF(X3486="","",_xlfn.LET(_xlpm.x,VLOOKUP(X3486,'Drop-down_menus'!$D$2:$E$13,2,FALSE),IF(_xlpm.x=0,"",_xlpm.x)))</f>
        <v>https://orcid.org/0000-0001-5748-602X</v>
      </c>
      <c r="AB3486" s="46" t="s">
        <v>229</v>
      </c>
      <c r="AC3486" s="46" t="s">
        <v>1114</v>
      </c>
    </row>
    <row r="3487" spans="1:29" ht="15" customHeight="1">
      <c r="A3487" s="46">
        <v>2203</v>
      </c>
      <c r="B3487" s="2">
        <v>4542</v>
      </c>
      <c r="C3487" t="s">
        <v>894</v>
      </c>
      <c r="D3487" s="46" t="b">
        <f>COUNTIF(Events!$B$2:$B$171, C3487) &gt; 0</f>
        <v>1</v>
      </c>
      <c r="E3487" s="46" t="s">
        <v>1111</v>
      </c>
      <c r="F3487" s="46" t="s">
        <v>1108</v>
      </c>
      <c r="G3487" t="s">
        <v>177</v>
      </c>
      <c r="H3487"/>
      <c r="I3487" s="46" t="s">
        <v>177</v>
      </c>
      <c r="J3487" s="46" t="str">
        <f>IF(I3487="","",_xlfn.LET(_xlpm.x,VLOOKUP(I3487,'2026-01-09_taxon-match'!$A$2:$N$81,4,FALSE),IF(_xlpm.x=0,"",_xlpm.x)))</f>
        <v>Sterechinus neumayeri</v>
      </c>
      <c r="K3487"/>
      <c r="L3487" s="46" t="str">
        <f>IF(I3487="","",_xlfn.LET(_xlpm.x,VLOOKUP(I3487,'2026-01-09_taxon-match'!$A$2:$N$81,3,FALSE),IF(_xlpm.x=0,"",_xlpm.x)))</f>
        <v>urn:lsid:marinespecies.org:taxname:160831</v>
      </c>
      <c r="M3487" s="46" t="str">
        <f>IF($I3487="","",_xlfn.LET(_xlpm.x,VLOOKUP($I3487,'2026-01-09_taxon-match'!$A$2:$N$81,5,FALSE),IF(_xlpm.x=0,"",_xlpm.x)))</f>
        <v>(Meissner, 1900)</v>
      </c>
      <c r="N3487" s="46" t="str">
        <f>IF($I3487="","",_xlfn.LET(_xlpm.x,VLOOKUP($I3487,'2026-01-09_taxon-match'!$A$2:$N$81,6,FALSE),IF(_xlpm.x=0,"",_xlpm.x)))</f>
        <v>Animalia</v>
      </c>
      <c r="O3487" s="46" t="str">
        <f>IF($I3487="","",_xlfn.LET(_xlpm.x,VLOOKUP($I3487,'2026-01-09_taxon-match'!$A$2:$N$81,7,FALSE),IF(_xlpm.x=0,"",_xlpm.x)))</f>
        <v>Echinodermata</v>
      </c>
      <c r="P3487" s="46" t="str">
        <f>IF($I3487="","",_xlfn.LET(_xlpm.x,VLOOKUP($I3487,'2026-01-09_taxon-match'!$A$2:$N$81,8,FALSE),IF(_xlpm.x=0,"",_xlpm.x)))</f>
        <v>Echinoidea</v>
      </c>
      <c r="Q3487" s="46" t="str">
        <f>IF($I3487="","",_xlfn.LET(_xlpm.x,VLOOKUP($I3487,'2026-01-09_taxon-match'!$A$2:$N$81,9,FALSE),IF(_xlpm.x=0,"",_xlpm.x)))</f>
        <v>Camarodonta</v>
      </c>
      <c r="R3487" s="46" t="str">
        <f>IF($I3487="","",_xlfn.LET(_xlpm.x,VLOOKUP($I3487,'2026-01-09_taxon-match'!$A$2:$N$81,10,FALSE),IF(_xlpm.x=0,"",_xlpm.x)))</f>
        <v>Echinidae</v>
      </c>
      <c r="S3487" s="46" t="str">
        <f>IF($I3487="","",_xlfn.LET(_xlpm.x,VLOOKUP($I3487,'2026-01-09_taxon-match'!$A$2:$N$81,11,FALSE),IF(_xlpm.x=0,"",_xlpm.x)))</f>
        <v>Sterechinus</v>
      </c>
      <c r="T3487" s="46" t="str">
        <f>IF($I3487="","",_xlfn.LET(_xlpm.x,VLOOKUP($I3487,'2026-01-09_taxon-match'!$A$2:$N$81,13,FALSE),IF(_xlpm.x=0,"",_xlpm.x)))</f>
        <v>neumayeri</v>
      </c>
      <c r="V3487" t="s">
        <v>43</v>
      </c>
      <c r="W3487" t="s">
        <v>28</v>
      </c>
      <c r="X3487" t="s">
        <v>32</v>
      </c>
      <c r="Y3487" s="46" t="str">
        <f>IF(V3487="","",_xlfn.LET(_xlpm.x,VLOOKUP(V3487,'Drop-down_menus'!$D$2:$E$13,2,FALSE),IF(_xlpm.x=0,"",_xlpm.x)))</f>
        <v>https://orcid.org/0000-0002-0981-7442</v>
      </c>
      <c r="Z3487" s="46" t="str">
        <f>IF(W3487="","",_xlfn.LET(_xlpm.x,VLOOKUP(W3487,'Drop-down_menus'!$D$2:$E$13,2,FALSE),IF(_xlpm.x=0,"",_xlpm.x)))</f>
        <v>https://orcid.org/0000-0002-9037-7623</v>
      </c>
      <c r="AA3487" s="46" t="str">
        <f>IF(X3487="","",_xlfn.LET(_xlpm.x,VLOOKUP(X3487,'Drop-down_menus'!$D$2:$E$13,2,FALSE),IF(_xlpm.x=0,"",_xlpm.x)))</f>
        <v>https://orcid.org/0000-0001-5748-602X</v>
      </c>
      <c r="AB3487" s="46" t="s">
        <v>229</v>
      </c>
      <c r="AC3487" s="46" t="s">
        <v>1114</v>
      </c>
    </row>
    <row r="3488" spans="1:29" ht="15" customHeight="1">
      <c r="A3488" s="46">
        <v>2203</v>
      </c>
      <c r="B3488" s="2">
        <v>4543</v>
      </c>
      <c r="C3488" t="s">
        <v>894</v>
      </c>
      <c r="D3488" s="46" t="b">
        <f>COUNTIF(Events!$B$2:$B$171, C3488) &gt; 0</f>
        <v>1</v>
      </c>
      <c r="E3488" s="2" t="s">
        <v>1106</v>
      </c>
      <c r="F3488" s="46" t="s">
        <v>1105</v>
      </c>
      <c r="G3488" t="s">
        <v>177</v>
      </c>
      <c r="H3488"/>
      <c r="I3488" s="46" t="s">
        <v>177</v>
      </c>
      <c r="J3488" s="46" t="str">
        <f>IF(I3488="","",_xlfn.LET(_xlpm.x,VLOOKUP(I3488,'2026-01-09_taxon-match'!$A$2:$N$81,4,FALSE),IF(_xlpm.x=0,"",_xlpm.x)))</f>
        <v>Sterechinus neumayeri</v>
      </c>
      <c r="K3488"/>
      <c r="L3488" s="46" t="str">
        <f>IF(I3488="","",_xlfn.LET(_xlpm.x,VLOOKUP(I3488,'2026-01-09_taxon-match'!$A$2:$N$81,3,FALSE),IF(_xlpm.x=0,"",_xlpm.x)))</f>
        <v>urn:lsid:marinespecies.org:taxname:160831</v>
      </c>
      <c r="M3488" s="46" t="str">
        <f>IF($I3488="","",_xlfn.LET(_xlpm.x,VLOOKUP($I3488,'2026-01-09_taxon-match'!$A$2:$N$81,5,FALSE),IF(_xlpm.x=0,"",_xlpm.x)))</f>
        <v>(Meissner, 1900)</v>
      </c>
      <c r="N3488" s="46" t="str">
        <f>IF($I3488="","",_xlfn.LET(_xlpm.x,VLOOKUP($I3488,'2026-01-09_taxon-match'!$A$2:$N$81,6,FALSE),IF(_xlpm.x=0,"",_xlpm.x)))</f>
        <v>Animalia</v>
      </c>
      <c r="O3488" s="46" t="str">
        <f>IF($I3488="","",_xlfn.LET(_xlpm.x,VLOOKUP($I3488,'2026-01-09_taxon-match'!$A$2:$N$81,7,FALSE),IF(_xlpm.x=0,"",_xlpm.x)))</f>
        <v>Echinodermata</v>
      </c>
      <c r="P3488" s="46" t="str">
        <f>IF($I3488="","",_xlfn.LET(_xlpm.x,VLOOKUP($I3488,'2026-01-09_taxon-match'!$A$2:$N$81,8,FALSE),IF(_xlpm.x=0,"",_xlpm.x)))</f>
        <v>Echinoidea</v>
      </c>
      <c r="Q3488" s="46" t="str">
        <f>IF($I3488="","",_xlfn.LET(_xlpm.x,VLOOKUP($I3488,'2026-01-09_taxon-match'!$A$2:$N$81,9,FALSE),IF(_xlpm.x=0,"",_xlpm.x)))</f>
        <v>Camarodonta</v>
      </c>
      <c r="R3488" s="46" t="str">
        <f>IF($I3488="","",_xlfn.LET(_xlpm.x,VLOOKUP($I3488,'2026-01-09_taxon-match'!$A$2:$N$81,10,FALSE),IF(_xlpm.x=0,"",_xlpm.x)))</f>
        <v>Echinidae</v>
      </c>
      <c r="S3488" s="46" t="str">
        <f>IF($I3488="","",_xlfn.LET(_xlpm.x,VLOOKUP($I3488,'2026-01-09_taxon-match'!$A$2:$N$81,11,FALSE),IF(_xlpm.x=0,"",_xlpm.x)))</f>
        <v>Sterechinus</v>
      </c>
      <c r="T3488" s="46" t="str">
        <f>IF($I3488="","",_xlfn.LET(_xlpm.x,VLOOKUP($I3488,'2026-01-09_taxon-match'!$A$2:$N$81,13,FALSE),IF(_xlpm.x=0,"",_xlpm.x)))</f>
        <v>neumayeri</v>
      </c>
      <c r="V3488" t="s">
        <v>43</v>
      </c>
      <c r="W3488" t="s">
        <v>28</v>
      </c>
      <c r="X3488" t="s">
        <v>32</v>
      </c>
      <c r="Y3488" s="46" t="str">
        <f>IF(V3488="","",_xlfn.LET(_xlpm.x,VLOOKUP(V3488,'Drop-down_menus'!$D$2:$E$13,2,FALSE),IF(_xlpm.x=0,"",_xlpm.x)))</f>
        <v>https://orcid.org/0000-0002-0981-7442</v>
      </c>
      <c r="Z3488" s="46" t="str">
        <f>IF(W3488="","",_xlfn.LET(_xlpm.x,VLOOKUP(W3488,'Drop-down_menus'!$D$2:$E$13,2,FALSE),IF(_xlpm.x=0,"",_xlpm.x)))</f>
        <v>https://orcid.org/0000-0002-9037-7623</v>
      </c>
      <c r="AA3488" s="46" t="str">
        <f>IF(X3488="","",_xlfn.LET(_xlpm.x,VLOOKUP(X3488,'Drop-down_menus'!$D$2:$E$13,2,FALSE),IF(_xlpm.x=0,"",_xlpm.x)))</f>
        <v>https://orcid.org/0000-0001-5748-602X</v>
      </c>
      <c r="AB3488" s="46" t="s">
        <v>300</v>
      </c>
      <c r="AC3488" s="46" t="s">
        <v>1115</v>
      </c>
    </row>
    <row r="3489" spans="1:29" ht="15" customHeight="1">
      <c r="A3489" s="46">
        <v>2204</v>
      </c>
      <c r="B3489" s="2">
        <v>4544</v>
      </c>
      <c r="C3489" t="s">
        <v>894</v>
      </c>
      <c r="D3489" s="46" t="b">
        <f>COUNTIF(Events!$B$2:$B$171, C3489) &gt; 0</f>
        <v>1</v>
      </c>
      <c r="E3489" s="46" t="s">
        <v>1113</v>
      </c>
      <c r="F3489" s="2" t="s">
        <v>1104</v>
      </c>
      <c r="G3489" t="s">
        <v>177</v>
      </c>
      <c r="H3489"/>
      <c r="I3489" s="46" t="s">
        <v>177</v>
      </c>
      <c r="J3489" s="46" t="str">
        <f>IF(I3489="","",_xlfn.LET(_xlpm.x,VLOOKUP(I3489,'2026-01-09_taxon-match'!$A$2:$N$81,4,FALSE),IF(_xlpm.x=0,"",_xlpm.x)))</f>
        <v>Sterechinus neumayeri</v>
      </c>
      <c r="K3489"/>
      <c r="L3489" s="46" t="str">
        <f>IF(I3489="","",_xlfn.LET(_xlpm.x,VLOOKUP(I3489,'2026-01-09_taxon-match'!$A$2:$N$81,3,FALSE),IF(_xlpm.x=0,"",_xlpm.x)))</f>
        <v>urn:lsid:marinespecies.org:taxname:160831</v>
      </c>
      <c r="M3489" s="46" t="str">
        <f>IF($I3489="","",_xlfn.LET(_xlpm.x,VLOOKUP($I3489,'2026-01-09_taxon-match'!$A$2:$N$81,5,FALSE),IF(_xlpm.x=0,"",_xlpm.x)))</f>
        <v>(Meissner, 1900)</v>
      </c>
      <c r="N3489" s="46" t="str">
        <f>IF($I3489="","",_xlfn.LET(_xlpm.x,VLOOKUP($I3489,'2026-01-09_taxon-match'!$A$2:$N$81,6,FALSE),IF(_xlpm.x=0,"",_xlpm.x)))</f>
        <v>Animalia</v>
      </c>
      <c r="O3489" s="46" t="str">
        <f>IF($I3489="","",_xlfn.LET(_xlpm.x,VLOOKUP($I3489,'2026-01-09_taxon-match'!$A$2:$N$81,7,FALSE),IF(_xlpm.x=0,"",_xlpm.x)))</f>
        <v>Echinodermata</v>
      </c>
      <c r="P3489" s="46" t="str">
        <f>IF($I3489="","",_xlfn.LET(_xlpm.x,VLOOKUP($I3489,'2026-01-09_taxon-match'!$A$2:$N$81,8,FALSE),IF(_xlpm.x=0,"",_xlpm.x)))</f>
        <v>Echinoidea</v>
      </c>
      <c r="Q3489" s="46" t="str">
        <f>IF($I3489="","",_xlfn.LET(_xlpm.x,VLOOKUP($I3489,'2026-01-09_taxon-match'!$A$2:$N$81,9,FALSE),IF(_xlpm.x=0,"",_xlpm.x)))</f>
        <v>Camarodonta</v>
      </c>
      <c r="R3489" s="46" t="str">
        <f>IF($I3489="","",_xlfn.LET(_xlpm.x,VLOOKUP($I3489,'2026-01-09_taxon-match'!$A$2:$N$81,10,FALSE),IF(_xlpm.x=0,"",_xlpm.x)))</f>
        <v>Echinidae</v>
      </c>
      <c r="S3489" s="46" t="str">
        <f>IF($I3489="","",_xlfn.LET(_xlpm.x,VLOOKUP($I3489,'2026-01-09_taxon-match'!$A$2:$N$81,11,FALSE),IF(_xlpm.x=0,"",_xlpm.x)))</f>
        <v>Sterechinus</v>
      </c>
      <c r="T3489" s="46" t="str">
        <f>IF($I3489="","",_xlfn.LET(_xlpm.x,VLOOKUP($I3489,'2026-01-09_taxon-match'!$A$2:$N$81,13,FALSE),IF(_xlpm.x=0,"",_xlpm.x)))</f>
        <v>neumayeri</v>
      </c>
      <c r="U3489"/>
      <c r="V3489" t="s">
        <v>43</v>
      </c>
      <c r="W3489" t="s">
        <v>28</v>
      </c>
      <c r="X3489" t="s">
        <v>32</v>
      </c>
      <c r="Y3489" s="46" t="str">
        <f>IF(V3489="","",_xlfn.LET(_xlpm.x,VLOOKUP(V3489,'Drop-down_menus'!$D$2:$E$13,2,FALSE),IF(_xlpm.x=0,"",_xlpm.x)))</f>
        <v>https://orcid.org/0000-0002-0981-7442</v>
      </c>
      <c r="Z3489" s="46" t="str">
        <f>IF(W3489="","",_xlfn.LET(_xlpm.x,VLOOKUP(W3489,'Drop-down_menus'!$D$2:$E$13,2,FALSE),IF(_xlpm.x=0,"",_xlpm.x)))</f>
        <v>https://orcid.org/0000-0002-9037-7623</v>
      </c>
      <c r="AA3489" s="46" t="str">
        <f>IF(X3489="","",_xlfn.LET(_xlpm.x,VLOOKUP(X3489,'Drop-down_menus'!$D$2:$E$13,2,FALSE),IF(_xlpm.x=0,"",_xlpm.x)))</f>
        <v>https://orcid.org/0000-0001-5748-602X</v>
      </c>
      <c r="AB3489" s="46" t="s">
        <v>172</v>
      </c>
      <c r="AC3489" s="46" t="s">
        <v>1114</v>
      </c>
    </row>
    <row r="3490" spans="1:29" ht="15" customHeight="1">
      <c r="A3490" s="46">
        <v>2204</v>
      </c>
      <c r="B3490" s="2">
        <v>4545</v>
      </c>
      <c r="C3490" t="s">
        <v>894</v>
      </c>
      <c r="D3490" s="46" t="b">
        <f>COUNTIF(Events!$B$2:$B$171, C3490) &gt; 0</f>
        <v>1</v>
      </c>
      <c r="E3490" s="46" t="s">
        <v>1109</v>
      </c>
      <c r="F3490" s="46" t="s">
        <v>1107</v>
      </c>
      <c r="G3490" t="s">
        <v>177</v>
      </c>
      <c r="H3490"/>
      <c r="I3490" s="46" t="s">
        <v>177</v>
      </c>
      <c r="J3490" s="46" t="str">
        <f>IF(I3490="","",_xlfn.LET(_xlpm.x,VLOOKUP(I3490,'2026-01-09_taxon-match'!$A$2:$N$81,4,FALSE),IF(_xlpm.x=0,"",_xlpm.x)))</f>
        <v>Sterechinus neumayeri</v>
      </c>
      <c r="K3490"/>
      <c r="L3490" s="46" t="str">
        <f>IF(I3490="","",_xlfn.LET(_xlpm.x,VLOOKUP(I3490,'2026-01-09_taxon-match'!$A$2:$N$81,3,FALSE),IF(_xlpm.x=0,"",_xlpm.x)))</f>
        <v>urn:lsid:marinespecies.org:taxname:160831</v>
      </c>
      <c r="M3490" s="46" t="str">
        <f>IF($I3490="","",_xlfn.LET(_xlpm.x,VLOOKUP($I3490,'2026-01-09_taxon-match'!$A$2:$N$81,5,FALSE),IF(_xlpm.x=0,"",_xlpm.x)))</f>
        <v>(Meissner, 1900)</v>
      </c>
      <c r="N3490" s="46" t="str">
        <f>IF($I3490="","",_xlfn.LET(_xlpm.x,VLOOKUP($I3490,'2026-01-09_taxon-match'!$A$2:$N$81,6,FALSE),IF(_xlpm.x=0,"",_xlpm.x)))</f>
        <v>Animalia</v>
      </c>
      <c r="O3490" s="46" t="str">
        <f>IF($I3490="","",_xlfn.LET(_xlpm.x,VLOOKUP($I3490,'2026-01-09_taxon-match'!$A$2:$N$81,7,FALSE),IF(_xlpm.x=0,"",_xlpm.x)))</f>
        <v>Echinodermata</v>
      </c>
      <c r="P3490" s="46" t="str">
        <f>IF($I3490="","",_xlfn.LET(_xlpm.x,VLOOKUP($I3490,'2026-01-09_taxon-match'!$A$2:$N$81,8,FALSE),IF(_xlpm.x=0,"",_xlpm.x)))</f>
        <v>Echinoidea</v>
      </c>
      <c r="Q3490" s="46" t="str">
        <f>IF($I3490="","",_xlfn.LET(_xlpm.x,VLOOKUP($I3490,'2026-01-09_taxon-match'!$A$2:$N$81,9,FALSE),IF(_xlpm.x=0,"",_xlpm.x)))</f>
        <v>Camarodonta</v>
      </c>
      <c r="R3490" s="46" t="str">
        <f>IF($I3490="","",_xlfn.LET(_xlpm.x,VLOOKUP($I3490,'2026-01-09_taxon-match'!$A$2:$N$81,10,FALSE),IF(_xlpm.x=0,"",_xlpm.x)))</f>
        <v>Echinidae</v>
      </c>
      <c r="S3490" s="46" t="str">
        <f>IF($I3490="","",_xlfn.LET(_xlpm.x,VLOOKUP($I3490,'2026-01-09_taxon-match'!$A$2:$N$81,11,FALSE),IF(_xlpm.x=0,"",_xlpm.x)))</f>
        <v>Sterechinus</v>
      </c>
      <c r="T3490" s="46" t="str">
        <f>IF($I3490="","",_xlfn.LET(_xlpm.x,VLOOKUP($I3490,'2026-01-09_taxon-match'!$A$2:$N$81,13,FALSE),IF(_xlpm.x=0,"",_xlpm.x)))</f>
        <v>neumayeri</v>
      </c>
      <c r="V3490" t="s">
        <v>43</v>
      </c>
      <c r="W3490" t="s">
        <v>28</v>
      </c>
      <c r="X3490" t="s">
        <v>32</v>
      </c>
      <c r="Y3490" s="46" t="str">
        <f>IF(V3490="","",_xlfn.LET(_xlpm.x,VLOOKUP(V3490,'Drop-down_menus'!$D$2:$E$13,2,FALSE),IF(_xlpm.x=0,"",_xlpm.x)))</f>
        <v>https://orcid.org/0000-0002-0981-7442</v>
      </c>
      <c r="Z3490" s="46" t="str">
        <f>IF(W3490="","",_xlfn.LET(_xlpm.x,VLOOKUP(W3490,'Drop-down_menus'!$D$2:$E$13,2,FALSE),IF(_xlpm.x=0,"",_xlpm.x)))</f>
        <v>https://orcid.org/0000-0002-9037-7623</v>
      </c>
      <c r="AA3490" s="46" t="str">
        <f>IF(X3490="","",_xlfn.LET(_xlpm.x,VLOOKUP(X3490,'Drop-down_menus'!$D$2:$E$13,2,FALSE),IF(_xlpm.x=0,"",_xlpm.x)))</f>
        <v>https://orcid.org/0000-0001-5748-602X</v>
      </c>
      <c r="AB3490" s="46" t="s">
        <v>172</v>
      </c>
      <c r="AC3490" s="46" t="s">
        <v>189</v>
      </c>
    </row>
    <row r="3491" spans="1:29" ht="15" customHeight="1">
      <c r="A3491" s="46">
        <v>2204</v>
      </c>
      <c r="B3491" s="2">
        <v>4546</v>
      </c>
      <c r="C3491" t="s">
        <v>894</v>
      </c>
      <c r="D3491" s="46" t="b">
        <f>COUNTIF(Events!$B$2:$B$171, C3491) &gt; 0</f>
        <v>1</v>
      </c>
      <c r="E3491" s="46" t="s">
        <v>1110</v>
      </c>
      <c r="F3491" s="46" t="s">
        <v>1108</v>
      </c>
      <c r="G3491" t="s">
        <v>177</v>
      </c>
      <c r="H3491"/>
      <c r="I3491" s="46" t="s">
        <v>177</v>
      </c>
      <c r="J3491" s="46" t="str">
        <f>IF(I3491="","",_xlfn.LET(_xlpm.x,VLOOKUP(I3491,'2026-01-09_taxon-match'!$A$2:$N$81,4,FALSE),IF(_xlpm.x=0,"",_xlpm.x)))</f>
        <v>Sterechinus neumayeri</v>
      </c>
      <c r="K3491"/>
      <c r="L3491" s="46" t="str">
        <f>IF(I3491="","",_xlfn.LET(_xlpm.x,VLOOKUP(I3491,'2026-01-09_taxon-match'!$A$2:$N$81,3,FALSE),IF(_xlpm.x=0,"",_xlpm.x)))</f>
        <v>urn:lsid:marinespecies.org:taxname:160831</v>
      </c>
      <c r="M3491" s="46" t="str">
        <f>IF($I3491="","",_xlfn.LET(_xlpm.x,VLOOKUP($I3491,'2026-01-09_taxon-match'!$A$2:$N$81,5,FALSE),IF(_xlpm.x=0,"",_xlpm.x)))</f>
        <v>(Meissner, 1900)</v>
      </c>
      <c r="N3491" s="46" t="str">
        <f>IF($I3491="","",_xlfn.LET(_xlpm.x,VLOOKUP($I3491,'2026-01-09_taxon-match'!$A$2:$N$81,6,FALSE),IF(_xlpm.x=0,"",_xlpm.x)))</f>
        <v>Animalia</v>
      </c>
      <c r="O3491" s="46" t="str">
        <f>IF($I3491="","",_xlfn.LET(_xlpm.x,VLOOKUP($I3491,'2026-01-09_taxon-match'!$A$2:$N$81,7,FALSE),IF(_xlpm.x=0,"",_xlpm.x)))</f>
        <v>Echinodermata</v>
      </c>
      <c r="P3491" s="46" t="str">
        <f>IF($I3491="","",_xlfn.LET(_xlpm.x,VLOOKUP($I3491,'2026-01-09_taxon-match'!$A$2:$N$81,8,FALSE),IF(_xlpm.x=0,"",_xlpm.x)))</f>
        <v>Echinoidea</v>
      </c>
      <c r="Q3491" s="46" t="str">
        <f>IF($I3491="","",_xlfn.LET(_xlpm.x,VLOOKUP($I3491,'2026-01-09_taxon-match'!$A$2:$N$81,9,FALSE),IF(_xlpm.x=0,"",_xlpm.x)))</f>
        <v>Camarodonta</v>
      </c>
      <c r="R3491" s="46" t="str">
        <f>IF($I3491="","",_xlfn.LET(_xlpm.x,VLOOKUP($I3491,'2026-01-09_taxon-match'!$A$2:$N$81,10,FALSE),IF(_xlpm.x=0,"",_xlpm.x)))</f>
        <v>Echinidae</v>
      </c>
      <c r="S3491" s="46" t="str">
        <f>IF($I3491="","",_xlfn.LET(_xlpm.x,VLOOKUP($I3491,'2026-01-09_taxon-match'!$A$2:$N$81,11,FALSE),IF(_xlpm.x=0,"",_xlpm.x)))</f>
        <v>Sterechinus</v>
      </c>
      <c r="T3491" s="46" t="str">
        <f>IF($I3491="","",_xlfn.LET(_xlpm.x,VLOOKUP($I3491,'2026-01-09_taxon-match'!$A$2:$N$81,13,FALSE),IF(_xlpm.x=0,"",_xlpm.x)))</f>
        <v>neumayeri</v>
      </c>
      <c r="V3491" t="s">
        <v>43</v>
      </c>
      <c r="W3491" t="s">
        <v>28</v>
      </c>
      <c r="X3491" t="s">
        <v>32</v>
      </c>
      <c r="Y3491" s="46" t="str">
        <f>IF(V3491="","",_xlfn.LET(_xlpm.x,VLOOKUP(V3491,'Drop-down_menus'!$D$2:$E$13,2,FALSE),IF(_xlpm.x=0,"",_xlpm.x)))</f>
        <v>https://orcid.org/0000-0002-0981-7442</v>
      </c>
      <c r="Z3491" s="46" t="str">
        <f>IF(W3491="","",_xlfn.LET(_xlpm.x,VLOOKUP(W3491,'Drop-down_menus'!$D$2:$E$13,2,FALSE),IF(_xlpm.x=0,"",_xlpm.x)))</f>
        <v>https://orcid.org/0000-0002-9037-7623</v>
      </c>
      <c r="AA3491" s="46" t="str">
        <f>IF(X3491="","",_xlfn.LET(_xlpm.x,VLOOKUP(X3491,'Drop-down_menus'!$D$2:$E$13,2,FALSE),IF(_xlpm.x=0,"",_xlpm.x)))</f>
        <v>https://orcid.org/0000-0001-5748-602X</v>
      </c>
      <c r="AB3491" s="46" t="s">
        <v>229</v>
      </c>
      <c r="AC3491" s="46" t="s">
        <v>1114</v>
      </c>
    </row>
    <row r="3492" spans="1:29" ht="15" customHeight="1">
      <c r="A3492" s="46">
        <v>2204</v>
      </c>
      <c r="B3492" s="2">
        <v>4547</v>
      </c>
      <c r="C3492" t="s">
        <v>894</v>
      </c>
      <c r="D3492" s="46" t="b">
        <f>COUNTIF(Events!$B$2:$B$171, C3492) &gt; 0</f>
        <v>1</v>
      </c>
      <c r="E3492" s="46" t="s">
        <v>1111</v>
      </c>
      <c r="F3492" s="46" t="s">
        <v>1108</v>
      </c>
      <c r="G3492" t="s">
        <v>177</v>
      </c>
      <c r="H3492"/>
      <c r="I3492" s="46" t="s">
        <v>177</v>
      </c>
      <c r="J3492" s="46" t="str">
        <f>IF(I3492="","",_xlfn.LET(_xlpm.x,VLOOKUP(I3492,'2026-01-09_taxon-match'!$A$2:$N$81,4,FALSE),IF(_xlpm.x=0,"",_xlpm.x)))</f>
        <v>Sterechinus neumayeri</v>
      </c>
      <c r="K3492"/>
      <c r="L3492" s="46" t="str">
        <f>IF(I3492="","",_xlfn.LET(_xlpm.x,VLOOKUP(I3492,'2026-01-09_taxon-match'!$A$2:$N$81,3,FALSE),IF(_xlpm.x=0,"",_xlpm.x)))</f>
        <v>urn:lsid:marinespecies.org:taxname:160831</v>
      </c>
      <c r="M3492" s="46" t="str">
        <f>IF($I3492="","",_xlfn.LET(_xlpm.x,VLOOKUP($I3492,'2026-01-09_taxon-match'!$A$2:$N$81,5,FALSE),IF(_xlpm.x=0,"",_xlpm.x)))</f>
        <v>(Meissner, 1900)</v>
      </c>
      <c r="N3492" s="46" t="str">
        <f>IF($I3492="","",_xlfn.LET(_xlpm.x,VLOOKUP($I3492,'2026-01-09_taxon-match'!$A$2:$N$81,6,FALSE),IF(_xlpm.x=0,"",_xlpm.x)))</f>
        <v>Animalia</v>
      </c>
      <c r="O3492" s="46" t="str">
        <f>IF($I3492="","",_xlfn.LET(_xlpm.x,VLOOKUP($I3492,'2026-01-09_taxon-match'!$A$2:$N$81,7,FALSE),IF(_xlpm.x=0,"",_xlpm.x)))</f>
        <v>Echinodermata</v>
      </c>
      <c r="P3492" s="46" t="str">
        <f>IF($I3492="","",_xlfn.LET(_xlpm.x,VLOOKUP($I3492,'2026-01-09_taxon-match'!$A$2:$N$81,8,FALSE),IF(_xlpm.x=0,"",_xlpm.x)))</f>
        <v>Echinoidea</v>
      </c>
      <c r="Q3492" s="46" t="str">
        <f>IF($I3492="","",_xlfn.LET(_xlpm.x,VLOOKUP($I3492,'2026-01-09_taxon-match'!$A$2:$N$81,9,FALSE),IF(_xlpm.x=0,"",_xlpm.x)))</f>
        <v>Camarodonta</v>
      </c>
      <c r="R3492" s="46" t="str">
        <f>IF($I3492="","",_xlfn.LET(_xlpm.x,VLOOKUP($I3492,'2026-01-09_taxon-match'!$A$2:$N$81,10,FALSE),IF(_xlpm.x=0,"",_xlpm.x)))</f>
        <v>Echinidae</v>
      </c>
      <c r="S3492" s="46" t="str">
        <f>IF($I3492="","",_xlfn.LET(_xlpm.x,VLOOKUP($I3492,'2026-01-09_taxon-match'!$A$2:$N$81,11,FALSE),IF(_xlpm.x=0,"",_xlpm.x)))</f>
        <v>Sterechinus</v>
      </c>
      <c r="T3492" s="46" t="str">
        <f>IF($I3492="","",_xlfn.LET(_xlpm.x,VLOOKUP($I3492,'2026-01-09_taxon-match'!$A$2:$N$81,13,FALSE),IF(_xlpm.x=0,"",_xlpm.x)))</f>
        <v>neumayeri</v>
      </c>
      <c r="V3492" t="s">
        <v>43</v>
      </c>
      <c r="W3492" t="s">
        <v>28</v>
      </c>
      <c r="X3492" t="s">
        <v>32</v>
      </c>
      <c r="Y3492" s="46" t="str">
        <f>IF(V3492="","",_xlfn.LET(_xlpm.x,VLOOKUP(V3492,'Drop-down_menus'!$D$2:$E$13,2,FALSE),IF(_xlpm.x=0,"",_xlpm.x)))</f>
        <v>https://orcid.org/0000-0002-0981-7442</v>
      </c>
      <c r="Z3492" s="46" t="str">
        <f>IF(W3492="","",_xlfn.LET(_xlpm.x,VLOOKUP(W3492,'Drop-down_menus'!$D$2:$E$13,2,FALSE),IF(_xlpm.x=0,"",_xlpm.x)))</f>
        <v>https://orcid.org/0000-0002-9037-7623</v>
      </c>
      <c r="AA3492" s="46" t="str">
        <f>IF(X3492="","",_xlfn.LET(_xlpm.x,VLOOKUP(X3492,'Drop-down_menus'!$D$2:$E$13,2,FALSE),IF(_xlpm.x=0,"",_xlpm.x)))</f>
        <v>https://orcid.org/0000-0001-5748-602X</v>
      </c>
      <c r="AB3492" s="46" t="s">
        <v>229</v>
      </c>
      <c r="AC3492" s="46" t="s">
        <v>1114</v>
      </c>
    </row>
    <row r="3493" spans="1:29" ht="15" customHeight="1">
      <c r="A3493" s="46">
        <v>2204</v>
      </c>
      <c r="B3493" s="2">
        <v>4548</v>
      </c>
      <c r="C3493" t="s">
        <v>894</v>
      </c>
      <c r="D3493" s="46" t="b">
        <f>COUNTIF(Events!$B$2:$B$171, C3493) &gt; 0</f>
        <v>1</v>
      </c>
      <c r="E3493" s="2" t="s">
        <v>1106</v>
      </c>
      <c r="F3493" s="46" t="s">
        <v>1105</v>
      </c>
      <c r="G3493" t="s">
        <v>177</v>
      </c>
      <c r="H3493"/>
      <c r="I3493" s="46" t="s">
        <v>177</v>
      </c>
      <c r="J3493" s="46" t="str">
        <f>IF(I3493="","",_xlfn.LET(_xlpm.x,VLOOKUP(I3493,'2026-01-09_taxon-match'!$A$2:$N$81,4,FALSE),IF(_xlpm.x=0,"",_xlpm.x)))</f>
        <v>Sterechinus neumayeri</v>
      </c>
      <c r="K3493"/>
      <c r="L3493" s="46" t="str">
        <f>IF(I3493="","",_xlfn.LET(_xlpm.x,VLOOKUP(I3493,'2026-01-09_taxon-match'!$A$2:$N$81,3,FALSE),IF(_xlpm.x=0,"",_xlpm.x)))</f>
        <v>urn:lsid:marinespecies.org:taxname:160831</v>
      </c>
      <c r="M3493" s="46" t="str">
        <f>IF($I3493="","",_xlfn.LET(_xlpm.x,VLOOKUP($I3493,'2026-01-09_taxon-match'!$A$2:$N$81,5,FALSE),IF(_xlpm.x=0,"",_xlpm.x)))</f>
        <v>(Meissner, 1900)</v>
      </c>
      <c r="N3493" s="46" t="str">
        <f>IF($I3493="","",_xlfn.LET(_xlpm.x,VLOOKUP($I3493,'2026-01-09_taxon-match'!$A$2:$N$81,6,FALSE),IF(_xlpm.x=0,"",_xlpm.x)))</f>
        <v>Animalia</v>
      </c>
      <c r="O3493" s="46" t="str">
        <f>IF($I3493="","",_xlfn.LET(_xlpm.x,VLOOKUP($I3493,'2026-01-09_taxon-match'!$A$2:$N$81,7,FALSE),IF(_xlpm.x=0,"",_xlpm.x)))</f>
        <v>Echinodermata</v>
      </c>
      <c r="P3493" s="46" t="str">
        <f>IF($I3493="","",_xlfn.LET(_xlpm.x,VLOOKUP($I3493,'2026-01-09_taxon-match'!$A$2:$N$81,8,FALSE),IF(_xlpm.x=0,"",_xlpm.x)))</f>
        <v>Echinoidea</v>
      </c>
      <c r="Q3493" s="46" t="str">
        <f>IF($I3493="","",_xlfn.LET(_xlpm.x,VLOOKUP($I3493,'2026-01-09_taxon-match'!$A$2:$N$81,9,FALSE),IF(_xlpm.x=0,"",_xlpm.x)))</f>
        <v>Camarodonta</v>
      </c>
      <c r="R3493" s="46" t="str">
        <f>IF($I3493="","",_xlfn.LET(_xlpm.x,VLOOKUP($I3493,'2026-01-09_taxon-match'!$A$2:$N$81,10,FALSE),IF(_xlpm.x=0,"",_xlpm.x)))</f>
        <v>Echinidae</v>
      </c>
      <c r="S3493" s="46" t="str">
        <f>IF($I3493="","",_xlfn.LET(_xlpm.x,VLOOKUP($I3493,'2026-01-09_taxon-match'!$A$2:$N$81,11,FALSE),IF(_xlpm.x=0,"",_xlpm.x)))</f>
        <v>Sterechinus</v>
      </c>
      <c r="T3493" s="46" t="str">
        <f>IF($I3493="","",_xlfn.LET(_xlpm.x,VLOOKUP($I3493,'2026-01-09_taxon-match'!$A$2:$N$81,13,FALSE),IF(_xlpm.x=0,"",_xlpm.x)))</f>
        <v>neumayeri</v>
      </c>
      <c r="V3493" t="s">
        <v>43</v>
      </c>
      <c r="W3493" t="s">
        <v>28</v>
      </c>
      <c r="X3493" t="s">
        <v>32</v>
      </c>
      <c r="Y3493" s="46" t="str">
        <f>IF(V3493="","",_xlfn.LET(_xlpm.x,VLOOKUP(V3493,'Drop-down_menus'!$D$2:$E$13,2,FALSE),IF(_xlpm.x=0,"",_xlpm.x)))</f>
        <v>https://orcid.org/0000-0002-0981-7442</v>
      </c>
      <c r="Z3493" s="46" t="str">
        <f>IF(W3493="","",_xlfn.LET(_xlpm.x,VLOOKUP(W3493,'Drop-down_menus'!$D$2:$E$13,2,FALSE),IF(_xlpm.x=0,"",_xlpm.x)))</f>
        <v>https://orcid.org/0000-0002-9037-7623</v>
      </c>
      <c r="AA3493" s="46" t="str">
        <f>IF(X3493="","",_xlfn.LET(_xlpm.x,VLOOKUP(X3493,'Drop-down_menus'!$D$2:$E$13,2,FALSE),IF(_xlpm.x=0,"",_xlpm.x)))</f>
        <v>https://orcid.org/0000-0001-5748-602X</v>
      </c>
      <c r="AB3493" s="46" t="s">
        <v>300</v>
      </c>
      <c r="AC3493" s="46" t="s">
        <v>1115</v>
      </c>
    </row>
    <row r="3494" spans="1:29" ht="15" customHeight="1">
      <c r="A3494" s="46">
        <v>2205</v>
      </c>
      <c r="B3494" s="2">
        <v>4549</v>
      </c>
      <c r="C3494" t="s">
        <v>894</v>
      </c>
      <c r="D3494" s="46" t="b">
        <f>COUNTIF(Events!$B$2:$B$171, C3494) &gt; 0</f>
        <v>1</v>
      </c>
      <c r="E3494" s="46" t="s">
        <v>1113</v>
      </c>
      <c r="F3494" s="2" t="s">
        <v>1104</v>
      </c>
      <c r="G3494" t="s">
        <v>177</v>
      </c>
      <c r="H3494"/>
      <c r="I3494" s="46" t="s">
        <v>177</v>
      </c>
      <c r="J3494" s="46" t="str">
        <f>IF(I3494="","",_xlfn.LET(_xlpm.x,VLOOKUP(I3494,'2026-01-09_taxon-match'!$A$2:$N$81,4,FALSE),IF(_xlpm.x=0,"",_xlpm.x)))</f>
        <v>Sterechinus neumayeri</v>
      </c>
      <c r="K3494"/>
      <c r="L3494" s="46" t="str">
        <f>IF(I3494="","",_xlfn.LET(_xlpm.x,VLOOKUP(I3494,'2026-01-09_taxon-match'!$A$2:$N$81,3,FALSE),IF(_xlpm.x=0,"",_xlpm.x)))</f>
        <v>urn:lsid:marinespecies.org:taxname:160831</v>
      </c>
      <c r="M3494" s="46" t="str">
        <f>IF($I3494="","",_xlfn.LET(_xlpm.x,VLOOKUP($I3494,'2026-01-09_taxon-match'!$A$2:$N$81,5,FALSE),IF(_xlpm.x=0,"",_xlpm.x)))</f>
        <v>(Meissner, 1900)</v>
      </c>
      <c r="N3494" s="46" t="str">
        <f>IF($I3494="","",_xlfn.LET(_xlpm.x,VLOOKUP($I3494,'2026-01-09_taxon-match'!$A$2:$N$81,6,FALSE),IF(_xlpm.x=0,"",_xlpm.x)))</f>
        <v>Animalia</v>
      </c>
      <c r="O3494" s="46" t="str">
        <f>IF($I3494="","",_xlfn.LET(_xlpm.x,VLOOKUP($I3494,'2026-01-09_taxon-match'!$A$2:$N$81,7,FALSE),IF(_xlpm.x=0,"",_xlpm.x)))</f>
        <v>Echinodermata</v>
      </c>
      <c r="P3494" s="46" t="str">
        <f>IF($I3494="","",_xlfn.LET(_xlpm.x,VLOOKUP($I3494,'2026-01-09_taxon-match'!$A$2:$N$81,8,FALSE),IF(_xlpm.x=0,"",_xlpm.x)))</f>
        <v>Echinoidea</v>
      </c>
      <c r="Q3494" s="46" t="str">
        <f>IF($I3494="","",_xlfn.LET(_xlpm.x,VLOOKUP($I3494,'2026-01-09_taxon-match'!$A$2:$N$81,9,FALSE),IF(_xlpm.x=0,"",_xlpm.x)))</f>
        <v>Camarodonta</v>
      </c>
      <c r="R3494" s="46" t="str">
        <f>IF($I3494="","",_xlfn.LET(_xlpm.x,VLOOKUP($I3494,'2026-01-09_taxon-match'!$A$2:$N$81,10,FALSE),IF(_xlpm.x=0,"",_xlpm.x)))</f>
        <v>Echinidae</v>
      </c>
      <c r="S3494" s="46" t="str">
        <f>IF($I3494="","",_xlfn.LET(_xlpm.x,VLOOKUP($I3494,'2026-01-09_taxon-match'!$A$2:$N$81,11,FALSE),IF(_xlpm.x=0,"",_xlpm.x)))</f>
        <v>Sterechinus</v>
      </c>
      <c r="T3494" s="46" t="str">
        <f>IF($I3494="","",_xlfn.LET(_xlpm.x,VLOOKUP($I3494,'2026-01-09_taxon-match'!$A$2:$N$81,13,FALSE),IF(_xlpm.x=0,"",_xlpm.x)))</f>
        <v>neumayeri</v>
      </c>
      <c r="U3494"/>
      <c r="V3494" t="s">
        <v>43</v>
      </c>
      <c r="W3494" t="s">
        <v>28</v>
      </c>
      <c r="X3494" t="s">
        <v>32</v>
      </c>
      <c r="Y3494" s="46" t="str">
        <f>IF(V3494="","",_xlfn.LET(_xlpm.x,VLOOKUP(V3494,'Drop-down_menus'!$D$2:$E$13,2,FALSE),IF(_xlpm.x=0,"",_xlpm.x)))</f>
        <v>https://orcid.org/0000-0002-0981-7442</v>
      </c>
      <c r="Z3494" s="46" t="str">
        <f>IF(W3494="","",_xlfn.LET(_xlpm.x,VLOOKUP(W3494,'Drop-down_menus'!$D$2:$E$13,2,FALSE),IF(_xlpm.x=0,"",_xlpm.x)))</f>
        <v>https://orcid.org/0000-0002-9037-7623</v>
      </c>
      <c r="AA3494" s="46" t="str">
        <f>IF(X3494="","",_xlfn.LET(_xlpm.x,VLOOKUP(X3494,'Drop-down_menus'!$D$2:$E$13,2,FALSE),IF(_xlpm.x=0,"",_xlpm.x)))</f>
        <v>https://orcid.org/0000-0001-5748-602X</v>
      </c>
      <c r="AB3494" s="46" t="s">
        <v>172</v>
      </c>
      <c r="AC3494" s="46" t="s">
        <v>1114</v>
      </c>
    </row>
    <row r="3495" spans="1:29" ht="15" customHeight="1">
      <c r="A3495" s="46">
        <v>2205</v>
      </c>
      <c r="B3495" s="2">
        <v>4550</v>
      </c>
      <c r="C3495" t="s">
        <v>894</v>
      </c>
      <c r="D3495" s="46" t="b">
        <f>COUNTIF(Events!$B$2:$B$171, C3495) &gt; 0</f>
        <v>1</v>
      </c>
      <c r="E3495" s="46" t="s">
        <v>1109</v>
      </c>
      <c r="F3495" s="46" t="s">
        <v>1107</v>
      </c>
      <c r="G3495" t="s">
        <v>177</v>
      </c>
      <c r="H3495"/>
      <c r="I3495" s="46" t="s">
        <v>177</v>
      </c>
      <c r="J3495" s="46" t="str">
        <f>IF(I3495="","",_xlfn.LET(_xlpm.x,VLOOKUP(I3495,'2026-01-09_taxon-match'!$A$2:$N$81,4,FALSE),IF(_xlpm.x=0,"",_xlpm.x)))</f>
        <v>Sterechinus neumayeri</v>
      </c>
      <c r="K3495"/>
      <c r="L3495" s="46" t="str">
        <f>IF(I3495="","",_xlfn.LET(_xlpm.x,VLOOKUP(I3495,'2026-01-09_taxon-match'!$A$2:$N$81,3,FALSE),IF(_xlpm.x=0,"",_xlpm.x)))</f>
        <v>urn:lsid:marinespecies.org:taxname:160831</v>
      </c>
      <c r="M3495" s="46" t="str">
        <f>IF($I3495="","",_xlfn.LET(_xlpm.x,VLOOKUP($I3495,'2026-01-09_taxon-match'!$A$2:$N$81,5,FALSE),IF(_xlpm.x=0,"",_xlpm.x)))</f>
        <v>(Meissner, 1900)</v>
      </c>
      <c r="N3495" s="46" t="str">
        <f>IF($I3495="","",_xlfn.LET(_xlpm.x,VLOOKUP($I3495,'2026-01-09_taxon-match'!$A$2:$N$81,6,FALSE),IF(_xlpm.x=0,"",_xlpm.x)))</f>
        <v>Animalia</v>
      </c>
      <c r="O3495" s="46" t="str">
        <f>IF($I3495="","",_xlfn.LET(_xlpm.x,VLOOKUP($I3495,'2026-01-09_taxon-match'!$A$2:$N$81,7,FALSE),IF(_xlpm.x=0,"",_xlpm.x)))</f>
        <v>Echinodermata</v>
      </c>
      <c r="P3495" s="46" t="str">
        <f>IF($I3495="","",_xlfn.LET(_xlpm.x,VLOOKUP($I3495,'2026-01-09_taxon-match'!$A$2:$N$81,8,FALSE),IF(_xlpm.x=0,"",_xlpm.x)))</f>
        <v>Echinoidea</v>
      </c>
      <c r="Q3495" s="46" t="str">
        <f>IF($I3495="","",_xlfn.LET(_xlpm.x,VLOOKUP($I3495,'2026-01-09_taxon-match'!$A$2:$N$81,9,FALSE),IF(_xlpm.x=0,"",_xlpm.x)))</f>
        <v>Camarodonta</v>
      </c>
      <c r="R3495" s="46" t="str">
        <f>IF($I3495="","",_xlfn.LET(_xlpm.x,VLOOKUP($I3495,'2026-01-09_taxon-match'!$A$2:$N$81,10,FALSE),IF(_xlpm.x=0,"",_xlpm.x)))</f>
        <v>Echinidae</v>
      </c>
      <c r="S3495" s="46" t="str">
        <f>IF($I3495="","",_xlfn.LET(_xlpm.x,VLOOKUP($I3495,'2026-01-09_taxon-match'!$A$2:$N$81,11,FALSE),IF(_xlpm.x=0,"",_xlpm.x)))</f>
        <v>Sterechinus</v>
      </c>
      <c r="T3495" s="46" t="str">
        <f>IF($I3495="","",_xlfn.LET(_xlpm.x,VLOOKUP($I3495,'2026-01-09_taxon-match'!$A$2:$N$81,13,FALSE),IF(_xlpm.x=0,"",_xlpm.x)))</f>
        <v>neumayeri</v>
      </c>
      <c r="V3495" t="s">
        <v>43</v>
      </c>
      <c r="W3495" t="s">
        <v>28</v>
      </c>
      <c r="X3495" t="s">
        <v>32</v>
      </c>
      <c r="Y3495" s="46" t="str">
        <f>IF(V3495="","",_xlfn.LET(_xlpm.x,VLOOKUP(V3495,'Drop-down_menus'!$D$2:$E$13,2,FALSE),IF(_xlpm.x=0,"",_xlpm.x)))</f>
        <v>https://orcid.org/0000-0002-0981-7442</v>
      </c>
      <c r="Z3495" s="46" t="str">
        <f>IF(W3495="","",_xlfn.LET(_xlpm.x,VLOOKUP(W3495,'Drop-down_menus'!$D$2:$E$13,2,FALSE),IF(_xlpm.x=0,"",_xlpm.x)))</f>
        <v>https://orcid.org/0000-0002-9037-7623</v>
      </c>
      <c r="AA3495" s="46" t="str">
        <f>IF(X3495="","",_xlfn.LET(_xlpm.x,VLOOKUP(X3495,'Drop-down_menus'!$D$2:$E$13,2,FALSE),IF(_xlpm.x=0,"",_xlpm.x)))</f>
        <v>https://orcid.org/0000-0001-5748-602X</v>
      </c>
      <c r="AB3495" s="46" t="s">
        <v>172</v>
      </c>
      <c r="AC3495" s="46" t="s">
        <v>189</v>
      </c>
    </row>
    <row r="3496" spans="1:29" ht="15" customHeight="1">
      <c r="A3496" s="46">
        <v>2205</v>
      </c>
      <c r="B3496" s="2">
        <v>4551</v>
      </c>
      <c r="C3496" t="s">
        <v>894</v>
      </c>
      <c r="D3496" s="46" t="b">
        <f>COUNTIF(Events!$B$2:$B$171, C3496) &gt; 0</f>
        <v>1</v>
      </c>
      <c r="E3496" s="46" t="s">
        <v>1110</v>
      </c>
      <c r="F3496" s="46" t="s">
        <v>1108</v>
      </c>
      <c r="G3496" t="s">
        <v>177</v>
      </c>
      <c r="H3496"/>
      <c r="I3496" s="46" t="s">
        <v>177</v>
      </c>
      <c r="J3496" s="46" t="str">
        <f>IF(I3496="","",_xlfn.LET(_xlpm.x,VLOOKUP(I3496,'2026-01-09_taxon-match'!$A$2:$N$81,4,FALSE),IF(_xlpm.x=0,"",_xlpm.x)))</f>
        <v>Sterechinus neumayeri</v>
      </c>
      <c r="K3496"/>
      <c r="L3496" s="46" t="str">
        <f>IF(I3496="","",_xlfn.LET(_xlpm.x,VLOOKUP(I3496,'2026-01-09_taxon-match'!$A$2:$N$81,3,FALSE),IF(_xlpm.x=0,"",_xlpm.x)))</f>
        <v>urn:lsid:marinespecies.org:taxname:160831</v>
      </c>
      <c r="M3496" s="46" t="str">
        <f>IF($I3496="","",_xlfn.LET(_xlpm.x,VLOOKUP($I3496,'2026-01-09_taxon-match'!$A$2:$N$81,5,FALSE),IF(_xlpm.x=0,"",_xlpm.x)))</f>
        <v>(Meissner, 1900)</v>
      </c>
      <c r="N3496" s="46" t="str">
        <f>IF($I3496="","",_xlfn.LET(_xlpm.x,VLOOKUP($I3496,'2026-01-09_taxon-match'!$A$2:$N$81,6,FALSE),IF(_xlpm.x=0,"",_xlpm.x)))</f>
        <v>Animalia</v>
      </c>
      <c r="O3496" s="46" t="str">
        <f>IF($I3496="","",_xlfn.LET(_xlpm.x,VLOOKUP($I3496,'2026-01-09_taxon-match'!$A$2:$N$81,7,FALSE),IF(_xlpm.x=0,"",_xlpm.x)))</f>
        <v>Echinodermata</v>
      </c>
      <c r="P3496" s="46" t="str">
        <f>IF($I3496="","",_xlfn.LET(_xlpm.x,VLOOKUP($I3496,'2026-01-09_taxon-match'!$A$2:$N$81,8,FALSE),IF(_xlpm.x=0,"",_xlpm.x)))</f>
        <v>Echinoidea</v>
      </c>
      <c r="Q3496" s="46" t="str">
        <f>IF($I3496="","",_xlfn.LET(_xlpm.x,VLOOKUP($I3496,'2026-01-09_taxon-match'!$A$2:$N$81,9,FALSE),IF(_xlpm.x=0,"",_xlpm.x)))</f>
        <v>Camarodonta</v>
      </c>
      <c r="R3496" s="46" t="str">
        <f>IF($I3496="","",_xlfn.LET(_xlpm.x,VLOOKUP($I3496,'2026-01-09_taxon-match'!$A$2:$N$81,10,FALSE),IF(_xlpm.x=0,"",_xlpm.x)))</f>
        <v>Echinidae</v>
      </c>
      <c r="S3496" s="46" t="str">
        <f>IF($I3496="","",_xlfn.LET(_xlpm.x,VLOOKUP($I3496,'2026-01-09_taxon-match'!$A$2:$N$81,11,FALSE),IF(_xlpm.x=0,"",_xlpm.x)))</f>
        <v>Sterechinus</v>
      </c>
      <c r="T3496" s="46" t="str">
        <f>IF($I3496="","",_xlfn.LET(_xlpm.x,VLOOKUP($I3496,'2026-01-09_taxon-match'!$A$2:$N$81,13,FALSE),IF(_xlpm.x=0,"",_xlpm.x)))</f>
        <v>neumayeri</v>
      </c>
      <c r="V3496" t="s">
        <v>43</v>
      </c>
      <c r="W3496" t="s">
        <v>28</v>
      </c>
      <c r="X3496" t="s">
        <v>32</v>
      </c>
      <c r="Y3496" s="46" t="str">
        <f>IF(V3496="","",_xlfn.LET(_xlpm.x,VLOOKUP(V3496,'Drop-down_menus'!$D$2:$E$13,2,FALSE),IF(_xlpm.x=0,"",_xlpm.x)))</f>
        <v>https://orcid.org/0000-0002-0981-7442</v>
      </c>
      <c r="Z3496" s="46" t="str">
        <f>IF(W3496="","",_xlfn.LET(_xlpm.x,VLOOKUP(W3496,'Drop-down_menus'!$D$2:$E$13,2,FALSE),IF(_xlpm.x=0,"",_xlpm.x)))</f>
        <v>https://orcid.org/0000-0002-9037-7623</v>
      </c>
      <c r="AA3496" s="46" t="str">
        <f>IF(X3496="","",_xlfn.LET(_xlpm.x,VLOOKUP(X3496,'Drop-down_menus'!$D$2:$E$13,2,FALSE),IF(_xlpm.x=0,"",_xlpm.x)))</f>
        <v>https://orcid.org/0000-0001-5748-602X</v>
      </c>
      <c r="AB3496" s="46" t="s">
        <v>229</v>
      </c>
      <c r="AC3496" s="46" t="s">
        <v>1114</v>
      </c>
    </row>
    <row r="3497" spans="1:29" ht="15" customHeight="1">
      <c r="A3497" s="46">
        <v>2205</v>
      </c>
      <c r="B3497" s="2">
        <v>4552</v>
      </c>
      <c r="C3497" t="s">
        <v>894</v>
      </c>
      <c r="D3497" s="46" t="b">
        <f>COUNTIF(Events!$B$2:$B$171, C3497) &gt; 0</f>
        <v>1</v>
      </c>
      <c r="E3497" s="46" t="s">
        <v>1111</v>
      </c>
      <c r="F3497" s="46" t="s">
        <v>1108</v>
      </c>
      <c r="G3497" t="s">
        <v>177</v>
      </c>
      <c r="H3497"/>
      <c r="I3497" s="46" t="s">
        <v>177</v>
      </c>
      <c r="J3497" s="46" t="str">
        <f>IF(I3497="","",_xlfn.LET(_xlpm.x,VLOOKUP(I3497,'2026-01-09_taxon-match'!$A$2:$N$81,4,FALSE),IF(_xlpm.x=0,"",_xlpm.x)))</f>
        <v>Sterechinus neumayeri</v>
      </c>
      <c r="K3497"/>
      <c r="L3497" s="46" t="str">
        <f>IF(I3497="","",_xlfn.LET(_xlpm.x,VLOOKUP(I3497,'2026-01-09_taxon-match'!$A$2:$N$81,3,FALSE),IF(_xlpm.x=0,"",_xlpm.x)))</f>
        <v>urn:lsid:marinespecies.org:taxname:160831</v>
      </c>
      <c r="M3497" s="46" t="str">
        <f>IF($I3497="","",_xlfn.LET(_xlpm.x,VLOOKUP($I3497,'2026-01-09_taxon-match'!$A$2:$N$81,5,FALSE),IF(_xlpm.x=0,"",_xlpm.x)))</f>
        <v>(Meissner, 1900)</v>
      </c>
      <c r="N3497" s="46" t="str">
        <f>IF($I3497="","",_xlfn.LET(_xlpm.x,VLOOKUP($I3497,'2026-01-09_taxon-match'!$A$2:$N$81,6,FALSE),IF(_xlpm.x=0,"",_xlpm.x)))</f>
        <v>Animalia</v>
      </c>
      <c r="O3497" s="46" t="str">
        <f>IF($I3497="","",_xlfn.LET(_xlpm.x,VLOOKUP($I3497,'2026-01-09_taxon-match'!$A$2:$N$81,7,FALSE),IF(_xlpm.x=0,"",_xlpm.x)))</f>
        <v>Echinodermata</v>
      </c>
      <c r="P3497" s="46" t="str">
        <f>IF($I3497="","",_xlfn.LET(_xlpm.x,VLOOKUP($I3497,'2026-01-09_taxon-match'!$A$2:$N$81,8,FALSE),IF(_xlpm.x=0,"",_xlpm.x)))</f>
        <v>Echinoidea</v>
      </c>
      <c r="Q3497" s="46" t="str">
        <f>IF($I3497="","",_xlfn.LET(_xlpm.x,VLOOKUP($I3497,'2026-01-09_taxon-match'!$A$2:$N$81,9,FALSE),IF(_xlpm.x=0,"",_xlpm.x)))</f>
        <v>Camarodonta</v>
      </c>
      <c r="R3497" s="46" t="str">
        <f>IF($I3497="","",_xlfn.LET(_xlpm.x,VLOOKUP($I3497,'2026-01-09_taxon-match'!$A$2:$N$81,10,FALSE),IF(_xlpm.x=0,"",_xlpm.x)))</f>
        <v>Echinidae</v>
      </c>
      <c r="S3497" s="46" t="str">
        <f>IF($I3497="","",_xlfn.LET(_xlpm.x,VLOOKUP($I3497,'2026-01-09_taxon-match'!$A$2:$N$81,11,FALSE),IF(_xlpm.x=0,"",_xlpm.x)))</f>
        <v>Sterechinus</v>
      </c>
      <c r="T3497" s="46" t="str">
        <f>IF($I3497="","",_xlfn.LET(_xlpm.x,VLOOKUP($I3497,'2026-01-09_taxon-match'!$A$2:$N$81,13,FALSE),IF(_xlpm.x=0,"",_xlpm.x)))</f>
        <v>neumayeri</v>
      </c>
      <c r="V3497" t="s">
        <v>43</v>
      </c>
      <c r="W3497" t="s">
        <v>28</v>
      </c>
      <c r="X3497" t="s">
        <v>32</v>
      </c>
      <c r="Y3497" s="46" t="str">
        <f>IF(V3497="","",_xlfn.LET(_xlpm.x,VLOOKUP(V3497,'Drop-down_menus'!$D$2:$E$13,2,FALSE),IF(_xlpm.x=0,"",_xlpm.x)))</f>
        <v>https://orcid.org/0000-0002-0981-7442</v>
      </c>
      <c r="Z3497" s="46" t="str">
        <f>IF(W3497="","",_xlfn.LET(_xlpm.x,VLOOKUP(W3497,'Drop-down_menus'!$D$2:$E$13,2,FALSE),IF(_xlpm.x=0,"",_xlpm.x)))</f>
        <v>https://orcid.org/0000-0002-9037-7623</v>
      </c>
      <c r="AA3497" s="46" t="str">
        <f>IF(X3497="","",_xlfn.LET(_xlpm.x,VLOOKUP(X3497,'Drop-down_menus'!$D$2:$E$13,2,FALSE),IF(_xlpm.x=0,"",_xlpm.x)))</f>
        <v>https://orcid.org/0000-0001-5748-602X</v>
      </c>
      <c r="AB3497" s="46" t="s">
        <v>229</v>
      </c>
      <c r="AC3497" s="46" t="s">
        <v>1114</v>
      </c>
    </row>
    <row r="3498" spans="1:29" ht="15" customHeight="1">
      <c r="A3498" s="46">
        <v>2205</v>
      </c>
      <c r="B3498" s="2">
        <v>4553</v>
      </c>
      <c r="C3498" t="s">
        <v>894</v>
      </c>
      <c r="D3498" s="46" t="b">
        <f>COUNTIF(Events!$B$2:$B$171, C3498) &gt; 0</f>
        <v>1</v>
      </c>
      <c r="E3498" s="2" t="s">
        <v>1106</v>
      </c>
      <c r="F3498" s="46" t="s">
        <v>1105</v>
      </c>
      <c r="G3498" t="s">
        <v>177</v>
      </c>
      <c r="H3498"/>
      <c r="I3498" s="46" t="s">
        <v>177</v>
      </c>
      <c r="J3498" s="46" t="str">
        <f>IF(I3498="","",_xlfn.LET(_xlpm.x,VLOOKUP(I3498,'2026-01-09_taxon-match'!$A$2:$N$81,4,FALSE),IF(_xlpm.x=0,"",_xlpm.x)))</f>
        <v>Sterechinus neumayeri</v>
      </c>
      <c r="K3498"/>
      <c r="L3498" s="46" t="str">
        <f>IF(I3498="","",_xlfn.LET(_xlpm.x,VLOOKUP(I3498,'2026-01-09_taxon-match'!$A$2:$N$81,3,FALSE),IF(_xlpm.x=0,"",_xlpm.x)))</f>
        <v>urn:lsid:marinespecies.org:taxname:160831</v>
      </c>
      <c r="M3498" s="46" t="str">
        <f>IF($I3498="","",_xlfn.LET(_xlpm.x,VLOOKUP($I3498,'2026-01-09_taxon-match'!$A$2:$N$81,5,FALSE),IF(_xlpm.x=0,"",_xlpm.x)))</f>
        <v>(Meissner, 1900)</v>
      </c>
      <c r="N3498" s="46" t="str">
        <f>IF($I3498="","",_xlfn.LET(_xlpm.x,VLOOKUP($I3498,'2026-01-09_taxon-match'!$A$2:$N$81,6,FALSE),IF(_xlpm.x=0,"",_xlpm.x)))</f>
        <v>Animalia</v>
      </c>
      <c r="O3498" s="46" t="str">
        <f>IF($I3498="","",_xlfn.LET(_xlpm.x,VLOOKUP($I3498,'2026-01-09_taxon-match'!$A$2:$N$81,7,FALSE),IF(_xlpm.x=0,"",_xlpm.x)))</f>
        <v>Echinodermata</v>
      </c>
      <c r="P3498" s="46" t="str">
        <f>IF($I3498="","",_xlfn.LET(_xlpm.x,VLOOKUP($I3498,'2026-01-09_taxon-match'!$A$2:$N$81,8,FALSE),IF(_xlpm.x=0,"",_xlpm.x)))</f>
        <v>Echinoidea</v>
      </c>
      <c r="Q3498" s="46" t="str">
        <f>IF($I3498="","",_xlfn.LET(_xlpm.x,VLOOKUP($I3498,'2026-01-09_taxon-match'!$A$2:$N$81,9,FALSE),IF(_xlpm.x=0,"",_xlpm.x)))</f>
        <v>Camarodonta</v>
      </c>
      <c r="R3498" s="46" t="str">
        <f>IF($I3498="","",_xlfn.LET(_xlpm.x,VLOOKUP($I3498,'2026-01-09_taxon-match'!$A$2:$N$81,10,FALSE),IF(_xlpm.x=0,"",_xlpm.x)))</f>
        <v>Echinidae</v>
      </c>
      <c r="S3498" s="46" t="str">
        <f>IF($I3498="","",_xlfn.LET(_xlpm.x,VLOOKUP($I3498,'2026-01-09_taxon-match'!$A$2:$N$81,11,FALSE),IF(_xlpm.x=0,"",_xlpm.x)))</f>
        <v>Sterechinus</v>
      </c>
      <c r="T3498" s="46" t="str">
        <f>IF($I3498="","",_xlfn.LET(_xlpm.x,VLOOKUP($I3498,'2026-01-09_taxon-match'!$A$2:$N$81,13,FALSE),IF(_xlpm.x=0,"",_xlpm.x)))</f>
        <v>neumayeri</v>
      </c>
      <c r="V3498" t="s">
        <v>43</v>
      </c>
      <c r="W3498" t="s">
        <v>28</v>
      </c>
      <c r="X3498" t="s">
        <v>32</v>
      </c>
      <c r="Y3498" s="46" t="str">
        <f>IF(V3498="","",_xlfn.LET(_xlpm.x,VLOOKUP(V3498,'Drop-down_menus'!$D$2:$E$13,2,FALSE),IF(_xlpm.x=0,"",_xlpm.x)))</f>
        <v>https://orcid.org/0000-0002-0981-7442</v>
      </c>
      <c r="Z3498" s="46" t="str">
        <f>IF(W3498="","",_xlfn.LET(_xlpm.x,VLOOKUP(W3498,'Drop-down_menus'!$D$2:$E$13,2,FALSE),IF(_xlpm.x=0,"",_xlpm.x)))</f>
        <v>https://orcid.org/0000-0002-9037-7623</v>
      </c>
      <c r="AA3498" s="46" t="str">
        <f>IF(X3498="","",_xlfn.LET(_xlpm.x,VLOOKUP(X3498,'Drop-down_menus'!$D$2:$E$13,2,FALSE),IF(_xlpm.x=0,"",_xlpm.x)))</f>
        <v>https://orcid.org/0000-0001-5748-602X</v>
      </c>
      <c r="AB3498" s="46" t="s">
        <v>300</v>
      </c>
      <c r="AC3498" s="46" t="s">
        <v>1115</v>
      </c>
    </row>
    <row r="3499" spans="1:29" ht="15" customHeight="1">
      <c r="A3499" s="46">
        <v>2206</v>
      </c>
      <c r="B3499" s="2">
        <v>4554</v>
      </c>
      <c r="C3499" t="s">
        <v>894</v>
      </c>
      <c r="D3499" s="46" t="b">
        <f>COUNTIF(Events!$B$2:$B$171, C3499) &gt; 0</f>
        <v>1</v>
      </c>
      <c r="E3499" s="46" t="s">
        <v>1113</v>
      </c>
      <c r="F3499" s="2" t="s">
        <v>1104</v>
      </c>
      <c r="G3499" t="s">
        <v>177</v>
      </c>
      <c r="H3499"/>
      <c r="I3499" s="46" t="s">
        <v>177</v>
      </c>
      <c r="J3499" s="46" t="str">
        <f>IF(I3499="","",_xlfn.LET(_xlpm.x,VLOOKUP(I3499,'2026-01-09_taxon-match'!$A$2:$N$81,4,FALSE),IF(_xlpm.x=0,"",_xlpm.x)))</f>
        <v>Sterechinus neumayeri</v>
      </c>
      <c r="K3499"/>
      <c r="L3499" s="46" t="str">
        <f>IF(I3499="","",_xlfn.LET(_xlpm.x,VLOOKUP(I3499,'2026-01-09_taxon-match'!$A$2:$N$81,3,FALSE),IF(_xlpm.x=0,"",_xlpm.x)))</f>
        <v>urn:lsid:marinespecies.org:taxname:160831</v>
      </c>
      <c r="M3499" s="46" t="str">
        <f>IF($I3499="","",_xlfn.LET(_xlpm.x,VLOOKUP($I3499,'2026-01-09_taxon-match'!$A$2:$N$81,5,FALSE),IF(_xlpm.x=0,"",_xlpm.x)))</f>
        <v>(Meissner, 1900)</v>
      </c>
      <c r="N3499" s="46" t="str">
        <f>IF($I3499="","",_xlfn.LET(_xlpm.x,VLOOKUP($I3499,'2026-01-09_taxon-match'!$A$2:$N$81,6,FALSE),IF(_xlpm.x=0,"",_xlpm.x)))</f>
        <v>Animalia</v>
      </c>
      <c r="O3499" s="46" t="str">
        <f>IF($I3499="","",_xlfn.LET(_xlpm.x,VLOOKUP($I3499,'2026-01-09_taxon-match'!$A$2:$N$81,7,FALSE),IF(_xlpm.x=0,"",_xlpm.x)))</f>
        <v>Echinodermata</v>
      </c>
      <c r="P3499" s="46" t="str">
        <f>IF($I3499="","",_xlfn.LET(_xlpm.x,VLOOKUP($I3499,'2026-01-09_taxon-match'!$A$2:$N$81,8,FALSE),IF(_xlpm.x=0,"",_xlpm.x)))</f>
        <v>Echinoidea</v>
      </c>
      <c r="Q3499" s="46" t="str">
        <f>IF($I3499="","",_xlfn.LET(_xlpm.x,VLOOKUP($I3499,'2026-01-09_taxon-match'!$A$2:$N$81,9,FALSE),IF(_xlpm.x=0,"",_xlpm.x)))</f>
        <v>Camarodonta</v>
      </c>
      <c r="R3499" s="46" t="str">
        <f>IF($I3499="","",_xlfn.LET(_xlpm.x,VLOOKUP($I3499,'2026-01-09_taxon-match'!$A$2:$N$81,10,FALSE),IF(_xlpm.x=0,"",_xlpm.x)))</f>
        <v>Echinidae</v>
      </c>
      <c r="S3499" s="46" t="str">
        <f>IF($I3499="","",_xlfn.LET(_xlpm.x,VLOOKUP($I3499,'2026-01-09_taxon-match'!$A$2:$N$81,11,FALSE),IF(_xlpm.x=0,"",_xlpm.x)))</f>
        <v>Sterechinus</v>
      </c>
      <c r="T3499" s="46" t="str">
        <f>IF($I3499="","",_xlfn.LET(_xlpm.x,VLOOKUP($I3499,'2026-01-09_taxon-match'!$A$2:$N$81,13,FALSE),IF(_xlpm.x=0,"",_xlpm.x)))</f>
        <v>neumayeri</v>
      </c>
      <c r="U3499"/>
      <c r="V3499" t="s">
        <v>43</v>
      </c>
      <c r="W3499" t="s">
        <v>28</v>
      </c>
      <c r="X3499" t="s">
        <v>32</v>
      </c>
      <c r="Y3499" s="46" t="str">
        <f>IF(V3499="","",_xlfn.LET(_xlpm.x,VLOOKUP(V3499,'Drop-down_menus'!$D$2:$E$13,2,FALSE),IF(_xlpm.x=0,"",_xlpm.x)))</f>
        <v>https://orcid.org/0000-0002-0981-7442</v>
      </c>
      <c r="Z3499" s="46" t="str">
        <f>IF(W3499="","",_xlfn.LET(_xlpm.x,VLOOKUP(W3499,'Drop-down_menus'!$D$2:$E$13,2,FALSE),IF(_xlpm.x=0,"",_xlpm.x)))</f>
        <v>https://orcid.org/0000-0002-9037-7623</v>
      </c>
      <c r="AA3499" s="46" t="str">
        <f>IF(X3499="","",_xlfn.LET(_xlpm.x,VLOOKUP(X3499,'Drop-down_menus'!$D$2:$E$13,2,FALSE),IF(_xlpm.x=0,"",_xlpm.x)))</f>
        <v>https://orcid.org/0000-0001-5748-602X</v>
      </c>
      <c r="AB3499" s="46" t="s">
        <v>172</v>
      </c>
      <c r="AC3499" s="46" t="s">
        <v>1114</v>
      </c>
    </row>
    <row r="3500" spans="1:29" ht="15" customHeight="1">
      <c r="A3500" s="46">
        <v>2206</v>
      </c>
      <c r="B3500" s="2">
        <v>4555</v>
      </c>
      <c r="C3500" t="s">
        <v>894</v>
      </c>
      <c r="D3500" s="46" t="b">
        <f>COUNTIF(Events!$B$2:$B$171, C3500) &gt; 0</f>
        <v>1</v>
      </c>
      <c r="E3500" s="46" t="s">
        <v>1109</v>
      </c>
      <c r="F3500" s="46" t="s">
        <v>1107</v>
      </c>
      <c r="G3500" t="s">
        <v>177</v>
      </c>
      <c r="H3500"/>
      <c r="I3500" s="46" t="s">
        <v>177</v>
      </c>
      <c r="J3500" s="46" t="str">
        <f>IF(I3500="","",_xlfn.LET(_xlpm.x,VLOOKUP(I3500,'2026-01-09_taxon-match'!$A$2:$N$81,4,FALSE),IF(_xlpm.x=0,"",_xlpm.x)))</f>
        <v>Sterechinus neumayeri</v>
      </c>
      <c r="K3500"/>
      <c r="L3500" s="46" t="str">
        <f>IF(I3500="","",_xlfn.LET(_xlpm.x,VLOOKUP(I3500,'2026-01-09_taxon-match'!$A$2:$N$81,3,FALSE),IF(_xlpm.x=0,"",_xlpm.x)))</f>
        <v>urn:lsid:marinespecies.org:taxname:160831</v>
      </c>
      <c r="M3500" s="46" t="str">
        <f>IF($I3500="","",_xlfn.LET(_xlpm.x,VLOOKUP($I3500,'2026-01-09_taxon-match'!$A$2:$N$81,5,FALSE),IF(_xlpm.x=0,"",_xlpm.x)))</f>
        <v>(Meissner, 1900)</v>
      </c>
      <c r="N3500" s="46" t="str">
        <f>IF($I3500="","",_xlfn.LET(_xlpm.x,VLOOKUP($I3500,'2026-01-09_taxon-match'!$A$2:$N$81,6,FALSE),IF(_xlpm.x=0,"",_xlpm.x)))</f>
        <v>Animalia</v>
      </c>
      <c r="O3500" s="46" t="str">
        <f>IF($I3500="","",_xlfn.LET(_xlpm.x,VLOOKUP($I3500,'2026-01-09_taxon-match'!$A$2:$N$81,7,FALSE),IF(_xlpm.x=0,"",_xlpm.x)))</f>
        <v>Echinodermata</v>
      </c>
      <c r="P3500" s="46" t="str">
        <f>IF($I3500="","",_xlfn.LET(_xlpm.x,VLOOKUP($I3500,'2026-01-09_taxon-match'!$A$2:$N$81,8,FALSE),IF(_xlpm.x=0,"",_xlpm.x)))</f>
        <v>Echinoidea</v>
      </c>
      <c r="Q3500" s="46" t="str">
        <f>IF($I3500="","",_xlfn.LET(_xlpm.x,VLOOKUP($I3500,'2026-01-09_taxon-match'!$A$2:$N$81,9,FALSE),IF(_xlpm.x=0,"",_xlpm.x)))</f>
        <v>Camarodonta</v>
      </c>
      <c r="R3500" s="46" t="str">
        <f>IF($I3500="","",_xlfn.LET(_xlpm.x,VLOOKUP($I3500,'2026-01-09_taxon-match'!$A$2:$N$81,10,FALSE),IF(_xlpm.x=0,"",_xlpm.x)))</f>
        <v>Echinidae</v>
      </c>
      <c r="S3500" s="46" t="str">
        <f>IF($I3500="","",_xlfn.LET(_xlpm.x,VLOOKUP($I3500,'2026-01-09_taxon-match'!$A$2:$N$81,11,FALSE),IF(_xlpm.x=0,"",_xlpm.x)))</f>
        <v>Sterechinus</v>
      </c>
      <c r="T3500" s="46" t="str">
        <f>IF($I3500="","",_xlfn.LET(_xlpm.x,VLOOKUP($I3500,'2026-01-09_taxon-match'!$A$2:$N$81,13,FALSE),IF(_xlpm.x=0,"",_xlpm.x)))</f>
        <v>neumayeri</v>
      </c>
      <c r="V3500" t="s">
        <v>43</v>
      </c>
      <c r="W3500" t="s">
        <v>28</v>
      </c>
      <c r="X3500" t="s">
        <v>32</v>
      </c>
      <c r="Y3500" s="46" t="str">
        <f>IF(V3500="","",_xlfn.LET(_xlpm.x,VLOOKUP(V3500,'Drop-down_menus'!$D$2:$E$13,2,FALSE),IF(_xlpm.x=0,"",_xlpm.x)))</f>
        <v>https://orcid.org/0000-0002-0981-7442</v>
      </c>
      <c r="Z3500" s="46" t="str">
        <f>IF(W3500="","",_xlfn.LET(_xlpm.x,VLOOKUP(W3500,'Drop-down_menus'!$D$2:$E$13,2,FALSE),IF(_xlpm.x=0,"",_xlpm.x)))</f>
        <v>https://orcid.org/0000-0002-9037-7623</v>
      </c>
      <c r="AA3500" s="46" t="str">
        <f>IF(X3500="","",_xlfn.LET(_xlpm.x,VLOOKUP(X3500,'Drop-down_menus'!$D$2:$E$13,2,FALSE),IF(_xlpm.x=0,"",_xlpm.x)))</f>
        <v>https://orcid.org/0000-0001-5748-602X</v>
      </c>
      <c r="AB3500" s="46" t="s">
        <v>172</v>
      </c>
      <c r="AC3500" s="46" t="s">
        <v>189</v>
      </c>
    </row>
    <row r="3501" spans="1:29" ht="15" customHeight="1">
      <c r="A3501" s="46">
        <v>2206</v>
      </c>
      <c r="B3501" s="2">
        <v>4556</v>
      </c>
      <c r="C3501" t="s">
        <v>894</v>
      </c>
      <c r="D3501" s="46" t="b">
        <f>COUNTIF(Events!$B$2:$B$171, C3501) &gt; 0</f>
        <v>1</v>
      </c>
      <c r="E3501" s="46" t="s">
        <v>1110</v>
      </c>
      <c r="F3501" s="46" t="s">
        <v>1108</v>
      </c>
      <c r="G3501" t="s">
        <v>177</v>
      </c>
      <c r="H3501"/>
      <c r="I3501" s="46" t="s">
        <v>177</v>
      </c>
      <c r="J3501" s="46" t="str">
        <f>IF(I3501="","",_xlfn.LET(_xlpm.x,VLOOKUP(I3501,'2026-01-09_taxon-match'!$A$2:$N$81,4,FALSE),IF(_xlpm.x=0,"",_xlpm.x)))</f>
        <v>Sterechinus neumayeri</v>
      </c>
      <c r="K3501"/>
      <c r="L3501" s="46" t="str">
        <f>IF(I3501="","",_xlfn.LET(_xlpm.x,VLOOKUP(I3501,'2026-01-09_taxon-match'!$A$2:$N$81,3,FALSE),IF(_xlpm.x=0,"",_xlpm.x)))</f>
        <v>urn:lsid:marinespecies.org:taxname:160831</v>
      </c>
      <c r="M3501" s="46" t="str">
        <f>IF($I3501="","",_xlfn.LET(_xlpm.x,VLOOKUP($I3501,'2026-01-09_taxon-match'!$A$2:$N$81,5,FALSE),IF(_xlpm.x=0,"",_xlpm.x)))</f>
        <v>(Meissner, 1900)</v>
      </c>
      <c r="N3501" s="46" t="str">
        <f>IF($I3501="","",_xlfn.LET(_xlpm.x,VLOOKUP($I3501,'2026-01-09_taxon-match'!$A$2:$N$81,6,FALSE),IF(_xlpm.x=0,"",_xlpm.x)))</f>
        <v>Animalia</v>
      </c>
      <c r="O3501" s="46" t="str">
        <f>IF($I3501="","",_xlfn.LET(_xlpm.x,VLOOKUP($I3501,'2026-01-09_taxon-match'!$A$2:$N$81,7,FALSE),IF(_xlpm.x=0,"",_xlpm.x)))</f>
        <v>Echinodermata</v>
      </c>
      <c r="P3501" s="46" t="str">
        <f>IF($I3501="","",_xlfn.LET(_xlpm.x,VLOOKUP($I3501,'2026-01-09_taxon-match'!$A$2:$N$81,8,FALSE),IF(_xlpm.x=0,"",_xlpm.x)))</f>
        <v>Echinoidea</v>
      </c>
      <c r="Q3501" s="46" t="str">
        <f>IF($I3501="","",_xlfn.LET(_xlpm.x,VLOOKUP($I3501,'2026-01-09_taxon-match'!$A$2:$N$81,9,FALSE),IF(_xlpm.x=0,"",_xlpm.x)))</f>
        <v>Camarodonta</v>
      </c>
      <c r="R3501" s="46" t="str">
        <f>IF($I3501="","",_xlfn.LET(_xlpm.x,VLOOKUP($I3501,'2026-01-09_taxon-match'!$A$2:$N$81,10,FALSE),IF(_xlpm.x=0,"",_xlpm.x)))</f>
        <v>Echinidae</v>
      </c>
      <c r="S3501" s="46" t="str">
        <f>IF($I3501="","",_xlfn.LET(_xlpm.x,VLOOKUP($I3501,'2026-01-09_taxon-match'!$A$2:$N$81,11,FALSE),IF(_xlpm.x=0,"",_xlpm.x)))</f>
        <v>Sterechinus</v>
      </c>
      <c r="T3501" s="46" t="str">
        <f>IF($I3501="","",_xlfn.LET(_xlpm.x,VLOOKUP($I3501,'2026-01-09_taxon-match'!$A$2:$N$81,13,FALSE),IF(_xlpm.x=0,"",_xlpm.x)))</f>
        <v>neumayeri</v>
      </c>
      <c r="V3501" t="s">
        <v>43</v>
      </c>
      <c r="W3501" t="s">
        <v>28</v>
      </c>
      <c r="X3501" t="s">
        <v>32</v>
      </c>
      <c r="Y3501" s="46" t="str">
        <f>IF(V3501="","",_xlfn.LET(_xlpm.x,VLOOKUP(V3501,'Drop-down_menus'!$D$2:$E$13,2,FALSE),IF(_xlpm.x=0,"",_xlpm.x)))</f>
        <v>https://orcid.org/0000-0002-0981-7442</v>
      </c>
      <c r="Z3501" s="46" t="str">
        <f>IF(W3501="","",_xlfn.LET(_xlpm.x,VLOOKUP(W3501,'Drop-down_menus'!$D$2:$E$13,2,FALSE),IF(_xlpm.x=0,"",_xlpm.x)))</f>
        <v>https://orcid.org/0000-0002-9037-7623</v>
      </c>
      <c r="AA3501" s="46" t="str">
        <f>IF(X3501="","",_xlfn.LET(_xlpm.x,VLOOKUP(X3501,'Drop-down_menus'!$D$2:$E$13,2,FALSE),IF(_xlpm.x=0,"",_xlpm.x)))</f>
        <v>https://orcid.org/0000-0001-5748-602X</v>
      </c>
      <c r="AB3501" s="46" t="s">
        <v>229</v>
      </c>
      <c r="AC3501" s="46" t="s">
        <v>1114</v>
      </c>
    </row>
    <row r="3502" spans="1:29" ht="15" customHeight="1">
      <c r="A3502" s="46">
        <v>2206</v>
      </c>
      <c r="B3502" s="2">
        <v>4557</v>
      </c>
      <c r="C3502" t="s">
        <v>894</v>
      </c>
      <c r="D3502" s="46" t="b">
        <f>COUNTIF(Events!$B$2:$B$171, C3502) &gt; 0</f>
        <v>1</v>
      </c>
      <c r="E3502" s="46" t="s">
        <v>1111</v>
      </c>
      <c r="F3502" s="46" t="s">
        <v>1108</v>
      </c>
      <c r="G3502" t="s">
        <v>177</v>
      </c>
      <c r="H3502"/>
      <c r="I3502" s="46" t="s">
        <v>177</v>
      </c>
      <c r="J3502" s="46" t="str">
        <f>IF(I3502="","",_xlfn.LET(_xlpm.x,VLOOKUP(I3502,'2026-01-09_taxon-match'!$A$2:$N$81,4,FALSE),IF(_xlpm.x=0,"",_xlpm.x)))</f>
        <v>Sterechinus neumayeri</v>
      </c>
      <c r="K3502"/>
      <c r="L3502" s="46" t="str">
        <f>IF(I3502="","",_xlfn.LET(_xlpm.x,VLOOKUP(I3502,'2026-01-09_taxon-match'!$A$2:$N$81,3,FALSE),IF(_xlpm.x=0,"",_xlpm.x)))</f>
        <v>urn:lsid:marinespecies.org:taxname:160831</v>
      </c>
      <c r="M3502" s="46" t="str">
        <f>IF($I3502="","",_xlfn.LET(_xlpm.x,VLOOKUP($I3502,'2026-01-09_taxon-match'!$A$2:$N$81,5,FALSE),IF(_xlpm.x=0,"",_xlpm.x)))</f>
        <v>(Meissner, 1900)</v>
      </c>
      <c r="N3502" s="46" t="str">
        <f>IF($I3502="","",_xlfn.LET(_xlpm.x,VLOOKUP($I3502,'2026-01-09_taxon-match'!$A$2:$N$81,6,FALSE),IF(_xlpm.x=0,"",_xlpm.x)))</f>
        <v>Animalia</v>
      </c>
      <c r="O3502" s="46" t="str">
        <f>IF($I3502="","",_xlfn.LET(_xlpm.x,VLOOKUP($I3502,'2026-01-09_taxon-match'!$A$2:$N$81,7,FALSE),IF(_xlpm.x=0,"",_xlpm.x)))</f>
        <v>Echinodermata</v>
      </c>
      <c r="P3502" s="46" t="str">
        <f>IF($I3502="","",_xlfn.LET(_xlpm.x,VLOOKUP($I3502,'2026-01-09_taxon-match'!$A$2:$N$81,8,FALSE),IF(_xlpm.x=0,"",_xlpm.x)))</f>
        <v>Echinoidea</v>
      </c>
      <c r="Q3502" s="46" t="str">
        <f>IF($I3502="","",_xlfn.LET(_xlpm.x,VLOOKUP($I3502,'2026-01-09_taxon-match'!$A$2:$N$81,9,FALSE),IF(_xlpm.x=0,"",_xlpm.x)))</f>
        <v>Camarodonta</v>
      </c>
      <c r="R3502" s="46" t="str">
        <f>IF($I3502="","",_xlfn.LET(_xlpm.x,VLOOKUP($I3502,'2026-01-09_taxon-match'!$A$2:$N$81,10,FALSE),IF(_xlpm.x=0,"",_xlpm.x)))</f>
        <v>Echinidae</v>
      </c>
      <c r="S3502" s="46" t="str">
        <f>IF($I3502="","",_xlfn.LET(_xlpm.x,VLOOKUP($I3502,'2026-01-09_taxon-match'!$A$2:$N$81,11,FALSE),IF(_xlpm.x=0,"",_xlpm.x)))</f>
        <v>Sterechinus</v>
      </c>
      <c r="T3502" s="46" t="str">
        <f>IF($I3502="","",_xlfn.LET(_xlpm.x,VLOOKUP($I3502,'2026-01-09_taxon-match'!$A$2:$N$81,13,FALSE),IF(_xlpm.x=0,"",_xlpm.x)))</f>
        <v>neumayeri</v>
      </c>
      <c r="V3502" t="s">
        <v>43</v>
      </c>
      <c r="W3502" t="s">
        <v>28</v>
      </c>
      <c r="X3502" t="s">
        <v>32</v>
      </c>
      <c r="Y3502" s="46" t="str">
        <f>IF(V3502="","",_xlfn.LET(_xlpm.x,VLOOKUP(V3502,'Drop-down_menus'!$D$2:$E$13,2,FALSE),IF(_xlpm.x=0,"",_xlpm.x)))</f>
        <v>https://orcid.org/0000-0002-0981-7442</v>
      </c>
      <c r="Z3502" s="46" t="str">
        <f>IF(W3502="","",_xlfn.LET(_xlpm.x,VLOOKUP(W3502,'Drop-down_menus'!$D$2:$E$13,2,FALSE),IF(_xlpm.x=0,"",_xlpm.x)))</f>
        <v>https://orcid.org/0000-0002-9037-7623</v>
      </c>
      <c r="AA3502" s="46" t="str">
        <f>IF(X3502="","",_xlfn.LET(_xlpm.x,VLOOKUP(X3502,'Drop-down_menus'!$D$2:$E$13,2,FALSE),IF(_xlpm.x=0,"",_xlpm.x)))</f>
        <v>https://orcid.org/0000-0001-5748-602X</v>
      </c>
      <c r="AB3502" s="46" t="s">
        <v>229</v>
      </c>
      <c r="AC3502" s="46" t="s">
        <v>1114</v>
      </c>
    </row>
    <row r="3503" spans="1:29" ht="15" customHeight="1">
      <c r="A3503" s="46">
        <v>2206</v>
      </c>
      <c r="B3503" s="2">
        <v>4558</v>
      </c>
      <c r="C3503" t="s">
        <v>894</v>
      </c>
      <c r="D3503" s="46" t="b">
        <f>COUNTIF(Events!$B$2:$B$171, C3503) &gt; 0</f>
        <v>1</v>
      </c>
      <c r="E3503" s="2" t="s">
        <v>1106</v>
      </c>
      <c r="F3503" s="46" t="s">
        <v>1105</v>
      </c>
      <c r="G3503" t="s">
        <v>177</v>
      </c>
      <c r="H3503"/>
      <c r="I3503" s="46" t="s">
        <v>177</v>
      </c>
      <c r="J3503" s="46" t="str">
        <f>IF(I3503="","",_xlfn.LET(_xlpm.x,VLOOKUP(I3503,'2026-01-09_taxon-match'!$A$2:$N$81,4,FALSE),IF(_xlpm.x=0,"",_xlpm.x)))</f>
        <v>Sterechinus neumayeri</v>
      </c>
      <c r="K3503"/>
      <c r="L3503" s="46" t="str">
        <f>IF(I3503="","",_xlfn.LET(_xlpm.x,VLOOKUP(I3503,'2026-01-09_taxon-match'!$A$2:$N$81,3,FALSE),IF(_xlpm.x=0,"",_xlpm.x)))</f>
        <v>urn:lsid:marinespecies.org:taxname:160831</v>
      </c>
      <c r="M3503" s="46" t="str">
        <f>IF($I3503="","",_xlfn.LET(_xlpm.x,VLOOKUP($I3503,'2026-01-09_taxon-match'!$A$2:$N$81,5,FALSE),IF(_xlpm.x=0,"",_xlpm.x)))</f>
        <v>(Meissner, 1900)</v>
      </c>
      <c r="N3503" s="46" t="str">
        <f>IF($I3503="","",_xlfn.LET(_xlpm.x,VLOOKUP($I3503,'2026-01-09_taxon-match'!$A$2:$N$81,6,FALSE),IF(_xlpm.x=0,"",_xlpm.x)))</f>
        <v>Animalia</v>
      </c>
      <c r="O3503" s="46" t="str">
        <f>IF($I3503="","",_xlfn.LET(_xlpm.x,VLOOKUP($I3503,'2026-01-09_taxon-match'!$A$2:$N$81,7,FALSE),IF(_xlpm.x=0,"",_xlpm.x)))</f>
        <v>Echinodermata</v>
      </c>
      <c r="P3503" s="46" t="str">
        <f>IF($I3503="","",_xlfn.LET(_xlpm.x,VLOOKUP($I3503,'2026-01-09_taxon-match'!$A$2:$N$81,8,FALSE),IF(_xlpm.x=0,"",_xlpm.x)))</f>
        <v>Echinoidea</v>
      </c>
      <c r="Q3503" s="46" t="str">
        <f>IF($I3503="","",_xlfn.LET(_xlpm.x,VLOOKUP($I3503,'2026-01-09_taxon-match'!$A$2:$N$81,9,FALSE),IF(_xlpm.x=0,"",_xlpm.x)))</f>
        <v>Camarodonta</v>
      </c>
      <c r="R3503" s="46" t="str">
        <f>IF($I3503="","",_xlfn.LET(_xlpm.x,VLOOKUP($I3503,'2026-01-09_taxon-match'!$A$2:$N$81,10,FALSE),IF(_xlpm.x=0,"",_xlpm.x)))</f>
        <v>Echinidae</v>
      </c>
      <c r="S3503" s="46" t="str">
        <f>IF($I3503="","",_xlfn.LET(_xlpm.x,VLOOKUP($I3503,'2026-01-09_taxon-match'!$A$2:$N$81,11,FALSE),IF(_xlpm.x=0,"",_xlpm.x)))</f>
        <v>Sterechinus</v>
      </c>
      <c r="T3503" s="46" t="str">
        <f>IF($I3503="","",_xlfn.LET(_xlpm.x,VLOOKUP($I3503,'2026-01-09_taxon-match'!$A$2:$N$81,13,FALSE),IF(_xlpm.x=0,"",_xlpm.x)))</f>
        <v>neumayeri</v>
      </c>
      <c r="V3503" t="s">
        <v>43</v>
      </c>
      <c r="W3503" t="s">
        <v>28</v>
      </c>
      <c r="X3503" t="s">
        <v>32</v>
      </c>
      <c r="Y3503" s="46" t="str">
        <f>IF(V3503="","",_xlfn.LET(_xlpm.x,VLOOKUP(V3503,'Drop-down_menus'!$D$2:$E$13,2,FALSE),IF(_xlpm.x=0,"",_xlpm.x)))</f>
        <v>https://orcid.org/0000-0002-0981-7442</v>
      </c>
      <c r="Z3503" s="46" t="str">
        <f>IF(W3503="","",_xlfn.LET(_xlpm.x,VLOOKUP(W3503,'Drop-down_menus'!$D$2:$E$13,2,FALSE),IF(_xlpm.x=0,"",_xlpm.x)))</f>
        <v>https://orcid.org/0000-0002-9037-7623</v>
      </c>
      <c r="AA3503" s="46" t="str">
        <f>IF(X3503="","",_xlfn.LET(_xlpm.x,VLOOKUP(X3503,'Drop-down_menus'!$D$2:$E$13,2,FALSE),IF(_xlpm.x=0,"",_xlpm.x)))</f>
        <v>https://orcid.org/0000-0001-5748-602X</v>
      </c>
      <c r="AB3503" s="46" t="s">
        <v>300</v>
      </c>
      <c r="AC3503" s="46" t="s">
        <v>1115</v>
      </c>
    </row>
    <row r="3504" spans="1:29" ht="15" customHeight="1">
      <c r="A3504" s="46">
        <v>2207</v>
      </c>
      <c r="B3504" s="2">
        <v>4559</v>
      </c>
      <c r="C3504" t="s">
        <v>894</v>
      </c>
      <c r="D3504" s="46" t="b">
        <f>COUNTIF(Events!$B$2:$B$171, C3504) &gt; 0</f>
        <v>1</v>
      </c>
      <c r="E3504" s="46" t="s">
        <v>1113</v>
      </c>
      <c r="F3504" s="2" t="s">
        <v>1104</v>
      </c>
      <c r="G3504" t="s">
        <v>177</v>
      </c>
      <c r="H3504"/>
      <c r="I3504" s="46" t="s">
        <v>177</v>
      </c>
      <c r="J3504" s="46" t="str">
        <f>IF(I3504="","",_xlfn.LET(_xlpm.x,VLOOKUP(I3504,'2026-01-09_taxon-match'!$A$2:$N$81,4,FALSE),IF(_xlpm.x=0,"",_xlpm.x)))</f>
        <v>Sterechinus neumayeri</v>
      </c>
      <c r="K3504"/>
      <c r="L3504" s="46" t="str">
        <f>IF(I3504="","",_xlfn.LET(_xlpm.x,VLOOKUP(I3504,'2026-01-09_taxon-match'!$A$2:$N$81,3,FALSE),IF(_xlpm.x=0,"",_xlpm.x)))</f>
        <v>urn:lsid:marinespecies.org:taxname:160831</v>
      </c>
      <c r="M3504" s="46" t="str">
        <f>IF($I3504="","",_xlfn.LET(_xlpm.x,VLOOKUP($I3504,'2026-01-09_taxon-match'!$A$2:$N$81,5,FALSE),IF(_xlpm.x=0,"",_xlpm.x)))</f>
        <v>(Meissner, 1900)</v>
      </c>
      <c r="N3504" s="46" t="str">
        <f>IF($I3504="","",_xlfn.LET(_xlpm.x,VLOOKUP($I3504,'2026-01-09_taxon-match'!$A$2:$N$81,6,FALSE),IF(_xlpm.x=0,"",_xlpm.x)))</f>
        <v>Animalia</v>
      </c>
      <c r="O3504" s="46" t="str">
        <f>IF($I3504="","",_xlfn.LET(_xlpm.x,VLOOKUP($I3504,'2026-01-09_taxon-match'!$A$2:$N$81,7,FALSE),IF(_xlpm.x=0,"",_xlpm.x)))</f>
        <v>Echinodermata</v>
      </c>
      <c r="P3504" s="46" t="str">
        <f>IF($I3504="","",_xlfn.LET(_xlpm.x,VLOOKUP($I3504,'2026-01-09_taxon-match'!$A$2:$N$81,8,FALSE),IF(_xlpm.x=0,"",_xlpm.x)))</f>
        <v>Echinoidea</v>
      </c>
      <c r="Q3504" s="46" t="str">
        <f>IF($I3504="","",_xlfn.LET(_xlpm.x,VLOOKUP($I3504,'2026-01-09_taxon-match'!$A$2:$N$81,9,FALSE),IF(_xlpm.x=0,"",_xlpm.x)))</f>
        <v>Camarodonta</v>
      </c>
      <c r="R3504" s="46" t="str">
        <f>IF($I3504="","",_xlfn.LET(_xlpm.x,VLOOKUP($I3504,'2026-01-09_taxon-match'!$A$2:$N$81,10,FALSE),IF(_xlpm.x=0,"",_xlpm.x)))</f>
        <v>Echinidae</v>
      </c>
      <c r="S3504" s="46" t="str">
        <f>IF($I3504="","",_xlfn.LET(_xlpm.x,VLOOKUP($I3504,'2026-01-09_taxon-match'!$A$2:$N$81,11,FALSE),IF(_xlpm.x=0,"",_xlpm.x)))</f>
        <v>Sterechinus</v>
      </c>
      <c r="T3504" s="46" t="str">
        <f>IF($I3504="","",_xlfn.LET(_xlpm.x,VLOOKUP($I3504,'2026-01-09_taxon-match'!$A$2:$N$81,13,FALSE),IF(_xlpm.x=0,"",_xlpm.x)))</f>
        <v>neumayeri</v>
      </c>
      <c r="U3504"/>
      <c r="V3504" t="s">
        <v>43</v>
      </c>
      <c r="W3504" t="s">
        <v>28</v>
      </c>
      <c r="X3504" t="s">
        <v>32</v>
      </c>
      <c r="Y3504" s="46" t="str">
        <f>IF(V3504="","",_xlfn.LET(_xlpm.x,VLOOKUP(V3504,'Drop-down_menus'!$D$2:$E$13,2,FALSE),IF(_xlpm.x=0,"",_xlpm.x)))</f>
        <v>https://orcid.org/0000-0002-0981-7442</v>
      </c>
      <c r="Z3504" s="46" t="str">
        <f>IF(W3504="","",_xlfn.LET(_xlpm.x,VLOOKUP(W3504,'Drop-down_menus'!$D$2:$E$13,2,FALSE),IF(_xlpm.x=0,"",_xlpm.x)))</f>
        <v>https://orcid.org/0000-0002-9037-7623</v>
      </c>
      <c r="AA3504" s="46" t="str">
        <f>IF(X3504="","",_xlfn.LET(_xlpm.x,VLOOKUP(X3504,'Drop-down_menus'!$D$2:$E$13,2,FALSE),IF(_xlpm.x=0,"",_xlpm.x)))</f>
        <v>https://orcid.org/0000-0001-5748-602X</v>
      </c>
      <c r="AB3504" s="46" t="s">
        <v>172</v>
      </c>
      <c r="AC3504" s="46" t="s">
        <v>1114</v>
      </c>
    </row>
    <row r="3505" spans="1:29" ht="15" customHeight="1">
      <c r="A3505" s="46">
        <v>2207</v>
      </c>
      <c r="B3505" s="2">
        <v>4560</v>
      </c>
      <c r="C3505" t="s">
        <v>894</v>
      </c>
      <c r="D3505" s="46" t="b">
        <f>COUNTIF(Events!$B$2:$B$171, C3505) &gt; 0</f>
        <v>1</v>
      </c>
      <c r="E3505" s="46" t="s">
        <v>1109</v>
      </c>
      <c r="F3505" s="46" t="s">
        <v>1107</v>
      </c>
      <c r="G3505" t="s">
        <v>177</v>
      </c>
      <c r="H3505"/>
      <c r="I3505" s="46" t="s">
        <v>177</v>
      </c>
      <c r="J3505" s="46" t="str">
        <f>IF(I3505="","",_xlfn.LET(_xlpm.x,VLOOKUP(I3505,'2026-01-09_taxon-match'!$A$2:$N$81,4,FALSE),IF(_xlpm.x=0,"",_xlpm.x)))</f>
        <v>Sterechinus neumayeri</v>
      </c>
      <c r="K3505"/>
      <c r="L3505" s="46" t="str">
        <f>IF(I3505="","",_xlfn.LET(_xlpm.x,VLOOKUP(I3505,'2026-01-09_taxon-match'!$A$2:$N$81,3,FALSE),IF(_xlpm.x=0,"",_xlpm.x)))</f>
        <v>urn:lsid:marinespecies.org:taxname:160831</v>
      </c>
      <c r="M3505" s="46" t="str">
        <f>IF($I3505="","",_xlfn.LET(_xlpm.x,VLOOKUP($I3505,'2026-01-09_taxon-match'!$A$2:$N$81,5,FALSE),IF(_xlpm.x=0,"",_xlpm.x)))</f>
        <v>(Meissner, 1900)</v>
      </c>
      <c r="N3505" s="46" t="str">
        <f>IF($I3505="","",_xlfn.LET(_xlpm.x,VLOOKUP($I3505,'2026-01-09_taxon-match'!$A$2:$N$81,6,FALSE),IF(_xlpm.x=0,"",_xlpm.x)))</f>
        <v>Animalia</v>
      </c>
      <c r="O3505" s="46" t="str">
        <f>IF($I3505="","",_xlfn.LET(_xlpm.x,VLOOKUP($I3505,'2026-01-09_taxon-match'!$A$2:$N$81,7,FALSE),IF(_xlpm.x=0,"",_xlpm.x)))</f>
        <v>Echinodermata</v>
      </c>
      <c r="P3505" s="46" t="str">
        <f>IF($I3505="","",_xlfn.LET(_xlpm.x,VLOOKUP($I3505,'2026-01-09_taxon-match'!$A$2:$N$81,8,FALSE),IF(_xlpm.x=0,"",_xlpm.x)))</f>
        <v>Echinoidea</v>
      </c>
      <c r="Q3505" s="46" t="str">
        <f>IF($I3505="","",_xlfn.LET(_xlpm.x,VLOOKUP($I3505,'2026-01-09_taxon-match'!$A$2:$N$81,9,FALSE),IF(_xlpm.x=0,"",_xlpm.x)))</f>
        <v>Camarodonta</v>
      </c>
      <c r="R3505" s="46" t="str">
        <f>IF($I3505="","",_xlfn.LET(_xlpm.x,VLOOKUP($I3505,'2026-01-09_taxon-match'!$A$2:$N$81,10,FALSE),IF(_xlpm.x=0,"",_xlpm.x)))</f>
        <v>Echinidae</v>
      </c>
      <c r="S3505" s="46" t="str">
        <f>IF($I3505="","",_xlfn.LET(_xlpm.x,VLOOKUP($I3505,'2026-01-09_taxon-match'!$A$2:$N$81,11,FALSE),IF(_xlpm.x=0,"",_xlpm.x)))</f>
        <v>Sterechinus</v>
      </c>
      <c r="T3505" s="46" t="str">
        <f>IF($I3505="","",_xlfn.LET(_xlpm.x,VLOOKUP($I3505,'2026-01-09_taxon-match'!$A$2:$N$81,13,FALSE),IF(_xlpm.x=0,"",_xlpm.x)))</f>
        <v>neumayeri</v>
      </c>
      <c r="V3505" t="s">
        <v>43</v>
      </c>
      <c r="W3505" t="s">
        <v>28</v>
      </c>
      <c r="X3505" t="s">
        <v>32</v>
      </c>
      <c r="Y3505" s="46" t="str">
        <f>IF(V3505="","",_xlfn.LET(_xlpm.x,VLOOKUP(V3505,'Drop-down_menus'!$D$2:$E$13,2,FALSE),IF(_xlpm.x=0,"",_xlpm.x)))</f>
        <v>https://orcid.org/0000-0002-0981-7442</v>
      </c>
      <c r="Z3505" s="46" t="str">
        <f>IF(W3505="","",_xlfn.LET(_xlpm.x,VLOOKUP(W3505,'Drop-down_menus'!$D$2:$E$13,2,FALSE),IF(_xlpm.x=0,"",_xlpm.x)))</f>
        <v>https://orcid.org/0000-0002-9037-7623</v>
      </c>
      <c r="AA3505" s="46" t="str">
        <f>IF(X3505="","",_xlfn.LET(_xlpm.x,VLOOKUP(X3505,'Drop-down_menus'!$D$2:$E$13,2,FALSE),IF(_xlpm.x=0,"",_xlpm.x)))</f>
        <v>https://orcid.org/0000-0001-5748-602X</v>
      </c>
      <c r="AB3505" s="46" t="s">
        <v>172</v>
      </c>
      <c r="AC3505" s="46" t="s">
        <v>189</v>
      </c>
    </row>
    <row r="3506" spans="1:29" ht="15" customHeight="1">
      <c r="A3506" s="46">
        <v>2207</v>
      </c>
      <c r="B3506" s="2">
        <v>4561</v>
      </c>
      <c r="C3506" t="s">
        <v>894</v>
      </c>
      <c r="D3506" s="46" t="b">
        <f>COUNTIF(Events!$B$2:$B$171, C3506) &gt; 0</f>
        <v>1</v>
      </c>
      <c r="E3506" s="46" t="s">
        <v>1110</v>
      </c>
      <c r="F3506" s="46" t="s">
        <v>1108</v>
      </c>
      <c r="G3506" t="s">
        <v>177</v>
      </c>
      <c r="H3506"/>
      <c r="I3506" s="46" t="s">
        <v>177</v>
      </c>
      <c r="J3506" s="46" t="str">
        <f>IF(I3506="","",_xlfn.LET(_xlpm.x,VLOOKUP(I3506,'2026-01-09_taxon-match'!$A$2:$N$81,4,FALSE),IF(_xlpm.x=0,"",_xlpm.x)))</f>
        <v>Sterechinus neumayeri</v>
      </c>
      <c r="K3506"/>
      <c r="L3506" s="46" t="str">
        <f>IF(I3506="","",_xlfn.LET(_xlpm.x,VLOOKUP(I3506,'2026-01-09_taxon-match'!$A$2:$N$81,3,FALSE),IF(_xlpm.x=0,"",_xlpm.x)))</f>
        <v>urn:lsid:marinespecies.org:taxname:160831</v>
      </c>
      <c r="M3506" s="46" t="str">
        <f>IF($I3506="","",_xlfn.LET(_xlpm.x,VLOOKUP($I3506,'2026-01-09_taxon-match'!$A$2:$N$81,5,FALSE),IF(_xlpm.x=0,"",_xlpm.x)))</f>
        <v>(Meissner, 1900)</v>
      </c>
      <c r="N3506" s="46" t="str">
        <f>IF($I3506="","",_xlfn.LET(_xlpm.x,VLOOKUP($I3506,'2026-01-09_taxon-match'!$A$2:$N$81,6,FALSE),IF(_xlpm.x=0,"",_xlpm.x)))</f>
        <v>Animalia</v>
      </c>
      <c r="O3506" s="46" t="str">
        <f>IF($I3506="","",_xlfn.LET(_xlpm.x,VLOOKUP($I3506,'2026-01-09_taxon-match'!$A$2:$N$81,7,FALSE),IF(_xlpm.x=0,"",_xlpm.x)))</f>
        <v>Echinodermata</v>
      </c>
      <c r="P3506" s="46" t="str">
        <f>IF($I3506="","",_xlfn.LET(_xlpm.x,VLOOKUP($I3506,'2026-01-09_taxon-match'!$A$2:$N$81,8,FALSE),IF(_xlpm.x=0,"",_xlpm.x)))</f>
        <v>Echinoidea</v>
      </c>
      <c r="Q3506" s="46" t="str">
        <f>IF($I3506="","",_xlfn.LET(_xlpm.x,VLOOKUP($I3506,'2026-01-09_taxon-match'!$A$2:$N$81,9,FALSE),IF(_xlpm.x=0,"",_xlpm.x)))</f>
        <v>Camarodonta</v>
      </c>
      <c r="R3506" s="46" t="str">
        <f>IF($I3506="","",_xlfn.LET(_xlpm.x,VLOOKUP($I3506,'2026-01-09_taxon-match'!$A$2:$N$81,10,FALSE),IF(_xlpm.x=0,"",_xlpm.x)))</f>
        <v>Echinidae</v>
      </c>
      <c r="S3506" s="46" t="str">
        <f>IF($I3506="","",_xlfn.LET(_xlpm.x,VLOOKUP($I3506,'2026-01-09_taxon-match'!$A$2:$N$81,11,FALSE),IF(_xlpm.x=0,"",_xlpm.x)))</f>
        <v>Sterechinus</v>
      </c>
      <c r="T3506" s="46" t="str">
        <f>IF($I3506="","",_xlfn.LET(_xlpm.x,VLOOKUP($I3506,'2026-01-09_taxon-match'!$A$2:$N$81,13,FALSE),IF(_xlpm.x=0,"",_xlpm.x)))</f>
        <v>neumayeri</v>
      </c>
      <c r="V3506" t="s">
        <v>43</v>
      </c>
      <c r="W3506" t="s">
        <v>28</v>
      </c>
      <c r="X3506" t="s">
        <v>32</v>
      </c>
      <c r="Y3506" s="46" t="str">
        <f>IF(V3506="","",_xlfn.LET(_xlpm.x,VLOOKUP(V3506,'Drop-down_menus'!$D$2:$E$13,2,FALSE),IF(_xlpm.x=0,"",_xlpm.x)))</f>
        <v>https://orcid.org/0000-0002-0981-7442</v>
      </c>
      <c r="Z3506" s="46" t="str">
        <f>IF(W3506="","",_xlfn.LET(_xlpm.x,VLOOKUP(W3506,'Drop-down_menus'!$D$2:$E$13,2,FALSE),IF(_xlpm.x=0,"",_xlpm.x)))</f>
        <v>https://orcid.org/0000-0002-9037-7623</v>
      </c>
      <c r="AA3506" s="46" t="str">
        <f>IF(X3506="","",_xlfn.LET(_xlpm.x,VLOOKUP(X3506,'Drop-down_menus'!$D$2:$E$13,2,FALSE),IF(_xlpm.x=0,"",_xlpm.x)))</f>
        <v>https://orcid.org/0000-0001-5748-602X</v>
      </c>
      <c r="AB3506" s="46" t="s">
        <v>229</v>
      </c>
      <c r="AC3506" s="46" t="s">
        <v>1114</v>
      </c>
    </row>
    <row r="3507" spans="1:29" ht="15" customHeight="1">
      <c r="A3507" s="46">
        <v>2207</v>
      </c>
      <c r="B3507" s="2">
        <v>4562</v>
      </c>
      <c r="C3507" t="s">
        <v>894</v>
      </c>
      <c r="D3507" s="46" t="b">
        <f>COUNTIF(Events!$B$2:$B$171, C3507) &gt; 0</f>
        <v>1</v>
      </c>
      <c r="E3507" s="46" t="s">
        <v>1111</v>
      </c>
      <c r="F3507" s="46" t="s">
        <v>1108</v>
      </c>
      <c r="G3507" t="s">
        <v>177</v>
      </c>
      <c r="H3507"/>
      <c r="I3507" s="46" t="s">
        <v>177</v>
      </c>
      <c r="J3507" s="46" t="str">
        <f>IF(I3507="","",_xlfn.LET(_xlpm.x,VLOOKUP(I3507,'2026-01-09_taxon-match'!$A$2:$N$81,4,FALSE),IF(_xlpm.x=0,"",_xlpm.x)))</f>
        <v>Sterechinus neumayeri</v>
      </c>
      <c r="K3507"/>
      <c r="L3507" s="46" t="str">
        <f>IF(I3507="","",_xlfn.LET(_xlpm.x,VLOOKUP(I3507,'2026-01-09_taxon-match'!$A$2:$N$81,3,FALSE),IF(_xlpm.x=0,"",_xlpm.x)))</f>
        <v>urn:lsid:marinespecies.org:taxname:160831</v>
      </c>
      <c r="M3507" s="46" t="str">
        <f>IF($I3507="","",_xlfn.LET(_xlpm.x,VLOOKUP($I3507,'2026-01-09_taxon-match'!$A$2:$N$81,5,FALSE),IF(_xlpm.x=0,"",_xlpm.x)))</f>
        <v>(Meissner, 1900)</v>
      </c>
      <c r="N3507" s="46" t="str">
        <f>IF($I3507="","",_xlfn.LET(_xlpm.x,VLOOKUP($I3507,'2026-01-09_taxon-match'!$A$2:$N$81,6,FALSE),IF(_xlpm.x=0,"",_xlpm.x)))</f>
        <v>Animalia</v>
      </c>
      <c r="O3507" s="46" t="str">
        <f>IF($I3507="","",_xlfn.LET(_xlpm.x,VLOOKUP($I3507,'2026-01-09_taxon-match'!$A$2:$N$81,7,FALSE),IF(_xlpm.x=0,"",_xlpm.x)))</f>
        <v>Echinodermata</v>
      </c>
      <c r="P3507" s="46" t="str">
        <f>IF($I3507="","",_xlfn.LET(_xlpm.x,VLOOKUP($I3507,'2026-01-09_taxon-match'!$A$2:$N$81,8,FALSE),IF(_xlpm.x=0,"",_xlpm.x)))</f>
        <v>Echinoidea</v>
      </c>
      <c r="Q3507" s="46" t="str">
        <f>IF($I3507="","",_xlfn.LET(_xlpm.x,VLOOKUP($I3507,'2026-01-09_taxon-match'!$A$2:$N$81,9,FALSE),IF(_xlpm.x=0,"",_xlpm.x)))</f>
        <v>Camarodonta</v>
      </c>
      <c r="R3507" s="46" t="str">
        <f>IF($I3507="","",_xlfn.LET(_xlpm.x,VLOOKUP($I3507,'2026-01-09_taxon-match'!$A$2:$N$81,10,FALSE),IF(_xlpm.x=0,"",_xlpm.x)))</f>
        <v>Echinidae</v>
      </c>
      <c r="S3507" s="46" t="str">
        <f>IF($I3507="","",_xlfn.LET(_xlpm.x,VLOOKUP($I3507,'2026-01-09_taxon-match'!$A$2:$N$81,11,FALSE),IF(_xlpm.x=0,"",_xlpm.x)))</f>
        <v>Sterechinus</v>
      </c>
      <c r="T3507" s="46" t="str">
        <f>IF($I3507="","",_xlfn.LET(_xlpm.x,VLOOKUP($I3507,'2026-01-09_taxon-match'!$A$2:$N$81,13,FALSE),IF(_xlpm.x=0,"",_xlpm.x)))</f>
        <v>neumayeri</v>
      </c>
      <c r="V3507" t="s">
        <v>43</v>
      </c>
      <c r="W3507" t="s">
        <v>28</v>
      </c>
      <c r="X3507" t="s">
        <v>32</v>
      </c>
      <c r="Y3507" s="46" t="str">
        <f>IF(V3507="","",_xlfn.LET(_xlpm.x,VLOOKUP(V3507,'Drop-down_menus'!$D$2:$E$13,2,FALSE),IF(_xlpm.x=0,"",_xlpm.x)))</f>
        <v>https://orcid.org/0000-0002-0981-7442</v>
      </c>
      <c r="Z3507" s="46" t="str">
        <f>IF(W3507="","",_xlfn.LET(_xlpm.x,VLOOKUP(W3507,'Drop-down_menus'!$D$2:$E$13,2,FALSE),IF(_xlpm.x=0,"",_xlpm.x)))</f>
        <v>https://orcid.org/0000-0002-9037-7623</v>
      </c>
      <c r="AA3507" s="46" t="str">
        <f>IF(X3507="","",_xlfn.LET(_xlpm.x,VLOOKUP(X3507,'Drop-down_menus'!$D$2:$E$13,2,FALSE),IF(_xlpm.x=0,"",_xlpm.x)))</f>
        <v>https://orcid.org/0000-0001-5748-602X</v>
      </c>
      <c r="AB3507" s="46" t="s">
        <v>229</v>
      </c>
      <c r="AC3507" s="46" t="s">
        <v>1114</v>
      </c>
    </row>
    <row r="3508" spans="1:29" ht="15" customHeight="1">
      <c r="A3508" s="46">
        <v>2207</v>
      </c>
      <c r="B3508" s="2">
        <v>4563</v>
      </c>
      <c r="C3508" t="s">
        <v>894</v>
      </c>
      <c r="D3508" s="46" t="b">
        <f>COUNTIF(Events!$B$2:$B$171, C3508) &gt; 0</f>
        <v>1</v>
      </c>
      <c r="E3508" s="2" t="s">
        <v>1106</v>
      </c>
      <c r="F3508" s="46" t="s">
        <v>1105</v>
      </c>
      <c r="G3508" t="s">
        <v>177</v>
      </c>
      <c r="H3508"/>
      <c r="I3508" s="46" t="s">
        <v>177</v>
      </c>
      <c r="J3508" s="46" t="str">
        <f>IF(I3508="","",_xlfn.LET(_xlpm.x,VLOOKUP(I3508,'2026-01-09_taxon-match'!$A$2:$N$81,4,FALSE),IF(_xlpm.x=0,"",_xlpm.x)))</f>
        <v>Sterechinus neumayeri</v>
      </c>
      <c r="K3508"/>
      <c r="L3508" s="46" t="str">
        <f>IF(I3508="","",_xlfn.LET(_xlpm.x,VLOOKUP(I3508,'2026-01-09_taxon-match'!$A$2:$N$81,3,FALSE),IF(_xlpm.x=0,"",_xlpm.x)))</f>
        <v>urn:lsid:marinespecies.org:taxname:160831</v>
      </c>
      <c r="M3508" s="46" t="str">
        <f>IF($I3508="","",_xlfn.LET(_xlpm.x,VLOOKUP($I3508,'2026-01-09_taxon-match'!$A$2:$N$81,5,FALSE),IF(_xlpm.x=0,"",_xlpm.x)))</f>
        <v>(Meissner, 1900)</v>
      </c>
      <c r="N3508" s="46" t="str">
        <f>IF($I3508="","",_xlfn.LET(_xlpm.x,VLOOKUP($I3508,'2026-01-09_taxon-match'!$A$2:$N$81,6,FALSE),IF(_xlpm.x=0,"",_xlpm.x)))</f>
        <v>Animalia</v>
      </c>
      <c r="O3508" s="46" t="str">
        <f>IF($I3508="","",_xlfn.LET(_xlpm.x,VLOOKUP($I3508,'2026-01-09_taxon-match'!$A$2:$N$81,7,FALSE),IF(_xlpm.x=0,"",_xlpm.x)))</f>
        <v>Echinodermata</v>
      </c>
      <c r="P3508" s="46" t="str">
        <f>IF($I3508="","",_xlfn.LET(_xlpm.x,VLOOKUP($I3508,'2026-01-09_taxon-match'!$A$2:$N$81,8,FALSE),IF(_xlpm.x=0,"",_xlpm.x)))</f>
        <v>Echinoidea</v>
      </c>
      <c r="Q3508" s="46" t="str">
        <f>IF($I3508="","",_xlfn.LET(_xlpm.x,VLOOKUP($I3508,'2026-01-09_taxon-match'!$A$2:$N$81,9,FALSE),IF(_xlpm.x=0,"",_xlpm.x)))</f>
        <v>Camarodonta</v>
      </c>
      <c r="R3508" s="46" t="str">
        <f>IF($I3508="","",_xlfn.LET(_xlpm.x,VLOOKUP($I3508,'2026-01-09_taxon-match'!$A$2:$N$81,10,FALSE),IF(_xlpm.x=0,"",_xlpm.x)))</f>
        <v>Echinidae</v>
      </c>
      <c r="S3508" s="46" t="str">
        <f>IF($I3508="","",_xlfn.LET(_xlpm.x,VLOOKUP($I3508,'2026-01-09_taxon-match'!$A$2:$N$81,11,FALSE),IF(_xlpm.x=0,"",_xlpm.x)))</f>
        <v>Sterechinus</v>
      </c>
      <c r="T3508" s="46" t="str">
        <f>IF($I3508="","",_xlfn.LET(_xlpm.x,VLOOKUP($I3508,'2026-01-09_taxon-match'!$A$2:$N$81,13,FALSE),IF(_xlpm.x=0,"",_xlpm.x)))</f>
        <v>neumayeri</v>
      </c>
      <c r="V3508" t="s">
        <v>43</v>
      </c>
      <c r="W3508" t="s">
        <v>28</v>
      </c>
      <c r="X3508" t="s">
        <v>32</v>
      </c>
      <c r="Y3508" s="46" t="str">
        <f>IF(V3508="","",_xlfn.LET(_xlpm.x,VLOOKUP(V3508,'Drop-down_menus'!$D$2:$E$13,2,FALSE),IF(_xlpm.x=0,"",_xlpm.x)))</f>
        <v>https://orcid.org/0000-0002-0981-7442</v>
      </c>
      <c r="Z3508" s="46" t="str">
        <f>IF(W3508="","",_xlfn.LET(_xlpm.x,VLOOKUP(W3508,'Drop-down_menus'!$D$2:$E$13,2,FALSE),IF(_xlpm.x=0,"",_xlpm.x)))</f>
        <v>https://orcid.org/0000-0002-9037-7623</v>
      </c>
      <c r="AA3508" s="46" t="str">
        <f>IF(X3508="","",_xlfn.LET(_xlpm.x,VLOOKUP(X3508,'Drop-down_menus'!$D$2:$E$13,2,FALSE),IF(_xlpm.x=0,"",_xlpm.x)))</f>
        <v>https://orcid.org/0000-0001-5748-602X</v>
      </c>
      <c r="AB3508" s="46" t="s">
        <v>300</v>
      </c>
      <c r="AC3508" s="46" t="s">
        <v>1115</v>
      </c>
    </row>
    <row r="3509" spans="1:29" ht="15" customHeight="1">
      <c r="A3509" s="46">
        <v>2208</v>
      </c>
      <c r="B3509" s="2">
        <v>4564</v>
      </c>
      <c r="C3509" t="s">
        <v>894</v>
      </c>
      <c r="D3509" s="46" t="b">
        <f>COUNTIF(Events!$B$2:$B$171, C3509) &gt; 0</f>
        <v>1</v>
      </c>
      <c r="E3509" s="46" t="s">
        <v>1113</v>
      </c>
      <c r="F3509" s="2" t="s">
        <v>1104</v>
      </c>
      <c r="G3509" t="s">
        <v>177</v>
      </c>
      <c r="H3509"/>
      <c r="I3509" s="46" t="s">
        <v>177</v>
      </c>
      <c r="J3509" s="46" t="str">
        <f>IF(I3509="","",_xlfn.LET(_xlpm.x,VLOOKUP(I3509,'2026-01-09_taxon-match'!$A$2:$N$81,4,FALSE),IF(_xlpm.x=0,"",_xlpm.x)))</f>
        <v>Sterechinus neumayeri</v>
      </c>
      <c r="K3509"/>
      <c r="L3509" s="46" t="str">
        <f>IF(I3509="","",_xlfn.LET(_xlpm.x,VLOOKUP(I3509,'2026-01-09_taxon-match'!$A$2:$N$81,3,FALSE),IF(_xlpm.x=0,"",_xlpm.x)))</f>
        <v>urn:lsid:marinespecies.org:taxname:160831</v>
      </c>
      <c r="M3509" s="46" t="str">
        <f>IF($I3509="","",_xlfn.LET(_xlpm.x,VLOOKUP($I3509,'2026-01-09_taxon-match'!$A$2:$N$81,5,FALSE),IF(_xlpm.x=0,"",_xlpm.x)))</f>
        <v>(Meissner, 1900)</v>
      </c>
      <c r="N3509" s="46" t="str">
        <f>IF($I3509="","",_xlfn.LET(_xlpm.x,VLOOKUP($I3509,'2026-01-09_taxon-match'!$A$2:$N$81,6,FALSE),IF(_xlpm.x=0,"",_xlpm.x)))</f>
        <v>Animalia</v>
      </c>
      <c r="O3509" s="46" t="str">
        <f>IF($I3509="","",_xlfn.LET(_xlpm.x,VLOOKUP($I3509,'2026-01-09_taxon-match'!$A$2:$N$81,7,FALSE),IF(_xlpm.x=0,"",_xlpm.x)))</f>
        <v>Echinodermata</v>
      </c>
      <c r="P3509" s="46" t="str">
        <f>IF($I3509="","",_xlfn.LET(_xlpm.x,VLOOKUP($I3509,'2026-01-09_taxon-match'!$A$2:$N$81,8,FALSE),IF(_xlpm.x=0,"",_xlpm.x)))</f>
        <v>Echinoidea</v>
      </c>
      <c r="Q3509" s="46" t="str">
        <f>IF($I3509="","",_xlfn.LET(_xlpm.x,VLOOKUP($I3509,'2026-01-09_taxon-match'!$A$2:$N$81,9,FALSE),IF(_xlpm.x=0,"",_xlpm.x)))</f>
        <v>Camarodonta</v>
      </c>
      <c r="R3509" s="46" t="str">
        <f>IF($I3509="","",_xlfn.LET(_xlpm.x,VLOOKUP($I3509,'2026-01-09_taxon-match'!$A$2:$N$81,10,FALSE),IF(_xlpm.x=0,"",_xlpm.x)))</f>
        <v>Echinidae</v>
      </c>
      <c r="S3509" s="46" t="str">
        <f>IF($I3509="","",_xlfn.LET(_xlpm.x,VLOOKUP($I3509,'2026-01-09_taxon-match'!$A$2:$N$81,11,FALSE),IF(_xlpm.x=0,"",_xlpm.x)))</f>
        <v>Sterechinus</v>
      </c>
      <c r="T3509" s="46" t="str">
        <f>IF($I3509="","",_xlfn.LET(_xlpm.x,VLOOKUP($I3509,'2026-01-09_taxon-match'!$A$2:$N$81,13,FALSE),IF(_xlpm.x=0,"",_xlpm.x)))</f>
        <v>neumayeri</v>
      </c>
      <c r="U3509"/>
      <c r="V3509" t="s">
        <v>43</v>
      </c>
      <c r="W3509" t="s">
        <v>28</v>
      </c>
      <c r="X3509" t="s">
        <v>32</v>
      </c>
      <c r="Y3509" s="46" t="str">
        <f>IF(V3509="","",_xlfn.LET(_xlpm.x,VLOOKUP(V3509,'Drop-down_menus'!$D$2:$E$13,2,FALSE),IF(_xlpm.x=0,"",_xlpm.x)))</f>
        <v>https://orcid.org/0000-0002-0981-7442</v>
      </c>
      <c r="Z3509" s="46" t="str">
        <f>IF(W3509="","",_xlfn.LET(_xlpm.x,VLOOKUP(W3509,'Drop-down_menus'!$D$2:$E$13,2,FALSE),IF(_xlpm.x=0,"",_xlpm.x)))</f>
        <v>https://orcid.org/0000-0002-9037-7623</v>
      </c>
      <c r="AA3509" s="46" t="str">
        <f>IF(X3509="","",_xlfn.LET(_xlpm.x,VLOOKUP(X3509,'Drop-down_menus'!$D$2:$E$13,2,FALSE),IF(_xlpm.x=0,"",_xlpm.x)))</f>
        <v>https://orcid.org/0000-0001-5748-602X</v>
      </c>
      <c r="AB3509" s="46" t="s">
        <v>172</v>
      </c>
      <c r="AC3509" s="46" t="s">
        <v>1114</v>
      </c>
    </row>
    <row r="3510" spans="1:29" ht="15" customHeight="1">
      <c r="A3510" s="46">
        <v>2208</v>
      </c>
      <c r="B3510" s="2">
        <v>4565</v>
      </c>
      <c r="C3510" t="s">
        <v>894</v>
      </c>
      <c r="D3510" s="46" t="b">
        <f>COUNTIF(Events!$B$2:$B$171, C3510) &gt; 0</f>
        <v>1</v>
      </c>
      <c r="E3510" s="46" t="s">
        <v>1109</v>
      </c>
      <c r="F3510" s="46" t="s">
        <v>1107</v>
      </c>
      <c r="G3510" t="s">
        <v>177</v>
      </c>
      <c r="H3510"/>
      <c r="I3510" s="46" t="s">
        <v>177</v>
      </c>
      <c r="J3510" s="46" t="str">
        <f>IF(I3510="","",_xlfn.LET(_xlpm.x,VLOOKUP(I3510,'2026-01-09_taxon-match'!$A$2:$N$81,4,FALSE),IF(_xlpm.x=0,"",_xlpm.x)))</f>
        <v>Sterechinus neumayeri</v>
      </c>
      <c r="K3510"/>
      <c r="L3510" s="46" t="str">
        <f>IF(I3510="","",_xlfn.LET(_xlpm.x,VLOOKUP(I3510,'2026-01-09_taxon-match'!$A$2:$N$81,3,FALSE),IF(_xlpm.x=0,"",_xlpm.x)))</f>
        <v>urn:lsid:marinespecies.org:taxname:160831</v>
      </c>
      <c r="M3510" s="46" t="str">
        <f>IF($I3510="","",_xlfn.LET(_xlpm.x,VLOOKUP($I3510,'2026-01-09_taxon-match'!$A$2:$N$81,5,FALSE),IF(_xlpm.x=0,"",_xlpm.x)))</f>
        <v>(Meissner, 1900)</v>
      </c>
      <c r="N3510" s="46" t="str">
        <f>IF($I3510="","",_xlfn.LET(_xlpm.x,VLOOKUP($I3510,'2026-01-09_taxon-match'!$A$2:$N$81,6,FALSE),IF(_xlpm.x=0,"",_xlpm.x)))</f>
        <v>Animalia</v>
      </c>
      <c r="O3510" s="46" t="str">
        <f>IF($I3510="","",_xlfn.LET(_xlpm.x,VLOOKUP($I3510,'2026-01-09_taxon-match'!$A$2:$N$81,7,FALSE),IF(_xlpm.x=0,"",_xlpm.x)))</f>
        <v>Echinodermata</v>
      </c>
      <c r="P3510" s="46" t="str">
        <f>IF($I3510="","",_xlfn.LET(_xlpm.x,VLOOKUP($I3510,'2026-01-09_taxon-match'!$A$2:$N$81,8,FALSE),IF(_xlpm.x=0,"",_xlpm.x)))</f>
        <v>Echinoidea</v>
      </c>
      <c r="Q3510" s="46" t="str">
        <f>IF($I3510="","",_xlfn.LET(_xlpm.x,VLOOKUP($I3510,'2026-01-09_taxon-match'!$A$2:$N$81,9,FALSE),IF(_xlpm.x=0,"",_xlpm.x)))</f>
        <v>Camarodonta</v>
      </c>
      <c r="R3510" s="46" t="str">
        <f>IF($I3510="","",_xlfn.LET(_xlpm.x,VLOOKUP($I3510,'2026-01-09_taxon-match'!$A$2:$N$81,10,FALSE),IF(_xlpm.x=0,"",_xlpm.x)))</f>
        <v>Echinidae</v>
      </c>
      <c r="S3510" s="46" t="str">
        <f>IF($I3510="","",_xlfn.LET(_xlpm.x,VLOOKUP($I3510,'2026-01-09_taxon-match'!$A$2:$N$81,11,FALSE),IF(_xlpm.x=0,"",_xlpm.x)))</f>
        <v>Sterechinus</v>
      </c>
      <c r="T3510" s="46" t="str">
        <f>IF($I3510="","",_xlfn.LET(_xlpm.x,VLOOKUP($I3510,'2026-01-09_taxon-match'!$A$2:$N$81,13,FALSE),IF(_xlpm.x=0,"",_xlpm.x)))</f>
        <v>neumayeri</v>
      </c>
      <c r="V3510" t="s">
        <v>43</v>
      </c>
      <c r="W3510" t="s">
        <v>28</v>
      </c>
      <c r="X3510" t="s">
        <v>32</v>
      </c>
      <c r="Y3510" s="46" t="str">
        <f>IF(V3510="","",_xlfn.LET(_xlpm.x,VLOOKUP(V3510,'Drop-down_menus'!$D$2:$E$13,2,FALSE),IF(_xlpm.x=0,"",_xlpm.x)))</f>
        <v>https://orcid.org/0000-0002-0981-7442</v>
      </c>
      <c r="Z3510" s="46" t="str">
        <f>IF(W3510="","",_xlfn.LET(_xlpm.x,VLOOKUP(W3510,'Drop-down_menus'!$D$2:$E$13,2,FALSE),IF(_xlpm.x=0,"",_xlpm.x)))</f>
        <v>https://orcid.org/0000-0002-9037-7623</v>
      </c>
      <c r="AA3510" s="46" t="str">
        <f>IF(X3510="","",_xlfn.LET(_xlpm.x,VLOOKUP(X3510,'Drop-down_menus'!$D$2:$E$13,2,FALSE),IF(_xlpm.x=0,"",_xlpm.x)))</f>
        <v>https://orcid.org/0000-0001-5748-602X</v>
      </c>
      <c r="AB3510" s="46" t="s">
        <v>172</v>
      </c>
      <c r="AC3510" s="46" t="s">
        <v>189</v>
      </c>
    </row>
    <row r="3511" spans="1:29" ht="15" customHeight="1">
      <c r="A3511" s="46">
        <v>2208</v>
      </c>
      <c r="B3511" s="2">
        <v>4566</v>
      </c>
      <c r="C3511" t="s">
        <v>894</v>
      </c>
      <c r="D3511" s="46" t="b">
        <f>COUNTIF(Events!$B$2:$B$171, C3511) &gt; 0</f>
        <v>1</v>
      </c>
      <c r="E3511" s="46" t="s">
        <v>1110</v>
      </c>
      <c r="F3511" s="46" t="s">
        <v>1108</v>
      </c>
      <c r="G3511" t="s">
        <v>177</v>
      </c>
      <c r="H3511"/>
      <c r="I3511" s="46" t="s">
        <v>177</v>
      </c>
      <c r="J3511" s="46" t="str">
        <f>IF(I3511="","",_xlfn.LET(_xlpm.x,VLOOKUP(I3511,'2026-01-09_taxon-match'!$A$2:$N$81,4,FALSE),IF(_xlpm.x=0,"",_xlpm.x)))</f>
        <v>Sterechinus neumayeri</v>
      </c>
      <c r="K3511"/>
      <c r="L3511" s="46" t="str">
        <f>IF(I3511="","",_xlfn.LET(_xlpm.x,VLOOKUP(I3511,'2026-01-09_taxon-match'!$A$2:$N$81,3,FALSE),IF(_xlpm.x=0,"",_xlpm.x)))</f>
        <v>urn:lsid:marinespecies.org:taxname:160831</v>
      </c>
      <c r="M3511" s="46" t="str">
        <f>IF($I3511="","",_xlfn.LET(_xlpm.x,VLOOKUP($I3511,'2026-01-09_taxon-match'!$A$2:$N$81,5,FALSE),IF(_xlpm.x=0,"",_xlpm.x)))</f>
        <v>(Meissner, 1900)</v>
      </c>
      <c r="N3511" s="46" t="str">
        <f>IF($I3511="","",_xlfn.LET(_xlpm.x,VLOOKUP($I3511,'2026-01-09_taxon-match'!$A$2:$N$81,6,FALSE),IF(_xlpm.x=0,"",_xlpm.x)))</f>
        <v>Animalia</v>
      </c>
      <c r="O3511" s="46" t="str">
        <f>IF($I3511="","",_xlfn.LET(_xlpm.x,VLOOKUP($I3511,'2026-01-09_taxon-match'!$A$2:$N$81,7,FALSE),IF(_xlpm.x=0,"",_xlpm.x)))</f>
        <v>Echinodermata</v>
      </c>
      <c r="P3511" s="46" t="str">
        <f>IF($I3511="","",_xlfn.LET(_xlpm.x,VLOOKUP($I3511,'2026-01-09_taxon-match'!$A$2:$N$81,8,FALSE),IF(_xlpm.x=0,"",_xlpm.x)))</f>
        <v>Echinoidea</v>
      </c>
      <c r="Q3511" s="46" t="str">
        <f>IF($I3511="","",_xlfn.LET(_xlpm.x,VLOOKUP($I3511,'2026-01-09_taxon-match'!$A$2:$N$81,9,FALSE),IF(_xlpm.x=0,"",_xlpm.x)))</f>
        <v>Camarodonta</v>
      </c>
      <c r="R3511" s="46" t="str">
        <f>IF($I3511="","",_xlfn.LET(_xlpm.x,VLOOKUP($I3511,'2026-01-09_taxon-match'!$A$2:$N$81,10,FALSE),IF(_xlpm.x=0,"",_xlpm.x)))</f>
        <v>Echinidae</v>
      </c>
      <c r="S3511" s="46" t="str">
        <f>IF($I3511="","",_xlfn.LET(_xlpm.x,VLOOKUP($I3511,'2026-01-09_taxon-match'!$A$2:$N$81,11,FALSE),IF(_xlpm.x=0,"",_xlpm.x)))</f>
        <v>Sterechinus</v>
      </c>
      <c r="T3511" s="46" t="str">
        <f>IF($I3511="","",_xlfn.LET(_xlpm.x,VLOOKUP($I3511,'2026-01-09_taxon-match'!$A$2:$N$81,13,FALSE),IF(_xlpm.x=0,"",_xlpm.x)))</f>
        <v>neumayeri</v>
      </c>
      <c r="V3511" t="s">
        <v>43</v>
      </c>
      <c r="W3511" t="s">
        <v>28</v>
      </c>
      <c r="X3511" t="s">
        <v>32</v>
      </c>
      <c r="Y3511" s="46" t="str">
        <f>IF(V3511="","",_xlfn.LET(_xlpm.x,VLOOKUP(V3511,'Drop-down_menus'!$D$2:$E$13,2,FALSE),IF(_xlpm.x=0,"",_xlpm.x)))</f>
        <v>https://orcid.org/0000-0002-0981-7442</v>
      </c>
      <c r="Z3511" s="46" t="str">
        <f>IF(W3511="","",_xlfn.LET(_xlpm.x,VLOOKUP(W3511,'Drop-down_menus'!$D$2:$E$13,2,FALSE),IF(_xlpm.x=0,"",_xlpm.x)))</f>
        <v>https://orcid.org/0000-0002-9037-7623</v>
      </c>
      <c r="AA3511" s="46" t="str">
        <f>IF(X3511="","",_xlfn.LET(_xlpm.x,VLOOKUP(X3511,'Drop-down_menus'!$D$2:$E$13,2,FALSE),IF(_xlpm.x=0,"",_xlpm.x)))</f>
        <v>https://orcid.org/0000-0001-5748-602X</v>
      </c>
      <c r="AB3511" s="46" t="s">
        <v>229</v>
      </c>
      <c r="AC3511" s="46" t="s">
        <v>1114</v>
      </c>
    </row>
    <row r="3512" spans="1:29" ht="15" customHeight="1">
      <c r="A3512" s="46">
        <v>2208</v>
      </c>
      <c r="B3512" s="2">
        <v>4567</v>
      </c>
      <c r="C3512" t="s">
        <v>894</v>
      </c>
      <c r="D3512" s="46" t="b">
        <f>COUNTIF(Events!$B$2:$B$171, C3512) &gt; 0</f>
        <v>1</v>
      </c>
      <c r="E3512" s="46" t="s">
        <v>1111</v>
      </c>
      <c r="F3512" s="46" t="s">
        <v>1108</v>
      </c>
      <c r="G3512" t="s">
        <v>177</v>
      </c>
      <c r="H3512"/>
      <c r="I3512" s="46" t="s">
        <v>177</v>
      </c>
      <c r="J3512" s="46" t="str">
        <f>IF(I3512="","",_xlfn.LET(_xlpm.x,VLOOKUP(I3512,'2026-01-09_taxon-match'!$A$2:$N$81,4,FALSE),IF(_xlpm.x=0,"",_xlpm.x)))</f>
        <v>Sterechinus neumayeri</v>
      </c>
      <c r="K3512"/>
      <c r="L3512" s="46" t="str">
        <f>IF(I3512="","",_xlfn.LET(_xlpm.x,VLOOKUP(I3512,'2026-01-09_taxon-match'!$A$2:$N$81,3,FALSE),IF(_xlpm.x=0,"",_xlpm.x)))</f>
        <v>urn:lsid:marinespecies.org:taxname:160831</v>
      </c>
      <c r="M3512" s="46" t="str">
        <f>IF($I3512="","",_xlfn.LET(_xlpm.x,VLOOKUP($I3512,'2026-01-09_taxon-match'!$A$2:$N$81,5,FALSE),IF(_xlpm.x=0,"",_xlpm.x)))</f>
        <v>(Meissner, 1900)</v>
      </c>
      <c r="N3512" s="46" t="str">
        <f>IF($I3512="","",_xlfn.LET(_xlpm.x,VLOOKUP($I3512,'2026-01-09_taxon-match'!$A$2:$N$81,6,FALSE),IF(_xlpm.x=0,"",_xlpm.x)))</f>
        <v>Animalia</v>
      </c>
      <c r="O3512" s="46" t="str">
        <f>IF($I3512="","",_xlfn.LET(_xlpm.x,VLOOKUP($I3512,'2026-01-09_taxon-match'!$A$2:$N$81,7,FALSE),IF(_xlpm.x=0,"",_xlpm.x)))</f>
        <v>Echinodermata</v>
      </c>
      <c r="P3512" s="46" t="str">
        <f>IF($I3512="","",_xlfn.LET(_xlpm.x,VLOOKUP($I3512,'2026-01-09_taxon-match'!$A$2:$N$81,8,FALSE),IF(_xlpm.x=0,"",_xlpm.x)))</f>
        <v>Echinoidea</v>
      </c>
      <c r="Q3512" s="46" t="str">
        <f>IF($I3512="","",_xlfn.LET(_xlpm.x,VLOOKUP($I3512,'2026-01-09_taxon-match'!$A$2:$N$81,9,FALSE),IF(_xlpm.x=0,"",_xlpm.x)))</f>
        <v>Camarodonta</v>
      </c>
      <c r="R3512" s="46" t="str">
        <f>IF($I3512="","",_xlfn.LET(_xlpm.x,VLOOKUP($I3512,'2026-01-09_taxon-match'!$A$2:$N$81,10,FALSE),IF(_xlpm.x=0,"",_xlpm.x)))</f>
        <v>Echinidae</v>
      </c>
      <c r="S3512" s="46" t="str">
        <f>IF($I3512="","",_xlfn.LET(_xlpm.x,VLOOKUP($I3512,'2026-01-09_taxon-match'!$A$2:$N$81,11,FALSE),IF(_xlpm.x=0,"",_xlpm.x)))</f>
        <v>Sterechinus</v>
      </c>
      <c r="T3512" s="46" t="str">
        <f>IF($I3512="","",_xlfn.LET(_xlpm.x,VLOOKUP($I3512,'2026-01-09_taxon-match'!$A$2:$N$81,13,FALSE),IF(_xlpm.x=0,"",_xlpm.x)))</f>
        <v>neumayeri</v>
      </c>
      <c r="V3512" t="s">
        <v>43</v>
      </c>
      <c r="W3512" t="s">
        <v>28</v>
      </c>
      <c r="X3512" t="s">
        <v>32</v>
      </c>
      <c r="Y3512" s="46" t="str">
        <f>IF(V3512="","",_xlfn.LET(_xlpm.x,VLOOKUP(V3512,'Drop-down_menus'!$D$2:$E$13,2,FALSE),IF(_xlpm.x=0,"",_xlpm.x)))</f>
        <v>https://orcid.org/0000-0002-0981-7442</v>
      </c>
      <c r="Z3512" s="46" t="str">
        <f>IF(W3512="","",_xlfn.LET(_xlpm.x,VLOOKUP(W3512,'Drop-down_menus'!$D$2:$E$13,2,FALSE),IF(_xlpm.x=0,"",_xlpm.x)))</f>
        <v>https://orcid.org/0000-0002-9037-7623</v>
      </c>
      <c r="AA3512" s="46" t="str">
        <f>IF(X3512="","",_xlfn.LET(_xlpm.x,VLOOKUP(X3512,'Drop-down_menus'!$D$2:$E$13,2,FALSE),IF(_xlpm.x=0,"",_xlpm.x)))</f>
        <v>https://orcid.org/0000-0001-5748-602X</v>
      </c>
      <c r="AB3512" s="46" t="s">
        <v>229</v>
      </c>
      <c r="AC3512" s="46" t="s">
        <v>1114</v>
      </c>
    </row>
    <row r="3513" spans="1:29" ht="15" customHeight="1">
      <c r="A3513" s="46">
        <v>2208</v>
      </c>
      <c r="B3513" s="2">
        <v>4568</v>
      </c>
      <c r="C3513" t="s">
        <v>894</v>
      </c>
      <c r="D3513" s="46" t="b">
        <f>COUNTIF(Events!$B$2:$B$171, C3513) &gt; 0</f>
        <v>1</v>
      </c>
      <c r="E3513" s="2" t="s">
        <v>1106</v>
      </c>
      <c r="F3513" s="46" t="s">
        <v>1105</v>
      </c>
      <c r="G3513" t="s">
        <v>177</v>
      </c>
      <c r="H3513"/>
      <c r="I3513" s="46" t="s">
        <v>177</v>
      </c>
      <c r="J3513" s="46" t="str">
        <f>IF(I3513="","",_xlfn.LET(_xlpm.x,VLOOKUP(I3513,'2026-01-09_taxon-match'!$A$2:$N$81,4,FALSE),IF(_xlpm.x=0,"",_xlpm.x)))</f>
        <v>Sterechinus neumayeri</v>
      </c>
      <c r="K3513"/>
      <c r="L3513" s="46" t="str">
        <f>IF(I3513="","",_xlfn.LET(_xlpm.x,VLOOKUP(I3513,'2026-01-09_taxon-match'!$A$2:$N$81,3,FALSE),IF(_xlpm.x=0,"",_xlpm.x)))</f>
        <v>urn:lsid:marinespecies.org:taxname:160831</v>
      </c>
      <c r="M3513" s="46" t="str">
        <f>IF($I3513="","",_xlfn.LET(_xlpm.x,VLOOKUP($I3513,'2026-01-09_taxon-match'!$A$2:$N$81,5,FALSE),IF(_xlpm.x=0,"",_xlpm.x)))</f>
        <v>(Meissner, 1900)</v>
      </c>
      <c r="N3513" s="46" t="str">
        <f>IF($I3513="","",_xlfn.LET(_xlpm.x,VLOOKUP($I3513,'2026-01-09_taxon-match'!$A$2:$N$81,6,FALSE),IF(_xlpm.x=0,"",_xlpm.x)))</f>
        <v>Animalia</v>
      </c>
      <c r="O3513" s="46" t="str">
        <f>IF($I3513="","",_xlfn.LET(_xlpm.x,VLOOKUP($I3513,'2026-01-09_taxon-match'!$A$2:$N$81,7,FALSE),IF(_xlpm.x=0,"",_xlpm.x)))</f>
        <v>Echinodermata</v>
      </c>
      <c r="P3513" s="46" t="str">
        <f>IF($I3513="","",_xlfn.LET(_xlpm.x,VLOOKUP($I3513,'2026-01-09_taxon-match'!$A$2:$N$81,8,FALSE),IF(_xlpm.x=0,"",_xlpm.x)))</f>
        <v>Echinoidea</v>
      </c>
      <c r="Q3513" s="46" t="str">
        <f>IF($I3513="","",_xlfn.LET(_xlpm.x,VLOOKUP($I3513,'2026-01-09_taxon-match'!$A$2:$N$81,9,FALSE),IF(_xlpm.x=0,"",_xlpm.x)))</f>
        <v>Camarodonta</v>
      </c>
      <c r="R3513" s="46" t="str">
        <f>IF($I3513="","",_xlfn.LET(_xlpm.x,VLOOKUP($I3513,'2026-01-09_taxon-match'!$A$2:$N$81,10,FALSE),IF(_xlpm.x=0,"",_xlpm.x)))</f>
        <v>Echinidae</v>
      </c>
      <c r="S3513" s="46" t="str">
        <f>IF($I3513="","",_xlfn.LET(_xlpm.x,VLOOKUP($I3513,'2026-01-09_taxon-match'!$A$2:$N$81,11,FALSE),IF(_xlpm.x=0,"",_xlpm.x)))</f>
        <v>Sterechinus</v>
      </c>
      <c r="T3513" s="46" t="str">
        <f>IF($I3513="","",_xlfn.LET(_xlpm.x,VLOOKUP($I3513,'2026-01-09_taxon-match'!$A$2:$N$81,13,FALSE),IF(_xlpm.x=0,"",_xlpm.x)))</f>
        <v>neumayeri</v>
      </c>
      <c r="V3513" t="s">
        <v>43</v>
      </c>
      <c r="W3513" t="s">
        <v>28</v>
      </c>
      <c r="X3513" t="s">
        <v>32</v>
      </c>
      <c r="Y3513" s="46" t="str">
        <f>IF(V3513="","",_xlfn.LET(_xlpm.x,VLOOKUP(V3513,'Drop-down_menus'!$D$2:$E$13,2,FALSE),IF(_xlpm.x=0,"",_xlpm.x)))</f>
        <v>https://orcid.org/0000-0002-0981-7442</v>
      </c>
      <c r="Z3513" s="46" t="str">
        <f>IF(W3513="","",_xlfn.LET(_xlpm.x,VLOOKUP(W3513,'Drop-down_menus'!$D$2:$E$13,2,FALSE),IF(_xlpm.x=0,"",_xlpm.x)))</f>
        <v>https://orcid.org/0000-0002-9037-7623</v>
      </c>
      <c r="AA3513" s="46" t="str">
        <f>IF(X3513="","",_xlfn.LET(_xlpm.x,VLOOKUP(X3513,'Drop-down_menus'!$D$2:$E$13,2,FALSE),IF(_xlpm.x=0,"",_xlpm.x)))</f>
        <v>https://orcid.org/0000-0001-5748-602X</v>
      </c>
      <c r="AB3513" s="46" t="s">
        <v>300</v>
      </c>
      <c r="AC3513" s="46" t="s">
        <v>1115</v>
      </c>
    </row>
    <row r="3514" spans="1:29" ht="15" customHeight="1">
      <c r="A3514" s="46">
        <v>2209</v>
      </c>
      <c r="B3514" s="2">
        <v>4569</v>
      </c>
      <c r="C3514" t="s">
        <v>894</v>
      </c>
      <c r="D3514" s="46" t="b">
        <f>COUNTIF(Events!$B$2:$B$171, C3514) &gt; 0</f>
        <v>1</v>
      </c>
      <c r="E3514" s="46" t="s">
        <v>1113</v>
      </c>
      <c r="F3514" s="2" t="s">
        <v>1104</v>
      </c>
      <c r="G3514" t="s">
        <v>177</v>
      </c>
      <c r="H3514"/>
      <c r="I3514" s="46" t="s">
        <v>177</v>
      </c>
      <c r="J3514" s="46" t="str">
        <f>IF(I3514="","",_xlfn.LET(_xlpm.x,VLOOKUP(I3514,'2026-01-09_taxon-match'!$A$2:$N$81,4,FALSE),IF(_xlpm.x=0,"",_xlpm.x)))</f>
        <v>Sterechinus neumayeri</v>
      </c>
      <c r="K3514"/>
      <c r="L3514" s="46" t="str">
        <f>IF(I3514="","",_xlfn.LET(_xlpm.x,VLOOKUP(I3514,'2026-01-09_taxon-match'!$A$2:$N$81,3,FALSE),IF(_xlpm.x=0,"",_xlpm.x)))</f>
        <v>urn:lsid:marinespecies.org:taxname:160831</v>
      </c>
      <c r="M3514" s="46" t="str">
        <f>IF($I3514="","",_xlfn.LET(_xlpm.x,VLOOKUP($I3514,'2026-01-09_taxon-match'!$A$2:$N$81,5,FALSE),IF(_xlpm.x=0,"",_xlpm.x)))</f>
        <v>(Meissner, 1900)</v>
      </c>
      <c r="N3514" s="46" t="str">
        <f>IF($I3514="","",_xlfn.LET(_xlpm.x,VLOOKUP($I3514,'2026-01-09_taxon-match'!$A$2:$N$81,6,FALSE),IF(_xlpm.x=0,"",_xlpm.x)))</f>
        <v>Animalia</v>
      </c>
      <c r="O3514" s="46" t="str">
        <f>IF($I3514="","",_xlfn.LET(_xlpm.x,VLOOKUP($I3514,'2026-01-09_taxon-match'!$A$2:$N$81,7,FALSE),IF(_xlpm.x=0,"",_xlpm.x)))</f>
        <v>Echinodermata</v>
      </c>
      <c r="P3514" s="46" t="str">
        <f>IF($I3514="","",_xlfn.LET(_xlpm.x,VLOOKUP($I3514,'2026-01-09_taxon-match'!$A$2:$N$81,8,FALSE),IF(_xlpm.x=0,"",_xlpm.x)))</f>
        <v>Echinoidea</v>
      </c>
      <c r="Q3514" s="46" t="str">
        <f>IF($I3514="","",_xlfn.LET(_xlpm.x,VLOOKUP($I3514,'2026-01-09_taxon-match'!$A$2:$N$81,9,FALSE),IF(_xlpm.x=0,"",_xlpm.x)))</f>
        <v>Camarodonta</v>
      </c>
      <c r="R3514" s="46" t="str">
        <f>IF($I3514="","",_xlfn.LET(_xlpm.x,VLOOKUP($I3514,'2026-01-09_taxon-match'!$A$2:$N$81,10,FALSE),IF(_xlpm.x=0,"",_xlpm.x)))</f>
        <v>Echinidae</v>
      </c>
      <c r="S3514" s="46" t="str">
        <f>IF($I3514="","",_xlfn.LET(_xlpm.x,VLOOKUP($I3514,'2026-01-09_taxon-match'!$A$2:$N$81,11,FALSE),IF(_xlpm.x=0,"",_xlpm.x)))</f>
        <v>Sterechinus</v>
      </c>
      <c r="T3514" s="46" t="str">
        <f>IF($I3514="","",_xlfn.LET(_xlpm.x,VLOOKUP($I3514,'2026-01-09_taxon-match'!$A$2:$N$81,13,FALSE),IF(_xlpm.x=0,"",_xlpm.x)))</f>
        <v>neumayeri</v>
      </c>
      <c r="U3514"/>
      <c r="V3514" t="s">
        <v>43</v>
      </c>
      <c r="W3514" t="s">
        <v>28</v>
      </c>
      <c r="X3514" t="s">
        <v>32</v>
      </c>
      <c r="Y3514" s="46" t="str">
        <f>IF(V3514="","",_xlfn.LET(_xlpm.x,VLOOKUP(V3514,'Drop-down_menus'!$D$2:$E$13,2,FALSE),IF(_xlpm.x=0,"",_xlpm.x)))</f>
        <v>https://orcid.org/0000-0002-0981-7442</v>
      </c>
      <c r="Z3514" s="46" t="str">
        <f>IF(W3514="","",_xlfn.LET(_xlpm.x,VLOOKUP(W3514,'Drop-down_menus'!$D$2:$E$13,2,FALSE),IF(_xlpm.x=0,"",_xlpm.x)))</f>
        <v>https://orcid.org/0000-0002-9037-7623</v>
      </c>
      <c r="AA3514" s="46" t="str">
        <f>IF(X3514="","",_xlfn.LET(_xlpm.x,VLOOKUP(X3514,'Drop-down_menus'!$D$2:$E$13,2,FALSE),IF(_xlpm.x=0,"",_xlpm.x)))</f>
        <v>https://orcid.org/0000-0001-5748-602X</v>
      </c>
      <c r="AB3514" s="46" t="s">
        <v>172</v>
      </c>
      <c r="AC3514" s="46" t="s">
        <v>1114</v>
      </c>
    </row>
    <row r="3515" spans="1:29" ht="15" customHeight="1">
      <c r="A3515" s="46">
        <v>2209</v>
      </c>
      <c r="B3515" s="2">
        <v>4570</v>
      </c>
      <c r="C3515" t="s">
        <v>894</v>
      </c>
      <c r="D3515" s="46" t="b">
        <f>COUNTIF(Events!$B$2:$B$171, C3515) &gt; 0</f>
        <v>1</v>
      </c>
      <c r="E3515" s="46" t="s">
        <v>1109</v>
      </c>
      <c r="F3515" s="46" t="s">
        <v>1107</v>
      </c>
      <c r="G3515" t="s">
        <v>177</v>
      </c>
      <c r="H3515"/>
      <c r="I3515" s="46" t="s">
        <v>177</v>
      </c>
      <c r="J3515" s="46" t="str">
        <f>IF(I3515="","",_xlfn.LET(_xlpm.x,VLOOKUP(I3515,'2026-01-09_taxon-match'!$A$2:$N$81,4,FALSE),IF(_xlpm.x=0,"",_xlpm.x)))</f>
        <v>Sterechinus neumayeri</v>
      </c>
      <c r="K3515"/>
      <c r="L3515" s="46" t="str">
        <f>IF(I3515="","",_xlfn.LET(_xlpm.x,VLOOKUP(I3515,'2026-01-09_taxon-match'!$A$2:$N$81,3,FALSE),IF(_xlpm.x=0,"",_xlpm.x)))</f>
        <v>urn:lsid:marinespecies.org:taxname:160831</v>
      </c>
      <c r="M3515" s="46" t="str">
        <f>IF($I3515="","",_xlfn.LET(_xlpm.x,VLOOKUP($I3515,'2026-01-09_taxon-match'!$A$2:$N$81,5,FALSE),IF(_xlpm.x=0,"",_xlpm.x)))</f>
        <v>(Meissner, 1900)</v>
      </c>
      <c r="N3515" s="46" t="str">
        <f>IF($I3515="","",_xlfn.LET(_xlpm.x,VLOOKUP($I3515,'2026-01-09_taxon-match'!$A$2:$N$81,6,FALSE),IF(_xlpm.x=0,"",_xlpm.x)))</f>
        <v>Animalia</v>
      </c>
      <c r="O3515" s="46" t="str">
        <f>IF($I3515="","",_xlfn.LET(_xlpm.x,VLOOKUP($I3515,'2026-01-09_taxon-match'!$A$2:$N$81,7,FALSE),IF(_xlpm.x=0,"",_xlpm.x)))</f>
        <v>Echinodermata</v>
      </c>
      <c r="P3515" s="46" t="str">
        <f>IF($I3515="","",_xlfn.LET(_xlpm.x,VLOOKUP($I3515,'2026-01-09_taxon-match'!$A$2:$N$81,8,FALSE),IF(_xlpm.x=0,"",_xlpm.x)))</f>
        <v>Echinoidea</v>
      </c>
      <c r="Q3515" s="46" t="str">
        <f>IF($I3515="","",_xlfn.LET(_xlpm.x,VLOOKUP($I3515,'2026-01-09_taxon-match'!$A$2:$N$81,9,FALSE),IF(_xlpm.x=0,"",_xlpm.x)))</f>
        <v>Camarodonta</v>
      </c>
      <c r="R3515" s="46" t="str">
        <f>IF($I3515="","",_xlfn.LET(_xlpm.x,VLOOKUP($I3515,'2026-01-09_taxon-match'!$A$2:$N$81,10,FALSE),IF(_xlpm.x=0,"",_xlpm.x)))</f>
        <v>Echinidae</v>
      </c>
      <c r="S3515" s="46" t="str">
        <f>IF($I3515="","",_xlfn.LET(_xlpm.x,VLOOKUP($I3515,'2026-01-09_taxon-match'!$A$2:$N$81,11,FALSE),IF(_xlpm.x=0,"",_xlpm.x)))</f>
        <v>Sterechinus</v>
      </c>
      <c r="T3515" s="46" t="str">
        <f>IF($I3515="","",_xlfn.LET(_xlpm.x,VLOOKUP($I3515,'2026-01-09_taxon-match'!$A$2:$N$81,13,FALSE),IF(_xlpm.x=0,"",_xlpm.x)))</f>
        <v>neumayeri</v>
      </c>
      <c r="V3515" t="s">
        <v>43</v>
      </c>
      <c r="W3515" t="s">
        <v>28</v>
      </c>
      <c r="X3515" t="s">
        <v>32</v>
      </c>
      <c r="Y3515" s="46" t="str">
        <f>IF(V3515="","",_xlfn.LET(_xlpm.x,VLOOKUP(V3515,'Drop-down_menus'!$D$2:$E$13,2,FALSE),IF(_xlpm.x=0,"",_xlpm.x)))</f>
        <v>https://orcid.org/0000-0002-0981-7442</v>
      </c>
      <c r="Z3515" s="46" t="str">
        <f>IF(W3515="","",_xlfn.LET(_xlpm.x,VLOOKUP(W3515,'Drop-down_menus'!$D$2:$E$13,2,FALSE),IF(_xlpm.x=0,"",_xlpm.x)))</f>
        <v>https://orcid.org/0000-0002-9037-7623</v>
      </c>
      <c r="AA3515" s="46" t="str">
        <f>IF(X3515="","",_xlfn.LET(_xlpm.x,VLOOKUP(X3515,'Drop-down_menus'!$D$2:$E$13,2,FALSE),IF(_xlpm.x=0,"",_xlpm.x)))</f>
        <v>https://orcid.org/0000-0001-5748-602X</v>
      </c>
      <c r="AB3515" s="46" t="s">
        <v>172</v>
      </c>
      <c r="AC3515" s="46" t="s">
        <v>189</v>
      </c>
    </row>
    <row r="3516" spans="1:29" ht="15" customHeight="1">
      <c r="A3516" s="46">
        <v>2209</v>
      </c>
      <c r="B3516" s="2">
        <v>4571</v>
      </c>
      <c r="C3516" t="s">
        <v>894</v>
      </c>
      <c r="D3516" s="46" t="b">
        <f>COUNTIF(Events!$B$2:$B$171, C3516) &gt; 0</f>
        <v>1</v>
      </c>
      <c r="E3516" s="46" t="s">
        <v>1110</v>
      </c>
      <c r="F3516" s="46" t="s">
        <v>1108</v>
      </c>
      <c r="G3516" t="s">
        <v>177</v>
      </c>
      <c r="H3516"/>
      <c r="I3516" s="46" t="s">
        <v>177</v>
      </c>
      <c r="J3516" s="46" t="str">
        <f>IF(I3516="","",_xlfn.LET(_xlpm.x,VLOOKUP(I3516,'2026-01-09_taxon-match'!$A$2:$N$81,4,FALSE),IF(_xlpm.x=0,"",_xlpm.x)))</f>
        <v>Sterechinus neumayeri</v>
      </c>
      <c r="K3516"/>
      <c r="L3516" s="46" t="str">
        <f>IF(I3516="","",_xlfn.LET(_xlpm.x,VLOOKUP(I3516,'2026-01-09_taxon-match'!$A$2:$N$81,3,FALSE),IF(_xlpm.x=0,"",_xlpm.x)))</f>
        <v>urn:lsid:marinespecies.org:taxname:160831</v>
      </c>
      <c r="M3516" s="46" t="str">
        <f>IF($I3516="","",_xlfn.LET(_xlpm.x,VLOOKUP($I3516,'2026-01-09_taxon-match'!$A$2:$N$81,5,FALSE),IF(_xlpm.x=0,"",_xlpm.x)))</f>
        <v>(Meissner, 1900)</v>
      </c>
      <c r="N3516" s="46" t="str">
        <f>IF($I3516="","",_xlfn.LET(_xlpm.x,VLOOKUP($I3516,'2026-01-09_taxon-match'!$A$2:$N$81,6,FALSE),IF(_xlpm.x=0,"",_xlpm.x)))</f>
        <v>Animalia</v>
      </c>
      <c r="O3516" s="46" t="str">
        <f>IF($I3516="","",_xlfn.LET(_xlpm.x,VLOOKUP($I3516,'2026-01-09_taxon-match'!$A$2:$N$81,7,FALSE),IF(_xlpm.x=0,"",_xlpm.x)))</f>
        <v>Echinodermata</v>
      </c>
      <c r="P3516" s="46" t="str">
        <f>IF($I3516="","",_xlfn.LET(_xlpm.x,VLOOKUP($I3516,'2026-01-09_taxon-match'!$A$2:$N$81,8,FALSE),IF(_xlpm.x=0,"",_xlpm.x)))</f>
        <v>Echinoidea</v>
      </c>
      <c r="Q3516" s="46" t="str">
        <f>IF($I3516="","",_xlfn.LET(_xlpm.x,VLOOKUP($I3516,'2026-01-09_taxon-match'!$A$2:$N$81,9,FALSE),IF(_xlpm.x=0,"",_xlpm.x)))</f>
        <v>Camarodonta</v>
      </c>
      <c r="R3516" s="46" t="str">
        <f>IF($I3516="","",_xlfn.LET(_xlpm.x,VLOOKUP($I3516,'2026-01-09_taxon-match'!$A$2:$N$81,10,FALSE),IF(_xlpm.x=0,"",_xlpm.x)))</f>
        <v>Echinidae</v>
      </c>
      <c r="S3516" s="46" t="str">
        <f>IF($I3516="","",_xlfn.LET(_xlpm.x,VLOOKUP($I3516,'2026-01-09_taxon-match'!$A$2:$N$81,11,FALSE),IF(_xlpm.x=0,"",_xlpm.x)))</f>
        <v>Sterechinus</v>
      </c>
      <c r="T3516" s="46" t="str">
        <f>IF($I3516="","",_xlfn.LET(_xlpm.x,VLOOKUP($I3516,'2026-01-09_taxon-match'!$A$2:$N$81,13,FALSE),IF(_xlpm.x=0,"",_xlpm.x)))</f>
        <v>neumayeri</v>
      </c>
      <c r="V3516" t="s">
        <v>43</v>
      </c>
      <c r="W3516" t="s">
        <v>28</v>
      </c>
      <c r="X3516" t="s">
        <v>32</v>
      </c>
      <c r="Y3516" s="46" t="str">
        <f>IF(V3516="","",_xlfn.LET(_xlpm.x,VLOOKUP(V3516,'Drop-down_menus'!$D$2:$E$13,2,FALSE),IF(_xlpm.x=0,"",_xlpm.x)))</f>
        <v>https://orcid.org/0000-0002-0981-7442</v>
      </c>
      <c r="Z3516" s="46" t="str">
        <f>IF(W3516="","",_xlfn.LET(_xlpm.x,VLOOKUP(W3516,'Drop-down_menus'!$D$2:$E$13,2,FALSE),IF(_xlpm.x=0,"",_xlpm.x)))</f>
        <v>https://orcid.org/0000-0002-9037-7623</v>
      </c>
      <c r="AA3516" s="46" t="str">
        <f>IF(X3516="","",_xlfn.LET(_xlpm.x,VLOOKUP(X3516,'Drop-down_menus'!$D$2:$E$13,2,FALSE),IF(_xlpm.x=0,"",_xlpm.x)))</f>
        <v>https://orcid.org/0000-0001-5748-602X</v>
      </c>
      <c r="AB3516" s="46" t="s">
        <v>229</v>
      </c>
      <c r="AC3516" s="46" t="s">
        <v>1114</v>
      </c>
    </row>
    <row r="3517" spans="1:29" ht="15" customHeight="1">
      <c r="A3517" s="46">
        <v>2209</v>
      </c>
      <c r="B3517" s="2">
        <v>4572</v>
      </c>
      <c r="C3517" t="s">
        <v>894</v>
      </c>
      <c r="D3517" s="46" t="b">
        <f>COUNTIF(Events!$B$2:$B$171, C3517) &gt; 0</f>
        <v>1</v>
      </c>
      <c r="E3517" s="46" t="s">
        <v>1111</v>
      </c>
      <c r="F3517" s="46" t="s">
        <v>1108</v>
      </c>
      <c r="G3517" t="s">
        <v>177</v>
      </c>
      <c r="H3517"/>
      <c r="I3517" s="46" t="s">
        <v>177</v>
      </c>
      <c r="J3517" s="46" t="str">
        <f>IF(I3517="","",_xlfn.LET(_xlpm.x,VLOOKUP(I3517,'2026-01-09_taxon-match'!$A$2:$N$81,4,FALSE),IF(_xlpm.x=0,"",_xlpm.x)))</f>
        <v>Sterechinus neumayeri</v>
      </c>
      <c r="K3517"/>
      <c r="L3517" s="46" t="str">
        <f>IF(I3517="","",_xlfn.LET(_xlpm.x,VLOOKUP(I3517,'2026-01-09_taxon-match'!$A$2:$N$81,3,FALSE),IF(_xlpm.x=0,"",_xlpm.x)))</f>
        <v>urn:lsid:marinespecies.org:taxname:160831</v>
      </c>
      <c r="M3517" s="46" t="str">
        <f>IF($I3517="","",_xlfn.LET(_xlpm.x,VLOOKUP($I3517,'2026-01-09_taxon-match'!$A$2:$N$81,5,FALSE),IF(_xlpm.x=0,"",_xlpm.x)))</f>
        <v>(Meissner, 1900)</v>
      </c>
      <c r="N3517" s="46" t="str">
        <f>IF($I3517="","",_xlfn.LET(_xlpm.x,VLOOKUP($I3517,'2026-01-09_taxon-match'!$A$2:$N$81,6,FALSE),IF(_xlpm.x=0,"",_xlpm.x)))</f>
        <v>Animalia</v>
      </c>
      <c r="O3517" s="46" t="str">
        <f>IF($I3517="","",_xlfn.LET(_xlpm.x,VLOOKUP($I3517,'2026-01-09_taxon-match'!$A$2:$N$81,7,FALSE),IF(_xlpm.x=0,"",_xlpm.x)))</f>
        <v>Echinodermata</v>
      </c>
      <c r="P3517" s="46" t="str">
        <f>IF($I3517="","",_xlfn.LET(_xlpm.x,VLOOKUP($I3517,'2026-01-09_taxon-match'!$A$2:$N$81,8,FALSE),IF(_xlpm.x=0,"",_xlpm.x)))</f>
        <v>Echinoidea</v>
      </c>
      <c r="Q3517" s="46" t="str">
        <f>IF($I3517="","",_xlfn.LET(_xlpm.x,VLOOKUP($I3517,'2026-01-09_taxon-match'!$A$2:$N$81,9,FALSE),IF(_xlpm.x=0,"",_xlpm.x)))</f>
        <v>Camarodonta</v>
      </c>
      <c r="R3517" s="46" t="str">
        <f>IF($I3517="","",_xlfn.LET(_xlpm.x,VLOOKUP($I3517,'2026-01-09_taxon-match'!$A$2:$N$81,10,FALSE),IF(_xlpm.x=0,"",_xlpm.x)))</f>
        <v>Echinidae</v>
      </c>
      <c r="S3517" s="46" t="str">
        <f>IF($I3517="","",_xlfn.LET(_xlpm.x,VLOOKUP($I3517,'2026-01-09_taxon-match'!$A$2:$N$81,11,FALSE),IF(_xlpm.x=0,"",_xlpm.x)))</f>
        <v>Sterechinus</v>
      </c>
      <c r="T3517" s="46" t="str">
        <f>IF($I3517="","",_xlfn.LET(_xlpm.x,VLOOKUP($I3517,'2026-01-09_taxon-match'!$A$2:$N$81,13,FALSE),IF(_xlpm.x=0,"",_xlpm.x)))</f>
        <v>neumayeri</v>
      </c>
      <c r="V3517" t="s">
        <v>43</v>
      </c>
      <c r="W3517" t="s">
        <v>28</v>
      </c>
      <c r="X3517" t="s">
        <v>32</v>
      </c>
      <c r="Y3517" s="46" t="str">
        <f>IF(V3517="","",_xlfn.LET(_xlpm.x,VLOOKUP(V3517,'Drop-down_menus'!$D$2:$E$13,2,FALSE),IF(_xlpm.x=0,"",_xlpm.x)))</f>
        <v>https://orcid.org/0000-0002-0981-7442</v>
      </c>
      <c r="Z3517" s="46" t="str">
        <f>IF(W3517="","",_xlfn.LET(_xlpm.x,VLOOKUP(W3517,'Drop-down_menus'!$D$2:$E$13,2,FALSE),IF(_xlpm.x=0,"",_xlpm.x)))</f>
        <v>https://orcid.org/0000-0002-9037-7623</v>
      </c>
      <c r="AA3517" s="46" t="str">
        <f>IF(X3517="","",_xlfn.LET(_xlpm.x,VLOOKUP(X3517,'Drop-down_menus'!$D$2:$E$13,2,FALSE),IF(_xlpm.x=0,"",_xlpm.x)))</f>
        <v>https://orcid.org/0000-0001-5748-602X</v>
      </c>
      <c r="AB3517" s="46" t="s">
        <v>229</v>
      </c>
      <c r="AC3517" s="46" t="s">
        <v>1114</v>
      </c>
    </row>
    <row r="3518" spans="1:29" ht="15" customHeight="1">
      <c r="A3518" s="46">
        <v>2209</v>
      </c>
      <c r="B3518" s="2">
        <v>4573</v>
      </c>
      <c r="C3518" t="s">
        <v>894</v>
      </c>
      <c r="D3518" s="46" t="b">
        <f>COUNTIF(Events!$B$2:$B$171, C3518) &gt; 0</f>
        <v>1</v>
      </c>
      <c r="E3518" s="2" t="s">
        <v>1106</v>
      </c>
      <c r="F3518" s="46" t="s">
        <v>1105</v>
      </c>
      <c r="G3518" t="s">
        <v>177</v>
      </c>
      <c r="H3518"/>
      <c r="I3518" s="46" t="s">
        <v>177</v>
      </c>
      <c r="J3518" s="46" t="str">
        <f>IF(I3518="","",_xlfn.LET(_xlpm.x,VLOOKUP(I3518,'2026-01-09_taxon-match'!$A$2:$N$81,4,FALSE),IF(_xlpm.x=0,"",_xlpm.x)))</f>
        <v>Sterechinus neumayeri</v>
      </c>
      <c r="K3518"/>
      <c r="L3518" s="46" t="str">
        <f>IF(I3518="","",_xlfn.LET(_xlpm.x,VLOOKUP(I3518,'2026-01-09_taxon-match'!$A$2:$N$81,3,FALSE),IF(_xlpm.x=0,"",_xlpm.x)))</f>
        <v>urn:lsid:marinespecies.org:taxname:160831</v>
      </c>
      <c r="M3518" s="46" t="str">
        <f>IF($I3518="","",_xlfn.LET(_xlpm.x,VLOOKUP($I3518,'2026-01-09_taxon-match'!$A$2:$N$81,5,FALSE),IF(_xlpm.x=0,"",_xlpm.x)))</f>
        <v>(Meissner, 1900)</v>
      </c>
      <c r="N3518" s="46" t="str">
        <f>IF($I3518="","",_xlfn.LET(_xlpm.x,VLOOKUP($I3518,'2026-01-09_taxon-match'!$A$2:$N$81,6,FALSE),IF(_xlpm.x=0,"",_xlpm.x)))</f>
        <v>Animalia</v>
      </c>
      <c r="O3518" s="46" t="str">
        <f>IF($I3518="","",_xlfn.LET(_xlpm.x,VLOOKUP($I3518,'2026-01-09_taxon-match'!$A$2:$N$81,7,FALSE),IF(_xlpm.x=0,"",_xlpm.x)))</f>
        <v>Echinodermata</v>
      </c>
      <c r="P3518" s="46" t="str">
        <f>IF($I3518="","",_xlfn.LET(_xlpm.x,VLOOKUP($I3518,'2026-01-09_taxon-match'!$A$2:$N$81,8,FALSE),IF(_xlpm.x=0,"",_xlpm.x)))</f>
        <v>Echinoidea</v>
      </c>
      <c r="Q3518" s="46" t="str">
        <f>IF($I3518="","",_xlfn.LET(_xlpm.x,VLOOKUP($I3518,'2026-01-09_taxon-match'!$A$2:$N$81,9,FALSE),IF(_xlpm.x=0,"",_xlpm.x)))</f>
        <v>Camarodonta</v>
      </c>
      <c r="R3518" s="46" t="str">
        <f>IF($I3518="","",_xlfn.LET(_xlpm.x,VLOOKUP($I3518,'2026-01-09_taxon-match'!$A$2:$N$81,10,FALSE),IF(_xlpm.x=0,"",_xlpm.x)))</f>
        <v>Echinidae</v>
      </c>
      <c r="S3518" s="46" t="str">
        <f>IF($I3518="","",_xlfn.LET(_xlpm.x,VLOOKUP($I3518,'2026-01-09_taxon-match'!$A$2:$N$81,11,FALSE),IF(_xlpm.x=0,"",_xlpm.x)))</f>
        <v>Sterechinus</v>
      </c>
      <c r="T3518" s="46" t="str">
        <f>IF($I3518="","",_xlfn.LET(_xlpm.x,VLOOKUP($I3518,'2026-01-09_taxon-match'!$A$2:$N$81,13,FALSE),IF(_xlpm.x=0,"",_xlpm.x)))</f>
        <v>neumayeri</v>
      </c>
      <c r="V3518" t="s">
        <v>43</v>
      </c>
      <c r="W3518" t="s">
        <v>28</v>
      </c>
      <c r="X3518" t="s">
        <v>32</v>
      </c>
      <c r="Y3518" s="46" t="str">
        <f>IF(V3518="","",_xlfn.LET(_xlpm.x,VLOOKUP(V3518,'Drop-down_menus'!$D$2:$E$13,2,FALSE),IF(_xlpm.x=0,"",_xlpm.x)))</f>
        <v>https://orcid.org/0000-0002-0981-7442</v>
      </c>
      <c r="Z3518" s="46" t="str">
        <f>IF(W3518="","",_xlfn.LET(_xlpm.x,VLOOKUP(W3518,'Drop-down_menus'!$D$2:$E$13,2,FALSE),IF(_xlpm.x=0,"",_xlpm.x)))</f>
        <v>https://orcid.org/0000-0002-9037-7623</v>
      </c>
      <c r="AA3518" s="46" t="str">
        <f>IF(X3518="","",_xlfn.LET(_xlpm.x,VLOOKUP(X3518,'Drop-down_menus'!$D$2:$E$13,2,FALSE),IF(_xlpm.x=0,"",_xlpm.x)))</f>
        <v>https://orcid.org/0000-0001-5748-602X</v>
      </c>
      <c r="AB3518" s="46" t="s">
        <v>300</v>
      </c>
      <c r="AC3518" s="46" t="s">
        <v>1115</v>
      </c>
    </row>
    <row r="3519" spans="1:29" ht="15" customHeight="1">
      <c r="A3519" s="46">
        <v>2210</v>
      </c>
      <c r="B3519" s="2">
        <v>4574</v>
      </c>
      <c r="C3519" t="s">
        <v>894</v>
      </c>
      <c r="D3519" s="46" t="b">
        <f>COUNTIF(Events!$B$2:$B$171, C3519) &gt; 0</f>
        <v>1</v>
      </c>
      <c r="E3519" s="46" t="s">
        <v>1113</v>
      </c>
      <c r="F3519" s="2" t="s">
        <v>1104</v>
      </c>
      <c r="G3519" t="s">
        <v>177</v>
      </c>
      <c r="H3519"/>
      <c r="I3519" s="46" t="s">
        <v>177</v>
      </c>
      <c r="J3519" s="46" t="str">
        <f>IF(I3519="","",_xlfn.LET(_xlpm.x,VLOOKUP(I3519,'2026-01-09_taxon-match'!$A$2:$N$81,4,FALSE),IF(_xlpm.x=0,"",_xlpm.x)))</f>
        <v>Sterechinus neumayeri</v>
      </c>
      <c r="K3519"/>
      <c r="L3519" s="46" t="str">
        <f>IF(I3519="","",_xlfn.LET(_xlpm.x,VLOOKUP(I3519,'2026-01-09_taxon-match'!$A$2:$N$81,3,FALSE),IF(_xlpm.x=0,"",_xlpm.x)))</f>
        <v>urn:lsid:marinespecies.org:taxname:160831</v>
      </c>
      <c r="M3519" s="46" t="str">
        <f>IF($I3519="","",_xlfn.LET(_xlpm.x,VLOOKUP($I3519,'2026-01-09_taxon-match'!$A$2:$N$81,5,FALSE),IF(_xlpm.x=0,"",_xlpm.x)))</f>
        <v>(Meissner, 1900)</v>
      </c>
      <c r="N3519" s="46" t="str">
        <f>IF($I3519="","",_xlfn.LET(_xlpm.x,VLOOKUP($I3519,'2026-01-09_taxon-match'!$A$2:$N$81,6,FALSE),IF(_xlpm.x=0,"",_xlpm.x)))</f>
        <v>Animalia</v>
      </c>
      <c r="O3519" s="46" t="str">
        <f>IF($I3519="","",_xlfn.LET(_xlpm.x,VLOOKUP($I3519,'2026-01-09_taxon-match'!$A$2:$N$81,7,FALSE),IF(_xlpm.x=0,"",_xlpm.x)))</f>
        <v>Echinodermata</v>
      </c>
      <c r="P3519" s="46" t="str">
        <f>IF($I3519="","",_xlfn.LET(_xlpm.x,VLOOKUP($I3519,'2026-01-09_taxon-match'!$A$2:$N$81,8,FALSE),IF(_xlpm.x=0,"",_xlpm.x)))</f>
        <v>Echinoidea</v>
      </c>
      <c r="Q3519" s="46" t="str">
        <f>IF($I3519="","",_xlfn.LET(_xlpm.x,VLOOKUP($I3519,'2026-01-09_taxon-match'!$A$2:$N$81,9,FALSE),IF(_xlpm.x=0,"",_xlpm.x)))</f>
        <v>Camarodonta</v>
      </c>
      <c r="R3519" s="46" t="str">
        <f>IF($I3519="","",_xlfn.LET(_xlpm.x,VLOOKUP($I3519,'2026-01-09_taxon-match'!$A$2:$N$81,10,FALSE),IF(_xlpm.x=0,"",_xlpm.x)))</f>
        <v>Echinidae</v>
      </c>
      <c r="S3519" s="46" t="str">
        <f>IF($I3519="","",_xlfn.LET(_xlpm.x,VLOOKUP($I3519,'2026-01-09_taxon-match'!$A$2:$N$81,11,FALSE),IF(_xlpm.x=0,"",_xlpm.x)))</f>
        <v>Sterechinus</v>
      </c>
      <c r="T3519" s="46" t="str">
        <f>IF($I3519="","",_xlfn.LET(_xlpm.x,VLOOKUP($I3519,'2026-01-09_taxon-match'!$A$2:$N$81,13,FALSE),IF(_xlpm.x=0,"",_xlpm.x)))</f>
        <v>neumayeri</v>
      </c>
      <c r="U3519"/>
      <c r="V3519" t="s">
        <v>43</v>
      </c>
      <c r="W3519" t="s">
        <v>28</v>
      </c>
      <c r="X3519" t="s">
        <v>32</v>
      </c>
      <c r="Y3519" s="46" t="str">
        <f>IF(V3519="","",_xlfn.LET(_xlpm.x,VLOOKUP(V3519,'Drop-down_menus'!$D$2:$E$13,2,FALSE),IF(_xlpm.x=0,"",_xlpm.x)))</f>
        <v>https://orcid.org/0000-0002-0981-7442</v>
      </c>
      <c r="Z3519" s="46" t="str">
        <f>IF(W3519="","",_xlfn.LET(_xlpm.x,VLOOKUP(W3519,'Drop-down_menus'!$D$2:$E$13,2,FALSE),IF(_xlpm.x=0,"",_xlpm.x)))</f>
        <v>https://orcid.org/0000-0002-9037-7623</v>
      </c>
      <c r="AA3519" s="46" t="str">
        <f>IF(X3519="","",_xlfn.LET(_xlpm.x,VLOOKUP(X3519,'Drop-down_menus'!$D$2:$E$13,2,FALSE),IF(_xlpm.x=0,"",_xlpm.x)))</f>
        <v>https://orcid.org/0000-0001-5748-602X</v>
      </c>
      <c r="AB3519" s="46" t="s">
        <v>172</v>
      </c>
      <c r="AC3519" s="46" t="s">
        <v>1114</v>
      </c>
    </row>
    <row r="3520" spans="1:29" ht="15" customHeight="1">
      <c r="A3520" s="46">
        <v>2210</v>
      </c>
      <c r="B3520" s="2">
        <v>4575</v>
      </c>
      <c r="C3520" t="s">
        <v>894</v>
      </c>
      <c r="D3520" s="46" t="b">
        <f>COUNTIF(Events!$B$2:$B$171, C3520) &gt; 0</f>
        <v>1</v>
      </c>
      <c r="E3520" s="46" t="s">
        <v>1109</v>
      </c>
      <c r="F3520" s="46" t="s">
        <v>1107</v>
      </c>
      <c r="G3520" t="s">
        <v>177</v>
      </c>
      <c r="H3520"/>
      <c r="I3520" s="46" t="s">
        <v>177</v>
      </c>
      <c r="J3520" s="46" t="str">
        <f>IF(I3520="","",_xlfn.LET(_xlpm.x,VLOOKUP(I3520,'2026-01-09_taxon-match'!$A$2:$N$81,4,FALSE),IF(_xlpm.x=0,"",_xlpm.x)))</f>
        <v>Sterechinus neumayeri</v>
      </c>
      <c r="K3520"/>
      <c r="L3520" s="46" t="str">
        <f>IF(I3520="","",_xlfn.LET(_xlpm.x,VLOOKUP(I3520,'2026-01-09_taxon-match'!$A$2:$N$81,3,FALSE),IF(_xlpm.x=0,"",_xlpm.x)))</f>
        <v>urn:lsid:marinespecies.org:taxname:160831</v>
      </c>
      <c r="M3520" s="46" t="str">
        <f>IF($I3520="","",_xlfn.LET(_xlpm.x,VLOOKUP($I3520,'2026-01-09_taxon-match'!$A$2:$N$81,5,FALSE),IF(_xlpm.x=0,"",_xlpm.x)))</f>
        <v>(Meissner, 1900)</v>
      </c>
      <c r="N3520" s="46" t="str">
        <f>IF($I3520="","",_xlfn.LET(_xlpm.x,VLOOKUP($I3520,'2026-01-09_taxon-match'!$A$2:$N$81,6,FALSE),IF(_xlpm.x=0,"",_xlpm.x)))</f>
        <v>Animalia</v>
      </c>
      <c r="O3520" s="46" t="str">
        <f>IF($I3520="","",_xlfn.LET(_xlpm.x,VLOOKUP($I3520,'2026-01-09_taxon-match'!$A$2:$N$81,7,FALSE),IF(_xlpm.x=0,"",_xlpm.x)))</f>
        <v>Echinodermata</v>
      </c>
      <c r="P3520" s="46" t="str">
        <f>IF($I3520="","",_xlfn.LET(_xlpm.x,VLOOKUP($I3520,'2026-01-09_taxon-match'!$A$2:$N$81,8,FALSE),IF(_xlpm.x=0,"",_xlpm.x)))</f>
        <v>Echinoidea</v>
      </c>
      <c r="Q3520" s="46" t="str">
        <f>IF($I3520="","",_xlfn.LET(_xlpm.x,VLOOKUP($I3520,'2026-01-09_taxon-match'!$A$2:$N$81,9,FALSE),IF(_xlpm.x=0,"",_xlpm.x)))</f>
        <v>Camarodonta</v>
      </c>
      <c r="R3520" s="46" t="str">
        <f>IF($I3520="","",_xlfn.LET(_xlpm.x,VLOOKUP($I3520,'2026-01-09_taxon-match'!$A$2:$N$81,10,FALSE),IF(_xlpm.x=0,"",_xlpm.x)))</f>
        <v>Echinidae</v>
      </c>
      <c r="S3520" s="46" t="str">
        <f>IF($I3520="","",_xlfn.LET(_xlpm.x,VLOOKUP($I3520,'2026-01-09_taxon-match'!$A$2:$N$81,11,FALSE),IF(_xlpm.x=0,"",_xlpm.x)))</f>
        <v>Sterechinus</v>
      </c>
      <c r="T3520" s="46" t="str">
        <f>IF($I3520="","",_xlfn.LET(_xlpm.x,VLOOKUP($I3520,'2026-01-09_taxon-match'!$A$2:$N$81,13,FALSE),IF(_xlpm.x=0,"",_xlpm.x)))</f>
        <v>neumayeri</v>
      </c>
      <c r="V3520" t="s">
        <v>43</v>
      </c>
      <c r="W3520" t="s">
        <v>28</v>
      </c>
      <c r="X3520" t="s">
        <v>32</v>
      </c>
      <c r="Y3520" s="46" t="str">
        <f>IF(V3520="","",_xlfn.LET(_xlpm.x,VLOOKUP(V3520,'Drop-down_menus'!$D$2:$E$13,2,FALSE),IF(_xlpm.x=0,"",_xlpm.x)))</f>
        <v>https://orcid.org/0000-0002-0981-7442</v>
      </c>
      <c r="Z3520" s="46" t="str">
        <f>IF(W3520="","",_xlfn.LET(_xlpm.x,VLOOKUP(W3520,'Drop-down_menus'!$D$2:$E$13,2,FALSE),IF(_xlpm.x=0,"",_xlpm.x)))</f>
        <v>https://orcid.org/0000-0002-9037-7623</v>
      </c>
      <c r="AA3520" s="46" t="str">
        <f>IF(X3520="","",_xlfn.LET(_xlpm.x,VLOOKUP(X3520,'Drop-down_menus'!$D$2:$E$13,2,FALSE),IF(_xlpm.x=0,"",_xlpm.x)))</f>
        <v>https://orcid.org/0000-0001-5748-602X</v>
      </c>
      <c r="AB3520" s="46" t="s">
        <v>172</v>
      </c>
      <c r="AC3520" s="46" t="s">
        <v>189</v>
      </c>
    </row>
    <row r="3521" spans="1:29" ht="15" customHeight="1">
      <c r="A3521" s="46">
        <v>2210</v>
      </c>
      <c r="B3521" s="2">
        <v>4576</v>
      </c>
      <c r="C3521" t="s">
        <v>894</v>
      </c>
      <c r="D3521" s="46" t="b">
        <f>COUNTIF(Events!$B$2:$B$171, C3521) &gt; 0</f>
        <v>1</v>
      </c>
      <c r="E3521" s="46" t="s">
        <v>1110</v>
      </c>
      <c r="F3521" s="46" t="s">
        <v>1108</v>
      </c>
      <c r="G3521" t="s">
        <v>177</v>
      </c>
      <c r="H3521"/>
      <c r="I3521" s="46" t="s">
        <v>177</v>
      </c>
      <c r="J3521" s="46" t="str">
        <f>IF(I3521="","",_xlfn.LET(_xlpm.x,VLOOKUP(I3521,'2026-01-09_taxon-match'!$A$2:$N$81,4,FALSE),IF(_xlpm.x=0,"",_xlpm.x)))</f>
        <v>Sterechinus neumayeri</v>
      </c>
      <c r="K3521"/>
      <c r="L3521" s="46" t="str">
        <f>IF(I3521="","",_xlfn.LET(_xlpm.x,VLOOKUP(I3521,'2026-01-09_taxon-match'!$A$2:$N$81,3,FALSE),IF(_xlpm.x=0,"",_xlpm.x)))</f>
        <v>urn:lsid:marinespecies.org:taxname:160831</v>
      </c>
      <c r="M3521" s="46" t="str">
        <f>IF($I3521="","",_xlfn.LET(_xlpm.x,VLOOKUP($I3521,'2026-01-09_taxon-match'!$A$2:$N$81,5,FALSE),IF(_xlpm.x=0,"",_xlpm.x)))</f>
        <v>(Meissner, 1900)</v>
      </c>
      <c r="N3521" s="46" t="str">
        <f>IF($I3521="","",_xlfn.LET(_xlpm.x,VLOOKUP($I3521,'2026-01-09_taxon-match'!$A$2:$N$81,6,FALSE),IF(_xlpm.x=0,"",_xlpm.x)))</f>
        <v>Animalia</v>
      </c>
      <c r="O3521" s="46" t="str">
        <f>IF($I3521="","",_xlfn.LET(_xlpm.x,VLOOKUP($I3521,'2026-01-09_taxon-match'!$A$2:$N$81,7,FALSE),IF(_xlpm.x=0,"",_xlpm.x)))</f>
        <v>Echinodermata</v>
      </c>
      <c r="P3521" s="46" t="str">
        <f>IF($I3521="","",_xlfn.LET(_xlpm.x,VLOOKUP($I3521,'2026-01-09_taxon-match'!$A$2:$N$81,8,FALSE),IF(_xlpm.x=0,"",_xlpm.x)))</f>
        <v>Echinoidea</v>
      </c>
      <c r="Q3521" s="46" t="str">
        <f>IF($I3521="","",_xlfn.LET(_xlpm.x,VLOOKUP($I3521,'2026-01-09_taxon-match'!$A$2:$N$81,9,FALSE),IF(_xlpm.x=0,"",_xlpm.x)))</f>
        <v>Camarodonta</v>
      </c>
      <c r="R3521" s="46" t="str">
        <f>IF($I3521="","",_xlfn.LET(_xlpm.x,VLOOKUP($I3521,'2026-01-09_taxon-match'!$A$2:$N$81,10,FALSE),IF(_xlpm.x=0,"",_xlpm.x)))</f>
        <v>Echinidae</v>
      </c>
      <c r="S3521" s="46" t="str">
        <f>IF($I3521="","",_xlfn.LET(_xlpm.x,VLOOKUP($I3521,'2026-01-09_taxon-match'!$A$2:$N$81,11,FALSE),IF(_xlpm.x=0,"",_xlpm.x)))</f>
        <v>Sterechinus</v>
      </c>
      <c r="T3521" s="46" t="str">
        <f>IF($I3521="","",_xlfn.LET(_xlpm.x,VLOOKUP($I3521,'2026-01-09_taxon-match'!$A$2:$N$81,13,FALSE),IF(_xlpm.x=0,"",_xlpm.x)))</f>
        <v>neumayeri</v>
      </c>
      <c r="V3521" t="s">
        <v>43</v>
      </c>
      <c r="W3521" t="s">
        <v>28</v>
      </c>
      <c r="X3521" t="s">
        <v>32</v>
      </c>
      <c r="Y3521" s="46" t="str">
        <f>IF(V3521="","",_xlfn.LET(_xlpm.x,VLOOKUP(V3521,'Drop-down_menus'!$D$2:$E$13,2,FALSE),IF(_xlpm.x=0,"",_xlpm.x)))</f>
        <v>https://orcid.org/0000-0002-0981-7442</v>
      </c>
      <c r="Z3521" s="46" t="str">
        <f>IF(W3521="","",_xlfn.LET(_xlpm.x,VLOOKUP(W3521,'Drop-down_menus'!$D$2:$E$13,2,FALSE),IF(_xlpm.x=0,"",_xlpm.x)))</f>
        <v>https://orcid.org/0000-0002-9037-7623</v>
      </c>
      <c r="AA3521" s="46" t="str">
        <f>IF(X3521="","",_xlfn.LET(_xlpm.x,VLOOKUP(X3521,'Drop-down_menus'!$D$2:$E$13,2,FALSE),IF(_xlpm.x=0,"",_xlpm.x)))</f>
        <v>https://orcid.org/0000-0001-5748-602X</v>
      </c>
      <c r="AB3521" s="46" t="s">
        <v>229</v>
      </c>
      <c r="AC3521" s="46" t="s">
        <v>1114</v>
      </c>
    </row>
    <row r="3522" spans="1:29" ht="15" customHeight="1">
      <c r="A3522" s="46">
        <v>2210</v>
      </c>
      <c r="B3522" s="2">
        <v>4577</v>
      </c>
      <c r="C3522" t="s">
        <v>894</v>
      </c>
      <c r="D3522" s="46" t="b">
        <f>COUNTIF(Events!$B$2:$B$171, C3522) &gt; 0</f>
        <v>1</v>
      </c>
      <c r="E3522" s="46" t="s">
        <v>1111</v>
      </c>
      <c r="F3522" s="46" t="s">
        <v>1108</v>
      </c>
      <c r="G3522" t="s">
        <v>177</v>
      </c>
      <c r="H3522"/>
      <c r="I3522" s="46" t="s">
        <v>177</v>
      </c>
      <c r="J3522" s="46" t="str">
        <f>IF(I3522="","",_xlfn.LET(_xlpm.x,VLOOKUP(I3522,'2026-01-09_taxon-match'!$A$2:$N$81,4,FALSE),IF(_xlpm.x=0,"",_xlpm.x)))</f>
        <v>Sterechinus neumayeri</v>
      </c>
      <c r="K3522"/>
      <c r="L3522" s="46" t="str">
        <f>IF(I3522="","",_xlfn.LET(_xlpm.x,VLOOKUP(I3522,'2026-01-09_taxon-match'!$A$2:$N$81,3,FALSE),IF(_xlpm.x=0,"",_xlpm.x)))</f>
        <v>urn:lsid:marinespecies.org:taxname:160831</v>
      </c>
      <c r="M3522" s="46" t="str">
        <f>IF($I3522="","",_xlfn.LET(_xlpm.x,VLOOKUP($I3522,'2026-01-09_taxon-match'!$A$2:$N$81,5,FALSE),IF(_xlpm.x=0,"",_xlpm.x)))</f>
        <v>(Meissner, 1900)</v>
      </c>
      <c r="N3522" s="46" t="str">
        <f>IF($I3522="","",_xlfn.LET(_xlpm.x,VLOOKUP($I3522,'2026-01-09_taxon-match'!$A$2:$N$81,6,FALSE),IF(_xlpm.x=0,"",_xlpm.x)))</f>
        <v>Animalia</v>
      </c>
      <c r="O3522" s="46" t="str">
        <f>IF($I3522="","",_xlfn.LET(_xlpm.x,VLOOKUP($I3522,'2026-01-09_taxon-match'!$A$2:$N$81,7,FALSE),IF(_xlpm.x=0,"",_xlpm.x)))</f>
        <v>Echinodermata</v>
      </c>
      <c r="P3522" s="46" t="str">
        <f>IF($I3522="","",_xlfn.LET(_xlpm.x,VLOOKUP($I3522,'2026-01-09_taxon-match'!$A$2:$N$81,8,FALSE),IF(_xlpm.x=0,"",_xlpm.x)))</f>
        <v>Echinoidea</v>
      </c>
      <c r="Q3522" s="46" t="str">
        <f>IF($I3522="","",_xlfn.LET(_xlpm.x,VLOOKUP($I3522,'2026-01-09_taxon-match'!$A$2:$N$81,9,FALSE),IF(_xlpm.x=0,"",_xlpm.x)))</f>
        <v>Camarodonta</v>
      </c>
      <c r="R3522" s="46" t="str">
        <f>IF($I3522="","",_xlfn.LET(_xlpm.x,VLOOKUP($I3522,'2026-01-09_taxon-match'!$A$2:$N$81,10,FALSE),IF(_xlpm.x=0,"",_xlpm.x)))</f>
        <v>Echinidae</v>
      </c>
      <c r="S3522" s="46" t="str">
        <f>IF($I3522="","",_xlfn.LET(_xlpm.x,VLOOKUP($I3522,'2026-01-09_taxon-match'!$A$2:$N$81,11,FALSE),IF(_xlpm.x=0,"",_xlpm.x)))</f>
        <v>Sterechinus</v>
      </c>
      <c r="T3522" s="46" t="str">
        <f>IF($I3522="","",_xlfn.LET(_xlpm.x,VLOOKUP($I3522,'2026-01-09_taxon-match'!$A$2:$N$81,13,FALSE),IF(_xlpm.x=0,"",_xlpm.x)))</f>
        <v>neumayeri</v>
      </c>
      <c r="V3522" t="s">
        <v>43</v>
      </c>
      <c r="W3522" t="s">
        <v>28</v>
      </c>
      <c r="X3522" t="s">
        <v>32</v>
      </c>
      <c r="Y3522" s="46" t="str">
        <f>IF(V3522="","",_xlfn.LET(_xlpm.x,VLOOKUP(V3522,'Drop-down_menus'!$D$2:$E$13,2,FALSE),IF(_xlpm.x=0,"",_xlpm.x)))</f>
        <v>https://orcid.org/0000-0002-0981-7442</v>
      </c>
      <c r="Z3522" s="46" t="str">
        <f>IF(W3522="","",_xlfn.LET(_xlpm.x,VLOOKUP(W3522,'Drop-down_menus'!$D$2:$E$13,2,FALSE),IF(_xlpm.x=0,"",_xlpm.x)))</f>
        <v>https://orcid.org/0000-0002-9037-7623</v>
      </c>
      <c r="AA3522" s="46" t="str">
        <f>IF(X3522="","",_xlfn.LET(_xlpm.x,VLOOKUP(X3522,'Drop-down_menus'!$D$2:$E$13,2,FALSE),IF(_xlpm.x=0,"",_xlpm.x)))</f>
        <v>https://orcid.org/0000-0001-5748-602X</v>
      </c>
      <c r="AB3522" s="46" t="s">
        <v>229</v>
      </c>
      <c r="AC3522" s="46" t="s">
        <v>1114</v>
      </c>
    </row>
    <row r="3523" spans="1:29" ht="15" customHeight="1">
      <c r="A3523" s="46">
        <v>2210</v>
      </c>
      <c r="B3523" s="2">
        <v>4578</v>
      </c>
      <c r="C3523" t="s">
        <v>894</v>
      </c>
      <c r="D3523" s="46" t="b">
        <f>COUNTIF(Events!$B$2:$B$171, C3523) &gt; 0</f>
        <v>1</v>
      </c>
      <c r="E3523" s="2" t="s">
        <v>1106</v>
      </c>
      <c r="F3523" s="46" t="s">
        <v>1105</v>
      </c>
      <c r="G3523" t="s">
        <v>177</v>
      </c>
      <c r="H3523"/>
      <c r="I3523" s="46" t="s">
        <v>177</v>
      </c>
      <c r="J3523" s="46" t="str">
        <f>IF(I3523="","",_xlfn.LET(_xlpm.x,VLOOKUP(I3523,'2026-01-09_taxon-match'!$A$2:$N$81,4,FALSE),IF(_xlpm.x=0,"",_xlpm.x)))</f>
        <v>Sterechinus neumayeri</v>
      </c>
      <c r="K3523"/>
      <c r="L3523" s="46" t="str">
        <f>IF(I3523="","",_xlfn.LET(_xlpm.x,VLOOKUP(I3523,'2026-01-09_taxon-match'!$A$2:$N$81,3,FALSE),IF(_xlpm.x=0,"",_xlpm.x)))</f>
        <v>urn:lsid:marinespecies.org:taxname:160831</v>
      </c>
      <c r="M3523" s="46" t="str">
        <f>IF($I3523="","",_xlfn.LET(_xlpm.x,VLOOKUP($I3523,'2026-01-09_taxon-match'!$A$2:$N$81,5,FALSE),IF(_xlpm.x=0,"",_xlpm.x)))</f>
        <v>(Meissner, 1900)</v>
      </c>
      <c r="N3523" s="46" t="str">
        <f>IF($I3523="","",_xlfn.LET(_xlpm.x,VLOOKUP($I3523,'2026-01-09_taxon-match'!$A$2:$N$81,6,FALSE),IF(_xlpm.x=0,"",_xlpm.x)))</f>
        <v>Animalia</v>
      </c>
      <c r="O3523" s="46" t="str">
        <f>IF($I3523="","",_xlfn.LET(_xlpm.x,VLOOKUP($I3523,'2026-01-09_taxon-match'!$A$2:$N$81,7,FALSE),IF(_xlpm.x=0,"",_xlpm.x)))</f>
        <v>Echinodermata</v>
      </c>
      <c r="P3523" s="46" t="str">
        <f>IF($I3523="","",_xlfn.LET(_xlpm.x,VLOOKUP($I3523,'2026-01-09_taxon-match'!$A$2:$N$81,8,FALSE),IF(_xlpm.x=0,"",_xlpm.x)))</f>
        <v>Echinoidea</v>
      </c>
      <c r="Q3523" s="46" t="str">
        <f>IF($I3523="","",_xlfn.LET(_xlpm.x,VLOOKUP($I3523,'2026-01-09_taxon-match'!$A$2:$N$81,9,FALSE),IF(_xlpm.x=0,"",_xlpm.x)))</f>
        <v>Camarodonta</v>
      </c>
      <c r="R3523" s="46" t="str">
        <f>IF($I3523="","",_xlfn.LET(_xlpm.x,VLOOKUP($I3523,'2026-01-09_taxon-match'!$A$2:$N$81,10,FALSE),IF(_xlpm.x=0,"",_xlpm.x)))</f>
        <v>Echinidae</v>
      </c>
      <c r="S3523" s="46" t="str">
        <f>IF($I3523="","",_xlfn.LET(_xlpm.x,VLOOKUP($I3523,'2026-01-09_taxon-match'!$A$2:$N$81,11,FALSE),IF(_xlpm.x=0,"",_xlpm.x)))</f>
        <v>Sterechinus</v>
      </c>
      <c r="T3523" s="46" t="str">
        <f>IF($I3523="","",_xlfn.LET(_xlpm.x,VLOOKUP($I3523,'2026-01-09_taxon-match'!$A$2:$N$81,13,FALSE),IF(_xlpm.x=0,"",_xlpm.x)))</f>
        <v>neumayeri</v>
      </c>
      <c r="V3523" t="s">
        <v>43</v>
      </c>
      <c r="W3523" t="s">
        <v>28</v>
      </c>
      <c r="X3523" t="s">
        <v>32</v>
      </c>
      <c r="Y3523" s="46" t="str">
        <f>IF(V3523="","",_xlfn.LET(_xlpm.x,VLOOKUP(V3523,'Drop-down_menus'!$D$2:$E$13,2,FALSE),IF(_xlpm.x=0,"",_xlpm.x)))</f>
        <v>https://orcid.org/0000-0002-0981-7442</v>
      </c>
      <c r="Z3523" s="46" t="str">
        <f>IF(W3523="","",_xlfn.LET(_xlpm.x,VLOOKUP(W3523,'Drop-down_menus'!$D$2:$E$13,2,FALSE),IF(_xlpm.x=0,"",_xlpm.x)))</f>
        <v>https://orcid.org/0000-0002-9037-7623</v>
      </c>
      <c r="AA3523" s="46" t="str">
        <f>IF(X3523="","",_xlfn.LET(_xlpm.x,VLOOKUP(X3523,'Drop-down_menus'!$D$2:$E$13,2,FALSE),IF(_xlpm.x=0,"",_xlpm.x)))</f>
        <v>https://orcid.org/0000-0001-5748-602X</v>
      </c>
      <c r="AB3523" s="46" t="s">
        <v>300</v>
      </c>
      <c r="AC3523" s="46" t="s">
        <v>1115</v>
      </c>
    </row>
    <row r="3524" spans="1:29" ht="15" customHeight="1">
      <c r="A3524" s="46">
        <v>2211</v>
      </c>
      <c r="B3524" s="2">
        <v>4579</v>
      </c>
      <c r="C3524" t="s">
        <v>894</v>
      </c>
      <c r="D3524" s="46" t="b">
        <f>COUNTIF(Events!$B$2:$B$171, C3524) &gt; 0</f>
        <v>1</v>
      </c>
      <c r="E3524" s="46" t="s">
        <v>1113</v>
      </c>
      <c r="F3524" s="2" t="s">
        <v>1104</v>
      </c>
      <c r="G3524" t="s">
        <v>177</v>
      </c>
      <c r="H3524"/>
      <c r="I3524" s="46" t="s">
        <v>177</v>
      </c>
      <c r="J3524" s="46" t="str">
        <f>IF(I3524="","",_xlfn.LET(_xlpm.x,VLOOKUP(I3524,'2026-01-09_taxon-match'!$A$2:$N$81,4,FALSE),IF(_xlpm.x=0,"",_xlpm.x)))</f>
        <v>Sterechinus neumayeri</v>
      </c>
      <c r="K3524"/>
      <c r="L3524" s="46" t="str">
        <f>IF(I3524="","",_xlfn.LET(_xlpm.x,VLOOKUP(I3524,'2026-01-09_taxon-match'!$A$2:$N$81,3,FALSE),IF(_xlpm.x=0,"",_xlpm.x)))</f>
        <v>urn:lsid:marinespecies.org:taxname:160831</v>
      </c>
      <c r="M3524" s="46" t="str">
        <f>IF($I3524="","",_xlfn.LET(_xlpm.x,VLOOKUP($I3524,'2026-01-09_taxon-match'!$A$2:$N$81,5,FALSE),IF(_xlpm.x=0,"",_xlpm.x)))</f>
        <v>(Meissner, 1900)</v>
      </c>
      <c r="N3524" s="46" t="str">
        <f>IF($I3524="","",_xlfn.LET(_xlpm.x,VLOOKUP($I3524,'2026-01-09_taxon-match'!$A$2:$N$81,6,FALSE),IF(_xlpm.x=0,"",_xlpm.x)))</f>
        <v>Animalia</v>
      </c>
      <c r="O3524" s="46" t="str">
        <f>IF($I3524="","",_xlfn.LET(_xlpm.x,VLOOKUP($I3524,'2026-01-09_taxon-match'!$A$2:$N$81,7,FALSE),IF(_xlpm.x=0,"",_xlpm.x)))</f>
        <v>Echinodermata</v>
      </c>
      <c r="P3524" s="46" t="str">
        <f>IF($I3524="","",_xlfn.LET(_xlpm.x,VLOOKUP($I3524,'2026-01-09_taxon-match'!$A$2:$N$81,8,FALSE),IF(_xlpm.x=0,"",_xlpm.x)))</f>
        <v>Echinoidea</v>
      </c>
      <c r="Q3524" s="46" t="str">
        <f>IF($I3524="","",_xlfn.LET(_xlpm.x,VLOOKUP($I3524,'2026-01-09_taxon-match'!$A$2:$N$81,9,FALSE),IF(_xlpm.x=0,"",_xlpm.x)))</f>
        <v>Camarodonta</v>
      </c>
      <c r="R3524" s="46" t="str">
        <f>IF($I3524="","",_xlfn.LET(_xlpm.x,VLOOKUP($I3524,'2026-01-09_taxon-match'!$A$2:$N$81,10,FALSE),IF(_xlpm.x=0,"",_xlpm.x)))</f>
        <v>Echinidae</v>
      </c>
      <c r="S3524" s="46" t="str">
        <f>IF($I3524="","",_xlfn.LET(_xlpm.x,VLOOKUP($I3524,'2026-01-09_taxon-match'!$A$2:$N$81,11,FALSE),IF(_xlpm.x=0,"",_xlpm.x)))</f>
        <v>Sterechinus</v>
      </c>
      <c r="T3524" s="46" t="str">
        <f>IF($I3524="","",_xlfn.LET(_xlpm.x,VLOOKUP($I3524,'2026-01-09_taxon-match'!$A$2:$N$81,13,FALSE),IF(_xlpm.x=0,"",_xlpm.x)))</f>
        <v>neumayeri</v>
      </c>
      <c r="U3524"/>
      <c r="V3524" t="s">
        <v>43</v>
      </c>
      <c r="W3524" t="s">
        <v>28</v>
      </c>
      <c r="X3524" t="s">
        <v>32</v>
      </c>
      <c r="Y3524" s="46" t="str">
        <f>IF(V3524="","",_xlfn.LET(_xlpm.x,VLOOKUP(V3524,'Drop-down_menus'!$D$2:$E$13,2,FALSE),IF(_xlpm.x=0,"",_xlpm.x)))</f>
        <v>https://orcid.org/0000-0002-0981-7442</v>
      </c>
      <c r="Z3524" s="46" t="str">
        <f>IF(W3524="","",_xlfn.LET(_xlpm.x,VLOOKUP(W3524,'Drop-down_menus'!$D$2:$E$13,2,FALSE),IF(_xlpm.x=0,"",_xlpm.x)))</f>
        <v>https://orcid.org/0000-0002-9037-7623</v>
      </c>
      <c r="AA3524" s="46" t="str">
        <f>IF(X3524="","",_xlfn.LET(_xlpm.x,VLOOKUP(X3524,'Drop-down_menus'!$D$2:$E$13,2,FALSE),IF(_xlpm.x=0,"",_xlpm.x)))</f>
        <v>https://orcid.org/0000-0001-5748-602X</v>
      </c>
      <c r="AB3524" s="46" t="s">
        <v>172</v>
      </c>
      <c r="AC3524" s="46" t="s">
        <v>1114</v>
      </c>
    </row>
    <row r="3525" spans="1:29" ht="15" customHeight="1">
      <c r="A3525" s="46">
        <v>2211</v>
      </c>
      <c r="B3525" s="2">
        <v>4580</v>
      </c>
      <c r="C3525" t="s">
        <v>894</v>
      </c>
      <c r="D3525" s="46" t="b">
        <f>COUNTIF(Events!$B$2:$B$171, C3525) &gt; 0</f>
        <v>1</v>
      </c>
      <c r="E3525" s="46" t="s">
        <v>1109</v>
      </c>
      <c r="F3525" s="46" t="s">
        <v>1107</v>
      </c>
      <c r="G3525" t="s">
        <v>177</v>
      </c>
      <c r="H3525"/>
      <c r="I3525" s="46" t="s">
        <v>177</v>
      </c>
      <c r="J3525" s="46" t="str">
        <f>IF(I3525="","",_xlfn.LET(_xlpm.x,VLOOKUP(I3525,'2026-01-09_taxon-match'!$A$2:$N$81,4,FALSE),IF(_xlpm.x=0,"",_xlpm.x)))</f>
        <v>Sterechinus neumayeri</v>
      </c>
      <c r="K3525"/>
      <c r="L3525" s="46" t="str">
        <f>IF(I3525="","",_xlfn.LET(_xlpm.x,VLOOKUP(I3525,'2026-01-09_taxon-match'!$A$2:$N$81,3,FALSE),IF(_xlpm.x=0,"",_xlpm.x)))</f>
        <v>urn:lsid:marinespecies.org:taxname:160831</v>
      </c>
      <c r="M3525" s="46" t="str">
        <f>IF($I3525="","",_xlfn.LET(_xlpm.x,VLOOKUP($I3525,'2026-01-09_taxon-match'!$A$2:$N$81,5,FALSE),IF(_xlpm.x=0,"",_xlpm.x)))</f>
        <v>(Meissner, 1900)</v>
      </c>
      <c r="N3525" s="46" t="str">
        <f>IF($I3525="","",_xlfn.LET(_xlpm.x,VLOOKUP($I3525,'2026-01-09_taxon-match'!$A$2:$N$81,6,FALSE),IF(_xlpm.x=0,"",_xlpm.x)))</f>
        <v>Animalia</v>
      </c>
      <c r="O3525" s="46" t="str">
        <f>IF($I3525="","",_xlfn.LET(_xlpm.x,VLOOKUP($I3525,'2026-01-09_taxon-match'!$A$2:$N$81,7,FALSE),IF(_xlpm.x=0,"",_xlpm.x)))</f>
        <v>Echinodermata</v>
      </c>
      <c r="P3525" s="46" t="str">
        <f>IF($I3525="","",_xlfn.LET(_xlpm.x,VLOOKUP($I3525,'2026-01-09_taxon-match'!$A$2:$N$81,8,FALSE),IF(_xlpm.x=0,"",_xlpm.x)))</f>
        <v>Echinoidea</v>
      </c>
      <c r="Q3525" s="46" t="str">
        <f>IF($I3525="","",_xlfn.LET(_xlpm.x,VLOOKUP($I3525,'2026-01-09_taxon-match'!$A$2:$N$81,9,FALSE),IF(_xlpm.x=0,"",_xlpm.x)))</f>
        <v>Camarodonta</v>
      </c>
      <c r="R3525" s="46" t="str">
        <f>IF($I3525="","",_xlfn.LET(_xlpm.x,VLOOKUP($I3525,'2026-01-09_taxon-match'!$A$2:$N$81,10,FALSE),IF(_xlpm.x=0,"",_xlpm.x)))</f>
        <v>Echinidae</v>
      </c>
      <c r="S3525" s="46" t="str">
        <f>IF($I3525="","",_xlfn.LET(_xlpm.x,VLOOKUP($I3525,'2026-01-09_taxon-match'!$A$2:$N$81,11,FALSE),IF(_xlpm.x=0,"",_xlpm.x)))</f>
        <v>Sterechinus</v>
      </c>
      <c r="T3525" s="46" t="str">
        <f>IF($I3525="","",_xlfn.LET(_xlpm.x,VLOOKUP($I3525,'2026-01-09_taxon-match'!$A$2:$N$81,13,FALSE),IF(_xlpm.x=0,"",_xlpm.x)))</f>
        <v>neumayeri</v>
      </c>
      <c r="V3525" t="s">
        <v>43</v>
      </c>
      <c r="W3525" t="s">
        <v>28</v>
      </c>
      <c r="X3525" t="s">
        <v>32</v>
      </c>
      <c r="Y3525" s="46" t="str">
        <f>IF(V3525="","",_xlfn.LET(_xlpm.x,VLOOKUP(V3525,'Drop-down_menus'!$D$2:$E$13,2,FALSE),IF(_xlpm.x=0,"",_xlpm.x)))</f>
        <v>https://orcid.org/0000-0002-0981-7442</v>
      </c>
      <c r="Z3525" s="46" t="str">
        <f>IF(W3525="","",_xlfn.LET(_xlpm.x,VLOOKUP(W3525,'Drop-down_menus'!$D$2:$E$13,2,FALSE),IF(_xlpm.x=0,"",_xlpm.x)))</f>
        <v>https://orcid.org/0000-0002-9037-7623</v>
      </c>
      <c r="AA3525" s="46" t="str">
        <f>IF(X3525="","",_xlfn.LET(_xlpm.x,VLOOKUP(X3525,'Drop-down_menus'!$D$2:$E$13,2,FALSE),IF(_xlpm.x=0,"",_xlpm.x)))</f>
        <v>https://orcid.org/0000-0001-5748-602X</v>
      </c>
      <c r="AB3525" s="46" t="s">
        <v>172</v>
      </c>
      <c r="AC3525" s="46" t="s">
        <v>189</v>
      </c>
    </row>
    <row r="3526" spans="1:29" ht="15" customHeight="1">
      <c r="A3526" s="46">
        <v>2211</v>
      </c>
      <c r="B3526" s="2">
        <v>4581</v>
      </c>
      <c r="C3526" t="s">
        <v>894</v>
      </c>
      <c r="D3526" s="46" t="b">
        <f>COUNTIF(Events!$B$2:$B$171, C3526) &gt; 0</f>
        <v>1</v>
      </c>
      <c r="E3526" s="46" t="s">
        <v>1110</v>
      </c>
      <c r="F3526" s="46" t="s">
        <v>1108</v>
      </c>
      <c r="G3526" t="s">
        <v>177</v>
      </c>
      <c r="H3526"/>
      <c r="I3526" s="46" t="s">
        <v>177</v>
      </c>
      <c r="J3526" s="46" t="str">
        <f>IF(I3526="","",_xlfn.LET(_xlpm.x,VLOOKUP(I3526,'2026-01-09_taxon-match'!$A$2:$N$81,4,FALSE),IF(_xlpm.x=0,"",_xlpm.x)))</f>
        <v>Sterechinus neumayeri</v>
      </c>
      <c r="K3526"/>
      <c r="L3526" s="46" t="str">
        <f>IF(I3526="","",_xlfn.LET(_xlpm.x,VLOOKUP(I3526,'2026-01-09_taxon-match'!$A$2:$N$81,3,FALSE),IF(_xlpm.x=0,"",_xlpm.x)))</f>
        <v>urn:lsid:marinespecies.org:taxname:160831</v>
      </c>
      <c r="M3526" s="46" t="str">
        <f>IF($I3526="","",_xlfn.LET(_xlpm.x,VLOOKUP($I3526,'2026-01-09_taxon-match'!$A$2:$N$81,5,FALSE),IF(_xlpm.x=0,"",_xlpm.x)))</f>
        <v>(Meissner, 1900)</v>
      </c>
      <c r="N3526" s="46" t="str">
        <f>IF($I3526="","",_xlfn.LET(_xlpm.x,VLOOKUP($I3526,'2026-01-09_taxon-match'!$A$2:$N$81,6,FALSE),IF(_xlpm.x=0,"",_xlpm.x)))</f>
        <v>Animalia</v>
      </c>
      <c r="O3526" s="46" t="str">
        <f>IF($I3526="","",_xlfn.LET(_xlpm.x,VLOOKUP($I3526,'2026-01-09_taxon-match'!$A$2:$N$81,7,FALSE),IF(_xlpm.x=0,"",_xlpm.x)))</f>
        <v>Echinodermata</v>
      </c>
      <c r="P3526" s="46" t="str">
        <f>IF($I3526="","",_xlfn.LET(_xlpm.x,VLOOKUP($I3526,'2026-01-09_taxon-match'!$A$2:$N$81,8,FALSE),IF(_xlpm.x=0,"",_xlpm.x)))</f>
        <v>Echinoidea</v>
      </c>
      <c r="Q3526" s="46" t="str">
        <f>IF($I3526="","",_xlfn.LET(_xlpm.x,VLOOKUP($I3526,'2026-01-09_taxon-match'!$A$2:$N$81,9,FALSE),IF(_xlpm.x=0,"",_xlpm.x)))</f>
        <v>Camarodonta</v>
      </c>
      <c r="R3526" s="46" t="str">
        <f>IF($I3526="","",_xlfn.LET(_xlpm.x,VLOOKUP($I3526,'2026-01-09_taxon-match'!$A$2:$N$81,10,FALSE),IF(_xlpm.x=0,"",_xlpm.x)))</f>
        <v>Echinidae</v>
      </c>
      <c r="S3526" s="46" t="str">
        <f>IF($I3526="","",_xlfn.LET(_xlpm.x,VLOOKUP($I3526,'2026-01-09_taxon-match'!$A$2:$N$81,11,FALSE),IF(_xlpm.x=0,"",_xlpm.x)))</f>
        <v>Sterechinus</v>
      </c>
      <c r="T3526" s="46" t="str">
        <f>IF($I3526="","",_xlfn.LET(_xlpm.x,VLOOKUP($I3526,'2026-01-09_taxon-match'!$A$2:$N$81,13,FALSE),IF(_xlpm.x=0,"",_xlpm.x)))</f>
        <v>neumayeri</v>
      </c>
      <c r="V3526" t="s">
        <v>43</v>
      </c>
      <c r="W3526" t="s">
        <v>28</v>
      </c>
      <c r="X3526" t="s">
        <v>32</v>
      </c>
      <c r="Y3526" s="46" t="str">
        <f>IF(V3526="","",_xlfn.LET(_xlpm.x,VLOOKUP(V3526,'Drop-down_menus'!$D$2:$E$13,2,FALSE),IF(_xlpm.x=0,"",_xlpm.x)))</f>
        <v>https://orcid.org/0000-0002-0981-7442</v>
      </c>
      <c r="Z3526" s="46" t="str">
        <f>IF(W3526="","",_xlfn.LET(_xlpm.x,VLOOKUP(W3526,'Drop-down_menus'!$D$2:$E$13,2,FALSE),IF(_xlpm.x=0,"",_xlpm.x)))</f>
        <v>https://orcid.org/0000-0002-9037-7623</v>
      </c>
      <c r="AA3526" s="46" t="str">
        <f>IF(X3526="","",_xlfn.LET(_xlpm.x,VLOOKUP(X3526,'Drop-down_menus'!$D$2:$E$13,2,FALSE),IF(_xlpm.x=0,"",_xlpm.x)))</f>
        <v>https://orcid.org/0000-0001-5748-602X</v>
      </c>
      <c r="AB3526" s="46" t="s">
        <v>229</v>
      </c>
      <c r="AC3526" s="46" t="s">
        <v>1114</v>
      </c>
    </row>
    <row r="3527" spans="1:29" ht="15" customHeight="1">
      <c r="A3527" s="46">
        <v>2211</v>
      </c>
      <c r="B3527" s="2">
        <v>4582</v>
      </c>
      <c r="C3527" t="s">
        <v>894</v>
      </c>
      <c r="D3527" s="46" t="b">
        <f>COUNTIF(Events!$B$2:$B$171, C3527) &gt; 0</f>
        <v>1</v>
      </c>
      <c r="E3527" s="46" t="s">
        <v>1111</v>
      </c>
      <c r="F3527" s="46" t="s">
        <v>1108</v>
      </c>
      <c r="G3527" t="s">
        <v>177</v>
      </c>
      <c r="H3527"/>
      <c r="I3527" s="46" t="s">
        <v>177</v>
      </c>
      <c r="J3527" s="46" t="str">
        <f>IF(I3527="","",_xlfn.LET(_xlpm.x,VLOOKUP(I3527,'2026-01-09_taxon-match'!$A$2:$N$81,4,FALSE),IF(_xlpm.x=0,"",_xlpm.x)))</f>
        <v>Sterechinus neumayeri</v>
      </c>
      <c r="K3527"/>
      <c r="L3527" s="46" t="str">
        <f>IF(I3527="","",_xlfn.LET(_xlpm.x,VLOOKUP(I3527,'2026-01-09_taxon-match'!$A$2:$N$81,3,FALSE),IF(_xlpm.x=0,"",_xlpm.x)))</f>
        <v>urn:lsid:marinespecies.org:taxname:160831</v>
      </c>
      <c r="M3527" s="46" t="str">
        <f>IF($I3527="","",_xlfn.LET(_xlpm.x,VLOOKUP($I3527,'2026-01-09_taxon-match'!$A$2:$N$81,5,FALSE),IF(_xlpm.x=0,"",_xlpm.x)))</f>
        <v>(Meissner, 1900)</v>
      </c>
      <c r="N3527" s="46" t="str">
        <f>IF($I3527="","",_xlfn.LET(_xlpm.x,VLOOKUP($I3527,'2026-01-09_taxon-match'!$A$2:$N$81,6,FALSE),IF(_xlpm.x=0,"",_xlpm.x)))</f>
        <v>Animalia</v>
      </c>
      <c r="O3527" s="46" t="str">
        <f>IF($I3527="","",_xlfn.LET(_xlpm.x,VLOOKUP($I3527,'2026-01-09_taxon-match'!$A$2:$N$81,7,FALSE),IF(_xlpm.x=0,"",_xlpm.x)))</f>
        <v>Echinodermata</v>
      </c>
      <c r="P3527" s="46" t="str">
        <f>IF($I3527="","",_xlfn.LET(_xlpm.x,VLOOKUP($I3527,'2026-01-09_taxon-match'!$A$2:$N$81,8,FALSE),IF(_xlpm.x=0,"",_xlpm.x)))</f>
        <v>Echinoidea</v>
      </c>
      <c r="Q3527" s="46" t="str">
        <f>IF($I3527="","",_xlfn.LET(_xlpm.x,VLOOKUP($I3527,'2026-01-09_taxon-match'!$A$2:$N$81,9,FALSE),IF(_xlpm.x=0,"",_xlpm.x)))</f>
        <v>Camarodonta</v>
      </c>
      <c r="R3527" s="46" t="str">
        <f>IF($I3527="","",_xlfn.LET(_xlpm.x,VLOOKUP($I3527,'2026-01-09_taxon-match'!$A$2:$N$81,10,FALSE),IF(_xlpm.x=0,"",_xlpm.x)))</f>
        <v>Echinidae</v>
      </c>
      <c r="S3527" s="46" t="str">
        <f>IF($I3527="","",_xlfn.LET(_xlpm.x,VLOOKUP($I3527,'2026-01-09_taxon-match'!$A$2:$N$81,11,FALSE),IF(_xlpm.x=0,"",_xlpm.x)))</f>
        <v>Sterechinus</v>
      </c>
      <c r="T3527" s="46" t="str">
        <f>IF($I3527="","",_xlfn.LET(_xlpm.x,VLOOKUP($I3527,'2026-01-09_taxon-match'!$A$2:$N$81,13,FALSE),IF(_xlpm.x=0,"",_xlpm.x)))</f>
        <v>neumayeri</v>
      </c>
      <c r="V3527" t="s">
        <v>43</v>
      </c>
      <c r="W3527" t="s">
        <v>28</v>
      </c>
      <c r="X3527" t="s">
        <v>32</v>
      </c>
      <c r="Y3527" s="46" t="str">
        <f>IF(V3527="","",_xlfn.LET(_xlpm.x,VLOOKUP(V3527,'Drop-down_menus'!$D$2:$E$13,2,FALSE),IF(_xlpm.x=0,"",_xlpm.x)))</f>
        <v>https://orcid.org/0000-0002-0981-7442</v>
      </c>
      <c r="Z3527" s="46" t="str">
        <f>IF(W3527="","",_xlfn.LET(_xlpm.x,VLOOKUP(W3527,'Drop-down_menus'!$D$2:$E$13,2,FALSE),IF(_xlpm.x=0,"",_xlpm.x)))</f>
        <v>https://orcid.org/0000-0002-9037-7623</v>
      </c>
      <c r="AA3527" s="46" t="str">
        <f>IF(X3527="","",_xlfn.LET(_xlpm.x,VLOOKUP(X3527,'Drop-down_menus'!$D$2:$E$13,2,FALSE),IF(_xlpm.x=0,"",_xlpm.x)))</f>
        <v>https://orcid.org/0000-0001-5748-602X</v>
      </c>
      <c r="AB3527" s="46" t="s">
        <v>229</v>
      </c>
      <c r="AC3527" s="46" t="s">
        <v>1114</v>
      </c>
    </row>
    <row r="3528" spans="1:29" ht="15" customHeight="1">
      <c r="A3528" s="46">
        <v>2211</v>
      </c>
      <c r="B3528" s="2">
        <v>4583</v>
      </c>
      <c r="C3528" t="s">
        <v>894</v>
      </c>
      <c r="D3528" s="46" t="b">
        <f>COUNTIF(Events!$B$2:$B$171, C3528) &gt; 0</f>
        <v>1</v>
      </c>
      <c r="E3528" s="2" t="s">
        <v>1106</v>
      </c>
      <c r="F3528" s="46" t="s">
        <v>1105</v>
      </c>
      <c r="G3528" t="s">
        <v>177</v>
      </c>
      <c r="H3528"/>
      <c r="I3528" s="46" t="s">
        <v>177</v>
      </c>
      <c r="J3528" s="46" t="str">
        <f>IF(I3528="","",_xlfn.LET(_xlpm.x,VLOOKUP(I3528,'2026-01-09_taxon-match'!$A$2:$N$81,4,FALSE),IF(_xlpm.x=0,"",_xlpm.x)))</f>
        <v>Sterechinus neumayeri</v>
      </c>
      <c r="K3528"/>
      <c r="L3528" s="46" t="str">
        <f>IF(I3528="","",_xlfn.LET(_xlpm.x,VLOOKUP(I3528,'2026-01-09_taxon-match'!$A$2:$N$81,3,FALSE),IF(_xlpm.x=0,"",_xlpm.x)))</f>
        <v>urn:lsid:marinespecies.org:taxname:160831</v>
      </c>
      <c r="M3528" s="46" t="str">
        <f>IF($I3528="","",_xlfn.LET(_xlpm.x,VLOOKUP($I3528,'2026-01-09_taxon-match'!$A$2:$N$81,5,FALSE),IF(_xlpm.x=0,"",_xlpm.x)))</f>
        <v>(Meissner, 1900)</v>
      </c>
      <c r="N3528" s="46" t="str">
        <f>IF($I3528="","",_xlfn.LET(_xlpm.x,VLOOKUP($I3528,'2026-01-09_taxon-match'!$A$2:$N$81,6,FALSE),IF(_xlpm.x=0,"",_xlpm.x)))</f>
        <v>Animalia</v>
      </c>
      <c r="O3528" s="46" t="str">
        <f>IF($I3528="","",_xlfn.LET(_xlpm.x,VLOOKUP($I3528,'2026-01-09_taxon-match'!$A$2:$N$81,7,FALSE),IF(_xlpm.x=0,"",_xlpm.x)))</f>
        <v>Echinodermata</v>
      </c>
      <c r="P3528" s="46" t="str">
        <f>IF($I3528="","",_xlfn.LET(_xlpm.x,VLOOKUP($I3528,'2026-01-09_taxon-match'!$A$2:$N$81,8,FALSE),IF(_xlpm.x=0,"",_xlpm.x)))</f>
        <v>Echinoidea</v>
      </c>
      <c r="Q3528" s="46" t="str">
        <f>IF($I3528="","",_xlfn.LET(_xlpm.x,VLOOKUP($I3528,'2026-01-09_taxon-match'!$A$2:$N$81,9,FALSE),IF(_xlpm.x=0,"",_xlpm.x)))</f>
        <v>Camarodonta</v>
      </c>
      <c r="R3528" s="46" t="str">
        <f>IF($I3528="","",_xlfn.LET(_xlpm.x,VLOOKUP($I3528,'2026-01-09_taxon-match'!$A$2:$N$81,10,FALSE),IF(_xlpm.x=0,"",_xlpm.x)))</f>
        <v>Echinidae</v>
      </c>
      <c r="S3528" s="46" t="str">
        <f>IF($I3528="","",_xlfn.LET(_xlpm.x,VLOOKUP($I3528,'2026-01-09_taxon-match'!$A$2:$N$81,11,FALSE),IF(_xlpm.x=0,"",_xlpm.x)))</f>
        <v>Sterechinus</v>
      </c>
      <c r="T3528" s="46" t="str">
        <f>IF($I3528="","",_xlfn.LET(_xlpm.x,VLOOKUP($I3528,'2026-01-09_taxon-match'!$A$2:$N$81,13,FALSE),IF(_xlpm.x=0,"",_xlpm.x)))</f>
        <v>neumayeri</v>
      </c>
      <c r="V3528" t="s">
        <v>43</v>
      </c>
      <c r="W3528" t="s">
        <v>28</v>
      </c>
      <c r="X3528" t="s">
        <v>32</v>
      </c>
      <c r="Y3528" s="46" t="str">
        <f>IF(V3528="","",_xlfn.LET(_xlpm.x,VLOOKUP(V3528,'Drop-down_menus'!$D$2:$E$13,2,FALSE),IF(_xlpm.x=0,"",_xlpm.x)))</f>
        <v>https://orcid.org/0000-0002-0981-7442</v>
      </c>
      <c r="Z3528" s="46" t="str">
        <f>IF(W3528="","",_xlfn.LET(_xlpm.x,VLOOKUP(W3528,'Drop-down_menus'!$D$2:$E$13,2,FALSE),IF(_xlpm.x=0,"",_xlpm.x)))</f>
        <v>https://orcid.org/0000-0002-9037-7623</v>
      </c>
      <c r="AA3528" s="46" t="str">
        <f>IF(X3528="","",_xlfn.LET(_xlpm.x,VLOOKUP(X3528,'Drop-down_menus'!$D$2:$E$13,2,FALSE),IF(_xlpm.x=0,"",_xlpm.x)))</f>
        <v>https://orcid.org/0000-0001-5748-602X</v>
      </c>
      <c r="AB3528" s="46" t="s">
        <v>300</v>
      </c>
      <c r="AC3528" s="46" t="s">
        <v>1115</v>
      </c>
    </row>
    <row r="3529" spans="1:29" ht="15" customHeight="1">
      <c r="A3529" s="46">
        <v>2212</v>
      </c>
      <c r="B3529" s="2">
        <v>4584</v>
      </c>
      <c r="C3529" t="s">
        <v>894</v>
      </c>
      <c r="D3529" s="46" t="b">
        <f>COUNTIF(Events!$B$2:$B$171, C3529) &gt; 0</f>
        <v>1</v>
      </c>
      <c r="E3529" s="46" t="s">
        <v>1113</v>
      </c>
      <c r="F3529" s="2" t="s">
        <v>1104</v>
      </c>
      <c r="G3529" t="s">
        <v>177</v>
      </c>
      <c r="H3529"/>
      <c r="I3529" s="46" t="s">
        <v>177</v>
      </c>
      <c r="J3529" s="46" t="str">
        <f>IF(I3529="","",_xlfn.LET(_xlpm.x,VLOOKUP(I3529,'2026-01-09_taxon-match'!$A$2:$N$81,4,FALSE),IF(_xlpm.x=0,"",_xlpm.x)))</f>
        <v>Sterechinus neumayeri</v>
      </c>
      <c r="K3529"/>
      <c r="L3529" s="46" t="str">
        <f>IF(I3529="","",_xlfn.LET(_xlpm.x,VLOOKUP(I3529,'2026-01-09_taxon-match'!$A$2:$N$81,3,FALSE),IF(_xlpm.x=0,"",_xlpm.x)))</f>
        <v>urn:lsid:marinespecies.org:taxname:160831</v>
      </c>
      <c r="M3529" s="46" t="str">
        <f>IF($I3529="","",_xlfn.LET(_xlpm.x,VLOOKUP($I3529,'2026-01-09_taxon-match'!$A$2:$N$81,5,FALSE),IF(_xlpm.x=0,"",_xlpm.x)))</f>
        <v>(Meissner, 1900)</v>
      </c>
      <c r="N3529" s="46" t="str">
        <f>IF($I3529="","",_xlfn.LET(_xlpm.x,VLOOKUP($I3529,'2026-01-09_taxon-match'!$A$2:$N$81,6,FALSE),IF(_xlpm.x=0,"",_xlpm.x)))</f>
        <v>Animalia</v>
      </c>
      <c r="O3529" s="46" t="str">
        <f>IF($I3529="","",_xlfn.LET(_xlpm.x,VLOOKUP($I3529,'2026-01-09_taxon-match'!$A$2:$N$81,7,FALSE),IF(_xlpm.x=0,"",_xlpm.x)))</f>
        <v>Echinodermata</v>
      </c>
      <c r="P3529" s="46" t="str">
        <f>IF($I3529="","",_xlfn.LET(_xlpm.x,VLOOKUP($I3529,'2026-01-09_taxon-match'!$A$2:$N$81,8,FALSE),IF(_xlpm.x=0,"",_xlpm.x)))</f>
        <v>Echinoidea</v>
      </c>
      <c r="Q3529" s="46" t="str">
        <f>IF($I3529="","",_xlfn.LET(_xlpm.x,VLOOKUP($I3529,'2026-01-09_taxon-match'!$A$2:$N$81,9,FALSE),IF(_xlpm.x=0,"",_xlpm.x)))</f>
        <v>Camarodonta</v>
      </c>
      <c r="R3529" s="46" t="str">
        <f>IF($I3529="","",_xlfn.LET(_xlpm.x,VLOOKUP($I3529,'2026-01-09_taxon-match'!$A$2:$N$81,10,FALSE),IF(_xlpm.x=0,"",_xlpm.x)))</f>
        <v>Echinidae</v>
      </c>
      <c r="S3529" s="46" t="str">
        <f>IF($I3529="","",_xlfn.LET(_xlpm.x,VLOOKUP($I3529,'2026-01-09_taxon-match'!$A$2:$N$81,11,FALSE),IF(_xlpm.x=0,"",_xlpm.x)))</f>
        <v>Sterechinus</v>
      </c>
      <c r="T3529" s="46" t="str">
        <f>IF($I3529="","",_xlfn.LET(_xlpm.x,VLOOKUP($I3529,'2026-01-09_taxon-match'!$A$2:$N$81,13,FALSE),IF(_xlpm.x=0,"",_xlpm.x)))</f>
        <v>neumayeri</v>
      </c>
      <c r="U3529"/>
      <c r="V3529" t="s">
        <v>43</v>
      </c>
      <c r="W3529" t="s">
        <v>28</v>
      </c>
      <c r="X3529" t="s">
        <v>32</v>
      </c>
      <c r="Y3529" s="46" t="str">
        <f>IF(V3529="","",_xlfn.LET(_xlpm.x,VLOOKUP(V3529,'Drop-down_menus'!$D$2:$E$13,2,FALSE),IF(_xlpm.x=0,"",_xlpm.x)))</f>
        <v>https://orcid.org/0000-0002-0981-7442</v>
      </c>
      <c r="Z3529" s="46" t="str">
        <f>IF(W3529="","",_xlfn.LET(_xlpm.x,VLOOKUP(W3529,'Drop-down_menus'!$D$2:$E$13,2,FALSE),IF(_xlpm.x=0,"",_xlpm.x)))</f>
        <v>https://orcid.org/0000-0002-9037-7623</v>
      </c>
      <c r="AA3529" s="46" t="str">
        <f>IF(X3529="","",_xlfn.LET(_xlpm.x,VLOOKUP(X3529,'Drop-down_menus'!$D$2:$E$13,2,FALSE),IF(_xlpm.x=0,"",_xlpm.x)))</f>
        <v>https://orcid.org/0000-0001-5748-602X</v>
      </c>
      <c r="AB3529" s="46" t="s">
        <v>172</v>
      </c>
      <c r="AC3529" s="46" t="s">
        <v>1114</v>
      </c>
    </row>
    <row r="3530" spans="1:29" ht="15" customHeight="1">
      <c r="A3530" s="46">
        <v>2212</v>
      </c>
      <c r="B3530" s="2">
        <v>4585</v>
      </c>
      <c r="C3530" t="s">
        <v>894</v>
      </c>
      <c r="D3530" s="46" t="b">
        <f>COUNTIF(Events!$B$2:$B$171, C3530) &gt; 0</f>
        <v>1</v>
      </c>
      <c r="E3530" s="46" t="s">
        <v>1109</v>
      </c>
      <c r="F3530" s="46" t="s">
        <v>1107</v>
      </c>
      <c r="G3530" t="s">
        <v>177</v>
      </c>
      <c r="H3530"/>
      <c r="I3530" s="46" t="s">
        <v>177</v>
      </c>
      <c r="J3530" s="46" t="str">
        <f>IF(I3530="","",_xlfn.LET(_xlpm.x,VLOOKUP(I3530,'2026-01-09_taxon-match'!$A$2:$N$81,4,FALSE),IF(_xlpm.x=0,"",_xlpm.x)))</f>
        <v>Sterechinus neumayeri</v>
      </c>
      <c r="K3530"/>
      <c r="L3530" s="46" t="str">
        <f>IF(I3530="","",_xlfn.LET(_xlpm.x,VLOOKUP(I3530,'2026-01-09_taxon-match'!$A$2:$N$81,3,FALSE),IF(_xlpm.x=0,"",_xlpm.x)))</f>
        <v>urn:lsid:marinespecies.org:taxname:160831</v>
      </c>
      <c r="M3530" s="46" t="str">
        <f>IF($I3530="","",_xlfn.LET(_xlpm.x,VLOOKUP($I3530,'2026-01-09_taxon-match'!$A$2:$N$81,5,FALSE),IF(_xlpm.x=0,"",_xlpm.x)))</f>
        <v>(Meissner, 1900)</v>
      </c>
      <c r="N3530" s="46" t="str">
        <f>IF($I3530="","",_xlfn.LET(_xlpm.x,VLOOKUP($I3530,'2026-01-09_taxon-match'!$A$2:$N$81,6,FALSE),IF(_xlpm.x=0,"",_xlpm.x)))</f>
        <v>Animalia</v>
      </c>
      <c r="O3530" s="46" t="str">
        <f>IF($I3530="","",_xlfn.LET(_xlpm.x,VLOOKUP($I3530,'2026-01-09_taxon-match'!$A$2:$N$81,7,FALSE),IF(_xlpm.x=0,"",_xlpm.x)))</f>
        <v>Echinodermata</v>
      </c>
      <c r="P3530" s="46" t="str">
        <f>IF($I3530="","",_xlfn.LET(_xlpm.x,VLOOKUP($I3530,'2026-01-09_taxon-match'!$A$2:$N$81,8,FALSE),IF(_xlpm.x=0,"",_xlpm.x)))</f>
        <v>Echinoidea</v>
      </c>
      <c r="Q3530" s="46" t="str">
        <f>IF($I3530="","",_xlfn.LET(_xlpm.x,VLOOKUP($I3530,'2026-01-09_taxon-match'!$A$2:$N$81,9,FALSE),IF(_xlpm.x=0,"",_xlpm.x)))</f>
        <v>Camarodonta</v>
      </c>
      <c r="R3530" s="46" t="str">
        <f>IF($I3530="","",_xlfn.LET(_xlpm.x,VLOOKUP($I3530,'2026-01-09_taxon-match'!$A$2:$N$81,10,FALSE),IF(_xlpm.x=0,"",_xlpm.x)))</f>
        <v>Echinidae</v>
      </c>
      <c r="S3530" s="46" t="str">
        <f>IF($I3530="","",_xlfn.LET(_xlpm.x,VLOOKUP($I3530,'2026-01-09_taxon-match'!$A$2:$N$81,11,FALSE),IF(_xlpm.x=0,"",_xlpm.x)))</f>
        <v>Sterechinus</v>
      </c>
      <c r="T3530" s="46" t="str">
        <f>IF($I3530="","",_xlfn.LET(_xlpm.x,VLOOKUP($I3530,'2026-01-09_taxon-match'!$A$2:$N$81,13,FALSE),IF(_xlpm.x=0,"",_xlpm.x)))</f>
        <v>neumayeri</v>
      </c>
      <c r="V3530" t="s">
        <v>43</v>
      </c>
      <c r="W3530" t="s">
        <v>28</v>
      </c>
      <c r="X3530" t="s">
        <v>32</v>
      </c>
      <c r="Y3530" s="46" t="str">
        <f>IF(V3530="","",_xlfn.LET(_xlpm.x,VLOOKUP(V3530,'Drop-down_menus'!$D$2:$E$13,2,FALSE),IF(_xlpm.x=0,"",_xlpm.x)))</f>
        <v>https://orcid.org/0000-0002-0981-7442</v>
      </c>
      <c r="Z3530" s="46" t="str">
        <f>IF(W3530="","",_xlfn.LET(_xlpm.x,VLOOKUP(W3530,'Drop-down_menus'!$D$2:$E$13,2,FALSE),IF(_xlpm.x=0,"",_xlpm.x)))</f>
        <v>https://orcid.org/0000-0002-9037-7623</v>
      </c>
      <c r="AA3530" s="46" t="str">
        <f>IF(X3530="","",_xlfn.LET(_xlpm.x,VLOOKUP(X3530,'Drop-down_menus'!$D$2:$E$13,2,FALSE),IF(_xlpm.x=0,"",_xlpm.x)))</f>
        <v>https://orcid.org/0000-0001-5748-602X</v>
      </c>
      <c r="AB3530" s="46" t="s">
        <v>172</v>
      </c>
      <c r="AC3530" s="46" t="s">
        <v>189</v>
      </c>
    </row>
    <row r="3531" spans="1:29" ht="15" customHeight="1">
      <c r="A3531" s="46">
        <v>2212</v>
      </c>
      <c r="B3531" s="2">
        <v>4586</v>
      </c>
      <c r="C3531" t="s">
        <v>894</v>
      </c>
      <c r="D3531" s="46" t="b">
        <f>COUNTIF(Events!$B$2:$B$171, C3531) &gt; 0</f>
        <v>1</v>
      </c>
      <c r="E3531" s="46" t="s">
        <v>1110</v>
      </c>
      <c r="F3531" s="46" t="s">
        <v>1108</v>
      </c>
      <c r="G3531" t="s">
        <v>177</v>
      </c>
      <c r="H3531"/>
      <c r="I3531" s="46" t="s">
        <v>177</v>
      </c>
      <c r="J3531" s="46" t="str">
        <f>IF(I3531="","",_xlfn.LET(_xlpm.x,VLOOKUP(I3531,'2026-01-09_taxon-match'!$A$2:$N$81,4,FALSE),IF(_xlpm.x=0,"",_xlpm.x)))</f>
        <v>Sterechinus neumayeri</v>
      </c>
      <c r="K3531"/>
      <c r="L3531" s="46" t="str">
        <f>IF(I3531="","",_xlfn.LET(_xlpm.x,VLOOKUP(I3531,'2026-01-09_taxon-match'!$A$2:$N$81,3,FALSE),IF(_xlpm.x=0,"",_xlpm.x)))</f>
        <v>urn:lsid:marinespecies.org:taxname:160831</v>
      </c>
      <c r="M3531" s="46" t="str">
        <f>IF($I3531="","",_xlfn.LET(_xlpm.x,VLOOKUP($I3531,'2026-01-09_taxon-match'!$A$2:$N$81,5,FALSE),IF(_xlpm.x=0,"",_xlpm.x)))</f>
        <v>(Meissner, 1900)</v>
      </c>
      <c r="N3531" s="46" t="str">
        <f>IF($I3531="","",_xlfn.LET(_xlpm.x,VLOOKUP($I3531,'2026-01-09_taxon-match'!$A$2:$N$81,6,FALSE),IF(_xlpm.x=0,"",_xlpm.x)))</f>
        <v>Animalia</v>
      </c>
      <c r="O3531" s="46" t="str">
        <f>IF($I3531="","",_xlfn.LET(_xlpm.x,VLOOKUP($I3531,'2026-01-09_taxon-match'!$A$2:$N$81,7,FALSE),IF(_xlpm.x=0,"",_xlpm.x)))</f>
        <v>Echinodermata</v>
      </c>
      <c r="P3531" s="46" t="str">
        <f>IF($I3531="","",_xlfn.LET(_xlpm.x,VLOOKUP($I3531,'2026-01-09_taxon-match'!$A$2:$N$81,8,FALSE),IF(_xlpm.x=0,"",_xlpm.x)))</f>
        <v>Echinoidea</v>
      </c>
      <c r="Q3531" s="46" t="str">
        <f>IF($I3531="","",_xlfn.LET(_xlpm.x,VLOOKUP($I3531,'2026-01-09_taxon-match'!$A$2:$N$81,9,FALSE),IF(_xlpm.x=0,"",_xlpm.x)))</f>
        <v>Camarodonta</v>
      </c>
      <c r="R3531" s="46" t="str">
        <f>IF($I3531="","",_xlfn.LET(_xlpm.x,VLOOKUP($I3531,'2026-01-09_taxon-match'!$A$2:$N$81,10,FALSE),IF(_xlpm.x=0,"",_xlpm.x)))</f>
        <v>Echinidae</v>
      </c>
      <c r="S3531" s="46" t="str">
        <f>IF($I3531="","",_xlfn.LET(_xlpm.x,VLOOKUP($I3531,'2026-01-09_taxon-match'!$A$2:$N$81,11,FALSE),IF(_xlpm.x=0,"",_xlpm.x)))</f>
        <v>Sterechinus</v>
      </c>
      <c r="T3531" s="46" t="str">
        <f>IF($I3531="","",_xlfn.LET(_xlpm.x,VLOOKUP($I3531,'2026-01-09_taxon-match'!$A$2:$N$81,13,FALSE),IF(_xlpm.x=0,"",_xlpm.x)))</f>
        <v>neumayeri</v>
      </c>
      <c r="V3531" t="s">
        <v>43</v>
      </c>
      <c r="W3531" t="s">
        <v>28</v>
      </c>
      <c r="X3531" t="s">
        <v>32</v>
      </c>
      <c r="Y3531" s="46" t="str">
        <f>IF(V3531="","",_xlfn.LET(_xlpm.x,VLOOKUP(V3531,'Drop-down_menus'!$D$2:$E$13,2,FALSE),IF(_xlpm.x=0,"",_xlpm.x)))</f>
        <v>https://orcid.org/0000-0002-0981-7442</v>
      </c>
      <c r="Z3531" s="46" t="str">
        <f>IF(W3531="","",_xlfn.LET(_xlpm.x,VLOOKUP(W3531,'Drop-down_menus'!$D$2:$E$13,2,FALSE),IF(_xlpm.x=0,"",_xlpm.x)))</f>
        <v>https://orcid.org/0000-0002-9037-7623</v>
      </c>
      <c r="AA3531" s="46" t="str">
        <f>IF(X3531="","",_xlfn.LET(_xlpm.x,VLOOKUP(X3531,'Drop-down_menus'!$D$2:$E$13,2,FALSE),IF(_xlpm.x=0,"",_xlpm.x)))</f>
        <v>https://orcid.org/0000-0001-5748-602X</v>
      </c>
      <c r="AB3531" s="46" t="s">
        <v>229</v>
      </c>
      <c r="AC3531" s="46" t="s">
        <v>1114</v>
      </c>
    </row>
    <row r="3532" spans="1:29" ht="15" customHeight="1">
      <c r="A3532" s="46">
        <v>2212</v>
      </c>
      <c r="B3532" s="2">
        <v>4587</v>
      </c>
      <c r="C3532" t="s">
        <v>894</v>
      </c>
      <c r="D3532" s="46" t="b">
        <f>COUNTIF(Events!$B$2:$B$171, C3532) &gt; 0</f>
        <v>1</v>
      </c>
      <c r="E3532" s="46" t="s">
        <v>1111</v>
      </c>
      <c r="F3532" s="46" t="s">
        <v>1108</v>
      </c>
      <c r="G3532" t="s">
        <v>177</v>
      </c>
      <c r="H3532"/>
      <c r="I3532" s="46" t="s">
        <v>177</v>
      </c>
      <c r="J3532" s="46" t="str">
        <f>IF(I3532="","",_xlfn.LET(_xlpm.x,VLOOKUP(I3532,'2026-01-09_taxon-match'!$A$2:$N$81,4,FALSE),IF(_xlpm.x=0,"",_xlpm.x)))</f>
        <v>Sterechinus neumayeri</v>
      </c>
      <c r="K3532"/>
      <c r="L3532" s="46" t="str">
        <f>IF(I3532="","",_xlfn.LET(_xlpm.x,VLOOKUP(I3532,'2026-01-09_taxon-match'!$A$2:$N$81,3,FALSE),IF(_xlpm.x=0,"",_xlpm.x)))</f>
        <v>urn:lsid:marinespecies.org:taxname:160831</v>
      </c>
      <c r="M3532" s="46" t="str">
        <f>IF($I3532="","",_xlfn.LET(_xlpm.x,VLOOKUP($I3532,'2026-01-09_taxon-match'!$A$2:$N$81,5,FALSE),IF(_xlpm.x=0,"",_xlpm.x)))</f>
        <v>(Meissner, 1900)</v>
      </c>
      <c r="N3532" s="46" t="str">
        <f>IF($I3532="","",_xlfn.LET(_xlpm.x,VLOOKUP($I3532,'2026-01-09_taxon-match'!$A$2:$N$81,6,FALSE),IF(_xlpm.x=0,"",_xlpm.x)))</f>
        <v>Animalia</v>
      </c>
      <c r="O3532" s="46" t="str">
        <f>IF($I3532="","",_xlfn.LET(_xlpm.x,VLOOKUP($I3532,'2026-01-09_taxon-match'!$A$2:$N$81,7,FALSE),IF(_xlpm.x=0,"",_xlpm.x)))</f>
        <v>Echinodermata</v>
      </c>
      <c r="P3532" s="46" t="str">
        <f>IF($I3532="","",_xlfn.LET(_xlpm.x,VLOOKUP($I3532,'2026-01-09_taxon-match'!$A$2:$N$81,8,FALSE),IF(_xlpm.x=0,"",_xlpm.x)))</f>
        <v>Echinoidea</v>
      </c>
      <c r="Q3532" s="46" t="str">
        <f>IF($I3532="","",_xlfn.LET(_xlpm.x,VLOOKUP($I3532,'2026-01-09_taxon-match'!$A$2:$N$81,9,FALSE),IF(_xlpm.x=0,"",_xlpm.x)))</f>
        <v>Camarodonta</v>
      </c>
      <c r="R3532" s="46" t="str">
        <f>IF($I3532="","",_xlfn.LET(_xlpm.x,VLOOKUP($I3532,'2026-01-09_taxon-match'!$A$2:$N$81,10,FALSE),IF(_xlpm.x=0,"",_xlpm.x)))</f>
        <v>Echinidae</v>
      </c>
      <c r="S3532" s="46" t="str">
        <f>IF($I3532="","",_xlfn.LET(_xlpm.x,VLOOKUP($I3532,'2026-01-09_taxon-match'!$A$2:$N$81,11,FALSE),IF(_xlpm.x=0,"",_xlpm.x)))</f>
        <v>Sterechinus</v>
      </c>
      <c r="T3532" s="46" t="str">
        <f>IF($I3532="","",_xlfn.LET(_xlpm.x,VLOOKUP($I3532,'2026-01-09_taxon-match'!$A$2:$N$81,13,FALSE),IF(_xlpm.x=0,"",_xlpm.x)))</f>
        <v>neumayeri</v>
      </c>
      <c r="V3532" t="s">
        <v>43</v>
      </c>
      <c r="W3532" t="s">
        <v>28</v>
      </c>
      <c r="X3532" t="s">
        <v>32</v>
      </c>
      <c r="Y3532" s="46" t="str">
        <f>IF(V3532="","",_xlfn.LET(_xlpm.x,VLOOKUP(V3532,'Drop-down_menus'!$D$2:$E$13,2,FALSE),IF(_xlpm.x=0,"",_xlpm.x)))</f>
        <v>https://orcid.org/0000-0002-0981-7442</v>
      </c>
      <c r="Z3532" s="46" t="str">
        <f>IF(W3532="","",_xlfn.LET(_xlpm.x,VLOOKUP(W3532,'Drop-down_menus'!$D$2:$E$13,2,FALSE),IF(_xlpm.x=0,"",_xlpm.x)))</f>
        <v>https://orcid.org/0000-0002-9037-7623</v>
      </c>
      <c r="AA3532" s="46" t="str">
        <f>IF(X3532="","",_xlfn.LET(_xlpm.x,VLOOKUP(X3532,'Drop-down_menus'!$D$2:$E$13,2,FALSE),IF(_xlpm.x=0,"",_xlpm.x)))</f>
        <v>https://orcid.org/0000-0001-5748-602X</v>
      </c>
      <c r="AB3532" s="46" t="s">
        <v>229</v>
      </c>
      <c r="AC3532" s="46" t="s">
        <v>1114</v>
      </c>
    </row>
    <row r="3533" spans="1:29" ht="15" customHeight="1">
      <c r="A3533" s="46">
        <v>2212</v>
      </c>
      <c r="B3533" s="2">
        <v>4588</v>
      </c>
      <c r="C3533" t="s">
        <v>894</v>
      </c>
      <c r="D3533" s="46" t="b">
        <f>COUNTIF(Events!$B$2:$B$171, C3533) &gt; 0</f>
        <v>1</v>
      </c>
      <c r="E3533" s="2" t="s">
        <v>1106</v>
      </c>
      <c r="F3533" s="46" t="s">
        <v>1105</v>
      </c>
      <c r="G3533" t="s">
        <v>177</v>
      </c>
      <c r="H3533"/>
      <c r="I3533" s="46" t="s">
        <v>177</v>
      </c>
      <c r="J3533" s="46" t="str">
        <f>IF(I3533="","",_xlfn.LET(_xlpm.x,VLOOKUP(I3533,'2026-01-09_taxon-match'!$A$2:$N$81,4,FALSE),IF(_xlpm.x=0,"",_xlpm.x)))</f>
        <v>Sterechinus neumayeri</v>
      </c>
      <c r="K3533"/>
      <c r="L3533" s="46" t="str">
        <f>IF(I3533="","",_xlfn.LET(_xlpm.x,VLOOKUP(I3533,'2026-01-09_taxon-match'!$A$2:$N$81,3,FALSE),IF(_xlpm.x=0,"",_xlpm.x)))</f>
        <v>urn:lsid:marinespecies.org:taxname:160831</v>
      </c>
      <c r="M3533" s="46" t="str">
        <f>IF($I3533="","",_xlfn.LET(_xlpm.x,VLOOKUP($I3533,'2026-01-09_taxon-match'!$A$2:$N$81,5,FALSE),IF(_xlpm.x=0,"",_xlpm.x)))</f>
        <v>(Meissner, 1900)</v>
      </c>
      <c r="N3533" s="46" t="str">
        <f>IF($I3533="","",_xlfn.LET(_xlpm.x,VLOOKUP($I3533,'2026-01-09_taxon-match'!$A$2:$N$81,6,FALSE),IF(_xlpm.x=0,"",_xlpm.x)))</f>
        <v>Animalia</v>
      </c>
      <c r="O3533" s="46" t="str">
        <f>IF($I3533="","",_xlfn.LET(_xlpm.x,VLOOKUP($I3533,'2026-01-09_taxon-match'!$A$2:$N$81,7,FALSE),IF(_xlpm.x=0,"",_xlpm.x)))</f>
        <v>Echinodermata</v>
      </c>
      <c r="P3533" s="46" t="str">
        <f>IF($I3533="","",_xlfn.LET(_xlpm.x,VLOOKUP($I3533,'2026-01-09_taxon-match'!$A$2:$N$81,8,FALSE),IF(_xlpm.x=0,"",_xlpm.x)))</f>
        <v>Echinoidea</v>
      </c>
      <c r="Q3533" s="46" t="str">
        <f>IF($I3533="","",_xlfn.LET(_xlpm.x,VLOOKUP($I3533,'2026-01-09_taxon-match'!$A$2:$N$81,9,FALSE),IF(_xlpm.x=0,"",_xlpm.x)))</f>
        <v>Camarodonta</v>
      </c>
      <c r="R3533" s="46" t="str">
        <f>IF($I3533="","",_xlfn.LET(_xlpm.x,VLOOKUP($I3533,'2026-01-09_taxon-match'!$A$2:$N$81,10,FALSE),IF(_xlpm.x=0,"",_xlpm.x)))</f>
        <v>Echinidae</v>
      </c>
      <c r="S3533" s="46" t="str">
        <f>IF($I3533="","",_xlfn.LET(_xlpm.x,VLOOKUP($I3533,'2026-01-09_taxon-match'!$A$2:$N$81,11,FALSE),IF(_xlpm.x=0,"",_xlpm.x)))</f>
        <v>Sterechinus</v>
      </c>
      <c r="T3533" s="46" t="str">
        <f>IF($I3533="","",_xlfn.LET(_xlpm.x,VLOOKUP($I3533,'2026-01-09_taxon-match'!$A$2:$N$81,13,FALSE),IF(_xlpm.x=0,"",_xlpm.x)))</f>
        <v>neumayeri</v>
      </c>
      <c r="V3533" t="s">
        <v>43</v>
      </c>
      <c r="W3533" t="s">
        <v>28</v>
      </c>
      <c r="X3533" t="s">
        <v>32</v>
      </c>
      <c r="Y3533" s="46" t="str">
        <f>IF(V3533="","",_xlfn.LET(_xlpm.x,VLOOKUP(V3533,'Drop-down_menus'!$D$2:$E$13,2,FALSE),IF(_xlpm.x=0,"",_xlpm.x)))</f>
        <v>https://orcid.org/0000-0002-0981-7442</v>
      </c>
      <c r="Z3533" s="46" t="str">
        <f>IF(W3533="","",_xlfn.LET(_xlpm.x,VLOOKUP(W3533,'Drop-down_menus'!$D$2:$E$13,2,FALSE),IF(_xlpm.x=0,"",_xlpm.x)))</f>
        <v>https://orcid.org/0000-0002-9037-7623</v>
      </c>
      <c r="AA3533" s="46" t="str">
        <f>IF(X3533="","",_xlfn.LET(_xlpm.x,VLOOKUP(X3533,'Drop-down_menus'!$D$2:$E$13,2,FALSE),IF(_xlpm.x=0,"",_xlpm.x)))</f>
        <v>https://orcid.org/0000-0001-5748-602X</v>
      </c>
      <c r="AB3533" s="46" t="s">
        <v>300</v>
      </c>
      <c r="AC3533" s="46" t="s">
        <v>1115</v>
      </c>
    </row>
    <row r="3534" spans="1:29" ht="15" customHeight="1">
      <c r="A3534" s="46">
        <v>2213</v>
      </c>
      <c r="B3534" s="2">
        <v>4589</v>
      </c>
      <c r="C3534" t="s">
        <v>894</v>
      </c>
      <c r="D3534" s="46" t="b">
        <f>COUNTIF(Events!$B$2:$B$171, C3534) &gt; 0</f>
        <v>1</v>
      </c>
      <c r="E3534" s="46" t="s">
        <v>1113</v>
      </c>
      <c r="F3534" s="2" t="s">
        <v>1104</v>
      </c>
      <c r="G3534" t="s">
        <v>177</v>
      </c>
      <c r="H3534"/>
      <c r="I3534" s="46" t="s">
        <v>177</v>
      </c>
      <c r="J3534" s="46" t="str">
        <f>IF(I3534="","",_xlfn.LET(_xlpm.x,VLOOKUP(I3534,'2026-01-09_taxon-match'!$A$2:$N$81,4,FALSE),IF(_xlpm.x=0,"",_xlpm.x)))</f>
        <v>Sterechinus neumayeri</v>
      </c>
      <c r="K3534"/>
      <c r="L3534" s="46" t="str">
        <f>IF(I3534="","",_xlfn.LET(_xlpm.x,VLOOKUP(I3534,'2026-01-09_taxon-match'!$A$2:$N$81,3,FALSE),IF(_xlpm.x=0,"",_xlpm.x)))</f>
        <v>urn:lsid:marinespecies.org:taxname:160831</v>
      </c>
      <c r="M3534" s="46" t="str">
        <f>IF($I3534="","",_xlfn.LET(_xlpm.x,VLOOKUP($I3534,'2026-01-09_taxon-match'!$A$2:$N$81,5,FALSE),IF(_xlpm.x=0,"",_xlpm.x)))</f>
        <v>(Meissner, 1900)</v>
      </c>
      <c r="N3534" s="46" t="str">
        <f>IF($I3534="","",_xlfn.LET(_xlpm.x,VLOOKUP($I3534,'2026-01-09_taxon-match'!$A$2:$N$81,6,FALSE),IF(_xlpm.x=0,"",_xlpm.x)))</f>
        <v>Animalia</v>
      </c>
      <c r="O3534" s="46" t="str">
        <f>IF($I3534="","",_xlfn.LET(_xlpm.x,VLOOKUP($I3534,'2026-01-09_taxon-match'!$A$2:$N$81,7,FALSE),IF(_xlpm.x=0,"",_xlpm.x)))</f>
        <v>Echinodermata</v>
      </c>
      <c r="P3534" s="46" t="str">
        <f>IF($I3534="","",_xlfn.LET(_xlpm.x,VLOOKUP($I3534,'2026-01-09_taxon-match'!$A$2:$N$81,8,FALSE),IF(_xlpm.x=0,"",_xlpm.x)))</f>
        <v>Echinoidea</v>
      </c>
      <c r="Q3534" s="46" t="str">
        <f>IF($I3534="","",_xlfn.LET(_xlpm.x,VLOOKUP($I3534,'2026-01-09_taxon-match'!$A$2:$N$81,9,FALSE),IF(_xlpm.x=0,"",_xlpm.x)))</f>
        <v>Camarodonta</v>
      </c>
      <c r="R3534" s="46" t="str">
        <f>IF($I3534="","",_xlfn.LET(_xlpm.x,VLOOKUP($I3534,'2026-01-09_taxon-match'!$A$2:$N$81,10,FALSE),IF(_xlpm.x=0,"",_xlpm.x)))</f>
        <v>Echinidae</v>
      </c>
      <c r="S3534" s="46" t="str">
        <f>IF($I3534="","",_xlfn.LET(_xlpm.x,VLOOKUP($I3534,'2026-01-09_taxon-match'!$A$2:$N$81,11,FALSE),IF(_xlpm.x=0,"",_xlpm.x)))</f>
        <v>Sterechinus</v>
      </c>
      <c r="T3534" s="46" t="str">
        <f>IF($I3534="","",_xlfn.LET(_xlpm.x,VLOOKUP($I3534,'2026-01-09_taxon-match'!$A$2:$N$81,13,FALSE),IF(_xlpm.x=0,"",_xlpm.x)))</f>
        <v>neumayeri</v>
      </c>
      <c r="U3534"/>
      <c r="V3534" t="s">
        <v>43</v>
      </c>
      <c r="W3534" t="s">
        <v>28</v>
      </c>
      <c r="X3534" t="s">
        <v>32</v>
      </c>
      <c r="Y3534" s="46" t="str">
        <f>IF(V3534="","",_xlfn.LET(_xlpm.x,VLOOKUP(V3534,'Drop-down_menus'!$D$2:$E$13,2,FALSE),IF(_xlpm.x=0,"",_xlpm.x)))</f>
        <v>https://orcid.org/0000-0002-0981-7442</v>
      </c>
      <c r="Z3534" s="46" t="str">
        <f>IF(W3534="","",_xlfn.LET(_xlpm.x,VLOOKUP(W3534,'Drop-down_menus'!$D$2:$E$13,2,FALSE),IF(_xlpm.x=0,"",_xlpm.x)))</f>
        <v>https://orcid.org/0000-0002-9037-7623</v>
      </c>
      <c r="AA3534" s="46" t="str">
        <f>IF(X3534="","",_xlfn.LET(_xlpm.x,VLOOKUP(X3534,'Drop-down_menus'!$D$2:$E$13,2,FALSE),IF(_xlpm.x=0,"",_xlpm.x)))</f>
        <v>https://orcid.org/0000-0001-5748-602X</v>
      </c>
      <c r="AB3534" s="46" t="s">
        <v>172</v>
      </c>
      <c r="AC3534" s="46" t="s">
        <v>1114</v>
      </c>
    </row>
    <row r="3535" spans="1:29" ht="15" customHeight="1">
      <c r="A3535" s="46">
        <v>2213</v>
      </c>
      <c r="B3535" s="2">
        <v>4590</v>
      </c>
      <c r="C3535" t="s">
        <v>894</v>
      </c>
      <c r="D3535" s="46" t="b">
        <f>COUNTIF(Events!$B$2:$B$171, C3535) &gt; 0</f>
        <v>1</v>
      </c>
      <c r="E3535" s="46" t="s">
        <v>1109</v>
      </c>
      <c r="F3535" s="46" t="s">
        <v>1107</v>
      </c>
      <c r="G3535" t="s">
        <v>177</v>
      </c>
      <c r="H3535"/>
      <c r="I3535" s="46" t="s">
        <v>177</v>
      </c>
      <c r="J3535" s="46" t="str">
        <f>IF(I3535="","",_xlfn.LET(_xlpm.x,VLOOKUP(I3535,'2026-01-09_taxon-match'!$A$2:$N$81,4,FALSE),IF(_xlpm.x=0,"",_xlpm.x)))</f>
        <v>Sterechinus neumayeri</v>
      </c>
      <c r="K3535"/>
      <c r="L3535" s="46" t="str">
        <f>IF(I3535="","",_xlfn.LET(_xlpm.x,VLOOKUP(I3535,'2026-01-09_taxon-match'!$A$2:$N$81,3,FALSE),IF(_xlpm.x=0,"",_xlpm.x)))</f>
        <v>urn:lsid:marinespecies.org:taxname:160831</v>
      </c>
      <c r="M3535" s="46" t="str">
        <f>IF($I3535="","",_xlfn.LET(_xlpm.x,VLOOKUP($I3535,'2026-01-09_taxon-match'!$A$2:$N$81,5,FALSE),IF(_xlpm.x=0,"",_xlpm.x)))</f>
        <v>(Meissner, 1900)</v>
      </c>
      <c r="N3535" s="46" t="str">
        <f>IF($I3535="","",_xlfn.LET(_xlpm.x,VLOOKUP($I3535,'2026-01-09_taxon-match'!$A$2:$N$81,6,FALSE),IF(_xlpm.x=0,"",_xlpm.x)))</f>
        <v>Animalia</v>
      </c>
      <c r="O3535" s="46" t="str">
        <f>IF($I3535="","",_xlfn.LET(_xlpm.x,VLOOKUP($I3535,'2026-01-09_taxon-match'!$A$2:$N$81,7,FALSE),IF(_xlpm.x=0,"",_xlpm.x)))</f>
        <v>Echinodermata</v>
      </c>
      <c r="P3535" s="46" t="str">
        <f>IF($I3535="","",_xlfn.LET(_xlpm.x,VLOOKUP($I3535,'2026-01-09_taxon-match'!$A$2:$N$81,8,FALSE),IF(_xlpm.x=0,"",_xlpm.x)))</f>
        <v>Echinoidea</v>
      </c>
      <c r="Q3535" s="46" t="str">
        <f>IF($I3535="","",_xlfn.LET(_xlpm.x,VLOOKUP($I3535,'2026-01-09_taxon-match'!$A$2:$N$81,9,FALSE),IF(_xlpm.x=0,"",_xlpm.x)))</f>
        <v>Camarodonta</v>
      </c>
      <c r="R3535" s="46" t="str">
        <f>IF($I3535="","",_xlfn.LET(_xlpm.x,VLOOKUP($I3535,'2026-01-09_taxon-match'!$A$2:$N$81,10,FALSE),IF(_xlpm.x=0,"",_xlpm.x)))</f>
        <v>Echinidae</v>
      </c>
      <c r="S3535" s="46" t="str">
        <f>IF($I3535="","",_xlfn.LET(_xlpm.x,VLOOKUP($I3535,'2026-01-09_taxon-match'!$A$2:$N$81,11,FALSE),IF(_xlpm.x=0,"",_xlpm.x)))</f>
        <v>Sterechinus</v>
      </c>
      <c r="T3535" s="46" t="str">
        <f>IF($I3535="","",_xlfn.LET(_xlpm.x,VLOOKUP($I3535,'2026-01-09_taxon-match'!$A$2:$N$81,13,FALSE),IF(_xlpm.x=0,"",_xlpm.x)))</f>
        <v>neumayeri</v>
      </c>
      <c r="V3535" t="s">
        <v>43</v>
      </c>
      <c r="W3535" t="s">
        <v>28</v>
      </c>
      <c r="X3535" t="s">
        <v>32</v>
      </c>
      <c r="Y3535" s="46" t="str">
        <f>IF(V3535="","",_xlfn.LET(_xlpm.x,VLOOKUP(V3535,'Drop-down_menus'!$D$2:$E$13,2,FALSE),IF(_xlpm.x=0,"",_xlpm.x)))</f>
        <v>https://orcid.org/0000-0002-0981-7442</v>
      </c>
      <c r="Z3535" s="46" t="str">
        <f>IF(W3535="","",_xlfn.LET(_xlpm.x,VLOOKUP(W3535,'Drop-down_menus'!$D$2:$E$13,2,FALSE),IF(_xlpm.x=0,"",_xlpm.x)))</f>
        <v>https://orcid.org/0000-0002-9037-7623</v>
      </c>
      <c r="AA3535" s="46" t="str">
        <f>IF(X3535="","",_xlfn.LET(_xlpm.x,VLOOKUP(X3535,'Drop-down_menus'!$D$2:$E$13,2,FALSE),IF(_xlpm.x=0,"",_xlpm.x)))</f>
        <v>https://orcid.org/0000-0001-5748-602X</v>
      </c>
      <c r="AB3535" s="46" t="s">
        <v>172</v>
      </c>
      <c r="AC3535" s="46" t="s">
        <v>189</v>
      </c>
    </row>
    <row r="3536" spans="1:29" ht="15" customHeight="1">
      <c r="A3536" s="46">
        <v>2213</v>
      </c>
      <c r="B3536" s="2">
        <v>4591</v>
      </c>
      <c r="C3536" t="s">
        <v>894</v>
      </c>
      <c r="D3536" s="46" t="b">
        <f>COUNTIF(Events!$B$2:$B$171, C3536) &gt; 0</f>
        <v>1</v>
      </c>
      <c r="E3536" s="46" t="s">
        <v>1110</v>
      </c>
      <c r="F3536" s="46" t="s">
        <v>1108</v>
      </c>
      <c r="G3536" t="s">
        <v>177</v>
      </c>
      <c r="H3536"/>
      <c r="I3536" s="46" t="s">
        <v>177</v>
      </c>
      <c r="J3536" s="46" t="str">
        <f>IF(I3536="","",_xlfn.LET(_xlpm.x,VLOOKUP(I3536,'2026-01-09_taxon-match'!$A$2:$N$81,4,FALSE),IF(_xlpm.x=0,"",_xlpm.x)))</f>
        <v>Sterechinus neumayeri</v>
      </c>
      <c r="K3536"/>
      <c r="L3536" s="46" t="str">
        <f>IF(I3536="","",_xlfn.LET(_xlpm.x,VLOOKUP(I3536,'2026-01-09_taxon-match'!$A$2:$N$81,3,FALSE),IF(_xlpm.x=0,"",_xlpm.x)))</f>
        <v>urn:lsid:marinespecies.org:taxname:160831</v>
      </c>
      <c r="M3536" s="46" t="str">
        <f>IF($I3536="","",_xlfn.LET(_xlpm.x,VLOOKUP($I3536,'2026-01-09_taxon-match'!$A$2:$N$81,5,FALSE),IF(_xlpm.x=0,"",_xlpm.x)))</f>
        <v>(Meissner, 1900)</v>
      </c>
      <c r="N3536" s="46" t="str">
        <f>IF($I3536="","",_xlfn.LET(_xlpm.x,VLOOKUP($I3536,'2026-01-09_taxon-match'!$A$2:$N$81,6,FALSE),IF(_xlpm.x=0,"",_xlpm.x)))</f>
        <v>Animalia</v>
      </c>
      <c r="O3536" s="46" t="str">
        <f>IF($I3536="","",_xlfn.LET(_xlpm.x,VLOOKUP($I3536,'2026-01-09_taxon-match'!$A$2:$N$81,7,FALSE),IF(_xlpm.x=0,"",_xlpm.x)))</f>
        <v>Echinodermata</v>
      </c>
      <c r="P3536" s="46" t="str">
        <f>IF($I3536="","",_xlfn.LET(_xlpm.x,VLOOKUP($I3536,'2026-01-09_taxon-match'!$A$2:$N$81,8,FALSE),IF(_xlpm.x=0,"",_xlpm.x)))</f>
        <v>Echinoidea</v>
      </c>
      <c r="Q3536" s="46" t="str">
        <f>IF($I3536="","",_xlfn.LET(_xlpm.x,VLOOKUP($I3536,'2026-01-09_taxon-match'!$A$2:$N$81,9,FALSE),IF(_xlpm.x=0,"",_xlpm.x)))</f>
        <v>Camarodonta</v>
      </c>
      <c r="R3536" s="46" t="str">
        <f>IF($I3536="","",_xlfn.LET(_xlpm.x,VLOOKUP($I3536,'2026-01-09_taxon-match'!$A$2:$N$81,10,FALSE),IF(_xlpm.x=0,"",_xlpm.x)))</f>
        <v>Echinidae</v>
      </c>
      <c r="S3536" s="46" t="str">
        <f>IF($I3536="","",_xlfn.LET(_xlpm.x,VLOOKUP($I3536,'2026-01-09_taxon-match'!$A$2:$N$81,11,FALSE),IF(_xlpm.x=0,"",_xlpm.x)))</f>
        <v>Sterechinus</v>
      </c>
      <c r="T3536" s="46" t="str">
        <f>IF($I3536="","",_xlfn.LET(_xlpm.x,VLOOKUP($I3536,'2026-01-09_taxon-match'!$A$2:$N$81,13,FALSE),IF(_xlpm.x=0,"",_xlpm.x)))</f>
        <v>neumayeri</v>
      </c>
      <c r="V3536" t="s">
        <v>43</v>
      </c>
      <c r="W3536" t="s">
        <v>28</v>
      </c>
      <c r="X3536" t="s">
        <v>32</v>
      </c>
      <c r="Y3536" s="46" t="str">
        <f>IF(V3536="","",_xlfn.LET(_xlpm.x,VLOOKUP(V3536,'Drop-down_menus'!$D$2:$E$13,2,FALSE),IF(_xlpm.x=0,"",_xlpm.x)))</f>
        <v>https://orcid.org/0000-0002-0981-7442</v>
      </c>
      <c r="Z3536" s="46" t="str">
        <f>IF(W3536="","",_xlfn.LET(_xlpm.x,VLOOKUP(W3536,'Drop-down_menus'!$D$2:$E$13,2,FALSE),IF(_xlpm.x=0,"",_xlpm.x)))</f>
        <v>https://orcid.org/0000-0002-9037-7623</v>
      </c>
      <c r="AA3536" s="46" t="str">
        <f>IF(X3536="","",_xlfn.LET(_xlpm.x,VLOOKUP(X3536,'Drop-down_menus'!$D$2:$E$13,2,FALSE),IF(_xlpm.x=0,"",_xlpm.x)))</f>
        <v>https://orcid.org/0000-0001-5748-602X</v>
      </c>
      <c r="AB3536" s="46" t="s">
        <v>229</v>
      </c>
      <c r="AC3536" s="46" t="s">
        <v>1114</v>
      </c>
    </row>
    <row r="3537" spans="1:29" ht="15" customHeight="1">
      <c r="A3537" s="46">
        <v>2213</v>
      </c>
      <c r="B3537" s="2">
        <v>4592</v>
      </c>
      <c r="C3537" t="s">
        <v>894</v>
      </c>
      <c r="D3537" s="46" t="b">
        <f>COUNTIF(Events!$B$2:$B$171, C3537) &gt; 0</f>
        <v>1</v>
      </c>
      <c r="E3537" s="46" t="s">
        <v>1111</v>
      </c>
      <c r="F3537" s="46" t="s">
        <v>1108</v>
      </c>
      <c r="G3537" t="s">
        <v>177</v>
      </c>
      <c r="H3537"/>
      <c r="I3537" s="46" t="s">
        <v>177</v>
      </c>
      <c r="J3537" s="46" t="str">
        <f>IF(I3537="","",_xlfn.LET(_xlpm.x,VLOOKUP(I3537,'2026-01-09_taxon-match'!$A$2:$N$81,4,FALSE),IF(_xlpm.x=0,"",_xlpm.x)))</f>
        <v>Sterechinus neumayeri</v>
      </c>
      <c r="K3537"/>
      <c r="L3537" s="46" t="str">
        <f>IF(I3537="","",_xlfn.LET(_xlpm.x,VLOOKUP(I3537,'2026-01-09_taxon-match'!$A$2:$N$81,3,FALSE),IF(_xlpm.x=0,"",_xlpm.x)))</f>
        <v>urn:lsid:marinespecies.org:taxname:160831</v>
      </c>
      <c r="M3537" s="46" t="str">
        <f>IF($I3537="","",_xlfn.LET(_xlpm.x,VLOOKUP($I3537,'2026-01-09_taxon-match'!$A$2:$N$81,5,FALSE),IF(_xlpm.x=0,"",_xlpm.x)))</f>
        <v>(Meissner, 1900)</v>
      </c>
      <c r="N3537" s="46" t="str">
        <f>IF($I3537="","",_xlfn.LET(_xlpm.x,VLOOKUP($I3537,'2026-01-09_taxon-match'!$A$2:$N$81,6,FALSE),IF(_xlpm.x=0,"",_xlpm.x)))</f>
        <v>Animalia</v>
      </c>
      <c r="O3537" s="46" t="str">
        <f>IF($I3537="","",_xlfn.LET(_xlpm.x,VLOOKUP($I3537,'2026-01-09_taxon-match'!$A$2:$N$81,7,FALSE),IF(_xlpm.x=0,"",_xlpm.x)))</f>
        <v>Echinodermata</v>
      </c>
      <c r="P3537" s="46" t="str">
        <f>IF($I3537="","",_xlfn.LET(_xlpm.x,VLOOKUP($I3537,'2026-01-09_taxon-match'!$A$2:$N$81,8,FALSE),IF(_xlpm.x=0,"",_xlpm.x)))</f>
        <v>Echinoidea</v>
      </c>
      <c r="Q3537" s="46" t="str">
        <f>IF($I3537="","",_xlfn.LET(_xlpm.x,VLOOKUP($I3537,'2026-01-09_taxon-match'!$A$2:$N$81,9,FALSE),IF(_xlpm.x=0,"",_xlpm.x)))</f>
        <v>Camarodonta</v>
      </c>
      <c r="R3537" s="46" t="str">
        <f>IF($I3537="","",_xlfn.LET(_xlpm.x,VLOOKUP($I3537,'2026-01-09_taxon-match'!$A$2:$N$81,10,FALSE),IF(_xlpm.x=0,"",_xlpm.x)))</f>
        <v>Echinidae</v>
      </c>
      <c r="S3537" s="46" t="str">
        <f>IF($I3537="","",_xlfn.LET(_xlpm.x,VLOOKUP($I3537,'2026-01-09_taxon-match'!$A$2:$N$81,11,FALSE),IF(_xlpm.x=0,"",_xlpm.x)))</f>
        <v>Sterechinus</v>
      </c>
      <c r="T3537" s="46" t="str">
        <f>IF($I3537="","",_xlfn.LET(_xlpm.x,VLOOKUP($I3537,'2026-01-09_taxon-match'!$A$2:$N$81,13,FALSE),IF(_xlpm.x=0,"",_xlpm.x)))</f>
        <v>neumayeri</v>
      </c>
      <c r="V3537" t="s">
        <v>43</v>
      </c>
      <c r="W3537" t="s">
        <v>28</v>
      </c>
      <c r="X3537" t="s">
        <v>32</v>
      </c>
      <c r="Y3537" s="46" t="str">
        <f>IF(V3537="","",_xlfn.LET(_xlpm.x,VLOOKUP(V3537,'Drop-down_menus'!$D$2:$E$13,2,FALSE),IF(_xlpm.x=0,"",_xlpm.x)))</f>
        <v>https://orcid.org/0000-0002-0981-7442</v>
      </c>
      <c r="Z3537" s="46" t="str">
        <f>IF(W3537="","",_xlfn.LET(_xlpm.x,VLOOKUP(W3537,'Drop-down_menus'!$D$2:$E$13,2,FALSE),IF(_xlpm.x=0,"",_xlpm.x)))</f>
        <v>https://orcid.org/0000-0002-9037-7623</v>
      </c>
      <c r="AA3537" s="46" t="str">
        <f>IF(X3537="","",_xlfn.LET(_xlpm.x,VLOOKUP(X3537,'Drop-down_menus'!$D$2:$E$13,2,FALSE),IF(_xlpm.x=0,"",_xlpm.x)))</f>
        <v>https://orcid.org/0000-0001-5748-602X</v>
      </c>
      <c r="AB3537" s="46" t="s">
        <v>229</v>
      </c>
      <c r="AC3537" s="46" t="s">
        <v>1114</v>
      </c>
    </row>
    <row r="3538" spans="1:29" ht="15" customHeight="1">
      <c r="A3538" s="46">
        <v>2213</v>
      </c>
      <c r="B3538" s="2">
        <v>4593</v>
      </c>
      <c r="C3538" t="s">
        <v>894</v>
      </c>
      <c r="D3538" s="46" t="b">
        <f>COUNTIF(Events!$B$2:$B$171, C3538) &gt; 0</f>
        <v>1</v>
      </c>
      <c r="E3538" s="2" t="s">
        <v>1106</v>
      </c>
      <c r="F3538" s="46" t="s">
        <v>1105</v>
      </c>
      <c r="G3538" t="s">
        <v>177</v>
      </c>
      <c r="H3538"/>
      <c r="I3538" s="46" t="s">
        <v>177</v>
      </c>
      <c r="J3538" s="46" t="str">
        <f>IF(I3538="","",_xlfn.LET(_xlpm.x,VLOOKUP(I3538,'2026-01-09_taxon-match'!$A$2:$N$81,4,FALSE),IF(_xlpm.x=0,"",_xlpm.x)))</f>
        <v>Sterechinus neumayeri</v>
      </c>
      <c r="K3538"/>
      <c r="L3538" s="46" t="str">
        <f>IF(I3538="","",_xlfn.LET(_xlpm.x,VLOOKUP(I3538,'2026-01-09_taxon-match'!$A$2:$N$81,3,FALSE),IF(_xlpm.x=0,"",_xlpm.x)))</f>
        <v>urn:lsid:marinespecies.org:taxname:160831</v>
      </c>
      <c r="M3538" s="46" t="str">
        <f>IF($I3538="","",_xlfn.LET(_xlpm.x,VLOOKUP($I3538,'2026-01-09_taxon-match'!$A$2:$N$81,5,FALSE),IF(_xlpm.x=0,"",_xlpm.x)))</f>
        <v>(Meissner, 1900)</v>
      </c>
      <c r="N3538" s="46" t="str">
        <f>IF($I3538="","",_xlfn.LET(_xlpm.x,VLOOKUP($I3538,'2026-01-09_taxon-match'!$A$2:$N$81,6,FALSE),IF(_xlpm.x=0,"",_xlpm.x)))</f>
        <v>Animalia</v>
      </c>
      <c r="O3538" s="46" t="str">
        <f>IF($I3538="","",_xlfn.LET(_xlpm.x,VLOOKUP($I3538,'2026-01-09_taxon-match'!$A$2:$N$81,7,FALSE),IF(_xlpm.x=0,"",_xlpm.x)))</f>
        <v>Echinodermata</v>
      </c>
      <c r="P3538" s="46" t="str">
        <f>IF($I3538="","",_xlfn.LET(_xlpm.x,VLOOKUP($I3538,'2026-01-09_taxon-match'!$A$2:$N$81,8,FALSE),IF(_xlpm.x=0,"",_xlpm.x)))</f>
        <v>Echinoidea</v>
      </c>
      <c r="Q3538" s="46" t="str">
        <f>IF($I3538="","",_xlfn.LET(_xlpm.x,VLOOKUP($I3538,'2026-01-09_taxon-match'!$A$2:$N$81,9,FALSE),IF(_xlpm.x=0,"",_xlpm.x)))</f>
        <v>Camarodonta</v>
      </c>
      <c r="R3538" s="46" t="str">
        <f>IF($I3538="","",_xlfn.LET(_xlpm.x,VLOOKUP($I3538,'2026-01-09_taxon-match'!$A$2:$N$81,10,FALSE),IF(_xlpm.x=0,"",_xlpm.x)))</f>
        <v>Echinidae</v>
      </c>
      <c r="S3538" s="46" t="str">
        <f>IF($I3538="","",_xlfn.LET(_xlpm.x,VLOOKUP($I3538,'2026-01-09_taxon-match'!$A$2:$N$81,11,FALSE),IF(_xlpm.x=0,"",_xlpm.x)))</f>
        <v>Sterechinus</v>
      </c>
      <c r="T3538" s="46" t="str">
        <f>IF($I3538="","",_xlfn.LET(_xlpm.x,VLOOKUP($I3538,'2026-01-09_taxon-match'!$A$2:$N$81,13,FALSE),IF(_xlpm.x=0,"",_xlpm.x)))</f>
        <v>neumayeri</v>
      </c>
      <c r="V3538" t="s">
        <v>43</v>
      </c>
      <c r="W3538" t="s">
        <v>28</v>
      </c>
      <c r="X3538" t="s">
        <v>32</v>
      </c>
      <c r="Y3538" s="46" t="str">
        <f>IF(V3538="","",_xlfn.LET(_xlpm.x,VLOOKUP(V3538,'Drop-down_menus'!$D$2:$E$13,2,FALSE),IF(_xlpm.x=0,"",_xlpm.x)))</f>
        <v>https://orcid.org/0000-0002-0981-7442</v>
      </c>
      <c r="Z3538" s="46" t="str">
        <f>IF(W3538="","",_xlfn.LET(_xlpm.x,VLOOKUP(W3538,'Drop-down_menus'!$D$2:$E$13,2,FALSE),IF(_xlpm.x=0,"",_xlpm.x)))</f>
        <v>https://orcid.org/0000-0002-9037-7623</v>
      </c>
      <c r="AA3538" s="46" t="str">
        <f>IF(X3538="","",_xlfn.LET(_xlpm.x,VLOOKUP(X3538,'Drop-down_menus'!$D$2:$E$13,2,FALSE),IF(_xlpm.x=0,"",_xlpm.x)))</f>
        <v>https://orcid.org/0000-0001-5748-602X</v>
      </c>
      <c r="AB3538" s="46" t="s">
        <v>300</v>
      </c>
      <c r="AC3538" s="46" t="s">
        <v>1115</v>
      </c>
    </row>
    <row r="3539" spans="1:29" ht="15" customHeight="1">
      <c r="A3539" s="46">
        <v>2214</v>
      </c>
      <c r="B3539" s="2">
        <v>4594</v>
      </c>
      <c r="C3539" t="s">
        <v>894</v>
      </c>
      <c r="D3539" s="46" t="b">
        <f>COUNTIF(Events!$B$2:$B$171, C3539) &gt; 0</f>
        <v>1</v>
      </c>
      <c r="E3539" s="46" t="s">
        <v>1113</v>
      </c>
      <c r="F3539" s="2" t="s">
        <v>1104</v>
      </c>
      <c r="G3539" t="s">
        <v>177</v>
      </c>
      <c r="H3539"/>
      <c r="I3539" s="46" t="s">
        <v>177</v>
      </c>
      <c r="J3539" s="46" t="str">
        <f>IF(I3539="","",_xlfn.LET(_xlpm.x,VLOOKUP(I3539,'2026-01-09_taxon-match'!$A$2:$N$81,4,FALSE),IF(_xlpm.x=0,"",_xlpm.x)))</f>
        <v>Sterechinus neumayeri</v>
      </c>
      <c r="K3539"/>
      <c r="L3539" s="46" t="str">
        <f>IF(I3539="","",_xlfn.LET(_xlpm.x,VLOOKUP(I3539,'2026-01-09_taxon-match'!$A$2:$N$81,3,FALSE),IF(_xlpm.x=0,"",_xlpm.x)))</f>
        <v>urn:lsid:marinespecies.org:taxname:160831</v>
      </c>
      <c r="M3539" s="46" t="str">
        <f>IF($I3539="","",_xlfn.LET(_xlpm.x,VLOOKUP($I3539,'2026-01-09_taxon-match'!$A$2:$N$81,5,FALSE),IF(_xlpm.x=0,"",_xlpm.x)))</f>
        <v>(Meissner, 1900)</v>
      </c>
      <c r="N3539" s="46" t="str">
        <f>IF($I3539="","",_xlfn.LET(_xlpm.x,VLOOKUP($I3539,'2026-01-09_taxon-match'!$A$2:$N$81,6,FALSE),IF(_xlpm.x=0,"",_xlpm.x)))</f>
        <v>Animalia</v>
      </c>
      <c r="O3539" s="46" t="str">
        <f>IF($I3539="","",_xlfn.LET(_xlpm.x,VLOOKUP($I3539,'2026-01-09_taxon-match'!$A$2:$N$81,7,FALSE),IF(_xlpm.x=0,"",_xlpm.x)))</f>
        <v>Echinodermata</v>
      </c>
      <c r="P3539" s="46" t="str">
        <f>IF($I3539="","",_xlfn.LET(_xlpm.x,VLOOKUP($I3539,'2026-01-09_taxon-match'!$A$2:$N$81,8,FALSE),IF(_xlpm.x=0,"",_xlpm.x)))</f>
        <v>Echinoidea</v>
      </c>
      <c r="Q3539" s="46" t="str">
        <f>IF($I3539="","",_xlfn.LET(_xlpm.x,VLOOKUP($I3539,'2026-01-09_taxon-match'!$A$2:$N$81,9,FALSE),IF(_xlpm.x=0,"",_xlpm.x)))</f>
        <v>Camarodonta</v>
      </c>
      <c r="R3539" s="46" t="str">
        <f>IF($I3539="","",_xlfn.LET(_xlpm.x,VLOOKUP($I3539,'2026-01-09_taxon-match'!$A$2:$N$81,10,FALSE),IF(_xlpm.x=0,"",_xlpm.x)))</f>
        <v>Echinidae</v>
      </c>
      <c r="S3539" s="46" t="str">
        <f>IF($I3539="","",_xlfn.LET(_xlpm.x,VLOOKUP($I3539,'2026-01-09_taxon-match'!$A$2:$N$81,11,FALSE),IF(_xlpm.x=0,"",_xlpm.x)))</f>
        <v>Sterechinus</v>
      </c>
      <c r="T3539" s="46" t="str">
        <f>IF($I3539="","",_xlfn.LET(_xlpm.x,VLOOKUP($I3539,'2026-01-09_taxon-match'!$A$2:$N$81,13,FALSE),IF(_xlpm.x=0,"",_xlpm.x)))</f>
        <v>neumayeri</v>
      </c>
      <c r="U3539"/>
      <c r="V3539" t="s">
        <v>43</v>
      </c>
      <c r="W3539" t="s">
        <v>28</v>
      </c>
      <c r="X3539" t="s">
        <v>32</v>
      </c>
      <c r="Y3539" s="46" t="str">
        <f>IF(V3539="","",_xlfn.LET(_xlpm.x,VLOOKUP(V3539,'Drop-down_menus'!$D$2:$E$13,2,FALSE),IF(_xlpm.x=0,"",_xlpm.x)))</f>
        <v>https://orcid.org/0000-0002-0981-7442</v>
      </c>
      <c r="Z3539" s="46" t="str">
        <f>IF(W3539="","",_xlfn.LET(_xlpm.x,VLOOKUP(W3539,'Drop-down_menus'!$D$2:$E$13,2,FALSE),IF(_xlpm.x=0,"",_xlpm.x)))</f>
        <v>https://orcid.org/0000-0002-9037-7623</v>
      </c>
      <c r="AA3539" s="46" t="str">
        <f>IF(X3539="","",_xlfn.LET(_xlpm.x,VLOOKUP(X3539,'Drop-down_menus'!$D$2:$E$13,2,FALSE),IF(_xlpm.x=0,"",_xlpm.x)))</f>
        <v>https://orcid.org/0000-0001-5748-602X</v>
      </c>
      <c r="AB3539" s="46" t="s">
        <v>172</v>
      </c>
      <c r="AC3539" s="46" t="s">
        <v>1114</v>
      </c>
    </row>
    <row r="3540" spans="1:29" ht="15" customHeight="1">
      <c r="A3540" s="46">
        <v>2214</v>
      </c>
      <c r="B3540" s="2">
        <v>4595</v>
      </c>
      <c r="C3540" t="s">
        <v>894</v>
      </c>
      <c r="D3540" s="46" t="b">
        <f>COUNTIF(Events!$B$2:$B$171, C3540) &gt; 0</f>
        <v>1</v>
      </c>
      <c r="E3540" s="46" t="s">
        <v>1109</v>
      </c>
      <c r="F3540" s="46" t="s">
        <v>1107</v>
      </c>
      <c r="G3540" t="s">
        <v>177</v>
      </c>
      <c r="H3540"/>
      <c r="I3540" s="46" t="s">
        <v>177</v>
      </c>
      <c r="J3540" s="46" t="str">
        <f>IF(I3540="","",_xlfn.LET(_xlpm.x,VLOOKUP(I3540,'2026-01-09_taxon-match'!$A$2:$N$81,4,FALSE),IF(_xlpm.x=0,"",_xlpm.x)))</f>
        <v>Sterechinus neumayeri</v>
      </c>
      <c r="K3540"/>
      <c r="L3540" s="46" t="str">
        <f>IF(I3540="","",_xlfn.LET(_xlpm.x,VLOOKUP(I3540,'2026-01-09_taxon-match'!$A$2:$N$81,3,FALSE),IF(_xlpm.x=0,"",_xlpm.x)))</f>
        <v>urn:lsid:marinespecies.org:taxname:160831</v>
      </c>
      <c r="M3540" s="46" t="str">
        <f>IF($I3540="","",_xlfn.LET(_xlpm.x,VLOOKUP($I3540,'2026-01-09_taxon-match'!$A$2:$N$81,5,FALSE),IF(_xlpm.x=0,"",_xlpm.x)))</f>
        <v>(Meissner, 1900)</v>
      </c>
      <c r="N3540" s="46" t="str">
        <f>IF($I3540="","",_xlfn.LET(_xlpm.x,VLOOKUP($I3540,'2026-01-09_taxon-match'!$A$2:$N$81,6,FALSE),IF(_xlpm.x=0,"",_xlpm.x)))</f>
        <v>Animalia</v>
      </c>
      <c r="O3540" s="46" t="str">
        <f>IF($I3540="","",_xlfn.LET(_xlpm.x,VLOOKUP($I3540,'2026-01-09_taxon-match'!$A$2:$N$81,7,FALSE),IF(_xlpm.x=0,"",_xlpm.x)))</f>
        <v>Echinodermata</v>
      </c>
      <c r="P3540" s="46" t="str">
        <f>IF($I3540="","",_xlfn.LET(_xlpm.x,VLOOKUP($I3540,'2026-01-09_taxon-match'!$A$2:$N$81,8,FALSE),IF(_xlpm.x=0,"",_xlpm.x)))</f>
        <v>Echinoidea</v>
      </c>
      <c r="Q3540" s="46" t="str">
        <f>IF($I3540="","",_xlfn.LET(_xlpm.x,VLOOKUP($I3540,'2026-01-09_taxon-match'!$A$2:$N$81,9,FALSE),IF(_xlpm.x=0,"",_xlpm.x)))</f>
        <v>Camarodonta</v>
      </c>
      <c r="R3540" s="46" t="str">
        <f>IF($I3540="","",_xlfn.LET(_xlpm.x,VLOOKUP($I3540,'2026-01-09_taxon-match'!$A$2:$N$81,10,FALSE),IF(_xlpm.x=0,"",_xlpm.x)))</f>
        <v>Echinidae</v>
      </c>
      <c r="S3540" s="46" t="str">
        <f>IF($I3540="","",_xlfn.LET(_xlpm.x,VLOOKUP($I3540,'2026-01-09_taxon-match'!$A$2:$N$81,11,FALSE),IF(_xlpm.x=0,"",_xlpm.x)))</f>
        <v>Sterechinus</v>
      </c>
      <c r="T3540" s="46" t="str">
        <f>IF($I3540="","",_xlfn.LET(_xlpm.x,VLOOKUP($I3540,'2026-01-09_taxon-match'!$A$2:$N$81,13,FALSE),IF(_xlpm.x=0,"",_xlpm.x)))</f>
        <v>neumayeri</v>
      </c>
      <c r="V3540" t="s">
        <v>43</v>
      </c>
      <c r="W3540" t="s">
        <v>28</v>
      </c>
      <c r="X3540" t="s">
        <v>32</v>
      </c>
      <c r="Y3540" s="46" t="str">
        <f>IF(V3540="","",_xlfn.LET(_xlpm.x,VLOOKUP(V3540,'Drop-down_menus'!$D$2:$E$13,2,FALSE),IF(_xlpm.x=0,"",_xlpm.x)))</f>
        <v>https://orcid.org/0000-0002-0981-7442</v>
      </c>
      <c r="Z3540" s="46" t="str">
        <f>IF(W3540="","",_xlfn.LET(_xlpm.x,VLOOKUP(W3540,'Drop-down_menus'!$D$2:$E$13,2,FALSE),IF(_xlpm.x=0,"",_xlpm.x)))</f>
        <v>https://orcid.org/0000-0002-9037-7623</v>
      </c>
      <c r="AA3540" s="46" t="str">
        <f>IF(X3540="","",_xlfn.LET(_xlpm.x,VLOOKUP(X3540,'Drop-down_menus'!$D$2:$E$13,2,FALSE),IF(_xlpm.x=0,"",_xlpm.x)))</f>
        <v>https://orcid.org/0000-0001-5748-602X</v>
      </c>
      <c r="AB3540" s="46" t="s">
        <v>172</v>
      </c>
      <c r="AC3540" s="46" t="s">
        <v>189</v>
      </c>
    </row>
    <row r="3541" spans="1:29" ht="15" customHeight="1">
      <c r="A3541" s="46">
        <v>2214</v>
      </c>
      <c r="B3541" s="2">
        <v>4596</v>
      </c>
      <c r="C3541" t="s">
        <v>894</v>
      </c>
      <c r="D3541" s="46" t="b">
        <f>COUNTIF(Events!$B$2:$B$171, C3541) &gt; 0</f>
        <v>1</v>
      </c>
      <c r="E3541" s="46" t="s">
        <v>1110</v>
      </c>
      <c r="F3541" s="46" t="s">
        <v>1108</v>
      </c>
      <c r="G3541" t="s">
        <v>177</v>
      </c>
      <c r="H3541"/>
      <c r="I3541" s="46" t="s">
        <v>177</v>
      </c>
      <c r="J3541" s="46" t="str">
        <f>IF(I3541="","",_xlfn.LET(_xlpm.x,VLOOKUP(I3541,'2026-01-09_taxon-match'!$A$2:$N$81,4,FALSE),IF(_xlpm.x=0,"",_xlpm.x)))</f>
        <v>Sterechinus neumayeri</v>
      </c>
      <c r="K3541"/>
      <c r="L3541" s="46" t="str">
        <f>IF(I3541="","",_xlfn.LET(_xlpm.x,VLOOKUP(I3541,'2026-01-09_taxon-match'!$A$2:$N$81,3,FALSE),IF(_xlpm.x=0,"",_xlpm.x)))</f>
        <v>urn:lsid:marinespecies.org:taxname:160831</v>
      </c>
      <c r="M3541" s="46" t="str">
        <f>IF($I3541="","",_xlfn.LET(_xlpm.x,VLOOKUP($I3541,'2026-01-09_taxon-match'!$A$2:$N$81,5,FALSE),IF(_xlpm.x=0,"",_xlpm.x)))</f>
        <v>(Meissner, 1900)</v>
      </c>
      <c r="N3541" s="46" t="str">
        <f>IF($I3541="","",_xlfn.LET(_xlpm.x,VLOOKUP($I3541,'2026-01-09_taxon-match'!$A$2:$N$81,6,FALSE),IF(_xlpm.x=0,"",_xlpm.x)))</f>
        <v>Animalia</v>
      </c>
      <c r="O3541" s="46" t="str">
        <f>IF($I3541="","",_xlfn.LET(_xlpm.x,VLOOKUP($I3541,'2026-01-09_taxon-match'!$A$2:$N$81,7,FALSE),IF(_xlpm.x=0,"",_xlpm.x)))</f>
        <v>Echinodermata</v>
      </c>
      <c r="P3541" s="46" t="str">
        <f>IF($I3541="","",_xlfn.LET(_xlpm.x,VLOOKUP($I3541,'2026-01-09_taxon-match'!$A$2:$N$81,8,FALSE),IF(_xlpm.x=0,"",_xlpm.x)))</f>
        <v>Echinoidea</v>
      </c>
      <c r="Q3541" s="46" t="str">
        <f>IF($I3541="","",_xlfn.LET(_xlpm.x,VLOOKUP($I3541,'2026-01-09_taxon-match'!$A$2:$N$81,9,FALSE),IF(_xlpm.x=0,"",_xlpm.x)))</f>
        <v>Camarodonta</v>
      </c>
      <c r="R3541" s="46" t="str">
        <f>IF($I3541="","",_xlfn.LET(_xlpm.x,VLOOKUP($I3541,'2026-01-09_taxon-match'!$A$2:$N$81,10,FALSE),IF(_xlpm.x=0,"",_xlpm.x)))</f>
        <v>Echinidae</v>
      </c>
      <c r="S3541" s="46" t="str">
        <f>IF($I3541="","",_xlfn.LET(_xlpm.x,VLOOKUP($I3541,'2026-01-09_taxon-match'!$A$2:$N$81,11,FALSE),IF(_xlpm.x=0,"",_xlpm.x)))</f>
        <v>Sterechinus</v>
      </c>
      <c r="T3541" s="46" t="str">
        <f>IF($I3541="","",_xlfn.LET(_xlpm.x,VLOOKUP($I3541,'2026-01-09_taxon-match'!$A$2:$N$81,13,FALSE),IF(_xlpm.x=0,"",_xlpm.x)))</f>
        <v>neumayeri</v>
      </c>
      <c r="V3541" t="s">
        <v>43</v>
      </c>
      <c r="W3541" t="s">
        <v>28</v>
      </c>
      <c r="X3541" t="s">
        <v>32</v>
      </c>
      <c r="Y3541" s="46" t="str">
        <f>IF(V3541="","",_xlfn.LET(_xlpm.x,VLOOKUP(V3541,'Drop-down_menus'!$D$2:$E$13,2,FALSE),IF(_xlpm.x=0,"",_xlpm.x)))</f>
        <v>https://orcid.org/0000-0002-0981-7442</v>
      </c>
      <c r="Z3541" s="46" t="str">
        <f>IF(W3541="","",_xlfn.LET(_xlpm.x,VLOOKUP(W3541,'Drop-down_menus'!$D$2:$E$13,2,FALSE),IF(_xlpm.x=0,"",_xlpm.x)))</f>
        <v>https://orcid.org/0000-0002-9037-7623</v>
      </c>
      <c r="AA3541" s="46" t="str">
        <f>IF(X3541="","",_xlfn.LET(_xlpm.x,VLOOKUP(X3541,'Drop-down_menus'!$D$2:$E$13,2,FALSE),IF(_xlpm.x=0,"",_xlpm.x)))</f>
        <v>https://orcid.org/0000-0001-5748-602X</v>
      </c>
      <c r="AB3541" s="46" t="s">
        <v>229</v>
      </c>
      <c r="AC3541" s="46" t="s">
        <v>1114</v>
      </c>
    </row>
    <row r="3542" spans="1:29" ht="15" customHeight="1">
      <c r="A3542" s="46">
        <v>2214</v>
      </c>
      <c r="B3542" s="2">
        <v>4597</v>
      </c>
      <c r="C3542" t="s">
        <v>894</v>
      </c>
      <c r="D3542" s="46" t="b">
        <f>COUNTIF(Events!$B$2:$B$171, C3542) &gt; 0</f>
        <v>1</v>
      </c>
      <c r="E3542" s="46" t="s">
        <v>1111</v>
      </c>
      <c r="F3542" s="46" t="s">
        <v>1108</v>
      </c>
      <c r="G3542" t="s">
        <v>177</v>
      </c>
      <c r="H3542"/>
      <c r="I3542" s="46" t="s">
        <v>177</v>
      </c>
      <c r="J3542" s="46" t="str">
        <f>IF(I3542="","",_xlfn.LET(_xlpm.x,VLOOKUP(I3542,'2026-01-09_taxon-match'!$A$2:$N$81,4,FALSE),IF(_xlpm.x=0,"",_xlpm.x)))</f>
        <v>Sterechinus neumayeri</v>
      </c>
      <c r="K3542"/>
      <c r="L3542" s="46" t="str">
        <f>IF(I3542="","",_xlfn.LET(_xlpm.x,VLOOKUP(I3542,'2026-01-09_taxon-match'!$A$2:$N$81,3,FALSE),IF(_xlpm.x=0,"",_xlpm.x)))</f>
        <v>urn:lsid:marinespecies.org:taxname:160831</v>
      </c>
      <c r="M3542" s="46" t="str">
        <f>IF($I3542="","",_xlfn.LET(_xlpm.x,VLOOKUP($I3542,'2026-01-09_taxon-match'!$A$2:$N$81,5,FALSE),IF(_xlpm.x=0,"",_xlpm.x)))</f>
        <v>(Meissner, 1900)</v>
      </c>
      <c r="N3542" s="46" t="str">
        <f>IF($I3542="","",_xlfn.LET(_xlpm.x,VLOOKUP($I3542,'2026-01-09_taxon-match'!$A$2:$N$81,6,FALSE),IF(_xlpm.x=0,"",_xlpm.x)))</f>
        <v>Animalia</v>
      </c>
      <c r="O3542" s="46" t="str">
        <f>IF($I3542="","",_xlfn.LET(_xlpm.x,VLOOKUP($I3542,'2026-01-09_taxon-match'!$A$2:$N$81,7,FALSE),IF(_xlpm.x=0,"",_xlpm.x)))</f>
        <v>Echinodermata</v>
      </c>
      <c r="P3542" s="46" t="str">
        <f>IF($I3542="","",_xlfn.LET(_xlpm.x,VLOOKUP($I3542,'2026-01-09_taxon-match'!$A$2:$N$81,8,FALSE),IF(_xlpm.x=0,"",_xlpm.x)))</f>
        <v>Echinoidea</v>
      </c>
      <c r="Q3542" s="46" t="str">
        <f>IF($I3542="","",_xlfn.LET(_xlpm.x,VLOOKUP($I3542,'2026-01-09_taxon-match'!$A$2:$N$81,9,FALSE),IF(_xlpm.x=0,"",_xlpm.x)))</f>
        <v>Camarodonta</v>
      </c>
      <c r="R3542" s="46" t="str">
        <f>IF($I3542="","",_xlfn.LET(_xlpm.x,VLOOKUP($I3542,'2026-01-09_taxon-match'!$A$2:$N$81,10,FALSE),IF(_xlpm.x=0,"",_xlpm.x)))</f>
        <v>Echinidae</v>
      </c>
      <c r="S3542" s="46" t="str">
        <f>IF($I3542="","",_xlfn.LET(_xlpm.x,VLOOKUP($I3542,'2026-01-09_taxon-match'!$A$2:$N$81,11,FALSE),IF(_xlpm.x=0,"",_xlpm.x)))</f>
        <v>Sterechinus</v>
      </c>
      <c r="T3542" s="46" t="str">
        <f>IF($I3542="","",_xlfn.LET(_xlpm.x,VLOOKUP($I3542,'2026-01-09_taxon-match'!$A$2:$N$81,13,FALSE),IF(_xlpm.x=0,"",_xlpm.x)))</f>
        <v>neumayeri</v>
      </c>
      <c r="V3542" t="s">
        <v>43</v>
      </c>
      <c r="W3542" t="s">
        <v>28</v>
      </c>
      <c r="X3542" t="s">
        <v>32</v>
      </c>
      <c r="Y3542" s="46" t="str">
        <f>IF(V3542="","",_xlfn.LET(_xlpm.x,VLOOKUP(V3542,'Drop-down_menus'!$D$2:$E$13,2,FALSE),IF(_xlpm.x=0,"",_xlpm.x)))</f>
        <v>https://orcid.org/0000-0002-0981-7442</v>
      </c>
      <c r="Z3542" s="46" t="str">
        <f>IF(W3542="","",_xlfn.LET(_xlpm.x,VLOOKUP(W3542,'Drop-down_menus'!$D$2:$E$13,2,FALSE),IF(_xlpm.x=0,"",_xlpm.x)))</f>
        <v>https://orcid.org/0000-0002-9037-7623</v>
      </c>
      <c r="AA3542" s="46" t="str">
        <f>IF(X3542="","",_xlfn.LET(_xlpm.x,VLOOKUP(X3542,'Drop-down_menus'!$D$2:$E$13,2,FALSE),IF(_xlpm.x=0,"",_xlpm.x)))</f>
        <v>https://orcid.org/0000-0001-5748-602X</v>
      </c>
      <c r="AB3542" s="46" t="s">
        <v>229</v>
      </c>
      <c r="AC3542" s="46" t="s">
        <v>1114</v>
      </c>
    </row>
    <row r="3543" spans="1:29" ht="15" customHeight="1">
      <c r="A3543" s="46">
        <v>2214</v>
      </c>
      <c r="B3543" s="2">
        <v>4598</v>
      </c>
      <c r="C3543" t="s">
        <v>894</v>
      </c>
      <c r="D3543" s="46" t="b">
        <f>COUNTIF(Events!$B$2:$B$171, C3543) &gt; 0</f>
        <v>1</v>
      </c>
      <c r="E3543" s="2" t="s">
        <v>1106</v>
      </c>
      <c r="F3543" s="46" t="s">
        <v>1105</v>
      </c>
      <c r="G3543" t="s">
        <v>177</v>
      </c>
      <c r="H3543"/>
      <c r="I3543" s="46" t="s">
        <v>177</v>
      </c>
      <c r="J3543" s="46" t="str">
        <f>IF(I3543="","",_xlfn.LET(_xlpm.x,VLOOKUP(I3543,'2026-01-09_taxon-match'!$A$2:$N$81,4,FALSE),IF(_xlpm.x=0,"",_xlpm.x)))</f>
        <v>Sterechinus neumayeri</v>
      </c>
      <c r="K3543"/>
      <c r="L3543" s="46" t="str">
        <f>IF(I3543="","",_xlfn.LET(_xlpm.x,VLOOKUP(I3543,'2026-01-09_taxon-match'!$A$2:$N$81,3,FALSE),IF(_xlpm.x=0,"",_xlpm.x)))</f>
        <v>urn:lsid:marinespecies.org:taxname:160831</v>
      </c>
      <c r="M3543" s="46" t="str">
        <f>IF($I3543="","",_xlfn.LET(_xlpm.x,VLOOKUP($I3543,'2026-01-09_taxon-match'!$A$2:$N$81,5,FALSE),IF(_xlpm.x=0,"",_xlpm.x)))</f>
        <v>(Meissner, 1900)</v>
      </c>
      <c r="N3543" s="46" t="str">
        <f>IF($I3543="","",_xlfn.LET(_xlpm.x,VLOOKUP($I3543,'2026-01-09_taxon-match'!$A$2:$N$81,6,FALSE),IF(_xlpm.x=0,"",_xlpm.x)))</f>
        <v>Animalia</v>
      </c>
      <c r="O3543" s="46" t="str">
        <f>IF($I3543="","",_xlfn.LET(_xlpm.x,VLOOKUP($I3543,'2026-01-09_taxon-match'!$A$2:$N$81,7,FALSE),IF(_xlpm.x=0,"",_xlpm.x)))</f>
        <v>Echinodermata</v>
      </c>
      <c r="P3543" s="46" t="str">
        <f>IF($I3543="","",_xlfn.LET(_xlpm.x,VLOOKUP($I3543,'2026-01-09_taxon-match'!$A$2:$N$81,8,FALSE),IF(_xlpm.x=0,"",_xlpm.x)))</f>
        <v>Echinoidea</v>
      </c>
      <c r="Q3543" s="46" t="str">
        <f>IF($I3543="","",_xlfn.LET(_xlpm.x,VLOOKUP($I3543,'2026-01-09_taxon-match'!$A$2:$N$81,9,FALSE),IF(_xlpm.x=0,"",_xlpm.x)))</f>
        <v>Camarodonta</v>
      </c>
      <c r="R3543" s="46" t="str">
        <f>IF($I3543="","",_xlfn.LET(_xlpm.x,VLOOKUP($I3543,'2026-01-09_taxon-match'!$A$2:$N$81,10,FALSE),IF(_xlpm.x=0,"",_xlpm.x)))</f>
        <v>Echinidae</v>
      </c>
      <c r="S3543" s="46" t="str">
        <f>IF($I3543="","",_xlfn.LET(_xlpm.x,VLOOKUP($I3543,'2026-01-09_taxon-match'!$A$2:$N$81,11,FALSE),IF(_xlpm.x=0,"",_xlpm.x)))</f>
        <v>Sterechinus</v>
      </c>
      <c r="T3543" s="46" t="str">
        <f>IF($I3543="","",_xlfn.LET(_xlpm.x,VLOOKUP($I3543,'2026-01-09_taxon-match'!$A$2:$N$81,13,FALSE),IF(_xlpm.x=0,"",_xlpm.x)))</f>
        <v>neumayeri</v>
      </c>
      <c r="V3543" t="s">
        <v>43</v>
      </c>
      <c r="W3543" t="s">
        <v>28</v>
      </c>
      <c r="X3543" t="s">
        <v>32</v>
      </c>
      <c r="Y3543" s="46" t="str">
        <f>IF(V3543="","",_xlfn.LET(_xlpm.x,VLOOKUP(V3543,'Drop-down_menus'!$D$2:$E$13,2,FALSE),IF(_xlpm.x=0,"",_xlpm.x)))</f>
        <v>https://orcid.org/0000-0002-0981-7442</v>
      </c>
      <c r="Z3543" s="46" t="str">
        <f>IF(W3543="","",_xlfn.LET(_xlpm.x,VLOOKUP(W3543,'Drop-down_menus'!$D$2:$E$13,2,FALSE),IF(_xlpm.x=0,"",_xlpm.x)))</f>
        <v>https://orcid.org/0000-0002-9037-7623</v>
      </c>
      <c r="AA3543" s="46" t="str">
        <f>IF(X3543="","",_xlfn.LET(_xlpm.x,VLOOKUP(X3543,'Drop-down_menus'!$D$2:$E$13,2,FALSE),IF(_xlpm.x=0,"",_xlpm.x)))</f>
        <v>https://orcid.org/0000-0001-5748-602X</v>
      </c>
      <c r="AB3543" s="46" t="s">
        <v>300</v>
      </c>
      <c r="AC3543" s="46" t="s">
        <v>1115</v>
      </c>
    </row>
    <row r="3544" spans="1:29" ht="15" customHeight="1">
      <c r="A3544" s="46">
        <v>2215</v>
      </c>
      <c r="B3544" s="2">
        <v>4599</v>
      </c>
      <c r="C3544" t="s">
        <v>894</v>
      </c>
      <c r="D3544" s="46" t="b">
        <f>COUNTIF(Events!$B$2:$B$171, C3544) &gt; 0</f>
        <v>1</v>
      </c>
      <c r="E3544" s="46" t="s">
        <v>1113</v>
      </c>
      <c r="F3544" s="2" t="s">
        <v>1104</v>
      </c>
      <c r="G3544" t="s">
        <v>177</v>
      </c>
      <c r="H3544"/>
      <c r="I3544" s="46" t="s">
        <v>177</v>
      </c>
      <c r="J3544" s="46" t="str">
        <f>IF(I3544="","",_xlfn.LET(_xlpm.x,VLOOKUP(I3544,'2026-01-09_taxon-match'!$A$2:$N$81,4,FALSE),IF(_xlpm.x=0,"",_xlpm.x)))</f>
        <v>Sterechinus neumayeri</v>
      </c>
      <c r="K3544"/>
      <c r="L3544" s="46" t="str">
        <f>IF(I3544="","",_xlfn.LET(_xlpm.x,VLOOKUP(I3544,'2026-01-09_taxon-match'!$A$2:$N$81,3,FALSE),IF(_xlpm.x=0,"",_xlpm.x)))</f>
        <v>urn:lsid:marinespecies.org:taxname:160831</v>
      </c>
      <c r="M3544" s="46" t="str">
        <f>IF($I3544="","",_xlfn.LET(_xlpm.x,VLOOKUP($I3544,'2026-01-09_taxon-match'!$A$2:$N$81,5,FALSE),IF(_xlpm.x=0,"",_xlpm.x)))</f>
        <v>(Meissner, 1900)</v>
      </c>
      <c r="N3544" s="46" t="str">
        <f>IF($I3544="","",_xlfn.LET(_xlpm.x,VLOOKUP($I3544,'2026-01-09_taxon-match'!$A$2:$N$81,6,FALSE),IF(_xlpm.x=0,"",_xlpm.x)))</f>
        <v>Animalia</v>
      </c>
      <c r="O3544" s="46" t="str">
        <f>IF($I3544="","",_xlfn.LET(_xlpm.x,VLOOKUP($I3544,'2026-01-09_taxon-match'!$A$2:$N$81,7,FALSE),IF(_xlpm.x=0,"",_xlpm.x)))</f>
        <v>Echinodermata</v>
      </c>
      <c r="P3544" s="46" t="str">
        <f>IF($I3544="","",_xlfn.LET(_xlpm.x,VLOOKUP($I3544,'2026-01-09_taxon-match'!$A$2:$N$81,8,FALSE),IF(_xlpm.x=0,"",_xlpm.x)))</f>
        <v>Echinoidea</v>
      </c>
      <c r="Q3544" s="46" t="str">
        <f>IF($I3544="","",_xlfn.LET(_xlpm.x,VLOOKUP($I3544,'2026-01-09_taxon-match'!$A$2:$N$81,9,FALSE),IF(_xlpm.x=0,"",_xlpm.x)))</f>
        <v>Camarodonta</v>
      </c>
      <c r="R3544" s="46" t="str">
        <f>IF($I3544="","",_xlfn.LET(_xlpm.x,VLOOKUP($I3544,'2026-01-09_taxon-match'!$A$2:$N$81,10,FALSE),IF(_xlpm.x=0,"",_xlpm.x)))</f>
        <v>Echinidae</v>
      </c>
      <c r="S3544" s="46" t="str">
        <f>IF($I3544="","",_xlfn.LET(_xlpm.x,VLOOKUP($I3544,'2026-01-09_taxon-match'!$A$2:$N$81,11,FALSE),IF(_xlpm.x=0,"",_xlpm.x)))</f>
        <v>Sterechinus</v>
      </c>
      <c r="T3544" s="46" t="str">
        <f>IF($I3544="","",_xlfn.LET(_xlpm.x,VLOOKUP($I3544,'2026-01-09_taxon-match'!$A$2:$N$81,13,FALSE),IF(_xlpm.x=0,"",_xlpm.x)))</f>
        <v>neumayeri</v>
      </c>
      <c r="U3544"/>
      <c r="V3544" t="s">
        <v>43</v>
      </c>
      <c r="W3544" t="s">
        <v>28</v>
      </c>
      <c r="X3544" t="s">
        <v>32</v>
      </c>
      <c r="Y3544" s="46" t="str">
        <f>IF(V3544="","",_xlfn.LET(_xlpm.x,VLOOKUP(V3544,'Drop-down_menus'!$D$2:$E$13,2,FALSE),IF(_xlpm.x=0,"",_xlpm.x)))</f>
        <v>https://orcid.org/0000-0002-0981-7442</v>
      </c>
      <c r="Z3544" s="46" t="str">
        <f>IF(W3544="","",_xlfn.LET(_xlpm.x,VLOOKUP(W3544,'Drop-down_menus'!$D$2:$E$13,2,FALSE),IF(_xlpm.x=0,"",_xlpm.x)))</f>
        <v>https://orcid.org/0000-0002-9037-7623</v>
      </c>
      <c r="AA3544" s="46" t="str">
        <f>IF(X3544="","",_xlfn.LET(_xlpm.x,VLOOKUP(X3544,'Drop-down_menus'!$D$2:$E$13,2,FALSE),IF(_xlpm.x=0,"",_xlpm.x)))</f>
        <v>https://orcid.org/0000-0001-5748-602X</v>
      </c>
      <c r="AB3544" s="46" t="s">
        <v>172</v>
      </c>
      <c r="AC3544" s="46" t="s">
        <v>1114</v>
      </c>
    </row>
    <row r="3545" spans="1:29" ht="15" customHeight="1">
      <c r="A3545" s="46">
        <v>2215</v>
      </c>
      <c r="B3545" s="2">
        <v>4600</v>
      </c>
      <c r="C3545" t="s">
        <v>894</v>
      </c>
      <c r="D3545" s="46" t="b">
        <f>COUNTIF(Events!$B$2:$B$171, C3545) &gt; 0</f>
        <v>1</v>
      </c>
      <c r="E3545" s="46" t="s">
        <v>1109</v>
      </c>
      <c r="F3545" s="46" t="s">
        <v>1107</v>
      </c>
      <c r="G3545" t="s">
        <v>177</v>
      </c>
      <c r="H3545"/>
      <c r="I3545" s="46" t="s">
        <v>177</v>
      </c>
      <c r="J3545" s="46" t="str">
        <f>IF(I3545="","",_xlfn.LET(_xlpm.x,VLOOKUP(I3545,'2026-01-09_taxon-match'!$A$2:$N$81,4,FALSE),IF(_xlpm.x=0,"",_xlpm.x)))</f>
        <v>Sterechinus neumayeri</v>
      </c>
      <c r="K3545"/>
      <c r="L3545" s="46" t="str">
        <f>IF(I3545="","",_xlfn.LET(_xlpm.x,VLOOKUP(I3545,'2026-01-09_taxon-match'!$A$2:$N$81,3,FALSE),IF(_xlpm.x=0,"",_xlpm.x)))</f>
        <v>urn:lsid:marinespecies.org:taxname:160831</v>
      </c>
      <c r="M3545" s="46" t="str">
        <f>IF($I3545="","",_xlfn.LET(_xlpm.x,VLOOKUP($I3545,'2026-01-09_taxon-match'!$A$2:$N$81,5,FALSE),IF(_xlpm.x=0,"",_xlpm.x)))</f>
        <v>(Meissner, 1900)</v>
      </c>
      <c r="N3545" s="46" t="str">
        <f>IF($I3545="","",_xlfn.LET(_xlpm.x,VLOOKUP($I3545,'2026-01-09_taxon-match'!$A$2:$N$81,6,FALSE),IF(_xlpm.x=0,"",_xlpm.x)))</f>
        <v>Animalia</v>
      </c>
      <c r="O3545" s="46" t="str">
        <f>IF($I3545="","",_xlfn.LET(_xlpm.x,VLOOKUP($I3545,'2026-01-09_taxon-match'!$A$2:$N$81,7,FALSE),IF(_xlpm.x=0,"",_xlpm.x)))</f>
        <v>Echinodermata</v>
      </c>
      <c r="P3545" s="46" t="str">
        <f>IF($I3545="","",_xlfn.LET(_xlpm.x,VLOOKUP($I3545,'2026-01-09_taxon-match'!$A$2:$N$81,8,FALSE),IF(_xlpm.x=0,"",_xlpm.x)))</f>
        <v>Echinoidea</v>
      </c>
      <c r="Q3545" s="46" t="str">
        <f>IF($I3545="","",_xlfn.LET(_xlpm.x,VLOOKUP($I3545,'2026-01-09_taxon-match'!$A$2:$N$81,9,FALSE),IF(_xlpm.x=0,"",_xlpm.x)))</f>
        <v>Camarodonta</v>
      </c>
      <c r="R3545" s="46" t="str">
        <f>IF($I3545="","",_xlfn.LET(_xlpm.x,VLOOKUP($I3545,'2026-01-09_taxon-match'!$A$2:$N$81,10,FALSE),IF(_xlpm.x=0,"",_xlpm.x)))</f>
        <v>Echinidae</v>
      </c>
      <c r="S3545" s="46" t="str">
        <f>IF($I3545="","",_xlfn.LET(_xlpm.x,VLOOKUP($I3545,'2026-01-09_taxon-match'!$A$2:$N$81,11,FALSE),IF(_xlpm.x=0,"",_xlpm.x)))</f>
        <v>Sterechinus</v>
      </c>
      <c r="T3545" s="46" t="str">
        <f>IF($I3545="","",_xlfn.LET(_xlpm.x,VLOOKUP($I3545,'2026-01-09_taxon-match'!$A$2:$N$81,13,FALSE),IF(_xlpm.x=0,"",_xlpm.x)))</f>
        <v>neumayeri</v>
      </c>
      <c r="V3545" t="s">
        <v>43</v>
      </c>
      <c r="W3545" t="s">
        <v>28</v>
      </c>
      <c r="X3545" t="s">
        <v>32</v>
      </c>
      <c r="Y3545" s="46" t="str">
        <f>IF(V3545="","",_xlfn.LET(_xlpm.x,VLOOKUP(V3545,'Drop-down_menus'!$D$2:$E$13,2,FALSE),IF(_xlpm.x=0,"",_xlpm.x)))</f>
        <v>https://orcid.org/0000-0002-0981-7442</v>
      </c>
      <c r="Z3545" s="46" t="str">
        <f>IF(W3545="","",_xlfn.LET(_xlpm.x,VLOOKUP(W3545,'Drop-down_menus'!$D$2:$E$13,2,FALSE),IF(_xlpm.x=0,"",_xlpm.x)))</f>
        <v>https://orcid.org/0000-0002-9037-7623</v>
      </c>
      <c r="AA3545" s="46" t="str">
        <f>IF(X3545="","",_xlfn.LET(_xlpm.x,VLOOKUP(X3545,'Drop-down_menus'!$D$2:$E$13,2,FALSE),IF(_xlpm.x=0,"",_xlpm.x)))</f>
        <v>https://orcid.org/0000-0001-5748-602X</v>
      </c>
      <c r="AB3545" s="46" t="s">
        <v>172</v>
      </c>
      <c r="AC3545" s="46" t="s">
        <v>189</v>
      </c>
    </row>
    <row r="3546" spans="1:29" ht="15" customHeight="1">
      <c r="A3546" s="46">
        <v>2215</v>
      </c>
      <c r="B3546" s="2">
        <v>4601</v>
      </c>
      <c r="C3546" t="s">
        <v>894</v>
      </c>
      <c r="D3546" s="46" t="b">
        <f>COUNTIF(Events!$B$2:$B$171, C3546) &gt; 0</f>
        <v>1</v>
      </c>
      <c r="E3546" s="46" t="s">
        <v>1110</v>
      </c>
      <c r="F3546" s="46" t="s">
        <v>1108</v>
      </c>
      <c r="G3546" t="s">
        <v>177</v>
      </c>
      <c r="H3546"/>
      <c r="I3546" s="46" t="s">
        <v>177</v>
      </c>
      <c r="J3546" s="46" t="str">
        <f>IF(I3546="","",_xlfn.LET(_xlpm.x,VLOOKUP(I3546,'2026-01-09_taxon-match'!$A$2:$N$81,4,FALSE),IF(_xlpm.x=0,"",_xlpm.x)))</f>
        <v>Sterechinus neumayeri</v>
      </c>
      <c r="K3546"/>
      <c r="L3546" s="46" t="str">
        <f>IF(I3546="","",_xlfn.LET(_xlpm.x,VLOOKUP(I3546,'2026-01-09_taxon-match'!$A$2:$N$81,3,FALSE),IF(_xlpm.x=0,"",_xlpm.x)))</f>
        <v>urn:lsid:marinespecies.org:taxname:160831</v>
      </c>
      <c r="M3546" s="46" t="str">
        <f>IF($I3546="","",_xlfn.LET(_xlpm.x,VLOOKUP($I3546,'2026-01-09_taxon-match'!$A$2:$N$81,5,FALSE),IF(_xlpm.x=0,"",_xlpm.x)))</f>
        <v>(Meissner, 1900)</v>
      </c>
      <c r="N3546" s="46" t="str">
        <f>IF($I3546="","",_xlfn.LET(_xlpm.x,VLOOKUP($I3546,'2026-01-09_taxon-match'!$A$2:$N$81,6,FALSE),IF(_xlpm.x=0,"",_xlpm.x)))</f>
        <v>Animalia</v>
      </c>
      <c r="O3546" s="46" t="str">
        <f>IF($I3546="","",_xlfn.LET(_xlpm.x,VLOOKUP($I3546,'2026-01-09_taxon-match'!$A$2:$N$81,7,FALSE),IF(_xlpm.x=0,"",_xlpm.x)))</f>
        <v>Echinodermata</v>
      </c>
      <c r="P3546" s="46" t="str">
        <f>IF($I3546="","",_xlfn.LET(_xlpm.x,VLOOKUP($I3546,'2026-01-09_taxon-match'!$A$2:$N$81,8,FALSE),IF(_xlpm.x=0,"",_xlpm.x)))</f>
        <v>Echinoidea</v>
      </c>
      <c r="Q3546" s="46" t="str">
        <f>IF($I3546="","",_xlfn.LET(_xlpm.x,VLOOKUP($I3546,'2026-01-09_taxon-match'!$A$2:$N$81,9,FALSE),IF(_xlpm.x=0,"",_xlpm.x)))</f>
        <v>Camarodonta</v>
      </c>
      <c r="R3546" s="46" t="str">
        <f>IF($I3546="","",_xlfn.LET(_xlpm.x,VLOOKUP($I3546,'2026-01-09_taxon-match'!$A$2:$N$81,10,FALSE),IF(_xlpm.x=0,"",_xlpm.x)))</f>
        <v>Echinidae</v>
      </c>
      <c r="S3546" s="46" t="str">
        <f>IF($I3546="","",_xlfn.LET(_xlpm.x,VLOOKUP($I3546,'2026-01-09_taxon-match'!$A$2:$N$81,11,FALSE),IF(_xlpm.x=0,"",_xlpm.x)))</f>
        <v>Sterechinus</v>
      </c>
      <c r="T3546" s="46" t="str">
        <f>IF($I3546="","",_xlfn.LET(_xlpm.x,VLOOKUP($I3546,'2026-01-09_taxon-match'!$A$2:$N$81,13,FALSE),IF(_xlpm.x=0,"",_xlpm.x)))</f>
        <v>neumayeri</v>
      </c>
      <c r="V3546" t="s">
        <v>43</v>
      </c>
      <c r="W3546" t="s">
        <v>28</v>
      </c>
      <c r="X3546" t="s">
        <v>32</v>
      </c>
      <c r="Y3546" s="46" t="str">
        <f>IF(V3546="","",_xlfn.LET(_xlpm.x,VLOOKUP(V3546,'Drop-down_menus'!$D$2:$E$13,2,FALSE),IF(_xlpm.x=0,"",_xlpm.x)))</f>
        <v>https://orcid.org/0000-0002-0981-7442</v>
      </c>
      <c r="Z3546" s="46" t="str">
        <f>IF(W3546="","",_xlfn.LET(_xlpm.x,VLOOKUP(W3546,'Drop-down_menus'!$D$2:$E$13,2,FALSE),IF(_xlpm.x=0,"",_xlpm.x)))</f>
        <v>https://orcid.org/0000-0002-9037-7623</v>
      </c>
      <c r="AA3546" s="46" t="str">
        <f>IF(X3546="","",_xlfn.LET(_xlpm.x,VLOOKUP(X3546,'Drop-down_menus'!$D$2:$E$13,2,FALSE),IF(_xlpm.x=0,"",_xlpm.x)))</f>
        <v>https://orcid.org/0000-0001-5748-602X</v>
      </c>
      <c r="AB3546" s="46" t="s">
        <v>229</v>
      </c>
      <c r="AC3546" s="46" t="s">
        <v>1114</v>
      </c>
    </row>
    <row r="3547" spans="1:29" ht="15" customHeight="1">
      <c r="A3547" s="46">
        <v>2215</v>
      </c>
      <c r="B3547" s="2">
        <v>4602</v>
      </c>
      <c r="C3547" t="s">
        <v>894</v>
      </c>
      <c r="D3547" s="46" t="b">
        <f>COUNTIF(Events!$B$2:$B$171, C3547) &gt; 0</f>
        <v>1</v>
      </c>
      <c r="E3547" s="46" t="s">
        <v>1111</v>
      </c>
      <c r="F3547" s="46" t="s">
        <v>1108</v>
      </c>
      <c r="G3547" t="s">
        <v>177</v>
      </c>
      <c r="H3547"/>
      <c r="I3547" s="46" t="s">
        <v>177</v>
      </c>
      <c r="J3547" s="46" t="str">
        <f>IF(I3547="","",_xlfn.LET(_xlpm.x,VLOOKUP(I3547,'2026-01-09_taxon-match'!$A$2:$N$81,4,FALSE),IF(_xlpm.x=0,"",_xlpm.x)))</f>
        <v>Sterechinus neumayeri</v>
      </c>
      <c r="K3547"/>
      <c r="L3547" s="46" t="str">
        <f>IF(I3547="","",_xlfn.LET(_xlpm.x,VLOOKUP(I3547,'2026-01-09_taxon-match'!$A$2:$N$81,3,FALSE),IF(_xlpm.x=0,"",_xlpm.x)))</f>
        <v>urn:lsid:marinespecies.org:taxname:160831</v>
      </c>
      <c r="M3547" s="46" t="str">
        <f>IF($I3547="","",_xlfn.LET(_xlpm.x,VLOOKUP($I3547,'2026-01-09_taxon-match'!$A$2:$N$81,5,FALSE),IF(_xlpm.x=0,"",_xlpm.x)))</f>
        <v>(Meissner, 1900)</v>
      </c>
      <c r="N3547" s="46" t="str">
        <f>IF($I3547="","",_xlfn.LET(_xlpm.x,VLOOKUP($I3547,'2026-01-09_taxon-match'!$A$2:$N$81,6,FALSE),IF(_xlpm.x=0,"",_xlpm.x)))</f>
        <v>Animalia</v>
      </c>
      <c r="O3547" s="46" t="str">
        <f>IF($I3547="","",_xlfn.LET(_xlpm.x,VLOOKUP($I3547,'2026-01-09_taxon-match'!$A$2:$N$81,7,FALSE),IF(_xlpm.x=0,"",_xlpm.x)))</f>
        <v>Echinodermata</v>
      </c>
      <c r="P3547" s="46" t="str">
        <f>IF($I3547="","",_xlfn.LET(_xlpm.x,VLOOKUP($I3547,'2026-01-09_taxon-match'!$A$2:$N$81,8,FALSE),IF(_xlpm.x=0,"",_xlpm.x)))</f>
        <v>Echinoidea</v>
      </c>
      <c r="Q3547" s="46" t="str">
        <f>IF($I3547="","",_xlfn.LET(_xlpm.x,VLOOKUP($I3547,'2026-01-09_taxon-match'!$A$2:$N$81,9,FALSE),IF(_xlpm.x=0,"",_xlpm.x)))</f>
        <v>Camarodonta</v>
      </c>
      <c r="R3547" s="46" t="str">
        <f>IF($I3547="","",_xlfn.LET(_xlpm.x,VLOOKUP($I3547,'2026-01-09_taxon-match'!$A$2:$N$81,10,FALSE),IF(_xlpm.x=0,"",_xlpm.x)))</f>
        <v>Echinidae</v>
      </c>
      <c r="S3547" s="46" t="str">
        <f>IF($I3547="","",_xlfn.LET(_xlpm.x,VLOOKUP($I3547,'2026-01-09_taxon-match'!$A$2:$N$81,11,FALSE),IF(_xlpm.x=0,"",_xlpm.x)))</f>
        <v>Sterechinus</v>
      </c>
      <c r="T3547" s="46" t="str">
        <f>IF($I3547="","",_xlfn.LET(_xlpm.x,VLOOKUP($I3547,'2026-01-09_taxon-match'!$A$2:$N$81,13,FALSE),IF(_xlpm.x=0,"",_xlpm.x)))</f>
        <v>neumayeri</v>
      </c>
      <c r="V3547" t="s">
        <v>43</v>
      </c>
      <c r="W3547" t="s">
        <v>28</v>
      </c>
      <c r="X3547" t="s">
        <v>32</v>
      </c>
      <c r="Y3547" s="46" t="str">
        <f>IF(V3547="","",_xlfn.LET(_xlpm.x,VLOOKUP(V3547,'Drop-down_menus'!$D$2:$E$13,2,FALSE),IF(_xlpm.x=0,"",_xlpm.x)))</f>
        <v>https://orcid.org/0000-0002-0981-7442</v>
      </c>
      <c r="Z3547" s="46" t="str">
        <f>IF(W3547="","",_xlfn.LET(_xlpm.x,VLOOKUP(W3547,'Drop-down_menus'!$D$2:$E$13,2,FALSE),IF(_xlpm.x=0,"",_xlpm.x)))</f>
        <v>https://orcid.org/0000-0002-9037-7623</v>
      </c>
      <c r="AA3547" s="46" t="str">
        <f>IF(X3547="","",_xlfn.LET(_xlpm.x,VLOOKUP(X3547,'Drop-down_menus'!$D$2:$E$13,2,FALSE),IF(_xlpm.x=0,"",_xlpm.x)))</f>
        <v>https://orcid.org/0000-0001-5748-602X</v>
      </c>
      <c r="AB3547" s="46" t="s">
        <v>229</v>
      </c>
      <c r="AC3547" s="46" t="s">
        <v>1114</v>
      </c>
    </row>
    <row r="3548" spans="1:29" ht="15" customHeight="1">
      <c r="A3548" s="46">
        <v>2215</v>
      </c>
      <c r="B3548" s="2">
        <v>4603</v>
      </c>
      <c r="C3548" t="s">
        <v>894</v>
      </c>
      <c r="D3548" s="46" t="b">
        <f>COUNTIF(Events!$B$2:$B$171, C3548) &gt; 0</f>
        <v>1</v>
      </c>
      <c r="E3548" s="2" t="s">
        <v>1106</v>
      </c>
      <c r="F3548" s="46" t="s">
        <v>1105</v>
      </c>
      <c r="G3548" t="s">
        <v>177</v>
      </c>
      <c r="H3548"/>
      <c r="I3548" s="46" t="s">
        <v>177</v>
      </c>
      <c r="J3548" s="46" t="str">
        <f>IF(I3548="","",_xlfn.LET(_xlpm.x,VLOOKUP(I3548,'2026-01-09_taxon-match'!$A$2:$N$81,4,FALSE),IF(_xlpm.x=0,"",_xlpm.x)))</f>
        <v>Sterechinus neumayeri</v>
      </c>
      <c r="K3548"/>
      <c r="L3548" s="46" t="str">
        <f>IF(I3548="","",_xlfn.LET(_xlpm.x,VLOOKUP(I3548,'2026-01-09_taxon-match'!$A$2:$N$81,3,FALSE),IF(_xlpm.x=0,"",_xlpm.x)))</f>
        <v>urn:lsid:marinespecies.org:taxname:160831</v>
      </c>
      <c r="M3548" s="46" t="str">
        <f>IF($I3548="","",_xlfn.LET(_xlpm.x,VLOOKUP($I3548,'2026-01-09_taxon-match'!$A$2:$N$81,5,FALSE),IF(_xlpm.x=0,"",_xlpm.x)))</f>
        <v>(Meissner, 1900)</v>
      </c>
      <c r="N3548" s="46" t="str">
        <f>IF($I3548="","",_xlfn.LET(_xlpm.x,VLOOKUP($I3548,'2026-01-09_taxon-match'!$A$2:$N$81,6,FALSE),IF(_xlpm.x=0,"",_xlpm.x)))</f>
        <v>Animalia</v>
      </c>
      <c r="O3548" s="46" t="str">
        <f>IF($I3548="","",_xlfn.LET(_xlpm.x,VLOOKUP($I3548,'2026-01-09_taxon-match'!$A$2:$N$81,7,FALSE),IF(_xlpm.x=0,"",_xlpm.x)))</f>
        <v>Echinodermata</v>
      </c>
      <c r="P3548" s="46" t="str">
        <f>IF($I3548="","",_xlfn.LET(_xlpm.x,VLOOKUP($I3548,'2026-01-09_taxon-match'!$A$2:$N$81,8,FALSE),IF(_xlpm.x=0,"",_xlpm.x)))</f>
        <v>Echinoidea</v>
      </c>
      <c r="Q3548" s="46" t="str">
        <f>IF($I3548="","",_xlfn.LET(_xlpm.x,VLOOKUP($I3548,'2026-01-09_taxon-match'!$A$2:$N$81,9,FALSE),IF(_xlpm.x=0,"",_xlpm.x)))</f>
        <v>Camarodonta</v>
      </c>
      <c r="R3548" s="46" t="str">
        <f>IF($I3548="","",_xlfn.LET(_xlpm.x,VLOOKUP($I3548,'2026-01-09_taxon-match'!$A$2:$N$81,10,FALSE),IF(_xlpm.x=0,"",_xlpm.x)))</f>
        <v>Echinidae</v>
      </c>
      <c r="S3548" s="46" t="str">
        <f>IF($I3548="","",_xlfn.LET(_xlpm.x,VLOOKUP($I3548,'2026-01-09_taxon-match'!$A$2:$N$81,11,FALSE),IF(_xlpm.x=0,"",_xlpm.x)))</f>
        <v>Sterechinus</v>
      </c>
      <c r="T3548" s="46" t="str">
        <f>IF($I3548="","",_xlfn.LET(_xlpm.x,VLOOKUP($I3548,'2026-01-09_taxon-match'!$A$2:$N$81,13,FALSE),IF(_xlpm.x=0,"",_xlpm.x)))</f>
        <v>neumayeri</v>
      </c>
      <c r="V3548" t="s">
        <v>43</v>
      </c>
      <c r="W3548" t="s">
        <v>28</v>
      </c>
      <c r="X3548" t="s">
        <v>32</v>
      </c>
      <c r="Y3548" s="46" t="str">
        <f>IF(V3548="","",_xlfn.LET(_xlpm.x,VLOOKUP(V3548,'Drop-down_menus'!$D$2:$E$13,2,FALSE),IF(_xlpm.x=0,"",_xlpm.x)))</f>
        <v>https://orcid.org/0000-0002-0981-7442</v>
      </c>
      <c r="Z3548" s="46" t="str">
        <f>IF(W3548="","",_xlfn.LET(_xlpm.x,VLOOKUP(W3548,'Drop-down_menus'!$D$2:$E$13,2,FALSE),IF(_xlpm.x=0,"",_xlpm.x)))</f>
        <v>https://orcid.org/0000-0002-9037-7623</v>
      </c>
      <c r="AA3548" s="46" t="str">
        <f>IF(X3548="","",_xlfn.LET(_xlpm.x,VLOOKUP(X3548,'Drop-down_menus'!$D$2:$E$13,2,FALSE),IF(_xlpm.x=0,"",_xlpm.x)))</f>
        <v>https://orcid.org/0000-0001-5748-602X</v>
      </c>
      <c r="AB3548" s="46" t="s">
        <v>300</v>
      </c>
      <c r="AC3548" s="46" t="s">
        <v>1115</v>
      </c>
    </row>
    <row r="3549" spans="1:29" ht="15" customHeight="1">
      <c r="A3549" s="46">
        <v>2216</v>
      </c>
      <c r="B3549" s="2">
        <v>4604</v>
      </c>
      <c r="C3549" t="s">
        <v>894</v>
      </c>
      <c r="D3549" s="46" t="b">
        <f>COUNTIF(Events!$B$2:$B$171, C3549) &gt; 0</f>
        <v>1</v>
      </c>
      <c r="E3549" s="46" t="s">
        <v>1113</v>
      </c>
      <c r="F3549" s="2" t="s">
        <v>1104</v>
      </c>
      <c r="G3549" t="s">
        <v>177</v>
      </c>
      <c r="H3549"/>
      <c r="I3549" s="46" t="s">
        <v>177</v>
      </c>
      <c r="J3549" s="46" t="str">
        <f>IF(I3549="","",_xlfn.LET(_xlpm.x,VLOOKUP(I3549,'2026-01-09_taxon-match'!$A$2:$N$81,4,FALSE),IF(_xlpm.x=0,"",_xlpm.x)))</f>
        <v>Sterechinus neumayeri</v>
      </c>
      <c r="K3549"/>
      <c r="L3549" s="46" t="str">
        <f>IF(I3549="","",_xlfn.LET(_xlpm.x,VLOOKUP(I3549,'2026-01-09_taxon-match'!$A$2:$N$81,3,FALSE),IF(_xlpm.x=0,"",_xlpm.x)))</f>
        <v>urn:lsid:marinespecies.org:taxname:160831</v>
      </c>
      <c r="M3549" s="46" t="str">
        <f>IF($I3549="","",_xlfn.LET(_xlpm.x,VLOOKUP($I3549,'2026-01-09_taxon-match'!$A$2:$N$81,5,FALSE),IF(_xlpm.x=0,"",_xlpm.x)))</f>
        <v>(Meissner, 1900)</v>
      </c>
      <c r="N3549" s="46" t="str">
        <f>IF($I3549="","",_xlfn.LET(_xlpm.x,VLOOKUP($I3549,'2026-01-09_taxon-match'!$A$2:$N$81,6,FALSE),IF(_xlpm.x=0,"",_xlpm.x)))</f>
        <v>Animalia</v>
      </c>
      <c r="O3549" s="46" t="str">
        <f>IF($I3549="","",_xlfn.LET(_xlpm.x,VLOOKUP($I3549,'2026-01-09_taxon-match'!$A$2:$N$81,7,FALSE),IF(_xlpm.x=0,"",_xlpm.x)))</f>
        <v>Echinodermata</v>
      </c>
      <c r="P3549" s="46" t="str">
        <f>IF($I3549="","",_xlfn.LET(_xlpm.x,VLOOKUP($I3549,'2026-01-09_taxon-match'!$A$2:$N$81,8,FALSE),IF(_xlpm.x=0,"",_xlpm.x)))</f>
        <v>Echinoidea</v>
      </c>
      <c r="Q3549" s="46" t="str">
        <f>IF($I3549="","",_xlfn.LET(_xlpm.x,VLOOKUP($I3549,'2026-01-09_taxon-match'!$A$2:$N$81,9,FALSE),IF(_xlpm.x=0,"",_xlpm.x)))</f>
        <v>Camarodonta</v>
      </c>
      <c r="R3549" s="46" t="str">
        <f>IF($I3549="","",_xlfn.LET(_xlpm.x,VLOOKUP($I3549,'2026-01-09_taxon-match'!$A$2:$N$81,10,FALSE),IF(_xlpm.x=0,"",_xlpm.x)))</f>
        <v>Echinidae</v>
      </c>
      <c r="S3549" s="46" t="str">
        <f>IF($I3549="","",_xlfn.LET(_xlpm.x,VLOOKUP($I3549,'2026-01-09_taxon-match'!$A$2:$N$81,11,FALSE),IF(_xlpm.x=0,"",_xlpm.x)))</f>
        <v>Sterechinus</v>
      </c>
      <c r="T3549" s="46" t="str">
        <f>IF($I3549="","",_xlfn.LET(_xlpm.x,VLOOKUP($I3549,'2026-01-09_taxon-match'!$A$2:$N$81,13,FALSE),IF(_xlpm.x=0,"",_xlpm.x)))</f>
        <v>neumayeri</v>
      </c>
      <c r="U3549"/>
      <c r="V3549" t="s">
        <v>43</v>
      </c>
      <c r="W3549" t="s">
        <v>28</v>
      </c>
      <c r="X3549" t="s">
        <v>32</v>
      </c>
      <c r="Y3549" s="46" t="str">
        <f>IF(V3549="","",_xlfn.LET(_xlpm.x,VLOOKUP(V3549,'Drop-down_menus'!$D$2:$E$13,2,FALSE),IF(_xlpm.x=0,"",_xlpm.x)))</f>
        <v>https://orcid.org/0000-0002-0981-7442</v>
      </c>
      <c r="Z3549" s="46" t="str">
        <f>IF(W3549="","",_xlfn.LET(_xlpm.x,VLOOKUP(W3549,'Drop-down_menus'!$D$2:$E$13,2,FALSE),IF(_xlpm.x=0,"",_xlpm.x)))</f>
        <v>https://orcid.org/0000-0002-9037-7623</v>
      </c>
      <c r="AA3549" s="46" t="str">
        <f>IF(X3549="","",_xlfn.LET(_xlpm.x,VLOOKUP(X3549,'Drop-down_menus'!$D$2:$E$13,2,FALSE),IF(_xlpm.x=0,"",_xlpm.x)))</f>
        <v>https://orcid.org/0000-0001-5748-602X</v>
      </c>
      <c r="AB3549" s="46" t="s">
        <v>172</v>
      </c>
      <c r="AC3549" s="46" t="s">
        <v>1114</v>
      </c>
    </row>
    <row r="3550" spans="1:29" ht="15" customHeight="1">
      <c r="A3550" s="46">
        <v>2216</v>
      </c>
      <c r="B3550" s="2">
        <v>4605</v>
      </c>
      <c r="C3550" t="s">
        <v>894</v>
      </c>
      <c r="D3550" s="46" t="b">
        <f>COUNTIF(Events!$B$2:$B$171, C3550) &gt; 0</f>
        <v>1</v>
      </c>
      <c r="E3550" s="46" t="s">
        <v>1109</v>
      </c>
      <c r="F3550" s="46" t="s">
        <v>1107</v>
      </c>
      <c r="G3550" t="s">
        <v>177</v>
      </c>
      <c r="H3550"/>
      <c r="I3550" s="46" t="s">
        <v>177</v>
      </c>
      <c r="J3550" s="46" t="str">
        <f>IF(I3550="","",_xlfn.LET(_xlpm.x,VLOOKUP(I3550,'2026-01-09_taxon-match'!$A$2:$N$81,4,FALSE),IF(_xlpm.x=0,"",_xlpm.x)))</f>
        <v>Sterechinus neumayeri</v>
      </c>
      <c r="K3550"/>
      <c r="L3550" s="46" t="str">
        <f>IF(I3550="","",_xlfn.LET(_xlpm.x,VLOOKUP(I3550,'2026-01-09_taxon-match'!$A$2:$N$81,3,FALSE),IF(_xlpm.x=0,"",_xlpm.x)))</f>
        <v>urn:lsid:marinespecies.org:taxname:160831</v>
      </c>
      <c r="M3550" s="46" t="str">
        <f>IF($I3550="","",_xlfn.LET(_xlpm.x,VLOOKUP($I3550,'2026-01-09_taxon-match'!$A$2:$N$81,5,FALSE),IF(_xlpm.x=0,"",_xlpm.x)))</f>
        <v>(Meissner, 1900)</v>
      </c>
      <c r="N3550" s="46" t="str">
        <f>IF($I3550="","",_xlfn.LET(_xlpm.x,VLOOKUP($I3550,'2026-01-09_taxon-match'!$A$2:$N$81,6,FALSE),IF(_xlpm.x=0,"",_xlpm.x)))</f>
        <v>Animalia</v>
      </c>
      <c r="O3550" s="46" t="str">
        <f>IF($I3550="","",_xlfn.LET(_xlpm.x,VLOOKUP($I3550,'2026-01-09_taxon-match'!$A$2:$N$81,7,FALSE),IF(_xlpm.x=0,"",_xlpm.x)))</f>
        <v>Echinodermata</v>
      </c>
      <c r="P3550" s="46" t="str">
        <f>IF($I3550="","",_xlfn.LET(_xlpm.x,VLOOKUP($I3550,'2026-01-09_taxon-match'!$A$2:$N$81,8,FALSE),IF(_xlpm.x=0,"",_xlpm.x)))</f>
        <v>Echinoidea</v>
      </c>
      <c r="Q3550" s="46" t="str">
        <f>IF($I3550="","",_xlfn.LET(_xlpm.x,VLOOKUP($I3550,'2026-01-09_taxon-match'!$A$2:$N$81,9,FALSE),IF(_xlpm.x=0,"",_xlpm.x)))</f>
        <v>Camarodonta</v>
      </c>
      <c r="R3550" s="46" t="str">
        <f>IF($I3550="","",_xlfn.LET(_xlpm.x,VLOOKUP($I3550,'2026-01-09_taxon-match'!$A$2:$N$81,10,FALSE),IF(_xlpm.x=0,"",_xlpm.x)))</f>
        <v>Echinidae</v>
      </c>
      <c r="S3550" s="46" t="str">
        <f>IF($I3550="","",_xlfn.LET(_xlpm.x,VLOOKUP($I3550,'2026-01-09_taxon-match'!$A$2:$N$81,11,FALSE),IF(_xlpm.x=0,"",_xlpm.x)))</f>
        <v>Sterechinus</v>
      </c>
      <c r="T3550" s="46" t="str">
        <f>IF($I3550="","",_xlfn.LET(_xlpm.x,VLOOKUP($I3550,'2026-01-09_taxon-match'!$A$2:$N$81,13,FALSE),IF(_xlpm.x=0,"",_xlpm.x)))</f>
        <v>neumayeri</v>
      </c>
      <c r="V3550" t="s">
        <v>43</v>
      </c>
      <c r="W3550" t="s">
        <v>28</v>
      </c>
      <c r="X3550" t="s">
        <v>32</v>
      </c>
      <c r="Y3550" s="46" t="str">
        <f>IF(V3550="","",_xlfn.LET(_xlpm.x,VLOOKUP(V3550,'Drop-down_menus'!$D$2:$E$13,2,FALSE),IF(_xlpm.x=0,"",_xlpm.x)))</f>
        <v>https://orcid.org/0000-0002-0981-7442</v>
      </c>
      <c r="Z3550" s="46" t="str">
        <f>IF(W3550="","",_xlfn.LET(_xlpm.x,VLOOKUP(W3550,'Drop-down_menus'!$D$2:$E$13,2,FALSE),IF(_xlpm.x=0,"",_xlpm.x)))</f>
        <v>https://orcid.org/0000-0002-9037-7623</v>
      </c>
      <c r="AA3550" s="46" t="str">
        <f>IF(X3550="","",_xlfn.LET(_xlpm.x,VLOOKUP(X3550,'Drop-down_menus'!$D$2:$E$13,2,FALSE),IF(_xlpm.x=0,"",_xlpm.x)))</f>
        <v>https://orcid.org/0000-0001-5748-602X</v>
      </c>
      <c r="AB3550" s="46" t="s">
        <v>172</v>
      </c>
      <c r="AC3550" s="46" t="s">
        <v>189</v>
      </c>
    </row>
    <row r="3551" spans="1:29" ht="15" customHeight="1">
      <c r="A3551" s="46">
        <v>2216</v>
      </c>
      <c r="B3551" s="2">
        <v>4606</v>
      </c>
      <c r="C3551" t="s">
        <v>894</v>
      </c>
      <c r="D3551" s="46" t="b">
        <f>COUNTIF(Events!$B$2:$B$171, C3551) &gt; 0</f>
        <v>1</v>
      </c>
      <c r="E3551" s="46" t="s">
        <v>1110</v>
      </c>
      <c r="F3551" s="46" t="s">
        <v>1108</v>
      </c>
      <c r="G3551" t="s">
        <v>177</v>
      </c>
      <c r="H3551"/>
      <c r="I3551" s="46" t="s">
        <v>177</v>
      </c>
      <c r="J3551" s="46" t="str">
        <f>IF(I3551="","",_xlfn.LET(_xlpm.x,VLOOKUP(I3551,'2026-01-09_taxon-match'!$A$2:$N$81,4,FALSE),IF(_xlpm.x=0,"",_xlpm.x)))</f>
        <v>Sterechinus neumayeri</v>
      </c>
      <c r="K3551"/>
      <c r="L3551" s="46" t="str">
        <f>IF(I3551="","",_xlfn.LET(_xlpm.x,VLOOKUP(I3551,'2026-01-09_taxon-match'!$A$2:$N$81,3,FALSE),IF(_xlpm.x=0,"",_xlpm.x)))</f>
        <v>urn:lsid:marinespecies.org:taxname:160831</v>
      </c>
      <c r="M3551" s="46" t="str">
        <f>IF($I3551="","",_xlfn.LET(_xlpm.x,VLOOKUP($I3551,'2026-01-09_taxon-match'!$A$2:$N$81,5,FALSE),IF(_xlpm.x=0,"",_xlpm.x)))</f>
        <v>(Meissner, 1900)</v>
      </c>
      <c r="N3551" s="46" t="str">
        <f>IF($I3551="","",_xlfn.LET(_xlpm.x,VLOOKUP($I3551,'2026-01-09_taxon-match'!$A$2:$N$81,6,FALSE),IF(_xlpm.x=0,"",_xlpm.x)))</f>
        <v>Animalia</v>
      </c>
      <c r="O3551" s="46" t="str">
        <f>IF($I3551="","",_xlfn.LET(_xlpm.x,VLOOKUP($I3551,'2026-01-09_taxon-match'!$A$2:$N$81,7,FALSE),IF(_xlpm.x=0,"",_xlpm.x)))</f>
        <v>Echinodermata</v>
      </c>
      <c r="P3551" s="46" t="str">
        <f>IF($I3551="","",_xlfn.LET(_xlpm.x,VLOOKUP($I3551,'2026-01-09_taxon-match'!$A$2:$N$81,8,FALSE),IF(_xlpm.x=0,"",_xlpm.x)))</f>
        <v>Echinoidea</v>
      </c>
      <c r="Q3551" s="46" t="str">
        <f>IF($I3551="","",_xlfn.LET(_xlpm.x,VLOOKUP($I3551,'2026-01-09_taxon-match'!$A$2:$N$81,9,FALSE),IF(_xlpm.x=0,"",_xlpm.x)))</f>
        <v>Camarodonta</v>
      </c>
      <c r="R3551" s="46" t="str">
        <f>IF($I3551="","",_xlfn.LET(_xlpm.x,VLOOKUP($I3551,'2026-01-09_taxon-match'!$A$2:$N$81,10,FALSE),IF(_xlpm.x=0,"",_xlpm.x)))</f>
        <v>Echinidae</v>
      </c>
      <c r="S3551" s="46" t="str">
        <f>IF($I3551="","",_xlfn.LET(_xlpm.x,VLOOKUP($I3551,'2026-01-09_taxon-match'!$A$2:$N$81,11,FALSE),IF(_xlpm.x=0,"",_xlpm.x)))</f>
        <v>Sterechinus</v>
      </c>
      <c r="T3551" s="46" t="str">
        <f>IF($I3551="","",_xlfn.LET(_xlpm.x,VLOOKUP($I3551,'2026-01-09_taxon-match'!$A$2:$N$81,13,FALSE),IF(_xlpm.x=0,"",_xlpm.x)))</f>
        <v>neumayeri</v>
      </c>
      <c r="V3551" t="s">
        <v>43</v>
      </c>
      <c r="W3551" t="s">
        <v>28</v>
      </c>
      <c r="X3551" t="s">
        <v>32</v>
      </c>
      <c r="Y3551" s="46" t="str">
        <f>IF(V3551="","",_xlfn.LET(_xlpm.x,VLOOKUP(V3551,'Drop-down_menus'!$D$2:$E$13,2,FALSE),IF(_xlpm.x=0,"",_xlpm.x)))</f>
        <v>https://orcid.org/0000-0002-0981-7442</v>
      </c>
      <c r="Z3551" s="46" t="str">
        <f>IF(W3551="","",_xlfn.LET(_xlpm.x,VLOOKUP(W3551,'Drop-down_menus'!$D$2:$E$13,2,FALSE),IF(_xlpm.x=0,"",_xlpm.x)))</f>
        <v>https://orcid.org/0000-0002-9037-7623</v>
      </c>
      <c r="AA3551" s="46" t="str">
        <f>IF(X3551="","",_xlfn.LET(_xlpm.x,VLOOKUP(X3551,'Drop-down_menus'!$D$2:$E$13,2,FALSE),IF(_xlpm.x=0,"",_xlpm.x)))</f>
        <v>https://orcid.org/0000-0001-5748-602X</v>
      </c>
      <c r="AB3551" s="46" t="s">
        <v>229</v>
      </c>
      <c r="AC3551" s="46" t="s">
        <v>1114</v>
      </c>
    </row>
    <row r="3552" spans="1:29" ht="15" customHeight="1">
      <c r="A3552" s="46">
        <v>2216</v>
      </c>
      <c r="B3552" s="2">
        <v>4607</v>
      </c>
      <c r="C3552" t="s">
        <v>894</v>
      </c>
      <c r="D3552" s="46" t="b">
        <f>COUNTIF(Events!$B$2:$B$171, C3552) &gt; 0</f>
        <v>1</v>
      </c>
      <c r="E3552" s="46" t="s">
        <v>1111</v>
      </c>
      <c r="F3552" s="46" t="s">
        <v>1108</v>
      </c>
      <c r="G3552" t="s">
        <v>177</v>
      </c>
      <c r="H3552"/>
      <c r="I3552" s="46" t="s">
        <v>177</v>
      </c>
      <c r="J3552" s="46" t="str">
        <f>IF(I3552="","",_xlfn.LET(_xlpm.x,VLOOKUP(I3552,'2026-01-09_taxon-match'!$A$2:$N$81,4,FALSE),IF(_xlpm.x=0,"",_xlpm.x)))</f>
        <v>Sterechinus neumayeri</v>
      </c>
      <c r="K3552"/>
      <c r="L3552" s="46" t="str">
        <f>IF(I3552="","",_xlfn.LET(_xlpm.x,VLOOKUP(I3552,'2026-01-09_taxon-match'!$A$2:$N$81,3,FALSE),IF(_xlpm.x=0,"",_xlpm.x)))</f>
        <v>urn:lsid:marinespecies.org:taxname:160831</v>
      </c>
      <c r="M3552" s="46" t="str">
        <f>IF($I3552="","",_xlfn.LET(_xlpm.x,VLOOKUP($I3552,'2026-01-09_taxon-match'!$A$2:$N$81,5,FALSE),IF(_xlpm.x=0,"",_xlpm.x)))</f>
        <v>(Meissner, 1900)</v>
      </c>
      <c r="N3552" s="46" t="str">
        <f>IF($I3552="","",_xlfn.LET(_xlpm.x,VLOOKUP($I3552,'2026-01-09_taxon-match'!$A$2:$N$81,6,FALSE),IF(_xlpm.x=0,"",_xlpm.x)))</f>
        <v>Animalia</v>
      </c>
      <c r="O3552" s="46" t="str">
        <f>IF($I3552="","",_xlfn.LET(_xlpm.x,VLOOKUP($I3552,'2026-01-09_taxon-match'!$A$2:$N$81,7,FALSE),IF(_xlpm.x=0,"",_xlpm.x)))</f>
        <v>Echinodermata</v>
      </c>
      <c r="P3552" s="46" t="str">
        <f>IF($I3552="","",_xlfn.LET(_xlpm.x,VLOOKUP($I3552,'2026-01-09_taxon-match'!$A$2:$N$81,8,FALSE),IF(_xlpm.x=0,"",_xlpm.x)))</f>
        <v>Echinoidea</v>
      </c>
      <c r="Q3552" s="46" t="str">
        <f>IF($I3552="","",_xlfn.LET(_xlpm.x,VLOOKUP($I3552,'2026-01-09_taxon-match'!$A$2:$N$81,9,FALSE),IF(_xlpm.x=0,"",_xlpm.x)))</f>
        <v>Camarodonta</v>
      </c>
      <c r="R3552" s="46" t="str">
        <f>IF($I3552="","",_xlfn.LET(_xlpm.x,VLOOKUP($I3552,'2026-01-09_taxon-match'!$A$2:$N$81,10,FALSE),IF(_xlpm.x=0,"",_xlpm.x)))</f>
        <v>Echinidae</v>
      </c>
      <c r="S3552" s="46" t="str">
        <f>IF($I3552="","",_xlfn.LET(_xlpm.x,VLOOKUP($I3552,'2026-01-09_taxon-match'!$A$2:$N$81,11,FALSE),IF(_xlpm.x=0,"",_xlpm.x)))</f>
        <v>Sterechinus</v>
      </c>
      <c r="T3552" s="46" t="str">
        <f>IF($I3552="","",_xlfn.LET(_xlpm.x,VLOOKUP($I3552,'2026-01-09_taxon-match'!$A$2:$N$81,13,FALSE),IF(_xlpm.x=0,"",_xlpm.x)))</f>
        <v>neumayeri</v>
      </c>
      <c r="V3552" t="s">
        <v>43</v>
      </c>
      <c r="W3552" t="s">
        <v>28</v>
      </c>
      <c r="X3552" t="s">
        <v>32</v>
      </c>
      <c r="Y3552" s="46" t="str">
        <f>IF(V3552="","",_xlfn.LET(_xlpm.x,VLOOKUP(V3552,'Drop-down_menus'!$D$2:$E$13,2,FALSE),IF(_xlpm.x=0,"",_xlpm.x)))</f>
        <v>https://orcid.org/0000-0002-0981-7442</v>
      </c>
      <c r="Z3552" s="46" t="str">
        <f>IF(W3552="","",_xlfn.LET(_xlpm.x,VLOOKUP(W3552,'Drop-down_menus'!$D$2:$E$13,2,FALSE),IF(_xlpm.x=0,"",_xlpm.x)))</f>
        <v>https://orcid.org/0000-0002-9037-7623</v>
      </c>
      <c r="AA3552" s="46" t="str">
        <f>IF(X3552="","",_xlfn.LET(_xlpm.x,VLOOKUP(X3552,'Drop-down_menus'!$D$2:$E$13,2,FALSE),IF(_xlpm.x=0,"",_xlpm.x)))</f>
        <v>https://orcid.org/0000-0001-5748-602X</v>
      </c>
      <c r="AB3552" s="46" t="s">
        <v>229</v>
      </c>
      <c r="AC3552" s="46" t="s">
        <v>1114</v>
      </c>
    </row>
    <row r="3553" spans="1:29" ht="15" customHeight="1">
      <c r="A3553" s="46">
        <v>2216</v>
      </c>
      <c r="B3553" s="2">
        <v>4608</v>
      </c>
      <c r="C3553" t="s">
        <v>894</v>
      </c>
      <c r="D3553" s="46" t="b">
        <f>COUNTIF(Events!$B$2:$B$171, C3553) &gt; 0</f>
        <v>1</v>
      </c>
      <c r="E3553" s="2" t="s">
        <v>1106</v>
      </c>
      <c r="F3553" s="46" t="s">
        <v>1105</v>
      </c>
      <c r="G3553" t="s">
        <v>177</v>
      </c>
      <c r="H3553"/>
      <c r="I3553" s="46" t="s">
        <v>177</v>
      </c>
      <c r="J3553" s="46" t="str">
        <f>IF(I3553="","",_xlfn.LET(_xlpm.x,VLOOKUP(I3553,'2026-01-09_taxon-match'!$A$2:$N$81,4,FALSE),IF(_xlpm.x=0,"",_xlpm.x)))</f>
        <v>Sterechinus neumayeri</v>
      </c>
      <c r="K3553"/>
      <c r="L3553" s="46" t="str">
        <f>IF(I3553="","",_xlfn.LET(_xlpm.x,VLOOKUP(I3553,'2026-01-09_taxon-match'!$A$2:$N$81,3,FALSE),IF(_xlpm.x=0,"",_xlpm.x)))</f>
        <v>urn:lsid:marinespecies.org:taxname:160831</v>
      </c>
      <c r="M3553" s="46" t="str">
        <f>IF($I3553="","",_xlfn.LET(_xlpm.x,VLOOKUP($I3553,'2026-01-09_taxon-match'!$A$2:$N$81,5,FALSE),IF(_xlpm.x=0,"",_xlpm.x)))</f>
        <v>(Meissner, 1900)</v>
      </c>
      <c r="N3553" s="46" t="str">
        <f>IF($I3553="","",_xlfn.LET(_xlpm.x,VLOOKUP($I3553,'2026-01-09_taxon-match'!$A$2:$N$81,6,FALSE),IF(_xlpm.x=0,"",_xlpm.x)))</f>
        <v>Animalia</v>
      </c>
      <c r="O3553" s="46" t="str">
        <f>IF($I3553="","",_xlfn.LET(_xlpm.x,VLOOKUP($I3553,'2026-01-09_taxon-match'!$A$2:$N$81,7,FALSE),IF(_xlpm.x=0,"",_xlpm.x)))</f>
        <v>Echinodermata</v>
      </c>
      <c r="P3553" s="46" t="str">
        <f>IF($I3553="","",_xlfn.LET(_xlpm.x,VLOOKUP($I3553,'2026-01-09_taxon-match'!$A$2:$N$81,8,FALSE),IF(_xlpm.x=0,"",_xlpm.x)))</f>
        <v>Echinoidea</v>
      </c>
      <c r="Q3553" s="46" t="str">
        <f>IF($I3553="","",_xlfn.LET(_xlpm.x,VLOOKUP($I3553,'2026-01-09_taxon-match'!$A$2:$N$81,9,FALSE),IF(_xlpm.x=0,"",_xlpm.x)))</f>
        <v>Camarodonta</v>
      </c>
      <c r="R3553" s="46" t="str">
        <f>IF($I3553="","",_xlfn.LET(_xlpm.x,VLOOKUP($I3553,'2026-01-09_taxon-match'!$A$2:$N$81,10,FALSE),IF(_xlpm.x=0,"",_xlpm.x)))</f>
        <v>Echinidae</v>
      </c>
      <c r="S3553" s="46" t="str">
        <f>IF($I3553="","",_xlfn.LET(_xlpm.x,VLOOKUP($I3553,'2026-01-09_taxon-match'!$A$2:$N$81,11,FALSE),IF(_xlpm.x=0,"",_xlpm.x)))</f>
        <v>Sterechinus</v>
      </c>
      <c r="T3553" s="46" t="str">
        <f>IF($I3553="","",_xlfn.LET(_xlpm.x,VLOOKUP($I3553,'2026-01-09_taxon-match'!$A$2:$N$81,13,FALSE),IF(_xlpm.x=0,"",_xlpm.x)))</f>
        <v>neumayeri</v>
      </c>
      <c r="V3553" t="s">
        <v>43</v>
      </c>
      <c r="W3553" t="s">
        <v>28</v>
      </c>
      <c r="X3553" t="s">
        <v>32</v>
      </c>
      <c r="Y3553" s="46" t="str">
        <f>IF(V3553="","",_xlfn.LET(_xlpm.x,VLOOKUP(V3553,'Drop-down_menus'!$D$2:$E$13,2,FALSE),IF(_xlpm.x=0,"",_xlpm.x)))</f>
        <v>https://orcid.org/0000-0002-0981-7442</v>
      </c>
      <c r="Z3553" s="46" t="str">
        <f>IF(W3553="","",_xlfn.LET(_xlpm.x,VLOOKUP(W3553,'Drop-down_menus'!$D$2:$E$13,2,FALSE),IF(_xlpm.x=0,"",_xlpm.x)))</f>
        <v>https://orcid.org/0000-0002-9037-7623</v>
      </c>
      <c r="AA3553" s="46" t="str">
        <f>IF(X3553="","",_xlfn.LET(_xlpm.x,VLOOKUP(X3553,'Drop-down_menus'!$D$2:$E$13,2,FALSE),IF(_xlpm.x=0,"",_xlpm.x)))</f>
        <v>https://orcid.org/0000-0001-5748-602X</v>
      </c>
      <c r="AB3553" s="46" t="s">
        <v>300</v>
      </c>
      <c r="AC3553" s="46" t="s">
        <v>1115</v>
      </c>
    </row>
    <row r="3554" spans="1:29" ht="15" customHeight="1">
      <c r="A3554" s="46">
        <v>2217</v>
      </c>
      <c r="B3554" s="2">
        <v>4609</v>
      </c>
      <c r="C3554" t="s">
        <v>894</v>
      </c>
      <c r="D3554" s="46" t="b">
        <f>COUNTIF(Events!$B$2:$B$171, C3554) &gt; 0</f>
        <v>1</v>
      </c>
      <c r="E3554" s="46" t="s">
        <v>1113</v>
      </c>
      <c r="F3554" s="2" t="s">
        <v>1104</v>
      </c>
      <c r="G3554" t="s">
        <v>177</v>
      </c>
      <c r="H3554"/>
      <c r="I3554" s="46" t="s">
        <v>177</v>
      </c>
      <c r="J3554" s="46" t="str">
        <f>IF(I3554="","",_xlfn.LET(_xlpm.x,VLOOKUP(I3554,'2026-01-09_taxon-match'!$A$2:$N$81,4,FALSE),IF(_xlpm.x=0,"",_xlpm.x)))</f>
        <v>Sterechinus neumayeri</v>
      </c>
      <c r="K3554"/>
      <c r="L3554" s="46" t="str">
        <f>IF(I3554="","",_xlfn.LET(_xlpm.x,VLOOKUP(I3554,'2026-01-09_taxon-match'!$A$2:$N$81,3,FALSE),IF(_xlpm.x=0,"",_xlpm.x)))</f>
        <v>urn:lsid:marinespecies.org:taxname:160831</v>
      </c>
      <c r="M3554" s="46" t="str">
        <f>IF($I3554="","",_xlfn.LET(_xlpm.x,VLOOKUP($I3554,'2026-01-09_taxon-match'!$A$2:$N$81,5,FALSE),IF(_xlpm.x=0,"",_xlpm.x)))</f>
        <v>(Meissner, 1900)</v>
      </c>
      <c r="N3554" s="46" t="str">
        <f>IF($I3554="","",_xlfn.LET(_xlpm.x,VLOOKUP($I3554,'2026-01-09_taxon-match'!$A$2:$N$81,6,FALSE),IF(_xlpm.x=0,"",_xlpm.x)))</f>
        <v>Animalia</v>
      </c>
      <c r="O3554" s="46" t="str">
        <f>IF($I3554="","",_xlfn.LET(_xlpm.x,VLOOKUP($I3554,'2026-01-09_taxon-match'!$A$2:$N$81,7,FALSE),IF(_xlpm.x=0,"",_xlpm.x)))</f>
        <v>Echinodermata</v>
      </c>
      <c r="P3554" s="46" t="str">
        <f>IF($I3554="","",_xlfn.LET(_xlpm.x,VLOOKUP($I3554,'2026-01-09_taxon-match'!$A$2:$N$81,8,FALSE),IF(_xlpm.x=0,"",_xlpm.x)))</f>
        <v>Echinoidea</v>
      </c>
      <c r="Q3554" s="46" t="str">
        <f>IF($I3554="","",_xlfn.LET(_xlpm.x,VLOOKUP($I3554,'2026-01-09_taxon-match'!$A$2:$N$81,9,FALSE),IF(_xlpm.x=0,"",_xlpm.x)))</f>
        <v>Camarodonta</v>
      </c>
      <c r="R3554" s="46" t="str">
        <f>IF($I3554="","",_xlfn.LET(_xlpm.x,VLOOKUP($I3554,'2026-01-09_taxon-match'!$A$2:$N$81,10,FALSE),IF(_xlpm.x=0,"",_xlpm.x)))</f>
        <v>Echinidae</v>
      </c>
      <c r="S3554" s="46" t="str">
        <f>IF($I3554="","",_xlfn.LET(_xlpm.x,VLOOKUP($I3554,'2026-01-09_taxon-match'!$A$2:$N$81,11,FALSE),IF(_xlpm.x=0,"",_xlpm.x)))</f>
        <v>Sterechinus</v>
      </c>
      <c r="T3554" s="46" t="str">
        <f>IF($I3554="","",_xlfn.LET(_xlpm.x,VLOOKUP($I3554,'2026-01-09_taxon-match'!$A$2:$N$81,13,FALSE),IF(_xlpm.x=0,"",_xlpm.x)))</f>
        <v>neumayeri</v>
      </c>
      <c r="U3554"/>
      <c r="V3554" t="s">
        <v>43</v>
      </c>
      <c r="W3554" t="s">
        <v>28</v>
      </c>
      <c r="X3554" t="s">
        <v>32</v>
      </c>
      <c r="Y3554" s="46" t="str">
        <f>IF(V3554="","",_xlfn.LET(_xlpm.x,VLOOKUP(V3554,'Drop-down_menus'!$D$2:$E$13,2,FALSE),IF(_xlpm.x=0,"",_xlpm.x)))</f>
        <v>https://orcid.org/0000-0002-0981-7442</v>
      </c>
      <c r="Z3554" s="46" t="str">
        <f>IF(W3554="","",_xlfn.LET(_xlpm.x,VLOOKUP(W3554,'Drop-down_menus'!$D$2:$E$13,2,FALSE),IF(_xlpm.x=0,"",_xlpm.x)))</f>
        <v>https://orcid.org/0000-0002-9037-7623</v>
      </c>
      <c r="AA3554" s="46" t="str">
        <f>IF(X3554="","",_xlfn.LET(_xlpm.x,VLOOKUP(X3554,'Drop-down_menus'!$D$2:$E$13,2,FALSE),IF(_xlpm.x=0,"",_xlpm.x)))</f>
        <v>https://orcid.org/0000-0001-5748-602X</v>
      </c>
      <c r="AB3554" s="46" t="s">
        <v>172</v>
      </c>
      <c r="AC3554" s="46" t="s">
        <v>1114</v>
      </c>
    </row>
    <row r="3555" spans="1:29" ht="15" customHeight="1">
      <c r="A3555" s="46">
        <v>2217</v>
      </c>
      <c r="B3555" s="2">
        <v>4610</v>
      </c>
      <c r="C3555" t="s">
        <v>894</v>
      </c>
      <c r="D3555" s="46" t="b">
        <f>COUNTIF(Events!$B$2:$B$171, C3555) &gt; 0</f>
        <v>1</v>
      </c>
      <c r="E3555" s="46" t="s">
        <v>1109</v>
      </c>
      <c r="F3555" s="46" t="s">
        <v>1107</v>
      </c>
      <c r="G3555" t="s">
        <v>177</v>
      </c>
      <c r="H3555"/>
      <c r="I3555" s="46" t="s">
        <v>177</v>
      </c>
      <c r="J3555" s="46" t="str">
        <f>IF(I3555="","",_xlfn.LET(_xlpm.x,VLOOKUP(I3555,'2026-01-09_taxon-match'!$A$2:$N$81,4,FALSE),IF(_xlpm.x=0,"",_xlpm.x)))</f>
        <v>Sterechinus neumayeri</v>
      </c>
      <c r="K3555"/>
      <c r="L3555" s="46" t="str">
        <f>IF(I3555="","",_xlfn.LET(_xlpm.x,VLOOKUP(I3555,'2026-01-09_taxon-match'!$A$2:$N$81,3,FALSE),IF(_xlpm.x=0,"",_xlpm.x)))</f>
        <v>urn:lsid:marinespecies.org:taxname:160831</v>
      </c>
      <c r="M3555" s="46" t="str">
        <f>IF($I3555="","",_xlfn.LET(_xlpm.x,VLOOKUP($I3555,'2026-01-09_taxon-match'!$A$2:$N$81,5,FALSE),IF(_xlpm.x=0,"",_xlpm.x)))</f>
        <v>(Meissner, 1900)</v>
      </c>
      <c r="N3555" s="46" t="str">
        <f>IF($I3555="","",_xlfn.LET(_xlpm.x,VLOOKUP($I3555,'2026-01-09_taxon-match'!$A$2:$N$81,6,FALSE),IF(_xlpm.x=0,"",_xlpm.x)))</f>
        <v>Animalia</v>
      </c>
      <c r="O3555" s="46" t="str">
        <f>IF($I3555="","",_xlfn.LET(_xlpm.x,VLOOKUP($I3555,'2026-01-09_taxon-match'!$A$2:$N$81,7,FALSE),IF(_xlpm.x=0,"",_xlpm.x)))</f>
        <v>Echinodermata</v>
      </c>
      <c r="P3555" s="46" t="str">
        <f>IF($I3555="","",_xlfn.LET(_xlpm.x,VLOOKUP($I3555,'2026-01-09_taxon-match'!$A$2:$N$81,8,FALSE),IF(_xlpm.x=0,"",_xlpm.x)))</f>
        <v>Echinoidea</v>
      </c>
      <c r="Q3555" s="46" t="str">
        <f>IF($I3555="","",_xlfn.LET(_xlpm.x,VLOOKUP($I3555,'2026-01-09_taxon-match'!$A$2:$N$81,9,FALSE),IF(_xlpm.x=0,"",_xlpm.x)))</f>
        <v>Camarodonta</v>
      </c>
      <c r="R3555" s="46" t="str">
        <f>IF($I3555="","",_xlfn.LET(_xlpm.x,VLOOKUP($I3555,'2026-01-09_taxon-match'!$A$2:$N$81,10,FALSE),IF(_xlpm.x=0,"",_xlpm.x)))</f>
        <v>Echinidae</v>
      </c>
      <c r="S3555" s="46" t="str">
        <f>IF($I3555="","",_xlfn.LET(_xlpm.x,VLOOKUP($I3555,'2026-01-09_taxon-match'!$A$2:$N$81,11,FALSE),IF(_xlpm.x=0,"",_xlpm.x)))</f>
        <v>Sterechinus</v>
      </c>
      <c r="T3555" s="46" t="str">
        <f>IF($I3555="","",_xlfn.LET(_xlpm.x,VLOOKUP($I3555,'2026-01-09_taxon-match'!$A$2:$N$81,13,FALSE),IF(_xlpm.x=0,"",_xlpm.x)))</f>
        <v>neumayeri</v>
      </c>
      <c r="V3555" t="s">
        <v>43</v>
      </c>
      <c r="W3555" t="s">
        <v>28</v>
      </c>
      <c r="X3555" t="s">
        <v>32</v>
      </c>
      <c r="Y3555" s="46" t="str">
        <f>IF(V3555="","",_xlfn.LET(_xlpm.x,VLOOKUP(V3555,'Drop-down_menus'!$D$2:$E$13,2,FALSE),IF(_xlpm.x=0,"",_xlpm.x)))</f>
        <v>https://orcid.org/0000-0002-0981-7442</v>
      </c>
      <c r="Z3555" s="46" t="str">
        <f>IF(W3555="","",_xlfn.LET(_xlpm.x,VLOOKUP(W3555,'Drop-down_menus'!$D$2:$E$13,2,FALSE),IF(_xlpm.x=0,"",_xlpm.x)))</f>
        <v>https://orcid.org/0000-0002-9037-7623</v>
      </c>
      <c r="AA3555" s="46" t="str">
        <f>IF(X3555="","",_xlfn.LET(_xlpm.x,VLOOKUP(X3555,'Drop-down_menus'!$D$2:$E$13,2,FALSE),IF(_xlpm.x=0,"",_xlpm.x)))</f>
        <v>https://orcid.org/0000-0001-5748-602X</v>
      </c>
      <c r="AB3555" s="46" t="s">
        <v>172</v>
      </c>
      <c r="AC3555" s="46" t="s">
        <v>189</v>
      </c>
    </row>
    <row r="3556" spans="1:29" ht="15" customHeight="1">
      <c r="A3556" s="46">
        <v>2217</v>
      </c>
      <c r="B3556" s="2">
        <v>4611</v>
      </c>
      <c r="C3556" t="s">
        <v>894</v>
      </c>
      <c r="D3556" s="46" t="b">
        <f>COUNTIF(Events!$B$2:$B$171, C3556) &gt; 0</f>
        <v>1</v>
      </c>
      <c r="E3556" s="46" t="s">
        <v>1110</v>
      </c>
      <c r="F3556" s="46" t="s">
        <v>1108</v>
      </c>
      <c r="G3556" t="s">
        <v>177</v>
      </c>
      <c r="H3556"/>
      <c r="I3556" s="46" t="s">
        <v>177</v>
      </c>
      <c r="J3556" s="46" t="str">
        <f>IF(I3556="","",_xlfn.LET(_xlpm.x,VLOOKUP(I3556,'2026-01-09_taxon-match'!$A$2:$N$81,4,FALSE),IF(_xlpm.x=0,"",_xlpm.x)))</f>
        <v>Sterechinus neumayeri</v>
      </c>
      <c r="K3556"/>
      <c r="L3556" s="46" t="str">
        <f>IF(I3556="","",_xlfn.LET(_xlpm.x,VLOOKUP(I3556,'2026-01-09_taxon-match'!$A$2:$N$81,3,FALSE),IF(_xlpm.x=0,"",_xlpm.x)))</f>
        <v>urn:lsid:marinespecies.org:taxname:160831</v>
      </c>
      <c r="M3556" s="46" t="str">
        <f>IF($I3556="","",_xlfn.LET(_xlpm.x,VLOOKUP($I3556,'2026-01-09_taxon-match'!$A$2:$N$81,5,FALSE),IF(_xlpm.x=0,"",_xlpm.x)))</f>
        <v>(Meissner, 1900)</v>
      </c>
      <c r="N3556" s="46" t="str">
        <f>IF($I3556="","",_xlfn.LET(_xlpm.x,VLOOKUP($I3556,'2026-01-09_taxon-match'!$A$2:$N$81,6,FALSE),IF(_xlpm.x=0,"",_xlpm.x)))</f>
        <v>Animalia</v>
      </c>
      <c r="O3556" s="46" t="str">
        <f>IF($I3556="","",_xlfn.LET(_xlpm.x,VLOOKUP($I3556,'2026-01-09_taxon-match'!$A$2:$N$81,7,FALSE),IF(_xlpm.x=0,"",_xlpm.x)))</f>
        <v>Echinodermata</v>
      </c>
      <c r="P3556" s="46" t="str">
        <f>IF($I3556="","",_xlfn.LET(_xlpm.x,VLOOKUP($I3556,'2026-01-09_taxon-match'!$A$2:$N$81,8,FALSE),IF(_xlpm.x=0,"",_xlpm.x)))</f>
        <v>Echinoidea</v>
      </c>
      <c r="Q3556" s="46" t="str">
        <f>IF($I3556="","",_xlfn.LET(_xlpm.x,VLOOKUP($I3556,'2026-01-09_taxon-match'!$A$2:$N$81,9,FALSE),IF(_xlpm.x=0,"",_xlpm.x)))</f>
        <v>Camarodonta</v>
      </c>
      <c r="R3556" s="46" t="str">
        <f>IF($I3556="","",_xlfn.LET(_xlpm.x,VLOOKUP($I3556,'2026-01-09_taxon-match'!$A$2:$N$81,10,FALSE),IF(_xlpm.x=0,"",_xlpm.x)))</f>
        <v>Echinidae</v>
      </c>
      <c r="S3556" s="46" t="str">
        <f>IF($I3556="","",_xlfn.LET(_xlpm.x,VLOOKUP($I3556,'2026-01-09_taxon-match'!$A$2:$N$81,11,FALSE),IF(_xlpm.x=0,"",_xlpm.x)))</f>
        <v>Sterechinus</v>
      </c>
      <c r="T3556" s="46" t="str">
        <f>IF($I3556="","",_xlfn.LET(_xlpm.x,VLOOKUP($I3556,'2026-01-09_taxon-match'!$A$2:$N$81,13,FALSE),IF(_xlpm.x=0,"",_xlpm.x)))</f>
        <v>neumayeri</v>
      </c>
      <c r="V3556" t="s">
        <v>43</v>
      </c>
      <c r="W3556" t="s">
        <v>28</v>
      </c>
      <c r="X3556" t="s">
        <v>32</v>
      </c>
      <c r="Y3556" s="46" t="str">
        <f>IF(V3556="","",_xlfn.LET(_xlpm.x,VLOOKUP(V3556,'Drop-down_menus'!$D$2:$E$13,2,FALSE),IF(_xlpm.x=0,"",_xlpm.x)))</f>
        <v>https://orcid.org/0000-0002-0981-7442</v>
      </c>
      <c r="Z3556" s="46" t="str">
        <f>IF(W3556="","",_xlfn.LET(_xlpm.x,VLOOKUP(W3556,'Drop-down_menus'!$D$2:$E$13,2,FALSE),IF(_xlpm.x=0,"",_xlpm.x)))</f>
        <v>https://orcid.org/0000-0002-9037-7623</v>
      </c>
      <c r="AA3556" s="46" t="str">
        <f>IF(X3556="","",_xlfn.LET(_xlpm.x,VLOOKUP(X3556,'Drop-down_menus'!$D$2:$E$13,2,FALSE),IF(_xlpm.x=0,"",_xlpm.x)))</f>
        <v>https://orcid.org/0000-0001-5748-602X</v>
      </c>
      <c r="AB3556" s="46" t="s">
        <v>229</v>
      </c>
      <c r="AC3556" s="46" t="s">
        <v>1114</v>
      </c>
    </row>
    <row r="3557" spans="1:29" ht="15" customHeight="1">
      <c r="A3557" s="46">
        <v>2217</v>
      </c>
      <c r="B3557" s="2">
        <v>4612</v>
      </c>
      <c r="C3557" t="s">
        <v>894</v>
      </c>
      <c r="D3557" s="46" t="b">
        <f>COUNTIF(Events!$B$2:$B$171, C3557) &gt; 0</f>
        <v>1</v>
      </c>
      <c r="E3557" s="46" t="s">
        <v>1111</v>
      </c>
      <c r="F3557" s="46" t="s">
        <v>1108</v>
      </c>
      <c r="G3557" t="s">
        <v>177</v>
      </c>
      <c r="H3557"/>
      <c r="I3557" s="46" t="s">
        <v>177</v>
      </c>
      <c r="J3557" s="46" t="str">
        <f>IF(I3557="","",_xlfn.LET(_xlpm.x,VLOOKUP(I3557,'2026-01-09_taxon-match'!$A$2:$N$81,4,FALSE),IF(_xlpm.x=0,"",_xlpm.x)))</f>
        <v>Sterechinus neumayeri</v>
      </c>
      <c r="K3557"/>
      <c r="L3557" s="46" t="str">
        <f>IF(I3557="","",_xlfn.LET(_xlpm.x,VLOOKUP(I3557,'2026-01-09_taxon-match'!$A$2:$N$81,3,FALSE),IF(_xlpm.x=0,"",_xlpm.x)))</f>
        <v>urn:lsid:marinespecies.org:taxname:160831</v>
      </c>
      <c r="M3557" s="46" t="str">
        <f>IF($I3557="","",_xlfn.LET(_xlpm.x,VLOOKUP($I3557,'2026-01-09_taxon-match'!$A$2:$N$81,5,FALSE),IF(_xlpm.x=0,"",_xlpm.x)))</f>
        <v>(Meissner, 1900)</v>
      </c>
      <c r="N3557" s="46" t="str">
        <f>IF($I3557="","",_xlfn.LET(_xlpm.x,VLOOKUP($I3557,'2026-01-09_taxon-match'!$A$2:$N$81,6,FALSE),IF(_xlpm.x=0,"",_xlpm.x)))</f>
        <v>Animalia</v>
      </c>
      <c r="O3557" s="46" t="str">
        <f>IF($I3557="","",_xlfn.LET(_xlpm.x,VLOOKUP($I3557,'2026-01-09_taxon-match'!$A$2:$N$81,7,FALSE),IF(_xlpm.x=0,"",_xlpm.x)))</f>
        <v>Echinodermata</v>
      </c>
      <c r="P3557" s="46" t="str">
        <f>IF($I3557="","",_xlfn.LET(_xlpm.x,VLOOKUP($I3557,'2026-01-09_taxon-match'!$A$2:$N$81,8,FALSE),IF(_xlpm.x=0,"",_xlpm.x)))</f>
        <v>Echinoidea</v>
      </c>
      <c r="Q3557" s="46" t="str">
        <f>IF($I3557="","",_xlfn.LET(_xlpm.x,VLOOKUP($I3557,'2026-01-09_taxon-match'!$A$2:$N$81,9,FALSE),IF(_xlpm.x=0,"",_xlpm.x)))</f>
        <v>Camarodonta</v>
      </c>
      <c r="R3557" s="46" t="str">
        <f>IF($I3557="","",_xlfn.LET(_xlpm.x,VLOOKUP($I3557,'2026-01-09_taxon-match'!$A$2:$N$81,10,FALSE),IF(_xlpm.x=0,"",_xlpm.x)))</f>
        <v>Echinidae</v>
      </c>
      <c r="S3557" s="46" t="str">
        <f>IF($I3557="","",_xlfn.LET(_xlpm.x,VLOOKUP($I3557,'2026-01-09_taxon-match'!$A$2:$N$81,11,FALSE),IF(_xlpm.x=0,"",_xlpm.x)))</f>
        <v>Sterechinus</v>
      </c>
      <c r="T3557" s="46" t="str">
        <f>IF($I3557="","",_xlfn.LET(_xlpm.x,VLOOKUP($I3557,'2026-01-09_taxon-match'!$A$2:$N$81,13,FALSE),IF(_xlpm.x=0,"",_xlpm.x)))</f>
        <v>neumayeri</v>
      </c>
      <c r="V3557" t="s">
        <v>43</v>
      </c>
      <c r="W3557" t="s">
        <v>28</v>
      </c>
      <c r="X3557" t="s">
        <v>32</v>
      </c>
      <c r="Y3557" s="46" t="str">
        <f>IF(V3557="","",_xlfn.LET(_xlpm.x,VLOOKUP(V3557,'Drop-down_menus'!$D$2:$E$13,2,FALSE),IF(_xlpm.x=0,"",_xlpm.x)))</f>
        <v>https://orcid.org/0000-0002-0981-7442</v>
      </c>
      <c r="Z3557" s="46" t="str">
        <f>IF(W3557="","",_xlfn.LET(_xlpm.x,VLOOKUP(W3557,'Drop-down_menus'!$D$2:$E$13,2,FALSE),IF(_xlpm.x=0,"",_xlpm.x)))</f>
        <v>https://orcid.org/0000-0002-9037-7623</v>
      </c>
      <c r="AA3557" s="46" t="str">
        <f>IF(X3557="","",_xlfn.LET(_xlpm.x,VLOOKUP(X3557,'Drop-down_menus'!$D$2:$E$13,2,FALSE),IF(_xlpm.x=0,"",_xlpm.x)))</f>
        <v>https://orcid.org/0000-0001-5748-602X</v>
      </c>
      <c r="AB3557" s="46" t="s">
        <v>229</v>
      </c>
      <c r="AC3557" s="46" t="s">
        <v>1114</v>
      </c>
    </row>
    <row r="3558" spans="1:29" ht="15" customHeight="1">
      <c r="A3558" s="46">
        <v>2217</v>
      </c>
      <c r="B3558" s="2">
        <v>4613</v>
      </c>
      <c r="C3558" t="s">
        <v>894</v>
      </c>
      <c r="D3558" s="46" t="b">
        <f>COUNTIF(Events!$B$2:$B$171, C3558) &gt; 0</f>
        <v>1</v>
      </c>
      <c r="E3558" s="2" t="s">
        <v>1106</v>
      </c>
      <c r="F3558" s="46" t="s">
        <v>1105</v>
      </c>
      <c r="G3558" t="s">
        <v>177</v>
      </c>
      <c r="H3558"/>
      <c r="I3558" s="46" t="s">
        <v>177</v>
      </c>
      <c r="J3558" s="46" t="str">
        <f>IF(I3558="","",_xlfn.LET(_xlpm.x,VLOOKUP(I3558,'2026-01-09_taxon-match'!$A$2:$N$81,4,FALSE),IF(_xlpm.x=0,"",_xlpm.x)))</f>
        <v>Sterechinus neumayeri</v>
      </c>
      <c r="K3558"/>
      <c r="L3558" s="46" t="str">
        <f>IF(I3558="","",_xlfn.LET(_xlpm.x,VLOOKUP(I3558,'2026-01-09_taxon-match'!$A$2:$N$81,3,FALSE),IF(_xlpm.x=0,"",_xlpm.x)))</f>
        <v>urn:lsid:marinespecies.org:taxname:160831</v>
      </c>
      <c r="M3558" s="46" t="str">
        <f>IF($I3558="","",_xlfn.LET(_xlpm.x,VLOOKUP($I3558,'2026-01-09_taxon-match'!$A$2:$N$81,5,FALSE),IF(_xlpm.x=0,"",_xlpm.x)))</f>
        <v>(Meissner, 1900)</v>
      </c>
      <c r="N3558" s="46" t="str">
        <f>IF($I3558="","",_xlfn.LET(_xlpm.x,VLOOKUP($I3558,'2026-01-09_taxon-match'!$A$2:$N$81,6,FALSE),IF(_xlpm.x=0,"",_xlpm.x)))</f>
        <v>Animalia</v>
      </c>
      <c r="O3558" s="46" t="str">
        <f>IF($I3558="","",_xlfn.LET(_xlpm.x,VLOOKUP($I3558,'2026-01-09_taxon-match'!$A$2:$N$81,7,FALSE),IF(_xlpm.x=0,"",_xlpm.x)))</f>
        <v>Echinodermata</v>
      </c>
      <c r="P3558" s="46" t="str">
        <f>IF($I3558="","",_xlfn.LET(_xlpm.x,VLOOKUP($I3558,'2026-01-09_taxon-match'!$A$2:$N$81,8,FALSE),IF(_xlpm.x=0,"",_xlpm.x)))</f>
        <v>Echinoidea</v>
      </c>
      <c r="Q3558" s="46" t="str">
        <f>IF($I3558="","",_xlfn.LET(_xlpm.x,VLOOKUP($I3558,'2026-01-09_taxon-match'!$A$2:$N$81,9,FALSE),IF(_xlpm.x=0,"",_xlpm.x)))</f>
        <v>Camarodonta</v>
      </c>
      <c r="R3558" s="46" t="str">
        <f>IF($I3558="","",_xlfn.LET(_xlpm.x,VLOOKUP($I3558,'2026-01-09_taxon-match'!$A$2:$N$81,10,FALSE),IF(_xlpm.x=0,"",_xlpm.x)))</f>
        <v>Echinidae</v>
      </c>
      <c r="S3558" s="46" t="str">
        <f>IF($I3558="","",_xlfn.LET(_xlpm.x,VLOOKUP($I3558,'2026-01-09_taxon-match'!$A$2:$N$81,11,FALSE),IF(_xlpm.x=0,"",_xlpm.x)))</f>
        <v>Sterechinus</v>
      </c>
      <c r="T3558" s="46" t="str">
        <f>IF($I3558="","",_xlfn.LET(_xlpm.x,VLOOKUP($I3558,'2026-01-09_taxon-match'!$A$2:$N$81,13,FALSE),IF(_xlpm.x=0,"",_xlpm.x)))</f>
        <v>neumayeri</v>
      </c>
      <c r="V3558" t="s">
        <v>43</v>
      </c>
      <c r="W3558" t="s">
        <v>28</v>
      </c>
      <c r="X3558" t="s">
        <v>32</v>
      </c>
      <c r="Y3558" s="46" t="str">
        <f>IF(V3558="","",_xlfn.LET(_xlpm.x,VLOOKUP(V3558,'Drop-down_menus'!$D$2:$E$13,2,FALSE),IF(_xlpm.x=0,"",_xlpm.x)))</f>
        <v>https://orcid.org/0000-0002-0981-7442</v>
      </c>
      <c r="Z3558" s="46" t="str">
        <f>IF(W3558="","",_xlfn.LET(_xlpm.x,VLOOKUP(W3558,'Drop-down_menus'!$D$2:$E$13,2,FALSE),IF(_xlpm.x=0,"",_xlpm.x)))</f>
        <v>https://orcid.org/0000-0002-9037-7623</v>
      </c>
      <c r="AA3558" s="46" t="str">
        <f>IF(X3558="","",_xlfn.LET(_xlpm.x,VLOOKUP(X3558,'Drop-down_menus'!$D$2:$E$13,2,FALSE),IF(_xlpm.x=0,"",_xlpm.x)))</f>
        <v>https://orcid.org/0000-0001-5748-602X</v>
      </c>
      <c r="AB3558" s="46" t="s">
        <v>300</v>
      </c>
      <c r="AC3558" s="46" t="s">
        <v>1115</v>
      </c>
    </row>
    <row r="3559" spans="1:29" ht="15" customHeight="1">
      <c r="A3559" s="46">
        <v>2218</v>
      </c>
      <c r="B3559" s="2">
        <v>4614</v>
      </c>
      <c r="C3559" t="s">
        <v>894</v>
      </c>
      <c r="D3559" s="46" t="b">
        <f>COUNTIF(Events!$B$2:$B$171, C3559) &gt; 0</f>
        <v>1</v>
      </c>
      <c r="E3559" s="46" t="s">
        <v>1113</v>
      </c>
      <c r="F3559" s="2" t="s">
        <v>1104</v>
      </c>
      <c r="G3559" t="s">
        <v>177</v>
      </c>
      <c r="H3559"/>
      <c r="I3559" s="46" t="s">
        <v>177</v>
      </c>
      <c r="J3559" s="46" t="str">
        <f>IF(I3559="","",_xlfn.LET(_xlpm.x,VLOOKUP(I3559,'2026-01-09_taxon-match'!$A$2:$N$81,4,FALSE),IF(_xlpm.x=0,"",_xlpm.x)))</f>
        <v>Sterechinus neumayeri</v>
      </c>
      <c r="K3559"/>
      <c r="L3559" s="46" t="str">
        <f>IF(I3559="","",_xlfn.LET(_xlpm.x,VLOOKUP(I3559,'2026-01-09_taxon-match'!$A$2:$N$81,3,FALSE),IF(_xlpm.x=0,"",_xlpm.x)))</f>
        <v>urn:lsid:marinespecies.org:taxname:160831</v>
      </c>
      <c r="M3559" s="46" t="str">
        <f>IF($I3559="","",_xlfn.LET(_xlpm.x,VLOOKUP($I3559,'2026-01-09_taxon-match'!$A$2:$N$81,5,FALSE),IF(_xlpm.x=0,"",_xlpm.x)))</f>
        <v>(Meissner, 1900)</v>
      </c>
      <c r="N3559" s="46" t="str">
        <f>IF($I3559="","",_xlfn.LET(_xlpm.x,VLOOKUP($I3559,'2026-01-09_taxon-match'!$A$2:$N$81,6,FALSE),IF(_xlpm.x=0,"",_xlpm.x)))</f>
        <v>Animalia</v>
      </c>
      <c r="O3559" s="46" t="str">
        <f>IF($I3559="","",_xlfn.LET(_xlpm.x,VLOOKUP($I3559,'2026-01-09_taxon-match'!$A$2:$N$81,7,FALSE),IF(_xlpm.x=0,"",_xlpm.x)))</f>
        <v>Echinodermata</v>
      </c>
      <c r="P3559" s="46" t="str">
        <f>IF($I3559="","",_xlfn.LET(_xlpm.x,VLOOKUP($I3559,'2026-01-09_taxon-match'!$A$2:$N$81,8,FALSE),IF(_xlpm.x=0,"",_xlpm.x)))</f>
        <v>Echinoidea</v>
      </c>
      <c r="Q3559" s="46" t="str">
        <f>IF($I3559="","",_xlfn.LET(_xlpm.x,VLOOKUP($I3559,'2026-01-09_taxon-match'!$A$2:$N$81,9,FALSE),IF(_xlpm.x=0,"",_xlpm.x)))</f>
        <v>Camarodonta</v>
      </c>
      <c r="R3559" s="46" t="str">
        <f>IF($I3559="","",_xlfn.LET(_xlpm.x,VLOOKUP($I3559,'2026-01-09_taxon-match'!$A$2:$N$81,10,FALSE),IF(_xlpm.x=0,"",_xlpm.x)))</f>
        <v>Echinidae</v>
      </c>
      <c r="S3559" s="46" t="str">
        <f>IF($I3559="","",_xlfn.LET(_xlpm.x,VLOOKUP($I3559,'2026-01-09_taxon-match'!$A$2:$N$81,11,FALSE),IF(_xlpm.x=0,"",_xlpm.x)))</f>
        <v>Sterechinus</v>
      </c>
      <c r="T3559" s="46" t="str">
        <f>IF($I3559="","",_xlfn.LET(_xlpm.x,VLOOKUP($I3559,'2026-01-09_taxon-match'!$A$2:$N$81,13,FALSE),IF(_xlpm.x=0,"",_xlpm.x)))</f>
        <v>neumayeri</v>
      </c>
      <c r="U3559"/>
      <c r="V3559" t="s">
        <v>43</v>
      </c>
      <c r="W3559" t="s">
        <v>28</v>
      </c>
      <c r="X3559" t="s">
        <v>32</v>
      </c>
      <c r="Y3559" s="46" t="str">
        <f>IF(V3559="","",_xlfn.LET(_xlpm.x,VLOOKUP(V3559,'Drop-down_menus'!$D$2:$E$13,2,FALSE),IF(_xlpm.x=0,"",_xlpm.x)))</f>
        <v>https://orcid.org/0000-0002-0981-7442</v>
      </c>
      <c r="Z3559" s="46" t="str">
        <f>IF(W3559="","",_xlfn.LET(_xlpm.x,VLOOKUP(W3559,'Drop-down_menus'!$D$2:$E$13,2,FALSE),IF(_xlpm.x=0,"",_xlpm.x)))</f>
        <v>https://orcid.org/0000-0002-9037-7623</v>
      </c>
      <c r="AA3559" s="46" t="str">
        <f>IF(X3559="","",_xlfn.LET(_xlpm.x,VLOOKUP(X3559,'Drop-down_menus'!$D$2:$E$13,2,FALSE),IF(_xlpm.x=0,"",_xlpm.x)))</f>
        <v>https://orcid.org/0000-0001-5748-602X</v>
      </c>
      <c r="AB3559" s="46" t="s">
        <v>172</v>
      </c>
      <c r="AC3559" s="46" t="s">
        <v>1114</v>
      </c>
    </row>
    <row r="3560" spans="1:29" ht="15" customHeight="1">
      <c r="A3560" s="46">
        <v>2218</v>
      </c>
      <c r="B3560" s="2">
        <v>4615</v>
      </c>
      <c r="C3560" t="s">
        <v>894</v>
      </c>
      <c r="D3560" s="46" t="b">
        <f>COUNTIF(Events!$B$2:$B$171, C3560) &gt; 0</f>
        <v>1</v>
      </c>
      <c r="E3560" s="46" t="s">
        <v>1109</v>
      </c>
      <c r="F3560" s="46" t="s">
        <v>1107</v>
      </c>
      <c r="G3560" t="s">
        <v>177</v>
      </c>
      <c r="H3560"/>
      <c r="I3560" s="46" t="s">
        <v>177</v>
      </c>
      <c r="J3560" s="46" t="str">
        <f>IF(I3560="","",_xlfn.LET(_xlpm.x,VLOOKUP(I3560,'2026-01-09_taxon-match'!$A$2:$N$81,4,FALSE),IF(_xlpm.x=0,"",_xlpm.x)))</f>
        <v>Sterechinus neumayeri</v>
      </c>
      <c r="K3560"/>
      <c r="L3560" s="46" t="str">
        <f>IF(I3560="","",_xlfn.LET(_xlpm.x,VLOOKUP(I3560,'2026-01-09_taxon-match'!$A$2:$N$81,3,FALSE),IF(_xlpm.x=0,"",_xlpm.x)))</f>
        <v>urn:lsid:marinespecies.org:taxname:160831</v>
      </c>
      <c r="M3560" s="46" t="str">
        <f>IF($I3560="","",_xlfn.LET(_xlpm.x,VLOOKUP($I3560,'2026-01-09_taxon-match'!$A$2:$N$81,5,FALSE),IF(_xlpm.x=0,"",_xlpm.x)))</f>
        <v>(Meissner, 1900)</v>
      </c>
      <c r="N3560" s="46" t="str">
        <f>IF($I3560="","",_xlfn.LET(_xlpm.x,VLOOKUP($I3560,'2026-01-09_taxon-match'!$A$2:$N$81,6,FALSE),IF(_xlpm.x=0,"",_xlpm.x)))</f>
        <v>Animalia</v>
      </c>
      <c r="O3560" s="46" t="str">
        <f>IF($I3560="","",_xlfn.LET(_xlpm.x,VLOOKUP($I3560,'2026-01-09_taxon-match'!$A$2:$N$81,7,FALSE),IF(_xlpm.x=0,"",_xlpm.x)))</f>
        <v>Echinodermata</v>
      </c>
      <c r="P3560" s="46" t="str">
        <f>IF($I3560="","",_xlfn.LET(_xlpm.x,VLOOKUP($I3560,'2026-01-09_taxon-match'!$A$2:$N$81,8,FALSE),IF(_xlpm.x=0,"",_xlpm.x)))</f>
        <v>Echinoidea</v>
      </c>
      <c r="Q3560" s="46" t="str">
        <f>IF($I3560="","",_xlfn.LET(_xlpm.x,VLOOKUP($I3560,'2026-01-09_taxon-match'!$A$2:$N$81,9,FALSE),IF(_xlpm.x=0,"",_xlpm.x)))</f>
        <v>Camarodonta</v>
      </c>
      <c r="R3560" s="46" t="str">
        <f>IF($I3560="","",_xlfn.LET(_xlpm.x,VLOOKUP($I3560,'2026-01-09_taxon-match'!$A$2:$N$81,10,FALSE),IF(_xlpm.x=0,"",_xlpm.x)))</f>
        <v>Echinidae</v>
      </c>
      <c r="S3560" s="46" t="str">
        <f>IF($I3560="","",_xlfn.LET(_xlpm.x,VLOOKUP($I3560,'2026-01-09_taxon-match'!$A$2:$N$81,11,FALSE),IF(_xlpm.x=0,"",_xlpm.x)))</f>
        <v>Sterechinus</v>
      </c>
      <c r="T3560" s="46" t="str">
        <f>IF($I3560="","",_xlfn.LET(_xlpm.x,VLOOKUP($I3560,'2026-01-09_taxon-match'!$A$2:$N$81,13,FALSE),IF(_xlpm.x=0,"",_xlpm.x)))</f>
        <v>neumayeri</v>
      </c>
      <c r="V3560" t="s">
        <v>43</v>
      </c>
      <c r="W3560" t="s">
        <v>28</v>
      </c>
      <c r="X3560" t="s">
        <v>32</v>
      </c>
      <c r="Y3560" s="46" t="str">
        <f>IF(V3560="","",_xlfn.LET(_xlpm.x,VLOOKUP(V3560,'Drop-down_menus'!$D$2:$E$13,2,FALSE),IF(_xlpm.x=0,"",_xlpm.x)))</f>
        <v>https://orcid.org/0000-0002-0981-7442</v>
      </c>
      <c r="Z3560" s="46" t="str">
        <f>IF(W3560="","",_xlfn.LET(_xlpm.x,VLOOKUP(W3560,'Drop-down_menus'!$D$2:$E$13,2,FALSE),IF(_xlpm.x=0,"",_xlpm.x)))</f>
        <v>https://orcid.org/0000-0002-9037-7623</v>
      </c>
      <c r="AA3560" s="46" t="str">
        <f>IF(X3560="","",_xlfn.LET(_xlpm.x,VLOOKUP(X3560,'Drop-down_menus'!$D$2:$E$13,2,FALSE),IF(_xlpm.x=0,"",_xlpm.x)))</f>
        <v>https://orcid.org/0000-0001-5748-602X</v>
      </c>
      <c r="AB3560" s="46" t="s">
        <v>172</v>
      </c>
      <c r="AC3560" s="46" t="s">
        <v>189</v>
      </c>
    </row>
    <row r="3561" spans="1:29" ht="15" customHeight="1">
      <c r="A3561" s="46">
        <v>2218</v>
      </c>
      <c r="B3561" s="2">
        <v>4616</v>
      </c>
      <c r="C3561" t="s">
        <v>894</v>
      </c>
      <c r="D3561" s="46" t="b">
        <f>COUNTIF(Events!$B$2:$B$171, C3561) &gt; 0</f>
        <v>1</v>
      </c>
      <c r="E3561" s="46" t="s">
        <v>1110</v>
      </c>
      <c r="F3561" s="46" t="s">
        <v>1108</v>
      </c>
      <c r="G3561" t="s">
        <v>177</v>
      </c>
      <c r="H3561"/>
      <c r="I3561" s="46" t="s">
        <v>177</v>
      </c>
      <c r="J3561" s="46" t="str">
        <f>IF(I3561="","",_xlfn.LET(_xlpm.x,VLOOKUP(I3561,'2026-01-09_taxon-match'!$A$2:$N$81,4,FALSE),IF(_xlpm.x=0,"",_xlpm.x)))</f>
        <v>Sterechinus neumayeri</v>
      </c>
      <c r="K3561"/>
      <c r="L3561" s="46" t="str">
        <f>IF(I3561="","",_xlfn.LET(_xlpm.x,VLOOKUP(I3561,'2026-01-09_taxon-match'!$A$2:$N$81,3,FALSE),IF(_xlpm.x=0,"",_xlpm.x)))</f>
        <v>urn:lsid:marinespecies.org:taxname:160831</v>
      </c>
      <c r="M3561" s="46" t="str">
        <f>IF($I3561="","",_xlfn.LET(_xlpm.x,VLOOKUP($I3561,'2026-01-09_taxon-match'!$A$2:$N$81,5,FALSE),IF(_xlpm.x=0,"",_xlpm.x)))</f>
        <v>(Meissner, 1900)</v>
      </c>
      <c r="N3561" s="46" t="str">
        <f>IF($I3561="","",_xlfn.LET(_xlpm.x,VLOOKUP($I3561,'2026-01-09_taxon-match'!$A$2:$N$81,6,FALSE),IF(_xlpm.x=0,"",_xlpm.x)))</f>
        <v>Animalia</v>
      </c>
      <c r="O3561" s="46" t="str">
        <f>IF($I3561="","",_xlfn.LET(_xlpm.x,VLOOKUP($I3561,'2026-01-09_taxon-match'!$A$2:$N$81,7,FALSE),IF(_xlpm.x=0,"",_xlpm.x)))</f>
        <v>Echinodermata</v>
      </c>
      <c r="P3561" s="46" t="str">
        <f>IF($I3561="","",_xlfn.LET(_xlpm.x,VLOOKUP($I3561,'2026-01-09_taxon-match'!$A$2:$N$81,8,FALSE),IF(_xlpm.x=0,"",_xlpm.x)))</f>
        <v>Echinoidea</v>
      </c>
      <c r="Q3561" s="46" t="str">
        <f>IF($I3561="","",_xlfn.LET(_xlpm.x,VLOOKUP($I3561,'2026-01-09_taxon-match'!$A$2:$N$81,9,FALSE),IF(_xlpm.x=0,"",_xlpm.x)))</f>
        <v>Camarodonta</v>
      </c>
      <c r="R3561" s="46" t="str">
        <f>IF($I3561="","",_xlfn.LET(_xlpm.x,VLOOKUP($I3561,'2026-01-09_taxon-match'!$A$2:$N$81,10,FALSE),IF(_xlpm.x=0,"",_xlpm.x)))</f>
        <v>Echinidae</v>
      </c>
      <c r="S3561" s="46" t="str">
        <f>IF($I3561="","",_xlfn.LET(_xlpm.x,VLOOKUP($I3561,'2026-01-09_taxon-match'!$A$2:$N$81,11,FALSE),IF(_xlpm.x=0,"",_xlpm.x)))</f>
        <v>Sterechinus</v>
      </c>
      <c r="T3561" s="46" t="str">
        <f>IF($I3561="","",_xlfn.LET(_xlpm.x,VLOOKUP($I3561,'2026-01-09_taxon-match'!$A$2:$N$81,13,FALSE),IF(_xlpm.x=0,"",_xlpm.x)))</f>
        <v>neumayeri</v>
      </c>
      <c r="V3561" t="s">
        <v>43</v>
      </c>
      <c r="W3561" t="s">
        <v>28</v>
      </c>
      <c r="X3561" t="s">
        <v>32</v>
      </c>
      <c r="Y3561" s="46" t="str">
        <f>IF(V3561="","",_xlfn.LET(_xlpm.x,VLOOKUP(V3561,'Drop-down_menus'!$D$2:$E$13,2,FALSE),IF(_xlpm.x=0,"",_xlpm.x)))</f>
        <v>https://orcid.org/0000-0002-0981-7442</v>
      </c>
      <c r="Z3561" s="46" t="str">
        <f>IF(W3561="","",_xlfn.LET(_xlpm.x,VLOOKUP(W3561,'Drop-down_menus'!$D$2:$E$13,2,FALSE),IF(_xlpm.x=0,"",_xlpm.x)))</f>
        <v>https://orcid.org/0000-0002-9037-7623</v>
      </c>
      <c r="AA3561" s="46" t="str">
        <f>IF(X3561="","",_xlfn.LET(_xlpm.x,VLOOKUP(X3561,'Drop-down_menus'!$D$2:$E$13,2,FALSE),IF(_xlpm.x=0,"",_xlpm.x)))</f>
        <v>https://orcid.org/0000-0001-5748-602X</v>
      </c>
      <c r="AB3561" s="46" t="s">
        <v>229</v>
      </c>
      <c r="AC3561" s="46" t="s">
        <v>1114</v>
      </c>
    </row>
    <row r="3562" spans="1:29" ht="15" customHeight="1">
      <c r="A3562" s="46">
        <v>2218</v>
      </c>
      <c r="B3562" s="2">
        <v>4617</v>
      </c>
      <c r="C3562" t="s">
        <v>894</v>
      </c>
      <c r="D3562" s="46" t="b">
        <f>COUNTIF(Events!$B$2:$B$171, C3562) &gt; 0</f>
        <v>1</v>
      </c>
      <c r="E3562" s="46" t="s">
        <v>1111</v>
      </c>
      <c r="F3562" s="46" t="s">
        <v>1108</v>
      </c>
      <c r="G3562" t="s">
        <v>177</v>
      </c>
      <c r="H3562"/>
      <c r="I3562" s="46" t="s">
        <v>177</v>
      </c>
      <c r="J3562" s="46" t="str">
        <f>IF(I3562="","",_xlfn.LET(_xlpm.x,VLOOKUP(I3562,'2026-01-09_taxon-match'!$A$2:$N$81,4,FALSE),IF(_xlpm.x=0,"",_xlpm.x)))</f>
        <v>Sterechinus neumayeri</v>
      </c>
      <c r="K3562"/>
      <c r="L3562" s="46" t="str">
        <f>IF(I3562="","",_xlfn.LET(_xlpm.x,VLOOKUP(I3562,'2026-01-09_taxon-match'!$A$2:$N$81,3,FALSE),IF(_xlpm.x=0,"",_xlpm.x)))</f>
        <v>urn:lsid:marinespecies.org:taxname:160831</v>
      </c>
      <c r="M3562" s="46" t="str">
        <f>IF($I3562="","",_xlfn.LET(_xlpm.x,VLOOKUP($I3562,'2026-01-09_taxon-match'!$A$2:$N$81,5,FALSE),IF(_xlpm.x=0,"",_xlpm.x)))</f>
        <v>(Meissner, 1900)</v>
      </c>
      <c r="N3562" s="46" t="str">
        <f>IF($I3562="","",_xlfn.LET(_xlpm.x,VLOOKUP($I3562,'2026-01-09_taxon-match'!$A$2:$N$81,6,FALSE),IF(_xlpm.x=0,"",_xlpm.x)))</f>
        <v>Animalia</v>
      </c>
      <c r="O3562" s="46" t="str">
        <f>IF($I3562="","",_xlfn.LET(_xlpm.x,VLOOKUP($I3562,'2026-01-09_taxon-match'!$A$2:$N$81,7,FALSE),IF(_xlpm.x=0,"",_xlpm.x)))</f>
        <v>Echinodermata</v>
      </c>
      <c r="P3562" s="46" t="str">
        <f>IF($I3562="","",_xlfn.LET(_xlpm.x,VLOOKUP($I3562,'2026-01-09_taxon-match'!$A$2:$N$81,8,FALSE),IF(_xlpm.x=0,"",_xlpm.x)))</f>
        <v>Echinoidea</v>
      </c>
      <c r="Q3562" s="46" t="str">
        <f>IF($I3562="","",_xlfn.LET(_xlpm.x,VLOOKUP($I3562,'2026-01-09_taxon-match'!$A$2:$N$81,9,FALSE),IF(_xlpm.x=0,"",_xlpm.x)))</f>
        <v>Camarodonta</v>
      </c>
      <c r="R3562" s="46" t="str">
        <f>IF($I3562="","",_xlfn.LET(_xlpm.x,VLOOKUP($I3562,'2026-01-09_taxon-match'!$A$2:$N$81,10,FALSE),IF(_xlpm.x=0,"",_xlpm.x)))</f>
        <v>Echinidae</v>
      </c>
      <c r="S3562" s="46" t="str">
        <f>IF($I3562="","",_xlfn.LET(_xlpm.x,VLOOKUP($I3562,'2026-01-09_taxon-match'!$A$2:$N$81,11,FALSE),IF(_xlpm.x=0,"",_xlpm.x)))</f>
        <v>Sterechinus</v>
      </c>
      <c r="T3562" s="46" t="str">
        <f>IF($I3562="","",_xlfn.LET(_xlpm.x,VLOOKUP($I3562,'2026-01-09_taxon-match'!$A$2:$N$81,13,FALSE),IF(_xlpm.x=0,"",_xlpm.x)))</f>
        <v>neumayeri</v>
      </c>
      <c r="V3562" t="s">
        <v>43</v>
      </c>
      <c r="W3562" t="s">
        <v>28</v>
      </c>
      <c r="X3562" t="s">
        <v>32</v>
      </c>
      <c r="Y3562" s="46" t="str">
        <f>IF(V3562="","",_xlfn.LET(_xlpm.x,VLOOKUP(V3562,'Drop-down_menus'!$D$2:$E$13,2,FALSE),IF(_xlpm.x=0,"",_xlpm.x)))</f>
        <v>https://orcid.org/0000-0002-0981-7442</v>
      </c>
      <c r="Z3562" s="46" t="str">
        <f>IF(W3562="","",_xlfn.LET(_xlpm.x,VLOOKUP(W3562,'Drop-down_menus'!$D$2:$E$13,2,FALSE),IF(_xlpm.x=0,"",_xlpm.x)))</f>
        <v>https://orcid.org/0000-0002-9037-7623</v>
      </c>
      <c r="AA3562" s="46" t="str">
        <f>IF(X3562="","",_xlfn.LET(_xlpm.x,VLOOKUP(X3562,'Drop-down_menus'!$D$2:$E$13,2,FALSE),IF(_xlpm.x=0,"",_xlpm.x)))</f>
        <v>https://orcid.org/0000-0001-5748-602X</v>
      </c>
      <c r="AB3562" s="46" t="s">
        <v>229</v>
      </c>
      <c r="AC3562" s="46" t="s">
        <v>1114</v>
      </c>
    </row>
    <row r="3563" spans="1:29" ht="15" customHeight="1">
      <c r="A3563" s="46">
        <v>2218</v>
      </c>
      <c r="B3563" s="2">
        <v>4618</v>
      </c>
      <c r="C3563" t="s">
        <v>894</v>
      </c>
      <c r="D3563" s="46" t="b">
        <f>COUNTIF(Events!$B$2:$B$171, C3563) &gt; 0</f>
        <v>1</v>
      </c>
      <c r="E3563" s="2" t="s">
        <v>1106</v>
      </c>
      <c r="F3563" s="46" t="s">
        <v>1105</v>
      </c>
      <c r="G3563" t="s">
        <v>177</v>
      </c>
      <c r="H3563"/>
      <c r="I3563" s="46" t="s">
        <v>177</v>
      </c>
      <c r="J3563" s="46" t="str">
        <f>IF(I3563="","",_xlfn.LET(_xlpm.x,VLOOKUP(I3563,'2026-01-09_taxon-match'!$A$2:$N$81,4,FALSE),IF(_xlpm.x=0,"",_xlpm.x)))</f>
        <v>Sterechinus neumayeri</v>
      </c>
      <c r="K3563"/>
      <c r="L3563" s="46" t="str">
        <f>IF(I3563="","",_xlfn.LET(_xlpm.x,VLOOKUP(I3563,'2026-01-09_taxon-match'!$A$2:$N$81,3,FALSE),IF(_xlpm.x=0,"",_xlpm.x)))</f>
        <v>urn:lsid:marinespecies.org:taxname:160831</v>
      </c>
      <c r="M3563" s="46" t="str">
        <f>IF($I3563="","",_xlfn.LET(_xlpm.x,VLOOKUP($I3563,'2026-01-09_taxon-match'!$A$2:$N$81,5,FALSE),IF(_xlpm.x=0,"",_xlpm.x)))</f>
        <v>(Meissner, 1900)</v>
      </c>
      <c r="N3563" s="46" t="str">
        <f>IF($I3563="","",_xlfn.LET(_xlpm.x,VLOOKUP($I3563,'2026-01-09_taxon-match'!$A$2:$N$81,6,FALSE),IF(_xlpm.x=0,"",_xlpm.x)))</f>
        <v>Animalia</v>
      </c>
      <c r="O3563" s="46" t="str">
        <f>IF($I3563="","",_xlfn.LET(_xlpm.x,VLOOKUP($I3563,'2026-01-09_taxon-match'!$A$2:$N$81,7,FALSE),IF(_xlpm.x=0,"",_xlpm.x)))</f>
        <v>Echinodermata</v>
      </c>
      <c r="P3563" s="46" t="str">
        <f>IF($I3563="","",_xlfn.LET(_xlpm.x,VLOOKUP($I3563,'2026-01-09_taxon-match'!$A$2:$N$81,8,FALSE),IF(_xlpm.x=0,"",_xlpm.x)))</f>
        <v>Echinoidea</v>
      </c>
      <c r="Q3563" s="46" t="str">
        <f>IF($I3563="","",_xlfn.LET(_xlpm.x,VLOOKUP($I3563,'2026-01-09_taxon-match'!$A$2:$N$81,9,FALSE),IF(_xlpm.x=0,"",_xlpm.x)))</f>
        <v>Camarodonta</v>
      </c>
      <c r="R3563" s="46" t="str">
        <f>IF($I3563="","",_xlfn.LET(_xlpm.x,VLOOKUP($I3563,'2026-01-09_taxon-match'!$A$2:$N$81,10,FALSE),IF(_xlpm.x=0,"",_xlpm.x)))</f>
        <v>Echinidae</v>
      </c>
      <c r="S3563" s="46" t="str">
        <f>IF($I3563="","",_xlfn.LET(_xlpm.x,VLOOKUP($I3563,'2026-01-09_taxon-match'!$A$2:$N$81,11,FALSE),IF(_xlpm.x=0,"",_xlpm.x)))</f>
        <v>Sterechinus</v>
      </c>
      <c r="T3563" s="46" t="str">
        <f>IF($I3563="","",_xlfn.LET(_xlpm.x,VLOOKUP($I3563,'2026-01-09_taxon-match'!$A$2:$N$81,13,FALSE),IF(_xlpm.x=0,"",_xlpm.x)))</f>
        <v>neumayeri</v>
      </c>
      <c r="V3563" t="s">
        <v>43</v>
      </c>
      <c r="W3563" t="s">
        <v>28</v>
      </c>
      <c r="X3563" t="s">
        <v>32</v>
      </c>
      <c r="Y3563" s="46" t="str">
        <f>IF(V3563="","",_xlfn.LET(_xlpm.x,VLOOKUP(V3563,'Drop-down_menus'!$D$2:$E$13,2,FALSE),IF(_xlpm.x=0,"",_xlpm.x)))</f>
        <v>https://orcid.org/0000-0002-0981-7442</v>
      </c>
      <c r="Z3563" s="46" t="str">
        <f>IF(W3563="","",_xlfn.LET(_xlpm.x,VLOOKUP(W3563,'Drop-down_menus'!$D$2:$E$13,2,FALSE),IF(_xlpm.x=0,"",_xlpm.x)))</f>
        <v>https://orcid.org/0000-0002-9037-7623</v>
      </c>
      <c r="AA3563" s="46" t="str">
        <f>IF(X3563="","",_xlfn.LET(_xlpm.x,VLOOKUP(X3563,'Drop-down_menus'!$D$2:$E$13,2,FALSE),IF(_xlpm.x=0,"",_xlpm.x)))</f>
        <v>https://orcid.org/0000-0001-5748-602X</v>
      </c>
      <c r="AB3563" s="46" t="s">
        <v>300</v>
      </c>
      <c r="AC3563" s="46" t="s">
        <v>1115</v>
      </c>
    </row>
    <row r="3564" spans="1:29" ht="15" customHeight="1">
      <c r="A3564" s="46">
        <v>2219</v>
      </c>
      <c r="B3564" s="2">
        <v>4619</v>
      </c>
      <c r="C3564" t="s">
        <v>894</v>
      </c>
      <c r="D3564" s="46" t="b">
        <f>COUNTIF(Events!$B$2:$B$171, C3564) &gt; 0</f>
        <v>1</v>
      </c>
      <c r="E3564" s="46" t="s">
        <v>1113</v>
      </c>
      <c r="F3564" s="2" t="s">
        <v>1104</v>
      </c>
      <c r="G3564" t="s">
        <v>177</v>
      </c>
      <c r="H3564"/>
      <c r="I3564" s="46" t="s">
        <v>177</v>
      </c>
      <c r="J3564" s="46" t="str">
        <f>IF(I3564="","",_xlfn.LET(_xlpm.x,VLOOKUP(I3564,'2026-01-09_taxon-match'!$A$2:$N$81,4,FALSE),IF(_xlpm.x=0,"",_xlpm.x)))</f>
        <v>Sterechinus neumayeri</v>
      </c>
      <c r="K3564"/>
      <c r="L3564" s="46" t="str">
        <f>IF(I3564="","",_xlfn.LET(_xlpm.x,VLOOKUP(I3564,'2026-01-09_taxon-match'!$A$2:$N$81,3,FALSE),IF(_xlpm.x=0,"",_xlpm.x)))</f>
        <v>urn:lsid:marinespecies.org:taxname:160831</v>
      </c>
      <c r="M3564" s="46" t="str">
        <f>IF($I3564="","",_xlfn.LET(_xlpm.x,VLOOKUP($I3564,'2026-01-09_taxon-match'!$A$2:$N$81,5,FALSE),IF(_xlpm.x=0,"",_xlpm.x)))</f>
        <v>(Meissner, 1900)</v>
      </c>
      <c r="N3564" s="46" t="str">
        <f>IF($I3564="","",_xlfn.LET(_xlpm.x,VLOOKUP($I3564,'2026-01-09_taxon-match'!$A$2:$N$81,6,FALSE),IF(_xlpm.x=0,"",_xlpm.x)))</f>
        <v>Animalia</v>
      </c>
      <c r="O3564" s="46" t="str">
        <f>IF($I3564="","",_xlfn.LET(_xlpm.x,VLOOKUP($I3564,'2026-01-09_taxon-match'!$A$2:$N$81,7,FALSE),IF(_xlpm.x=0,"",_xlpm.x)))</f>
        <v>Echinodermata</v>
      </c>
      <c r="P3564" s="46" t="str">
        <f>IF($I3564="","",_xlfn.LET(_xlpm.x,VLOOKUP($I3564,'2026-01-09_taxon-match'!$A$2:$N$81,8,FALSE),IF(_xlpm.x=0,"",_xlpm.x)))</f>
        <v>Echinoidea</v>
      </c>
      <c r="Q3564" s="46" t="str">
        <f>IF($I3564="","",_xlfn.LET(_xlpm.x,VLOOKUP($I3564,'2026-01-09_taxon-match'!$A$2:$N$81,9,FALSE),IF(_xlpm.x=0,"",_xlpm.x)))</f>
        <v>Camarodonta</v>
      </c>
      <c r="R3564" s="46" t="str">
        <f>IF($I3564="","",_xlfn.LET(_xlpm.x,VLOOKUP($I3564,'2026-01-09_taxon-match'!$A$2:$N$81,10,FALSE),IF(_xlpm.x=0,"",_xlpm.x)))</f>
        <v>Echinidae</v>
      </c>
      <c r="S3564" s="46" t="str">
        <f>IF($I3564="","",_xlfn.LET(_xlpm.x,VLOOKUP($I3564,'2026-01-09_taxon-match'!$A$2:$N$81,11,FALSE),IF(_xlpm.x=0,"",_xlpm.x)))</f>
        <v>Sterechinus</v>
      </c>
      <c r="T3564" s="46" t="str">
        <f>IF($I3564="","",_xlfn.LET(_xlpm.x,VLOOKUP($I3564,'2026-01-09_taxon-match'!$A$2:$N$81,13,FALSE),IF(_xlpm.x=0,"",_xlpm.x)))</f>
        <v>neumayeri</v>
      </c>
      <c r="U3564"/>
      <c r="V3564" t="s">
        <v>43</v>
      </c>
      <c r="W3564" t="s">
        <v>28</v>
      </c>
      <c r="X3564" t="s">
        <v>32</v>
      </c>
      <c r="Y3564" s="46" t="str">
        <f>IF(V3564="","",_xlfn.LET(_xlpm.x,VLOOKUP(V3564,'Drop-down_menus'!$D$2:$E$13,2,FALSE),IF(_xlpm.x=0,"",_xlpm.x)))</f>
        <v>https://orcid.org/0000-0002-0981-7442</v>
      </c>
      <c r="Z3564" s="46" t="str">
        <f>IF(W3564="","",_xlfn.LET(_xlpm.x,VLOOKUP(W3564,'Drop-down_menus'!$D$2:$E$13,2,FALSE),IF(_xlpm.x=0,"",_xlpm.x)))</f>
        <v>https://orcid.org/0000-0002-9037-7623</v>
      </c>
      <c r="AA3564" s="46" t="str">
        <f>IF(X3564="","",_xlfn.LET(_xlpm.x,VLOOKUP(X3564,'Drop-down_menus'!$D$2:$E$13,2,FALSE),IF(_xlpm.x=0,"",_xlpm.x)))</f>
        <v>https://orcid.org/0000-0001-5748-602X</v>
      </c>
      <c r="AB3564" s="46" t="s">
        <v>172</v>
      </c>
      <c r="AC3564" s="46" t="s">
        <v>1114</v>
      </c>
    </row>
    <row r="3565" spans="1:29" ht="15" customHeight="1">
      <c r="A3565" s="46">
        <v>2219</v>
      </c>
      <c r="B3565" s="2">
        <v>4620</v>
      </c>
      <c r="C3565" t="s">
        <v>894</v>
      </c>
      <c r="D3565" s="46" t="b">
        <f>COUNTIF(Events!$B$2:$B$171, C3565) &gt; 0</f>
        <v>1</v>
      </c>
      <c r="E3565" s="46" t="s">
        <v>1109</v>
      </c>
      <c r="F3565" s="46" t="s">
        <v>1107</v>
      </c>
      <c r="G3565" t="s">
        <v>177</v>
      </c>
      <c r="H3565"/>
      <c r="I3565" s="46" t="s">
        <v>177</v>
      </c>
      <c r="J3565" s="46" t="str">
        <f>IF(I3565="","",_xlfn.LET(_xlpm.x,VLOOKUP(I3565,'2026-01-09_taxon-match'!$A$2:$N$81,4,FALSE),IF(_xlpm.x=0,"",_xlpm.x)))</f>
        <v>Sterechinus neumayeri</v>
      </c>
      <c r="K3565"/>
      <c r="L3565" s="46" t="str">
        <f>IF(I3565="","",_xlfn.LET(_xlpm.x,VLOOKUP(I3565,'2026-01-09_taxon-match'!$A$2:$N$81,3,FALSE),IF(_xlpm.x=0,"",_xlpm.x)))</f>
        <v>urn:lsid:marinespecies.org:taxname:160831</v>
      </c>
      <c r="M3565" s="46" t="str">
        <f>IF($I3565="","",_xlfn.LET(_xlpm.x,VLOOKUP($I3565,'2026-01-09_taxon-match'!$A$2:$N$81,5,FALSE),IF(_xlpm.x=0,"",_xlpm.x)))</f>
        <v>(Meissner, 1900)</v>
      </c>
      <c r="N3565" s="46" t="str">
        <f>IF($I3565="","",_xlfn.LET(_xlpm.x,VLOOKUP($I3565,'2026-01-09_taxon-match'!$A$2:$N$81,6,FALSE),IF(_xlpm.x=0,"",_xlpm.x)))</f>
        <v>Animalia</v>
      </c>
      <c r="O3565" s="46" t="str">
        <f>IF($I3565="","",_xlfn.LET(_xlpm.x,VLOOKUP($I3565,'2026-01-09_taxon-match'!$A$2:$N$81,7,FALSE),IF(_xlpm.x=0,"",_xlpm.x)))</f>
        <v>Echinodermata</v>
      </c>
      <c r="P3565" s="46" t="str">
        <f>IF($I3565="","",_xlfn.LET(_xlpm.x,VLOOKUP($I3565,'2026-01-09_taxon-match'!$A$2:$N$81,8,FALSE),IF(_xlpm.x=0,"",_xlpm.x)))</f>
        <v>Echinoidea</v>
      </c>
      <c r="Q3565" s="46" t="str">
        <f>IF($I3565="","",_xlfn.LET(_xlpm.x,VLOOKUP($I3565,'2026-01-09_taxon-match'!$A$2:$N$81,9,FALSE),IF(_xlpm.x=0,"",_xlpm.x)))</f>
        <v>Camarodonta</v>
      </c>
      <c r="R3565" s="46" t="str">
        <f>IF($I3565="","",_xlfn.LET(_xlpm.x,VLOOKUP($I3565,'2026-01-09_taxon-match'!$A$2:$N$81,10,FALSE),IF(_xlpm.x=0,"",_xlpm.x)))</f>
        <v>Echinidae</v>
      </c>
      <c r="S3565" s="46" t="str">
        <f>IF($I3565="","",_xlfn.LET(_xlpm.x,VLOOKUP($I3565,'2026-01-09_taxon-match'!$A$2:$N$81,11,FALSE),IF(_xlpm.x=0,"",_xlpm.x)))</f>
        <v>Sterechinus</v>
      </c>
      <c r="T3565" s="46" t="str">
        <f>IF($I3565="","",_xlfn.LET(_xlpm.x,VLOOKUP($I3565,'2026-01-09_taxon-match'!$A$2:$N$81,13,FALSE),IF(_xlpm.x=0,"",_xlpm.x)))</f>
        <v>neumayeri</v>
      </c>
      <c r="V3565" t="s">
        <v>43</v>
      </c>
      <c r="W3565" t="s">
        <v>28</v>
      </c>
      <c r="X3565" t="s">
        <v>32</v>
      </c>
      <c r="Y3565" s="46" t="str">
        <f>IF(V3565="","",_xlfn.LET(_xlpm.x,VLOOKUP(V3565,'Drop-down_menus'!$D$2:$E$13,2,FALSE),IF(_xlpm.x=0,"",_xlpm.x)))</f>
        <v>https://orcid.org/0000-0002-0981-7442</v>
      </c>
      <c r="Z3565" s="46" t="str">
        <f>IF(W3565="","",_xlfn.LET(_xlpm.x,VLOOKUP(W3565,'Drop-down_menus'!$D$2:$E$13,2,FALSE),IF(_xlpm.x=0,"",_xlpm.x)))</f>
        <v>https://orcid.org/0000-0002-9037-7623</v>
      </c>
      <c r="AA3565" s="46" t="str">
        <f>IF(X3565="","",_xlfn.LET(_xlpm.x,VLOOKUP(X3565,'Drop-down_menus'!$D$2:$E$13,2,FALSE),IF(_xlpm.x=0,"",_xlpm.x)))</f>
        <v>https://orcid.org/0000-0001-5748-602X</v>
      </c>
      <c r="AB3565" s="46" t="s">
        <v>172</v>
      </c>
      <c r="AC3565" s="46" t="s">
        <v>189</v>
      </c>
    </row>
    <row r="3566" spans="1:29" ht="15" customHeight="1">
      <c r="A3566" s="46">
        <v>2219</v>
      </c>
      <c r="B3566" s="2">
        <v>4621</v>
      </c>
      <c r="C3566" t="s">
        <v>894</v>
      </c>
      <c r="D3566" s="46" t="b">
        <f>COUNTIF(Events!$B$2:$B$171, C3566) &gt; 0</f>
        <v>1</v>
      </c>
      <c r="E3566" s="46" t="s">
        <v>1110</v>
      </c>
      <c r="F3566" s="46" t="s">
        <v>1108</v>
      </c>
      <c r="G3566" t="s">
        <v>177</v>
      </c>
      <c r="H3566"/>
      <c r="I3566" s="46" t="s">
        <v>177</v>
      </c>
      <c r="J3566" s="46" t="str">
        <f>IF(I3566="","",_xlfn.LET(_xlpm.x,VLOOKUP(I3566,'2026-01-09_taxon-match'!$A$2:$N$81,4,FALSE),IF(_xlpm.x=0,"",_xlpm.x)))</f>
        <v>Sterechinus neumayeri</v>
      </c>
      <c r="K3566"/>
      <c r="L3566" s="46" t="str">
        <f>IF(I3566="","",_xlfn.LET(_xlpm.x,VLOOKUP(I3566,'2026-01-09_taxon-match'!$A$2:$N$81,3,FALSE),IF(_xlpm.x=0,"",_xlpm.x)))</f>
        <v>urn:lsid:marinespecies.org:taxname:160831</v>
      </c>
      <c r="M3566" s="46" t="str">
        <f>IF($I3566="","",_xlfn.LET(_xlpm.x,VLOOKUP($I3566,'2026-01-09_taxon-match'!$A$2:$N$81,5,FALSE),IF(_xlpm.x=0,"",_xlpm.x)))</f>
        <v>(Meissner, 1900)</v>
      </c>
      <c r="N3566" s="46" t="str">
        <f>IF($I3566="","",_xlfn.LET(_xlpm.x,VLOOKUP($I3566,'2026-01-09_taxon-match'!$A$2:$N$81,6,FALSE),IF(_xlpm.x=0,"",_xlpm.x)))</f>
        <v>Animalia</v>
      </c>
      <c r="O3566" s="46" t="str">
        <f>IF($I3566="","",_xlfn.LET(_xlpm.x,VLOOKUP($I3566,'2026-01-09_taxon-match'!$A$2:$N$81,7,FALSE),IF(_xlpm.x=0,"",_xlpm.x)))</f>
        <v>Echinodermata</v>
      </c>
      <c r="P3566" s="46" t="str">
        <f>IF($I3566="","",_xlfn.LET(_xlpm.x,VLOOKUP($I3566,'2026-01-09_taxon-match'!$A$2:$N$81,8,FALSE),IF(_xlpm.x=0,"",_xlpm.x)))</f>
        <v>Echinoidea</v>
      </c>
      <c r="Q3566" s="46" t="str">
        <f>IF($I3566="","",_xlfn.LET(_xlpm.x,VLOOKUP($I3566,'2026-01-09_taxon-match'!$A$2:$N$81,9,FALSE),IF(_xlpm.x=0,"",_xlpm.x)))</f>
        <v>Camarodonta</v>
      </c>
      <c r="R3566" s="46" t="str">
        <f>IF($I3566="","",_xlfn.LET(_xlpm.x,VLOOKUP($I3566,'2026-01-09_taxon-match'!$A$2:$N$81,10,FALSE),IF(_xlpm.x=0,"",_xlpm.x)))</f>
        <v>Echinidae</v>
      </c>
      <c r="S3566" s="46" t="str">
        <f>IF($I3566="","",_xlfn.LET(_xlpm.x,VLOOKUP($I3566,'2026-01-09_taxon-match'!$A$2:$N$81,11,FALSE),IF(_xlpm.x=0,"",_xlpm.x)))</f>
        <v>Sterechinus</v>
      </c>
      <c r="T3566" s="46" t="str">
        <f>IF($I3566="","",_xlfn.LET(_xlpm.x,VLOOKUP($I3566,'2026-01-09_taxon-match'!$A$2:$N$81,13,FALSE),IF(_xlpm.x=0,"",_xlpm.x)))</f>
        <v>neumayeri</v>
      </c>
      <c r="V3566" t="s">
        <v>43</v>
      </c>
      <c r="W3566" t="s">
        <v>28</v>
      </c>
      <c r="X3566" t="s">
        <v>32</v>
      </c>
      <c r="Y3566" s="46" t="str">
        <f>IF(V3566="","",_xlfn.LET(_xlpm.x,VLOOKUP(V3566,'Drop-down_menus'!$D$2:$E$13,2,FALSE),IF(_xlpm.x=0,"",_xlpm.x)))</f>
        <v>https://orcid.org/0000-0002-0981-7442</v>
      </c>
      <c r="Z3566" s="46" t="str">
        <f>IF(W3566="","",_xlfn.LET(_xlpm.x,VLOOKUP(W3566,'Drop-down_menus'!$D$2:$E$13,2,FALSE),IF(_xlpm.x=0,"",_xlpm.x)))</f>
        <v>https://orcid.org/0000-0002-9037-7623</v>
      </c>
      <c r="AA3566" s="46" t="str">
        <f>IF(X3566="","",_xlfn.LET(_xlpm.x,VLOOKUP(X3566,'Drop-down_menus'!$D$2:$E$13,2,FALSE),IF(_xlpm.x=0,"",_xlpm.x)))</f>
        <v>https://orcid.org/0000-0001-5748-602X</v>
      </c>
      <c r="AB3566" s="46" t="s">
        <v>229</v>
      </c>
      <c r="AC3566" s="46" t="s">
        <v>1114</v>
      </c>
    </row>
    <row r="3567" spans="1:29" ht="15" customHeight="1">
      <c r="A3567" s="46">
        <v>2219</v>
      </c>
      <c r="B3567" s="2">
        <v>4622</v>
      </c>
      <c r="C3567" t="s">
        <v>894</v>
      </c>
      <c r="D3567" s="46" t="b">
        <f>COUNTIF(Events!$B$2:$B$171, C3567) &gt; 0</f>
        <v>1</v>
      </c>
      <c r="E3567" s="46" t="s">
        <v>1111</v>
      </c>
      <c r="F3567" s="46" t="s">
        <v>1108</v>
      </c>
      <c r="G3567" t="s">
        <v>177</v>
      </c>
      <c r="H3567"/>
      <c r="I3567" s="46" t="s">
        <v>177</v>
      </c>
      <c r="J3567" s="46" t="str">
        <f>IF(I3567="","",_xlfn.LET(_xlpm.x,VLOOKUP(I3567,'2026-01-09_taxon-match'!$A$2:$N$81,4,FALSE),IF(_xlpm.x=0,"",_xlpm.x)))</f>
        <v>Sterechinus neumayeri</v>
      </c>
      <c r="K3567"/>
      <c r="L3567" s="46" t="str">
        <f>IF(I3567="","",_xlfn.LET(_xlpm.x,VLOOKUP(I3567,'2026-01-09_taxon-match'!$A$2:$N$81,3,FALSE),IF(_xlpm.x=0,"",_xlpm.x)))</f>
        <v>urn:lsid:marinespecies.org:taxname:160831</v>
      </c>
      <c r="M3567" s="46" t="str">
        <f>IF($I3567="","",_xlfn.LET(_xlpm.x,VLOOKUP($I3567,'2026-01-09_taxon-match'!$A$2:$N$81,5,FALSE),IF(_xlpm.x=0,"",_xlpm.x)))</f>
        <v>(Meissner, 1900)</v>
      </c>
      <c r="N3567" s="46" t="str">
        <f>IF($I3567="","",_xlfn.LET(_xlpm.x,VLOOKUP($I3567,'2026-01-09_taxon-match'!$A$2:$N$81,6,FALSE),IF(_xlpm.x=0,"",_xlpm.x)))</f>
        <v>Animalia</v>
      </c>
      <c r="O3567" s="46" t="str">
        <f>IF($I3567="","",_xlfn.LET(_xlpm.x,VLOOKUP($I3567,'2026-01-09_taxon-match'!$A$2:$N$81,7,FALSE),IF(_xlpm.x=0,"",_xlpm.x)))</f>
        <v>Echinodermata</v>
      </c>
      <c r="P3567" s="46" t="str">
        <f>IF($I3567="","",_xlfn.LET(_xlpm.x,VLOOKUP($I3567,'2026-01-09_taxon-match'!$A$2:$N$81,8,FALSE),IF(_xlpm.x=0,"",_xlpm.x)))</f>
        <v>Echinoidea</v>
      </c>
      <c r="Q3567" s="46" t="str">
        <f>IF($I3567="","",_xlfn.LET(_xlpm.x,VLOOKUP($I3567,'2026-01-09_taxon-match'!$A$2:$N$81,9,FALSE),IF(_xlpm.x=0,"",_xlpm.x)))</f>
        <v>Camarodonta</v>
      </c>
      <c r="R3567" s="46" t="str">
        <f>IF($I3567="","",_xlfn.LET(_xlpm.x,VLOOKUP($I3567,'2026-01-09_taxon-match'!$A$2:$N$81,10,FALSE),IF(_xlpm.x=0,"",_xlpm.x)))</f>
        <v>Echinidae</v>
      </c>
      <c r="S3567" s="46" t="str">
        <f>IF($I3567="","",_xlfn.LET(_xlpm.x,VLOOKUP($I3567,'2026-01-09_taxon-match'!$A$2:$N$81,11,FALSE),IF(_xlpm.x=0,"",_xlpm.x)))</f>
        <v>Sterechinus</v>
      </c>
      <c r="T3567" s="46" t="str">
        <f>IF($I3567="","",_xlfn.LET(_xlpm.x,VLOOKUP($I3567,'2026-01-09_taxon-match'!$A$2:$N$81,13,FALSE),IF(_xlpm.x=0,"",_xlpm.x)))</f>
        <v>neumayeri</v>
      </c>
      <c r="V3567" t="s">
        <v>43</v>
      </c>
      <c r="W3567" t="s">
        <v>28</v>
      </c>
      <c r="X3567" t="s">
        <v>32</v>
      </c>
      <c r="Y3567" s="46" t="str">
        <f>IF(V3567="","",_xlfn.LET(_xlpm.x,VLOOKUP(V3567,'Drop-down_menus'!$D$2:$E$13,2,FALSE),IF(_xlpm.x=0,"",_xlpm.x)))</f>
        <v>https://orcid.org/0000-0002-0981-7442</v>
      </c>
      <c r="Z3567" s="46" t="str">
        <f>IF(W3567="","",_xlfn.LET(_xlpm.x,VLOOKUP(W3567,'Drop-down_menus'!$D$2:$E$13,2,FALSE),IF(_xlpm.x=0,"",_xlpm.x)))</f>
        <v>https://orcid.org/0000-0002-9037-7623</v>
      </c>
      <c r="AA3567" s="46" t="str">
        <f>IF(X3567="","",_xlfn.LET(_xlpm.x,VLOOKUP(X3567,'Drop-down_menus'!$D$2:$E$13,2,FALSE),IF(_xlpm.x=0,"",_xlpm.x)))</f>
        <v>https://orcid.org/0000-0001-5748-602X</v>
      </c>
      <c r="AB3567" s="46" t="s">
        <v>229</v>
      </c>
      <c r="AC3567" s="46" t="s">
        <v>1114</v>
      </c>
    </row>
    <row r="3568" spans="1:29" ht="15" customHeight="1">
      <c r="A3568" s="46">
        <v>2219</v>
      </c>
      <c r="B3568" s="2">
        <v>4623</v>
      </c>
      <c r="C3568" t="s">
        <v>894</v>
      </c>
      <c r="D3568" s="46" t="b">
        <f>COUNTIF(Events!$B$2:$B$171, C3568) &gt; 0</f>
        <v>1</v>
      </c>
      <c r="E3568" s="2" t="s">
        <v>1106</v>
      </c>
      <c r="F3568" s="46" t="s">
        <v>1105</v>
      </c>
      <c r="G3568" t="s">
        <v>177</v>
      </c>
      <c r="H3568"/>
      <c r="I3568" s="46" t="s">
        <v>177</v>
      </c>
      <c r="J3568" s="46" t="str">
        <f>IF(I3568="","",_xlfn.LET(_xlpm.x,VLOOKUP(I3568,'2026-01-09_taxon-match'!$A$2:$N$81,4,FALSE),IF(_xlpm.x=0,"",_xlpm.x)))</f>
        <v>Sterechinus neumayeri</v>
      </c>
      <c r="K3568"/>
      <c r="L3568" s="46" t="str">
        <f>IF(I3568="","",_xlfn.LET(_xlpm.x,VLOOKUP(I3568,'2026-01-09_taxon-match'!$A$2:$N$81,3,FALSE),IF(_xlpm.x=0,"",_xlpm.x)))</f>
        <v>urn:lsid:marinespecies.org:taxname:160831</v>
      </c>
      <c r="M3568" s="46" t="str">
        <f>IF($I3568="","",_xlfn.LET(_xlpm.x,VLOOKUP($I3568,'2026-01-09_taxon-match'!$A$2:$N$81,5,FALSE),IF(_xlpm.x=0,"",_xlpm.x)))</f>
        <v>(Meissner, 1900)</v>
      </c>
      <c r="N3568" s="46" t="str">
        <f>IF($I3568="","",_xlfn.LET(_xlpm.x,VLOOKUP($I3568,'2026-01-09_taxon-match'!$A$2:$N$81,6,FALSE),IF(_xlpm.x=0,"",_xlpm.x)))</f>
        <v>Animalia</v>
      </c>
      <c r="O3568" s="46" t="str">
        <f>IF($I3568="","",_xlfn.LET(_xlpm.x,VLOOKUP($I3568,'2026-01-09_taxon-match'!$A$2:$N$81,7,FALSE),IF(_xlpm.x=0,"",_xlpm.x)))</f>
        <v>Echinodermata</v>
      </c>
      <c r="P3568" s="46" t="str">
        <f>IF($I3568="","",_xlfn.LET(_xlpm.x,VLOOKUP($I3568,'2026-01-09_taxon-match'!$A$2:$N$81,8,FALSE),IF(_xlpm.x=0,"",_xlpm.x)))</f>
        <v>Echinoidea</v>
      </c>
      <c r="Q3568" s="46" t="str">
        <f>IF($I3568="","",_xlfn.LET(_xlpm.x,VLOOKUP($I3568,'2026-01-09_taxon-match'!$A$2:$N$81,9,FALSE),IF(_xlpm.x=0,"",_xlpm.x)))</f>
        <v>Camarodonta</v>
      </c>
      <c r="R3568" s="46" t="str">
        <f>IF($I3568="","",_xlfn.LET(_xlpm.x,VLOOKUP($I3568,'2026-01-09_taxon-match'!$A$2:$N$81,10,FALSE),IF(_xlpm.x=0,"",_xlpm.x)))</f>
        <v>Echinidae</v>
      </c>
      <c r="S3568" s="46" t="str">
        <f>IF($I3568="","",_xlfn.LET(_xlpm.x,VLOOKUP($I3568,'2026-01-09_taxon-match'!$A$2:$N$81,11,FALSE),IF(_xlpm.x=0,"",_xlpm.x)))</f>
        <v>Sterechinus</v>
      </c>
      <c r="T3568" s="46" t="str">
        <f>IF($I3568="","",_xlfn.LET(_xlpm.x,VLOOKUP($I3568,'2026-01-09_taxon-match'!$A$2:$N$81,13,FALSE),IF(_xlpm.x=0,"",_xlpm.x)))</f>
        <v>neumayeri</v>
      </c>
      <c r="V3568" t="s">
        <v>43</v>
      </c>
      <c r="W3568" t="s">
        <v>28</v>
      </c>
      <c r="X3568" t="s">
        <v>32</v>
      </c>
      <c r="Y3568" s="46" t="str">
        <f>IF(V3568="","",_xlfn.LET(_xlpm.x,VLOOKUP(V3568,'Drop-down_menus'!$D$2:$E$13,2,FALSE),IF(_xlpm.x=0,"",_xlpm.x)))</f>
        <v>https://orcid.org/0000-0002-0981-7442</v>
      </c>
      <c r="Z3568" s="46" t="str">
        <f>IF(W3568="","",_xlfn.LET(_xlpm.x,VLOOKUP(W3568,'Drop-down_menus'!$D$2:$E$13,2,FALSE),IF(_xlpm.x=0,"",_xlpm.x)))</f>
        <v>https://orcid.org/0000-0002-9037-7623</v>
      </c>
      <c r="AA3568" s="46" t="str">
        <f>IF(X3568="","",_xlfn.LET(_xlpm.x,VLOOKUP(X3568,'Drop-down_menus'!$D$2:$E$13,2,FALSE),IF(_xlpm.x=0,"",_xlpm.x)))</f>
        <v>https://orcid.org/0000-0001-5748-602X</v>
      </c>
      <c r="AB3568" s="46" t="s">
        <v>300</v>
      </c>
      <c r="AC3568" s="46" t="s">
        <v>1115</v>
      </c>
    </row>
    <row r="3569" spans="1:29" ht="15" customHeight="1">
      <c r="A3569" s="46">
        <v>2220</v>
      </c>
      <c r="B3569" s="2">
        <v>4624</v>
      </c>
      <c r="C3569" t="s">
        <v>894</v>
      </c>
      <c r="D3569" s="46" t="b">
        <f>COUNTIF(Events!$B$2:$B$171, C3569) &gt; 0</f>
        <v>1</v>
      </c>
      <c r="E3569" s="46" t="s">
        <v>1113</v>
      </c>
      <c r="F3569" s="2" t="s">
        <v>1104</v>
      </c>
      <c r="G3569" t="s">
        <v>177</v>
      </c>
      <c r="H3569"/>
      <c r="I3569" s="46" t="s">
        <v>177</v>
      </c>
      <c r="J3569" s="46" t="str">
        <f>IF(I3569="","",_xlfn.LET(_xlpm.x,VLOOKUP(I3569,'2026-01-09_taxon-match'!$A$2:$N$81,4,FALSE),IF(_xlpm.x=0,"",_xlpm.x)))</f>
        <v>Sterechinus neumayeri</v>
      </c>
      <c r="K3569"/>
      <c r="L3569" s="46" t="str">
        <f>IF(I3569="","",_xlfn.LET(_xlpm.x,VLOOKUP(I3569,'2026-01-09_taxon-match'!$A$2:$N$81,3,FALSE),IF(_xlpm.x=0,"",_xlpm.x)))</f>
        <v>urn:lsid:marinespecies.org:taxname:160831</v>
      </c>
      <c r="M3569" s="46" t="str">
        <f>IF($I3569="","",_xlfn.LET(_xlpm.x,VLOOKUP($I3569,'2026-01-09_taxon-match'!$A$2:$N$81,5,FALSE),IF(_xlpm.x=0,"",_xlpm.x)))</f>
        <v>(Meissner, 1900)</v>
      </c>
      <c r="N3569" s="46" t="str">
        <f>IF($I3569="","",_xlfn.LET(_xlpm.x,VLOOKUP($I3569,'2026-01-09_taxon-match'!$A$2:$N$81,6,FALSE),IF(_xlpm.x=0,"",_xlpm.x)))</f>
        <v>Animalia</v>
      </c>
      <c r="O3569" s="46" t="str">
        <f>IF($I3569="","",_xlfn.LET(_xlpm.x,VLOOKUP($I3569,'2026-01-09_taxon-match'!$A$2:$N$81,7,FALSE),IF(_xlpm.x=0,"",_xlpm.x)))</f>
        <v>Echinodermata</v>
      </c>
      <c r="P3569" s="46" t="str">
        <f>IF($I3569="","",_xlfn.LET(_xlpm.x,VLOOKUP($I3569,'2026-01-09_taxon-match'!$A$2:$N$81,8,FALSE),IF(_xlpm.x=0,"",_xlpm.x)))</f>
        <v>Echinoidea</v>
      </c>
      <c r="Q3569" s="46" t="str">
        <f>IF($I3569="","",_xlfn.LET(_xlpm.x,VLOOKUP($I3569,'2026-01-09_taxon-match'!$A$2:$N$81,9,FALSE),IF(_xlpm.x=0,"",_xlpm.x)))</f>
        <v>Camarodonta</v>
      </c>
      <c r="R3569" s="46" t="str">
        <f>IF($I3569="","",_xlfn.LET(_xlpm.x,VLOOKUP($I3569,'2026-01-09_taxon-match'!$A$2:$N$81,10,FALSE),IF(_xlpm.x=0,"",_xlpm.x)))</f>
        <v>Echinidae</v>
      </c>
      <c r="S3569" s="46" t="str">
        <f>IF($I3569="","",_xlfn.LET(_xlpm.x,VLOOKUP($I3569,'2026-01-09_taxon-match'!$A$2:$N$81,11,FALSE),IF(_xlpm.x=0,"",_xlpm.x)))</f>
        <v>Sterechinus</v>
      </c>
      <c r="T3569" s="46" t="str">
        <f>IF($I3569="","",_xlfn.LET(_xlpm.x,VLOOKUP($I3569,'2026-01-09_taxon-match'!$A$2:$N$81,13,FALSE),IF(_xlpm.x=0,"",_xlpm.x)))</f>
        <v>neumayeri</v>
      </c>
      <c r="U3569"/>
      <c r="V3569" t="s">
        <v>43</v>
      </c>
      <c r="W3569" t="s">
        <v>28</v>
      </c>
      <c r="X3569" t="s">
        <v>32</v>
      </c>
      <c r="Y3569" s="46" t="str">
        <f>IF(V3569="","",_xlfn.LET(_xlpm.x,VLOOKUP(V3569,'Drop-down_menus'!$D$2:$E$13,2,FALSE),IF(_xlpm.x=0,"",_xlpm.x)))</f>
        <v>https://orcid.org/0000-0002-0981-7442</v>
      </c>
      <c r="Z3569" s="46" t="str">
        <f>IF(W3569="","",_xlfn.LET(_xlpm.x,VLOOKUP(W3569,'Drop-down_menus'!$D$2:$E$13,2,FALSE),IF(_xlpm.x=0,"",_xlpm.x)))</f>
        <v>https://orcid.org/0000-0002-9037-7623</v>
      </c>
      <c r="AA3569" s="46" t="str">
        <f>IF(X3569="","",_xlfn.LET(_xlpm.x,VLOOKUP(X3569,'Drop-down_menus'!$D$2:$E$13,2,FALSE),IF(_xlpm.x=0,"",_xlpm.x)))</f>
        <v>https://orcid.org/0000-0001-5748-602X</v>
      </c>
      <c r="AB3569" s="46" t="s">
        <v>172</v>
      </c>
      <c r="AC3569" s="46" t="s">
        <v>1114</v>
      </c>
    </row>
    <row r="3570" spans="1:29" ht="15" customHeight="1">
      <c r="A3570" s="46">
        <v>2220</v>
      </c>
      <c r="B3570" s="2">
        <v>4625</v>
      </c>
      <c r="C3570" t="s">
        <v>894</v>
      </c>
      <c r="D3570" s="46" t="b">
        <f>COUNTIF(Events!$B$2:$B$171, C3570) &gt; 0</f>
        <v>1</v>
      </c>
      <c r="E3570" s="46" t="s">
        <v>1109</v>
      </c>
      <c r="F3570" s="46" t="s">
        <v>1107</v>
      </c>
      <c r="G3570" t="s">
        <v>177</v>
      </c>
      <c r="H3570"/>
      <c r="I3570" s="46" t="s">
        <v>177</v>
      </c>
      <c r="J3570" s="46" t="str">
        <f>IF(I3570="","",_xlfn.LET(_xlpm.x,VLOOKUP(I3570,'2026-01-09_taxon-match'!$A$2:$N$81,4,FALSE),IF(_xlpm.x=0,"",_xlpm.x)))</f>
        <v>Sterechinus neumayeri</v>
      </c>
      <c r="K3570"/>
      <c r="L3570" s="46" t="str">
        <f>IF(I3570="","",_xlfn.LET(_xlpm.x,VLOOKUP(I3570,'2026-01-09_taxon-match'!$A$2:$N$81,3,FALSE),IF(_xlpm.x=0,"",_xlpm.x)))</f>
        <v>urn:lsid:marinespecies.org:taxname:160831</v>
      </c>
      <c r="M3570" s="46" t="str">
        <f>IF($I3570="","",_xlfn.LET(_xlpm.x,VLOOKUP($I3570,'2026-01-09_taxon-match'!$A$2:$N$81,5,FALSE),IF(_xlpm.x=0,"",_xlpm.x)))</f>
        <v>(Meissner, 1900)</v>
      </c>
      <c r="N3570" s="46" t="str">
        <f>IF($I3570="","",_xlfn.LET(_xlpm.x,VLOOKUP($I3570,'2026-01-09_taxon-match'!$A$2:$N$81,6,FALSE),IF(_xlpm.x=0,"",_xlpm.x)))</f>
        <v>Animalia</v>
      </c>
      <c r="O3570" s="46" t="str">
        <f>IF($I3570="","",_xlfn.LET(_xlpm.x,VLOOKUP($I3570,'2026-01-09_taxon-match'!$A$2:$N$81,7,FALSE),IF(_xlpm.x=0,"",_xlpm.x)))</f>
        <v>Echinodermata</v>
      </c>
      <c r="P3570" s="46" t="str">
        <f>IF($I3570="","",_xlfn.LET(_xlpm.x,VLOOKUP($I3570,'2026-01-09_taxon-match'!$A$2:$N$81,8,FALSE),IF(_xlpm.x=0,"",_xlpm.x)))</f>
        <v>Echinoidea</v>
      </c>
      <c r="Q3570" s="46" t="str">
        <f>IF($I3570="","",_xlfn.LET(_xlpm.x,VLOOKUP($I3570,'2026-01-09_taxon-match'!$A$2:$N$81,9,FALSE),IF(_xlpm.x=0,"",_xlpm.x)))</f>
        <v>Camarodonta</v>
      </c>
      <c r="R3570" s="46" t="str">
        <f>IF($I3570="","",_xlfn.LET(_xlpm.x,VLOOKUP($I3570,'2026-01-09_taxon-match'!$A$2:$N$81,10,FALSE),IF(_xlpm.x=0,"",_xlpm.x)))</f>
        <v>Echinidae</v>
      </c>
      <c r="S3570" s="46" t="str">
        <f>IF($I3570="","",_xlfn.LET(_xlpm.x,VLOOKUP($I3570,'2026-01-09_taxon-match'!$A$2:$N$81,11,FALSE),IF(_xlpm.x=0,"",_xlpm.x)))</f>
        <v>Sterechinus</v>
      </c>
      <c r="T3570" s="46" t="str">
        <f>IF($I3570="","",_xlfn.LET(_xlpm.x,VLOOKUP($I3570,'2026-01-09_taxon-match'!$A$2:$N$81,13,FALSE),IF(_xlpm.x=0,"",_xlpm.x)))</f>
        <v>neumayeri</v>
      </c>
      <c r="V3570" t="s">
        <v>43</v>
      </c>
      <c r="W3570" t="s">
        <v>28</v>
      </c>
      <c r="X3570" t="s">
        <v>32</v>
      </c>
      <c r="Y3570" s="46" t="str">
        <f>IF(V3570="","",_xlfn.LET(_xlpm.x,VLOOKUP(V3570,'Drop-down_menus'!$D$2:$E$13,2,FALSE),IF(_xlpm.x=0,"",_xlpm.x)))</f>
        <v>https://orcid.org/0000-0002-0981-7442</v>
      </c>
      <c r="Z3570" s="46" t="str">
        <f>IF(W3570="","",_xlfn.LET(_xlpm.x,VLOOKUP(W3570,'Drop-down_menus'!$D$2:$E$13,2,FALSE),IF(_xlpm.x=0,"",_xlpm.x)))</f>
        <v>https://orcid.org/0000-0002-9037-7623</v>
      </c>
      <c r="AA3570" s="46" t="str">
        <f>IF(X3570="","",_xlfn.LET(_xlpm.x,VLOOKUP(X3570,'Drop-down_menus'!$D$2:$E$13,2,FALSE),IF(_xlpm.x=0,"",_xlpm.x)))</f>
        <v>https://orcid.org/0000-0001-5748-602X</v>
      </c>
      <c r="AB3570" s="46" t="s">
        <v>172</v>
      </c>
      <c r="AC3570" s="46" t="s">
        <v>189</v>
      </c>
    </row>
    <row r="3571" spans="1:29" ht="15" customHeight="1">
      <c r="A3571" s="46">
        <v>2220</v>
      </c>
      <c r="B3571" s="2">
        <v>4626</v>
      </c>
      <c r="C3571" t="s">
        <v>894</v>
      </c>
      <c r="D3571" s="46" t="b">
        <f>COUNTIF(Events!$B$2:$B$171, C3571) &gt; 0</f>
        <v>1</v>
      </c>
      <c r="E3571" s="46" t="s">
        <v>1110</v>
      </c>
      <c r="F3571" s="46" t="s">
        <v>1108</v>
      </c>
      <c r="G3571" t="s">
        <v>177</v>
      </c>
      <c r="H3571"/>
      <c r="I3571" s="46" t="s">
        <v>177</v>
      </c>
      <c r="J3571" s="46" t="str">
        <f>IF(I3571="","",_xlfn.LET(_xlpm.x,VLOOKUP(I3571,'2026-01-09_taxon-match'!$A$2:$N$81,4,FALSE),IF(_xlpm.x=0,"",_xlpm.x)))</f>
        <v>Sterechinus neumayeri</v>
      </c>
      <c r="K3571"/>
      <c r="L3571" s="46" t="str">
        <f>IF(I3571="","",_xlfn.LET(_xlpm.x,VLOOKUP(I3571,'2026-01-09_taxon-match'!$A$2:$N$81,3,FALSE),IF(_xlpm.x=0,"",_xlpm.x)))</f>
        <v>urn:lsid:marinespecies.org:taxname:160831</v>
      </c>
      <c r="M3571" s="46" t="str">
        <f>IF($I3571="","",_xlfn.LET(_xlpm.x,VLOOKUP($I3571,'2026-01-09_taxon-match'!$A$2:$N$81,5,FALSE),IF(_xlpm.x=0,"",_xlpm.x)))</f>
        <v>(Meissner, 1900)</v>
      </c>
      <c r="N3571" s="46" t="str">
        <f>IF($I3571="","",_xlfn.LET(_xlpm.x,VLOOKUP($I3571,'2026-01-09_taxon-match'!$A$2:$N$81,6,FALSE),IF(_xlpm.x=0,"",_xlpm.x)))</f>
        <v>Animalia</v>
      </c>
      <c r="O3571" s="46" t="str">
        <f>IF($I3571="","",_xlfn.LET(_xlpm.x,VLOOKUP($I3571,'2026-01-09_taxon-match'!$A$2:$N$81,7,FALSE),IF(_xlpm.x=0,"",_xlpm.x)))</f>
        <v>Echinodermata</v>
      </c>
      <c r="P3571" s="46" t="str">
        <f>IF($I3571="","",_xlfn.LET(_xlpm.x,VLOOKUP($I3571,'2026-01-09_taxon-match'!$A$2:$N$81,8,FALSE),IF(_xlpm.x=0,"",_xlpm.x)))</f>
        <v>Echinoidea</v>
      </c>
      <c r="Q3571" s="46" t="str">
        <f>IF($I3571="","",_xlfn.LET(_xlpm.x,VLOOKUP($I3571,'2026-01-09_taxon-match'!$A$2:$N$81,9,FALSE),IF(_xlpm.x=0,"",_xlpm.x)))</f>
        <v>Camarodonta</v>
      </c>
      <c r="R3571" s="46" t="str">
        <f>IF($I3571="","",_xlfn.LET(_xlpm.x,VLOOKUP($I3571,'2026-01-09_taxon-match'!$A$2:$N$81,10,FALSE),IF(_xlpm.x=0,"",_xlpm.x)))</f>
        <v>Echinidae</v>
      </c>
      <c r="S3571" s="46" t="str">
        <f>IF($I3571="","",_xlfn.LET(_xlpm.x,VLOOKUP($I3571,'2026-01-09_taxon-match'!$A$2:$N$81,11,FALSE),IF(_xlpm.x=0,"",_xlpm.x)))</f>
        <v>Sterechinus</v>
      </c>
      <c r="T3571" s="46" t="str">
        <f>IF($I3571="","",_xlfn.LET(_xlpm.x,VLOOKUP($I3571,'2026-01-09_taxon-match'!$A$2:$N$81,13,FALSE),IF(_xlpm.x=0,"",_xlpm.x)))</f>
        <v>neumayeri</v>
      </c>
      <c r="V3571" t="s">
        <v>43</v>
      </c>
      <c r="W3571" t="s">
        <v>28</v>
      </c>
      <c r="X3571" t="s">
        <v>32</v>
      </c>
      <c r="Y3571" s="46" t="str">
        <f>IF(V3571="","",_xlfn.LET(_xlpm.x,VLOOKUP(V3571,'Drop-down_menus'!$D$2:$E$13,2,FALSE),IF(_xlpm.x=0,"",_xlpm.x)))</f>
        <v>https://orcid.org/0000-0002-0981-7442</v>
      </c>
      <c r="Z3571" s="46" t="str">
        <f>IF(W3571="","",_xlfn.LET(_xlpm.x,VLOOKUP(W3571,'Drop-down_menus'!$D$2:$E$13,2,FALSE),IF(_xlpm.x=0,"",_xlpm.x)))</f>
        <v>https://orcid.org/0000-0002-9037-7623</v>
      </c>
      <c r="AA3571" s="46" t="str">
        <f>IF(X3571="","",_xlfn.LET(_xlpm.x,VLOOKUP(X3571,'Drop-down_menus'!$D$2:$E$13,2,FALSE),IF(_xlpm.x=0,"",_xlpm.x)))</f>
        <v>https://orcid.org/0000-0001-5748-602X</v>
      </c>
      <c r="AB3571" s="46" t="s">
        <v>229</v>
      </c>
      <c r="AC3571" s="46" t="s">
        <v>1114</v>
      </c>
    </row>
    <row r="3572" spans="1:29" ht="15" customHeight="1">
      <c r="A3572" s="46">
        <v>2220</v>
      </c>
      <c r="B3572" s="2">
        <v>4627</v>
      </c>
      <c r="C3572" t="s">
        <v>894</v>
      </c>
      <c r="D3572" s="46" t="b">
        <f>COUNTIF(Events!$B$2:$B$171, C3572) &gt; 0</f>
        <v>1</v>
      </c>
      <c r="E3572" s="46" t="s">
        <v>1111</v>
      </c>
      <c r="F3572" s="46" t="s">
        <v>1108</v>
      </c>
      <c r="G3572" t="s">
        <v>177</v>
      </c>
      <c r="H3572"/>
      <c r="I3572" s="46" t="s">
        <v>177</v>
      </c>
      <c r="J3572" s="46" t="str">
        <f>IF(I3572="","",_xlfn.LET(_xlpm.x,VLOOKUP(I3572,'2026-01-09_taxon-match'!$A$2:$N$81,4,FALSE),IF(_xlpm.x=0,"",_xlpm.x)))</f>
        <v>Sterechinus neumayeri</v>
      </c>
      <c r="K3572"/>
      <c r="L3572" s="46" t="str">
        <f>IF(I3572="","",_xlfn.LET(_xlpm.x,VLOOKUP(I3572,'2026-01-09_taxon-match'!$A$2:$N$81,3,FALSE),IF(_xlpm.x=0,"",_xlpm.x)))</f>
        <v>urn:lsid:marinespecies.org:taxname:160831</v>
      </c>
      <c r="M3572" s="46" t="str">
        <f>IF($I3572="","",_xlfn.LET(_xlpm.x,VLOOKUP($I3572,'2026-01-09_taxon-match'!$A$2:$N$81,5,FALSE),IF(_xlpm.x=0,"",_xlpm.x)))</f>
        <v>(Meissner, 1900)</v>
      </c>
      <c r="N3572" s="46" t="str">
        <f>IF($I3572="","",_xlfn.LET(_xlpm.x,VLOOKUP($I3572,'2026-01-09_taxon-match'!$A$2:$N$81,6,FALSE),IF(_xlpm.x=0,"",_xlpm.x)))</f>
        <v>Animalia</v>
      </c>
      <c r="O3572" s="46" t="str">
        <f>IF($I3572="","",_xlfn.LET(_xlpm.x,VLOOKUP($I3572,'2026-01-09_taxon-match'!$A$2:$N$81,7,FALSE),IF(_xlpm.x=0,"",_xlpm.x)))</f>
        <v>Echinodermata</v>
      </c>
      <c r="P3572" s="46" t="str">
        <f>IF($I3572="","",_xlfn.LET(_xlpm.x,VLOOKUP($I3572,'2026-01-09_taxon-match'!$A$2:$N$81,8,FALSE),IF(_xlpm.x=0,"",_xlpm.x)))</f>
        <v>Echinoidea</v>
      </c>
      <c r="Q3572" s="46" t="str">
        <f>IF($I3572="","",_xlfn.LET(_xlpm.x,VLOOKUP($I3572,'2026-01-09_taxon-match'!$A$2:$N$81,9,FALSE),IF(_xlpm.x=0,"",_xlpm.x)))</f>
        <v>Camarodonta</v>
      </c>
      <c r="R3572" s="46" t="str">
        <f>IF($I3572="","",_xlfn.LET(_xlpm.x,VLOOKUP($I3572,'2026-01-09_taxon-match'!$A$2:$N$81,10,FALSE),IF(_xlpm.x=0,"",_xlpm.x)))</f>
        <v>Echinidae</v>
      </c>
      <c r="S3572" s="46" t="str">
        <f>IF($I3572="","",_xlfn.LET(_xlpm.x,VLOOKUP($I3572,'2026-01-09_taxon-match'!$A$2:$N$81,11,FALSE),IF(_xlpm.x=0,"",_xlpm.x)))</f>
        <v>Sterechinus</v>
      </c>
      <c r="T3572" s="46" t="str">
        <f>IF($I3572="","",_xlfn.LET(_xlpm.x,VLOOKUP($I3572,'2026-01-09_taxon-match'!$A$2:$N$81,13,FALSE),IF(_xlpm.x=0,"",_xlpm.x)))</f>
        <v>neumayeri</v>
      </c>
      <c r="V3572" t="s">
        <v>43</v>
      </c>
      <c r="W3572" t="s">
        <v>28</v>
      </c>
      <c r="X3572" t="s">
        <v>32</v>
      </c>
      <c r="Y3572" s="46" t="str">
        <f>IF(V3572="","",_xlfn.LET(_xlpm.x,VLOOKUP(V3572,'Drop-down_menus'!$D$2:$E$13,2,FALSE),IF(_xlpm.x=0,"",_xlpm.x)))</f>
        <v>https://orcid.org/0000-0002-0981-7442</v>
      </c>
      <c r="Z3572" s="46" t="str">
        <f>IF(W3572="","",_xlfn.LET(_xlpm.x,VLOOKUP(W3572,'Drop-down_menus'!$D$2:$E$13,2,FALSE),IF(_xlpm.x=0,"",_xlpm.x)))</f>
        <v>https://orcid.org/0000-0002-9037-7623</v>
      </c>
      <c r="AA3572" s="46" t="str">
        <f>IF(X3572="","",_xlfn.LET(_xlpm.x,VLOOKUP(X3572,'Drop-down_menus'!$D$2:$E$13,2,FALSE),IF(_xlpm.x=0,"",_xlpm.x)))</f>
        <v>https://orcid.org/0000-0001-5748-602X</v>
      </c>
      <c r="AB3572" s="46" t="s">
        <v>229</v>
      </c>
      <c r="AC3572" s="46" t="s">
        <v>1114</v>
      </c>
    </row>
    <row r="3573" spans="1:29" ht="15" customHeight="1">
      <c r="A3573" s="46">
        <v>2220</v>
      </c>
      <c r="B3573" s="2">
        <v>4628</v>
      </c>
      <c r="C3573" t="s">
        <v>894</v>
      </c>
      <c r="D3573" s="46" t="b">
        <f>COUNTIF(Events!$B$2:$B$171, C3573) &gt; 0</f>
        <v>1</v>
      </c>
      <c r="E3573" s="2" t="s">
        <v>1106</v>
      </c>
      <c r="F3573" s="46" t="s">
        <v>1105</v>
      </c>
      <c r="G3573" t="s">
        <v>177</v>
      </c>
      <c r="H3573"/>
      <c r="I3573" s="46" t="s">
        <v>177</v>
      </c>
      <c r="J3573" s="46" t="str">
        <f>IF(I3573="","",_xlfn.LET(_xlpm.x,VLOOKUP(I3573,'2026-01-09_taxon-match'!$A$2:$N$81,4,FALSE),IF(_xlpm.x=0,"",_xlpm.x)))</f>
        <v>Sterechinus neumayeri</v>
      </c>
      <c r="K3573"/>
      <c r="L3573" s="46" t="str">
        <f>IF(I3573="","",_xlfn.LET(_xlpm.x,VLOOKUP(I3573,'2026-01-09_taxon-match'!$A$2:$N$81,3,FALSE),IF(_xlpm.x=0,"",_xlpm.x)))</f>
        <v>urn:lsid:marinespecies.org:taxname:160831</v>
      </c>
      <c r="M3573" s="46" t="str">
        <f>IF($I3573="","",_xlfn.LET(_xlpm.x,VLOOKUP($I3573,'2026-01-09_taxon-match'!$A$2:$N$81,5,FALSE),IF(_xlpm.x=0,"",_xlpm.x)))</f>
        <v>(Meissner, 1900)</v>
      </c>
      <c r="N3573" s="46" t="str">
        <f>IF($I3573="","",_xlfn.LET(_xlpm.x,VLOOKUP($I3573,'2026-01-09_taxon-match'!$A$2:$N$81,6,FALSE),IF(_xlpm.x=0,"",_xlpm.x)))</f>
        <v>Animalia</v>
      </c>
      <c r="O3573" s="46" t="str">
        <f>IF($I3573="","",_xlfn.LET(_xlpm.x,VLOOKUP($I3573,'2026-01-09_taxon-match'!$A$2:$N$81,7,FALSE),IF(_xlpm.x=0,"",_xlpm.x)))</f>
        <v>Echinodermata</v>
      </c>
      <c r="P3573" s="46" t="str">
        <f>IF($I3573="","",_xlfn.LET(_xlpm.x,VLOOKUP($I3573,'2026-01-09_taxon-match'!$A$2:$N$81,8,FALSE),IF(_xlpm.x=0,"",_xlpm.x)))</f>
        <v>Echinoidea</v>
      </c>
      <c r="Q3573" s="46" t="str">
        <f>IF($I3573="","",_xlfn.LET(_xlpm.x,VLOOKUP($I3573,'2026-01-09_taxon-match'!$A$2:$N$81,9,FALSE),IF(_xlpm.x=0,"",_xlpm.x)))</f>
        <v>Camarodonta</v>
      </c>
      <c r="R3573" s="46" t="str">
        <f>IF($I3573="","",_xlfn.LET(_xlpm.x,VLOOKUP($I3573,'2026-01-09_taxon-match'!$A$2:$N$81,10,FALSE),IF(_xlpm.x=0,"",_xlpm.x)))</f>
        <v>Echinidae</v>
      </c>
      <c r="S3573" s="46" t="str">
        <f>IF($I3573="","",_xlfn.LET(_xlpm.x,VLOOKUP($I3573,'2026-01-09_taxon-match'!$A$2:$N$81,11,FALSE),IF(_xlpm.x=0,"",_xlpm.x)))</f>
        <v>Sterechinus</v>
      </c>
      <c r="T3573" s="46" t="str">
        <f>IF($I3573="","",_xlfn.LET(_xlpm.x,VLOOKUP($I3573,'2026-01-09_taxon-match'!$A$2:$N$81,13,FALSE),IF(_xlpm.x=0,"",_xlpm.x)))</f>
        <v>neumayeri</v>
      </c>
      <c r="V3573" t="s">
        <v>43</v>
      </c>
      <c r="W3573" t="s">
        <v>28</v>
      </c>
      <c r="X3573" t="s">
        <v>32</v>
      </c>
      <c r="Y3573" s="46" t="str">
        <f>IF(V3573="","",_xlfn.LET(_xlpm.x,VLOOKUP(V3573,'Drop-down_menus'!$D$2:$E$13,2,FALSE),IF(_xlpm.x=0,"",_xlpm.x)))</f>
        <v>https://orcid.org/0000-0002-0981-7442</v>
      </c>
      <c r="Z3573" s="46" t="str">
        <f>IF(W3573="","",_xlfn.LET(_xlpm.x,VLOOKUP(W3573,'Drop-down_menus'!$D$2:$E$13,2,FALSE),IF(_xlpm.x=0,"",_xlpm.x)))</f>
        <v>https://orcid.org/0000-0002-9037-7623</v>
      </c>
      <c r="AA3573" s="46" t="str">
        <f>IF(X3573="","",_xlfn.LET(_xlpm.x,VLOOKUP(X3573,'Drop-down_menus'!$D$2:$E$13,2,FALSE),IF(_xlpm.x=0,"",_xlpm.x)))</f>
        <v>https://orcid.org/0000-0001-5748-602X</v>
      </c>
      <c r="AB3573" s="46" t="s">
        <v>300</v>
      </c>
      <c r="AC3573" s="46" t="s">
        <v>1115</v>
      </c>
    </row>
    <row r="3574" spans="1:29" ht="15" customHeight="1">
      <c r="A3574" s="46">
        <v>2221</v>
      </c>
      <c r="B3574" s="2">
        <v>4629</v>
      </c>
      <c r="C3574" t="s">
        <v>894</v>
      </c>
      <c r="D3574" s="46" t="b">
        <f>COUNTIF(Events!$B$2:$B$171, C3574) &gt; 0</f>
        <v>1</v>
      </c>
      <c r="E3574" s="46" t="s">
        <v>1113</v>
      </c>
      <c r="F3574" s="2" t="s">
        <v>1104</v>
      </c>
      <c r="G3574" t="s">
        <v>177</v>
      </c>
      <c r="H3574"/>
      <c r="I3574" s="46" t="s">
        <v>177</v>
      </c>
      <c r="J3574" s="46" t="str">
        <f>IF(I3574="","",_xlfn.LET(_xlpm.x,VLOOKUP(I3574,'2026-01-09_taxon-match'!$A$2:$N$81,4,FALSE),IF(_xlpm.x=0,"",_xlpm.x)))</f>
        <v>Sterechinus neumayeri</v>
      </c>
      <c r="K3574"/>
      <c r="L3574" s="46" t="str">
        <f>IF(I3574="","",_xlfn.LET(_xlpm.x,VLOOKUP(I3574,'2026-01-09_taxon-match'!$A$2:$N$81,3,FALSE),IF(_xlpm.x=0,"",_xlpm.x)))</f>
        <v>urn:lsid:marinespecies.org:taxname:160831</v>
      </c>
      <c r="M3574" s="46" t="str">
        <f>IF($I3574="","",_xlfn.LET(_xlpm.x,VLOOKUP($I3574,'2026-01-09_taxon-match'!$A$2:$N$81,5,FALSE),IF(_xlpm.x=0,"",_xlpm.x)))</f>
        <v>(Meissner, 1900)</v>
      </c>
      <c r="N3574" s="46" t="str">
        <f>IF($I3574="","",_xlfn.LET(_xlpm.x,VLOOKUP($I3574,'2026-01-09_taxon-match'!$A$2:$N$81,6,FALSE),IF(_xlpm.x=0,"",_xlpm.x)))</f>
        <v>Animalia</v>
      </c>
      <c r="O3574" s="46" t="str">
        <f>IF($I3574="","",_xlfn.LET(_xlpm.x,VLOOKUP($I3574,'2026-01-09_taxon-match'!$A$2:$N$81,7,FALSE),IF(_xlpm.x=0,"",_xlpm.x)))</f>
        <v>Echinodermata</v>
      </c>
      <c r="P3574" s="46" t="str">
        <f>IF($I3574="","",_xlfn.LET(_xlpm.x,VLOOKUP($I3574,'2026-01-09_taxon-match'!$A$2:$N$81,8,FALSE),IF(_xlpm.x=0,"",_xlpm.x)))</f>
        <v>Echinoidea</v>
      </c>
      <c r="Q3574" s="46" t="str">
        <f>IF($I3574="","",_xlfn.LET(_xlpm.x,VLOOKUP($I3574,'2026-01-09_taxon-match'!$A$2:$N$81,9,FALSE),IF(_xlpm.x=0,"",_xlpm.x)))</f>
        <v>Camarodonta</v>
      </c>
      <c r="R3574" s="46" t="str">
        <f>IF($I3574="","",_xlfn.LET(_xlpm.x,VLOOKUP($I3574,'2026-01-09_taxon-match'!$A$2:$N$81,10,FALSE),IF(_xlpm.x=0,"",_xlpm.x)))</f>
        <v>Echinidae</v>
      </c>
      <c r="S3574" s="46" t="str">
        <f>IF($I3574="","",_xlfn.LET(_xlpm.x,VLOOKUP($I3574,'2026-01-09_taxon-match'!$A$2:$N$81,11,FALSE),IF(_xlpm.x=0,"",_xlpm.x)))</f>
        <v>Sterechinus</v>
      </c>
      <c r="T3574" s="46" t="str">
        <f>IF($I3574="","",_xlfn.LET(_xlpm.x,VLOOKUP($I3574,'2026-01-09_taxon-match'!$A$2:$N$81,13,FALSE),IF(_xlpm.x=0,"",_xlpm.x)))</f>
        <v>neumayeri</v>
      </c>
      <c r="U3574"/>
      <c r="V3574" t="s">
        <v>43</v>
      </c>
      <c r="W3574" t="s">
        <v>28</v>
      </c>
      <c r="X3574" t="s">
        <v>32</v>
      </c>
      <c r="Y3574" s="46" t="str">
        <f>IF(V3574="","",_xlfn.LET(_xlpm.x,VLOOKUP(V3574,'Drop-down_menus'!$D$2:$E$13,2,FALSE),IF(_xlpm.x=0,"",_xlpm.x)))</f>
        <v>https://orcid.org/0000-0002-0981-7442</v>
      </c>
      <c r="Z3574" s="46" t="str">
        <f>IF(W3574="","",_xlfn.LET(_xlpm.x,VLOOKUP(W3574,'Drop-down_menus'!$D$2:$E$13,2,FALSE),IF(_xlpm.x=0,"",_xlpm.x)))</f>
        <v>https://orcid.org/0000-0002-9037-7623</v>
      </c>
      <c r="AA3574" s="46" t="str">
        <f>IF(X3574="","",_xlfn.LET(_xlpm.x,VLOOKUP(X3574,'Drop-down_menus'!$D$2:$E$13,2,FALSE),IF(_xlpm.x=0,"",_xlpm.x)))</f>
        <v>https://orcid.org/0000-0001-5748-602X</v>
      </c>
      <c r="AB3574" s="46" t="s">
        <v>172</v>
      </c>
      <c r="AC3574" s="46" t="s">
        <v>1114</v>
      </c>
    </row>
    <row r="3575" spans="1:29" ht="15" customHeight="1">
      <c r="A3575" s="46">
        <v>2221</v>
      </c>
      <c r="B3575" s="2">
        <v>4630</v>
      </c>
      <c r="C3575" t="s">
        <v>894</v>
      </c>
      <c r="D3575" s="46" t="b">
        <f>COUNTIF(Events!$B$2:$B$171, C3575) &gt; 0</f>
        <v>1</v>
      </c>
      <c r="E3575" s="46" t="s">
        <v>1109</v>
      </c>
      <c r="F3575" s="46" t="s">
        <v>1107</v>
      </c>
      <c r="G3575" t="s">
        <v>177</v>
      </c>
      <c r="H3575"/>
      <c r="I3575" s="46" t="s">
        <v>177</v>
      </c>
      <c r="J3575" s="46" t="str">
        <f>IF(I3575="","",_xlfn.LET(_xlpm.x,VLOOKUP(I3575,'2026-01-09_taxon-match'!$A$2:$N$81,4,FALSE),IF(_xlpm.x=0,"",_xlpm.x)))</f>
        <v>Sterechinus neumayeri</v>
      </c>
      <c r="K3575"/>
      <c r="L3575" s="46" t="str">
        <f>IF(I3575="","",_xlfn.LET(_xlpm.x,VLOOKUP(I3575,'2026-01-09_taxon-match'!$A$2:$N$81,3,FALSE),IF(_xlpm.x=0,"",_xlpm.x)))</f>
        <v>urn:lsid:marinespecies.org:taxname:160831</v>
      </c>
      <c r="M3575" s="46" t="str">
        <f>IF($I3575="","",_xlfn.LET(_xlpm.x,VLOOKUP($I3575,'2026-01-09_taxon-match'!$A$2:$N$81,5,FALSE),IF(_xlpm.x=0,"",_xlpm.x)))</f>
        <v>(Meissner, 1900)</v>
      </c>
      <c r="N3575" s="46" t="str">
        <f>IF($I3575="","",_xlfn.LET(_xlpm.x,VLOOKUP($I3575,'2026-01-09_taxon-match'!$A$2:$N$81,6,FALSE),IF(_xlpm.x=0,"",_xlpm.x)))</f>
        <v>Animalia</v>
      </c>
      <c r="O3575" s="46" t="str">
        <f>IF($I3575="","",_xlfn.LET(_xlpm.x,VLOOKUP($I3575,'2026-01-09_taxon-match'!$A$2:$N$81,7,FALSE),IF(_xlpm.x=0,"",_xlpm.x)))</f>
        <v>Echinodermata</v>
      </c>
      <c r="P3575" s="46" t="str">
        <f>IF($I3575="","",_xlfn.LET(_xlpm.x,VLOOKUP($I3575,'2026-01-09_taxon-match'!$A$2:$N$81,8,FALSE),IF(_xlpm.x=0,"",_xlpm.x)))</f>
        <v>Echinoidea</v>
      </c>
      <c r="Q3575" s="46" t="str">
        <f>IF($I3575="","",_xlfn.LET(_xlpm.x,VLOOKUP($I3575,'2026-01-09_taxon-match'!$A$2:$N$81,9,FALSE),IF(_xlpm.x=0,"",_xlpm.x)))</f>
        <v>Camarodonta</v>
      </c>
      <c r="R3575" s="46" t="str">
        <f>IF($I3575="","",_xlfn.LET(_xlpm.x,VLOOKUP($I3575,'2026-01-09_taxon-match'!$A$2:$N$81,10,FALSE),IF(_xlpm.x=0,"",_xlpm.x)))</f>
        <v>Echinidae</v>
      </c>
      <c r="S3575" s="46" t="str">
        <f>IF($I3575="","",_xlfn.LET(_xlpm.x,VLOOKUP($I3575,'2026-01-09_taxon-match'!$A$2:$N$81,11,FALSE),IF(_xlpm.x=0,"",_xlpm.x)))</f>
        <v>Sterechinus</v>
      </c>
      <c r="T3575" s="46" t="str">
        <f>IF($I3575="","",_xlfn.LET(_xlpm.x,VLOOKUP($I3575,'2026-01-09_taxon-match'!$A$2:$N$81,13,FALSE),IF(_xlpm.x=0,"",_xlpm.x)))</f>
        <v>neumayeri</v>
      </c>
      <c r="V3575" t="s">
        <v>43</v>
      </c>
      <c r="W3575" t="s">
        <v>28</v>
      </c>
      <c r="X3575" t="s">
        <v>32</v>
      </c>
      <c r="Y3575" s="46" t="str">
        <f>IF(V3575="","",_xlfn.LET(_xlpm.x,VLOOKUP(V3575,'Drop-down_menus'!$D$2:$E$13,2,FALSE),IF(_xlpm.x=0,"",_xlpm.x)))</f>
        <v>https://orcid.org/0000-0002-0981-7442</v>
      </c>
      <c r="Z3575" s="46" t="str">
        <f>IF(W3575="","",_xlfn.LET(_xlpm.x,VLOOKUP(W3575,'Drop-down_menus'!$D$2:$E$13,2,FALSE),IF(_xlpm.x=0,"",_xlpm.x)))</f>
        <v>https://orcid.org/0000-0002-9037-7623</v>
      </c>
      <c r="AA3575" s="46" t="str">
        <f>IF(X3575="","",_xlfn.LET(_xlpm.x,VLOOKUP(X3575,'Drop-down_menus'!$D$2:$E$13,2,FALSE),IF(_xlpm.x=0,"",_xlpm.x)))</f>
        <v>https://orcid.org/0000-0001-5748-602X</v>
      </c>
      <c r="AB3575" s="46" t="s">
        <v>172</v>
      </c>
      <c r="AC3575" s="46" t="s">
        <v>189</v>
      </c>
    </row>
    <row r="3576" spans="1:29" ht="15" customHeight="1">
      <c r="A3576" s="46">
        <v>2221</v>
      </c>
      <c r="B3576" s="2">
        <v>4631</v>
      </c>
      <c r="C3576" t="s">
        <v>894</v>
      </c>
      <c r="D3576" s="46" t="b">
        <f>COUNTIF(Events!$B$2:$B$171, C3576) &gt; 0</f>
        <v>1</v>
      </c>
      <c r="E3576" s="46" t="s">
        <v>1110</v>
      </c>
      <c r="F3576" s="46" t="s">
        <v>1108</v>
      </c>
      <c r="G3576" t="s">
        <v>177</v>
      </c>
      <c r="H3576"/>
      <c r="I3576" s="46" t="s">
        <v>177</v>
      </c>
      <c r="J3576" s="46" t="str">
        <f>IF(I3576="","",_xlfn.LET(_xlpm.x,VLOOKUP(I3576,'2026-01-09_taxon-match'!$A$2:$N$81,4,FALSE),IF(_xlpm.x=0,"",_xlpm.x)))</f>
        <v>Sterechinus neumayeri</v>
      </c>
      <c r="K3576"/>
      <c r="L3576" s="46" t="str">
        <f>IF(I3576="","",_xlfn.LET(_xlpm.x,VLOOKUP(I3576,'2026-01-09_taxon-match'!$A$2:$N$81,3,FALSE),IF(_xlpm.x=0,"",_xlpm.x)))</f>
        <v>urn:lsid:marinespecies.org:taxname:160831</v>
      </c>
      <c r="M3576" s="46" t="str">
        <f>IF($I3576="","",_xlfn.LET(_xlpm.x,VLOOKUP($I3576,'2026-01-09_taxon-match'!$A$2:$N$81,5,FALSE),IF(_xlpm.x=0,"",_xlpm.x)))</f>
        <v>(Meissner, 1900)</v>
      </c>
      <c r="N3576" s="46" t="str">
        <f>IF($I3576="","",_xlfn.LET(_xlpm.x,VLOOKUP($I3576,'2026-01-09_taxon-match'!$A$2:$N$81,6,FALSE),IF(_xlpm.x=0,"",_xlpm.x)))</f>
        <v>Animalia</v>
      </c>
      <c r="O3576" s="46" t="str">
        <f>IF($I3576="","",_xlfn.LET(_xlpm.x,VLOOKUP($I3576,'2026-01-09_taxon-match'!$A$2:$N$81,7,FALSE),IF(_xlpm.x=0,"",_xlpm.x)))</f>
        <v>Echinodermata</v>
      </c>
      <c r="P3576" s="46" t="str">
        <f>IF($I3576="","",_xlfn.LET(_xlpm.x,VLOOKUP($I3576,'2026-01-09_taxon-match'!$A$2:$N$81,8,FALSE),IF(_xlpm.x=0,"",_xlpm.x)))</f>
        <v>Echinoidea</v>
      </c>
      <c r="Q3576" s="46" t="str">
        <f>IF($I3576="","",_xlfn.LET(_xlpm.x,VLOOKUP($I3576,'2026-01-09_taxon-match'!$A$2:$N$81,9,FALSE),IF(_xlpm.x=0,"",_xlpm.x)))</f>
        <v>Camarodonta</v>
      </c>
      <c r="R3576" s="46" t="str">
        <f>IF($I3576="","",_xlfn.LET(_xlpm.x,VLOOKUP($I3576,'2026-01-09_taxon-match'!$A$2:$N$81,10,FALSE),IF(_xlpm.x=0,"",_xlpm.x)))</f>
        <v>Echinidae</v>
      </c>
      <c r="S3576" s="46" t="str">
        <f>IF($I3576="","",_xlfn.LET(_xlpm.x,VLOOKUP($I3576,'2026-01-09_taxon-match'!$A$2:$N$81,11,FALSE),IF(_xlpm.x=0,"",_xlpm.x)))</f>
        <v>Sterechinus</v>
      </c>
      <c r="T3576" s="46" t="str">
        <f>IF($I3576="","",_xlfn.LET(_xlpm.x,VLOOKUP($I3576,'2026-01-09_taxon-match'!$A$2:$N$81,13,FALSE),IF(_xlpm.x=0,"",_xlpm.x)))</f>
        <v>neumayeri</v>
      </c>
      <c r="V3576" t="s">
        <v>43</v>
      </c>
      <c r="W3576" t="s">
        <v>28</v>
      </c>
      <c r="X3576" t="s">
        <v>32</v>
      </c>
      <c r="Y3576" s="46" t="str">
        <f>IF(V3576="","",_xlfn.LET(_xlpm.x,VLOOKUP(V3576,'Drop-down_menus'!$D$2:$E$13,2,FALSE),IF(_xlpm.x=0,"",_xlpm.x)))</f>
        <v>https://orcid.org/0000-0002-0981-7442</v>
      </c>
      <c r="Z3576" s="46" t="str">
        <f>IF(W3576="","",_xlfn.LET(_xlpm.x,VLOOKUP(W3576,'Drop-down_menus'!$D$2:$E$13,2,FALSE),IF(_xlpm.x=0,"",_xlpm.x)))</f>
        <v>https://orcid.org/0000-0002-9037-7623</v>
      </c>
      <c r="AA3576" s="46" t="str">
        <f>IF(X3576="","",_xlfn.LET(_xlpm.x,VLOOKUP(X3576,'Drop-down_menus'!$D$2:$E$13,2,FALSE),IF(_xlpm.x=0,"",_xlpm.x)))</f>
        <v>https://orcid.org/0000-0001-5748-602X</v>
      </c>
      <c r="AB3576" s="46" t="s">
        <v>229</v>
      </c>
      <c r="AC3576" s="46" t="s">
        <v>1114</v>
      </c>
    </row>
    <row r="3577" spans="1:29" ht="15" customHeight="1">
      <c r="A3577" s="46">
        <v>2221</v>
      </c>
      <c r="B3577" s="2">
        <v>4632</v>
      </c>
      <c r="C3577" t="s">
        <v>894</v>
      </c>
      <c r="D3577" s="46" t="b">
        <f>COUNTIF(Events!$B$2:$B$171, C3577) &gt; 0</f>
        <v>1</v>
      </c>
      <c r="E3577" s="46" t="s">
        <v>1111</v>
      </c>
      <c r="F3577" s="46" t="s">
        <v>1108</v>
      </c>
      <c r="G3577" t="s">
        <v>177</v>
      </c>
      <c r="H3577"/>
      <c r="I3577" s="46" t="s">
        <v>177</v>
      </c>
      <c r="J3577" s="46" t="str">
        <f>IF(I3577="","",_xlfn.LET(_xlpm.x,VLOOKUP(I3577,'2026-01-09_taxon-match'!$A$2:$N$81,4,FALSE),IF(_xlpm.x=0,"",_xlpm.x)))</f>
        <v>Sterechinus neumayeri</v>
      </c>
      <c r="K3577"/>
      <c r="L3577" s="46" t="str">
        <f>IF(I3577="","",_xlfn.LET(_xlpm.x,VLOOKUP(I3577,'2026-01-09_taxon-match'!$A$2:$N$81,3,FALSE),IF(_xlpm.x=0,"",_xlpm.x)))</f>
        <v>urn:lsid:marinespecies.org:taxname:160831</v>
      </c>
      <c r="M3577" s="46" t="str">
        <f>IF($I3577="","",_xlfn.LET(_xlpm.x,VLOOKUP($I3577,'2026-01-09_taxon-match'!$A$2:$N$81,5,FALSE),IF(_xlpm.x=0,"",_xlpm.x)))</f>
        <v>(Meissner, 1900)</v>
      </c>
      <c r="N3577" s="46" t="str">
        <f>IF($I3577="","",_xlfn.LET(_xlpm.x,VLOOKUP($I3577,'2026-01-09_taxon-match'!$A$2:$N$81,6,FALSE),IF(_xlpm.x=0,"",_xlpm.x)))</f>
        <v>Animalia</v>
      </c>
      <c r="O3577" s="46" t="str">
        <f>IF($I3577="","",_xlfn.LET(_xlpm.x,VLOOKUP($I3577,'2026-01-09_taxon-match'!$A$2:$N$81,7,FALSE),IF(_xlpm.x=0,"",_xlpm.x)))</f>
        <v>Echinodermata</v>
      </c>
      <c r="P3577" s="46" t="str">
        <f>IF($I3577="","",_xlfn.LET(_xlpm.x,VLOOKUP($I3577,'2026-01-09_taxon-match'!$A$2:$N$81,8,FALSE),IF(_xlpm.x=0,"",_xlpm.x)))</f>
        <v>Echinoidea</v>
      </c>
      <c r="Q3577" s="46" t="str">
        <f>IF($I3577="","",_xlfn.LET(_xlpm.x,VLOOKUP($I3577,'2026-01-09_taxon-match'!$A$2:$N$81,9,FALSE),IF(_xlpm.x=0,"",_xlpm.x)))</f>
        <v>Camarodonta</v>
      </c>
      <c r="R3577" s="46" t="str">
        <f>IF($I3577="","",_xlfn.LET(_xlpm.x,VLOOKUP($I3577,'2026-01-09_taxon-match'!$A$2:$N$81,10,FALSE),IF(_xlpm.x=0,"",_xlpm.x)))</f>
        <v>Echinidae</v>
      </c>
      <c r="S3577" s="46" t="str">
        <f>IF($I3577="","",_xlfn.LET(_xlpm.x,VLOOKUP($I3577,'2026-01-09_taxon-match'!$A$2:$N$81,11,FALSE),IF(_xlpm.x=0,"",_xlpm.x)))</f>
        <v>Sterechinus</v>
      </c>
      <c r="T3577" s="46" t="str">
        <f>IF($I3577="","",_xlfn.LET(_xlpm.x,VLOOKUP($I3577,'2026-01-09_taxon-match'!$A$2:$N$81,13,FALSE),IF(_xlpm.x=0,"",_xlpm.x)))</f>
        <v>neumayeri</v>
      </c>
      <c r="V3577" t="s">
        <v>43</v>
      </c>
      <c r="W3577" t="s">
        <v>28</v>
      </c>
      <c r="X3577" t="s">
        <v>32</v>
      </c>
      <c r="Y3577" s="46" t="str">
        <f>IF(V3577="","",_xlfn.LET(_xlpm.x,VLOOKUP(V3577,'Drop-down_menus'!$D$2:$E$13,2,FALSE),IF(_xlpm.x=0,"",_xlpm.x)))</f>
        <v>https://orcid.org/0000-0002-0981-7442</v>
      </c>
      <c r="Z3577" s="46" t="str">
        <f>IF(W3577="","",_xlfn.LET(_xlpm.x,VLOOKUP(W3577,'Drop-down_menus'!$D$2:$E$13,2,FALSE),IF(_xlpm.x=0,"",_xlpm.x)))</f>
        <v>https://orcid.org/0000-0002-9037-7623</v>
      </c>
      <c r="AA3577" s="46" t="str">
        <f>IF(X3577="","",_xlfn.LET(_xlpm.x,VLOOKUP(X3577,'Drop-down_menus'!$D$2:$E$13,2,FALSE),IF(_xlpm.x=0,"",_xlpm.x)))</f>
        <v>https://orcid.org/0000-0001-5748-602X</v>
      </c>
      <c r="AB3577" s="46" t="s">
        <v>229</v>
      </c>
      <c r="AC3577" s="46" t="s">
        <v>1114</v>
      </c>
    </row>
    <row r="3578" spans="1:29" ht="15" customHeight="1">
      <c r="A3578" s="46">
        <v>2221</v>
      </c>
      <c r="B3578" s="2">
        <v>4633</v>
      </c>
      <c r="C3578" t="s">
        <v>894</v>
      </c>
      <c r="D3578" s="46" t="b">
        <f>COUNTIF(Events!$B$2:$B$171, C3578) &gt; 0</f>
        <v>1</v>
      </c>
      <c r="E3578" s="2" t="s">
        <v>1106</v>
      </c>
      <c r="F3578" s="46" t="s">
        <v>1105</v>
      </c>
      <c r="G3578" t="s">
        <v>177</v>
      </c>
      <c r="H3578"/>
      <c r="I3578" s="46" t="s">
        <v>177</v>
      </c>
      <c r="J3578" s="46" t="str">
        <f>IF(I3578="","",_xlfn.LET(_xlpm.x,VLOOKUP(I3578,'2026-01-09_taxon-match'!$A$2:$N$81,4,FALSE),IF(_xlpm.x=0,"",_xlpm.x)))</f>
        <v>Sterechinus neumayeri</v>
      </c>
      <c r="K3578"/>
      <c r="L3578" s="46" t="str">
        <f>IF(I3578="","",_xlfn.LET(_xlpm.x,VLOOKUP(I3578,'2026-01-09_taxon-match'!$A$2:$N$81,3,FALSE),IF(_xlpm.x=0,"",_xlpm.x)))</f>
        <v>urn:lsid:marinespecies.org:taxname:160831</v>
      </c>
      <c r="M3578" s="46" t="str">
        <f>IF($I3578="","",_xlfn.LET(_xlpm.x,VLOOKUP($I3578,'2026-01-09_taxon-match'!$A$2:$N$81,5,FALSE),IF(_xlpm.x=0,"",_xlpm.x)))</f>
        <v>(Meissner, 1900)</v>
      </c>
      <c r="N3578" s="46" t="str">
        <f>IF($I3578="","",_xlfn.LET(_xlpm.x,VLOOKUP($I3578,'2026-01-09_taxon-match'!$A$2:$N$81,6,FALSE),IF(_xlpm.x=0,"",_xlpm.x)))</f>
        <v>Animalia</v>
      </c>
      <c r="O3578" s="46" t="str">
        <f>IF($I3578="","",_xlfn.LET(_xlpm.x,VLOOKUP($I3578,'2026-01-09_taxon-match'!$A$2:$N$81,7,FALSE),IF(_xlpm.x=0,"",_xlpm.x)))</f>
        <v>Echinodermata</v>
      </c>
      <c r="P3578" s="46" t="str">
        <f>IF($I3578="","",_xlfn.LET(_xlpm.x,VLOOKUP($I3578,'2026-01-09_taxon-match'!$A$2:$N$81,8,FALSE),IF(_xlpm.x=0,"",_xlpm.x)))</f>
        <v>Echinoidea</v>
      </c>
      <c r="Q3578" s="46" t="str">
        <f>IF($I3578="","",_xlfn.LET(_xlpm.x,VLOOKUP($I3578,'2026-01-09_taxon-match'!$A$2:$N$81,9,FALSE),IF(_xlpm.x=0,"",_xlpm.x)))</f>
        <v>Camarodonta</v>
      </c>
      <c r="R3578" s="46" t="str">
        <f>IF($I3578="","",_xlfn.LET(_xlpm.x,VLOOKUP($I3578,'2026-01-09_taxon-match'!$A$2:$N$81,10,FALSE),IF(_xlpm.x=0,"",_xlpm.x)))</f>
        <v>Echinidae</v>
      </c>
      <c r="S3578" s="46" t="str">
        <f>IF($I3578="","",_xlfn.LET(_xlpm.x,VLOOKUP($I3578,'2026-01-09_taxon-match'!$A$2:$N$81,11,FALSE),IF(_xlpm.x=0,"",_xlpm.x)))</f>
        <v>Sterechinus</v>
      </c>
      <c r="T3578" s="46" t="str">
        <f>IF($I3578="","",_xlfn.LET(_xlpm.x,VLOOKUP($I3578,'2026-01-09_taxon-match'!$A$2:$N$81,13,FALSE),IF(_xlpm.x=0,"",_xlpm.x)))</f>
        <v>neumayeri</v>
      </c>
      <c r="V3578" t="s">
        <v>43</v>
      </c>
      <c r="W3578" t="s">
        <v>28</v>
      </c>
      <c r="X3578" t="s">
        <v>32</v>
      </c>
      <c r="Y3578" s="46" t="str">
        <f>IF(V3578="","",_xlfn.LET(_xlpm.x,VLOOKUP(V3578,'Drop-down_menus'!$D$2:$E$13,2,FALSE),IF(_xlpm.x=0,"",_xlpm.x)))</f>
        <v>https://orcid.org/0000-0002-0981-7442</v>
      </c>
      <c r="Z3578" s="46" t="str">
        <f>IF(W3578="","",_xlfn.LET(_xlpm.x,VLOOKUP(W3578,'Drop-down_menus'!$D$2:$E$13,2,FALSE),IF(_xlpm.x=0,"",_xlpm.x)))</f>
        <v>https://orcid.org/0000-0002-9037-7623</v>
      </c>
      <c r="AA3578" s="46" t="str">
        <f>IF(X3578="","",_xlfn.LET(_xlpm.x,VLOOKUP(X3578,'Drop-down_menus'!$D$2:$E$13,2,FALSE),IF(_xlpm.x=0,"",_xlpm.x)))</f>
        <v>https://orcid.org/0000-0001-5748-602X</v>
      </c>
      <c r="AB3578" s="46" t="s">
        <v>300</v>
      </c>
      <c r="AC3578" s="46" t="s">
        <v>1115</v>
      </c>
    </row>
    <row r="3579" spans="1:29" ht="15" customHeight="1">
      <c r="A3579" s="46">
        <v>2222</v>
      </c>
      <c r="B3579" s="2">
        <v>4634</v>
      </c>
      <c r="C3579" t="s">
        <v>894</v>
      </c>
      <c r="D3579" s="46" t="b">
        <f>COUNTIF(Events!$B$2:$B$171, C3579) &gt; 0</f>
        <v>1</v>
      </c>
      <c r="E3579" s="46" t="s">
        <v>1113</v>
      </c>
      <c r="F3579" s="2" t="s">
        <v>1104</v>
      </c>
      <c r="G3579" t="s">
        <v>177</v>
      </c>
      <c r="H3579"/>
      <c r="I3579" s="46" t="s">
        <v>177</v>
      </c>
      <c r="J3579" s="46" t="str">
        <f>IF(I3579="","",_xlfn.LET(_xlpm.x,VLOOKUP(I3579,'2026-01-09_taxon-match'!$A$2:$N$81,4,FALSE),IF(_xlpm.x=0,"",_xlpm.x)))</f>
        <v>Sterechinus neumayeri</v>
      </c>
      <c r="K3579"/>
      <c r="L3579" s="46" t="str">
        <f>IF(I3579="","",_xlfn.LET(_xlpm.x,VLOOKUP(I3579,'2026-01-09_taxon-match'!$A$2:$N$81,3,FALSE),IF(_xlpm.x=0,"",_xlpm.x)))</f>
        <v>urn:lsid:marinespecies.org:taxname:160831</v>
      </c>
      <c r="M3579" s="46" t="str">
        <f>IF($I3579="","",_xlfn.LET(_xlpm.x,VLOOKUP($I3579,'2026-01-09_taxon-match'!$A$2:$N$81,5,FALSE),IF(_xlpm.x=0,"",_xlpm.x)))</f>
        <v>(Meissner, 1900)</v>
      </c>
      <c r="N3579" s="46" t="str">
        <f>IF($I3579="","",_xlfn.LET(_xlpm.x,VLOOKUP($I3579,'2026-01-09_taxon-match'!$A$2:$N$81,6,FALSE),IF(_xlpm.x=0,"",_xlpm.x)))</f>
        <v>Animalia</v>
      </c>
      <c r="O3579" s="46" t="str">
        <f>IF($I3579="","",_xlfn.LET(_xlpm.x,VLOOKUP($I3579,'2026-01-09_taxon-match'!$A$2:$N$81,7,FALSE),IF(_xlpm.x=0,"",_xlpm.x)))</f>
        <v>Echinodermata</v>
      </c>
      <c r="P3579" s="46" t="str">
        <f>IF($I3579="","",_xlfn.LET(_xlpm.x,VLOOKUP($I3579,'2026-01-09_taxon-match'!$A$2:$N$81,8,FALSE),IF(_xlpm.x=0,"",_xlpm.x)))</f>
        <v>Echinoidea</v>
      </c>
      <c r="Q3579" s="46" t="str">
        <f>IF($I3579="","",_xlfn.LET(_xlpm.x,VLOOKUP($I3579,'2026-01-09_taxon-match'!$A$2:$N$81,9,FALSE),IF(_xlpm.x=0,"",_xlpm.x)))</f>
        <v>Camarodonta</v>
      </c>
      <c r="R3579" s="46" t="str">
        <f>IF($I3579="","",_xlfn.LET(_xlpm.x,VLOOKUP($I3579,'2026-01-09_taxon-match'!$A$2:$N$81,10,FALSE),IF(_xlpm.x=0,"",_xlpm.x)))</f>
        <v>Echinidae</v>
      </c>
      <c r="S3579" s="46" t="str">
        <f>IF($I3579="","",_xlfn.LET(_xlpm.x,VLOOKUP($I3579,'2026-01-09_taxon-match'!$A$2:$N$81,11,FALSE),IF(_xlpm.x=0,"",_xlpm.x)))</f>
        <v>Sterechinus</v>
      </c>
      <c r="T3579" s="46" t="str">
        <f>IF($I3579="","",_xlfn.LET(_xlpm.x,VLOOKUP($I3579,'2026-01-09_taxon-match'!$A$2:$N$81,13,FALSE),IF(_xlpm.x=0,"",_xlpm.x)))</f>
        <v>neumayeri</v>
      </c>
      <c r="U3579"/>
      <c r="V3579" t="s">
        <v>43</v>
      </c>
      <c r="W3579" t="s">
        <v>28</v>
      </c>
      <c r="X3579" t="s">
        <v>32</v>
      </c>
      <c r="Y3579" s="46" t="str">
        <f>IF(V3579="","",_xlfn.LET(_xlpm.x,VLOOKUP(V3579,'Drop-down_menus'!$D$2:$E$13,2,FALSE),IF(_xlpm.x=0,"",_xlpm.x)))</f>
        <v>https://orcid.org/0000-0002-0981-7442</v>
      </c>
      <c r="Z3579" s="46" t="str">
        <f>IF(W3579="","",_xlfn.LET(_xlpm.x,VLOOKUP(W3579,'Drop-down_menus'!$D$2:$E$13,2,FALSE),IF(_xlpm.x=0,"",_xlpm.x)))</f>
        <v>https://orcid.org/0000-0002-9037-7623</v>
      </c>
      <c r="AA3579" s="46" t="str">
        <f>IF(X3579="","",_xlfn.LET(_xlpm.x,VLOOKUP(X3579,'Drop-down_menus'!$D$2:$E$13,2,FALSE),IF(_xlpm.x=0,"",_xlpm.x)))</f>
        <v>https://orcid.org/0000-0001-5748-602X</v>
      </c>
      <c r="AB3579" s="46" t="s">
        <v>172</v>
      </c>
      <c r="AC3579" s="46" t="s">
        <v>1114</v>
      </c>
    </row>
    <row r="3580" spans="1:29" ht="15" customHeight="1">
      <c r="A3580" s="46">
        <v>2222</v>
      </c>
      <c r="B3580" s="2">
        <v>4635</v>
      </c>
      <c r="C3580" t="s">
        <v>894</v>
      </c>
      <c r="D3580" s="46" t="b">
        <f>COUNTIF(Events!$B$2:$B$171, C3580) &gt; 0</f>
        <v>1</v>
      </c>
      <c r="E3580" s="46" t="s">
        <v>1109</v>
      </c>
      <c r="F3580" s="46" t="s">
        <v>1107</v>
      </c>
      <c r="G3580" t="s">
        <v>177</v>
      </c>
      <c r="H3580"/>
      <c r="I3580" s="46" t="s">
        <v>177</v>
      </c>
      <c r="J3580" s="46" t="str">
        <f>IF(I3580="","",_xlfn.LET(_xlpm.x,VLOOKUP(I3580,'2026-01-09_taxon-match'!$A$2:$N$81,4,FALSE),IF(_xlpm.x=0,"",_xlpm.x)))</f>
        <v>Sterechinus neumayeri</v>
      </c>
      <c r="K3580"/>
      <c r="L3580" s="46" t="str">
        <f>IF(I3580="","",_xlfn.LET(_xlpm.x,VLOOKUP(I3580,'2026-01-09_taxon-match'!$A$2:$N$81,3,FALSE),IF(_xlpm.x=0,"",_xlpm.x)))</f>
        <v>urn:lsid:marinespecies.org:taxname:160831</v>
      </c>
      <c r="M3580" s="46" t="str">
        <f>IF($I3580="","",_xlfn.LET(_xlpm.x,VLOOKUP($I3580,'2026-01-09_taxon-match'!$A$2:$N$81,5,FALSE),IF(_xlpm.x=0,"",_xlpm.x)))</f>
        <v>(Meissner, 1900)</v>
      </c>
      <c r="N3580" s="46" t="str">
        <f>IF($I3580="","",_xlfn.LET(_xlpm.x,VLOOKUP($I3580,'2026-01-09_taxon-match'!$A$2:$N$81,6,FALSE),IF(_xlpm.x=0,"",_xlpm.x)))</f>
        <v>Animalia</v>
      </c>
      <c r="O3580" s="46" t="str">
        <f>IF($I3580="","",_xlfn.LET(_xlpm.x,VLOOKUP($I3580,'2026-01-09_taxon-match'!$A$2:$N$81,7,FALSE),IF(_xlpm.x=0,"",_xlpm.x)))</f>
        <v>Echinodermata</v>
      </c>
      <c r="P3580" s="46" t="str">
        <f>IF($I3580="","",_xlfn.LET(_xlpm.x,VLOOKUP($I3580,'2026-01-09_taxon-match'!$A$2:$N$81,8,FALSE),IF(_xlpm.x=0,"",_xlpm.x)))</f>
        <v>Echinoidea</v>
      </c>
      <c r="Q3580" s="46" t="str">
        <f>IF($I3580="","",_xlfn.LET(_xlpm.x,VLOOKUP($I3580,'2026-01-09_taxon-match'!$A$2:$N$81,9,FALSE),IF(_xlpm.x=0,"",_xlpm.x)))</f>
        <v>Camarodonta</v>
      </c>
      <c r="R3580" s="46" t="str">
        <f>IF($I3580="","",_xlfn.LET(_xlpm.x,VLOOKUP($I3580,'2026-01-09_taxon-match'!$A$2:$N$81,10,FALSE),IF(_xlpm.x=0,"",_xlpm.x)))</f>
        <v>Echinidae</v>
      </c>
      <c r="S3580" s="46" t="str">
        <f>IF($I3580="","",_xlfn.LET(_xlpm.x,VLOOKUP($I3580,'2026-01-09_taxon-match'!$A$2:$N$81,11,FALSE),IF(_xlpm.x=0,"",_xlpm.x)))</f>
        <v>Sterechinus</v>
      </c>
      <c r="T3580" s="46" t="str">
        <f>IF($I3580="","",_xlfn.LET(_xlpm.x,VLOOKUP($I3580,'2026-01-09_taxon-match'!$A$2:$N$81,13,FALSE),IF(_xlpm.x=0,"",_xlpm.x)))</f>
        <v>neumayeri</v>
      </c>
      <c r="V3580" t="s">
        <v>43</v>
      </c>
      <c r="W3580" t="s">
        <v>28</v>
      </c>
      <c r="X3580" t="s">
        <v>32</v>
      </c>
      <c r="Y3580" s="46" t="str">
        <f>IF(V3580="","",_xlfn.LET(_xlpm.x,VLOOKUP(V3580,'Drop-down_menus'!$D$2:$E$13,2,FALSE),IF(_xlpm.x=0,"",_xlpm.x)))</f>
        <v>https://orcid.org/0000-0002-0981-7442</v>
      </c>
      <c r="Z3580" s="46" t="str">
        <f>IF(W3580="","",_xlfn.LET(_xlpm.x,VLOOKUP(W3580,'Drop-down_menus'!$D$2:$E$13,2,FALSE),IF(_xlpm.x=0,"",_xlpm.x)))</f>
        <v>https://orcid.org/0000-0002-9037-7623</v>
      </c>
      <c r="AA3580" s="46" t="str">
        <f>IF(X3580="","",_xlfn.LET(_xlpm.x,VLOOKUP(X3580,'Drop-down_menus'!$D$2:$E$13,2,FALSE),IF(_xlpm.x=0,"",_xlpm.x)))</f>
        <v>https://orcid.org/0000-0001-5748-602X</v>
      </c>
      <c r="AB3580" s="46" t="s">
        <v>172</v>
      </c>
      <c r="AC3580" s="46" t="s">
        <v>189</v>
      </c>
    </row>
    <row r="3581" spans="1:29" ht="15" customHeight="1">
      <c r="A3581" s="46">
        <v>2222</v>
      </c>
      <c r="B3581" s="2">
        <v>4636</v>
      </c>
      <c r="C3581" t="s">
        <v>894</v>
      </c>
      <c r="D3581" s="46" t="b">
        <f>COUNTIF(Events!$B$2:$B$171, C3581) &gt; 0</f>
        <v>1</v>
      </c>
      <c r="E3581" s="46" t="s">
        <v>1110</v>
      </c>
      <c r="F3581" s="46" t="s">
        <v>1108</v>
      </c>
      <c r="G3581" t="s">
        <v>177</v>
      </c>
      <c r="H3581"/>
      <c r="I3581" s="46" t="s">
        <v>177</v>
      </c>
      <c r="J3581" s="46" t="str">
        <f>IF(I3581="","",_xlfn.LET(_xlpm.x,VLOOKUP(I3581,'2026-01-09_taxon-match'!$A$2:$N$81,4,FALSE),IF(_xlpm.x=0,"",_xlpm.x)))</f>
        <v>Sterechinus neumayeri</v>
      </c>
      <c r="K3581"/>
      <c r="L3581" s="46" t="str">
        <f>IF(I3581="","",_xlfn.LET(_xlpm.x,VLOOKUP(I3581,'2026-01-09_taxon-match'!$A$2:$N$81,3,FALSE),IF(_xlpm.x=0,"",_xlpm.x)))</f>
        <v>urn:lsid:marinespecies.org:taxname:160831</v>
      </c>
      <c r="M3581" s="46" t="str">
        <f>IF($I3581="","",_xlfn.LET(_xlpm.x,VLOOKUP($I3581,'2026-01-09_taxon-match'!$A$2:$N$81,5,FALSE),IF(_xlpm.x=0,"",_xlpm.x)))</f>
        <v>(Meissner, 1900)</v>
      </c>
      <c r="N3581" s="46" t="str">
        <f>IF($I3581="","",_xlfn.LET(_xlpm.x,VLOOKUP($I3581,'2026-01-09_taxon-match'!$A$2:$N$81,6,FALSE),IF(_xlpm.x=0,"",_xlpm.x)))</f>
        <v>Animalia</v>
      </c>
      <c r="O3581" s="46" t="str">
        <f>IF($I3581="","",_xlfn.LET(_xlpm.x,VLOOKUP($I3581,'2026-01-09_taxon-match'!$A$2:$N$81,7,FALSE),IF(_xlpm.x=0,"",_xlpm.x)))</f>
        <v>Echinodermata</v>
      </c>
      <c r="P3581" s="46" t="str">
        <f>IF($I3581="","",_xlfn.LET(_xlpm.x,VLOOKUP($I3581,'2026-01-09_taxon-match'!$A$2:$N$81,8,FALSE),IF(_xlpm.x=0,"",_xlpm.x)))</f>
        <v>Echinoidea</v>
      </c>
      <c r="Q3581" s="46" t="str">
        <f>IF($I3581="","",_xlfn.LET(_xlpm.x,VLOOKUP($I3581,'2026-01-09_taxon-match'!$A$2:$N$81,9,FALSE),IF(_xlpm.x=0,"",_xlpm.x)))</f>
        <v>Camarodonta</v>
      </c>
      <c r="R3581" s="46" t="str">
        <f>IF($I3581="","",_xlfn.LET(_xlpm.x,VLOOKUP($I3581,'2026-01-09_taxon-match'!$A$2:$N$81,10,FALSE),IF(_xlpm.x=0,"",_xlpm.x)))</f>
        <v>Echinidae</v>
      </c>
      <c r="S3581" s="46" t="str">
        <f>IF($I3581="","",_xlfn.LET(_xlpm.x,VLOOKUP($I3581,'2026-01-09_taxon-match'!$A$2:$N$81,11,FALSE),IF(_xlpm.x=0,"",_xlpm.x)))</f>
        <v>Sterechinus</v>
      </c>
      <c r="T3581" s="46" t="str">
        <f>IF($I3581="","",_xlfn.LET(_xlpm.x,VLOOKUP($I3581,'2026-01-09_taxon-match'!$A$2:$N$81,13,FALSE),IF(_xlpm.x=0,"",_xlpm.x)))</f>
        <v>neumayeri</v>
      </c>
      <c r="V3581" t="s">
        <v>43</v>
      </c>
      <c r="W3581" t="s">
        <v>28</v>
      </c>
      <c r="X3581" t="s">
        <v>32</v>
      </c>
      <c r="Y3581" s="46" t="str">
        <f>IF(V3581="","",_xlfn.LET(_xlpm.x,VLOOKUP(V3581,'Drop-down_menus'!$D$2:$E$13,2,FALSE),IF(_xlpm.x=0,"",_xlpm.x)))</f>
        <v>https://orcid.org/0000-0002-0981-7442</v>
      </c>
      <c r="Z3581" s="46" t="str">
        <f>IF(W3581="","",_xlfn.LET(_xlpm.x,VLOOKUP(W3581,'Drop-down_menus'!$D$2:$E$13,2,FALSE),IF(_xlpm.x=0,"",_xlpm.x)))</f>
        <v>https://orcid.org/0000-0002-9037-7623</v>
      </c>
      <c r="AA3581" s="46" t="str">
        <f>IF(X3581="","",_xlfn.LET(_xlpm.x,VLOOKUP(X3581,'Drop-down_menus'!$D$2:$E$13,2,FALSE),IF(_xlpm.x=0,"",_xlpm.x)))</f>
        <v>https://orcid.org/0000-0001-5748-602X</v>
      </c>
      <c r="AB3581" s="46" t="s">
        <v>229</v>
      </c>
      <c r="AC3581" s="46" t="s">
        <v>1114</v>
      </c>
    </row>
    <row r="3582" spans="1:29" ht="15" customHeight="1">
      <c r="A3582" s="46">
        <v>2222</v>
      </c>
      <c r="B3582" s="2">
        <v>4637</v>
      </c>
      <c r="C3582" t="s">
        <v>894</v>
      </c>
      <c r="D3582" s="46" t="b">
        <f>COUNTIF(Events!$B$2:$B$171, C3582) &gt; 0</f>
        <v>1</v>
      </c>
      <c r="E3582" s="46" t="s">
        <v>1111</v>
      </c>
      <c r="F3582" s="46" t="s">
        <v>1108</v>
      </c>
      <c r="G3582" t="s">
        <v>177</v>
      </c>
      <c r="H3582"/>
      <c r="I3582" s="46" t="s">
        <v>177</v>
      </c>
      <c r="J3582" s="46" t="str">
        <f>IF(I3582="","",_xlfn.LET(_xlpm.x,VLOOKUP(I3582,'2026-01-09_taxon-match'!$A$2:$N$81,4,FALSE),IF(_xlpm.x=0,"",_xlpm.x)))</f>
        <v>Sterechinus neumayeri</v>
      </c>
      <c r="K3582"/>
      <c r="L3582" s="46" t="str">
        <f>IF(I3582="","",_xlfn.LET(_xlpm.x,VLOOKUP(I3582,'2026-01-09_taxon-match'!$A$2:$N$81,3,FALSE),IF(_xlpm.x=0,"",_xlpm.x)))</f>
        <v>urn:lsid:marinespecies.org:taxname:160831</v>
      </c>
      <c r="M3582" s="46" t="str">
        <f>IF($I3582="","",_xlfn.LET(_xlpm.x,VLOOKUP($I3582,'2026-01-09_taxon-match'!$A$2:$N$81,5,FALSE),IF(_xlpm.x=0,"",_xlpm.x)))</f>
        <v>(Meissner, 1900)</v>
      </c>
      <c r="N3582" s="46" t="str">
        <f>IF($I3582="","",_xlfn.LET(_xlpm.x,VLOOKUP($I3582,'2026-01-09_taxon-match'!$A$2:$N$81,6,FALSE),IF(_xlpm.x=0,"",_xlpm.x)))</f>
        <v>Animalia</v>
      </c>
      <c r="O3582" s="46" t="str">
        <f>IF($I3582="","",_xlfn.LET(_xlpm.x,VLOOKUP($I3582,'2026-01-09_taxon-match'!$A$2:$N$81,7,FALSE),IF(_xlpm.x=0,"",_xlpm.x)))</f>
        <v>Echinodermata</v>
      </c>
      <c r="P3582" s="46" t="str">
        <f>IF($I3582="","",_xlfn.LET(_xlpm.x,VLOOKUP($I3582,'2026-01-09_taxon-match'!$A$2:$N$81,8,FALSE),IF(_xlpm.x=0,"",_xlpm.x)))</f>
        <v>Echinoidea</v>
      </c>
      <c r="Q3582" s="46" t="str">
        <f>IF($I3582="","",_xlfn.LET(_xlpm.x,VLOOKUP($I3582,'2026-01-09_taxon-match'!$A$2:$N$81,9,FALSE),IF(_xlpm.x=0,"",_xlpm.x)))</f>
        <v>Camarodonta</v>
      </c>
      <c r="R3582" s="46" t="str">
        <f>IF($I3582="","",_xlfn.LET(_xlpm.x,VLOOKUP($I3582,'2026-01-09_taxon-match'!$A$2:$N$81,10,FALSE),IF(_xlpm.x=0,"",_xlpm.x)))</f>
        <v>Echinidae</v>
      </c>
      <c r="S3582" s="46" t="str">
        <f>IF($I3582="","",_xlfn.LET(_xlpm.x,VLOOKUP($I3582,'2026-01-09_taxon-match'!$A$2:$N$81,11,FALSE),IF(_xlpm.x=0,"",_xlpm.x)))</f>
        <v>Sterechinus</v>
      </c>
      <c r="T3582" s="46" t="str">
        <f>IF($I3582="","",_xlfn.LET(_xlpm.x,VLOOKUP($I3582,'2026-01-09_taxon-match'!$A$2:$N$81,13,FALSE),IF(_xlpm.x=0,"",_xlpm.x)))</f>
        <v>neumayeri</v>
      </c>
      <c r="V3582" t="s">
        <v>43</v>
      </c>
      <c r="W3582" t="s">
        <v>28</v>
      </c>
      <c r="X3582" t="s">
        <v>32</v>
      </c>
      <c r="Y3582" s="46" t="str">
        <f>IF(V3582="","",_xlfn.LET(_xlpm.x,VLOOKUP(V3582,'Drop-down_menus'!$D$2:$E$13,2,FALSE),IF(_xlpm.x=0,"",_xlpm.x)))</f>
        <v>https://orcid.org/0000-0002-0981-7442</v>
      </c>
      <c r="Z3582" s="46" t="str">
        <f>IF(W3582="","",_xlfn.LET(_xlpm.x,VLOOKUP(W3582,'Drop-down_menus'!$D$2:$E$13,2,FALSE),IF(_xlpm.x=0,"",_xlpm.x)))</f>
        <v>https://orcid.org/0000-0002-9037-7623</v>
      </c>
      <c r="AA3582" s="46" t="str">
        <f>IF(X3582="","",_xlfn.LET(_xlpm.x,VLOOKUP(X3582,'Drop-down_menus'!$D$2:$E$13,2,FALSE),IF(_xlpm.x=0,"",_xlpm.x)))</f>
        <v>https://orcid.org/0000-0001-5748-602X</v>
      </c>
      <c r="AB3582" s="46" t="s">
        <v>229</v>
      </c>
      <c r="AC3582" s="46" t="s">
        <v>1114</v>
      </c>
    </row>
    <row r="3583" spans="1:29" ht="15" customHeight="1">
      <c r="A3583" s="46">
        <v>2222</v>
      </c>
      <c r="B3583" s="2">
        <v>4638</v>
      </c>
      <c r="C3583" t="s">
        <v>894</v>
      </c>
      <c r="D3583" s="46" t="b">
        <f>COUNTIF(Events!$B$2:$B$171, C3583) &gt; 0</f>
        <v>1</v>
      </c>
      <c r="E3583" s="2" t="s">
        <v>1106</v>
      </c>
      <c r="F3583" s="46" t="s">
        <v>1105</v>
      </c>
      <c r="G3583" t="s">
        <v>177</v>
      </c>
      <c r="H3583"/>
      <c r="I3583" s="46" t="s">
        <v>177</v>
      </c>
      <c r="J3583" s="46" t="str">
        <f>IF(I3583="","",_xlfn.LET(_xlpm.x,VLOOKUP(I3583,'2026-01-09_taxon-match'!$A$2:$N$81,4,FALSE),IF(_xlpm.x=0,"",_xlpm.x)))</f>
        <v>Sterechinus neumayeri</v>
      </c>
      <c r="K3583"/>
      <c r="L3583" s="46" t="str">
        <f>IF(I3583="","",_xlfn.LET(_xlpm.x,VLOOKUP(I3583,'2026-01-09_taxon-match'!$A$2:$N$81,3,FALSE),IF(_xlpm.x=0,"",_xlpm.x)))</f>
        <v>urn:lsid:marinespecies.org:taxname:160831</v>
      </c>
      <c r="M3583" s="46" t="str">
        <f>IF($I3583="","",_xlfn.LET(_xlpm.x,VLOOKUP($I3583,'2026-01-09_taxon-match'!$A$2:$N$81,5,FALSE),IF(_xlpm.x=0,"",_xlpm.x)))</f>
        <v>(Meissner, 1900)</v>
      </c>
      <c r="N3583" s="46" t="str">
        <f>IF($I3583="","",_xlfn.LET(_xlpm.x,VLOOKUP($I3583,'2026-01-09_taxon-match'!$A$2:$N$81,6,FALSE),IF(_xlpm.x=0,"",_xlpm.x)))</f>
        <v>Animalia</v>
      </c>
      <c r="O3583" s="46" t="str">
        <f>IF($I3583="","",_xlfn.LET(_xlpm.x,VLOOKUP($I3583,'2026-01-09_taxon-match'!$A$2:$N$81,7,FALSE),IF(_xlpm.x=0,"",_xlpm.x)))</f>
        <v>Echinodermata</v>
      </c>
      <c r="P3583" s="46" t="str">
        <f>IF($I3583="","",_xlfn.LET(_xlpm.x,VLOOKUP($I3583,'2026-01-09_taxon-match'!$A$2:$N$81,8,FALSE),IF(_xlpm.x=0,"",_xlpm.x)))</f>
        <v>Echinoidea</v>
      </c>
      <c r="Q3583" s="46" t="str">
        <f>IF($I3583="","",_xlfn.LET(_xlpm.x,VLOOKUP($I3583,'2026-01-09_taxon-match'!$A$2:$N$81,9,FALSE),IF(_xlpm.x=0,"",_xlpm.x)))</f>
        <v>Camarodonta</v>
      </c>
      <c r="R3583" s="46" t="str">
        <f>IF($I3583="","",_xlfn.LET(_xlpm.x,VLOOKUP($I3583,'2026-01-09_taxon-match'!$A$2:$N$81,10,FALSE),IF(_xlpm.x=0,"",_xlpm.x)))</f>
        <v>Echinidae</v>
      </c>
      <c r="S3583" s="46" t="str">
        <f>IF($I3583="","",_xlfn.LET(_xlpm.x,VLOOKUP($I3583,'2026-01-09_taxon-match'!$A$2:$N$81,11,FALSE),IF(_xlpm.x=0,"",_xlpm.x)))</f>
        <v>Sterechinus</v>
      </c>
      <c r="T3583" s="46" t="str">
        <f>IF($I3583="","",_xlfn.LET(_xlpm.x,VLOOKUP($I3583,'2026-01-09_taxon-match'!$A$2:$N$81,13,FALSE),IF(_xlpm.x=0,"",_xlpm.x)))</f>
        <v>neumayeri</v>
      </c>
      <c r="V3583" t="s">
        <v>43</v>
      </c>
      <c r="W3583" t="s">
        <v>28</v>
      </c>
      <c r="X3583" t="s">
        <v>32</v>
      </c>
      <c r="Y3583" s="46" t="str">
        <f>IF(V3583="","",_xlfn.LET(_xlpm.x,VLOOKUP(V3583,'Drop-down_menus'!$D$2:$E$13,2,FALSE),IF(_xlpm.x=0,"",_xlpm.x)))</f>
        <v>https://orcid.org/0000-0002-0981-7442</v>
      </c>
      <c r="Z3583" s="46" t="str">
        <f>IF(W3583="","",_xlfn.LET(_xlpm.x,VLOOKUP(W3583,'Drop-down_menus'!$D$2:$E$13,2,FALSE),IF(_xlpm.x=0,"",_xlpm.x)))</f>
        <v>https://orcid.org/0000-0002-9037-7623</v>
      </c>
      <c r="AA3583" s="46" t="str">
        <f>IF(X3583="","",_xlfn.LET(_xlpm.x,VLOOKUP(X3583,'Drop-down_menus'!$D$2:$E$13,2,FALSE),IF(_xlpm.x=0,"",_xlpm.x)))</f>
        <v>https://orcid.org/0000-0001-5748-602X</v>
      </c>
      <c r="AB3583" s="46" t="s">
        <v>300</v>
      </c>
      <c r="AC3583" s="46" t="s">
        <v>1115</v>
      </c>
    </row>
    <row r="3584" spans="1:29" ht="15" customHeight="1">
      <c r="A3584" s="46">
        <v>2223</v>
      </c>
      <c r="B3584" s="2">
        <v>4639</v>
      </c>
      <c r="C3584" t="s">
        <v>894</v>
      </c>
      <c r="D3584" s="46" t="b">
        <f>COUNTIF(Events!$B$2:$B$171, C3584) &gt; 0</f>
        <v>1</v>
      </c>
      <c r="E3584" s="46" t="s">
        <v>1113</v>
      </c>
      <c r="F3584" s="2" t="s">
        <v>1104</v>
      </c>
      <c r="G3584" t="s">
        <v>177</v>
      </c>
      <c r="H3584"/>
      <c r="I3584" s="46" t="s">
        <v>177</v>
      </c>
      <c r="J3584" s="46" t="str">
        <f>IF(I3584="","",_xlfn.LET(_xlpm.x,VLOOKUP(I3584,'2026-01-09_taxon-match'!$A$2:$N$81,4,FALSE),IF(_xlpm.x=0,"",_xlpm.x)))</f>
        <v>Sterechinus neumayeri</v>
      </c>
      <c r="K3584"/>
      <c r="L3584" s="46" t="str">
        <f>IF(I3584="","",_xlfn.LET(_xlpm.x,VLOOKUP(I3584,'2026-01-09_taxon-match'!$A$2:$N$81,3,FALSE),IF(_xlpm.x=0,"",_xlpm.x)))</f>
        <v>urn:lsid:marinespecies.org:taxname:160831</v>
      </c>
      <c r="M3584" s="46" t="str">
        <f>IF($I3584="","",_xlfn.LET(_xlpm.x,VLOOKUP($I3584,'2026-01-09_taxon-match'!$A$2:$N$81,5,FALSE),IF(_xlpm.x=0,"",_xlpm.x)))</f>
        <v>(Meissner, 1900)</v>
      </c>
      <c r="N3584" s="46" t="str">
        <f>IF($I3584="","",_xlfn.LET(_xlpm.x,VLOOKUP($I3584,'2026-01-09_taxon-match'!$A$2:$N$81,6,FALSE),IF(_xlpm.x=0,"",_xlpm.x)))</f>
        <v>Animalia</v>
      </c>
      <c r="O3584" s="46" t="str">
        <f>IF($I3584="","",_xlfn.LET(_xlpm.x,VLOOKUP($I3584,'2026-01-09_taxon-match'!$A$2:$N$81,7,FALSE),IF(_xlpm.x=0,"",_xlpm.x)))</f>
        <v>Echinodermata</v>
      </c>
      <c r="P3584" s="46" t="str">
        <f>IF($I3584="","",_xlfn.LET(_xlpm.x,VLOOKUP($I3584,'2026-01-09_taxon-match'!$A$2:$N$81,8,FALSE),IF(_xlpm.x=0,"",_xlpm.x)))</f>
        <v>Echinoidea</v>
      </c>
      <c r="Q3584" s="46" t="str">
        <f>IF($I3584="","",_xlfn.LET(_xlpm.x,VLOOKUP($I3584,'2026-01-09_taxon-match'!$A$2:$N$81,9,FALSE),IF(_xlpm.x=0,"",_xlpm.x)))</f>
        <v>Camarodonta</v>
      </c>
      <c r="R3584" s="46" t="str">
        <f>IF($I3584="","",_xlfn.LET(_xlpm.x,VLOOKUP($I3584,'2026-01-09_taxon-match'!$A$2:$N$81,10,FALSE),IF(_xlpm.x=0,"",_xlpm.x)))</f>
        <v>Echinidae</v>
      </c>
      <c r="S3584" s="46" t="str">
        <f>IF($I3584="","",_xlfn.LET(_xlpm.x,VLOOKUP($I3584,'2026-01-09_taxon-match'!$A$2:$N$81,11,FALSE),IF(_xlpm.x=0,"",_xlpm.x)))</f>
        <v>Sterechinus</v>
      </c>
      <c r="T3584" s="46" t="str">
        <f>IF($I3584="","",_xlfn.LET(_xlpm.x,VLOOKUP($I3584,'2026-01-09_taxon-match'!$A$2:$N$81,13,FALSE),IF(_xlpm.x=0,"",_xlpm.x)))</f>
        <v>neumayeri</v>
      </c>
      <c r="U3584"/>
      <c r="V3584" t="s">
        <v>43</v>
      </c>
      <c r="W3584" t="s">
        <v>28</v>
      </c>
      <c r="X3584" t="s">
        <v>32</v>
      </c>
      <c r="Y3584" s="46" t="str">
        <f>IF(V3584="","",_xlfn.LET(_xlpm.x,VLOOKUP(V3584,'Drop-down_menus'!$D$2:$E$13,2,FALSE),IF(_xlpm.x=0,"",_xlpm.x)))</f>
        <v>https://orcid.org/0000-0002-0981-7442</v>
      </c>
      <c r="Z3584" s="46" t="str">
        <f>IF(W3584="","",_xlfn.LET(_xlpm.x,VLOOKUP(W3584,'Drop-down_menus'!$D$2:$E$13,2,FALSE),IF(_xlpm.x=0,"",_xlpm.x)))</f>
        <v>https://orcid.org/0000-0002-9037-7623</v>
      </c>
      <c r="AA3584" s="46" t="str">
        <f>IF(X3584="","",_xlfn.LET(_xlpm.x,VLOOKUP(X3584,'Drop-down_menus'!$D$2:$E$13,2,FALSE),IF(_xlpm.x=0,"",_xlpm.x)))</f>
        <v>https://orcid.org/0000-0001-5748-602X</v>
      </c>
      <c r="AB3584" s="46" t="s">
        <v>172</v>
      </c>
      <c r="AC3584" s="46" t="s">
        <v>1114</v>
      </c>
    </row>
    <row r="3585" spans="1:29" ht="15" customHeight="1">
      <c r="A3585" s="46">
        <v>2223</v>
      </c>
      <c r="B3585" s="2">
        <v>4640</v>
      </c>
      <c r="C3585" t="s">
        <v>894</v>
      </c>
      <c r="D3585" s="46" t="b">
        <f>COUNTIF(Events!$B$2:$B$171, C3585) &gt; 0</f>
        <v>1</v>
      </c>
      <c r="E3585" s="46" t="s">
        <v>1109</v>
      </c>
      <c r="F3585" s="46" t="s">
        <v>1107</v>
      </c>
      <c r="G3585" t="s">
        <v>177</v>
      </c>
      <c r="H3585"/>
      <c r="I3585" s="46" t="s">
        <v>177</v>
      </c>
      <c r="J3585" s="46" t="str">
        <f>IF(I3585="","",_xlfn.LET(_xlpm.x,VLOOKUP(I3585,'2026-01-09_taxon-match'!$A$2:$N$81,4,FALSE),IF(_xlpm.x=0,"",_xlpm.x)))</f>
        <v>Sterechinus neumayeri</v>
      </c>
      <c r="K3585"/>
      <c r="L3585" s="46" t="str">
        <f>IF(I3585="","",_xlfn.LET(_xlpm.x,VLOOKUP(I3585,'2026-01-09_taxon-match'!$A$2:$N$81,3,FALSE),IF(_xlpm.x=0,"",_xlpm.x)))</f>
        <v>urn:lsid:marinespecies.org:taxname:160831</v>
      </c>
      <c r="M3585" s="46" t="str">
        <f>IF($I3585="","",_xlfn.LET(_xlpm.x,VLOOKUP($I3585,'2026-01-09_taxon-match'!$A$2:$N$81,5,FALSE),IF(_xlpm.x=0,"",_xlpm.x)))</f>
        <v>(Meissner, 1900)</v>
      </c>
      <c r="N3585" s="46" t="str">
        <f>IF($I3585="","",_xlfn.LET(_xlpm.x,VLOOKUP($I3585,'2026-01-09_taxon-match'!$A$2:$N$81,6,FALSE),IF(_xlpm.x=0,"",_xlpm.x)))</f>
        <v>Animalia</v>
      </c>
      <c r="O3585" s="46" t="str">
        <f>IF($I3585="","",_xlfn.LET(_xlpm.x,VLOOKUP($I3585,'2026-01-09_taxon-match'!$A$2:$N$81,7,FALSE),IF(_xlpm.x=0,"",_xlpm.x)))</f>
        <v>Echinodermata</v>
      </c>
      <c r="P3585" s="46" t="str">
        <f>IF($I3585="","",_xlfn.LET(_xlpm.x,VLOOKUP($I3585,'2026-01-09_taxon-match'!$A$2:$N$81,8,FALSE),IF(_xlpm.x=0,"",_xlpm.x)))</f>
        <v>Echinoidea</v>
      </c>
      <c r="Q3585" s="46" t="str">
        <f>IF($I3585="","",_xlfn.LET(_xlpm.x,VLOOKUP($I3585,'2026-01-09_taxon-match'!$A$2:$N$81,9,FALSE),IF(_xlpm.x=0,"",_xlpm.x)))</f>
        <v>Camarodonta</v>
      </c>
      <c r="R3585" s="46" t="str">
        <f>IF($I3585="","",_xlfn.LET(_xlpm.x,VLOOKUP($I3585,'2026-01-09_taxon-match'!$A$2:$N$81,10,FALSE),IF(_xlpm.x=0,"",_xlpm.x)))</f>
        <v>Echinidae</v>
      </c>
      <c r="S3585" s="46" t="str">
        <f>IF($I3585="","",_xlfn.LET(_xlpm.x,VLOOKUP($I3585,'2026-01-09_taxon-match'!$A$2:$N$81,11,FALSE),IF(_xlpm.x=0,"",_xlpm.x)))</f>
        <v>Sterechinus</v>
      </c>
      <c r="T3585" s="46" t="str">
        <f>IF($I3585="","",_xlfn.LET(_xlpm.x,VLOOKUP($I3585,'2026-01-09_taxon-match'!$A$2:$N$81,13,FALSE),IF(_xlpm.x=0,"",_xlpm.x)))</f>
        <v>neumayeri</v>
      </c>
      <c r="V3585" t="s">
        <v>43</v>
      </c>
      <c r="W3585" t="s">
        <v>28</v>
      </c>
      <c r="X3585" t="s">
        <v>32</v>
      </c>
      <c r="Y3585" s="46" t="str">
        <f>IF(V3585="","",_xlfn.LET(_xlpm.x,VLOOKUP(V3585,'Drop-down_menus'!$D$2:$E$13,2,FALSE),IF(_xlpm.x=0,"",_xlpm.x)))</f>
        <v>https://orcid.org/0000-0002-0981-7442</v>
      </c>
      <c r="Z3585" s="46" t="str">
        <f>IF(W3585="","",_xlfn.LET(_xlpm.x,VLOOKUP(W3585,'Drop-down_menus'!$D$2:$E$13,2,FALSE),IF(_xlpm.x=0,"",_xlpm.x)))</f>
        <v>https://orcid.org/0000-0002-9037-7623</v>
      </c>
      <c r="AA3585" s="46" t="str">
        <f>IF(X3585="","",_xlfn.LET(_xlpm.x,VLOOKUP(X3585,'Drop-down_menus'!$D$2:$E$13,2,FALSE),IF(_xlpm.x=0,"",_xlpm.x)))</f>
        <v>https://orcid.org/0000-0001-5748-602X</v>
      </c>
      <c r="AB3585" s="46" t="s">
        <v>172</v>
      </c>
      <c r="AC3585" s="46" t="s">
        <v>189</v>
      </c>
    </row>
    <row r="3586" spans="1:29" ht="15" customHeight="1">
      <c r="A3586" s="46">
        <v>2223</v>
      </c>
      <c r="B3586" s="2">
        <v>4641</v>
      </c>
      <c r="C3586" t="s">
        <v>894</v>
      </c>
      <c r="D3586" s="46" t="b">
        <f>COUNTIF(Events!$B$2:$B$171, C3586) &gt; 0</f>
        <v>1</v>
      </c>
      <c r="E3586" s="46" t="s">
        <v>1110</v>
      </c>
      <c r="F3586" s="46" t="s">
        <v>1108</v>
      </c>
      <c r="G3586" t="s">
        <v>177</v>
      </c>
      <c r="H3586"/>
      <c r="I3586" s="46" t="s">
        <v>177</v>
      </c>
      <c r="J3586" s="46" t="str">
        <f>IF(I3586="","",_xlfn.LET(_xlpm.x,VLOOKUP(I3586,'2026-01-09_taxon-match'!$A$2:$N$81,4,FALSE),IF(_xlpm.x=0,"",_xlpm.x)))</f>
        <v>Sterechinus neumayeri</v>
      </c>
      <c r="K3586"/>
      <c r="L3586" s="46" t="str">
        <f>IF(I3586="","",_xlfn.LET(_xlpm.x,VLOOKUP(I3586,'2026-01-09_taxon-match'!$A$2:$N$81,3,FALSE),IF(_xlpm.x=0,"",_xlpm.x)))</f>
        <v>urn:lsid:marinespecies.org:taxname:160831</v>
      </c>
      <c r="M3586" s="46" t="str">
        <f>IF($I3586="","",_xlfn.LET(_xlpm.x,VLOOKUP($I3586,'2026-01-09_taxon-match'!$A$2:$N$81,5,FALSE),IF(_xlpm.x=0,"",_xlpm.x)))</f>
        <v>(Meissner, 1900)</v>
      </c>
      <c r="N3586" s="46" t="str">
        <f>IF($I3586="","",_xlfn.LET(_xlpm.x,VLOOKUP($I3586,'2026-01-09_taxon-match'!$A$2:$N$81,6,FALSE),IF(_xlpm.x=0,"",_xlpm.x)))</f>
        <v>Animalia</v>
      </c>
      <c r="O3586" s="46" t="str">
        <f>IF($I3586="","",_xlfn.LET(_xlpm.x,VLOOKUP($I3586,'2026-01-09_taxon-match'!$A$2:$N$81,7,FALSE),IF(_xlpm.x=0,"",_xlpm.x)))</f>
        <v>Echinodermata</v>
      </c>
      <c r="P3586" s="46" t="str">
        <f>IF($I3586="","",_xlfn.LET(_xlpm.x,VLOOKUP($I3586,'2026-01-09_taxon-match'!$A$2:$N$81,8,FALSE),IF(_xlpm.x=0,"",_xlpm.x)))</f>
        <v>Echinoidea</v>
      </c>
      <c r="Q3586" s="46" t="str">
        <f>IF($I3586="","",_xlfn.LET(_xlpm.x,VLOOKUP($I3586,'2026-01-09_taxon-match'!$A$2:$N$81,9,FALSE),IF(_xlpm.x=0,"",_xlpm.x)))</f>
        <v>Camarodonta</v>
      </c>
      <c r="R3586" s="46" t="str">
        <f>IF($I3586="","",_xlfn.LET(_xlpm.x,VLOOKUP($I3586,'2026-01-09_taxon-match'!$A$2:$N$81,10,FALSE),IF(_xlpm.x=0,"",_xlpm.x)))</f>
        <v>Echinidae</v>
      </c>
      <c r="S3586" s="46" t="str">
        <f>IF($I3586="","",_xlfn.LET(_xlpm.x,VLOOKUP($I3586,'2026-01-09_taxon-match'!$A$2:$N$81,11,FALSE),IF(_xlpm.x=0,"",_xlpm.x)))</f>
        <v>Sterechinus</v>
      </c>
      <c r="T3586" s="46" t="str">
        <f>IF($I3586="","",_xlfn.LET(_xlpm.x,VLOOKUP($I3586,'2026-01-09_taxon-match'!$A$2:$N$81,13,FALSE),IF(_xlpm.x=0,"",_xlpm.x)))</f>
        <v>neumayeri</v>
      </c>
      <c r="V3586" t="s">
        <v>43</v>
      </c>
      <c r="W3586" t="s">
        <v>28</v>
      </c>
      <c r="X3586" t="s">
        <v>32</v>
      </c>
      <c r="Y3586" s="46" t="str">
        <f>IF(V3586="","",_xlfn.LET(_xlpm.x,VLOOKUP(V3586,'Drop-down_menus'!$D$2:$E$13,2,FALSE),IF(_xlpm.x=0,"",_xlpm.x)))</f>
        <v>https://orcid.org/0000-0002-0981-7442</v>
      </c>
      <c r="Z3586" s="46" t="str">
        <f>IF(W3586="","",_xlfn.LET(_xlpm.x,VLOOKUP(W3586,'Drop-down_menus'!$D$2:$E$13,2,FALSE),IF(_xlpm.x=0,"",_xlpm.x)))</f>
        <v>https://orcid.org/0000-0002-9037-7623</v>
      </c>
      <c r="AA3586" s="46" t="str">
        <f>IF(X3586="","",_xlfn.LET(_xlpm.x,VLOOKUP(X3586,'Drop-down_menus'!$D$2:$E$13,2,FALSE),IF(_xlpm.x=0,"",_xlpm.x)))</f>
        <v>https://orcid.org/0000-0001-5748-602X</v>
      </c>
      <c r="AB3586" s="46" t="s">
        <v>229</v>
      </c>
      <c r="AC3586" s="46" t="s">
        <v>1114</v>
      </c>
    </row>
    <row r="3587" spans="1:29" ht="15" customHeight="1">
      <c r="A3587" s="46">
        <v>2223</v>
      </c>
      <c r="B3587" s="2">
        <v>4642</v>
      </c>
      <c r="C3587" t="s">
        <v>894</v>
      </c>
      <c r="D3587" s="46" t="b">
        <f>COUNTIF(Events!$B$2:$B$171, C3587) &gt; 0</f>
        <v>1</v>
      </c>
      <c r="E3587" s="46" t="s">
        <v>1111</v>
      </c>
      <c r="F3587" s="46" t="s">
        <v>1108</v>
      </c>
      <c r="G3587" t="s">
        <v>177</v>
      </c>
      <c r="H3587"/>
      <c r="I3587" s="46" t="s">
        <v>177</v>
      </c>
      <c r="J3587" s="46" t="str">
        <f>IF(I3587="","",_xlfn.LET(_xlpm.x,VLOOKUP(I3587,'2026-01-09_taxon-match'!$A$2:$N$81,4,FALSE),IF(_xlpm.x=0,"",_xlpm.x)))</f>
        <v>Sterechinus neumayeri</v>
      </c>
      <c r="K3587"/>
      <c r="L3587" s="46" t="str">
        <f>IF(I3587="","",_xlfn.LET(_xlpm.x,VLOOKUP(I3587,'2026-01-09_taxon-match'!$A$2:$N$81,3,FALSE),IF(_xlpm.x=0,"",_xlpm.x)))</f>
        <v>urn:lsid:marinespecies.org:taxname:160831</v>
      </c>
      <c r="M3587" s="46" t="str">
        <f>IF($I3587="","",_xlfn.LET(_xlpm.x,VLOOKUP($I3587,'2026-01-09_taxon-match'!$A$2:$N$81,5,FALSE),IF(_xlpm.x=0,"",_xlpm.x)))</f>
        <v>(Meissner, 1900)</v>
      </c>
      <c r="N3587" s="46" t="str">
        <f>IF($I3587="","",_xlfn.LET(_xlpm.x,VLOOKUP($I3587,'2026-01-09_taxon-match'!$A$2:$N$81,6,FALSE),IF(_xlpm.x=0,"",_xlpm.x)))</f>
        <v>Animalia</v>
      </c>
      <c r="O3587" s="46" t="str">
        <f>IF($I3587="","",_xlfn.LET(_xlpm.x,VLOOKUP($I3587,'2026-01-09_taxon-match'!$A$2:$N$81,7,FALSE),IF(_xlpm.x=0,"",_xlpm.x)))</f>
        <v>Echinodermata</v>
      </c>
      <c r="P3587" s="46" t="str">
        <f>IF($I3587="","",_xlfn.LET(_xlpm.x,VLOOKUP($I3587,'2026-01-09_taxon-match'!$A$2:$N$81,8,FALSE),IF(_xlpm.x=0,"",_xlpm.x)))</f>
        <v>Echinoidea</v>
      </c>
      <c r="Q3587" s="46" t="str">
        <f>IF($I3587="","",_xlfn.LET(_xlpm.x,VLOOKUP($I3587,'2026-01-09_taxon-match'!$A$2:$N$81,9,FALSE),IF(_xlpm.x=0,"",_xlpm.x)))</f>
        <v>Camarodonta</v>
      </c>
      <c r="R3587" s="46" t="str">
        <f>IF($I3587="","",_xlfn.LET(_xlpm.x,VLOOKUP($I3587,'2026-01-09_taxon-match'!$A$2:$N$81,10,FALSE),IF(_xlpm.x=0,"",_xlpm.x)))</f>
        <v>Echinidae</v>
      </c>
      <c r="S3587" s="46" t="str">
        <f>IF($I3587="","",_xlfn.LET(_xlpm.x,VLOOKUP($I3587,'2026-01-09_taxon-match'!$A$2:$N$81,11,FALSE),IF(_xlpm.x=0,"",_xlpm.x)))</f>
        <v>Sterechinus</v>
      </c>
      <c r="T3587" s="46" t="str">
        <f>IF($I3587="","",_xlfn.LET(_xlpm.x,VLOOKUP($I3587,'2026-01-09_taxon-match'!$A$2:$N$81,13,FALSE),IF(_xlpm.x=0,"",_xlpm.x)))</f>
        <v>neumayeri</v>
      </c>
      <c r="V3587" t="s">
        <v>43</v>
      </c>
      <c r="W3587" t="s">
        <v>28</v>
      </c>
      <c r="X3587" t="s">
        <v>32</v>
      </c>
      <c r="Y3587" s="46" t="str">
        <f>IF(V3587="","",_xlfn.LET(_xlpm.x,VLOOKUP(V3587,'Drop-down_menus'!$D$2:$E$13,2,FALSE),IF(_xlpm.x=0,"",_xlpm.x)))</f>
        <v>https://orcid.org/0000-0002-0981-7442</v>
      </c>
      <c r="Z3587" s="46" t="str">
        <f>IF(W3587="","",_xlfn.LET(_xlpm.x,VLOOKUP(W3587,'Drop-down_menus'!$D$2:$E$13,2,FALSE),IF(_xlpm.x=0,"",_xlpm.x)))</f>
        <v>https://orcid.org/0000-0002-9037-7623</v>
      </c>
      <c r="AA3587" s="46" t="str">
        <f>IF(X3587="","",_xlfn.LET(_xlpm.x,VLOOKUP(X3587,'Drop-down_menus'!$D$2:$E$13,2,FALSE),IF(_xlpm.x=0,"",_xlpm.x)))</f>
        <v>https://orcid.org/0000-0001-5748-602X</v>
      </c>
      <c r="AB3587" s="46" t="s">
        <v>229</v>
      </c>
      <c r="AC3587" s="46" t="s">
        <v>1114</v>
      </c>
    </row>
    <row r="3588" spans="1:29" ht="15" customHeight="1">
      <c r="A3588" s="46">
        <v>2223</v>
      </c>
      <c r="B3588" s="2">
        <v>4643</v>
      </c>
      <c r="C3588" t="s">
        <v>894</v>
      </c>
      <c r="D3588" s="46" t="b">
        <f>COUNTIF(Events!$B$2:$B$171, C3588) &gt; 0</f>
        <v>1</v>
      </c>
      <c r="E3588" s="2" t="s">
        <v>1106</v>
      </c>
      <c r="F3588" s="46" t="s">
        <v>1105</v>
      </c>
      <c r="G3588" t="s">
        <v>177</v>
      </c>
      <c r="H3588"/>
      <c r="I3588" s="46" t="s">
        <v>177</v>
      </c>
      <c r="J3588" s="46" t="str">
        <f>IF(I3588="","",_xlfn.LET(_xlpm.x,VLOOKUP(I3588,'2026-01-09_taxon-match'!$A$2:$N$81,4,FALSE),IF(_xlpm.x=0,"",_xlpm.x)))</f>
        <v>Sterechinus neumayeri</v>
      </c>
      <c r="K3588"/>
      <c r="L3588" s="46" t="str">
        <f>IF(I3588="","",_xlfn.LET(_xlpm.x,VLOOKUP(I3588,'2026-01-09_taxon-match'!$A$2:$N$81,3,FALSE),IF(_xlpm.x=0,"",_xlpm.x)))</f>
        <v>urn:lsid:marinespecies.org:taxname:160831</v>
      </c>
      <c r="M3588" s="46" t="str">
        <f>IF($I3588="","",_xlfn.LET(_xlpm.x,VLOOKUP($I3588,'2026-01-09_taxon-match'!$A$2:$N$81,5,FALSE),IF(_xlpm.x=0,"",_xlpm.x)))</f>
        <v>(Meissner, 1900)</v>
      </c>
      <c r="N3588" s="46" t="str">
        <f>IF($I3588="","",_xlfn.LET(_xlpm.x,VLOOKUP($I3588,'2026-01-09_taxon-match'!$A$2:$N$81,6,FALSE),IF(_xlpm.x=0,"",_xlpm.x)))</f>
        <v>Animalia</v>
      </c>
      <c r="O3588" s="46" t="str">
        <f>IF($I3588="","",_xlfn.LET(_xlpm.x,VLOOKUP($I3588,'2026-01-09_taxon-match'!$A$2:$N$81,7,FALSE),IF(_xlpm.x=0,"",_xlpm.x)))</f>
        <v>Echinodermata</v>
      </c>
      <c r="P3588" s="46" t="str">
        <f>IF($I3588="","",_xlfn.LET(_xlpm.x,VLOOKUP($I3588,'2026-01-09_taxon-match'!$A$2:$N$81,8,FALSE),IF(_xlpm.x=0,"",_xlpm.x)))</f>
        <v>Echinoidea</v>
      </c>
      <c r="Q3588" s="46" t="str">
        <f>IF($I3588="","",_xlfn.LET(_xlpm.x,VLOOKUP($I3588,'2026-01-09_taxon-match'!$A$2:$N$81,9,FALSE),IF(_xlpm.x=0,"",_xlpm.x)))</f>
        <v>Camarodonta</v>
      </c>
      <c r="R3588" s="46" t="str">
        <f>IF($I3588="","",_xlfn.LET(_xlpm.x,VLOOKUP($I3588,'2026-01-09_taxon-match'!$A$2:$N$81,10,FALSE),IF(_xlpm.x=0,"",_xlpm.x)))</f>
        <v>Echinidae</v>
      </c>
      <c r="S3588" s="46" t="str">
        <f>IF($I3588="","",_xlfn.LET(_xlpm.x,VLOOKUP($I3588,'2026-01-09_taxon-match'!$A$2:$N$81,11,FALSE),IF(_xlpm.x=0,"",_xlpm.x)))</f>
        <v>Sterechinus</v>
      </c>
      <c r="T3588" s="46" t="str">
        <f>IF($I3588="","",_xlfn.LET(_xlpm.x,VLOOKUP($I3588,'2026-01-09_taxon-match'!$A$2:$N$81,13,FALSE),IF(_xlpm.x=0,"",_xlpm.x)))</f>
        <v>neumayeri</v>
      </c>
      <c r="V3588" t="s">
        <v>43</v>
      </c>
      <c r="W3588" t="s">
        <v>28</v>
      </c>
      <c r="X3588" t="s">
        <v>32</v>
      </c>
      <c r="Y3588" s="46" t="str">
        <f>IF(V3588="","",_xlfn.LET(_xlpm.x,VLOOKUP(V3588,'Drop-down_menus'!$D$2:$E$13,2,FALSE),IF(_xlpm.x=0,"",_xlpm.x)))</f>
        <v>https://orcid.org/0000-0002-0981-7442</v>
      </c>
      <c r="Z3588" s="46" t="str">
        <f>IF(W3588="","",_xlfn.LET(_xlpm.x,VLOOKUP(W3588,'Drop-down_menus'!$D$2:$E$13,2,FALSE),IF(_xlpm.x=0,"",_xlpm.x)))</f>
        <v>https://orcid.org/0000-0002-9037-7623</v>
      </c>
      <c r="AA3588" s="46" t="str">
        <f>IF(X3588="","",_xlfn.LET(_xlpm.x,VLOOKUP(X3588,'Drop-down_menus'!$D$2:$E$13,2,FALSE),IF(_xlpm.x=0,"",_xlpm.x)))</f>
        <v>https://orcid.org/0000-0001-5748-602X</v>
      </c>
      <c r="AB3588" s="46" t="s">
        <v>300</v>
      </c>
      <c r="AC3588" s="46" t="s">
        <v>1115</v>
      </c>
    </row>
    <row r="3589" spans="1:29" ht="15" customHeight="1">
      <c r="A3589" s="46">
        <v>2224</v>
      </c>
      <c r="B3589" s="2">
        <v>4644</v>
      </c>
      <c r="C3589" t="s">
        <v>894</v>
      </c>
      <c r="D3589" s="46" t="b">
        <f>COUNTIF(Events!$B$2:$B$171, C3589) &gt; 0</f>
        <v>1</v>
      </c>
      <c r="E3589" s="46" t="s">
        <v>1113</v>
      </c>
      <c r="F3589" s="2" t="s">
        <v>1104</v>
      </c>
      <c r="G3589" t="s">
        <v>177</v>
      </c>
      <c r="H3589"/>
      <c r="I3589" s="46" t="s">
        <v>177</v>
      </c>
      <c r="J3589" s="46" t="str">
        <f>IF(I3589="","",_xlfn.LET(_xlpm.x,VLOOKUP(I3589,'2026-01-09_taxon-match'!$A$2:$N$81,4,FALSE),IF(_xlpm.x=0,"",_xlpm.x)))</f>
        <v>Sterechinus neumayeri</v>
      </c>
      <c r="K3589"/>
      <c r="L3589" s="46" t="str">
        <f>IF(I3589="","",_xlfn.LET(_xlpm.x,VLOOKUP(I3589,'2026-01-09_taxon-match'!$A$2:$N$81,3,FALSE),IF(_xlpm.x=0,"",_xlpm.x)))</f>
        <v>urn:lsid:marinespecies.org:taxname:160831</v>
      </c>
      <c r="M3589" s="46" t="str">
        <f>IF($I3589="","",_xlfn.LET(_xlpm.x,VLOOKUP($I3589,'2026-01-09_taxon-match'!$A$2:$N$81,5,FALSE),IF(_xlpm.x=0,"",_xlpm.x)))</f>
        <v>(Meissner, 1900)</v>
      </c>
      <c r="N3589" s="46" t="str">
        <f>IF($I3589="","",_xlfn.LET(_xlpm.x,VLOOKUP($I3589,'2026-01-09_taxon-match'!$A$2:$N$81,6,FALSE),IF(_xlpm.x=0,"",_xlpm.x)))</f>
        <v>Animalia</v>
      </c>
      <c r="O3589" s="46" t="str">
        <f>IF($I3589="","",_xlfn.LET(_xlpm.x,VLOOKUP($I3589,'2026-01-09_taxon-match'!$A$2:$N$81,7,FALSE),IF(_xlpm.x=0,"",_xlpm.x)))</f>
        <v>Echinodermata</v>
      </c>
      <c r="P3589" s="46" t="str">
        <f>IF($I3589="","",_xlfn.LET(_xlpm.x,VLOOKUP($I3589,'2026-01-09_taxon-match'!$A$2:$N$81,8,FALSE),IF(_xlpm.x=0,"",_xlpm.x)))</f>
        <v>Echinoidea</v>
      </c>
      <c r="Q3589" s="46" t="str">
        <f>IF($I3589="","",_xlfn.LET(_xlpm.x,VLOOKUP($I3589,'2026-01-09_taxon-match'!$A$2:$N$81,9,FALSE),IF(_xlpm.x=0,"",_xlpm.x)))</f>
        <v>Camarodonta</v>
      </c>
      <c r="R3589" s="46" t="str">
        <f>IF($I3589="","",_xlfn.LET(_xlpm.x,VLOOKUP($I3589,'2026-01-09_taxon-match'!$A$2:$N$81,10,FALSE),IF(_xlpm.x=0,"",_xlpm.x)))</f>
        <v>Echinidae</v>
      </c>
      <c r="S3589" s="46" t="str">
        <f>IF($I3589="","",_xlfn.LET(_xlpm.x,VLOOKUP($I3589,'2026-01-09_taxon-match'!$A$2:$N$81,11,FALSE),IF(_xlpm.x=0,"",_xlpm.x)))</f>
        <v>Sterechinus</v>
      </c>
      <c r="T3589" s="46" t="str">
        <f>IF($I3589="","",_xlfn.LET(_xlpm.x,VLOOKUP($I3589,'2026-01-09_taxon-match'!$A$2:$N$81,13,FALSE),IF(_xlpm.x=0,"",_xlpm.x)))</f>
        <v>neumayeri</v>
      </c>
      <c r="U3589"/>
      <c r="V3589" t="s">
        <v>43</v>
      </c>
      <c r="W3589" t="s">
        <v>28</v>
      </c>
      <c r="X3589" t="s">
        <v>32</v>
      </c>
      <c r="Y3589" s="46" t="str">
        <f>IF(V3589="","",_xlfn.LET(_xlpm.x,VLOOKUP(V3589,'Drop-down_menus'!$D$2:$E$13,2,FALSE),IF(_xlpm.x=0,"",_xlpm.x)))</f>
        <v>https://orcid.org/0000-0002-0981-7442</v>
      </c>
      <c r="Z3589" s="46" t="str">
        <f>IF(W3589="","",_xlfn.LET(_xlpm.x,VLOOKUP(W3589,'Drop-down_menus'!$D$2:$E$13,2,FALSE),IF(_xlpm.x=0,"",_xlpm.x)))</f>
        <v>https://orcid.org/0000-0002-9037-7623</v>
      </c>
      <c r="AA3589" s="46" t="str">
        <f>IF(X3589="","",_xlfn.LET(_xlpm.x,VLOOKUP(X3589,'Drop-down_menus'!$D$2:$E$13,2,FALSE),IF(_xlpm.x=0,"",_xlpm.x)))</f>
        <v>https://orcid.org/0000-0001-5748-602X</v>
      </c>
      <c r="AB3589" s="46" t="s">
        <v>172</v>
      </c>
      <c r="AC3589" s="46" t="s">
        <v>1114</v>
      </c>
    </row>
    <row r="3590" spans="1:29" ht="15" customHeight="1">
      <c r="A3590" s="46">
        <v>2224</v>
      </c>
      <c r="B3590" s="2">
        <v>4645</v>
      </c>
      <c r="C3590" t="s">
        <v>894</v>
      </c>
      <c r="D3590" s="46" t="b">
        <f>COUNTIF(Events!$B$2:$B$171, C3590) &gt; 0</f>
        <v>1</v>
      </c>
      <c r="E3590" s="46" t="s">
        <v>1109</v>
      </c>
      <c r="F3590" s="46" t="s">
        <v>1107</v>
      </c>
      <c r="G3590" t="s">
        <v>177</v>
      </c>
      <c r="H3590"/>
      <c r="I3590" s="46" t="s">
        <v>177</v>
      </c>
      <c r="J3590" s="46" t="str">
        <f>IF(I3590="","",_xlfn.LET(_xlpm.x,VLOOKUP(I3590,'2026-01-09_taxon-match'!$A$2:$N$81,4,FALSE),IF(_xlpm.x=0,"",_xlpm.x)))</f>
        <v>Sterechinus neumayeri</v>
      </c>
      <c r="K3590"/>
      <c r="L3590" s="46" t="str">
        <f>IF(I3590="","",_xlfn.LET(_xlpm.x,VLOOKUP(I3590,'2026-01-09_taxon-match'!$A$2:$N$81,3,FALSE),IF(_xlpm.x=0,"",_xlpm.x)))</f>
        <v>urn:lsid:marinespecies.org:taxname:160831</v>
      </c>
      <c r="M3590" s="46" t="str">
        <f>IF($I3590="","",_xlfn.LET(_xlpm.x,VLOOKUP($I3590,'2026-01-09_taxon-match'!$A$2:$N$81,5,FALSE),IF(_xlpm.x=0,"",_xlpm.x)))</f>
        <v>(Meissner, 1900)</v>
      </c>
      <c r="N3590" s="46" t="str">
        <f>IF($I3590="","",_xlfn.LET(_xlpm.x,VLOOKUP($I3590,'2026-01-09_taxon-match'!$A$2:$N$81,6,FALSE),IF(_xlpm.x=0,"",_xlpm.x)))</f>
        <v>Animalia</v>
      </c>
      <c r="O3590" s="46" t="str">
        <f>IF($I3590="","",_xlfn.LET(_xlpm.x,VLOOKUP($I3590,'2026-01-09_taxon-match'!$A$2:$N$81,7,FALSE),IF(_xlpm.x=0,"",_xlpm.x)))</f>
        <v>Echinodermata</v>
      </c>
      <c r="P3590" s="46" t="str">
        <f>IF($I3590="","",_xlfn.LET(_xlpm.x,VLOOKUP($I3590,'2026-01-09_taxon-match'!$A$2:$N$81,8,FALSE),IF(_xlpm.x=0,"",_xlpm.x)))</f>
        <v>Echinoidea</v>
      </c>
      <c r="Q3590" s="46" t="str">
        <f>IF($I3590="","",_xlfn.LET(_xlpm.x,VLOOKUP($I3590,'2026-01-09_taxon-match'!$A$2:$N$81,9,FALSE),IF(_xlpm.x=0,"",_xlpm.x)))</f>
        <v>Camarodonta</v>
      </c>
      <c r="R3590" s="46" t="str">
        <f>IF($I3590="","",_xlfn.LET(_xlpm.x,VLOOKUP($I3590,'2026-01-09_taxon-match'!$A$2:$N$81,10,FALSE),IF(_xlpm.x=0,"",_xlpm.x)))</f>
        <v>Echinidae</v>
      </c>
      <c r="S3590" s="46" t="str">
        <f>IF($I3590="","",_xlfn.LET(_xlpm.x,VLOOKUP($I3590,'2026-01-09_taxon-match'!$A$2:$N$81,11,FALSE),IF(_xlpm.x=0,"",_xlpm.x)))</f>
        <v>Sterechinus</v>
      </c>
      <c r="T3590" s="46" t="str">
        <f>IF($I3590="","",_xlfn.LET(_xlpm.x,VLOOKUP($I3590,'2026-01-09_taxon-match'!$A$2:$N$81,13,FALSE),IF(_xlpm.x=0,"",_xlpm.x)))</f>
        <v>neumayeri</v>
      </c>
      <c r="V3590" t="s">
        <v>43</v>
      </c>
      <c r="W3590" t="s">
        <v>28</v>
      </c>
      <c r="X3590" t="s">
        <v>32</v>
      </c>
      <c r="Y3590" s="46" t="str">
        <f>IF(V3590="","",_xlfn.LET(_xlpm.x,VLOOKUP(V3590,'Drop-down_menus'!$D$2:$E$13,2,FALSE),IF(_xlpm.x=0,"",_xlpm.x)))</f>
        <v>https://orcid.org/0000-0002-0981-7442</v>
      </c>
      <c r="Z3590" s="46" t="str">
        <f>IF(W3590="","",_xlfn.LET(_xlpm.x,VLOOKUP(W3590,'Drop-down_menus'!$D$2:$E$13,2,FALSE),IF(_xlpm.x=0,"",_xlpm.x)))</f>
        <v>https://orcid.org/0000-0002-9037-7623</v>
      </c>
      <c r="AA3590" s="46" t="str">
        <f>IF(X3590="","",_xlfn.LET(_xlpm.x,VLOOKUP(X3590,'Drop-down_menus'!$D$2:$E$13,2,FALSE),IF(_xlpm.x=0,"",_xlpm.x)))</f>
        <v>https://orcid.org/0000-0001-5748-602X</v>
      </c>
      <c r="AB3590" s="46" t="s">
        <v>172</v>
      </c>
      <c r="AC3590" s="46" t="s">
        <v>189</v>
      </c>
    </row>
    <row r="3591" spans="1:29" ht="15" customHeight="1">
      <c r="A3591" s="46">
        <v>2224</v>
      </c>
      <c r="B3591" s="2">
        <v>4646</v>
      </c>
      <c r="C3591" t="s">
        <v>894</v>
      </c>
      <c r="D3591" s="46" t="b">
        <f>COUNTIF(Events!$B$2:$B$171, C3591) &gt; 0</f>
        <v>1</v>
      </c>
      <c r="E3591" s="46" t="s">
        <v>1110</v>
      </c>
      <c r="F3591" s="46" t="s">
        <v>1108</v>
      </c>
      <c r="G3591" t="s">
        <v>177</v>
      </c>
      <c r="H3591"/>
      <c r="I3591" s="46" t="s">
        <v>177</v>
      </c>
      <c r="J3591" s="46" t="str">
        <f>IF(I3591="","",_xlfn.LET(_xlpm.x,VLOOKUP(I3591,'2026-01-09_taxon-match'!$A$2:$N$81,4,FALSE),IF(_xlpm.x=0,"",_xlpm.x)))</f>
        <v>Sterechinus neumayeri</v>
      </c>
      <c r="K3591"/>
      <c r="L3591" s="46" t="str">
        <f>IF(I3591="","",_xlfn.LET(_xlpm.x,VLOOKUP(I3591,'2026-01-09_taxon-match'!$A$2:$N$81,3,FALSE),IF(_xlpm.x=0,"",_xlpm.x)))</f>
        <v>urn:lsid:marinespecies.org:taxname:160831</v>
      </c>
      <c r="M3591" s="46" t="str">
        <f>IF($I3591="","",_xlfn.LET(_xlpm.x,VLOOKUP($I3591,'2026-01-09_taxon-match'!$A$2:$N$81,5,FALSE),IF(_xlpm.x=0,"",_xlpm.x)))</f>
        <v>(Meissner, 1900)</v>
      </c>
      <c r="N3591" s="46" t="str">
        <f>IF($I3591="","",_xlfn.LET(_xlpm.x,VLOOKUP($I3591,'2026-01-09_taxon-match'!$A$2:$N$81,6,FALSE),IF(_xlpm.x=0,"",_xlpm.x)))</f>
        <v>Animalia</v>
      </c>
      <c r="O3591" s="46" t="str">
        <f>IF($I3591="","",_xlfn.LET(_xlpm.x,VLOOKUP($I3591,'2026-01-09_taxon-match'!$A$2:$N$81,7,FALSE),IF(_xlpm.x=0,"",_xlpm.x)))</f>
        <v>Echinodermata</v>
      </c>
      <c r="P3591" s="46" t="str">
        <f>IF($I3591="","",_xlfn.LET(_xlpm.x,VLOOKUP($I3591,'2026-01-09_taxon-match'!$A$2:$N$81,8,FALSE),IF(_xlpm.x=0,"",_xlpm.x)))</f>
        <v>Echinoidea</v>
      </c>
      <c r="Q3591" s="46" t="str">
        <f>IF($I3591="","",_xlfn.LET(_xlpm.x,VLOOKUP($I3591,'2026-01-09_taxon-match'!$A$2:$N$81,9,FALSE),IF(_xlpm.x=0,"",_xlpm.x)))</f>
        <v>Camarodonta</v>
      </c>
      <c r="R3591" s="46" t="str">
        <f>IF($I3591="","",_xlfn.LET(_xlpm.x,VLOOKUP($I3591,'2026-01-09_taxon-match'!$A$2:$N$81,10,FALSE),IF(_xlpm.x=0,"",_xlpm.x)))</f>
        <v>Echinidae</v>
      </c>
      <c r="S3591" s="46" t="str">
        <f>IF($I3591="","",_xlfn.LET(_xlpm.x,VLOOKUP($I3591,'2026-01-09_taxon-match'!$A$2:$N$81,11,FALSE),IF(_xlpm.x=0,"",_xlpm.x)))</f>
        <v>Sterechinus</v>
      </c>
      <c r="T3591" s="46" t="str">
        <f>IF($I3591="","",_xlfn.LET(_xlpm.x,VLOOKUP($I3591,'2026-01-09_taxon-match'!$A$2:$N$81,13,FALSE),IF(_xlpm.x=0,"",_xlpm.x)))</f>
        <v>neumayeri</v>
      </c>
      <c r="V3591" t="s">
        <v>43</v>
      </c>
      <c r="W3591" t="s">
        <v>28</v>
      </c>
      <c r="X3591" t="s">
        <v>32</v>
      </c>
      <c r="Y3591" s="46" t="str">
        <f>IF(V3591="","",_xlfn.LET(_xlpm.x,VLOOKUP(V3591,'Drop-down_menus'!$D$2:$E$13,2,FALSE),IF(_xlpm.x=0,"",_xlpm.x)))</f>
        <v>https://orcid.org/0000-0002-0981-7442</v>
      </c>
      <c r="Z3591" s="46" t="str">
        <f>IF(W3591="","",_xlfn.LET(_xlpm.x,VLOOKUP(W3591,'Drop-down_menus'!$D$2:$E$13,2,FALSE),IF(_xlpm.x=0,"",_xlpm.x)))</f>
        <v>https://orcid.org/0000-0002-9037-7623</v>
      </c>
      <c r="AA3591" s="46" t="str">
        <f>IF(X3591="","",_xlfn.LET(_xlpm.x,VLOOKUP(X3591,'Drop-down_menus'!$D$2:$E$13,2,FALSE),IF(_xlpm.x=0,"",_xlpm.x)))</f>
        <v>https://orcid.org/0000-0001-5748-602X</v>
      </c>
      <c r="AB3591" s="46" t="s">
        <v>229</v>
      </c>
      <c r="AC3591" s="46" t="s">
        <v>1114</v>
      </c>
    </row>
    <row r="3592" spans="1:29" ht="15" customHeight="1">
      <c r="A3592" s="46">
        <v>2224</v>
      </c>
      <c r="B3592" s="2">
        <v>4647</v>
      </c>
      <c r="C3592" t="s">
        <v>894</v>
      </c>
      <c r="D3592" s="46" t="b">
        <f>COUNTIF(Events!$B$2:$B$171, C3592) &gt; 0</f>
        <v>1</v>
      </c>
      <c r="E3592" s="46" t="s">
        <v>1111</v>
      </c>
      <c r="F3592" s="46" t="s">
        <v>1108</v>
      </c>
      <c r="G3592" t="s">
        <v>177</v>
      </c>
      <c r="H3592"/>
      <c r="I3592" s="46" t="s">
        <v>177</v>
      </c>
      <c r="J3592" s="46" t="str">
        <f>IF(I3592="","",_xlfn.LET(_xlpm.x,VLOOKUP(I3592,'2026-01-09_taxon-match'!$A$2:$N$81,4,FALSE),IF(_xlpm.x=0,"",_xlpm.x)))</f>
        <v>Sterechinus neumayeri</v>
      </c>
      <c r="K3592"/>
      <c r="L3592" s="46" t="str">
        <f>IF(I3592="","",_xlfn.LET(_xlpm.x,VLOOKUP(I3592,'2026-01-09_taxon-match'!$A$2:$N$81,3,FALSE),IF(_xlpm.x=0,"",_xlpm.x)))</f>
        <v>urn:lsid:marinespecies.org:taxname:160831</v>
      </c>
      <c r="M3592" s="46" t="str">
        <f>IF($I3592="","",_xlfn.LET(_xlpm.x,VLOOKUP($I3592,'2026-01-09_taxon-match'!$A$2:$N$81,5,FALSE),IF(_xlpm.x=0,"",_xlpm.x)))</f>
        <v>(Meissner, 1900)</v>
      </c>
      <c r="N3592" s="46" t="str">
        <f>IF($I3592="","",_xlfn.LET(_xlpm.x,VLOOKUP($I3592,'2026-01-09_taxon-match'!$A$2:$N$81,6,FALSE),IF(_xlpm.x=0,"",_xlpm.x)))</f>
        <v>Animalia</v>
      </c>
      <c r="O3592" s="46" t="str">
        <f>IF($I3592="","",_xlfn.LET(_xlpm.x,VLOOKUP($I3592,'2026-01-09_taxon-match'!$A$2:$N$81,7,FALSE),IF(_xlpm.x=0,"",_xlpm.x)))</f>
        <v>Echinodermata</v>
      </c>
      <c r="P3592" s="46" t="str">
        <f>IF($I3592="","",_xlfn.LET(_xlpm.x,VLOOKUP($I3592,'2026-01-09_taxon-match'!$A$2:$N$81,8,FALSE),IF(_xlpm.x=0,"",_xlpm.x)))</f>
        <v>Echinoidea</v>
      </c>
      <c r="Q3592" s="46" t="str">
        <f>IF($I3592="","",_xlfn.LET(_xlpm.x,VLOOKUP($I3592,'2026-01-09_taxon-match'!$A$2:$N$81,9,FALSE),IF(_xlpm.x=0,"",_xlpm.x)))</f>
        <v>Camarodonta</v>
      </c>
      <c r="R3592" s="46" t="str">
        <f>IF($I3592="","",_xlfn.LET(_xlpm.x,VLOOKUP($I3592,'2026-01-09_taxon-match'!$A$2:$N$81,10,FALSE),IF(_xlpm.x=0,"",_xlpm.x)))</f>
        <v>Echinidae</v>
      </c>
      <c r="S3592" s="46" t="str">
        <f>IF($I3592="","",_xlfn.LET(_xlpm.x,VLOOKUP($I3592,'2026-01-09_taxon-match'!$A$2:$N$81,11,FALSE),IF(_xlpm.x=0,"",_xlpm.x)))</f>
        <v>Sterechinus</v>
      </c>
      <c r="T3592" s="46" t="str">
        <f>IF($I3592="","",_xlfn.LET(_xlpm.x,VLOOKUP($I3592,'2026-01-09_taxon-match'!$A$2:$N$81,13,FALSE),IF(_xlpm.x=0,"",_xlpm.x)))</f>
        <v>neumayeri</v>
      </c>
      <c r="V3592" t="s">
        <v>43</v>
      </c>
      <c r="W3592" t="s">
        <v>28</v>
      </c>
      <c r="X3592" t="s">
        <v>32</v>
      </c>
      <c r="Y3592" s="46" t="str">
        <f>IF(V3592="","",_xlfn.LET(_xlpm.x,VLOOKUP(V3592,'Drop-down_menus'!$D$2:$E$13,2,FALSE),IF(_xlpm.x=0,"",_xlpm.x)))</f>
        <v>https://orcid.org/0000-0002-0981-7442</v>
      </c>
      <c r="Z3592" s="46" t="str">
        <f>IF(W3592="","",_xlfn.LET(_xlpm.x,VLOOKUP(W3592,'Drop-down_menus'!$D$2:$E$13,2,FALSE),IF(_xlpm.x=0,"",_xlpm.x)))</f>
        <v>https://orcid.org/0000-0002-9037-7623</v>
      </c>
      <c r="AA3592" s="46" t="str">
        <f>IF(X3592="","",_xlfn.LET(_xlpm.x,VLOOKUP(X3592,'Drop-down_menus'!$D$2:$E$13,2,FALSE),IF(_xlpm.x=0,"",_xlpm.x)))</f>
        <v>https://orcid.org/0000-0001-5748-602X</v>
      </c>
      <c r="AB3592" s="46" t="s">
        <v>229</v>
      </c>
      <c r="AC3592" s="46" t="s">
        <v>1114</v>
      </c>
    </row>
    <row r="3593" spans="1:29" ht="15" customHeight="1">
      <c r="A3593" s="46">
        <v>2224</v>
      </c>
      <c r="B3593" s="2">
        <v>4648</v>
      </c>
      <c r="C3593" t="s">
        <v>894</v>
      </c>
      <c r="D3593" s="46" t="b">
        <f>COUNTIF(Events!$B$2:$B$171, C3593) &gt; 0</f>
        <v>1</v>
      </c>
      <c r="E3593" s="2" t="s">
        <v>1106</v>
      </c>
      <c r="F3593" s="46" t="s">
        <v>1105</v>
      </c>
      <c r="G3593" t="s">
        <v>177</v>
      </c>
      <c r="H3593"/>
      <c r="I3593" s="46" t="s">
        <v>177</v>
      </c>
      <c r="J3593" s="46" t="str">
        <f>IF(I3593="","",_xlfn.LET(_xlpm.x,VLOOKUP(I3593,'2026-01-09_taxon-match'!$A$2:$N$81,4,FALSE),IF(_xlpm.x=0,"",_xlpm.x)))</f>
        <v>Sterechinus neumayeri</v>
      </c>
      <c r="K3593"/>
      <c r="L3593" s="46" t="str">
        <f>IF(I3593="","",_xlfn.LET(_xlpm.x,VLOOKUP(I3593,'2026-01-09_taxon-match'!$A$2:$N$81,3,FALSE),IF(_xlpm.x=0,"",_xlpm.x)))</f>
        <v>urn:lsid:marinespecies.org:taxname:160831</v>
      </c>
      <c r="M3593" s="46" t="str">
        <f>IF($I3593="","",_xlfn.LET(_xlpm.x,VLOOKUP($I3593,'2026-01-09_taxon-match'!$A$2:$N$81,5,FALSE),IF(_xlpm.x=0,"",_xlpm.x)))</f>
        <v>(Meissner, 1900)</v>
      </c>
      <c r="N3593" s="46" t="str">
        <f>IF($I3593="","",_xlfn.LET(_xlpm.x,VLOOKUP($I3593,'2026-01-09_taxon-match'!$A$2:$N$81,6,FALSE),IF(_xlpm.x=0,"",_xlpm.x)))</f>
        <v>Animalia</v>
      </c>
      <c r="O3593" s="46" t="str">
        <f>IF($I3593="","",_xlfn.LET(_xlpm.x,VLOOKUP($I3593,'2026-01-09_taxon-match'!$A$2:$N$81,7,FALSE),IF(_xlpm.x=0,"",_xlpm.x)))</f>
        <v>Echinodermata</v>
      </c>
      <c r="P3593" s="46" t="str">
        <f>IF($I3593="","",_xlfn.LET(_xlpm.x,VLOOKUP($I3593,'2026-01-09_taxon-match'!$A$2:$N$81,8,FALSE),IF(_xlpm.x=0,"",_xlpm.x)))</f>
        <v>Echinoidea</v>
      </c>
      <c r="Q3593" s="46" t="str">
        <f>IF($I3593="","",_xlfn.LET(_xlpm.x,VLOOKUP($I3593,'2026-01-09_taxon-match'!$A$2:$N$81,9,FALSE),IF(_xlpm.x=0,"",_xlpm.x)))</f>
        <v>Camarodonta</v>
      </c>
      <c r="R3593" s="46" t="str">
        <f>IF($I3593="","",_xlfn.LET(_xlpm.x,VLOOKUP($I3593,'2026-01-09_taxon-match'!$A$2:$N$81,10,FALSE),IF(_xlpm.x=0,"",_xlpm.x)))</f>
        <v>Echinidae</v>
      </c>
      <c r="S3593" s="46" t="str">
        <f>IF($I3593="","",_xlfn.LET(_xlpm.x,VLOOKUP($I3593,'2026-01-09_taxon-match'!$A$2:$N$81,11,FALSE),IF(_xlpm.x=0,"",_xlpm.x)))</f>
        <v>Sterechinus</v>
      </c>
      <c r="T3593" s="46" t="str">
        <f>IF($I3593="","",_xlfn.LET(_xlpm.x,VLOOKUP($I3593,'2026-01-09_taxon-match'!$A$2:$N$81,13,FALSE),IF(_xlpm.x=0,"",_xlpm.x)))</f>
        <v>neumayeri</v>
      </c>
      <c r="V3593" t="s">
        <v>43</v>
      </c>
      <c r="W3593" t="s">
        <v>28</v>
      </c>
      <c r="X3593" t="s">
        <v>32</v>
      </c>
      <c r="Y3593" s="46" t="str">
        <f>IF(V3593="","",_xlfn.LET(_xlpm.x,VLOOKUP(V3593,'Drop-down_menus'!$D$2:$E$13,2,FALSE),IF(_xlpm.x=0,"",_xlpm.x)))</f>
        <v>https://orcid.org/0000-0002-0981-7442</v>
      </c>
      <c r="Z3593" s="46" t="str">
        <f>IF(W3593="","",_xlfn.LET(_xlpm.x,VLOOKUP(W3593,'Drop-down_menus'!$D$2:$E$13,2,FALSE),IF(_xlpm.x=0,"",_xlpm.x)))</f>
        <v>https://orcid.org/0000-0002-9037-7623</v>
      </c>
      <c r="AA3593" s="46" t="str">
        <f>IF(X3593="","",_xlfn.LET(_xlpm.x,VLOOKUP(X3593,'Drop-down_menus'!$D$2:$E$13,2,FALSE),IF(_xlpm.x=0,"",_xlpm.x)))</f>
        <v>https://orcid.org/0000-0001-5748-602X</v>
      </c>
      <c r="AB3593" s="46" t="s">
        <v>300</v>
      </c>
      <c r="AC3593" s="46" t="s">
        <v>1115</v>
      </c>
    </row>
    <row r="3594" spans="1:29" ht="15" customHeight="1">
      <c r="A3594" s="46">
        <v>2225</v>
      </c>
      <c r="B3594" s="2">
        <v>4649</v>
      </c>
      <c r="C3594" t="s">
        <v>894</v>
      </c>
      <c r="D3594" s="46" t="b">
        <f>COUNTIF(Events!$B$2:$B$171, C3594) &gt; 0</f>
        <v>1</v>
      </c>
      <c r="E3594" s="46" t="s">
        <v>1113</v>
      </c>
      <c r="F3594" s="2" t="s">
        <v>1104</v>
      </c>
      <c r="G3594" t="s">
        <v>177</v>
      </c>
      <c r="H3594"/>
      <c r="I3594" s="46" t="s">
        <v>177</v>
      </c>
      <c r="J3594" s="46" t="str">
        <f>IF(I3594="","",_xlfn.LET(_xlpm.x,VLOOKUP(I3594,'2026-01-09_taxon-match'!$A$2:$N$81,4,FALSE),IF(_xlpm.x=0,"",_xlpm.x)))</f>
        <v>Sterechinus neumayeri</v>
      </c>
      <c r="K3594"/>
      <c r="L3594" s="46" t="str">
        <f>IF(I3594="","",_xlfn.LET(_xlpm.x,VLOOKUP(I3594,'2026-01-09_taxon-match'!$A$2:$N$81,3,FALSE),IF(_xlpm.x=0,"",_xlpm.x)))</f>
        <v>urn:lsid:marinespecies.org:taxname:160831</v>
      </c>
      <c r="M3594" s="46" t="str">
        <f>IF($I3594="","",_xlfn.LET(_xlpm.x,VLOOKUP($I3594,'2026-01-09_taxon-match'!$A$2:$N$81,5,FALSE),IF(_xlpm.x=0,"",_xlpm.x)))</f>
        <v>(Meissner, 1900)</v>
      </c>
      <c r="N3594" s="46" t="str">
        <f>IF($I3594="","",_xlfn.LET(_xlpm.x,VLOOKUP($I3594,'2026-01-09_taxon-match'!$A$2:$N$81,6,FALSE),IF(_xlpm.x=0,"",_xlpm.x)))</f>
        <v>Animalia</v>
      </c>
      <c r="O3594" s="46" t="str">
        <f>IF($I3594="","",_xlfn.LET(_xlpm.x,VLOOKUP($I3594,'2026-01-09_taxon-match'!$A$2:$N$81,7,FALSE),IF(_xlpm.x=0,"",_xlpm.x)))</f>
        <v>Echinodermata</v>
      </c>
      <c r="P3594" s="46" t="str">
        <f>IF($I3594="","",_xlfn.LET(_xlpm.x,VLOOKUP($I3594,'2026-01-09_taxon-match'!$A$2:$N$81,8,FALSE),IF(_xlpm.x=0,"",_xlpm.x)))</f>
        <v>Echinoidea</v>
      </c>
      <c r="Q3594" s="46" t="str">
        <f>IF($I3594="","",_xlfn.LET(_xlpm.x,VLOOKUP($I3594,'2026-01-09_taxon-match'!$A$2:$N$81,9,FALSE),IF(_xlpm.x=0,"",_xlpm.x)))</f>
        <v>Camarodonta</v>
      </c>
      <c r="R3594" s="46" t="str">
        <f>IF($I3594="","",_xlfn.LET(_xlpm.x,VLOOKUP($I3594,'2026-01-09_taxon-match'!$A$2:$N$81,10,FALSE),IF(_xlpm.x=0,"",_xlpm.x)))</f>
        <v>Echinidae</v>
      </c>
      <c r="S3594" s="46" t="str">
        <f>IF($I3594="","",_xlfn.LET(_xlpm.x,VLOOKUP($I3594,'2026-01-09_taxon-match'!$A$2:$N$81,11,FALSE),IF(_xlpm.x=0,"",_xlpm.x)))</f>
        <v>Sterechinus</v>
      </c>
      <c r="T3594" s="46" t="str">
        <f>IF($I3594="","",_xlfn.LET(_xlpm.x,VLOOKUP($I3594,'2026-01-09_taxon-match'!$A$2:$N$81,13,FALSE),IF(_xlpm.x=0,"",_xlpm.x)))</f>
        <v>neumayeri</v>
      </c>
      <c r="U3594"/>
      <c r="V3594" t="s">
        <v>43</v>
      </c>
      <c r="W3594" t="s">
        <v>28</v>
      </c>
      <c r="X3594" t="s">
        <v>32</v>
      </c>
      <c r="Y3594" s="46" t="str">
        <f>IF(V3594="","",_xlfn.LET(_xlpm.x,VLOOKUP(V3594,'Drop-down_menus'!$D$2:$E$13,2,FALSE),IF(_xlpm.x=0,"",_xlpm.x)))</f>
        <v>https://orcid.org/0000-0002-0981-7442</v>
      </c>
      <c r="Z3594" s="46" t="str">
        <f>IF(W3594="","",_xlfn.LET(_xlpm.x,VLOOKUP(W3594,'Drop-down_menus'!$D$2:$E$13,2,FALSE),IF(_xlpm.x=0,"",_xlpm.x)))</f>
        <v>https://orcid.org/0000-0002-9037-7623</v>
      </c>
      <c r="AA3594" s="46" t="str">
        <f>IF(X3594="","",_xlfn.LET(_xlpm.x,VLOOKUP(X3594,'Drop-down_menus'!$D$2:$E$13,2,FALSE),IF(_xlpm.x=0,"",_xlpm.x)))</f>
        <v>https://orcid.org/0000-0001-5748-602X</v>
      </c>
      <c r="AB3594" s="46" t="s">
        <v>172</v>
      </c>
      <c r="AC3594" s="46" t="s">
        <v>1114</v>
      </c>
    </row>
    <row r="3595" spans="1:29" ht="15" customHeight="1">
      <c r="A3595" s="46">
        <v>2225</v>
      </c>
      <c r="B3595" s="2">
        <v>4650</v>
      </c>
      <c r="C3595" t="s">
        <v>894</v>
      </c>
      <c r="D3595" s="46" t="b">
        <f>COUNTIF(Events!$B$2:$B$171, C3595) &gt; 0</f>
        <v>1</v>
      </c>
      <c r="E3595" s="46" t="s">
        <v>1109</v>
      </c>
      <c r="F3595" s="46" t="s">
        <v>1107</v>
      </c>
      <c r="G3595" t="s">
        <v>177</v>
      </c>
      <c r="H3595"/>
      <c r="I3595" s="46" t="s">
        <v>177</v>
      </c>
      <c r="J3595" s="46" t="str">
        <f>IF(I3595="","",_xlfn.LET(_xlpm.x,VLOOKUP(I3595,'2026-01-09_taxon-match'!$A$2:$N$81,4,FALSE),IF(_xlpm.x=0,"",_xlpm.x)))</f>
        <v>Sterechinus neumayeri</v>
      </c>
      <c r="K3595"/>
      <c r="L3595" s="46" t="str">
        <f>IF(I3595="","",_xlfn.LET(_xlpm.x,VLOOKUP(I3595,'2026-01-09_taxon-match'!$A$2:$N$81,3,FALSE),IF(_xlpm.x=0,"",_xlpm.x)))</f>
        <v>urn:lsid:marinespecies.org:taxname:160831</v>
      </c>
      <c r="M3595" s="46" t="str">
        <f>IF($I3595="","",_xlfn.LET(_xlpm.x,VLOOKUP($I3595,'2026-01-09_taxon-match'!$A$2:$N$81,5,FALSE),IF(_xlpm.x=0,"",_xlpm.x)))</f>
        <v>(Meissner, 1900)</v>
      </c>
      <c r="N3595" s="46" t="str">
        <f>IF($I3595="","",_xlfn.LET(_xlpm.x,VLOOKUP($I3595,'2026-01-09_taxon-match'!$A$2:$N$81,6,FALSE),IF(_xlpm.x=0,"",_xlpm.x)))</f>
        <v>Animalia</v>
      </c>
      <c r="O3595" s="46" t="str">
        <f>IF($I3595="","",_xlfn.LET(_xlpm.x,VLOOKUP($I3595,'2026-01-09_taxon-match'!$A$2:$N$81,7,FALSE),IF(_xlpm.x=0,"",_xlpm.x)))</f>
        <v>Echinodermata</v>
      </c>
      <c r="P3595" s="46" t="str">
        <f>IF($I3595="","",_xlfn.LET(_xlpm.x,VLOOKUP($I3595,'2026-01-09_taxon-match'!$A$2:$N$81,8,FALSE),IF(_xlpm.x=0,"",_xlpm.x)))</f>
        <v>Echinoidea</v>
      </c>
      <c r="Q3595" s="46" t="str">
        <f>IF($I3595="","",_xlfn.LET(_xlpm.x,VLOOKUP($I3595,'2026-01-09_taxon-match'!$A$2:$N$81,9,FALSE),IF(_xlpm.x=0,"",_xlpm.x)))</f>
        <v>Camarodonta</v>
      </c>
      <c r="R3595" s="46" t="str">
        <f>IF($I3595="","",_xlfn.LET(_xlpm.x,VLOOKUP($I3595,'2026-01-09_taxon-match'!$A$2:$N$81,10,FALSE),IF(_xlpm.x=0,"",_xlpm.x)))</f>
        <v>Echinidae</v>
      </c>
      <c r="S3595" s="46" t="str">
        <f>IF($I3595="","",_xlfn.LET(_xlpm.x,VLOOKUP($I3595,'2026-01-09_taxon-match'!$A$2:$N$81,11,FALSE),IF(_xlpm.x=0,"",_xlpm.x)))</f>
        <v>Sterechinus</v>
      </c>
      <c r="T3595" s="46" t="str">
        <f>IF($I3595="","",_xlfn.LET(_xlpm.x,VLOOKUP($I3595,'2026-01-09_taxon-match'!$A$2:$N$81,13,FALSE),IF(_xlpm.x=0,"",_xlpm.x)))</f>
        <v>neumayeri</v>
      </c>
      <c r="V3595" t="s">
        <v>43</v>
      </c>
      <c r="W3595" t="s">
        <v>28</v>
      </c>
      <c r="X3595" t="s">
        <v>32</v>
      </c>
      <c r="Y3595" s="46" t="str">
        <f>IF(V3595="","",_xlfn.LET(_xlpm.x,VLOOKUP(V3595,'Drop-down_menus'!$D$2:$E$13,2,FALSE),IF(_xlpm.x=0,"",_xlpm.x)))</f>
        <v>https://orcid.org/0000-0002-0981-7442</v>
      </c>
      <c r="Z3595" s="46" t="str">
        <f>IF(W3595="","",_xlfn.LET(_xlpm.x,VLOOKUP(W3595,'Drop-down_menus'!$D$2:$E$13,2,FALSE),IF(_xlpm.x=0,"",_xlpm.x)))</f>
        <v>https://orcid.org/0000-0002-9037-7623</v>
      </c>
      <c r="AA3595" s="46" t="str">
        <f>IF(X3595="","",_xlfn.LET(_xlpm.x,VLOOKUP(X3595,'Drop-down_menus'!$D$2:$E$13,2,FALSE),IF(_xlpm.x=0,"",_xlpm.x)))</f>
        <v>https://orcid.org/0000-0001-5748-602X</v>
      </c>
      <c r="AB3595" s="46" t="s">
        <v>172</v>
      </c>
      <c r="AC3595" s="46" t="s">
        <v>189</v>
      </c>
    </row>
    <row r="3596" spans="1:29" ht="15" customHeight="1">
      <c r="A3596" s="46">
        <v>2225</v>
      </c>
      <c r="B3596" s="2">
        <v>4651</v>
      </c>
      <c r="C3596" t="s">
        <v>894</v>
      </c>
      <c r="D3596" s="46" t="b">
        <f>COUNTIF(Events!$B$2:$B$171, C3596) &gt; 0</f>
        <v>1</v>
      </c>
      <c r="E3596" s="46" t="s">
        <v>1110</v>
      </c>
      <c r="F3596" s="46" t="s">
        <v>1108</v>
      </c>
      <c r="G3596" t="s">
        <v>177</v>
      </c>
      <c r="H3596"/>
      <c r="I3596" s="46" t="s">
        <v>177</v>
      </c>
      <c r="J3596" s="46" t="str">
        <f>IF(I3596="","",_xlfn.LET(_xlpm.x,VLOOKUP(I3596,'2026-01-09_taxon-match'!$A$2:$N$81,4,FALSE),IF(_xlpm.x=0,"",_xlpm.x)))</f>
        <v>Sterechinus neumayeri</v>
      </c>
      <c r="K3596"/>
      <c r="L3596" s="46" t="str">
        <f>IF(I3596="","",_xlfn.LET(_xlpm.x,VLOOKUP(I3596,'2026-01-09_taxon-match'!$A$2:$N$81,3,FALSE),IF(_xlpm.x=0,"",_xlpm.x)))</f>
        <v>urn:lsid:marinespecies.org:taxname:160831</v>
      </c>
      <c r="M3596" s="46" t="str">
        <f>IF($I3596="","",_xlfn.LET(_xlpm.x,VLOOKUP($I3596,'2026-01-09_taxon-match'!$A$2:$N$81,5,FALSE),IF(_xlpm.x=0,"",_xlpm.x)))</f>
        <v>(Meissner, 1900)</v>
      </c>
      <c r="N3596" s="46" t="str">
        <f>IF($I3596="","",_xlfn.LET(_xlpm.x,VLOOKUP($I3596,'2026-01-09_taxon-match'!$A$2:$N$81,6,FALSE),IF(_xlpm.x=0,"",_xlpm.x)))</f>
        <v>Animalia</v>
      </c>
      <c r="O3596" s="46" t="str">
        <f>IF($I3596="","",_xlfn.LET(_xlpm.x,VLOOKUP($I3596,'2026-01-09_taxon-match'!$A$2:$N$81,7,FALSE),IF(_xlpm.x=0,"",_xlpm.x)))</f>
        <v>Echinodermata</v>
      </c>
      <c r="P3596" s="46" t="str">
        <f>IF($I3596="","",_xlfn.LET(_xlpm.x,VLOOKUP($I3596,'2026-01-09_taxon-match'!$A$2:$N$81,8,FALSE),IF(_xlpm.x=0,"",_xlpm.x)))</f>
        <v>Echinoidea</v>
      </c>
      <c r="Q3596" s="46" t="str">
        <f>IF($I3596="","",_xlfn.LET(_xlpm.x,VLOOKUP($I3596,'2026-01-09_taxon-match'!$A$2:$N$81,9,FALSE),IF(_xlpm.x=0,"",_xlpm.x)))</f>
        <v>Camarodonta</v>
      </c>
      <c r="R3596" s="46" t="str">
        <f>IF($I3596="","",_xlfn.LET(_xlpm.x,VLOOKUP($I3596,'2026-01-09_taxon-match'!$A$2:$N$81,10,FALSE),IF(_xlpm.x=0,"",_xlpm.x)))</f>
        <v>Echinidae</v>
      </c>
      <c r="S3596" s="46" t="str">
        <f>IF($I3596="","",_xlfn.LET(_xlpm.x,VLOOKUP($I3596,'2026-01-09_taxon-match'!$A$2:$N$81,11,FALSE),IF(_xlpm.x=0,"",_xlpm.x)))</f>
        <v>Sterechinus</v>
      </c>
      <c r="T3596" s="46" t="str">
        <f>IF($I3596="","",_xlfn.LET(_xlpm.x,VLOOKUP($I3596,'2026-01-09_taxon-match'!$A$2:$N$81,13,FALSE),IF(_xlpm.x=0,"",_xlpm.x)))</f>
        <v>neumayeri</v>
      </c>
      <c r="V3596" t="s">
        <v>43</v>
      </c>
      <c r="W3596" t="s">
        <v>28</v>
      </c>
      <c r="X3596" t="s">
        <v>32</v>
      </c>
      <c r="Y3596" s="46" t="str">
        <f>IF(V3596="","",_xlfn.LET(_xlpm.x,VLOOKUP(V3596,'Drop-down_menus'!$D$2:$E$13,2,FALSE),IF(_xlpm.x=0,"",_xlpm.x)))</f>
        <v>https://orcid.org/0000-0002-0981-7442</v>
      </c>
      <c r="Z3596" s="46" t="str">
        <f>IF(W3596="","",_xlfn.LET(_xlpm.x,VLOOKUP(W3596,'Drop-down_menus'!$D$2:$E$13,2,FALSE),IF(_xlpm.x=0,"",_xlpm.x)))</f>
        <v>https://orcid.org/0000-0002-9037-7623</v>
      </c>
      <c r="AA3596" s="46" t="str">
        <f>IF(X3596="","",_xlfn.LET(_xlpm.x,VLOOKUP(X3596,'Drop-down_menus'!$D$2:$E$13,2,FALSE),IF(_xlpm.x=0,"",_xlpm.x)))</f>
        <v>https://orcid.org/0000-0001-5748-602X</v>
      </c>
      <c r="AB3596" s="46" t="s">
        <v>229</v>
      </c>
      <c r="AC3596" s="46" t="s">
        <v>1114</v>
      </c>
    </row>
    <row r="3597" spans="1:29" ht="15" customHeight="1">
      <c r="A3597" s="46">
        <v>2225</v>
      </c>
      <c r="B3597" s="2">
        <v>4652</v>
      </c>
      <c r="C3597" t="s">
        <v>894</v>
      </c>
      <c r="D3597" s="46" t="b">
        <f>COUNTIF(Events!$B$2:$B$171, C3597) &gt; 0</f>
        <v>1</v>
      </c>
      <c r="E3597" s="46" t="s">
        <v>1111</v>
      </c>
      <c r="F3597" s="46" t="s">
        <v>1108</v>
      </c>
      <c r="G3597" t="s">
        <v>177</v>
      </c>
      <c r="H3597"/>
      <c r="I3597" s="46" t="s">
        <v>177</v>
      </c>
      <c r="J3597" s="46" t="str">
        <f>IF(I3597="","",_xlfn.LET(_xlpm.x,VLOOKUP(I3597,'2026-01-09_taxon-match'!$A$2:$N$81,4,FALSE),IF(_xlpm.x=0,"",_xlpm.x)))</f>
        <v>Sterechinus neumayeri</v>
      </c>
      <c r="K3597"/>
      <c r="L3597" s="46" t="str">
        <f>IF(I3597="","",_xlfn.LET(_xlpm.x,VLOOKUP(I3597,'2026-01-09_taxon-match'!$A$2:$N$81,3,FALSE),IF(_xlpm.x=0,"",_xlpm.x)))</f>
        <v>urn:lsid:marinespecies.org:taxname:160831</v>
      </c>
      <c r="M3597" s="46" t="str">
        <f>IF($I3597="","",_xlfn.LET(_xlpm.x,VLOOKUP($I3597,'2026-01-09_taxon-match'!$A$2:$N$81,5,FALSE),IF(_xlpm.x=0,"",_xlpm.x)))</f>
        <v>(Meissner, 1900)</v>
      </c>
      <c r="N3597" s="46" t="str">
        <f>IF($I3597="","",_xlfn.LET(_xlpm.x,VLOOKUP($I3597,'2026-01-09_taxon-match'!$A$2:$N$81,6,FALSE),IF(_xlpm.x=0,"",_xlpm.x)))</f>
        <v>Animalia</v>
      </c>
      <c r="O3597" s="46" t="str">
        <f>IF($I3597="","",_xlfn.LET(_xlpm.x,VLOOKUP($I3597,'2026-01-09_taxon-match'!$A$2:$N$81,7,FALSE),IF(_xlpm.x=0,"",_xlpm.x)))</f>
        <v>Echinodermata</v>
      </c>
      <c r="P3597" s="46" t="str">
        <f>IF($I3597="","",_xlfn.LET(_xlpm.x,VLOOKUP($I3597,'2026-01-09_taxon-match'!$A$2:$N$81,8,FALSE),IF(_xlpm.x=0,"",_xlpm.x)))</f>
        <v>Echinoidea</v>
      </c>
      <c r="Q3597" s="46" t="str">
        <f>IF($I3597="","",_xlfn.LET(_xlpm.x,VLOOKUP($I3597,'2026-01-09_taxon-match'!$A$2:$N$81,9,FALSE),IF(_xlpm.x=0,"",_xlpm.x)))</f>
        <v>Camarodonta</v>
      </c>
      <c r="R3597" s="46" t="str">
        <f>IF($I3597="","",_xlfn.LET(_xlpm.x,VLOOKUP($I3597,'2026-01-09_taxon-match'!$A$2:$N$81,10,FALSE),IF(_xlpm.x=0,"",_xlpm.x)))</f>
        <v>Echinidae</v>
      </c>
      <c r="S3597" s="46" t="str">
        <f>IF($I3597="","",_xlfn.LET(_xlpm.x,VLOOKUP($I3597,'2026-01-09_taxon-match'!$A$2:$N$81,11,FALSE),IF(_xlpm.x=0,"",_xlpm.x)))</f>
        <v>Sterechinus</v>
      </c>
      <c r="T3597" s="46" t="str">
        <f>IF($I3597="","",_xlfn.LET(_xlpm.x,VLOOKUP($I3597,'2026-01-09_taxon-match'!$A$2:$N$81,13,FALSE),IF(_xlpm.x=0,"",_xlpm.x)))</f>
        <v>neumayeri</v>
      </c>
      <c r="V3597" t="s">
        <v>43</v>
      </c>
      <c r="W3597" t="s">
        <v>28</v>
      </c>
      <c r="X3597" t="s">
        <v>32</v>
      </c>
      <c r="Y3597" s="46" t="str">
        <f>IF(V3597="","",_xlfn.LET(_xlpm.x,VLOOKUP(V3597,'Drop-down_menus'!$D$2:$E$13,2,FALSE),IF(_xlpm.x=0,"",_xlpm.x)))</f>
        <v>https://orcid.org/0000-0002-0981-7442</v>
      </c>
      <c r="Z3597" s="46" t="str">
        <f>IF(W3597="","",_xlfn.LET(_xlpm.x,VLOOKUP(W3597,'Drop-down_menus'!$D$2:$E$13,2,FALSE),IF(_xlpm.x=0,"",_xlpm.x)))</f>
        <v>https://orcid.org/0000-0002-9037-7623</v>
      </c>
      <c r="AA3597" s="46" t="str">
        <f>IF(X3597="","",_xlfn.LET(_xlpm.x,VLOOKUP(X3597,'Drop-down_menus'!$D$2:$E$13,2,FALSE),IF(_xlpm.x=0,"",_xlpm.x)))</f>
        <v>https://orcid.org/0000-0001-5748-602X</v>
      </c>
      <c r="AB3597" s="46" t="s">
        <v>229</v>
      </c>
      <c r="AC3597" s="46" t="s">
        <v>1114</v>
      </c>
    </row>
    <row r="3598" spans="1:29" ht="15" customHeight="1">
      <c r="A3598" s="46">
        <v>2225</v>
      </c>
      <c r="B3598" s="2">
        <v>4653</v>
      </c>
      <c r="C3598" t="s">
        <v>894</v>
      </c>
      <c r="D3598" s="46" t="b">
        <f>COUNTIF(Events!$B$2:$B$171, C3598) &gt; 0</f>
        <v>1</v>
      </c>
      <c r="E3598" s="2" t="s">
        <v>1106</v>
      </c>
      <c r="F3598" s="46" t="s">
        <v>1105</v>
      </c>
      <c r="G3598" t="s">
        <v>177</v>
      </c>
      <c r="H3598"/>
      <c r="I3598" s="46" t="s">
        <v>177</v>
      </c>
      <c r="J3598" s="46" t="str">
        <f>IF(I3598="","",_xlfn.LET(_xlpm.x,VLOOKUP(I3598,'2026-01-09_taxon-match'!$A$2:$N$81,4,FALSE),IF(_xlpm.x=0,"",_xlpm.x)))</f>
        <v>Sterechinus neumayeri</v>
      </c>
      <c r="K3598"/>
      <c r="L3598" s="46" t="str">
        <f>IF(I3598="","",_xlfn.LET(_xlpm.x,VLOOKUP(I3598,'2026-01-09_taxon-match'!$A$2:$N$81,3,FALSE),IF(_xlpm.x=0,"",_xlpm.x)))</f>
        <v>urn:lsid:marinespecies.org:taxname:160831</v>
      </c>
      <c r="M3598" s="46" t="str">
        <f>IF($I3598="","",_xlfn.LET(_xlpm.x,VLOOKUP($I3598,'2026-01-09_taxon-match'!$A$2:$N$81,5,FALSE),IF(_xlpm.x=0,"",_xlpm.x)))</f>
        <v>(Meissner, 1900)</v>
      </c>
      <c r="N3598" s="46" t="str">
        <f>IF($I3598="","",_xlfn.LET(_xlpm.x,VLOOKUP($I3598,'2026-01-09_taxon-match'!$A$2:$N$81,6,FALSE),IF(_xlpm.x=0,"",_xlpm.x)))</f>
        <v>Animalia</v>
      </c>
      <c r="O3598" s="46" t="str">
        <f>IF($I3598="","",_xlfn.LET(_xlpm.x,VLOOKUP($I3598,'2026-01-09_taxon-match'!$A$2:$N$81,7,FALSE),IF(_xlpm.x=0,"",_xlpm.x)))</f>
        <v>Echinodermata</v>
      </c>
      <c r="P3598" s="46" t="str">
        <f>IF($I3598="","",_xlfn.LET(_xlpm.x,VLOOKUP($I3598,'2026-01-09_taxon-match'!$A$2:$N$81,8,FALSE),IF(_xlpm.x=0,"",_xlpm.x)))</f>
        <v>Echinoidea</v>
      </c>
      <c r="Q3598" s="46" t="str">
        <f>IF($I3598="","",_xlfn.LET(_xlpm.x,VLOOKUP($I3598,'2026-01-09_taxon-match'!$A$2:$N$81,9,FALSE),IF(_xlpm.x=0,"",_xlpm.x)))</f>
        <v>Camarodonta</v>
      </c>
      <c r="R3598" s="46" t="str">
        <f>IF($I3598="","",_xlfn.LET(_xlpm.x,VLOOKUP($I3598,'2026-01-09_taxon-match'!$A$2:$N$81,10,FALSE),IF(_xlpm.x=0,"",_xlpm.x)))</f>
        <v>Echinidae</v>
      </c>
      <c r="S3598" s="46" t="str">
        <f>IF($I3598="","",_xlfn.LET(_xlpm.x,VLOOKUP($I3598,'2026-01-09_taxon-match'!$A$2:$N$81,11,FALSE),IF(_xlpm.x=0,"",_xlpm.x)))</f>
        <v>Sterechinus</v>
      </c>
      <c r="T3598" s="46" t="str">
        <f>IF($I3598="","",_xlfn.LET(_xlpm.x,VLOOKUP($I3598,'2026-01-09_taxon-match'!$A$2:$N$81,13,FALSE),IF(_xlpm.x=0,"",_xlpm.x)))</f>
        <v>neumayeri</v>
      </c>
      <c r="V3598" t="s">
        <v>43</v>
      </c>
      <c r="W3598" t="s">
        <v>28</v>
      </c>
      <c r="X3598" t="s">
        <v>32</v>
      </c>
      <c r="Y3598" s="46" t="str">
        <f>IF(V3598="","",_xlfn.LET(_xlpm.x,VLOOKUP(V3598,'Drop-down_menus'!$D$2:$E$13,2,FALSE),IF(_xlpm.x=0,"",_xlpm.x)))</f>
        <v>https://orcid.org/0000-0002-0981-7442</v>
      </c>
      <c r="Z3598" s="46" t="str">
        <f>IF(W3598="","",_xlfn.LET(_xlpm.x,VLOOKUP(W3598,'Drop-down_menus'!$D$2:$E$13,2,FALSE),IF(_xlpm.x=0,"",_xlpm.x)))</f>
        <v>https://orcid.org/0000-0002-9037-7623</v>
      </c>
      <c r="AA3598" s="46" t="str">
        <f>IF(X3598="","",_xlfn.LET(_xlpm.x,VLOOKUP(X3598,'Drop-down_menus'!$D$2:$E$13,2,FALSE),IF(_xlpm.x=0,"",_xlpm.x)))</f>
        <v>https://orcid.org/0000-0001-5748-602X</v>
      </c>
      <c r="AB3598" s="46" t="s">
        <v>300</v>
      </c>
      <c r="AC3598" s="46" t="s">
        <v>1115</v>
      </c>
    </row>
    <row r="3599" spans="1:29" ht="15" customHeight="1">
      <c r="A3599" s="46">
        <v>3150</v>
      </c>
      <c r="B3599" s="2">
        <v>4654</v>
      </c>
      <c r="C3599" t="s">
        <v>919</v>
      </c>
      <c r="D3599" s="46" t="b">
        <f>COUNTIF(Events!$B$2:$B$171, C3599) &gt; 0</f>
        <v>1</v>
      </c>
      <c r="E3599" s="46" t="s">
        <v>1113</v>
      </c>
      <c r="F3599" s="2" t="s">
        <v>1104</v>
      </c>
      <c r="G3599" t="s">
        <v>177</v>
      </c>
      <c r="H3599"/>
      <c r="I3599" s="46" t="s">
        <v>177</v>
      </c>
      <c r="J3599" s="46" t="str">
        <f>IF(I3599="","",_xlfn.LET(_xlpm.x,VLOOKUP(I3599,'2026-01-09_taxon-match'!$A$2:$N$81,4,FALSE),IF(_xlpm.x=0,"",_xlpm.x)))</f>
        <v>Sterechinus neumayeri</v>
      </c>
      <c r="K3599"/>
      <c r="L3599" s="46" t="str">
        <f>IF(I3599="","",_xlfn.LET(_xlpm.x,VLOOKUP(I3599,'2026-01-09_taxon-match'!$A$2:$N$81,3,FALSE),IF(_xlpm.x=0,"",_xlpm.x)))</f>
        <v>urn:lsid:marinespecies.org:taxname:160831</v>
      </c>
      <c r="M3599" s="46" t="str">
        <f>IF($I3599="","",_xlfn.LET(_xlpm.x,VLOOKUP($I3599,'2026-01-09_taxon-match'!$A$2:$N$81,5,FALSE),IF(_xlpm.x=0,"",_xlpm.x)))</f>
        <v>(Meissner, 1900)</v>
      </c>
      <c r="N3599" s="46" t="str">
        <f>IF($I3599="","",_xlfn.LET(_xlpm.x,VLOOKUP($I3599,'2026-01-09_taxon-match'!$A$2:$N$81,6,FALSE),IF(_xlpm.x=0,"",_xlpm.x)))</f>
        <v>Animalia</v>
      </c>
      <c r="O3599" s="46" t="str">
        <f>IF($I3599="","",_xlfn.LET(_xlpm.x,VLOOKUP($I3599,'2026-01-09_taxon-match'!$A$2:$N$81,7,FALSE),IF(_xlpm.x=0,"",_xlpm.x)))</f>
        <v>Echinodermata</v>
      </c>
      <c r="P3599" s="46" t="str">
        <f>IF($I3599="","",_xlfn.LET(_xlpm.x,VLOOKUP($I3599,'2026-01-09_taxon-match'!$A$2:$N$81,8,FALSE),IF(_xlpm.x=0,"",_xlpm.x)))</f>
        <v>Echinoidea</v>
      </c>
      <c r="Q3599" s="46" t="str">
        <f>IF($I3599="","",_xlfn.LET(_xlpm.x,VLOOKUP($I3599,'2026-01-09_taxon-match'!$A$2:$N$81,9,FALSE),IF(_xlpm.x=0,"",_xlpm.x)))</f>
        <v>Camarodonta</v>
      </c>
      <c r="R3599" s="46" t="str">
        <f>IF($I3599="","",_xlfn.LET(_xlpm.x,VLOOKUP($I3599,'2026-01-09_taxon-match'!$A$2:$N$81,10,FALSE),IF(_xlpm.x=0,"",_xlpm.x)))</f>
        <v>Echinidae</v>
      </c>
      <c r="S3599" s="46" t="str">
        <f>IF($I3599="","",_xlfn.LET(_xlpm.x,VLOOKUP($I3599,'2026-01-09_taxon-match'!$A$2:$N$81,11,FALSE),IF(_xlpm.x=0,"",_xlpm.x)))</f>
        <v>Sterechinus</v>
      </c>
      <c r="T3599" s="46" t="str">
        <f>IF($I3599="","",_xlfn.LET(_xlpm.x,VLOOKUP($I3599,'2026-01-09_taxon-match'!$A$2:$N$81,13,FALSE),IF(_xlpm.x=0,"",_xlpm.x)))</f>
        <v>neumayeri</v>
      </c>
      <c r="U3599"/>
      <c r="V3599" t="s">
        <v>43</v>
      </c>
      <c r="W3599" t="s">
        <v>28</v>
      </c>
      <c r="X3599" t="s">
        <v>32</v>
      </c>
      <c r="Y3599" s="46" t="str">
        <f>IF(V3599="","",_xlfn.LET(_xlpm.x,VLOOKUP(V3599,'Drop-down_menus'!$D$2:$E$13,2,FALSE),IF(_xlpm.x=0,"",_xlpm.x)))</f>
        <v>https://orcid.org/0000-0002-0981-7442</v>
      </c>
      <c r="Z3599" s="46" t="str">
        <f>IF(W3599="","",_xlfn.LET(_xlpm.x,VLOOKUP(W3599,'Drop-down_menus'!$D$2:$E$13,2,FALSE),IF(_xlpm.x=0,"",_xlpm.x)))</f>
        <v>https://orcid.org/0000-0002-9037-7623</v>
      </c>
      <c r="AA3599" s="46" t="str">
        <f>IF(X3599="","",_xlfn.LET(_xlpm.x,VLOOKUP(X3599,'Drop-down_menus'!$D$2:$E$13,2,FALSE),IF(_xlpm.x=0,"",_xlpm.x)))</f>
        <v>https://orcid.org/0000-0001-5748-602X</v>
      </c>
      <c r="AB3599" s="46" t="s">
        <v>172</v>
      </c>
      <c r="AC3599" s="46" t="s">
        <v>1114</v>
      </c>
    </row>
    <row r="3600" spans="1:29" ht="15" customHeight="1">
      <c r="A3600" s="46">
        <v>3150</v>
      </c>
      <c r="B3600" s="2">
        <v>4655</v>
      </c>
      <c r="C3600" t="s">
        <v>919</v>
      </c>
      <c r="D3600" s="46" t="b">
        <f>COUNTIF(Events!$B$2:$B$171, C3600) &gt; 0</f>
        <v>1</v>
      </c>
      <c r="E3600" s="46" t="s">
        <v>1109</v>
      </c>
      <c r="F3600" s="46" t="s">
        <v>1107</v>
      </c>
      <c r="G3600" t="s">
        <v>177</v>
      </c>
      <c r="H3600"/>
      <c r="I3600" s="46" t="s">
        <v>177</v>
      </c>
      <c r="J3600" s="46" t="str">
        <f>IF(I3600="","",_xlfn.LET(_xlpm.x,VLOOKUP(I3600,'2026-01-09_taxon-match'!$A$2:$N$81,4,FALSE),IF(_xlpm.x=0,"",_xlpm.x)))</f>
        <v>Sterechinus neumayeri</v>
      </c>
      <c r="K3600"/>
      <c r="L3600" s="46" t="str">
        <f>IF(I3600="","",_xlfn.LET(_xlpm.x,VLOOKUP(I3600,'2026-01-09_taxon-match'!$A$2:$N$81,3,FALSE),IF(_xlpm.x=0,"",_xlpm.x)))</f>
        <v>urn:lsid:marinespecies.org:taxname:160831</v>
      </c>
      <c r="M3600" s="46" t="str">
        <f>IF($I3600="","",_xlfn.LET(_xlpm.x,VLOOKUP($I3600,'2026-01-09_taxon-match'!$A$2:$N$81,5,FALSE),IF(_xlpm.x=0,"",_xlpm.x)))</f>
        <v>(Meissner, 1900)</v>
      </c>
      <c r="N3600" s="46" t="str">
        <f>IF($I3600="","",_xlfn.LET(_xlpm.x,VLOOKUP($I3600,'2026-01-09_taxon-match'!$A$2:$N$81,6,FALSE),IF(_xlpm.x=0,"",_xlpm.x)))</f>
        <v>Animalia</v>
      </c>
      <c r="O3600" s="46" t="str">
        <f>IF($I3600="","",_xlfn.LET(_xlpm.x,VLOOKUP($I3600,'2026-01-09_taxon-match'!$A$2:$N$81,7,FALSE),IF(_xlpm.x=0,"",_xlpm.x)))</f>
        <v>Echinodermata</v>
      </c>
      <c r="P3600" s="46" t="str">
        <f>IF($I3600="","",_xlfn.LET(_xlpm.x,VLOOKUP($I3600,'2026-01-09_taxon-match'!$A$2:$N$81,8,FALSE),IF(_xlpm.x=0,"",_xlpm.x)))</f>
        <v>Echinoidea</v>
      </c>
      <c r="Q3600" s="46" t="str">
        <f>IF($I3600="","",_xlfn.LET(_xlpm.x,VLOOKUP($I3600,'2026-01-09_taxon-match'!$A$2:$N$81,9,FALSE),IF(_xlpm.x=0,"",_xlpm.x)))</f>
        <v>Camarodonta</v>
      </c>
      <c r="R3600" s="46" t="str">
        <f>IF($I3600="","",_xlfn.LET(_xlpm.x,VLOOKUP($I3600,'2026-01-09_taxon-match'!$A$2:$N$81,10,FALSE),IF(_xlpm.x=0,"",_xlpm.x)))</f>
        <v>Echinidae</v>
      </c>
      <c r="S3600" s="46" t="str">
        <f>IF($I3600="","",_xlfn.LET(_xlpm.x,VLOOKUP($I3600,'2026-01-09_taxon-match'!$A$2:$N$81,11,FALSE),IF(_xlpm.x=0,"",_xlpm.x)))</f>
        <v>Sterechinus</v>
      </c>
      <c r="T3600" s="46" t="str">
        <f>IF($I3600="","",_xlfn.LET(_xlpm.x,VLOOKUP($I3600,'2026-01-09_taxon-match'!$A$2:$N$81,13,FALSE),IF(_xlpm.x=0,"",_xlpm.x)))</f>
        <v>neumayeri</v>
      </c>
      <c r="V3600" t="s">
        <v>43</v>
      </c>
      <c r="W3600" t="s">
        <v>28</v>
      </c>
      <c r="X3600" t="s">
        <v>32</v>
      </c>
      <c r="Y3600" s="46" t="str">
        <f>IF(V3600="","",_xlfn.LET(_xlpm.x,VLOOKUP(V3600,'Drop-down_menus'!$D$2:$E$13,2,FALSE),IF(_xlpm.x=0,"",_xlpm.x)))</f>
        <v>https://orcid.org/0000-0002-0981-7442</v>
      </c>
      <c r="Z3600" s="46" t="str">
        <f>IF(W3600="","",_xlfn.LET(_xlpm.x,VLOOKUP(W3600,'Drop-down_menus'!$D$2:$E$13,2,FALSE),IF(_xlpm.x=0,"",_xlpm.x)))</f>
        <v>https://orcid.org/0000-0002-9037-7623</v>
      </c>
      <c r="AA3600" s="46" t="str">
        <f>IF(X3600="","",_xlfn.LET(_xlpm.x,VLOOKUP(X3600,'Drop-down_menus'!$D$2:$E$13,2,FALSE),IF(_xlpm.x=0,"",_xlpm.x)))</f>
        <v>https://orcid.org/0000-0001-5748-602X</v>
      </c>
      <c r="AB3600" s="46" t="s">
        <v>172</v>
      </c>
      <c r="AC3600" s="46" t="s">
        <v>189</v>
      </c>
    </row>
    <row r="3601" spans="1:29" ht="15" customHeight="1">
      <c r="A3601" s="46">
        <v>3150</v>
      </c>
      <c r="B3601" s="2">
        <v>4656</v>
      </c>
      <c r="C3601" t="s">
        <v>919</v>
      </c>
      <c r="D3601" s="46" t="b">
        <f>COUNTIF(Events!$B$2:$B$171, C3601) &gt; 0</f>
        <v>1</v>
      </c>
      <c r="E3601" s="46" t="s">
        <v>1110</v>
      </c>
      <c r="F3601" s="46" t="s">
        <v>1108</v>
      </c>
      <c r="G3601" t="s">
        <v>177</v>
      </c>
      <c r="H3601"/>
      <c r="I3601" s="46" t="s">
        <v>177</v>
      </c>
      <c r="J3601" s="46" t="str">
        <f>IF(I3601="","",_xlfn.LET(_xlpm.x,VLOOKUP(I3601,'2026-01-09_taxon-match'!$A$2:$N$81,4,FALSE),IF(_xlpm.x=0,"",_xlpm.x)))</f>
        <v>Sterechinus neumayeri</v>
      </c>
      <c r="K3601"/>
      <c r="L3601" s="46" t="str">
        <f>IF(I3601="","",_xlfn.LET(_xlpm.x,VLOOKUP(I3601,'2026-01-09_taxon-match'!$A$2:$N$81,3,FALSE),IF(_xlpm.x=0,"",_xlpm.x)))</f>
        <v>urn:lsid:marinespecies.org:taxname:160831</v>
      </c>
      <c r="M3601" s="46" t="str">
        <f>IF($I3601="","",_xlfn.LET(_xlpm.x,VLOOKUP($I3601,'2026-01-09_taxon-match'!$A$2:$N$81,5,FALSE),IF(_xlpm.x=0,"",_xlpm.x)))</f>
        <v>(Meissner, 1900)</v>
      </c>
      <c r="N3601" s="46" t="str">
        <f>IF($I3601="","",_xlfn.LET(_xlpm.x,VLOOKUP($I3601,'2026-01-09_taxon-match'!$A$2:$N$81,6,FALSE),IF(_xlpm.x=0,"",_xlpm.x)))</f>
        <v>Animalia</v>
      </c>
      <c r="O3601" s="46" t="str">
        <f>IF($I3601="","",_xlfn.LET(_xlpm.x,VLOOKUP($I3601,'2026-01-09_taxon-match'!$A$2:$N$81,7,FALSE),IF(_xlpm.x=0,"",_xlpm.x)))</f>
        <v>Echinodermata</v>
      </c>
      <c r="P3601" s="46" t="str">
        <f>IF($I3601="","",_xlfn.LET(_xlpm.x,VLOOKUP($I3601,'2026-01-09_taxon-match'!$A$2:$N$81,8,FALSE),IF(_xlpm.x=0,"",_xlpm.x)))</f>
        <v>Echinoidea</v>
      </c>
      <c r="Q3601" s="46" t="str">
        <f>IF($I3601="","",_xlfn.LET(_xlpm.x,VLOOKUP($I3601,'2026-01-09_taxon-match'!$A$2:$N$81,9,FALSE),IF(_xlpm.x=0,"",_xlpm.x)))</f>
        <v>Camarodonta</v>
      </c>
      <c r="R3601" s="46" t="str">
        <f>IF($I3601="","",_xlfn.LET(_xlpm.x,VLOOKUP($I3601,'2026-01-09_taxon-match'!$A$2:$N$81,10,FALSE),IF(_xlpm.x=0,"",_xlpm.x)))</f>
        <v>Echinidae</v>
      </c>
      <c r="S3601" s="46" t="str">
        <f>IF($I3601="","",_xlfn.LET(_xlpm.x,VLOOKUP($I3601,'2026-01-09_taxon-match'!$A$2:$N$81,11,FALSE),IF(_xlpm.x=0,"",_xlpm.x)))</f>
        <v>Sterechinus</v>
      </c>
      <c r="T3601" s="46" t="str">
        <f>IF($I3601="","",_xlfn.LET(_xlpm.x,VLOOKUP($I3601,'2026-01-09_taxon-match'!$A$2:$N$81,13,FALSE),IF(_xlpm.x=0,"",_xlpm.x)))</f>
        <v>neumayeri</v>
      </c>
      <c r="V3601" t="s">
        <v>43</v>
      </c>
      <c r="W3601" t="s">
        <v>28</v>
      </c>
      <c r="X3601" t="s">
        <v>32</v>
      </c>
      <c r="Y3601" s="46" t="str">
        <f>IF(V3601="","",_xlfn.LET(_xlpm.x,VLOOKUP(V3601,'Drop-down_menus'!$D$2:$E$13,2,FALSE),IF(_xlpm.x=0,"",_xlpm.x)))</f>
        <v>https://orcid.org/0000-0002-0981-7442</v>
      </c>
      <c r="Z3601" s="46" t="str">
        <f>IF(W3601="","",_xlfn.LET(_xlpm.x,VLOOKUP(W3601,'Drop-down_menus'!$D$2:$E$13,2,FALSE),IF(_xlpm.x=0,"",_xlpm.x)))</f>
        <v>https://orcid.org/0000-0002-9037-7623</v>
      </c>
      <c r="AA3601" s="46" t="str">
        <f>IF(X3601="","",_xlfn.LET(_xlpm.x,VLOOKUP(X3601,'Drop-down_menus'!$D$2:$E$13,2,FALSE),IF(_xlpm.x=0,"",_xlpm.x)))</f>
        <v>https://orcid.org/0000-0001-5748-602X</v>
      </c>
      <c r="AB3601" s="46" t="s">
        <v>229</v>
      </c>
      <c r="AC3601" s="46" t="s">
        <v>1114</v>
      </c>
    </row>
    <row r="3602" spans="1:29" ht="15" customHeight="1">
      <c r="A3602" s="46">
        <v>3150</v>
      </c>
      <c r="B3602" s="2">
        <v>4657</v>
      </c>
      <c r="C3602" t="s">
        <v>919</v>
      </c>
      <c r="D3602" s="46" t="b">
        <f>COUNTIF(Events!$B$2:$B$171, C3602) &gt; 0</f>
        <v>1</v>
      </c>
      <c r="E3602" s="46" t="s">
        <v>1111</v>
      </c>
      <c r="F3602" s="46" t="s">
        <v>1108</v>
      </c>
      <c r="G3602" t="s">
        <v>177</v>
      </c>
      <c r="H3602"/>
      <c r="I3602" s="46" t="s">
        <v>177</v>
      </c>
      <c r="J3602" s="46" t="str">
        <f>IF(I3602="","",_xlfn.LET(_xlpm.x,VLOOKUP(I3602,'2026-01-09_taxon-match'!$A$2:$N$81,4,FALSE),IF(_xlpm.x=0,"",_xlpm.x)))</f>
        <v>Sterechinus neumayeri</v>
      </c>
      <c r="K3602"/>
      <c r="L3602" s="46" t="str">
        <f>IF(I3602="","",_xlfn.LET(_xlpm.x,VLOOKUP(I3602,'2026-01-09_taxon-match'!$A$2:$N$81,3,FALSE),IF(_xlpm.x=0,"",_xlpm.x)))</f>
        <v>urn:lsid:marinespecies.org:taxname:160831</v>
      </c>
      <c r="M3602" s="46" t="str">
        <f>IF($I3602="","",_xlfn.LET(_xlpm.x,VLOOKUP($I3602,'2026-01-09_taxon-match'!$A$2:$N$81,5,FALSE),IF(_xlpm.x=0,"",_xlpm.x)))</f>
        <v>(Meissner, 1900)</v>
      </c>
      <c r="N3602" s="46" t="str">
        <f>IF($I3602="","",_xlfn.LET(_xlpm.x,VLOOKUP($I3602,'2026-01-09_taxon-match'!$A$2:$N$81,6,FALSE),IF(_xlpm.x=0,"",_xlpm.x)))</f>
        <v>Animalia</v>
      </c>
      <c r="O3602" s="46" t="str">
        <f>IF($I3602="","",_xlfn.LET(_xlpm.x,VLOOKUP($I3602,'2026-01-09_taxon-match'!$A$2:$N$81,7,FALSE),IF(_xlpm.x=0,"",_xlpm.x)))</f>
        <v>Echinodermata</v>
      </c>
      <c r="P3602" s="46" t="str">
        <f>IF($I3602="","",_xlfn.LET(_xlpm.x,VLOOKUP($I3602,'2026-01-09_taxon-match'!$A$2:$N$81,8,FALSE),IF(_xlpm.x=0,"",_xlpm.x)))</f>
        <v>Echinoidea</v>
      </c>
      <c r="Q3602" s="46" t="str">
        <f>IF($I3602="","",_xlfn.LET(_xlpm.x,VLOOKUP($I3602,'2026-01-09_taxon-match'!$A$2:$N$81,9,FALSE),IF(_xlpm.x=0,"",_xlpm.x)))</f>
        <v>Camarodonta</v>
      </c>
      <c r="R3602" s="46" t="str">
        <f>IF($I3602="","",_xlfn.LET(_xlpm.x,VLOOKUP($I3602,'2026-01-09_taxon-match'!$A$2:$N$81,10,FALSE),IF(_xlpm.x=0,"",_xlpm.x)))</f>
        <v>Echinidae</v>
      </c>
      <c r="S3602" s="46" t="str">
        <f>IF($I3602="","",_xlfn.LET(_xlpm.x,VLOOKUP($I3602,'2026-01-09_taxon-match'!$A$2:$N$81,11,FALSE),IF(_xlpm.x=0,"",_xlpm.x)))</f>
        <v>Sterechinus</v>
      </c>
      <c r="T3602" s="46" t="str">
        <f>IF($I3602="","",_xlfn.LET(_xlpm.x,VLOOKUP($I3602,'2026-01-09_taxon-match'!$A$2:$N$81,13,FALSE),IF(_xlpm.x=0,"",_xlpm.x)))</f>
        <v>neumayeri</v>
      </c>
      <c r="V3602" t="s">
        <v>43</v>
      </c>
      <c r="W3602" t="s">
        <v>28</v>
      </c>
      <c r="X3602" t="s">
        <v>32</v>
      </c>
      <c r="Y3602" s="46" t="str">
        <f>IF(V3602="","",_xlfn.LET(_xlpm.x,VLOOKUP(V3602,'Drop-down_menus'!$D$2:$E$13,2,FALSE),IF(_xlpm.x=0,"",_xlpm.x)))</f>
        <v>https://orcid.org/0000-0002-0981-7442</v>
      </c>
      <c r="Z3602" s="46" t="str">
        <f>IF(W3602="","",_xlfn.LET(_xlpm.x,VLOOKUP(W3602,'Drop-down_menus'!$D$2:$E$13,2,FALSE),IF(_xlpm.x=0,"",_xlpm.x)))</f>
        <v>https://orcid.org/0000-0002-9037-7623</v>
      </c>
      <c r="AA3602" s="46" t="str">
        <f>IF(X3602="","",_xlfn.LET(_xlpm.x,VLOOKUP(X3602,'Drop-down_menus'!$D$2:$E$13,2,FALSE),IF(_xlpm.x=0,"",_xlpm.x)))</f>
        <v>https://orcid.org/0000-0001-5748-602X</v>
      </c>
      <c r="AB3602" s="46" t="s">
        <v>229</v>
      </c>
      <c r="AC3602" s="46" t="s">
        <v>1114</v>
      </c>
    </row>
    <row r="3603" spans="1:29" ht="15" customHeight="1">
      <c r="A3603" s="46">
        <v>3150</v>
      </c>
      <c r="B3603" s="2">
        <v>4658</v>
      </c>
      <c r="C3603" t="s">
        <v>919</v>
      </c>
      <c r="D3603" s="46" t="b">
        <f>COUNTIF(Events!$B$2:$B$171, C3603) &gt; 0</f>
        <v>1</v>
      </c>
      <c r="E3603" s="2" t="s">
        <v>1106</v>
      </c>
      <c r="F3603" s="46" t="s">
        <v>1105</v>
      </c>
      <c r="G3603" t="s">
        <v>177</v>
      </c>
      <c r="H3603"/>
      <c r="I3603" s="46" t="s">
        <v>177</v>
      </c>
      <c r="J3603" s="46" t="str">
        <f>IF(I3603="","",_xlfn.LET(_xlpm.x,VLOOKUP(I3603,'2026-01-09_taxon-match'!$A$2:$N$81,4,FALSE),IF(_xlpm.x=0,"",_xlpm.x)))</f>
        <v>Sterechinus neumayeri</v>
      </c>
      <c r="K3603"/>
      <c r="L3603" s="46" t="str">
        <f>IF(I3603="","",_xlfn.LET(_xlpm.x,VLOOKUP(I3603,'2026-01-09_taxon-match'!$A$2:$N$81,3,FALSE),IF(_xlpm.x=0,"",_xlpm.x)))</f>
        <v>urn:lsid:marinespecies.org:taxname:160831</v>
      </c>
      <c r="M3603" s="46" t="str">
        <f>IF($I3603="","",_xlfn.LET(_xlpm.x,VLOOKUP($I3603,'2026-01-09_taxon-match'!$A$2:$N$81,5,FALSE),IF(_xlpm.x=0,"",_xlpm.x)))</f>
        <v>(Meissner, 1900)</v>
      </c>
      <c r="N3603" s="46" t="str">
        <f>IF($I3603="","",_xlfn.LET(_xlpm.x,VLOOKUP($I3603,'2026-01-09_taxon-match'!$A$2:$N$81,6,FALSE),IF(_xlpm.x=0,"",_xlpm.x)))</f>
        <v>Animalia</v>
      </c>
      <c r="O3603" s="46" t="str">
        <f>IF($I3603="","",_xlfn.LET(_xlpm.x,VLOOKUP($I3603,'2026-01-09_taxon-match'!$A$2:$N$81,7,FALSE),IF(_xlpm.x=0,"",_xlpm.x)))</f>
        <v>Echinodermata</v>
      </c>
      <c r="P3603" s="46" t="str">
        <f>IF($I3603="","",_xlfn.LET(_xlpm.x,VLOOKUP($I3603,'2026-01-09_taxon-match'!$A$2:$N$81,8,FALSE),IF(_xlpm.x=0,"",_xlpm.x)))</f>
        <v>Echinoidea</v>
      </c>
      <c r="Q3603" s="46" t="str">
        <f>IF($I3603="","",_xlfn.LET(_xlpm.x,VLOOKUP($I3603,'2026-01-09_taxon-match'!$A$2:$N$81,9,FALSE),IF(_xlpm.x=0,"",_xlpm.x)))</f>
        <v>Camarodonta</v>
      </c>
      <c r="R3603" s="46" t="str">
        <f>IF($I3603="","",_xlfn.LET(_xlpm.x,VLOOKUP($I3603,'2026-01-09_taxon-match'!$A$2:$N$81,10,FALSE),IF(_xlpm.x=0,"",_xlpm.x)))</f>
        <v>Echinidae</v>
      </c>
      <c r="S3603" s="46" t="str">
        <f>IF($I3603="","",_xlfn.LET(_xlpm.x,VLOOKUP($I3603,'2026-01-09_taxon-match'!$A$2:$N$81,11,FALSE),IF(_xlpm.x=0,"",_xlpm.x)))</f>
        <v>Sterechinus</v>
      </c>
      <c r="T3603" s="46" t="str">
        <f>IF($I3603="","",_xlfn.LET(_xlpm.x,VLOOKUP($I3603,'2026-01-09_taxon-match'!$A$2:$N$81,13,FALSE),IF(_xlpm.x=0,"",_xlpm.x)))</f>
        <v>neumayeri</v>
      </c>
      <c r="V3603" t="s">
        <v>43</v>
      </c>
      <c r="W3603" t="s">
        <v>28</v>
      </c>
      <c r="X3603" t="s">
        <v>32</v>
      </c>
      <c r="Y3603" s="46" t="str">
        <f>IF(V3603="","",_xlfn.LET(_xlpm.x,VLOOKUP(V3603,'Drop-down_menus'!$D$2:$E$13,2,FALSE),IF(_xlpm.x=0,"",_xlpm.x)))</f>
        <v>https://orcid.org/0000-0002-0981-7442</v>
      </c>
      <c r="Z3603" s="46" t="str">
        <f>IF(W3603="","",_xlfn.LET(_xlpm.x,VLOOKUP(W3603,'Drop-down_menus'!$D$2:$E$13,2,FALSE),IF(_xlpm.x=0,"",_xlpm.x)))</f>
        <v>https://orcid.org/0000-0002-9037-7623</v>
      </c>
      <c r="AA3603" s="46" t="str">
        <f>IF(X3603="","",_xlfn.LET(_xlpm.x,VLOOKUP(X3603,'Drop-down_menus'!$D$2:$E$13,2,FALSE),IF(_xlpm.x=0,"",_xlpm.x)))</f>
        <v>https://orcid.org/0000-0001-5748-602X</v>
      </c>
      <c r="AB3603" s="46" t="s">
        <v>300</v>
      </c>
      <c r="AC3603" s="46" t="s">
        <v>1115</v>
      </c>
    </row>
    <row r="3604" spans="1:29" ht="15" customHeight="1">
      <c r="A3604" s="46">
        <v>3151</v>
      </c>
      <c r="B3604" s="2">
        <v>4659</v>
      </c>
      <c r="C3604" t="s">
        <v>919</v>
      </c>
      <c r="D3604" s="46" t="b">
        <f>COUNTIF(Events!$B$2:$B$171, C3604) &gt; 0</f>
        <v>1</v>
      </c>
      <c r="E3604" s="46" t="s">
        <v>1113</v>
      </c>
      <c r="F3604" s="2" t="s">
        <v>1104</v>
      </c>
      <c r="G3604" t="s">
        <v>177</v>
      </c>
      <c r="H3604"/>
      <c r="I3604" s="46" t="s">
        <v>177</v>
      </c>
      <c r="J3604" s="46" t="str">
        <f>IF(I3604="","",_xlfn.LET(_xlpm.x,VLOOKUP(I3604,'2026-01-09_taxon-match'!$A$2:$N$81,4,FALSE),IF(_xlpm.x=0,"",_xlpm.x)))</f>
        <v>Sterechinus neumayeri</v>
      </c>
      <c r="K3604"/>
      <c r="L3604" s="46" t="str">
        <f>IF(I3604="","",_xlfn.LET(_xlpm.x,VLOOKUP(I3604,'2026-01-09_taxon-match'!$A$2:$N$81,3,FALSE),IF(_xlpm.x=0,"",_xlpm.x)))</f>
        <v>urn:lsid:marinespecies.org:taxname:160831</v>
      </c>
      <c r="M3604" s="46" t="str">
        <f>IF($I3604="","",_xlfn.LET(_xlpm.x,VLOOKUP($I3604,'2026-01-09_taxon-match'!$A$2:$N$81,5,FALSE),IF(_xlpm.x=0,"",_xlpm.x)))</f>
        <v>(Meissner, 1900)</v>
      </c>
      <c r="N3604" s="46" t="str">
        <f>IF($I3604="","",_xlfn.LET(_xlpm.x,VLOOKUP($I3604,'2026-01-09_taxon-match'!$A$2:$N$81,6,FALSE),IF(_xlpm.x=0,"",_xlpm.x)))</f>
        <v>Animalia</v>
      </c>
      <c r="O3604" s="46" t="str">
        <f>IF($I3604="","",_xlfn.LET(_xlpm.x,VLOOKUP($I3604,'2026-01-09_taxon-match'!$A$2:$N$81,7,FALSE),IF(_xlpm.x=0,"",_xlpm.x)))</f>
        <v>Echinodermata</v>
      </c>
      <c r="P3604" s="46" t="str">
        <f>IF($I3604="","",_xlfn.LET(_xlpm.x,VLOOKUP($I3604,'2026-01-09_taxon-match'!$A$2:$N$81,8,FALSE),IF(_xlpm.x=0,"",_xlpm.x)))</f>
        <v>Echinoidea</v>
      </c>
      <c r="Q3604" s="46" t="str">
        <f>IF($I3604="","",_xlfn.LET(_xlpm.x,VLOOKUP($I3604,'2026-01-09_taxon-match'!$A$2:$N$81,9,FALSE),IF(_xlpm.x=0,"",_xlpm.x)))</f>
        <v>Camarodonta</v>
      </c>
      <c r="R3604" s="46" t="str">
        <f>IF($I3604="","",_xlfn.LET(_xlpm.x,VLOOKUP($I3604,'2026-01-09_taxon-match'!$A$2:$N$81,10,FALSE),IF(_xlpm.x=0,"",_xlpm.x)))</f>
        <v>Echinidae</v>
      </c>
      <c r="S3604" s="46" t="str">
        <f>IF($I3604="","",_xlfn.LET(_xlpm.x,VLOOKUP($I3604,'2026-01-09_taxon-match'!$A$2:$N$81,11,FALSE),IF(_xlpm.x=0,"",_xlpm.x)))</f>
        <v>Sterechinus</v>
      </c>
      <c r="T3604" s="46" t="str">
        <f>IF($I3604="","",_xlfn.LET(_xlpm.x,VLOOKUP($I3604,'2026-01-09_taxon-match'!$A$2:$N$81,13,FALSE),IF(_xlpm.x=0,"",_xlpm.x)))</f>
        <v>neumayeri</v>
      </c>
      <c r="U3604"/>
      <c r="V3604" t="s">
        <v>43</v>
      </c>
      <c r="W3604" t="s">
        <v>28</v>
      </c>
      <c r="X3604" t="s">
        <v>32</v>
      </c>
      <c r="Y3604" s="46" t="str">
        <f>IF(V3604="","",_xlfn.LET(_xlpm.x,VLOOKUP(V3604,'Drop-down_menus'!$D$2:$E$13,2,FALSE),IF(_xlpm.x=0,"",_xlpm.x)))</f>
        <v>https://orcid.org/0000-0002-0981-7442</v>
      </c>
      <c r="Z3604" s="46" t="str">
        <f>IF(W3604="","",_xlfn.LET(_xlpm.x,VLOOKUP(W3604,'Drop-down_menus'!$D$2:$E$13,2,FALSE),IF(_xlpm.x=0,"",_xlpm.x)))</f>
        <v>https://orcid.org/0000-0002-9037-7623</v>
      </c>
      <c r="AA3604" s="46" t="str">
        <f>IF(X3604="","",_xlfn.LET(_xlpm.x,VLOOKUP(X3604,'Drop-down_menus'!$D$2:$E$13,2,FALSE),IF(_xlpm.x=0,"",_xlpm.x)))</f>
        <v>https://orcid.org/0000-0001-5748-602X</v>
      </c>
      <c r="AB3604" s="46" t="s">
        <v>172</v>
      </c>
      <c r="AC3604" s="46" t="s">
        <v>1114</v>
      </c>
    </row>
    <row r="3605" spans="1:29" ht="15" customHeight="1">
      <c r="A3605" s="46">
        <v>3151</v>
      </c>
      <c r="B3605" s="2">
        <v>4660</v>
      </c>
      <c r="C3605" t="s">
        <v>919</v>
      </c>
      <c r="D3605" s="46" t="b">
        <f>COUNTIF(Events!$B$2:$B$171, C3605) &gt; 0</f>
        <v>1</v>
      </c>
      <c r="E3605" s="46" t="s">
        <v>1109</v>
      </c>
      <c r="F3605" s="46" t="s">
        <v>1107</v>
      </c>
      <c r="G3605" t="s">
        <v>177</v>
      </c>
      <c r="H3605"/>
      <c r="I3605" s="46" t="s">
        <v>177</v>
      </c>
      <c r="J3605" s="46" t="str">
        <f>IF(I3605="","",_xlfn.LET(_xlpm.x,VLOOKUP(I3605,'2026-01-09_taxon-match'!$A$2:$N$81,4,FALSE),IF(_xlpm.x=0,"",_xlpm.x)))</f>
        <v>Sterechinus neumayeri</v>
      </c>
      <c r="K3605"/>
      <c r="L3605" s="46" t="str">
        <f>IF(I3605="","",_xlfn.LET(_xlpm.x,VLOOKUP(I3605,'2026-01-09_taxon-match'!$A$2:$N$81,3,FALSE),IF(_xlpm.x=0,"",_xlpm.x)))</f>
        <v>urn:lsid:marinespecies.org:taxname:160831</v>
      </c>
      <c r="M3605" s="46" t="str">
        <f>IF($I3605="","",_xlfn.LET(_xlpm.x,VLOOKUP($I3605,'2026-01-09_taxon-match'!$A$2:$N$81,5,FALSE),IF(_xlpm.x=0,"",_xlpm.x)))</f>
        <v>(Meissner, 1900)</v>
      </c>
      <c r="N3605" s="46" t="str">
        <f>IF($I3605="","",_xlfn.LET(_xlpm.x,VLOOKUP($I3605,'2026-01-09_taxon-match'!$A$2:$N$81,6,FALSE),IF(_xlpm.x=0,"",_xlpm.x)))</f>
        <v>Animalia</v>
      </c>
      <c r="O3605" s="46" t="str">
        <f>IF($I3605="","",_xlfn.LET(_xlpm.x,VLOOKUP($I3605,'2026-01-09_taxon-match'!$A$2:$N$81,7,FALSE),IF(_xlpm.x=0,"",_xlpm.x)))</f>
        <v>Echinodermata</v>
      </c>
      <c r="P3605" s="46" t="str">
        <f>IF($I3605="","",_xlfn.LET(_xlpm.x,VLOOKUP($I3605,'2026-01-09_taxon-match'!$A$2:$N$81,8,FALSE),IF(_xlpm.x=0,"",_xlpm.x)))</f>
        <v>Echinoidea</v>
      </c>
      <c r="Q3605" s="46" t="str">
        <f>IF($I3605="","",_xlfn.LET(_xlpm.x,VLOOKUP($I3605,'2026-01-09_taxon-match'!$A$2:$N$81,9,FALSE),IF(_xlpm.x=0,"",_xlpm.x)))</f>
        <v>Camarodonta</v>
      </c>
      <c r="R3605" s="46" t="str">
        <f>IF($I3605="","",_xlfn.LET(_xlpm.x,VLOOKUP($I3605,'2026-01-09_taxon-match'!$A$2:$N$81,10,FALSE),IF(_xlpm.x=0,"",_xlpm.x)))</f>
        <v>Echinidae</v>
      </c>
      <c r="S3605" s="46" t="str">
        <f>IF($I3605="","",_xlfn.LET(_xlpm.x,VLOOKUP($I3605,'2026-01-09_taxon-match'!$A$2:$N$81,11,FALSE),IF(_xlpm.x=0,"",_xlpm.x)))</f>
        <v>Sterechinus</v>
      </c>
      <c r="T3605" s="46" t="str">
        <f>IF($I3605="","",_xlfn.LET(_xlpm.x,VLOOKUP($I3605,'2026-01-09_taxon-match'!$A$2:$N$81,13,FALSE),IF(_xlpm.x=0,"",_xlpm.x)))</f>
        <v>neumayeri</v>
      </c>
      <c r="V3605" t="s">
        <v>43</v>
      </c>
      <c r="W3605" t="s">
        <v>28</v>
      </c>
      <c r="X3605" t="s">
        <v>32</v>
      </c>
      <c r="Y3605" s="46" t="str">
        <f>IF(V3605="","",_xlfn.LET(_xlpm.x,VLOOKUP(V3605,'Drop-down_menus'!$D$2:$E$13,2,FALSE),IF(_xlpm.x=0,"",_xlpm.x)))</f>
        <v>https://orcid.org/0000-0002-0981-7442</v>
      </c>
      <c r="Z3605" s="46" t="str">
        <f>IF(W3605="","",_xlfn.LET(_xlpm.x,VLOOKUP(W3605,'Drop-down_menus'!$D$2:$E$13,2,FALSE),IF(_xlpm.x=0,"",_xlpm.x)))</f>
        <v>https://orcid.org/0000-0002-9037-7623</v>
      </c>
      <c r="AA3605" s="46" t="str">
        <f>IF(X3605="","",_xlfn.LET(_xlpm.x,VLOOKUP(X3605,'Drop-down_menus'!$D$2:$E$13,2,FALSE),IF(_xlpm.x=0,"",_xlpm.x)))</f>
        <v>https://orcid.org/0000-0001-5748-602X</v>
      </c>
      <c r="AB3605" s="46" t="s">
        <v>172</v>
      </c>
      <c r="AC3605" s="46" t="s">
        <v>189</v>
      </c>
    </row>
    <row r="3606" spans="1:29" ht="15" customHeight="1">
      <c r="A3606" s="46">
        <v>3151</v>
      </c>
      <c r="B3606" s="2">
        <v>4661</v>
      </c>
      <c r="C3606" t="s">
        <v>919</v>
      </c>
      <c r="D3606" s="46" t="b">
        <f>COUNTIF(Events!$B$2:$B$171, C3606) &gt; 0</f>
        <v>1</v>
      </c>
      <c r="E3606" s="46" t="s">
        <v>1110</v>
      </c>
      <c r="F3606" s="46" t="s">
        <v>1108</v>
      </c>
      <c r="G3606" t="s">
        <v>177</v>
      </c>
      <c r="H3606"/>
      <c r="I3606" s="46" t="s">
        <v>177</v>
      </c>
      <c r="J3606" s="46" t="str">
        <f>IF(I3606="","",_xlfn.LET(_xlpm.x,VLOOKUP(I3606,'2026-01-09_taxon-match'!$A$2:$N$81,4,FALSE),IF(_xlpm.x=0,"",_xlpm.x)))</f>
        <v>Sterechinus neumayeri</v>
      </c>
      <c r="K3606"/>
      <c r="L3606" s="46" t="str">
        <f>IF(I3606="","",_xlfn.LET(_xlpm.x,VLOOKUP(I3606,'2026-01-09_taxon-match'!$A$2:$N$81,3,FALSE),IF(_xlpm.x=0,"",_xlpm.x)))</f>
        <v>urn:lsid:marinespecies.org:taxname:160831</v>
      </c>
      <c r="M3606" s="46" t="str">
        <f>IF($I3606="","",_xlfn.LET(_xlpm.x,VLOOKUP($I3606,'2026-01-09_taxon-match'!$A$2:$N$81,5,FALSE),IF(_xlpm.x=0,"",_xlpm.x)))</f>
        <v>(Meissner, 1900)</v>
      </c>
      <c r="N3606" s="46" t="str">
        <f>IF($I3606="","",_xlfn.LET(_xlpm.x,VLOOKUP($I3606,'2026-01-09_taxon-match'!$A$2:$N$81,6,FALSE),IF(_xlpm.x=0,"",_xlpm.x)))</f>
        <v>Animalia</v>
      </c>
      <c r="O3606" s="46" t="str">
        <f>IF($I3606="","",_xlfn.LET(_xlpm.x,VLOOKUP($I3606,'2026-01-09_taxon-match'!$A$2:$N$81,7,FALSE),IF(_xlpm.x=0,"",_xlpm.x)))</f>
        <v>Echinodermata</v>
      </c>
      <c r="P3606" s="46" t="str">
        <f>IF($I3606="","",_xlfn.LET(_xlpm.x,VLOOKUP($I3606,'2026-01-09_taxon-match'!$A$2:$N$81,8,FALSE),IF(_xlpm.x=0,"",_xlpm.x)))</f>
        <v>Echinoidea</v>
      </c>
      <c r="Q3606" s="46" t="str">
        <f>IF($I3606="","",_xlfn.LET(_xlpm.x,VLOOKUP($I3606,'2026-01-09_taxon-match'!$A$2:$N$81,9,FALSE),IF(_xlpm.x=0,"",_xlpm.x)))</f>
        <v>Camarodonta</v>
      </c>
      <c r="R3606" s="46" t="str">
        <f>IF($I3606="","",_xlfn.LET(_xlpm.x,VLOOKUP($I3606,'2026-01-09_taxon-match'!$A$2:$N$81,10,FALSE),IF(_xlpm.x=0,"",_xlpm.x)))</f>
        <v>Echinidae</v>
      </c>
      <c r="S3606" s="46" t="str">
        <f>IF($I3606="","",_xlfn.LET(_xlpm.x,VLOOKUP($I3606,'2026-01-09_taxon-match'!$A$2:$N$81,11,FALSE),IF(_xlpm.x=0,"",_xlpm.x)))</f>
        <v>Sterechinus</v>
      </c>
      <c r="T3606" s="46" t="str">
        <f>IF($I3606="","",_xlfn.LET(_xlpm.x,VLOOKUP($I3606,'2026-01-09_taxon-match'!$A$2:$N$81,13,FALSE),IF(_xlpm.x=0,"",_xlpm.x)))</f>
        <v>neumayeri</v>
      </c>
      <c r="V3606" t="s">
        <v>43</v>
      </c>
      <c r="W3606" t="s">
        <v>28</v>
      </c>
      <c r="X3606" t="s">
        <v>32</v>
      </c>
      <c r="Y3606" s="46" t="str">
        <f>IF(V3606="","",_xlfn.LET(_xlpm.x,VLOOKUP(V3606,'Drop-down_menus'!$D$2:$E$13,2,FALSE),IF(_xlpm.x=0,"",_xlpm.x)))</f>
        <v>https://orcid.org/0000-0002-0981-7442</v>
      </c>
      <c r="Z3606" s="46" t="str">
        <f>IF(W3606="","",_xlfn.LET(_xlpm.x,VLOOKUP(W3606,'Drop-down_menus'!$D$2:$E$13,2,FALSE),IF(_xlpm.x=0,"",_xlpm.x)))</f>
        <v>https://orcid.org/0000-0002-9037-7623</v>
      </c>
      <c r="AA3606" s="46" t="str">
        <f>IF(X3606="","",_xlfn.LET(_xlpm.x,VLOOKUP(X3606,'Drop-down_menus'!$D$2:$E$13,2,FALSE),IF(_xlpm.x=0,"",_xlpm.x)))</f>
        <v>https://orcid.org/0000-0001-5748-602X</v>
      </c>
      <c r="AB3606" s="46" t="s">
        <v>229</v>
      </c>
      <c r="AC3606" s="46" t="s">
        <v>1114</v>
      </c>
    </row>
    <row r="3607" spans="1:29" ht="15" customHeight="1">
      <c r="A3607" s="46">
        <v>3151</v>
      </c>
      <c r="B3607" s="2">
        <v>4662</v>
      </c>
      <c r="C3607" t="s">
        <v>919</v>
      </c>
      <c r="D3607" s="46" t="b">
        <f>COUNTIF(Events!$B$2:$B$171, C3607) &gt; 0</f>
        <v>1</v>
      </c>
      <c r="E3607" s="46" t="s">
        <v>1111</v>
      </c>
      <c r="F3607" s="46" t="s">
        <v>1108</v>
      </c>
      <c r="G3607" t="s">
        <v>177</v>
      </c>
      <c r="H3607"/>
      <c r="I3607" s="46" t="s">
        <v>177</v>
      </c>
      <c r="J3607" s="46" t="str">
        <f>IF(I3607="","",_xlfn.LET(_xlpm.x,VLOOKUP(I3607,'2026-01-09_taxon-match'!$A$2:$N$81,4,FALSE),IF(_xlpm.x=0,"",_xlpm.x)))</f>
        <v>Sterechinus neumayeri</v>
      </c>
      <c r="K3607"/>
      <c r="L3607" s="46" t="str">
        <f>IF(I3607="","",_xlfn.LET(_xlpm.x,VLOOKUP(I3607,'2026-01-09_taxon-match'!$A$2:$N$81,3,FALSE),IF(_xlpm.x=0,"",_xlpm.x)))</f>
        <v>urn:lsid:marinespecies.org:taxname:160831</v>
      </c>
      <c r="M3607" s="46" t="str">
        <f>IF($I3607="","",_xlfn.LET(_xlpm.x,VLOOKUP($I3607,'2026-01-09_taxon-match'!$A$2:$N$81,5,FALSE),IF(_xlpm.x=0,"",_xlpm.x)))</f>
        <v>(Meissner, 1900)</v>
      </c>
      <c r="N3607" s="46" t="str">
        <f>IF($I3607="","",_xlfn.LET(_xlpm.x,VLOOKUP($I3607,'2026-01-09_taxon-match'!$A$2:$N$81,6,FALSE),IF(_xlpm.x=0,"",_xlpm.x)))</f>
        <v>Animalia</v>
      </c>
      <c r="O3607" s="46" t="str">
        <f>IF($I3607="","",_xlfn.LET(_xlpm.x,VLOOKUP($I3607,'2026-01-09_taxon-match'!$A$2:$N$81,7,FALSE),IF(_xlpm.x=0,"",_xlpm.x)))</f>
        <v>Echinodermata</v>
      </c>
      <c r="P3607" s="46" t="str">
        <f>IF($I3607="","",_xlfn.LET(_xlpm.x,VLOOKUP($I3607,'2026-01-09_taxon-match'!$A$2:$N$81,8,FALSE),IF(_xlpm.x=0,"",_xlpm.x)))</f>
        <v>Echinoidea</v>
      </c>
      <c r="Q3607" s="46" t="str">
        <f>IF($I3607="","",_xlfn.LET(_xlpm.x,VLOOKUP($I3607,'2026-01-09_taxon-match'!$A$2:$N$81,9,FALSE),IF(_xlpm.x=0,"",_xlpm.x)))</f>
        <v>Camarodonta</v>
      </c>
      <c r="R3607" s="46" t="str">
        <f>IF($I3607="","",_xlfn.LET(_xlpm.x,VLOOKUP($I3607,'2026-01-09_taxon-match'!$A$2:$N$81,10,FALSE),IF(_xlpm.x=0,"",_xlpm.x)))</f>
        <v>Echinidae</v>
      </c>
      <c r="S3607" s="46" t="str">
        <f>IF($I3607="","",_xlfn.LET(_xlpm.x,VLOOKUP($I3607,'2026-01-09_taxon-match'!$A$2:$N$81,11,FALSE),IF(_xlpm.x=0,"",_xlpm.x)))</f>
        <v>Sterechinus</v>
      </c>
      <c r="T3607" s="46" t="str">
        <f>IF($I3607="","",_xlfn.LET(_xlpm.x,VLOOKUP($I3607,'2026-01-09_taxon-match'!$A$2:$N$81,13,FALSE),IF(_xlpm.x=0,"",_xlpm.x)))</f>
        <v>neumayeri</v>
      </c>
      <c r="V3607" t="s">
        <v>43</v>
      </c>
      <c r="W3607" t="s">
        <v>28</v>
      </c>
      <c r="X3607" t="s">
        <v>32</v>
      </c>
      <c r="Y3607" s="46" t="str">
        <f>IF(V3607="","",_xlfn.LET(_xlpm.x,VLOOKUP(V3607,'Drop-down_menus'!$D$2:$E$13,2,FALSE),IF(_xlpm.x=0,"",_xlpm.x)))</f>
        <v>https://orcid.org/0000-0002-0981-7442</v>
      </c>
      <c r="Z3607" s="46" t="str">
        <f>IF(W3607="","",_xlfn.LET(_xlpm.x,VLOOKUP(W3607,'Drop-down_menus'!$D$2:$E$13,2,FALSE),IF(_xlpm.x=0,"",_xlpm.x)))</f>
        <v>https://orcid.org/0000-0002-9037-7623</v>
      </c>
      <c r="AA3607" s="46" t="str">
        <f>IF(X3607="","",_xlfn.LET(_xlpm.x,VLOOKUP(X3607,'Drop-down_menus'!$D$2:$E$13,2,FALSE),IF(_xlpm.x=0,"",_xlpm.x)))</f>
        <v>https://orcid.org/0000-0001-5748-602X</v>
      </c>
      <c r="AB3607" s="46" t="s">
        <v>229</v>
      </c>
      <c r="AC3607" s="46" t="s">
        <v>1114</v>
      </c>
    </row>
    <row r="3608" spans="1:29" ht="15" customHeight="1">
      <c r="A3608" s="46">
        <v>3151</v>
      </c>
      <c r="B3608" s="2">
        <v>4663</v>
      </c>
      <c r="C3608" t="s">
        <v>919</v>
      </c>
      <c r="D3608" s="46" t="b">
        <f>COUNTIF(Events!$B$2:$B$171, C3608) &gt; 0</f>
        <v>1</v>
      </c>
      <c r="E3608" s="2" t="s">
        <v>1106</v>
      </c>
      <c r="F3608" s="46" t="s">
        <v>1105</v>
      </c>
      <c r="G3608" t="s">
        <v>177</v>
      </c>
      <c r="H3608"/>
      <c r="I3608" s="46" t="s">
        <v>177</v>
      </c>
      <c r="J3608" s="46" t="str">
        <f>IF(I3608="","",_xlfn.LET(_xlpm.x,VLOOKUP(I3608,'2026-01-09_taxon-match'!$A$2:$N$81,4,FALSE),IF(_xlpm.x=0,"",_xlpm.x)))</f>
        <v>Sterechinus neumayeri</v>
      </c>
      <c r="K3608"/>
      <c r="L3608" s="46" t="str">
        <f>IF(I3608="","",_xlfn.LET(_xlpm.x,VLOOKUP(I3608,'2026-01-09_taxon-match'!$A$2:$N$81,3,FALSE),IF(_xlpm.x=0,"",_xlpm.x)))</f>
        <v>urn:lsid:marinespecies.org:taxname:160831</v>
      </c>
      <c r="M3608" s="46" t="str">
        <f>IF($I3608="","",_xlfn.LET(_xlpm.x,VLOOKUP($I3608,'2026-01-09_taxon-match'!$A$2:$N$81,5,FALSE),IF(_xlpm.x=0,"",_xlpm.x)))</f>
        <v>(Meissner, 1900)</v>
      </c>
      <c r="N3608" s="46" t="str">
        <f>IF($I3608="","",_xlfn.LET(_xlpm.x,VLOOKUP($I3608,'2026-01-09_taxon-match'!$A$2:$N$81,6,FALSE),IF(_xlpm.x=0,"",_xlpm.x)))</f>
        <v>Animalia</v>
      </c>
      <c r="O3608" s="46" t="str">
        <f>IF($I3608="","",_xlfn.LET(_xlpm.x,VLOOKUP($I3608,'2026-01-09_taxon-match'!$A$2:$N$81,7,FALSE),IF(_xlpm.x=0,"",_xlpm.x)))</f>
        <v>Echinodermata</v>
      </c>
      <c r="P3608" s="46" t="str">
        <f>IF($I3608="","",_xlfn.LET(_xlpm.x,VLOOKUP($I3608,'2026-01-09_taxon-match'!$A$2:$N$81,8,FALSE),IF(_xlpm.x=0,"",_xlpm.x)))</f>
        <v>Echinoidea</v>
      </c>
      <c r="Q3608" s="46" t="str">
        <f>IF($I3608="","",_xlfn.LET(_xlpm.x,VLOOKUP($I3608,'2026-01-09_taxon-match'!$A$2:$N$81,9,FALSE),IF(_xlpm.x=0,"",_xlpm.x)))</f>
        <v>Camarodonta</v>
      </c>
      <c r="R3608" s="46" t="str">
        <f>IF($I3608="","",_xlfn.LET(_xlpm.x,VLOOKUP($I3608,'2026-01-09_taxon-match'!$A$2:$N$81,10,FALSE),IF(_xlpm.x=0,"",_xlpm.x)))</f>
        <v>Echinidae</v>
      </c>
      <c r="S3608" s="46" t="str">
        <f>IF($I3608="","",_xlfn.LET(_xlpm.x,VLOOKUP($I3608,'2026-01-09_taxon-match'!$A$2:$N$81,11,FALSE),IF(_xlpm.x=0,"",_xlpm.x)))</f>
        <v>Sterechinus</v>
      </c>
      <c r="T3608" s="46" t="str">
        <f>IF($I3608="","",_xlfn.LET(_xlpm.x,VLOOKUP($I3608,'2026-01-09_taxon-match'!$A$2:$N$81,13,FALSE),IF(_xlpm.x=0,"",_xlpm.x)))</f>
        <v>neumayeri</v>
      </c>
      <c r="V3608" t="s">
        <v>43</v>
      </c>
      <c r="W3608" t="s">
        <v>28</v>
      </c>
      <c r="X3608" t="s">
        <v>32</v>
      </c>
      <c r="Y3608" s="46" t="str">
        <f>IF(V3608="","",_xlfn.LET(_xlpm.x,VLOOKUP(V3608,'Drop-down_menus'!$D$2:$E$13,2,FALSE),IF(_xlpm.x=0,"",_xlpm.x)))</f>
        <v>https://orcid.org/0000-0002-0981-7442</v>
      </c>
      <c r="Z3608" s="46" t="str">
        <f>IF(W3608="","",_xlfn.LET(_xlpm.x,VLOOKUP(W3608,'Drop-down_menus'!$D$2:$E$13,2,FALSE),IF(_xlpm.x=0,"",_xlpm.x)))</f>
        <v>https://orcid.org/0000-0002-9037-7623</v>
      </c>
      <c r="AA3608" s="46" t="str">
        <f>IF(X3608="","",_xlfn.LET(_xlpm.x,VLOOKUP(X3608,'Drop-down_menus'!$D$2:$E$13,2,FALSE),IF(_xlpm.x=0,"",_xlpm.x)))</f>
        <v>https://orcid.org/0000-0001-5748-602X</v>
      </c>
      <c r="AB3608" s="46" t="s">
        <v>300</v>
      </c>
      <c r="AC3608" s="46" t="s">
        <v>1115</v>
      </c>
    </row>
    <row r="3609" spans="1:29" ht="15" customHeight="1">
      <c r="A3609" s="46">
        <v>3152</v>
      </c>
      <c r="B3609" s="2">
        <v>4664</v>
      </c>
      <c r="C3609" t="s">
        <v>919</v>
      </c>
      <c r="D3609" s="46" t="b">
        <f>COUNTIF(Events!$B$2:$B$171, C3609) &gt; 0</f>
        <v>1</v>
      </c>
      <c r="E3609" s="46" t="s">
        <v>1113</v>
      </c>
      <c r="F3609" s="2" t="s">
        <v>1104</v>
      </c>
      <c r="G3609" t="s">
        <v>177</v>
      </c>
      <c r="H3609"/>
      <c r="I3609" s="46" t="s">
        <v>177</v>
      </c>
      <c r="J3609" s="46" t="str">
        <f>IF(I3609="","",_xlfn.LET(_xlpm.x,VLOOKUP(I3609,'2026-01-09_taxon-match'!$A$2:$N$81,4,FALSE),IF(_xlpm.x=0,"",_xlpm.x)))</f>
        <v>Sterechinus neumayeri</v>
      </c>
      <c r="K3609"/>
      <c r="L3609" s="46" t="str">
        <f>IF(I3609="","",_xlfn.LET(_xlpm.x,VLOOKUP(I3609,'2026-01-09_taxon-match'!$A$2:$N$81,3,FALSE),IF(_xlpm.x=0,"",_xlpm.x)))</f>
        <v>urn:lsid:marinespecies.org:taxname:160831</v>
      </c>
      <c r="M3609" s="46" t="str">
        <f>IF($I3609="","",_xlfn.LET(_xlpm.x,VLOOKUP($I3609,'2026-01-09_taxon-match'!$A$2:$N$81,5,FALSE),IF(_xlpm.x=0,"",_xlpm.x)))</f>
        <v>(Meissner, 1900)</v>
      </c>
      <c r="N3609" s="46" t="str">
        <f>IF($I3609="","",_xlfn.LET(_xlpm.x,VLOOKUP($I3609,'2026-01-09_taxon-match'!$A$2:$N$81,6,FALSE),IF(_xlpm.x=0,"",_xlpm.x)))</f>
        <v>Animalia</v>
      </c>
      <c r="O3609" s="46" t="str">
        <f>IF($I3609="","",_xlfn.LET(_xlpm.x,VLOOKUP($I3609,'2026-01-09_taxon-match'!$A$2:$N$81,7,FALSE),IF(_xlpm.x=0,"",_xlpm.x)))</f>
        <v>Echinodermata</v>
      </c>
      <c r="P3609" s="46" t="str">
        <f>IF($I3609="","",_xlfn.LET(_xlpm.x,VLOOKUP($I3609,'2026-01-09_taxon-match'!$A$2:$N$81,8,FALSE),IF(_xlpm.x=0,"",_xlpm.x)))</f>
        <v>Echinoidea</v>
      </c>
      <c r="Q3609" s="46" t="str">
        <f>IF($I3609="","",_xlfn.LET(_xlpm.x,VLOOKUP($I3609,'2026-01-09_taxon-match'!$A$2:$N$81,9,FALSE),IF(_xlpm.x=0,"",_xlpm.x)))</f>
        <v>Camarodonta</v>
      </c>
      <c r="R3609" s="46" t="str">
        <f>IF($I3609="","",_xlfn.LET(_xlpm.x,VLOOKUP($I3609,'2026-01-09_taxon-match'!$A$2:$N$81,10,FALSE),IF(_xlpm.x=0,"",_xlpm.x)))</f>
        <v>Echinidae</v>
      </c>
      <c r="S3609" s="46" t="str">
        <f>IF($I3609="","",_xlfn.LET(_xlpm.x,VLOOKUP($I3609,'2026-01-09_taxon-match'!$A$2:$N$81,11,FALSE),IF(_xlpm.x=0,"",_xlpm.x)))</f>
        <v>Sterechinus</v>
      </c>
      <c r="T3609" s="46" t="str">
        <f>IF($I3609="","",_xlfn.LET(_xlpm.x,VLOOKUP($I3609,'2026-01-09_taxon-match'!$A$2:$N$81,13,FALSE),IF(_xlpm.x=0,"",_xlpm.x)))</f>
        <v>neumayeri</v>
      </c>
      <c r="U3609"/>
      <c r="V3609" t="s">
        <v>43</v>
      </c>
      <c r="W3609" t="s">
        <v>28</v>
      </c>
      <c r="X3609" t="s">
        <v>32</v>
      </c>
      <c r="Y3609" s="46" t="str">
        <f>IF(V3609="","",_xlfn.LET(_xlpm.x,VLOOKUP(V3609,'Drop-down_menus'!$D$2:$E$13,2,FALSE),IF(_xlpm.x=0,"",_xlpm.x)))</f>
        <v>https://orcid.org/0000-0002-0981-7442</v>
      </c>
      <c r="Z3609" s="46" t="str">
        <f>IF(W3609="","",_xlfn.LET(_xlpm.x,VLOOKUP(W3609,'Drop-down_menus'!$D$2:$E$13,2,FALSE),IF(_xlpm.x=0,"",_xlpm.x)))</f>
        <v>https://orcid.org/0000-0002-9037-7623</v>
      </c>
      <c r="AA3609" s="46" t="str">
        <f>IF(X3609="","",_xlfn.LET(_xlpm.x,VLOOKUP(X3609,'Drop-down_menus'!$D$2:$E$13,2,FALSE),IF(_xlpm.x=0,"",_xlpm.x)))</f>
        <v>https://orcid.org/0000-0001-5748-602X</v>
      </c>
      <c r="AB3609" s="46" t="s">
        <v>172</v>
      </c>
      <c r="AC3609" s="46" t="s">
        <v>1114</v>
      </c>
    </row>
    <row r="3610" spans="1:29" ht="15" customHeight="1">
      <c r="A3610" s="46">
        <v>3152</v>
      </c>
      <c r="B3610" s="2">
        <v>4665</v>
      </c>
      <c r="C3610" t="s">
        <v>919</v>
      </c>
      <c r="D3610" s="46" t="b">
        <f>COUNTIF(Events!$B$2:$B$171, C3610) &gt; 0</f>
        <v>1</v>
      </c>
      <c r="E3610" s="46" t="s">
        <v>1109</v>
      </c>
      <c r="F3610" s="46" t="s">
        <v>1107</v>
      </c>
      <c r="G3610" t="s">
        <v>177</v>
      </c>
      <c r="H3610"/>
      <c r="I3610" s="46" t="s">
        <v>177</v>
      </c>
      <c r="J3610" s="46" t="str">
        <f>IF(I3610="","",_xlfn.LET(_xlpm.x,VLOOKUP(I3610,'2026-01-09_taxon-match'!$A$2:$N$81,4,FALSE),IF(_xlpm.x=0,"",_xlpm.x)))</f>
        <v>Sterechinus neumayeri</v>
      </c>
      <c r="K3610"/>
      <c r="L3610" s="46" t="str">
        <f>IF(I3610="","",_xlfn.LET(_xlpm.x,VLOOKUP(I3610,'2026-01-09_taxon-match'!$A$2:$N$81,3,FALSE),IF(_xlpm.x=0,"",_xlpm.x)))</f>
        <v>urn:lsid:marinespecies.org:taxname:160831</v>
      </c>
      <c r="M3610" s="46" t="str">
        <f>IF($I3610="","",_xlfn.LET(_xlpm.x,VLOOKUP($I3610,'2026-01-09_taxon-match'!$A$2:$N$81,5,FALSE),IF(_xlpm.x=0,"",_xlpm.x)))</f>
        <v>(Meissner, 1900)</v>
      </c>
      <c r="N3610" s="46" t="str">
        <f>IF($I3610="","",_xlfn.LET(_xlpm.x,VLOOKUP($I3610,'2026-01-09_taxon-match'!$A$2:$N$81,6,FALSE),IF(_xlpm.x=0,"",_xlpm.x)))</f>
        <v>Animalia</v>
      </c>
      <c r="O3610" s="46" t="str">
        <f>IF($I3610="","",_xlfn.LET(_xlpm.x,VLOOKUP($I3610,'2026-01-09_taxon-match'!$A$2:$N$81,7,FALSE),IF(_xlpm.x=0,"",_xlpm.x)))</f>
        <v>Echinodermata</v>
      </c>
      <c r="P3610" s="46" t="str">
        <f>IF($I3610="","",_xlfn.LET(_xlpm.x,VLOOKUP($I3610,'2026-01-09_taxon-match'!$A$2:$N$81,8,FALSE),IF(_xlpm.x=0,"",_xlpm.x)))</f>
        <v>Echinoidea</v>
      </c>
      <c r="Q3610" s="46" t="str">
        <f>IF($I3610="","",_xlfn.LET(_xlpm.x,VLOOKUP($I3610,'2026-01-09_taxon-match'!$A$2:$N$81,9,FALSE),IF(_xlpm.x=0,"",_xlpm.x)))</f>
        <v>Camarodonta</v>
      </c>
      <c r="R3610" s="46" t="str">
        <f>IF($I3610="","",_xlfn.LET(_xlpm.x,VLOOKUP($I3610,'2026-01-09_taxon-match'!$A$2:$N$81,10,FALSE),IF(_xlpm.x=0,"",_xlpm.x)))</f>
        <v>Echinidae</v>
      </c>
      <c r="S3610" s="46" t="str">
        <f>IF($I3610="","",_xlfn.LET(_xlpm.x,VLOOKUP($I3610,'2026-01-09_taxon-match'!$A$2:$N$81,11,FALSE),IF(_xlpm.x=0,"",_xlpm.x)))</f>
        <v>Sterechinus</v>
      </c>
      <c r="T3610" s="46" t="str">
        <f>IF($I3610="","",_xlfn.LET(_xlpm.x,VLOOKUP($I3610,'2026-01-09_taxon-match'!$A$2:$N$81,13,FALSE),IF(_xlpm.x=0,"",_xlpm.x)))</f>
        <v>neumayeri</v>
      </c>
      <c r="V3610" t="s">
        <v>43</v>
      </c>
      <c r="W3610" t="s">
        <v>28</v>
      </c>
      <c r="X3610" t="s">
        <v>32</v>
      </c>
      <c r="Y3610" s="46" t="str">
        <f>IF(V3610="","",_xlfn.LET(_xlpm.x,VLOOKUP(V3610,'Drop-down_menus'!$D$2:$E$13,2,FALSE),IF(_xlpm.x=0,"",_xlpm.x)))</f>
        <v>https://orcid.org/0000-0002-0981-7442</v>
      </c>
      <c r="Z3610" s="46" t="str">
        <f>IF(W3610="","",_xlfn.LET(_xlpm.x,VLOOKUP(W3610,'Drop-down_menus'!$D$2:$E$13,2,FALSE),IF(_xlpm.x=0,"",_xlpm.x)))</f>
        <v>https://orcid.org/0000-0002-9037-7623</v>
      </c>
      <c r="AA3610" s="46" t="str">
        <f>IF(X3610="","",_xlfn.LET(_xlpm.x,VLOOKUP(X3610,'Drop-down_menus'!$D$2:$E$13,2,FALSE),IF(_xlpm.x=0,"",_xlpm.x)))</f>
        <v>https://orcid.org/0000-0001-5748-602X</v>
      </c>
      <c r="AB3610" s="46" t="s">
        <v>172</v>
      </c>
      <c r="AC3610" s="46" t="s">
        <v>189</v>
      </c>
    </row>
    <row r="3611" spans="1:29" ht="15" customHeight="1">
      <c r="A3611" s="46">
        <v>3152</v>
      </c>
      <c r="B3611" s="2">
        <v>4666</v>
      </c>
      <c r="C3611" t="s">
        <v>919</v>
      </c>
      <c r="D3611" s="46" t="b">
        <f>COUNTIF(Events!$B$2:$B$171, C3611) &gt; 0</f>
        <v>1</v>
      </c>
      <c r="E3611" s="46" t="s">
        <v>1110</v>
      </c>
      <c r="F3611" s="46" t="s">
        <v>1108</v>
      </c>
      <c r="G3611" t="s">
        <v>177</v>
      </c>
      <c r="H3611"/>
      <c r="I3611" s="46" t="s">
        <v>177</v>
      </c>
      <c r="J3611" s="46" t="str">
        <f>IF(I3611="","",_xlfn.LET(_xlpm.x,VLOOKUP(I3611,'2026-01-09_taxon-match'!$A$2:$N$81,4,FALSE),IF(_xlpm.x=0,"",_xlpm.x)))</f>
        <v>Sterechinus neumayeri</v>
      </c>
      <c r="K3611"/>
      <c r="L3611" s="46" t="str">
        <f>IF(I3611="","",_xlfn.LET(_xlpm.x,VLOOKUP(I3611,'2026-01-09_taxon-match'!$A$2:$N$81,3,FALSE),IF(_xlpm.x=0,"",_xlpm.x)))</f>
        <v>urn:lsid:marinespecies.org:taxname:160831</v>
      </c>
      <c r="M3611" s="46" t="str">
        <f>IF($I3611="","",_xlfn.LET(_xlpm.x,VLOOKUP($I3611,'2026-01-09_taxon-match'!$A$2:$N$81,5,FALSE),IF(_xlpm.x=0,"",_xlpm.x)))</f>
        <v>(Meissner, 1900)</v>
      </c>
      <c r="N3611" s="46" t="str">
        <f>IF($I3611="","",_xlfn.LET(_xlpm.x,VLOOKUP($I3611,'2026-01-09_taxon-match'!$A$2:$N$81,6,FALSE),IF(_xlpm.x=0,"",_xlpm.x)))</f>
        <v>Animalia</v>
      </c>
      <c r="O3611" s="46" t="str">
        <f>IF($I3611="","",_xlfn.LET(_xlpm.x,VLOOKUP($I3611,'2026-01-09_taxon-match'!$A$2:$N$81,7,FALSE),IF(_xlpm.x=0,"",_xlpm.x)))</f>
        <v>Echinodermata</v>
      </c>
      <c r="P3611" s="46" t="str">
        <f>IF($I3611="","",_xlfn.LET(_xlpm.x,VLOOKUP($I3611,'2026-01-09_taxon-match'!$A$2:$N$81,8,FALSE),IF(_xlpm.x=0,"",_xlpm.x)))</f>
        <v>Echinoidea</v>
      </c>
      <c r="Q3611" s="46" t="str">
        <f>IF($I3611="","",_xlfn.LET(_xlpm.x,VLOOKUP($I3611,'2026-01-09_taxon-match'!$A$2:$N$81,9,FALSE),IF(_xlpm.x=0,"",_xlpm.x)))</f>
        <v>Camarodonta</v>
      </c>
      <c r="R3611" s="46" t="str">
        <f>IF($I3611="","",_xlfn.LET(_xlpm.x,VLOOKUP($I3611,'2026-01-09_taxon-match'!$A$2:$N$81,10,FALSE),IF(_xlpm.x=0,"",_xlpm.x)))</f>
        <v>Echinidae</v>
      </c>
      <c r="S3611" s="46" t="str">
        <f>IF($I3611="","",_xlfn.LET(_xlpm.x,VLOOKUP($I3611,'2026-01-09_taxon-match'!$A$2:$N$81,11,FALSE),IF(_xlpm.x=0,"",_xlpm.x)))</f>
        <v>Sterechinus</v>
      </c>
      <c r="T3611" s="46" t="str">
        <f>IF($I3611="","",_xlfn.LET(_xlpm.x,VLOOKUP($I3611,'2026-01-09_taxon-match'!$A$2:$N$81,13,FALSE),IF(_xlpm.x=0,"",_xlpm.x)))</f>
        <v>neumayeri</v>
      </c>
      <c r="V3611" t="s">
        <v>43</v>
      </c>
      <c r="W3611" t="s">
        <v>28</v>
      </c>
      <c r="X3611" t="s">
        <v>32</v>
      </c>
      <c r="Y3611" s="46" t="str">
        <f>IF(V3611="","",_xlfn.LET(_xlpm.x,VLOOKUP(V3611,'Drop-down_menus'!$D$2:$E$13,2,FALSE),IF(_xlpm.x=0,"",_xlpm.x)))</f>
        <v>https://orcid.org/0000-0002-0981-7442</v>
      </c>
      <c r="Z3611" s="46" t="str">
        <f>IF(W3611="","",_xlfn.LET(_xlpm.x,VLOOKUP(W3611,'Drop-down_menus'!$D$2:$E$13,2,FALSE),IF(_xlpm.x=0,"",_xlpm.x)))</f>
        <v>https://orcid.org/0000-0002-9037-7623</v>
      </c>
      <c r="AA3611" s="46" t="str">
        <f>IF(X3611="","",_xlfn.LET(_xlpm.x,VLOOKUP(X3611,'Drop-down_menus'!$D$2:$E$13,2,FALSE),IF(_xlpm.x=0,"",_xlpm.x)))</f>
        <v>https://orcid.org/0000-0001-5748-602X</v>
      </c>
      <c r="AB3611" s="46" t="s">
        <v>229</v>
      </c>
      <c r="AC3611" s="46" t="s">
        <v>1114</v>
      </c>
    </row>
    <row r="3612" spans="1:29" ht="15" customHeight="1">
      <c r="A3612" s="46">
        <v>3152</v>
      </c>
      <c r="B3612" s="2">
        <v>4667</v>
      </c>
      <c r="C3612" t="s">
        <v>919</v>
      </c>
      <c r="D3612" s="46" t="b">
        <f>COUNTIF(Events!$B$2:$B$171, C3612) &gt; 0</f>
        <v>1</v>
      </c>
      <c r="E3612" s="46" t="s">
        <v>1111</v>
      </c>
      <c r="F3612" s="46" t="s">
        <v>1108</v>
      </c>
      <c r="G3612" t="s">
        <v>177</v>
      </c>
      <c r="H3612"/>
      <c r="I3612" s="46" t="s">
        <v>177</v>
      </c>
      <c r="J3612" s="46" t="str">
        <f>IF(I3612="","",_xlfn.LET(_xlpm.x,VLOOKUP(I3612,'2026-01-09_taxon-match'!$A$2:$N$81,4,FALSE),IF(_xlpm.x=0,"",_xlpm.x)))</f>
        <v>Sterechinus neumayeri</v>
      </c>
      <c r="K3612"/>
      <c r="L3612" s="46" t="str">
        <f>IF(I3612="","",_xlfn.LET(_xlpm.x,VLOOKUP(I3612,'2026-01-09_taxon-match'!$A$2:$N$81,3,FALSE),IF(_xlpm.x=0,"",_xlpm.x)))</f>
        <v>urn:lsid:marinespecies.org:taxname:160831</v>
      </c>
      <c r="M3612" s="46" t="str">
        <f>IF($I3612="","",_xlfn.LET(_xlpm.x,VLOOKUP($I3612,'2026-01-09_taxon-match'!$A$2:$N$81,5,FALSE),IF(_xlpm.x=0,"",_xlpm.x)))</f>
        <v>(Meissner, 1900)</v>
      </c>
      <c r="N3612" s="46" t="str">
        <f>IF($I3612="","",_xlfn.LET(_xlpm.x,VLOOKUP($I3612,'2026-01-09_taxon-match'!$A$2:$N$81,6,FALSE),IF(_xlpm.x=0,"",_xlpm.x)))</f>
        <v>Animalia</v>
      </c>
      <c r="O3612" s="46" t="str">
        <f>IF($I3612="","",_xlfn.LET(_xlpm.x,VLOOKUP($I3612,'2026-01-09_taxon-match'!$A$2:$N$81,7,FALSE),IF(_xlpm.x=0,"",_xlpm.x)))</f>
        <v>Echinodermata</v>
      </c>
      <c r="P3612" s="46" t="str">
        <f>IF($I3612="","",_xlfn.LET(_xlpm.x,VLOOKUP($I3612,'2026-01-09_taxon-match'!$A$2:$N$81,8,FALSE),IF(_xlpm.x=0,"",_xlpm.x)))</f>
        <v>Echinoidea</v>
      </c>
      <c r="Q3612" s="46" t="str">
        <f>IF($I3612="","",_xlfn.LET(_xlpm.x,VLOOKUP($I3612,'2026-01-09_taxon-match'!$A$2:$N$81,9,FALSE),IF(_xlpm.x=0,"",_xlpm.x)))</f>
        <v>Camarodonta</v>
      </c>
      <c r="R3612" s="46" t="str">
        <f>IF($I3612="","",_xlfn.LET(_xlpm.x,VLOOKUP($I3612,'2026-01-09_taxon-match'!$A$2:$N$81,10,FALSE),IF(_xlpm.x=0,"",_xlpm.x)))</f>
        <v>Echinidae</v>
      </c>
      <c r="S3612" s="46" t="str">
        <f>IF($I3612="","",_xlfn.LET(_xlpm.x,VLOOKUP($I3612,'2026-01-09_taxon-match'!$A$2:$N$81,11,FALSE),IF(_xlpm.x=0,"",_xlpm.x)))</f>
        <v>Sterechinus</v>
      </c>
      <c r="T3612" s="46" t="str">
        <f>IF($I3612="","",_xlfn.LET(_xlpm.x,VLOOKUP($I3612,'2026-01-09_taxon-match'!$A$2:$N$81,13,FALSE),IF(_xlpm.x=0,"",_xlpm.x)))</f>
        <v>neumayeri</v>
      </c>
      <c r="V3612" t="s">
        <v>43</v>
      </c>
      <c r="W3612" t="s">
        <v>28</v>
      </c>
      <c r="X3612" t="s">
        <v>32</v>
      </c>
      <c r="Y3612" s="46" t="str">
        <f>IF(V3612="","",_xlfn.LET(_xlpm.x,VLOOKUP(V3612,'Drop-down_menus'!$D$2:$E$13,2,FALSE),IF(_xlpm.x=0,"",_xlpm.x)))</f>
        <v>https://orcid.org/0000-0002-0981-7442</v>
      </c>
      <c r="Z3612" s="46" t="str">
        <f>IF(W3612="","",_xlfn.LET(_xlpm.x,VLOOKUP(W3612,'Drop-down_menus'!$D$2:$E$13,2,FALSE),IF(_xlpm.x=0,"",_xlpm.x)))</f>
        <v>https://orcid.org/0000-0002-9037-7623</v>
      </c>
      <c r="AA3612" s="46" t="str">
        <f>IF(X3612="","",_xlfn.LET(_xlpm.x,VLOOKUP(X3612,'Drop-down_menus'!$D$2:$E$13,2,FALSE),IF(_xlpm.x=0,"",_xlpm.x)))</f>
        <v>https://orcid.org/0000-0001-5748-602X</v>
      </c>
      <c r="AB3612" s="46" t="s">
        <v>229</v>
      </c>
      <c r="AC3612" s="46" t="s">
        <v>1114</v>
      </c>
    </row>
    <row r="3613" spans="1:29" ht="15" customHeight="1">
      <c r="A3613" s="46">
        <v>3152</v>
      </c>
      <c r="B3613" s="2">
        <v>4668</v>
      </c>
      <c r="C3613" t="s">
        <v>919</v>
      </c>
      <c r="D3613" s="46" t="b">
        <f>COUNTIF(Events!$B$2:$B$171, C3613) &gt; 0</f>
        <v>1</v>
      </c>
      <c r="E3613" s="2" t="s">
        <v>1106</v>
      </c>
      <c r="F3613" s="46" t="s">
        <v>1105</v>
      </c>
      <c r="G3613" t="s">
        <v>177</v>
      </c>
      <c r="H3613"/>
      <c r="I3613" s="46" t="s">
        <v>177</v>
      </c>
      <c r="J3613" s="46" t="str">
        <f>IF(I3613="","",_xlfn.LET(_xlpm.x,VLOOKUP(I3613,'2026-01-09_taxon-match'!$A$2:$N$81,4,FALSE),IF(_xlpm.x=0,"",_xlpm.x)))</f>
        <v>Sterechinus neumayeri</v>
      </c>
      <c r="K3613"/>
      <c r="L3613" s="46" t="str">
        <f>IF(I3613="","",_xlfn.LET(_xlpm.x,VLOOKUP(I3613,'2026-01-09_taxon-match'!$A$2:$N$81,3,FALSE),IF(_xlpm.x=0,"",_xlpm.x)))</f>
        <v>urn:lsid:marinespecies.org:taxname:160831</v>
      </c>
      <c r="M3613" s="46" t="str">
        <f>IF($I3613="","",_xlfn.LET(_xlpm.x,VLOOKUP($I3613,'2026-01-09_taxon-match'!$A$2:$N$81,5,FALSE),IF(_xlpm.x=0,"",_xlpm.x)))</f>
        <v>(Meissner, 1900)</v>
      </c>
      <c r="N3613" s="46" t="str">
        <f>IF($I3613="","",_xlfn.LET(_xlpm.x,VLOOKUP($I3613,'2026-01-09_taxon-match'!$A$2:$N$81,6,FALSE),IF(_xlpm.x=0,"",_xlpm.x)))</f>
        <v>Animalia</v>
      </c>
      <c r="O3613" s="46" t="str">
        <f>IF($I3613="","",_xlfn.LET(_xlpm.x,VLOOKUP($I3613,'2026-01-09_taxon-match'!$A$2:$N$81,7,FALSE),IF(_xlpm.x=0,"",_xlpm.x)))</f>
        <v>Echinodermata</v>
      </c>
      <c r="P3613" s="46" t="str">
        <f>IF($I3613="","",_xlfn.LET(_xlpm.x,VLOOKUP($I3613,'2026-01-09_taxon-match'!$A$2:$N$81,8,FALSE),IF(_xlpm.x=0,"",_xlpm.x)))</f>
        <v>Echinoidea</v>
      </c>
      <c r="Q3613" s="46" t="str">
        <f>IF($I3613="","",_xlfn.LET(_xlpm.x,VLOOKUP($I3613,'2026-01-09_taxon-match'!$A$2:$N$81,9,FALSE),IF(_xlpm.x=0,"",_xlpm.x)))</f>
        <v>Camarodonta</v>
      </c>
      <c r="R3613" s="46" t="str">
        <f>IF($I3613="","",_xlfn.LET(_xlpm.x,VLOOKUP($I3613,'2026-01-09_taxon-match'!$A$2:$N$81,10,FALSE),IF(_xlpm.x=0,"",_xlpm.x)))</f>
        <v>Echinidae</v>
      </c>
      <c r="S3613" s="46" t="str">
        <f>IF($I3613="","",_xlfn.LET(_xlpm.x,VLOOKUP($I3613,'2026-01-09_taxon-match'!$A$2:$N$81,11,FALSE),IF(_xlpm.x=0,"",_xlpm.x)))</f>
        <v>Sterechinus</v>
      </c>
      <c r="T3613" s="46" t="str">
        <f>IF($I3613="","",_xlfn.LET(_xlpm.x,VLOOKUP($I3613,'2026-01-09_taxon-match'!$A$2:$N$81,13,FALSE),IF(_xlpm.x=0,"",_xlpm.x)))</f>
        <v>neumayeri</v>
      </c>
      <c r="V3613" t="s">
        <v>43</v>
      </c>
      <c r="W3613" t="s">
        <v>28</v>
      </c>
      <c r="X3613" t="s">
        <v>32</v>
      </c>
      <c r="Y3613" s="46" t="str">
        <f>IF(V3613="","",_xlfn.LET(_xlpm.x,VLOOKUP(V3613,'Drop-down_menus'!$D$2:$E$13,2,FALSE),IF(_xlpm.x=0,"",_xlpm.x)))</f>
        <v>https://orcid.org/0000-0002-0981-7442</v>
      </c>
      <c r="Z3613" s="46" t="str">
        <f>IF(W3613="","",_xlfn.LET(_xlpm.x,VLOOKUP(W3613,'Drop-down_menus'!$D$2:$E$13,2,FALSE),IF(_xlpm.x=0,"",_xlpm.x)))</f>
        <v>https://orcid.org/0000-0002-9037-7623</v>
      </c>
      <c r="AA3613" s="46" t="str">
        <f>IF(X3613="","",_xlfn.LET(_xlpm.x,VLOOKUP(X3613,'Drop-down_menus'!$D$2:$E$13,2,FALSE),IF(_xlpm.x=0,"",_xlpm.x)))</f>
        <v>https://orcid.org/0000-0001-5748-602X</v>
      </c>
      <c r="AB3613" s="46" t="s">
        <v>300</v>
      </c>
      <c r="AC3613" s="46" t="s">
        <v>1115</v>
      </c>
    </row>
    <row r="3614" spans="1:29" ht="15" customHeight="1">
      <c r="A3614" s="46">
        <v>3153</v>
      </c>
      <c r="B3614" s="2">
        <v>4669</v>
      </c>
      <c r="C3614" t="s">
        <v>919</v>
      </c>
      <c r="D3614" s="46" t="b">
        <f>COUNTIF(Events!$B$2:$B$171, C3614) &gt; 0</f>
        <v>1</v>
      </c>
      <c r="E3614" s="46" t="s">
        <v>1113</v>
      </c>
      <c r="F3614" s="2" t="s">
        <v>1104</v>
      </c>
      <c r="G3614" t="s">
        <v>177</v>
      </c>
      <c r="H3614"/>
      <c r="I3614" s="46" t="s">
        <v>177</v>
      </c>
      <c r="J3614" s="46" t="str">
        <f>IF(I3614="","",_xlfn.LET(_xlpm.x,VLOOKUP(I3614,'2026-01-09_taxon-match'!$A$2:$N$81,4,FALSE),IF(_xlpm.x=0,"",_xlpm.x)))</f>
        <v>Sterechinus neumayeri</v>
      </c>
      <c r="K3614"/>
      <c r="L3614" s="46" t="str">
        <f>IF(I3614="","",_xlfn.LET(_xlpm.x,VLOOKUP(I3614,'2026-01-09_taxon-match'!$A$2:$N$81,3,FALSE),IF(_xlpm.x=0,"",_xlpm.x)))</f>
        <v>urn:lsid:marinespecies.org:taxname:160831</v>
      </c>
      <c r="M3614" s="46" t="str">
        <f>IF($I3614="","",_xlfn.LET(_xlpm.x,VLOOKUP($I3614,'2026-01-09_taxon-match'!$A$2:$N$81,5,FALSE),IF(_xlpm.x=0,"",_xlpm.x)))</f>
        <v>(Meissner, 1900)</v>
      </c>
      <c r="N3614" s="46" t="str">
        <f>IF($I3614="","",_xlfn.LET(_xlpm.x,VLOOKUP($I3614,'2026-01-09_taxon-match'!$A$2:$N$81,6,FALSE),IF(_xlpm.x=0,"",_xlpm.x)))</f>
        <v>Animalia</v>
      </c>
      <c r="O3614" s="46" t="str">
        <f>IF($I3614="","",_xlfn.LET(_xlpm.x,VLOOKUP($I3614,'2026-01-09_taxon-match'!$A$2:$N$81,7,FALSE),IF(_xlpm.x=0,"",_xlpm.x)))</f>
        <v>Echinodermata</v>
      </c>
      <c r="P3614" s="46" t="str">
        <f>IF($I3614="","",_xlfn.LET(_xlpm.x,VLOOKUP($I3614,'2026-01-09_taxon-match'!$A$2:$N$81,8,FALSE),IF(_xlpm.x=0,"",_xlpm.x)))</f>
        <v>Echinoidea</v>
      </c>
      <c r="Q3614" s="46" t="str">
        <f>IF($I3614="","",_xlfn.LET(_xlpm.x,VLOOKUP($I3614,'2026-01-09_taxon-match'!$A$2:$N$81,9,FALSE),IF(_xlpm.x=0,"",_xlpm.x)))</f>
        <v>Camarodonta</v>
      </c>
      <c r="R3614" s="46" t="str">
        <f>IF($I3614="","",_xlfn.LET(_xlpm.x,VLOOKUP($I3614,'2026-01-09_taxon-match'!$A$2:$N$81,10,FALSE),IF(_xlpm.x=0,"",_xlpm.x)))</f>
        <v>Echinidae</v>
      </c>
      <c r="S3614" s="46" t="str">
        <f>IF($I3614="","",_xlfn.LET(_xlpm.x,VLOOKUP($I3614,'2026-01-09_taxon-match'!$A$2:$N$81,11,FALSE),IF(_xlpm.x=0,"",_xlpm.x)))</f>
        <v>Sterechinus</v>
      </c>
      <c r="T3614" s="46" t="str">
        <f>IF($I3614="","",_xlfn.LET(_xlpm.x,VLOOKUP($I3614,'2026-01-09_taxon-match'!$A$2:$N$81,13,FALSE),IF(_xlpm.x=0,"",_xlpm.x)))</f>
        <v>neumayeri</v>
      </c>
      <c r="U3614"/>
      <c r="V3614" t="s">
        <v>43</v>
      </c>
      <c r="W3614" t="s">
        <v>28</v>
      </c>
      <c r="X3614" t="s">
        <v>32</v>
      </c>
      <c r="Y3614" s="46" t="str">
        <f>IF(V3614="","",_xlfn.LET(_xlpm.x,VLOOKUP(V3614,'Drop-down_menus'!$D$2:$E$13,2,FALSE),IF(_xlpm.x=0,"",_xlpm.x)))</f>
        <v>https://orcid.org/0000-0002-0981-7442</v>
      </c>
      <c r="Z3614" s="46" t="str">
        <f>IF(W3614="","",_xlfn.LET(_xlpm.x,VLOOKUP(W3614,'Drop-down_menus'!$D$2:$E$13,2,FALSE),IF(_xlpm.x=0,"",_xlpm.x)))</f>
        <v>https://orcid.org/0000-0002-9037-7623</v>
      </c>
      <c r="AA3614" s="46" t="str">
        <f>IF(X3614="","",_xlfn.LET(_xlpm.x,VLOOKUP(X3614,'Drop-down_menus'!$D$2:$E$13,2,FALSE),IF(_xlpm.x=0,"",_xlpm.x)))</f>
        <v>https://orcid.org/0000-0001-5748-602X</v>
      </c>
      <c r="AB3614" s="46" t="s">
        <v>172</v>
      </c>
      <c r="AC3614" s="46" t="s">
        <v>1114</v>
      </c>
    </row>
    <row r="3615" spans="1:29" ht="15" customHeight="1">
      <c r="A3615" s="46">
        <v>3153</v>
      </c>
      <c r="B3615" s="2">
        <v>4670</v>
      </c>
      <c r="C3615" t="s">
        <v>919</v>
      </c>
      <c r="D3615" s="46" t="b">
        <f>COUNTIF(Events!$B$2:$B$171, C3615) &gt; 0</f>
        <v>1</v>
      </c>
      <c r="E3615" s="46" t="s">
        <v>1109</v>
      </c>
      <c r="F3615" s="46" t="s">
        <v>1107</v>
      </c>
      <c r="G3615" t="s">
        <v>177</v>
      </c>
      <c r="H3615"/>
      <c r="I3615" s="46" t="s">
        <v>177</v>
      </c>
      <c r="J3615" s="46" t="str">
        <f>IF(I3615="","",_xlfn.LET(_xlpm.x,VLOOKUP(I3615,'2026-01-09_taxon-match'!$A$2:$N$81,4,FALSE),IF(_xlpm.x=0,"",_xlpm.x)))</f>
        <v>Sterechinus neumayeri</v>
      </c>
      <c r="K3615"/>
      <c r="L3615" s="46" t="str">
        <f>IF(I3615="","",_xlfn.LET(_xlpm.x,VLOOKUP(I3615,'2026-01-09_taxon-match'!$A$2:$N$81,3,FALSE),IF(_xlpm.x=0,"",_xlpm.x)))</f>
        <v>urn:lsid:marinespecies.org:taxname:160831</v>
      </c>
      <c r="M3615" s="46" t="str">
        <f>IF($I3615="","",_xlfn.LET(_xlpm.x,VLOOKUP($I3615,'2026-01-09_taxon-match'!$A$2:$N$81,5,FALSE),IF(_xlpm.x=0,"",_xlpm.x)))</f>
        <v>(Meissner, 1900)</v>
      </c>
      <c r="N3615" s="46" t="str">
        <f>IF($I3615="","",_xlfn.LET(_xlpm.x,VLOOKUP($I3615,'2026-01-09_taxon-match'!$A$2:$N$81,6,FALSE),IF(_xlpm.x=0,"",_xlpm.x)))</f>
        <v>Animalia</v>
      </c>
      <c r="O3615" s="46" t="str">
        <f>IF($I3615="","",_xlfn.LET(_xlpm.x,VLOOKUP($I3615,'2026-01-09_taxon-match'!$A$2:$N$81,7,FALSE),IF(_xlpm.x=0,"",_xlpm.x)))</f>
        <v>Echinodermata</v>
      </c>
      <c r="P3615" s="46" t="str">
        <f>IF($I3615="","",_xlfn.LET(_xlpm.x,VLOOKUP($I3615,'2026-01-09_taxon-match'!$A$2:$N$81,8,FALSE),IF(_xlpm.x=0,"",_xlpm.x)))</f>
        <v>Echinoidea</v>
      </c>
      <c r="Q3615" s="46" t="str">
        <f>IF($I3615="","",_xlfn.LET(_xlpm.x,VLOOKUP($I3615,'2026-01-09_taxon-match'!$A$2:$N$81,9,FALSE),IF(_xlpm.x=0,"",_xlpm.x)))</f>
        <v>Camarodonta</v>
      </c>
      <c r="R3615" s="46" t="str">
        <f>IF($I3615="","",_xlfn.LET(_xlpm.x,VLOOKUP($I3615,'2026-01-09_taxon-match'!$A$2:$N$81,10,FALSE),IF(_xlpm.x=0,"",_xlpm.x)))</f>
        <v>Echinidae</v>
      </c>
      <c r="S3615" s="46" t="str">
        <f>IF($I3615="","",_xlfn.LET(_xlpm.x,VLOOKUP($I3615,'2026-01-09_taxon-match'!$A$2:$N$81,11,FALSE),IF(_xlpm.x=0,"",_xlpm.x)))</f>
        <v>Sterechinus</v>
      </c>
      <c r="T3615" s="46" t="str">
        <f>IF($I3615="","",_xlfn.LET(_xlpm.x,VLOOKUP($I3615,'2026-01-09_taxon-match'!$A$2:$N$81,13,FALSE),IF(_xlpm.x=0,"",_xlpm.x)))</f>
        <v>neumayeri</v>
      </c>
      <c r="V3615" t="s">
        <v>43</v>
      </c>
      <c r="W3615" t="s">
        <v>28</v>
      </c>
      <c r="X3615" t="s">
        <v>32</v>
      </c>
      <c r="Y3615" s="46" t="str">
        <f>IF(V3615="","",_xlfn.LET(_xlpm.x,VLOOKUP(V3615,'Drop-down_menus'!$D$2:$E$13,2,FALSE),IF(_xlpm.x=0,"",_xlpm.x)))</f>
        <v>https://orcid.org/0000-0002-0981-7442</v>
      </c>
      <c r="Z3615" s="46" t="str">
        <f>IF(W3615="","",_xlfn.LET(_xlpm.x,VLOOKUP(W3615,'Drop-down_menus'!$D$2:$E$13,2,FALSE),IF(_xlpm.x=0,"",_xlpm.x)))</f>
        <v>https://orcid.org/0000-0002-9037-7623</v>
      </c>
      <c r="AA3615" s="46" t="str">
        <f>IF(X3615="","",_xlfn.LET(_xlpm.x,VLOOKUP(X3615,'Drop-down_menus'!$D$2:$E$13,2,FALSE),IF(_xlpm.x=0,"",_xlpm.x)))</f>
        <v>https://orcid.org/0000-0001-5748-602X</v>
      </c>
      <c r="AB3615" s="46" t="s">
        <v>172</v>
      </c>
      <c r="AC3615" s="46" t="s">
        <v>189</v>
      </c>
    </row>
    <row r="3616" spans="1:29" ht="15" customHeight="1">
      <c r="A3616" s="46">
        <v>3153</v>
      </c>
      <c r="B3616" s="2">
        <v>4671</v>
      </c>
      <c r="C3616" t="s">
        <v>919</v>
      </c>
      <c r="D3616" s="46" t="b">
        <f>COUNTIF(Events!$B$2:$B$171, C3616) &gt; 0</f>
        <v>1</v>
      </c>
      <c r="E3616" s="46" t="s">
        <v>1110</v>
      </c>
      <c r="F3616" s="46" t="s">
        <v>1108</v>
      </c>
      <c r="G3616" t="s">
        <v>177</v>
      </c>
      <c r="H3616"/>
      <c r="I3616" s="46" t="s">
        <v>177</v>
      </c>
      <c r="J3616" s="46" t="str">
        <f>IF(I3616="","",_xlfn.LET(_xlpm.x,VLOOKUP(I3616,'2026-01-09_taxon-match'!$A$2:$N$81,4,FALSE),IF(_xlpm.x=0,"",_xlpm.x)))</f>
        <v>Sterechinus neumayeri</v>
      </c>
      <c r="K3616"/>
      <c r="L3616" s="46" t="str">
        <f>IF(I3616="","",_xlfn.LET(_xlpm.x,VLOOKUP(I3616,'2026-01-09_taxon-match'!$A$2:$N$81,3,FALSE),IF(_xlpm.x=0,"",_xlpm.x)))</f>
        <v>urn:lsid:marinespecies.org:taxname:160831</v>
      </c>
      <c r="M3616" s="46" t="str">
        <f>IF($I3616="","",_xlfn.LET(_xlpm.x,VLOOKUP($I3616,'2026-01-09_taxon-match'!$A$2:$N$81,5,FALSE),IF(_xlpm.x=0,"",_xlpm.x)))</f>
        <v>(Meissner, 1900)</v>
      </c>
      <c r="N3616" s="46" t="str">
        <f>IF($I3616="","",_xlfn.LET(_xlpm.x,VLOOKUP($I3616,'2026-01-09_taxon-match'!$A$2:$N$81,6,FALSE),IF(_xlpm.x=0,"",_xlpm.x)))</f>
        <v>Animalia</v>
      </c>
      <c r="O3616" s="46" t="str">
        <f>IF($I3616="","",_xlfn.LET(_xlpm.x,VLOOKUP($I3616,'2026-01-09_taxon-match'!$A$2:$N$81,7,FALSE),IF(_xlpm.x=0,"",_xlpm.x)))</f>
        <v>Echinodermata</v>
      </c>
      <c r="P3616" s="46" t="str">
        <f>IF($I3616="","",_xlfn.LET(_xlpm.x,VLOOKUP($I3616,'2026-01-09_taxon-match'!$A$2:$N$81,8,FALSE),IF(_xlpm.x=0,"",_xlpm.x)))</f>
        <v>Echinoidea</v>
      </c>
      <c r="Q3616" s="46" t="str">
        <f>IF($I3616="","",_xlfn.LET(_xlpm.x,VLOOKUP($I3616,'2026-01-09_taxon-match'!$A$2:$N$81,9,FALSE),IF(_xlpm.x=0,"",_xlpm.x)))</f>
        <v>Camarodonta</v>
      </c>
      <c r="R3616" s="46" t="str">
        <f>IF($I3616="","",_xlfn.LET(_xlpm.x,VLOOKUP($I3616,'2026-01-09_taxon-match'!$A$2:$N$81,10,FALSE),IF(_xlpm.x=0,"",_xlpm.x)))</f>
        <v>Echinidae</v>
      </c>
      <c r="S3616" s="46" t="str">
        <f>IF($I3616="","",_xlfn.LET(_xlpm.x,VLOOKUP($I3616,'2026-01-09_taxon-match'!$A$2:$N$81,11,FALSE),IF(_xlpm.x=0,"",_xlpm.x)))</f>
        <v>Sterechinus</v>
      </c>
      <c r="T3616" s="46" t="str">
        <f>IF($I3616="","",_xlfn.LET(_xlpm.x,VLOOKUP($I3616,'2026-01-09_taxon-match'!$A$2:$N$81,13,FALSE),IF(_xlpm.x=0,"",_xlpm.x)))</f>
        <v>neumayeri</v>
      </c>
      <c r="V3616" t="s">
        <v>43</v>
      </c>
      <c r="W3616" t="s">
        <v>28</v>
      </c>
      <c r="X3616" t="s">
        <v>32</v>
      </c>
      <c r="Y3616" s="46" t="str">
        <f>IF(V3616="","",_xlfn.LET(_xlpm.x,VLOOKUP(V3616,'Drop-down_menus'!$D$2:$E$13,2,FALSE),IF(_xlpm.x=0,"",_xlpm.x)))</f>
        <v>https://orcid.org/0000-0002-0981-7442</v>
      </c>
      <c r="Z3616" s="46" t="str">
        <f>IF(W3616="","",_xlfn.LET(_xlpm.x,VLOOKUP(W3616,'Drop-down_menus'!$D$2:$E$13,2,FALSE),IF(_xlpm.x=0,"",_xlpm.x)))</f>
        <v>https://orcid.org/0000-0002-9037-7623</v>
      </c>
      <c r="AA3616" s="46" t="str">
        <f>IF(X3616="","",_xlfn.LET(_xlpm.x,VLOOKUP(X3616,'Drop-down_menus'!$D$2:$E$13,2,FALSE),IF(_xlpm.x=0,"",_xlpm.x)))</f>
        <v>https://orcid.org/0000-0001-5748-602X</v>
      </c>
      <c r="AB3616" s="46" t="s">
        <v>229</v>
      </c>
      <c r="AC3616" s="46" t="s">
        <v>1114</v>
      </c>
    </row>
    <row r="3617" spans="1:29" ht="15" customHeight="1">
      <c r="A3617" s="46">
        <v>3153</v>
      </c>
      <c r="B3617" s="2">
        <v>4672</v>
      </c>
      <c r="C3617" t="s">
        <v>919</v>
      </c>
      <c r="D3617" s="46" t="b">
        <f>COUNTIF(Events!$B$2:$B$171, C3617) &gt; 0</f>
        <v>1</v>
      </c>
      <c r="E3617" s="46" t="s">
        <v>1111</v>
      </c>
      <c r="F3617" s="46" t="s">
        <v>1108</v>
      </c>
      <c r="G3617" t="s">
        <v>177</v>
      </c>
      <c r="H3617"/>
      <c r="I3617" s="46" t="s">
        <v>177</v>
      </c>
      <c r="J3617" s="46" t="str">
        <f>IF(I3617="","",_xlfn.LET(_xlpm.x,VLOOKUP(I3617,'2026-01-09_taxon-match'!$A$2:$N$81,4,FALSE),IF(_xlpm.x=0,"",_xlpm.x)))</f>
        <v>Sterechinus neumayeri</v>
      </c>
      <c r="K3617"/>
      <c r="L3617" s="46" t="str">
        <f>IF(I3617="","",_xlfn.LET(_xlpm.x,VLOOKUP(I3617,'2026-01-09_taxon-match'!$A$2:$N$81,3,FALSE),IF(_xlpm.x=0,"",_xlpm.x)))</f>
        <v>urn:lsid:marinespecies.org:taxname:160831</v>
      </c>
      <c r="M3617" s="46" t="str">
        <f>IF($I3617="","",_xlfn.LET(_xlpm.x,VLOOKUP($I3617,'2026-01-09_taxon-match'!$A$2:$N$81,5,FALSE),IF(_xlpm.x=0,"",_xlpm.x)))</f>
        <v>(Meissner, 1900)</v>
      </c>
      <c r="N3617" s="46" t="str">
        <f>IF($I3617="","",_xlfn.LET(_xlpm.x,VLOOKUP($I3617,'2026-01-09_taxon-match'!$A$2:$N$81,6,FALSE),IF(_xlpm.x=0,"",_xlpm.x)))</f>
        <v>Animalia</v>
      </c>
      <c r="O3617" s="46" t="str">
        <f>IF($I3617="","",_xlfn.LET(_xlpm.x,VLOOKUP($I3617,'2026-01-09_taxon-match'!$A$2:$N$81,7,FALSE),IF(_xlpm.x=0,"",_xlpm.x)))</f>
        <v>Echinodermata</v>
      </c>
      <c r="P3617" s="46" t="str">
        <f>IF($I3617="","",_xlfn.LET(_xlpm.x,VLOOKUP($I3617,'2026-01-09_taxon-match'!$A$2:$N$81,8,FALSE),IF(_xlpm.x=0,"",_xlpm.x)))</f>
        <v>Echinoidea</v>
      </c>
      <c r="Q3617" s="46" t="str">
        <f>IF($I3617="","",_xlfn.LET(_xlpm.x,VLOOKUP($I3617,'2026-01-09_taxon-match'!$A$2:$N$81,9,FALSE),IF(_xlpm.x=0,"",_xlpm.x)))</f>
        <v>Camarodonta</v>
      </c>
      <c r="R3617" s="46" t="str">
        <f>IF($I3617="","",_xlfn.LET(_xlpm.x,VLOOKUP($I3617,'2026-01-09_taxon-match'!$A$2:$N$81,10,FALSE),IF(_xlpm.x=0,"",_xlpm.x)))</f>
        <v>Echinidae</v>
      </c>
      <c r="S3617" s="46" t="str">
        <f>IF($I3617="","",_xlfn.LET(_xlpm.x,VLOOKUP($I3617,'2026-01-09_taxon-match'!$A$2:$N$81,11,FALSE),IF(_xlpm.x=0,"",_xlpm.x)))</f>
        <v>Sterechinus</v>
      </c>
      <c r="T3617" s="46" t="str">
        <f>IF($I3617="","",_xlfn.LET(_xlpm.x,VLOOKUP($I3617,'2026-01-09_taxon-match'!$A$2:$N$81,13,FALSE),IF(_xlpm.x=0,"",_xlpm.x)))</f>
        <v>neumayeri</v>
      </c>
      <c r="V3617" t="s">
        <v>43</v>
      </c>
      <c r="W3617" t="s">
        <v>28</v>
      </c>
      <c r="X3617" t="s">
        <v>32</v>
      </c>
      <c r="Y3617" s="46" t="str">
        <f>IF(V3617="","",_xlfn.LET(_xlpm.x,VLOOKUP(V3617,'Drop-down_menus'!$D$2:$E$13,2,FALSE),IF(_xlpm.x=0,"",_xlpm.x)))</f>
        <v>https://orcid.org/0000-0002-0981-7442</v>
      </c>
      <c r="Z3617" s="46" t="str">
        <f>IF(W3617="","",_xlfn.LET(_xlpm.x,VLOOKUP(W3617,'Drop-down_menus'!$D$2:$E$13,2,FALSE),IF(_xlpm.x=0,"",_xlpm.x)))</f>
        <v>https://orcid.org/0000-0002-9037-7623</v>
      </c>
      <c r="AA3617" s="46" t="str">
        <f>IF(X3617="","",_xlfn.LET(_xlpm.x,VLOOKUP(X3617,'Drop-down_menus'!$D$2:$E$13,2,FALSE),IF(_xlpm.x=0,"",_xlpm.x)))</f>
        <v>https://orcid.org/0000-0001-5748-602X</v>
      </c>
      <c r="AB3617" s="46" t="s">
        <v>229</v>
      </c>
      <c r="AC3617" s="46" t="s">
        <v>1114</v>
      </c>
    </row>
    <row r="3618" spans="1:29" ht="15" customHeight="1">
      <c r="A3618" s="46">
        <v>3153</v>
      </c>
      <c r="B3618" s="2">
        <v>4673</v>
      </c>
      <c r="C3618" t="s">
        <v>919</v>
      </c>
      <c r="D3618" s="46" t="b">
        <f>COUNTIF(Events!$B$2:$B$171, C3618) &gt; 0</f>
        <v>1</v>
      </c>
      <c r="E3618" s="2" t="s">
        <v>1106</v>
      </c>
      <c r="F3618" s="46" t="s">
        <v>1105</v>
      </c>
      <c r="G3618" t="s">
        <v>177</v>
      </c>
      <c r="H3618"/>
      <c r="I3618" s="46" t="s">
        <v>177</v>
      </c>
      <c r="J3618" s="46" t="str">
        <f>IF(I3618="","",_xlfn.LET(_xlpm.x,VLOOKUP(I3618,'2026-01-09_taxon-match'!$A$2:$N$81,4,FALSE),IF(_xlpm.x=0,"",_xlpm.x)))</f>
        <v>Sterechinus neumayeri</v>
      </c>
      <c r="K3618"/>
      <c r="L3618" s="46" t="str">
        <f>IF(I3618="","",_xlfn.LET(_xlpm.x,VLOOKUP(I3618,'2026-01-09_taxon-match'!$A$2:$N$81,3,FALSE),IF(_xlpm.x=0,"",_xlpm.x)))</f>
        <v>urn:lsid:marinespecies.org:taxname:160831</v>
      </c>
      <c r="M3618" s="46" t="str">
        <f>IF($I3618="","",_xlfn.LET(_xlpm.x,VLOOKUP($I3618,'2026-01-09_taxon-match'!$A$2:$N$81,5,FALSE),IF(_xlpm.x=0,"",_xlpm.x)))</f>
        <v>(Meissner, 1900)</v>
      </c>
      <c r="N3618" s="46" t="str">
        <f>IF($I3618="","",_xlfn.LET(_xlpm.x,VLOOKUP($I3618,'2026-01-09_taxon-match'!$A$2:$N$81,6,FALSE),IF(_xlpm.x=0,"",_xlpm.x)))</f>
        <v>Animalia</v>
      </c>
      <c r="O3618" s="46" t="str">
        <f>IF($I3618="","",_xlfn.LET(_xlpm.x,VLOOKUP($I3618,'2026-01-09_taxon-match'!$A$2:$N$81,7,FALSE),IF(_xlpm.x=0,"",_xlpm.x)))</f>
        <v>Echinodermata</v>
      </c>
      <c r="P3618" s="46" t="str">
        <f>IF($I3618="","",_xlfn.LET(_xlpm.x,VLOOKUP($I3618,'2026-01-09_taxon-match'!$A$2:$N$81,8,FALSE),IF(_xlpm.x=0,"",_xlpm.x)))</f>
        <v>Echinoidea</v>
      </c>
      <c r="Q3618" s="46" t="str">
        <f>IF($I3618="","",_xlfn.LET(_xlpm.x,VLOOKUP($I3618,'2026-01-09_taxon-match'!$A$2:$N$81,9,FALSE),IF(_xlpm.x=0,"",_xlpm.x)))</f>
        <v>Camarodonta</v>
      </c>
      <c r="R3618" s="46" t="str">
        <f>IF($I3618="","",_xlfn.LET(_xlpm.x,VLOOKUP($I3618,'2026-01-09_taxon-match'!$A$2:$N$81,10,FALSE),IF(_xlpm.x=0,"",_xlpm.x)))</f>
        <v>Echinidae</v>
      </c>
      <c r="S3618" s="46" t="str">
        <f>IF($I3618="","",_xlfn.LET(_xlpm.x,VLOOKUP($I3618,'2026-01-09_taxon-match'!$A$2:$N$81,11,FALSE),IF(_xlpm.x=0,"",_xlpm.x)))</f>
        <v>Sterechinus</v>
      </c>
      <c r="T3618" s="46" t="str">
        <f>IF($I3618="","",_xlfn.LET(_xlpm.x,VLOOKUP($I3618,'2026-01-09_taxon-match'!$A$2:$N$81,13,FALSE),IF(_xlpm.x=0,"",_xlpm.x)))</f>
        <v>neumayeri</v>
      </c>
      <c r="V3618" t="s">
        <v>43</v>
      </c>
      <c r="W3618" t="s">
        <v>28</v>
      </c>
      <c r="X3618" t="s">
        <v>32</v>
      </c>
      <c r="Y3618" s="46" t="str">
        <f>IF(V3618="","",_xlfn.LET(_xlpm.x,VLOOKUP(V3618,'Drop-down_menus'!$D$2:$E$13,2,FALSE),IF(_xlpm.x=0,"",_xlpm.x)))</f>
        <v>https://orcid.org/0000-0002-0981-7442</v>
      </c>
      <c r="Z3618" s="46" t="str">
        <f>IF(W3618="","",_xlfn.LET(_xlpm.x,VLOOKUP(W3618,'Drop-down_menus'!$D$2:$E$13,2,FALSE),IF(_xlpm.x=0,"",_xlpm.x)))</f>
        <v>https://orcid.org/0000-0002-9037-7623</v>
      </c>
      <c r="AA3618" s="46" t="str">
        <f>IF(X3618="","",_xlfn.LET(_xlpm.x,VLOOKUP(X3618,'Drop-down_menus'!$D$2:$E$13,2,FALSE),IF(_xlpm.x=0,"",_xlpm.x)))</f>
        <v>https://orcid.org/0000-0001-5748-602X</v>
      </c>
      <c r="AB3618" s="46" t="s">
        <v>300</v>
      </c>
      <c r="AC3618" s="46" t="s">
        <v>1115</v>
      </c>
    </row>
    <row r="3619" spans="1:29" ht="15" customHeight="1">
      <c r="A3619" s="46">
        <v>3154</v>
      </c>
      <c r="B3619" s="2">
        <v>4674</v>
      </c>
      <c r="C3619" t="s">
        <v>919</v>
      </c>
      <c r="D3619" s="46" t="b">
        <f>COUNTIF(Events!$B$2:$B$171, C3619) &gt; 0</f>
        <v>1</v>
      </c>
      <c r="E3619" s="46" t="s">
        <v>1113</v>
      </c>
      <c r="F3619" s="2" t="s">
        <v>1104</v>
      </c>
      <c r="G3619" t="s">
        <v>177</v>
      </c>
      <c r="H3619"/>
      <c r="I3619" s="46" t="s">
        <v>177</v>
      </c>
      <c r="J3619" s="46" t="str">
        <f>IF(I3619="","",_xlfn.LET(_xlpm.x,VLOOKUP(I3619,'2026-01-09_taxon-match'!$A$2:$N$81,4,FALSE),IF(_xlpm.x=0,"",_xlpm.x)))</f>
        <v>Sterechinus neumayeri</v>
      </c>
      <c r="K3619"/>
      <c r="L3619" s="46" t="str">
        <f>IF(I3619="","",_xlfn.LET(_xlpm.x,VLOOKUP(I3619,'2026-01-09_taxon-match'!$A$2:$N$81,3,FALSE),IF(_xlpm.x=0,"",_xlpm.x)))</f>
        <v>urn:lsid:marinespecies.org:taxname:160831</v>
      </c>
      <c r="M3619" s="46" t="str">
        <f>IF($I3619="","",_xlfn.LET(_xlpm.x,VLOOKUP($I3619,'2026-01-09_taxon-match'!$A$2:$N$81,5,FALSE),IF(_xlpm.x=0,"",_xlpm.x)))</f>
        <v>(Meissner, 1900)</v>
      </c>
      <c r="N3619" s="46" t="str">
        <f>IF($I3619="","",_xlfn.LET(_xlpm.x,VLOOKUP($I3619,'2026-01-09_taxon-match'!$A$2:$N$81,6,FALSE),IF(_xlpm.x=0,"",_xlpm.x)))</f>
        <v>Animalia</v>
      </c>
      <c r="O3619" s="46" t="str">
        <f>IF($I3619="","",_xlfn.LET(_xlpm.x,VLOOKUP($I3619,'2026-01-09_taxon-match'!$A$2:$N$81,7,FALSE),IF(_xlpm.x=0,"",_xlpm.x)))</f>
        <v>Echinodermata</v>
      </c>
      <c r="P3619" s="46" t="str">
        <f>IF($I3619="","",_xlfn.LET(_xlpm.x,VLOOKUP($I3619,'2026-01-09_taxon-match'!$A$2:$N$81,8,FALSE),IF(_xlpm.x=0,"",_xlpm.x)))</f>
        <v>Echinoidea</v>
      </c>
      <c r="Q3619" s="46" t="str">
        <f>IF($I3619="","",_xlfn.LET(_xlpm.x,VLOOKUP($I3619,'2026-01-09_taxon-match'!$A$2:$N$81,9,FALSE),IF(_xlpm.x=0,"",_xlpm.x)))</f>
        <v>Camarodonta</v>
      </c>
      <c r="R3619" s="46" t="str">
        <f>IF($I3619="","",_xlfn.LET(_xlpm.x,VLOOKUP($I3619,'2026-01-09_taxon-match'!$A$2:$N$81,10,FALSE),IF(_xlpm.x=0,"",_xlpm.x)))</f>
        <v>Echinidae</v>
      </c>
      <c r="S3619" s="46" t="str">
        <f>IF($I3619="","",_xlfn.LET(_xlpm.x,VLOOKUP($I3619,'2026-01-09_taxon-match'!$A$2:$N$81,11,FALSE),IF(_xlpm.x=0,"",_xlpm.x)))</f>
        <v>Sterechinus</v>
      </c>
      <c r="T3619" s="46" t="str">
        <f>IF($I3619="","",_xlfn.LET(_xlpm.x,VLOOKUP($I3619,'2026-01-09_taxon-match'!$A$2:$N$81,13,FALSE),IF(_xlpm.x=0,"",_xlpm.x)))</f>
        <v>neumayeri</v>
      </c>
      <c r="U3619"/>
      <c r="V3619" t="s">
        <v>43</v>
      </c>
      <c r="W3619" t="s">
        <v>28</v>
      </c>
      <c r="X3619" t="s">
        <v>32</v>
      </c>
      <c r="Y3619" s="46" t="str">
        <f>IF(V3619="","",_xlfn.LET(_xlpm.x,VLOOKUP(V3619,'Drop-down_menus'!$D$2:$E$13,2,FALSE),IF(_xlpm.x=0,"",_xlpm.x)))</f>
        <v>https://orcid.org/0000-0002-0981-7442</v>
      </c>
      <c r="Z3619" s="46" t="str">
        <f>IF(W3619="","",_xlfn.LET(_xlpm.x,VLOOKUP(W3619,'Drop-down_menus'!$D$2:$E$13,2,FALSE),IF(_xlpm.x=0,"",_xlpm.x)))</f>
        <v>https://orcid.org/0000-0002-9037-7623</v>
      </c>
      <c r="AA3619" s="46" t="str">
        <f>IF(X3619="","",_xlfn.LET(_xlpm.x,VLOOKUP(X3619,'Drop-down_menus'!$D$2:$E$13,2,FALSE),IF(_xlpm.x=0,"",_xlpm.x)))</f>
        <v>https://orcid.org/0000-0001-5748-602X</v>
      </c>
      <c r="AB3619" s="46" t="s">
        <v>172</v>
      </c>
      <c r="AC3619" s="46" t="s">
        <v>1114</v>
      </c>
    </row>
    <row r="3620" spans="1:29" ht="15" customHeight="1">
      <c r="A3620" s="46">
        <v>3154</v>
      </c>
      <c r="B3620" s="2">
        <v>4675</v>
      </c>
      <c r="C3620" t="s">
        <v>919</v>
      </c>
      <c r="D3620" s="46" t="b">
        <f>COUNTIF(Events!$B$2:$B$171, C3620) &gt; 0</f>
        <v>1</v>
      </c>
      <c r="E3620" s="46" t="s">
        <v>1109</v>
      </c>
      <c r="F3620" s="46" t="s">
        <v>1107</v>
      </c>
      <c r="G3620" t="s">
        <v>177</v>
      </c>
      <c r="H3620"/>
      <c r="I3620" s="46" t="s">
        <v>177</v>
      </c>
      <c r="J3620" s="46" t="str">
        <f>IF(I3620="","",_xlfn.LET(_xlpm.x,VLOOKUP(I3620,'2026-01-09_taxon-match'!$A$2:$N$81,4,FALSE),IF(_xlpm.x=0,"",_xlpm.x)))</f>
        <v>Sterechinus neumayeri</v>
      </c>
      <c r="K3620"/>
      <c r="L3620" s="46" t="str">
        <f>IF(I3620="","",_xlfn.LET(_xlpm.x,VLOOKUP(I3620,'2026-01-09_taxon-match'!$A$2:$N$81,3,FALSE),IF(_xlpm.x=0,"",_xlpm.x)))</f>
        <v>urn:lsid:marinespecies.org:taxname:160831</v>
      </c>
      <c r="M3620" s="46" t="str">
        <f>IF($I3620="","",_xlfn.LET(_xlpm.x,VLOOKUP($I3620,'2026-01-09_taxon-match'!$A$2:$N$81,5,FALSE),IF(_xlpm.x=0,"",_xlpm.x)))</f>
        <v>(Meissner, 1900)</v>
      </c>
      <c r="N3620" s="46" t="str">
        <f>IF($I3620="","",_xlfn.LET(_xlpm.x,VLOOKUP($I3620,'2026-01-09_taxon-match'!$A$2:$N$81,6,FALSE),IF(_xlpm.x=0,"",_xlpm.x)))</f>
        <v>Animalia</v>
      </c>
      <c r="O3620" s="46" t="str">
        <f>IF($I3620="","",_xlfn.LET(_xlpm.x,VLOOKUP($I3620,'2026-01-09_taxon-match'!$A$2:$N$81,7,FALSE),IF(_xlpm.x=0,"",_xlpm.x)))</f>
        <v>Echinodermata</v>
      </c>
      <c r="P3620" s="46" t="str">
        <f>IF($I3620="","",_xlfn.LET(_xlpm.x,VLOOKUP($I3620,'2026-01-09_taxon-match'!$A$2:$N$81,8,FALSE),IF(_xlpm.x=0,"",_xlpm.x)))</f>
        <v>Echinoidea</v>
      </c>
      <c r="Q3620" s="46" t="str">
        <f>IF($I3620="","",_xlfn.LET(_xlpm.x,VLOOKUP($I3620,'2026-01-09_taxon-match'!$A$2:$N$81,9,FALSE),IF(_xlpm.x=0,"",_xlpm.x)))</f>
        <v>Camarodonta</v>
      </c>
      <c r="R3620" s="46" t="str">
        <f>IF($I3620="","",_xlfn.LET(_xlpm.x,VLOOKUP($I3620,'2026-01-09_taxon-match'!$A$2:$N$81,10,FALSE),IF(_xlpm.x=0,"",_xlpm.x)))</f>
        <v>Echinidae</v>
      </c>
      <c r="S3620" s="46" t="str">
        <f>IF($I3620="","",_xlfn.LET(_xlpm.x,VLOOKUP($I3620,'2026-01-09_taxon-match'!$A$2:$N$81,11,FALSE),IF(_xlpm.x=0,"",_xlpm.x)))</f>
        <v>Sterechinus</v>
      </c>
      <c r="T3620" s="46" t="str">
        <f>IF($I3620="","",_xlfn.LET(_xlpm.x,VLOOKUP($I3620,'2026-01-09_taxon-match'!$A$2:$N$81,13,FALSE),IF(_xlpm.x=0,"",_xlpm.x)))</f>
        <v>neumayeri</v>
      </c>
      <c r="V3620" t="s">
        <v>43</v>
      </c>
      <c r="W3620" t="s">
        <v>28</v>
      </c>
      <c r="X3620" t="s">
        <v>32</v>
      </c>
      <c r="Y3620" s="46" t="str">
        <f>IF(V3620="","",_xlfn.LET(_xlpm.x,VLOOKUP(V3620,'Drop-down_menus'!$D$2:$E$13,2,FALSE),IF(_xlpm.x=0,"",_xlpm.x)))</f>
        <v>https://orcid.org/0000-0002-0981-7442</v>
      </c>
      <c r="Z3620" s="46" t="str">
        <f>IF(W3620="","",_xlfn.LET(_xlpm.x,VLOOKUP(W3620,'Drop-down_menus'!$D$2:$E$13,2,FALSE),IF(_xlpm.x=0,"",_xlpm.x)))</f>
        <v>https://orcid.org/0000-0002-9037-7623</v>
      </c>
      <c r="AA3620" s="46" t="str">
        <f>IF(X3620="","",_xlfn.LET(_xlpm.x,VLOOKUP(X3620,'Drop-down_menus'!$D$2:$E$13,2,FALSE),IF(_xlpm.x=0,"",_xlpm.x)))</f>
        <v>https://orcid.org/0000-0001-5748-602X</v>
      </c>
      <c r="AB3620" s="46" t="s">
        <v>172</v>
      </c>
      <c r="AC3620" s="46" t="s">
        <v>189</v>
      </c>
    </row>
    <row r="3621" spans="1:29" ht="15" customHeight="1">
      <c r="A3621" s="46">
        <v>3154</v>
      </c>
      <c r="B3621" s="2">
        <v>4676</v>
      </c>
      <c r="C3621" t="s">
        <v>919</v>
      </c>
      <c r="D3621" s="46" t="b">
        <f>COUNTIF(Events!$B$2:$B$171, C3621) &gt; 0</f>
        <v>1</v>
      </c>
      <c r="E3621" s="46" t="s">
        <v>1110</v>
      </c>
      <c r="F3621" s="46" t="s">
        <v>1108</v>
      </c>
      <c r="G3621" t="s">
        <v>177</v>
      </c>
      <c r="H3621"/>
      <c r="I3621" s="46" t="s">
        <v>177</v>
      </c>
      <c r="J3621" s="46" t="str">
        <f>IF(I3621="","",_xlfn.LET(_xlpm.x,VLOOKUP(I3621,'2026-01-09_taxon-match'!$A$2:$N$81,4,FALSE),IF(_xlpm.x=0,"",_xlpm.x)))</f>
        <v>Sterechinus neumayeri</v>
      </c>
      <c r="K3621"/>
      <c r="L3621" s="46" t="str">
        <f>IF(I3621="","",_xlfn.LET(_xlpm.x,VLOOKUP(I3621,'2026-01-09_taxon-match'!$A$2:$N$81,3,FALSE),IF(_xlpm.x=0,"",_xlpm.x)))</f>
        <v>urn:lsid:marinespecies.org:taxname:160831</v>
      </c>
      <c r="M3621" s="46" t="str">
        <f>IF($I3621="","",_xlfn.LET(_xlpm.x,VLOOKUP($I3621,'2026-01-09_taxon-match'!$A$2:$N$81,5,FALSE),IF(_xlpm.x=0,"",_xlpm.x)))</f>
        <v>(Meissner, 1900)</v>
      </c>
      <c r="N3621" s="46" t="str">
        <f>IF($I3621="","",_xlfn.LET(_xlpm.x,VLOOKUP($I3621,'2026-01-09_taxon-match'!$A$2:$N$81,6,FALSE),IF(_xlpm.x=0,"",_xlpm.x)))</f>
        <v>Animalia</v>
      </c>
      <c r="O3621" s="46" t="str">
        <f>IF($I3621="","",_xlfn.LET(_xlpm.x,VLOOKUP($I3621,'2026-01-09_taxon-match'!$A$2:$N$81,7,FALSE),IF(_xlpm.x=0,"",_xlpm.x)))</f>
        <v>Echinodermata</v>
      </c>
      <c r="P3621" s="46" t="str">
        <f>IF($I3621="","",_xlfn.LET(_xlpm.x,VLOOKUP($I3621,'2026-01-09_taxon-match'!$A$2:$N$81,8,FALSE),IF(_xlpm.x=0,"",_xlpm.x)))</f>
        <v>Echinoidea</v>
      </c>
      <c r="Q3621" s="46" t="str">
        <f>IF($I3621="","",_xlfn.LET(_xlpm.x,VLOOKUP($I3621,'2026-01-09_taxon-match'!$A$2:$N$81,9,FALSE),IF(_xlpm.x=0,"",_xlpm.x)))</f>
        <v>Camarodonta</v>
      </c>
      <c r="R3621" s="46" t="str">
        <f>IF($I3621="","",_xlfn.LET(_xlpm.x,VLOOKUP($I3621,'2026-01-09_taxon-match'!$A$2:$N$81,10,FALSE),IF(_xlpm.x=0,"",_xlpm.x)))</f>
        <v>Echinidae</v>
      </c>
      <c r="S3621" s="46" t="str">
        <f>IF($I3621="","",_xlfn.LET(_xlpm.x,VLOOKUP($I3621,'2026-01-09_taxon-match'!$A$2:$N$81,11,FALSE),IF(_xlpm.x=0,"",_xlpm.x)))</f>
        <v>Sterechinus</v>
      </c>
      <c r="T3621" s="46" t="str">
        <f>IF($I3621="","",_xlfn.LET(_xlpm.x,VLOOKUP($I3621,'2026-01-09_taxon-match'!$A$2:$N$81,13,FALSE),IF(_xlpm.x=0,"",_xlpm.x)))</f>
        <v>neumayeri</v>
      </c>
      <c r="V3621" t="s">
        <v>43</v>
      </c>
      <c r="W3621" t="s">
        <v>28</v>
      </c>
      <c r="X3621" t="s">
        <v>32</v>
      </c>
      <c r="Y3621" s="46" t="str">
        <f>IF(V3621="","",_xlfn.LET(_xlpm.x,VLOOKUP(V3621,'Drop-down_menus'!$D$2:$E$13,2,FALSE),IF(_xlpm.x=0,"",_xlpm.x)))</f>
        <v>https://orcid.org/0000-0002-0981-7442</v>
      </c>
      <c r="Z3621" s="46" t="str">
        <f>IF(W3621="","",_xlfn.LET(_xlpm.x,VLOOKUP(W3621,'Drop-down_menus'!$D$2:$E$13,2,FALSE),IF(_xlpm.x=0,"",_xlpm.x)))</f>
        <v>https://orcid.org/0000-0002-9037-7623</v>
      </c>
      <c r="AA3621" s="46" t="str">
        <f>IF(X3621="","",_xlfn.LET(_xlpm.x,VLOOKUP(X3621,'Drop-down_menus'!$D$2:$E$13,2,FALSE),IF(_xlpm.x=0,"",_xlpm.x)))</f>
        <v>https://orcid.org/0000-0001-5748-602X</v>
      </c>
      <c r="AB3621" s="46" t="s">
        <v>229</v>
      </c>
      <c r="AC3621" s="46" t="s">
        <v>1114</v>
      </c>
    </row>
    <row r="3622" spans="1:29" ht="15" customHeight="1">
      <c r="A3622" s="46">
        <v>3154</v>
      </c>
      <c r="B3622" s="2">
        <v>4677</v>
      </c>
      <c r="C3622" t="s">
        <v>919</v>
      </c>
      <c r="D3622" s="46" t="b">
        <f>COUNTIF(Events!$B$2:$B$171, C3622) &gt; 0</f>
        <v>1</v>
      </c>
      <c r="E3622" s="46" t="s">
        <v>1111</v>
      </c>
      <c r="F3622" s="46" t="s">
        <v>1108</v>
      </c>
      <c r="G3622" t="s">
        <v>177</v>
      </c>
      <c r="H3622"/>
      <c r="I3622" s="46" t="s">
        <v>177</v>
      </c>
      <c r="J3622" s="46" t="str">
        <f>IF(I3622="","",_xlfn.LET(_xlpm.x,VLOOKUP(I3622,'2026-01-09_taxon-match'!$A$2:$N$81,4,FALSE),IF(_xlpm.x=0,"",_xlpm.x)))</f>
        <v>Sterechinus neumayeri</v>
      </c>
      <c r="K3622"/>
      <c r="L3622" s="46" t="str">
        <f>IF(I3622="","",_xlfn.LET(_xlpm.x,VLOOKUP(I3622,'2026-01-09_taxon-match'!$A$2:$N$81,3,FALSE),IF(_xlpm.x=0,"",_xlpm.x)))</f>
        <v>urn:lsid:marinespecies.org:taxname:160831</v>
      </c>
      <c r="M3622" s="46" t="str">
        <f>IF($I3622="","",_xlfn.LET(_xlpm.x,VLOOKUP($I3622,'2026-01-09_taxon-match'!$A$2:$N$81,5,FALSE),IF(_xlpm.x=0,"",_xlpm.x)))</f>
        <v>(Meissner, 1900)</v>
      </c>
      <c r="N3622" s="46" t="str">
        <f>IF($I3622="","",_xlfn.LET(_xlpm.x,VLOOKUP($I3622,'2026-01-09_taxon-match'!$A$2:$N$81,6,FALSE),IF(_xlpm.x=0,"",_xlpm.x)))</f>
        <v>Animalia</v>
      </c>
      <c r="O3622" s="46" t="str">
        <f>IF($I3622="","",_xlfn.LET(_xlpm.x,VLOOKUP($I3622,'2026-01-09_taxon-match'!$A$2:$N$81,7,FALSE),IF(_xlpm.x=0,"",_xlpm.x)))</f>
        <v>Echinodermata</v>
      </c>
      <c r="P3622" s="46" t="str">
        <f>IF($I3622="","",_xlfn.LET(_xlpm.x,VLOOKUP($I3622,'2026-01-09_taxon-match'!$A$2:$N$81,8,FALSE),IF(_xlpm.x=0,"",_xlpm.x)))</f>
        <v>Echinoidea</v>
      </c>
      <c r="Q3622" s="46" t="str">
        <f>IF($I3622="","",_xlfn.LET(_xlpm.x,VLOOKUP($I3622,'2026-01-09_taxon-match'!$A$2:$N$81,9,FALSE),IF(_xlpm.x=0,"",_xlpm.x)))</f>
        <v>Camarodonta</v>
      </c>
      <c r="R3622" s="46" t="str">
        <f>IF($I3622="","",_xlfn.LET(_xlpm.x,VLOOKUP($I3622,'2026-01-09_taxon-match'!$A$2:$N$81,10,FALSE),IF(_xlpm.x=0,"",_xlpm.x)))</f>
        <v>Echinidae</v>
      </c>
      <c r="S3622" s="46" t="str">
        <f>IF($I3622="","",_xlfn.LET(_xlpm.x,VLOOKUP($I3622,'2026-01-09_taxon-match'!$A$2:$N$81,11,FALSE),IF(_xlpm.x=0,"",_xlpm.x)))</f>
        <v>Sterechinus</v>
      </c>
      <c r="T3622" s="46" t="str">
        <f>IF($I3622="","",_xlfn.LET(_xlpm.x,VLOOKUP($I3622,'2026-01-09_taxon-match'!$A$2:$N$81,13,FALSE),IF(_xlpm.x=0,"",_xlpm.x)))</f>
        <v>neumayeri</v>
      </c>
      <c r="V3622" t="s">
        <v>43</v>
      </c>
      <c r="W3622" t="s">
        <v>28</v>
      </c>
      <c r="X3622" t="s">
        <v>32</v>
      </c>
      <c r="Y3622" s="46" t="str">
        <f>IF(V3622="","",_xlfn.LET(_xlpm.x,VLOOKUP(V3622,'Drop-down_menus'!$D$2:$E$13,2,FALSE),IF(_xlpm.x=0,"",_xlpm.x)))</f>
        <v>https://orcid.org/0000-0002-0981-7442</v>
      </c>
      <c r="Z3622" s="46" t="str">
        <f>IF(W3622="","",_xlfn.LET(_xlpm.x,VLOOKUP(W3622,'Drop-down_menus'!$D$2:$E$13,2,FALSE),IF(_xlpm.x=0,"",_xlpm.x)))</f>
        <v>https://orcid.org/0000-0002-9037-7623</v>
      </c>
      <c r="AA3622" s="46" t="str">
        <f>IF(X3622="","",_xlfn.LET(_xlpm.x,VLOOKUP(X3622,'Drop-down_menus'!$D$2:$E$13,2,FALSE),IF(_xlpm.x=0,"",_xlpm.x)))</f>
        <v>https://orcid.org/0000-0001-5748-602X</v>
      </c>
      <c r="AB3622" s="46" t="s">
        <v>229</v>
      </c>
      <c r="AC3622" s="46" t="s">
        <v>1114</v>
      </c>
    </row>
    <row r="3623" spans="1:29" ht="15" customHeight="1">
      <c r="A3623" s="46">
        <v>3154</v>
      </c>
      <c r="B3623" s="2">
        <v>4678</v>
      </c>
      <c r="C3623" t="s">
        <v>919</v>
      </c>
      <c r="D3623" s="46" t="b">
        <f>COUNTIF(Events!$B$2:$B$171, C3623) &gt; 0</f>
        <v>1</v>
      </c>
      <c r="E3623" s="2" t="s">
        <v>1106</v>
      </c>
      <c r="F3623" s="46" t="s">
        <v>1105</v>
      </c>
      <c r="G3623" t="s">
        <v>177</v>
      </c>
      <c r="H3623"/>
      <c r="I3623" s="46" t="s">
        <v>177</v>
      </c>
      <c r="J3623" s="46" t="str">
        <f>IF(I3623="","",_xlfn.LET(_xlpm.x,VLOOKUP(I3623,'2026-01-09_taxon-match'!$A$2:$N$81,4,FALSE),IF(_xlpm.x=0,"",_xlpm.x)))</f>
        <v>Sterechinus neumayeri</v>
      </c>
      <c r="K3623"/>
      <c r="L3623" s="46" t="str">
        <f>IF(I3623="","",_xlfn.LET(_xlpm.x,VLOOKUP(I3623,'2026-01-09_taxon-match'!$A$2:$N$81,3,FALSE),IF(_xlpm.x=0,"",_xlpm.x)))</f>
        <v>urn:lsid:marinespecies.org:taxname:160831</v>
      </c>
      <c r="M3623" s="46" t="str">
        <f>IF($I3623="","",_xlfn.LET(_xlpm.x,VLOOKUP($I3623,'2026-01-09_taxon-match'!$A$2:$N$81,5,FALSE),IF(_xlpm.x=0,"",_xlpm.x)))</f>
        <v>(Meissner, 1900)</v>
      </c>
      <c r="N3623" s="46" t="str">
        <f>IF($I3623="","",_xlfn.LET(_xlpm.x,VLOOKUP($I3623,'2026-01-09_taxon-match'!$A$2:$N$81,6,FALSE),IF(_xlpm.x=0,"",_xlpm.x)))</f>
        <v>Animalia</v>
      </c>
      <c r="O3623" s="46" t="str">
        <f>IF($I3623="","",_xlfn.LET(_xlpm.x,VLOOKUP($I3623,'2026-01-09_taxon-match'!$A$2:$N$81,7,FALSE),IF(_xlpm.x=0,"",_xlpm.x)))</f>
        <v>Echinodermata</v>
      </c>
      <c r="P3623" s="46" t="str">
        <f>IF($I3623="","",_xlfn.LET(_xlpm.x,VLOOKUP($I3623,'2026-01-09_taxon-match'!$A$2:$N$81,8,FALSE),IF(_xlpm.x=0,"",_xlpm.x)))</f>
        <v>Echinoidea</v>
      </c>
      <c r="Q3623" s="46" t="str">
        <f>IF($I3623="","",_xlfn.LET(_xlpm.x,VLOOKUP($I3623,'2026-01-09_taxon-match'!$A$2:$N$81,9,FALSE),IF(_xlpm.x=0,"",_xlpm.x)))</f>
        <v>Camarodonta</v>
      </c>
      <c r="R3623" s="46" t="str">
        <f>IF($I3623="","",_xlfn.LET(_xlpm.x,VLOOKUP($I3623,'2026-01-09_taxon-match'!$A$2:$N$81,10,FALSE),IF(_xlpm.x=0,"",_xlpm.x)))</f>
        <v>Echinidae</v>
      </c>
      <c r="S3623" s="46" t="str">
        <f>IF($I3623="","",_xlfn.LET(_xlpm.x,VLOOKUP($I3623,'2026-01-09_taxon-match'!$A$2:$N$81,11,FALSE),IF(_xlpm.x=0,"",_xlpm.x)))</f>
        <v>Sterechinus</v>
      </c>
      <c r="T3623" s="46" t="str">
        <f>IF($I3623="","",_xlfn.LET(_xlpm.x,VLOOKUP($I3623,'2026-01-09_taxon-match'!$A$2:$N$81,13,FALSE),IF(_xlpm.x=0,"",_xlpm.x)))</f>
        <v>neumayeri</v>
      </c>
      <c r="V3623" t="s">
        <v>43</v>
      </c>
      <c r="W3623" t="s">
        <v>28</v>
      </c>
      <c r="X3623" t="s">
        <v>32</v>
      </c>
      <c r="Y3623" s="46" t="str">
        <f>IF(V3623="","",_xlfn.LET(_xlpm.x,VLOOKUP(V3623,'Drop-down_menus'!$D$2:$E$13,2,FALSE),IF(_xlpm.x=0,"",_xlpm.x)))</f>
        <v>https://orcid.org/0000-0002-0981-7442</v>
      </c>
      <c r="Z3623" s="46" t="str">
        <f>IF(W3623="","",_xlfn.LET(_xlpm.x,VLOOKUP(W3623,'Drop-down_menus'!$D$2:$E$13,2,FALSE),IF(_xlpm.x=0,"",_xlpm.x)))</f>
        <v>https://orcid.org/0000-0002-9037-7623</v>
      </c>
      <c r="AA3623" s="46" t="str">
        <f>IF(X3623="","",_xlfn.LET(_xlpm.x,VLOOKUP(X3623,'Drop-down_menus'!$D$2:$E$13,2,FALSE),IF(_xlpm.x=0,"",_xlpm.x)))</f>
        <v>https://orcid.org/0000-0001-5748-602X</v>
      </c>
      <c r="AB3623" s="46" t="s">
        <v>300</v>
      </c>
      <c r="AC3623" s="46" t="s">
        <v>1115</v>
      </c>
    </row>
    <row r="3624" spans="1:29" ht="15" customHeight="1">
      <c r="A3624" s="46">
        <v>3155</v>
      </c>
      <c r="B3624" s="2">
        <v>4679</v>
      </c>
      <c r="C3624" t="s">
        <v>919</v>
      </c>
      <c r="D3624" s="46" t="b">
        <f>COUNTIF(Events!$B$2:$B$171, C3624) &gt; 0</f>
        <v>1</v>
      </c>
      <c r="E3624" s="46" t="s">
        <v>1113</v>
      </c>
      <c r="F3624" s="2" t="s">
        <v>1104</v>
      </c>
      <c r="G3624" t="s">
        <v>177</v>
      </c>
      <c r="H3624"/>
      <c r="I3624" s="46" t="s">
        <v>177</v>
      </c>
      <c r="J3624" s="46" t="str">
        <f>IF(I3624="","",_xlfn.LET(_xlpm.x,VLOOKUP(I3624,'2026-01-09_taxon-match'!$A$2:$N$81,4,FALSE),IF(_xlpm.x=0,"",_xlpm.x)))</f>
        <v>Sterechinus neumayeri</v>
      </c>
      <c r="K3624"/>
      <c r="L3624" s="46" t="str">
        <f>IF(I3624="","",_xlfn.LET(_xlpm.x,VLOOKUP(I3624,'2026-01-09_taxon-match'!$A$2:$N$81,3,FALSE),IF(_xlpm.x=0,"",_xlpm.x)))</f>
        <v>urn:lsid:marinespecies.org:taxname:160831</v>
      </c>
      <c r="M3624" s="46" t="str">
        <f>IF($I3624="","",_xlfn.LET(_xlpm.x,VLOOKUP($I3624,'2026-01-09_taxon-match'!$A$2:$N$81,5,FALSE),IF(_xlpm.x=0,"",_xlpm.x)))</f>
        <v>(Meissner, 1900)</v>
      </c>
      <c r="N3624" s="46" t="str">
        <f>IF($I3624="","",_xlfn.LET(_xlpm.x,VLOOKUP($I3624,'2026-01-09_taxon-match'!$A$2:$N$81,6,FALSE),IF(_xlpm.x=0,"",_xlpm.x)))</f>
        <v>Animalia</v>
      </c>
      <c r="O3624" s="46" t="str">
        <f>IF($I3624="","",_xlfn.LET(_xlpm.x,VLOOKUP($I3624,'2026-01-09_taxon-match'!$A$2:$N$81,7,FALSE),IF(_xlpm.x=0,"",_xlpm.x)))</f>
        <v>Echinodermata</v>
      </c>
      <c r="P3624" s="46" t="str">
        <f>IF($I3624="","",_xlfn.LET(_xlpm.x,VLOOKUP($I3624,'2026-01-09_taxon-match'!$A$2:$N$81,8,FALSE),IF(_xlpm.x=0,"",_xlpm.x)))</f>
        <v>Echinoidea</v>
      </c>
      <c r="Q3624" s="46" t="str">
        <f>IF($I3624="","",_xlfn.LET(_xlpm.x,VLOOKUP($I3624,'2026-01-09_taxon-match'!$A$2:$N$81,9,FALSE),IF(_xlpm.x=0,"",_xlpm.x)))</f>
        <v>Camarodonta</v>
      </c>
      <c r="R3624" s="46" t="str">
        <f>IF($I3624="","",_xlfn.LET(_xlpm.x,VLOOKUP($I3624,'2026-01-09_taxon-match'!$A$2:$N$81,10,FALSE),IF(_xlpm.x=0,"",_xlpm.x)))</f>
        <v>Echinidae</v>
      </c>
      <c r="S3624" s="46" t="str">
        <f>IF($I3624="","",_xlfn.LET(_xlpm.x,VLOOKUP($I3624,'2026-01-09_taxon-match'!$A$2:$N$81,11,FALSE),IF(_xlpm.x=0,"",_xlpm.x)))</f>
        <v>Sterechinus</v>
      </c>
      <c r="T3624" s="46" t="str">
        <f>IF($I3624="","",_xlfn.LET(_xlpm.x,VLOOKUP($I3624,'2026-01-09_taxon-match'!$A$2:$N$81,13,FALSE),IF(_xlpm.x=0,"",_xlpm.x)))</f>
        <v>neumayeri</v>
      </c>
      <c r="U3624"/>
      <c r="V3624" t="s">
        <v>43</v>
      </c>
      <c r="W3624" t="s">
        <v>28</v>
      </c>
      <c r="X3624" t="s">
        <v>32</v>
      </c>
      <c r="Y3624" s="46" t="str">
        <f>IF(V3624="","",_xlfn.LET(_xlpm.x,VLOOKUP(V3624,'Drop-down_menus'!$D$2:$E$13,2,FALSE),IF(_xlpm.x=0,"",_xlpm.x)))</f>
        <v>https://orcid.org/0000-0002-0981-7442</v>
      </c>
      <c r="Z3624" s="46" t="str">
        <f>IF(W3624="","",_xlfn.LET(_xlpm.x,VLOOKUP(W3624,'Drop-down_menus'!$D$2:$E$13,2,FALSE),IF(_xlpm.x=0,"",_xlpm.x)))</f>
        <v>https://orcid.org/0000-0002-9037-7623</v>
      </c>
      <c r="AA3624" s="46" t="str">
        <f>IF(X3624="","",_xlfn.LET(_xlpm.x,VLOOKUP(X3624,'Drop-down_menus'!$D$2:$E$13,2,FALSE),IF(_xlpm.x=0,"",_xlpm.x)))</f>
        <v>https://orcid.org/0000-0001-5748-602X</v>
      </c>
      <c r="AB3624" s="46" t="s">
        <v>172</v>
      </c>
      <c r="AC3624" s="46" t="s">
        <v>1114</v>
      </c>
    </row>
    <row r="3625" spans="1:29" ht="15" customHeight="1">
      <c r="A3625" s="46">
        <v>3155</v>
      </c>
      <c r="B3625" s="2">
        <v>4680</v>
      </c>
      <c r="C3625" t="s">
        <v>919</v>
      </c>
      <c r="D3625" s="46" t="b">
        <f>COUNTIF(Events!$B$2:$B$171, C3625) &gt; 0</f>
        <v>1</v>
      </c>
      <c r="E3625" s="46" t="s">
        <v>1109</v>
      </c>
      <c r="F3625" s="46" t="s">
        <v>1107</v>
      </c>
      <c r="G3625" t="s">
        <v>177</v>
      </c>
      <c r="H3625"/>
      <c r="I3625" s="46" t="s">
        <v>177</v>
      </c>
      <c r="J3625" s="46" t="str">
        <f>IF(I3625="","",_xlfn.LET(_xlpm.x,VLOOKUP(I3625,'2026-01-09_taxon-match'!$A$2:$N$81,4,FALSE),IF(_xlpm.x=0,"",_xlpm.x)))</f>
        <v>Sterechinus neumayeri</v>
      </c>
      <c r="K3625"/>
      <c r="L3625" s="46" t="str">
        <f>IF(I3625="","",_xlfn.LET(_xlpm.x,VLOOKUP(I3625,'2026-01-09_taxon-match'!$A$2:$N$81,3,FALSE),IF(_xlpm.x=0,"",_xlpm.x)))</f>
        <v>urn:lsid:marinespecies.org:taxname:160831</v>
      </c>
      <c r="M3625" s="46" t="str">
        <f>IF($I3625="","",_xlfn.LET(_xlpm.x,VLOOKUP($I3625,'2026-01-09_taxon-match'!$A$2:$N$81,5,FALSE),IF(_xlpm.x=0,"",_xlpm.x)))</f>
        <v>(Meissner, 1900)</v>
      </c>
      <c r="N3625" s="46" t="str">
        <f>IF($I3625="","",_xlfn.LET(_xlpm.x,VLOOKUP($I3625,'2026-01-09_taxon-match'!$A$2:$N$81,6,FALSE),IF(_xlpm.x=0,"",_xlpm.x)))</f>
        <v>Animalia</v>
      </c>
      <c r="O3625" s="46" t="str">
        <f>IF($I3625="","",_xlfn.LET(_xlpm.x,VLOOKUP($I3625,'2026-01-09_taxon-match'!$A$2:$N$81,7,FALSE),IF(_xlpm.x=0,"",_xlpm.x)))</f>
        <v>Echinodermata</v>
      </c>
      <c r="P3625" s="46" t="str">
        <f>IF($I3625="","",_xlfn.LET(_xlpm.x,VLOOKUP($I3625,'2026-01-09_taxon-match'!$A$2:$N$81,8,FALSE),IF(_xlpm.x=0,"",_xlpm.x)))</f>
        <v>Echinoidea</v>
      </c>
      <c r="Q3625" s="46" t="str">
        <f>IF($I3625="","",_xlfn.LET(_xlpm.x,VLOOKUP($I3625,'2026-01-09_taxon-match'!$A$2:$N$81,9,FALSE),IF(_xlpm.x=0,"",_xlpm.x)))</f>
        <v>Camarodonta</v>
      </c>
      <c r="R3625" s="46" t="str">
        <f>IF($I3625="","",_xlfn.LET(_xlpm.x,VLOOKUP($I3625,'2026-01-09_taxon-match'!$A$2:$N$81,10,FALSE),IF(_xlpm.x=0,"",_xlpm.x)))</f>
        <v>Echinidae</v>
      </c>
      <c r="S3625" s="46" t="str">
        <f>IF($I3625="","",_xlfn.LET(_xlpm.x,VLOOKUP($I3625,'2026-01-09_taxon-match'!$A$2:$N$81,11,FALSE),IF(_xlpm.x=0,"",_xlpm.x)))</f>
        <v>Sterechinus</v>
      </c>
      <c r="T3625" s="46" t="str">
        <f>IF($I3625="","",_xlfn.LET(_xlpm.x,VLOOKUP($I3625,'2026-01-09_taxon-match'!$A$2:$N$81,13,FALSE),IF(_xlpm.x=0,"",_xlpm.x)))</f>
        <v>neumayeri</v>
      </c>
      <c r="V3625" t="s">
        <v>43</v>
      </c>
      <c r="W3625" t="s">
        <v>28</v>
      </c>
      <c r="X3625" t="s">
        <v>32</v>
      </c>
      <c r="Y3625" s="46" t="str">
        <f>IF(V3625="","",_xlfn.LET(_xlpm.x,VLOOKUP(V3625,'Drop-down_menus'!$D$2:$E$13,2,FALSE),IF(_xlpm.x=0,"",_xlpm.x)))</f>
        <v>https://orcid.org/0000-0002-0981-7442</v>
      </c>
      <c r="Z3625" s="46" t="str">
        <f>IF(W3625="","",_xlfn.LET(_xlpm.x,VLOOKUP(W3625,'Drop-down_menus'!$D$2:$E$13,2,FALSE),IF(_xlpm.x=0,"",_xlpm.x)))</f>
        <v>https://orcid.org/0000-0002-9037-7623</v>
      </c>
      <c r="AA3625" s="46" t="str">
        <f>IF(X3625="","",_xlfn.LET(_xlpm.x,VLOOKUP(X3625,'Drop-down_menus'!$D$2:$E$13,2,FALSE),IF(_xlpm.x=0,"",_xlpm.x)))</f>
        <v>https://orcid.org/0000-0001-5748-602X</v>
      </c>
      <c r="AB3625" s="46" t="s">
        <v>172</v>
      </c>
      <c r="AC3625" s="46" t="s">
        <v>189</v>
      </c>
    </row>
    <row r="3626" spans="1:29" ht="15" customHeight="1">
      <c r="A3626" s="46">
        <v>3155</v>
      </c>
      <c r="B3626" s="2">
        <v>4681</v>
      </c>
      <c r="C3626" t="s">
        <v>919</v>
      </c>
      <c r="D3626" s="46" t="b">
        <f>COUNTIF(Events!$B$2:$B$171, C3626) &gt; 0</f>
        <v>1</v>
      </c>
      <c r="E3626" s="46" t="s">
        <v>1110</v>
      </c>
      <c r="F3626" s="46" t="s">
        <v>1108</v>
      </c>
      <c r="G3626" t="s">
        <v>177</v>
      </c>
      <c r="H3626"/>
      <c r="I3626" s="46" t="s">
        <v>177</v>
      </c>
      <c r="J3626" s="46" t="str">
        <f>IF(I3626="","",_xlfn.LET(_xlpm.x,VLOOKUP(I3626,'2026-01-09_taxon-match'!$A$2:$N$81,4,FALSE),IF(_xlpm.x=0,"",_xlpm.x)))</f>
        <v>Sterechinus neumayeri</v>
      </c>
      <c r="K3626"/>
      <c r="L3626" s="46" t="str">
        <f>IF(I3626="","",_xlfn.LET(_xlpm.x,VLOOKUP(I3626,'2026-01-09_taxon-match'!$A$2:$N$81,3,FALSE),IF(_xlpm.x=0,"",_xlpm.x)))</f>
        <v>urn:lsid:marinespecies.org:taxname:160831</v>
      </c>
      <c r="M3626" s="46" t="str">
        <f>IF($I3626="","",_xlfn.LET(_xlpm.x,VLOOKUP($I3626,'2026-01-09_taxon-match'!$A$2:$N$81,5,FALSE),IF(_xlpm.x=0,"",_xlpm.x)))</f>
        <v>(Meissner, 1900)</v>
      </c>
      <c r="N3626" s="46" t="str">
        <f>IF($I3626="","",_xlfn.LET(_xlpm.x,VLOOKUP($I3626,'2026-01-09_taxon-match'!$A$2:$N$81,6,FALSE),IF(_xlpm.x=0,"",_xlpm.x)))</f>
        <v>Animalia</v>
      </c>
      <c r="O3626" s="46" t="str">
        <f>IF($I3626="","",_xlfn.LET(_xlpm.x,VLOOKUP($I3626,'2026-01-09_taxon-match'!$A$2:$N$81,7,FALSE),IF(_xlpm.x=0,"",_xlpm.x)))</f>
        <v>Echinodermata</v>
      </c>
      <c r="P3626" s="46" t="str">
        <f>IF($I3626="","",_xlfn.LET(_xlpm.x,VLOOKUP($I3626,'2026-01-09_taxon-match'!$A$2:$N$81,8,FALSE),IF(_xlpm.x=0,"",_xlpm.x)))</f>
        <v>Echinoidea</v>
      </c>
      <c r="Q3626" s="46" t="str">
        <f>IF($I3626="","",_xlfn.LET(_xlpm.x,VLOOKUP($I3626,'2026-01-09_taxon-match'!$A$2:$N$81,9,FALSE),IF(_xlpm.x=0,"",_xlpm.x)))</f>
        <v>Camarodonta</v>
      </c>
      <c r="R3626" s="46" t="str">
        <f>IF($I3626="","",_xlfn.LET(_xlpm.x,VLOOKUP($I3626,'2026-01-09_taxon-match'!$A$2:$N$81,10,FALSE),IF(_xlpm.x=0,"",_xlpm.x)))</f>
        <v>Echinidae</v>
      </c>
      <c r="S3626" s="46" t="str">
        <f>IF($I3626="","",_xlfn.LET(_xlpm.x,VLOOKUP($I3626,'2026-01-09_taxon-match'!$A$2:$N$81,11,FALSE),IF(_xlpm.x=0,"",_xlpm.x)))</f>
        <v>Sterechinus</v>
      </c>
      <c r="T3626" s="46" t="str">
        <f>IF($I3626="","",_xlfn.LET(_xlpm.x,VLOOKUP($I3626,'2026-01-09_taxon-match'!$A$2:$N$81,13,FALSE),IF(_xlpm.x=0,"",_xlpm.x)))</f>
        <v>neumayeri</v>
      </c>
      <c r="V3626" t="s">
        <v>43</v>
      </c>
      <c r="W3626" t="s">
        <v>28</v>
      </c>
      <c r="X3626" t="s">
        <v>32</v>
      </c>
      <c r="Y3626" s="46" t="str">
        <f>IF(V3626="","",_xlfn.LET(_xlpm.x,VLOOKUP(V3626,'Drop-down_menus'!$D$2:$E$13,2,FALSE),IF(_xlpm.x=0,"",_xlpm.x)))</f>
        <v>https://orcid.org/0000-0002-0981-7442</v>
      </c>
      <c r="Z3626" s="46" t="str">
        <f>IF(W3626="","",_xlfn.LET(_xlpm.x,VLOOKUP(W3626,'Drop-down_menus'!$D$2:$E$13,2,FALSE),IF(_xlpm.x=0,"",_xlpm.x)))</f>
        <v>https://orcid.org/0000-0002-9037-7623</v>
      </c>
      <c r="AA3626" s="46" t="str">
        <f>IF(X3626="","",_xlfn.LET(_xlpm.x,VLOOKUP(X3626,'Drop-down_menus'!$D$2:$E$13,2,FALSE),IF(_xlpm.x=0,"",_xlpm.x)))</f>
        <v>https://orcid.org/0000-0001-5748-602X</v>
      </c>
      <c r="AB3626" s="46" t="s">
        <v>229</v>
      </c>
      <c r="AC3626" s="46" t="s">
        <v>1114</v>
      </c>
    </row>
    <row r="3627" spans="1:29" ht="15" customHeight="1">
      <c r="A3627" s="46">
        <v>3155</v>
      </c>
      <c r="B3627" s="2">
        <v>4682</v>
      </c>
      <c r="C3627" t="s">
        <v>919</v>
      </c>
      <c r="D3627" s="46" t="b">
        <f>COUNTIF(Events!$B$2:$B$171, C3627) &gt; 0</f>
        <v>1</v>
      </c>
      <c r="E3627" s="46" t="s">
        <v>1111</v>
      </c>
      <c r="F3627" s="46" t="s">
        <v>1108</v>
      </c>
      <c r="G3627" t="s">
        <v>177</v>
      </c>
      <c r="H3627"/>
      <c r="I3627" s="46" t="s">
        <v>177</v>
      </c>
      <c r="J3627" s="46" t="str">
        <f>IF(I3627="","",_xlfn.LET(_xlpm.x,VLOOKUP(I3627,'2026-01-09_taxon-match'!$A$2:$N$81,4,FALSE),IF(_xlpm.x=0,"",_xlpm.x)))</f>
        <v>Sterechinus neumayeri</v>
      </c>
      <c r="K3627"/>
      <c r="L3627" s="46" t="str">
        <f>IF(I3627="","",_xlfn.LET(_xlpm.x,VLOOKUP(I3627,'2026-01-09_taxon-match'!$A$2:$N$81,3,FALSE),IF(_xlpm.x=0,"",_xlpm.x)))</f>
        <v>urn:lsid:marinespecies.org:taxname:160831</v>
      </c>
      <c r="M3627" s="46" t="str">
        <f>IF($I3627="","",_xlfn.LET(_xlpm.x,VLOOKUP($I3627,'2026-01-09_taxon-match'!$A$2:$N$81,5,FALSE),IF(_xlpm.x=0,"",_xlpm.x)))</f>
        <v>(Meissner, 1900)</v>
      </c>
      <c r="N3627" s="46" t="str">
        <f>IF($I3627="","",_xlfn.LET(_xlpm.x,VLOOKUP($I3627,'2026-01-09_taxon-match'!$A$2:$N$81,6,FALSE),IF(_xlpm.x=0,"",_xlpm.x)))</f>
        <v>Animalia</v>
      </c>
      <c r="O3627" s="46" t="str">
        <f>IF($I3627="","",_xlfn.LET(_xlpm.x,VLOOKUP($I3627,'2026-01-09_taxon-match'!$A$2:$N$81,7,FALSE),IF(_xlpm.x=0,"",_xlpm.x)))</f>
        <v>Echinodermata</v>
      </c>
      <c r="P3627" s="46" t="str">
        <f>IF($I3627="","",_xlfn.LET(_xlpm.x,VLOOKUP($I3627,'2026-01-09_taxon-match'!$A$2:$N$81,8,FALSE),IF(_xlpm.x=0,"",_xlpm.x)))</f>
        <v>Echinoidea</v>
      </c>
      <c r="Q3627" s="46" t="str">
        <f>IF($I3627="","",_xlfn.LET(_xlpm.x,VLOOKUP($I3627,'2026-01-09_taxon-match'!$A$2:$N$81,9,FALSE),IF(_xlpm.x=0,"",_xlpm.x)))</f>
        <v>Camarodonta</v>
      </c>
      <c r="R3627" s="46" t="str">
        <f>IF($I3627="","",_xlfn.LET(_xlpm.x,VLOOKUP($I3627,'2026-01-09_taxon-match'!$A$2:$N$81,10,FALSE),IF(_xlpm.x=0,"",_xlpm.x)))</f>
        <v>Echinidae</v>
      </c>
      <c r="S3627" s="46" t="str">
        <f>IF($I3627="","",_xlfn.LET(_xlpm.x,VLOOKUP($I3627,'2026-01-09_taxon-match'!$A$2:$N$81,11,FALSE),IF(_xlpm.x=0,"",_xlpm.x)))</f>
        <v>Sterechinus</v>
      </c>
      <c r="T3627" s="46" t="str">
        <f>IF($I3627="","",_xlfn.LET(_xlpm.x,VLOOKUP($I3627,'2026-01-09_taxon-match'!$A$2:$N$81,13,FALSE),IF(_xlpm.x=0,"",_xlpm.x)))</f>
        <v>neumayeri</v>
      </c>
      <c r="V3627" t="s">
        <v>43</v>
      </c>
      <c r="W3627" t="s">
        <v>28</v>
      </c>
      <c r="X3627" t="s">
        <v>32</v>
      </c>
      <c r="Y3627" s="46" t="str">
        <f>IF(V3627="","",_xlfn.LET(_xlpm.x,VLOOKUP(V3627,'Drop-down_menus'!$D$2:$E$13,2,FALSE),IF(_xlpm.x=0,"",_xlpm.x)))</f>
        <v>https://orcid.org/0000-0002-0981-7442</v>
      </c>
      <c r="Z3627" s="46" t="str">
        <f>IF(W3627="","",_xlfn.LET(_xlpm.x,VLOOKUP(W3627,'Drop-down_menus'!$D$2:$E$13,2,FALSE),IF(_xlpm.x=0,"",_xlpm.x)))</f>
        <v>https://orcid.org/0000-0002-9037-7623</v>
      </c>
      <c r="AA3627" s="46" t="str">
        <f>IF(X3627="","",_xlfn.LET(_xlpm.x,VLOOKUP(X3627,'Drop-down_menus'!$D$2:$E$13,2,FALSE),IF(_xlpm.x=0,"",_xlpm.x)))</f>
        <v>https://orcid.org/0000-0001-5748-602X</v>
      </c>
      <c r="AB3627" s="46" t="s">
        <v>229</v>
      </c>
      <c r="AC3627" s="46" t="s">
        <v>1114</v>
      </c>
    </row>
    <row r="3628" spans="1:29" ht="15" customHeight="1">
      <c r="A3628" s="46">
        <v>3155</v>
      </c>
      <c r="B3628" s="2">
        <v>4683</v>
      </c>
      <c r="C3628" t="s">
        <v>919</v>
      </c>
      <c r="D3628" s="46" t="b">
        <f>COUNTIF(Events!$B$2:$B$171, C3628) &gt; 0</f>
        <v>1</v>
      </c>
      <c r="E3628" s="2" t="s">
        <v>1106</v>
      </c>
      <c r="F3628" s="46" t="s">
        <v>1105</v>
      </c>
      <c r="G3628" t="s">
        <v>177</v>
      </c>
      <c r="H3628"/>
      <c r="I3628" s="46" t="s">
        <v>177</v>
      </c>
      <c r="J3628" s="46" t="str">
        <f>IF(I3628="","",_xlfn.LET(_xlpm.x,VLOOKUP(I3628,'2026-01-09_taxon-match'!$A$2:$N$81,4,FALSE),IF(_xlpm.x=0,"",_xlpm.x)))</f>
        <v>Sterechinus neumayeri</v>
      </c>
      <c r="K3628"/>
      <c r="L3628" s="46" t="str">
        <f>IF(I3628="","",_xlfn.LET(_xlpm.x,VLOOKUP(I3628,'2026-01-09_taxon-match'!$A$2:$N$81,3,FALSE),IF(_xlpm.x=0,"",_xlpm.x)))</f>
        <v>urn:lsid:marinespecies.org:taxname:160831</v>
      </c>
      <c r="M3628" s="46" t="str">
        <f>IF($I3628="","",_xlfn.LET(_xlpm.x,VLOOKUP($I3628,'2026-01-09_taxon-match'!$A$2:$N$81,5,FALSE),IF(_xlpm.x=0,"",_xlpm.x)))</f>
        <v>(Meissner, 1900)</v>
      </c>
      <c r="N3628" s="46" t="str">
        <f>IF($I3628="","",_xlfn.LET(_xlpm.x,VLOOKUP($I3628,'2026-01-09_taxon-match'!$A$2:$N$81,6,FALSE),IF(_xlpm.x=0,"",_xlpm.x)))</f>
        <v>Animalia</v>
      </c>
      <c r="O3628" s="46" t="str">
        <f>IF($I3628="","",_xlfn.LET(_xlpm.x,VLOOKUP($I3628,'2026-01-09_taxon-match'!$A$2:$N$81,7,FALSE),IF(_xlpm.x=0,"",_xlpm.x)))</f>
        <v>Echinodermata</v>
      </c>
      <c r="P3628" s="46" t="str">
        <f>IF($I3628="","",_xlfn.LET(_xlpm.x,VLOOKUP($I3628,'2026-01-09_taxon-match'!$A$2:$N$81,8,FALSE),IF(_xlpm.x=0,"",_xlpm.x)))</f>
        <v>Echinoidea</v>
      </c>
      <c r="Q3628" s="46" t="str">
        <f>IF($I3628="","",_xlfn.LET(_xlpm.x,VLOOKUP($I3628,'2026-01-09_taxon-match'!$A$2:$N$81,9,FALSE),IF(_xlpm.x=0,"",_xlpm.x)))</f>
        <v>Camarodonta</v>
      </c>
      <c r="R3628" s="46" t="str">
        <f>IF($I3628="","",_xlfn.LET(_xlpm.x,VLOOKUP($I3628,'2026-01-09_taxon-match'!$A$2:$N$81,10,FALSE),IF(_xlpm.x=0,"",_xlpm.x)))</f>
        <v>Echinidae</v>
      </c>
      <c r="S3628" s="46" t="str">
        <f>IF($I3628="","",_xlfn.LET(_xlpm.x,VLOOKUP($I3628,'2026-01-09_taxon-match'!$A$2:$N$81,11,FALSE),IF(_xlpm.x=0,"",_xlpm.x)))</f>
        <v>Sterechinus</v>
      </c>
      <c r="T3628" s="46" t="str">
        <f>IF($I3628="","",_xlfn.LET(_xlpm.x,VLOOKUP($I3628,'2026-01-09_taxon-match'!$A$2:$N$81,13,FALSE),IF(_xlpm.x=0,"",_xlpm.x)))</f>
        <v>neumayeri</v>
      </c>
      <c r="V3628" t="s">
        <v>43</v>
      </c>
      <c r="W3628" t="s">
        <v>28</v>
      </c>
      <c r="X3628" t="s">
        <v>32</v>
      </c>
      <c r="Y3628" s="46" t="str">
        <f>IF(V3628="","",_xlfn.LET(_xlpm.x,VLOOKUP(V3628,'Drop-down_menus'!$D$2:$E$13,2,FALSE),IF(_xlpm.x=0,"",_xlpm.x)))</f>
        <v>https://orcid.org/0000-0002-0981-7442</v>
      </c>
      <c r="Z3628" s="46" t="str">
        <f>IF(W3628="","",_xlfn.LET(_xlpm.x,VLOOKUP(W3628,'Drop-down_menus'!$D$2:$E$13,2,FALSE),IF(_xlpm.x=0,"",_xlpm.x)))</f>
        <v>https://orcid.org/0000-0002-9037-7623</v>
      </c>
      <c r="AA3628" s="46" t="str">
        <f>IF(X3628="","",_xlfn.LET(_xlpm.x,VLOOKUP(X3628,'Drop-down_menus'!$D$2:$E$13,2,FALSE),IF(_xlpm.x=0,"",_xlpm.x)))</f>
        <v>https://orcid.org/0000-0001-5748-602X</v>
      </c>
      <c r="AB3628" s="46" t="s">
        <v>300</v>
      </c>
      <c r="AC3628" s="46" t="s">
        <v>1115</v>
      </c>
    </row>
    <row r="3629" spans="1:29" ht="15" customHeight="1">
      <c r="A3629" s="46">
        <v>3156</v>
      </c>
      <c r="B3629" s="2">
        <v>4684</v>
      </c>
      <c r="C3629" t="s">
        <v>919</v>
      </c>
      <c r="D3629" s="46" t="b">
        <f>COUNTIF(Events!$B$2:$B$171, C3629) &gt; 0</f>
        <v>1</v>
      </c>
      <c r="E3629" s="46" t="s">
        <v>1113</v>
      </c>
      <c r="F3629" s="2" t="s">
        <v>1104</v>
      </c>
      <c r="G3629" t="s">
        <v>177</v>
      </c>
      <c r="H3629"/>
      <c r="I3629" s="46" t="s">
        <v>177</v>
      </c>
      <c r="J3629" s="46" t="str">
        <f>IF(I3629="","",_xlfn.LET(_xlpm.x,VLOOKUP(I3629,'2026-01-09_taxon-match'!$A$2:$N$81,4,FALSE),IF(_xlpm.x=0,"",_xlpm.x)))</f>
        <v>Sterechinus neumayeri</v>
      </c>
      <c r="K3629"/>
      <c r="L3629" s="46" t="str">
        <f>IF(I3629="","",_xlfn.LET(_xlpm.x,VLOOKUP(I3629,'2026-01-09_taxon-match'!$A$2:$N$81,3,FALSE),IF(_xlpm.x=0,"",_xlpm.x)))</f>
        <v>urn:lsid:marinespecies.org:taxname:160831</v>
      </c>
      <c r="M3629" s="46" t="str">
        <f>IF($I3629="","",_xlfn.LET(_xlpm.x,VLOOKUP($I3629,'2026-01-09_taxon-match'!$A$2:$N$81,5,FALSE),IF(_xlpm.x=0,"",_xlpm.x)))</f>
        <v>(Meissner, 1900)</v>
      </c>
      <c r="N3629" s="46" t="str">
        <f>IF($I3629="","",_xlfn.LET(_xlpm.x,VLOOKUP($I3629,'2026-01-09_taxon-match'!$A$2:$N$81,6,FALSE),IF(_xlpm.x=0,"",_xlpm.x)))</f>
        <v>Animalia</v>
      </c>
      <c r="O3629" s="46" t="str">
        <f>IF($I3629="","",_xlfn.LET(_xlpm.x,VLOOKUP($I3629,'2026-01-09_taxon-match'!$A$2:$N$81,7,FALSE),IF(_xlpm.x=0,"",_xlpm.x)))</f>
        <v>Echinodermata</v>
      </c>
      <c r="P3629" s="46" t="str">
        <f>IF($I3629="","",_xlfn.LET(_xlpm.x,VLOOKUP($I3629,'2026-01-09_taxon-match'!$A$2:$N$81,8,FALSE),IF(_xlpm.x=0,"",_xlpm.x)))</f>
        <v>Echinoidea</v>
      </c>
      <c r="Q3629" s="46" t="str">
        <f>IF($I3629="","",_xlfn.LET(_xlpm.x,VLOOKUP($I3629,'2026-01-09_taxon-match'!$A$2:$N$81,9,FALSE),IF(_xlpm.x=0,"",_xlpm.x)))</f>
        <v>Camarodonta</v>
      </c>
      <c r="R3629" s="46" t="str">
        <f>IF($I3629="","",_xlfn.LET(_xlpm.x,VLOOKUP($I3629,'2026-01-09_taxon-match'!$A$2:$N$81,10,FALSE),IF(_xlpm.x=0,"",_xlpm.x)))</f>
        <v>Echinidae</v>
      </c>
      <c r="S3629" s="46" t="str">
        <f>IF($I3629="","",_xlfn.LET(_xlpm.x,VLOOKUP($I3629,'2026-01-09_taxon-match'!$A$2:$N$81,11,FALSE),IF(_xlpm.x=0,"",_xlpm.x)))</f>
        <v>Sterechinus</v>
      </c>
      <c r="T3629" s="46" t="str">
        <f>IF($I3629="","",_xlfn.LET(_xlpm.x,VLOOKUP($I3629,'2026-01-09_taxon-match'!$A$2:$N$81,13,FALSE),IF(_xlpm.x=0,"",_xlpm.x)))</f>
        <v>neumayeri</v>
      </c>
      <c r="U3629"/>
      <c r="V3629" t="s">
        <v>43</v>
      </c>
      <c r="W3629" t="s">
        <v>28</v>
      </c>
      <c r="X3629" t="s">
        <v>32</v>
      </c>
      <c r="Y3629" s="46" t="str">
        <f>IF(V3629="","",_xlfn.LET(_xlpm.x,VLOOKUP(V3629,'Drop-down_menus'!$D$2:$E$13,2,FALSE),IF(_xlpm.x=0,"",_xlpm.x)))</f>
        <v>https://orcid.org/0000-0002-0981-7442</v>
      </c>
      <c r="Z3629" s="46" t="str">
        <f>IF(W3629="","",_xlfn.LET(_xlpm.x,VLOOKUP(W3629,'Drop-down_menus'!$D$2:$E$13,2,FALSE),IF(_xlpm.x=0,"",_xlpm.x)))</f>
        <v>https://orcid.org/0000-0002-9037-7623</v>
      </c>
      <c r="AA3629" s="46" t="str">
        <f>IF(X3629="","",_xlfn.LET(_xlpm.x,VLOOKUP(X3629,'Drop-down_menus'!$D$2:$E$13,2,FALSE),IF(_xlpm.x=0,"",_xlpm.x)))</f>
        <v>https://orcid.org/0000-0001-5748-602X</v>
      </c>
      <c r="AB3629" s="46" t="s">
        <v>172</v>
      </c>
      <c r="AC3629" s="46" t="s">
        <v>1114</v>
      </c>
    </row>
    <row r="3630" spans="1:29" ht="15" customHeight="1">
      <c r="A3630" s="46">
        <v>3156</v>
      </c>
      <c r="B3630" s="2">
        <v>4685</v>
      </c>
      <c r="C3630" t="s">
        <v>919</v>
      </c>
      <c r="D3630" s="46" t="b">
        <f>COUNTIF(Events!$B$2:$B$171, C3630) &gt; 0</f>
        <v>1</v>
      </c>
      <c r="E3630" s="46" t="s">
        <v>1109</v>
      </c>
      <c r="F3630" s="46" t="s">
        <v>1107</v>
      </c>
      <c r="G3630" t="s">
        <v>177</v>
      </c>
      <c r="H3630"/>
      <c r="I3630" s="46" t="s">
        <v>177</v>
      </c>
      <c r="J3630" s="46" t="str">
        <f>IF(I3630="","",_xlfn.LET(_xlpm.x,VLOOKUP(I3630,'2026-01-09_taxon-match'!$A$2:$N$81,4,FALSE),IF(_xlpm.x=0,"",_xlpm.x)))</f>
        <v>Sterechinus neumayeri</v>
      </c>
      <c r="K3630"/>
      <c r="L3630" s="46" t="str">
        <f>IF(I3630="","",_xlfn.LET(_xlpm.x,VLOOKUP(I3630,'2026-01-09_taxon-match'!$A$2:$N$81,3,FALSE),IF(_xlpm.x=0,"",_xlpm.x)))</f>
        <v>urn:lsid:marinespecies.org:taxname:160831</v>
      </c>
      <c r="M3630" s="46" t="str">
        <f>IF($I3630="","",_xlfn.LET(_xlpm.x,VLOOKUP($I3630,'2026-01-09_taxon-match'!$A$2:$N$81,5,FALSE),IF(_xlpm.x=0,"",_xlpm.x)))</f>
        <v>(Meissner, 1900)</v>
      </c>
      <c r="N3630" s="46" t="str">
        <f>IF($I3630="","",_xlfn.LET(_xlpm.x,VLOOKUP($I3630,'2026-01-09_taxon-match'!$A$2:$N$81,6,FALSE),IF(_xlpm.x=0,"",_xlpm.x)))</f>
        <v>Animalia</v>
      </c>
      <c r="O3630" s="46" t="str">
        <f>IF($I3630="","",_xlfn.LET(_xlpm.x,VLOOKUP($I3630,'2026-01-09_taxon-match'!$A$2:$N$81,7,FALSE),IF(_xlpm.x=0,"",_xlpm.x)))</f>
        <v>Echinodermata</v>
      </c>
      <c r="P3630" s="46" t="str">
        <f>IF($I3630="","",_xlfn.LET(_xlpm.x,VLOOKUP($I3630,'2026-01-09_taxon-match'!$A$2:$N$81,8,FALSE),IF(_xlpm.x=0,"",_xlpm.x)))</f>
        <v>Echinoidea</v>
      </c>
      <c r="Q3630" s="46" t="str">
        <f>IF($I3630="","",_xlfn.LET(_xlpm.x,VLOOKUP($I3630,'2026-01-09_taxon-match'!$A$2:$N$81,9,FALSE),IF(_xlpm.x=0,"",_xlpm.x)))</f>
        <v>Camarodonta</v>
      </c>
      <c r="R3630" s="46" t="str">
        <f>IF($I3630="","",_xlfn.LET(_xlpm.x,VLOOKUP($I3630,'2026-01-09_taxon-match'!$A$2:$N$81,10,FALSE),IF(_xlpm.x=0,"",_xlpm.x)))</f>
        <v>Echinidae</v>
      </c>
      <c r="S3630" s="46" t="str">
        <f>IF($I3630="","",_xlfn.LET(_xlpm.x,VLOOKUP($I3630,'2026-01-09_taxon-match'!$A$2:$N$81,11,FALSE),IF(_xlpm.x=0,"",_xlpm.x)))</f>
        <v>Sterechinus</v>
      </c>
      <c r="T3630" s="46" t="str">
        <f>IF($I3630="","",_xlfn.LET(_xlpm.x,VLOOKUP($I3630,'2026-01-09_taxon-match'!$A$2:$N$81,13,FALSE),IF(_xlpm.x=0,"",_xlpm.x)))</f>
        <v>neumayeri</v>
      </c>
      <c r="V3630" t="s">
        <v>43</v>
      </c>
      <c r="W3630" t="s">
        <v>28</v>
      </c>
      <c r="X3630" t="s">
        <v>32</v>
      </c>
      <c r="Y3630" s="46" t="str">
        <f>IF(V3630="","",_xlfn.LET(_xlpm.x,VLOOKUP(V3630,'Drop-down_menus'!$D$2:$E$13,2,FALSE),IF(_xlpm.x=0,"",_xlpm.x)))</f>
        <v>https://orcid.org/0000-0002-0981-7442</v>
      </c>
      <c r="Z3630" s="46" t="str">
        <f>IF(W3630="","",_xlfn.LET(_xlpm.x,VLOOKUP(W3630,'Drop-down_menus'!$D$2:$E$13,2,FALSE),IF(_xlpm.x=0,"",_xlpm.x)))</f>
        <v>https://orcid.org/0000-0002-9037-7623</v>
      </c>
      <c r="AA3630" s="46" t="str">
        <f>IF(X3630="","",_xlfn.LET(_xlpm.x,VLOOKUP(X3630,'Drop-down_menus'!$D$2:$E$13,2,FALSE),IF(_xlpm.x=0,"",_xlpm.x)))</f>
        <v>https://orcid.org/0000-0001-5748-602X</v>
      </c>
      <c r="AB3630" s="46" t="s">
        <v>172</v>
      </c>
      <c r="AC3630" s="46" t="s">
        <v>189</v>
      </c>
    </row>
    <row r="3631" spans="1:29" ht="15" customHeight="1">
      <c r="A3631" s="46">
        <v>3156</v>
      </c>
      <c r="B3631" s="2">
        <v>4686</v>
      </c>
      <c r="C3631" t="s">
        <v>919</v>
      </c>
      <c r="D3631" s="46" t="b">
        <f>COUNTIF(Events!$B$2:$B$171, C3631) &gt; 0</f>
        <v>1</v>
      </c>
      <c r="E3631" s="46" t="s">
        <v>1110</v>
      </c>
      <c r="F3631" s="46" t="s">
        <v>1108</v>
      </c>
      <c r="G3631" t="s">
        <v>177</v>
      </c>
      <c r="H3631"/>
      <c r="I3631" s="46" t="s">
        <v>177</v>
      </c>
      <c r="J3631" s="46" t="str">
        <f>IF(I3631="","",_xlfn.LET(_xlpm.x,VLOOKUP(I3631,'2026-01-09_taxon-match'!$A$2:$N$81,4,FALSE),IF(_xlpm.x=0,"",_xlpm.x)))</f>
        <v>Sterechinus neumayeri</v>
      </c>
      <c r="K3631"/>
      <c r="L3631" s="46" t="str">
        <f>IF(I3631="","",_xlfn.LET(_xlpm.x,VLOOKUP(I3631,'2026-01-09_taxon-match'!$A$2:$N$81,3,FALSE),IF(_xlpm.x=0,"",_xlpm.x)))</f>
        <v>urn:lsid:marinespecies.org:taxname:160831</v>
      </c>
      <c r="M3631" s="46" t="str">
        <f>IF($I3631="","",_xlfn.LET(_xlpm.x,VLOOKUP($I3631,'2026-01-09_taxon-match'!$A$2:$N$81,5,FALSE),IF(_xlpm.x=0,"",_xlpm.x)))</f>
        <v>(Meissner, 1900)</v>
      </c>
      <c r="N3631" s="46" t="str">
        <f>IF($I3631="","",_xlfn.LET(_xlpm.x,VLOOKUP($I3631,'2026-01-09_taxon-match'!$A$2:$N$81,6,FALSE),IF(_xlpm.x=0,"",_xlpm.x)))</f>
        <v>Animalia</v>
      </c>
      <c r="O3631" s="46" t="str">
        <f>IF($I3631="","",_xlfn.LET(_xlpm.x,VLOOKUP($I3631,'2026-01-09_taxon-match'!$A$2:$N$81,7,FALSE),IF(_xlpm.x=0,"",_xlpm.x)))</f>
        <v>Echinodermata</v>
      </c>
      <c r="P3631" s="46" t="str">
        <f>IF($I3631="","",_xlfn.LET(_xlpm.x,VLOOKUP($I3631,'2026-01-09_taxon-match'!$A$2:$N$81,8,FALSE),IF(_xlpm.x=0,"",_xlpm.x)))</f>
        <v>Echinoidea</v>
      </c>
      <c r="Q3631" s="46" t="str">
        <f>IF($I3631="","",_xlfn.LET(_xlpm.x,VLOOKUP($I3631,'2026-01-09_taxon-match'!$A$2:$N$81,9,FALSE),IF(_xlpm.x=0,"",_xlpm.x)))</f>
        <v>Camarodonta</v>
      </c>
      <c r="R3631" s="46" t="str">
        <f>IF($I3631="","",_xlfn.LET(_xlpm.x,VLOOKUP($I3631,'2026-01-09_taxon-match'!$A$2:$N$81,10,FALSE),IF(_xlpm.x=0,"",_xlpm.x)))</f>
        <v>Echinidae</v>
      </c>
      <c r="S3631" s="46" t="str">
        <f>IF($I3631="","",_xlfn.LET(_xlpm.x,VLOOKUP($I3631,'2026-01-09_taxon-match'!$A$2:$N$81,11,FALSE),IF(_xlpm.x=0,"",_xlpm.x)))</f>
        <v>Sterechinus</v>
      </c>
      <c r="T3631" s="46" t="str">
        <f>IF($I3631="","",_xlfn.LET(_xlpm.x,VLOOKUP($I3631,'2026-01-09_taxon-match'!$A$2:$N$81,13,FALSE),IF(_xlpm.x=0,"",_xlpm.x)))</f>
        <v>neumayeri</v>
      </c>
      <c r="V3631" t="s">
        <v>43</v>
      </c>
      <c r="W3631" t="s">
        <v>28</v>
      </c>
      <c r="X3631" t="s">
        <v>32</v>
      </c>
      <c r="Y3631" s="46" t="str">
        <f>IF(V3631="","",_xlfn.LET(_xlpm.x,VLOOKUP(V3631,'Drop-down_menus'!$D$2:$E$13,2,FALSE),IF(_xlpm.x=0,"",_xlpm.x)))</f>
        <v>https://orcid.org/0000-0002-0981-7442</v>
      </c>
      <c r="Z3631" s="46" t="str">
        <f>IF(W3631="","",_xlfn.LET(_xlpm.x,VLOOKUP(W3631,'Drop-down_menus'!$D$2:$E$13,2,FALSE),IF(_xlpm.x=0,"",_xlpm.x)))</f>
        <v>https://orcid.org/0000-0002-9037-7623</v>
      </c>
      <c r="AA3631" s="46" t="str">
        <f>IF(X3631="","",_xlfn.LET(_xlpm.x,VLOOKUP(X3631,'Drop-down_menus'!$D$2:$E$13,2,FALSE),IF(_xlpm.x=0,"",_xlpm.x)))</f>
        <v>https://orcid.org/0000-0001-5748-602X</v>
      </c>
      <c r="AB3631" s="46" t="s">
        <v>229</v>
      </c>
      <c r="AC3631" s="46" t="s">
        <v>1114</v>
      </c>
    </row>
    <row r="3632" spans="1:29" ht="15" customHeight="1">
      <c r="A3632" s="46">
        <v>3156</v>
      </c>
      <c r="B3632" s="2">
        <v>4687</v>
      </c>
      <c r="C3632" t="s">
        <v>919</v>
      </c>
      <c r="D3632" s="46" t="b">
        <f>COUNTIF(Events!$B$2:$B$171, C3632) &gt; 0</f>
        <v>1</v>
      </c>
      <c r="E3632" s="46" t="s">
        <v>1111</v>
      </c>
      <c r="F3632" s="46" t="s">
        <v>1108</v>
      </c>
      <c r="G3632" t="s">
        <v>177</v>
      </c>
      <c r="H3632"/>
      <c r="I3632" s="46" t="s">
        <v>177</v>
      </c>
      <c r="J3632" s="46" t="str">
        <f>IF(I3632="","",_xlfn.LET(_xlpm.x,VLOOKUP(I3632,'2026-01-09_taxon-match'!$A$2:$N$81,4,FALSE),IF(_xlpm.x=0,"",_xlpm.x)))</f>
        <v>Sterechinus neumayeri</v>
      </c>
      <c r="K3632"/>
      <c r="L3632" s="46" t="str">
        <f>IF(I3632="","",_xlfn.LET(_xlpm.x,VLOOKUP(I3632,'2026-01-09_taxon-match'!$A$2:$N$81,3,FALSE),IF(_xlpm.x=0,"",_xlpm.x)))</f>
        <v>urn:lsid:marinespecies.org:taxname:160831</v>
      </c>
      <c r="M3632" s="46" t="str">
        <f>IF($I3632="","",_xlfn.LET(_xlpm.x,VLOOKUP($I3632,'2026-01-09_taxon-match'!$A$2:$N$81,5,FALSE),IF(_xlpm.x=0,"",_xlpm.x)))</f>
        <v>(Meissner, 1900)</v>
      </c>
      <c r="N3632" s="46" t="str">
        <f>IF($I3632="","",_xlfn.LET(_xlpm.x,VLOOKUP($I3632,'2026-01-09_taxon-match'!$A$2:$N$81,6,FALSE),IF(_xlpm.x=0,"",_xlpm.x)))</f>
        <v>Animalia</v>
      </c>
      <c r="O3632" s="46" t="str">
        <f>IF($I3632="","",_xlfn.LET(_xlpm.x,VLOOKUP($I3632,'2026-01-09_taxon-match'!$A$2:$N$81,7,FALSE),IF(_xlpm.x=0,"",_xlpm.x)))</f>
        <v>Echinodermata</v>
      </c>
      <c r="P3632" s="46" t="str">
        <f>IF($I3632="","",_xlfn.LET(_xlpm.x,VLOOKUP($I3632,'2026-01-09_taxon-match'!$A$2:$N$81,8,FALSE),IF(_xlpm.x=0,"",_xlpm.x)))</f>
        <v>Echinoidea</v>
      </c>
      <c r="Q3632" s="46" t="str">
        <f>IF($I3632="","",_xlfn.LET(_xlpm.x,VLOOKUP($I3632,'2026-01-09_taxon-match'!$A$2:$N$81,9,FALSE),IF(_xlpm.x=0,"",_xlpm.x)))</f>
        <v>Camarodonta</v>
      </c>
      <c r="R3632" s="46" t="str">
        <f>IF($I3632="","",_xlfn.LET(_xlpm.x,VLOOKUP($I3632,'2026-01-09_taxon-match'!$A$2:$N$81,10,FALSE),IF(_xlpm.x=0,"",_xlpm.x)))</f>
        <v>Echinidae</v>
      </c>
      <c r="S3632" s="46" t="str">
        <f>IF($I3632="","",_xlfn.LET(_xlpm.x,VLOOKUP($I3632,'2026-01-09_taxon-match'!$A$2:$N$81,11,FALSE),IF(_xlpm.x=0,"",_xlpm.x)))</f>
        <v>Sterechinus</v>
      </c>
      <c r="T3632" s="46" t="str">
        <f>IF($I3632="","",_xlfn.LET(_xlpm.x,VLOOKUP($I3632,'2026-01-09_taxon-match'!$A$2:$N$81,13,FALSE),IF(_xlpm.x=0,"",_xlpm.x)))</f>
        <v>neumayeri</v>
      </c>
      <c r="V3632" t="s">
        <v>43</v>
      </c>
      <c r="W3632" t="s">
        <v>28</v>
      </c>
      <c r="X3632" t="s">
        <v>32</v>
      </c>
      <c r="Y3632" s="46" t="str">
        <f>IF(V3632="","",_xlfn.LET(_xlpm.x,VLOOKUP(V3632,'Drop-down_menus'!$D$2:$E$13,2,FALSE),IF(_xlpm.x=0,"",_xlpm.x)))</f>
        <v>https://orcid.org/0000-0002-0981-7442</v>
      </c>
      <c r="Z3632" s="46" t="str">
        <f>IF(W3632="","",_xlfn.LET(_xlpm.x,VLOOKUP(W3632,'Drop-down_menus'!$D$2:$E$13,2,FALSE),IF(_xlpm.x=0,"",_xlpm.x)))</f>
        <v>https://orcid.org/0000-0002-9037-7623</v>
      </c>
      <c r="AA3632" s="46" t="str">
        <f>IF(X3632="","",_xlfn.LET(_xlpm.x,VLOOKUP(X3632,'Drop-down_menus'!$D$2:$E$13,2,FALSE),IF(_xlpm.x=0,"",_xlpm.x)))</f>
        <v>https://orcid.org/0000-0001-5748-602X</v>
      </c>
      <c r="AB3632" s="46" t="s">
        <v>229</v>
      </c>
      <c r="AC3632" s="46" t="s">
        <v>1114</v>
      </c>
    </row>
    <row r="3633" spans="1:29" ht="15" customHeight="1">
      <c r="A3633" s="46">
        <v>3156</v>
      </c>
      <c r="B3633" s="2">
        <v>4688</v>
      </c>
      <c r="C3633" t="s">
        <v>919</v>
      </c>
      <c r="D3633" s="46" t="b">
        <f>COUNTIF(Events!$B$2:$B$171, C3633) &gt; 0</f>
        <v>1</v>
      </c>
      <c r="E3633" s="2" t="s">
        <v>1106</v>
      </c>
      <c r="F3633" s="46" t="s">
        <v>1105</v>
      </c>
      <c r="G3633" t="s">
        <v>177</v>
      </c>
      <c r="H3633"/>
      <c r="I3633" s="46" t="s">
        <v>177</v>
      </c>
      <c r="J3633" s="46" t="str">
        <f>IF(I3633="","",_xlfn.LET(_xlpm.x,VLOOKUP(I3633,'2026-01-09_taxon-match'!$A$2:$N$81,4,FALSE),IF(_xlpm.x=0,"",_xlpm.x)))</f>
        <v>Sterechinus neumayeri</v>
      </c>
      <c r="K3633"/>
      <c r="L3633" s="46" t="str">
        <f>IF(I3633="","",_xlfn.LET(_xlpm.x,VLOOKUP(I3633,'2026-01-09_taxon-match'!$A$2:$N$81,3,FALSE),IF(_xlpm.x=0,"",_xlpm.x)))</f>
        <v>urn:lsid:marinespecies.org:taxname:160831</v>
      </c>
      <c r="M3633" s="46" t="str">
        <f>IF($I3633="","",_xlfn.LET(_xlpm.x,VLOOKUP($I3633,'2026-01-09_taxon-match'!$A$2:$N$81,5,FALSE),IF(_xlpm.x=0,"",_xlpm.x)))</f>
        <v>(Meissner, 1900)</v>
      </c>
      <c r="N3633" s="46" t="str">
        <f>IF($I3633="","",_xlfn.LET(_xlpm.x,VLOOKUP($I3633,'2026-01-09_taxon-match'!$A$2:$N$81,6,FALSE),IF(_xlpm.x=0,"",_xlpm.x)))</f>
        <v>Animalia</v>
      </c>
      <c r="O3633" s="46" t="str">
        <f>IF($I3633="","",_xlfn.LET(_xlpm.x,VLOOKUP($I3633,'2026-01-09_taxon-match'!$A$2:$N$81,7,FALSE),IF(_xlpm.x=0,"",_xlpm.x)))</f>
        <v>Echinodermata</v>
      </c>
      <c r="P3633" s="46" t="str">
        <f>IF($I3633="","",_xlfn.LET(_xlpm.x,VLOOKUP($I3633,'2026-01-09_taxon-match'!$A$2:$N$81,8,FALSE),IF(_xlpm.x=0,"",_xlpm.x)))</f>
        <v>Echinoidea</v>
      </c>
      <c r="Q3633" s="46" t="str">
        <f>IF($I3633="","",_xlfn.LET(_xlpm.x,VLOOKUP($I3633,'2026-01-09_taxon-match'!$A$2:$N$81,9,FALSE),IF(_xlpm.x=0,"",_xlpm.x)))</f>
        <v>Camarodonta</v>
      </c>
      <c r="R3633" s="46" t="str">
        <f>IF($I3633="","",_xlfn.LET(_xlpm.x,VLOOKUP($I3633,'2026-01-09_taxon-match'!$A$2:$N$81,10,FALSE),IF(_xlpm.x=0,"",_xlpm.x)))</f>
        <v>Echinidae</v>
      </c>
      <c r="S3633" s="46" t="str">
        <f>IF($I3633="","",_xlfn.LET(_xlpm.x,VLOOKUP($I3633,'2026-01-09_taxon-match'!$A$2:$N$81,11,FALSE),IF(_xlpm.x=0,"",_xlpm.x)))</f>
        <v>Sterechinus</v>
      </c>
      <c r="T3633" s="46" t="str">
        <f>IF($I3633="","",_xlfn.LET(_xlpm.x,VLOOKUP($I3633,'2026-01-09_taxon-match'!$A$2:$N$81,13,FALSE),IF(_xlpm.x=0,"",_xlpm.x)))</f>
        <v>neumayeri</v>
      </c>
      <c r="V3633" t="s">
        <v>43</v>
      </c>
      <c r="W3633" t="s">
        <v>28</v>
      </c>
      <c r="X3633" t="s">
        <v>32</v>
      </c>
      <c r="Y3633" s="46" t="str">
        <f>IF(V3633="","",_xlfn.LET(_xlpm.x,VLOOKUP(V3633,'Drop-down_menus'!$D$2:$E$13,2,FALSE),IF(_xlpm.x=0,"",_xlpm.x)))</f>
        <v>https://orcid.org/0000-0002-0981-7442</v>
      </c>
      <c r="Z3633" s="46" t="str">
        <f>IF(W3633="","",_xlfn.LET(_xlpm.x,VLOOKUP(W3633,'Drop-down_menus'!$D$2:$E$13,2,FALSE),IF(_xlpm.x=0,"",_xlpm.x)))</f>
        <v>https://orcid.org/0000-0002-9037-7623</v>
      </c>
      <c r="AA3633" s="46" t="str">
        <f>IF(X3633="","",_xlfn.LET(_xlpm.x,VLOOKUP(X3633,'Drop-down_menus'!$D$2:$E$13,2,FALSE),IF(_xlpm.x=0,"",_xlpm.x)))</f>
        <v>https://orcid.org/0000-0001-5748-602X</v>
      </c>
      <c r="AB3633" s="46" t="s">
        <v>300</v>
      </c>
      <c r="AC3633" s="46" t="s">
        <v>1115</v>
      </c>
    </row>
    <row r="3634" spans="1:29" ht="15" customHeight="1">
      <c r="A3634" s="46">
        <v>3157</v>
      </c>
      <c r="B3634" s="2">
        <v>4689</v>
      </c>
      <c r="C3634" t="s">
        <v>919</v>
      </c>
      <c r="D3634" s="46" t="b">
        <f>COUNTIF(Events!$B$2:$B$171, C3634) &gt; 0</f>
        <v>1</v>
      </c>
      <c r="E3634" s="46" t="s">
        <v>1113</v>
      </c>
      <c r="F3634" s="2" t="s">
        <v>1104</v>
      </c>
      <c r="G3634" t="s">
        <v>177</v>
      </c>
      <c r="H3634"/>
      <c r="I3634" s="46" t="s">
        <v>177</v>
      </c>
      <c r="J3634" s="46" t="str">
        <f>IF(I3634="","",_xlfn.LET(_xlpm.x,VLOOKUP(I3634,'2026-01-09_taxon-match'!$A$2:$N$81,4,FALSE),IF(_xlpm.x=0,"",_xlpm.x)))</f>
        <v>Sterechinus neumayeri</v>
      </c>
      <c r="K3634"/>
      <c r="L3634" s="46" t="str">
        <f>IF(I3634="","",_xlfn.LET(_xlpm.x,VLOOKUP(I3634,'2026-01-09_taxon-match'!$A$2:$N$81,3,FALSE),IF(_xlpm.x=0,"",_xlpm.x)))</f>
        <v>urn:lsid:marinespecies.org:taxname:160831</v>
      </c>
      <c r="M3634" s="46" t="str">
        <f>IF($I3634="","",_xlfn.LET(_xlpm.x,VLOOKUP($I3634,'2026-01-09_taxon-match'!$A$2:$N$81,5,FALSE),IF(_xlpm.x=0,"",_xlpm.x)))</f>
        <v>(Meissner, 1900)</v>
      </c>
      <c r="N3634" s="46" t="str">
        <f>IF($I3634="","",_xlfn.LET(_xlpm.x,VLOOKUP($I3634,'2026-01-09_taxon-match'!$A$2:$N$81,6,FALSE),IF(_xlpm.x=0,"",_xlpm.x)))</f>
        <v>Animalia</v>
      </c>
      <c r="O3634" s="46" t="str">
        <f>IF($I3634="","",_xlfn.LET(_xlpm.x,VLOOKUP($I3634,'2026-01-09_taxon-match'!$A$2:$N$81,7,FALSE),IF(_xlpm.x=0,"",_xlpm.x)))</f>
        <v>Echinodermata</v>
      </c>
      <c r="P3634" s="46" t="str">
        <f>IF($I3634="","",_xlfn.LET(_xlpm.x,VLOOKUP($I3634,'2026-01-09_taxon-match'!$A$2:$N$81,8,FALSE),IF(_xlpm.x=0,"",_xlpm.x)))</f>
        <v>Echinoidea</v>
      </c>
      <c r="Q3634" s="46" t="str">
        <f>IF($I3634="","",_xlfn.LET(_xlpm.x,VLOOKUP($I3634,'2026-01-09_taxon-match'!$A$2:$N$81,9,FALSE),IF(_xlpm.x=0,"",_xlpm.x)))</f>
        <v>Camarodonta</v>
      </c>
      <c r="R3634" s="46" t="str">
        <f>IF($I3634="","",_xlfn.LET(_xlpm.x,VLOOKUP($I3634,'2026-01-09_taxon-match'!$A$2:$N$81,10,FALSE),IF(_xlpm.x=0,"",_xlpm.x)))</f>
        <v>Echinidae</v>
      </c>
      <c r="S3634" s="46" t="str">
        <f>IF($I3634="","",_xlfn.LET(_xlpm.x,VLOOKUP($I3634,'2026-01-09_taxon-match'!$A$2:$N$81,11,FALSE),IF(_xlpm.x=0,"",_xlpm.x)))</f>
        <v>Sterechinus</v>
      </c>
      <c r="T3634" s="46" t="str">
        <f>IF($I3634="","",_xlfn.LET(_xlpm.x,VLOOKUP($I3634,'2026-01-09_taxon-match'!$A$2:$N$81,13,FALSE),IF(_xlpm.x=0,"",_xlpm.x)))</f>
        <v>neumayeri</v>
      </c>
      <c r="U3634"/>
      <c r="V3634" t="s">
        <v>43</v>
      </c>
      <c r="W3634" t="s">
        <v>28</v>
      </c>
      <c r="X3634" t="s">
        <v>32</v>
      </c>
      <c r="Y3634" s="46" t="str">
        <f>IF(V3634="","",_xlfn.LET(_xlpm.x,VLOOKUP(V3634,'Drop-down_menus'!$D$2:$E$13,2,FALSE),IF(_xlpm.x=0,"",_xlpm.x)))</f>
        <v>https://orcid.org/0000-0002-0981-7442</v>
      </c>
      <c r="Z3634" s="46" t="str">
        <f>IF(W3634="","",_xlfn.LET(_xlpm.x,VLOOKUP(W3634,'Drop-down_menus'!$D$2:$E$13,2,FALSE),IF(_xlpm.x=0,"",_xlpm.x)))</f>
        <v>https://orcid.org/0000-0002-9037-7623</v>
      </c>
      <c r="AA3634" s="46" t="str">
        <f>IF(X3634="","",_xlfn.LET(_xlpm.x,VLOOKUP(X3634,'Drop-down_menus'!$D$2:$E$13,2,FALSE),IF(_xlpm.x=0,"",_xlpm.x)))</f>
        <v>https://orcid.org/0000-0001-5748-602X</v>
      </c>
      <c r="AB3634" s="46" t="s">
        <v>172</v>
      </c>
      <c r="AC3634" s="46" t="s">
        <v>1114</v>
      </c>
    </row>
    <row r="3635" spans="1:29" ht="15" customHeight="1">
      <c r="A3635" s="46">
        <v>3157</v>
      </c>
      <c r="B3635" s="2">
        <v>4690</v>
      </c>
      <c r="C3635" t="s">
        <v>919</v>
      </c>
      <c r="D3635" s="46" t="b">
        <f>COUNTIF(Events!$B$2:$B$171, C3635) &gt; 0</f>
        <v>1</v>
      </c>
      <c r="E3635" s="46" t="s">
        <v>1109</v>
      </c>
      <c r="F3635" s="46" t="s">
        <v>1107</v>
      </c>
      <c r="G3635" t="s">
        <v>177</v>
      </c>
      <c r="H3635"/>
      <c r="I3635" s="46" t="s">
        <v>177</v>
      </c>
      <c r="J3635" s="46" t="str">
        <f>IF(I3635="","",_xlfn.LET(_xlpm.x,VLOOKUP(I3635,'2026-01-09_taxon-match'!$A$2:$N$81,4,FALSE),IF(_xlpm.x=0,"",_xlpm.x)))</f>
        <v>Sterechinus neumayeri</v>
      </c>
      <c r="K3635"/>
      <c r="L3635" s="46" t="str">
        <f>IF(I3635="","",_xlfn.LET(_xlpm.x,VLOOKUP(I3635,'2026-01-09_taxon-match'!$A$2:$N$81,3,FALSE),IF(_xlpm.x=0,"",_xlpm.x)))</f>
        <v>urn:lsid:marinespecies.org:taxname:160831</v>
      </c>
      <c r="M3635" s="46" t="str">
        <f>IF($I3635="","",_xlfn.LET(_xlpm.x,VLOOKUP($I3635,'2026-01-09_taxon-match'!$A$2:$N$81,5,FALSE),IF(_xlpm.x=0,"",_xlpm.x)))</f>
        <v>(Meissner, 1900)</v>
      </c>
      <c r="N3635" s="46" t="str">
        <f>IF($I3635="","",_xlfn.LET(_xlpm.x,VLOOKUP($I3635,'2026-01-09_taxon-match'!$A$2:$N$81,6,FALSE),IF(_xlpm.x=0,"",_xlpm.x)))</f>
        <v>Animalia</v>
      </c>
      <c r="O3635" s="46" t="str">
        <f>IF($I3635="","",_xlfn.LET(_xlpm.x,VLOOKUP($I3635,'2026-01-09_taxon-match'!$A$2:$N$81,7,FALSE),IF(_xlpm.x=0,"",_xlpm.x)))</f>
        <v>Echinodermata</v>
      </c>
      <c r="P3635" s="46" t="str">
        <f>IF($I3635="","",_xlfn.LET(_xlpm.x,VLOOKUP($I3635,'2026-01-09_taxon-match'!$A$2:$N$81,8,FALSE),IF(_xlpm.x=0,"",_xlpm.x)))</f>
        <v>Echinoidea</v>
      </c>
      <c r="Q3635" s="46" t="str">
        <f>IF($I3635="","",_xlfn.LET(_xlpm.x,VLOOKUP($I3635,'2026-01-09_taxon-match'!$A$2:$N$81,9,FALSE),IF(_xlpm.x=0,"",_xlpm.x)))</f>
        <v>Camarodonta</v>
      </c>
      <c r="R3635" s="46" t="str">
        <f>IF($I3635="","",_xlfn.LET(_xlpm.x,VLOOKUP($I3635,'2026-01-09_taxon-match'!$A$2:$N$81,10,FALSE),IF(_xlpm.x=0,"",_xlpm.x)))</f>
        <v>Echinidae</v>
      </c>
      <c r="S3635" s="46" t="str">
        <f>IF($I3635="","",_xlfn.LET(_xlpm.x,VLOOKUP($I3635,'2026-01-09_taxon-match'!$A$2:$N$81,11,FALSE),IF(_xlpm.x=0,"",_xlpm.x)))</f>
        <v>Sterechinus</v>
      </c>
      <c r="T3635" s="46" t="str">
        <f>IF($I3635="","",_xlfn.LET(_xlpm.x,VLOOKUP($I3635,'2026-01-09_taxon-match'!$A$2:$N$81,13,FALSE),IF(_xlpm.x=0,"",_xlpm.x)))</f>
        <v>neumayeri</v>
      </c>
      <c r="V3635" t="s">
        <v>43</v>
      </c>
      <c r="W3635" t="s">
        <v>28</v>
      </c>
      <c r="X3635" t="s">
        <v>32</v>
      </c>
      <c r="Y3635" s="46" t="str">
        <f>IF(V3635="","",_xlfn.LET(_xlpm.x,VLOOKUP(V3635,'Drop-down_menus'!$D$2:$E$13,2,FALSE),IF(_xlpm.x=0,"",_xlpm.x)))</f>
        <v>https://orcid.org/0000-0002-0981-7442</v>
      </c>
      <c r="Z3635" s="46" t="str">
        <f>IF(W3635="","",_xlfn.LET(_xlpm.x,VLOOKUP(W3635,'Drop-down_menus'!$D$2:$E$13,2,FALSE),IF(_xlpm.x=0,"",_xlpm.x)))</f>
        <v>https://orcid.org/0000-0002-9037-7623</v>
      </c>
      <c r="AA3635" s="46" t="str">
        <f>IF(X3635="","",_xlfn.LET(_xlpm.x,VLOOKUP(X3635,'Drop-down_menus'!$D$2:$E$13,2,FALSE),IF(_xlpm.x=0,"",_xlpm.x)))</f>
        <v>https://orcid.org/0000-0001-5748-602X</v>
      </c>
      <c r="AB3635" s="46" t="s">
        <v>172</v>
      </c>
      <c r="AC3635" s="46" t="s">
        <v>189</v>
      </c>
    </row>
    <row r="3636" spans="1:29" ht="15" customHeight="1">
      <c r="A3636" s="46">
        <v>3157</v>
      </c>
      <c r="B3636" s="2">
        <v>4691</v>
      </c>
      <c r="C3636" t="s">
        <v>919</v>
      </c>
      <c r="D3636" s="46" t="b">
        <f>COUNTIF(Events!$B$2:$B$171, C3636) &gt; 0</f>
        <v>1</v>
      </c>
      <c r="E3636" s="46" t="s">
        <v>1110</v>
      </c>
      <c r="F3636" s="46" t="s">
        <v>1108</v>
      </c>
      <c r="G3636" t="s">
        <v>177</v>
      </c>
      <c r="H3636"/>
      <c r="I3636" s="46" t="s">
        <v>177</v>
      </c>
      <c r="J3636" s="46" t="str">
        <f>IF(I3636="","",_xlfn.LET(_xlpm.x,VLOOKUP(I3636,'2026-01-09_taxon-match'!$A$2:$N$81,4,FALSE),IF(_xlpm.x=0,"",_xlpm.x)))</f>
        <v>Sterechinus neumayeri</v>
      </c>
      <c r="K3636"/>
      <c r="L3636" s="46" t="str">
        <f>IF(I3636="","",_xlfn.LET(_xlpm.x,VLOOKUP(I3636,'2026-01-09_taxon-match'!$A$2:$N$81,3,FALSE),IF(_xlpm.x=0,"",_xlpm.x)))</f>
        <v>urn:lsid:marinespecies.org:taxname:160831</v>
      </c>
      <c r="M3636" s="46" t="str">
        <f>IF($I3636="","",_xlfn.LET(_xlpm.x,VLOOKUP($I3636,'2026-01-09_taxon-match'!$A$2:$N$81,5,FALSE),IF(_xlpm.x=0,"",_xlpm.x)))</f>
        <v>(Meissner, 1900)</v>
      </c>
      <c r="N3636" s="46" t="str">
        <f>IF($I3636="","",_xlfn.LET(_xlpm.x,VLOOKUP($I3636,'2026-01-09_taxon-match'!$A$2:$N$81,6,FALSE),IF(_xlpm.x=0,"",_xlpm.x)))</f>
        <v>Animalia</v>
      </c>
      <c r="O3636" s="46" t="str">
        <f>IF($I3636="","",_xlfn.LET(_xlpm.x,VLOOKUP($I3636,'2026-01-09_taxon-match'!$A$2:$N$81,7,FALSE),IF(_xlpm.x=0,"",_xlpm.x)))</f>
        <v>Echinodermata</v>
      </c>
      <c r="P3636" s="46" t="str">
        <f>IF($I3636="","",_xlfn.LET(_xlpm.x,VLOOKUP($I3636,'2026-01-09_taxon-match'!$A$2:$N$81,8,FALSE),IF(_xlpm.x=0,"",_xlpm.x)))</f>
        <v>Echinoidea</v>
      </c>
      <c r="Q3636" s="46" t="str">
        <f>IF($I3636="","",_xlfn.LET(_xlpm.x,VLOOKUP($I3636,'2026-01-09_taxon-match'!$A$2:$N$81,9,FALSE),IF(_xlpm.x=0,"",_xlpm.x)))</f>
        <v>Camarodonta</v>
      </c>
      <c r="R3636" s="46" t="str">
        <f>IF($I3636="","",_xlfn.LET(_xlpm.x,VLOOKUP($I3636,'2026-01-09_taxon-match'!$A$2:$N$81,10,FALSE),IF(_xlpm.x=0,"",_xlpm.x)))</f>
        <v>Echinidae</v>
      </c>
      <c r="S3636" s="46" t="str">
        <f>IF($I3636="","",_xlfn.LET(_xlpm.x,VLOOKUP($I3636,'2026-01-09_taxon-match'!$A$2:$N$81,11,FALSE),IF(_xlpm.x=0,"",_xlpm.x)))</f>
        <v>Sterechinus</v>
      </c>
      <c r="T3636" s="46" t="str">
        <f>IF($I3636="","",_xlfn.LET(_xlpm.x,VLOOKUP($I3636,'2026-01-09_taxon-match'!$A$2:$N$81,13,FALSE),IF(_xlpm.x=0,"",_xlpm.x)))</f>
        <v>neumayeri</v>
      </c>
      <c r="V3636" t="s">
        <v>43</v>
      </c>
      <c r="W3636" t="s">
        <v>28</v>
      </c>
      <c r="X3636" t="s">
        <v>32</v>
      </c>
      <c r="Y3636" s="46" t="str">
        <f>IF(V3636="","",_xlfn.LET(_xlpm.x,VLOOKUP(V3636,'Drop-down_menus'!$D$2:$E$13,2,FALSE),IF(_xlpm.x=0,"",_xlpm.x)))</f>
        <v>https://orcid.org/0000-0002-0981-7442</v>
      </c>
      <c r="Z3636" s="46" t="str">
        <f>IF(W3636="","",_xlfn.LET(_xlpm.x,VLOOKUP(W3636,'Drop-down_menus'!$D$2:$E$13,2,FALSE),IF(_xlpm.x=0,"",_xlpm.x)))</f>
        <v>https://orcid.org/0000-0002-9037-7623</v>
      </c>
      <c r="AA3636" s="46" t="str">
        <f>IF(X3636="","",_xlfn.LET(_xlpm.x,VLOOKUP(X3636,'Drop-down_menus'!$D$2:$E$13,2,FALSE),IF(_xlpm.x=0,"",_xlpm.x)))</f>
        <v>https://orcid.org/0000-0001-5748-602X</v>
      </c>
      <c r="AB3636" s="46" t="s">
        <v>229</v>
      </c>
      <c r="AC3636" s="46" t="s">
        <v>1114</v>
      </c>
    </row>
    <row r="3637" spans="1:29" ht="15" customHeight="1">
      <c r="A3637" s="46">
        <v>3157</v>
      </c>
      <c r="B3637" s="2">
        <v>4692</v>
      </c>
      <c r="C3637" t="s">
        <v>919</v>
      </c>
      <c r="D3637" s="46" t="b">
        <f>COUNTIF(Events!$B$2:$B$171, C3637) &gt; 0</f>
        <v>1</v>
      </c>
      <c r="E3637" s="46" t="s">
        <v>1111</v>
      </c>
      <c r="F3637" s="46" t="s">
        <v>1108</v>
      </c>
      <c r="G3637" t="s">
        <v>177</v>
      </c>
      <c r="H3637"/>
      <c r="I3637" s="46" t="s">
        <v>177</v>
      </c>
      <c r="J3637" s="46" t="str">
        <f>IF(I3637="","",_xlfn.LET(_xlpm.x,VLOOKUP(I3637,'2026-01-09_taxon-match'!$A$2:$N$81,4,FALSE),IF(_xlpm.x=0,"",_xlpm.x)))</f>
        <v>Sterechinus neumayeri</v>
      </c>
      <c r="K3637"/>
      <c r="L3637" s="46" t="str">
        <f>IF(I3637="","",_xlfn.LET(_xlpm.x,VLOOKUP(I3637,'2026-01-09_taxon-match'!$A$2:$N$81,3,FALSE),IF(_xlpm.x=0,"",_xlpm.x)))</f>
        <v>urn:lsid:marinespecies.org:taxname:160831</v>
      </c>
      <c r="M3637" s="46" t="str">
        <f>IF($I3637="","",_xlfn.LET(_xlpm.x,VLOOKUP($I3637,'2026-01-09_taxon-match'!$A$2:$N$81,5,FALSE),IF(_xlpm.x=0,"",_xlpm.x)))</f>
        <v>(Meissner, 1900)</v>
      </c>
      <c r="N3637" s="46" t="str">
        <f>IF($I3637="","",_xlfn.LET(_xlpm.x,VLOOKUP($I3637,'2026-01-09_taxon-match'!$A$2:$N$81,6,FALSE),IF(_xlpm.x=0,"",_xlpm.x)))</f>
        <v>Animalia</v>
      </c>
      <c r="O3637" s="46" t="str">
        <f>IF($I3637="","",_xlfn.LET(_xlpm.x,VLOOKUP($I3637,'2026-01-09_taxon-match'!$A$2:$N$81,7,FALSE),IF(_xlpm.x=0,"",_xlpm.x)))</f>
        <v>Echinodermata</v>
      </c>
      <c r="P3637" s="46" t="str">
        <f>IF($I3637="","",_xlfn.LET(_xlpm.x,VLOOKUP($I3637,'2026-01-09_taxon-match'!$A$2:$N$81,8,FALSE),IF(_xlpm.x=0,"",_xlpm.x)))</f>
        <v>Echinoidea</v>
      </c>
      <c r="Q3637" s="46" t="str">
        <f>IF($I3637="","",_xlfn.LET(_xlpm.x,VLOOKUP($I3637,'2026-01-09_taxon-match'!$A$2:$N$81,9,FALSE),IF(_xlpm.x=0,"",_xlpm.x)))</f>
        <v>Camarodonta</v>
      </c>
      <c r="R3637" s="46" t="str">
        <f>IF($I3637="","",_xlfn.LET(_xlpm.x,VLOOKUP($I3637,'2026-01-09_taxon-match'!$A$2:$N$81,10,FALSE),IF(_xlpm.x=0,"",_xlpm.x)))</f>
        <v>Echinidae</v>
      </c>
      <c r="S3637" s="46" t="str">
        <f>IF($I3637="","",_xlfn.LET(_xlpm.x,VLOOKUP($I3637,'2026-01-09_taxon-match'!$A$2:$N$81,11,FALSE),IF(_xlpm.x=0,"",_xlpm.x)))</f>
        <v>Sterechinus</v>
      </c>
      <c r="T3637" s="46" t="str">
        <f>IF($I3637="","",_xlfn.LET(_xlpm.x,VLOOKUP($I3637,'2026-01-09_taxon-match'!$A$2:$N$81,13,FALSE),IF(_xlpm.x=0,"",_xlpm.x)))</f>
        <v>neumayeri</v>
      </c>
      <c r="V3637" t="s">
        <v>43</v>
      </c>
      <c r="W3637" t="s">
        <v>28</v>
      </c>
      <c r="X3637" t="s">
        <v>32</v>
      </c>
      <c r="Y3637" s="46" t="str">
        <f>IF(V3637="","",_xlfn.LET(_xlpm.x,VLOOKUP(V3637,'Drop-down_menus'!$D$2:$E$13,2,FALSE),IF(_xlpm.x=0,"",_xlpm.x)))</f>
        <v>https://orcid.org/0000-0002-0981-7442</v>
      </c>
      <c r="Z3637" s="46" t="str">
        <f>IF(W3637="","",_xlfn.LET(_xlpm.x,VLOOKUP(W3637,'Drop-down_menus'!$D$2:$E$13,2,FALSE),IF(_xlpm.x=0,"",_xlpm.x)))</f>
        <v>https://orcid.org/0000-0002-9037-7623</v>
      </c>
      <c r="AA3637" s="46" t="str">
        <f>IF(X3637="","",_xlfn.LET(_xlpm.x,VLOOKUP(X3637,'Drop-down_menus'!$D$2:$E$13,2,FALSE),IF(_xlpm.x=0,"",_xlpm.x)))</f>
        <v>https://orcid.org/0000-0001-5748-602X</v>
      </c>
      <c r="AB3637" s="46" t="s">
        <v>229</v>
      </c>
      <c r="AC3637" s="46" t="s">
        <v>1114</v>
      </c>
    </row>
    <row r="3638" spans="1:29" ht="15" customHeight="1">
      <c r="A3638" s="46">
        <v>3157</v>
      </c>
      <c r="B3638" s="2">
        <v>4693</v>
      </c>
      <c r="C3638" t="s">
        <v>919</v>
      </c>
      <c r="D3638" s="46" t="b">
        <f>COUNTIF(Events!$B$2:$B$171, C3638) &gt; 0</f>
        <v>1</v>
      </c>
      <c r="E3638" s="2" t="s">
        <v>1106</v>
      </c>
      <c r="F3638" s="46" t="s">
        <v>1105</v>
      </c>
      <c r="G3638" t="s">
        <v>177</v>
      </c>
      <c r="H3638"/>
      <c r="I3638" s="46" t="s">
        <v>177</v>
      </c>
      <c r="J3638" s="46" t="str">
        <f>IF(I3638="","",_xlfn.LET(_xlpm.x,VLOOKUP(I3638,'2026-01-09_taxon-match'!$A$2:$N$81,4,FALSE),IF(_xlpm.x=0,"",_xlpm.x)))</f>
        <v>Sterechinus neumayeri</v>
      </c>
      <c r="K3638"/>
      <c r="L3638" s="46" t="str">
        <f>IF(I3638="","",_xlfn.LET(_xlpm.x,VLOOKUP(I3638,'2026-01-09_taxon-match'!$A$2:$N$81,3,FALSE),IF(_xlpm.x=0,"",_xlpm.x)))</f>
        <v>urn:lsid:marinespecies.org:taxname:160831</v>
      </c>
      <c r="M3638" s="46" t="str">
        <f>IF($I3638="","",_xlfn.LET(_xlpm.x,VLOOKUP($I3638,'2026-01-09_taxon-match'!$A$2:$N$81,5,FALSE),IF(_xlpm.x=0,"",_xlpm.x)))</f>
        <v>(Meissner, 1900)</v>
      </c>
      <c r="N3638" s="46" t="str">
        <f>IF($I3638="","",_xlfn.LET(_xlpm.x,VLOOKUP($I3638,'2026-01-09_taxon-match'!$A$2:$N$81,6,FALSE),IF(_xlpm.x=0,"",_xlpm.x)))</f>
        <v>Animalia</v>
      </c>
      <c r="O3638" s="46" t="str">
        <f>IF($I3638="","",_xlfn.LET(_xlpm.x,VLOOKUP($I3638,'2026-01-09_taxon-match'!$A$2:$N$81,7,FALSE),IF(_xlpm.x=0,"",_xlpm.x)))</f>
        <v>Echinodermata</v>
      </c>
      <c r="P3638" s="46" t="str">
        <f>IF($I3638="","",_xlfn.LET(_xlpm.x,VLOOKUP($I3638,'2026-01-09_taxon-match'!$A$2:$N$81,8,FALSE),IF(_xlpm.x=0,"",_xlpm.x)))</f>
        <v>Echinoidea</v>
      </c>
      <c r="Q3638" s="46" t="str">
        <f>IF($I3638="","",_xlfn.LET(_xlpm.x,VLOOKUP($I3638,'2026-01-09_taxon-match'!$A$2:$N$81,9,FALSE),IF(_xlpm.x=0,"",_xlpm.x)))</f>
        <v>Camarodonta</v>
      </c>
      <c r="R3638" s="46" t="str">
        <f>IF($I3638="","",_xlfn.LET(_xlpm.x,VLOOKUP($I3638,'2026-01-09_taxon-match'!$A$2:$N$81,10,FALSE),IF(_xlpm.x=0,"",_xlpm.x)))</f>
        <v>Echinidae</v>
      </c>
      <c r="S3638" s="46" t="str">
        <f>IF($I3638="","",_xlfn.LET(_xlpm.x,VLOOKUP($I3638,'2026-01-09_taxon-match'!$A$2:$N$81,11,FALSE),IF(_xlpm.x=0,"",_xlpm.x)))</f>
        <v>Sterechinus</v>
      </c>
      <c r="T3638" s="46" t="str">
        <f>IF($I3638="","",_xlfn.LET(_xlpm.x,VLOOKUP($I3638,'2026-01-09_taxon-match'!$A$2:$N$81,13,FALSE),IF(_xlpm.x=0,"",_xlpm.x)))</f>
        <v>neumayeri</v>
      </c>
      <c r="V3638" t="s">
        <v>43</v>
      </c>
      <c r="W3638" t="s">
        <v>28</v>
      </c>
      <c r="X3638" t="s">
        <v>32</v>
      </c>
      <c r="Y3638" s="46" t="str">
        <f>IF(V3638="","",_xlfn.LET(_xlpm.x,VLOOKUP(V3638,'Drop-down_menus'!$D$2:$E$13,2,FALSE),IF(_xlpm.x=0,"",_xlpm.x)))</f>
        <v>https://orcid.org/0000-0002-0981-7442</v>
      </c>
      <c r="Z3638" s="46" t="str">
        <f>IF(W3638="","",_xlfn.LET(_xlpm.x,VLOOKUP(W3638,'Drop-down_menus'!$D$2:$E$13,2,FALSE),IF(_xlpm.x=0,"",_xlpm.x)))</f>
        <v>https://orcid.org/0000-0002-9037-7623</v>
      </c>
      <c r="AA3638" s="46" t="str">
        <f>IF(X3638="","",_xlfn.LET(_xlpm.x,VLOOKUP(X3638,'Drop-down_menus'!$D$2:$E$13,2,FALSE),IF(_xlpm.x=0,"",_xlpm.x)))</f>
        <v>https://orcid.org/0000-0001-5748-602X</v>
      </c>
      <c r="AB3638" s="46" t="s">
        <v>300</v>
      </c>
      <c r="AC3638" s="46" t="s">
        <v>1115</v>
      </c>
    </row>
    <row r="3639" spans="1:29" ht="15" customHeight="1">
      <c r="A3639" s="46">
        <v>3158</v>
      </c>
      <c r="B3639" s="2">
        <v>4694</v>
      </c>
      <c r="C3639" t="s">
        <v>919</v>
      </c>
      <c r="D3639" s="46" t="b">
        <f>COUNTIF(Events!$B$2:$B$171, C3639) &gt; 0</f>
        <v>1</v>
      </c>
      <c r="E3639" s="46" t="s">
        <v>1113</v>
      </c>
      <c r="F3639" s="2" t="s">
        <v>1104</v>
      </c>
      <c r="G3639" t="s">
        <v>177</v>
      </c>
      <c r="H3639"/>
      <c r="I3639" s="46" t="s">
        <v>177</v>
      </c>
      <c r="J3639" s="46" t="str">
        <f>IF(I3639="","",_xlfn.LET(_xlpm.x,VLOOKUP(I3639,'2026-01-09_taxon-match'!$A$2:$N$81,4,FALSE),IF(_xlpm.x=0,"",_xlpm.x)))</f>
        <v>Sterechinus neumayeri</v>
      </c>
      <c r="K3639"/>
      <c r="L3639" s="46" t="str">
        <f>IF(I3639="","",_xlfn.LET(_xlpm.x,VLOOKUP(I3639,'2026-01-09_taxon-match'!$A$2:$N$81,3,FALSE),IF(_xlpm.x=0,"",_xlpm.x)))</f>
        <v>urn:lsid:marinespecies.org:taxname:160831</v>
      </c>
      <c r="M3639" s="46" t="str">
        <f>IF($I3639="","",_xlfn.LET(_xlpm.x,VLOOKUP($I3639,'2026-01-09_taxon-match'!$A$2:$N$81,5,FALSE),IF(_xlpm.x=0,"",_xlpm.x)))</f>
        <v>(Meissner, 1900)</v>
      </c>
      <c r="N3639" s="46" t="str">
        <f>IF($I3639="","",_xlfn.LET(_xlpm.x,VLOOKUP($I3639,'2026-01-09_taxon-match'!$A$2:$N$81,6,FALSE),IF(_xlpm.x=0,"",_xlpm.x)))</f>
        <v>Animalia</v>
      </c>
      <c r="O3639" s="46" t="str">
        <f>IF($I3639="","",_xlfn.LET(_xlpm.x,VLOOKUP($I3639,'2026-01-09_taxon-match'!$A$2:$N$81,7,FALSE),IF(_xlpm.x=0,"",_xlpm.x)))</f>
        <v>Echinodermata</v>
      </c>
      <c r="P3639" s="46" t="str">
        <f>IF($I3639="","",_xlfn.LET(_xlpm.x,VLOOKUP($I3639,'2026-01-09_taxon-match'!$A$2:$N$81,8,FALSE),IF(_xlpm.x=0,"",_xlpm.x)))</f>
        <v>Echinoidea</v>
      </c>
      <c r="Q3639" s="46" t="str">
        <f>IF($I3639="","",_xlfn.LET(_xlpm.x,VLOOKUP($I3639,'2026-01-09_taxon-match'!$A$2:$N$81,9,FALSE),IF(_xlpm.x=0,"",_xlpm.x)))</f>
        <v>Camarodonta</v>
      </c>
      <c r="R3639" s="46" t="str">
        <f>IF($I3639="","",_xlfn.LET(_xlpm.x,VLOOKUP($I3639,'2026-01-09_taxon-match'!$A$2:$N$81,10,FALSE),IF(_xlpm.x=0,"",_xlpm.x)))</f>
        <v>Echinidae</v>
      </c>
      <c r="S3639" s="46" t="str">
        <f>IF($I3639="","",_xlfn.LET(_xlpm.x,VLOOKUP($I3639,'2026-01-09_taxon-match'!$A$2:$N$81,11,FALSE),IF(_xlpm.x=0,"",_xlpm.x)))</f>
        <v>Sterechinus</v>
      </c>
      <c r="T3639" s="46" t="str">
        <f>IF($I3639="","",_xlfn.LET(_xlpm.x,VLOOKUP($I3639,'2026-01-09_taxon-match'!$A$2:$N$81,13,FALSE),IF(_xlpm.x=0,"",_xlpm.x)))</f>
        <v>neumayeri</v>
      </c>
      <c r="U3639"/>
      <c r="V3639" t="s">
        <v>43</v>
      </c>
      <c r="W3639" t="s">
        <v>28</v>
      </c>
      <c r="X3639" t="s">
        <v>32</v>
      </c>
      <c r="Y3639" s="46" t="str">
        <f>IF(V3639="","",_xlfn.LET(_xlpm.x,VLOOKUP(V3639,'Drop-down_menus'!$D$2:$E$13,2,FALSE),IF(_xlpm.x=0,"",_xlpm.x)))</f>
        <v>https://orcid.org/0000-0002-0981-7442</v>
      </c>
      <c r="Z3639" s="46" t="str">
        <f>IF(W3639="","",_xlfn.LET(_xlpm.x,VLOOKUP(W3639,'Drop-down_menus'!$D$2:$E$13,2,FALSE),IF(_xlpm.x=0,"",_xlpm.x)))</f>
        <v>https://orcid.org/0000-0002-9037-7623</v>
      </c>
      <c r="AA3639" s="46" t="str">
        <f>IF(X3639="","",_xlfn.LET(_xlpm.x,VLOOKUP(X3639,'Drop-down_menus'!$D$2:$E$13,2,FALSE),IF(_xlpm.x=0,"",_xlpm.x)))</f>
        <v>https://orcid.org/0000-0001-5748-602X</v>
      </c>
      <c r="AB3639" s="46" t="s">
        <v>172</v>
      </c>
      <c r="AC3639" s="46" t="s">
        <v>1114</v>
      </c>
    </row>
    <row r="3640" spans="1:29" ht="15" customHeight="1">
      <c r="A3640" s="46">
        <v>3158</v>
      </c>
      <c r="B3640" s="2">
        <v>4695</v>
      </c>
      <c r="C3640" t="s">
        <v>919</v>
      </c>
      <c r="D3640" s="46" t="b">
        <f>COUNTIF(Events!$B$2:$B$171, C3640) &gt; 0</f>
        <v>1</v>
      </c>
      <c r="E3640" s="46" t="s">
        <v>1109</v>
      </c>
      <c r="F3640" s="46" t="s">
        <v>1107</v>
      </c>
      <c r="G3640" t="s">
        <v>177</v>
      </c>
      <c r="H3640"/>
      <c r="I3640" s="46" t="s">
        <v>177</v>
      </c>
      <c r="J3640" s="46" t="str">
        <f>IF(I3640="","",_xlfn.LET(_xlpm.x,VLOOKUP(I3640,'2026-01-09_taxon-match'!$A$2:$N$81,4,FALSE),IF(_xlpm.x=0,"",_xlpm.x)))</f>
        <v>Sterechinus neumayeri</v>
      </c>
      <c r="K3640"/>
      <c r="L3640" s="46" t="str">
        <f>IF(I3640="","",_xlfn.LET(_xlpm.x,VLOOKUP(I3640,'2026-01-09_taxon-match'!$A$2:$N$81,3,FALSE),IF(_xlpm.x=0,"",_xlpm.x)))</f>
        <v>urn:lsid:marinespecies.org:taxname:160831</v>
      </c>
      <c r="M3640" s="46" t="str">
        <f>IF($I3640="","",_xlfn.LET(_xlpm.x,VLOOKUP($I3640,'2026-01-09_taxon-match'!$A$2:$N$81,5,FALSE),IF(_xlpm.x=0,"",_xlpm.x)))</f>
        <v>(Meissner, 1900)</v>
      </c>
      <c r="N3640" s="46" t="str">
        <f>IF($I3640="","",_xlfn.LET(_xlpm.x,VLOOKUP($I3640,'2026-01-09_taxon-match'!$A$2:$N$81,6,FALSE),IF(_xlpm.x=0,"",_xlpm.x)))</f>
        <v>Animalia</v>
      </c>
      <c r="O3640" s="46" t="str">
        <f>IF($I3640="","",_xlfn.LET(_xlpm.x,VLOOKUP($I3640,'2026-01-09_taxon-match'!$A$2:$N$81,7,FALSE),IF(_xlpm.x=0,"",_xlpm.x)))</f>
        <v>Echinodermata</v>
      </c>
      <c r="P3640" s="46" t="str">
        <f>IF($I3640="","",_xlfn.LET(_xlpm.x,VLOOKUP($I3640,'2026-01-09_taxon-match'!$A$2:$N$81,8,FALSE),IF(_xlpm.x=0,"",_xlpm.x)))</f>
        <v>Echinoidea</v>
      </c>
      <c r="Q3640" s="46" t="str">
        <f>IF($I3640="","",_xlfn.LET(_xlpm.x,VLOOKUP($I3640,'2026-01-09_taxon-match'!$A$2:$N$81,9,FALSE),IF(_xlpm.x=0,"",_xlpm.x)))</f>
        <v>Camarodonta</v>
      </c>
      <c r="R3640" s="46" t="str">
        <f>IF($I3640="","",_xlfn.LET(_xlpm.x,VLOOKUP($I3640,'2026-01-09_taxon-match'!$A$2:$N$81,10,FALSE),IF(_xlpm.x=0,"",_xlpm.x)))</f>
        <v>Echinidae</v>
      </c>
      <c r="S3640" s="46" t="str">
        <f>IF($I3640="","",_xlfn.LET(_xlpm.x,VLOOKUP($I3640,'2026-01-09_taxon-match'!$A$2:$N$81,11,FALSE),IF(_xlpm.x=0,"",_xlpm.x)))</f>
        <v>Sterechinus</v>
      </c>
      <c r="T3640" s="46" t="str">
        <f>IF($I3640="","",_xlfn.LET(_xlpm.x,VLOOKUP($I3640,'2026-01-09_taxon-match'!$A$2:$N$81,13,FALSE),IF(_xlpm.x=0,"",_xlpm.x)))</f>
        <v>neumayeri</v>
      </c>
      <c r="V3640" t="s">
        <v>43</v>
      </c>
      <c r="W3640" t="s">
        <v>28</v>
      </c>
      <c r="X3640" t="s">
        <v>32</v>
      </c>
      <c r="Y3640" s="46" t="str">
        <f>IF(V3640="","",_xlfn.LET(_xlpm.x,VLOOKUP(V3640,'Drop-down_menus'!$D$2:$E$13,2,FALSE),IF(_xlpm.x=0,"",_xlpm.x)))</f>
        <v>https://orcid.org/0000-0002-0981-7442</v>
      </c>
      <c r="Z3640" s="46" t="str">
        <f>IF(W3640="","",_xlfn.LET(_xlpm.x,VLOOKUP(W3640,'Drop-down_menus'!$D$2:$E$13,2,FALSE),IF(_xlpm.x=0,"",_xlpm.x)))</f>
        <v>https://orcid.org/0000-0002-9037-7623</v>
      </c>
      <c r="AA3640" s="46" t="str">
        <f>IF(X3640="","",_xlfn.LET(_xlpm.x,VLOOKUP(X3640,'Drop-down_menus'!$D$2:$E$13,2,FALSE),IF(_xlpm.x=0,"",_xlpm.x)))</f>
        <v>https://orcid.org/0000-0001-5748-602X</v>
      </c>
      <c r="AB3640" s="46" t="s">
        <v>172</v>
      </c>
      <c r="AC3640" s="46" t="s">
        <v>189</v>
      </c>
    </row>
    <row r="3641" spans="1:29" ht="15" customHeight="1">
      <c r="A3641" s="46">
        <v>3158</v>
      </c>
      <c r="B3641" s="2">
        <v>4696</v>
      </c>
      <c r="C3641" t="s">
        <v>919</v>
      </c>
      <c r="D3641" s="46" t="b">
        <f>COUNTIF(Events!$B$2:$B$171, C3641) &gt; 0</f>
        <v>1</v>
      </c>
      <c r="E3641" s="46" t="s">
        <v>1110</v>
      </c>
      <c r="F3641" s="46" t="s">
        <v>1108</v>
      </c>
      <c r="G3641" t="s">
        <v>177</v>
      </c>
      <c r="H3641"/>
      <c r="I3641" s="46" t="s">
        <v>177</v>
      </c>
      <c r="J3641" s="46" t="str">
        <f>IF(I3641="","",_xlfn.LET(_xlpm.x,VLOOKUP(I3641,'2026-01-09_taxon-match'!$A$2:$N$81,4,FALSE),IF(_xlpm.x=0,"",_xlpm.x)))</f>
        <v>Sterechinus neumayeri</v>
      </c>
      <c r="K3641"/>
      <c r="L3641" s="46" t="str">
        <f>IF(I3641="","",_xlfn.LET(_xlpm.x,VLOOKUP(I3641,'2026-01-09_taxon-match'!$A$2:$N$81,3,FALSE),IF(_xlpm.x=0,"",_xlpm.x)))</f>
        <v>urn:lsid:marinespecies.org:taxname:160831</v>
      </c>
      <c r="M3641" s="46" t="str">
        <f>IF($I3641="","",_xlfn.LET(_xlpm.x,VLOOKUP($I3641,'2026-01-09_taxon-match'!$A$2:$N$81,5,FALSE),IF(_xlpm.x=0,"",_xlpm.x)))</f>
        <v>(Meissner, 1900)</v>
      </c>
      <c r="N3641" s="46" t="str">
        <f>IF($I3641="","",_xlfn.LET(_xlpm.x,VLOOKUP($I3641,'2026-01-09_taxon-match'!$A$2:$N$81,6,FALSE),IF(_xlpm.x=0,"",_xlpm.x)))</f>
        <v>Animalia</v>
      </c>
      <c r="O3641" s="46" t="str">
        <f>IF($I3641="","",_xlfn.LET(_xlpm.x,VLOOKUP($I3641,'2026-01-09_taxon-match'!$A$2:$N$81,7,FALSE),IF(_xlpm.x=0,"",_xlpm.x)))</f>
        <v>Echinodermata</v>
      </c>
      <c r="P3641" s="46" t="str">
        <f>IF($I3641="","",_xlfn.LET(_xlpm.x,VLOOKUP($I3641,'2026-01-09_taxon-match'!$A$2:$N$81,8,FALSE),IF(_xlpm.x=0,"",_xlpm.x)))</f>
        <v>Echinoidea</v>
      </c>
      <c r="Q3641" s="46" t="str">
        <f>IF($I3641="","",_xlfn.LET(_xlpm.x,VLOOKUP($I3641,'2026-01-09_taxon-match'!$A$2:$N$81,9,FALSE),IF(_xlpm.x=0,"",_xlpm.x)))</f>
        <v>Camarodonta</v>
      </c>
      <c r="R3641" s="46" t="str">
        <f>IF($I3641="","",_xlfn.LET(_xlpm.x,VLOOKUP($I3641,'2026-01-09_taxon-match'!$A$2:$N$81,10,FALSE),IF(_xlpm.x=0,"",_xlpm.x)))</f>
        <v>Echinidae</v>
      </c>
      <c r="S3641" s="46" t="str">
        <f>IF($I3641="","",_xlfn.LET(_xlpm.x,VLOOKUP($I3641,'2026-01-09_taxon-match'!$A$2:$N$81,11,FALSE),IF(_xlpm.x=0,"",_xlpm.x)))</f>
        <v>Sterechinus</v>
      </c>
      <c r="T3641" s="46" t="str">
        <f>IF($I3641="","",_xlfn.LET(_xlpm.x,VLOOKUP($I3641,'2026-01-09_taxon-match'!$A$2:$N$81,13,FALSE),IF(_xlpm.x=0,"",_xlpm.x)))</f>
        <v>neumayeri</v>
      </c>
      <c r="V3641" t="s">
        <v>43</v>
      </c>
      <c r="W3641" t="s">
        <v>28</v>
      </c>
      <c r="X3641" t="s">
        <v>32</v>
      </c>
      <c r="Y3641" s="46" t="str">
        <f>IF(V3641="","",_xlfn.LET(_xlpm.x,VLOOKUP(V3641,'Drop-down_menus'!$D$2:$E$13,2,FALSE),IF(_xlpm.x=0,"",_xlpm.x)))</f>
        <v>https://orcid.org/0000-0002-0981-7442</v>
      </c>
      <c r="Z3641" s="46" t="str">
        <f>IF(W3641="","",_xlfn.LET(_xlpm.x,VLOOKUP(W3641,'Drop-down_menus'!$D$2:$E$13,2,FALSE),IF(_xlpm.x=0,"",_xlpm.x)))</f>
        <v>https://orcid.org/0000-0002-9037-7623</v>
      </c>
      <c r="AA3641" s="46" t="str">
        <f>IF(X3641="","",_xlfn.LET(_xlpm.x,VLOOKUP(X3641,'Drop-down_menus'!$D$2:$E$13,2,FALSE),IF(_xlpm.x=0,"",_xlpm.x)))</f>
        <v>https://orcid.org/0000-0001-5748-602X</v>
      </c>
      <c r="AB3641" s="46" t="s">
        <v>229</v>
      </c>
      <c r="AC3641" s="46" t="s">
        <v>1114</v>
      </c>
    </row>
    <row r="3642" spans="1:29" ht="15" customHeight="1">
      <c r="A3642" s="46">
        <v>3158</v>
      </c>
      <c r="B3642" s="2">
        <v>4697</v>
      </c>
      <c r="C3642" t="s">
        <v>919</v>
      </c>
      <c r="D3642" s="46" t="b">
        <f>COUNTIF(Events!$B$2:$B$171, C3642) &gt; 0</f>
        <v>1</v>
      </c>
      <c r="E3642" s="46" t="s">
        <v>1111</v>
      </c>
      <c r="F3642" s="46" t="s">
        <v>1108</v>
      </c>
      <c r="G3642" t="s">
        <v>177</v>
      </c>
      <c r="H3642"/>
      <c r="I3642" s="46" t="s">
        <v>177</v>
      </c>
      <c r="J3642" s="46" t="str">
        <f>IF(I3642="","",_xlfn.LET(_xlpm.x,VLOOKUP(I3642,'2026-01-09_taxon-match'!$A$2:$N$81,4,FALSE),IF(_xlpm.x=0,"",_xlpm.x)))</f>
        <v>Sterechinus neumayeri</v>
      </c>
      <c r="K3642"/>
      <c r="L3642" s="46" t="str">
        <f>IF(I3642="","",_xlfn.LET(_xlpm.x,VLOOKUP(I3642,'2026-01-09_taxon-match'!$A$2:$N$81,3,FALSE),IF(_xlpm.x=0,"",_xlpm.x)))</f>
        <v>urn:lsid:marinespecies.org:taxname:160831</v>
      </c>
      <c r="M3642" s="46" t="str">
        <f>IF($I3642="","",_xlfn.LET(_xlpm.x,VLOOKUP($I3642,'2026-01-09_taxon-match'!$A$2:$N$81,5,FALSE),IF(_xlpm.x=0,"",_xlpm.x)))</f>
        <v>(Meissner, 1900)</v>
      </c>
      <c r="N3642" s="46" t="str">
        <f>IF($I3642="","",_xlfn.LET(_xlpm.x,VLOOKUP($I3642,'2026-01-09_taxon-match'!$A$2:$N$81,6,FALSE),IF(_xlpm.x=0,"",_xlpm.x)))</f>
        <v>Animalia</v>
      </c>
      <c r="O3642" s="46" t="str">
        <f>IF($I3642="","",_xlfn.LET(_xlpm.x,VLOOKUP($I3642,'2026-01-09_taxon-match'!$A$2:$N$81,7,FALSE),IF(_xlpm.x=0,"",_xlpm.x)))</f>
        <v>Echinodermata</v>
      </c>
      <c r="P3642" s="46" t="str">
        <f>IF($I3642="","",_xlfn.LET(_xlpm.x,VLOOKUP($I3642,'2026-01-09_taxon-match'!$A$2:$N$81,8,FALSE),IF(_xlpm.x=0,"",_xlpm.x)))</f>
        <v>Echinoidea</v>
      </c>
      <c r="Q3642" s="46" t="str">
        <f>IF($I3642="","",_xlfn.LET(_xlpm.x,VLOOKUP($I3642,'2026-01-09_taxon-match'!$A$2:$N$81,9,FALSE),IF(_xlpm.x=0,"",_xlpm.x)))</f>
        <v>Camarodonta</v>
      </c>
      <c r="R3642" s="46" t="str">
        <f>IF($I3642="","",_xlfn.LET(_xlpm.x,VLOOKUP($I3642,'2026-01-09_taxon-match'!$A$2:$N$81,10,FALSE),IF(_xlpm.x=0,"",_xlpm.x)))</f>
        <v>Echinidae</v>
      </c>
      <c r="S3642" s="46" t="str">
        <f>IF($I3642="","",_xlfn.LET(_xlpm.x,VLOOKUP($I3642,'2026-01-09_taxon-match'!$A$2:$N$81,11,FALSE),IF(_xlpm.x=0,"",_xlpm.x)))</f>
        <v>Sterechinus</v>
      </c>
      <c r="T3642" s="46" t="str">
        <f>IF($I3642="","",_xlfn.LET(_xlpm.x,VLOOKUP($I3642,'2026-01-09_taxon-match'!$A$2:$N$81,13,FALSE),IF(_xlpm.x=0,"",_xlpm.x)))</f>
        <v>neumayeri</v>
      </c>
      <c r="V3642" t="s">
        <v>43</v>
      </c>
      <c r="W3642" t="s">
        <v>28</v>
      </c>
      <c r="X3642" t="s">
        <v>32</v>
      </c>
      <c r="Y3642" s="46" t="str">
        <f>IF(V3642="","",_xlfn.LET(_xlpm.x,VLOOKUP(V3642,'Drop-down_menus'!$D$2:$E$13,2,FALSE),IF(_xlpm.x=0,"",_xlpm.x)))</f>
        <v>https://orcid.org/0000-0002-0981-7442</v>
      </c>
      <c r="Z3642" s="46" t="str">
        <f>IF(W3642="","",_xlfn.LET(_xlpm.x,VLOOKUP(W3642,'Drop-down_menus'!$D$2:$E$13,2,FALSE),IF(_xlpm.x=0,"",_xlpm.x)))</f>
        <v>https://orcid.org/0000-0002-9037-7623</v>
      </c>
      <c r="AA3642" s="46" t="str">
        <f>IF(X3642="","",_xlfn.LET(_xlpm.x,VLOOKUP(X3642,'Drop-down_menus'!$D$2:$E$13,2,FALSE),IF(_xlpm.x=0,"",_xlpm.x)))</f>
        <v>https://orcid.org/0000-0001-5748-602X</v>
      </c>
      <c r="AB3642" s="46" t="s">
        <v>229</v>
      </c>
      <c r="AC3642" s="46" t="s">
        <v>1114</v>
      </c>
    </row>
    <row r="3643" spans="1:29" ht="15" customHeight="1">
      <c r="A3643" s="46">
        <v>3158</v>
      </c>
      <c r="B3643" s="2">
        <v>4698</v>
      </c>
      <c r="C3643" t="s">
        <v>919</v>
      </c>
      <c r="D3643" s="46" t="b">
        <f>COUNTIF(Events!$B$2:$B$171, C3643) &gt; 0</f>
        <v>1</v>
      </c>
      <c r="E3643" s="2" t="s">
        <v>1106</v>
      </c>
      <c r="F3643" s="46" t="s">
        <v>1105</v>
      </c>
      <c r="G3643" t="s">
        <v>177</v>
      </c>
      <c r="H3643"/>
      <c r="I3643" s="46" t="s">
        <v>177</v>
      </c>
      <c r="J3643" s="46" t="str">
        <f>IF(I3643="","",_xlfn.LET(_xlpm.x,VLOOKUP(I3643,'2026-01-09_taxon-match'!$A$2:$N$81,4,FALSE),IF(_xlpm.x=0,"",_xlpm.x)))</f>
        <v>Sterechinus neumayeri</v>
      </c>
      <c r="K3643"/>
      <c r="L3643" s="46" t="str">
        <f>IF(I3643="","",_xlfn.LET(_xlpm.x,VLOOKUP(I3643,'2026-01-09_taxon-match'!$A$2:$N$81,3,FALSE),IF(_xlpm.x=0,"",_xlpm.x)))</f>
        <v>urn:lsid:marinespecies.org:taxname:160831</v>
      </c>
      <c r="M3643" s="46" t="str">
        <f>IF($I3643="","",_xlfn.LET(_xlpm.x,VLOOKUP($I3643,'2026-01-09_taxon-match'!$A$2:$N$81,5,FALSE),IF(_xlpm.x=0,"",_xlpm.x)))</f>
        <v>(Meissner, 1900)</v>
      </c>
      <c r="N3643" s="46" t="str">
        <f>IF($I3643="","",_xlfn.LET(_xlpm.x,VLOOKUP($I3643,'2026-01-09_taxon-match'!$A$2:$N$81,6,FALSE),IF(_xlpm.x=0,"",_xlpm.x)))</f>
        <v>Animalia</v>
      </c>
      <c r="O3643" s="46" t="str">
        <f>IF($I3643="","",_xlfn.LET(_xlpm.x,VLOOKUP($I3643,'2026-01-09_taxon-match'!$A$2:$N$81,7,FALSE),IF(_xlpm.x=0,"",_xlpm.x)))</f>
        <v>Echinodermata</v>
      </c>
      <c r="P3643" s="46" t="str">
        <f>IF($I3643="","",_xlfn.LET(_xlpm.x,VLOOKUP($I3643,'2026-01-09_taxon-match'!$A$2:$N$81,8,FALSE),IF(_xlpm.x=0,"",_xlpm.x)))</f>
        <v>Echinoidea</v>
      </c>
      <c r="Q3643" s="46" t="str">
        <f>IF($I3643="","",_xlfn.LET(_xlpm.x,VLOOKUP($I3643,'2026-01-09_taxon-match'!$A$2:$N$81,9,FALSE),IF(_xlpm.x=0,"",_xlpm.x)))</f>
        <v>Camarodonta</v>
      </c>
      <c r="R3643" s="46" t="str">
        <f>IF($I3643="","",_xlfn.LET(_xlpm.x,VLOOKUP($I3643,'2026-01-09_taxon-match'!$A$2:$N$81,10,FALSE),IF(_xlpm.x=0,"",_xlpm.x)))</f>
        <v>Echinidae</v>
      </c>
      <c r="S3643" s="46" t="str">
        <f>IF($I3643="","",_xlfn.LET(_xlpm.x,VLOOKUP($I3643,'2026-01-09_taxon-match'!$A$2:$N$81,11,FALSE),IF(_xlpm.x=0,"",_xlpm.x)))</f>
        <v>Sterechinus</v>
      </c>
      <c r="T3643" s="46" t="str">
        <f>IF($I3643="","",_xlfn.LET(_xlpm.x,VLOOKUP($I3643,'2026-01-09_taxon-match'!$A$2:$N$81,13,FALSE),IF(_xlpm.x=0,"",_xlpm.x)))</f>
        <v>neumayeri</v>
      </c>
      <c r="V3643" t="s">
        <v>43</v>
      </c>
      <c r="W3643" t="s">
        <v>28</v>
      </c>
      <c r="X3643" t="s">
        <v>32</v>
      </c>
      <c r="Y3643" s="46" t="str">
        <f>IF(V3643="","",_xlfn.LET(_xlpm.x,VLOOKUP(V3643,'Drop-down_menus'!$D$2:$E$13,2,FALSE),IF(_xlpm.x=0,"",_xlpm.x)))</f>
        <v>https://orcid.org/0000-0002-0981-7442</v>
      </c>
      <c r="Z3643" s="46" t="str">
        <f>IF(W3643="","",_xlfn.LET(_xlpm.x,VLOOKUP(W3643,'Drop-down_menus'!$D$2:$E$13,2,FALSE),IF(_xlpm.x=0,"",_xlpm.x)))</f>
        <v>https://orcid.org/0000-0002-9037-7623</v>
      </c>
      <c r="AA3643" s="46" t="str">
        <f>IF(X3643="","",_xlfn.LET(_xlpm.x,VLOOKUP(X3643,'Drop-down_menus'!$D$2:$E$13,2,FALSE),IF(_xlpm.x=0,"",_xlpm.x)))</f>
        <v>https://orcid.org/0000-0001-5748-602X</v>
      </c>
      <c r="AB3643" s="46" t="s">
        <v>300</v>
      </c>
      <c r="AC3643" s="46" t="s">
        <v>1115</v>
      </c>
    </row>
    <row r="3644" spans="1:29" ht="15" customHeight="1">
      <c r="A3644" s="46">
        <v>3159</v>
      </c>
      <c r="B3644" s="2">
        <v>4699</v>
      </c>
      <c r="C3644" t="s">
        <v>919</v>
      </c>
      <c r="D3644" s="46" t="b">
        <f>COUNTIF(Events!$B$2:$B$171, C3644) &gt; 0</f>
        <v>1</v>
      </c>
      <c r="E3644" s="46" t="s">
        <v>1113</v>
      </c>
      <c r="F3644" s="2" t="s">
        <v>1104</v>
      </c>
      <c r="G3644" t="s">
        <v>177</v>
      </c>
      <c r="H3644"/>
      <c r="I3644" s="46" t="s">
        <v>177</v>
      </c>
      <c r="J3644" s="46" t="str">
        <f>IF(I3644="","",_xlfn.LET(_xlpm.x,VLOOKUP(I3644,'2026-01-09_taxon-match'!$A$2:$N$81,4,FALSE),IF(_xlpm.x=0,"",_xlpm.x)))</f>
        <v>Sterechinus neumayeri</v>
      </c>
      <c r="K3644"/>
      <c r="L3644" s="46" t="str">
        <f>IF(I3644="","",_xlfn.LET(_xlpm.x,VLOOKUP(I3644,'2026-01-09_taxon-match'!$A$2:$N$81,3,FALSE),IF(_xlpm.x=0,"",_xlpm.x)))</f>
        <v>urn:lsid:marinespecies.org:taxname:160831</v>
      </c>
      <c r="M3644" s="46" t="str">
        <f>IF($I3644="","",_xlfn.LET(_xlpm.x,VLOOKUP($I3644,'2026-01-09_taxon-match'!$A$2:$N$81,5,FALSE),IF(_xlpm.x=0,"",_xlpm.x)))</f>
        <v>(Meissner, 1900)</v>
      </c>
      <c r="N3644" s="46" t="str">
        <f>IF($I3644="","",_xlfn.LET(_xlpm.x,VLOOKUP($I3644,'2026-01-09_taxon-match'!$A$2:$N$81,6,FALSE),IF(_xlpm.x=0,"",_xlpm.x)))</f>
        <v>Animalia</v>
      </c>
      <c r="O3644" s="46" t="str">
        <f>IF($I3644="","",_xlfn.LET(_xlpm.x,VLOOKUP($I3644,'2026-01-09_taxon-match'!$A$2:$N$81,7,FALSE),IF(_xlpm.x=0,"",_xlpm.x)))</f>
        <v>Echinodermata</v>
      </c>
      <c r="P3644" s="46" t="str">
        <f>IF($I3644="","",_xlfn.LET(_xlpm.x,VLOOKUP($I3644,'2026-01-09_taxon-match'!$A$2:$N$81,8,FALSE),IF(_xlpm.x=0,"",_xlpm.x)))</f>
        <v>Echinoidea</v>
      </c>
      <c r="Q3644" s="46" t="str">
        <f>IF($I3644="","",_xlfn.LET(_xlpm.x,VLOOKUP($I3644,'2026-01-09_taxon-match'!$A$2:$N$81,9,FALSE),IF(_xlpm.x=0,"",_xlpm.x)))</f>
        <v>Camarodonta</v>
      </c>
      <c r="R3644" s="46" t="str">
        <f>IF($I3644="","",_xlfn.LET(_xlpm.x,VLOOKUP($I3644,'2026-01-09_taxon-match'!$A$2:$N$81,10,FALSE),IF(_xlpm.x=0,"",_xlpm.x)))</f>
        <v>Echinidae</v>
      </c>
      <c r="S3644" s="46" t="str">
        <f>IF($I3644="","",_xlfn.LET(_xlpm.x,VLOOKUP($I3644,'2026-01-09_taxon-match'!$A$2:$N$81,11,FALSE),IF(_xlpm.x=0,"",_xlpm.x)))</f>
        <v>Sterechinus</v>
      </c>
      <c r="T3644" s="46" t="str">
        <f>IF($I3644="","",_xlfn.LET(_xlpm.x,VLOOKUP($I3644,'2026-01-09_taxon-match'!$A$2:$N$81,13,FALSE),IF(_xlpm.x=0,"",_xlpm.x)))</f>
        <v>neumayeri</v>
      </c>
      <c r="U3644"/>
      <c r="V3644" t="s">
        <v>43</v>
      </c>
      <c r="W3644" t="s">
        <v>28</v>
      </c>
      <c r="X3644" t="s">
        <v>32</v>
      </c>
      <c r="Y3644" s="46" t="str">
        <f>IF(V3644="","",_xlfn.LET(_xlpm.x,VLOOKUP(V3644,'Drop-down_menus'!$D$2:$E$13,2,FALSE),IF(_xlpm.x=0,"",_xlpm.x)))</f>
        <v>https://orcid.org/0000-0002-0981-7442</v>
      </c>
      <c r="Z3644" s="46" t="str">
        <f>IF(W3644="","",_xlfn.LET(_xlpm.x,VLOOKUP(W3644,'Drop-down_menus'!$D$2:$E$13,2,FALSE),IF(_xlpm.x=0,"",_xlpm.x)))</f>
        <v>https://orcid.org/0000-0002-9037-7623</v>
      </c>
      <c r="AA3644" s="46" t="str">
        <f>IF(X3644="","",_xlfn.LET(_xlpm.x,VLOOKUP(X3644,'Drop-down_menus'!$D$2:$E$13,2,FALSE),IF(_xlpm.x=0,"",_xlpm.x)))</f>
        <v>https://orcid.org/0000-0001-5748-602X</v>
      </c>
      <c r="AB3644" s="46" t="s">
        <v>172</v>
      </c>
      <c r="AC3644" s="46" t="s">
        <v>1114</v>
      </c>
    </row>
    <row r="3645" spans="1:29" ht="15" customHeight="1">
      <c r="A3645" s="46">
        <v>3159</v>
      </c>
      <c r="B3645" s="2">
        <v>4700</v>
      </c>
      <c r="C3645" t="s">
        <v>919</v>
      </c>
      <c r="D3645" s="46" t="b">
        <f>COUNTIF(Events!$B$2:$B$171, C3645) &gt; 0</f>
        <v>1</v>
      </c>
      <c r="E3645" s="46" t="s">
        <v>1109</v>
      </c>
      <c r="F3645" s="46" t="s">
        <v>1107</v>
      </c>
      <c r="G3645" t="s">
        <v>177</v>
      </c>
      <c r="H3645"/>
      <c r="I3645" s="46" t="s">
        <v>177</v>
      </c>
      <c r="J3645" s="46" t="str">
        <f>IF(I3645="","",_xlfn.LET(_xlpm.x,VLOOKUP(I3645,'2026-01-09_taxon-match'!$A$2:$N$81,4,FALSE),IF(_xlpm.x=0,"",_xlpm.x)))</f>
        <v>Sterechinus neumayeri</v>
      </c>
      <c r="K3645"/>
      <c r="L3645" s="46" t="str">
        <f>IF(I3645="","",_xlfn.LET(_xlpm.x,VLOOKUP(I3645,'2026-01-09_taxon-match'!$A$2:$N$81,3,FALSE),IF(_xlpm.x=0,"",_xlpm.x)))</f>
        <v>urn:lsid:marinespecies.org:taxname:160831</v>
      </c>
      <c r="M3645" s="46" t="str">
        <f>IF($I3645="","",_xlfn.LET(_xlpm.x,VLOOKUP($I3645,'2026-01-09_taxon-match'!$A$2:$N$81,5,FALSE),IF(_xlpm.x=0,"",_xlpm.x)))</f>
        <v>(Meissner, 1900)</v>
      </c>
      <c r="N3645" s="46" t="str">
        <f>IF($I3645="","",_xlfn.LET(_xlpm.x,VLOOKUP($I3645,'2026-01-09_taxon-match'!$A$2:$N$81,6,FALSE),IF(_xlpm.x=0,"",_xlpm.x)))</f>
        <v>Animalia</v>
      </c>
      <c r="O3645" s="46" t="str">
        <f>IF($I3645="","",_xlfn.LET(_xlpm.x,VLOOKUP($I3645,'2026-01-09_taxon-match'!$A$2:$N$81,7,FALSE),IF(_xlpm.x=0,"",_xlpm.x)))</f>
        <v>Echinodermata</v>
      </c>
      <c r="P3645" s="46" t="str">
        <f>IF($I3645="","",_xlfn.LET(_xlpm.x,VLOOKUP($I3645,'2026-01-09_taxon-match'!$A$2:$N$81,8,FALSE),IF(_xlpm.x=0,"",_xlpm.x)))</f>
        <v>Echinoidea</v>
      </c>
      <c r="Q3645" s="46" t="str">
        <f>IF($I3645="","",_xlfn.LET(_xlpm.x,VLOOKUP($I3645,'2026-01-09_taxon-match'!$A$2:$N$81,9,FALSE),IF(_xlpm.x=0,"",_xlpm.x)))</f>
        <v>Camarodonta</v>
      </c>
      <c r="R3645" s="46" t="str">
        <f>IF($I3645="","",_xlfn.LET(_xlpm.x,VLOOKUP($I3645,'2026-01-09_taxon-match'!$A$2:$N$81,10,FALSE),IF(_xlpm.x=0,"",_xlpm.x)))</f>
        <v>Echinidae</v>
      </c>
      <c r="S3645" s="46" t="str">
        <f>IF($I3645="","",_xlfn.LET(_xlpm.x,VLOOKUP($I3645,'2026-01-09_taxon-match'!$A$2:$N$81,11,FALSE),IF(_xlpm.x=0,"",_xlpm.x)))</f>
        <v>Sterechinus</v>
      </c>
      <c r="T3645" s="46" t="str">
        <f>IF($I3645="","",_xlfn.LET(_xlpm.x,VLOOKUP($I3645,'2026-01-09_taxon-match'!$A$2:$N$81,13,FALSE),IF(_xlpm.x=0,"",_xlpm.x)))</f>
        <v>neumayeri</v>
      </c>
      <c r="V3645" t="s">
        <v>43</v>
      </c>
      <c r="W3645" t="s">
        <v>28</v>
      </c>
      <c r="X3645" t="s">
        <v>32</v>
      </c>
      <c r="Y3645" s="46" t="str">
        <f>IF(V3645="","",_xlfn.LET(_xlpm.x,VLOOKUP(V3645,'Drop-down_menus'!$D$2:$E$13,2,FALSE),IF(_xlpm.x=0,"",_xlpm.x)))</f>
        <v>https://orcid.org/0000-0002-0981-7442</v>
      </c>
      <c r="Z3645" s="46" t="str">
        <f>IF(W3645="","",_xlfn.LET(_xlpm.x,VLOOKUP(W3645,'Drop-down_menus'!$D$2:$E$13,2,FALSE),IF(_xlpm.x=0,"",_xlpm.x)))</f>
        <v>https://orcid.org/0000-0002-9037-7623</v>
      </c>
      <c r="AA3645" s="46" t="str">
        <f>IF(X3645="","",_xlfn.LET(_xlpm.x,VLOOKUP(X3645,'Drop-down_menus'!$D$2:$E$13,2,FALSE),IF(_xlpm.x=0,"",_xlpm.x)))</f>
        <v>https://orcid.org/0000-0001-5748-602X</v>
      </c>
      <c r="AB3645" s="46" t="s">
        <v>172</v>
      </c>
      <c r="AC3645" s="46" t="s">
        <v>189</v>
      </c>
    </row>
    <row r="3646" spans="1:29" ht="15" customHeight="1">
      <c r="A3646" s="46">
        <v>3159</v>
      </c>
      <c r="B3646" s="2">
        <v>4701</v>
      </c>
      <c r="C3646" t="s">
        <v>919</v>
      </c>
      <c r="D3646" s="46" t="b">
        <f>COUNTIF(Events!$B$2:$B$171, C3646) &gt; 0</f>
        <v>1</v>
      </c>
      <c r="E3646" s="46" t="s">
        <v>1110</v>
      </c>
      <c r="F3646" s="46" t="s">
        <v>1108</v>
      </c>
      <c r="G3646" t="s">
        <v>177</v>
      </c>
      <c r="H3646"/>
      <c r="I3646" s="46" t="s">
        <v>177</v>
      </c>
      <c r="J3646" s="46" t="str">
        <f>IF(I3646="","",_xlfn.LET(_xlpm.x,VLOOKUP(I3646,'2026-01-09_taxon-match'!$A$2:$N$81,4,FALSE),IF(_xlpm.x=0,"",_xlpm.x)))</f>
        <v>Sterechinus neumayeri</v>
      </c>
      <c r="K3646"/>
      <c r="L3646" s="46" t="str">
        <f>IF(I3646="","",_xlfn.LET(_xlpm.x,VLOOKUP(I3646,'2026-01-09_taxon-match'!$A$2:$N$81,3,FALSE),IF(_xlpm.x=0,"",_xlpm.x)))</f>
        <v>urn:lsid:marinespecies.org:taxname:160831</v>
      </c>
      <c r="M3646" s="46" t="str">
        <f>IF($I3646="","",_xlfn.LET(_xlpm.x,VLOOKUP($I3646,'2026-01-09_taxon-match'!$A$2:$N$81,5,FALSE),IF(_xlpm.x=0,"",_xlpm.x)))</f>
        <v>(Meissner, 1900)</v>
      </c>
      <c r="N3646" s="46" t="str">
        <f>IF($I3646="","",_xlfn.LET(_xlpm.x,VLOOKUP($I3646,'2026-01-09_taxon-match'!$A$2:$N$81,6,FALSE),IF(_xlpm.x=0,"",_xlpm.x)))</f>
        <v>Animalia</v>
      </c>
      <c r="O3646" s="46" t="str">
        <f>IF($I3646="","",_xlfn.LET(_xlpm.x,VLOOKUP($I3646,'2026-01-09_taxon-match'!$A$2:$N$81,7,FALSE),IF(_xlpm.x=0,"",_xlpm.x)))</f>
        <v>Echinodermata</v>
      </c>
      <c r="P3646" s="46" t="str">
        <f>IF($I3646="","",_xlfn.LET(_xlpm.x,VLOOKUP($I3646,'2026-01-09_taxon-match'!$A$2:$N$81,8,FALSE),IF(_xlpm.x=0,"",_xlpm.x)))</f>
        <v>Echinoidea</v>
      </c>
      <c r="Q3646" s="46" t="str">
        <f>IF($I3646="","",_xlfn.LET(_xlpm.x,VLOOKUP($I3646,'2026-01-09_taxon-match'!$A$2:$N$81,9,FALSE),IF(_xlpm.x=0,"",_xlpm.x)))</f>
        <v>Camarodonta</v>
      </c>
      <c r="R3646" s="46" t="str">
        <f>IF($I3646="","",_xlfn.LET(_xlpm.x,VLOOKUP($I3646,'2026-01-09_taxon-match'!$A$2:$N$81,10,FALSE),IF(_xlpm.x=0,"",_xlpm.x)))</f>
        <v>Echinidae</v>
      </c>
      <c r="S3646" s="46" t="str">
        <f>IF($I3646="","",_xlfn.LET(_xlpm.x,VLOOKUP($I3646,'2026-01-09_taxon-match'!$A$2:$N$81,11,FALSE),IF(_xlpm.x=0,"",_xlpm.x)))</f>
        <v>Sterechinus</v>
      </c>
      <c r="T3646" s="46" t="str">
        <f>IF($I3646="","",_xlfn.LET(_xlpm.x,VLOOKUP($I3646,'2026-01-09_taxon-match'!$A$2:$N$81,13,FALSE),IF(_xlpm.x=0,"",_xlpm.x)))</f>
        <v>neumayeri</v>
      </c>
      <c r="V3646" t="s">
        <v>43</v>
      </c>
      <c r="W3646" t="s">
        <v>28</v>
      </c>
      <c r="X3646" t="s">
        <v>32</v>
      </c>
      <c r="Y3646" s="46" t="str">
        <f>IF(V3646="","",_xlfn.LET(_xlpm.x,VLOOKUP(V3646,'Drop-down_menus'!$D$2:$E$13,2,FALSE),IF(_xlpm.x=0,"",_xlpm.x)))</f>
        <v>https://orcid.org/0000-0002-0981-7442</v>
      </c>
      <c r="Z3646" s="46" t="str">
        <f>IF(W3646="","",_xlfn.LET(_xlpm.x,VLOOKUP(W3646,'Drop-down_menus'!$D$2:$E$13,2,FALSE),IF(_xlpm.x=0,"",_xlpm.x)))</f>
        <v>https://orcid.org/0000-0002-9037-7623</v>
      </c>
      <c r="AA3646" s="46" t="str">
        <f>IF(X3646="","",_xlfn.LET(_xlpm.x,VLOOKUP(X3646,'Drop-down_menus'!$D$2:$E$13,2,FALSE),IF(_xlpm.x=0,"",_xlpm.x)))</f>
        <v>https://orcid.org/0000-0001-5748-602X</v>
      </c>
      <c r="AB3646" s="46" t="s">
        <v>229</v>
      </c>
      <c r="AC3646" s="46" t="s">
        <v>1114</v>
      </c>
    </row>
    <row r="3647" spans="1:29" ht="15" customHeight="1">
      <c r="A3647" s="46">
        <v>3159</v>
      </c>
      <c r="B3647" s="2">
        <v>4702</v>
      </c>
      <c r="C3647" t="s">
        <v>919</v>
      </c>
      <c r="D3647" s="46" t="b">
        <f>COUNTIF(Events!$B$2:$B$171, C3647) &gt; 0</f>
        <v>1</v>
      </c>
      <c r="E3647" s="46" t="s">
        <v>1111</v>
      </c>
      <c r="F3647" s="46" t="s">
        <v>1108</v>
      </c>
      <c r="G3647" t="s">
        <v>177</v>
      </c>
      <c r="H3647"/>
      <c r="I3647" s="46" t="s">
        <v>177</v>
      </c>
      <c r="J3647" s="46" t="str">
        <f>IF(I3647="","",_xlfn.LET(_xlpm.x,VLOOKUP(I3647,'2026-01-09_taxon-match'!$A$2:$N$81,4,FALSE),IF(_xlpm.x=0,"",_xlpm.x)))</f>
        <v>Sterechinus neumayeri</v>
      </c>
      <c r="K3647"/>
      <c r="L3647" s="46" t="str">
        <f>IF(I3647="","",_xlfn.LET(_xlpm.x,VLOOKUP(I3647,'2026-01-09_taxon-match'!$A$2:$N$81,3,FALSE),IF(_xlpm.x=0,"",_xlpm.x)))</f>
        <v>urn:lsid:marinespecies.org:taxname:160831</v>
      </c>
      <c r="M3647" s="46" t="str">
        <f>IF($I3647="","",_xlfn.LET(_xlpm.x,VLOOKUP($I3647,'2026-01-09_taxon-match'!$A$2:$N$81,5,FALSE),IF(_xlpm.x=0,"",_xlpm.x)))</f>
        <v>(Meissner, 1900)</v>
      </c>
      <c r="N3647" s="46" t="str">
        <f>IF($I3647="","",_xlfn.LET(_xlpm.x,VLOOKUP($I3647,'2026-01-09_taxon-match'!$A$2:$N$81,6,FALSE),IF(_xlpm.x=0,"",_xlpm.x)))</f>
        <v>Animalia</v>
      </c>
      <c r="O3647" s="46" t="str">
        <f>IF($I3647="","",_xlfn.LET(_xlpm.x,VLOOKUP($I3647,'2026-01-09_taxon-match'!$A$2:$N$81,7,FALSE),IF(_xlpm.x=0,"",_xlpm.x)))</f>
        <v>Echinodermata</v>
      </c>
      <c r="P3647" s="46" t="str">
        <f>IF($I3647="","",_xlfn.LET(_xlpm.x,VLOOKUP($I3647,'2026-01-09_taxon-match'!$A$2:$N$81,8,FALSE),IF(_xlpm.x=0,"",_xlpm.x)))</f>
        <v>Echinoidea</v>
      </c>
      <c r="Q3647" s="46" t="str">
        <f>IF($I3647="","",_xlfn.LET(_xlpm.x,VLOOKUP($I3647,'2026-01-09_taxon-match'!$A$2:$N$81,9,FALSE),IF(_xlpm.x=0,"",_xlpm.x)))</f>
        <v>Camarodonta</v>
      </c>
      <c r="R3647" s="46" t="str">
        <f>IF($I3647="","",_xlfn.LET(_xlpm.x,VLOOKUP($I3647,'2026-01-09_taxon-match'!$A$2:$N$81,10,FALSE),IF(_xlpm.x=0,"",_xlpm.x)))</f>
        <v>Echinidae</v>
      </c>
      <c r="S3647" s="46" t="str">
        <f>IF($I3647="","",_xlfn.LET(_xlpm.x,VLOOKUP($I3647,'2026-01-09_taxon-match'!$A$2:$N$81,11,FALSE),IF(_xlpm.x=0,"",_xlpm.x)))</f>
        <v>Sterechinus</v>
      </c>
      <c r="T3647" s="46" t="str">
        <f>IF($I3647="","",_xlfn.LET(_xlpm.x,VLOOKUP($I3647,'2026-01-09_taxon-match'!$A$2:$N$81,13,FALSE),IF(_xlpm.x=0,"",_xlpm.x)))</f>
        <v>neumayeri</v>
      </c>
      <c r="V3647" t="s">
        <v>43</v>
      </c>
      <c r="W3647" t="s">
        <v>28</v>
      </c>
      <c r="X3647" t="s">
        <v>32</v>
      </c>
      <c r="Y3647" s="46" t="str">
        <f>IF(V3647="","",_xlfn.LET(_xlpm.x,VLOOKUP(V3647,'Drop-down_menus'!$D$2:$E$13,2,FALSE),IF(_xlpm.x=0,"",_xlpm.x)))</f>
        <v>https://orcid.org/0000-0002-0981-7442</v>
      </c>
      <c r="Z3647" s="46" t="str">
        <f>IF(W3647="","",_xlfn.LET(_xlpm.x,VLOOKUP(W3647,'Drop-down_menus'!$D$2:$E$13,2,FALSE),IF(_xlpm.x=0,"",_xlpm.x)))</f>
        <v>https://orcid.org/0000-0002-9037-7623</v>
      </c>
      <c r="AA3647" s="46" t="str">
        <f>IF(X3647="","",_xlfn.LET(_xlpm.x,VLOOKUP(X3647,'Drop-down_menus'!$D$2:$E$13,2,FALSE),IF(_xlpm.x=0,"",_xlpm.x)))</f>
        <v>https://orcid.org/0000-0001-5748-602X</v>
      </c>
      <c r="AB3647" s="46" t="s">
        <v>229</v>
      </c>
      <c r="AC3647" s="46" t="s">
        <v>1114</v>
      </c>
    </row>
    <row r="3648" spans="1:29" ht="15" customHeight="1">
      <c r="A3648" s="46">
        <v>3159</v>
      </c>
      <c r="B3648" s="2">
        <v>4703</v>
      </c>
      <c r="C3648" t="s">
        <v>919</v>
      </c>
      <c r="D3648" s="46" t="b">
        <f>COUNTIF(Events!$B$2:$B$171, C3648) &gt; 0</f>
        <v>1</v>
      </c>
      <c r="E3648" s="2" t="s">
        <v>1106</v>
      </c>
      <c r="F3648" s="46" t="s">
        <v>1105</v>
      </c>
      <c r="G3648" t="s">
        <v>177</v>
      </c>
      <c r="H3648"/>
      <c r="I3648" s="46" t="s">
        <v>177</v>
      </c>
      <c r="J3648" s="46" t="str">
        <f>IF(I3648="","",_xlfn.LET(_xlpm.x,VLOOKUP(I3648,'2026-01-09_taxon-match'!$A$2:$N$81,4,FALSE),IF(_xlpm.x=0,"",_xlpm.x)))</f>
        <v>Sterechinus neumayeri</v>
      </c>
      <c r="K3648"/>
      <c r="L3648" s="46" t="str">
        <f>IF(I3648="","",_xlfn.LET(_xlpm.x,VLOOKUP(I3648,'2026-01-09_taxon-match'!$A$2:$N$81,3,FALSE),IF(_xlpm.x=0,"",_xlpm.x)))</f>
        <v>urn:lsid:marinespecies.org:taxname:160831</v>
      </c>
      <c r="M3648" s="46" t="str">
        <f>IF($I3648="","",_xlfn.LET(_xlpm.x,VLOOKUP($I3648,'2026-01-09_taxon-match'!$A$2:$N$81,5,FALSE),IF(_xlpm.x=0,"",_xlpm.x)))</f>
        <v>(Meissner, 1900)</v>
      </c>
      <c r="N3648" s="46" t="str">
        <f>IF($I3648="","",_xlfn.LET(_xlpm.x,VLOOKUP($I3648,'2026-01-09_taxon-match'!$A$2:$N$81,6,FALSE),IF(_xlpm.x=0,"",_xlpm.x)))</f>
        <v>Animalia</v>
      </c>
      <c r="O3648" s="46" t="str">
        <f>IF($I3648="","",_xlfn.LET(_xlpm.x,VLOOKUP($I3648,'2026-01-09_taxon-match'!$A$2:$N$81,7,FALSE),IF(_xlpm.x=0,"",_xlpm.x)))</f>
        <v>Echinodermata</v>
      </c>
      <c r="P3648" s="46" t="str">
        <f>IF($I3648="","",_xlfn.LET(_xlpm.x,VLOOKUP($I3648,'2026-01-09_taxon-match'!$A$2:$N$81,8,FALSE),IF(_xlpm.x=0,"",_xlpm.x)))</f>
        <v>Echinoidea</v>
      </c>
      <c r="Q3648" s="46" t="str">
        <f>IF($I3648="","",_xlfn.LET(_xlpm.x,VLOOKUP($I3648,'2026-01-09_taxon-match'!$A$2:$N$81,9,FALSE),IF(_xlpm.x=0,"",_xlpm.x)))</f>
        <v>Camarodonta</v>
      </c>
      <c r="R3648" s="46" t="str">
        <f>IF($I3648="","",_xlfn.LET(_xlpm.x,VLOOKUP($I3648,'2026-01-09_taxon-match'!$A$2:$N$81,10,FALSE),IF(_xlpm.x=0,"",_xlpm.x)))</f>
        <v>Echinidae</v>
      </c>
      <c r="S3648" s="46" t="str">
        <f>IF($I3648="","",_xlfn.LET(_xlpm.x,VLOOKUP($I3648,'2026-01-09_taxon-match'!$A$2:$N$81,11,FALSE),IF(_xlpm.x=0,"",_xlpm.x)))</f>
        <v>Sterechinus</v>
      </c>
      <c r="T3648" s="46" t="str">
        <f>IF($I3648="","",_xlfn.LET(_xlpm.x,VLOOKUP($I3648,'2026-01-09_taxon-match'!$A$2:$N$81,13,FALSE),IF(_xlpm.x=0,"",_xlpm.x)))</f>
        <v>neumayeri</v>
      </c>
      <c r="V3648" t="s">
        <v>43</v>
      </c>
      <c r="W3648" t="s">
        <v>28</v>
      </c>
      <c r="X3648" t="s">
        <v>32</v>
      </c>
      <c r="Y3648" s="46" t="str">
        <f>IF(V3648="","",_xlfn.LET(_xlpm.x,VLOOKUP(V3648,'Drop-down_menus'!$D$2:$E$13,2,FALSE),IF(_xlpm.x=0,"",_xlpm.x)))</f>
        <v>https://orcid.org/0000-0002-0981-7442</v>
      </c>
      <c r="Z3648" s="46" t="str">
        <f>IF(W3648="","",_xlfn.LET(_xlpm.x,VLOOKUP(W3648,'Drop-down_menus'!$D$2:$E$13,2,FALSE),IF(_xlpm.x=0,"",_xlpm.x)))</f>
        <v>https://orcid.org/0000-0002-9037-7623</v>
      </c>
      <c r="AA3648" s="46" t="str">
        <f>IF(X3648="","",_xlfn.LET(_xlpm.x,VLOOKUP(X3648,'Drop-down_menus'!$D$2:$E$13,2,FALSE),IF(_xlpm.x=0,"",_xlpm.x)))</f>
        <v>https://orcid.org/0000-0001-5748-602X</v>
      </c>
      <c r="AB3648" s="46" t="s">
        <v>300</v>
      </c>
      <c r="AC3648" s="46" t="s">
        <v>1115</v>
      </c>
    </row>
    <row r="3649" spans="1:29" ht="15" customHeight="1">
      <c r="A3649" s="46">
        <v>3160</v>
      </c>
      <c r="B3649" s="2">
        <v>4704</v>
      </c>
      <c r="C3649" t="s">
        <v>919</v>
      </c>
      <c r="D3649" s="46" t="b">
        <f>COUNTIF(Events!$B$2:$B$171, C3649) &gt; 0</f>
        <v>1</v>
      </c>
      <c r="E3649" s="46" t="s">
        <v>1113</v>
      </c>
      <c r="F3649" s="2" t="s">
        <v>1104</v>
      </c>
      <c r="G3649" t="s">
        <v>177</v>
      </c>
      <c r="H3649"/>
      <c r="I3649" s="46" t="s">
        <v>177</v>
      </c>
      <c r="J3649" s="46" t="str">
        <f>IF(I3649="","",_xlfn.LET(_xlpm.x,VLOOKUP(I3649,'2026-01-09_taxon-match'!$A$2:$N$81,4,FALSE),IF(_xlpm.x=0,"",_xlpm.x)))</f>
        <v>Sterechinus neumayeri</v>
      </c>
      <c r="K3649"/>
      <c r="L3649" s="46" t="str">
        <f>IF(I3649="","",_xlfn.LET(_xlpm.x,VLOOKUP(I3649,'2026-01-09_taxon-match'!$A$2:$N$81,3,FALSE),IF(_xlpm.x=0,"",_xlpm.x)))</f>
        <v>urn:lsid:marinespecies.org:taxname:160831</v>
      </c>
      <c r="M3649" s="46" t="str">
        <f>IF($I3649="","",_xlfn.LET(_xlpm.x,VLOOKUP($I3649,'2026-01-09_taxon-match'!$A$2:$N$81,5,FALSE),IF(_xlpm.x=0,"",_xlpm.x)))</f>
        <v>(Meissner, 1900)</v>
      </c>
      <c r="N3649" s="46" t="str">
        <f>IF($I3649="","",_xlfn.LET(_xlpm.x,VLOOKUP($I3649,'2026-01-09_taxon-match'!$A$2:$N$81,6,FALSE),IF(_xlpm.x=0,"",_xlpm.x)))</f>
        <v>Animalia</v>
      </c>
      <c r="O3649" s="46" t="str">
        <f>IF($I3649="","",_xlfn.LET(_xlpm.x,VLOOKUP($I3649,'2026-01-09_taxon-match'!$A$2:$N$81,7,FALSE),IF(_xlpm.x=0,"",_xlpm.x)))</f>
        <v>Echinodermata</v>
      </c>
      <c r="P3649" s="46" t="str">
        <f>IF($I3649="","",_xlfn.LET(_xlpm.x,VLOOKUP($I3649,'2026-01-09_taxon-match'!$A$2:$N$81,8,FALSE),IF(_xlpm.x=0,"",_xlpm.x)))</f>
        <v>Echinoidea</v>
      </c>
      <c r="Q3649" s="46" t="str">
        <f>IF($I3649="","",_xlfn.LET(_xlpm.x,VLOOKUP($I3649,'2026-01-09_taxon-match'!$A$2:$N$81,9,FALSE),IF(_xlpm.x=0,"",_xlpm.x)))</f>
        <v>Camarodonta</v>
      </c>
      <c r="R3649" s="46" t="str">
        <f>IF($I3649="","",_xlfn.LET(_xlpm.x,VLOOKUP($I3649,'2026-01-09_taxon-match'!$A$2:$N$81,10,FALSE),IF(_xlpm.x=0,"",_xlpm.x)))</f>
        <v>Echinidae</v>
      </c>
      <c r="S3649" s="46" t="str">
        <f>IF($I3649="","",_xlfn.LET(_xlpm.x,VLOOKUP($I3649,'2026-01-09_taxon-match'!$A$2:$N$81,11,FALSE),IF(_xlpm.x=0,"",_xlpm.x)))</f>
        <v>Sterechinus</v>
      </c>
      <c r="T3649" s="46" t="str">
        <f>IF($I3649="","",_xlfn.LET(_xlpm.x,VLOOKUP($I3649,'2026-01-09_taxon-match'!$A$2:$N$81,13,FALSE),IF(_xlpm.x=0,"",_xlpm.x)))</f>
        <v>neumayeri</v>
      </c>
      <c r="U3649"/>
      <c r="V3649" t="s">
        <v>43</v>
      </c>
      <c r="W3649" t="s">
        <v>28</v>
      </c>
      <c r="X3649" t="s">
        <v>32</v>
      </c>
      <c r="Y3649" s="46" t="str">
        <f>IF(V3649="","",_xlfn.LET(_xlpm.x,VLOOKUP(V3649,'Drop-down_menus'!$D$2:$E$13,2,FALSE),IF(_xlpm.x=0,"",_xlpm.x)))</f>
        <v>https://orcid.org/0000-0002-0981-7442</v>
      </c>
      <c r="Z3649" s="46" t="str">
        <f>IF(W3649="","",_xlfn.LET(_xlpm.x,VLOOKUP(W3649,'Drop-down_menus'!$D$2:$E$13,2,FALSE),IF(_xlpm.x=0,"",_xlpm.x)))</f>
        <v>https://orcid.org/0000-0002-9037-7623</v>
      </c>
      <c r="AA3649" s="46" t="str">
        <f>IF(X3649="","",_xlfn.LET(_xlpm.x,VLOOKUP(X3649,'Drop-down_menus'!$D$2:$E$13,2,FALSE),IF(_xlpm.x=0,"",_xlpm.x)))</f>
        <v>https://orcid.org/0000-0001-5748-602X</v>
      </c>
      <c r="AB3649" s="46" t="s">
        <v>172</v>
      </c>
      <c r="AC3649" s="46" t="s">
        <v>1114</v>
      </c>
    </row>
    <row r="3650" spans="1:29" ht="15" customHeight="1">
      <c r="A3650" s="46">
        <v>3160</v>
      </c>
      <c r="B3650" s="2">
        <v>4705</v>
      </c>
      <c r="C3650" t="s">
        <v>919</v>
      </c>
      <c r="D3650" s="46" t="b">
        <f>COUNTIF(Events!$B$2:$B$171, C3650) &gt; 0</f>
        <v>1</v>
      </c>
      <c r="E3650" s="46" t="s">
        <v>1109</v>
      </c>
      <c r="F3650" s="46" t="s">
        <v>1107</v>
      </c>
      <c r="G3650" t="s">
        <v>177</v>
      </c>
      <c r="H3650"/>
      <c r="I3650" s="46" t="s">
        <v>177</v>
      </c>
      <c r="J3650" s="46" t="str">
        <f>IF(I3650="","",_xlfn.LET(_xlpm.x,VLOOKUP(I3650,'2026-01-09_taxon-match'!$A$2:$N$81,4,FALSE),IF(_xlpm.x=0,"",_xlpm.x)))</f>
        <v>Sterechinus neumayeri</v>
      </c>
      <c r="K3650"/>
      <c r="L3650" s="46" t="str">
        <f>IF(I3650="","",_xlfn.LET(_xlpm.x,VLOOKUP(I3650,'2026-01-09_taxon-match'!$A$2:$N$81,3,FALSE),IF(_xlpm.x=0,"",_xlpm.x)))</f>
        <v>urn:lsid:marinespecies.org:taxname:160831</v>
      </c>
      <c r="M3650" s="46" t="str">
        <f>IF($I3650="","",_xlfn.LET(_xlpm.x,VLOOKUP($I3650,'2026-01-09_taxon-match'!$A$2:$N$81,5,FALSE),IF(_xlpm.x=0,"",_xlpm.x)))</f>
        <v>(Meissner, 1900)</v>
      </c>
      <c r="N3650" s="46" t="str">
        <f>IF($I3650="","",_xlfn.LET(_xlpm.x,VLOOKUP($I3650,'2026-01-09_taxon-match'!$A$2:$N$81,6,FALSE),IF(_xlpm.x=0,"",_xlpm.x)))</f>
        <v>Animalia</v>
      </c>
      <c r="O3650" s="46" t="str">
        <f>IF($I3650="","",_xlfn.LET(_xlpm.x,VLOOKUP($I3650,'2026-01-09_taxon-match'!$A$2:$N$81,7,FALSE),IF(_xlpm.x=0,"",_xlpm.x)))</f>
        <v>Echinodermata</v>
      </c>
      <c r="P3650" s="46" t="str">
        <f>IF($I3650="","",_xlfn.LET(_xlpm.x,VLOOKUP($I3650,'2026-01-09_taxon-match'!$A$2:$N$81,8,FALSE),IF(_xlpm.x=0,"",_xlpm.x)))</f>
        <v>Echinoidea</v>
      </c>
      <c r="Q3650" s="46" t="str">
        <f>IF($I3650="","",_xlfn.LET(_xlpm.x,VLOOKUP($I3650,'2026-01-09_taxon-match'!$A$2:$N$81,9,FALSE),IF(_xlpm.x=0,"",_xlpm.x)))</f>
        <v>Camarodonta</v>
      </c>
      <c r="R3650" s="46" t="str">
        <f>IF($I3650="","",_xlfn.LET(_xlpm.x,VLOOKUP($I3650,'2026-01-09_taxon-match'!$A$2:$N$81,10,FALSE),IF(_xlpm.x=0,"",_xlpm.x)))</f>
        <v>Echinidae</v>
      </c>
      <c r="S3650" s="46" t="str">
        <f>IF($I3650="","",_xlfn.LET(_xlpm.x,VLOOKUP($I3650,'2026-01-09_taxon-match'!$A$2:$N$81,11,FALSE),IF(_xlpm.x=0,"",_xlpm.x)))</f>
        <v>Sterechinus</v>
      </c>
      <c r="T3650" s="46" t="str">
        <f>IF($I3650="","",_xlfn.LET(_xlpm.x,VLOOKUP($I3650,'2026-01-09_taxon-match'!$A$2:$N$81,13,FALSE),IF(_xlpm.x=0,"",_xlpm.x)))</f>
        <v>neumayeri</v>
      </c>
      <c r="V3650" t="s">
        <v>43</v>
      </c>
      <c r="W3650" t="s">
        <v>28</v>
      </c>
      <c r="X3650" t="s">
        <v>32</v>
      </c>
      <c r="Y3650" s="46" t="str">
        <f>IF(V3650="","",_xlfn.LET(_xlpm.x,VLOOKUP(V3650,'Drop-down_menus'!$D$2:$E$13,2,FALSE),IF(_xlpm.x=0,"",_xlpm.x)))</f>
        <v>https://orcid.org/0000-0002-0981-7442</v>
      </c>
      <c r="Z3650" s="46" t="str">
        <f>IF(W3650="","",_xlfn.LET(_xlpm.x,VLOOKUP(W3650,'Drop-down_menus'!$D$2:$E$13,2,FALSE),IF(_xlpm.x=0,"",_xlpm.x)))</f>
        <v>https://orcid.org/0000-0002-9037-7623</v>
      </c>
      <c r="AA3650" s="46" t="str">
        <f>IF(X3650="","",_xlfn.LET(_xlpm.x,VLOOKUP(X3650,'Drop-down_menus'!$D$2:$E$13,2,FALSE),IF(_xlpm.x=0,"",_xlpm.x)))</f>
        <v>https://orcid.org/0000-0001-5748-602X</v>
      </c>
      <c r="AB3650" s="46" t="s">
        <v>172</v>
      </c>
      <c r="AC3650" s="46" t="s">
        <v>189</v>
      </c>
    </row>
    <row r="3651" spans="1:29" ht="15" customHeight="1">
      <c r="A3651" s="46">
        <v>3160</v>
      </c>
      <c r="B3651" s="2">
        <v>4706</v>
      </c>
      <c r="C3651" t="s">
        <v>919</v>
      </c>
      <c r="D3651" s="46" t="b">
        <f>COUNTIF(Events!$B$2:$B$171, C3651) &gt; 0</f>
        <v>1</v>
      </c>
      <c r="E3651" s="46" t="s">
        <v>1110</v>
      </c>
      <c r="F3651" s="46" t="s">
        <v>1108</v>
      </c>
      <c r="G3651" t="s">
        <v>177</v>
      </c>
      <c r="H3651"/>
      <c r="I3651" s="46" t="s">
        <v>177</v>
      </c>
      <c r="J3651" s="46" t="str">
        <f>IF(I3651="","",_xlfn.LET(_xlpm.x,VLOOKUP(I3651,'2026-01-09_taxon-match'!$A$2:$N$81,4,FALSE),IF(_xlpm.x=0,"",_xlpm.x)))</f>
        <v>Sterechinus neumayeri</v>
      </c>
      <c r="K3651"/>
      <c r="L3651" s="46" t="str">
        <f>IF(I3651="","",_xlfn.LET(_xlpm.x,VLOOKUP(I3651,'2026-01-09_taxon-match'!$A$2:$N$81,3,FALSE),IF(_xlpm.x=0,"",_xlpm.x)))</f>
        <v>urn:lsid:marinespecies.org:taxname:160831</v>
      </c>
      <c r="M3651" s="46" t="str">
        <f>IF($I3651="","",_xlfn.LET(_xlpm.x,VLOOKUP($I3651,'2026-01-09_taxon-match'!$A$2:$N$81,5,FALSE),IF(_xlpm.x=0,"",_xlpm.x)))</f>
        <v>(Meissner, 1900)</v>
      </c>
      <c r="N3651" s="46" t="str">
        <f>IF($I3651="","",_xlfn.LET(_xlpm.x,VLOOKUP($I3651,'2026-01-09_taxon-match'!$A$2:$N$81,6,FALSE),IF(_xlpm.x=0,"",_xlpm.x)))</f>
        <v>Animalia</v>
      </c>
      <c r="O3651" s="46" t="str">
        <f>IF($I3651="","",_xlfn.LET(_xlpm.x,VLOOKUP($I3651,'2026-01-09_taxon-match'!$A$2:$N$81,7,FALSE),IF(_xlpm.x=0,"",_xlpm.x)))</f>
        <v>Echinodermata</v>
      </c>
      <c r="P3651" s="46" t="str">
        <f>IF($I3651="","",_xlfn.LET(_xlpm.x,VLOOKUP($I3651,'2026-01-09_taxon-match'!$A$2:$N$81,8,FALSE),IF(_xlpm.x=0,"",_xlpm.x)))</f>
        <v>Echinoidea</v>
      </c>
      <c r="Q3651" s="46" t="str">
        <f>IF($I3651="","",_xlfn.LET(_xlpm.x,VLOOKUP($I3651,'2026-01-09_taxon-match'!$A$2:$N$81,9,FALSE),IF(_xlpm.x=0,"",_xlpm.x)))</f>
        <v>Camarodonta</v>
      </c>
      <c r="R3651" s="46" t="str">
        <f>IF($I3651="","",_xlfn.LET(_xlpm.x,VLOOKUP($I3651,'2026-01-09_taxon-match'!$A$2:$N$81,10,FALSE),IF(_xlpm.x=0,"",_xlpm.x)))</f>
        <v>Echinidae</v>
      </c>
      <c r="S3651" s="46" t="str">
        <f>IF($I3651="","",_xlfn.LET(_xlpm.x,VLOOKUP($I3651,'2026-01-09_taxon-match'!$A$2:$N$81,11,FALSE),IF(_xlpm.x=0,"",_xlpm.x)))</f>
        <v>Sterechinus</v>
      </c>
      <c r="T3651" s="46" t="str">
        <f>IF($I3651="","",_xlfn.LET(_xlpm.x,VLOOKUP($I3651,'2026-01-09_taxon-match'!$A$2:$N$81,13,FALSE),IF(_xlpm.x=0,"",_xlpm.x)))</f>
        <v>neumayeri</v>
      </c>
      <c r="V3651" t="s">
        <v>43</v>
      </c>
      <c r="W3651" t="s">
        <v>28</v>
      </c>
      <c r="X3651" t="s">
        <v>32</v>
      </c>
      <c r="Y3651" s="46" t="str">
        <f>IF(V3651="","",_xlfn.LET(_xlpm.x,VLOOKUP(V3651,'Drop-down_menus'!$D$2:$E$13,2,FALSE),IF(_xlpm.x=0,"",_xlpm.x)))</f>
        <v>https://orcid.org/0000-0002-0981-7442</v>
      </c>
      <c r="Z3651" s="46" t="str">
        <f>IF(W3651="","",_xlfn.LET(_xlpm.x,VLOOKUP(W3651,'Drop-down_menus'!$D$2:$E$13,2,FALSE),IF(_xlpm.x=0,"",_xlpm.x)))</f>
        <v>https://orcid.org/0000-0002-9037-7623</v>
      </c>
      <c r="AA3651" s="46" t="str">
        <f>IF(X3651="","",_xlfn.LET(_xlpm.x,VLOOKUP(X3651,'Drop-down_menus'!$D$2:$E$13,2,FALSE),IF(_xlpm.x=0,"",_xlpm.x)))</f>
        <v>https://orcid.org/0000-0001-5748-602X</v>
      </c>
      <c r="AB3651" s="46" t="s">
        <v>229</v>
      </c>
      <c r="AC3651" s="46" t="s">
        <v>1114</v>
      </c>
    </row>
    <row r="3652" spans="1:29" ht="15" customHeight="1">
      <c r="A3652" s="46">
        <v>3160</v>
      </c>
      <c r="B3652" s="2">
        <v>4707</v>
      </c>
      <c r="C3652" t="s">
        <v>919</v>
      </c>
      <c r="D3652" s="46" t="b">
        <f>COUNTIF(Events!$B$2:$B$171, C3652) &gt; 0</f>
        <v>1</v>
      </c>
      <c r="E3652" s="46" t="s">
        <v>1111</v>
      </c>
      <c r="F3652" s="46" t="s">
        <v>1108</v>
      </c>
      <c r="G3652" t="s">
        <v>177</v>
      </c>
      <c r="H3652"/>
      <c r="I3652" s="46" t="s">
        <v>177</v>
      </c>
      <c r="J3652" s="46" t="str">
        <f>IF(I3652="","",_xlfn.LET(_xlpm.x,VLOOKUP(I3652,'2026-01-09_taxon-match'!$A$2:$N$81,4,FALSE),IF(_xlpm.x=0,"",_xlpm.x)))</f>
        <v>Sterechinus neumayeri</v>
      </c>
      <c r="K3652"/>
      <c r="L3652" s="46" t="str">
        <f>IF(I3652="","",_xlfn.LET(_xlpm.x,VLOOKUP(I3652,'2026-01-09_taxon-match'!$A$2:$N$81,3,FALSE),IF(_xlpm.x=0,"",_xlpm.x)))</f>
        <v>urn:lsid:marinespecies.org:taxname:160831</v>
      </c>
      <c r="M3652" s="46" t="str">
        <f>IF($I3652="","",_xlfn.LET(_xlpm.x,VLOOKUP($I3652,'2026-01-09_taxon-match'!$A$2:$N$81,5,FALSE),IF(_xlpm.x=0,"",_xlpm.x)))</f>
        <v>(Meissner, 1900)</v>
      </c>
      <c r="N3652" s="46" t="str">
        <f>IF($I3652="","",_xlfn.LET(_xlpm.x,VLOOKUP($I3652,'2026-01-09_taxon-match'!$A$2:$N$81,6,FALSE),IF(_xlpm.x=0,"",_xlpm.x)))</f>
        <v>Animalia</v>
      </c>
      <c r="O3652" s="46" t="str">
        <f>IF($I3652="","",_xlfn.LET(_xlpm.x,VLOOKUP($I3652,'2026-01-09_taxon-match'!$A$2:$N$81,7,FALSE),IF(_xlpm.x=0,"",_xlpm.x)))</f>
        <v>Echinodermata</v>
      </c>
      <c r="P3652" s="46" t="str">
        <f>IF($I3652="","",_xlfn.LET(_xlpm.x,VLOOKUP($I3652,'2026-01-09_taxon-match'!$A$2:$N$81,8,FALSE),IF(_xlpm.x=0,"",_xlpm.x)))</f>
        <v>Echinoidea</v>
      </c>
      <c r="Q3652" s="46" t="str">
        <f>IF($I3652="","",_xlfn.LET(_xlpm.x,VLOOKUP($I3652,'2026-01-09_taxon-match'!$A$2:$N$81,9,FALSE),IF(_xlpm.x=0,"",_xlpm.x)))</f>
        <v>Camarodonta</v>
      </c>
      <c r="R3652" s="46" t="str">
        <f>IF($I3652="","",_xlfn.LET(_xlpm.x,VLOOKUP($I3652,'2026-01-09_taxon-match'!$A$2:$N$81,10,FALSE),IF(_xlpm.x=0,"",_xlpm.x)))</f>
        <v>Echinidae</v>
      </c>
      <c r="S3652" s="46" t="str">
        <f>IF($I3652="","",_xlfn.LET(_xlpm.x,VLOOKUP($I3652,'2026-01-09_taxon-match'!$A$2:$N$81,11,FALSE),IF(_xlpm.x=0,"",_xlpm.x)))</f>
        <v>Sterechinus</v>
      </c>
      <c r="T3652" s="46" t="str">
        <f>IF($I3652="","",_xlfn.LET(_xlpm.x,VLOOKUP($I3652,'2026-01-09_taxon-match'!$A$2:$N$81,13,FALSE),IF(_xlpm.x=0,"",_xlpm.x)))</f>
        <v>neumayeri</v>
      </c>
      <c r="V3652" t="s">
        <v>43</v>
      </c>
      <c r="W3652" t="s">
        <v>28</v>
      </c>
      <c r="X3652" t="s">
        <v>32</v>
      </c>
      <c r="Y3652" s="46" t="str">
        <f>IF(V3652="","",_xlfn.LET(_xlpm.x,VLOOKUP(V3652,'Drop-down_menus'!$D$2:$E$13,2,FALSE),IF(_xlpm.x=0,"",_xlpm.x)))</f>
        <v>https://orcid.org/0000-0002-0981-7442</v>
      </c>
      <c r="Z3652" s="46" t="str">
        <f>IF(W3652="","",_xlfn.LET(_xlpm.x,VLOOKUP(W3652,'Drop-down_menus'!$D$2:$E$13,2,FALSE),IF(_xlpm.x=0,"",_xlpm.x)))</f>
        <v>https://orcid.org/0000-0002-9037-7623</v>
      </c>
      <c r="AA3652" s="46" t="str">
        <f>IF(X3652="","",_xlfn.LET(_xlpm.x,VLOOKUP(X3652,'Drop-down_menus'!$D$2:$E$13,2,FALSE),IF(_xlpm.x=0,"",_xlpm.x)))</f>
        <v>https://orcid.org/0000-0001-5748-602X</v>
      </c>
      <c r="AB3652" s="46" t="s">
        <v>229</v>
      </c>
      <c r="AC3652" s="46" t="s">
        <v>1114</v>
      </c>
    </row>
    <row r="3653" spans="1:29" ht="15" customHeight="1">
      <c r="A3653" s="46">
        <v>3160</v>
      </c>
      <c r="B3653" s="2">
        <v>4708</v>
      </c>
      <c r="C3653" t="s">
        <v>919</v>
      </c>
      <c r="D3653" s="46" t="b">
        <f>COUNTIF(Events!$B$2:$B$171, C3653) &gt; 0</f>
        <v>1</v>
      </c>
      <c r="E3653" s="2" t="s">
        <v>1106</v>
      </c>
      <c r="F3653" s="46" t="s">
        <v>1105</v>
      </c>
      <c r="G3653" t="s">
        <v>177</v>
      </c>
      <c r="H3653"/>
      <c r="I3653" s="46" t="s">
        <v>177</v>
      </c>
      <c r="J3653" s="46" t="str">
        <f>IF(I3653="","",_xlfn.LET(_xlpm.x,VLOOKUP(I3653,'2026-01-09_taxon-match'!$A$2:$N$81,4,FALSE),IF(_xlpm.x=0,"",_xlpm.x)))</f>
        <v>Sterechinus neumayeri</v>
      </c>
      <c r="K3653"/>
      <c r="L3653" s="46" t="str">
        <f>IF(I3653="","",_xlfn.LET(_xlpm.x,VLOOKUP(I3653,'2026-01-09_taxon-match'!$A$2:$N$81,3,FALSE),IF(_xlpm.x=0,"",_xlpm.x)))</f>
        <v>urn:lsid:marinespecies.org:taxname:160831</v>
      </c>
      <c r="M3653" s="46" t="str">
        <f>IF($I3653="","",_xlfn.LET(_xlpm.x,VLOOKUP($I3653,'2026-01-09_taxon-match'!$A$2:$N$81,5,FALSE),IF(_xlpm.x=0,"",_xlpm.x)))</f>
        <v>(Meissner, 1900)</v>
      </c>
      <c r="N3653" s="46" t="str">
        <f>IF($I3653="","",_xlfn.LET(_xlpm.x,VLOOKUP($I3653,'2026-01-09_taxon-match'!$A$2:$N$81,6,FALSE),IF(_xlpm.x=0,"",_xlpm.x)))</f>
        <v>Animalia</v>
      </c>
      <c r="O3653" s="46" t="str">
        <f>IF($I3653="","",_xlfn.LET(_xlpm.x,VLOOKUP($I3653,'2026-01-09_taxon-match'!$A$2:$N$81,7,FALSE),IF(_xlpm.x=0,"",_xlpm.x)))</f>
        <v>Echinodermata</v>
      </c>
      <c r="P3653" s="46" t="str">
        <f>IF($I3653="","",_xlfn.LET(_xlpm.x,VLOOKUP($I3653,'2026-01-09_taxon-match'!$A$2:$N$81,8,FALSE),IF(_xlpm.x=0,"",_xlpm.x)))</f>
        <v>Echinoidea</v>
      </c>
      <c r="Q3653" s="46" t="str">
        <f>IF($I3653="","",_xlfn.LET(_xlpm.x,VLOOKUP($I3653,'2026-01-09_taxon-match'!$A$2:$N$81,9,FALSE),IF(_xlpm.x=0,"",_xlpm.x)))</f>
        <v>Camarodonta</v>
      </c>
      <c r="R3653" s="46" t="str">
        <f>IF($I3653="","",_xlfn.LET(_xlpm.x,VLOOKUP($I3653,'2026-01-09_taxon-match'!$A$2:$N$81,10,FALSE),IF(_xlpm.x=0,"",_xlpm.x)))</f>
        <v>Echinidae</v>
      </c>
      <c r="S3653" s="46" t="str">
        <f>IF($I3653="","",_xlfn.LET(_xlpm.x,VLOOKUP($I3653,'2026-01-09_taxon-match'!$A$2:$N$81,11,FALSE),IF(_xlpm.x=0,"",_xlpm.x)))</f>
        <v>Sterechinus</v>
      </c>
      <c r="T3653" s="46" t="str">
        <f>IF($I3653="","",_xlfn.LET(_xlpm.x,VLOOKUP($I3653,'2026-01-09_taxon-match'!$A$2:$N$81,13,FALSE),IF(_xlpm.x=0,"",_xlpm.x)))</f>
        <v>neumayeri</v>
      </c>
      <c r="V3653" t="s">
        <v>43</v>
      </c>
      <c r="W3653" t="s">
        <v>28</v>
      </c>
      <c r="X3653" t="s">
        <v>32</v>
      </c>
      <c r="Y3653" s="46" t="str">
        <f>IF(V3653="","",_xlfn.LET(_xlpm.x,VLOOKUP(V3653,'Drop-down_menus'!$D$2:$E$13,2,FALSE),IF(_xlpm.x=0,"",_xlpm.x)))</f>
        <v>https://orcid.org/0000-0002-0981-7442</v>
      </c>
      <c r="Z3653" s="46" t="str">
        <f>IF(W3653="","",_xlfn.LET(_xlpm.x,VLOOKUP(W3653,'Drop-down_menus'!$D$2:$E$13,2,FALSE),IF(_xlpm.x=0,"",_xlpm.x)))</f>
        <v>https://orcid.org/0000-0002-9037-7623</v>
      </c>
      <c r="AA3653" s="46" t="str">
        <f>IF(X3653="","",_xlfn.LET(_xlpm.x,VLOOKUP(X3653,'Drop-down_menus'!$D$2:$E$13,2,FALSE),IF(_xlpm.x=0,"",_xlpm.x)))</f>
        <v>https://orcid.org/0000-0001-5748-602X</v>
      </c>
      <c r="AB3653" s="46" t="s">
        <v>300</v>
      </c>
      <c r="AC3653" s="46" t="s">
        <v>1115</v>
      </c>
    </row>
    <row r="3654" spans="1:29" ht="15" customHeight="1">
      <c r="A3654" s="46">
        <v>3161</v>
      </c>
      <c r="B3654" s="2">
        <v>4709</v>
      </c>
      <c r="C3654" t="s">
        <v>919</v>
      </c>
      <c r="D3654" s="46" t="b">
        <f>COUNTIF(Events!$B$2:$B$171, C3654) &gt; 0</f>
        <v>1</v>
      </c>
      <c r="E3654" s="46" t="s">
        <v>1113</v>
      </c>
      <c r="F3654" s="2" t="s">
        <v>1104</v>
      </c>
      <c r="G3654" t="s">
        <v>177</v>
      </c>
      <c r="H3654"/>
      <c r="I3654" s="46" t="s">
        <v>177</v>
      </c>
      <c r="J3654" s="46" t="str">
        <f>IF(I3654="","",_xlfn.LET(_xlpm.x,VLOOKUP(I3654,'2026-01-09_taxon-match'!$A$2:$N$81,4,FALSE),IF(_xlpm.x=0,"",_xlpm.x)))</f>
        <v>Sterechinus neumayeri</v>
      </c>
      <c r="K3654"/>
      <c r="L3654" s="46" t="str">
        <f>IF(I3654="","",_xlfn.LET(_xlpm.x,VLOOKUP(I3654,'2026-01-09_taxon-match'!$A$2:$N$81,3,FALSE),IF(_xlpm.x=0,"",_xlpm.x)))</f>
        <v>urn:lsid:marinespecies.org:taxname:160831</v>
      </c>
      <c r="M3654" s="46" t="str">
        <f>IF($I3654="","",_xlfn.LET(_xlpm.x,VLOOKUP($I3654,'2026-01-09_taxon-match'!$A$2:$N$81,5,FALSE),IF(_xlpm.x=0,"",_xlpm.x)))</f>
        <v>(Meissner, 1900)</v>
      </c>
      <c r="N3654" s="46" t="str">
        <f>IF($I3654="","",_xlfn.LET(_xlpm.x,VLOOKUP($I3654,'2026-01-09_taxon-match'!$A$2:$N$81,6,FALSE),IF(_xlpm.x=0,"",_xlpm.x)))</f>
        <v>Animalia</v>
      </c>
      <c r="O3654" s="46" t="str">
        <f>IF($I3654="","",_xlfn.LET(_xlpm.x,VLOOKUP($I3654,'2026-01-09_taxon-match'!$A$2:$N$81,7,FALSE),IF(_xlpm.x=0,"",_xlpm.x)))</f>
        <v>Echinodermata</v>
      </c>
      <c r="P3654" s="46" t="str">
        <f>IF($I3654="","",_xlfn.LET(_xlpm.x,VLOOKUP($I3654,'2026-01-09_taxon-match'!$A$2:$N$81,8,FALSE),IF(_xlpm.x=0,"",_xlpm.x)))</f>
        <v>Echinoidea</v>
      </c>
      <c r="Q3654" s="46" t="str">
        <f>IF($I3654="","",_xlfn.LET(_xlpm.x,VLOOKUP($I3654,'2026-01-09_taxon-match'!$A$2:$N$81,9,FALSE),IF(_xlpm.x=0,"",_xlpm.x)))</f>
        <v>Camarodonta</v>
      </c>
      <c r="R3654" s="46" t="str">
        <f>IF($I3654="","",_xlfn.LET(_xlpm.x,VLOOKUP($I3654,'2026-01-09_taxon-match'!$A$2:$N$81,10,FALSE),IF(_xlpm.x=0,"",_xlpm.x)))</f>
        <v>Echinidae</v>
      </c>
      <c r="S3654" s="46" t="str">
        <f>IF($I3654="","",_xlfn.LET(_xlpm.x,VLOOKUP($I3654,'2026-01-09_taxon-match'!$A$2:$N$81,11,FALSE),IF(_xlpm.x=0,"",_xlpm.x)))</f>
        <v>Sterechinus</v>
      </c>
      <c r="T3654" s="46" t="str">
        <f>IF($I3654="","",_xlfn.LET(_xlpm.x,VLOOKUP($I3654,'2026-01-09_taxon-match'!$A$2:$N$81,13,FALSE),IF(_xlpm.x=0,"",_xlpm.x)))</f>
        <v>neumayeri</v>
      </c>
      <c r="U3654"/>
      <c r="V3654" t="s">
        <v>43</v>
      </c>
      <c r="W3654" t="s">
        <v>28</v>
      </c>
      <c r="X3654" t="s">
        <v>32</v>
      </c>
      <c r="Y3654" s="46" t="str">
        <f>IF(V3654="","",_xlfn.LET(_xlpm.x,VLOOKUP(V3654,'Drop-down_menus'!$D$2:$E$13,2,FALSE),IF(_xlpm.x=0,"",_xlpm.x)))</f>
        <v>https://orcid.org/0000-0002-0981-7442</v>
      </c>
      <c r="Z3654" s="46" t="str">
        <f>IF(W3654="","",_xlfn.LET(_xlpm.x,VLOOKUP(W3654,'Drop-down_menus'!$D$2:$E$13,2,FALSE),IF(_xlpm.x=0,"",_xlpm.x)))</f>
        <v>https://orcid.org/0000-0002-9037-7623</v>
      </c>
      <c r="AA3654" s="46" t="str">
        <f>IF(X3654="","",_xlfn.LET(_xlpm.x,VLOOKUP(X3654,'Drop-down_menus'!$D$2:$E$13,2,FALSE),IF(_xlpm.x=0,"",_xlpm.x)))</f>
        <v>https://orcid.org/0000-0001-5748-602X</v>
      </c>
      <c r="AB3654" s="46" t="s">
        <v>172</v>
      </c>
      <c r="AC3654" s="46" t="s">
        <v>1114</v>
      </c>
    </row>
    <row r="3655" spans="1:29" ht="15" customHeight="1">
      <c r="A3655" s="46">
        <v>3161</v>
      </c>
      <c r="B3655" s="2">
        <v>4710</v>
      </c>
      <c r="C3655" t="s">
        <v>919</v>
      </c>
      <c r="D3655" s="46" t="b">
        <f>COUNTIF(Events!$B$2:$B$171, C3655) &gt; 0</f>
        <v>1</v>
      </c>
      <c r="E3655" s="46" t="s">
        <v>1109</v>
      </c>
      <c r="F3655" s="46" t="s">
        <v>1107</v>
      </c>
      <c r="G3655" t="s">
        <v>177</v>
      </c>
      <c r="H3655"/>
      <c r="I3655" s="46" t="s">
        <v>177</v>
      </c>
      <c r="J3655" s="46" t="str">
        <f>IF(I3655="","",_xlfn.LET(_xlpm.x,VLOOKUP(I3655,'2026-01-09_taxon-match'!$A$2:$N$81,4,FALSE),IF(_xlpm.x=0,"",_xlpm.x)))</f>
        <v>Sterechinus neumayeri</v>
      </c>
      <c r="K3655"/>
      <c r="L3655" s="46" t="str">
        <f>IF(I3655="","",_xlfn.LET(_xlpm.x,VLOOKUP(I3655,'2026-01-09_taxon-match'!$A$2:$N$81,3,FALSE),IF(_xlpm.x=0,"",_xlpm.x)))</f>
        <v>urn:lsid:marinespecies.org:taxname:160831</v>
      </c>
      <c r="M3655" s="46" t="str">
        <f>IF($I3655="","",_xlfn.LET(_xlpm.x,VLOOKUP($I3655,'2026-01-09_taxon-match'!$A$2:$N$81,5,FALSE),IF(_xlpm.x=0,"",_xlpm.x)))</f>
        <v>(Meissner, 1900)</v>
      </c>
      <c r="N3655" s="46" t="str">
        <f>IF($I3655="","",_xlfn.LET(_xlpm.x,VLOOKUP($I3655,'2026-01-09_taxon-match'!$A$2:$N$81,6,FALSE),IF(_xlpm.x=0,"",_xlpm.x)))</f>
        <v>Animalia</v>
      </c>
      <c r="O3655" s="46" t="str">
        <f>IF($I3655="","",_xlfn.LET(_xlpm.x,VLOOKUP($I3655,'2026-01-09_taxon-match'!$A$2:$N$81,7,FALSE),IF(_xlpm.x=0,"",_xlpm.x)))</f>
        <v>Echinodermata</v>
      </c>
      <c r="P3655" s="46" t="str">
        <f>IF($I3655="","",_xlfn.LET(_xlpm.x,VLOOKUP($I3655,'2026-01-09_taxon-match'!$A$2:$N$81,8,FALSE),IF(_xlpm.x=0,"",_xlpm.x)))</f>
        <v>Echinoidea</v>
      </c>
      <c r="Q3655" s="46" t="str">
        <f>IF($I3655="","",_xlfn.LET(_xlpm.x,VLOOKUP($I3655,'2026-01-09_taxon-match'!$A$2:$N$81,9,FALSE),IF(_xlpm.x=0,"",_xlpm.x)))</f>
        <v>Camarodonta</v>
      </c>
      <c r="R3655" s="46" t="str">
        <f>IF($I3655="","",_xlfn.LET(_xlpm.x,VLOOKUP($I3655,'2026-01-09_taxon-match'!$A$2:$N$81,10,FALSE),IF(_xlpm.x=0,"",_xlpm.x)))</f>
        <v>Echinidae</v>
      </c>
      <c r="S3655" s="46" t="str">
        <f>IF($I3655="","",_xlfn.LET(_xlpm.x,VLOOKUP($I3655,'2026-01-09_taxon-match'!$A$2:$N$81,11,FALSE),IF(_xlpm.x=0,"",_xlpm.x)))</f>
        <v>Sterechinus</v>
      </c>
      <c r="T3655" s="46" t="str">
        <f>IF($I3655="","",_xlfn.LET(_xlpm.x,VLOOKUP($I3655,'2026-01-09_taxon-match'!$A$2:$N$81,13,FALSE),IF(_xlpm.x=0,"",_xlpm.x)))</f>
        <v>neumayeri</v>
      </c>
      <c r="V3655" t="s">
        <v>43</v>
      </c>
      <c r="W3655" t="s">
        <v>28</v>
      </c>
      <c r="X3655" t="s">
        <v>32</v>
      </c>
      <c r="Y3655" s="46" t="str">
        <f>IF(V3655="","",_xlfn.LET(_xlpm.x,VLOOKUP(V3655,'Drop-down_menus'!$D$2:$E$13,2,FALSE),IF(_xlpm.x=0,"",_xlpm.x)))</f>
        <v>https://orcid.org/0000-0002-0981-7442</v>
      </c>
      <c r="Z3655" s="46" t="str">
        <f>IF(W3655="","",_xlfn.LET(_xlpm.x,VLOOKUP(W3655,'Drop-down_menus'!$D$2:$E$13,2,FALSE),IF(_xlpm.x=0,"",_xlpm.x)))</f>
        <v>https://orcid.org/0000-0002-9037-7623</v>
      </c>
      <c r="AA3655" s="46" t="str">
        <f>IF(X3655="","",_xlfn.LET(_xlpm.x,VLOOKUP(X3655,'Drop-down_menus'!$D$2:$E$13,2,FALSE),IF(_xlpm.x=0,"",_xlpm.x)))</f>
        <v>https://orcid.org/0000-0001-5748-602X</v>
      </c>
      <c r="AB3655" s="46" t="s">
        <v>172</v>
      </c>
      <c r="AC3655" s="46" t="s">
        <v>189</v>
      </c>
    </row>
    <row r="3656" spans="1:29" ht="15" customHeight="1">
      <c r="A3656" s="46">
        <v>3161</v>
      </c>
      <c r="B3656" s="2">
        <v>4711</v>
      </c>
      <c r="C3656" t="s">
        <v>919</v>
      </c>
      <c r="D3656" s="46" t="b">
        <f>COUNTIF(Events!$B$2:$B$171, C3656) &gt; 0</f>
        <v>1</v>
      </c>
      <c r="E3656" s="46" t="s">
        <v>1110</v>
      </c>
      <c r="F3656" s="46" t="s">
        <v>1108</v>
      </c>
      <c r="G3656" t="s">
        <v>177</v>
      </c>
      <c r="H3656"/>
      <c r="I3656" s="46" t="s">
        <v>177</v>
      </c>
      <c r="J3656" s="46" t="str">
        <f>IF(I3656="","",_xlfn.LET(_xlpm.x,VLOOKUP(I3656,'2026-01-09_taxon-match'!$A$2:$N$81,4,FALSE),IF(_xlpm.x=0,"",_xlpm.x)))</f>
        <v>Sterechinus neumayeri</v>
      </c>
      <c r="K3656"/>
      <c r="L3656" s="46" t="str">
        <f>IF(I3656="","",_xlfn.LET(_xlpm.x,VLOOKUP(I3656,'2026-01-09_taxon-match'!$A$2:$N$81,3,FALSE),IF(_xlpm.x=0,"",_xlpm.x)))</f>
        <v>urn:lsid:marinespecies.org:taxname:160831</v>
      </c>
      <c r="M3656" s="46" t="str">
        <f>IF($I3656="","",_xlfn.LET(_xlpm.x,VLOOKUP($I3656,'2026-01-09_taxon-match'!$A$2:$N$81,5,FALSE),IF(_xlpm.x=0,"",_xlpm.x)))</f>
        <v>(Meissner, 1900)</v>
      </c>
      <c r="N3656" s="46" t="str">
        <f>IF($I3656="","",_xlfn.LET(_xlpm.x,VLOOKUP($I3656,'2026-01-09_taxon-match'!$A$2:$N$81,6,FALSE),IF(_xlpm.x=0,"",_xlpm.x)))</f>
        <v>Animalia</v>
      </c>
      <c r="O3656" s="46" t="str">
        <f>IF($I3656="","",_xlfn.LET(_xlpm.x,VLOOKUP($I3656,'2026-01-09_taxon-match'!$A$2:$N$81,7,FALSE),IF(_xlpm.x=0,"",_xlpm.x)))</f>
        <v>Echinodermata</v>
      </c>
      <c r="P3656" s="46" t="str">
        <f>IF($I3656="","",_xlfn.LET(_xlpm.x,VLOOKUP($I3656,'2026-01-09_taxon-match'!$A$2:$N$81,8,FALSE),IF(_xlpm.x=0,"",_xlpm.x)))</f>
        <v>Echinoidea</v>
      </c>
      <c r="Q3656" s="46" t="str">
        <f>IF($I3656="","",_xlfn.LET(_xlpm.x,VLOOKUP($I3656,'2026-01-09_taxon-match'!$A$2:$N$81,9,FALSE),IF(_xlpm.x=0,"",_xlpm.x)))</f>
        <v>Camarodonta</v>
      </c>
      <c r="R3656" s="46" t="str">
        <f>IF($I3656="","",_xlfn.LET(_xlpm.x,VLOOKUP($I3656,'2026-01-09_taxon-match'!$A$2:$N$81,10,FALSE),IF(_xlpm.x=0,"",_xlpm.x)))</f>
        <v>Echinidae</v>
      </c>
      <c r="S3656" s="46" t="str">
        <f>IF($I3656="","",_xlfn.LET(_xlpm.x,VLOOKUP($I3656,'2026-01-09_taxon-match'!$A$2:$N$81,11,FALSE),IF(_xlpm.x=0,"",_xlpm.x)))</f>
        <v>Sterechinus</v>
      </c>
      <c r="T3656" s="46" t="str">
        <f>IF($I3656="","",_xlfn.LET(_xlpm.x,VLOOKUP($I3656,'2026-01-09_taxon-match'!$A$2:$N$81,13,FALSE),IF(_xlpm.x=0,"",_xlpm.x)))</f>
        <v>neumayeri</v>
      </c>
      <c r="V3656" t="s">
        <v>43</v>
      </c>
      <c r="W3656" t="s">
        <v>28</v>
      </c>
      <c r="X3656" t="s">
        <v>32</v>
      </c>
      <c r="Y3656" s="46" t="str">
        <f>IF(V3656="","",_xlfn.LET(_xlpm.x,VLOOKUP(V3656,'Drop-down_menus'!$D$2:$E$13,2,FALSE),IF(_xlpm.x=0,"",_xlpm.x)))</f>
        <v>https://orcid.org/0000-0002-0981-7442</v>
      </c>
      <c r="Z3656" s="46" t="str">
        <f>IF(W3656="","",_xlfn.LET(_xlpm.x,VLOOKUP(W3656,'Drop-down_menus'!$D$2:$E$13,2,FALSE),IF(_xlpm.x=0,"",_xlpm.x)))</f>
        <v>https://orcid.org/0000-0002-9037-7623</v>
      </c>
      <c r="AA3656" s="46" t="str">
        <f>IF(X3656="","",_xlfn.LET(_xlpm.x,VLOOKUP(X3656,'Drop-down_menus'!$D$2:$E$13,2,FALSE),IF(_xlpm.x=0,"",_xlpm.x)))</f>
        <v>https://orcid.org/0000-0001-5748-602X</v>
      </c>
      <c r="AB3656" s="46" t="s">
        <v>229</v>
      </c>
      <c r="AC3656" s="46" t="s">
        <v>1114</v>
      </c>
    </row>
    <row r="3657" spans="1:29" ht="15" customHeight="1">
      <c r="A3657" s="46">
        <v>3161</v>
      </c>
      <c r="B3657" s="2">
        <v>4712</v>
      </c>
      <c r="C3657" t="s">
        <v>919</v>
      </c>
      <c r="D3657" s="46" t="b">
        <f>COUNTIF(Events!$B$2:$B$171, C3657) &gt; 0</f>
        <v>1</v>
      </c>
      <c r="E3657" s="46" t="s">
        <v>1111</v>
      </c>
      <c r="F3657" s="46" t="s">
        <v>1108</v>
      </c>
      <c r="G3657" t="s">
        <v>177</v>
      </c>
      <c r="H3657"/>
      <c r="I3657" s="46" t="s">
        <v>177</v>
      </c>
      <c r="J3657" s="46" t="str">
        <f>IF(I3657="","",_xlfn.LET(_xlpm.x,VLOOKUP(I3657,'2026-01-09_taxon-match'!$A$2:$N$81,4,FALSE),IF(_xlpm.x=0,"",_xlpm.x)))</f>
        <v>Sterechinus neumayeri</v>
      </c>
      <c r="K3657"/>
      <c r="L3657" s="46" t="str">
        <f>IF(I3657="","",_xlfn.LET(_xlpm.x,VLOOKUP(I3657,'2026-01-09_taxon-match'!$A$2:$N$81,3,FALSE),IF(_xlpm.x=0,"",_xlpm.x)))</f>
        <v>urn:lsid:marinespecies.org:taxname:160831</v>
      </c>
      <c r="M3657" s="46" t="str">
        <f>IF($I3657="","",_xlfn.LET(_xlpm.x,VLOOKUP($I3657,'2026-01-09_taxon-match'!$A$2:$N$81,5,FALSE),IF(_xlpm.x=0,"",_xlpm.x)))</f>
        <v>(Meissner, 1900)</v>
      </c>
      <c r="N3657" s="46" t="str">
        <f>IF($I3657="","",_xlfn.LET(_xlpm.x,VLOOKUP($I3657,'2026-01-09_taxon-match'!$A$2:$N$81,6,FALSE),IF(_xlpm.x=0,"",_xlpm.x)))</f>
        <v>Animalia</v>
      </c>
      <c r="O3657" s="46" t="str">
        <f>IF($I3657="","",_xlfn.LET(_xlpm.x,VLOOKUP($I3657,'2026-01-09_taxon-match'!$A$2:$N$81,7,FALSE),IF(_xlpm.x=0,"",_xlpm.x)))</f>
        <v>Echinodermata</v>
      </c>
      <c r="P3657" s="46" t="str">
        <f>IF($I3657="","",_xlfn.LET(_xlpm.x,VLOOKUP($I3657,'2026-01-09_taxon-match'!$A$2:$N$81,8,FALSE),IF(_xlpm.x=0,"",_xlpm.x)))</f>
        <v>Echinoidea</v>
      </c>
      <c r="Q3657" s="46" t="str">
        <f>IF($I3657="","",_xlfn.LET(_xlpm.x,VLOOKUP($I3657,'2026-01-09_taxon-match'!$A$2:$N$81,9,FALSE),IF(_xlpm.x=0,"",_xlpm.x)))</f>
        <v>Camarodonta</v>
      </c>
      <c r="R3657" s="46" t="str">
        <f>IF($I3657="","",_xlfn.LET(_xlpm.x,VLOOKUP($I3657,'2026-01-09_taxon-match'!$A$2:$N$81,10,FALSE),IF(_xlpm.x=0,"",_xlpm.x)))</f>
        <v>Echinidae</v>
      </c>
      <c r="S3657" s="46" t="str">
        <f>IF($I3657="","",_xlfn.LET(_xlpm.x,VLOOKUP($I3657,'2026-01-09_taxon-match'!$A$2:$N$81,11,FALSE),IF(_xlpm.x=0,"",_xlpm.x)))</f>
        <v>Sterechinus</v>
      </c>
      <c r="T3657" s="46" t="str">
        <f>IF($I3657="","",_xlfn.LET(_xlpm.x,VLOOKUP($I3657,'2026-01-09_taxon-match'!$A$2:$N$81,13,FALSE),IF(_xlpm.x=0,"",_xlpm.x)))</f>
        <v>neumayeri</v>
      </c>
      <c r="V3657" t="s">
        <v>43</v>
      </c>
      <c r="W3657" t="s">
        <v>28</v>
      </c>
      <c r="X3657" t="s">
        <v>32</v>
      </c>
      <c r="Y3657" s="46" t="str">
        <f>IF(V3657="","",_xlfn.LET(_xlpm.x,VLOOKUP(V3657,'Drop-down_menus'!$D$2:$E$13,2,FALSE),IF(_xlpm.x=0,"",_xlpm.x)))</f>
        <v>https://orcid.org/0000-0002-0981-7442</v>
      </c>
      <c r="Z3657" s="46" t="str">
        <f>IF(W3657="","",_xlfn.LET(_xlpm.x,VLOOKUP(W3657,'Drop-down_menus'!$D$2:$E$13,2,FALSE),IF(_xlpm.x=0,"",_xlpm.x)))</f>
        <v>https://orcid.org/0000-0002-9037-7623</v>
      </c>
      <c r="AA3657" s="46" t="str">
        <f>IF(X3657="","",_xlfn.LET(_xlpm.x,VLOOKUP(X3657,'Drop-down_menus'!$D$2:$E$13,2,FALSE),IF(_xlpm.x=0,"",_xlpm.x)))</f>
        <v>https://orcid.org/0000-0001-5748-602X</v>
      </c>
      <c r="AB3657" s="46" t="s">
        <v>229</v>
      </c>
      <c r="AC3657" s="46" t="s">
        <v>1114</v>
      </c>
    </row>
    <row r="3658" spans="1:29" ht="15" customHeight="1">
      <c r="A3658" s="46">
        <v>3161</v>
      </c>
      <c r="B3658" s="2">
        <v>4713</v>
      </c>
      <c r="C3658" t="s">
        <v>919</v>
      </c>
      <c r="D3658" s="46" t="b">
        <f>COUNTIF(Events!$B$2:$B$171, C3658) &gt; 0</f>
        <v>1</v>
      </c>
      <c r="E3658" s="2" t="s">
        <v>1106</v>
      </c>
      <c r="F3658" s="46" t="s">
        <v>1105</v>
      </c>
      <c r="G3658" t="s">
        <v>177</v>
      </c>
      <c r="H3658"/>
      <c r="I3658" s="46" t="s">
        <v>177</v>
      </c>
      <c r="J3658" s="46" t="str">
        <f>IF(I3658="","",_xlfn.LET(_xlpm.x,VLOOKUP(I3658,'2026-01-09_taxon-match'!$A$2:$N$81,4,FALSE),IF(_xlpm.x=0,"",_xlpm.x)))</f>
        <v>Sterechinus neumayeri</v>
      </c>
      <c r="K3658"/>
      <c r="L3658" s="46" t="str">
        <f>IF(I3658="","",_xlfn.LET(_xlpm.x,VLOOKUP(I3658,'2026-01-09_taxon-match'!$A$2:$N$81,3,FALSE),IF(_xlpm.x=0,"",_xlpm.x)))</f>
        <v>urn:lsid:marinespecies.org:taxname:160831</v>
      </c>
      <c r="M3658" s="46" t="str">
        <f>IF($I3658="","",_xlfn.LET(_xlpm.x,VLOOKUP($I3658,'2026-01-09_taxon-match'!$A$2:$N$81,5,FALSE),IF(_xlpm.x=0,"",_xlpm.x)))</f>
        <v>(Meissner, 1900)</v>
      </c>
      <c r="N3658" s="46" t="str">
        <f>IF($I3658="","",_xlfn.LET(_xlpm.x,VLOOKUP($I3658,'2026-01-09_taxon-match'!$A$2:$N$81,6,FALSE),IF(_xlpm.x=0,"",_xlpm.x)))</f>
        <v>Animalia</v>
      </c>
      <c r="O3658" s="46" t="str">
        <f>IF($I3658="","",_xlfn.LET(_xlpm.x,VLOOKUP($I3658,'2026-01-09_taxon-match'!$A$2:$N$81,7,FALSE),IF(_xlpm.x=0,"",_xlpm.x)))</f>
        <v>Echinodermata</v>
      </c>
      <c r="P3658" s="46" t="str">
        <f>IF($I3658="","",_xlfn.LET(_xlpm.x,VLOOKUP($I3658,'2026-01-09_taxon-match'!$A$2:$N$81,8,FALSE),IF(_xlpm.x=0,"",_xlpm.x)))</f>
        <v>Echinoidea</v>
      </c>
      <c r="Q3658" s="46" t="str">
        <f>IF($I3658="","",_xlfn.LET(_xlpm.x,VLOOKUP($I3658,'2026-01-09_taxon-match'!$A$2:$N$81,9,FALSE),IF(_xlpm.x=0,"",_xlpm.x)))</f>
        <v>Camarodonta</v>
      </c>
      <c r="R3658" s="46" t="str">
        <f>IF($I3658="","",_xlfn.LET(_xlpm.x,VLOOKUP($I3658,'2026-01-09_taxon-match'!$A$2:$N$81,10,FALSE),IF(_xlpm.x=0,"",_xlpm.x)))</f>
        <v>Echinidae</v>
      </c>
      <c r="S3658" s="46" t="str">
        <f>IF($I3658="","",_xlfn.LET(_xlpm.x,VLOOKUP($I3658,'2026-01-09_taxon-match'!$A$2:$N$81,11,FALSE),IF(_xlpm.x=0,"",_xlpm.x)))</f>
        <v>Sterechinus</v>
      </c>
      <c r="T3658" s="46" t="str">
        <f>IF($I3658="","",_xlfn.LET(_xlpm.x,VLOOKUP($I3658,'2026-01-09_taxon-match'!$A$2:$N$81,13,FALSE),IF(_xlpm.x=0,"",_xlpm.x)))</f>
        <v>neumayeri</v>
      </c>
      <c r="V3658" t="s">
        <v>43</v>
      </c>
      <c r="W3658" t="s">
        <v>28</v>
      </c>
      <c r="X3658" t="s">
        <v>32</v>
      </c>
      <c r="Y3658" s="46" t="str">
        <f>IF(V3658="","",_xlfn.LET(_xlpm.x,VLOOKUP(V3658,'Drop-down_menus'!$D$2:$E$13,2,FALSE),IF(_xlpm.x=0,"",_xlpm.x)))</f>
        <v>https://orcid.org/0000-0002-0981-7442</v>
      </c>
      <c r="Z3658" s="46" t="str">
        <f>IF(W3658="","",_xlfn.LET(_xlpm.x,VLOOKUP(W3658,'Drop-down_menus'!$D$2:$E$13,2,FALSE),IF(_xlpm.x=0,"",_xlpm.x)))</f>
        <v>https://orcid.org/0000-0002-9037-7623</v>
      </c>
      <c r="AA3658" s="46" t="str">
        <f>IF(X3658="","",_xlfn.LET(_xlpm.x,VLOOKUP(X3658,'Drop-down_menus'!$D$2:$E$13,2,FALSE),IF(_xlpm.x=0,"",_xlpm.x)))</f>
        <v>https://orcid.org/0000-0001-5748-602X</v>
      </c>
      <c r="AB3658" s="46" t="s">
        <v>300</v>
      </c>
      <c r="AC3658" s="46" t="s">
        <v>1115</v>
      </c>
    </row>
    <row r="3659" spans="1:29" ht="15" customHeight="1">
      <c r="A3659" s="46">
        <v>3162</v>
      </c>
      <c r="B3659" s="2">
        <v>4714</v>
      </c>
      <c r="C3659" t="s">
        <v>919</v>
      </c>
      <c r="D3659" s="46" t="b">
        <f>COUNTIF(Events!$B$2:$B$171, C3659) &gt; 0</f>
        <v>1</v>
      </c>
      <c r="E3659" s="46" t="s">
        <v>1113</v>
      </c>
      <c r="F3659" s="2" t="s">
        <v>1104</v>
      </c>
      <c r="G3659" t="s">
        <v>177</v>
      </c>
      <c r="H3659"/>
      <c r="I3659" s="46" t="s">
        <v>177</v>
      </c>
      <c r="J3659" s="46" t="str">
        <f>IF(I3659="","",_xlfn.LET(_xlpm.x,VLOOKUP(I3659,'2026-01-09_taxon-match'!$A$2:$N$81,4,FALSE),IF(_xlpm.x=0,"",_xlpm.x)))</f>
        <v>Sterechinus neumayeri</v>
      </c>
      <c r="K3659"/>
      <c r="L3659" s="46" t="str">
        <f>IF(I3659="","",_xlfn.LET(_xlpm.x,VLOOKUP(I3659,'2026-01-09_taxon-match'!$A$2:$N$81,3,FALSE),IF(_xlpm.x=0,"",_xlpm.x)))</f>
        <v>urn:lsid:marinespecies.org:taxname:160831</v>
      </c>
      <c r="M3659" s="46" t="str">
        <f>IF($I3659="","",_xlfn.LET(_xlpm.x,VLOOKUP($I3659,'2026-01-09_taxon-match'!$A$2:$N$81,5,FALSE),IF(_xlpm.x=0,"",_xlpm.x)))</f>
        <v>(Meissner, 1900)</v>
      </c>
      <c r="N3659" s="46" t="str">
        <f>IF($I3659="","",_xlfn.LET(_xlpm.x,VLOOKUP($I3659,'2026-01-09_taxon-match'!$A$2:$N$81,6,FALSE),IF(_xlpm.x=0,"",_xlpm.x)))</f>
        <v>Animalia</v>
      </c>
      <c r="O3659" s="46" t="str">
        <f>IF($I3659="","",_xlfn.LET(_xlpm.x,VLOOKUP($I3659,'2026-01-09_taxon-match'!$A$2:$N$81,7,FALSE),IF(_xlpm.x=0,"",_xlpm.x)))</f>
        <v>Echinodermata</v>
      </c>
      <c r="P3659" s="46" t="str">
        <f>IF($I3659="","",_xlfn.LET(_xlpm.x,VLOOKUP($I3659,'2026-01-09_taxon-match'!$A$2:$N$81,8,FALSE),IF(_xlpm.x=0,"",_xlpm.x)))</f>
        <v>Echinoidea</v>
      </c>
      <c r="Q3659" s="46" t="str">
        <f>IF($I3659="","",_xlfn.LET(_xlpm.x,VLOOKUP($I3659,'2026-01-09_taxon-match'!$A$2:$N$81,9,FALSE),IF(_xlpm.x=0,"",_xlpm.x)))</f>
        <v>Camarodonta</v>
      </c>
      <c r="R3659" s="46" t="str">
        <f>IF($I3659="","",_xlfn.LET(_xlpm.x,VLOOKUP($I3659,'2026-01-09_taxon-match'!$A$2:$N$81,10,FALSE),IF(_xlpm.x=0,"",_xlpm.x)))</f>
        <v>Echinidae</v>
      </c>
      <c r="S3659" s="46" t="str">
        <f>IF($I3659="","",_xlfn.LET(_xlpm.x,VLOOKUP($I3659,'2026-01-09_taxon-match'!$A$2:$N$81,11,FALSE),IF(_xlpm.x=0,"",_xlpm.x)))</f>
        <v>Sterechinus</v>
      </c>
      <c r="T3659" s="46" t="str">
        <f>IF($I3659="","",_xlfn.LET(_xlpm.x,VLOOKUP($I3659,'2026-01-09_taxon-match'!$A$2:$N$81,13,FALSE),IF(_xlpm.x=0,"",_xlpm.x)))</f>
        <v>neumayeri</v>
      </c>
      <c r="U3659"/>
      <c r="V3659" t="s">
        <v>43</v>
      </c>
      <c r="W3659" t="s">
        <v>28</v>
      </c>
      <c r="X3659" t="s">
        <v>32</v>
      </c>
      <c r="Y3659" s="46" t="str">
        <f>IF(V3659="","",_xlfn.LET(_xlpm.x,VLOOKUP(V3659,'Drop-down_menus'!$D$2:$E$13,2,FALSE),IF(_xlpm.x=0,"",_xlpm.x)))</f>
        <v>https://orcid.org/0000-0002-0981-7442</v>
      </c>
      <c r="Z3659" s="46" t="str">
        <f>IF(W3659="","",_xlfn.LET(_xlpm.x,VLOOKUP(W3659,'Drop-down_menus'!$D$2:$E$13,2,FALSE),IF(_xlpm.x=0,"",_xlpm.x)))</f>
        <v>https://orcid.org/0000-0002-9037-7623</v>
      </c>
      <c r="AA3659" s="46" t="str">
        <f>IF(X3659="","",_xlfn.LET(_xlpm.x,VLOOKUP(X3659,'Drop-down_menus'!$D$2:$E$13,2,FALSE),IF(_xlpm.x=0,"",_xlpm.x)))</f>
        <v>https://orcid.org/0000-0001-5748-602X</v>
      </c>
      <c r="AB3659" s="46" t="s">
        <v>172</v>
      </c>
      <c r="AC3659" s="46" t="s">
        <v>1114</v>
      </c>
    </row>
    <row r="3660" spans="1:29" ht="15" customHeight="1">
      <c r="A3660" s="46">
        <v>3162</v>
      </c>
      <c r="B3660" s="2">
        <v>4715</v>
      </c>
      <c r="C3660" t="s">
        <v>919</v>
      </c>
      <c r="D3660" s="46" t="b">
        <f>COUNTIF(Events!$B$2:$B$171, C3660) &gt; 0</f>
        <v>1</v>
      </c>
      <c r="E3660" s="46" t="s">
        <v>1109</v>
      </c>
      <c r="F3660" s="46" t="s">
        <v>1107</v>
      </c>
      <c r="G3660" t="s">
        <v>177</v>
      </c>
      <c r="H3660"/>
      <c r="I3660" s="46" t="s">
        <v>177</v>
      </c>
      <c r="J3660" s="46" t="str">
        <f>IF(I3660="","",_xlfn.LET(_xlpm.x,VLOOKUP(I3660,'2026-01-09_taxon-match'!$A$2:$N$81,4,FALSE),IF(_xlpm.x=0,"",_xlpm.x)))</f>
        <v>Sterechinus neumayeri</v>
      </c>
      <c r="K3660"/>
      <c r="L3660" s="46" t="str">
        <f>IF(I3660="","",_xlfn.LET(_xlpm.x,VLOOKUP(I3660,'2026-01-09_taxon-match'!$A$2:$N$81,3,FALSE),IF(_xlpm.x=0,"",_xlpm.x)))</f>
        <v>urn:lsid:marinespecies.org:taxname:160831</v>
      </c>
      <c r="M3660" s="46" t="str">
        <f>IF($I3660="","",_xlfn.LET(_xlpm.x,VLOOKUP($I3660,'2026-01-09_taxon-match'!$A$2:$N$81,5,FALSE),IF(_xlpm.x=0,"",_xlpm.x)))</f>
        <v>(Meissner, 1900)</v>
      </c>
      <c r="N3660" s="46" t="str">
        <f>IF($I3660="","",_xlfn.LET(_xlpm.x,VLOOKUP($I3660,'2026-01-09_taxon-match'!$A$2:$N$81,6,FALSE),IF(_xlpm.x=0,"",_xlpm.x)))</f>
        <v>Animalia</v>
      </c>
      <c r="O3660" s="46" t="str">
        <f>IF($I3660="","",_xlfn.LET(_xlpm.x,VLOOKUP($I3660,'2026-01-09_taxon-match'!$A$2:$N$81,7,FALSE),IF(_xlpm.x=0,"",_xlpm.x)))</f>
        <v>Echinodermata</v>
      </c>
      <c r="P3660" s="46" t="str">
        <f>IF($I3660="","",_xlfn.LET(_xlpm.x,VLOOKUP($I3660,'2026-01-09_taxon-match'!$A$2:$N$81,8,FALSE),IF(_xlpm.x=0,"",_xlpm.x)))</f>
        <v>Echinoidea</v>
      </c>
      <c r="Q3660" s="46" t="str">
        <f>IF($I3660="","",_xlfn.LET(_xlpm.x,VLOOKUP($I3660,'2026-01-09_taxon-match'!$A$2:$N$81,9,FALSE),IF(_xlpm.x=0,"",_xlpm.x)))</f>
        <v>Camarodonta</v>
      </c>
      <c r="R3660" s="46" t="str">
        <f>IF($I3660="","",_xlfn.LET(_xlpm.x,VLOOKUP($I3660,'2026-01-09_taxon-match'!$A$2:$N$81,10,FALSE),IF(_xlpm.x=0,"",_xlpm.x)))</f>
        <v>Echinidae</v>
      </c>
      <c r="S3660" s="46" t="str">
        <f>IF($I3660="","",_xlfn.LET(_xlpm.x,VLOOKUP($I3660,'2026-01-09_taxon-match'!$A$2:$N$81,11,FALSE),IF(_xlpm.x=0,"",_xlpm.x)))</f>
        <v>Sterechinus</v>
      </c>
      <c r="T3660" s="46" t="str">
        <f>IF($I3660="","",_xlfn.LET(_xlpm.x,VLOOKUP($I3660,'2026-01-09_taxon-match'!$A$2:$N$81,13,FALSE),IF(_xlpm.x=0,"",_xlpm.x)))</f>
        <v>neumayeri</v>
      </c>
      <c r="V3660" t="s">
        <v>43</v>
      </c>
      <c r="W3660" t="s">
        <v>28</v>
      </c>
      <c r="X3660" t="s">
        <v>32</v>
      </c>
      <c r="Y3660" s="46" t="str">
        <f>IF(V3660="","",_xlfn.LET(_xlpm.x,VLOOKUP(V3660,'Drop-down_menus'!$D$2:$E$13,2,FALSE),IF(_xlpm.x=0,"",_xlpm.x)))</f>
        <v>https://orcid.org/0000-0002-0981-7442</v>
      </c>
      <c r="Z3660" s="46" t="str">
        <f>IF(W3660="","",_xlfn.LET(_xlpm.x,VLOOKUP(W3660,'Drop-down_menus'!$D$2:$E$13,2,FALSE),IF(_xlpm.x=0,"",_xlpm.x)))</f>
        <v>https://orcid.org/0000-0002-9037-7623</v>
      </c>
      <c r="AA3660" s="46" t="str">
        <f>IF(X3660="","",_xlfn.LET(_xlpm.x,VLOOKUP(X3660,'Drop-down_menus'!$D$2:$E$13,2,FALSE),IF(_xlpm.x=0,"",_xlpm.x)))</f>
        <v>https://orcid.org/0000-0001-5748-602X</v>
      </c>
      <c r="AB3660" s="46" t="s">
        <v>172</v>
      </c>
      <c r="AC3660" s="46" t="s">
        <v>189</v>
      </c>
    </row>
    <row r="3661" spans="1:29" ht="15" customHeight="1">
      <c r="A3661" s="46">
        <v>3162</v>
      </c>
      <c r="B3661" s="2">
        <v>4716</v>
      </c>
      <c r="C3661" t="s">
        <v>919</v>
      </c>
      <c r="D3661" s="46" t="b">
        <f>COUNTIF(Events!$B$2:$B$171, C3661) &gt; 0</f>
        <v>1</v>
      </c>
      <c r="E3661" s="46" t="s">
        <v>1110</v>
      </c>
      <c r="F3661" s="46" t="s">
        <v>1108</v>
      </c>
      <c r="G3661" t="s">
        <v>177</v>
      </c>
      <c r="H3661"/>
      <c r="I3661" s="46" t="s">
        <v>177</v>
      </c>
      <c r="J3661" s="46" t="str">
        <f>IF(I3661="","",_xlfn.LET(_xlpm.x,VLOOKUP(I3661,'2026-01-09_taxon-match'!$A$2:$N$81,4,FALSE),IF(_xlpm.x=0,"",_xlpm.x)))</f>
        <v>Sterechinus neumayeri</v>
      </c>
      <c r="K3661"/>
      <c r="L3661" s="46" t="str">
        <f>IF(I3661="","",_xlfn.LET(_xlpm.x,VLOOKUP(I3661,'2026-01-09_taxon-match'!$A$2:$N$81,3,FALSE),IF(_xlpm.x=0,"",_xlpm.x)))</f>
        <v>urn:lsid:marinespecies.org:taxname:160831</v>
      </c>
      <c r="M3661" s="46" t="str">
        <f>IF($I3661="","",_xlfn.LET(_xlpm.x,VLOOKUP($I3661,'2026-01-09_taxon-match'!$A$2:$N$81,5,FALSE),IF(_xlpm.x=0,"",_xlpm.x)))</f>
        <v>(Meissner, 1900)</v>
      </c>
      <c r="N3661" s="46" t="str">
        <f>IF($I3661="","",_xlfn.LET(_xlpm.x,VLOOKUP($I3661,'2026-01-09_taxon-match'!$A$2:$N$81,6,FALSE),IF(_xlpm.x=0,"",_xlpm.x)))</f>
        <v>Animalia</v>
      </c>
      <c r="O3661" s="46" t="str">
        <f>IF($I3661="","",_xlfn.LET(_xlpm.x,VLOOKUP($I3661,'2026-01-09_taxon-match'!$A$2:$N$81,7,FALSE),IF(_xlpm.x=0,"",_xlpm.x)))</f>
        <v>Echinodermata</v>
      </c>
      <c r="P3661" s="46" t="str">
        <f>IF($I3661="","",_xlfn.LET(_xlpm.x,VLOOKUP($I3661,'2026-01-09_taxon-match'!$A$2:$N$81,8,FALSE),IF(_xlpm.x=0,"",_xlpm.x)))</f>
        <v>Echinoidea</v>
      </c>
      <c r="Q3661" s="46" t="str">
        <f>IF($I3661="","",_xlfn.LET(_xlpm.x,VLOOKUP($I3661,'2026-01-09_taxon-match'!$A$2:$N$81,9,FALSE),IF(_xlpm.x=0,"",_xlpm.x)))</f>
        <v>Camarodonta</v>
      </c>
      <c r="R3661" s="46" t="str">
        <f>IF($I3661="","",_xlfn.LET(_xlpm.x,VLOOKUP($I3661,'2026-01-09_taxon-match'!$A$2:$N$81,10,FALSE),IF(_xlpm.x=0,"",_xlpm.x)))</f>
        <v>Echinidae</v>
      </c>
      <c r="S3661" s="46" t="str">
        <f>IF($I3661="","",_xlfn.LET(_xlpm.x,VLOOKUP($I3661,'2026-01-09_taxon-match'!$A$2:$N$81,11,FALSE),IF(_xlpm.x=0,"",_xlpm.x)))</f>
        <v>Sterechinus</v>
      </c>
      <c r="T3661" s="46" t="str">
        <f>IF($I3661="","",_xlfn.LET(_xlpm.x,VLOOKUP($I3661,'2026-01-09_taxon-match'!$A$2:$N$81,13,FALSE),IF(_xlpm.x=0,"",_xlpm.x)))</f>
        <v>neumayeri</v>
      </c>
      <c r="V3661" t="s">
        <v>43</v>
      </c>
      <c r="W3661" t="s">
        <v>28</v>
      </c>
      <c r="X3661" t="s">
        <v>32</v>
      </c>
      <c r="Y3661" s="46" t="str">
        <f>IF(V3661="","",_xlfn.LET(_xlpm.x,VLOOKUP(V3661,'Drop-down_menus'!$D$2:$E$13,2,FALSE),IF(_xlpm.x=0,"",_xlpm.x)))</f>
        <v>https://orcid.org/0000-0002-0981-7442</v>
      </c>
      <c r="Z3661" s="46" t="str">
        <f>IF(W3661="","",_xlfn.LET(_xlpm.x,VLOOKUP(W3661,'Drop-down_menus'!$D$2:$E$13,2,FALSE),IF(_xlpm.x=0,"",_xlpm.x)))</f>
        <v>https://orcid.org/0000-0002-9037-7623</v>
      </c>
      <c r="AA3661" s="46" t="str">
        <f>IF(X3661="","",_xlfn.LET(_xlpm.x,VLOOKUP(X3661,'Drop-down_menus'!$D$2:$E$13,2,FALSE),IF(_xlpm.x=0,"",_xlpm.x)))</f>
        <v>https://orcid.org/0000-0001-5748-602X</v>
      </c>
      <c r="AB3661" s="46" t="s">
        <v>229</v>
      </c>
      <c r="AC3661" s="46" t="s">
        <v>1114</v>
      </c>
    </row>
    <row r="3662" spans="1:29" ht="15" customHeight="1">
      <c r="A3662" s="46">
        <v>3162</v>
      </c>
      <c r="B3662" s="2">
        <v>4717</v>
      </c>
      <c r="C3662" t="s">
        <v>919</v>
      </c>
      <c r="D3662" s="46" t="b">
        <f>COUNTIF(Events!$B$2:$B$171, C3662) &gt; 0</f>
        <v>1</v>
      </c>
      <c r="E3662" s="46" t="s">
        <v>1111</v>
      </c>
      <c r="F3662" s="46" t="s">
        <v>1108</v>
      </c>
      <c r="G3662" t="s">
        <v>177</v>
      </c>
      <c r="H3662"/>
      <c r="I3662" s="46" t="s">
        <v>177</v>
      </c>
      <c r="J3662" s="46" t="str">
        <f>IF(I3662="","",_xlfn.LET(_xlpm.x,VLOOKUP(I3662,'2026-01-09_taxon-match'!$A$2:$N$81,4,FALSE),IF(_xlpm.x=0,"",_xlpm.x)))</f>
        <v>Sterechinus neumayeri</v>
      </c>
      <c r="K3662"/>
      <c r="L3662" s="46" t="str">
        <f>IF(I3662="","",_xlfn.LET(_xlpm.x,VLOOKUP(I3662,'2026-01-09_taxon-match'!$A$2:$N$81,3,FALSE),IF(_xlpm.x=0,"",_xlpm.x)))</f>
        <v>urn:lsid:marinespecies.org:taxname:160831</v>
      </c>
      <c r="M3662" s="46" t="str">
        <f>IF($I3662="","",_xlfn.LET(_xlpm.x,VLOOKUP($I3662,'2026-01-09_taxon-match'!$A$2:$N$81,5,FALSE),IF(_xlpm.x=0,"",_xlpm.x)))</f>
        <v>(Meissner, 1900)</v>
      </c>
      <c r="N3662" s="46" t="str">
        <f>IF($I3662="","",_xlfn.LET(_xlpm.x,VLOOKUP($I3662,'2026-01-09_taxon-match'!$A$2:$N$81,6,FALSE),IF(_xlpm.x=0,"",_xlpm.x)))</f>
        <v>Animalia</v>
      </c>
      <c r="O3662" s="46" t="str">
        <f>IF($I3662="","",_xlfn.LET(_xlpm.x,VLOOKUP($I3662,'2026-01-09_taxon-match'!$A$2:$N$81,7,FALSE),IF(_xlpm.x=0,"",_xlpm.x)))</f>
        <v>Echinodermata</v>
      </c>
      <c r="P3662" s="46" t="str">
        <f>IF($I3662="","",_xlfn.LET(_xlpm.x,VLOOKUP($I3662,'2026-01-09_taxon-match'!$A$2:$N$81,8,FALSE),IF(_xlpm.x=0,"",_xlpm.x)))</f>
        <v>Echinoidea</v>
      </c>
      <c r="Q3662" s="46" t="str">
        <f>IF($I3662="","",_xlfn.LET(_xlpm.x,VLOOKUP($I3662,'2026-01-09_taxon-match'!$A$2:$N$81,9,FALSE),IF(_xlpm.x=0,"",_xlpm.x)))</f>
        <v>Camarodonta</v>
      </c>
      <c r="R3662" s="46" t="str">
        <f>IF($I3662="","",_xlfn.LET(_xlpm.x,VLOOKUP($I3662,'2026-01-09_taxon-match'!$A$2:$N$81,10,FALSE),IF(_xlpm.x=0,"",_xlpm.x)))</f>
        <v>Echinidae</v>
      </c>
      <c r="S3662" s="46" t="str">
        <f>IF($I3662="","",_xlfn.LET(_xlpm.x,VLOOKUP($I3662,'2026-01-09_taxon-match'!$A$2:$N$81,11,FALSE),IF(_xlpm.x=0,"",_xlpm.x)))</f>
        <v>Sterechinus</v>
      </c>
      <c r="T3662" s="46" t="str">
        <f>IF($I3662="","",_xlfn.LET(_xlpm.x,VLOOKUP($I3662,'2026-01-09_taxon-match'!$A$2:$N$81,13,FALSE),IF(_xlpm.x=0,"",_xlpm.x)))</f>
        <v>neumayeri</v>
      </c>
      <c r="V3662" t="s">
        <v>43</v>
      </c>
      <c r="W3662" t="s">
        <v>28</v>
      </c>
      <c r="X3662" t="s">
        <v>32</v>
      </c>
      <c r="Y3662" s="46" t="str">
        <f>IF(V3662="","",_xlfn.LET(_xlpm.x,VLOOKUP(V3662,'Drop-down_menus'!$D$2:$E$13,2,FALSE),IF(_xlpm.x=0,"",_xlpm.x)))</f>
        <v>https://orcid.org/0000-0002-0981-7442</v>
      </c>
      <c r="Z3662" s="46" t="str">
        <f>IF(W3662="","",_xlfn.LET(_xlpm.x,VLOOKUP(W3662,'Drop-down_menus'!$D$2:$E$13,2,FALSE),IF(_xlpm.x=0,"",_xlpm.x)))</f>
        <v>https://orcid.org/0000-0002-9037-7623</v>
      </c>
      <c r="AA3662" s="46" t="str">
        <f>IF(X3662="","",_xlfn.LET(_xlpm.x,VLOOKUP(X3662,'Drop-down_menus'!$D$2:$E$13,2,FALSE),IF(_xlpm.x=0,"",_xlpm.x)))</f>
        <v>https://orcid.org/0000-0001-5748-602X</v>
      </c>
      <c r="AB3662" s="46" t="s">
        <v>229</v>
      </c>
      <c r="AC3662" s="46" t="s">
        <v>1114</v>
      </c>
    </row>
    <row r="3663" spans="1:29" ht="15" customHeight="1">
      <c r="A3663" s="46">
        <v>3162</v>
      </c>
      <c r="B3663" s="2">
        <v>4718</v>
      </c>
      <c r="C3663" t="s">
        <v>919</v>
      </c>
      <c r="D3663" s="46" t="b">
        <f>COUNTIF(Events!$B$2:$B$171, C3663) &gt; 0</f>
        <v>1</v>
      </c>
      <c r="E3663" s="2" t="s">
        <v>1106</v>
      </c>
      <c r="F3663" s="46" t="s">
        <v>1105</v>
      </c>
      <c r="G3663" t="s">
        <v>177</v>
      </c>
      <c r="H3663"/>
      <c r="I3663" s="46" t="s">
        <v>177</v>
      </c>
      <c r="J3663" s="46" t="str">
        <f>IF(I3663="","",_xlfn.LET(_xlpm.x,VLOOKUP(I3663,'2026-01-09_taxon-match'!$A$2:$N$81,4,FALSE),IF(_xlpm.x=0,"",_xlpm.x)))</f>
        <v>Sterechinus neumayeri</v>
      </c>
      <c r="K3663"/>
      <c r="L3663" s="46" t="str">
        <f>IF(I3663="","",_xlfn.LET(_xlpm.x,VLOOKUP(I3663,'2026-01-09_taxon-match'!$A$2:$N$81,3,FALSE),IF(_xlpm.x=0,"",_xlpm.x)))</f>
        <v>urn:lsid:marinespecies.org:taxname:160831</v>
      </c>
      <c r="M3663" s="46" t="str">
        <f>IF($I3663="","",_xlfn.LET(_xlpm.x,VLOOKUP($I3663,'2026-01-09_taxon-match'!$A$2:$N$81,5,FALSE),IF(_xlpm.x=0,"",_xlpm.x)))</f>
        <v>(Meissner, 1900)</v>
      </c>
      <c r="N3663" s="46" t="str">
        <f>IF($I3663="","",_xlfn.LET(_xlpm.x,VLOOKUP($I3663,'2026-01-09_taxon-match'!$A$2:$N$81,6,FALSE),IF(_xlpm.x=0,"",_xlpm.x)))</f>
        <v>Animalia</v>
      </c>
      <c r="O3663" s="46" t="str">
        <f>IF($I3663="","",_xlfn.LET(_xlpm.x,VLOOKUP($I3663,'2026-01-09_taxon-match'!$A$2:$N$81,7,FALSE),IF(_xlpm.x=0,"",_xlpm.x)))</f>
        <v>Echinodermata</v>
      </c>
      <c r="P3663" s="46" t="str">
        <f>IF($I3663="","",_xlfn.LET(_xlpm.x,VLOOKUP($I3663,'2026-01-09_taxon-match'!$A$2:$N$81,8,FALSE),IF(_xlpm.x=0,"",_xlpm.x)))</f>
        <v>Echinoidea</v>
      </c>
      <c r="Q3663" s="46" t="str">
        <f>IF($I3663="","",_xlfn.LET(_xlpm.x,VLOOKUP($I3663,'2026-01-09_taxon-match'!$A$2:$N$81,9,FALSE),IF(_xlpm.x=0,"",_xlpm.x)))</f>
        <v>Camarodonta</v>
      </c>
      <c r="R3663" s="46" t="str">
        <f>IF($I3663="","",_xlfn.LET(_xlpm.x,VLOOKUP($I3663,'2026-01-09_taxon-match'!$A$2:$N$81,10,FALSE),IF(_xlpm.x=0,"",_xlpm.x)))</f>
        <v>Echinidae</v>
      </c>
      <c r="S3663" s="46" t="str">
        <f>IF($I3663="","",_xlfn.LET(_xlpm.x,VLOOKUP($I3663,'2026-01-09_taxon-match'!$A$2:$N$81,11,FALSE),IF(_xlpm.x=0,"",_xlpm.x)))</f>
        <v>Sterechinus</v>
      </c>
      <c r="T3663" s="46" t="str">
        <f>IF($I3663="","",_xlfn.LET(_xlpm.x,VLOOKUP($I3663,'2026-01-09_taxon-match'!$A$2:$N$81,13,FALSE),IF(_xlpm.x=0,"",_xlpm.x)))</f>
        <v>neumayeri</v>
      </c>
      <c r="V3663" t="s">
        <v>43</v>
      </c>
      <c r="W3663" t="s">
        <v>28</v>
      </c>
      <c r="X3663" t="s">
        <v>32</v>
      </c>
      <c r="Y3663" s="46" t="str">
        <f>IF(V3663="","",_xlfn.LET(_xlpm.x,VLOOKUP(V3663,'Drop-down_menus'!$D$2:$E$13,2,FALSE),IF(_xlpm.x=0,"",_xlpm.x)))</f>
        <v>https://orcid.org/0000-0002-0981-7442</v>
      </c>
      <c r="Z3663" s="46" t="str">
        <f>IF(W3663="","",_xlfn.LET(_xlpm.x,VLOOKUP(W3663,'Drop-down_menus'!$D$2:$E$13,2,FALSE),IF(_xlpm.x=0,"",_xlpm.x)))</f>
        <v>https://orcid.org/0000-0002-9037-7623</v>
      </c>
      <c r="AA3663" s="46" t="str">
        <f>IF(X3663="","",_xlfn.LET(_xlpm.x,VLOOKUP(X3663,'Drop-down_menus'!$D$2:$E$13,2,FALSE),IF(_xlpm.x=0,"",_xlpm.x)))</f>
        <v>https://orcid.org/0000-0001-5748-602X</v>
      </c>
      <c r="AB3663" s="46" t="s">
        <v>300</v>
      </c>
      <c r="AC3663" s="46" t="s">
        <v>1115</v>
      </c>
    </row>
    <row r="3664" spans="1:29" ht="15" customHeight="1">
      <c r="A3664" s="46">
        <v>3163</v>
      </c>
      <c r="B3664" s="2">
        <v>4719</v>
      </c>
      <c r="C3664" t="s">
        <v>919</v>
      </c>
      <c r="D3664" s="46" t="b">
        <f>COUNTIF(Events!$B$2:$B$171, C3664) &gt; 0</f>
        <v>1</v>
      </c>
      <c r="E3664" s="46" t="s">
        <v>1113</v>
      </c>
      <c r="F3664" s="2" t="s">
        <v>1104</v>
      </c>
      <c r="G3664" t="s">
        <v>177</v>
      </c>
      <c r="H3664"/>
      <c r="I3664" s="46" t="s">
        <v>177</v>
      </c>
      <c r="J3664" s="46" t="str">
        <f>IF(I3664="","",_xlfn.LET(_xlpm.x,VLOOKUP(I3664,'2026-01-09_taxon-match'!$A$2:$N$81,4,FALSE),IF(_xlpm.x=0,"",_xlpm.x)))</f>
        <v>Sterechinus neumayeri</v>
      </c>
      <c r="K3664"/>
      <c r="L3664" s="46" t="str">
        <f>IF(I3664="","",_xlfn.LET(_xlpm.x,VLOOKUP(I3664,'2026-01-09_taxon-match'!$A$2:$N$81,3,FALSE),IF(_xlpm.x=0,"",_xlpm.x)))</f>
        <v>urn:lsid:marinespecies.org:taxname:160831</v>
      </c>
      <c r="M3664" s="46" t="str">
        <f>IF($I3664="","",_xlfn.LET(_xlpm.x,VLOOKUP($I3664,'2026-01-09_taxon-match'!$A$2:$N$81,5,FALSE),IF(_xlpm.x=0,"",_xlpm.x)))</f>
        <v>(Meissner, 1900)</v>
      </c>
      <c r="N3664" s="46" t="str">
        <f>IF($I3664="","",_xlfn.LET(_xlpm.x,VLOOKUP($I3664,'2026-01-09_taxon-match'!$A$2:$N$81,6,FALSE),IF(_xlpm.x=0,"",_xlpm.x)))</f>
        <v>Animalia</v>
      </c>
      <c r="O3664" s="46" t="str">
        <f>IF($I3664="","",_xlfn.LET(_xlpm.x,VLOOKUP($I3664,'2026-01-09_taxon-match'!$A$2:$N$81,7,FALSE),IF(_xlpm.x=0,"",_xlpm.x)))</f>
        <v>Echinodermata</v>
      </c>
      <c r="P3664" s="46" t="str">
        <f>IF($I3664="","",_xlfn.LET(_xlpm.x,VLOOKUP($I3664,'2026-01-09_taxon-match'!$A$2:$N$81,8,FALSE),IF(_xlpm.x=0,"",_xlpm.x)))</f>
        <v>Echinoidea</v>
      </c>
      <c r="Q3664" s="46" t="str">
        <f>IF($I3664="","",_xlfn.LET(_xlpm.x,VLOOKUP($I3664,'2026-01-09_taxon-match'!$A$2:$N$81,9,FALSE),IF(_xlpm.x=0,"",_xlpm.x)))</f>
        <v>Camarodonta</v>
      </c>
      <c r="R3664" s="46" t="str">
        <f>IF($I3664="","",_xlfn.LET(_xlpm.x,VLOOKUP($I3664,'2026-01-09_taxon-match'!$A$2:$N$81,10,FALSE),IF(_xlpm.x=0,"",_xlpm.x)))</f>
        <v>Echinidae</v>
      </c>
      <c r="S3664" s="46" t="str">
        <f>IF($I3664="","",_xlfn.LET(_xlpm.x,VLOOKUP($I3664,'2026-01-09_taxon-match'!$A$2:$N$81,11,FALSE),IF(_xlpm.x=0,"",_xlpm.x)))</f>
        <v>Sterechinus</v>
      </c>
      <c r="T3664" s="46" t="str">
        <f>IF($I3664="","",_xlfn.LET(_xlpm.x,VLOOKUP($I3664,'2026-01-09_taxon-match'!$A$2:$N$81,13,FALSE),IF(_xlpm.x=0,"",_xlpm.x)))</f>
        <v>neumayeri</v>
      </c>
      <c r="U3664"/>
      <c r="V3664" t="s">
        <v>43</v>
      </c>
      <c r="W3664" t="s">
        <v>28</v>
      </c>
      <c r="X3664" t="s">
        <v>32</v>
      </c>
      <c r="Y3664" s="46" t="str">
        <f>IF(V3664="","",_xlfn.LET(_xlpm.x,VLOOKUP(V3664,'Drop-down_menus'!$D$2:$E$13,2,FALSE),IF(_xlpm.x=0,"",_xlpm.x)))</f>
        <v>https://orcid.org/0000-0002-0981-7442</v>
      </c>
      <c r="Z3664" s="46" t="str">
        <f>IF(W3664="","",_xlfn.LET(_xlpm.x,VLOOKUP(W3664,'Drop-down_menus'!$D$2:$E$13,2,FALSE),IF(_xlpm.x=0,"",_xlpm.x)))</f>
        <v>https://orcid.org/0000-0002-9037-7623</v>
      </c>
      <c r="AA3664" s="46" t="str">
        <f>IF(X3664="","",_xlfn.LET(_xlpm.x,VLOOKUP(X3664,'Drop-down_menus'!$D$2:$E$13,2,FALSE),IF(_xlpm.x=0,"",_xlpm.x)))</f>
        <v>https://orcid.org/0000-0001-5748-602X</v>
      </c>
      <c r="AB3664" s="46" t="s">
        <v>172</v>
      </c>
      <c r="AC3664" s="46" t="s">
        <v>1114</v>
      </c>
    </row>
    <row r="3665" spans="1:29" ht="15" customHeight="1">
      <c r="A3665" s="46">
        <v>3163</v>
      </c>
      <c r="B3665" s="2">
        <v>4720</v>
      </c>
      <c r="C3665" t="s">
        <v>919</v>
      </c>
      <c r="D3665" s="46" t="b">
        <f>COUNTIF(Events!$B$2:$B$171, C3665) &gt; 0</f>
        <v>1</v>
      </c>
      <c r="E3665" s="46" t="s">
        <v>1109</v>
      </c>
      <c r="F3665" s="46" t="s">
        <v>1107</v>
      </c>
      <c r="G3665" t="s">
        <v>177</v>
      </c>
      <c r="H3665"/>
      <c r="I3665" s="46" t="s">
        <v>177</v>
      </c>
      <c r="J3665" s="46" t="str">
        <f>IF(I3665="","",_xlfn.LET(_xlpm.x,VLOOKUP(I3665,'2026-01-09_taxon-match'!$A$2:$N$81,4,FALSE),IF(_xlpm.x=0,"",_xlpm.x)))</f>
        <v>Sterechinus neumayeri</v>
      </c>
      <c r="K3665"/>
      <c r="L3665" s="46" t="str">
        <f>IF(I3665="","",_xlfn.LET(_xlpm.x,VLOOKUP(I3665,'2026-01-09_taxon-match'!$A$2:$N$81,3,FALSE),IF(_xlpm.x=0,"",_xlpm.x)))</f>
        <v>urn:lsid:marinespecies.org:taxname:160831</v>
      </c>
      <c r="M3665" s="46" t="str">
        <f>IF($I3665="","",_xlfn.LET(_xlpm.x,VLOOKUP($I3665,'2026-01-09_taxon-match'!$A$2:$N$81,5,FALSE),IF(_xlpm.x=0,"",_xlpm.x)))</f>
        <v>(Meissner, 1900)</v>
      </c>
      <c r="N3665" s="46" t="str">
        <f>IF($I3665="","",_xlfn.LET(_xlpm.x,VLOOKUP($I3665,'2026-01-09_taxon-match'!$A$2:$N$81,6,FALSE),IF(_xlpm.x=0,"",_xlpm.x)))</f>
        <v>Animalia</v>
      </c>
      <c r="O3665" s="46" t="str">
        <f>IF($I3665="","",_xlfn.LET(_xlpm.x,VLOOKUP($I3665,'2026-01-09_taxon-match'!$A$2:$N$81,7,FALSE),IF(_xlpm.x=0,"",_xlpm.x)))</f>
        <v>Echinodermata</v>
      </c>
      <c r="P3665" s="46" t="str">
        <f>IF($I3665="","",_xlfn.LET(_xlpm.x,VLOOKUP($I3665,'2026-01-09_taxon-match'!$A$2:$N$81,8,FALSE),IF(_xlpm.x=0,"",_xlpm.x)))</f>
        <v>Echinoidea</v>
      </c>
      <c r="Q3665" s="46" t="str">
        <f>IF($I3665="","",_xlfn.LET(_xlpm.x,VLOOKUP($I3665,'2026-01-09_taxon-match'!$A$2:$N$81,9,FALSE),IF(_xlpm.x=0,"",_xlpm.x)))</f>
        <v>Camarodonta</v>
      </c>
      <c r="R3665" s="46" t="str">
        <f>IF($I3665="","",_xlfn.LET(_xlpm.x,VLOOKUP($I3665,'2026-01-09_taxon-match'!$A$2:$N$81,10,FALSE),IF(_xlpm.x=0,"",_xlpm.x)))</f>
        <v>Echinidae</v>
      </c>
      <c r="S3665" s="46" t="str">
        <f>IF($I3665="","",_xlfn.LET(_xlpm.x,VLOOKUP($I3665,'2026-01-09_taxon-match'!$A$2:$N$81,11,FALSE),IF(_xlpm.x=0,"",_xlpm.x)))</f>
        <v>Sterechinus</v>
      </c>
      <c r="T3665" s="46" t="str">
        <f>IF($I3665="","",_xlfn.LET(_xlpm.x,VLOOKUP($I3665,'2026-01-09_taxon-match'!$A$2:$N$81,13,FALSE),IF(_xlpm.x=0,"",_xlpm.x)))</f>
        <v>neumayeri</v>
      </c>
      <c r="V3665" t="s">
        <v>43</v>
      </c>
      <c r="W3665" t="s">
        <v>28</v>
      </c>
      <c r="X3665" t="s">
        <v>32</v>
      </c>
      <c r="Y3665" s="46" t="str">
        <f>IF(V3665="","",_xlfn.LET(_xlpm.x,VLOOKUP(V3665,'Drop-down_menus'!$D$2:$E$13,2,FALSE),IF(_xlpm.x=0,"",_xlpm.x)))</f>
        <v>https://orcid.org/0000-0002-0981-7442</v>
      </c>
      <c r="Z3665" s="46" t="str">
        <f>IF(W3665="","",_xlfn.LET(_xlpm.x,VLOOKUP(W3665,'Drop-down_menus'!$D$2:$E$13,2,FALSE),IF(_xlpm.x=0,"",_xlpm.x)))</f>
        <v>https://orcid.org/0000-0002-9037-7623</v>
      </c>
      <c r="AA3665" s="46" t="str">
        <f>IF(X3665="","",_xlfn.LET(_xlpm.x,VLOOKUP(X3665,'Drop-down_menus'!$D$2:$E$13,2,FALSE),IF(_xlpm.x=0,"",_xlpm.x)))</f>
        <v>https://orcid.org/0000-0001-5748-602X</v>
      </c>
      <c r="AB3665" s="46" t="s">
        <v>172</v>
      </c>
      <c r="AC3665" s="46" t="s">
        <v>189</v>
      </c>
    </row>
    <row r="3666" spans="1:29" ht="15" customHeight="1">
      <c r="A3666" s="46">
        <v>3163</v>
      </c>
      <c r="B3666" s="2">
        <v>4721</v>
      </c>
      <c r="C3666" t="s">
        <v>919</v>
      </c>
      <c r="D3666" s="46" t="b">
        <f>COUNTIF(Events!$B$2:$B$171, C3666) &gt; 0</f>
        <v>1</v>
      </c>
      <c r="E3666" s="46" t="s">
        <v>1110</v>
      </c>
      <c r="F3666" s="46" t="s">
        <v>1108</v>
      </c>
      <c r="G3666" t="s">
        <v>177</v>
      </c>
      <c r="H3666"/>
      <c r="I3666" s="46" t="s">
        <v>177</v>
      </c>
      <c r="J3666" s="46" t="str">
        <f>IF(I3666="","",_xlfn.LET(_xlpm.x,VLOOKUP(I3666,'2026-01-09_taxon-match'!$A$2:$N$81,4,FALSE),IF(_xlpm.x=0,"",_xlpm.x)))</f>
        <v>Sterechinus neumayeri</v>
      </c>
      <c r="K3666"/>
      <c r="L3666" s="46" t="str">
        <f>IF(I3666="","",_xlfn.LET(_xlpm.x,VLOOKUP(I3666,'2026-01-09_taxon-match'!$A$2:$N$81,3,FALSE),IF(_xlpm.x=0,"",_xlpm.x)))</f>
        <v>urn:lsid:marinespecies.org:taxname:160831</v>
      </c>
      <c r="M3666" s="46" t="str">
        <f>IF($I3666="","",_xlfn.LET(_xlpm.x,VLOOKUP($I3666,'2026-01-09_taxon-match'!$A$2:$N$81,5,FALSE),IF(_xlpm.x=0,"",_xlpm.x)))</f>
        <v>(Meissner, 1900)</v>
      </c>
      <c r="N3666" s="46" t="str">
        <f>IF($I3666="","",_xlfn.LET(_xlpm.x,VLOOKUP($I3666,'2026-01-09_taxon-match'!$A$2:$N$81,6,FALSE),IF(_xlpm.x=0,"",_xlpm.x)))</f>
        <v>Animalia</v>
      </c>
      <c r="O3666" s="46" t="str">
        <f>IF($I3666="","",_xlfn.LET(_xlpm.x,VLOOKUP($I3666,'2026-01-09_taxon-match'!$A$2:$N$81,7,FALSE),IF(_xlpm.x=0,"",_xlpm.x)))</f>
        <v>Echinodermata</v>
      </c>
      <c r="P3666" s="46" t="str">
        <f>IF($I3666="","",_xlfn.LET(_xlpm.x,VLOOKUP($I3666,'2026-01-09_taxon-match'!$A$2:$N$81,8,FALSE),IF(_xlpm.x=0,"",_xlpm.x)))</f>
        <v>Echinoidea</v>
      </c>
      <c r="Q3666" s="46" t="str">
        <f>IF($I3666="","",_xlfn.LET(_xlpm.x,VLOOKUP($I3666,'2026-01-09_taxon-match'!$A$2:$N$81,9,FALSE),IF(_xlpm.x=0,"",_xlpm.x)))</f>
        <v>Camarodonta</v>
      </c>
      <c r="R3666" s="46" t="str">
        <f>IF($I3666="","",_xlfn.LET(_xlpm.x,VLOOKUP($I3666,'2026-01-09_taxon-match'!$A$2:$N$81,10,FALSE),IF(_xlpm.x=0,"",_xlpm.x)))</f>
        <v>Echinidae</v>
      </c>
      <c r="S3666" s="46" t="str">
        <f>IF($I3666="","",_xlfn.LET(_xlpm.x,VLOOKUP($I3666,'2026-01-09_taxon-match'!$A$2:$N$81,11,FALSE),IF(_xlpm.x=0,"",_xlpm.x)))</f>
        <v>Sterechinus</v>
      </c>
      <c r="T3666" s="46" t="str">
        <f>IF($I3666="","",_xlfn.LET(_xlpm.x,VLOOKUP($I3666,'2026-01-09_taxon-match'!$A$2:$N$81,13,FALSE),IF(_xlpm.x=0,"",_xlpm.x)))</f>
        <v>neumayeri</v>
      </c>
      <c r="V3666" t="s">
        <v>43</v>
      </c>
      <c r="W3666" t="s">
        <v>28</v>
      </c>
      <c r="X3666" t="s">
        <v>32</v>
      </c>
      <c r="Y3666" s="46" t="str">
        <f>IF(V3666="","",_xlfn.LET(_xlpm.x,VLOOKUP(V3666,'Drop-down_menus'!$D$2:$E$13,2,FALSE),IF(_xlpm.x=0,"",_xlpm.x)))</f>
        <v>https://orcid.org/0000-0002-0981-7442</v>
      </c>
      <c r="Z3666" s="46" t="str">
        <f>IF(W3666="","",_xlfn.LET(_xlpm.x,VLOOKUP(W3666,'Drop-down_menus'!$D$2:$E$13,2,FALSE),IF(_xlpm.x=0,"",_xlpm.x)))</f>
        <v>https://orcid.org/0000-0002-9037-7623</v>
      </c>
      <c r="AA3666" s="46" t="str">
        <f>IF(X3666="","",_xlfn.LET(_xlpm.x,VLOOKUP(X3666,'Drop-down_menus'!$D$2:$E$13,2,FALSE),IF(_xlpm.x=0,"",_xlpm.x)))</f>
        <v>https://orcid.org/0000-0001-5748-602X</v>
      </c>
      <c r="AB3666" s="46" t="s">
        <v>229</v>
      </c>
      <c r="AC3666" s="46" t="s">
        <v>1114</v>
      </c>
    </row>
    <row r="3667" spans="1:29" ht="15" customHeight="1">
      <c r="A3667" s="46">
        <v>3163</v>
      </c>
      <c r="B3667" s="2">
        <v>4722</v>
      </c>
      <c r="C3667" t="s">
        <v>919</v>
      </c>
      <c r="D3667" s="46" t="b">
        <f>COUNTIF(Events!$B$2:$B$171, C3667) &gt; 0</f>
        <v>1</v>
      </c>
      <c r="E3667" s="46" t="s">
        <v>1111</v>
      </c>
      <c r="F3667" s="46" t="s">
        <v>1108</v>
      </c>
      <c r="G3667" t="s">
        <v>177</v>
      </c>
      <c r="H3667"/>
      <c r="I3667" s="46" t="s">
        <v>177</v>
      </c>
      <c r="J3667" s="46" t="str">
        <f>IF(I3667="","",_xlfn.LET(_xlpm.x,VLOOKUP(I3667,'2026-01-09_taxon-match'!$A$2:$N$81,4,FALSE),IF(_xlpm.x=0,"",_xlpm.x)))</f>
        <v>Sterechinus neumayeri</v>
      </c>
      <c r="K3667"/>
      <c r="L3667" s="46" t="str">
        <f>IF(I3667="","",_xlfn.LET(_xlpm.x,VLOOKUP(I3667,'2026-01-09_taxon-match'!$A$2:$N$81,3,FALSE),IF(_xlpm.x=0,"",_xlpm.x)))</f>
        <v>urn:lsid:marinespecies.org:taxname:160831</v>
      </c>
      <c r="M3667" s="46" t="str">
        <f>IF($I3667="","",_xlfn.LET(_xlpm.x,VLOOKUP($I3667,'2026-01-09_taxon-match'!$A$2:$N$81,5,FALSE),IF(_xlpm.x=0,"",_xlpm.x)))</f>
        <v>(Meissner, 1900)</v>
      </c>
      <c r="N3667" s="46" t="str">
        <f>IF($I3667="","",_xlfn.LET(_xlpm.x,VLOOKUP($I3667,'2026-01-09_taxon-match'!$A$2:$N$81,6,FALSE),IF(_xlpm.x=0,"",_xlpm.x)))</f>
        <v>Animalia</v>
      </c>
      <c r="O3667" s="46" t="str">
        <f>IF($I3667="","",_xlfn.LET(_xlpm.x,VLOOKUP($I3667,'2026-01-09_taxon-match'!$A$2:$N$81,7,FALSE),IF(_xlpm.x=0,"",_xlpm.x)))</f>
        <v>Echinodermata</v>
      </c>
      <c r="P3667" s="46" t="str">
        <f>IF($I3667="","",_xlfn.LET(_xlpm.x,VLOOKUP($I3667,'2026-01-09_taxon-match'!$A$2:$N$81,8,FALSE),IF(_xlpm.x=0,"",_xlpm.x)))</f>
        <v>Echinoidea</v>
      </c>
      <c r="Q3667" s="46" t="str">
        <f>IF($I3667="","",_xlfn.LET(_xlpm.x,VLOOKUP($I3667,'2026-01-09_taxon-match'!$A$2:$N$81,9,FALSE),IF(_xlpm.x=0,"",_xlpm.x)))</f>
        <v>Camarodonta</v>
      </c>
      <c r="R3667" s="46" t="str">
        <f>IF($I3667="","",_xlfn.LET(_xlpm.x,VLOOKUP($I3667,'2026-01-09_taxon-match'!$A$2:$N$81,10,FALSE),IF(_xlpm.x=0,"",_xlpm.x)))</f>
        <v>Echinidae</v>
      </c>
      <c r="S3667" s="46" t="str">
        <f>IF($I3667="","",_xlfn.LET(_xlpm.x,VLOOKUP($I3667,'2026-01-09_taxon-match'!$A$2:$N$81,11,FALSE),IF(_xlpm.x=0,"",_xlpm.x)))</f>
        <v>Sterechinus</v>
      </c>
      <c r="T3667" s="46" t="str">
        <f>IF($I3667="","",_xlfn.LET(_xlpm.x,VLOOKUP($I3667,'2026-01-09_taxon-match'!$A$2:$N$81,13,FALSE),IF(_xlpm.x=0,"",_xlpm.x)))</f>
        <v>neumayeri</v>
      </c>
      <c r="V3667" t="s">
        <v>43</v>
      </c>
      <c r="W3667" t="s">
        <v>28</v>
      </c>
      <c r="X3667" t="s">
        <v>32</v>
      </c>
      <c r="Y3667" s="46" t="str">
        <f>IF(V3667="","",_xlfn.LET(_xlpm.x,VLOOKUP(V3667,'Drop-down_menus'!$D$2:$E$13,2,FALSE),IF(_xlpm.x=0,"",_xlpm.x)))</f>
        <v>https://orcid.org/0000-0002-0981-7442</v>
      </c>
      <c r="Z3667" s="46" t="str">
        <f>IF(W3667="","",_xlfn.LET(_xlpm.x,VLOOKUP(W3667,'Drop-down_menus'!$D$2:$E$13,2,FALSE),IF(_xlpm.x=0,"",_xlpm.x)))</f>
        <v>https://orcid.org/0000-0002-9037-7623</v>
      </c>
      <c r="AA3667" s="46" t="str">
        <f>IF(X3667="","",_xlfn.LET(_xlpm.x,VLOOKUP(X3667,'Drop-down_menus'!$D$2:$E$13,2,FALSE),IF(_xlpm.x=0,"",_xlpm.x)))</f>
        <v>https://orcid.org/0000-0001-5748-602X</v>
      </c>
      <c r="AB3667" s="46" t="s">
        <v>229</v>
      </c>
      <c r="AC3667" s="46" t="s">
        <v>1114</v>
      </c>
    </row>
    <row r="3668" spans="1:29" ht="15" customHeight="1">
      <c r="A3668" s="46">
        <v>3163</v>
      </c>
      <c r="B3668" s="2">
        <v>4723</v>
      </c>
      <c r="C3668" t="s">
        <v>919</v>
      </c>
      <c r="D3668" s="46" t="b">
        <f>COUNTIF(Events!$B$2:$B$171, C3668) &gt; 0</f>
        <v>1</v>
      </c>
      <c r="E3668" s="2" t="s">
        <v>1106</v>
      </c>
      <c r="F3668" s="46" t="s">
        <v>1105</v>
      </c>
      <c r="G3668" t="s">
        <v>177</v>
      </c>
      <c r="H3668"/>
      <c r="I3668" s="46" t="s">
        <v>177</v>
      </c>
      <c r="J3668" s="46" t="str">
        <f>IF(I3668="","",_xlfn.LET(_xlpm.x,VLOOKUP(I3668,'2026-01-09_taxon-match'!$A$2:$N$81,4,FALSE),IF(_xlpm.x=0,"",_xlpm.x)))</f>
        <v>Sterechinus neumayeri</v>
      </c>
      <c r="K3668"/>
      <c r="L3668" s="46" t="str">
        <f>IF(I3668="","",_xlfn.LET(_xlpm.x,VLOOKUP(I3668,'2026-01-09_taxon-match'!$A$2:$N$81,3,FALSE),IF(_xlpm.x=0,"",_xlpm.x)))</f>
        <v>urn:lsid:marinespecies.org:taxname:160831</v>
      </c>
      <c r="M3668" s="46" t="str">
        <f>IF($I3668="","",_xlfn.LET(_xlpm.x,VLOOKUP($I3668,'2026-01-09_taxon-match'!$A$2:$N$81,5,FALSE),IF(_xlpm.x=0,"",_xlpm.x)))</f>
        <v>(Meissner, 1900)</v>
      </c>
      <c r="N3668" s="46" t="str">
        <f>IF($I3668="","",_xlfn.LET(_xlpm.x,VLOOKUP($I3668,'2026-01-09_taxon-match'!$A$2:$N$81,6,FALSE),IF(_xlpm.x=0,"",_xlpm.x)))</f>
        <v>Animalia</v>
      </c>
      <c r="O3668" s="46" t="str">
        <f>IF($I3668="","",_xlfn.LET(_xlpm.x,VLOOKUP($I3668,'2026-01-09_taxon-match'!$A$2:$N$81,7,FALSE),IF(_xlpm.x=0,"",_xlpm.x)))</f>
        <v>Echinodermata</v>
      </c>
      <c r="P3668" s="46" t="str">
        <f>IF($I3668="","",_xlfn.LET(_xlpm.x,VLOOKUP($I3668,'2026-01-09_taxon-match'!$A$2:$N$81,8,FALSE),IF(_xlpm.x=0,"",_xlpm.x)))</f>
        <v>Echinoidea</v>
      </c>
      <c r="Q3668" s="46" t="str">
        <f>IF($I3668="","",_xlfn.LET(_xlpm.x,VLOOKUP($I3668,'2026-01-09_taxon-match'!$A$2:$N$81,9,FALSE),IF(_xlpm.x=0,"",_xlpm.x)))</f>
        <v>Camarodonta</v>
      </c>
      <c r="R3668" s="46" t="str">
        <f>IF($I3668="","",_xlfn.LET(_xlpm.x,VLOOKUP($I3668,'2026-01-09_taxon-match'!$A$2:$N$81,10,FALSE),IF(_xlpm.x=0,"",_xlpm.x)))</f>
        <v>Echinidae</v>
      </c>
      <c r="S3668" s="46" t="str">
        <f>IF($I3668="","",_xlfn.LET(_xlpm.x,VLOOKUP($I3668,'2026-01-09_taxon-match'!$A$2:$N$81,11,FALSE),IF(_xlpm.x=0,"",_xlpm.x)))</f>
        <v>Sterechinus</v>
      </c>
      <c r="T3668" s="46" t="str">
        <f>IF($I3668="","",_xlfn.LET(_xlpm.x,VLOOKUP($I3668,'2026-01-09_taxon-match'!$A$2:$N$81,13,FALSE),IF(_xlpm.x=0,"",_xlpm.x)))</f>
        <v>neumayeri</v>
      </c>
      <c r="V3668" t="s">
        <v>43</v>
      </c>
      <c r="W3668" t="s">
        <v>28</v>
      </c>
      <c r="X3668" t="s">
        <v>32</v>
      </c>
      <c r="Y3668" s="46" t="str">
        <f>IF(V3668="","",_xlfn.LET(_xlpm.x,VLOOKUP(V3668,'Drop-down_menus'!$D$2:$E$13,2,FALSE),IF(_xlpm.x=0,"",_xlpm.x)))</f>
        <v>https://orcid.org/0000-0002-0981-7442</v>
      </c>
      <c r="Z3668" s="46" t="str">
        <f>IF(W3668="","",_xlfn.LET(_xlpm.x,VLOOKUP(W3668,'Drop-down_menus'!$D$2:$E$13,2,FALSE),IF(_xlpm.x=0,"",_xlpm.x)))</f>
        <v>https://orcid.org/0000-0002-9037-7623</v>
      </c>
      <c r="AA3668" s="46" t="str">
        <f>IF(X3668="","",_xlfn.LET(_xlpm.x,VLOOKUP(X3668,'Drop-down_menus'!$D$2:$E$13,2,FALSE),IF(_xlpm.x=0,"",_xlpm.x)))</f>
        <v>https://orcid.org/0000-0001-5748-602X</v>
      </c>
      <c r="AB3668" s="46" t="s">
        <v>300</v>
      </c>
      <c r="AC3668" s="46" t="s">
        <v>1115</v>
      </c>
    </row>
    <row r="3669" spans="1:29" ht="15" customHeight="1">
      <c r="A3669" s="46">
        <v>3164</v>
      </c>
      <c r="B3669" s="2">
        <v>4724</v>
      </c>
      <c r="C3669" t="s">
        <v>919</v>
      </c>
      <c r="D3669" s="46" t="b">
        <f>COUNTIF(Events!$B$2:$B$171, C3669) &gt; 0</f>
        <v>1</v>
      </c>
      <c r="E3669" s="46" t="s">
        <v>1113</v>
      </c>
      <c r="F3669" s="2" t="s">
        <v>1104</v>
      </c>
      <c r="G3669" t="s">
        <v>177</v>
      </c>
      <c r="H3669"/>
      <c r="I3669" s="46" t="s">
        <v>177</v>
      </c>
      <c r="J3669" s="46" t="str">
        <f>IF(I3669="","",_xlfn.LET(_xlpm.x,VLOOKUP(I3669,'2026-01-09_taxon-match'!$A$2:$N$81,4,FALSE),IF(_xlpm.x=0,"",_xlpm.x)))</f>
        <v>Sterechinus neumayeri</v>
      </c>
      <c r="K3669"/>
      <c r="L3669" s="46" t="str">
        <f>IF(I3669="","",_xlfn.LET(_xlpm.x,VLOOKUP(I3669,'2026-01-09_taxon-match'!$A$2:$N$81,3,FALSE),IF(_xlpm.x=0,"",_xlpm.x)))</f>
        <v>urn:lsid:marinespecies.org:taxname:160831</v>
      </c>
      <c r="M3669" s="46" t="str">
        <f>IF($I3669="","",_xlfn.LET(_xlpm.x,VLOOKUP($I3669,'2026-01-09_taxon-match'!$A$2:$N$81,5,FALSE),IF(_xlpm.x=0,"",_xlpm.x)))</f>
        <v>(Meissner, 1900)</v>
      </c>
      <c r="N3669" s="46" t="str">
        <f>IF($I3669="","",_xlfn.LET(_xlpm.x,VLOOKUP($I3669,'2026-01-09_taxon-match'!$A$2:$N$81,6,FALSE),IF(_xlpm.x=0,"",_xlpm.x)))</f>
        <v>Animalia</v>
      </c>
      <c r="O3669" s="46" t="str">
        <f>IF($I3669="","",_xlfn.LET(_xlpm.x,VLOOKUP($I3669,'2026-01-09_taxon-match'!$A$2:$N$81,7,FALSE),IF(_xlpm.x=0,"",_xlpm.x)))</f>
        <v>Echinodermata</v>
      </c>
      <c r="P3669" s="46" t="str">
        <f>IF($I3669="","",_xlfn.LET(_xlpm.x,VLOOKUP($I3669,'2026-01-09_taxon-match'!$A$2:$N$81,8,FALSE),IF(_xlpm.x=0,"",_xlpm.x)))</f>
        <v>Echinoidea</v>
      </c>
      <c r="Q3669" s="46" t="str">
        <f>IF($I3669="","",_xlfn.LET(_xlpm.x,VLOOKUP($I3669,'2026-01-09_taxon-match'!$A$2:$N$81,9,FALSE),IF(_xlpm.x=0,"",_xlpm.x)))</f>
        <v>Camarodonta</v>
      </c>
      <c r="R3669" s="46" t="str">
        <f>IF($I3669="","",_xlfn.LET(_xlpm.x,VLOOKUP($I3669,'2026-01-09_taxon-match'!$A$2:$N$81,10,FALSE),IF(_xlpm.x=0,"",_xlpm.x)))</f>
        <v>Echinidae</v>
      </c>
      <c r="S3669" s="46" t="str">
        <f>IF($I3669="","",_xlfn.LET(_xlpm.x,VLOOKUP($I3669,'2026-01-09_taxon-match'!$A$2:$N$81,11,FALSE),IF(_xlpm.x=0,"",_xlpm.x)))</f>
        <v>Sterechinus</v>
      </c>
      <c r="T3669" s="46" t="str">
        <f>IF($I3669="","",_xlfn.LET(_xlpm.x,VLOOKUP($I3669,'2026-01-09_taxon-match'!$A$2:$N$81,13,FALSE),IF(_xlpm.x=0,"",_xlpm.x)))</f>
        <v>neumayeri</v>
      </c>
      <c r="U3669"/>
      <c r="V3669" t="s">
        <v>43</v>
      </c>
      <c r="W3669" t="s">
        <v>28</v>
      </c>
      <c r="X3669" t="s">
        <v>32</v>
      </c>
      <c r="Y3669" s="46" t="str">
        <f>IF(V3669="","",_xlfn.LET(_xlpm.x,VLOOKUP(V3669,'Drop-down_menus'!$D$2:$E$13,2,FALSE),IF(_xlpm.x=0,"",_xlpm.x)))</f>
        <v>https://orcid.org/0000-0002-0981-7442</v>
      </c>
      <c r="Z3669" s="46" t="str">
        <f>IF(W3669="","",_xlfn.LET(_xlpm.x,VLOOKUP(W3669,'Drop-down_menus'!$D$2:$E$13,2,FALSE),IF(_xlpm.x=0,"",_xlpm.x)))</f>
        <v>https://orcid.org/0000-0002-9037-7623</v>
      </c>
      <c r="AA3669" s="46" t="str">
        <f>IF(X3669="","",_xlfn.LET(_xlpm.x,VLOOKUP(X3669,'Drop-down_menus'!$D$2:$E$13,2,FALSE),IF(_xlpm.x=0,"",_xlpm.x)))</f>
        <v>https://orcid.org/0000-0001-5748-602X</v>
      </c>
      <c r="AB3669" s="46" t="s">
        <v>172</v>
      </c>
      <c r="AC3669" s="46" t="s">
        <v>1114</v>
      </c>
    </row>
    <row r="3670" spans="1:29" ht="15" customHeight="1">
      <c r="A3670" s="46">
        <v>3164</v>
      </c>
      <c r="B3670" s="2">
        <v>4725</v>
      </c>
      <c r="C3670" t="s">
        <v>919</v>
      </c>
      <c r="D3670" s="46" t="b">
        <f>COUNTIF(Events!$B$2:$B$171, C3670) &gt; 0</f>
        <v>1</v>
      </c>
      <c r="E3670" s="46" t="s">
        <v>1109</v>
      </c>
      <c r="F3670" s="46" t="s">
        <v>1107</v>
      </c>
      <c r="G3670" t="s">
        <v>177</v>
      </c>
      <c r="H3670"/>
      <c r="I3670" s="46" t="s">
        <v>177</v>
      </c>
      <c r="J3670" s="46" t="str">
        <f>IF(I3670="","",_xlfn.LET(_xlpm.x,VLOOKUP(I3670,'2026-01-09_taxon-match'!$A$2:$N$81,4,FALSE),IF(_xlpm.x=0,"",_xlpm.x)))</f>
        <v>Sterechinus neumayeri</v>
      </c>
      <c r="K3670"/>
      <c r="L3670" s="46" t="str">
        <f>IF(I3670="","",_xlfn.LET(_xlpm.x,VLOOKUP(I3670,'2026-01-09_taxon-match'!$A$2:$N$81,3,FALSE),IF(_xlpm.x=0,"",_xlpm.x)))</f>
        <v>urn:lsid:marinespecies.org:taxname:160831</v>
      </c>
      <c r="M3670" s="46" t="str">
        <f>IF($I3670="","",_xlfn.LET(_xlpm.x,VLOOKUP($I3670,'2026-01-09_taxon-match'!$A$2:$N$81,5,FALSE),IF(_xlpm.x=0,"",_xlpm.x)))</f>
        <v>(Meissner, 1900)</v>
      </c>
      <c r="N3670" s="46" t="str">
        <f>IF($I3670="","",_xlfn.LET(_xlpm.x,VLOOKUP($I3670,'2026-01-09_taxon-match'!$A$2:$N$81,6,FALSE),IF(_xlpm.x=0,"",_xlpm.x)))</f>
        <v>Animalia</v>
      </c>
      <c r="O3670" s="46" t="str">
        <f>IF($I3670="","",_xlfn.LET(_xlpm.x,VLOOKUP($I3670,'2026-01-09_taxon-match'!$A$2:$N$81,7,FALSE),IF(_xlpm.x=0,"",_xlpm.x)))</f>
        <v>Echinodermata</v>
      </c>
      <c r="P3670" s="46" t="str">
        <f>IF($I3670="","",_xlfn.LET(_xlpm.x,VLOOKUP($I3670,'2026-01-09_taxon-match'!$A$2:$N$81,8,FALSE),IF(_xlpm.x=0,"",_xlpm.x)))</f>
        <v>Echinoidea</v>
      </c>
      <c r="Q3670" s="46" t="str">
        <f>IF($I3670="","",_xlfn.LET(_xlpm.x,VLOOKUP($I3670,'2026-01-09_taxon-match'!$A$2:$N$81,9,FALSE),IF(_xlpm.x=0,"",_xlpm.x)))</f>
        <v>Camarodonta</v>
      </c>
      <c r="R3670" s="46" t="str">
        <f>IF($I3670="","",_xlfn.LET(_xlpm.x,VLOOKUP($I3670,'2026-01-09_taxon-match'!$A$2:$N$81,10,FALSE),IF(_xlpm.x=0,"",_xlpm.x)))</f>
        <v>Echinidae</v>
      </c>
      <c r="S3670" s="46" t="str">
        <f>IF($I3670="","",_xlfn.LET(_xlpm.x,VLOOKUP($I3670,'2026-01-09_taxon-match'!$A$2:$N$81,11,FALSE),IF(_xlpm.x=0,"",_xlpm.x)))</f>
        <v>Sterechinus</v>
      </c>
      <c r="T3670" s="46" t="str">
        <f>IF($I3670="","",_xlfn.LET(_xlpm.x,VLOOKUP($I3670,'2026-01-09_taxon-match'!$A$2:$N$81,13,FALSE),IF(_xlpm.x=0,"",_xlpm.x)))</f>
        <v>neumayeri</v>
      </c>
      <c r="V3670" t="s">
        <v>43</v>
      </c>
      <c r="W3670" t="s">
        <v>28</v>
      </c>
      <c r="X3670" t="s">
        <v>32</v>
      </c>
      <c r="Y3670" s="46" t="str">
        <f>IF(V3670="","",_xlfn.LET(_xlpm.x,VLOOKUP(V3670,'Drop-down_menus'!$D$2:$E$13,2,FALSE),IF(_xlpm.x=0,"",_xlpm.x)))</f>
        <v>https://orcid.org/0000-0002-0981-7442</v>
      </c>
      <c r="Z3670" s="46" t="str">
        <f>IF(W3670="","",_xlfn.LET(_xlpm.x,VLOOKUP(W3670,'Drop-down_menus'!$D$2:$E$13,2,FALSE),IF(_xlpm.x=0,"",_xlpm.x)))</f>
        <v>https://orcid.org/0000-0002-9037-7623</v>
      </c>
      <c r="AA3670" s="46" t="str">
        <f>IF(X3670="","",_xlfn.LET(_xlpm.x,VLOOKUP(X3670,'Drop-down_menus'!$D$2:$E$13,2,FALSE),IF(_xlpm.x=0,"",_xlpm.x)))</f>
        <v>https://orcid.org/0000-0001-5748-602X</v>
      </c>
      <c r="AB3670" s="46" t="s">
        <v>172</v>
      </c>
      <c r="AC3670" s="46" t="s">
        <v>189</v>
      </c>
    </row>
    <row r="3671" spans="1:29" ht="15" customHeight="1">
      <c r="A3671" s="46">
        <v>3164</v>
      </c>
      <c r="B3671" s="2">
        <v>4726</v>
      </c>
      <c r="C3671" t="s">
        <v>919</v>
      </c>
      <c r="D3671" s="46" t="b">
        <f>COUNTIF(Events!$B$2:$B$171, C3671) &gt; 0</f>
        <v>1</v>
      </c>
      <c r="E3671" s="46" t="s">
        <v>1110</v>
      </c>
      <c r="F3671" s="46" t="s">
        <v>1108</v>
      </c>
      <c r="G3671" t="s">
        <v>177</v>
      </c>
      <c r="H3671"/>
      <c r="I3671" s="46" t="s">
        <v>177</v>
      </c>
      <c r="J3671" s="46" t="str">
        <f>IF(I3671="","",_xlfn.LET(_xlpm.x,VLOOKUP(I3671,'2026-01-09_taxon-match'!$A$2:$N$81,4,FALSE),IF(_xlpm.x=0,"",_xlpm.x)))</f>
        <v>Sterechinus neumayeri</v>
      </c>
      <c r="K3671"/>
      <c r="L3671" s="46" t="str">
        <f>IF(I3671="","",_xlfn.LET(_xlpm.x,VLOOKUP(I3671,'2026-01-09_taxon-match'!$A$2:$N$81,3,FALSE),IF(_xlpm.x=0,"",_xlpm.x)))</f>
        <v>urn:lsid:marinespecies.org:taxname:160831</v>
      </c>
      <c r="M3671" s="46" t="str">
        <f>IF($I3671="","",_xlfn.LET(_xlpm.x,VLOOKUP($I3671,'2026-01-09_taxon-match'!$A$2:$N$81,5,FALSE),IF(_xlpm.x=0,"",_xlpm.x)))</f>
        <v>(Meissner, 1900)</v>
      </c>
      <c r="N3671" s="46" t="str">
        <f>IF($I3671="","",_xlfn.LET(_xlpm.x,VLOOKUP($I3671,'2026-01-09_taxon-match'!$A$2:$N$81,6,FALSE),IF(_xlpm.x=0,"",_xlpm.x)))</f>
        <v>Animalia</v>
      </c>
      <c r="O3671" s="46" t="str">
        <f>IF($I3671="","",_xlfn.LET(_xlpm.x,VLOOKUP($I3671,'2026-01-09_taxon-match'!$A$2:$N$81,7,FALSE),IF(_xlpm.x=0,"",_xlpm.x)))</f>
        <v>Echinodermata</v>
      </c>
      <c r="P3671" s="46" t="str">
        <f>IF($I3671="","",_xlfn.LET(_xlpm.x,VLOOKUP($I3671,'2026-01-09_taxon-match'!$A$2:$N$81,8,FALSE),IF(_xlpm.x=0,"",_xlpm.x)))</f>
        <v>Echinoidea</v>
      </c>
      <c r="Q3671" s="46" t="str">
        <f>IF($I3671="","",_xlfn.LET(_xlpm.x,VLOOKUP($I3671,'2026-01-09_taxon-match'!$A$2:$N$81,9,FALSE),IF(_xlpm.x=0,"",_xlpm.x)))</f>
        <v>Camarodonta</v>
      </c>
      <c r="R3671" s="46" t="str">
        <f>IF($I3671="","",_xlfn.LET(_xlpm.x,VLOOKUP($I3671,'2026-01-09_taxon-match'!$A$2:$N$81,10,FALSE),IF(_xlpm.x=0,"",_xlpm.x)))</f>
        <v>Echinidae</v>
      </c>
      <c r="S3671" s="46" t="str">
        <f>IF($I3671="","",_xlfn.LET(_xlpm.x,VLOOKUP($I3671,'2026-01-09_taxon-match'!$A$2:$N$81,11,FALSE),IF(_xlpm.x=0,"",_xlpm.x)))</f>
        <v>Sterechinus</v>
      </c>
      <c r="T3671" s="46" t="str">
        <f>IF($I3671="","",_xlfn.LET(_xlpm.x,VLOOKUP($I3671,'2026-01-09_taxon-match'!$A$2:$N$81,13,FALSE),IF(_xlpm.x=0,"",_xlpm.x)))</f>
        <v>neumayeri</v>
      </c>
      <c r="V3671" t="s">
        <v>43</v>
      </c>
      <c r="W3671" t="s">
        <v>28</v>
      </c>
      <c r="X3671" t="s">
        <v>32</v>
      </c>
      <c r="Y3671" s="46" t="str">
        <f>IF(V3671="","",_xlfn.LET(_xlpm.x,VLOOKUP(V3671,'Drop-down_menus'!$D$2:$E$13,2,FALSE),IF(_xlpm.x=0,"",_xlpm.x)))</f>
        <v>https://orcid.org/0000-0002-0981-7442</v>
      </c>
      <c r="Z3671" s="46" t="str">
        <f>IF(W3671="","",_xlfn.LET(_xlpm.x,VLOOKUP(W3671,'Drop-down_menus'!$D$2:$E$13,2,FALSE),IF(_xlpm.x=0,"",_xlpm.x)))</f>
        <v>https://orcid.org/0000-0002-9037-7623</v>
      </c>
      <c r="AA3671" s="46" t="str">
        <f>IF(X3671="","",_xlfn.LET(_xlpm.x,VLOOKUP(X3671,'Drop-down_menus'!$D$2:$E$13,2,FALSE),IF(_xlpm.x=0,"",_xlpm.x)))</f>
        <v>https://orcid.org/0000-0001-5748-602X</v>
      </c>
      <c r="AB3671" s="46" t="s">
        <v>229</v>
      </c>
      <c r="AC3671" s="46" t="s">
        <v>1114</v>
      </c>
    </row>
    <row r="3672" spans="1:29" ht="15" customHeight="1">
      <c r="A3672" s="46">
        <v>3164</v>
      </c>
      <c r="B3672" s="2">
        <v>4727</v>
      </c>
      <c r="C3672" t="s">
        <v>919</v>
      </c>
      <c r="D3672" s="46" t="b">
        <f>COUNTIF(Events!$B$2:$B$171, C3672) &gt; 0</f>
        <v>1</v>
      </c>
      <c r="E3672" s="46" t="s">
        <v>1111</v>
      </c>
      <c r="F3672" s="46" t="s">
        <v>1108</v>
      </c>
      <c r="G3672" t="s">
        <v>177</v>
      </c>
      <c r="H3672"/>
      <c r="I3672" s="46" t="s">
        <v>177</v>
      </c>
      <c r="J3672" s="46" t="str">
        <f>IF(I3672="","",_xlfn.LET(_xlpm.x,VLOOKUP(I3672,'2026-01-09_taxon-match'!$A$2:$N$81,4,FALSE),IF(_xlpm.x=0,"",_xlpm.x)))</f>
        <v>Sterechinus neumayeri</v>
      </c>
      <c r="K3672"/>
      <c r="L3672" s="46" t="str">
        <f>IF(I3672="","",_xlfn.LET(_xlpm.x,VLOOKUP(I3672,'2026-01-09_taxon-match'!$A$2:$N$81,3,FALSE),IF(_xlpm.x=0,"",_xlpm.x)))</f>
        <v>urn:lsid:marinespecies.org:taxname:160831</v>
      </c>
      <c r="M3672" s="46" t="str">
        <f>IF($I3672="","",_xlfn.LET(_xlpm.x,VLOOKUP($I3672,'2026-01-09_taxon-match'!$A$2:$N$81,5,FALSE),IF(_xlpm.x=0,"",_xlpm.x)))</f>
        <v>(Meissner, 1900)</v>
      </c>
      <c r="N3672" s="46" t="str">
        <f>IF($I3672="","",_xlfn.LET(_xlpm.x,VLOOKUP($I3672,'2026-01-09_taxon-match'!$A$2:$N$81,6,FALSE),IF(_xlpm.x=0,"",_xlpm.x)))</f>
        <v>Animalia</v>
      </c>
      <c r="O3672" s="46" t="str">
        <f>IF($I3672="","",_xlfn.LET(_xlpm.x,VLOOKUP($I3672,'2026-01-09_taxon-match'!$A$2:$N$81,7,FALSE),IF(_xlpm.x=0,"",_xlpm.x)))</f>
        <v>Echinodermata</v>
      </c>
      <c r="P3672" s="46" t="str">
        <f>IF($I3672="","",_xlfn.LET(_xlpm.x,VLOOKUP($I3672,'2026-01-09_taxon-match'!$A$2:$N$81,8,FALSE),IF(_xlpm.x=0,"",_xlpm.x)))</f>
        <v>Echinoidea</v>
      </c>
      <c r="Q3672" s="46" t="str">
        <f>IF($I3672="","",_xlfn.LET(_xlpm.x,VLOOKUP($I3672,'2026-01-09_taxon-match'!$A$2:$N$81,9,FALSE),IF(_xlpm.x=0,"",_xlpm.x)))</f>
        <v>Camarodonta</v>
      </c>
      <c r="R3672" s="46" t="str">
        <f>IF($I3672="","",_xlfn.LET(_xlpm.x,VLOOKUP($I3672,'2026-01-09_taxon-match'!$A$2:$N$81,10,FALSE),IF(_xlpm.x=0,"",_xlpm.x)))</f>
        <v>Echinidae</v>
      </c>
      <c r="S3672" s="46" t="str">
        <f>IF($I3672="","",_xlfn.LET(_xlpm.x,VLOOKUP($I3672,'2026-01-09_taxon-match'!$A$2:$N$81,11,FALSE),IF(_xlpm.x=0,"",_xlpm.x)))</f>
        <v>Sterechinus</v>
      </c>
      <c r="T3672" s="46" t="str">
        <f>IF($I3672="","",_xlfn.LET(_xlpm.x,VLOOKUP($I3672,'2026-01-09_taxon-match'!$A$2:$N$81,13,FALSE),IF(_xlpm.x=0,"",_xlpm.x)))</f>
        <v>neumayeri</v>
      </c>
      <c r="V3672" t="s">
        <v>43</v>
      </c>
      <c r="W3672" t="s">
        <v>28</v>
      </c>
      <c r="X3672" t="s">
        <v>32</v>
      </c>
      <c r="Y3672" s="46" t="str">
        <f>IF(V3672="","",_xlfn.LET(_xlpm.x,VLOOKUP(V3672,'Drop-down_menus'!$D$2:$E$13,2,FALSE),IF(_xlpm.x=0,"",_xlpm.x)))</f>
        <v>https://orcid.org/0000-0002-0981-7442</v>
      </c>
      <c r="Z3672" s="46" t="str">
        <f>IF(W3672="","",_xlfn.LET(_xlpm.x,VLOOKUP(W3672,'Drop-down_menus'!$D$2:$E$13,2,FALSE),IF(_xlpm.x=0,"",_xlpm.x)))</f>
        <v>https://orcid.org/0000-0002-9037-7623</v>
      </c>
      <c r="AA3672" s="46" t="str">
        <f>IF(X3672="","",_xlfn.LET(_xlpm.x,VLOOKUP(X3672,'Drop-down_menus'!$D$2:$E$13,2,FALSE),IF(_xlpm.x=0,"",_xlpm.x)))</f>
        <v>https://orcid.org/0000-0001-5748-602X</v>
      </c>
      <c r="AB3672" s="46" t="s">
        <v>229</v>
      </c>
      <c r="AC3672" s="46" t="s">
        <v>1114</v>
      </c>
    </row>
    <row r="3673" spans="1:29" ht="15" customHeight="1">
      <c r="A3673" s="46">
        <v>3164</v>
      </c>
      <c r="B3673" s="2">
        <v>4728</v>
      </c>
      <c r="C3673" t="s">
        <v>919</v>
      </c>
      <c r="D3673" s="46" t="b">
        <f>COUNTIF(Events!$B$2:$B$171, C3673) &gt; 0</f>
        <v>1</v>
      </c>
      <c r="E3673" s="2" t="s">
        <v>1106</v>
      </c>
      <c r="F3673" s="46" t="s">
        <v>1105</v>
      </c>
      <c r="G3673" t="s">
        <v>177</v>
      </c>
      <c r="H3673"/>
      <c r="I3673" s="46" t="s">
        <v>177</v>
      </c>
      <c r="J3673" s="46" t="str">
        <f>IF(I3673="","",_xlfn.LET(_xlpm.x,VLOOKUP(I3673,'2026-01-09_taxon-match'!$A$2:$N$81,4,FALSE),IF(_xlpm.x=0,"",_xlpm.x)))</f>
        <v>Sterechinus neumayeri</v>
      </c>
      <c r="K3673"/>
      <c r="L3673" s="46" t="str">
        <f>IF(I3673="","",_xlfn.LET(_xlpm.x,VLOOKUP(I3673,'2026-01-09_taxon-match'!$A$2:$N$81,3,FALSE),IF(_xlpm.x=0,"",_xlpm.x)))</f>
        <v>urn:lsid:marinespecies.org:taxname:160831</v>
      </c>
      <c r="M3673" s="46" t="str">
        <f>IF($I3673="","",_xlfn.LET(_xlpm.x,VLOOKUP($I3673,'2026-01-09_taxon-match'!$A$2:$N$81,5,FALSE),IF(_xlpm.x=0,"",_xlpm.x)))</f>
        <v>(Meissner, 1900)</v>
      </c>
      <c r="N3673" s="46" t="str">
        <f>IF($I3673="","",_xlfn.LET(_xlpm.x,VLOOKUP($I3673,'2026-01-09_taxon-match'!$A$2:$N$81,6,FALSE),IF(_xlpm.x=0,"",_xlpm.x)))</f>
        <v>Animalia</v>
      </c>
      <c r="O3673" s="46" t="str">
        <f>IF($I3673="","",_xlfn.LET(_xlpm.x,VLOOKUP($I3673,'2026-01-09_taxon-match'!$A$2:$N$81,7,FALSE),IF(_xlpm.x=0,"",_xlpm.x)))</f>
        <v>Echinodermata</v>
      </c>
      <c r="P3673" s="46" t="str">
        <f>IF($I3673="","",_xlfn.LET(_xlpm.x,VLOOKUP($I3673,'2026-01-09_taxon-match'!$A$2:$N$81,8,FALSE),IF(_xlpm.x=0,"",_xlpm.x)))</f>
        <v>Echinoidea</v>
      </c>
      <c r="Q3673" s="46" t="str">
        <f>IF($I3673="","",_xlfn.LET(_xlpm.x,VLOOKUP($I3673,'2026-01-09_taxon-match'!$A$2:$N$81,9,FALSE),IF(_xlpm.x=0,"",_xlpm.x)))</f>
        <v>Camarodonta</v>
      </c>
      <c r="R3673" s="46" t="str">
        <f>IF($I3673="","",_xlfn.LET(_xlpm.x,VLOOKUP($I3673,'2026-01-09_taxon-match'!$A$2:$N$81,10,FALSE),IF(_xlpm.x=0,"",_xlpm.x)))</f>
        <v>Echinidae</v>
      </c>
      <c r="S3673" s="46" t="str">
        <f>IF($I3673="","",_xlfn.LET(_xlpm.x,VLOOKUP($I3673,'2026-01-09_taxon-match'!$A$2:$N$81,11,FALSE),IF(_xlpm.x=0,"",_xlpm.x)))</f>
        <v>Sterechinus</v>
      </c>
      <c r="T3673" s="46" t="str">
        <f>IF($I3673="","",_xlfn.LET(_xlpm.x,VLOOKUP($I3673,'2026-01-09_taxon-match'!$A$2:$N$81,13,FALSE),IF(_xlpm.x=0,"",_xlpm.x)))</f>
        <v>neumayeri</v>
      </c>
      <c r="V3673" t="s">
        <v>43</v>
      </c>
      <c r="W3673" t="s">
        <v>28</v>
      </c>
      <c r="X3673" t="s">
        <v>32</v>
      </c>
      <c r="Y3673" s="46" t="str">
        <f>IF(V3673="","",_xlfn.LET(_xlpm.x,VLOOKUP(V3673,'Drop-down_menus'!$D$2:$E$13,2,FALSE),IF(_xlpm.x=0,"",_xlpm.x)))</f>
        <v>https://orcid.org/0000-0002-0981-7442</v>
      </c>
      <c r="Z3673" s="46" t="str">
        <f>IF(W3673="","",_xlfn.LET(_xlpm.x,VLOOKUP(W3673,'Drop-down_menus'!$D$2:$E$13,2,FALSE),IF(_xlpm.x=0,"",_xlpm.x)))</f>
        <v>https://orcid.org/0000-0002-9037-7623</v>
      </c>
      <c r="AA3673" s="46" t="str">
        <f>IF(X3673="","",_xlfn.LET(_xlpm.x,VLOOKUP(X3673,'Drop-down_menus'!$D$2:$E$13,2,FALSE),IF(_xlpm.x=0,"",_xlpm.x)))</f>
        <v>https://orcid.org/0000-0001-5748-602X</v>
      </c>
      <c r="AB3673" s="46" t="s">
        <v>300</v>
      </c>
      <c r="AC3673" s="46" t="s">
        <v>1115</v>
      </c>
    </row>
    <row r="3674" spans="1:29" ht="15" customHeight="1">
      <c r="A3674" s="46">
        <v>3165</v>
      </c>
      <c r="B3674" s="2">
        <v>4729</v>
      </c>
      <c r="C3674" t="s">
        <v>919</v>
      </c>
      <c r="D3674" s="46" t="b">
        <f>COUNTIF(Events!$B$2:$B$171, C3674) &gt; 0</f>
        <v>1</v>
      </c>
      <c r="E3674" s="46" t="s">
        <v>1113</v>
      </c>
      <c r="F3674" s="2" t="s">
        <v>1104</v>
      </c>
      <c r="G3674" t="s">
        <v>177</v>
      </c>
      <c r="H3674"/>
      <c r="I3674" s="46" t="s">
        <v>177</v>
      </c>
      <c r="J3674" s="46" t="str">
        <f>IF(I3674="","",_xlfn.LET(_xlpm.x,VLOOKUP(I3674,'2026-01-09_taxon-match'!$A$2:$N$81,4,FALSE),IF(_xlpm.x=0,"",_xlpm.x)))</f>
        <v>Sterechinus neumayeri</v>
      </c>
      <c r="K3674"/>
      <c r="L3674" s="46" t="str">
        <f>IF(I3674="","",_xlfn.LET(_xlpm.x,VLOOKUP(I3674,'2026-01-09_taxon-match'!$A$2:$N$81,3,FALSE),IF(_xlpm.x=0,"",_xlpm.x)))</f>
        <v>urn:lsid:marinespecies.org:taxname:160831</v>
      </c>
      <c r="M3674" s="46" t="str">
        <f>IF($I3674="","",_xlfn.LET(_xlpm.x,VLOOKUP($I3674,'2026-01-09_taxon-match'!$A$2:$N$81,5,FALSE),IF(_xlpm.x=0,"",_xlpm.x)))</f>
        <v>(Meissner, 1900)</v>
      </c>
      <c r="N3674" s="46" t="str">
        <f>IF($I3674="","",_xlfn.LET(_xlpm.x,VLOOKUP($I3674,'2026-01-09_taxon-match'!$A$2:$N$81,6,FALSE),IF(_xlpm.x=0,"",_xlpm.x)))</f>
        <v>Animalia</v>
      </c>
      <c r="O3674" s="46" t="str">
        <f>IF($I3674="","",_xlfn.LET(_xlpm.x,VLOOKUP($I3674,'2026-01-09_taxon-match'!$A$2:$N$81,7,FALSE),IF(_xlpm.x=0,"",_xlpm.x)))</f>
        <v>Echinodermata</v>
      </c>
      <c r="P3674" s="46" t="str">
        <f>IF($I3674="","",_xlfn.LET(_xlpm.x,VLOOKUP($I3674,'2026-01-09_taxon-match'!$A$2:$N$81,8,FALSE),IF(_xlpm.x=0,"",_xlpm.x)))</f>
        <v>Echinoidea</v>
      </c>
      <c r="Q3674" s="46" t="str">
        <f>IF($I3674="","",_xlfn.LET(_xlpm.x,VLOOKUP($I3674,'2026-01-09_taxon-match'!$A$2:$N$81,9,FALSE),IF(_xlpm.x=0,"",_xlpm.x)))</f>
        <v>Camarodonta</v>
      </c>
      <c r="R3674" s="46" t="str">
        <f>IF($I3674="","",_xlfn.LET(_xlpm.x,VLOOKUP($I3674,'2026-01-09_taxon-match'!$A$2:$N$81,10,FALSE),IF(_xlpm.x=0,"",_xlpm.x)))</f>
        <v>Echinidae</v>
      </c>
      <c r="S3674" s="46" t="str">
        <f>IF($I3674="","",_xlfn.LET(_xlpm.x,VLOOKUP($I3674,'2026-01-09_taxon-match'!$A$2:$N$81,11,FALSE),IF(_xlpm.x=0,"",_xlpm.x)))</f>
        <v>Sterechinus</v>
      </c>
      <c r="T3674" s="46" t="str">
        <f>IF($I3674="","",_xlfn.LET(_xlpm.x,VLOOKUP($I3674,'2026-01-09_taxon-match'!$A$2:$N$81,13,FALSE),IF(_xlpm.x=0,"",_xlpm.x)))</f>
        <v>neumayeri</v>
      </c>
      <c r="U3674"/>
      <c r="V3674" t="s">
        <v>43</v>
      </c>
      <c r="W3674" t="s">
        <v>28</v>
      </c>
      <c r="X3674" t="s">
        <v>32</v>
      </c>
      <c r="Y3674" s="46" t="str">
        <f>IF(V3674="","",_xlfn.LET(_xlpm.x,VLOOKUP(V3674,'Drop-down_menus'!$D$2:$E$13,2,FALSE),IF(_xlpm.x=0,"",_xlpm.x)))</f>
        <v>https://orcid.org/0000-0002-0981-7442</v>
      </c>
      <c r="Z3674" s="46" t="str">
        <f>IF(W3674="","",_xlfn.LET(_xlpm.x,VLOOKUP(W3674,'Drop-down_menus'!$D$2:$E$13,2,FALSE),IF(_xlpm.x=0,"",_xlpm.x)))</f>
        <v>https://orcid.org/0000-0002-9037-7623</v>
      </c>
      <c r="AA3674" s="46" t="str">
        <f>IF(X3674="","",_xlfn.LET(_xlpm.x,VLOOKUP(X3674,'Drop-down_menus'!$D$2:$E$13,2,FALSE),IF(_xlpm.x=0,"",_xlpm.x)))</f>
        <v>https://orcid.org/0000-0001-5748-602X</v>
      </c>
      <c r="AB3674" s="46" t="s">
        <v>172</v>
      </c>
      <c r="AC3674" s="46" t="s">
        <v>1114</v>
      </c>
    </row>
    <row r="3675" spans="1:29" ht="15" customHeight="1">
      <c r="A3675" s="46">
        <v>3165</v>
      </c>
      <c r="B3675" s="2">
        <v>4730</v>
      </c>
      <c r="C3675" t="s">
        <v>919</v>
      </c>
      <c r="D3675" s="46" t="b">
        <f>COUNTIF(Events!$B$2:$B$171, C3675) &gt; 0</f>
        <v>1</v>
      </c>
      <c r="E3675" s="46" t="s">
        <v>1109</v>
      </c>
      <c r="F3675" s="46" t="s">
        <v>1107</v>
      </c>
      <c r="G3675" t="s">
        <v>177</v>
      </c>
      <c r="H3675"/>
      <c r="I3675" s="46" t="s">
        <v>177</v>
      </c>
      <c r="J3675" s="46" t="str">
        <f>IF(I3675="","",_xlfn.LET(_xlpm.x,VLOOKUP(I3675,'2026-01-09_taxon-match'!$A$2:$N$81,4,FALSE),IF(_xlpm.x=0,"",_xlpm.x)))</f>
        <v>Sterechinus neumayeri</v>
      </c>
      <c r="K3675"/>
      <c r="L3675" s="46" t="str">
        <f>IF(I3675="","",_xlfn.LET(_xlpm.x,VLOOKUP(I3675,'2026-01-09_taxon-match'!$A$2:$N$81,3,FALSE),IF(_xlpm.x=0,"",_xlpm.x)))</f>
        <v>urn:lsid:marinespecies.org:taxname:160831</v>
      </c>
      <c r="M3675" s="46" t="str">
        <f>IF($I3675="","",_xlfn.LET(_xlpm.x,VLOOKUP($I3675,'2026-01-09_taxon-match'!$A$2:$N$81,5,FALSE),IF(_xlpm.x=0,"",_xlpm.x)))</f>
        <v>(Meissner, 1900)</v>
      </c>
      <c r="N3675" s="46" t="str">
        <f>IF($I3675="","",_xlfn.LET(_xlpm.x,VLOOKUP($I3675,'2026-01-09_taxon-match'!$A$2:$N$81,6,FALSE),IF(_xlpm.x=0,"",_xlpm.x)))</f>
        <v>Animalia</v>
      </c>
      <c r="O3675" s="46" t="str">
        <f>IF($I3675="","",_xlfn.LET(_xlpm.x,VLOOKUP($I3675,'2026-01-09_taxon-match'!$A$2:$N$81,7,FALSE),IF(_xlpm.x=0,"",_xlpm.x)))</f>
        <v>Echinodermata</v>
      </c>
      <c r="P3675" s="46" t="str">
        <f>IF($I3675="","",_xlfn.LET(_xlpm.x,VLOOKUP($I3675,'2026-01-09_taxon-match'!$A$2:$N$81,8,FALSE),IF(_xlpm.x=0,"",_xlpm.x)))</f>
        <v>Echinoidea</v>
      </c>
      <c r="Q3675" s="46" t="str">
        <f>IF($I3675="","",_xlfn.LET(_xlpm.x,VLOOKUP($I3675,'2026-01-09_taxon-match'!$A$2:$N$81,9,FALSE),IF(_xlpm.x=0,"",_xlpm.x)))</f>
        <v>Camarodonta</v>
      </c>
      <c r="R3675" s="46" t="str">
        <f>IF($I3675="","",_xlfn.LET(_xlpm.x,VLOOKUP($I3675,'2026-01-09_taxon-match'!$A$2:$N$81,10,FALSE),IF(_xlpm.x=0,"",_xlpm.x)))</f>
        <v>Echinidae</v>
      </c>
      <c r="S3675" s="46" t="str">
        <f>IF($I3675="","",_xlfn.LET(_xlpm.x,VLOOKUP($I3675,'2026-01-09_taxon-match'!$A$2:$N$81,11,FALSE),IF(_xlpm.x=0,"",_xlpm.x)))</f>
        <v>Sterechinus</v>
      </c>
      <c r="T3675" s="46" t="str">
        <f>IF($I3675="","",_xlfn.LET(_xlpm.x,VLOOKUP($I3675,'2026-01-09_taxon-match'!$A$2:$N$81,13,FALSE),IF(_xlpm.x=0,"",_xlpm.x)))</f>
        <v>neumayeri</v>
      </c>
      <c r="V3675" t="s">
        <v>43</v>
      </c>
      <c r="W3675" t="s">
        <v>28</v>
      </c>
      <c r="X3675" t="s">
        <v>32</v>
      </c>
      <c r="Y3675" s="46" t="str">
        <f>IF(V3675="","",_xlfn.LET(_xlpm.x,VLOOKUP(V3675,'Drop-down_menus'!$D$2:$E$13,2,FALSE),IF(_xlpm.x=0,"",_xlpm.x)))</f>
        <v>https://orcid.org/0000-0002-0981-7442</v>
      </c>
      <c r="Z3675" s="46" t="str">
        <f>IF(W3675="","",_xlfn.LET(_xlpm.x,VLOOKUP(W3675,'Drop-down_menus'!$D$2:$E$13,2,FALSE),IF(_xlpm.x=0,"",_xlpm.x)))</f>
        <v>https://orcid.org/0000-0002-9037-7623</v>
      </c>
      <c r="AA3675" s="46" t="str">
        <f>IF(X3675="","",_xlfn.LET(_xlpm.x,VLOOKUP(X3675,'Drop-down_menus'!$D$2:$E$13,2,FALSE),IF(_xlpm.x=0,"",_xlpm.x)))</f>
        <v>https://orcid.org/0000-0001-5748-602X</v>
      </c>
      <c r="AB3675" s="46" t="s">
        <v>172</v>
      </c>
      <c r="AC3675" s="46" t="s">
        <v>189</v>
      </c>
    </row>
    <row r="3676" spans="1:29" ht="15" customHeight="1">
      <c r="A3676" s="46">
        <v>3165</v>
      </c>
      <c r="B3676" s="2">
        <v>4731</v>
      </c>
      <c r="C3676" t="s">
        <v>919</v>
      </c>
      <c r="D3676" s="46" t="b">
        <f>COUNTIF(Events!$B$2:$B$171, C3676) &gt; 0</f>
        <v>1</v>
      </c>
      <c r="E3676" s="46" t="s">
        <v>1110</v>
      </c>
      <c r="F3676" s="46" t="s">
        <v>1108</v>
      </c>
      <c r="G3676" t="s">
        <v>177</v>
      </c>
      <c r="H3676"/>
      <c r="I3676" s="46" t="s">
        <v>177</v>
      </c>
      <c r="J3676" s="46" t="str">
        <f>IF(I3676="","",_xlfn.LET(_xlpm.x,VLOOKUP(I3676,'2026-01-09_taxon-match'!$A$2:$N$81,4,FALSE),IF(_xlpm.x=0,"",_xlpm.x)))</f>
        <v>Sterechinus neumayeri</v>
      </c>
      <c r="K3676"/>
      <c r="L3676" s="46" t="str">
        <f>IF(I3676="","",_xlfn.LET(_xlpm.x,VLOOKUP(I3676,'2026-01-09_taxon-match'!$A$2:$N$81,3,FALSE),IF(_xlpm.x=0,"",_xlpm.x)))</f>
        <v>urn:lsid:marinespecies.org:taxname:160831</v>
      </c>
      <c r="M3676" s="46" t="str">
        <f>IF($I3676="","",_xlfn.LET(_xlpm.x,VLOOKUP($I3676,'2026-01-09_taxon-match'!$A$2:$N$81,5,FALSE),IF(_xlpm.x=0,"",_xlpm.x)))</f>
        <v>(Meissner, 1900)</v>
      </c>
      <c r="N3676" s="46" t="str">
        <f>IF($I3676="","",_xlfn.LET(_xlpm.x,VLOOKUP($I3676,'2026-01-09_taxon-match'!$A$2:$N$81,6,FALSE),IF(_xlpm.x=0,"",_xlpm.x)))</f>
        <v>Animalia</v>
      </c>
      <c r="O3676" s="46" t="str">
        <f>IF($I3676="","",_xlfn.LET(_xlpm.x,VLOOKUP($I3676,'2026-01-09_taxon-match'!$A$2:$N$81,7,FALSE),IF(_xlpm.x=0,"",_xlpm.x)))</f>
        <v>Echinodermata</v>
      </c>
      <c r="P3676" s="46" t="str">
        <f>IF($I3676="","",_xlfn.LET(_xlpm.x,VLOOKUP($I3676,'2026-01-09_taxon-match'!$A$2:$N$81,8,FALSE),IF(_xlpm.x=0,"",_xlpm.x)))</f>
        <v>Echinoidea</v>
      </c>
      <c r="Q3676" s="46" t="str">
        <f>IF($I3676="","",_xlfn.LET(_xlpm.x,VLOOKUP($I3676,'2026-01-09_taxon-match'!$A$2:$N$81,9,FALSE),IF(_xlpm.x=0,"",_xlpm.x)))</f>
        <v>Camarodonta</v>
      </c>
      <c r="R3676" s="46" t="str">
        <f>IF($I3676="","",_xlfn.LET(_xlpm.x,VLOOKUP($I3676,'2026-01-09_taxon-match'!$A$2:$N$81,10,FALSE),IF(_xlpm.x=0,"",_xlpm.x)))</f>
        <v>Echinidae</v>
      </c>
      <c r="S3676" s="46" t="str">
        <f>IF($I3676="","",_xlfn.LET(_xlpm.x,VLOOKUP($I3676,'2026-01-09_taxon-match'!$A$2:$N$81,11,FALSE),IF(_xlpm.x=0,"",_xlpm.x)))</f>
        <v>Sterechinus</v>
      </c>
      <c r="T3676" s="46" t="str">
        <f>IF($I3676="","",_xlfn.LET(_xlpm.x,VLOOKUP($I3676,'2026-01-09_taxon-match'!$A$2:$N$81,13,FALSE),IF(_xlpm.x=0,"",_xlpm.x)))</f>
        <v>neumayeri</v>
      </c>
      <c r="V3676" t="s">
        <v>43</v>
      </c>
      <c r="W3676" t="s">
        <v>28</v>
      </c>
      <c r="X3676" t="s">
        <v>32</v>
      </c>
      <c r="Y3676" s="46" t="str">
        <f>IF(V3676="","",_xlfn.LET(_xlpm.x,VLOOKUP(V3676,'Drop-down_menus'!$D$2:$E$13,2,FALSE),IF(_xlpm.x=0,"",_xlpm.x)))</f>
        <v>https://orcid.org/0000-0002-0981-7442</v>
      </c>
      <c r="Z3676" s="46" t="str">
        <f>IF(W3676="","",_xlfn.LET(_xlpm.x,VLOOKUP(W3676,'Drop-down_menus'!$D$2:$E$13,2,FALSE),IF(_xlpm.x=0,"",_xlpm.x)))</f>
        <v>https://orcid.org/0000-0002-9037-7623</v>
      </c>
      <c r="AA3676" s="46" t="str">
        <f>IF(X3676="","",_xlfn.LET(_xlpm.x,VLOOKUP(X3676,'Drop-down_menus'!$D$2:$E$13,2,FALSE),IF(_xlpm.x=0,"",_xlpm.x)))</f>
        <v>https://orcid.org/0000-0001-5748-602X</v>
      </c>
      <c r="AB3676" s="46" t="s">
        <v>229</v>
      </c>
      <c r="AC3676" s="46" t="s">
        <v>1114</v>
      </c>
    </row>
    <row r="3677" spans="1:29" ht="15" customHeight="1">
      <c r="A3677" s="46">
        <v>3165</v>
      </c>
      <c r="B3677" s="2">
        <v>4732</v>
      </c>
      <c r="C3677" t="s">
        <v>919</v>
      </c>
      <c r="D3677" s="46" t="b">
        <f>COUNTIF(Events!$B$2:$B$171, C3677) &gt; 0</f>
        <v>1</v>
      </c>
      <c r="E3677" s="46" t="s">
        <v>1111</v>
      </c>
      <c r="F3677" s="46" t="s">
        <v>1108</v>
      </c>
      <c r="G3677" t="s">
        <v>177</v>
      </c>
      <c r="H3677"/>
      <c r="I3677" s="46" t="s">
        <v>177</v>
      </c>
      <c r="J3677" s="46" t="str">
        <f>IF(I3677="","",_xlfn.LET(_xlpm.x,VLOOKUP(I3677,'2026-01-09_taxon-match'!$A$2:$N$81,4,FALSE),IF(_xlpm.x=0,"",_xlpm.x)))</f>
        <v>Sterechinus neumayeri</v>
      </c>
      <c r="K3677"/>
      <c r="L3677" s="46" t="str">
        <f>IF(I3677="","",_xlfn.LET(_xlpm.x,VLOOKUP(I3677,'2026-01-09_taxon-match'!$A$2:$N$81,3,FALSE),IF(_xlpm.x=0,"",_xlpm.x)))</f>
        <v>urn:lsid:marinespecies.org:taxname:160831</v>
      </c>
      <c r="M3677" s="46" t="str">
        <f>IF($I3677="","",_xlfn.LET(_xlpm.x,VLOOKUP($I3677,'2026-01-09_taxon-match'!$A$2:$N$81,5,FALSE),IF(_xlpm.x=0,"",_xlpm.x)))</f>
        <v>(Meissner, 1900)</v>
      </c>
      <c r="N3677" s="46" t="str">
        <f>IF($I3677="","",_xlfn.LET(_xlpm.x,VLOOKUP($I3677,'2026-01-09_taxon-match'!$A$2:$N$81,6,FALSE),IF(_xlpm.x=0,"",_xlpm.x)))</f>
        <v>Animalia</v>
      </c>
      <c r="O3677" s="46" t="str">
        <f>IF($I3677="","",_xlfn.LET(_xlpm.x,VLOOKUP($I3677,'2026-01-09_taxon-match'!$A$2:$N$81,7,FALSE),IF(_xlpm.x=0,"",_xlpm.x)))</f>
        <v>Echinodermata</v>
      </c>
      <c r="P3677" s="46" t="str">
        <f>IF($I3677="","",_xlfn.LET(_xlpm.x,VLOOKUP($I3677,'2026-01-09_taxon-match'!$A$2:$N$81,8,FALSE),IF(_xlpm.x=0,"",_xlpm.x)))</f>
        <v>Echinoidea</v>
      </c>
      <c r="Q3677" s="46" t="str">
        <f>IF($I3677="","",_xlfn.LET(_xlpm.x,VLOOKUP($I3677,'2026-01-09_taxon-match'!$A$2:$N$81,9,FALSE),IF(_xlpm.x=0,"",_xlpm.x)))</f>
        <v>Camarodonta</v>
      </c>
      <c r="R3677" s="46" t="str">
        <f>IF($I3677="","",_xlfn.LET(_xlpm.x,VLOOKUP($I3677,'2026-01-09_taxon-match'!$A$2:$N$81,10,FALSE),IF(_xlpm.x=0,"",_xlpm.x)))</f>
        <v>Echinidae</v>
      </c>
      <c r="S3677" s="46" t="str">
        <f>IF($I3677="","",_xlfn.LET(_xlpm.x,VLOOKUP($I3677,'2026-01-09_taxon-match'!$A$2:$N$81,11,FALSE),IF(_xlpm.x=0,"",_xlpm.x)))</f>
        <v>Sterechinus</v>
      </c>
      <c r="T3677" s="46" t="str">
        <f>IF($I3677="","",_xlfn.LET(_xlpm.x,VLOOKUP($I3677,'2026-01-09_taxon-match'!$A$2:$N$81,13,FALSE),IF(_xlpm.x=0,"",_xlpm.x)))</f>
        <v>neumayeri</v>
      </c>
      <c r="V3677" t="s">
        <v>43</v>
      </c>
      <c r="W3677" t="s">
        <v>28</v>
      </c>
      <c r="X3677" t="s">
        <v>32</v>
      </c>
      <c r="Y3677" s="46" t="str">
        <f>IF(V3677="","",_xlfn.LET(_xlpm.x,VLOOKUP(V3677,'Drop-down_menus'!$D$2:$E$13,2,FALSE),IF(_xlpm.x=0,"",_xlpm.x)))</f>
        <v>https://orcid.org/0000-0002-0981-7442</v>
      </c>
      <c r="Z3677" s="46" t="str">
        <f>IF(W3677="","",_xlfn.LET(_xlpm.x,VLOOKUP(W3677,'Drop-down_menus'!$D$2:$E$13,2,FALSE),IF(_xlpm.x=0,"",_xlpm.x)))</f>
        <v>https://orcid.org/0000-0002-9037-7623</v>
      </c>
      <c r="AA3677" s="46" t="str">
        <f>IF(X3677="","",_xlfn.LET(_xlpm.x,VLOOKUP(X3677,'Drop-down_menus'!$D$2:$E$13,2,FALSE),IF(_xlpm.x=0,"",_xlpm.x)))</f>
        <v>https://orcid.org/0000-0001-5748-602X</v>
      </c>
      <c r="AB3677" s="46" t="s">
        <v>229</v>
      </c>
      <c r="AC3677" s="46" t="s">
        <v>1114</v>
      </c>
    </row>
    <row r="3678" spans="1:29" ht="15" customHeight="1">
      <c r="A3678" s="46">
        <v>3165</v>
      </c>
      <c r="B3678" s="2">
        <v>4733</v>
      </c>
      <c r="C3678" t="s">
        <v>919</v>
      </c>
      <c r="D3678" s="46" t="b">
        <f>COUNTIF(Events!$B$2:$B$171, C3678) &gt; 0</f>
        <v>1</v>
      </c>
      <c r="E3678" s="2" t="s">
        <v>1106</v>
      </c>
      <c r="F3678" s="46" t="s">
        <v>1105</v>
      </c>
      <c r="G3678" t="s">
        <v>177</v>
      </c>
      <c r="H3678"/>
      <c r="I3678" s="46" t="s">
        <v>177</v>
      </c>
      <c r="J3678" s="46" t="str">
        <f>IF(I3678="","",_xlfn.LET(_xlpm.x,VLOOKUP(I3678,'2026-01-09_taxon-match'!$A$2:$N$81,4,FALSE),IF(_xlpm.x=0,"",_xlpm.x)))</f>
        <v>Sterechinus neumayeri</v>
      </c>
      <c r="K3678"/>
      <c r="L3678" s="46" t="str">
        <f>IF(I3678="","",_xlfn.LET(_xlpm.x,VLOOKUP(I3678,'2026-01-09_taxon-match'!$A$2:$N$81,3,FALSE),IF(_xlpm.x=0,"",_xlpm.x)))</f>
        <v>urn:lsid:marinespecies.org:taxname:160831</v>
      </c>
      <c r="M3678" s="46" t="str">
        <f>IF($I3678="","",_xlfn.LET(_xlpm.x,VLOOKUP($I3678,'2026-01-09_taxon-match'!$A$2:$N$81,5,FALSE),IF(_xlpm.x=0,"",_xlpm.x)))</f>
        <v>(Meissner, 1900)</v>
      </c>
      <c r="N3678" s="46" t="str">
        <f>IF($I3678="","",_xlfn.LET(_xlpm.x,VLOOKUP($I3678,'2026-01-09_taxon-match'!$A$2:$N$81,6,FALSE),IF(_xlpm.x=0,"",_xlpm.x)))</f>
        <v>Animalia</v>
      </c>
      <c r="O3678" s="46" t="str">
        <f>IF($I3678="","",_xlfn.LET(_xlpm.x,VLOOKUP($I3678,'2026-01-09_taxon-match'!$A$2:$N$81,7,FALSE),IF(_xlpm.x=0,"",_xlpm.x)))</f>
        <v>Echinodermata</v>
      </c>
      <c r="P3678" s="46" t="str">
        <f>IF($I3678="","",_xlfn.LET(_xlpm.x,VLOOKUP($I3678,'2026-01-09_taxon-match'!$A$2:$N$81,8,FALSE),IF(_xlpm.x=0,"",_xlpm.x)))</f>
        <v>Echinoidea</v>
      </c>
      <c r="Q3678" s="46" t="str">
        <f>IF($I3678="","",_xlfn.LET(_xlpm.x,VLOOKUP($I3678,'2026-01-09_taxon-match'!$A$2:$N$81,9,FALSE),IF(_xlpm.x=0,"",_xlpm.x)))</f>
        <v>Camarodonta</v>
      </c>
      <c r="R3678" s="46" t="str">
        <f>IF($I3678="","",_xlfn.LET(_xlpm.x,VLOOKUP($I3678,'2026-01-09_taxon-match'!$A$2:$N$81,10,FALSE),IF(_xlpm.x=0,"",_xlpm.x)))</f>
        <v>Echinidae</v>
      </c>
      <c r="S3678" s="46" t="str">
        <f>IF($I3678="","",_xlfn.LET(_xlpm.x,VLOOKUP($I3678,'2026-01-09_taxon-match'!$A$2:$N$81,11,FALSE),IF(_xlpm.x=0,"",_xlpm.x)))</f>
        <v>Sterechinus</v>
      </c>
      <c r="T3678" s="46" t="str">
        <f>IF($I3678="","",_xlfn.LET(_xlpm.x,VLOOKUP($I3678,'2026-01-09_taxon-match'!$A$2:$N$81,13,FALSE),IF(_xlpm.x=0,"",_xlpm.x)))</f>
        <v>neumayeri</v>
      </c>
      <c r="V3678" t="s">
        <v>43</v>
      </c>
      <c r="W3678" t="s">
        <v>28</v>
      </c>
      <c r="X3678" t="s">
        <v>32</v>
      </c>
      <c r="Y3678" s="46" t="str">
        <f>IF(V3678="","",_xlfn.LET(_xlpm.x,VLOOKUP(V3678,'Drop-down_menus'!$D$2:$E$13,2,FALSE),IF(_xlpm.x=0,"",_xlpm.x)))</f>
        <v>https://orcid.org/0000-0002-0981-7442</v>
      </c>
      <c r="Z3678" s="46" t="str">
        <f>IF(W3678="","",_xlfn.LET(_xlpm.x,VLOOKUP(W3678,'Drop-down_menus'!$D$2:$E$13,2,FALSE),IF(_xlpm.x=0,"",_xlpm.x)))</f>
        <v>https://orcid.org/0000-0002-9037-7623</v>
      </c>
      <c r="AA3678" s="46" t="str">
        <f>IF(X3678="","",_xlfn.LET(_xlpm.x,VLOOKUP(X3678,'Drop-down_menus'!$D$2:$E$13,2,FALSE),IF(_xlpm.x=0,"",_xlpm.x)))</f>
        <v>https://orcid.org/0000-0001-5748-602X</v>
      </c>
      <c r="AB3678" s="46" t="s">
        <v>300</v>
      </c>
      <c r="AC3678" s="46" t="s">
        <v>1115</v>
      </c>
    </row>
    <row r="3679" spans="1:29" ht="15" customHeight="1">
      <c r="A3679" s="46">
        <v>3166</v>
      </c>
      <c r="B3679" s="2">
        <v>4734</v>
      </c>
      <c r="C3679" t="s">
        <v>919</v>
      </c>
      <c r="D3679" s="46" t="b">
        <f>COUNTIF(Events!$B$2:$B$171, C3679) &gt; 0</f>
        <v>1</v>
      </c>
      <c r="E3679" s="46" t="s">
        <v>1113</v>
      </c>
      <c r="F3679" s="2" t="s">
        <v>1104</v>
      </c>
      <c r="G3679" t="s">
        <v>177</v>
      </c>
      <c r="H3679"/>
      <c r="I3679" s="46" t="s">
        <v>177</v>
      </c>
      <c r="J3679" s="46" t="str">
        <f>IF(I3679="","",_xlfn.LET(_xlpm.x,VLOOKUP(I3679,'2026-01-09_taxon-match'!$A$2:$N$81,4,FALSE),IF(_xlpm.x=0,"",_xlpm.x)))</f>
        <v>Sterechinus neumayeri</v>
      </c>
      <c r="K3679"/>
      <c r="L3679" s="46" t="str">
        <f>IF(I3679="","",_xlfn.LET(_xlpm.x,VLOOKUP(I3679,'2026-01-09_taxon-match'!$A$2:$N$81,3,FALSE),IF(_xlpm.x=0,"",_xlpm.x)))</f>
        <v>urn:lsid:marinespecies.org:taxname:160831</v>
      </c>
      <c r="M3679" s="46" t="str">
        <f>IF($I3679="","",_xlfn.LET(_xlpm.x,VLOOKUP($I3679,'2026-01-09_taxon-match'!$A$2:$N$81,5,FALSE),IF(_xlpm.x=0,"",_xlpm.x)))</f>
        <v>(Meissner, 1900)</v>
      </c>
      <c r="N3679" s="46" t="str">
        <f>IF($I3679="","",_xlfn.LET(_xlpm.x,VLOOKUP($I3679,'2026-01-09_taxon-match'!$A$2:$N$81,6,FALSE),IF(_xlpm.x=0,"",_xlpm.x)))</f>
        <v>Animalia</v>
      </c>
      <c r="O3679" s="46" t="str">
        <f>IF($I3679="","",_xlfn.LET(_xlpm.x,VLOOKUP($I3679,'2026-01-09_taxon-match'!$A$2:$N$81,7,FALSE),IF(_xlpm.x=0,"",_xlpm.x)))</f>
        <v>Echinodermata</v>
      </c>
      <c r="P3679" s="46" t="str">
        <f>IF($I3679="","",_xlfn.LET(_xlpm.x,VLOOKUP($I3679,'2026-01-09_taxon-match'!$A$2:$N$81,8,FALSE),IF(_xlpm.x=0,"",_xlpm.x)))</f>
        <v>Echinoidea</v>
      </c>
      <c r="Q3679" s="46" t="str">
        <f>IF($I3679="","",_xlfn.LET(_xlpm.x,VLOOKUP($I3679,'2026-01-09_taxon-match'!$A$2:$N$81,9,FALSE),IF(_xlpm.x=0,"",_xlpm.x)))</f>
        <v>Camarodonta</v>
      </c>
      <c r="R3679" s="46" t="str">
        <f>IF($I3679="","",_xlfn.LET(_xlpm.x,VLOOKUP($I3679,'2026-01-09_taxon-match'!$A$2:$N$81,10,FALSE),IF(_xlpm.x=0,"",_xlpm.x)))</f>
        <v>Echinidae</v>
      </c>
      <c r="S3679" s="46" t="str">
        <f>IF($I3679="","",_xlfn.LET(_xlpm.x,VLOOKUP($I3679,'2026-01-09_taxon-match'!$A$2:$N$81,11,FALSE),IF(_xlpm.x=0,"",_xlpm.x)))</f>
        <v>Sterechinus</v>
      </c>
      <c r="T3679" s="46" t="str">
        <f>IF($I3679="","",_xlfn.LET(_xlpm.x,VLOOKUP($I3679,'2026-01-09_taxon-match'!$A$2:$N$81,13,FALSE),IF(_xlpm.x=0,"",_xlpm.x)))</f>
        <v>neumayeri</v>
      </c>
      <c r="U3679"/>
      <c r="V3679" t="s">
        <v>43</v>
      </c>
      <c r="W3679" t="s">
        <v>28</v>
      </c>
      <c r="X3679" t="s">
        <v>32</v>
      </c>
      <c r="Y3679" s="46" t="str">
        <f>IF(V3679="","",_xlfn.LET(_xlpm.x,VLOOKUP(V3679,'Drop-down_menus'!$D$2:$E$13,2,FALSE),IF(_xlpm.x=0,"",_xlpm.x)))</f>
        <v>https://orcid.org/0000-0002-0981-7442</v>
      </c>
      <c r="Z3679" s="46" t="str">
        <f>IF(W3679="","",_xlfn.LET(_xlpm.x,VLOOKUP(W3679,'Drop-down_menus'!$D$2:$E$13,2,FALSE),IF(_xlpm.x=0,"",_xlpm.x)))</f>
        <v>https://orcid.org/0000-0002-9037-7623</v>
      </c>
      <c r="AA3679" s="46" t="str">
        <f>IF(X3679="","",_xlfn.LET(_xlpm.x,VLOOKUP(X3679,'Drop-down_menus'!$D$2:$E$13,2,FALSE),IF(_xlpm.x=0,"",_xlpm.x)))</f>
        <v>https://orcid.org/0000-0001-5748-602X</v>
      </c>
      <c r="AB3679" s="46" t="s">
        <v>172</v>
      </c>
      <c r="AC3679" s="46" t="s">
        <v>1114</v>
      </c>
    </row>
    <row r="3680" spans="1:29" ht="15" customHeight="1">
      <c r="A3680" s="46">
        <v>3166</v>
      </c>
      <c r="B3680" s="2">
        <v>4735</v>
      </c>
      <c r="C3680" t="s">
        <v>919</v>
      </c>
      <c r="D3680" s="46" t="b">
        <f>COUNTIF(Events!$B$2:$B$171, C3680) &gt; 0</f>
        <v>1</v>
      </c>
      <c r="E3680" s="46" t="s">
        <v>1109</v>
      </c>
      <c r="F3680" s="46" t="s">
        <v>1107</v>
      </c>
      <c r="G3680" t="s">
        <v>177</v>
      </c>
      <c r="H3680"/>
      <c r="I3680" s="46" t="s">
        <v>177</v>
      </c>
      <c r="J3680" s="46" t="str">
        <f>IF(I3680="","",_xlfn.LET(_xlpm.x,VLOOKUP(I3680,'2026-01-09_taxon-match'!$A$2:$N$81,4,FALSE),IF(_xlpm.x=0,"",_xlpm.x)))</f>
        <v>Sterechinus neumayeri</v>
      </c>
      <c r="K3680"/>
      <c r="L3680" s="46" t="str">
        <f>IF(I3680="","",_xlfn.LET(_xlpm.x,VLOOKUP(I3680,'2026-01-09_taxon-match'!$A$2:$N$81,3,FALSE),IF(_xlpm.x=0,"",_xlpm.x)))</f>
        <v>urn:lsid:marinespecies.org:taxname:160831</v>
      </c>
      <c r="M3680" s="46" t="str">
        <f>IF($I3680="","",_xlfn.LET(_xlpm.x,VLOOKUP($I3680,'2026-01-09_taxon-match'!$A$2:$N$81,5,FALSE),IF(_xlpm.x=0,"",_xlpm.x)))</f>
        <v>(Meissner, 1900)</v>
      </c>
      <c r="N3680" s="46" t="str">
        <f>IF($I3680="","",_xlfn.LET(_xlpm.x,VLOOKUP($I3680,'2026-01-09_taxon-match'!$A$2:$N$81,6,FALSE),IF(_xlpm.x=0,"",_xlpm.x)))</f>
        <v>Animalia</v>
      </c>
      <c r="O3680" s="46" t="str">
        <f>IF($I3680="","",_xlfn.LET(_xlpm.x,VLOOKUP($I3680,'2026-01-09_taxon-match'!$A$2:$N$81,7,FALSE),IF(_xlpm.x=0,"",_xlpm.x)))</f>
        <v>Echinodermata</v>
      </c>
      <c r="P3680" s="46" t="str">
        <f>IF($I3680="","",_xlfn.LET(_xlpm.x,VLOOKUP($I3680,'2026-01-09_taxon-match'!$A$2:$N$81,8,FALSE),IF(_xlpm.x=0,"",_xlpm.x)))</f>
        <v>Echinoidea</v>
      </c>
      <c r="Q3680" s="46" t="str">
        <f>IF($I3680="","",_xlfn.LET(_xlpm.x,VLOOKUP($I3680,'2026-01-09_taxon-match'!$A$2:$N$81,9,FALSE),IF(_xlpm.x=0,"",_xlpm.x)))</f>
        <v>Camarodonta</v>
      </c>
      <c r="R3680" s="46" t="str">
        <f>IF($I3680="","",_xlfn.LET(_xlpm.x,VLOOKUP($I3680,'2026-01-09_taxon-match'!$A$2:$N$81,10,FALSE),IF(_xlpm.x=0,"",_xlpm.x)))</f>
        <v>Echinidae</v>
      </c>
      <c r="S3680" s="46" t="str">
        <f>IF($I3680="","",_xlfn.LET(_xlpm.x,VLOOKUP($I3680,'2026-01-09_taxon-match'!$A$2:$N$81,11,FALSE),IF(_xlpm.x=0,"",_xlpm.x)))</f>
        <v>Sterechinus</v>
      </c>
      <c r="T3680" s="46" t="str">
        <f>IF($I3680="","",_xlfn.LET(_xlpm.x,VLOOKUP($I3680,'2026-01-09_taxon-match'!$A$2:$N$81,13,FALSE),IF(_xlpm.x=0,"",_xlpm.x)))</f>
        <v>neumayeri</v>
      </c>
      <c r="V3680" t="s">
        <v>43</v>
      </c>
      <c r="W3680" t="s">
        <v>28</v>
      </c>
      <c r="X3680" t="s">
        <v>32</v>
      </c>
      <c r="Y3680" s="46" t="str">
        <f>IF(V3680="","",_xlfn.LET(_xlpm.x,VLOOKUP(V3680,'Drop-down_menus'!$D$2:$E$13,2,FALSE),IF(_xlpm.x=0,"",_xlpm.x)))</f>
        <v>https://orcid.org/0000-0002-0981-7442</v>
      </c>
      <c r="Z3680" s="46" t="str">
        <f>IF(W3680="","",_xlfn.LET(_xlpm.x,VLOOKUP(W3680,'Drop-down_menus'!$D$2:$E$13,2,FALSE),IF(_xlpm.x=0,"",_xlpm.x)))</f>
        <v>https://orcid.org/0000-0002-9037-7623</v>
      </c>
      <c r="AA3680" s="46" t="str">
        <f>IF(X3680="","",_xlfn.LET(_xlpm.x,VLOOKUP(X3680,'Drop-down_menus'!$D$2:$E$13,2,FALSE),IF(_xlpm.x=0,"",_xlpm.x)))</f>
        <v>https://orcid.org/0000-0001-5748-602X</v>
      </c>
      <c r="AB3680" s="46" t="s">
        <v>172</v>
      </c>
      <c r="AC3680" s="46" t="s">
        <v>189</v>
      </c>
    </row>
    <row r="3681" spans="1:29" ht="15" customHeight="1">
      <c r="A3681" s="46">
        <v>3166</v>
      </c>
      <c r="B3681" s="2">
        <v>4736</v>
      </c>
      <c r="C3681" t="s">
        <v>919</v>
      </c>
      <c r="D3681" s="46" t="b">
        <f>COUNTIF(Events!$B$2:$B$171, C3681) &gt; 0</f>
        <v>1</v>
      </c>
      <c r="E3681" s="46" t="s">
        <v>1110</v>
      </c>
      <c r="F3681" s="46" t="s">
        <v>1108</v>
      </c>
      <c r="G3681" t="s">
        <v>177</v>
      </c>
      <c r="H3681"/>
      <c r="I3681" s="46" t="s">
        <v>177</v>
      </c>
      <c r="J3681" s="46" t="str">
        <f>IF(I3681="","",_xlfn.LET(_xlpm.x,VLOOKUP(I3681,'2026-01-09_taxon-match'!$A$2:$N$81,4,FALSE),IF(_xlpm.x=0,"",_xlpm.x)))</f>
        <v>Sterechinus neumayeri</v>
      </c>
      <c r="K3681"/>
      <c r="L3681" s="46" t="str">
        <f>IF(I3681="","",_xlfn.LET(_xlpm.x,VLOOKUP(I3681,'2026-01-09_taxon-match'!$A$2:$N$81,3,FALSE),IF(_xlpm.x=0,"",_xlpm.x)))</f>
        <v>urn:lsid:marinespecies.org:taxname:160831</v>
      </c>
      <c r="M3681" s="46" t="str">
        <f>IF($I3681="","",_xlfn.LET(_xlpm.x,VLOOKUP($I3681,'2026-01-09_taxon-match'!$A$2:$N$81,5,FALSE),IF(_xlpm.x=0,"",_xlpm.x)))</f>
        <v>(Meissner, 1900)</v>
      </c>
      <c r="N3681" s="46" t="str">
        <f>IF($I3681="","",_xlfn.LET(_xlpm.x,VLOOKUP($I3681,'2026-01-09_taxon-match'!$A$2:$N$81,6,FALSE),IF(_xlpm.x=0,"",_xlpm.x)))</f>
        <v>Animalia</v>
      </c>
      <c r="O3681" s="46" t="str">
        <f>IF($I3681="","",_xlfn.LET(_xlpm.x,VLOOKUP($I3681,'2026-01-09_taxon-match'!$A$2:$N$81,7,FALSE),IF(_xlpm.x=0,"",_xlpm.x)))</f>
        <v>Echinodermata</v>
      </c>
      <c r="P3681" s="46" t="str">
        <f>IF($I3681="","",_xlfn.LET(_xlpm.x,VLOOKUP($I3681,'2026-01-09_taxon-match'!$A$2:$N$81,8,FALSE),IF(_xlpm.x=0,"",_xlpm.x)))</f>
        <v>Echinoidea</v>
      </c>
      <c r="Q3681" s="46" t="str">
        <f>IF($I3681="","",_xlfn.LET(_xlpm.x,VLOOKUP($I3681,'2026-01-09_taxon-match'!$A$2:$N$81,9,FALSE),IF(_xlpm.x=0,"",_xlpm.x)))</f>
        <v>Camarodonta</v>
      </c>
      <c r="R3681" s="46" t="str">
        <f>IF($I3681="","",_xlfn.LET(_xlpm.x,VLOOKUP($I3681,'2026-01-09_taxon-match'!$A$2:$N$81,10,FALSE),IF(_xlpm.x=0,"",_xlpm.x)))</f>
        <v>Echinidae</v>
      </c>
      <c r="S3681" s="46" t="str">
        <f>IF($I3681="","",_xlfn.LET(_xlpm.x,VLOOKUP($I3681,'2026-01-09_taxon-match'!$A$2:$N$81,11,FALSE),IF(_xlpm.x=0,"",_xlpm.x)))</f>
        <v>Sterechinus</v>
      </c>
      <c r="T3681" s="46" t="str">
        <f>IF($I3681="","",_xlfn.LET(_xlpm.x,VLOOKUP($I3681,'2026-01-09_taxon-match'!$A$2:$N$81,13,FALSE),IF(_xlpm.x=0,"",_xlpm.x)))</f>
        <v>neumayeri</v>
      </c>
      <c r="V3681" t="s">
        <v>43</v>
      </c>
      <c r="W3681" t="s">
        <v>28</v>
      </c>
      <c r="X3681" t="s">
        <v>32</v>
      </c>
      <c r="Y3681" s="46" t="str">
        <f>IF(V3681="","",_xlfn.LET(_xlpm.x,VLOOKUP(V3681,'Drop-down_menus'!$D$2:$E$13,2,FALSE),IF(_xlpm.x=0,"",_xlpm.x)))</f>
        <v>https://orcid.org/0000-0002-0981-7442</v>
      </c>
      <c r="Z3681" s="46" t="str">
        <f>IF(W3681="","",_xlfn.LET(_xlpm.x,VLOOKUP(W3681,'Drop-down_menus'!$D$2:$E$13,2,FALSE),IF(_xlpm.x=0,"",_xlpm.x)))</f>
        <v>https://orcid.org/0000-0002-9037-7623</v>
      </c>
      <c r="AA3681" s="46" t="str">
        <f>IF(X3681="","",_xlfn.LET(_xlpm.x,VLOOKUP(X3681,'Drop-down_menus'!$D$2:$E$13,2,FALSE),IF(_xlpm.x=0,"",_xlpm.x)))</f>
        <v>https://orcid.org/0000-0001-5748-602X</v>
      </c>
      <c r="AB3681" s="46" t="s">
        <v>229</v>
      </c>
      <c r="AC3681" s="46" t="s">
        <v>1114</v>
      </c>
    </row>
    <row r="3682" spans="1:29" ht="15" customHeight="1">
      <c r="A3682" s="46">
        <v>3166</v>
      </c>
      <c r="B3682" s="2">
        <v>4737</v>
      </c>
      <c r="C3682" t="s">
        <v>919</v>
      </c>
      <c r="D3682" s="46" t="b">
        <f>COUNTIF(Events!$B$2:$B$171, C3682) &gt; 0</f>
        <v>1</v>
      </c>
      <c r="E3682" s="46" t="s">
        <v>1111</v>
      </c>
      <c r="F3682" s="46" t="s">
        <v>1108</v>
      </c>
      <c r="G3682" t="s">
        <v>177</v>
      </c>
      <c r="H3682"/>
      <c r="I3682" s="46" t="s">
        <v>177</v>
      </c>
      <c r="J3682" s="46" t="str">
        <f>IF(I3682="","",_xlfn.LET(_xlpm.x,VLOOKUP(I3682,'2026-01-09_taxon-match'!$A$2:$N$81,4,FALSE),IF(_xlpm.x=0,"",_xlpm.x)))</f>
        <v>Sterechinus neumayeri</v>
      </c>
      <c r="K3682"/>
      <c r="L3682" s="46" t="str">
        <f>IF(I3682="","",_xlfn.LET(_xlpm.x,VLOOKUP(I3682,'2026-01-09_taxon-match'!$A$2:$N$81,3,FALSE),IF(_xlpm.x=0,"",_xlpm.x)))</f>
        <v>urn:lsid:marinespecies.org:taxname:160831</v>
      </c>
      <c r="M3682" s="46" t="str">
        <f>IF($I3682="","",_xlfn.LET(_xlpm.x,VLOOKUP($I3682,'2026-01-09_taxon-match'!$A$2:$N$81,5,FALSE),IF(_xlpm.x=0,"",_xlpm.x)))</f>
        <v>(Meissner, 1900)</v>
      </c>
      <c r="N3682" s="46" t="str">
        <f>IF($I3682="","",_xlfn.LET(_xlpm.x,VLOOKUP($I3682,'2026-01-09_taxon-match'!$A$2:$N$81,6,FALSE),IF(_xlpm.x=0,"",_xlpm.x)))</f>
        <v>Animalia</v>
      </c>
      <c r="O3682" s="46" t="str">
        <f>IF($I3682="","",_xlfn.LET(_xlpm.x,VLOOKUP($I3682,'2026-01-09_taxon-match'!$A$2:$N$81,7,FALSE),IF(_xlpm.x=0,"",_xlpm.x)))</f>
        <v>Echinodermata</v>
      </c>
      <c r="P3682" s="46" t="str">
        <f>IF($I3682="","",_xlfn.LET(_xlpm.x,VLOOKUP($I3682,'2026-01-09_taxon-match'!$A$2:$N$81,8,FALSE),IF(_xlpm.x=0,"",_xlpm.x)))</f>
        <v>Echinoidea</v>
      </c>
      <c r="Q3682" s="46" t="str">
        <f>IF($I3682="","",_xlfn.LET(_xlpm.x,VLOOKUP($I3682,'2026-01-09_taxon-match'!$A$2:$N$81,9,FALSE),IF(_xlpm.x=0,"",_xlpm.x)))</f>
        <v>Camarodonta</v>
      </c>
      <c r="R3682" s="46" t="str">
        <f>IF($I3682="","",_xlfn.LET(_xlpm.x,VLOOKUP($I3682,'2026-01-09_taxon-match'!$A$2:$N$81,10,FALSE),IF(_xlpm.x=0,"",_xlpm.x)))</f>
        <v>Echinidae</v>
      </c>
      <c r="S3682" s="46" t="str">
        <f>IF($I3682="","",_xlfn.LET(_xlpm.x,VLOOKUP($I3682,'2026-01-09_taxon-match'!$A$2:$N$81,11,FALSE),IF(_xlpm.x=0,"",_xlpm.x)))</f>
        <v>Sterechinus</v>
      </c>
      <c r="T3682" s="46" t="str">
        <f>IF($I3682="","",_xlfn.LET(_xlpm.x,VLOOKUP($I3682,'2026-01-09_taxon-match'!$A$2:$N$81,13,FALSE),IF(_xlpm.x=0,"",_xlpm.x)))</f>
        <v>neumayeri</v>
      </c>
      <c r="V3682" t="s">
        <v>43</v>
      </c>
      <c r="W3682" t="s">
        <v>28</v>
      </c>
      <c r="X3682" t="s">
        <v>32</v>
      </c>
      <c r="Y3682" s="46" t="str">
        <f>IF(V3682="","",_xlfn.LET(_xlpm.x,VLOOKUP(V3682,'Drop-down_menus'!$D$2:$E$13,2,FALSE),IF(_xlpm.x=0,"",_xlpm.x)))</f>
        <v>https://orcid.org/0000-0002-0981-7442</v>
      </c>
      <c r="Z3682" s="46" t="str">
        <f>IF(W3682="","",_xlfn.LET(_xlpm.x,VLOOKUP(W3682,'Drop-down_menus'!$D$2:$E$13,2,FALSE),IF(_xlpm.x=0,"",_xlpm.x)))</f>
        <v>https://orcid.org/0000-0002-9037-7623</v>
      </c>
      <c r="AA3682" s="46" t="str">
        <f>IF(X3682="","",_xlfn.LET(_xlpm.x,VLOOKUP(X3682,'Drop-down_menus'!$D$2:$E$13,2,FALSE),IF(_xlpm.x=0,"",_xlpm.x)))</f>
        <v>https://orcid.org/0000-0001-5748-602X</v>
      </c>
      <c r="AB3682" s="46" t="s">
        <v>229</v>
      </c>
      <c r="AC3682" s="46" t="s">
        <v>1114</v>
      </c>
    </row>
    <row r="3683" spans="1:29" ht="15" customHeight="1">
      <c r="A3683" s="46">
        <v>3166</v>
      </c>
      <c r="B3683" s="2">
        <v>4738</v>
      </c>
      <c r="C3683" t="s">
        <v>919</v>
      </c>
      <c r="D3683" s="46" t="b">
        <f>COUNTIF(Events!$B$2:$B$171, C3683) &gt; 0</f>
        <v>1</v>
      </c>
      <c r="E3683" s="2" t="s">
        <v>1106</v>
      </c>
      <c r="F3683" s="46" t="s">
        <v>1105</v>
      </c>
      <c r="G3683" t="s">
        <v>177</v>
      </c>
      <c r="H3683"/>
      <c r="I3683" s="46" t="s">
        <v>177</v>
      </c>
      <c r="J3683" s="46" t="str">
        <f>IF(I3683="","",_xlfn.LET(_xlpm.x,VLOOKUP(I3683,'2026-01-09_taxon-match'!$A$2:$N$81,4,FALSE),IF(_xlpm.x=0,"",_xlpm.x)))</f>
        <v>Sterechinus neumayeri</v>
      </c>
      <c r="K3683"/>
      <c r="L3683" s="46" t="str">
        <f>IF(I3683="","",_xlfn.LET(_xlpm.x,VLOOKUP(I3683,'2026-01-09_taxon-match'!$A$2:$N$81,3,FALSE),IF(_xlpm.x=0,"",_xlpm.x)))</f>
        <v>urn:lsid:marinespecies.org:taxname:160831</v>
      </c>
      <c r="M3683" s="46" t="str">
        <f>IF($I3683="","",_xlfn.LET(_xlpm.x,VLOOKUP($I3683,'2026-01-09_taxon-match'!$A$2:$N$81,5,FALSE),IF(_xlpm.x=0,"",_xlpm.x)))</f>
        <v>(Meissner, 1900)</v>
      </c>
      <c r="N3683" s="46" t="str">
        <f>IF($I3683="","",_xlfn.LET(_xlpm.x,VLOOKUP($I3683,'2026-01-09_taxon-match'!$A$2:$N$81,6,FALSE),IF(_xlpm.x=0,"",_xlpm.x)))</f>
        <v>Animalia</v>
      </c>
      <c r="O3683" s="46" t="str">
        <f>IF($I3683="","",_xlfn.LET(_xlpm.x,VLOOKUP($I3683,'2026-01-09_taxon-match'!$A$2:$N$81,7,FALSE),IF(_xlpm.x=0,"",_xlpm.x)))</f>
        <v>Echinodermata</v>
      </c>
      <c r="P3683" s="46" t="str">
        <f>IF($I3683="","",_xlfn.LET(_xlpm.x,VLOOKUP($I3683,'2026-01-09_taxon-match'!$A$2:$N$81,8,FALSE),IF(_xlpm.x=0,"",_xlpm.x)))</f>
        <v>Echinoidea</v>
      </c>
      <c r="Q3683" s="46" t="str">
        <f>IF($I3683="","",_xlfn.LET(_xlpm.x,VLOOKUP($I3683,'2026-01-09_taxon-match'!$A$2:$N$81,9,FALSE),IF(_xlpm.x=0,"",_xlpm.x)))</f>
        <v>Camarodonta</v>
      </c>
      <c r="R3683" s="46" t="str">
        <f>IF($I3683="","",_xlfn.LET(_xlpm.x,VLOOKUP($I3683,'2026-01-09_taxon-match'!$A$2:$N$81,10,FALSE),IF(_xlpm.x=0,"",_xlpm.x)))</f>
        <v>Echinidae</v>
      </c>
      <c r="S3683" s="46" t="str">
        <f>IF($I3683="","",_xlfn.LET(_xlpm.x,VLOOKUP($I3683,'2026-01-09_taxon-match'!$A$2:$N$81,11,FALSE),IF(_xlpm.x=0,"",_xlpm.x)))</f>
        <v>Sterechinus</v>
      </c>
      <c r="T3683" s="46" t="str">
        <f>IF($I3683="","",_xlfn.LET(_xlpm.x,VLOOKUP($I3683,'2026-01-09_taxon-match'!$A$2:$N$81,13,FALSE),IF(_xlpm.x=0,"",_xlpm.x)))</f>
        <v>neumayeri</v>
      </c>
      <c r="V3683" t="s">
        <v>43</v>
      </c>
      <c r="W3683" t="s">
        <v>28</v>
      </c>
      <c r="X3683" t="s">
        <v>32</v>
      </c>
      <c r="Y3683" s="46" t="str">
        <f>IF(V3683="","",_xlfn.LET(_xlpm.x,VLOOKUP(V3683,'Drop-down_menus'!$D$2:$E$13,2,FALSE),IF(_xlpm.x=0,"",_xlpm.x)))</f>
        <v>https://orcid.org/0000-0002-0981-7442</v>
      </c>
      <c r="Z3683" s="46" t="str">
        <f>IF(W3683="","",_xlfn.LET(_xlpm.x,VLOOKUP(W3683,'Drop-down_menus'!$D$2:$E$13,2,FALSE),IF(_xlpm.x=0,"",_xlpm.x)))</f>
        <v>https://orcid.org/0000-0002-9037-7623</v>
      </c>
      <c r="AA3683" s="46" t="str">
        <f>IF(X3683="","",_xlfn.LET(_xlpm.x,VLOOKUP(X3683,'Drop-down_menus'!$D$2:$E$13,2,FALSE),IF(_xlpm.x=0,"",_xlpm.x)))</f>
        <v>https://orcid.org/0000-0001-5748-602X</v>
      </c>
      <c r="AB3683" s="46" t="s">
        <v>300</v>
      </c>
      <c r="AC3683" s="46" t="s">
        <v>1115</v>
      </c>
    </row>
    <row r="3684" spans="1:29" ht="15" customHeight="1">
      <c r="A3684" s="46">
        <v>3167</v>
      </c>
      <c r="B3684" s="2">
        <v>4739</v>
      </c>
      <c r="C3684" t="s">
        <v>919</v>
      </c>
      <c r="D3684" s="46" t="b">
        <f>COUNTIF(Events!$B$2:$B$171, C3684) &gt; 0</f>
        <v>1</v>
      </c>
      <c r="E3684" s="46" t="s">
        <v>1113</v>
      </c>
      <c r="F3684" s="2" t="s">
        <v>1104</v>
      </c>
      <c r="G3684" t="s">
        <v>177</v>
      </c>
      <c r="H3684"/>
      <c r="I3684" s="46" t="s">
        <v>177</v>
      </c>
      <c r="J3684" s="46" t="str">
        <f>IF(I3684="","",_xlfn.LET(_xlpm.x,VLOOKUP(I3684,'2026-01-09_taxon-match'!$A$2:$N$81,4,FALSE),IF(_xlpm.x=0,"",_xlpm.x)))</f>
        <v>Sterechinus neumayeri</v>
      </c>
      <c r="K3684"/>
      <c r="L3684" s="46" t="str">
        <f>IF(I3684="","",_xlfn.LET(_xlpm.x,VLOOKUP(I3684,'2026-01-09_taxon-match'!$A$2:$N$81,3,FALSE),IF(_xlpm.x=0,"",_xlpm.x)))</f>
        <v>urn:lsid:marinespecies.org:taxname:160831</v>
      </c>
      <c r="M3684" s="46" t="str">
        <f>IF($I3684="","",_xlfn.LET(_xlpm.x,VLOOKUP($I3684,'2026-01-09_taxon-match'!$A$2:$N$81,5,FALSE),IF(_xlpm.x=0,"",_xlpm.x)))</f>
        <v>(Meissner, 1900)</v>
      </c>
      <c r="N3684" s="46" t="str">
        <f>IF($I3684="","",_xlfn.LET(_xlpm.x,VLOOKUP($I3684,'2026-01-09_taxon-match'!$A$2:$N$81,6,FALSE),IF(_xlpm.x=0,"",_xlpm.x)))</f>
        <v>Animalia</v>
      </c>
      <c r="O3684" s="46" t="str">
        <f>IF($I3684="","",_xlfn.LET(_xlpm.x,VLOOKUP($I3684,'2026-01-09_taxon-match'!$A$2:$N$81,7,FALSE),IF(_xlpm.x=0,"",_xlpm.x)))</f>
        <v>Echinodermata</v>
      </c>
      <c r="P3684" s="46" t="str">
        <f>IF($I3684="","",_xlfn.LET(_xlpm.x,VLOOKUP($I3684,'2026-01-09_taxon-match'!$A$2:$N$81,8,FALSE),IF(_xlpm.x=0,"",_xlpm.x)))</f>
        <v>Echinoidea</v>
      </c>
      <c r="Q3684" s="46" t="str">
        <f>IF($I3684="","",_xlfn.LET(_xlpm.x,VLOOKUP($I3684,'2026-01-09_taxon-match'!$A$2:$N$81,9,FALSE),IF(_xlpm.x=0,"",_xlpm.x)))</f>
        <v>Camarodonta</v>
      </c>
      <c r="R3684" s="46" t="str">
        <f>IF($I3684="","",_xlfn.LET(_xlpm.x,VLOOKUP($I3684,'2026-01-09_taxon-match'!$A$2:$N$81,10,FALSE),IF(_xlpm.x=0,"",_xlpm.x)))</f>
        <v>Echinidae</v>
      </c>
      <c r="S3684" s="46" t="str">
        <f>IF($I3684="","",_xlfn.LET(_xlpm.x,VLOOKUP($I3684,'2026-01-09_taxon-match'!$A$2:$N$81,11,FALSE),IF(_xlpm.x=0,"",_xlpm.x)))</f>
        <v>Sterechinus</v>
      </c>
      <c r="T3684" s="46" t="str">
        <f>IF($I3684="","",_xlfn.LET(_xlpm.x,VLOOKUP($I3684,'2026-01-09_taxon-match'!$A$2:$N$81,13,FALSE),IF(_xlpm.x=0,"",_xlpm.x)))</f>
        <v>neumayeri</v>
      </c>
      <c r="U3684"/>
      <c r="V3684" t="s">
        <v>43</v>
      </c>
      <c r="W3684" t="s">
        <v>28</v>
      </c>
      <c r="X3684" t="s">
        <v>32</v>
      </c>
      <c r="Y3684" s="46" t="str">
        <f>IF(V3684="","",_xlfn.LET(_xlpm.x,VLOOKUP(V3684,'Drop-down_menus'!$D$2:$E$13,2,FALSE),IF(_xlpm.x=0,"",_xlpm.x)))</f>
        <v>https://orcid.org/0000-0002-0981-7442</v>
      </c>
      <c r="Z3684" s="46" t="str">
        <f>IF(W3684="","",_xlfn.LET(_xlpm.x,VLOOKUP(W3684,'Drop-down_menus'!$D$2:$E$13,2,FALSE),IF(_xlpm.x=0,"",_xlpm.x)))</f>
        <v>https://orcid.org/0000-0002-9037-7623</v>
      </c>
      <c r="AA3684" s="46" t="str">
        <f>IF(X3684="","",_xlfn.LET(_xlpm.x,VLOOKUP(X3684,'Drop-down_menus'!$D$2:$E$13,2,FALSE),IF(_xlpm.x=0,"",_xlpm.x)))</f>
        <v>https://orcid.org/0000-0001-5748-602X</v>
      </c>
      <c r="AB3684" s="46" t="s">
        <v>172</v>
      </c>
      <c r="AC3684" s="46" t="s">
        <v>1114</v>
      </c>
    </row>
    <row r="3685" spans="1:29" ht="15" customHeight="1">
      <c r="A3685" s="46">
        <v>3167</v>
      </c>
      <c r="B3685" s="2">
        <v>4740</v>
      </c>
      <c r="C3685" t="s">
        <v>919</v>
      </c>
      <c r="D3685" s="46" t="b">
        <f>COUNTIF(Events!$B$2:$B$171, C3685) &gt; 0</f>
        <v>1</v>
      </c>
      <c r="E3685" s="46" t="s">
        <v>1109</v>
      </c>
      <c r="F3685" s="46" t="s">
        <v>1107</v>
      </c>
      <c r="G3685" t="s">
        <v>177</v>
      </c>
      <c r="H3685"/>
      <c r="I3685" s="46" t="s">
        <v>177</v>
      </c>
      <c r="J3685" s="46" t="str">
        <f>IF(I3685="","",_xlfn.LET(_xlpm.x,VLOOKUP(I3685,'2026-01-09_taxon-match'!$A$2:$N$81,4,FALSE),IF(_xlpm.x=0,"",_xlpm.x)))</f>
        <v>Sterechinus neumayeri</v>
      </c>
      <c r="K3685"/>
      <c r="L3685" s="46" t="str">
        <f>IF(I3685="","",_xlfn.LET(_xlpm.x,VLOOKUP(I3685,'2026-01-09_taxon-match'!$A$2:$N$81,3,FALSE),IF(_xlpm.x=0,"",_xlpm.x)))</f>
        <v>urn:lsid:marinespecies.org:taxname:160831</v>
      </c>
      <c r="M3685" s="46" t="str">
        <f>IF($I3685="","",_xlfn.LET(_xlpm.x,VLOOKUP($I3685,'2026-01-09_taxon-match'!$A$2:$N$81,5,FALSE),IF(_xlpm.x=0,"",_xlpm.x)))</f>
        <v>(Meissner, 1900)</v>
      </c>
      <c r="N3685" s="46" t="str">
        <f>IF($I3685="","",_xlfn.LET(_xlpm.x,VLOOKUP($I3685,'2026-01-09_taxon-match'!$A$2:$N$81,6,FALSE),IF(_xlpm.x=0,"",_xlpm.x)))</f>
        <v>Animalia</v>
      </c>
      <c r="O3685" s="46" t="str">
        <f>IF($I3685="","",_xlfn.LET(_xlpm.x,VLOOKUP($I3685,'2026-01-09_taxon-match'!$A$2:$N$81,7,FALSE),IF(_xlpm.x=0,"",_xlpm.x)))</f>
        <v>Echinodermata</v>
      </c>
      <c r="P3685" s="46" t="str">
        <f>IF($I3685="","",_xlfn.LET(_xlpm.x,VLOOKUP($I3685,'2026-01-09_taxon-match'!$A$2:$N$81,8,FALSE),IF(_xlpm.x=0,"",_xlpm.x)))</f>
        <v>Echinoidea</v>
      </c>
      <c r="Q3685" s="46" t="str">
        <f>IF($I3685="","",_xlfn.LET(_xlpm.x,VLOOKUP($I3685,'2026-01-09_taxon-match'!$A$2:$N$81,9,FALSE),IF(_xlpm.x=0,"",_xlpm.x)))</f>
        <v>Camarodonta</v>
      </c>
      <c r="R3685" s="46" t="str">
        <f>IF($I3685="","",_xlfn.LET(_xlpm.x,VLOOKUP($I3685,'2026-01-09_taxon-match'!$A$2:$N$81,10,FALSE),IF(_xlpm.x=0,"",_xlpm.x)))</f>
        <v>Echinidae</v>
      </c>
      <c r="S3685" s="46" t="str">
        <f>IF($I3685="","",_xlfn.LET(_xlpm.x,VLOOKUP($I3685,'2026-01-09_taxon-match'!$A$2:$N$81,11,FALSE),IF(_xlpm.x=0,"",_xlpm.x)))</f>
        <v>Sterechinus</v>
      </c>
      <c r="T3685" s="46" t="str">
        <f>IF($I3685="","",_xlfn.LET(_xlpm.x,VLOOKUP($I3685,'2026-01-09_taxon-match'!$A$2:$N$81,13,FALSE),IF(_xlpm.x=0,"",_xlpm.x)))</f>
        <v>neumayeri</v>
      </c>
      <c r="V3685" t="s">
        <v>43</v>
      </c>
      <c r="W3685" t="s">
        <v>28</v>
      </c>
      <c r="X3685" t="s">
        <v>32</v>
      </c>
      <c r="Y3685" s="46" t="str">
        <f>IF(V3685="","",_xlfn.LET(_xlpm.x,VLOOKUP(V3685,'Drop-down_menus'!$D$2:$E$13,2,FALSE),IF(_xlpm.x=0,"",_xlpm.x)))</f>
        <v>https://orcid.org/0000-0002-0981-7442</v>
      </c>
      <c r="Z3685" s="46" t="str">
        <f>IF(W3685="","",_xlfn.LET(_xlpm.x,VLOOKUP(W3685,'Drop-down_menus'!$D$2:$E$13,2,FALSE),IF(_xlpm.x=0,"",_xlpm.x)))</f>
        <v>https://orcid.org/0000-0002-9037-7623</v>
      </c>
      <c r="AA3685" s="46" t="str">
        <f>IF(X3685="","",_xlfn.LET(_xlpm.x,VLOOKUP(X3685,'Drop-down_menus'!$D$2:$E$13,2,FALSE),IF(_xlpm.x=0,"",_xlpm.x)))</f>
        <v>https://orcid.org/0000-0001-5748-602X</v>
      </c>
      <c r="AB3685" s="46" t="s">
        <v>172</v>
      </c>
      <c r="AC3685" s="46" t="s">
        <v>189</v>
      </c>
    </row>
    <row r="3686" spans="1:29" ht="15" customHeight="1">
      <c r="A3686" s="46">
        <v>3167</v>
      </c>
      <c r="B3686" s="2">
        <v>4741</v>
      </c>
      <c r="C3686" t="s">
        <v>919</v>
      </c>
      <c r="D3686" s="46" t="b">
        <f>COUNTIF(Events!$B$2:$B$171, C3686) &gt; 0</f>
        <v>1</v>
      </c>
      <c r="E3686" s="46" t="s">
        <v>1110</v>
      </c>
      <c r="F3686" s="46" t="s">
        <v>1108</v>
      </c>
      <c r="G3686" t="s">
        <v>177</v>
      </c>
      <c r="H3686"/>
      <c r="I3686" s="46" t="s">
        <v>177</v>
      </c>
      <c r="J3686" s="46" t="str">
        <f>IF(I3686="","",_xlfn.LET(_xlpm.x,VLOOKUP(I3686,'2026-01-09_taxon-match'!$A$2:$N$81,4,FALSE),IF(_xlpm.x=0,"",_xlpm.x)))</f>
        <v>Sterechinus neumayeri</v>
      </c>
      <c r="K3686"/>
      <c r="L3686" s="46" t="str">
        <f>IF(I3686="","",_xlfn.LET(_xlpm.x,VLOOKUP(I3686,'2026-01-09_taxon-match'!$A$2:$N$81,3,FALSE),IF(_xlpm.x=0,"",_xlpm.x)))</f>
        <v>urn:lsid:marinespecies.org:taxname:160831</v>
      </c>
      <c r="M3686" s="46" t="str">
        <f>IF($I3686="","",_xlfn.LET(_xlpm.x,VLOOKUP($I3686,'2026-01-09_taxon-match'!$A$2:$N$81,5,FALSE),IF(_xlpm.x=0,"",_xlpm.x)))</f>
        <v>(Meissner, 1900)</v>
      </c>
      <c r="N3686" s="46" t="str">
        <f>IF($I3686="","",_xlfn.LET(_xlpm.x,VLOOKUP($I3686,'2026-01-09_taxon-match'!$A$2:$N$81,6,FALSE),IF(_xlpm.x=0,"",_xlpm.x)))</f>
        <v>Animalia</v>
      </c>
      <c r="O3686" s="46" t="str">
        <f>IF($I3686="","",_xlfn.LET(_xlpm.x,VLOOKUP($I3686,'2026-01-09_taxon-match'!$A$2:$N$81,7,FALSE),IF(_xlpm.x=0,"",_xlpm.x)))</f>
        <v>Echinodermata</v>
      </c>
      <c r="P3686" s="46" t="str">
        <f>IF($I3686="","",_xlfn.LET(_xlpm.x,VLOOKUP($I3686,'2026-01-09_taxon-match'!$A$2:$N$81,8,FALSE),IF(_xlpm.x=0,"",_xlpm.x)))</f>
        <v>Echinoidea</v>
      </c>
      <c r="Q3686" s="46" t="str">
        <f>IF($I3686="","",_xlfn.LET(_xlpm.x,VLOOKUP($I3686,'2026-01-09_taxon-match'!$A$2:$N$81,9,FALSE),IF(_xlpm.x=0,"",_xlpm.x)))</f>
        <v>Camarodonta</v>
      </c>
      <c r="R3686" s="46" t="str">
        <f>IF($I3686="","",_xlfn.LET(_xlpm.x,VLOOKUP($I3686,'2026-01-09_taxon-match'!$A$2:$N$81,10,FALSE),IF(_xlpm.x=0,"",_xlpm.x)))</f>
        <v>Echinidae</v>
      </c>
      <c r="S3686" s="46" t="str">
        <f>IF($I3686="","",_xlfn.LET(_xlpm.x,VLOOKUP($I3686,'2026-01-09_taxon-match'!$A$2:$N$81,11,FALSE),IF(_xlpm.x=0,"",_xlpm.x)))</f>
        <v>Sterechinus</v>
      </c>
      <c r="T3686" s="46" t="str">
        <f>IF($I3686="","",_xlfn.LET(_xlpm.x,VLOOKUP($I3686,'2026-01-09_taxon-match'!$A$2:$N$81,13,FALSE),IF(_xlpm.x=0,"",_xlpm.x)))</f>
        <v>neumayeri</v>
      </c>
      <c r="V3686" t="s">
        <v>43</v>
      </c>
      <c r="W3686" t="s">
        <v>28</v>
      </c>
      <c r="X3686" t="s">
        <v>32</v>
      </c>
      <c r="Y3686" s="46" t="str">
        <f>IF(V3686="","",_xlfn.LET(_xlpm.x,VLOOKUP(V3686,'Drop-down_menus'!$D$2:$E$13,2,FALSE),IF(_xlpm.x=0,"",_xlpm.x)))</f>
        <v>https://orcid.org/0000-0002-0981-7442</v>
      </c>
      <c r="Z3686" s="46" t="str">
        <f>IF(W3686="","",_xlfn.LET(_xlpm.x,VLOOKUP(W3686,'Drop-down_menus'!$D$2:$E$13,2,FALSE),IF(_xlpm.x=0,"",_xlpm.x)))</f>
        <v>https://orcid.org/0000-0002-9037-7623</v>
      </c>
      <c r="AA3686" s="46" t="str">
        <f>IF(X3686="","",_xlfn.LET(_xlpm.x,VLOOKUP(X3686,'Drop-down_menus'!$D$2:$E$13,2,FALSE),IF(_xlpm.x=0,"",_xlpm.x)))</f>
        <v>https://orcid.org/0000-0001-5748-602X</v>
      </c>
      <c r="AB3686" s="46" t="s">
        <v>229</v>
      </c>
      <c r="AC3686" s="46" t="s">
        <v>1114</v>
      </c>
    </row>
    <row r="3687" spans="1:29" ht="15" customHeight="1">
      <c r="A3687" s="46">
        <v>3167</v>
      </c>
      <c r="B3687" s="2">
        <v>4742</v>
      </c>
      <c r="C3687" t="s">
        <v>919</v>
      </c>
      <c r="D3687" s="46" t="b">
        <f>COUNTIF(Events!$B$2:$B$171, C3687) &gt; 0</f>
        <v>1</v>
      </c>
      <c r="E3687" s="46" t="s">
        <v>1111</v>
      </c>
      <c r="F3687" s="46" t="s">
        <v>1108</v>
      </c>
      <c r="G3687" t="s">
        <v>177</v>
      </c>
      <c r="H3687"/>
      <c r="I3687" s="46" t="s">
        <v>177</v>
      </c>
      <c r="J3687" s="46" t="str">
        <f>IF(I3687="","",_xlfn.LET(_xlpm.x,VLOOKUP(I3687,'2026-01-09_taxon-match'!$A$2:$N$81,4,FALSE),IF(_xlpm.x=0,"",_xlpm.x)))</f>
        <v>Sterechinus neumayeri</v>
      </c>
      <c r="K3687"/>
      <c r="L3687" s="46" t="str">
        <f>IF(I3687="","",_xlfn.LET(_xlpm.x,VLOOKUP(I3687,'2026-01-09_taxon-match'!$A$2:$N$81,3,FALSE),IF(_xlpm.x=0,"",_xlpm.x)))</f>
        <v>urn:lsid:marinespecies.org:taxname:160831</v>
      </c>
      <c r="M3687" s="46" t="str">
        <f>IF($I3687="","",_xlfn.LET(_xlpm.x,VLOOKUP($I3687,'2026-01-09_taxon-match'!$A$2:$N$81,5,FALSE),IF(_xlpm.x=0,"",_xlpm.x)))</f>
        <v>(Meissner, 1900)</v>
      </c>
      <c r="N3687" s="46" t="str">
        <f>IF($I3687="","",_xlfn.LET(_xlpm.x,VLOOKUP($I3687,'2026-01-09_taxon-match'!$A$2:$N$81,6,FALSE),IF(_xlpm.x=0,"",_xlpm.x)))</f>
        <v>Animalia</v>
      </c>
      <c r="O3687" s="46" t="str">
        <f>IF($I3687="","",_xlfn.LET(_xlpm.x,VLOOKUP($I3687,'2026-01-09_taxon-match'!$A$2:$N$81,7,FALSE),IF(_xlpm.x=0,"",_xlpm.x)))</f>
        <v>Echinodermata</v>
      </c>
      <c r="P3687" s="46" t="str">
        <f>IF($I3687="","",_xlfn.LET(_xlpm.x,VLOOKUP($I3687,'2026-01-09_taxon-match'!$A$2:$N$81,8,FALSE),IF(_xlpm.x=0,"",_xlpm.x)))</f>
        <v>Echinoidea</v>
      </c>
      <c r="Q3687" s="46" t="str">
        <f>IF($I3687="","",_xlfn.LET(_xlpm.x,VLOOKUP($I3687,'2026-01-09_taxon-match'!$A$2:$N$81,9,FALSE),IF(_xlpm.x=0,"",_xlpm.x)))</f>
        <v>Camarodonta</v>
      </c>
      <c r="R3687" s="46" t="str">
        <f>IF($I3687="","",_xlfn.LET(_xlpm.x,VLOOKUP($I3687,'2026-01-09_taxon-match'!$A$2:$N$81,10,FALSE),IF(_xlpm.x=0,"",_xlpm.x)))</f>
        <v>Echinidae</v>
      </c>
      <c r="S3687" s="46" t="str">
        <f>IF($I3687="","",_xlfn.LET(_xlpm.x,VLOOKUP($I3687,'2026-01-09_taxon-match'!$A$2:$N$81,11,FALSE),IF(_xlpm.x=0,"",_xlpm.x)))</f>
        <v>Sterechinus</v>
      </c>
      <c r="T3687" s="46" t="str">
        <f>IF($I3687="","",_xlfn.LET(_xlpm.x,VLOOKUP($I3687,'2026-01-09_taxon-match'!$A$2:$N$81,13,FALSE),IF(_xlpm.x=0,"",_xlpm.x)))</f>
        <v>neumayeri</v>
      </c>
      <c r="V3687" t="s">
        <v>43</v>
      </c>
      <c r="W3687" t="s">
        <v>28</v>
      </c>
      <c r="X3687" t="s">
        <v>32</v>
      </c>
      <c r="Y3687" s="46" t="str">
        <f>IF(V3687="","",_xlfn.LET(_xlpm.x,VLOOKUP(V3687,'Drop-down_menus'!$D$2:$E$13,2,FALSE),IF(_xlpm.x=0,"",_xlpm.x)))</f>
        <v>https://orcid.org/0000-0002-0981-7442</v>
      </c>
      <c r="Z3687" s="46" t="str">
        <f>IF(W3687="","",_xlfn.LET(_xlpm.x,VLOOKUP(W3687,'Drop-down_menus'!$D$2:$E$13,2,FALSE),IF(_xlpm.x=0,"",_xlpm.x)))</f>
        <v>https://orcid.org/0000-0002-9037-7623</v>
      </c>
      <c r="AA3687" s="46" t="str">
        <f>IF(X3687="","",_xlfn.LET(_xlpm.x,VLOOKUP(X3687,'Drop-down_menus'!$D$2:$E$13,2,FALSE),IF(_xlpm.x=0,"",_xlpm.x)))</f>
        <v>https://orcid.org/0000-0001-5748-602X</v>
      </c>
      <c r="AB3687" s="46" t="s">
        <v>229</v>
      </c>
      <c r="AC3687" s="46" t="s">
        <v>1114</v>
      </c>
    </row>
    <row r="3688" spans="1:29" ht="15" customHeight="1">
      <c r="A3688" s="46">
        <v>3167</v>
      </c>
      <c r="B3688" s="2">
        <v>4743</v>
      </c>
      <c r="C3688" t="s">
        <v>919</v>
      </c>
      <c r="D3688" s="46" t="b">
        <f>COUNTIF(Events!$B$2:$B$171, C3688) &gt; 0</f>
        <v>1</v>
      </c>
      <c r="E3688" s="2" t="s">
        <v>1106</v>
      </c>
      <c r="F3688" s="46" t="s">
        <v>1105</v>
      </c>
      <c r="G3688" t="s">
        <v>177</v>
      </c>
      <c r="H3688"/>
      <c r="I3688" s="46" t="s">
        <v>177</v>
      </c>
      <c r="J3688" s="46" t="str">
        <f>IF(I3688="","",_xlfn.LET(_xlpm.x,VLOOKUP(I3688,'2026-01-09_taxon-match'!$A$2:$N$81,4,FALSE),IF(_xlpm.x=0,"",_xlpm.x)))</f>
        <v>Sterechinus neumayeri</v>
      </c>
      <c r="K3688"/>
      <c r="L3688" s="46" t="str">
        <f>IF(I3688="","",_xlfn.LET(_xlpm.x,VLOOKUP(I3688,'2026-01-09_taxon-match'!$A$2:$N$81,3,FALSE),IF(_xlpm.x=0,"",_xlpm.x)))</f>
        <v>urn:lsid:marinespecies.org:taxname:160831</v>
      </c>
      <c r="M3688" s="46" t="str">
        <f>IF($I3688="","",_xlfn.LET(_xlpm.x,VLOOKUP($I3688,'2026-01-09_taxon-match'!$A$2:$N$81,5,FALSE),IF(_xlpm.x=0,"",_xlpm.x)))</f>
        <v>(Meissner, 1900)</v>
      </c>
      <c r="N3688" s="46" t="str">
        <f>IF($I3688="","",_xlfn.LET(_xlpm.x,VLOOKUP($I3688,'2026-01-09_taxon-match'!$A$2:$N$81,6,FALSE),IF(_xlpm.x=0,"",_xlpm.x)))</f>
        <v>Animalia</v>
      </c>
      <c r="O3688" s="46" t="str">
        <f>IF($I3688="","",_xlfn.LET(_xlpm.x,VLOOKUP($I3688,'2026-01-09_taxon-match'!$A$2:$N$81,7,FALSE),IF(_xlpm.x=0,"",_xlpm.x)))</f>
        <v>Echinodermata</v>
      </c>
      <c r="P3688" s="46" t="str">
        <f>IF($I3688="","",_xlfn.LET(_xlpm.x,VLOOKUP($I3688,'2026-01-09_taxon-match'!$A$2:$N$81,8,FALSE),IF(_xlpm.x=0,"",_xlpm.x)))</f>
        <v>Echinoidea</v>
      </c>
      <c r="Q3688" s="46" t="str">
        <f>IF($I3688="","",_xlfn.LET(_xlpm.x,VLOOKUP($I3688,'2026-01-09_taxon-match'!$A$2:$N$81,9,FALSE),IF(_xlpm.x=0,"",_xlpm.x)))</f>
        <v>Camarodonta</v>
      </c>
      <c r="R3688" s="46" t="str">
        <f>IF($I3688="","",_xlfn.LET(_xlpm.x,VLOOKUP($I3688,'2026-01-09_taxon-match'!$A$2:$N$81,10,FALSE),IF(_xlpm.x=0,"",_xlpm.x)))</f>
        <v>Echinidae</v>
      </c>
      <c r="S3688" s="46" t="str">
        <f>IF($I3688="","",_xlfn.LET(_xlpm.x,VLOOKUP($I3688,'2026-01-09_taxon-match'!$A$2:$N$81,11,FALSE),IF(_xlpm.x=0,"",_xlpm.x)))</f>
        <v>Sterechinus</v>
      </c>
      <c r="T3688" s="46" t="str">
        <f>IF($I3688="","",_xlfn.LET(_xlpm.x,VLOOKUP($I3688,'2026-01-09_taxon-match'!$A$2:$N$81,13,FALSE),IF(_xlpm.x=0,"",_xlpm.x)))</f>
        <v>neumayeri</v>
      </c>
      <c r="V3688" t="s">
        <v>43</v>
      </c>
      <c r="W3688" t="s">
        <v>28</v>
      </c>
      <c r="X3688" t="s">
        <v>32</v>
      </c>
      <c r="Y3688" s="46" t="str">
        <f>IF(V3688="","",_xlfn.LET(_xlpm.x,VLOOKUP(V3688,'Drop-down_menus'!$D$2:$E$13,2,FALSE),IF(_xlpm.x=0,"",_xlpm.x)))</f>
        <v>https://orcid.org/0000-0002-0981-7442</v>
      </c>
      <c r="Z3688" s="46" t="str">
        <f>IF(W3688="","",_xlfn.LET(_xlpm.x,VLOOKUP(W3688,'Drop-down_menus'!$D$2:$E$13,2,FALSE),IF(_xlpm.x=0,"",_xlpm.x)))</f>
        <v>https://orcid.org/0000-0002-9037-7623</v>
      </c>
      <c r="AA3688" s="46" t="str">
        <f>IF(X3688="","",_xlfn.LET(_xlpm.x,VLOOKUP(X3688,'Drop-down_menus'!$D$2:$E$13,2,FALSE),IF(_xlpm.x=0,"",_xlpm.x)))</f>
        <v>https://orcid.org/0000-0001-5748-602X</v>
      </c>
      <c r="AB3688" s="46" t="s">
        <v>300</v>
      </c>
      <c r="AC3688" s="46" t="s">
        <v>1115</v>
      </c>
    </row>
    <row r="3689" spans="1:29" ht="15" customHeight="1">
      <c r="A3689" s="46">
        <v>3168</v>
      </c>
      <c r="B3689" s="2">
        <v>4744</v>
      </c>
      <c r="C3689" t="s">
        <v>919</v>
      </c>
      <c r="D3689" s="46" t="b">
        <f>COUNTIF(Events!$B$2:$B$171, C3689) &gt; 0</f>
        <v>1</v>
      </c>
      <c r="E3689" s="46" t="s">
        <v>1113</v>
      </c>
      <c r="F3689" s="2" t="s">
        <v>1104</v>
      </c>
      <c r="G3689" t="s">
        <v>177</v>
      </c>
      <c r="H3689"/>
      <c r="I3689" s="46" t="s">
        <v>177</v>
      </c>
      <c r="J3689" s="46" t="str">
        <f>IF(I3689="","",_xlfn.LET(_xlpm.x,VLOOKUP(I3689,'2026-01-09_taxon-match'!$A$2:$N$81,4,FALSE),IF(_xlpm.x=0,"",_xlpm.x)))</f>
        <v>Sterechinus neumayeri</v>
      </c>
      <c r="K3689"/>
      <c r="L3689" s="46" t="str">
        <f>IF(I3689="","",_xlfn.LET(_xlpm.x,VLOOKUP(I3689,'2026-01-09_taxon-match'!$A$2:$N$81,3,FALSE),IF(_xlpm.x=0,"",_xlpm.x)))</f>
        <v>urn:lsid:marinespecies.org:taxname:160831</v>
      </c>
      <c r="M3689" s="46" t="str">
        <f>IF($I3689="","",_xlfn.LET(_xlpm.x,VLOOKUP($I3689,'2026-01-09_taxon-match'!$A$2:$N$81,5,FALSE),IF(_xlpm.x=0,"",_xlpm.x)))</f>
        <v>(Meissner, 1900)</v>
      </c>
      <c r="N3689" s="46" t="str">
        <f>IF($I3689="","",_xlfn.LET(_xlpm.x,VLOOKUP($I3689,'2026-01-09_taxon-match'!$A$2:$N$81,6,FALSE),IF(_xlpm.x=0,"",_xlpm.x)))</f>
        <v>Animalia</v>
      </c>
      <c r="O3689" s="46" t="str">
        <f>IF($I3689="","",_xlfn.LET(_xlpm.x,VLOOKUP($I3689,'2026-01-09_taxon-match'!$A$2:$N$81,7,FALSE),IF(_xlpm.x=0,"",_xlpm.x)))</f>
        <v>Echinodermata</v>
      </c>
      <c r="P3689" s="46" t="str">
        <f>IF($I3689="","",_xlfn.LET(_xlpm.x,VLOOKUP($I3689,'2026-01-09_taxon-match'!$A$2:$N$81,8,FALSE),IF(_xlpm.x=0,"",_xlpm.x)))</f>
        <v>Echinoidea</v>
      </c>
      <c r="Q3689" s="46" t="str">
        <f>IF($I3689="","",_xlfn.LET(_xlpm.x,VLOOKUP($I3689,'2026-01-09_taxon-match'!$A$2:$N$81,9,FALSE),IF(_xlpm.x=0,"",_xlpm.x)))</f>
        <v>Camarodonta</v>
      </c>
      <c r="R3689" s="46" t="str">
        <f>IF($I3689="","",_xlfn.LET(_xlpm.x,VLOOKUP($I3689,'2026-01-09_taxon-match'!$A$2:$N$81,10,FALSE),IF(_xlpm.x=0,"",_xlpm.x)))</f>
        <v>Echinidae</v>
      </c>
      <c r="S3689" s="46" t="str">
        <f>IF($I3689="","",_xlfn.LET(_xlpm.x,VLOOKUP($I3689,'2026-01-09_taxon-match'!$A$2:$N$81,11,FALSE),IF(_xlpm.x=0,"",_xlpm.x)))</f>
        <v>Sterechinus</v>
      </c>
      <c r="T3689" s="46" t="str">
        <f>IF($I3689="","",_xlfn.LET(_xlpm.x,VLOOKUP($I3689,'2026-01-09_taxon-match'!$A$2:$N$81,13,FALSE),IF(_xlpm.x=0,"",_xlpm.x)))</f>
        <v>neumayeri</v>
      </c>
      <c r="U3689"/>
      <c r="V3689" t="s">
        <v>43</v>
      </c>
      <c r="W3689" t="s">
        <v>28</v>
      </c>
      <c r="X3689" t="s">
        <v>32</v>
      </c>
      <c r="Y3689" s="46" t="str">
        <f>IF(V3689="","",_xlfn.LET(_xlpm.x,VLOOKUP(V3689,'Drop-down_menus'!$D$2:$E$13,2,FALSE),IF(_xlpm.x=0,"",_xlpm.x)))</f>
        <v>https://orcid.org/0000-0002-0981-7442</v>
      </c>
      <c r="Z3689" s="46" t="str">
        <f>IF(W3689="","",_xlfn.LET(_xlpm.x,VLOOKUP(W3689,'Drop-down_menus'!$D$2:$E$13,2,FALSE),IF(_xlpm.x=0,"",_xlpm.x)))</f>
        <v>https://orcid.org/0000-0002-9037-7623</v>
      </c>
      <c r="AA3689" s="46" t="str">
        <f>IF(X3689="","",_xlfn.LET(_xlpm.x,VLOOKUP(X3689,'Drop-down_menus'!$D$2:$E$13,2,FALSE),IF(_xlpm.x=0,"",_xlpm.x)))</f>
        <v>https://orcid.org/0000-0001-5748-602X</v>
      </c>
      <c r="AB3689" s="46" t="s">
        <v>172</v>
      </c>
      <c r="AC3689" s="46" t="s">
        <v>1114</v>
      </c>
    </row>
    <row r="3690" spans="1:29" ht="15" customHeight="1">
      <c r="A3690" s="46">
        <v>3168</v>
      </c>
      <c r="B3690" s="2">
        <v>4745</v>
      </c>
      <c r="C3690" t="s">
        <v>919</v>
      </c>
      <c r="D3690" s="46" t="b">
        <f>COUNTIF(Events!$B$2:$B$171, C3690) &gt; 0</f>
        <v>1</v>
      </c>
      <c r="E3690" s="46" t="s">
        <v>1109</v>
      </c>
      <c r="F3690" s="46" t="s">
        <v>1107</v>
      </c>
      <c r="G3690" t="s">
        <v>177</v>
      </c>
      <c r="H3690"/>
      <c r="I3690" s="46" t="s">
        <v>177</v>
      </c>
      <c r="J3690" s="46" t="str">
        <f>IF(I3690="","",_xlfn.LET(_xlpm.x,VLOOKUP(I3690,'2026-01-09_taxon-match'!$A$2:$N$81,4,FALSE),IF(_xlpm.x=0,"",_xlpm.x)))</f>
        <v>Sterechinus neumayeri</v>
      </c>
      <c r="K3690"/>
      <c r="L3690" s="46" t="str">
        <f>IF(I3690="","",_xlfn.LET(_xlpm.x,VLOOKUP(I3690,'2026-01-09_taxon-match'!$A$2:$N$81,3,FALSE),IF(_xlpm.x=0,"",_xlpm.x)))</f>
        <v>urn:lsid:marinespecies.org:taxname:160831</v>
      </c>
      <c r="M3690" s="46" t="str">
        <f>IF($I3690="","",_xlfn.LET(_xlpm.x,VLOOKUP($I3690,'2026-01-09_taxon-match'!$A$2:$N$81,5,FALSE),IF(_xlpm.x=0,"",_xlpm.x)))</f>
        <v>(Meissner, 1900)</v>
      </c>
      <c r="N3690" s="46" t="str">
        <f>IF($I3690="","",_xlfn.LET(_xlpm.x,VLOOKUP($I3690,'2026-01-09_taxon-match'!$A$2:$N$81,6,FALSE),IF(_xlpm.x=0,"",_xlpm.x)))</f>
        <v>Animalia</v>
      </c>
      <c r="O3690" s="46" t="str">
        <f>IF($I3690="","",_xlfn.LET(_xlpm.x,VLOOKUP($I3690,'2026-01-09_taxon-match'!$A$2:$N$81,7,FALSE),IF(_xlpm.x=0,"",_xlpm.x)))</f>
        <v>Echinodermata</v>
      </c>
      <c r="P3690" s="46" t="str">
        <f>IF($I3690="","",_xlfn.LET(_xlpm.x,VLOOKUP($I3690,'2026-01-09_taxon-match'!$A$2:$N$81,8,FALSE),IF(_xlpm.x=0,"",_xlpm.x)))</f>
        <v>Echinoidea</v>
      </c>
      <c r="Q3690" s="46" t="str">
        <f>IF($I3690="","",_xlfn.LET(_xlpm.x,VLOOKUP($I3690,'2026-01-09_taxon-match'!$A$2:$N$81,9,FALSE),IF(_xlpm.x=0,"",_xlpm.x)))</f>
        <v>Camarodonta</v>
      </c>
      <c r="R3690" s="46" t="str">
        <f>IF($I3690="","",_xlfn.LET(_xlpm.x,VLOOKUP($I3690,'2026-01-09_taxon-match'!$A$2:$N$81,10,FALSE),IF(_xlpm.x=0,"",_xlpm.x)))</f>
        <v>Echinidae</v>
      </c>
      <c r="S3690" s="46" t="str">
        <f>IF($I3690="","",_xlfn.LET(_xlpm.x,VLOOKUP($I3690,'2026-01-09_taxon-match'!$A$2:$N$81,11,FALSE),IF(_xlpm.x=0,"",_xlpm.x)))</f>
        <v>Sterechinus</v>
      </c>
      <c r="T3690" s="46" t="str">
        <f>IF($I3690="","",_xlfn.LET(_xlpm.x,VLOOKUP($I3690,'2026-01-09_taxon-match'!$A$2:$N$81,13,FALSE),IF(_xlpm.x=0,"",_xlpm.x)))</f>
        <v>neumayeri</v>
      </c>
      <c r="V3690" t="s">
        <v>43</v>
      </c>
      <c r="W3690" t="s">
        <v>28</v>
      </c>
      <c r="X3690" t="s">
        <v>32</v>
      </c>
      <c r="Y3690" s="46" t="str">
        <f>IF(V3690="","",_xlfn.LET(_xlpm.x,VLOOKUP(V3690,'Drop-down_menus'!$D$2:$E$13,2,FALSE),IF(_xlpm.x=0,"",_xlpm.x)))</f>
        <v>https://orcid.org/0000-0002-0981-7442</v>
      </c>
      <c r="Z3690" s="46" t="str">
        <f>IF(W3690="","",_xlfn.LET(_xlpm.x,VLOOKUP(W3690,'Drop-down_menus'!$D$2:$E$13,2,FALSE),IF(_xlpm.x=0,"",_xlpm.x)))</f>
        <v>https://orcid.org/0000-0002-9037-7623</v>
      </c>
      <c r="AA3690" s="46" t="str">
        <f>IF(X3690="","",_xlfn.LET(_xlpm.x,VLOOKUP(X3690,'Drop-down_menus'!$D$2:$E$13,2,FALSE),IF(_xlpm.x=0,"",_xlpm.x)))</f>
        <v>https://orcid.org/0000-0001-5748-602X</v>
      </c>
      <c r="AB3690" s="46" t="s">
        <v>172</v>
      </c>
      <c r="AC3690" s="46" t="s">
        <v>189</v>
      </c>
    </row>
    <row r="3691" spans="1:29" ht="15" customHeight="1">
      <c r="A3691" s="46">
        <v>3168</v>
      </c>
      <c r="B3691" s="2">
        <v>4746</v>
      </c>
      <c r="C3691" t="s">
        <v>919</v>
      </c>
      <c r="D3691" s="46" t="b">
        <f>COUNTIF(Events!$B$2:$B$171, C3691) &gt; 0</f>
        <v>1</v>
      </c>
      <c r="E3691" s="46" t="s">
        <v>1110</v>
      </c>
      <c r="F3691" s="46" t="s">
        <v>1108</v>
      </c>
      <c r="G3691" t="s">
        <v>177</v>
      </c>
      <c r="H3691"/>
      <c r="I3691" s="46" t="s">
        <v>177</v>
      </c>
      <c r="J3691" s="46" t="str">
        <f>IF(I3691="","",_xlfn.LET(_xlpm.x,VLOOKUP(I3691,'2026-01-09_taxon-match'!$A$2:$N$81,4,FALSE),IF(_xlpm.x=0,"",_xlpm.x)))</f>
        <v>Sterechinus neumayeri</v>
      </c>
      <c r="K3691"/>
      <c r="L3691" s="46" t="str">
        <f>IF(I3691="","",_xlfn.LET(_xlpm.x,VLOOKUP(I3691,'2026-01-09_taxon-match'!$A$2:$N$81,3,FALSE),IF(_xlpm.x=0,"",_xlpm.x)))</f>
        <v>urn:lsid:marinespecies.org:taxname:160831</v>
      </c>
      <c r="M3691" s="46" t="str">
        <f>IF($I3691="","",_xlfn.LET(_xlpm.x,VLOOKUP($I3691,'2026-01-09_taxon-match'!$A$2:$N$81,5,FALSE),IF(_xlpm.x=0,"",_xlpm.x)))</f>
        <v>(Meissner, 1900)</v>
      </c>
      <c r="N3691" s="46" t="str">
        <f>IF($I3691="","",_xlfn.LET(_xlpm.x,VLOOKUP($I3691,'2026-01-09_taxon-match'!$A$2:$N$81,6,FALSE),IF(_xlpm.x=0,"",_xlpm.x)))</f>
        <v>Animalia</v>
      </c>
      <c r="O3691" s="46" t="str">
        <f>IF($I3691="","",_xlfn.LET(_xlpm.x,VLOOKUP($I3691,'2026-01-09_taxon-match'!$A$2:$N$81,7,FALSE),IF(_xlpm.x=0,"",_xlpm.x)))</f>
        <v>Echinodermata</v>
      </c>
      <c r="P3691" s="46" t="str">
        <f>IF($I3691="","",_xlfn.LET(_xlpm.x,VLOOKUP($I3691,'2026-01-09_taxon-match'!$A$2:$N$81,8,FALSE),IF(_xlpm.x=0,"",_xlpm.x)))</f>
        <v>Echinoidea</v>
      </c>
      <c r="Q3691" s="46" t="str">
        <f>IF($I3691="","",_xlfn.LET(_xlpm.x,VLOOKUP($I3691,'2026-01-09_taxon-match'!$A$2:$N$81,9,FALSE),IF(_xlpm.x=0,"",_xlpm.x)))</f>
        <v>Camarodonta</v>
      </c>
      <c r="R3691" s="46" t="str">
        <f>IF($I3691="","",_xlfn.LET(_xlpm.x,VLOOKUP($I3691,'2026-01-09_taxon-match'!$A$2:$N$81,10,FALSE),IF(_xlpm.x=0,"",_xlpm.x)))</f>
        <v>Echinidae</v>
      </c>
      <c r="S3691" s="46" t="str">
        <f>IF($I3691="","",_xlfn.LET(_xlpm.x,VLOOKUP($I3691,'2026-01-09_taxon-match'!$A$2:$N$81,11,FALSE),IF(_xlpm.x=0,"",_xlpm.x)))</f>
        <v>Sterechinus</v>
      </c>
      <c r="T3691" s="46" t="str">
        <f>IF($I3691="","",_xlfn.LET(_xlpm.x,VLOOKUP($I3691,'2026-01-09_taxon-match'!$A$2:$N$81,13,FALSE),IF(_xlpm.x=0,"",_xlpm.x)))</f>
        <v>neumayeri</v>
      </c>
      <c r="V3691" t="s">
        <v>43</v>
      </c>
      <c r="W3691" t="s">
        <v>28</v>
      </c>
      <c r="X3691" t="s">
        <v>32</v>
      </c>
      <c r="Y3691" s="46" t="str">
        <f>IF(V3691="","",_xlfn.LET(_xlpm.x,VLOOKUP(V3691,'Drop-down_menus'!$D$2:$E$13,2,FALSE),IF(_xlpm.x=0,"",_xlpm.x)))</f>
        <v>https://orcid.org/0000-0002-0981-7442</v>
      </c>
      <c r="Z3691" s="46" t="str">
        <f>IF(W3691="","",_xlfn.LET(_xlpm.x,VLOOKUP(W3691,'Drop-down_menus'!$D$2:$E$13,2,FALSE),IF(_xlpm.x=0,"",_xlpm.x)))</f>
        <v>https://orcid.org/0000-0002-9037-7623</v>
      </c>
      <c r="AA3691" s="46" t="str">
        <f>IF(X3691="","",_xlfn.LET(_xlpm.x,VLOOKUP(X3691,'Drop-down_menus'!$D$2:$E$13,2,FALSE),IF(_xlpm.x=0,"",_xlpm.x)))</f>
        <v>https://orcid.org/0000-0001-5748-602X</v>
      </c>
      <c r="AB3691" s="46" t="s">
        <v>229</v>
      </c>
      <c r="AC3691" s="46" t="s">
        <v>1114</v>
      </c>
    </row>
    <row r="3692" spans="1:29" ht="15" customHeight="1">
      <c r="A3692" s="46">
        <v>3168</v>
      </c>
      <c r="B3692" s="2">
        <v>4747</v>
      </c>
      <c r="C3692" t="s">
        <v>919</v>
      </c>
      <c r="D3692" s="46" t="b">
        <f>COUNTIF(Events!$B$2:$B$171, C3692) &gt; 0</f>
        <v>1</v>
      </c>
      <c r="E3692" s="46" t="s">
        <v>1111</v>
      </c>
      <c r="F3692" s="46" t="s">
        <v>1108</v>
      </c>
      <c r="G3692" t="s">
        <v>177</v>
      </c>
      <c r="H3692"/>
      <c r="I3692" s="46" t="s">
        <v>177</v>
      </c>
      <c r="J3692" s="46" t="str">
        <f>IF(I3692="","",_xlfn.LET(_xlpm.x,VLOOKUP(I3692,'2026-01-09_taxon-match'!$A$2:$N$81,4,FALSE),IF(_xlpm.x=0,"",_xlpm.x)))</f>
        <v>Sterechinus neumayeri</v>
      </c>
      <c r="K3692"/>
      <c r="L3692" s="46" t="str">
        <f>IF(I3692="","",_xlfn.LET(_xlpm.x,VLOOKUP(I3692,'2026-01-09_taxon-match'!$A$2:$N$81,3,FALSE),IF(_xlpm.x=0,"",_xlpm.x)))</f>
        <v>urn:lsid:marinespecies.org:taxname:160831</v>
      </c>
      <c r="M3692" s="46" t="str">
        <f>IF($I3692="","",_xlfn.LET(_xlpm.x,VLOOKUP($I3692,'2026-01-09_taxon-match'!$A$2:$N$81,5,FALSE),IF(_xlpm.x=0,"",_xlpm.x)))</f>
        <v>(Meissner, 1900)</v>
      </c>
      <c r="N3692" s="46" t="str">
        <f>IF($I3692="","",_xlfn.LET(_xlpm.x,VLOOKUP($I3692,'2026-01-09_taxon-match'!$A$2:$N$81,6,FALSE),IF(_xlpm.x=0,"",_xlpm.x)))</f>
        <v>Animalia</v>
      </c>
      <c r="O3692" s="46" t="str">
        <f>IF($I3692="","",_xlfn.LET(_xlpm.x,VLOOKUP($I3692,'2026-01-09_taxon-match'!$A$2:$N$81,7,FALSE),IF(_xlpm.x=0,"",_xlpm.x)))</f>
        <v>Echinodermata</v>
      </c>
      <c r="P3692" s="46" t="str">
        <f>IF($I3692="","",_xlfn.LET(_xlpm.x,VLOOKUP($I3692,'2026-01-09_taxon-match'!$A$2:$N$81,8,FALSE),IF(_xlpm.x=0,"",_xlpm.x)))</f>
        <v>Echinoidea</v>
      </c>
      <c r="Q3692" s="46" t="str">
        <f>IF($I3692="","",_xlfn.LET(_xlpm.x,VLOOKUP($I3692,'2026-01-09_taxon-match'!$A$2:$N$81,9,FALSE),IF(_xlpm.x=0,"",_xlpm.x)))</f>
        <v>Camarodonta</v>
      </c>
      <c r="R3692" s="46" t="str">
        <f>IF($I3692="","",_xlfn.LET(_xlpm.x,VLOOKUP($I3692,'2026-01-09_taxon-match'!$A$2:$N$81,10,FALSE),IF(_xlpm.x=0,"",_xlpm.x)))</f>
        <v>Echinidae</v>
      </c>
      <c r="S3692" s="46" t="str">
        <f>IF($I3692="","",_xlfn.LET(_xlpm.x,VLOOKUP($I3692,'2026-01-09_taxon-match'!$A$2:$N$81,11,FALSE),IF(_xlpm.x=0,"",_xlpm.x)))</f>
        <v>Sterechinus</v>
      </c>
      <c r="T3692" s="46" t="str">
        <f>IF($I3692="","",_xlfn.LET(_xlpm.x,VLOOKUP($I3692,'2026-01-09_taxon-match'!$A$2:$N$81,13,FALSE),IF(_xlpm.x=0,"",_xlpm.x)))</f>
        <v>neumayeri</v>
      </c>
      <c r="V3692" t="s">
        <v>43</v>
      </c>
      <c r="W3692" t="s">
        <v>28</v>
      </c>
      <c r="X3692" t="s">
        <v>32</v>
      </c>
      <c r="Y3692" s="46" t="str">
        <f>IF(V3692="","",_xlfn.LET(_xlpm.x,VLOOKUP(V3692,'Drop-down_menus'!$D$2:$E$13,2,FALSE),IF(_xlpm.x=0,"",_xlpm.x)))</f>
        <v>https://orcid.org/0000-0002-0981-7442</v>
      </c>
      <c r="Z3692" s="46" t="str">
        <f>IF(W3692="","",_xlfn.LET(_xlpm.x,VLOOKUP(W3692,'Drop-down_menus'!$D$2:$E$13,2,FALSE),IF(_xlpm.x=0,"",_xlpm.x)))</f>
        <v>https://orcid.org/0000-0002-9037-7623</v>
      </c>
      <c r="AA3692" s="46" t="str">
        <f>IF(X3692="","",_xlfn.LET(_xlpm.x,VLOOKUP(X3692,'Drop-down_menus'!$D$2:$E$13,2,FALSE),IF(_xlpm.x=0,"",_xlpm.x)))</f>
        <v>https://orcid.org/0000-0001-5748-602X</v>
      </c>
      <c r="AB3692" s="46" t="s">
        <v>229</v>
      </c>
      <c r="AC3692" s="46" t="s">
        <v>1114</v>
      </c>
    </row>
    <row r="3693" spans="1:29" ht="15" customHeight="1">
      <c r="A3693" s="46">
        <v>3168</v>
      </c>
      <c r="B3693" s="2">
        <v>4748</v>
      </c>
      <c r="C3693" t="s">
        <v>919</v>
      </c>
      <c r="D3693" s="46" t="b">
        <f>COUNTIF(Events!$B$2:$B$171, C3693) &gt; 0</f>
        <v>1</v>
      </c>
      <c r="E3693" s="2" t="s">
        <v>1106</v>
      </c>
      <c r="F3693" s="46" t="s">
        <v>1105</v>
      </c>
      <c r="G3693" t="s">
        <v>177</v>
      </c>
      <c r="H3693"/>
      <c r="I3693" s="46" t="s">
        <v>177</v>
      </c>
      <c r="J3693" s="46" t="str">
        <f>IF(I3693="","",_xlfn.LET(_xlpm.x,VLOOKUP(I3693,'2026-01-09_taxon-match'!$A$2:$N$81,4,FALSE),IF(_xlpm.x=0,"",_xlpm.x)))</f>
        <v>Sterechinus neumayeri</v>
      </c>
      <c r="K3693"/>
      <c r="L3693" s="46" t="str">
        <f>IF(I3693="","",_xlfn.LET(_xlpm.x,VLOOKUP(I3693,'2026-01-09_taxon-match'!$A$2:$N$81,3,FALSE),IF(_xlpm.x=0,"",_xlpm.x)))</f>
        <v>urn:lsid:marinespecies.org:taxname:160831</v>
      </c>
      <c r="M3693" s="46" t="str">
        <f>IF($I3693="","",_xlfn.LET(_xlpm.x,VLOOKUP($I3693,'2026-01-09_taxon-match'!$A$2:$N$81,5,FALSE),IF(_xlpm.x=0,"",_xlpm.x)))</f>
        <v>(Meissner, 1900)</v>
      </c>
      <c r="N3693" s="46" t="str">
        <f>IF($I3693="","",_xlfn.LET(_xlpm.x,VLOOKUP($I3693,'2026-01-09_taxon-match'!$A$2:$N$81,6,FALSE),IF(_xlpm.x=0,"",_xlpm.x)))</f>
        <v>Animalia</v>
      </c>
      <c r="O3693" s="46" t="str">
        <f>IF($I3693="","",_xlfn.LET(_xlpm.x,VLOOKUP($I3693,'2026-01-09_taxon-match'!$A$2:$N$81,7,FALSE),IF(_xlpm.x=0,"",_xlpm.x)))</f>
        <v>Echinodermata</v>
      </c>
      <c r="P3693" s="46" t="str">
        <f>IF($I3693="","",_xlfn.LET(_xlpm.x,VLOOKUP($I3693,'2026-01-09_taxon-match'!$A$2:$N$81,8,FALSE),IF(_xlpm.x=0,"",_xlpm.x)))</f>
        <v>Echinoidea</v>
      </c>
      <c r="Q3693" s="46" t="str">
        <f>IF($I3693="","",_xlfn.LET(_xlpm.x,VLOOKUP($I3693,'2026-01-09_taxon-match'!$A$2:$N$81,9,FALSE),IF(_xlpm.x=0,"",_xlpm.x)))</f>
        <v>Camarodonta</v>
      </c>
      <c r="R3693" s="46" t="str">
        <f>IF($I3693="","",_xlfn.LET(_xlpm.x,VLOOKUP($I3693,'2026-01-09_taxon-match'!$A$2:$N$81,10,FALSE),IF(_xlpm.x=0,"",_xlpm.x)))</f>
        <v>Echinidae</v>
      </c>
      <c r="S3693" s="46" t="str">
        <f>IF($I3693="","",_xlfn.LET(_xlpm.x,VLOOKUP($I3693,'2026-01-09_taxon-match'!$A$2:$N$81,11,FALSE),IF(_xlpm.x=0,"",_xlpm.x)))</f>
        <v>Sterechinus</v>
      </c>
      <c r="T3693" s="46" t="str">
        <f>IF($I3693="","",_xlfn.LET(_xlpm.x,VLOOKUP($I3693,'2026-01-09_taxon-match'!$A$2:$N$81,13,FALSE),IF(_xlpm.x=0,"",_xlpm.x)))</f>
        <v>neumayeri</v>
      </c>
      <c r="V3693" t="s">
        <v>43</v>
      </c>
      <c r="W3693" t="s">
        <v>28</v>
      </c>
      <c r="X3693" t="s">
        <v>32</v>
      </c>
      <c r="Y3693" s="46" t="str">
        <f>IF(V3693="","",_xlfn.LET(_xlpm.x,VLOOKUP(V3693,'Drop-down_menus'!$D$2:$E$13,2,FALSE),IF(_xlpm.x=0,"",_xlpm.x)))</f>
        <v>https://orcid.org/0000-0002-0981-7442</v>
      </c>
      <c r="Z3693" s="46" t="str">
        <f>IF(W3693="","",_xlfn.LET(_xlpm.x,VLOOKUP(W3693,'Drop-down_menus'!$D$2:$E$13,2,FALSE),IF(_xlpm.x=0,"",_xlpm.x)))</f>
        <v>https://orcid.org/0000-0002-9037-7623</v>
      </c>
      <c r="AA3693" s="46" t="str">
        <f>IF(X3693="","",_xlfn.LET(_xlpm.x,VLOOKUP(X3693,'Drop-down_menus'!$D$2:$E$13,2,FALSE),IF(_xlpm.x=0,"",_xlpm.x)))</f>
        <v>https://orcid.org/0000-0001-5748-602X</v>
      </c>
      <c r="AB3693" s="46" t="s">
        <v>300</v>
      </c>
      <c r="AC3693" s="46" t="s">
        <v>1115</v>
      </c>
    </row>
    <row r="3694" spans="1:29" ht="15" customHeight="1">
      <c r="A3694" s="46">
        <v>3169</v>
      </c>
      <c r="B3694" s="2">
        <v>4749</v>
      </c>
      <c r="C3694" t="s">
        <v>919</v>
      </c>
      <c r="D3694" s="46" t="b">
        <f>COUNTIF(Events!$B$2:$B$171, C3694) &gt; 0</f>
        <v>1</v>
      </c>
      <c r="E3694" s="46" t="s">
        <v>1113</v>
      </c>
      <c r="F3694" s="2" t="s">
        <v>1104</v>
      </c>
      <c r="G3694" t="s">
        <v>177</v>
      </c>
      <c r="H3694"/>
      <c r="I3694" s="46" t="s">
        <v>177</v>
      </c>
      <c r="J3694" s="46" t="str">
        <f>IF(I3694="","",_xlfn.LET(_xlpm.x,VLOOKUP(I3694,'2026-01-09_taxon-match'!$A$2:$N$81,4,FALSE),IF(_xlpm.x=0,"",_xlpm.x)))</f>
        <v>Sterechinus neumayeri</v>
      </c>
      <c r="K3694"/>
      <c r="L3694" s="46" t="str">
        <f>IF(I3694="","",_xlfn.LET(_xlpm.x,VLOOKUP(I3694,'2026-01-09_taxon-match'!$A$2:$N$81,3,FALSE),IF(_xlpm.x=0,"",_xlpm.x)))</f>
        <v>urn:lsid:marinespecies.org:taxname:160831</v>
      </c>
      <c r="M3694" s="46" t="str">
        <f>IF($I3694="","",_xlfn.LET(_xlpm.x,VLOOKUP($I3694,'2026-01-09_taxon-match'!$A$2:$N$81,5,FALSE),IF(_xlpm.x=0,"",_xlpm.x)))</f>
        <v>(Meissner, 1900)</v>
      </c>
      <c r="N3694" s="46" t="str">
        <f>IF($I3694="","",_xlfn.LET(_xlpm.x,VLOOKUP($I3694,'2026-01-09_taxon-match'!$A$2:$N$81,6,FALSE),IF(_xlpm.x=0,"",_xlpm.x)))</f>
        <v>Animalia</v>
      </c>
      <c r="O3694" s="46" t="str">
        <f>IF($I3694="","",_xlfn.LET(_xlpm.x,VLOOKUP($I3694,'2026-01-09_taxon-match'!$A$2:$N$81,7,FALSE),IF(_xlpm.x=0,"",_xlpm.x)))</f>
        <v>Echinodermata</v>
      </c>
      <c r="P3694" s="46" t="str">
        <f>IF($I3694="","",_xlfn.LET(_xlpm.x,VLOOKUP($I3694,'2026-01-09_taxon-match'!$A$2:$N$81,8,FALSE),IF(_xlpm.x=0,"",_xlpm.x)))</f>
        <v>Echinoidea</v>
      </c>
      <c r="Q3694" s="46" t="str">
        <f>IF($I3694="","",_xlfn.LET(_xlpm.x,VLOOKUP($I3694,'2026-01-09_taxon-match'!$A$2:$N$81,9,FALSE),IF(_xlpm.x=0,"",_xlpm.x)))</f>
        <v>Camarodonta</v>
      </c>
      <c r="R3694" s="46" t="str">
        <f>IF($I3694="","",_xlfn.LET(_xlpm.x,VLOOKUP($I3694,'2026-01-09_taxon-match'!$A$2:$N$81,10,FALSE),IF(_xlpm.x=0,"",_xlpm.x)))</f>
        <v>Echinidae</v>
      </c>
      <c r="S3694" s="46" t="str">
        <f>IF($I3694="","",_xlfn.LET(_xlpm.x,VLOOKUP($I3694,'2026-01-09_taxon-match'!$A$2:$N$81,11,FALSE),IF(_xlpm.x=0,"",_xlpm.x)))</f>
        <v>Sterechinus</v>
      </c>
      <c r="T3694" s="46" t="str">
        <f>IF($I3694="","",_xlfn.LET(_xlpm.x,VLOOKUP($I3694,'2026-01-09_taxon-match'!$A$2:$N$81,13,FALSE),IF(_xlpm.x=0,"",_xlpm.x)))</f>
        <v>neumayeri</v>
      </c>
      <c r="U3694"/>
      <c r="V3694" t="s">
        <v>43</v>
      </c>
      <c r="W3694" t="s">
        <v>28</v>
      </c>
      <c r="X3694" t="s">
        <v>32</v>
      </c>
      <c r="Y3694" s="46" t="str">
        <f>IF(V3694="","",_xlfn.LET(_xlpm.x,VLOOKUP(V3694,'Drop-down_menus'!$D$2:$E$13,2,FALSE),IF(_xlpm.x=0,"",_xlpm.x)))</f>
        <v>https://orcid.org/0000-0002-0981-7442</v>
      </c>
      <c r="Z3694" s="46" t="str">
        <f>IF(W3694="","",_xlfn.LET(_xlpm.x,VLOOKUP(W3694,'Drop-down_menus'!$D$2:$E$13,2,FALSE),IF(_xlpm.x=0,"",_xlpm.x)))</f>
        <v>https://orcid.org/0000-0002-9037-7623</v>
      </c>
      <c r="AA3694" s="46" t="str">
        <f>IF(X3694="","",_xlfn.LET(_xlpm.x,VLOOKUP(X3694,'Drop-down_menus'!$D$2:$E$13,2,FALSE),IF(_xlpm.x=0,"",_xlpm.x)))</f>
        <v>https://orcid.org/0000-0001-5748-602X</v>
      </c>
      <c r="AB3694" s="46" t="s">
        <v>172</v>
      </c>
      <c r="AC3694" s="46" t="s">
        <v>1114</v>
      </c>
    </row>
    <row r="3695" spans="1:29" ht="15" customHeight="1">
      <c r="A3695" s="46">
        <v>3169</v>
      </c>
      <c r="B3695" s="2">
        <v>4750</v>
      </c>
      <c r="C3695" t="s">
        <v>919</v>
      </c>
      <c r="D3695" s="46" t="b">
        <f>COUNTIF(Events!$B$2:$B$171, C3695) &gt; 0</f>
        <v>1</v>
      </c>
      <c r="E3695" s="46" t="s">
        <v>1109</v>
      </c>
      <c r="F3695" s="46" t="s">
        <v>1107</v>
      </c>
      <c r="G3695" t="s">
        <v>177</v>
      </c>
      <c r="H3695"/>
      <c r="I3695" s="46" t="s">
        <v>177</v>
      </c>
      <c r="J3695" s="46" t="str">
        <f>IF(I3695="","",_xlfn.LET(_xlpm.x,VLOOKUP(I3695,'2026-01-09_taxon-match'!$A$2:$N$81,4,FALSE),IF(_xlpm.x=0,"",_xlpm.x)))</f>
        <v>Sterechinus neumayeri</v>
      </c>
      <c r="K3695"/>
      <c r="L3695" s="46" t="str">
        <f>IF(I3695="","",_xlfn.LET(_xlpm.x,VLOOKUP(I3695,'2026-01-09_taxon-match'!$A$2:$N$81,3,FALSE),IF(_xlpm.x=0,"",_xlpm.x)))</f>
        <v>urn:lsid:marinespecies.org:taxname:160831</v>
      </c>
      <c r="M3695" s="46" t="str">
        <f>IF($I3695="","",_xlfn.LET(_xlpm.x,VLOOKUP($I3695,'2026-01-09_taxon-match'!$A$2:$N$81,5,FALSE),IF(_xlpm.x=0,"",_xlpm.x)))</f>
        <v>(Meissner, 1900)</v>
      </c>
      <c r="N3695" s="46" t="str">
        <f>IF($I3695="","",_xlfn.LET(_xlpm.x,VLOOKUP($I3695,'2026-01-09_taxon-match'!$A$2:$N$81,6,FALSE),IF(_xlpm.x=0,"",_xlpm.x)))</f>
        <v>Animalia</v>
      </c>
      <c r="O3695" s="46" t="str">
        <f>IF($I3695="","",_xlfn.LET(_xlpm.x,VLOOKUP($I3695,'2026-01-09_taxon-match'!$A$2:$N$81,7,FALSE),IF(_xlpm.x=0,"",_xlpm.x)))</f>
        <v>Echinodermata</v>
      </c>
      <c r="P3695" s="46" t="str">
        <f>IF($I3695="","",_xlfn.LET(_xlpm.x,VLOOKUP($I3695,'2026-01-09_taxon-match'!$A$2:$N$81,8,FALSE),IF(_xlpm.x=0,"",_xlpm.x)))</f>
        <v>Echinoidea</v>
      </c>
      <c r="Q3695" s="46" t="str">
        <f>IF($I3695="","",_xlfn.LET(_xlpm.x,VLOOKUP($I3695,'2026-01-09_taxon-match'!$A$2:$N$81,9,FALSE),IF(_xlpm.x=0,"",_xlpm.x)))</f>
        <v>Camarodonta</v>
      </c>
      <c r="R3695" s="46" t="str">
        <f>IF($I3695="","",_xlfn.LET(_xlpm.x,VLOOKUP($I3695,'2026-01-09_taxon-match'!$A$2:$N$81,10,FALSE),IF(_xlpm.x=0,"",_xlpm.x)))</f>
        <v>Echinidae</v>
      </c>
      <c r="S3695" s="46" t="str">
        <f>IF($I3695="","",_xlfn.LET(_xlpm.x,VLOOKUP($I3695,'2026-01-09_taxon-match'!$A$2:$N$81,11,FALSE),IF(_xlpm.x=0,"",_xlpm.x)))</f>
        <v>Sterechinus</v>
      </c>
      <c r="T3695" s="46" t="str">
        <f>IF($I3695="","",_xlfn.LET(_xlpm.x,VLOOKUP($I3695,'2026-01-09_taxon-match'!$A$2:$N$81,13,FALSE),IF(_xlpm.x=0,"",_xlpm.x)))</f>
        <v>neumayeri</v>
      </c>
      <c r="V3695" t="s">
        <v>43</v>
      </c>
      <c r="W3695" t="s">
        <v>28</v>
      </c>
      <c r="X3695" t="s">
        <v>32</v>
      </c>
      <c r="Y3695" s="46" t="str">
        <f>IF(V3695="","",_xlfn.LET(_xlpm.x,VLOOKUP(V3695,'Drop-down_menus'!$D$2:$E$13,2,FALSE),IF(_xlpm.x=0,"",_xlpm.x)))</f>
        <v>https://orcid.org/0000-0002-0981-7442</v>
      </c>
      <c r="Z3695" s="46" t="str">
        <f>IF(W3695="","",_xlfn.LET(_xlpm.x,VLOOKUP(W3695,'Drop-down_menus'!$D$2:$E$13,2,FALSE),IF(_xlpm.x=0,"",_xlpm.x)))</f>
        <v>https://orcid.org/0000-0002-9037-7623</v>
      </c>
      <c r="AA3695" s="46" t="str">
        <f>IF(X3695="","",_xlfn.LET(_xlpm.x,VLOOKUP(X3695,'Drop-down_menus'!$D$2:$E$13,2,FALSE),IF(_xlpm.x=0,"",_xlpm.x)))</f>
        <v>https://orcid.org/0000-0001-5748-602X</v>
      </c>
      <c r="AB3695" s="46" t="s">
        <v>172</v>
      </c>
      <c r="AC3695" s="46" t="s">
        <v>189</v>
      </c>
    </row>
    <row r="3696" spans="1:29" ht="15" customHeight="1">
      <c r="A3696" s="46">
        <v>3169</v>
      </c>
      <c r="B3696" s="2">
        <v>4751</v>
      </c>
      <c r="C3696" t="s">
        <v>919</v>
      </c>
      <c r="D3696" s="46" t="b">
        <f>COUNTIF(Events!$B$2:$B$171, C3696) &gt; 0</f>
        <v>1</v>
      </c>
      <c r="E3696" s="46" t="s">
        <v>1110</v>
      </c>
      <c r="F3696" s="46" t="s">
        <v>1108</v>
      </c>
      <c r="G3696" t="s">
        <v>177</v>
      </c>
      <c r="H3696"/>
      <c r="I3696" s="46" t="s">
        <v>177</v>
      </c>
      <c r="J3696" s="46" t="str">
        <f>IF(I3696="","",_xlfn.LET(_xlpm.x,VLOOKUP(I3696,'2026-01-09_taxon-match'!$A$2:$N$81,4,FALSE),IF(_xlpm.x=0,"",_xlpm.x)))</f>
        <v>Sterechinus neumayeri</v>
      </c>
      <c r="K3696"/>
      <c r="L3696" s="46" t="str">
        <f>IF(I3696="","",_xlfn.LET(_xlpm.x,VLOOKUP(I3696,'2026-01-09_taxon-match'!$A$2:$N$81,3,FALSE),IF(_xlpm.x=0,"",_xlpm.x)))</f>
        <v>urn:lsid:marinespecies.org:taxname:160831</v>
      </c>
      <c r="M3696" s="46" t="str">
        <f>IF($I3696="","",_xlfn.LET(_xlpm.x,VLOOKUP($I3696,'2026-01-09_taxon-match'!$A$2:$N$81,5,FALSE),IF(_xlpm.x=0,"",_xlpm.x)))</f>
        <v>(Meissner, 1900)</v>
      </c>
      <c r="N3696" s="46" t="str">
        <f>IF($I3696="","",_xlfn.LET(_xlpm.x,VLOOKUP($I3696,'2026-01-09_taxon-match'!$A$2:$N$81,6,FALSE),IF(_xlpm.x=0,"",_xlpm.x)))</f>
        <v>Animalia</v>
      </c>
      <c r="O3696" s="46" t="str">
        <f>IF($I3696="","",_xlfn.LET(_xlpm.x,VLOOKUP($I3696,'2026-01-09_taxon-match'!$A$2:$N$81,7,FALSE),IF(_xlpm.x=0,"",_xlpm.x)))</f>
        <v>Echinodermata</v>
      </c>
      <c r="P3696" s="46" t="str">
        <f>IF($I3696="","",_xlfn.LET(_xlpm.x,VLOOKUP($I3696,'2026-01-09_taxon-match'!$A$2:$N$81,8,FALSE),IF(_xlpm.x=0,"",_xlpm.x)))</f>
        <v>Echinoidea</v>
      </c>
      <c r="Q3696" s="46" t="str">
        <f>IF($I3696="","",_xlfn.LET(_xlpm.x,VLOOKUP($I3696,'2026-01-09_taxon-match'!$A$2:$N$81,9,FALSE),IF(_xlpm.x=0,"",_xlpm.x)))</f>
        <v>Camarodonta</v>
      </c>
      <c r="R3696" s="46" t="str">
        <f>IF($I3696="","",_xlfn.LET(_xlpm.x,VLOOKUP($I3696,'2026-01-09_taxon-match'!$A$2:$N$81,10,FALSE),IF(_xlpm.x=0,"",_xlpm.x)))</f>
        <v>Echinidae</v>
      </c>
      <c r="S3696" s="46" t="str">
        <f>IF($I3696="","",_xlfn.LET(_xlpm.x,VLOOKUP($I3696,'2026-01-09_taxon-match'!$A$2:$N$81,11,FALSE),IF(_xlpm.x=0,"",_xlpm.x)))</f>
        <v>Sterechinus</v>
      </c>
      <c r="T3696" s="46" t="str">
        <f>IF($I3696="","",_xlfn.LET(_xlpm.x,VLOOKUP($I3696,'2026-01-09_taxon-match'!$A$2:$N$81,13,FALSE),IF(_xlpm.x=0,"",_xlpm.x)))</f>
        <v>neumayeri</v>
      </c>
      <c r="V3696" t="s">
        <v>43</v>
      </c>
      <c r="W3696" t="s">
        <v>28</v>
      </c>
      <c r="X3696" t="s">
        <v>32</v>
      </c>
      <c r="Y3696" s="46" t="str">
        <f>IF(V3696="","",_xlfn.LET(_xlpm.x,VLOOKUP(V3696,'Drop-down_menus'!$D$2:$E$13,2,FALSE),IF(_xlpm.x=0,"",_xlpm.x)))</f>
        <v>https://orcid.org/0000-0002-0981-7442</v>
      </c>
      <c r="Z3696" s="46" t="str">
        <f>IF(W3696="","",_xlfn.LET(_xlpm.x,VLOOKUP(W3696,'Drop-down_menus'!$D$2:$E$13,2,FALSE),IF(_xlpm.x=0,"",_xlpm.x)))</f>
        <v>https://orcid.org/0000-0002-9037-7623</v>
      </c>
      <c r="AA3696" s="46" t="str">
        <f>IF(X3696="","",_xlfn.LET(_xlpm.x,VLOOKUP(X3696,'Drop-down_menus'!$D$2:$E$13,2,FALSE),IF(_xlpm.x=0,"",_xlpm.x)))</f>
        <v>https://orcid.org/0000-0001-5748-602X</v>
      </c>
      <c r="AB3696" s="46" t="s">
        <v>229</v>
      </c>
      <c r="AC3696" s="46" t="s">
        <v>1114</v>
      </c>
    </row>
    <row r="3697" spans="1:29" ht="15" customHeight="1">
      <c r="A3697" s="46">
        <v>3169</v>
      </c>
      <c r="B3697" s="2">
        <v>4752</v>
      </c>
      <c r="C3697" t="s">
        <v>919</v>
      </c>
      <c r="D3697" s="46" t="b">
        <f>COUNTIF(Events!$B$2:$B$171, C3697) &gt; 0</f>
        <v>1</v>
      </c>
      <c r="E3697" s="46" t="s">
        <v>1111</v>
      </c>
      <c r="F3697" s="46" t="s">
        <v>1108</v>
      </c>
      <c r="G3697" t="s">
        <v>177</v>
      </c>
      <c r="H3697"/>
      <c r="I3697" s="46" t="s">
        <v>177</v>
      </c>
      <c r="J3697" s="46" t="str">
        <f>IF(I3697="","",_xlfn.LET(_xlpm.x,VLOOKUP(I3697,'2026-01-09_taxon-match'!$A$2:$N$81,4,FALSE),IF(_xlpm.x=0,"",_xlpm.x)))</f>
        <v>Sterechinus neumayeri</v>
      </c>
      <c r="K3697"/>
      <c r="L3697" s="46" t="str">
        <f>IF(I3697="","",_xlfn.LET(_xlpm.x,VLOOKUP(I3697,'2026-01-09_taxon-match'!$A$2:$N$81,3,FALSE),IF(_xlpm.x=0,"",_xlpm.x)))</f>
        <v>urn:lsid:marinespecies.org:taxname:160831</v>
      </c>
      <c r="M3697" s="46" t="str">
        <f>IF($I3697="","",_xlfn.LET(_xlpm.x,VLOOKUP($I3697,'2026-01-09_taxon-match'!$A$2:$N$81,5,FALSE),IF(_xlpm.x=0,"",_xlpm.x)))</f>
        <v>(Meissner, 1900)</v>
      </c>
      <c r="N3697" s="46" t="str">
        <f>IF($I3697="","",_xlfn.LET(_xlpm.x,VLOOKUP($I3697,'2026-01-09_taxon-match'!$A$2:$N$81,6,FALSE),IF(_xlpm.x=0,"",_xlpm.x)))</f>
        <v>Animalia</v>
      </c>
      <c r="O3697" s="46" t="str">
        <f>IF($I3697="","",_xlfn.LET(_xlpm.x,VLOOKUP($I3697,'2026-01-09_taxon-match'!$A$2:$N$81,7,FALSE),IF(_xlpm.x=0,"",_xlpm.x)))</f>
        <v>Echinodermata</v>
      </c>
      <c r="P3697" s="46" t="str">
        <f>IF($I3697="","",_xlfn.LET(_xlpm.x,VLOOKUP($I3697,'2026-01-09_taxon-match'!$A$2:$N$81,8,FALSE),IF(_xlpm.x=0,"",_xlpm.x)))</f>
        <v>Echinoidea</v>
      </c>
      <c r="Q3697" s="46" t="str">
        <f>IF($I3697="","",_xlfn.LET(_xlpm.x,VLOOKUP($I3697,'2026-01-09_taxon-match'!$A$2:$N$81,9,FALSE),IF(_xlpm.x=0,"",_xlpm.x)))</f>
        <v>Camarodonta</v>
      </c>
      <c r="R3697" s="46" t="str">
        <f>IF($I3697="","",_xlfn.LET(_xlpm.x,VLOOKUP($I3697,'2026-01-09_taxon-match'!$A$2:$N$81,10,FALSE),IF(_xlpm.x=0,"",_xlpm.x)))</f>
        <v>Echinidae</v>
      </c>
      <c r="S3697" s="46" t="str">
        <f>IF($I3697="","",_xlfn.LET(_xlpm.x,VLOOKUP($I3697,'2026-01-09_taxon-match'!$A$2:$N$81,11,FALSE),IF(_xlpm.x=0,"",_xlpm.x)))</f>
        <v>Sterechinus</v>
      </c>
      <c r="T3697" s="46" t="str">
        <f>IF($I3697="","",_xlfn.LET(_xlpm.x,VLOOKUP($I3697,'2026-01-09_taxon-match'!$A$2:$N$81,13,FALSE),IF(_xlpm.x=0,"",_xlpm.x)))</f>
        <v>neumayeri</v>
      </c>
      <c r="V3697" t="s">
        <v>43</v>
      </c>
      <c r="W3697" t="s">
        <v>28</v>
      </c>
      <c r="X3697" t="s">
        <v>32</v>
      </c>
      <c r="Y3697" s="46" t="str">
        <f>IF(V3697="","",_xlfn.LET(_xlpm.x,VLOOKUP(V3697,'Drop-down_menus'!$D$2:$E$13,2,FALSE),IF(_xlpm.x=0,"",_xlpm.x)))</f>
        <v>https://orcid.org/0000-0002-0981-7442</v>
      </c>
      <c r="Z3697" s="46" t="str">
        <f>IF(W3697="","",_xlfn.LET(_xlpm.x,VLOOKUP(W3697,'Drop-down_menus'!$D$2:$E$13,2,FALSE),IF(_xlpm.x=0,"",_xlpm.x)))</f>
        <v>https://orcid.org/0000-0002-9037-7623</v>
      </c>
      <c r="AA3697" s="46" t="str">
        <f>IF(X3697="","",_xlfn.LET(_xlpm.x,VLOOKUP(X3697,'Drop-down_menus'!$D$2:$E$13,2,FALSE),IF(_xlpm.x=0,"",_xlpm.x)))</f>
        <v>https://orcid.org/0000-0001-5748-602X</v>
      </c>
      <c r="AB3697" s="46" t="s">
        <v>229</v>
      </c>
      <c r="AC3697" s="46" t="s">
        <v>1114</v>
      </c>
    </row>
    <row r="3698" spans="1:29" ht="15" customHeight="1">
      <c r="A3698" s="46">
        <v>3169</v>
      </c>
      <c r="B3698" s="2">
        <v>4753</v>
      </c>
      <c r="C3698" t="s">
        <v>919</v>
      </c>
      <c r="D3698" s="46" t="b">
        <f>COUNTIF(Events!$B$2:$B$171, C3698) &gt; 0</f>
        <v>1</v>
      </c>
      <c r="E3698" s="2" t="s">
        <v>1106</v>
      </c>
      <c r="F3698" s="46" t="s">
        <v>1105</v>
      </c>
      <c r="G3698" t="s">
        <v>177</v>
      </c>
      <c r="H3698"/>
      <c r="I3698" s="46" t="s">
        <v>177</v>
      </c>
      <c r="J3698" s="46" t="str">
        <f>IF(I3698="","",_xlfn.LET(_xlpm.x,VLOOKUP(I3698,'2026-01-09_taxon-match'!$A$2:$N$81,4,FALSE),IF(_xlpm.x=0,"",_xlpm.x)))</f>
        <v>Sterechinus neumayeri</v>
      </c>
      <c r="K3698"/>
      <c r="L3698" s="46" t="str">
        <f>IF(I3698="","",_xlfn.LET(_xlpm.x,VLOOKUP(I3698,'2026-01-09_taxon-match'!$A$2:$N$81,3,FALSE),IF(_xlpm.x=0,"",_xlpm.x)))</f>
        <v>urn:lsid:marinespecies.org:taxname:160831</v>
      </c>
      <c r="M3698" s="46" t="str">
        <f>IF($I3698="","",_xlfn.LET(_xlpm.x,VLOOKUP($I3698,'2026-01-09_taxon-match'!$A$2:$N$81,5,FALSE),IF(_xlpm.x=0,"",_xlpm.x)))</f>
        <v>(Meissner, 1900)</v>
      </c>
      <c r="N3698" s="46" t="str">
        <f>IF($I3698="","",_xlfn.LET(_xlpm.x,VLOOKUP($I3698,'2026-01-09_taxon-match'!$A$2:$N$81,6,FALSE),IF(_xlpm.x=0,"",_xlpm.x)))</f>
        <v>Animalia</v>
      </c>
      <c r="O3698" s="46" t="str">
        <f>IF($I3698="","",_xlfn.LET(_xlpm.x,VLOOKUP($I3698,'2026-01-09_taxon-match'!$A$2:$N$81,7,FALSE),IF(_xlpm.x=0,"",_xlpm.x)))</f>
        <v>Echinodermata</v>
      </c>
      <c r="P3698" s="46" t="str">
        <f>IF($I3698="","",_xlfn.LET(_xlpm.x,VLOOKUP($I3698,'2026-01-09_taxon-match'!$A$2:$N$81,8,FALSE),IF(_xlpm.x=0,"",_xlpm.x)))</f>
        <v>Echinoidea</v>
      </c>
      <c r="Q3698" s="46" t="str">
        <f>IF($I3698="","",_xlfn.LET(_xlpm.x,VLOOKUP($I3698,'2026-01-09_taxon-match'!$A$2:$N$81,9,FALSE),IF(_xlpm.x=0,"",_xlpm.x)))</f>
        <v>Camarodonta</v>
      </c>
      <c r="R3698" s="46" t="str">
        <f>IF($I3698="","",_xlfn.LET(_xlpm.x,VLOOKUP($I3698,'2026-01-09_taxon-match'!$A$2:$N$81,10,FALSE),IF(_xlpm.x=0,"",_xlpm.x)))</f>
        <v>Echinidae</v>
      </c>
      <c r="S3698" s="46" t="str">
        <f>IF($I3698="","",_xlfn.LET(_xlpm.x,VLOOKUP($I3698,'2026-01-09_taxon-match'!$A$2:$N$81,11,FALSE),IF(_xlpm.x=0,"",_xlpm.x)))</f>
        <v>Sterechinus</v>
      </c>
      <c r="T3698" s="46" t="str">
        <f>IF($I3698="","",_xlfn.LET(_xlpm.x,VLOOKUP($I3698,'2026-01-09_taxon-match'!$A$2:$N$81,13,FALSE),IF(_xlpm.x=0,"",_xlpm.x)))</f>
        <v>neumayeri</v>
      </c>
      <c r="V3698" t="s">
        <v>43</v>
      </c>
      <c r="W3698" t="s">
        <v>28</v>
      </c>
      <c r="X3698" t="s">
        <v>32</v>
      </c>
      <c r="Y3698" s="46" t="str">
        <f>IF(V3698="","",_xlfn.LET(_xlpm.x,VLOOKUP(V3698,'Drop-down_menus'!$D$2:$E$13,2,FALSE),IF(_xlpm.x=0,"",_xlpm.x)))</f>
        <v>https://orcid.org/0000-0002-0981-7442</v>
      </c>
      <c r="Z3698" s="46" t="str">
        <f>IF(W3698="","",_xlfn.LET(_xlpm.x,VLOOKUP(W3698,'Drop-down_menus'!$D$2:$E$13,2,FALSE),IF(_xlpm.x=0,"",_xlpm.x)))</f>
        <v>https://orcid.org/0000-0002-9037-7623</v>
      </c>
      <c r="AA3698" s="46" t="str">
        <f>IF(X3698="","",_xlfn.LET(_xlpm.x,VLOOKUP(X3698,'Drop-down_menus'!$D$2:$E$13,2,FALSE),IF(_xlpm.x=0,"",_xlpm.x)))</f>
        <v>https://orcid.org/0000-0001-5748-602X</v>
      </c>
      <c r="AB3698" s="46" t="s">
        <v>300</v>
      </c>
      <c r="AC3698" s="46" t="s">
        <v>1115</v>
      </c>
    </row>
    <row r="3699" spans="1:29" ht="15" customHeight="1">
      <c r="A3699" s="46">
        <v>3170</v>
      </c>
      <c r="B3699" s="2">
        <v>4754</v>
      </c>
      <c r="C3699" t="s">
        <v>919</v>
      </c>
      <c r="D3699" s="46" t="b">
        <f>COUNTIF(Events!$B$2:$B$171, C3699) &gt; 0</f>
        <v>1</v>
      </c>
      <c r="E3699" s="46" t="s">
        <v>1113</v>
      </c>
      <c r="F3699" s="2" t="s">
        <v>1104</v>
      </c>
      <c r="G3699" t="s">
        <v>177</v>
      </c>
      <c r="H3699"/>
      <c r="I3699" s="46" t="s">
        <v>177</v>
      </c>
      <c r="J3699" s="46" t="str">
        <f>IF(I3699="","",_xlfn.LET(_xlpm.x,VLOOKUP(I3699,'2026-01-09_taxon-match'!$A$2:$N$81,4,FALSE),IF(_xlpm.x=0,"",_xlpm.x)))</f>
        <v>Sterechinus neumayeri</v>
      </c>
      <c r="K3699"/>
      <c r="L3699" s="46" t="str">
        <f>IF(I3699="","",_xlfn.LET(_xlpm.x,VLOOKUP(I3699,'2026-01-09_taxon-match'!$A$2:$N$81,3,FALSE),IF(_xlpm.x=0,"",_xlpm.x)))</f>
        <v>urn:lsid:marinespecies.org:taxname:160831</v>
      </c>
      <c r="M3699" s="46" t="str">
        <f>IF($I3699="","",_xlfn.LET(_xlpm.x,VLOOKUP($I3699,'2026-01-09_taxon-match'!$A$2:$N$81,5,FALSE),IF(_xlpm.x=0,"",_xlpm.x)))</f>
        <v>(Meissner, 1900)</v>
      </c>
      <c r="N3699" s="46" t="str">
        <f>IF($I3699="","",_xlfn.LET(_xlpm.x,VLOOKUP($I3699,'2026-01-09_taxon-match'!$A$2:$N$81,6,FALSE),IF(_xlpm.x=0,"",_xlpm.x)))</f>
        <v>Animalia</v>
      </c>
      <c r="O3699" s="46" t="str">
        <f>IF($I3699="","",_xlfn.LET(_xlpm.x,VLOOKUP($I3699,'2026-01-09_taxon-match'!$A$2:$N$81,7,FALSE),IF(_xlpm.x=0,"",_xlpm.x)))</f>
        <v>Echinodermata</v>
      </c>
      <c r="P3699" s="46" t="str">
        <f>IF($I3699="","",_xlfn.LET(_xlpm.x,VLOOKUP($I3699,'2026-01-09_taxon-match'!$A$2:$N$81,8,FALSE),IF(_xlpm.x=0,"",_xlpm.x)))</f>
        <v>Echinoidea</v>
      </c>
      <c r="Q3699" s="46" t="str">
        <f>IF($I3699="","",_xlfn.LET(_xlpm.x,VLOOKUP($I3699,'2026-01-09_taxon-match'!$A$2:$N$81,9,FALSE),IF(_xlpm.x=0,"",_xlpm.x)))</f>
        <v>Camarodonta</v>
      </c>
      <c r="R3699" s="46" t="str">
        <f>IF($I3699="","",_xlfn.LET(_xlpm.x,VLOOKUP($I3699,'2026-01-09_taxon-match'!$A$2:$N$81,10,FALSE),IF(_xlpm.x=0,"",_xlpm.x)))</f>
        <v>Echinidae</v>
      </c>
      <c r="S3699" s="46" t="str">
        <f>IF($I3699="","",_xlfn.LET(_xlpm.x,VLOOKUP($I3699,'2026-01-09_taxon-match'!$A$2:$N$81,11,FALSE),IF(_xlpm.x=0,"",_xlpm.x)))</f>
        <v>Sterechinus</v>
      </c>
      <c r="T3699" s="46" t="str">
        <f>IF($I3699="","",_xlfn.LET(_xlpm.x,VLOOKUP($I3699,'2026-01-09_taxon-match'!$A$2:$N$81,13,FALSE),IF(_xlpm.x=0,"",_xlpm.x)))</f>
        <v>neumayeri</v>
      </c>
      <c r="U3699"/>
      <c r="V3699" t="s">
        <v>43</v>
      </c>
      <c r="W3699" t="s">
        <v>28</v>
      </c>
      <c r="X3699" t="s">
        <v>32</v>
      </c>
      <c r="Y3699" s="46" t="str">
        <f>IF(V3699="","",_xlfn.LET(_xlpm.x,VLOOKUP(V3699,'Drop-down_menus'!$D$2:$E$13,2,FALSE),IF(_xlpm.x=0,"",_xlpm.x)))</f>
        <v>https://orcid.org/0000-0002-0981-7442</v>
      </c>
      <c r="Z3699" s="46" t="str">
        <f>IF(W3699="","",_xlfn.LET(_xlpm.x,VLOOKUP(W3699,'Drop-down_menus'!$D$2:$E$13,2,FALSE),IF(_xlpm.x=0,"",_xlpm.x)))</f>
        <v>https://orcid.org/0000-0002-9037-7623</v>
      </c>
      <c r="AA3699" s="46" t="str">
        <f>IF(X3699="","",_xlfn.LET(_xlpm.x,VLOOKUP(X3699,'Drop-down_menus'!$D$2:$E$13,2,FALSE),IF(_xlpm.x=0,"",_xlpm.x)))</f>
        <v>https://orcid.org/0000-0001-5748-602X</v>
      </c>
      <c r="AB3699" s="46" t="s">
        <v>172</v>
      </c>
      <c r="AC3699" s="46" t="s">
        <v>1114</v>
      </c>
    </row>
    <row r="3700" spans="1:29" ht="15" customHeight="1">
      <c r="A3700" s="46">
        <v>3170</v>
      </c>
      <c r="B3700" s="2">
        <v>4755</v>
      </c>
      <c r="C3700" t="s">
        <v>919</v>
      </c>
      <c r="D3700" s="46" t="b">
        <f>COUNTIF(Events!$B$2:$B$171, C3700) &gt; 0</f>
        <v>1</v>
      </c>
      <c r="E3700" s="46" t="s">
        <v>1109</v>
      </c>
      <c r="F3700" s="46" t="s">
        <v>1107</v>
      </c>
      <c r="G3700" t="s">
        <v>177</v>
      </c>
      <c r="H3700"/>
      <c r="I3700" s="46" t="s">
        <v>177</v>
      </c>
      <c r="J3700" s="46" t="str">
        <f>IF(I3700="","",_xlfn.LET(_xlpm.x,VLOOKUP(I3700,'2026-01-09_taxon-match'!$A$2:$N$81,4,FALSE),IF(_xlpm.x=0,"",_xlpm.x)))</f>
        <v>Sterechinus neumayeri</v>
      </c>
      <c r="K3700"/>
      <c r="L3700" s="46" t="str">
        <f>IF(I3700="","",_xlfn.LET(_xlpm.x,VLOOKUP(I3700,'2026-01-09_taxon-match'!$A$2:$N$81,3,FALSE),IF(_xlpm.x=0,"",_xlpm.x)))</f>
        <v>urn:lsid:marinespecies.org:taxname:160831</v>
      </c>
      <c r="M3700" s="46" t="str">
        <f>IF($I3700="","",_xlfn.LET(_xlpm.x,VLOOKUP($I3700,'2026-01-09_taxon-match'!$A$2:$N$81,5,FALSE),IF(_xlpm.x=0,"",_xlpm.x)))</f>
        <v>(Meissner, 1900)</v>
      </c>
      <c r="N3700" s="46" t="str">
        <f>IF($I3700="","",_xlfn.LET(_xlpm.x,VLOOKUP($I3700,'2026-01-09_taxon-match'!$A$2:$N$81,6,FALSE),IF(_xlpm.x=0,"",_xlpm.x)))</f>
        <v>Animalia</v>
      </c>
      <c r="O3700" s="46" t="str">
        <f>IF($I3700="","",_xlfn.LET(_xlpm.x,VLOOKUP($I3700,'2026-01-09_taxon-match'!$A$2:$N$81,7,FALSE),IF(_xlpm.x=0,"",_xlpm.x)))</f>
        <v>Echinodermata</v>
      </c>
      <c r="P3700" s="46" t="str">
        <f>IF($I3700="","",_xlfn.LET(_xlpm.x,VLOOKUP($I3700,'2026-01-09_taxon-match'!$A$2:$N$81,8,FALSE),IF(_xlpm.x=0,"",_xlpm.x)))</f>
        <v>Echinoidea</v>
      </c>
      <c r="Q3700" s="46" t="str">
        <f>IF($I3700="","",_xlfn.LET(_xlpm.x,VLOOKUP($I3700,'2026-01-09_taxon-match'!$A$2:$N$81,9,FALSE),IF(_xlpm.x=0,"",_xlpm.x)))</f>
        <v>Camarodonta</v>
      </c>
      <c r="R3700" s="46" t="str">
        <f>IF($I3700="","",_xlfn.LET(_xlpm.x,VLOOKUP($I3700,'2026-01-09_taxon-match'!$A$2:$N$81,10,FALSE),IF(_xlpm.x=0,"",_xlpm.x)))</f>
        <v>Echinidae</v>
      </c>
      <c r="S3700" s="46" t="str">
        <f>IF($I3700="","",_xlfn.LET(_xlpm.x,VLOOKUP($I3700,'2026-01-09_taxon-match'!$A$2:$N$81,11,FALSE),IF(_xlpm.x=0,"",_xlpm.x)))</f>
        <v>Sterechinus</v>
      </c>
      <c r="T3700" s="46" t="str">
        <f>IF($I3700="","",_xlfn.LET(_xlpm.x,VLOOKUP($I3700,'2026-01-09_taxon-match'!$A$2:$N$81,13,FALSE),IF(_xlpm.x=0,"",_xlpm.x)))</f>
        <v>neumayeri</v>
      </c>
      <c r="V3700" t="s">
        <v>43</v>
      </c>
      <c r="W3700" t="s">
        <v>28</v>
      </c>
      <c r="X3700" t="s">
        <v>32</v>
      </c>
      <c r="Y3700" s="46" t="str">
        <f>IF(V3700="","",_xlfn.LET(_xlpm.x,VLOOKUP(V3700,'Drop-down_menus'!$D$2:$E$13,2,FALSE),IF(_xlpm.x=0,"",_xlpm.x)))</f>
        <v>https://orcid.org/0000-0002-0981-7442</v>
      </c>
      <c r="Z3700" s="46" t="str">
        <f>IF(W3700="","",_xlfn.LET(_xlpm.x,VLOOKUP(W3700,'Drop-down_menus'!$D$2:$E$13,2,FALSE),IF(_xlpm.x=0,"",_xlpm.x)))</f>
        <v>https://orcid.org/0000-0002-9037-7623</v>
      </c>
      <c r="AA3700" s="46" t="str">
        <f>IF(X3700="","",_xlfn.LET(_xlpm.x,VLOOKUP(X3700,'Drop-down_menus'!$D$2:$E$13,2,FALSE),IF(_xlpm.x=0,"",_xlpm.x)))</f>
        <v>https://orcid.org/0000-0001-5748-602X</v>
      </c>
      <c r="AB3700" s="46" t="s">
        <v>172</v>
      </c>
      <c r="AC3700" s="46" t="s">
        <v>189</v>
      </c>
    </row>
    <row r="3701" spans="1:29" ht="15" customHeight="1">
      <c r="A3701" s="46">
        <v>3170</v>
      </c>
      <c r="B3701" s="2">
        <v>4756</v>
      </c>
      <c r="C3701" t="s">
        <v>919</v>
      </c>
      <c r="D3701" s="46" t="b">
        <f>COUNTIF(Events!$B$2:$B$171, C3701) &gt; 0</f>
        <v>1</v>
      </c>
      <c r="E3701" s="46" t="s">
        <v>1110</v>
      </c>
      <c r="F3701" s="46" t="s">
        <v>1108</v>
      </c>
      <c r="G3701" t="s">
        <v>177</v>
      </c>
      <c r="H3701"/>
      <c r="I3701" s="46" t="s">
        <v>177</v>
      </c>
      <c r="J3701" s="46" t="str">
        <f>IF(I3701="","",_xlfn.LET(_xlpm.x,VLOOKUP(I3701,'2026-01-09_taxon-match'!$A$2:$N$81,4,FALSE),IF(_xlpm.x=0,"",_xlpm.x)))</f>
        <v>Sterechinus neumayeri</v>
      </c>
      <c r="K3701"/>
      <c r="L3701" s="46" t="str">
        <f>IF(I3701="","",_xlfn.LET(_xlpm.x,VLOOKUP(I3701,'2026-01-09_taxon-match'!$A$2:$N$81,3,FALSE),IF(_xlpm.x=0,"",_xlpm.x)))</f>
        <v>urn:lsid:marinespecies.org:taxname:160831</v>
      </c>
      <c r="M3701" s="46" t="str">
        <f>IF($I3701="","",_xlfn.LET(_xlpm.x,VLOOKUP($I3701,'2026-01-09_taxon-match'!$A$2:$N$81,5,FALSE),IF(_xlpm.x=0,"",_xlpm.x)))</f>
        <v>(Meissner, 1900)</v>
      </c>
      <c r="N3701" s="46" t="str">
        <f>IF($I3701="","",_xlfn.LET(_xlpm.x,VLOOKUP($I3701,'2026-01-09_taxon-match'!$A$2:$N$81,6,FALSE),IF(_xlpm.x=0,"",_xlpm.x)))</f>
        <v>Animalia</v>
      </c>
      <c r="O3701" s="46" t="str">
        <f>IF($I3701="","",_xlfn.LET(_xlpm.x,VLOOKUP($I3701,'2026-01-09_taxon-match'!$A$2:$N$81,7,FALSE),IF(_xlpm.x=0,"",_xlpm.x)))</f>
        <v>Echinodermata</v>
      </c>
      <c r="P3701" s="46" t="str">
        <f>IF($I3701="","",_xlfn.LET(_xlpm.x,VLOOKUP($I3701,'2026-01-09_taxon-match'!$A$2:$N$81,8,FALSE),IF(_xlpm.x=0,"",_xlpm.x)))</f>
        <v>Echinoidea</v>
      </c>
      <c r="Q3701" s="46" t="str">
        <f>IF($I3701="","",_xlfn.LET(_xlpm.x,VLOOKUP($I3701,'2026-01-09_taxon-match'!$A$2:$N$81,9,FALSE),IF(_xlpm.x=0,"",_xlpm.x)))</f>
        <v>Camarodonta</v>
      </c>
      <c r="R3701" s="46" t="str">
        <f>IF($I3701="","",_xlfn.LET(_xlpm.x,VLOOKUP($I3701,'2026-01-09_taxon-match'!$A$2:$N$81,10,FALSE),IF(_xlpm.x=0,"",_xlpm.x)))</f>
        <v>Echinidae</v>
      </c>
      <c r="S3701" s="46" t="str">
        <f>IF($I3701="","",_xlfn.LET(_xlpm.x,VLOOKUP($I3701,'2026-01-09_taxon-match'!$A$2:$N$81,11,FALSE),IF(_xlpm.x=0,"",_xlpm.x)))</f>
        <v>Sterechinus</v>
      </c>
      <c r="T3701" s="46" t="str">
        <f>IF($I3701="","",_xlfn.LET(_xlpm.x,VLOOKUP($I3701,'2026-01-09_taxon-match'!$A$2:$N$81,13,FALSE),IF(_xlpm.x=0,"",_xlpm.x)))</f>
        <v>neumayeri</v>
      </c>
      <c r="V3701" t="s">
        <v>43</v>
      </c>
      <c r="W3701" t="s">
        <v>28</v>
      </c>
      <c r="X3701" t="s">
        <v>32</v>
      </c>
      <c r="Y3701" s="46" t="str">
        <f>IF(V3701="","",_xlfn.LET(_xlpm.x,VLOOKUP(V3701,'Drop-down_menus'!$D$2:$E$13,2,FALSE),IF(_xlpm.x=0,"",_xlpm.x)))</f>
        <v>https://orcid.org/0000-0002-0981-7442</v>
      </c>
      <c r="Z3701" s="46" t="str">
        <f>IF(W3701="","",_xlfn.LET(_xlpm.x,VLOOKUP(W3701,'Drop-down_menus'!$D$2:$E$13,2,FALSE),IF(_xlpm.x=0,"",_xlpm.x)))</f>
        <v>https://orcid.org/0000-0002-9037-7623</v>
      </c>
      <c r="AA3701" s="46" t="str">
        <f>IF(X3701="","",_xlfn.LET(_xlpm.x,VLOOKUP(X3701,'Drop-down_menus'!$D$2:$E$13,2,FALSE),IF(_xlpm.x=0,"",_xlpm.x)))</f>
        <v>https://orcid.org/0000-0001-5748-602X</v>
      </c>
      <c r="AB3701" s="46" t="s">
        <v>229</v>
      </c>
      <c r="AC3701" s="46" t="s">
        <v>1114</v>
      </c>
    </row>
    <row r="3702" spans="1:29" ht="15" customHeight="1">
      <c r="A3702" s="46">
        <v>3170</v>
      </c>
      <c r="B3702" s="2">
        <v>4757</v>
      </c>
      <c r="C3702" t="s">
        <v>919</v>
      </c>
      <c r="D3702" s="46" t="b">
        <f>COUNTIF(Events!$B$2:$B$171, C3702) &gt; 0</f>
        <v>1</v>
      </c>
      <c r="E3702" s="46" t="s">
        <v>1111</v>
      </c>
      <c r="F3702" s="46" t="s">
        <v>1108</v>
      </c>
      <c r="G3702" t="s">
        <v>177</v>
      </c>
      <c r="H3702"/>
      <c r="I3702" s="46" t="s">
        <v>177</v>
      </c>
      <c r="J3702" s="46" t="str">
        <f>IF(I3702="","",_xlfn.LET(_xlpm.x,VLOOKUP(I3702,'2026-01-09_taxon-match'!$A$2:$N$81,4,FALSE),IF(_xlpm.x=0,"",_xlpm.x)))</f>
        <v>Sterechinus neumayeri</v>
      </c>
      <c r="K3702"/>
      <c r="L3702" s="46" t="str">
        <f>IF(I3702="","",_xlfn.LET(_xlpm.x,VLOOKUP(I3702,'2026-01-09_taxon-match'!$A$2:$N$81,3,FALSE),IF(_xlpm.x=0,"",_xlpm.x)))</f>
        <v>urn:lsid:marinespecies.org:taxname:160831</v>
      </c>
      <c r="M3702" s="46" t="str">
        <f>IF($I3702="","",_xlfn.LET(_xlpm.x,VLOOKUP($I3702,'2026-01-09_taxon-match'!$A$2:$N$81,5,FALSE),IF(_xlpm.x=0,"",_xlpm.x)))</f>
        <v>(Meissner, 1900)</v>
      </c>
      <c r="N3702" s="46" t="str">
        <f>IF($I3702="","",_xlfn.LET(_xlpm.x,VLOOKUP($I3702,'2026-01-09_taxon-match'!$A$2:$N$81,6,FALSE),IF(_xlpm.x=0,"",_xlpm.x)))</f>
        <v>Animalia</v>
      </c>
      <c r="O3702" s="46" t="str">
        <f>IF($I3702="","",_xlfn.LET(_xlpm.x,VLOOKUP($I3702,'2026-01-09_taxon-match'!$A$2:$N$81,7,FALSE),IF(_xlpm.x=0,"",_xlpm.x)))</f>
        <v>Echinodermata</v>
      </c>
      <c r="P3702" s="46" t="str">
        <f>IF($I3702="","",_xlfn.LET(_xlpm.x,VLOOKUP($I3702,'2026-01-09_taxon-match'!$A$2:$N$81,8,FALSE),IF(_xlpm.x=0,"",_xlpm.x)))</f>
        <v>Echinoidea</v>
      </c>
      <c r="Q3702" s="46" t="str">
        <f>IF($I3702="","",_xlfn.LET(_xlpm.x,VLOOKUP($I3702,'2026-01-09_taxon-match'!$A$2:$N$81,9,FALSE),IF(_xlpm.x=0,"",_xlpm.x)))</f>
        <v>Camarodonta</v>
      </c>
      <c r="R3702" s="46" t="str">
        <f>IF($I3702="","",_xlfn.LET(_xlpm.x,VLOOKUP($I3702,'2026-01-09_taxon-match'!$A$2:$N$81,10,FALSE),IF(_xlpm.x=0,"",_xlpm.x)))</f>
        <v>Echinidae</v>
      </c>
      <c r="S3702" s="46" t="str">
        <f>IF($I3702="","",_xlfn.LET(_xlpm.x,VLOOKUP($I3702,'2026-01-09_taxon-match'!$A$2:$N$81,11,FALSE),IF(_xlpm.x=0,"",_xlpm.x)))</f>
        <v>Sterechinus</v>
      </c>
      <c r="T3702" s="46" t="str">
        <f>IF($I3702="","",_xlfn.LET(_xlpm.x,VLOOKUP($I3702,'2026-01-09_taxon-match'!$A$2:$N$81,13,FALSE),IF(_xlpm.x=0,"",_xlpm.x)))</f>
        <v>neumayeri</v>
      </c>
      <c r="V3702" t="s">
        <v>43</v>
      </c>
      <c r="W3702" t="s">
        <v>28</v>
      </c>
      <c r="X3702" t="s">
        <v>32</v>
      </c>
      <c r="Y3702" s="46" t="str">
        <f>IF(V3702="","",_xlfn.LET(_xlpm.x,VLOOKUP(V3702,'Drop-down_menus'!$D$2:$E$13,2,FALSE),IF(_xlpm.x=0,"",_xlpm.x)))</f>
        <v>https://orcid.org/0000-0002-0981-7442</v>
      </c>
      <c r="Z3702" s="46" t="str">
        <f>IF(W3702="","",_xlfn.LET(_xlpm.x,VLOOKUP(W3702,'Drop-down_menus'!$D$2:$E$13,2,FALSE),IF(_xlpm.x=0,"",_xlpm.x)))</f>
        <v>https://orcid.org/0000-0002-9037-7623</v>
      </c>
      <c r="AA3702" s="46" t="str">
        <f>IF(X3702="","",_xlfn.LET(_xlpm.x,VLOOKUP(X3702,'Drop-down_menus'!$D$2:$E$13,2,FALSE),IF(_xlpm.x=0,"",_xlpm.x)))</f>
        <v>https://orcid.org/0000-0001-5748-602X</v>
      </c>
      <c r="AB3702" s="46" t="s">
        <v>229</v>
      </c>
      <c r="AC3702" s="46" t="s">
        <v>1114</v>
      </c>
    </row>
    <row r="3703" spans="1:29" ht="15" customHeight="1">
      <c r="A3703" s="46">
        <v>3170</v>
      </c>
      <c r="B3703" s="2">
        <v>4758</v>
      </c>
      <c r="C3703" t="s">
        <v>919</v>
      </c>
      <c r="D3703" s="46" t="b">
        <f>COUNTIF(Events!$B$2:$B$171, C3703) &gt; 0</f>
        <v>1</v>
      </c>
      <c r="E3703" s="2" t="s">
        <v>1106</v>
      </c>
      <c r="F3703" s="46" t="s">
        <v>1105</v>
      </c>
      <c r="G3703" t="s">
        <v>177</v>
      </c>
      <c r="H3703"/>
      <c r="I3703" s="46" t="s">
        <v>177</v>
      </c>
      <c r="J3703" s="46" t="str">
        <f>IF(I3703="","",_xlfn.LET(_xlpm.x,VLOOKUP(I3703,'2026-01-09_taxon-match'!$A$2:$N$81,4,FALSE),IF(_xlpm.x=0,"",_xlpm.x)))</f>
        <v>Sterechinus neumayeri</v>
      </c>
      <c r="K3703"/>
      <c r="L3703" s="46" t="str">
        <f>IF(I3703="","",_xlfn.LET(_xlpm.x,VLOOKUP(I3703,'2026-01-09_taxon-match'!$A$2:$N$81,3,FALSE),IF(_xlpm.x=0,"",_xlpm.x)))</f>
        <v>urn:lsid:marinespecies.org:taxname:160831</v>
      </c>
      <c r="M3703" s="46" t="str">
        <f>IF($I3703="","",_xlfn.LET(_xlpm.x,VLOOKUP($I3703,'2026-01-09_taxon-match'!$A$2:$N$81,5,FALSE),IF(_xlpm.x=0,"",_xlpm.x)))</f>
        <v>(Meissner, 1900)</v>
      </c>
      <c r="N3703" s="46" t="str">
        <f>IF($I3703="","",_xlfn.LET(_xlpm.x,VLOOKUP($I3703,'2026-01-09_taxon-match'!$A$2:$N$81,6,FALSE),IF(_xlpm.x=0,"",_xlpm.x)))</f>
        <v>Animalia</v>
      </c>
      <c r="O3703" s="46" t="str">
        <f>IF($I3703="","",_xlfn.LET(_xlpm.x,VLOOKUP($I3703,'2026-01-09_taxon-match'!$A$2:$N$81,7,FALSE),IF(_xlpm.x=0,"",_xlpm.x)))</f>
        <v>Echinodermata</v>
      </c>
      <c r="P3703" s="46" t="str">
        <f>IF($I3703="","",_xlfn.LET(_xlpm.x,VLOOKUP($I3703,'2026-01-09_taxon-match'!$A$2:$N$81,8,FALSE),IF(_xlpm.x=0,"",_xlpm.x)))</f>
        <v>Echinoidea</v>
      </c>
      <c r="Q3703" s="46" t="str">
        <f>IF($I3703="","",_xlfn.LET(_xlpm.x,VLOOKUP($I3703,'2026-01-09_taxon-match'!$A$2:$N$81,9,FALSE),IF(_xlpm.x=0,"",_xlpm.x)))</f>
        <v>Camarodonta</v>
      </c>
      <c r="R3703" s="46" t="str">
        <f>IF($I3703="","",_xlfn.LET(_xlpm.x,VLOOKUP($I3703,'2026-01-09_taxon-match'!$A$2:$N$81,10,FALSE),IF(_xlpm.x=0,"",_xlpm.x)))</f>
        <v>Echinidae</v>
      </c>
      <c r="S3703" s="46" t="str">
        <f>IF($I3703="","",_xlfn.LET(_xlpm.x,VLOOKUP($I3703,'2026-01-09_taxon-match'!$A$2:$N$81,11,FALSE),IF(_xlpm.x=0,"",_xlpm.x)))</f>
        <v>Sterechinus</v>
      </c>
      <c r="T3703" s="46" t="str">
        <f>IF($I3703="","",_xlfn.LET(_xlpm.x,VLOOKUP($I3703,'2026-01-09_taxon-match'!$A$2:$N$81,13,FALSE),IF(_xlpm.x=0,"",_xlpm.x)))</f>
        <v>neumayeri</v>
      </c>
      <c r="V3703" t="s">
        <v>43</v>
      </c>
      <c r="W3703" t="s">
        <v>28</v>
      </c>
      <c r="X3703" t="s">
        <v>32</v>
      </c>
      <c r="Y3703" s="46" t="str">
        <f>IF(V3703="","",_xlfn.LET(_xlpm.x,VLOOKUP(V3703,'Drop-down_menus'!$D$2:$E$13,2,FALSE),IF(_xlpm.x=0,"",_xlpm.x)))</f>
        <v>https://orcid.org/0000-0002-0981-7442</v>
      </c>
      <c r="Z3703" s="46" t="str">
        <f>IF(W3703="","",_xlfn.LET(_xlpm.x,VLOOKUP(W3703,'Drop-down_menus'!$D$2:$E$13,2,FALSE),IF(_xlpm.x=0,"",_xlpm.x)))</f>
        <v>https://orcid.org/0000-0002-9037-7623</v>
      </c>
      <c r="AA3703" s="46" t="str">
        <f>IF(X3703="","",_xlfn.LET(_xlpm.x,VLOOKUP(X3703,'Drop-down_menus'!$D$2:$E$13,2,FALSE),IF(_xlpm.x=0,"",_xlpm.x)))</f>
        <v>https://orcid.org/0000-0001-5748-602X</v>
      </c>
      <c r="AB3703" s="46" t="s">
        <v>300</v>
      </c>
      <c r="AC3703" s="46" t="s">
        <v>1115</v>
      </c>
    </row>
    <row r="3704" spans="1:29" ht="15" customHeight="1">
      <c r="A3704" s="46">
        <v>3171</v>
      </c>
      <c r="B3704" s="2">
        <v>4759</v>
      </c>
      <c r="C3704" t="s">
        <v>919</v>
      </c>
      <c r="D3704" s="46" t="b">
        <f>COUNTIF(Events!$B$2:$B$171, C3704) &gt; 0</f>
        <v>1</v>
      </c>
      <c r="E3704" s="46" t="s">
        <v>1113</v>
      </c>
      <c r="F3704" s="2" t="s">
        <v>1104</v>
      </c>
      <c r="G3704" t="s">
        <v>177</v>
      </c>
      <c r="H3704"/>
      <c r="I3704" s="46" t="s">
        <v>177</v>
      </c>
      <c r="J3704" s="46" t="str">
        <f>IF(I3704="","",_xlfn.LET(_xlpm.x,VLOOKUP(I3704,'2026-01-09_taxon-match'!$A$2:$N$81,4,FALSE),IF(_xlpm.x=0,"",_xlpm.x)))</f>
        <v>Sterechinus neumayeri</v>
      </c>
      <c r="K3704"/>
      <c r="L3704" s="46" t="str">
        <f>IF(I3704="","",_xlfn.LET(_xlpm.x,VLOOKUP(I3704,'2026-01-09_taxon-match'!$A$2:$N$81,3,FALSE),IF(_xlpm.x=0,"",_xlpm.x)))</f>
        <v>urn:lsid:marinespecies.org:taxname:160831</v>
      </c>
      <c r="M3704" s="46" t="str">
        <f>IF($I3704="","",_xlfn.LET(_xlpm.x,VLOOKUP($I3704,'2026-01-09_taxon-match'!$A$2:$N$81,5,FALSE),IF(_xlpm.x=0,"",_xlpm.x)))</f>
        <v>(Meissner, 1900)</v>
      </c>
      <c r="N3704" s="46" t="str">
        <f>IF($I3704="","",_xlfn.LET(_xlpm.x,VLOOKUP($I3704,'2026-01-09_taxon-match'!$A$2:$N$81,6,FALSE),IF(_xlpm.x=0,"",_xlpm.x)))</f>
        <v>Animalia</v>
      </c>
      <c r="O3704" s="46" t="str">
        <f>IF($I3704="","",_xlfn.LET(_xlpm.x,VLOOKUP($I3704,'2026-01-09_taxon-match'!$A$2:$N$81,7,FALSE),IF(_xlpm.x=0,"",_xlpm.x)))</f>
        <v>Echinodermata</v>
      </c>
      <c r="P3704" s="46" t="str">
        <f>IF($I3704="","",_xlfn.LET(_xlpm.x,VLOOKUP($I3704,'2026-01-09_taxon-match'!$A$2:$N$81,8,FALSE),IF(_xlpm.x=0,"",_xlpm.x)))</f>
        <v>Echinoidea</v>
      </c>
      <c r="Q3704" s="46" t="str">
        <f>IF($I3704="","",_xlfn.LET(_xlpm.x,VLOOKUP($I3704,'2026-01-09_taxon-match'!$A$2:$N$81,9,FALSE),IF(_xlpm.x=0,"",_xlpm.x)))</f>
        <v>Camarodonta</v>
      </c>
      <c r="R3704" s="46" t="str">
        <f>IF($I3704="","",_xlfn.LET(_xlpm.x,VLOOKUP($I3704,'2026-01-09_taxon-match'!$A$2:$N$81,10,FALSE),IF(_xlpm.x=0,"",_xlpm.x)))</f>
        <v>Echinidae</v>
      </c>
      <c r="S3704" s="46" t="str">
        <f>IF($I3704="","",_xlfn.LET(_xlpm.x,VLOOKUP($I3704,'2026-01-09_taxon-match'!$A$2:$N$81,11,FALSE),IF(_xlpm.x=0,"",_xlpm.x)))</f>
        <v>Sterechinus</v>
      </c>
      <c r="T3704" s="46" t="str">
        <f>IF($I3704="","",_xlfn.LET(_xlpm.x,VLOOKUP($I3704,'2026-01-09_taxon-match'!$A$2:$N$81,13,FALSE),IF(_xlpm.x=0,"",_xlpm.x)))</f>
        <v>neumayeri</v>
      </c>
      <c r="U3704"/>
      <c r="V3704" t="s">
        <v>43</v>
      </c>
      <c r="W3704" t="s">
        <v>28</v>
      </c>
      <c r="X3704" t="s">
        <v>32</v>
      </c>
      <c r="Y3704" s="46" t="str">
        <f>IF(V3704="","",_xlfn.LET(_xlpm.x,VLOOKUP(V3704,'Drop-down_menus'!$D$2:$E$13,2,FALSE),IF(_xlpm.x=0,"",_xlpm.x)))</f>
        <v>https://orcid.org/0000-0002-0981-7442</v>
      </c>
      <c r="Z3704" s="46" t="str">
        <f>IF(W3704="","",_xlfn.LET(_xlpm.x,VLOOKUP(W3704,'Drop-down_menus'!$D$2:$E$13,2,FALSE),IF(_xlpm.x=0,"",_xlpm.x)))</f>
        <v>https://orcid.org/0000-0002-9037-7623</v>
      </c>
      <c r="AA3704" s="46" t="str">
        <f>IF(X3704="","",_xlfn.LET(_xlpm.x,VLOOKUP(X3704,'Drop-down_menus'!$D$2:$E$13,2,FALSE),IF(_xlpm.x=0,"",_xlpm.x)))</f>
        <v>https://orcid.org/0000-0001-5748-602X</v>
      </c>
      <c r="AB3704" s="46" t="s">
        <v>172</v>
      </c>
      <c r="AC3704" s="46" t="s">
        <v>1114</v>
      </c>
    </row>
    <row r="3705" spans="1:29" ht="15" customHeight="1">
      <c r="A3705" s="46">
        <v>3171</v>
      </c>
      <c r="B3705" s="2">
        <v>4760</v>
      </c>
      <c r="C3705" t="s">
        <v>919</v>
      </c>
      <c r="D3705" s="46" t="b">
        <f>COUNTIF(Events!$B$2:$B$171, C3705) &gt; 0</f>
        <v>1</v>
      </c>
      <c r="E3705" s="46" t="s">
        <v>1109</v>
      </c>
      <c r="F3705" s="46" t="s">
        <v>1107</v>
      </c>
      <c r="G3705" t="s">
        <v>177</v>
      </c>
      <c r="H3705"/>
      <c r="I3705" s="46" t="s">
        <v>177</v>
      </c>
      <c r="J3705" s="46" t="str">
        <f>IF(I3705="","",_xlfn.LET(_xlpm.x,VLOOKUP(I3705,'2026-01-09_taxon-match'!$A$2:$N$81,4,FALSE),IF(_xlpm.x=0,"",_xlpm.x)))</f>
        <v>Sterechinus neumayeri</v>
      </c>
      <c r="K3705"/>
      <c r="L3705" s="46" t="str">
        <f>IF(I3705="","",_xlfn.LET(_xlpm.x,VLOOKUP(I3705,'2026-01-09_taxon-match'!$A$2:$N$81,3,FALSE),IF(_xlpm.x=0,"",_xlpm.x)))</f>
        <v>urn:lsid:marinespecies.org:taxname:160831</v>
      </c>
      <c r="M3705" s="46" t="str">
        <f>IF($I3705="","",_xlfn.LET(_xlpm.x,VLOOKUP($I3705,'2026-01-09_taxon-match'!$A$2:$N$81,5,FALSE),IF(_xlpm.x=0,"",_xlpm.x)))</f>
        <v>(Meissner, 1900)</v>
      </c>
      <c r="N3705" s="46" t="str">
        <f>IF($I3705="","",_xlfn.LET(_xlpm.x,VLOOKUP($I3705,'2026-01-09_taxon-match'!$A$2:$N$81,6,FALSE),IF(_xlpm.x=0,"",_xlpm.x)))</f>
        <v>Animalia</v>
      </c>
      <c r="O3705" s="46" t="str">
        <f>IF($I3705="","",_xlfn.LET(_xlpm.x,VLOOKUP($I3705,'2026-01-09_taxon-match'!$A$2:$N$81,7,FALSE),IF(_xlpm.x=0,"",_xlpm.x)))</f>
        <v>Echinodermata</v>
      </c>
      <c r="P3705" s="46" t="str">
        <f>IF($I3705="","",_xlfn.LET(_xlpm.x,VLOOKUP($I3705,'2026-01-09_taxon-match'!$A$2:$N$81,8,FALSE),IF(_xlpm.x=0,"",_xlpm.x)))</f>
        <v>Echinoidea</v>
      </c>
      <c r="Q3705" s="46" t="str">
        <f>IF($I3705="","",_xlfn.LET(_xlpm.x,VLOOKUP($I3705,'2026-01-09_taxon-match'!$A$2:$N$81,9,FALSE),IF(_xlpm.x=0,"",_xlpm.x)))</f>
        <v>Camarodonta</v>
      </c>
      <c r="R3705" s="46" t="str">
        <f>IF($I3705="","",_xlfn.LET(_xlpm.x,VLOOKUP($I3705,'2026-01-09_taxon-match'!$A$2:$N$81,10,FALSE),IF(_xlpm.x=0,"",_xlpm.x)))</f>
        <v>Echinidae</v>
      </c>
      <c r="S3705" s="46" t="str">
        <f>IF($I3705="","",_xlfn.LET(_xlpm.x,VLOOKUP($I3705,'2026-01-09_taxon-match'!$A$2:$N$81,11,FALSE),IF(_xlpm.x=0,"",_xlpm.x)))</f>
        <v>Sterechinus</v>
      </c>
      <c r="T3705" s="46" t="str">
        <f>IF($I3705="","",_xlfn.LET(_xlpm.x,VLOOKUP($I3705,'2026-01-09_taxon-match'!$A$2:$N$81,13,FALSE),IF(_xlpm.x=0,"",_xlpm.x)))</f>
        <v>neumayeri</v>
      </c>
      <c r="V3705" t="s">
        <v>43</v>
      </c>
      <c r="W3705" t="s">
        <v>28</v>
      </c>
      <c r="X3705" t="s">
        <v>32</v>
      </c>
      <c r="Y3705" s="46" t="str">
        <f>IF(V3705="","",_xlfn.LET(_xlpm.x,VLOOKUP(V3705,'Drop-down_menus'!$D$2:$E$13,2,FALSE),IF(_xlpm.x=0,"",_xlpm.x)))</f>
        <v>https://orcid.org/0000-0002-0981-7442</v>
      </c>
      <c r="Z3705" s="46" t="str">
        <f>IF(W3705="","",_xlfn.LET(_xlpm.x,VLOOKUP(W3705,'Drop-down_menus'!$D$2:$E$13,2,FALSE),IF(_xlpm.x=0,"",_xlpm.x)))</f>
        <v>https://orcid.org/0000-0002-9037-7623</v>
      </c>
      <c r="AA3705" s="46" t="str">
        <f>IF(X3705="","",_xlfn.LET(_xlpm.x,VLOOKUP(X3705,'Drop-down_menus'!$D$2:$E$13,2,FALSE),IF(_xlpm.x=0,"",_xlpm.x)))</f>
        <v>https://orcid.org/0000-0001-5748-602X</v>
      </c>
      <c r="AB3705" s="46" t="s">
        <v>172</v>
      </c>
      <c r="AC3705" s="46" t="s">
        <v>189</v>
      </c>
    </row>
    <row r="3706" spans="1:29" ht="15" customHeight="1">
      <c r="A3706" s="46">
        <v>3171</v>
      </c>
      <c r="B3706" s="2">
        <v>4761</v>
      </c>
      <c r="C3706" t="s">
        <v>919</v>
      </c>
      <c r="D3706" s="46" t="b">
        <f>COUNTIF(Events!$B$2:$B$171, C3706) &gt; 0</f>
        <v>1</v>
      </c>
      <c r="E3706" s="46" t="s">
        <v>1110</v>
      </c>
      <c r="F3706" s="46" t="s">
        <v>1108</v>
      </c>
      <c r="G3706" t="s">
        <v>177</v>
      </c>
      <c r="H3706"/>
      <c r="I3706" s="46" t="s">
        <v>177</v>
      </c>
      <c r="J3706" s="46" t="str">
        <f>IF(I3706="","",_xlfn.LET(_xlpm.x,VLOOKUP(I3706,'2026-01-09_taxon-match'!$A$2:$N$81,4,FALSE),IF(_xlpm.x=0,"",_xlpm.x)))</f>
        <v>Sterechinus neumayeri</v>
      </c>
      <c r="K3706"/>
      <c r="L3706" s="46" t="str">
        <f>IF(I3706="","",_xlfn.LET(_xlpm.x,VLOOKUP(I3706,'2026-01-09_taxon-match'!$A$2:$N$81,3,FALSE),IF(_xlpm.x=0,"",_xlpm.x)))</f>
        <v>urn:lsid:marinespecies.org:taxname:160831</v>
      </c>
      <c r="M3706" s="46" t="str">
        <f>IF($I3706="","",_xlfn.LET(_xlpm.x,VLOOKUP($I3706,'2026-01-09_taxon-match'!$A$2:$N$81,5,FALSE),IF(_xlpm.x=0,"",_xlpm.x)))</f>
        <v>(Meissner, 1900)</v>
      </c>
      <c r="N3706" s="46" t="str">
        <f>IF($I3706="","",_xlfn.LET(_xlpm.x,VLOOKUP($I3706,'2026-01-09_taxon-match'!$A$2:$N$81,6,FALSE),IF(_xlpm.x=0,"",_xlpm.x)))</f>
        <v>Animalia</v>
      </c>
      <c r="O3706" s="46" t="str">
        <f>IF($I3706="","",_xlfn.LET(_xlpm.x,VLOOKUP($I3706,'2026-01-09_taxon-match'!$A$2:$N$81,7,FALSE),IF(_xlpm.x=0,"",_xlpm.x)))</f>
        <v>Echinodermata</v>
      </c>
      <c r="P3706" s="46" t="str">
        <f>IF($I3706="","",_xlfn.LET(_xlpm.x,VLOOKUP($I3706,'2026-01-09_taxon-match'!$A$2:$N$81,8,FALSE),IF(_xlpm.x=0,"",_xlpm.x)))</f>
        <v>Echinoidea</v>
      </c>
      <c r="Q3706" s="46" t="str">
        <f>IF($I3706="","",_xlfn.LET(_xlpm.x,VLOOKUP($I3706,'2026-01-09_taxon-match'!$A$2:$N$81,9,FALSE),IF(_xlpm.x=0,"",_xlpm.x)))</f>
        <v>Camarodonta</v>
      </c>
      <c r="R3706" s="46" t="str">
        <f>IF($I3706="","",_xlfn.LET(_xlpm.x,VLOOKUP($I3706,'2026-01-09_taxon-match'!$A$2:$N$81,10,FALSE),IF(_xlpm.x=0,"",_xlpm.x)))</f>
        <v>Echinidae</v>
      </c>
      <c r="S3706" s="46" t="str">
        <f>IF($I3706="","",_xlfn.LET(_xlpm.x,VLOOKUP($I3706,'2026-01-09_taxon-match'!$A$2:$N$81,11,FALSE),IF(_xlpm.x=0,"",_xlpm.x)))</f>
        <v>Sterechinus</v>
      </c>
      <c r="T3706" s="46" t="str">
        <f>IF($I3706="","",_xlfn.LET(_xlpm.x,VLOOKUP($I3706,'2026-01-09_taxon-match'!$A$2:$N$81,13,FALSE),IF(_xlpm.x=0,"",_xlpm.x)))</f>
        <v>neumayeri</v>
      </c>
      <c r="V3706" t="s">
        <v>43</v>
      </c>
      <c r="W3706" t="s">
        <v>28</v>
      </c>
      <c r="X3706" t="s">
        <v>32</v>
      </c>
      <c r="Y3706" s="46" t="str">
        <f>IF(V3706="","",_xlfn.LET(_xlpm.x,VLOOKUP(V3706,'Drop-down_menus'!$D$2:$E$13,2,FALSE),IF(_xlpm.x=0,"",_xlpm.x)))</f>
        <v>https://orcid.org/0000-0002-0981-7442</v>
      </c>
      <c r="Z3706" s="46" t="str">
        <f>IF(W3706="","",_xlfn.LET(_xlpm.x,VLOOKUP(W3706,'Drop-down_menus'!$D$2:$E$13,2,FALSE),IF(_xlpm.x=0,"",_xlpm.x)))</f>
        <v>https://orcid.org/0000-0002-9037-7623</v>
      </c>
      <c r="AA3706" s="46" t="str">
        <f>IF(X3706="","",_xlfn.LET(_xlpm.x,VLOOKUP(X3706,'Drop-down_menus'!$D$2:$E$13,2,FALSE),IF(_xlpm.x=0,"",_xlpm.x)))</f>
        <v>https://orcid.org/0000-0001-5748-602X</v>
      </c>
      <c r="AB3706" s="46" t="s">
        <v>229</v>
      </c>
      <c r="AC3706" s="46" t="s">
        <v>1114</v>
      </c>
    </row>
    <row r="3707" spans="1:29" ht="15" customHeight="1">
      <c r="A3707" s="46">
        <v>3171</v>
      </c>
      <c r="B3707" s="2">
        <v>4762</v>
      </c>
      <c r="C3707" t="s">
        <v>919</v>
      </c>
      <c r="D3707" s="46" t="b">
        <f>COUNTIF(Events!$B$2:$B$171, C3707) &gt; 0</f>
        <v>1</v>
      </c>
      <c r="E3707" s="46" t="s">
        <v>1111</v>
      </c>
      <c r="F3707" s="46" t="s">
        <v>1108</v>
      </c>
      <c r="G3707" t="s">
        <v>177</v>
      </c>
      <c r="H3707"/>
      <c r="I3707" s="46" t="s">
        <v>177</v>
      </c>
      <c r="J3707" s="46" t="str">
        <f>IF(I3707="","",_xlfn.LET(_xlpm.x,VLOOKUP(I3707,'2026-01-09_taxon-match'!$A$2:$N$81,4,FALSE),IF(_xlpm.x=0,"",_xlpm.x)))</f>
        <v>Sterechinus neumayeri</v>
      </c>
      <c r="K3707"/>
      <c r="L3707" s="46" t="str">
        <f>IF(I3707="","",_xlfn.LET(_xlpm.x,VLOOKUP(I3707,'2026-01-09_taxon-match'!$A$2:$N$81,3,FALSE),IF(_xlpm.x=0,"",_xlpm.x)))</f>
        <v>urn:lsid:marinespecies.org:taxname:160831</v>
      </c>
      <c r="M3707" s="46" t="str">
        <f>IF($I3707="","",_xlfn.LET(_xlpm.x,VLOOKUP($I3707,'2026-01-09_taxon-match'!$A$2:$N$81,5,FALSE),IF(_xlpm.x=0,"",_xlpm.x)))</f>
        <v>(Meissner, 1900)</v>
      </c>
      <c r="N3707" s="46" t="str">
        <f>IF($I3707="","",_xlfn.LET(_xlpm.x,VLOOKUP($I3707,'2026-01-09_taxon-match'!$A$2:$N$81,6,FALSE),IF(_xlpm.x=0,"",_xlpm.x)))</f>
        <v>Animalia</v>
      </c>
      <c r="O3707" s="46" t="str">
        <f>IF($I3707="","",_xlfn.LET(_xlpm.x,VLOOKUP($I3707,'2026-01-09_taxon-match'!$A$2:$N$81,7,FALSE),IF(_xlpm.x=0,"",_xlpm.x)))</f>
        <v>Echinodermata</v>
      </c>
      <c r="P3707" s="46" t="str">
        <f>IF($I3707="","",_xlfn.LET(_xlpm.x,VLOOKUP($I3707,'2026-01-09_taxon-match'!$A$2:$N$81,8,FALSE),IF(_xlpm.x=0,"",_xlpm.x)))</f>
        <v>Echinoidea</v>
      </c>
      <c r="Q3707" s="46" t="str">
        <f>IF($I3707="","",_xlfn.LET(_xlpm.x,VLOOKUP($I3707,'2026-01-09_taxon-match'!$A$2:$N$81,9,FALSE),IF(_xlpm.x=0,"",_xlpm.x)))</f>
        <v>Camarodonta</v>
      </c>
      <c r="R3707" s="46" t="str">
        <f>IF($I3707="","",_xlfn.LET(_xlpm.x,VLOOKUP($I3707,'2026-01-09_taxon-match'!$A$2:$N$81,10,FALSE),IF(_xlpm.x=0,"",_xlpm.x)))</f>
        <v>Echinidae</v>
      </c>
      <c r="S3707" s="46" t="str">
        <f>IF($I3707="","",_xlfn.LET(_xlpm.x,VLOOKUP($I3707,'2026-01-09_taxon-match'!$A$2:$N$81,11,FALSE),IF(_xlpm.x=0,"",_xlpm.x)))</f>
        <v>Sterechinus</v>
      </c>
      <c r="T3707" s="46" t="str">
        <f>IF($I3707="","",_xlfn.LET(_xlpm.x,VLOOKUP($I3707,'2026-01-09_taxon-match'!$A$2:$N$81,13,FALSE),IF(_xlpm.x=0,"",_xlpm.x)))</f>
        <v>neumayeri</v>
      </c>
      <c r="V3707" t="s">
        <v>43</v>
      </c>
      <c r="W3707" t="s">
        <v>28</v>
      </c>
      <c r="X3707" t="s">
        <v>32</v>
      </c>
      <c r="Y3707" s="46" t="str">
        <f>IF(V3707="","",_xlfn.LET(_xlpm.x,VLOOKUP(V3707,'Drop-down_menus'!$D$2:$E$13,2,FALSE),IF(_xlpm.x=0,"",_xlpm.x)))</f>
        <v>https://orcid.org/0000-0002-0981-7442</v>
      </c>
      <c r="Z3707" s="46" t="str">
        <f>IF(W3707="","",_xlfn.LET(_xlpm.x,VLOOKUP(W3707,'Drop-down_menus'!$D$2:$E$13,2,FALSE),IF(_xlpm.x=0,"",_xlpm.x)))</f>
        <v>https://orcid.org/0000-0002-9037-7623</v>
      </c>
      <c r="AA3707" s="46" t="str">
        <f>IF(X3707="","",_xlfn.LET(_xlpm.x,VLOOKUP(X3707,'Drop-down_menus'!$D$2:$E$13,2,FALSE),IF(_xlpm.x=0,"",_xlpm.x)))</f>
        <v>https://orcid.org/0000-0001-5748-602X</v>
      </c>
      <c r="AB3707" s="46" t="s">
        <v>229</v>
      </c>
      <c r="AC3707" s="46" t="s">
        <v>1114</v>
      </c>
    </row>
    <row r="3708" spans="1:29" ht="15" customHeight="1">
      <c r="A3708" s="46">
        <v>3171</v>
      </c>
      <c r="B3708" s="2">
        <v>4763</v>
      </c>
      <c r="C3708" t="s">
        <v>919</v>
      </c>
      <c r="D3708" s="46" t="b">
        <f>COUNTIF(Events!$B$2:$B$171, C3708) &gt; 0</f>
        <v>1</v>
      </c>
      <c r="E3708" s="2" t="s">
        <v>1106</v>
      </c>
      <c r="F3708" s="46" t="s">
        <v>1105</v>
      </c>
      <c r="G3708" t="s">
        <v>177</v>
      </c>
      <c r="H3708"/>
      <c r="I3708" s="46" t="s">
        <v>177</v>
      </c>
      <c r="J3708" s="46" t="str">
        <f>IF(I3708="","",_xlfn.LET(_xlpm.x,VLOOKUP(I3708,'2026-01-09_taxon-match'!$A$2:$N$81,4,FALSE),IF(_xlpm.x=0,"",_xlpm.x)))</f>
        <v>Sterechinus neumayeri</v>
      </c>
      <c r="K3708"/>
      <c r="L3708" s="46" t="str">
        <f>IF(I3708="","",_xlfn.LET(_xlpm.x,VLOOKUP(I3708,'2026-01-09_taxon-match'!$A$2:$N$81,3,FALSE),IF(_xlpm.x=0,"",_xlpm.x)))</f>
        <v>urn:lsid:marinespecies.org:taxname:160831</v>
      </c>
      <c r="M3708" s="46" t="str">
        <f>IF($I3708="","",_xlfn.LET(_xlpm.x,VLOOKUP($I3708,'2026-01-09_taxon-match'!$A$2:$N$81,5,FALSE),IF(_xlpm.x=0,"",_xlpm.x)))</f>
        <v>(Meissner, 1900)</v>
      </c>
      <c r="N3708" s="46" t="str">
        <f>IF($I3708="","",_xlfn.LET(_xlpm.x,VLOOKUP($I3708,'2026-01-09_taxon-match'!$A$2:$N$81,6,FALSE),IF(_xlpm.x=0,"",_xlpm.x)))</f>
        <v>Animalia</v>
      </c>
      <c r="O3708" s="46" t="str">
        <f>IF($I3708="","",_xlfn.LET(_xlpm.x,VLOOKUP($I3708,'2026-01-09_taxon-match'!$A$2:$N$81,7,FALSE),IF(_xlpm.x=0,"",_xlpm.x)))</f>
        <v>Echinodermata</v>
      </c>
      <c r="P3708" s="46" t="str">
        <f>IF($I3708="","",_xlfn.LET(_xlpm.x,VLOOKUP($I3708,'2026-01-09_taxon-match'!$A$2:$N$81,8,FALSE),IF(_xlpm.x=0,"",_xlpm.x)))</f>
        <v>Echinoidea</v>
      </c>
      <c r="Q3708" s="46" t="str">
        <f>IF($I3708="","",_xlfn.LET(_xlpm.x,VLOOKUP($I3708,'2026-01-09_taxon-match'!$A$2:$N$81,9,FALSE),IF(_xlpm.x=0,"",_xlpm.x)))</f>
        <v>Camarodonta</v>
      </c>
      <c r="R3708" s="46" t="str">
        <f>IF($I3708="","",_xlfn.LET(_xlpm.x,VLOOKUP($I3708,'2026-01-09_taxon-match'!$A$2:$N$81,10,FALSE),IF(_xlpm.x=0,"",_xlpm.x)))</f>
        <v>Echinidae</v>
      </c>
      <c r="S3708" s="46" t="str">
        <f>IF($I3708="","",_xlfn.LET(_xlpm.x,VLOOKUP($I3708,'2026-01-09_taxon-match'!$A$2:$N$81,11,FALSE),IF(_xlpm.x=0,"",_xlpm.x)))</f>
        <v>Sterechinus</v>
      </c>
      <c r="T3708" s="46" t="str">
        <f>IF($I3708="","",_xlfn.LET(_xlpm.x,VLOOKUP($I3708,'2026-01-09_taxon-match'!$A$2:$N$81,13,FALSE),IF(_xlpm.x=0,"",_xlpm.x)))</f>
        <v>neumayeri</v>
      </c>
      <c r="V3708" t="s">
        <v>43</v>
      </c>
      <c r="W3708" t="s">
        <v>28</v>
      </c>
      <c r="X3708" t="s">
        <v>32</v>
      </c>
      <c r="Y3708" s="46" t="str">
        <f>IF(V3708="","",_xlfn.LET(_xlpm.x,VLOOKUP(V3708,'Drop-down_menus'!$D$2:$E$13,2,FALSE),IF(_xlpm.x=0,"",_xlpm.x)))</f>
        <v>https://orcid.org/0000-0002-0981-7442</v>
      </c>
      <c r="Z3708" s="46" t="str">
        <f>IF(W3708="","",_xlfn.LET(_xlpm.x,VLOOKUP(W3708,'Drop-down_menus'!$D$2:$E$13,2,FALSE),IF(_xlpm.x=0,"",_xlpm.x)))</f>
        <v>https://orcid.org/0000-0002-9037-7623</v>
      </c>
      <c r="AA3708" s="46" t="str">
        <f>IF(X3708="","",_xlfn.LET(_xlpm.x,VLOOKUP(X3708,'Drop-down_menus'!$D$2:$E$13,2,FALSE),IF(_xlpm.x=0,"",_xlpm.x)))</f>
        <v>https://orcid.org/0000-0001-5748-602X</v>
      </c>
      <c r="AB3708" s="46" t="s">
        <v>300</v>
      </c>
      <c r="AC3708" s="46" t="s">
        <v>1115</v>
      </c>
    </row>
    <row r="3709" spans="1:29" ht="15" customHeight="1">
      <c r="A3709" s="46">
        <v>3172</v>
      </c>
      <c r="B3709" s="2">
        <v>4764</v>
      </c>
      <c r="C3709" t="s">
        <v>919</v>
      </c>
      <c r="D3709" s="46" t="b">
        <f>COUNTIF(Events!$B$2:$B$171, C3709) &gt; 0</f>
        <v>1</v>
      </c>
      <c r="E3709" s="46" t="s">
        <v>1113</v>
      </c>
      <c r="F3709" s="2" t="s">
        <v>1104</v>
      </c>
      <c r="G3709" t="s">
        <v>177</v>
      </c>
      <c r="H3709"/>
      <c r="I3709" s="46" t="s">
        <v>177</v>
      </c>
      <c r="J3709" s="46" t="str">
        <f>IF(I3709="","",_xlfn.LET(_xlpm.x,VLOOKUP(I3709,'2026-01-09_taxon-match'!$A$2:$N$81,4,FALSE),IF(_xlpm.x=0,"",_xlpm.x)))</f>
        <v>Sterechinus neumayeri</v>
      </c>
      <c r="K3709"/>
      <c r="L3709" s="46" t="str">
        <f>IF(I3709="","",_xlfn.LET(_xlpm.x,VLOOKUP(I3709,'2026-01-09_taxon-match'!$A$2:$N$81,3,FALSE),IF(_xlpm.x=0,"",_xlpm.x)))</f>
        <v>urn:lsid:marinespecies.org:taxname:160831</v>
      </c>
      <c r="M3709" s="46" t="str">
        <f>IF($I3709="","",_xlfn.LET(_xlpm.x,VLOOKUP($I3709,'2026-01-09_taxon-match'!$A$2:$N$81,5,FALSE),IF(_xlpm.x=0,"",_xlpm.x)))</f>
        <v>(Meissner, 1900)</v>
      </c>
      <c r="N3709" s="46" t="str">
        <f>IF($I3709="","",_xlfn.LET(_xlpm.x,VLOOKUP($I3709,'2026-01-09_taxon-match'!$A$2:$N$81,6,FALSE),IF(_xlpm.x=0,"",_xlpm.x)))</f>
        <v>Animalia</v>
      </c>
      <c r="O3709" s="46" t="str">
        <f>IF($I3709="","",_xlfn.LET(_xlpm.x,VLOOKUP($I3709,'2026-01-09_taxon-match'!$A$2:$N$81,7,FALSE),IF(_xlpm.x=0,"",_xlpm.x)))</f>
        <v>Echinodermata</v>
      </c>
      <c r="P3709" s="46" t="str">
        <f>IF($I3709="","",_xlfn.LET(_xlpm.x,VLOOKUP($I3709,'2026-01-09_taxon-match'!$A$2:$N$81,8,FALSE),IF(_xlpm.x=0,"",_xlpm.x)))</f>
        <v>Echinoidea</v>
      </c>
      <c r="Q3709" s="46" t="str">
        <f>IF($I3709="","",_xlfn.LET(_xlpm.x,VLOOKUP($I3709,'2026-01-09_taxon-match'!$A$2:$N$81,9,FALSE),IF(_xlpm.x=0,"",_xlpm.x)))</f>
        <v>Camarodonta</v>
      </c>
      <c r="R3709" s="46" t="str">
        <f>IF($I3709="","",_xlfn.LET(_xlpm.x,VLOOKUP($I3709,'2026-01-09_taxon-match'!$A$2:$N$81,10,FALSE),IF(_xlpm.x=0,"",_xlpm.x)))</f>
        <v>Echinidae</v>
      </c>
      <c r="S3709" s="46" t="str">
        <f>IF($I3709="","",_xlfn.LET(_xlpm.x,VLOOKUP($I3709,'2026-01-09_taxon-match'!$A$2:$N$81,11,FALSE),IF(_xlpm.x=0,"",_xlpm.x)))</f>
        <v>Sterechinus</v>
      </c>
      <c r="T3709" s="46" t="str">
        <f>IF($I3709="","",_xlfn.LET(_xlpm.x,VLOOKUP($I3709,'2026-01-09_taxon-match'!$A$2:$N$81,13,FALSE),IF(_xlpm.x=0,"",_xlpm.x)))</f>
        <v>neumayeri</v>
      </c>
      <c r="U3709"/>
      <c r="V3709" t="s">
        <v>43</v>
      </c>
      <c r="W3709" t="s">
        <v>28</v>
      </c>
      <c r="X3709" t="s">
        <v>32</v>
      </c>
      <c r="Y3709" s="46" t="str">
        <f>IF(V3709="","",_xlfn.LET(_xlpm.x,VLOOKUP(V3709,'Drop-down_menus'!$D$2:$E$13,2,FALSE),IF(_xlpm.x=0,"",_xlpm.x)))</f>
        <v>https://orcid.org/0000-0002-0981-7442</v>
      </c>
      <c r="Z3709" s="46" t="str">
        <f>IF(W3709="","",_xlfn.LET(_xlpm.x,VLOOKUP(W3709,'Drop-down_menus'!$D$2:$E$13,2,FALSE),IF(_xlpm.x=0,"",_xlpm.x)))</f>
        <v>https://orcid.org/0000-0002-9037-7623</v>
      </c>
      <c r="AA3709" s="46" t="str">
        <f>IF(X3709="","",_xlfn.LET(_xlpm.x,VLOOKUP(X3709,'Drop-down_menus'!$D$2:$E$13,2,FALSE),IF(_xlpm.x=0,"",_xlpm.x)))</f>
        <v>https://orcid.org/0000-0001-5748-602X</v>
      </c>
      <c r="AB3709" s="46" t="s">
        <v>172</v>
      </c>
      <c r="AC3709" s="46" t="s">
        <v>1114</v>
      </c>
    </row>
    <row r="3710" spans="1:29" ht="15" customHeight="1">
      <c r="A3710" s="46">
        <v>3172</v>
      </c>
      <c r="B3710" s="2">
        <v>4765</v>
      </c>
      <c r="C3710" t="s">
        <v>919</v>
      </c>
      <c r="D3710" s="46" t="b">
        <f>COUNTIF(Events!$B$2:$B$171, C3710) &gt; 0</f>
        <v>1</v>
      </c>
      <c r="E3710" s="46" t="s">
        <v>1109</v>
      </c>
      <c r="F3710" s="46" t="s">
        <v>1107</v>
      </c>
      <c r="G3710" t="s">
        <v>177</v>
      </c>
      <c r="H3710"/>
      <c r="I3710" s="46" t="s">
        <v>177</v>
      </c>
      <c r="J3710" s="46" t="str">
        <f>IF(I3710="","",_xlfn.LET(_xlpm.x,VLOOKUP(I3710,'2026-01-09_taxon-match'!$A$2:$N$81,4,FALSE),IF(_xlpm.x=0,"",_xlpm.x)))</f>
        <v>Sterechinus neumayeri</v>
      </c>
      <c r="K3710"/>
      <c r="L3710" s="46" t="str">
        <f>IF(I3710="","",_xlfn.LET(_xlpm.x,VLOOKUP(I3710,'2026-01-09_taxon-match'!$A$2:$N$81,3,FALSE),IF(_xlpm.x=0,"",_xlpm.x)))</f>
        <v>urn:lsid:marinespecies.org:taxname:160831</v>
      </c>
      <c r="M3710" s="46" t="str">
        <f>IF($I3710="","",_xlfn.LET(_xlpm.x,VLOOKUP($I3710,'2026-01-09_taxon-match'!$A$2:$N$81,5,FALSE),IF(_xlpm.x=0,"",_xlpm.x)))</f>
        <v>(Meissner, 1900)</v>
      </c>
      <c r="N3710" s="46" t="str">
        <f>IF($I3710="","",_xlfn.LET(_xlpm.x,VLOOKUP($I3710,'2026-01-09_taxon-match'!$A$2:$N$81,6,FALSE),IF(_xlpm.x=0,"",_xlpm.x)))</f>
        <v>Animalia</v>
      </c>
      <c r="O3710" s="46" t="str">
        <f>IF($I3710="","",_xlfn.LET(_xlpm.x,VLOOKUP($I3710,'2026-01-09_taxon-match'!$A$2:$N$81,7,FALSE),IF(_xlpm.x=0,"",_xlpm.x)))</f>
        <v>Echinodermata</v>
      </c>
      <c r="P3710" s="46" t="str">
        <f>IF($I3710="","",_xlfn.LET(_xlpm.x,VLOOKUP($I3710,'2026-01-09_taxon-match'!$A$2:$N$81,8,FALSE),IF(_xlpm.x=0,"",_xlpm.x)))</f>
        <v>Echinoidea</v>
      </c>
      <c r="Q3710" s="46" t="str">
        <f>IF($I3710="","",_xlfn.LET(_xlpm.x,VLOOKUP($I3710,'2026-01-09_taxon-match'!$A$2:$N$81,9,FALSE),IF(_xlpm.x=0,"",_xlpm.x)))</f>
        <v>Camarodonta</v>
      </c>
      <c r="R3710" s="46" t="str">
        <f>IF($I3710="","",_xlfn.LET(_xlpm.x,VLOOKUP($I3710,'2026-01-09_taxon-match'!$A$2:$N$81,10,FALSE),IF(_xlpm.x=0,"",_xlpm.x)))</f>
        <v>Echinidae</v>
      </c>
      <c r="S3710" s="46" t="str">
        <f>IF($I3710="","",_xlfn.LET(_xlpm.x,VLOOKUP($I3710,'2026-01-09_taxon-match'!$A$2:$N$81,11,FALSE),IF(_xlpm.x=0,"",_xlpm.x)))</f>
        <v>Sterechinus</v>
      </c>
      <c r="T3710" s="46" t="str">
        <f>IF($I3710="","",_xlfn.LET(_xlpm.x,VLOOKUP($I3710,'2026-01-09_taxon-match'!$A$2:$N$81,13,FALSE),IF(_xlpm.x=0,"",_xlpm.x)))</f>
        <v>neumayeri</v>
      </c>
      <c r="V3710" t="s">
        <v>43</v>
      </c>
      <c r="W3710" t="s">
        <v>28</v>
      </c>
      <c r="X3710" t="s">
        <v>32</v>
      </c>
      <c r="Y3710" s="46" t="str">
        <f>IF(V3710="","",_xlfn.LET(_xlpm.x,VLOOKUP(V3710,'Drop-down_menus'!$D$2:$E$13,2,FALSE),IF(_xlpm.x=0,"",_xlpm.x)))</f>
        <v>https://orcid.org/0000-0002-0981-7442</v>
      </c>
      <c r="Z3710" s="46" t="str">
        <f>IF(W3710="","",_xlfn.LET(_xlpm.x,VLOOKUP(W3710,'Drop-down_menus'!$D$2:$E$13,2,FALSE),IF(_xlpm.x=0,"",_xlpm.x)))</f>
        <v>https://orcid.org/0000-0002-9037-7623</v>
      </c>
      <c r="AA3710" s="46" t="str">
        <f>IF(X3710="","",_xlfn.LET(_xlpm.x,VLOOKUP(X3710,'Drop-down_menus'!$D$2:$E$13,2,FALSE),IF(_xlpm.x=0,"",_xlpm.x)))</f>
        <v>https://orcid.org/0000-0001-5748-602X</v>
      </c>
      <c r="AB3710" s="46" t="s">
        <v>172</v>
      </c>
      <c r="AC3710" s="46" t="s">
        <v>189</v>
      </c>
    </row>
    <row r="3711" spans="1:29" ht="15" customHeight="1">
      <c r="A3711" s="46">
        <v>3172</v>
      </c>
      <c r="B3711" s="2">
        <v>4766</v>
      </c>
      <c r="C3711" t="s">
        <v>919</v>
      </c>
      <c r="D3711" s="46" t="b">
        <f>COUNTIF(Events!$B$2:$B$171, C3711) &gt; 0</f>
        <v>1</v>
      </c>
      <c r="E3711" s="46" t="s">
        <v>1110</v>
      </c>
      <c r="F3711" s="46" t="s">
        <v>1108</v>
      </c>
      <c r="G3711" t="s">
        <v>177</v>
      </c>
      <c r="H3711"/>
      <c r="I3711" s="46" t="s">
        <v>177</v>
      </c>
      <c r="J3711" s="46" t="str">
        <f>IF(I3711="","",_xlfn.LET(_xlpm.x,VLOOKUP(I3711,'2026-01-09_taxon-match'!$A$2:$N$81,4,FALSE),IF(_xlpm.x=0,"",_xlpm.x)))</f>
        <v>Sterechinus neumayeri</v>
      </c>
      <c r="K3711"/>
      <c r="L3711" s="46" t="str">
        <f>IF(I3711="","",_xlfn.LET(_xlpm.x,VLOOKUP(I3711,'2026-01-09_taxon-match'!$A$2:$N$81,3,FALSE),IF(_xlpm.x=0,"",_xlpm.x)))</f>
        <v>urn:lsid:marinespecies.org:taxname:160831</v>
      </c>
      <c r="M3711" s="46" t="str">
        <f>IF($I3711="","",_xlfn.LET(_xlpm.x,VLOOKUP($I3711,'2026-01-09_taxon-match'!$A$2:$N$81,5,FALSE),IF(_xlpm.x=0,"",_xlpm.x)))</f>
        <v>(Meissner, 1900)</v>
      </c>
      <c r="N3711" s="46" t="str">
        <f>IF($I3711="","",_xlfn.LET(_xlpm.x,VLOOKUP($I3711,'2026-01-09_taxon-match'!$A$2:$N$81,6,FALSE),IF(_xlpm.x=0,"",_xlpm.x)))</f>
        <v>Animalia</v>
      </c>
      <c r="O3711" s="46" t="str">
        <f>IF($I3711="","",_xlfn.LET(_xlpm.x,VLOOKUP($I3711,'2026-01-09_taxon-match'!$A$2:$N$81,7,FALSE),IF(_xlpm.x=0,"",_xlpm.x)))</f>
        <v>Echinodermata</v>
      </c>
      <c r="P3711" s="46" t="str">
        <f>IF($I3711="","",_xlfn.LET(_xlpm.x,VLOOKUP($I3711,'2026-01-09_taxon-match'!$A$2:$N$81,8,FALSE),IF(_xlpm.x=0,"",_xlpm.x)))</f>
        <v>Echinoidea</v>
      </c>
      <c r="Q3711" s="46" t="str">
        <f>IF($I3711="","",_xlfn.LET(_xlpm.x,VLOOKUP($I3711,'2026-01-09_taxon-match'!$A$2:$N$81,9,FALSE),IF(_xlpm.x=0,"",_xlpm.x)))</f>
        <v>Camarodonta</v>
      </c>
      <c r="R3711" s="46" t="str">
        <f>IF($I3711="","",_xlfn.LET(_xlpm.x,VLOOKUP($I3711,'2026-01-09_taxon-match'!$A$2:$N$81,10,FALSE),IF(_xlpm.x=0,"",_xlpm.x)))</f>
        <v>Echinidae</v>
      </c>
      <c r="S3711" s="46" t="str">
        <f>IF($I3711="","",_xlfn.LET(_xlpm.x,VLOOKUP($I3711,'2026-01-09_taxon-match'!$A$2:$N$81,11,FALSE),IF(_xlpm.x=0,"",_xlpm.x)))</f>
        <v>Sterechinus</v>
      </c>
      <c r="T3711" s="46" t="str">
        <f>IF($I3711="","",_xlfn.LET(_xlpm.x,VLOOKUP($I3711,'2026-01-09_taxon-match'!$A$2:$N$81,13,FALSE),IF(_xlpm.x=0,"",_xlpm.x)))</f>
        <v>neumayeri</v>
      </c>
      <c r="V3711" t="s">
        <v>43</v>
      </c>
      <c r="W3711" t="s">
        <v>28</v>
      </c>
      <c r="X3711" t="s">
        <v>32</v>
      </c>
      <c r="Y3711" s="46" t="str">
        <f>IF(V3711="","",_xlfn.LET(_xlpm.x,VLOOKUP(V3711,'Drop-down_menus'!$D$2:$E$13,2,FALSE),IF(_xlpm.x=0,"",_xlpm.x)))</f>
        <v>https://orcid.org/0000-0002-0981-7442</v>
      </c>
      <c r="Z3711" s="46" t="str">
        <f>IF(W3711="","",_xlfn.LET(_xlpm.x,VLOOKUP(W3711,'Drop-down_menus'!$D$2:$E$13,2,FALSE),IF(_xlpm.x=0,"",_xlpm.x)))</f>
        <v>https://orcid.org/0000-0002-9037-7623</v>
      </c>
      <c r="AA3711" s="46" t="str">
        <f>IF(X3711="","",_xlfn.LET(_xlpm.x,VLOOKUP(X3711,'Drop-down_menus'!$D$2:$E$13,2,FALSE),IF(_xlpm.x=0,"",_xlpm.x)))</f>
        <v>https://orcid.org/0000-0001-5748-602X</v>
      </c>
      <c r="AB3711" s="46" t="s">
        <v>229</v>
      </c>
      <c r="AC3711" s="46" t="s">
        <v>1114</v>
      </c>
    </row>
    <row r="3712" spans="1:29" ht="15" customHeight="1">
      <c r="A3712" s="46">
        <v>3172</v>
      </c>
      <c r="B3712" s="2">
        <v>4767</v>
      </c>
      <c r="C3712" t="s">
        <v>919</v>
      </c>
      <c r="D3712" s="46" t="b">
        <f>COUNTIF(Events!$B$2:$B$171, C3712) &gt; 0</f>
        <v>1</v>
      </c>
      <c r="E3712" s="46" t="s">
        <v>1111</v>
      </c>
      <c r="F3712" s="46" t="s">
        <v>1108</v>
      </c>
      <c r="G3712" t="s">
        <v>177</v>
      </c>
      <c r="H3712"/>
      <c r="I3712" s="46" t="s">
        <v>177</v>
      </c>
      <c r="J3712" s="46" t="str">
        <f>IF(I3712="","",_xlfn.LET(_xlpm.x,VLOOKUP(I3712,'2026-01-09_taxon-match'!$A$2:$N$81,4,FALSE),IF(_xlpm.x=0,"",_xlpm.x)))</f>
        <v>Sterechinus neumayeri</v>
      </c>
      <c r="K3712"/>
      <c r="L3712" s="46" t="str">
        <f>IF(I3712="","",_xlfn.LET(_xlpm.x,VLOOKUP(I3712,'2026-01-09_taxon-match'!$A$2:$N$81,3,FALSE),IF(_xlpm.x=0,"",_xlpm.x)))</f>
        <v>urn:lsid:marinespecies.org:taxname:160831</v>
      </c>
      <c r="M3712" s="46" t="str">
        <f>IF($I3712="","",_xlfn.LET(_xlpm.x,VLOOKUP($I3712,'2026-01-09_taxon-match'!$A$2:$N$81,5,FALSE),IF(_xlpm.x=0,"",_xlpm.x)))</f>
        <v>(Meissner, 1900)</v>
      </c>
      <c r="N3712" s="46" t="str">
        <f>IF($I3712="","",_xlfn.LET(_xlpm.x,VLOOKUP($I3712,'2026-01-09_taxon-match'!$A$2:$N$81,6,FALSE),IF(_xlpm.x=0,"",_xlpm.x)))</f>
        <v>Animalia</v>
      </c>
      <c r="O3712" s="46" t="str">
        <f>IF($I3712="","",_xlfn.LET(_xlpm.x,VLOOKUP($I3712,'2026-01-09_taxon-match'!$A$2:$N$81,7,FALSE),IF(_xlpm.x=0,"",_xlpm.x)))</f>
        <v>Echinodermata</v>
      </c>
      <c r="P3712" s="46" t="str">
        <f>IF($I3712="","",_xlfn.LET(_xlpm.x,VLOOKUP($I3712,'2026-01-09_taxon-match'!$A$2:$N$81,8,FALSE),IF(_xlpm.x=0,"",_xlpm.x)))</f>
        <v>Echinoidea</v>
      </c>
      <c r="Q3712" s="46" t="str">
        <f>IF($I3712="","",_xlfn.LET(_xlpm.x,VLOOKUP($I3712,'2026-01-09_taxon-match'!$A$2:$N$81,9,FALSE),IF(_xlpm.x=0,"",_xlpm.x)))</f>
        <v>Camarodonta</v>
      </c>
      <c r="R3712" s="46" t="str">
        <f>IF($I3712="","",_xlfn.LET(_xlpm.x,VLOOKUP($I3712,'2026-01-09_taxon-match'!$A$2:$N$81,10,FALSE),IF(_xlpm.x=0,"",_xlpm.x)))</f>
        <v>Echinidae</v>
      </c>
      <c r="S3712" s="46" t="str">
        <f>IF($I3712="","",_xlfn.LET(_xlpm.x,VLOOKUP($I3712,'2026-01-09_taxon-match'!$A$2:$N$81,11,FALSE),IF(_xlpm.x=0,"",_xlpm.x)))</f>
        <v>Sterechinus</v>
      </c>
      <c r="T3712" s="46" t="str">
        <f>IF($I3712="","",_xlfn.LET(_xlpm.x,VLOOKUP($I3712,'2026-01-09_taxon-match'!$A$2:$N$81,13,FALSE),IF(_xlpm.x=0,"",_xlpm.x)))</f>
        <v>neumayeri</v>
      </c>
      <c r="V3712" t="s">
        <v>43</v>
      </c>
      <c r="W3712" t="s">
        <v>28</v>
      </c>
      <c r="X3712" t="s">
        <v>32</v>
      </c>
      <c r="Y3712" s="46" t="str">
        <f>IF(V3712="","",_xlfn.LET(_xlpm.x,VLOOKUP(V3712,'Drop-down_menus'!$D$2:$E$13,2,FALSE),IF(_xlpm.x=0,"",_xlpm.x)))</f>
        <v>https://orcid.org/0000-0002-0981-7442</v>
      </c>
      <c r="Z3712" s="46" t="str">
        <f>IF(W3712="","",_xlfn.LET(_xlpm.x,VLOOKUP(W3712,'Drop-down_menus'!$D$2:$E$13,2,FALSE),IF(_xlpm.x=0,"",_xlpm.x)))</f>
        <v>https://orcid.org/0000-0002-9037-7623</v>
      </c>
      <c r="AA3712" s="46" t="str">
        <f>IF(X3712="","",_xlfn.LET(_xlpm.x,VLOOKUP(X3712,'Drop-down_menus'!$D$2:$E$13,2,FALSE),IF(_xlpm.x=0,"",_xlpm.x)))</f>
        <v>https://orcid.org/0000-0001-5748-602X</v>
      </c>
      <c r="AB3712" s="46" t="s">
        <v>229</v>
      </c>
      <c r="AC3712" s="46" t="s">
        <v>1114</v>
      </c>
    </row>
    <row r="3713" spans="1:34" ht="15" customHeight="1">
      <c r="A3713" s="46">
        <v>3172</v>
      </c>
      <c r="B3713" s="2">
        <v>4768</v>
      </c>
      <c r="C3713" t="s">
        <v>919</v>
      </c>
      <c r="D3713" s="46" t="b">
        <f>COUNTIF(Events!$B$2:$B$171, C3713) &gt; 0</f>
        <v>1</v>
      </c>
      <c r="E3713" s="2" t="s">
        <v>1106</v>
      </c>
      <c r="F3713" s="46" t="s">
        <v>1105</v>
      </c>
      <c r="G3713" t="s">
        <v>177</v>
      </c>
      <c r="H3713"/>
      <c r="I3713" s="46" t="s">
        <v>177</v>
      </c>
      <c r="J3713" s="46" t="str">
        <f>IF(I3713="","",_xlfn.LET(_xlpm.x,VLOOKUP(I3713,'2026-01-09_taxon-match'!$A$2:$N$81,4,FALSE),IF(_xlpm.x=0,"",_xlpm.x)))</f>
        <v>Sterechinus neumayeri</v>
      </c>
      <c r="K3713"/>
      <c r="L3713" s="46" t="str">
        <f>IF(I3713="","",_xlfn.LET(_xlpm.x,VLOOKUP(I3713,'2026-01-09_taxon-match'!$A$2:$N$81,3,FALSE),IF(_xlpm.x=0,"",_xlpm.x)))</f>
        <v>urn:lsid:marinespecies.org:taxname:160831</v>
      </c>
      <c r="M3713" s="46" t="str">
        <f>IF($I3713="","",_xlfn.LET(_xlpm.x,VLOOKUP($I3713,'2026-01-09_taxon-match'!$A$2:$N$81,5,FALSE),IF(_xlpm.x=0,"",_xlpm.x)))</f>
        <v>(Meissner, 1900)</v>
      </c>
      <c r="N3713" s="46" t="str">
        <f>IF($I3713="","",_xlfn.LET(_xlpm.x,VLOOKUP($I3713,'2026-01-09_taxon-match'!$A$2:$N$81,6,FALSE),IF(_xlpm.x=0,"",_xlpm.x)))</f>
        <v>Animalia</v>
      </c>
      <c r="O3713" s="46" t="str">
        <f>IF($I3713="","",_xlfn.LET(_xlpm.x,VLOOKUP($I3713,'2026-01-09_taxon-match'!$A$2:$N$81,7,FALSE),IF(_xlpm.x=0,"",_xlpm.x)))</f>
        <v>Echinodermata</v>
      </c>
      <c r="P3713" s="46" t="str">
        <f>IF($I3713="","",_xlfn.LET(_xlpm.x,VLOOKUP($I3713,'2026-01-09_taxon-match'!$A$2:$N$81,8,FALSE),IF(_xlpm.x=0,"",_xlpm.x)))</f>
        <v>Echinoidea</v>
      </c>
      <c r="Q3713" s="46" t="str">
        <f>IF($I3713="","",_xlfn.LET(_xlpm.x,VLOOKUP($I3713,'2026-01-09_taxon-match'!$A$2:$N$81,9,FALSE),IF(_xlpm.x=0,"",_xlpm.x)))</f>
        <v>Camarodonta</v>
      </c>
      <c r="R3713" s="46" t="str">
        <f>IF($I3713="","",_xlfn.LET(_xlpm.x,VLOOKUP($I3713,'2026-01-09_taxon-match'!$A$2:$N$81,10,FALSE),IF(_xlpm.x=0,"",_xlpm.x)))</f>
        <v>Echinidae</v>
      </c>
      <c r="S3713" s="46" t="str">
        <f>IF($I3713="","",_xlfn.LET(_xlpm.x,VLOOKUP($I3713,'2026-01-09_taxon-match'!$A$2:$N$81,11,FALSE),IF(_xlpm.x=0,"",_xlpm.x)))</f>
        <v>Sterechinus</v>
      </c>
      <c r="T3713" s="46" t="str">
        <f>IF($I3713="","",_xlfn.LET(_xlpm.x,VLOOKUP($I3713,'2026-01-09_taxon-match'!$A$2:$N$81,13,FALSE),IF(_xlpm.x=0,"",_xlpm.x)))</f>
        <v>neumayeri</v>
      </c>
      <c r="V3713" t="s">
        <v>43</v>
      </c>
      <c r="W3713" t="s">
        <v>28</v>
      </c>
      <c r="X3713" t="s">
        <v>32</v>
      </c>
      <c r="Y3713" s="46" t="str">
        <f>IF(V3713="","",_xlfn.LET(_xlpm.x,VLOOKUP(V3713,'Drop-down_menus'!$D$2:$E$13,2,FALSE),IF(_xlpm.x=0,"",_xlpm.x)))</f>
        <v>https://orcid.org/0000-0002-0981-7442</v>
      </c>
      <c r="Z3713" s="46" t="str">
        <f>IF(W3713="","",_xlfn.LET(_xlpm.x,VLOOKUP(W3713,'Drop-down_menus'!$D$2:$E$13,2,FALSE),IF(_xlpm.x=0,"",_xlpm.x)))</f>
        <v>https://orcid.org/0000-0002-9037-7623</v>
      </c>
      <c r="AA3713" s="46" t="str">
        <f>IF(X3713="","",_xlfn.LET(_xlpm.x,VLOOKUP(X3713,'Drop-down_menus'!$D$2:$E$13,2,FALSE),IF(_xlpm.x=0,"",_xlpm.x)))</f>
        <v>https://orcid.org/0000-0001-5748-602X</v>
      </c>
      <c r="AB3713" s="46" t="s">
        <v>300</v>
      </c>
      <c r="AC3713" s="46" t="s">
        <v>1115</v>
      </c>
    </row>
    <row r="3714" spans="1:34" ht="15" customHeight="1">
      <c r="A3714" s="46">
        <v>3173</v>
      </c>
      <c r="B3714" s="2">
        <v>4769</v>
      </c>
      <c r="C3714" t="s">
        <v>919</v>
      </c>
      <c r="D3714" s="46" t="b">
        <f>COUNTIF(Events!$B$2:$B$171, C3714) &gt; 0</f>
        <v>1</v>
      </c>
      <c r="E3714" s="46" t="s">
        <v>1113</v>
      </c>
      <c r="F3714" s="2" t="s">
        <v>1104</v>
      </c>
      <c r="G3714" t="s">
        <v>177</v>
      </c>
      <c r="H3714"/>
      <c r="I3714" s="46" t="s">
        <v>177</v>
      </c>
      <c r="J3714" s="46" t="str">
        <f>IF(I3714="","",_xlfn.LET(_xlpm.x,VLOOKUP(I3714,'2026-01-09_taxon-match'!$A$2:$N$81,4,FALSE),IF(_xlpm.x=0,"",_xlpm.x)))</f>
        <v>Sterechinus neumayeri</v>
      </c>
      <c r="K3714"/>
      <c r="L3714" s="46" t="str">
        <f>IF(I3714="","",_xlfn.LET(_xlpm.x,VLOOKUP(I3714,'2026-01-09_taxon-match'!$A$2:$N$81,3,FALSE),IF(_xlpm.x=0,"",_xlpm.x)))</f>
        <v>urn:lsid:marinespecies.org:taxname:160831</v>
      </c>
      <c r="M3714" s="46" t="str">
        <f>IF($I3714="","",_xlfn.LET(_xlpm.x,VLOOKUP($I3714,'2026-01-09_taxon-match'!$A$2:$N$81,5,FALSE),IF(_xlpm.x=0,"",_xlpm.x)))</f>
        <v>(Meissner, 1900)</v>
      </c>
      <c r="N3714" s="46" t="str">
        <f>IF($I3714="","",_xlfn.LET(_xlpm.x,VLOOKUP($I3714,'2026-01-09_taxon-match'!$A$2:$N$81,6,FALSE),IF(_xlpm.x=0,"",_xlpm.x)))</f>
        <v>Animalia</v>
      </c>
      <c r="O3714" s="46" t="str">
        <f>IF($I3714="","",_xlfn.LET(_xlpm.x,VLOOKUP($I3714,'2026-01-09_taxon-match'!$A$2:$N$81,7,FALSE),IF(_xlpm.x=0,"",_xlpm.x)))</f>
        <v>Echinodermata</v>
      </c>
      <c r="P3714" s="46" t="str">
        <f>IF($I3714="","",_xlfn.LET(_xlpm.x,VLOOKUP($I3714,'2026-01-09_taxon-match'!$A$2:$N$81,8,FALSE),IF(_xlpm.x=0,"",_xlpm.x)))</f>
        <v>Echinoidea</v>
      </c>
      <c r="Q3714" s="46" t="str">
        <f>IF($I3714="","",_xlfn.LET(_xlpm.x,VLOOKUP($I3714,'2026-01-09_taxon-match'!$A$2:$N$81,9,FALSE),IF(_xlpm.x=0,"",_xlpm.x)))</f>
        <v>Camarodonta</v>
      </c>
      <c r="R3714" s="46" t="str">
        <f>IF($I3714="","",_xlfn.LET(_xlpm.x,VLOOKUP($I3714,'2026-01-09_taxon-match'!$A$2:$N$81,10,FALSE),IF(_xlpm.x=0,"",_xlpm.x)))</f>
        <v>Echinidae</v>
      </c>
      <c r="S3714" s="46" t="str">
        <f>IF($I3714="","",_xlfn.LET(_xlpm.x,VLOOKUP($I3714,'2026-01-09_taxon-match'!$A$2:$N$81,11,FALSE),IF(_xlpm.x=0,"",_xlpm.x)))</f>
        <v>Sterechinus</v>
      </c>
      <c r="T3714" s="46" t="str">
        <f>IF($I3714="","",_xlfn.LET(_xlpm.x,VLOOKUP($I3714,'2026-01-09_taxon-match'!$A$2:$N$81,13,FALSE),IF(_xlpm.x=0,"",_xlpm.x)))</f>
        <v>neumayeri</v>
      </c>
      <c r="U3714"/>
      <c r="V3714" t="s">
        <v>43</v>
      </c>
      <c r="W3714" t="s">
        <v>28</v>
      </c>
      <c r="X3714" t="s">
        <v>32</v>
      </c>
      <c r="Y3714" s="46" t="str">
        <f>IF(V3714="","",_xlfn.LET(_xlpm.x,VLOOKUP(V3714,'Drop-down_menus'!$D$2:$E$13,2,FALSE),IF(_xlpm.x=0,"",_xlpm.x)))</f>
        <v>https://orcid.org/0000-0002-0981-7442</v>
      </c>
      <c r="Z3714" s="46" t="str">
        <f>IF(W3714="","",_xlfn.LET(_xlpm.x,VLOOKUP(W3714,'Drop-down_menus'!$D$2:$E$13,2,FALSE),IF(_xlpm.x=0,"",_xlpm.x)))</f>
        <v>https://orcid.org/0000-0002-9037-7623</v>
      </c>
      <c r="AA3714" s="46" t="str">
        <f>IF(X3714="","",_xlfn.LET(_xlpm.x,VLOOKUP(X3714,'Drop-down_menus'!$D$2:$E$13,2,FALSE),IF(_xlpm.x=0,"",_xlpm.x)))</f>
        <v>https://orcid.org/0000-0001-5748-602X</v>
      </c>
      <c r="AB3714" s="46" t="s">
        <v>172</v>
      </c>
      <c r="AC3714" s="46" t="s">
        <v>1114</v>
      </c>
    </row>
    <row r="3715" spans="1:34" ht="15" customHeight="1">
      <c r="A3715" s="46">
        <v>3173</v>
      </c>
      <c r="B3715" s="2">
        <v>4770</v>
      </c>
      <c r="C3715" t="s">
        <v>919</v>
      </c>
      <c r="D3715" s="46" t="b">
        <f>COUNTIF(Events!$B$2:$B$171, C3715) &gt; 0</f>
        <v>1</v>
      </c>
      <c r="E3715" s="46" t="s">
        <v>1109</v>
      </c>
      <c r="F3715" s="46" t="s">
        <v>1107</v>
      </c>
      <c r="G3715" t="s">
        <v>177</v>
      </c>
      <c r="H3715"/>
      <c r="I3715" s="46" t="s">
        <v>177</v>
      </c>
      <c r="J3715" s="46" t="str">
        <f>IF(I3715="","",_xlfn.LET(_xlpm.x,VLOOKUP(I3715,'2026-01-09_taxon-match'!$A$2:$N$81,4,FALSE),IF(_xlpm.x=0,"",_xlpm.x)))</f>
        <v>Sterechinus neumayeri</v>
      </c>
      <c r="K3715"/>
      <c r="L3715" s="46" t="str">
        <f>IF(I3715="","",_xlfn.LET(_xlpm.x,VLOOKUP(I3715,'2026-01-09_taxon-match'!$A$2:$N$81,3,FALSE),IF(_xlpm.x=0,"",_xlpm.x)))</f>
        <v>urn:lsid:marinespecies.org:taxname:160831</v>
      </c>
      <c r="M3715" s="46" t="str">
        <f>IF($I3715="","",_xlfn.LET(_xlpm.x,VLOOKUP($I3715,'2026-01-09_taxon-match'!$A$2:$N$81,5,FALSE),IF(_xlpm.x=0,"",_xlpm.x)))</f>
        <v>(Meissner, 1900)</v>
      </c>
      <c r="N3715" s="46" t="str">
        <f>IF($I3715="","",_xlfn.LET(_xlpm.x,VLOOKUP($I3715,'2026-01-09_taxon-match'!$A$2:$N$81,6,FALSE),IF(_xlpm.x=0,"",_xlpm.x)))</f>
        <v>Animalia</v>
      </c>
      <c r="O3715" s="46" t="str">
        <f>IF($I3715="","",_xlfn.LET(_xlpm.x,VLOOKUP($I3715,'2026-01-09_taxon-match'!$A$2:$N$81,7,FALSE),IF(_xlpm.x=0,"",_xlpm.x)))</f>
        <v>Echinodermata</v>
      </c>
      <c r="P3715" s="46" t="str">
        <f>IF($I3715="","",_xlfn.LET(_xlpm.x,VLOOKUP($I3715,'2026-01-09_taxon-match'!$A$2:$N$81,8,FALSE),IF(_xlpm.x=0,"",_xlpm.x)))</f>
        <v>Echinoidea</v>
      </c>
      <c r="Q3715" s="46" t="str">
        <f>IF($I3715="","",_xlfn.LET(_xlpm.x,VLOOKUP($I3715,'2026-01-09_taxon-match'!$A$2:$N$81,9,FALSE),IF(_xlpm.x=0,"",_xlpm.x)))</f>
        <v>Camarodonta</v>
      </c>
      <c r="R3715" s="46" t="str">
        <f>IF($I3715="","",_xlfn.LET(_xlpm.x,VLOOKUP($I3715,'2026-01-09_taxon-match'!$A$2:$N$81,10,FALSE),IF(_xlpm.x=0,"",_xlpm.x)))</f>
        <v>Echinidae</v>
      </c>
      <c r="S3715" s="46" t="str">
        <f>IF($I3715="","",_xlfn.LET(_xlpm.x,VLOOKUP($I3715,'2026-01-09_taxon-match'!$A$2:$N$81,11,FALSE),IF(_xlpm.x=0,"",_xlpm.x)))</f>
        <v>Sterechinus</v>
      </c>
      <c r="T3715" s="46" t="str">
        <f>IF($I3715="","",_xlfn.LET(_xlpm.x,VLOOKUP($I3715,'2026-01-09_taxon-match'!$A$2:$N$81,13,FALSE),IF(_xlpm.x=0,"",_xlpm.x)))</f>
        <v>neumayeri</v>
      </c>
      <c r="V3715" t="s">
        <v>43</v>
      </c>
      <c r="W3715" t="s">
        <v>28</v>
      </c>
      <c r="X3715" t="s">
        <v>32</v>
      </c>
      <c r="Y3715" s="46" t="str">
        <f>IF(V3715="","",_xlfn.LET(_xlpm.x,VLOOKUP(V3715,'Drop-down_menus'!$D$2:$E$13,2,FALSE),IF(_xlpm.x=0,"",_xlpm.x)))</f>
        <v>https://orcid.org/0000-0002-0981-7442</v>
      </c>
      <c r="Z3715" s="46" t="str">
        <f>IF(W3715="","",_xlfn.LET(_xlpm.x,VLOOKUP(W3715,'Drop-down_menus'!$D$2:$E$13,2,FALSE),IF(_xlpm.x=0,"",_xlpm.x)))</f>
        <v>https://orcid.org/0000-0002-9037-7623</v>
      </c>
      <c r="AA3715" s="46" t="str">
        <f>IF(X3715="","",_xlfn.LET(_xlpm.x,VLOOKUP(X3715,'Drop-down_menus'!$D$2:$E$13,2,FALSE),IF(_xlpm.x=0,"",_xlpm.x)))</f>
        <v>https://orcid.org/0000-0001-5748-602X</v>
      </c>
      <c r="AB3715" s="46" t="s">
        <v>172</v>
      </c>
      <c r="AC3715" s="46" t="s">
        <v>189</v>
      </c>
    </row>
    <row r="3716" spans="1:34" ht="15" customHeight="1">
      <c r="A3716" s="46">
        <v>3173</v>
      </c>
      <c r="B3716" s="2">
        <v>4771</v>
      </c>
      <c r="C3716" t="s">
        <v>919</v>
      </c>
      <c r="D3716" s="46" t="b">
        <f>COUNTIF(Events!$B$2:$B$171, C3716) &gt; 0</f>
        <v>1</v>
      </c>
      <c r="E3716" s="46" t="s">
        <v>1110</v>
      </c>
      <c r="F3716" s="46" t="s">
        <v>1108</v>
      </c>
      <c r="G3716" t="s">
        <v>177</v>
      </c>
      <c r="H3716"/>
      <c r="I3716" s="46" t="s">
        <v>177</v>
      </c>
      <c r="J3716" s="46" t="str">
        <f>IF(I3716="","",_xlfn.LET(_xlpm.x,VLOOKUP(I3716,'2026-01-09_taxon-match'!$A$2:$N$81,4,FALSE),IF(_xlpm.x=0,"",_xlpm.x)))</f>
        <v>Sterechinus neumayeri</v>
      </c>
      <c r="K3716"/>
      <c r="L3716" s="46" t="str">
        <f>IF(I3716="","",_xlfn.LET(_xlpm.x,VLOOKUP(I3716,'2026-01-09_taxon-match'!$A$2:$N$81,3,FALSE),IF(_xlpm.x=0,"",_xlpm.x)))</f>
        <v>urn:lsid:marinespecies.org:taxname:160831</v>
      </c>
      <c r="M3716" s="46" t="str">
        <f>IF($I3716="","",_xlfn.LET(_xlpm.x,VLOOKUP($I3716,'2026-01-09_taxon-match'!$A$2:$N$81,5,FALSE),IF(_xlpm.x=0,"",_xlpm.x)))</f>
        <v>(Meissner, 1900)</v>
      </c>
      <c r="N3716" s="46" t="str">
        <f>IF($I3716="","",_xlfn.LET(_xlpm.x,VLOOKUP($I3716,'2026-01-09_taxon-match'!$A$2:$N$81,6,FALSE),IF(_xlpm.x=0,"",_xlpm.x)))</f>
        <v>Animalia</v>
      </c>
      <c r="O3716" s="46" t="str">
        <f>IF($I3716="","",_xlfn.LET(_xlpm.x,VLOOKUP($I3716,'2026-01-09_taxon-match'!$A$2:$N$81,7,FALSE),IF(_xlpm.x=0,"",_xlpm.x)))</f>
        <v>Echinodermata</v>
      </c>
      <c r="P3716" s="46" t="str">
        <f>IF($I3716="","",_xlfn.LET(_xlpm.x,VLOOKUP($I3716,'2026-01-09_taxon-match'!$A$2:$N$81,8,FALSE),IF(_xlpm.x=0,"",_xlpm.x)))</f>
        <v>Echinoidea</v>
      </c>
      <c r="Q3716" s="46" t="str">
        <f>IF($I3716="","",_xlfn.LET(_xlpm.x,VLOOKUP($I3716,'2026-01-09_taxon-match'!$A$2:$N$81,9,FALSE),IF(_xlpm.x=0,"",_xlpm.x)))</f>
        <v>Camarodonta</v>
      </c>
      <c r="R3716" s="46" t="str">
        <f>IF($I3716="","",_xlfn.LET(_xlpm.x,VLOOKUP($I3716,'2026-01-09_taxon-match'!$A$2:$N$81,10,FALSE),IF(_xlpm.x=0,"",_xlpm.x)))</f>
        <v>Echinidae</v>
      </c>
      <c r="S3716" s="46" t="str">
        <f>IF($I3716="","",_xlfn.LET(_xlpm.x,VLOOKUP($I3716,'2026-01-09_taxon-match'!$A$2:$N$81,11,FALSE),IF(_xlpm.x=0,"",_xlpm.x)))</f>
        <v>Sterechinus</v>
      </c>
      <c r="T3716" s="46" t="str">
        <f>IF($I3716="","",_xlfn.LET(_xlpm.x,VLOOKUP($I3716,'2026-01-09_taxon-match'!$A$2:$N$81,13,FALSE),IF(_xlpm.x=0,"",_xlpm.x)))</f>
        <v>neumayeri</v>
      </c>
      <c r="V3716" t="s">
        <v>43</v>
      </c>
      <c r="W3716" t="s">
        <v>28</v>
      </c>
      <c r="X3716" t="s">
        <v>32</v>
      </c>
      <c r="Y3716" s="46" t="str">
        <f>IF(V3716="","",_xlfn.LET(_xlpm.x,VLOOKUP(V3716,'Drop-down_menus'!$D$2:$E$13,2,FALSE),IF(_xlpm.x=0,"",_xlpm.x)))</f>
        <v>https://orcid.org/0000-0002-0981-7442</v>
      </c>
      <c r="Z3716" s="46" t="str">
        <f>IF(W3716="","",_xlfn.LET(_xlpm.x,VLOOKUP(W3716,'Drop-down_menus'!$D$2:$E$13,2,FALSE),IF(_xlpm.x=0,"",_xlpm.x)))</f>
        <v>https://orcid.org/0000-0002-9037-7623</v>
      </c>
      <c r="AA3716" s="46" t="str">
        <f>IF(X3716="","",_xlfn.LET(_xlpm.x,VLOOKUP(X3716,'Drop-down_menus'!$D$2:$E$13,2,FALSE),IF(_xlpm.x=0,"",_xlpm.x)))</f>
        <v>https://orcid.org/0000-0001-5748-602X</v>
      </c>
      <c r="AB3716" s="46" t="s">
        <v>229</v>
      </c>
      <c r="AC3716" s="46" t="s">
        <v>1114</v>
      </c>
    </row>
    <row r="3717" spans="1:34" ht="15" customHeight="1">
      <c r="A3717" s="46">
        <v>3173</v>
      </c>
      <c r="B3717" s="2">
        <v>4772</v>
      </c>
      <c r="C3717" t="s">
        <v>919</v>
      </c>
      <c r="D3717" s="46" t="b">
        <f>COUNTIF(Events!$B$2:$B$171, C3717) &gt; 0</f>
        <v>1</v>
      </c>
      <c r="E3717" s="46" t="s">
        <v>1111</v>
      </c>
      <c r="F3717" s="46" t="s">
        <v>1108</v>
      </c>
      <c r="G3717" t="s">
        <v>177</v>
      </c>
      <c r="H3717"/>
      <c r="I3717" s="46" t="s">
        <v>177</v>
      </c>
      <c r="J3717" s="46" t="str">
        <f>IF(I3717="","",_xlfn.LET(_xlpm.x,VLOOKUP(I3717,'2026-01-09_taxon-match'!$A$2:$N$81,4,FALSE),IF(_xlpm.x=0,"",_xlpm.x)))</f>
        <v>Sterechinus neumayeri</v>
      </c>
      <c r="K3717"/>
      <c r="L3717" s="46" t="str">
        <f>IF(I3717="","",_xlfn.LET(_xlpm.x,VLOOKUP(I3717,'2026-01-09_taxon-match'!$A$2:$N$81,3,FALSE),IF(_xlpm.x=0,"",_xlpm.x)))</f>
        <v>urn:lsid:marinespecies.org:taxname:160831</v>
      </c>
      <c r="M3717" s="46" t="str">
        <f>IF($I3717="","",_xlfn.LET(_xlpm.x,VLOOKUP($I3717,'2026-01-09_taxon-match'!$A$2:$N$81,5,FALSE),IF(_xlpm.x=0,"",_xlpm.x)))</f>
        <v>(Meissner, 1900)</v>
      </c>
      <c r="N3717" s="46" t="str">
        <f>IF($I3717="","",_xlfn.LET(_xlpm.x,VLOOKUP($I3717,'2026-01-09_taxon-match'!$A$2:$N$81,6,FALSE),IF(_xlpm.x=0,"",_xlpm.x)))</f>
        <v>Animalia</v>
      </c>
      <c r="O3717" s="46" t="str">
        <f>IF($I3717="","",_xlfn.LET(_xlpm.x,VLOOKUP($I3717,'2026-01-09_taxon-match'!$A$2:$N$81,7,FALSE),IF(_xlpm.x=0,"",_xlpm.x)))</f>
        <v>Echinodermata</v>
      </c>
      <c r="P3717" s="46" t="str">
        <f>IF($I3717="","",_xlfn.LET(_xlpm.x,VLOOKUP($I3717,'2026-01-09_taxon-match'!$A$2:$N$81,8,FALSE),IF(_xlpm.x=0,"",_xlpm.x)))</f>
        <v>Echinoidea</v>
      </c>
      <c r="Q3717" s="46" t="str">
        <f>IF($I3717="","",_xlfn.LET(_xlpm.x,VLOOKUP($I3717,'2026-01-09_taxon-match'!$A$2:$N$81,9,FALSE),IF(_xlpm.x=0,"",_xlpm.x)))</f>
        <v>Camarodonta</v>
      </c>
      <c r="R3717" s="46" t="str">
        <f>IF($I3717="","",_xlfn.LET(_xlpm.x,VLOOKUP($I3717,'2026-01-09_taxon-match'!$A$2:$N$81,10,FALSE),IF(_xlpm.x=0,"",_xlpm.x)))</f>
        <v>Echinidae</v>
      </c>
      <c r="S3717" s="46" t="str">
        <f>IF($I3717="","",_xlfn.LET(_xlpm.x,VLOOKUP($I3717,'2026-01-09_taxon-match'!$A$2:$N$81,11,FALSE),IF(_xlpm.x=0,"",_xlpm.x)))</f>
        <v>Sterechinus</v>
      </c>
      <c r="T3717" s="46" t="str">
        <f>IF($I3717="","",_xlfn.LET(_xlpm.x,VLOOKUP($I3717,'2026-01-09_taxon-match'!$A$2:$N$81,13,FALSE),IF(_xlpm.x=0,"",_xlpm.x)))</f>
        <v>neumayeri</v>
      </c>
      <c r="V3717" t="s">
        <v>43</v>
      </c>
      <c r="W3717" t="s">
        <v>28</v>
      </c>
      <c r="X3717" t="s">
        <v>32</v>
      </c>
      <c r="Y3717" s="46" t="str">
        <f>IF(V3717="","",_xlfn.LET(_xlpm.x,VLOOKUP(V3717,'Drop-down_menus'!$D$2:$E$13,2,FALSE),IF(_xlpm.x=0,"",_xlpm.x)))</f>
        <v>https://orcid.org/0000-0002-0981-7442</v>
      </c>
      <c r="Z3717" s="46" t="str">
        <f>IF(W3717="","",_xlfn.LET(_xlpm.x,VLOOKUP(W3717,'Drop-down_menus'!$D$2:$E$13,2,FALSE),IF(_xlpm.x=0,"",_xlpm.x)))</f>
        <v>https://orcid.org/0000-0002-9037-7623</v>
      </c>
      <c r="AA3717" s="46" t="str">
        <f>IF(X3717="","",_xlfn.LET(_xlpm.x,VLOOKUP(X3717,'Drop-down_menus'!$D$2:$E$13,2,FALSE),IF(_xlpm.x=0,"",_xlpm.x)))</f>
        <v>https://orcid.org/0000-0001-5748-602X</v>
      </c>
      <c r="AB3717" s="46" t="s">
        <v>229</v>
      </c>
      <c r="AC3717" s="46" t="s">
        <v>1114</v>
      </c>
    </row>
    <row r="3718" spans="1:34" ht="15" customHeight="1">
      <c r="A3718" s="46">
        <v>3173</v>
      </c>
      <c r="B3718" s="2">
        <v>4773</v>
      </c>
      <c r="C3718" t="s">
        <v>919</v>
      </c>
      <c r="D3718" s="46" t="b">
        <f>COUNTIF(Events!$B$2:$B$171, C3718) &gt; 0</f>
        <v>1</v>
      </c>
      <c r="E3718" s="2" t="s">
        <v>1106</v>
      </c>
      <c r="F3718" s="46" t="s">
        <v>1105</v>
      </c>
      <c r="G3718" t="s">
        <v>177</v>
      </c>
      <c r="H3718"/>
      <c r="I3718" s="46" t="s">
        <v>177</v>
      </c>
      <c r="J3718" s="46" t="str">
        <f>IF(I3718="","",_xlfn.LET(_xlpm.x,VLOOKUP(I3718,'2026-01-09_taxon-match'!$A$2:$N$81,4,FALSE),IF(_xlpm.x=0,"",_xlpm.x)))</f>
        <v>Sterechinus neumayeri</v>
      </c>
      <c r="K3718"/>
      <c r="L3718" s="46" t="str">
        <f>IF(I3718="","",_xlfn.LET(_xlpm.x,VLOOKUP(I3718,'2026-01-09_taxon-match'!$A$2:$N$81,3,FALSE),IF(_xlpm.x=0,"",_xlpm.x)))</f>
        <v>urn:lsid:marinespecies.org:taxname:160831</v>
      </c>
      <c r="M3718" s="46" t="str">
        <f>IF($I3718="","",_xlfn.LET(_xlpm.x,VLOOKUP($I3718,'2026-01-09_taxon-match'!$A$2:$N$81,5,FALSE),IF(_xlpm.x=0,"",_xlpm.x)))</f>
        <v>(Meissner, 1900)</v>
      </c>
      <c r="N3718" s="46" t="str">
        <f>IF($I3718="","",_xlfn.LET(_xlpm.x,VLOOKUP($I3718,'2026-01-09_taxon-match'!$A$2:$N$81,6,FALSE),IF(_xlpm.x=0,"",_xlpm.x)))</f>
        <v>Animalia</v>
      </c>
      <c r="O3718" s="46" t="str">
        <f>IF($I3718="","",_xlfn.LET(_xlpm.x,VLOOKUP($I3718,'2026-01-09_taxon-match'!$A$2:$N$81,7,FALSE),IF(_xlpm.x=0,"",_xlpm.x)))</f>
        <v>Echinodermata</v>
      </c>
      <c r="P3718" s="46" t="str">
        <f>IF($I3718="","",_xlfn.LET(_xlpm.x,VLOOKUP($I3718,'2026-01-09_taxon-match'!$A$2:$N$81,8,FALSE),IF(_xlpm.x=0,"",_xlpm.x)))</f>
        <v>Echinoidea</v>
      </c>
      <c r="Q3718" s="46" t="str">
        <f>IF($I3718="","",_xlfn.LET(_xlpm.x,VLOOKUP($I3718,'2026-01-09_taxon-match'!$A$2:$N$81,9,FALSE),IF(_xlpm.x=0,"",_xlpm.x)))</f>
        <v>Camarodonta</v>
      </c>
      <c r="R3718" s="46" t="str">
        <f>IF($I3718="","",_xlfn.LET(_xlpm.x,VLOOKUP($I3718,'2026-01-09_taxon-match'!$A$2:$N$81,10,FALSE),IF(_xlpm.x=0,"",_xlpm.x)))</f>
        <v>Echinidae</v>
      </c>
      <c r="S3718" s="46" t="str">
        <f>IF($I3718="","",_xlfn.LET(_xlpm.x,VLOOKUP($I3718,'2026-01-09_taxon-match'!$A$2:$N$81,11,FALSE),IF(_xlpm.x=0,"",_xlpm.x)))</f>
        <v>Sterechinus</v>
      </c>
      <c r="T3718" s="46" t="str">
        <f>IF($I3718="","",_xlfn.LET(_xlpm.x,VLOOKUP($I3718,'2026-01-09_taxon-match'!$A$2:$N$81,13,FALSE),IF(_xlpm.x=0,"",_xlpm.x)))</f>
        <v>neumayeri</v>
      </c>
      <c r="V3718" t="s">
        <v>43</v>
      </c>
      <c r="W3718" t="s">
        <v>28</v>
      </c>
      <c r="X3718" t="s">
        <v>32</v>
      </c>
      <c r="Y3718" s="46" t="str">
        <f>IF(V3718="","",_xlfn.LET(_xlpm.x,VLOOKUP(V3718,'Drop-down_menus'!$D$2:$E$13,2,FALSE),IF(_xlpm.x=0,"",_xlpm.x)))</f>
        <v>https://orcid.org/0000-0002-0981-7442</v>
      </c>
      <c r="Z3718" s="46" t="str">
        <f>IF(W3718="","",_xlfn.LET(_xlpm.x,VLOOKUP(W3718,'Drop-down_menus'!$D$2:$E$13,2,FALSE),IF(_xlpm.x=0,"",_xlpm.x)))</f>
        <v>https://orcid.org/0000-0002-9037-7623</v>
      </c>
      <c r="AA3718" s="46" t="str">
        <f>IF(X3718="","",_xlfn.LET(_xlpm.x,VLOOKUP(X3718,'Drop-down_menus'!$D$2:$E$13,2,FALSE),IF(_xlpm.x=0,"",_xlpm.x)))</f>
        <v>https://orcid.org/0000-0001-5748-602X</v>
      </c>
      <c r="AB3718" s="46" t="s">
        <v>300</v>
      </c>
      <c r="AC3718" s="46" t="s">
        <v>1115</v>
      </c>
    </row>
    <row r="3719" spans="1:34" ht="15" customHeight="1">
      <c r="A3719" s="46">
        <v>3174</v>
      </c>
      <c r="B3719" s="2">
        <v>4774</v>
      </c>
      <c r="C3719" t="s">
        <v>919</v>
      </c>
      <c r="D3719" s="46" t="b">
        <f>COUNTIF(Events!$B$2:$B$171, C3719) &gt; 0</f>
        <v>1</v>
      </c>
      <c r="E3719" s="46" t="s">
        <v>1113</v>
      </c>
      <c r="F3719" s="2" t="s">
        <v>1104</v>
      </c>
      <c r="G3719" t="s">
        <v>177</v>
      </c>
      <c r="H3719"/>
      <c r="I3719" s="46" t="s">
        <v>177</v>
      </c>
      <c r="J3719" s="46" t="str">
        <f>IF(I3719="","",_xlfn.LET(_xlpm.x,VLOOKUP(I3719,'2026-01-09_taxon-match'!$A$2:$N$81,4,FALSE),IF(_xlpm.x=0,"",_xlpm.x)))</f>
        <v>Sterechinus neumayeri</v>
      </c>
      <c r="K3719"/>
      <c r="L3719" s="46" t="str">
        <f>IF(I3719="","",_xlfn.LET(_xlpm.x,VLOOKUP(I3719,'2026-01-09_taxon-match'!$A$2:$N$81,3,FALSE),IF(_xlpm.x=0,"",_xlpm.x)))</f>
        <v>urn:lsid:marinespecies.org:taxname:160831</v>
      </c>
      <c r="M3719" s="46" t="str">
        <f>IF($I3719="","",_xlfn.LET(_xlpm.x,VLOOKUP($I3719,'2026-01-09_taxon-match'!$A$2:$N$81,5,FALSE),IF(_xlpm.x=0,"",_xlpm.x)))</f>
        <v>(Meissner, 1900)</v>
      </c>
      <c r="N3719" s="46" t="str">
        <f>IF($I3719="","",_xlfn.LET(_xlpm.x,VLOOKUP($I3719,'2026-01-09_taxon-match'!$A$2:$N$81,6,FALSE),IF(_xlpm.x=0,"",_xlpm.x)))</f>
        <v>Animalia</v>
      </c>
      <c r="O3719" s="46" t="str">
        <f>IF($I3719="","",_xlfn.LET(_xlpm.x,VLOOKUP($I3719,'2026-01-09_taxon-match'!$A$2:$N$81,7,FALSE),IF(_xlpm.x=0,"",_xlpm.x)))</f>
        <v>Echinodermata</v>
      </c>
      <c r="P3719" s="46" t="str">
        <f>IF($I3719="","",_xlfn.LET(_xlpm.x,VLOOKUP($I3719,'2026-01-09_taxon-match'!$A$2:$N$81,8,FALSE),IF(_xlpm.x=0,"",_xlpm.x)))</f>
        <v>Echinoidea</v>
      </c>
      <c r="Q3719" s="46" t="str">
        <f>IF($I3719="","",_xlfn.LET(_xlpm.x,VLOOKUP($I3719,'2026-01-09_taxon-match'!$A$2:$N$81,9,FALSE),IF(_xlpm.x=0,"",_xlpm.x)))</f>
        <v>Camarodonta</v>
      </c>
      <c r="R3719" s="46" t="str">
        <f>IF($I3719="","",_xlfn.LET(_xlpm.x,VLOOKUP($I3719,'2026-01-09_taxon-match'!$A$2:$N$81,10,FALSE),IF(_xlpm.x=0,"",_xlpm.x)))</f>
        <v>Echinidae</v>
      </c>
      <c r="S3719" s="46" t="str">
        <f>IF($I3719="","",_xlfn.LET(_xlpm.x,VLOOKUP($I3719,'2026-01-09_taxon-match'!$A$2:$N$81,11,FALSE),IF(_xlpm.x=0,"",_xlpm.x)))</f>
        <v>Sterechinus</v>
      </c>
      <c r="T3719" s="46" t="str">
        <f>IF($I3719="","",_xlfn.LET(_xlpm.x,VLOOKUP($I3719,'2026-01-09_taxon-match'!$A$2:$N$81,13,FALSE),IF(_xlpm.x=0,"",_xlpm.x)))</f>
        <v>neumayeri</v>
      </c>
      <c r="U3719"/>
      <c r="V3719" t="s">
        <v>43</v>
      </c>
      <c r="W3719" t="s">
        <v>28</v>
      </c>
      <c r="X3719" t="s">
        <v>32</v>
      </c>
      <c r="Y3719" s="46" t="str">
        <f>IF(V3719="","",_xlfn.LET(_xlpm.x,VLOOKUP(V3719,'Drop-down_menus'!$D$2:$E$13,2,FALSE),IF(_xlpm.x=0,"",_xlpm.x)))</f>
        <v>https://orcid.org/0000-0002-0981-7442</v>
      </c>
      <c r="Z3719" s="46" t="str">
        <f>IF(W3719="","",_xlfn.LET(_xlpm.x,VLOOKUP(W3719,'Drop-down_menus'!$D$2:$E$13,2,FALSE),IF(_xlpm.x=0,"",_xlpm.x)))</f>
        <v>https://orcid.org/0000-0002-9037-7623</v>
      </c>
      <c r="AA3719" s="46" t="str">
        <f>IF(X3719="","",_xlfn.LET(_xlpm.x,VLOOKUP(X3719,'Drop-down_menus'!$D$2:$E$13,2,FALSE),IF(_xlpm.x=0,"",_xlpm.x)))</f>
        <v>https://orcid.org/0000-0001-5748-602X</v>
      </c>
      <c r="AB3719" s="46" t="s">
        <v>172</v>
      </c>
      <c r="AC3719" s="46" t="s">
        <v>1114</v>
      </c>
    </row>
    <row r="3720" spans="1:34" ht="15" customHeight="1">
      <c r="A3720" s="46">
        <v>3174</v>
      </c>
      <c r="B3720" s="2">
        <v>4775</v>
      </c>
      <c r="C3720" t="s">
        <v>919</v>
      </c>
      <c r="D3720" s="46" t="b">
        <f>COUNTIF(Events!$B$2:$B$171, C3720) &gt; 0</f>
        <v>1</v>
      </c>
      <c r="E3720" s="46" t="s">
        <v>1109</v>
      </c>
      <c r="F3720" s="46" t="s">
        <v>1107</v>
      </c>
      <c r="G3720" t="s">
        <v>177</v>
      </c>
      <c r="H3720"/>
      <c r="I3720" s="46" t="s">
        <v>177</v>
      </c>
      <c r="J3720" s="46" t="str">
        <f>IF(I3720="","",_xlfn.LET(_xlpm.x,VLOOKUP(I3720,'2026-01-09_taxon-match'!$A$2:$N$81,4,FALSE),IF(_xlpm.x=0,"",_xlpm.x)))</f>
        <v>Sterechinus neumayeri</v>
      </c>
      <c r="K3720"/>
      <c r="L3720" s="46" t="str">
        <f>IF(I3720="","",_xlfn.LET(_xlpm.x,VLOOKUP(I3720,'2026-01-09_taxon-match'!$A$2:$N$81,3,FALSE),IF(_xlpm.x=0,"",_xlpm.x)))</f>
        <v>urn:lsid:marinespecies.org:taxname:160831</v>
      </c>
      <c r="M3720" s="46" t="str">
        <f>IF($I3720="","",_xlfn.LET(_xlpm.x,VLOOKUP($I3720,'2026-01-09_taxon-match'!$A$2:$N$81,5,FALSE),IF(_xlpm.x=0,"",_xlpm.x)))</f>
        <v>(Meissner, 1900)</v>
      </c>
      <c r="N3720" s="46" t="str">
        <f>IF($I3720="","",_xlfn.LET(_xlpm.x,VLOOKUP($I3720,'2026-01-09_taxon-match'!$A$2:$N$81,6,FALSE),IF(_xlpm.x=0,"",_xlpm.x)))</f>
        <v>Animalia</v>
      </c>
      <c r="O3720" s="46" t="str">
        <f>IF($I3720="","",_xlfn.LET(_xlpm.x,VLOOKUP($I3720,'2026-01-09_taxon-match'!$A$2:$N$81,7,FALSE),IF(_xlpm.x=0,"",_xlpm.x)))</f>
        <v>Echinodermata</v>
      </c>
      <c r="P3720" s="46" t="str">
        <f>IF($I3720="","",_xlfn.LET(_xlpm.x,VLOOKUP($I3720,'2026-01-09_taxon-match'!$A$2:$N$81,8,FALSE),IF(_xlpm.x=0,"",_xlpm.x)))</f>
        <v>Echinoidea</v>
      </c>
      <c r="Q3720" s="46" t="str">
        <f>IF($I3720="","",_xlfn.LET(_xlpm.x,VLOOKUP($I3720,'2026-01-09_taxon-match'!$A$2:$N$81,9,FALSE),IF(_xlpm.x=0,"",_xlpm.x)))</f>
        <v>Camarodonta</v>
      </c>
      <c r="R3720" s="46" t="str">
        <f>IF($I3720="","",_xlfn.LET(_xlpm.x,VLOOKUP($I3720,'2026-01-09_taxon-match'!$A$2:$N$81,10,FALSE),IF(_xlpm.x=0,"",_xlpm.x)))</f>
        <v>Echinidae</v>
      </c>
      <c r="S3720" s="46" t="str">
        <f>IF($I3720="","",_xlfn.LET(_xlpm.x,VLOOKUP($I3720,'2026-01-09_taxon-match'!$A$2:$N$81,11,FALSE),IF(_xlpm.x=0,"",_xlpm.x)))</f>
        <v>Sterechinus</v>
      </c>
      <c r="T3720" s="46" t="str">
        <f>IF($I3720="","",_xlfn.LET(_xlpm.x,VLOOKUP($I3720,'2026-01-09_taxon-match'!$A$2:$N$81,13,FALSE),IF(_xlpm.x=0,"",_xlpm.x)))</f>
        <v>neumayeri</v>
      </c>
      <c r="V3720" t="s">
        <v>43</v>
      </c>
      <c r="W3720" t="s">
        <v>28</v>
      </c>
      <c r="X3720" t="s">
        <v>32</v>
      </c>
      <c r="Y3720" s="46" t="str">
        <f>IF(V3720="","",_xlfn.LET(_xlpm.x,VLOOKUP(V3720,'Drop-down_menus'!$D$2:$E$13,2,FALSE),IF(_xlpm.x=0,"",_xlpm.x)))</f>
        <v>https://orcid.org/0000-0002-0981-7442</v>
      </c>
      <c r="Z3720" s="46" t="str">
        <f>IF(W3720="","",_xlfn.LET(_xlpm.x,VLOOKUP(W3720,'Drop-down_menus'!$D$2:$E$13,2,FALSE),IF(_xlpm.x=0,"",_xlpm.x)))</f>
        <v>https://orcid.org/0000-0002-9037-7623</v>
      </c>
      <c r="AA3720" s="46" t="str">
        <f>IF(X3720="","",_xlfn.LET(_xlpm.x,VLOOKUP(X3720,'Drop-down_menus'!$D$2:$E$13,2,FALSE),IF(_xlpm.x=0,"",_xlpm.x)))</f>
        <v>https://orcid.org/0000-0001-5748-602X</v>
      </c>
      <c r="AB3720" s="46" t="s">
        <v>172</v>
      </c>
      <c r="AC3720" s="46" t="s">
        <v>189</v>
      </c>
    </row>
    <row r="3721" spans="1:34" ht="15" customHeight="1">
      <c r="A3721" s="46">
        <v>3174</v>
      </c>
      <c r="B3721" s="2">
        <v>4776</v>
      </c>
      <c r="C3721" t="s">
        <v>919</v>
      </c>
      <c r="D3721" s="46" t="b">
        <f>COUNTIF(Events!$B$2:$B$171, C3721) &gt; 0</f>
        <v>1</v>
      </c>
      <c r="E3721" s="46" t="s">
        <v>1110</v>
      </c>
      <c r="F3721" s="46" t="s">
        <v>1108</v>
      </c>
      <c r="G3721" t="s">
        <v>177</v>
      </c>
      <c r="H3721"/>
      <c r="I3721" s="46" t="s">
        <v>177</v>
      </c>
      <c r="J3721" s="46" t="str">
        <f>IF(I3721="","",_xlfn.LET(_xlpm.x,VLOOKUP(I3721,'2026-01-09_taxon-match'!$A$2:$N$81,4,FALSE),IF(_xlpm.x=0,"",_xlpm.x)))</f>
        <v>Sterechinus neumayeri</v>
      </c>
      <c r="K3721"/>
      <c r="L3721" s="46" t="str">
        <f>IF(I3721="","",_xlfn.LET(_xlpm.x,VLOOKUP(I3721,'2026-01-09_taxon-match'!$A$2:$N$81,3,FALSE),IF(_xlpm.x=0,"",_xlpm.x)))</f>
        <v>urn:lsid:marinespecies.org:taxname:160831</v>
      </c>
      <c r="M3721" s="46" t="str">
        <f>IF($I3721="","",_xlfn.LET(_xlpm.x,VLOOKUP($I3721,'2026-01-09_taxon-match'!$A$2:$N$81,5,FALSE),IF(_xlpm.x=0,"",_xlpm.x)))</f>
        <v>(Meissner, 1900)</v>
      </c>
      <c r="N3721" s="46" t="str">
        <f>IF($I3721="","",_xlfn.LET(_xlpm.x,VLOOKUP($I3721,'2026-01-09_taxon-match'!$A$2:$N$81,6,FALSE),IF(_xlpm.x=0,"",_xlpm.x)))</f>
        <v>Animalia</v>
      </c>
      <c r="O3721" s="46" t="str">
        <f>IF($I3721="","",_xlfn.LET(_xlpm.x,VLOOKUP($I3721,'2026-01-09_taxon-match'!$A$2:$N$81,7,FALSE),IF(_xlpm.x=0,"",_xlpm.x)))</f>
        <v>Echinodermata</v>
      </c>
      <c r="P3721" s="46" t="str">
        <f>IF($I3721="","",_xlfn.LET(_xlpm.x,VLOOKUP($I3721,'2026-01-09_taxon-match'!$A$2:$N$81,8,FALSE),IF(_xlpm.x=0,"",_xlpm.x)))</f>
        <v>Echinoidea</v>
      </c>
      <c r="Q3721" s="46" t="str">
        <f>IF($I3721="","",_xlfn.LET(_xlpm.x,VLOOKUP($I3721,'2026-01-09_taxon-match'!$A$2:$N$81,9,FALSE),IF(_xlpm.x=0,"",_xlpm.x)))</f>
        <v>Camarodonta</v>
      </c>
      <c r="R3721" s="46" t="str">
        <f>IF($I3721="","",_xlfn.LET(_xlpm.x,VLOOKUP($I3721,'2026-01-09_taxon-match'!$A$2:$N$81,10,FALSE),IF(_xlpm.x=0,"",_xlpm.x)))</f>
        <v>Echinidae</v>
      </c>
      <c r="S3721" s="46" t="str">
        <f>IF($I3721="","",_xlfn.LET(_xlpm.x,VLOOKUP($I3721,'2026-01-09_taxon-match'!$A$2:$N$81,11,FALSE),IF(_xlpm.x=0,"",_xlpm.x)))</f>
        <v>Sterechinus</v>
      </c>
      <c r="T3721" s="46" t="str">
        <f>IF($I3721="","",_xlfn.LET(_xlpm.x,VLOOKUP($I3721,'2026-01-09_taxon-match'!$A$2:$N$81,13,FALSE),IF(_xlpm.x=0,"",_xlpm.x)))</f>
        <v>neumayeri</v>
      </c>
      <c r="V3721" t="s">
        <v>43</v>
      </c>
      <c r="W3721" t="s">
        <v>28</v>
      </c>
      <c r="X3721" t="s">
        <v>32</v>
      </c>
      <c r="Y3721" s="46" t="str">
        <f>IF(V3721="","",_xlfn.LET(_xlpm.x,VLOOKUP(V3721,'Drop-down_menus'!$D$2:$E$13,2,FALSE),IF(_xlpm.x=0,"",_xlpm.x)))</f>
        <v>https://orcid.org/0000-0002-0981-7442</v>
      </c>
      <c r="Z3721" s="46" t="str">
        <f>IF(W3721="","",_xlfn.LET(_xlpm.x,VLOOKUP(W3721,'Drop-down_menus'!$D$2:$E$13,2,FALSE),IF(_xlpm.x=0,"",_xlpm.x)))</f>
        <v>https://orcid.org/0000-0002-9037-7623</v>
      </c>
      <c r="AA3721" s="46" t="str">
        <f>IF(X3721="","",_xlfn.LET(_xlpm.x,VLOOKUP(X3721,'Drop-down_menus'!$D$2:$E$13,2,FALSE),IF(_xlpm.x=0,"",_xlpm.x)))</f>
        <v>https://orcid.org/0000-0001-5748-602X</v>
      </c>
      <c r="AB3721" s="46" t="s">
        <v>229</v>
      </c>
      <c r="AC3721" s="46" t="s">
        <v>1114</v>
      </c>
    </row>
    <row r="3722" spans="1:34" ht="15" customHeight="1">
      <c r="A3722" s="46">
        <v>3174</v>
      </c>
      <c r="B3722" s="2">
        <v>4777</v>
      </c>
      <c r="C3722" t="s">
        <v>919</v>
      </c>
      <c r="D3722" s="46" t="b">
        <f>COUNTIF(Events!$B$2:$B$171, C3722) &gt; 0</f>
        <v>1</v>
      </c>
      <c r="E3722" s="46" t="s">
        <v>1111</v>
      </c>
      <c r="F3722" s="46" t="s">
        <v>1108</v>
      </c>
      <c r="G3722" t="s">
        <v>177</v>
      </c>
      <c r="H3722"/>
      <c r="I3722" s="46" t="s">
        <v>177</v>
      </c>
      <c r="J3722" s="46" t="str">
        <f>IF(I3722="","",_xlfn.LET(_xlpm.x,VLOOKUP(I3722,'2026-01-09_taxon-match'!$A$2:$N$81,4,FALSE),IF(_xlpm.x=0,"",_xlpm.x)))</f>
        <v>Sterechinus neumayeri</v>
      </c>
      <c r="K3722"/>
      <c r="L3722" s="46" t="str">
        <f>IF(I3722="","",_xlfn.LET(_xlpm.x,VLOOKUP(I3722,'2026-01-09_taxon-match'!$A$2:$N$81,3,FALSE),IF(_xlpm.x=0,"",_xlpm.x)))</f>
        <v>urn:lsid:marinespecies.org:taxname:160831</v>
      </c>
      <c r="M3722" s="46" t="str">
        <f>IF($I3722="","",_xlfn.LET(_xlpm.x,VLOOKUP($I3722,'2026-01-09_taxon-match'!$A$2:$N$81,5,FALSE),IF(_xlpm.x=0,"",_xlpm.x)))</f>
        <v>(Meissner, 1900)</v>
      </c>
      <c r="N3722" s="46" t="str">
        <f>IF($I3722="","",_xlfn.LET(_xlpm.x,VLOOKUP($I3722,'2026-01-09_taxon-match'!$A$2:$N$81,6,FALSE),IF(_xlpm.x=0,"",_xlpm.x)))</f>
        <v>Animalia</v>
      </c>
      <c r="O3722" s="46" t="str">
        <f>IF($I3722="","",_xlfn.LET(_xlpm.x,VLOOKUP($I3722,'2026-01-09_taxon-match'!$A$2:$N$81,7,FALSE),IF(_xlpm.x=0,"",_xlpm.x)))</f>
        <v>Echinodermata</v>
      </c>
      <c r="P3722" s="46" t="str">
        <f>IF($I3722="","",_xlfn.LET(_xlpm.x,VLOOKUP($I3722,'2026-01-09_taxon-match'!$A$2:$N$81,8,FALSE),IF(_xlpm.x=0,"",_xlpm.x)))</f>
        <v>Echinoidea</v>
      </c>
      <c r="Q3722" s="46" t="str">
        <f>IF($I3722="","",_xlfn.LET(_xlpm.x,VLOOKUP($I3722,'2026-01-09_taxon-match'!$A$2:$N$81,9,FALSE),IF(_xlpm.x=0,"",_xlpm.x)))</f>
        <v>Camarodonta</v>
      </c>
      <c r="R3722" s="46" t="str">
        <f>IF($I3722="","",_xlfn.LET(_xlpm.x,VLOOKUP($I3722,'2026-01-09_taxon-match'!$A$2:$N$81,10,FALSE),IF(_xlpm.x=0,"",_xlpm.x)))</f>
        <v>Echinidae</v>
      </c>
      <c r="S3722" s="46" t="str">
        <f>IF($I3722="","",_xlfn.LET(_xlpm.x,VLOOKUP($I3722,'2026-01-09_taxon-match'!$A$2:$N$81,11,FALSE),IF(_xlpm.x=0,"",_xlpm.x)))</f>
        <v>Sterechinus</v>
      </c>
      <c r="T3722" s="46" t="str">
        <f>IF($I3722="","",_xlfn.LET(_xlpm.x,VLOOKUP($I3722,'2026-01-09_taxon-match'!$A$2:$N$81,13,FALSE),IF(_xlpm.x=0,"",_xlpm.x)))</f>
        <v>neumayeri</v>
      </c>
      <c r="V3722" t="s">
        <v>43</v>
      </c>
      <c r="W3722" t="s">
        <v>28</v>
      </c>
      <c r="X3722" t="s">
        <v>32</v>
      </c>
      <c r="Y3722" s="46" t="str">
        <f>IF(V3722="","",_xlfn.LET(_xlpm.x,VLOOKUP(V3722,'Drop-down_menus'!$D$2:$E$13,2,FALSE),IF(_xlpm.x=0,"",_xlpm.x)))</f>
        <v>https://orcid.org/0000-0002-0981-7442</v>
      </c>
      <c r="Z3722" s="46" t="str">
        <f>IF(W3722="","",_xlfn.LET(_xlpm.x,VLOOKUP(W3722,'Drop-down_menus'!$D$2:$E$13,2,FALSE),IF(_xlpm.x=0,"",_xlpm.x)))</f>
        <v>https://orcid.org/0000-0002-9037-7623</v>
      </c>
      <c r="AA3722" s="46" t="str">
        <f>IF(X3722="","",_xlfn.LET(_xlpm.x,VLOOKUP(X3722,'Drop-down_menus'!$D$2:$E$13,2,FALSE),IF(_xlpm.x=0,"",_xlpm.x)))</f>
        <v>https://orcid.org/0000-0001-5748-602X</v>
      </c>
      <c r="AB3722" s="46" t="s">
        <v>229</v>
      </c>
      <c r="AC3722" s="46" t="s">
        <v>1114</v>
      </c>
    </row>
    <row r="3723" spans="1:34" ht="15" customHeight="1">
      <c r="A3723" s="46">
        <v>3174</v>
      </c>
      <c r="B3723" s="2">
        <v>4778</v>
      </c>
      <c r="C3723" t="s">
        <v>919</v>
      </c>
      <c r="D3723" s="46" t="b">
        <f>COUNTIF(Events!$B$2:$B$171, C3723) &gt; 0</f>
        <v>1</v>
      </c>
      <c r="E3723" s="2" t="s">
        <v>1106</v>
      </c>
      <c r="F3723" s="46" t="s">
        <v>1105</v>
      </c>
      <c r="G3723" t="s">
        <v>177</v>
      </c>
      <c r="H3723"/>
      <c r="I3723" s="46" t="s">
        <v>177</v>
      </c>
      <c r="J3723" s="46" t="str">
        <f>IF(I3723="","",_xlfn.LET(_xlpm.x,VLOOKUP(I3723,'2026-01-09_taxon-match'!$A$2:$N$81,4,FALSE),IF(_xlpm.x=0,"",_xlpm.x)))</f>
        <v>Sterechinus neumayeri</v>
      </c>
      <c r="K3723"/>
      <c r="L3723" s="46" t="str">
        <f>IF(I3723="","",_xlfn.LET(_xlpm.x,VLOOKUP(I3723,'2026-01-09_taxon-match'!$A$2:$N$81,3,FALSE),IF(_xlpm.x=0,"",_xlpm.x)))</f>
        <v>urn:lsid:marinespecies.org:taxname:160831</v>
      </c>
      <c r="M3723" s="46" t="str">
        <f>IF($I3723="","",_xlfn.LET(_xlpm.x,VLOOKUP($I3723,'2026-01-09_taxon-match'!$A$2:$N$81,5,FALSE),IF(_xlpm.x=0,"",_xlpm.x)))</f>
        <v>(Meissner, 1900)</v>
      </c>
      <c r="N3723" s="46" t="str">
        <f>IF($I3723="","",_xlfn.LET(_xlpm.x,VLOOKUP($I3723,'2026-01-09_taxon-match'!$A$2:$N$81,6,FALSE),IF(_xlpm.x=0,"",_xlpm.x)))</f>
        <v>Animalia</v>
      </c>
      <c r="O3723" s="46" t="str">
        <f>IF($I3723="","",_xlfn.LET(_xlpm.x,VLOOKUP($I3723,'2026-01-09_taxon-match'!$A$2:$N$81,7,FALSE),IF(_xlpm.x=0,"",_xlpm.x)))</f>
        <v>Echinodermata</v>
      </c>
      <c r="P3723" s="46" t="str">
        <f>IF($I3723="","",_xlfn.LET(_xlpm.x,VLOOKUP($I3723,'2026-01-09_taxon-match'!$A$2:$N$81,8,FALSE),IF(_xlpm.x=0,"",_xlpm.x)))</f>
        <v>Echinoidea</v>
      </c>
      <c r="Q3723" s="46" t="str">
        <f>IF($I3723="","",_xlfn.LET(_xlpm.x,VLOOKUP($I3723,'2026-01-09_taxon-match'!$A$2:$N$81,9,FALSE),IF(_xlpm.x=0,"",_xlpm.x)))</f>
        <v>Camarodonta</v>
      </c>
      <c r="R3723" s="46" t="str">
        <f>IF($I3723="","",_xlfn.LET(_xlpm.x,VLOOKUP($I3723,'2026-01-09_taxon-match'!$A$2:$N$81,10,FALSE),IF(_xlpm.x=0,"",_xlpm.x)))</f>
        <v>Echinidae</v>
      </c>
      <c r="S3723" s="46" t="str">
        <f>IF($I3723="","",_xlfn.LET(_xlpm.x,VLOOKUP($I3723,'2026-01-09_taxon-match'!$A$2:$N$81,11,FALSE),IF(_xlpm.x=0,"",_xlpm.x)))</f>
        <v>Sterechinus</v>
      </c>
      <c r="T3723" s="46" t="str">
        <f>IF($I3723="","",_xlfn.LET(_xlpm.x,VLOOKUP($I3723,'2026-01-09_taxon-match'!$A$2:$N$81,13,FALSE),IF(_xlpm.x=0,"",_xlpm.x)))</f>
        <v>neumayeri</v>
      </c>
      <c r="V3723" t="s">
        <v>43</v>
      </c>
      <c r="W3723" t="s">
        <v>28</v>
      </c>
      <c r="X3723" t="s">
        <v>32</v>
      </c>
      <c r="Y3723" s="46" t="str">
        <f>IF(V3723="","",_xlfn.LET(_xlpm.x,VLOOKUP(V3723,'Drop-down_menus'!$D$2:$E$13,2,FALSE),IF(_xlpm.x=0,"",_xlpm.x)))</f>
        <v>https://orcid.org/0000-0002-0981-7442</v>
      </c>
      <c r="Z3723" s="46" t="str">
        <f>IF(W3723="","",_xlfn.LET(_xlpm.x,VLOOKUP(W3723,'Drop-down_menus'!$D$2:$E$13,2,FALSE),IF(_xlpm.x=0,"",_xlpm.x)))</f>
        <v>https://orcid.org/0000-0002-9037-7623</v>
      </c>
      <c r="AA3723" s="46" t="str">
        <f>IF(X3723="","",_xlfn.LET(_xlpm.x,VLOOKUP(X3723,'Drop-down_menus'!$D$2:$E$13,2,FALSE),IF(_xlpm.x=0,"",_xlpm.x)))</f>
        <v>https://orcid.org/0000-0001-5748-602X</v>
      </c>
      <c r="AB3723" s="46" t="s">
        <v>300</v>
      </c>
      <c r="AC3723" s="46" t="s">
        <v>1115</v>
      </c>
    </row>
    <row r="3724" spans="1:34" ht="15" customHeight="1">
      <c r="A3724" s="46">
        <v>1340</v>
      </c>
      <c r="B3724" s="2">
        <v>4779</v>
      </c>
      <c r="C3724" s="46" t="s">
        <v>835</v>
      </c>
      <c r="D3724" s="46" t="b">
        <f>COUNTIF(Events!$B$2:$B$171, C3724) &gt; 0</f>
        <v>1</v>
      </c>
      <c r="E3724" s="46" t="s">
        <v>215</v>
      </c>
      <c r="F3724" s="15" t="s">
        <v>521</v>
      </c>
      <c r="G3724" s="15"/>
      <c r="H3724" s="15"/>
      <c r="I3724" s="15"/>
      <c r="J3724" s="46" t="str">
        <f>IF(I3724="","",_xlfn.LET(_xlpm.x,VLOOKUP(I3724,'2026-01-09_taxon-match'!$A$2:$N$81,4,FALSE),IF(_xlpm.x=0,"",_xlpm.x)))</f>
        <v/>
      </c>
      <c r="K3724" s="15"/>
      <c r="L3724" s="46" t="str">
        <f>IF(I3724="","",_xlfn.LET(_xlpm.x,VLOOKUP(I3724,'2026-01-09_taxon-match'!$A$2:$N$81,3,FALSE),IF(_xlpm.x=0,"",_xlpm.x)))</f>
        <v/>
      </c>
      <c r="M3724" s="46" t="str">
        <f>IF($I3724="","",_xlfn.LET(_xlpm.x,VLOOKUP($I3724,'2026-01-09_taxon-match'!$A$2:$N$81,5,FALSE),IF(_xlpm.x=0,"",_xlpm.x)))</f>
        <v/>
      </c>
      <c r="N3724" s="46" t="str">
        <f>IF($I3724="","",_xlfn.LET(_xlpm.x,VLOOKUP($I3724,'2026-01-09_taxon-match'!$A$2:$N$81,6,FALSE),IF(_xlpm.x=0,"",_xlpm.x)))</f>
        <v/>
      </c>
      <c r="O3724" s="46" t="str">
        <f>IF($I3724="","",_xlfn.LET(_xlpm.x,VLOOKUP($I3724,'2026-01-09_taxon-match'!$A$2:$N$81,7,FALSE),IF(_xlpm.x=0,"",_xlpm.x)))</f>
        <v/>
      </c>
      <c r="P3724" s="46" t="str">
        <f>IF($I3724="","",_xlfn.LET(_xlpm.x,VLOOKUP($I3724,'2026-01-09_taxon-match'!$A$2:$N$81,8,FALSE),IF(_xlpm.x=0,"",_xlpm.x)))</f>
        <v/>
      </c>
      <c r="Q3724" s="46" t="str">
        <f>IF($I3724="","",_xlfn.LET(_xlpm.x,VLOOKUP($I3724,'2026-01-09_taxon-match'!$A$2:$N$81,9,FALSE),IF(_xlpm.x=0,"",_xlpm.x)))</f>
        <v/>
      </c>
      <c r="R3724" s="46" t="str">
        <f>IF($I3724="","",_xlfn.LET(_xlpm.x,VLOOKUP($I3724,'2026-01-09_taxon-match'!$A$2:$N$81,10,FALSE),IF(_xlpm.x=0,"",_xlpm.x)))</f>
        <v/>
      </c>
      <c r="S3724" s="46" t="str">
        <f>IF($I3724="","",_xlfn.LET(_xlpm.x,VLOOKUP($I3724,'2026-01-09_taxon-match'!$A$2:$N$81,11,FALSE),IF(_xlpm.x=0,"",_xlpm.x)))</f>
        <v/>
      </c>
      <c r="T3724" s="46" t="str">
        <f>IF($I3724="","",_xlfn.LET(_xlpm.x,VLOOKUP($I3724,'2026-01-09_taxon-match'!$A$2:$N$81,13,FALSE),IF(_xlpm.x=0,"",_xlpm.x)))</f>
        <v/>
      </c>
      <c r="U3724" s="15"/>
      <c r="V3724" s="46" t="s">
        <v>221</v>
      </c>
      <c r="W3724" s="15"/>
      <c r="X3724" s="15"/>
      <c r="Y3724" s="46" t="str">
        <f>IF(V3724="","",_xlfn.LET(_xlpm.x,VLOOKUP(V3724,'Drop-down_menus'!$D$2:$E$13,2,FALSE),IF(_xlpm.x=0,"",_xlpm.x)))</f>
        <v>https://orcid.org/0000-0002-5199-9817</v>
      </c>
      <c r="Z3724" s="46" t="str">
        <f>IF(W3724="","",_xlfn.LET(_xlpm.x,VLOOKUP(W3724,'Drop-down_menus'!$D$2:$E$13,2,FALSE),IF(_xlpm.x=0,"",_xlpm.x)))</f>
        <v/>
      </c>
      <c r="AA3724" s="46" t="str">
        <f>IF(X3724="","",_xlfn.LET(_xlpm.x,VLOOKUP(X3724,'Drop-down_menus'!$D$2:$E$13,2,FALSE),IF(_xlpm.x=0,"",_xlpm.x)))</f>
        <v/>
      </c>
      <c r="AB3724" s="14" t="s">
        <v>519</v>
      </c>
      <c r="AC3724" s="14" t="s">
        <v>522</v>
      </c>
      <c r="AD3724" s="46" t="s">
        <v>222</v>
      </c>
      <c r="AE3724" s="46" t="s">
        <v>28</v>
      </c>
      <c r="AF3724" s="46" t="s">
        <v>42</v>
      </c>
      <c r="AG3724" s="46" t="str">
        <f>IF(AE3724="","",_xlfn.LET(_xlpm.x,VLOOKUP(AE3724,'Drop-down_menus'!$D$2:$E$13,2,FALSE),IF(_xlpm.x=0,"",_xlpm.x)))</f>
        <v>https://orcid.org/0000-0002-9037-7623</v>
      </c>
      <c r="AH3724" s="46" t="str">
        <f>IF(AF3724="","",_xlfn.LET(_xlpm.x,VLOOKUP(AF3724,'Drop-down_menus'!$D$2:$E$13,2,FALSE),IF(_xlpm.x=0,"",_xlpm.x)))</f>
        <v/>
      </c>
    </row>
    <row r="3725" spans="1:34" ht="15" customHeight="1">
      <c r="A3725" s="46">
        <v>1340</v>
      </c>
      <c r="B3725" s="2">
        <v>4780</v>
      </c>
      <c r="C3725" s="46" t="s">
        <v>835</v>
      </c>
      <c r="D3725" s="46" t="b">
        <f>COUNTIF(Events!$B$2:$B$171, C3725) &gt; 0</f>
        <v>1</v>
      </c>
      <c r="E3725" s="46" t="s">
        <v>215</v>
      </c>
      <c r="F3725" s="15" t="s">
        <v>521</v>
      </c>
      <c r="G3725" s="15"/>
      <c r="H3725" s="15"/>
      <c r="I3725" s="15"/>
      <c r="J3725" s="46" t="str">
        <f>IF(I3725="","",_xlfn.LET(_xlpm.x,VLOOKUP(I3725,'2026-01-09_taxon-match'!$A$2:$N$81,4,FALSE),IF(_xlpm.x=0,"",_xlpm.x)))</f>
        <v/>
      </c>
      <c r="K3725" s="15"/>
      <c r="L3725" s="46" t="str">
        <f>IF(I3725="","",_xlfn.LET(_xlpm.x,VLOOKUP(I3725,'2026-01-09_taxon-match'!$A$2:$N$81,3,FALSE),IF(_xlpm.x=0,"",_xlpm.x)))</f>
        <v/>
      </c>
      <c r="M3725" s="46" t="str">
        <f>IF($I3725="","",_xlfn.LET(_xlpm.x,VLOOKUP($I3725,'2026-01-09_taxon-match'!$A$2:$N$81,5,FALSE),IF(_xlpm.x=0,"",_xlpm.x)))</f>
        <v/>
      </c>
      <c r="N3725" s="46" t="str">
        <f>IF($I3725="","",_xlfn.LET(_xlpm.x,VLOOKUP($I3725,'2026-01-09_taxon-match'!$A$2:$N$81,6,FALSE),IF(_xlpm.x=0,"",_xlpm.x)))</f>
        <v/>
      </c>
      <c r="O3725" s="46" t="str">
        <f>IF($I3725="","",_xlfn.LET(_xlpm.x,VLOOKUP($I3725,'2026-01-09_taxon-match'!$A$2:$N$81,7,FALSE),IF(_xlpm.x=0,"",_xlpm.x)))</f>
        <v/>
      </c>
      <c r="P3725" s="46" t="str">
        <f>IF($I3725="","",_xlfn.LET(_xlpm.x,VLOOKUP($I3725,'2026-01-09_taxon-match'!$A$2:$N$81,8,FALSE),IF(_xlpm.x=0,"",_xlpm.x)))</f>
        <v/>
      </c>
      <c r="Q3725" s="46" t="str">
        <f>IF($I3725="","",_xlfn.LET(_xlpm.x,VLOOKUP($I3725,'2026-01-09_taxon-match'!$A$2:$N$81,9,FALSE),IF(_xlpm.x=0,"",_xlpm.x)))</f>
        <v/>
      </c>
      <c r="R3725" s="46" t="str">
        <f>IF($I3725="","",_xlfn.LET(_xlpm.x,VLOOKUP($I3725,'2026-01-09_taxon-match'!$A$2:$N$81,10,FALSE),IF(_xlpm.x=0,"",_xlpm.x)))</f>
        <v/>
      </c>
      <c r="S3725" s="46" t="str">
        <f>IF($I3725="","",_xlfn.LET(_xlpm.x,VLOOKUP($I3725,'2026-01-09_taxon-match'!$A$2:$N$81,11,FALSE),IF(_xlpm.x=0,"",_xlpm.x)))</f>
        <v/>
      </c>
      <c r="T3725" s="46" t="str">
        <f>IF($I3725="","",_xlfn.LET(_xlpm.x,VLOOKUP($I3725,'2026-01-09_taxon-match'!$A$2:$N$81,13,FALSE),IF(_xlpm.x=0,"",_xlpm.x)))</f>
        <v/>
      </c>
      <c r="U3725" s="15"/>
      <c r="V3725" s="46" t="s">
        <v>221</v>
      </c>
      <c r="W3725" s="15"/>
      <c r="X3725" s="15"/>
      <c r="Y3725" s="46" t="str">
        <f>IF(V3725="","",_xlfn.LET(_xlpm.x,VLOOKUP(V3725,'Drop-down_menus'!$D$2:$E$13,2,FALSE),IF(_xlpm.x=0,"",_xlpm.x)))</f>
        <v>https://orcid.org/0000-0002-5199-9817</v>
      </c>
      <c r="Z3725" s="46" t="str">
        <f>IF(W3725="","",_xlfn.LET(_xlpm.x,VLOOKUP(W3725,'Drop-down_menus'!$D$2:$E$13,2,FALSE),IF(_xlpm.x=0,"",_xlpm.x)))</f>
        <v/>
      </c>
      <c r="AA3725" s="46" t="str">
        <f>IF(X3725="","",_xlfn.LET(_xlpm.x,VLOOKUP(X3725,'Drop-down_menus'!$D$2:$E$13,2,FALSE),IF(_xlpm.x=0,"",_xlpm.x)))</f>
        <v/>
      </c>
      <c r="AB3725" s="14" t="s">
        <v>519</v>
      </c>
      <c r="AC3725" s="14" t="s">
        <v>529</v>
      </c>
      <c r="AD3725" s="46" t="s">
        <v>222</v>
      </c>
      <c r="AE3725" s="46" t="s">
        <v>28</v>
      </c>
      <c r="AF3725" s="46" t="s">
        <v>42</v>
      </c>
      <c r="AG3725" s="46" t="str">
        <f>IF(AE3725="","",_xlfn.LET(_xlpm.x,VLOOKUP(AE3725,'Drop-down_menus'!$D$2:$E$13,2,FALSE),IF(_xlpm.x=0,"",_xlpm.x)))</f>
        <v>https://orcid.org/0000-0002-9037-7623</v>
      </c>
      <c r="AH3725" s="46" t="str">
        <f>IF(AF3725="","",_xlfn.LET(_xlpm.x,VLOOKUP(AF3725,'Drop-down_menus'!$D$2:$E$13,2,FALSE),IF(_xlpm.x=0,"",_xlpm.x)))</f>
        <v/>
      </c>
    </row>
    <row r="3726" spans="1:34" ht="15" customHeight="1">
      <c r="A3726" s="46">
        <v>1340</v>
      </c>
      <c r="B3726" s="2">
        <v>4781</v>
      </c>
      <c r="C3726" s="46" t="s">
        <v>835</v>
      </c>
      <c r="D3726" s="46" t="b">
        <f>COUNTIF(Events!$B$2:$B$171, C3726) &gt; 0</f>
        <v>1</v>
      </c>
      <c r="E3726" s="46" t="s">
        <v>215</v>
      </c>
      <c r="F3726" s="15" t="s">
        <v>521</v>
      </c>
      <c r="G3726" s="15"/>
      <c r="H3726" s="15"/>
      <c r="I3726" s="15"/>
      <c r="J3726" s="46" t="str">
        <f>IF(I3726="","",_xlfn.LET(_xlpm.x,VLOOKUP(I3726,'2026-01-09_taxon-match'!$A$2:$N$81,4,FALSE),IF(_xlpm.x=0,"",_xlpm.x)))</f>
        <v/>
      </c>
      <c r="K3726" s="15"/>
      <c r="L3726" s="46" t="str">
        <f>IF(I3726="","",_xlfn.LET(_xlpm.x,VLOOKUP(I3726,'2026-01-09_taxon-match'!$A$2:$N$81,3,FALSE),IF(_xlpm.x=0,"",_xlpm.x)))</f>
        <v/>
      </c>
      <c r="M3726" s="46" t="str">
        <f>IF($I3726="","",_xlfn.LET(_xlpm.x,VLOOKUP($I3726,'2026-01-09_taxon-match'!$A$2:$N$81,5,FALSE),IF(_xlpm.x=0,"",_xlpm.x)))</f>
        <v/>
      </c>
      <c r="N3726" s="46" t="str">
        <f>IF($I3726="","",_xlfn.LET(_xlpm.x,VLOOKUP($I3726,'2026-01-09_taxon-match'!$A$2:$N$81,6,FALSE),IF(_xlpm.x=0,"",_xlpm.x)))</f>
        <v/>
      </c>
      <c r="O3726" s="46" t="str">
        <f>IF($I3726="","",_xlfn.LET(_xlpm.x,VLOOKUP($I3726,'2026-01-09_taxon-match'!$A$2:$N$81,7,FALSE),IF(_xlpm.x=0,"",_xlpm.x)))</f>
        <v/>
      </c>
      <c r="P3726" s="46" t="str">
        <f>IF($I3726="","",_xlfn.LET(_xlpm.x,VLOOKUP($I3726,'2026-01-09_taxon-match'!$A$2:$N$81,8,FALSE),IF(_xlpm.x=0,"",_xlpm.x)))</f>
        <v/>
      </c>
      <c r="Q3726" s="46" t="str">
        <f>IF($I3726="","",_xlfn.LET(_xlpm.x,VLOOKUP($I3726,'2026-01-09_taxon-match'!$A$2:$N$81,9,FALSE),IF(_xlpm.x=0,"",_xlpm.x)))</f>
        <v/>
      </c>
      <c r="R3726" s="46" t="str">
        <f>IF($I3726="","",_xlfn.LET(_xlpm.x,VLOOKUP($I3726,'2026-01-09_taxon-match'!$A$2:$N$81,10,FALSE),IF(_xlpm.x=0,"",_xlpm.x)))</f>
        <v/>
      </c>
      <c r="S3726" s="46" t="str">
        <f>IF($I3726="","",_xlfn.LET(_xlpm.x,VLOOKUP($I3726,'2026-01-09_taxon-match'!$A$2:$N$81,11,FALSE),IF(_xlpm.x=0,"",_xlpm.x)))</f>
        <v/>
      </c>
      <c r="T3726" s="46" t="str">
        <f>IF($I3726="","",_xlfn.LET(_xlpm.x,VLOOKUP($I3726,'2026-01-09_taxon-match'!$A$2:$N$81,13,FALSE),IF(_xlpm.x=0,"",_xlpm.x)))</f>
        <v/>
      </c>
      <c r="U3726" s="15"/>
      <c r="V3726" s="46" t="s">
        <v>221</v>
      </c>
      <c r="W3726" s="15"/>
      <c r="X3726" s="15"/>
      <c r="Y3726" s="46" t="str">
        <f>IF(V3726="","",_xlfn.LET(_xlpm.x,VLOOKUP(V3726,'Drop-down_menus'!$D$2:$E$13,2,FALSE),IF(_xlpm.x=0,"",_xlpm.x)))</f>
        <v>https://orcid.org/0000-0002-5199-9817</v>
      </c>
      <c r="Z3726" s="46" t="str">
        <f>IF(W3726="","",_xlfn.LET(_xlpm.x,VLOOKUP(W3726,'Drop-down_menus'!$D$2:$E$13,2,FALSE),IF(_xlpm.x=0,"",_xlpm.x)))</f>
        <v/>
      </c>
      <c r="AA3726" s="46" t="str">
        <f>IF(X3726="","",_xlfn.LET(_xlpm.x,VLOOKUP(X3726,'Drop-down_menus'!$D$2:$E$13,2,FALSE),IF(_xlpm.x=0,"",_xlpm.x)))</f>
        <v/>
      </c>
      <c r="AB3726" s="14" t="s">
        <v>519</v>
      </c>
      <c r="AC3726" s="14" t="s">
        <v>522</v>
      </c>
      <c r="AD3726" s="46" t="s">
        <v>222</v>
      </c>
      <c r="AE3726" s="46" t="s">
        <v>28</v>
      </c>
      <c r="AF3726" s="46" t="s">
        <v>42</v>
      </c>
      <c r="AG3726" s="46" t="str">
        <f>IF(AE3726="","",_xlfn.LET(_xlpm.x,VLOOKUP(AE3726,'Drop-down_menus'!$D$2:$E$13,2,FALSE),IF(_xlpm.x=0,"",_xlpm.x)))</f>
        <v>https://orcid.org/0000-0002-9037-7623</v>
      </c>
      <c r="AH3726" s="46" t="str">
        <f>IF(AF3726="","",_xlfn.LET(_xlpm.x,VLOOKUP(AF3726,'Drop-down_menus'!$D$2:$E$13,2,FALSE),IF(_xlpm.x=0,"",_xlpm.x)))</f>
        <v/>
      </c>
    </row>
    <row r="3727" spans="1:34" ht="15" customHeight="1">
      <c r="A3727" s="46">
        <v>1341</v>
      </c>
      <c r="B3727" s="2">
        <v>4782</v>
      </c>
      <c r="C3727" s="46" t="s">
        <v>835</v>
      </c>
      <c r="D3727" s="46" t="b">
        <f>COUNTIF(Events!$B$2:$B$171, C3727) &gt; 0</f>
        <v>1</v>
      </c>
      <c r="E3727" s="46" t="s">
        <v>215</v>
      </c>
      <c r="F3727" s="15" t="s">
        <v>521</v>
      </c>
      <c r="G3727" s="15"/>
      <c r="H3727" s="15"/>
      <c r="I3727" s="15"/>
      <c r="J3727" s="46" t="str">
        <f>IF(I3727="","",_xlfn.LET(_xlpm.x,VLOOKUP(I3727,'2026-01-09_taxon-match'!$A$2:$N$81,4,FALSE),IF(_xlpm.x=0,"",_xlpm.x)))</f>
        <v/>
      </c>
      <c r="K3727" s="15"/>
      <c r="L3727" s="46" t="str">
        <f>IF(I3727="","",_xlfn.LET(_xlpm.x,VLOOKUP(I3727,'2026-01-09_taxon-match'!$A$2:$N$81,3,FALSE),IF(_xlpm.x=0,"",_xlpm.x)))</f>
        <v/>
      </c>
      <c r="M3727" s="46" t="str">
        <f>IF($I3727="","",_xlfn.LET(_xlpm.x,VLOOKUP($I3727,'2026-01-09_taxon-match'!$A$2:$N$81,5,FALSE),IF(_xlpm.x=0,"",_xlpm.x)))</f>
        <v/>
      </c>
      <c r="N3727" s="46" t="str">
        <f>IF($I3727="","",_xlfn.LET(_xlpm.x,VLOOKUP($I3727,'2026-01-09_taxon-match'!$A$2:$N$81,6,FALSE),IF(_xlpm.x=0,"",_xlpm.x)))</f>
        <v/>
      </c>
      <c r="O3727" s="46" t="str">
        <f>IF($I3727="","",_xlfn.LET(_xlpm.x,VLOOKUP($I3727,'2026-01-09_taxon-match'!$A$2:$N$81,7,FALSE),IF(_xlpm.x=0,"",_xlpm.x)))</f>
        <v/>
      </c>
      <c r="P3727" s="46" t="str">
        <f>IF($I3727="","",_xlfn.LET(_xlpm.x,VLOOKUP($I3727,'2026-01-09_taxon-match'!$A$2:$N$81,8,FALSE),IF(_xlpm.x=0,"",_xlpm.x)))</f>
        <v/>
      </c>
      <c r="Q3727" s="46" t="str">
        <f>IF($I3727="","",_xlfn.LET(_xlpm.x,VLOOKUP($I3727,'2026-01-09_taxon-match'!$A$2:$N$81,9,FALSE),IF(_xlpm.x=0,"",_xlpm.x)))</f>
        <v/>
      </c>
      <c r="R3727" s="46" t="str">
        <f>IF($I3727="","",_xlfn.LET(_xlpm.x,VLOOKUP($I3727,'2026-01-09_taxon-match'!$A$2:$N$81,10,FALSE),IF(_xlpm.x=0,"",_xlpm.x)))</f>
        <v/>
      </c>
      <c r="S3727" s="46" t="str">
        <f>IF($I3727="","",_xlfn.LET(_xlpm.x,VLOOKUP($I3727,'2026-01-09_taxon-match'!$A$2:$N$81,11,FALSE),IF(_xlpm.x=0,"",_xlpm.x)))</f>
        <v/>
      </c>
      <c r="T3727" s="46" t="str">
        <f>IF($I3727="","",_xlfn.LET(_xlpm.x,VLOOKUP($I3727,'2026-01-09_taxon-match'!$A$2:$N$81,13,FALSE),IF(_xlpm.x=0,"",_xlpm.x)))</f>
        <v/>
      </c>
      <c r="U3727" s="15"/>
      <c r="V3727" s="46" t="s">
        <v>221</v>
      </c>
      <c r="W3727" s="15"/>
      <c r="X3727" s="15"/>
      <c r="Y3727" s="46" t="str">
        <f>IF(V3727="","",_xlfn.LET(_xlpm.x,VLOOKUP(V3727,'Drop-down_menus'!$D$2:$E$13,2,FALSE),IF(_xlpm.x=0,"",_xlpm.x)))</f>
        <v>https://orcid.org/0000-0002-5199-9817</v>
      </c>
      <c r="Z3727" s="46" t="str">
        <f>IF(W3727="","",_xlfn.LET(_xlpm.x,VLOOKUP(W3727,'Drop-down_menus'!$D$2:$E$13,2,FALSE),IF(_xlpm.x=0,"",_xlpm.x)))</f>
        <v/>
      </c>
      <c r="AA3727" s="46" t="str">
        <f>IF(X3727="","",_xlfn.LET(_xlpm.x,VLOOKUP(X3727,'Drop-down_menus'!$D$2:$E$13,2,FALSE),IF(_xlpm.x=0,"",_xlpm.x)))</f>
        <v/>
      </c>
      <c r="AB3727" s="14" t="s">
        <v>519</v>
      </c>
      <c r="AC3727" s="14" t="s">
        <v>522</v>
      </c>
      <c r="AD3727" s="46" t="s">
        <v>222</v>
      </c>
      <c r="AE3727" s="46" t="s">
        <v>28</v>
      </c>
      <c r="AF3727" s="46" t="s">
        <v>42</v>
      </c>
      <c r="AG3727" s="46" t="str">
        <f>IF(AE3727="","",_xlfn.LET(_xlpm.x,VLOOKUP(AE3727,'Drop-down_menus'!$D$2:$E$13,2,FALSE),IF(_xlpm.x=0,"",_xlpm.x)))</f>
        <v>https://orcid.org/0000-0002-9037-7623</v>
      </c>
      <c r="AH3727" s="46" t="str">
        <f>IF(AF3727="","",_xlfn.LET(_xlpm.x,VLOOKUP(AF3727,'Drop-down_menus'!$D$2:$E$13,2,FALSE),IF(_xlpm.x=0,"",_xlpm.x)))</f>
        <v/>
      </c>
    </row>
    <row r="3728" spans="1:34" ht="15" customHeight="1">
      <c r="A3728" s="46">
        <v>1341</v>
      </c>
      <c r="B3728" s="2">
        <v>4783</v>
      </c>
      <c r="C3728" s="46" t="s">
        <v>835</v>
      </c>
      <c r="D3728" s="46" t="b">
        <f>COUNTIF(Events!$B$2:$B$171, C3728) &gt; 0</f>
        <v>1</v>
      </c>
      <c r="E3728" s="46" t="s">
        <v>215</v>
      </c>
      <c r="F3728" s="15" t="s">
        <v>521</v>
      </c>
      <c r="G3728" s="15"/>
      <c r="H3728" s="15"/>
      <c r="I3728" s="15"/>
      <c r="J3728" s="46" t="str">
        <f>IF(I3728="","",_xlfn.LET(_xlpm.x,VLOOKUP(I3728,'2026-01-09_taxon-match'!$A$2:$N$81,4,FALSE),IF(_xlpm.x=0,"",_xlpm.x)))</f>
        <v/>
      </c>
      <c r="K3728" s="15"/>
      <c r="L3728" s="46" t="str">
        <f>IF(I3728="","",_xlfn.LET(_xlpm.x,VLOOKUP(I3728,'2026-01-09_taxon-match'!$A$2:$N$81,3,FALSE),IF(_xlpm.x=0,"",_xlpm.x)))</f>
        <v/>
      </c>
      <c r="M3728" s="46" t="str">
        <f>IF($I3728="","",_xlfn.LET(_xlpm.x,VLOOKUP($I3728,'2026-01-09_taxon-match'!$A$2:$N$81,5,FALSE),IF(_xlpm.x=0,"",_xlpm.x)))</f>
        <v/>
      </c>
      <c r="N3728" s="46" t="str">
        <f>IF($I3728="","",_xlfn.LET(_xlpm.x,VLOOKUP($I3728,'2026-01-09_taxon-match'!$A$2:$N$81,6,FALSE),IF(_xlpm.x=0,"",_xlpm.x)))</f>
        <v/>
      </c>
      <c r="O3728" s="46" t="str">
        <f>IF($I3728="","",_xlfn.LET(_xlpm.x,VLOOKUP($I3728,'2026-01-09_taxon-match'!$A$2:$N$81,7,FALSE),IF(_xlpm.x=0,"",_xlpm.x)))</f>
        <v/>
      </c>
      <c r="P3728" s="46" t="str">
        <f>IF($I3728="","",_xlfn.LET(_xlpm.x,VLOOKUP($I3728,'2026-01-09_taxon-match'!$A$2:$N$81,8,FALSE),IF(_xlpm.x=0,"",_xlpm.x)))</f>
        <v/>
      </c>
      <c r="Q3728" s="46" t="str">
        <f>IF($I3728="","",_xlfn.LET(_xlpm.x,VLOOKUP($I3728,'2026-01-09_taxon-match'!$A$2:$N$81,9,FALSE),IF(_xlpm.x=0,"",_xlpm.x)))</f>
        <v/>
      </c>
      <c r="R3728" s="46" t="str">
        <f>IF($I3728="","",_xlfn.LET(_xlpm.x,VLOOKUP($I3728,'2026-01-09_taxon-match'!$A$2:$N$81,10,FALSE),IF(_xlpm.x=0,"",_xlpm.x)))</f>
        <v/>
      </c>
      <c r="S3728" s="46" t="str">
        <f>IF($I3728="","",_xlfn.LET(_xlpm.x,VLOOKUP($I3728,'2026-01-09_taxon-match'!$A$2:$N$81,11,FALSE),IF(_xlpm.x=0,"",_xlpm.x)))</f>
        <v/>
      </c>
      <c r="T3728" s="46" t="str">
        <f>IF($I3728="","",_xlfn.LET(_xlpm.x,VLOOKUP($I3728,'2026-01-09_taxon-match'!$A$2:$N$81,13,FALSE),IF(_xlpm.x=0,"",_xlpm.x)))</f>
        <v/>
      </c>
      <c r="U3728" s="15"/>
      <c r="V3728" s="46" t="s">
        <v>221</v>
      </c>
      <c r="W3728" s="15"/>
      <c r="X3728" s="15"/>
      <c r="Y3728" s="46" t="str">
        <f>IF(V3728="","",_xlfn.LET(_xlpm.x,VLOOKUP(V3728,'Drop-down_menus'!$D$2:$E$13,2,FALSE),IF(_xlpm.x=0,"",_xlpm.x)))</f>
        <v>https://orcid.org/0000-0002-5199-9817</v>
      </c>
      <c r="Z3728" s="46" t="str">
        <f>IF(W3728="","",_xlfn.LET(_xlpm.x,VLOOKUP(W3728,'Drop-down_menus'!$D$2:$E$13,2,FALSE),IF(_xlpm.x=0,"",_xlpm.x)))</f>
        <v/>
      </c>
      <c r="AA3728" s="46" t="str">
        <f>IF(X3728="","",_xlfn.LET(_xlpm.x,VLOOKUP(X3728,'Drop-down_menus'!$D$2:$E$13,2,FALSE),IF(_xlpm.x=0,"",_xlpm.x)))</f>
        <v/>
      </c>
      <c r="AB3728" s="14" t="s">
        <v>519</v>
      </c>
      <c r="AC3728" s="14" t="s">
        <v>529</v>
      </c>
      <c r="AD3728" s="46" t="s">
        <v>222</v>
      </c>
      <c r="AE3728" s="46" t="s">
        <v>28</v>
      </c>
      <c r="AF3728" s="46" t="s">
        <v>42</v>
      </c>
      <c r="AG3728" s="46" t="str">
        <f>IF(AE3728="","",_xlfn.LET(_xlpm.x,VLOOKUP(AE3728,'Drop-down_menus'!$D$2:$E$13,2,FALSE),IF(_xlpm.x=0,"",_xlpm.x)))</f>
        <v>https://orcid.org/0000-0002-9037-7623</v>
      </c>
      <c r="AH3728" s="46" t="str">
        <f>IF(AF3728="","",_xlfn.LET(_xlpm.x,VLOOKUP(AF3728,'Drop-down_menus'!$D$2:$E$13,2,FALSE),IF(_xlpm.x=0,"",_xlpm.x)))</f>
        <v/>
      </c>
    </row>
    <row r="3729" spans="1:34" ht="15" customHeight="1">
      <c r="A3729" s="46">
        <v>1341</v>
      </c>
      <c r="B3729" s="2">
        <v>4784</v>
      </c>
      <c r="C3729" s="46" t="s">
        <v>835</v>
      </c>
      <c r="D3729" s="46" t="b">
        <f>COUNTIF(Events!$B$2:$B$171, C3729) &gt; 0</f>
        <v>1</v>
      </c>
      <c r="E3729" s="46" t="s">
        <v>215</v>
      </c>
      <c r="F3729" s="15" t="s">
        <v>521</v>
      </c>
      <c r="G3729" s="15"/>
      <c r="H3729" s="15"/>
      <c r="I3729" s="15"/>
      <c r="J3729" s="46" t="str">
        <f>IF(I3729="","",_xlfn.LET(_xlpm.x,VLOOKUP(I3729,'2026-01-09_taxon-match'!$A$2:$N$81,4,FALSE),IF(_xlpm.x=0,"",_xlpm.x)))</f>
        <v/>
      </c>
      <c r="K3729" s="15"/>
      <c r="L3729" s="46" t="str">
        <f>IF(I3729="","",_xlfn.LET(_xlpm.x,VLOOKUP(I3729,'2026-01-09_taxon-match'!$A$2:$N$81,3,FALSE),IF(_xlpm.x=0,"",_xlpm.x)))</f>
        <v/>
      </c>
      <c r="M3729" s="46" t="str">
        <f>IF($I3729="","",_xlfn.LET(_xlpm.x,VLOOKUP($I3729,'2026-01-09_taxon-match'!$A$2:$N$81,5,FALSE),IF(_xlpm.x=0,"",_xlpm.x)))</f>
        <v/>
      </c>
      <c r="N3729" s="46" t="str">
        <f>IF($I3729="","",_xlfn.LET(_xlpm.x,VLOOKUP($I3729,'2026-01-09_taxon-match'!$A$2:$N$81,6,FALSE),IF(_xlpm.x=0,"",_xlpm.x)))</f>
        <v/>
      </c>
      <c r="O3729" s="46" t="str">
        <f>IF($I3729="","",_xlfn.LET(_xlpm.x,VLOOKUP($I3729,'2026-01-09_taxon-match'!$A$2:$N$81,7,FALSE),IF(_xlpm.x=0,"",_xlpm.x)))</f>
        <v/>
      </c>
      <c r="P3729" s="46" t="str">
        <f>IF($I3729="","",_xlfn.LET(_xlpm.x,VLOOKUP($I3729,'2026-01-09_taxon-match'!$A$2:$N$81,8,FALSE),IF(_xlpm.x=0,"",_xlpm.x)))</f>
        <v/>
      </c>
      <c r="Q3729" s="46" t="str">
        <f>IF($I3729="","",_xlfn.LET(_xlpm.x,VLOOKUP($I3729,'2026-01-09_taxon-match'!$A$2:$N$81,9,FALSE),IF(_xlpm.x=0,"",_xlpm.x)))</f>
        <v/>
      </c>
      <c r="R3729" s="46" t="str">
        <f>IF($I3729="","",_xlfn.LET(_xlpm.x,VLOOKUP($I3729,'2026-01-09_taxon-match'!$A$2:$N$81,10,FALSE),IF(_xlpm.x=0,"",_xlpm.x)))</f>
        <v/>
      </c>
      <c r="S3729" s="46" t="str">
        <f>IF($I3729="","",_xlfn.LET(_xlpm.x,VLOOKUP($I3729,'2026-01-09_taxon-match'!$A$2:$N$81,11,FALSE),IF(_xlpm.x=0,"",_xlpm.x)))</f>
        <v/>
      </c>
      <c r="T3729" s="46" t="str">
        <f>IF($I3729="","",_xlfn.LET(_xlpm.x,VLOOKUP($I3729,'2026-01-09_taxon-match'!$A$2:$N$81,13,FALSE),IF(_xlpm.x=0,"",_xlpm.x)))</f>
        <v/>
      </c>
      <c r="U3729" s="15"/>
      <c r="V3729" s="46" t="s">
        <v>221</v>
      </c>
      <c r="W3729" s="15"/>
      <c r="X3729" s="15"/>
      <c r="Y3729" s="46" t="str">
        <f>IF(V3729="","",_xlfn.LET(_xlpm.x,VLOOKUP(V3729,'Drop-down_menus'!$D$2:$E$13,2,FALSE),IF(_xlpm.x=0,"",_xlpm.x)))</f>
        <v>https://orcid.org/0000-0002-5199-9817</v>
      </c>
      <c r="Z3729" s="46" t="str">
        <f>IF(W3729="","",_xlfn.LET(_xlpm.x,VLOOKUP(W3729,'Drop-down_menus'!$D$2:$E$13,2,FALSE),IF(_xlpm.x=0,"",_xlpm.x)))</f>
        <v/>
      </c>
      <c r="AA3729" s="46" t="str">
        <f>IF(X3729="","",_xlfn.LET(_xlpm.x,VLOOKUP(X3729,'Drop-down_menus'!$D$2:$E$13,2,FALSE),IF(_xlpm.x=0,"",_xlpm.x)))</f>
        <v/>
      </c>
      <c r="AB3729" s="14" t="s">
        <v>519</v>
      </c>
      <c r="AC3729" s="14" t="s">
        <v>522</v>
      </c>
      <c r="AD3729" s="46" t="s">
        <v>222</v>
      </c>
      <c r="AE3729" s="46" t="s">
        <v>28</v>
      </c>
      <c r="AF3729" s="46" t="s">
        <v>42</v>
      </c>
      <c r="AG3729" s="46" t="str">
        <f>IF(AE3729="","",_xlfn.LET(_xlpm.x,VLOOKUP(AE3729,'Drop-down_menus'!$D$2:$E$13,2,FALSE),IF(_xlpm.x=0,"",_xlpm.x)))</f>
        <v>https://orcid.org/0000-0002-9037-7623</v>
      </c>
      <c r="AH3729" s="46" t="str">
        <f>IF(AF3729="","",_xlfn.LET(_xlpm.x,VLOOKUP(AF3729,'Drop-down_menus'!$D$2:$E$13,2,FALSE),IF(_xlpm.x=0,"",_xlpm.x)))</f>
        <v/>
      </c>
    </row>
    <row r="3730" spans="1:34" ht="15" customHeight="1">
      <c r="A3730" s="46">
        <v>1342</v>
      </c>
      <c r="B3730" s="2">
        <v>4785</v>
      </c>
      <c r="C3730" s="46" t="s">
        <v>835</v>
      </c>
      <c r="D3730" s="46" t="b">
        <f>COUNTIF(Events!$B$2:$B$171, C3730) &gt; 0</f>
        <v>1</v>
      </c>
      <c r="E3730" s="46" t="s">
        <v>215</v>
      </c>
      <c r="F3730" s="15" t="s">
        <v>521</v>
      </c>
      <c r="G3730" s="15"/>
      <c r="H3730" s="15"/>
      <c r="I3730" s="15"/>
      <c r="J3730" s="46" t="str">
        <f>IF(I3730="","",_xlfn.LET(_xlpm.x,VLOOKUP(I3730,'2026-01-09_taxon-match'!$A$2:$N$81,4,FALSE),IF(_xlpm.x=0,"",_xlpm.x)))</f>
        <v/>
      </c>
      <c r="K3730" s="15"/>
      <c r="L3730" s="46" t="str">
        <f>IF(I3730="","",_xlfn.LET(_xlpm.x,VLOOKUP(I3730,'2026-01-09_taxon-match'!$A$2:$N$81,3,FALSE),IF(_xlpm.x=0,"",_xlpm.x)))</f>
        <v/>
      </c>
      <c r="M3730" s="46" t="str">
        <f>IF($I3730="","",_xlfn.LET(_xlpm.x,VLOOKUP($I3730,'2026-01-09_taxon-match'!$A$2:$N$81,5,FALSE),IF(_xlpm.x=0,"",_xlpm.x)))</f>
        <v/>
      </c>
      <c r="N3730" s="46" t="str">
        <f>IF($I3730="","",_xlfn.LET(_xlpm.x,VLOOKUP($I3730,'2026-01-09_taxon-match'!$A$2:$N$81,6,FALSE),IF(_xlpm.x=0,"",_xlpm.x)))</f>
        <v/>
      </c>
      <c r="O3730" s="46" t="str">
        <f>IF($I3730="","",_xlfn.LET(_xlpm.x,VLOOKUP($I3730,'2026-01-09_taxon-match'!$A$2:$N$81,7,FALSE),IF(_xlpm.x=0,"",_xlpm.x)))</f>
        <v/>
      </c>
      <c r="P3730" s="46" t="str">
        <f>IF($I3730="","",_xlfn.LET(_xlpm.x,VLOOKUP($I3730,'2026-01-09_taxon-match'!$A$2:$N$81,8,FALSE),IF(_xlpm.x=0,"",_xlpm.x)))</f>
        <v/>
      </c>
      <c r="Q3730" s="46" t="str">
        <f>IF($I3730="","",_xlfn.LET(_xlpm.x,VLOOKUP($I3730,'2026-01-09_taxon-match'!$A$2:$N$81,9,FALSE),IF(_xlpm.x=0,"",_xlpm.x)))</f>
        <v/>
      </c>
      <c r="R3730" s="46" t="str">
        <f>IF($I3730="","",_xlfn.LET(_xlpm.x,VLOOKUP($I3730,'2026-01-09_taxon-match'!$A$2:$N$81,10,FALSE),IF(_xlpm.x=0,"",_xlpm.x)))</f>
        <v/>
      </c>
      <c r="S3730" s="46" t="str">
        <f>IF($I3730="","",_xlfn.LET(_xlpm.x,VLOOKUP($I3730,'2026-01-09_taxon-match'!$A$2:$N$81,11,FALSE),IF(_xlpm.x=0,"",_xlpm.x)))</f>
        <v/>
      </c>
      <c r="T3730" s="46" t="str">
        <f>IF($I3730="","",_xlfn.LET(_xlpm.x,VLOOKUP($I3730,'2026-01-09_taxon-match'!$A$2:$N$81,13,FALSE),IF(_xlpm.x=0,"",_xlpm.x)))</f>
        <v/>
      </c>
      <c r="U3730" s="15"/>
      <c r="V3730" s="46" t="s">
        <v>221</v>
      </c>
      <c r="W3730" s="15"/>
      <c r="X3730" s="15"/>
      <c r="Y3730" s="46" t="str">
        <f>IF(V3730="","",_xlfn.LET(_xlpm.x,VLOOKUP(V3730,'Drop-down_menus'!$D$2:$E$13,2,FALSE),IF(_xlpm.x=0,"",_xlpm.x)))</f>
        <v>https://orcid.org/0000-0002-5199-9817</v>
      </c>
      <c r="Z3730" s="46" t="str">
        <f>IF(W3730="","",_xlfn.LET(_xlpm.x,VLOOKUP(W3730,'Drop-down_menus'!$D$2:$E$13,2,FALSE),IF(_xlpm.x=0,"",_xlpm.x)))</f>
        <v/>
      </c>
      <c r="AA3730" s="46" t="str">
        <f>IF(X3730="","",_xlfn.LET(_xlpm.x,VLOOKUP(X3730,'Drop-down_menus'!$D$2:$E$13,2,FALSE),IF(_xlpm.x=0,"",_xlpm.x)))</f>
        <v/>
      </c>
      <c r="AB3730" s="14" t="s">
        <v>519</v>
      </c>
      <c r="AC3730" s="14" t="s">
        <v>522</v>
      </c>
      <c r="AD3730" s="46" t="s">
        <v>222</v>
      </c>
      <c r="AE3730" s="46" t="s">
        <v>28</v>
      </c>
      <c r="AF3730" s="46" t="s">
        <v>42</v>
      </c>
      <c r="AG3730" s="46" t="str">
        <f>IF(AE3730="","",_xlfn.LET(_xlpm.x,VLOOKUP(AE3730,'Drop-down_menus'!$D$2:$E$13,2,FALSE),IF(_xlpm.x=0,"",_xlpm.x)))</f>
        <v>https://orcid.org/0000-0002-9037-7623</v>
      </c>
      <c r="AH3730" s="46" t="str">
        <f>IF(AF3730="","",_xlfn.LET(_xlpm.x,VLOOKUP(AF3730,'Drop-down_menus'!$D$2:$E$13,2,FALSE),IF(_xlpm.x=0,"",_xlpm.x)))</f>
        <v/>
      </c>
    </row>
    <row r="3731" spans="1:34" ht="15" customHeight="1">
      <c r="A3731" s="46">
        <v>1342</v>
      </c>
      <c r="B3731" s="2">
        <v>4786</v>
      </c>
      <c r="C3731" s="46" t="s">
        <v>835</v>
      </c>
      <c r="D3731" s="46" t="b">
        <f>COUNTIF(Events!$B$2:$B$171, C3731) &gt; 0</f>
        <v>1</v>
      </c>
      <c r="E3731" s="46" t="s">
        <v>215</v>
      </c>
      <c r="F3731" s="15" t="s">
        <v>521</v>
      </c>
      <c r="G3731" s="15"/>
      <c r="H3731" s="15"/>
      <c r="I3731" s="15"/>
      <c r="J3731" s="46" t="str">
        <f>IF(I3731="","",_xlfn.LET(_xlpm.x,VLOOKUP(I3731,'2026-01-09_taxon-match'!$A$2:$N$81,4,FALSE),IF(_xlpm.x=0,"",_xlpm.x)))</f>
        <v/>
      </c>
      <c r="K3731" s="15"/>
      <c r="L3731" s="46" t="str">
        <f>IF(I3731="","",_xlfn.LET(_xlpm.x,VLOOKUP(I3731,'2026-01-09_taxon-match'!$A$2:$N$81,3,FALSE),IF(_xlpm.x=0,"",_xlpm.x)))</f>
        <v/>
      </c>
      <c r="M3731" s="46" t="str">
        <f>IF($I3731="","",_xlfn.LET(_xlpm.x,VLOOKUP($I3731,'2026-01-09_taxon-match'!$A$2:$N$81,5,FALSE),IF(_xlpm.x=0,"",_xlpm.x)))</f>
        <v/>
      </c>
      <c r="N3731" s="46" t="str">
        <f>IF($I3731="","",_xlfn.LET(_xlpm.x,VLOOKUP($I3731,'2026-01-09_taxon-match'!$A$2:$N$81,6,FALSE),IF(_xlpm.x=0,"",_xlpm.x)))</f>
        <v/>
      </c>
      <c r="O3731" s="46" t="str">
        <f>IF($I3731="","",_xlfn.LET(_xlpm.x,VLOOKUP($I3731,'2026-01-09_taxon-match'!$A$2:$N$81,7,FALSE),IF(_xlpm.x=0,"",_xlpm.x)))</f>
        <v/>
      </c>
      <c r="P3731" s="46" t="str">
        <f>IF($I3731="","",_xlfn.LET(_xlpm.x,VLOOKUP($I3731,'2026-01-09_taxon-match'!$A$2:$N$81,8,FALSE),IF(_xlpm.x=0,"",_xlpm.x)))</f>
        <v/>
      </c>
      <c r="Q3731" s="46" t="str">
        <f>IF($I3731="","",_xlfn.LET(_xlpm.x,VLOOKUP($I3731,'2026-01-09_taxon-match'!$A$2:$N$81,9,FALSE),IF(_xlpm.x=0,"",_xlpm.x)))</f>
        <v/>
      </c>
      <c r="R3731" s="46" t="str">
        <f>IF($I3731="","",_xlfn.LET(_xlpm.x,VLOOKUP($I3731,'2026-01-09_taxon-match'!$A$2:$N$81,10,FALSE),IF(_xlpm.x=0,"",_xlpm.x)))</f>
        <v/>
      </c>
      <c r="S3731" s="46" t="str">
        <f>IF($I3731="","",_xlfn.LET(_xlpm.x,VLOOKUP($I3731,'2026-01-09_taxon-match'!$A$2:$N$81,11,FALSE),IF(_xlpm.x=0,"",_xlpm.x)))</f>
        <v/>
      </c>
      <c r="T3731" s="46" t="str">
        <f>IF($I3731="","",_xlfn.LET(_xlpm.x,VLOOKUP($I3731,'2026-01-09_taxon-match'!$A$2:$N$81,13,FALSE),IF(_xlpm.x=0,"",_xlpm.x)))</f>
        <v/>
      </c>
      <c r="U3731" s="15"/>
      <c r="V3731" s="46" t="s">
        <v>221</v>
      </c>
      <c r="W3731" s="15"/>
      <c r="X3731" s="15"/>
      <c r="Y3731" s="46" t="str">
        <f>IF(V3731="","",_xlfn.LET(_xlpm.x,VLOOKUP(V3731,'Drop-down_menus'!$D$2:$E$13,2,FALSE),IF(_xlpm.x=0,"",_xlpm.x)))</f>
        <v>https://orcid.org/0000-0002-5199-9817</v>
      </c>
      <c r="Z3731" s="46" t="str">
        <f>IF(W3731="","",_xlfn.LET(_xlpm.x,VLOOKUP(W3731,'Drop-down_menus'!$D$2:$E$13,2,FALSE),IF(_xlpm.x=0,"",_xlpm.x)))</f>
        <v/>
      </c>
      <c r="AA3731" s="46" t="str">
        <f>IF(X3731="","",_xlfn.LET(_xlpm.x,VLOOKUP(X3731,'Drop-down_menus'!$D$2:$E$13,2,FALSE),IF(_xlpm.x=0,"",_xlpm.x)))</f>
        <v/>
      </c>
      <c r="AB3731" s="14" t="s">
        <v>519</v>
      </c>
      <c r="AC3731" s="14" t="s">
        <v>529</v>
      </c>
      <c r="AD3731" s="46" t="s">
        <v>222</v>
      </c>
      <c r="AE3731" s="46" t="s">
        <v>28</v>
      </c>
      <c r="AF3731" s="46" t="s">
        <v>42</v>
      </c>
      <c r="AG3731" s="46" t="str">
        <f>IF(AE3731="","",_xlfn.LET(_xlpm.x,VLOOKUP(AE3731,'Drop-down_menus'!$D$2:$E$13,2,FALSE),IF(_xlpm.x=0,"",_xlpm.x)))</f>
        <v>https://orcid.org/0000-0002-9037-7623</v>
      </c>
      <c r="AH3731" s="46" t="str">
        <f>IF(AF3731="","",_xlfn.LET(_xlpm.x,VLOOKUP(AF3731,'Drop-down_menus'!$D$2:$E$13,2,FALSE),IF(_xlpm.x=0,"",_xlpm.x)))</f>
        <v/>
      </c>
    </row>
    <row r="3732" spans="1:34" ht="15" customHeight="1">
      <c r="A3732" s="46">
        <v>1342</v>
      </c>
      <c r="B3732" s="2">
        <v>4787</v>
      </c>
      <c r="C3732" s="46" t="s">
        <v>835</v>
      </c>
      <c r="D3732" s="46" t="b">
        <f>COUNTIF(Events!$B$2:$B$171, C3732) &gt; 0</f>
        <v>1</v>
      </c>
      <c r="E3732" s="46" t="s">
        <v>215</v>
      </c>
      <c r="F3732" s="15" t="s">
        <v>521</v>
      </c>
      <c r="G3732" s="15"/>
      <c r="H3732" s="15"/>
      <c r="I3732" s="15"/>
      <c r="J3732" s="46" t="str">
        <f>IF(I3732="","",_xlfn.LET(_xlpm.x,VLOOKUP(I3732,'2026-01-09_taxon-match'!$A$2:$N$81,4,FALSE),IF(_xlpm.x=0,"",_xlpm.x)))</f>
        <v/>
      </c>
      <c r="K3732" s="15"/>
      <c r="L3732" s="46" t="str">
        <f>IF(I3732="","",_xlfn.LET(_xlpm.x,VLOOKUP(I3732,'2026-01-09_taxon-match'!$A$2:$N$81,3,FALSE),IF(_xlpm.x=0,"",_xlpm.x)))</f>
        <v/>
      </c>
      <c r="M3732" s="46" t="str">
        <f>IF($I3732="","",_xlfn.LET(_xlpm.x,VLOOKUP($I3732,'2026-01-09_taxon-match'!$A$2:$N$81,5,FALSE),IF(_xlpm.x=0,"",_xlpm.x)))</f>
        <v/>
      </c>
      <c r="N3732" s="46" t="str">
        <f>IF($I3732="","",_xlfn.LET(_xlpm.x,VLOOKUP($I3732,'2026-01-09_taxon-match'!$A$2:$N$81,6,FALSE),IF(_xlpm.x=0,"",_xlpm.x)))</f>
        <v/>
      </c>
      <c r="O3732" s="46" t="str">
        <f>IF($I3732="","",_xlfn.LET(_xlpm.x,VLOOKUP($I3732,'2026-01-09_taxon-match'!$A$2:$N$81,7,FALSE),IF(_xlpm.x=0,"",_xlpm.x)))</f>
        <v/>
      </c>
      <c r="P3732" s="46" t="str">
        <f>IF($I3732="","",_xlfn.LET(_xlpm.x,VLOOKUP($I3732,'2026-01-09_taxon-match'!$A$2:$N$81,8,FALSE),IF(_xlpm.x=0,"",_xlpm.x)))</f>
        <v/>
      </c>
      <c r="Q3732" s="46" t="str">
        <f>IF($I3732="","",_xlfn.LET(_xlpm.x,VLOOKUP($I3732,'2026-01-09_taxon-match'!$A$2:$N$81,9,FALSE),IF(_xlpm.x=0,"",_xlpm.x)))</f>
        <v/>
      </c>
      <c r="R3732" s="46" t="str">
        <f>IF($I3732="","",_xlfn.LET(_xlpm.x,VLOOKUP($I3732,'2026-01-09_taxon-match'!$A$2:$N$81,10,FALSE),IF(_xlpm.x=0,"",_xlpm.x)))</f>
        <v/>
      </c>
      <c r="S3732" s="46" t="str">
        <f>IF($I3732="","",_xlfn.LET(_xlpm.x,VLOOKUP($I3732,'2026-01-09_taxon-match'!$A$2:$N$81,11,FALSE),IF(_xlpm.x=0,"",_xlpm.x)))</f>
        <v/>
      </c>
      <c r="T3732" s="46" t="str">
        <f>IF($I3732="","",_xlfn.LET(_xlpm.x,VLOOKUP($I3732,'2026-01-09_taxon-match'!$A$2:$N$81,13,FALSE),IF(_xlpm.x=0,"",_xlpm.x)))</f>
        <v/>
      </c>
      <c r="U3732" s="15"/>
      <c r="V3732" s="46" t="s">
        <v>221</v>
      </c>
      <c r="W3732" s="15"/>
      <c r="X3732" s="15"/>
      <c r="Y3732" s="46" t="str">
        <f>IF(V3732="","",_xlfn.LET(_xlpm.x,VLOOKUP(V3732,'Drop-down_menus'!$D$2:$E$13,2,FALSE),IF(_xlpm.x=0,"",_xlpm.x)))</f>
        <v>https://orcid.org/0000-0002-5199-9817</v>
      </c>
      <c r="Z3732" s="46" t="str">
        <f>IF(W3732="","",_xlfn.LET(_xlpm.x,VLOOKUP(W3732,'Drop-down_menus'!$D$2:$E$13,2,FALSE),IF(_xlpm.x=0,"",_xlpm.x)))</f>
        <v/>
      </c>
      <c r="AA3732" s="46" t="str">
        <f>IF(X3732="","",_xlfn.LET(_xlpm.x,VLOOKUP(X3732,'Drop-down_menus'!$D$2:$E$13,2,FALSE),IF(_xlpm.x=0,"",_xlpm.x)))</f>
        <v/>
      </c>
      <c r="AB3732" s="14" t="s">
        <v>519</v>
      </c>
      <c r="AC3732" s="14" t="s">
        <v>522</v>
      </c>
      <c r="AD3732" s="46" t="s">
        <v>222</v>
      </c>
      <c r="AE3732" s="46" t="s">
        <v>28</v>
      </c>
      <c r="AF3732" s="46" t="s">
        <v>42</v>
      </c>
      <c r="AG3732" s="46" t="str">
        <f>IF(AE3732="","",_xlfn.LET(_xlpm.x,VLOOKUP(AE3732,'Drop-down_menus'!$D$2:$E$13,2,FALSE),IF(_xlpm.x=0,"",_xlpm.x)))</f>
        <v>https://orcid.org/0000-0002-9037-7623</v>
      </c>
      <c r="AH3732" s="46" t="str">
        <f>IF(AF3732="","",_xlfn.LET(_xlpm.x,VLOOKUP(AF3732,'Drop-down_menus'!$D$2:$E$13,2,FALSE),IF(_xlpm.x=0,"",_xlpm.x)))</f>
        <v/>
      </c>
    </row>
    <row r="3733" spans="1:34" ht="15" customHeight="1">
      <c r="A3733" s="46">
        <v>1341</v>
      </c>
      <c r="B3733" s="2">
        <v>4788</v>
      </c>
      <c r="C3733" s="46" t="s">
        <v>835</v>
      </c>
      <c r="D3733" s="46" t="b">
        <f>COUNTIF(Events!$B$2:$B$171, C3733) &gt; 0</f>
        <v>1</v>
      </c>
      <c r="E3733" s="46" t="s">
        <v>215</v>
      </c>
      <c r="F3733" s="15" t="s">
        <v>532</v>
      </c>
      <c r="G3733" s="15"/>
      <c r="H3733" s="15"/>
      <c r="I3733" s="15"/>
      <c r="J3733" s="46" t="str">
        <f>IF(I3733="","",_xlfn.LET(_xlpm.x,VLOOKUP(I3733,'2026-01-09_taxon-match'!$A$2:$N$81,4,FALSE),IF(_xlpm.x=0,"",_xlpm.x)))</f>
        <v/>
      </c>
      <c r="K3733" s="15"/>
      <c r="L3733" s="46" t="str">
        <f>IF(I3733="","",_xlfn.LET(_xlpm.x,VLOOKUP(I3733,'2026-01-09_taxon-match'!$A$2:$N$81,3,FALSE),IF(_xlpm.x=0,"",_xlpm.x)))</f>
        <v/>
      </c>
      <c r="M3733" s="46" t="str">
        <f>IF($I3733="","",_xlfn.LET(_xlpm.x,VLOOKUP($I3733,'2026-01-09_taxon-match'!$A$2:$N$81,5,FALSE),IF(_xlpm.x=0,"",_xlpm.x)))</f>
        <v/>
      </c>
      <c r="N3733" s="46" t="str">
        <f>IF($I3733="","",_xlfn.LET(_xlpm.x,VLOOKUP($I3733,'2026-01-09_taxon-match'!$A$2:$N$81,6,FALSE),IF(_xlpm.x=0,"",_xlpm.x)))</f>
        <v/>
      </c>
      <c r="O3733" s="46" t="str">
        <f>IF($I3733="","",_xlfn.LET(_xlpm.x,VLOOKUP($I3733,'2026-01-09_taxon-match'!$A$2:$N$81,7,FALSE),IF(_xlpm.x=0,"",_xlpm.x)))</f>
        <v/>
      </c>
      <c r="P3733" s="46" t="str">
        <f>IF($I3733="","",_xlfn.LET(_xlpm.x,VLOOKUP($I3733,'2026-01-09_taxon-match'!$A$2:$N$81,8,FALSE),IF(_xlpm.x=0,"",_xlpm.x)))</f>
        <v/>
      </c>
      <c r="Q3733" s="46" t="str">
        <f>IF($I3733="","",_xlfn.LET(_xlpm.x,VLOOKUP($I3733,'2026-01-09_taxon-match'!$A$2:$N$81,9,FALSE),IF(_xlpm.x=0,"",_xlpm.x)))</f>
        <v/>
      </c>
      <c r="R3733" s="46" t="str">
        <f>IF($I3733="","",_xlfn.LET(_xlpm.x,VLOOKUP($I3733,'2026-01-09_taxon-match'!$A$2:$N$81,10,FALSE),IF(_xlpm.x=0,"",_xlpm.x)))</f>
        <v/>
      </c>
      <c r="S3733" s="46" t="str">
        <f>IF($I3733="","",_xlfn.LET(_xlpm.x,VLOOKUP($I3733,'2026-01-09_taxon-match'!$A$2:$N$81,11,FALSE),IF(_xlpm.x=0,"",_xlpm.x)))</f>
        <v/>
      </c>
      <c r="T3733" s="46" t="str">
        <f>IF($I3733="","",_xlfn.LET(_xlpm.x,VLOOKUP($I3733,'2026-01-09_taxon-match'!$A$2:$N$81,13,FALSE),IF(_xlpm.x=0,"",_xlpm.x)))</f>
        <v/>
      </c>
      <c r="U3733" s="15"/>
      <c r="V3733" s="46" t="s">
        <v>221</v>
      </c>
      <c r="W3733" s="15"/>
      <c r="X3733" s="15"/>
      <c r="Y3733" s="46" t="str">
        <f>IF(V3733="","",_xlfn.LET(_xlpm.x,VLOOKUP(V3733,'Drop-down_menus'!$D$2:$E$13,2,FALSE),IF(_xlpm.x=0,"",_xlpm.x)))</f>
        <v>https://orcid.org/0000-0002-5199-9817</v>
      </c>
      <c r="Z3733" s="46" t="str">
        <f>IF(W3733="","",_xlfn.LET(_xlpm.x,VLOOKUP(W3733,'Drop-down_menus'!$D$2:$E$13,2,FALSE),IF(_xlpm.x=0,"",_xlpm.x)))</f>
        <v/>
      </c>
      <c r="AA3733" s="46" t="str">
        <f>IF(X3733="","",_xlfn.LET(_xlpm.x,VLOOKUP(X3733,'Drop-down_menus'!$D$2:$E$13,2,FALSE),IF(_xlpm.x=0,"",_xlpm.x)))</f>
        <v/>
      </c>
      <c r="AB3733" s="14" t="s">
        <v>527</v>
      </c>
      <c r="AC3733" s="14" t="s">
        <v>533</v>
      </c>
      <c r="AD3733" s="46" t="s">
        <v>222</v>
      </c>
      <c r="AE3733" s="46" t="s">
        <v>28</v>
      </c>
      <c r="AF3733" s="46" t="s">
        <v>42</v>
      </c>
      <c r="AG3733" s="46" t="str">
        <f>IF(AE3733="","",_xlfn.LET(_xlpm.x,VLOOKUP(AE3733,'Drop-down_menus'!$D$2:$E$13,2,FALSE),IF(_xlpm.x=0,"",_xlpm.x)))</f>
        <v>https://orcid.org/0000-0002-9037-7623</v>
      </c>
      <c r="AH3733" s="46" t="str">
        <f>IF(AF3733="","",_xlfn.LET(_xlpm.x,VLOOKUP(AF3733,'Drop-down_menus'!$D$2:$E$13,2,FALSE),IF(_xlpm.x=0,"",_xlpm.x)))</f>
        <v/>
      </c>
    </row>
    <row r="3734" spans="1:34" ht="15" customHeight="1">
      <c r="A3734" s="46">
        <v>1341</v>
      </c>
      <c r="B3734" s="2">
        <v>4789</v>
      </c>
      <c r="C3734" s="46" t="s">
        <v>835</v>
      </c>
      <c r="D3734" s="46" t="b">
        <f>COUNTIF(Events!$B$2:$B$171, C3734) &gt; 0</f>
        <v>1</v>
      </c>
      <c r="E3734" s="46" t="s">
        <v>215</v>
      </c>
      <c r="F3734" s="15" t="s">
        <v>532</v>
      </c>
      <c r="G3734" s="15"/>
      <c r="H3734" s="15"/>
      <c r="I3734" s="15"/>
      <c r="J3734" s="46" t="str">
        <f>IF(I3734="","",_xlfn.LET(_xlpm.x,VLOOKUP(I3734,'2026-01-09_taxon-match'!$A$2:$N$81,4,FALSE),IF(_xlpm.x=0,"",_xlpm.x)))</f>
        <v/>
      </c>
      <c r="K3734" s="15"/>
      <c r="L3734" s="46" t="str">
        <f>IF(I3734="","",_xlfn.LET(_xlpm.x,VLOOKUP(I3734,'2026-01-09_taxon-match'!$A$2:$N$81,3,FALSE),IF(_xlpm.x=0,"",_xlpm.x)))</f>
        <v/>
      </c>
      <c r="M3734" s="46" t="str">
        <f>IF($I3734="","",_xlfn.LET(_xlpm.x,VLOOKUP($I3734,'2026-01-09_taxon-match'!$A$2:$N$81,5,FALSE),IF(_xlpm.x=0,"",_xlpm.x)))</f>
        <v/>
      </c>
      <c r="N3734" s="46" t="str">
        <f>IF($I3734="","",_xlfn.LET(_xlpm.x,VLOOKUP($I3734,'2026-01-09_taxon-match'!$A$2:$N$81,6,FALSE),IF(_xlpm.x=0,"",_xlpm.x)))</f>
        <v/>
      </c>
      <c r="O3734" s="46" t="str">
        <f>IF($I3734="","",_xlfn.LET(_xlpm.x,VLOOKUP($I3734,'2026-01-09_taxon-match'!$A$2:$N$81,7,FALSE),IF(_xlpm.x=0,"",_xlpm.x)))</f>
        <v/>
      </c>
      <c r="P3734" s="46" t="str">
        <f>IF($I3734="","",_xlfn.LET(_xlpm.x,VLOOKUP($I3734,'2026-01-09_taxon-match'!$A$2:$N$81,8,FALSE),IF(_xlpm.x=0,"",_xlpm.x)))</f>
        <v/>
      </c>
      <c r="Q3734" s="46" t="str">
        <f>IF($I3734="","",_xlfn.LET(_xlpm.x,VLOOKUP($I3734,'2026-01-09_taxon-match'!$A$2:$N$81,9,FALSE),IF(_xlpm.x=0,"",_xlpm.x)))</f>
        <v/>
      </c>
      <c r="R3734" s="46" t="str">
        <f>IF($I3734="","",_xlfn.LET(_xlpm.x,VLOOKUP($I3734,'2026-01-09_taxon-match'!$A$2:$N$81,10,FALSE),IF(_xlpm.x=0,"",_xlpm.x)))</f>
        <v/>
      </c>
      <c r="S3734" s="46" t="str">
        <f>IF($I3734="","",_xlfn.LET(_xlpm.x,VLOOKUP($I3734,'2026-01-09_taxon-match'!$A$2:$N$81,11,FALSE),IF(_xlpm.x=0,"",_xlpm.x)))</f>
        <v/>
      </c>
      <c r="T3734" s="46" t="str">
        <f>IF($I3734="","",_xlfn.LET(_xlpm.x,VLOOKUP($I3734,'2026-01-09_taxon-match'!$A$2:$N$81,13,FALSE),IF(_xlpm.x=0,"",_xlpm.x)))</f>
        <v/>
      </c>
      <c r="U3734" s="15"/>
      <c r="V3734" s="46" t="s">
        <v>221</v>
      </c>
      <c r="W3734" s="15"/>
      <c r="X3734" s="15"/>
      <c r="Y3734" s="46" t="str">
        <f>IF(V3734="","",_xlfn.LET(_xlpm.x,VLOOKUP(V3734,'Drop-down_menus'!$D$2:$E$13,2,FALSE),IF(_xlpm.x=0,"",_xlpm.x)))</f>
        <v>https://orcid.org/0000-0002-5199-9817</v>
      </c>
      <c r="Z3734" s="46" t="str">
        <f>IF(W3734="","",_xlfn.LET(_xlpm.x,VLOOKUP(W3734,'Drop-down_menus'!$D$2:$E$13,2,FALSE),IF(_xlpm.x=0,"",_xlpm.x)))</f>
        <v/>
      </c>
      <c r="AA3734" s="46" t="str">
        <f>IF(X3734="","",_xlfn.LET(_xlpm.x,VLOOKUP(X3734,'Drop-down_menus'!$D$2:$E$13,2,FALSE),IF(_xlpm.x=0,"",_xlpm.x)))</f>
        <v/>
      </c>
      <c r="AB3734" s="14" t="s">
        <v>527</v>
      </c>
      <c r="AC3734" s="14" t="s">
        <v>533</v>
      </c>
      <c r="AD3734" s="46" t="s">
        <v>222</v>
      </c>
      <c r="AE3734" s="46" t="s">
        <v>28</v>
      </c>
      <c r="AF3734" s="46" t="s">
        <v>42</v>
      </c>
      <c r="AG3734" s="46" t="str">
        <f>IF(AE3734="","",_xlfn.LET(_xlpm.x,VLOOKUP(AE3734,'Drop-down_menus'!$D$2:$E$13,2,FALSE),IF(_xlpm.x=0,"",_xlpm.x)))</f>
        <v>https://orcid.org/0000-0002-9037-7623</v>
      </c>
      <c r="AH3734" s="46" t="str">
        <f>IF(AF3734="","",_xlfn.LET(_xlpm.x,VLOOKUP(AF3734,'Drop-down_menus'!$D$2:$E$13,2,FALSE),IF(_xlpm.x=0,"",_xlpm.x)))</f>
        <v/>
      </c>
    </row>
    <row r="3735" spans="1:34" ht="15" customHeight="1">
      <c r="A3735" s="46">
        <v>1342</v>
      </c>
      <c r="B3735" s="2">
        <v>4790</v>
      </c>
      <c r="C3735" s="46" t="s">
        <v>835</v>
      </c>
      <c r="D3735" s="46" t="b">
        <f>COUNTIF(Events!$B$2:$B$171, C3735) &gt; 0</f>
        <v>1</v>
      </c>
      <c r="E3735" s="46" t="s">
        <v>215</v>
      </c>
      <c r="F3735" s="15" t="s">
        <v>532</v>
      </c>
      <c r="G3735" s="15"/>
      <c r="H3735" s="15"/>
      <c r="I3735" s="15"/>
      <c r="J3735" s="46" t="str">
        <f>IF(I3735="","",_xlfn.LET(_xlpm.x,VLOOKUP(I3735,'2026-01-09_taxon-match'!$A$2:$N$81,4,FALSE),IF(_xlpm.x=0,"",_xlpm.x)))</f>
        <v/>
      </c>
      <c r="K3735" s="15"/>
      <c r="L3735" s="46" t="str">
        <f>IF(I3735="","",_xlfn.LET(_xlpm.x,VLOOKUP(I3735,'2026-01-09_taxon-match'!$A$2:$N$81,3,FALSE),IF(_xlpm.x=0,"",_xlpm.x)))</f>
        <v/>
      </c>
      <c r="M3735" s="46" t="str">
        <f>IF($I3735="","",_xlfn.LET(_xlpm.x,VLOOKUP($I3735,'2026-01-09_taxon-match'!$A$2:$N$81,5,FALSE),IF(_xlpm.x=0,"",_xlpm.x)))</f>
        <v/>
      </c>
      <c r="N3735" s="46" t="str">
        <f>IF($I3735="","",_xlfn.LET(_xlpm.x,VLOOKUP($I3735,'2026-01-09_taxon-match'!$A$2:$N$81,6,FALSE),IF(_xlpm.x=0,"",_xlpm.x)))</f>
        <v/>
      </c>
      <c r="O3735" s="46" t="str">
        <f>IF($I3735="","",_xlfn.LET(_xlpm.x,VLOOKUP($I3735,'2026-01-09_taxon-match'!$A$2:$N$81,7,FALSE),IF(_xlpm.x=0,"",_xlpm.x)))</f>
        <v/>
      </c>
      <c r="P3735" s="46" t="str">
        <f>IF($I3735="","",_xlfn.LET(_xlpm.x,VLOOKUP($I3735,'2026-01-09_taxon-match'!$A$2:$N$81,8,FALSE),IF(_xlpm.x=0,"",_xlpm.x)))</f>
        <v/>
      </c>
      <c r="Q3735" s="46" t="str">
        <f>IF($I3735="","",_xlfn.LET(_xlpm.x,VLOOKUP($I3735,'2026-01-09_taxon-match'!$A$2:$N$81,9,FALSE),IF(_xlpm.x=0,"",_xlpm.x)))</f>
        <v/>
      </c>
      <c r="R3735" s="46" t="str">
        <f>IF($I3735="","",_xlfn.LET(_xlpm.x,VLOOKUP($I3735,'2026-01-09_taxon-match'!$A$2:$N$81,10,FALSE),IF(_xlpm.x=0,"",_xlpm.x)))</f>
        <v/>
      </c>
      <c r="S3735" s="46" t="str">
        <f>IF($I3735="","",_xlfn.LET(_xlpm.x,VLOOKUP($I3735,'2026-01-09_taxon-match'!$A$2:$N$81,11,FALSE),IF(_xlpm.x=0,"",_xlpm.x)))</f>
        <v/>
      </c>
      <c r="T3735" s="46" t="str">
        <f>IF($I3735="","",_xlfn.LET(_xlpm.x,VLOOKUP($I3735,'2026-01-09_taxon-match'!$A$2:$N$81,13,FALSE),IF(_xlpm.x=0,"",_xlpm.x)))</f>
        <v/>
      </c>
      <c r="U3735" s="15"/>
      <c r="V3735" s="46" t="s">
        <v>221</v>
      </c>
      <c r="W3735" s="15"/>
      <c r="X3735" s="15"/>
      <c r="Y3735" s="46" t="str">
        <f>IF(V3735="","",_xlfn.LET(_xlpm.x,VLOOKUP(V3735,'Drop-down_menus'!$D$2:$E$13,2,FALSE),IF(_xlpm.x=0,"",_xlpm.x)))</f>
        <v>https://orcid.org/0000-0002-5199-9817</v>
      </c>
      <c r="Z3735" s="46" t="str">
        <f>IF(W3735="","",_xlfn.LET(_xlpm.x,VLOOKUP(W3735,'Drop-down_menus'!$D$2:$E$13,2,FALSE),IF(_xlpm.x=0,"",_xlpm.x)))</f>
        <v/>
      </c>
      <c r="AA3735" s="46" t="str">
        <f>IF(X3735="","",_xlfn.LET(_xlpm.x,VLOOKUP(X3735,'Drop-down_menus'!$D$2:$E$13,2,FALSE),IF(_xlpm.x=0,"",_xlpm.x)))</f>
        <v/>
      </c>
      <c r="AB3735" s="14" t="s">
        <v>527</v>
      </c>
      <c r="AC3735" s="14" t="s">
        <v>533</v>
      </c>
      <c r="AD3735" s="46" t="s">
        <v>222</v>
      </c>
      <c r="AE3735" s="46" t="s">
        <v>28</v>
      </c>
      <c r="AF3735" s="46" t="s">
        <v>42</v>
      </c>
      <c r="AG3735" s="46" t="str">
        <f>IF(AE3735="","",_xlfn.LET(_xlpm.x,VLOOKUP(AE3735,'Drop-down_menus'!$D$2:$E$13,2,FALSE),IF(_xlpm.x=0,"",_xlpm.x)))</f>
        <v>https://orcid.org/0000-0002-9037-7623</v>
      </c>
      <c r="AH3735" s="46" t="str">
        <f>IF(AF3735="","",_xlfn.LET(_xlpm.x,VLOOKUP(AF3735,'Drop-down_menus'!$D$2:$E$13,2,FALSE),IF(_xlpm.x=0,"",_xlpm.x)))</f>
        <v/>
      </c>
    </row>
    <row r="3736" spans="1:34" ht="15" customHeight="1">
      <c r="A3736" s="46">
        <v>1340</v>
      </c>
      <c r="B3736" s="2">
        <v>4791</v>
      </c>
      <c r="C3736" s="46" t="s">
        <v>835</v>
      </c>
      <c r="D3736" s="46" t="b">
        <f>COUNTIF(Events!$B$2:$B$171, C3736) &gt; 0</f>
        <v>1</v>
      </c>
      <c r="E3736" s="15" t="s">
        <v>530</v>
      </c>
      <c r="F3736" s="15" t="s">
        <v>531</v>
      </c>
      <c r="G3736" s="15"/>
      <c r="H3736" s="15"/>
      <c r="I3736" s="15"/>
      <c r="J3736" s="46" t="str">
        <f>IF(I3736="","",_xlfn.LET(_xlpm.x,VLOOKUP(I3736,'2026-01-09_taxon-match'!$A$2:$N$81,4,FALSE),IF(_xlpm.x=0,"",_xlpm.x)))</f>
        <v/>
      </c>
      <c r="K3736" s="15"/>
      <c r="L3736" s="46" t="str">
        <f>IF(I3736="","",_xlfn.LET(_xlpm.x,VLOOKUP(I3736,'2026-01-09_taxon-match'!$A$2:$N$81,3,FALSE),IF(_xlpm.x=0,"",_xlpm.x)))</f>
        <v/>
      </c>
      <c r="M3736" s="46" t="str">
        <f>IF($I3736="","",_xlfn.LET(_xlpm.x,VLOOKUP($I3736,'2026-01-09_taxon-match'!$A$2:$N$81,5,FALSE),IF(_xlpm.x=0,"",_xlpm.x)))</f>
        <v/>
      </c>
      <c r="N3736" s="46" t="str">
        <f>IF($I3736="","",_xlfn.LET(_xlpm.x,VLOOKUP($I3736,'2026-01-09_taxon-match'!$A$2:$N$81,6,FALSE),IF(_xlpm.x=0,"",_xlpm.x)))</f>
        <v/>
      </c>
      <c r="O3736" s="46" t="str">
        <f>IF($I3736="","",_xlfn.LET(_xlpm.x,VLOOKUP($I3736,'2026-01-09_taxon-match'!$A$2:$N$81,7,FALSE),IF(_xlpm.x=0,"",_xlpm.x)))</f>
        <v/>
      </c>
      <c r="P3736" s="46" t="str">
        <f>IF($I3736="","",_xlfn.LET(_xlpm.x,VLOOKUP($I3736,'2026-01-09_taxon-match'!$A$2:$N$81,8,FALSE),IF(_xlpm.x=0,"",_xlpm.x)))</f>
        <v/>
      </c>
      <c r="Q3736" s="46" t="str">
        <f>IF($I3736="","",_xlfn.LET(_xlpm.x,VLOOKUP($I3736,'2026-01-09_taxon-match'!$A$2:$N$81,9,FALSE),IF(_xlpm.x=0,"",_xlpm.x)))</f>
        <v/>
      </c>
      <c r="R3736" s="46" t="str">
        <f>IF($I3736="","",_xlfn.LET(_xlpm.x,VLOOKUP($I3736,'2026-01-09_taxon-match'!$A$2:$N$81,10,FALSE),IF(_xlpm.x=0,"",_xlpm.x)))</f>
        <v/>
      </c>
      <c r="S3736" s="46" t="str">
        <f>IF($I3736="","",_xlfn.LET(_xlpm.x,VLOOKUP($I3736,'2026-01-09_taxon-match'!$A$2:$N$81,11,FALSE),IF(_xlpm.x=0,"",_xlpm.x)))</f>
        <v/>
      </c>
      <c r="T3736" s="46" t="str">
        <f>IF($I3736="","",_xlfn.LET(_xlpm.x,VLOOKUP($I3736,'2026-01-09_taxon-match'!$A$2:$N$81,13,FALSE),IF(_xlpm.x=0,"",_xlpm.x)))</f>
        <v/>
      </c>
      <c r="U3736" s="15"/>
      <c r="V3736" s="46" t="s">
        <v>221</v>
      </c>
      <c r="W3736" s="15"/>
      <c r="X3736" s="15"/>
      <c r="Y3736" s="46" t="str">
        <f>IF(V3736="","",_xlfn.LET(_xlpm.x,VLOOKUP(V3736,'Drop-down_menus'!$D$2:$E$13,2,FALSE),IF(_xlpm.x=0,"",_xlpm.x)))</f>
        <v>https://orcid.org/0000-0002-5199-9817</v>
      </c>
      <c r="Z3736" s="46" t="str">
        <f>IF(W3736="","",_xlfn.LET(_xlpm.x,VLOOKUP(W3736,'Drop-down_menus'!$D$2:$E$13,2,FALSE),IF(_xlpm.x=0,"",_xlpm.x)))</f>
        <v/>
      </c>
      <c r="AA3736" s="46" t="str">
        <f>IF(X3736="","",_xlfn.LET(_xlpm.x,VLOOKUP(X3736,'Drop-down_menus'!$D$2:$E$13,2,FALSE),IF(_xlpm.x=0,"",_xlpm.x)))</f>
        <v/>
      </c>
      <c r="AB3736" s="14" t="s">
        <v>245</v>
      </c>
      <c r="AC3736" s="14"/>
      <c r="AD3736" s="46" t="s">
        <v>222</v>
      </c>
      <c r="AE3736" s="46" t="s">
        <v>28</v>
      </c>
      <c r="AF3736" s="46" t="s">
        <v>42</v>
      </c>
      <c r="AG3736" s="46" t="str">
        <f>IF(AE3736="","",_xlfn.LET(_xlpm.x,VLOOKUP(AE3736,'Drop-down_menus'!$D$2:$E$13,2,FALSE),IF(_xlpm.x=0,"",_xlpm.x)))</f>
        <v>https://orcid.org/0000-0002-9037-7623</v>
      </c>
      <c r="AH3736" s="46" t="str">
        <f>IF(AF3736="","",_xlfn.LET(_xlpm.x,VLOOKUP(AF3736,'Drop-down_menus'!$D$2:$E$13,2,FALSE),IF(_xlpm.x=0,"",_xlpm.x)))</f>
        <v/>
      </c>
    </row>
    <row r="3737" spans="1:34" ht="15" customHeight="1">
      <c r="A3737" s="46">
        <v>1341</v>
      </c>
      <c r="B3737" s="2">
        <v>4792</v>
      </c>
      <c r="C3737" s="46" t="s">
        <v>835</v>
      </c>
      <c r="D3737" s="46" t="b">
        <f>COUNTIF(Events!$B$2:$B$171, C3737) &gt; 0</f>
        <v>1</v>
      </c>
      <c r="E3737" s="15" t="s">
        <v>530</v>
      </c>
      <c r="F3737" s="15" t="s">
        <v>531</v>
      </c>
      <c r="G3737" s="15"/>
      <c r="H3737" s="15"/>
      <c r="I3737" s="15"/>
      <c r="J3737" s="46" t="str">
        <f>IF(I3737="","",_xlfn.LET(_xlpm.x,VLOOKUP(I3737,'2026-01-09_taxon-match'!$A$2:$N$81,4,FALSE),IF(_xlpm.x=0,"",_xlpm.x)))</f>
        <v/>
      </c>
      <c r="K3737" s="15"/>
      <c r="L3737" s="46" t="str">
        <f>IF(I3737="","",_xlfn.LET(_xlpm.x,VLOOKUP(I3737,'2026-01-09_taxon-match'!$A$2:$N$81,3,FALSE),IF(_xlpm.x=0,"",_xlpm.x)))</f>
        <v/>
      </c>
      <c r="M3737" s="46" t="str">
        <f>IF($I3737="","",_xlfn.LET(_xlpm.x,VLOOKUP($I3737,'2026-01-09_taxon-match'!$A$2:$N$81,5,FALSE),IF(_xlpm.x=0,"",_xlpm.x)))</f>
        <v/>
      </c>
      <c r="N3737" s="46" t="str">
        <f>IF($I3737="","",_xlfn.LET(_xlpm.x,VLOOKUP($I3737,'2026-01-09_taxon-match'!$A$2:$N$81,6,FALSE),IF(_xlpm.x=0,"",_xlpm.x)))</f>
        <v/>
      </c>
      <c r="O3737" s="46" t="str">
        <f>IF($I3737="","",_xlfn.LET(_xlpm.x,VLOOKUP($I3737,'2026-01-09_taxon-match'!$A$2:$N$81,7,FALSE),IF(_xlpm.x=0,"",_xlpm.x)))</f>
        <v/>
      </c>
      <c r="P3737" s="46" t="str">
        <f>IF($I3737="","",_xlfn.LET(_xlpm.x,VLOOKUP($I3737,'2026-01-09_taxon-match'!$A$2:$N$81,8,FALSE),IF(_xlpm.x=0,"",_xlpm.x)))</f>
        <v/>
      </c>
      <c r="Q3737" s="46" t="str">
        <f>IF($I3737="","",_xlfn.LET(_xlpm.x,VLOOKUP($I3737,'2026-01-09_taxon-match'!$A$2:$N$81,9,FALSE),IF(_xlpm.x=0,"",_xlpm.x)))</f>
        <v/>
      </c>
      <c r="R3737" s="46" t="str">
        <f>IF($I3737="","",_xlfn.LET(_xlpm.x,VLOOKUP($I3737,'2026-01-09_taxon-match'!$A$2:$N$81,10,FALSE),IF(_xlpm.x=0,"",_xlpm.x)))</f>
        <v/>
      </c>
      <c r="S3737" s="46" t="str">
        <f>IF($I3737="","",_xlfn.LET(_xlpm.x,VLOOKUP($I3737,'2026-01-09_taxon-match'!$A$2:$N$81,11,FALSE),IF(_xlpm.x=0,"",_xlpm.x)))</f>
        <v/>
      </c>
      <c r="T3737" s="46" t="str">
        <f>IF($I3737="","",_xlfn.LET(_xlpm.x,VLOOKUP($I3737,'2026-01-09_taxon-match'!$A$2:$N$81,13,FALSE),IF(_xlpm.x=0,"",_xlpm.x)))</f>
        <v/>
      </c>
      <c r="U3737" s="15"/>
      <c r="V3737" s="46" t="s">
        <v>221</v>
      </c>
      <c r="W3737" s="15"/>
      <c r="X3737" s="15"/>
      <c r="Y3737" s="46" t="str">
        <f>IF(V3737="","",_xlfn.LET(_xlpm.x,VLOOKUP(V3737,'Drop-down_menus'!$D$2:$E$13,2,FALSE),IF(_xlpm.x=0,"",_xlpm.x)))</f>
        <v>https://orcid.org/0000-0002-5199-9817</v>
      </c>
      <c r="Z3737" s="46" t="str">
        <f>IF(W3737="","",_xlfn.LET(_xlpm.x,VLOOKUP(W3737,'Drop-down_menus'!$D$2:$E$13,2,FALSE),IF(_xlpm.x=0,"",_xlpm.x)))</f>
        <v/>
      </c>
      <c r="AA3737" s="46" t="str">
        <f>IF(X3737="","",_xlfn.LET(_xlpm.x,VLOOKUP(X3737,'Drop-down_menus'!$D$2:$E$13,2,FALSE),IF(_xlpm.x=0,"",_xlpm.x)))</f>
        <v/>
      </c>
      <c r="AB3737" s="14" t="s">
        <v>245</v>
      </c>
      <c r="AC3737" s="14"/>
      <c r="AD3737" s="46" t="s">
        <v>222</v>
      </c>
      <c r="AE3737" s="46" t="s">
        <v>28</v>
      </c>
      <c r="AF3737" s="46" t="s">
        <v>42</v>
      </c>
      <c r="AG3737" s="46" t="str">
        <f>IF(AE3737="","",_xlfn.LET(_xlpm.x,VLOOKUP(AE3737,'Drop-down_menus'!$D$2:$E$13,2,FALSE),IF(_xlpm.x=0,"",_xlpm.x)))</f>
        <v>https://orcid.org/0000-0002-9037-7623</v>
      </c>
      <c r="AH3737" s="46" t="str">
        <f>IF(AF3737="","",_xlfn.LET(_xlpm.x,VLOOKUP(AF3737,'Drop-down_menus'!$D$2:$E$13,2,FALSE),IF(_xlpm.x=0,"",_xlpm.x)))</f>
        <v/>
      </c>
    </row>
    <row r="3738" spans="1:34" ht="15" customHeight="1">
      <c r="A3738" s="46">
        <v>1342</v>
      </c>
      <c r="B3738" s="2">
        <v>4793</v>
      </c>
      <c r="C3738" s="46" t="s">
        <v>835</v>
      </c>
      <c r="D3738" s="46" t="b">
        <f>COUNTIF(Events!$B$2:$B$171, C3738) &gt; 0</f>
        <v>1</v>
      </c>
      <c r="E3738" s="15" t="s">
        <v>530</v>
      </c>
      <c r="F3738" s="15" t="s">
        <v>531</v>
      </c>
      <c r="G3738" s="15"/>
      <c r="H3738" s="15"/>
      <c r="I3738" s="15"/>
      <c r="J3738" s="46" t="str">
        <f>IF(I3738="","",_xlfn.LET(_xlpm.x,VLOOKUP(I3738,'2026-01-09_taxon-match'!$A$2:$N$81,4,FALSE),IF(_xlpm.x=0,"",_xlpm.x)))</f>
        <v/>
      </c>
      <c r="K3738" s="15"/>
      <c r="L3738" s="46" t="str">
        <f>IF(I3738="","",_xlfn.LET(_xlpm.x,VLOOKUP(I3738,'2026-01-09_taxon-match'!$A$2:$N$81,3,FALSE),IF(_xlpm.x=0,"",_xlpm.x)))</f>
        <v/>
      </c>
      <c r="M3738" s="46" t="str">
        <f>IF($I3738="","",_xlfn.LET(_xlpm.x,VLOOKUP($I3738,'2026-01-09_taxon-match'!$A$2:$N$81,5,FALSE),IF(_xlpm.x=0,"",_xlpm.x)))</f>
        <v/>
      </c>
      <c r="N3738" s="46" t="str">
        <f>IF($I3738="","",_xlfn.LET(_xlpm.x,VLOOKUP($I3738,'2026-01-09_taxon-match'!$A$2:$N$81,6,FALSE),IF(_xlpm.x=0,"",_xlpm.x)))</f>
        <v/>
      </c>
      <c r="O3738" s="46" t="str">
        <f>IF($I3738="","",_xlfn.LET(_xlpm.x,VLOOKUP($I3738,'2026-01-09_taxon-match'!$A$2:$N$81,7,FALSE),IF(_xlpm.x=0,"",_xlpm.x)))</f>
        <v/>
      </c>
      <c r="P3738" s="46" t="str">
        <f>IF($I3738="","",_xlfn.LET(_xlpm.x,VLOOKUP($I3738,'2026-01-09_taxon-match'!$A$2:$N$81,8,FALSE),IF(_xlpm.x=0,"",_xlpm.x)))</f>
        <v/>
      </c>
      <c r="Q3738" s="46" t="str">
        <f>IF($I3738="","",_xlfn.LET(_xlpm.x,VLOOKUP($I3738,'2026-01-09_taxon-match'!$A$2:$N$81,9,FALSE),IF(_xlpm.x=0,"",_xlpm.x)))</f>
        <v/>
      </c>
      <c r="R3738" s="46" t="str">
        <f>IF($I3738="","",_xlfn.LET(_xlpm.x,VLOOKUP($I3738,'2026-01-09_taxon-match'!$A$2:$N$81,10,FALSE),IF(_xlpm.x=0,"",_xlpm.x)))</f>
        <v/>
      </c>
      <c r="S3738" s="46" t="str">
        <f>IF($I3738="","",_xlfn.LET(_xlpm.x,VLOOKUP($I3738,'2026-01-09_taxon-match'!$A$2:$N$81,11,FALSE),IF(_xlpm.x=0,"",_xlpm.x)))</f>
        <v/>
      </c>
      <c r="T3738" s="46" t="str">
        <f>IF($I3738="","",_xlfn.LET(_xlpm.x,VLOOKUP($I3738,'2026-01-09_taxon-match'!$A$2:$N$81,13,FALSE),IF(_xlpm.x=0,"",_xlpm.x)))</f>
        <v/>
      </c>
      <c r="U3738" s="15"/>
      <c r="V3738" s="46" t="s">
        <v>221</v>
      </c>
      <c r="W3738" s="15"/>
      <c r="X3738" s="15"/>
      <c r="Y3738" s="46" t="str">
        <f>IF(V3738="","",_xlfn.LET(_xlpm.x,VLOOKUP(V3738,'Drop-down_menus'!$D$2:$E$13,2,FALSE),IF(_xlpm.x=0,"",_xlpm.x)))</f>
        <v>https://orcid.org/0000-0002-5199-9817</v>
      </c>
      <c r="Z3738" s="46" t="str">
        <f>IF(W3738="","",_xlfn.LET(_xlpm.x,VLOOKUP(W3738,'Drop-down_menus'!$D$2:$E$13,2,FALSE),IF(_xlpm.x=0,"",_xlpm.x)))</f>
        <v/>
      </c>
      <c r="AA3738" s="46" t="str">
        <f>IF(X3738="","",_xlfn.LET(_xlpm.x,VLOOKUP(X3738,'Drop-down_menus'!$D$2:$E$13,2,FALSE),IF(_xlpm.x=0,"",_xlpm.x)))</f>
        <v/>
      </c>
      <c r="AB3738" s="14" t="s">
        <v>245</v>
      </c>
      <c r="AC3738" s="14"/>
      <c r="AD3738" s="46" t="s">
        <v>222</v>
      </c>
      <c r="AE3738" s="46" t="s">
        <v>28</v>
      </c>
      <c r="AF3738" s="46" t="s">
        <v>42</v>
      </c>
      <c r="AG3738" s="46" t="str">
        <f>IF(AE3738="","",_xlfn.LET(_xlpm.x,VLOOKUP(AE3738,'Drop-down_menus'!$D$2:$E$13,2,FALSE),IF(_xlpm.x=0,"",_xlpm.x)))</f>
        <v>https://orcid.org/0000-0002-9037-7623</v>
      </c>
      <c r="AH3738" s="46" t="str">
        <f>IF(AF3738="","",_xlfn.LET(_xlpm.x,VLOOKUP(AF3738,'Drop-down_menus'!$D$2:$E$13,2,FALSE),IF(_xlpm.x=0,"",_xlpm.x)))</f>
        <v/>
      </c>
    </row>
    <row r="3739" spans="1:34" ht="15" customHeight="1">
      <c r="A3739" s="46">
        <v>1340</v>
      </c>
      <c r="B3739" s="2">
        <v>4794</v>
      </c>
      <c r="C3739" s="46" t="s">
        <v>835</v>
      </c>
      <c r="D3739" s="46" t="b">
        <f>COUNTIF(Events!$B$2:$B$171, C3739) &gt; 0</f>
        <v>1</v>
      </c>
      <c r="E3739" s="15" t="s">
        <v>164</v>
      </c>
      <c r="F3739" s="15" t="s">
        <v>1082</v>
      </c>
      <c r="G3739" s="15"/>
      <c r="H3739" s="15"/>
      <c r="I3739" s="15"/>
      <c r="J3739" s="46" t="str">
        <f>IF(I3739="","",_xlfn.LET(_xlpm.x,VLOOKUP(I3739,'2026-01-09_taxon-match'!$A$2:$N$81,4,FALSE),IF(_xlpm.x=0,"",_xlpm.x)))</f>
        <v/>
      </c>
      <c r="K3739" s="15"/>
      <c r="L3739" s="46" t="str">
        <f>IF(I3739="","",_xlfn.LET(_xlpm.x,VLOOKUP(I3739,'2026-01-09_taxon-match'!$A$2:$N$81,3,FALSE),IF(_xlpm.x=0,"",_xlpm.x)))</f>
        <v/>
      </c>
      <c r="M3739" s="46" t="str">
        <f>IF($I3739="","",_xlfn.LET(_xlpm.x,VLOOKUP($I3739,'2026-01-09_taxon-match'!$A$2:$N$81,5,FALSE),IF(_xlpm.x=0,"",_xlpm.x)))</f>
        <v/>
      </c>
      <c r="N3739" s="46" t="str">
        <f>IF($I3739="","",_xlfn.LET(_xlpm.x,VLOOKUP($I3739,'2026-01-09_taxon-match'!$A$2:$N$81,6,FALSE),IF(_xlpm.x=0,"",_xlpm.x)))</f>
        <v/>
      </c>
      <c r="O3739" s="46" t="str">
        <f>IF($I3739="","",_xlfn.LET(_xlpm.x,VLOOKUP($I3739,'2026-01-09_taxon-match'!$A$2:$N$81,7,FALSE),IF(_xlpm.x=0,"",_xlpm.x)))</f>
        <v/>
      </c>
      <c r="P3739" s="46" t="str">
        <f>IF($I3739="","",_xlfn.LET(_xlpm.x,VLOOKUP($I3739,'2026-01-09_taxon-match'!$A$2:$N$81,8,FALSE),IF(_xlpm.x=0,"",_xlpm.x)))</f>
        <v/>
      </c>
      <c r="Q3739" s="46" t="str">
        <f>IF($I3739="","",_xlfn.LET(_xlpm.x,VLOOKUP($I3739,'2026-01-09_taxon-match'!$A$2:$N$81,9,FALSE),IF(_xlpm.x=0,"",_xlpm.x)))</f>
        <v/>
      </c>
      <c r="R3739" s="46" t="str">
        <f>IF($I3739="","",_xlfn.LET(_xlpm.x,VLOOKUP($I3739,'2026-01-09_taxon-match'!$A$2:$N$81,10,FALSE),IF(_xlpm.x=0,"",_xlpm.x)))</f>
        <v/>
      </c>
      <c r="S3739" s="46" t="str">
        <f>IF($I3739="","",_xlfn.LET(_xlpm.x,VLOOKUP($I3739,'2026-01-09_taxon-match'!$A$2:$N$81,11,FALSE),IF(_xlpm.x=0,"",_xlpm.x)))</f>
        <v/>
      </c>
      <c r="T3739" s="46" t="str">
        <f>IF($I3739="","",_xlfn.LET(_xlpm.x,VLOOKUP($I3739,'2026-01-09_taxon-match'!$A$2:$N$81,13,FALSE),IF(_xlpm.x=0,"",_xlpm.x)))</f>
        <v/>
      </c>
      <c r="U3739" s="15"/>
      <c r="V3739" s="46" t="s">
        <v>221</v>
      </c>
      <c r="W3739" s="15"/>
      <c r="X3739" s="15"/>
      <c r="Y3739" s="46" t="str">
        <f>IF(V3739="","",_xlfn.LET(_xlpm.x,VLOOKUP(V3739,'Drop-down_menus'!$D$2:$E$13,2,FALSE),IF(_xlpm.x=0,"",_xlpm.x)))</f>
        <v>https://orcid.org/0000-0002-5199-9817</v>
      </c>
      <c r="Z3739" s="46" t="str">
        <f>IF(W3739="","",_xlfn.LET(_xlpm.x,VLOOKUP(W3739,'Drop-down_menus'!$D$2:$E$13,2,FALSE),IF(_xlpm.x=0,"",_xlpm.x)))</f>
        <v/>
      </c>
      <c r="AA3739" s="46" t="str">
        <f>IF(X3739="","",_xlfn.LET(_xlpm.x,VLOOKUP(X3739,'Drop-down_menus'!$D$2:$E$13,2,FALSE),IF(_xlpm.x=0,"",_xlpm.x)))</f>
        <v/>
      </c>
      <c r="AB3739" s="14" t="s">
        <v>197</v>
      </c>
      <c r="AC3739" s="14"/>
      <c r="AD3739" s="46" t="s">
        <v>222</v>
      </c>
      <c r="AE3739" s="46" t="s">
        <v>28</v>
      </c>
      <c r="AF3739" s="46" t="s">
        <v>42</v>
      </c>
      <c r="AG3739" s="46" t="str">
        <f>IF(AE3739="","",_xlfn.LET(_xlpm.x,VLOOKUP(AE3739,'Drop-down_menus'!$D$2:$E$13,2,FALSE),IF(_xlpm.x=0,"",_xlpm.x)))</f>
        <v>https://orcid.org/0000-0002-9037-7623</v>
      </c>
      <c r="AH3739" s="46" t="str">
        <f>IF(AF3739="","",_xlfn.LET(_xlpm.x,VLOOKUP(AF3739,'Drop-down_menus'!$D$2:$E$13,2,FALSE),IF(_xlpm.x=0,"",_xlpm.x)))</f>
        <v/>
      </c>
    </row>
    <row r="3740" spans="1:34" ht="15" customHeight="1">
      <c r="A3740" s="46">
        <v>1340</v>
      </c>
      <c r="B3740" s="2">
        <v>4795</v>
      </c>
      <c r="C3740" s="46" t="s">
        <v>835</v>
      </c>
      <c r="D3740" s="46" t="b">
        <f>COUNTIF(Events!$B$2:$B$171, C3740) &gt; 0</f>
        <v>1</v>
      </c>
      <c r="E3740" s="15" t="s">
        <v>164</v>
      </c>
      <c r="F3740" s="15" t="s">
        <v>1082</v>
      </c>
      <c r="G3740" s="15"/>
      <c r="H3740" s="15"/>
      <c r="I3740" s="15"/>
      <c r="J3740" s="46" t="str">
        <f>IF(I3740="","",_xlfn.LET(_xlpm.x,VLOOKUP(I3740,'2026-01-09_taxon-match'!$A$2:$N$81,4,FALSE),IF(_xlpm.x=0,"",_xlpm.x)))</f>
        <v/>
      </c>
      <c r="K3740" s="15"/>
      <c r="L3740" s="46" t="str">
        <f>IF(I3740="","",_xlfn.LET(_xlpm.x,VLOOKUP(I3740,'2026-01-09_taxon-match'!$A$2:$N$81,3,FALSE),IF(_xlpm.x=0,"",_xlpm.x)))</f>
        <v/>
      </c>
      <c r="M3740" s="46" t="str">
        <f>IF($I3740="","",_xlfn.LET(_xlpm.x,VLOOKUP($I3740,'2026-01-09_taxon-match'!$A$2:$N$81,5,FALSE),IF(_xlpm.x=0,"",_xlpm.x)))</f>
        <v/>
      </c>
      <c r="N3740" s="46" t="str">
        <f>IF($I3740="","",_xlfn.LET(_xlpm.x,VLOOKUP($I3740,'2026-01-09_taxon-match'!$A$2:$N$81,6,FALSE),IF(_xlpm.x=0,"",_xlpm.x)))</f>
        <v/>
      </c>
      <c r="O3740" s="46" t="str">
        <f>IF($I3740="","",_xlfn.LET(_xlpm.x,VLOOKUP($I3740,'2026-01-09_taxon-match'!$A$2:$N$81,7,FALSE),IF(_xlpm.x=0,"",_xlpm.x)))</f>
        <v/>
      </c>
      <c r="P3740" s="46" t="str">
        <f>IF($I3740="","",_xlfn.LET(_xlpm.x,VLOOKUP($I3740,'2026-01-09_taxon-match'!$A$2:$N$81,8,FALSE),IF(_xlpm.x=0,"",_xlpm.x)))</f>
        <v/>
      </c>
      <c r="Q3740" s="46" t="str">
        <f>IF($I3740="","",_xlfn.LET(_xlpm.x,VLOOKUP($I3740,'2026-01-09_taxon-match'!$A$2:$N$81,9,FALSE),IF(_xlpm.x=0,"",_xlpm.x)))</f>
        <v/>
      </c>
      <c r="R3740" s="46" t="str">
        <f>IF($I3740="","",_xlfn.LET(_xlpm.x,VLOOKUP($I3740,'2026-01-09_taxon-match'!$A$2:$N$81,10,FALSE),IF(_xlpm.x=0,"",_xlpm.x)))</f>
        <v/>
      </c>
      <c r="S3740" s="46" t="str">
        <f>IF($I3740="","",_xlfn.LET(_xlpm.x,VLOOKUP($I3740,'2026-01-09_taxon-match'!$A$2:$N$81,11,FALSE),IF(_xlpm.x=0,"",_xlpm.x)))</f>
        <v/>
      </c>
      <c r="T3740" s="46" t="str">
        <f>IF($I3740="","",_xlfn.LET(_xlpm.x,VLOOKUP($I3740,'2026-01-09_taxon-match'!$A$2:$N$81,13,FALSE),IF(_xlpm.x=0,"",_xlpm.x)))</f>
        <v/>
      </c>
      <c r="U3740" s="15"/>
      <c r="V3740" s="46" t="s">
        <v>221</v>
      </c>
      <c r="W3740" s="15"/>
      <c r="X3740" s="15"/>
      <c r="Y3740" s="46" t="str">
        <f>IF(V3740="","",_xlfn.LET(_xlpm.x,VLOOKUP(V3740,'Drop-down_menus'!$D$2:$E$13,2,FALSE),IF(_xlpm.x=0,"",_xlpm.x)))</f>
        <v>https://orcid.org/0000-0002-5199-9817</v>
      </c>
      <c r="Z3740" s="46" t="str">
        <f>IF(W3740="","",_xlfn.LET(_xlpm.x,VLOOKUP(W3740,'Drop-down_menus'!$D$2:$E$13,2,FALSE),IF(_xlpm.x=0,"",_xlpm.x)))</f>
        <v/>
      </c>
      <c r="AA3740" s="46" t="str">
        <f>IF(X3740="","",_xlfn.LET(_xlpm.x,VLOOKUP(X3740,'Drop-down_menus'!$D$2:$E$13,2,FALSE),IF(_xlpm.x=0,"",_xlpm.x)))</f>
        <v/>
      </c>
      <c r="AB3740" s="14" t="s">
        <v>197</v>
      </c>
      <c r="AC3740" s="14"/>
      <c r="AD3740" s="46" t="s">
        <v>222</v>
      </c>
      <c r="AE3740" s="46" t="s">
        <v>28</v>
      </c>
      <c r="AF3740" s="46" t="s">
        <v>42</v>
      </c>
      <c r="AG3740" s="46" t="str">
        <f>IF(AE3740="","",_xlfn.LET(_xlpm.x,VLOOKUP(AE3740,'Drop-down_menus'!$D$2:$E$13,2,FALSE),IF(_xlpm.x=0,"",_xlpm.x)))</f>
        <v>https://orcid.org/0000-0002-9037-7623</v>
      </c>
      <c r="AH3740" s="46" t="str">
        <f>IF(AF3740="","",_xlfn.LET(_xlpm.x,VLOOKUP(AF3740,'Drop-down_menus'!$D$2:$E$13,2,FALSE),IF(_xlpm.x=0,"",_xlpm.x)))</f>
        <v/>
      </c>
    </row>
    <row r="3741" spans="1:34" ht="15" customHeight="1">
      <c r="A3741" s="46">
        <v>1340</v>
      </c>
      <c r="B3741" s="2">
        <v>4796</v>
      </c>
      <c r="C3741" s="46" t="s">
        <v>835</v>
      </c>
      <c r="D3741" s="46" t="b">
        <f>COUNTIF(Events!$B$2:$B$171, C3741) &gt; 0</f>
        <v>1</v>
      </c>
      <c r="E3741" s="15" t="s">
        <v>164</v>
      </c>
      <c r="F3741" s="15" t="s">
        <v>1082</v>
      </c>
      <c r="G3741" s="15"/>
      <c r="H3741" s="15"/>
      <c r="I3741" s="15"/>
      <c r="J3741" s="46" t="str">
        <f>IF(I3741="","",_xlfn.LET(_xlpm.x,VLOOKUP(I3741,'2026-01-09_taxon-match'!$A$2:$N$81,4,FALSE),IF(_xlpm.x=0,"",_xlpm.x)))</f>
        <v/>
      </c>
      <c r="K3741" s="15"/>
      <c r="L3741" s="46" t="str">
        <f>IF(I3741="","",_xlfn.LET(_xlpm.x,VLOOKUP(I3741,'2026-01-09_taxon-match'!$A$2:$N$81,3,FALSE),IF(_xlpm.x=0,"",_xlpm.x)))</f>
        <v/>
      </c>
      <c r="M3741" s="46" t="str">
        <f>IF($I3741="","",_xlfn.LET(_xlpm.x,VLOOKUP($I3741,'2026-01-09_taxon-match'!$A$2:$N$81,5,FALSE),IF(_xlpm.x=0,"",_xlpm.x)))</f>
        <v/>
      </c>
      <c r="N3741" s="46" t="str">
        <f>IF($I3741="","",_xlfn.LET(_xlpm.x,VLOOKUP($I3741,'2026-01-09_taxon-match'!$A$2:$N$81,6,FALSE),IF(_xlpm.x=0,"",_xlpm.x)))</f>
        <v/>
      </c>
      <c r="O3741" s="46" t="str">
        <f>IF($I3741="","",_xlfn.LET(_xlpm.x,VLOOKUP($I3741,'2026-01-09_taxon-match'!$A$2:$N$81,7,FALSE),IF(_xlpm.x=0,"",_xlpm.x)))</f>
        <v/>
      </c>
      <c r="P3741" s="46" t="str">
        <f>IF($I3741="","",_xlfn.LET(_xlpm.x,VLOOKUP($I3741,'2026-01-09_taxon-match'!$A$2:$N$81,8,FALSE),IF(_xlpm.x=0,"",_xlpm.x)))</f>
        <v/>
      </c>
      <c r="Q3741" s="46" t="str">
        <f>IF($I3741="","",_xlfn.LET(_xlpm.x,VLOOKUP($I3741,'2026-01-09_taxon-match'!$A$2:$N$81,9,FALSE),IF(_xlpm.x=0,"",_xlpm.x)))</f>
        <v/>
      </c>
      <c r="R3741" s="46" t="str">
        <f>IF($I3741="","",_xlfn.LET(_xlpm.x,VLOOKUP($I3741,'2026-01-09_taxon-match'!$A$2:$N$81,10,FALSE),IF(_xlpm.x=0,"",_xlpm.x)))</f>
        <v/>
      </c>
      <c r="S3741" s="46" t="str">
        <f>IF($I3741="","",_xlfn.LET(_xlpm.x,VLOOKUP($I3741,'2026-01-09_taxon-match'!$A$2:$N$81,11,FALSE),IF(_xlpm.x=0,"",_xlpm.x)))</f>
        <v/>
      </c>
      <c r="T3741" s="46" t="str">
        <f>IF($I3741="","",_xlfn.LET(_xlpm.x,VLOOKUP($I3741,'2026-01-09_taxon-match'!$A$2:$N$81,13,FALSE),IF(_xlpm.x=0,"",_xlpm.x)))</f>
        <v/>
      </c>
      <c r="U3741" s="15"/>
      <c r="V3741" s="46" t="s">
        <v>221</v>
      </c>
      <c r="W3741" s="15"/>
      <c r="X3741" s="15"/>
      <c r="Y3741" s="46" t="str">
        <f>IF(V3741="","",_xlfn.LET(_xlpm.x,VLOOKUP(V3741,'Drop-down_menus'!$D$2:$E$13,2,FALSE),IF(_xlpm.x=0,"",_xlpm.x)))</f>
        <v>https://orcid.org/0000-0002-5199-9817</v>
      </c>
      <c r="Z3741" s="46" t="str">
        <f>IF(W3741="","",_xlfn.LET(_xlpm.x,VLOOKUP(W3741,'Drop-down_menus'!$D$2:$E$13,2,FALSE),IF(_xlpm.x=0,"",_xlpm.x)))</f>
        <v/>
      </c>
      <c r="AA3741" s="46" t="str">
        <f>IF(X3741="","",_xlfn.LET(_xlpm.x,VLOOKUP(X3741,'Drop-down_menus'!$D$2:$E$13,2,FALSE),IF(_xlpm.x=0,"",_xlpm.x)))</f>
        <v/>
      </c>
      <c r="AB3741" s="14" t="s">
        <v>197</v>
      </c>
      <c r="AC3741" s="14"/>
      <c r="AD3741" s="46" t="s">
        <v>222</v>
      </c>
      <c r="AE3741" s="46" t="s">
        <v>28</v>
      </c>
      <c r="AF3741" s="46" t="s">
        <v>42</v>
      </c>
      <c r="AG3741" s="46" t="str">
        <f>IF(AE3741="","",_xlfn.LET(_xlpm.x,VLOOKUP(AE3741,'Drop-down_menus'!$D$2:$E$13,2,FALSE),IF(_xlpm.x=0,"",_xlpm.x)))</f>
        <v>https://orcid.org/0000-0002-9037-7623</v>
      </c>
      <c r="AH3741" s="46" t="str">
        <f>IF(AF3741="","",_xlfn.LET(_xlpm.x,VLOOKUP(AF3741,'Drop-down_menus'!$D$2:$E$13,2,FALSE),IF(_xlpm.x=0,"",_xlpm.x)))</f>
        <v/>
      </c>
    </row>
    <row r="3742" spans="1:34" ht="15" customHeight="1">
      <c r="A3742" s="46">
        <v>1340</v>
      </c>
      <c r="B3742" s="2">
        <v>4797</v>
      </c>
      <c r="C3742" s="46" t="s">
        <v>835</v>
      </c>
      <c r="D3742" s="46" t="b">
        <f>COUNTIF(Events!$B$2:$B$171, C3742) &gt; 0</f>
        <v>1</v>
      </c>
      <c r="E3742" s="15" t="s">
        <v>164</v>
      </c>
      <c r="F3742" s="15" t="s">
        <v>1082</v>
      </c>
      <c r="G3742" s="15"/>
      <c r="H3742" s="15"/>
      <c r="I3742" s="15"/>
      <c r="J3742" s="46" t="str">
        <f>IF(I3742="","",_xlfn.LET(_xlpm.x,VLOOKUP(I3742,'2026-01-09_taxon-match'!$A$2:$N$81,4,FALSE),IF(_xlpm.x=0,"",_xlpm.x)))</f>
        <v/>
      </c>
      <c r="K3742" s="15"/>
      <c r="L3742" s="46" t="str">
        <f>IF(I3742="","",_xlfn.LET(_xlpm.x,VLOOKUP(I3742,'2026-01-09_taxon-match'!$A$2:$N$81,3,FALSE),IF(_xlpm.x=0,"",_xlpm.x)))</f>
        <v/>
      </c>
      <c r="M3742" s="46" t="str">
        <f>IF($I3742="","",_xlfn.LET(_xlpm.x,VLOOKUP($I3742,'2026-01-09_taxon-match'!$A$2:$N$81,5,FALSE),IF(_xlpm.x=0,"",_xlpm.x)))</f>
        <v/>
      </c>
      <c r="N3742" s="46" t="str">
        <f>IF($I3742="","",_xlfn.LET(_xlpm.x,VLOOKUP($I3742,'2026-01-09_taxon-match'!$A$2:$N$81,6,FALSE),IF(_xlpm.x=0,"",_xlpm.x)))</f>
        <v/>
      </c>
      <c r="O3742" s="46" t="str">
        <f>IF($I3742="","",_xlfn.LET(_xlpm.x,VLOOKUP($I3742,'2026-01-09_taxon-match'!$A$2:$N$81,7,FALSE),IF(_xlpm.x=0,"",_xlpm.x)))</f>
        <v/>
      </c>
      <c r="P3742" s="46" t="str">
        <f>IF($I3742="","",_xlfn.LET(_xlpm.x,VLOOKUP($I3742,'2026-01-09_taxon-match'!$A$2:$N$81,8,FALSE),IF(_xlpm.x=0,"",_xlpm.x)))</f>
        <v/>
      </c>
      <c r="Q3742" s="46" t="str">
        <f>IF($I3742="","",_xlfn.LET(_xlpm.x,VLOOKUP($I3742,'2026-01-09_taxon-match'!$A$2:$N$81,9,FALSE),IF(_xlpm.x=0,"",_xlpm.x)))</f>
        <v/>
      </c>
      <c r="R3742" s="46" t="str">
        <f>IF($I3742="","",_xlfn.LET(_xlpm.x,VLOOKUP($I3742,'2026-01-09_taxon-match'!$A$2:$N$81,10,FALSE),IF(_xlpm.x=0,"",_xlpm.x)))</f>
        <v/>
      </c>
      <c r="S3742" s="46" t="str">
        <f>IF($I3742="","",_xlfn.LET(_xlpm.x,VLOOKUP($I3742,'2026-01-09_taxon-match'!$A$2:$N$81,11,FALSE),IF(_xlpm.x=0,"",_xlpm.x)))</f>
        <v/>
      </c>
      <c r="T3742" s="46" t="str">
        <f>IF($I3742="","",_xlfn.LET(_xlpm.x,VLOOKUP($I3742,'2026-01-09_taxon-match'!$A$2:$N$81,13,FALSE),IF(_xlpm.x=0,"",_xlpm.x)))</f>
        <v/>
      </c>
      <c r="U3742" s="15"/>
      <c r="V3742" s="46" t="s">
        <v>221</v>
      </c>
      <c r="W3742" s="15"/>
      <c r="X3742" s="15"/>
      <c r="Y3742" s="46" t="str">
        <f>IF(V3742="","",_xlfn.LET(_xlpm.x,VLOOKUP(V3742,'Drop-down_menus'!$D$2:$E$13,2,FALSE),IF(_xlpm.x=0,"",_xlpm.x)))</f>
        <v>https://orcid.org/0000-0002-5199-9817</v>
      </c>
      <c r="Z3742" s="46" t="str">
        <f>IF(W3742="","",_xlfn.LET(_xlpm.x,VLOOKUP(W3742,'Drop-down_menus'!$D$2:$E$13,2,FALSE),IF(_xlpm.x=0,"",_xlpm.x)))</f>
        <v/>
      </c>
      <c r="AA3742" s="46" t="str">
        <f>IF(X3742="","",_xlfn.LET(_xlpm.x,VLOOKUP(X3742,'Drop-down_menus'!$D$2:$E$13,2,FALSE),IF(_xlpm.x=0,"",_xlpm.x)))</f>
        <v/>
      </c>
      <c r="AB3742" s="14" t="s">
        <v>197</v>
      </c>
      <c r="AC3742" s="14"/>
      <c r="AD3742" s="46" t="s">
        <v>222</v>
      </c>
      <c r="AE3742" s="46" t="s">
        <v>28</v>
      </c>
      <c r="AF3742" s="46" t="s">
        <v>42</v>
      </c>
      <c r="AG3742" s="46" t="str">
        <f>IF(AE3742="","",_xlfn.LET(_xlpm.x,VLOOKUP(AE3742,'Drop-down_menus'!$D$2:$E$13,2,FALSE),IF(_xlpm.x=0,"",_xlpm.x)))</f>
        <v>https://orcid.org/0000-0002-9037-7623</v>
      </c>
      <c r="AH3742" s="46" t="str">
        <f>IF(AF3742="","",_xlfn.LET(_xlpm.x,VLOOKUP(AF3742,'Drop-down_menus'!$D$2:$E$13,2,FALSE),IF(_xlpm.x=0,"",_xlpm.x)))</f>
        <v/>
      </c>
    </row>
    <row r="3743" spans="1:34" ht="15" customHeight="1">
      <c r="A3743" s="46">
        <v>1340</v>
      </c>
      <c r="B3743" s="2">
        <v>4798</v>
      </c>
      <c r="C3743" s="46" t="s">
        <v>835</v>
      </c>
      <c r="D3743" s="46" t="b">
        <f>COUNTIF(Events!$B$2:$B$171, C3743) &gt; 0</f>
        <v>1</v>
      </c>
      <c r="E3743" s="15" t="s">
        <v>164</v>
      </c>
      <c r="F3743" s="15" t="s">
        <v>1082</v>
      </c>
      <c r="G3743" s="15"/>
      <c r="H3743" s="15"/>
      <c r="I3743" s="15"/>
      <c r="J3743" s="46" t="str">
        <f>IF(I3743="","",_xlfn.LET(_xlpm.x,VLOOKUP(I3743,'2026-01-09_taxon-match'!$A$2:$N$81,4,FALSE),IF(_xlpm.x=0,"",_xlpm.x)))</f>
        <v/>
      </c>
      <c r="K3743" s="15"/>
      <c r="L3743" s="46" t="str">
        <f>IF(I3743="","",_xlfn.LET(_xlpm.x,VLOOKUP(I3743,'2026-01-09_taxon-match'!$A$2:$N$81,3,FALSE),IF(_xlpm.x=0,"",_xlpm.x)))</f>
        <v/>
      </c>
      <c r="M3743" s="46" t="str">
        <f>IF($I3743="","",_xlfn.LET(_xlpm.x,VLOOKUP($I3743,'2026-01-09_taxon-match'!$A$2:$N$81,5,FALSE),IF(_xlpm.x=0,"",_xlpm.x)))</f>
        <v/>
      </c>
      <c r="N3743" s="46" t="str">
        <f>IF($I3743="","",_xlfn.LET(_xlpm.x,VLOOKUP($I3743,'2026-01-09_taxon-match'!$A$2:$N$81,6,FALSE),IF(_xlpm.x=0,"",_xlpm.x)))</f>
        <v/>
      </c>
      <c r="O3743" s="46" t="str">
        <f>IF($I3743="","",_xlfn.LET(_xlpm.x,VLOOKUP($I3743,'2026-01-09_taxon-match'!$A$2:$N$81,7,FALSE),IF(_xlpm.x=0,"",_xlpm.x)))</f>
        <v/>
      </c>
      <c r="P3743" s="46" t="str">
        <f>IF($I3743="","",_xlfn.LET(_xlpm.x,VLOOKUP($I3743,'2026-01-09_taxon-match'!$A$2:$N$81,8,FALSE),IF(_xlpm.x=0,"",_xlpm.x)))</f>
        <v/>
      </c>
      <c r="Q3743" s="46" t="str">
        <f>IF($I3743="","",_xlfn.LET(_xlpm.x,VLOOKUP($I3743,'2026-01-09_taxon-match'!$A$2:$N$81,9,FALSE),IF(_xlpm.x=0,"",_xlpm.x)))</f>
        <v/>
      </c>
      <c r="R3743" s="46" t="str">
        <f>IF($I3743="","",_xlfn.LET(_xlpm.x,VLOOKUP($I3743,'2026-01-09_taxon-match'!$A$2:$N$81,10,FALSE),IF(_xlpm.x=0,"",_xlpm.x)))</f>
        <v/>
      </c>
      <c r="S3743" s="46" t="str">
        <f>IF($I3743="","",_xlfn.LET(_xlpm.x,VLOOKUP($I3743,'2026-01-09_taxon-match'!$A$2:$N$81,11,FALSE),IF(_xlpm.x=0,"",_xlpm.x)))</f>
        <v/>
      </c>
      <c r="T3743" s="46" t="str">
        <f>IF($I3743="","",_xlfn.LET(_xlpm.x,VLOOKUP($I3743,'2026-01-09_taxon-match'!$A$2:$N$81,13,FALSE),IF(_xlpm.x=0,"",_xlpm.x)))</f>
        <v/>
      </c>
      <c r="U3743" s="15"/>
      <c r="V3743" s="46" t="s">
        <v>221</v>
      </c>
      <c r="W3743" s="15"/>
      <c r="X3743" s="15"/>
      <c r="Y3743" s="46" t="str">
        <f>IF(V3743="","",_xlfn.LET(_xlpm.x,VLOOKUP(V3743,'Drop-down_menus'!$D$2:$E$13,2,FALSE),IF(_xlpm.x=0,"",_xlpm.x)))</f>
        <v>https://orcid.org/0000-0002-5199-9817</v>
      </c>
      <c r="Z3743" s="46" t="str">
        <f>IF(W3743="","",_xlfn.LET(_xlpm.x,VLOOKUP(W3743,'Drop-down_menus'!$D$2:$E$13,2,FALSE),IF(_xlpm.x=0,"",_xlpm.x)))</f>
        <v/>
      </c>
      <c r="AA3743" s="46" t="str">
        <f>IF(X3743="","",_xlfn.LET(_xlpm.x,VLOOKUP(X3743,'Drop-down_menus'!$D$2:$E$13,2,FALSE),IF(_xlpm.x=0,"",_xlpm.x)))</f>
        <v/>
      </c>
      <c r="AB3743" s="14" t="s">
        <v>197</v>
      </c>
      <c r="AC3743" s="14"/>
      <c r="AD3743" s="46" t="s">
        <v>222</v>
      </c>
      <c r="AE3743" s="46" t="s">
        <v>28</v>
      </c>
      <c r="AF3743" s="46" t="s">
        <v>42</v>
      </c>
      <c r="AG3743" s="46" t="str">
        <f>IF(AE3743="","",_xlfn.LET(_xlpm.x,VLOOKUP(AE3743,'Drop-down_menus'!$D$2:$E$13,2,FALSE),IF(_xlpm.x=0,"",_xlpm.x)))</f>
        <v>https://orcid.org/0000-0002-9037-7623</v>
      </c>
      <c r="AH3743" s="46" t="str">
        <f>IF(AF3743="","",_xlfn.LET(_xlpm.x,VLOOKUP(AF3743,'Drop-down_menus'!$D$2:$E$13,2,FALSE),IF(_xlpm.x=0,"",_xlpm.x)))</f>
        <v/>
      </c>
    </row>
    <row r="3744" spans="1:34" ht="15" customHeight="1">
      <c r="A3744" s="46">
        <v>1340</v>
      </c>
      <c r="B3744" s="2">
        <v>4799</v>
      </c>
      <c r="C3744" s="46" t="s">
        <v>835</v>
      </c>
      <c r="D3744" s="46" t="b">
        <f>COUNTIF(Events!$B$2:$B$171, C3744) &gt; 0</f>
        <v>1</v>
      </c>
      <c r="E3744" s="15" t="s">
        <v>164</v>
      </c>
      <c r="F3744" s="15" t="s">
        <v>1082</v>
      </c>
      <c r="G3744" s="15"/>
      <c r="H3744" s="15"/>
      <c r="I3744" s="15"/>
      <c r="J3744" s="46" t="str">
        <f>IF(I3744="","",_xlfn.LET(_xlpm.x,VLOOKUP(I3744,'2026-01-09_taxon-match'!$A$2:$N$81,4,FALSE),IF(_xlpm.x=0,"",_xlpm.x)))</f>
        <v/>
      </c>
      <c r="K3744" s="15"/>
      <c r="L3744" s="46" t="str">
        <f>IF(I3744="","",_xlfn.LET(_xlpm.x,VLOOKUP(I3744,'2026-01-09_taxon-match'!$A$2:$N$81,3,FALSE),IF(_xlpm.x=0,"",_xlpm.x)))</f>
        <v/>
      </c>
      <c r="M3744" s="46" t="str">
        <f>IF($I3744="","",_xlfn.LET(_xlpm.x,VLOOKUP($I3744,'2026-01-09_taxon-match'!$A$2:$N$81,5,FALSE),IF(_xlpm.x=0,"",_xlpm.x)))</f>
        <v/>
      </c>
      <c r="N3744" s="46" t="str">
        <f>IF($I3744="","",_xlfn.LET(_xlpm.x,VLOOKUP($I3744,'2026-01-09_taxon-match'!$A$2:$N$81,6,FALSE),IF(_xlpm.x=0,"",_xlpm.x)))</f>
        <v/>
      </c>
      <c r="O3744" s="46" t="str">
        <f>IF($I3744="","",_xlfn.LET(_xlpm.x,VLOOKUP($I3744,'2026-01-09_taxon-match'!$A$2:$N$81,7,FALSE),IF(_xlpm.x=0,"",_xlpm.x)))</f>
        <v/>
      </c>
      <c r="P3744" s="46" t="str">
        <f>IF($I3744="","",_xlfn.LET(_xlpm.x,VLOOKUP($I3744,'2026-01-09_taxon-match'!$A$2:$N$81,8,FALSE),IF(_xlpm.x=0,"",_xlpm.x)))</f>
        <v/>
      </c>
      <c r="Q3744" s="46" t="str">
        <f>IF($I3744="","",_xlfn.LET(_xlpm.x,VLOOKUP($I3744,'2026-01-09_taxon-match'!$A$2:$N$81,9,FALSE),IF(_xlpm.x=0,"",_xlpm.x)))</f>
        <v/>
      </c>
      <c r="R3744" s="46" t="str">
        <f>IF($I3744="","",_xlfn.LET(_xlpm.x,VLOOKUP($I3744,'2026-01-09_taxon-match'!$A$2:$N$81,10,FALSE),IF(_xlpm.x=0,"",_xlpm.x)))</f>
        <v/>
      </c>
      <c r="S3744" s="46" t="str">
        <f>IF($I3744="","",_xlfn.LET(_xlpm.x,VLOOKUP($I3744,'2026-01-09_taxon-match'!$A$2:$N$81,11,FALSE),IF(_xlpm.x=0,"",_xlpm.x)))</f>
        <v/>
      </c>
      <c r="T3744" s="46" t="str">
        <f>IF($I3744="","",_xlfn.LET(_xlpm.x,VLOOKUP($I3744,'2026-01-09_taxon-match'!$A$2:$N$81,13,FALSE),IF(_xlpm.x=0,"",_xlpm.x)))</f>
        <v/>
      </c>
      <c r="U3744" s="15"/>
      <c r="V3744" s="46" t="s">
        <v>221</v>
      </c>
      <c r="W3744" s="15"/>
      <c r="X3744" s="15"/>
      <c r="Y3744" s="46" t="str">
        <f>IF(V3744="","",_xlfn.LET(_xlpm.x,VLOOKUP(V3744,'Drop-down_menus'!$D$2:$E$13,2,FALSE),IF(_xlpm.x=0,"",_xlpm.x)))</f>
        <v>https://orcid.org/0000-0002-5199-9817</v>
      </c>
      <c r="Z3744" s="46" t="str">
        <f>IF(W3744="","",_xlfn.LET(_xlpm.x,VLOOKUP(W3744,'Drop-down_menus'!$D$2:$E$13,2,FALSE),IF(_xlpm.x=0,"",_xlpm.x)))</f>
        <v/>
      </c>
      <c r="AA3744" s="46" t="str">
        <f>IF(X3744="","",_xlfn.LET(_xlpm.x,VLOOKUP(X3744,'Drop-down_menus'!$D$2:$E$13,2,FALSE),IF(_xlpm.x=0,"",_xlpm.x)))</f>
        <v/>
      </c>
      <c r="AB3744" s="14" t="s">
        <v>197</v>
      </c>
      <c r="AC3744" s="14"/>
      <c r="AD3744" s="46" t="s">
        <v>222</v>
      </c>
      <c r="AE3744" s="46" t="s">
        <v>28</v>
      </c>
      <c r="AF3744" s="46" t="s">
        <v>42</v>
      </c>
      <c r="AG3744" s="46" t="str">
        <f>IF(AE3744="","",_xlfn.LET(_xlpm.x,VLOOKUP(AE3744,'Drop-down_menus'!$D$2:$E$13,2,FALSE),IF(_xlpm.x=0,"",_xlpm.x)))</f>
        <v>https://orcid.org/0000-0002-9037-7623</v>
      </c>
      <c r="AH3744" s="46" t="str">
        <f>IF(AF3744="","",_xlfn.LET(_xlpm.x,VLOOKUP(AF3744,'Drop-down_menus'!$D$2:$E$13,2,FALSE),IF(_xlpm.x=0,"",_xlpm.x)))</f>
        <v/>
      </c>
    </row>
    <row r="3745" spans="1:34" ht="15" customHeight="1">
      <c r="A3745" s="46">
        <v>1340</v>
      </c>
      <c r="B3745" s="2">
        <v>4800</v>
      </c>
      <c r="C3745" s="46" t="s">
        <v>835</v>
      </c>
      <c r="D3745" s="46" t="b">
        <f>COUNTIF(Events!$B$2:$B$171, C3745) &gt; 0</f>
        <v>1</v>
      </c>
      <c r="E3745" s="15" t="s">
        <v>164</v>
      </c>
      <c r="F3745" s="15" t="s">
        <v>1082</v>
      </c>
      <c r="G3745" s="15"/>
      <c r="H3745" s="15"/>
      <c r="I3745" s="15"/>
      <c r="J3745" s="46" t="str">
        <f>IF(I3745="","",_xlfn.LET(_xlpm.x,VLOOKUP(I3745,'2026-01-09_taxon-match'!$A$2:$N$81,4,FALSE),IF(_xlpm.x=0,"",_xlpm.x)))</f>
        <v/>
      </c>
      <c r="K3745" s="15"/>
      <c r="L3745" s="46" t="str">
        <f>IF(I3745="","",_xlfn.LET(_xlpm.x,VLOOKUP(I3745,'2026-01-09_taxon-match'!$A$2:$N$81,3,FALSE),IF(_xlpm.x=0,"",_xlpm.x)))</f>
        <v/>
      </c>
      <c r="M3745" s="46" t="str">
        <f>IF($I3745="","",_xlfn.LET(_xlpm.x,VLOOKUP($I3745,'2026-01-09_taxon-match'!$A$2:$N$81,5,FALSE),IF(_xlpm.x=0,"",_xlpm.x)))</f>
        <v/>
      </c>
      <c r="N3745" s="46" t="str">
        <f>IF($I3745="","",_xlfn.LET(_xlpm.x,VLOOKUP($I3745,'2026-01-09_taxon-match'!$A$2:$N$81,6,FALSE),IF(_xlpm.x=0,"",_xlpm.x)))</f>
        <v/>
      </c>
      <c r="O3745" s="46" t="str">
        <f>IF($I3745="","",_xlfn.LET(_xlpm.x,VLOOKUP($I3745,'2026-01-09_taxon-match'!$A$2:$N$81,7,FALSE),IF(_xlpm.x=0,"",_xlpm.x)))</f>
        <v/>
      </c>
      <c r="P3745" s="46" t="str">
        <f>IF($I3745="","",_xlfn.LET(_xlpm.x,VLOOKUP($I3745,'2026-01-09_taxon-match'!$A$2:$N$81,8,FALSE),IF(_xlpm.x=0,"",_xlpm.x)))</f>
        <v/>
      </c>
      <c r="Q3745" s="46" t="str">
        <f>IF($I3745="","",_xlfn.LET(_xlpm.x,VLOOKUP($I3745,'2026-01-09_taxon-match'!$A$2:$N$81,9,FALSE),IF(_xlpm.x=0,"",_xlpm.x)))</f>
        <v/>
      </c>
      <c r="R3745" s="46" t="str">
        <f>IF($I3745="","",_xlfn.LET(_xlpm.x,VLOOKUP($I3745,'2026-01-09_taxon-match'!$A$2:$N$81,10,FALSE),IF(_xlpm.x=0,"",_xlpm.x)))</f>
        <v/>
      </c>
      <c r="S3745" s="46" t="str">
        <f>IF($I3745="","",_xlfn.LET(_xlpm.x,VLOOKUP($I3745,'2026-01-09_taxon-match'!$A$2:$N$81,11,FALSE),IF(_xlpm.x=0,"",_xlpm.x)))</f>
        <v/>
      </c>
      <c r="T3745" s="46" t="str">
        <f>IF($I3745="","",_xlfn.LET(_xlpm.x,VLOOKUP($I3745,'2026-01-09_taxon-match'!$A$2:$N$81,13,FALSE),IF(_xlpm.x=0,"",_xlpm.x)))</f>
        <v/>
      </c>
      <c r="U3745" s="15"/>
      <c r="V3745" s="46" t="s">
        <v>221</v>
      </c>
      <c r="W3745" s="15"/>
      <c r="X3745" s="15"/>
      <c r="Y3745" s="46" t="str">
        <f>IF(V3745="","",_xlfn.LET(_xlpm.x,VLOOKUP(V3745,'Drop-down_menus'!$D$2:$E$13,2,FALSE),IF(_xlpm.x=0,"",_xlpm.x)))</f>
        <v>https://orcid.org/0000-0002-5199-9817</v>
      </c>
      <c r="Z3745" s="46" t="str">
        <f>IF(W3745="","",_xlfn.LET(_xlpm.x,VLOOKUP(W3745,'Drop-down_menus'!$D$2:$E$13,2,FALSE),IF(_xlpm.x=0,"",_xlpm.x)))</f>
        <v/>
      </c>
      <c r="AA3745" s="46" t="str">
        <f>IF(X3745="","",_xlfn.LET(_xlpm.x,VLOOKUP(X3745,'Drop-down_menus'!$D$2:$E$13,2,FALSE),IF(_xlpm.x=0,"",_xlpm.x)))</f>
        <v/>
      </c>
      <c r="AB3745" s="14" t="s">
        <v>197</v>
      </c>
      <c r="AC3745" s="14"/>
      <c r="AD3745" s="46" t="s">
        <v>222</v>
      </c>
      <c r="AE3745" s="46" t="s">
        <v>28</v>
      </c>
      <c r="AF3745" s="46" t="s">
        <v>42</v>
      </c>
      <c r="AG3745" s="46" t="str">
        <f>IF(AE3745="","",_xlfn.LET(_xlpm.x,VLOOKUP(AE3745,'Drop-down_menus'!$D$2:$E$13,2,FALSE),IF(_xlpm.x=0,"",_xlpm.x)))</f>
        <v>https://orcid.org/0000-0002-9037-7623</v>
      </c>
      <c r="AH3745" s="46" t="str">
        <f>IF(AF3745="","",_xlfn.LET(_xlpm.x,VLOOKUP(AF3745,'Drop-down_menus'!$D$2:$E$13,2,FALSE),IF(_xlpm.x=0,"",_xlpm.x)))</f>
        <v/>
      </c>
    </row>
    <row r="3746" spans="1:34" ht="15" customHeight="1">
      <c r="A3746" s="46">
        <v>1341</v>
      </c>
      <c r="B3746" s="2">
        <v>4801</v>
      </c>
      <c r="C3746" s="46" t="s">
        <v>835</v>
      </c>
      <c r="D3746" s="46" t="b">
        <f>COUNTIF(Events!$B$2:$B$171, C3746) &gt; 0</f>
        <v>1</v>
      </c>
      <c r="E3746" s="15" t="s">
        <v>164</v>
      </c>
      <c r="F3746" s="15" t="s">
        <v>1082</v>
      </c>
      <c r="G3746" s="15"/>
      <c r="H3746" s="15"/>
      <c r="I3746" s="15"/>
      <c r="J3746" s="46" t="str">
        <f>IF(I3746="","",_xlfn.LET(_xlpm.x,VLOOKUP(I3746,'2026-01-09_taxon-match'!$A$2:$N$81,4,FALSE),IF(_xlpm.x=0,"",_xlpm.x)))</f>
        <v/>
      </c>
      <c r="K3746" s="15"/>
      <c r="L3746" s="46" t="str">
        <f>IF(I3746="","",_xlfn.LET(_xlpm.x,VLOOKUP(I3746,'2026-01-09_taxon-match'!$A$2:$N$81,3,FALSE),IF(_xlpm.x=0,"",_xlpm.x)))</f>
        <v/>
      </c>
      <c r="M3746" s="46" t="str">
        <f>IF($I3746="","",_xlfn.LET(_xlpm.x,VLOOKUP($I3746,'2026-01-09_taxon-match'!$A$2:$N$81,5,FALSE),IF(_xlpm.x=0,"",_xlpm.x)))</f>
        <v/>
      </c>
      <c r="N3746" s="46" t="str">
        <f>IF($I3746="","",_xlfn.LET(_xlpm.x,VLOOKUP($I3746,'2026-01-09_taxon-match'!$A$2:$N$81,6,FALSE),IF(_xlpm.x=0,"",_xlpm.x)))</f>
        <v/>
      </c>
      <c r="O3746" s="46" t="str">
        <f>IF($I3746="","",_xlfn.LET(_xlpm.x,VLOOKUP($I3746,'2026-01-09_taxon-match'!$A$2:$N$81,7,FALSE),IF(_xlpm.x=0,"",_xlpm.x)))</f>
        <v/>
      </c>
      <c r="P3746" s="46" t="str">
        <f>IF($I3746="","",_xlfn.LET(_xlpm.x,VLOOKUP($I3746,'2026-01-09_taxon-match'!$A$2:$N$81,8,FALSE),IF(_xlpm.x=0,"",_xlpm.x)))</f>
        <v/>
      </c>
      <c r="Q3746" s="46" t="str">
        <f>IF($I3746="","",_xlfn.LET(_xlpm.x,VLOOKUP($I3746,'2026-01-09_taxon-match'!$A$2:$N$81,9,FALSE),IF(_xlpm.x=0,"",_xlpm.x)))</f>
        <v/>
      </c>
      <c r="R3746" s="46" t="str">
        <f>IF($I3746="","",_xlfn.LET(_xlpm.x,VLOOKUP($I3746,'2026-01-09_taxon-match'!$A$2:$N$81,10,FALSE),IF(_xlpm.x=0,"",_xlpm.x)))</f>
        <v/>
      </c>
      <c r="S3746" s="46" t="str">
        <f>IF($I3746="","",_xlfn.LET(_xlpm.x,VLOOKUP($I3746,'2026-01-09_taxon-match'!$A$2:$N$81,11,FALSE),IF(_xlpm.x=0,"",_xlpm.x)))</f>
        <v/>
      </c>
      <c r="T3746" s="46" t="str">
        <f>IF($I3746="","",_xlfn.LET(_xlpm.x,VLOOKUP($I3746,'2026-01-09_taxon-match'!$A$2:$N$81,13,FALSE),IF(_xlpm.x=0,"",_xlpm.x)))</f>
        <v/>
      </c>
      <c r="U3746" s="15"/>
      <c r="V3746" s="46" t="s">
        <v>221</v>
      </c>
      <c r="W3746" s="15"/>
      <c r="X3746" s="15"/>
      <c r="Y3746" s="46" t="str">
        <f>IF(V3746="","",_xlfn.LET(_xlpm.x,VLOOKUP(V3746,'Drop-down_menus'!$D$2:$E$13,2,FALSE),IF(_xlpm.x=0,"",_xlpm.x)))</f>
        <v>https://orcid.org/0000-0002-5199-9817</v>
      </c>
      <c r="Z3746" s="46" t="str">
        <f>IF(W3746="","",_xlfn.LET(_xlpm.x,VLOOKUP(W3746,'Drop-down_menus'!$D$2:$E$13,2,FALSE),IF(_xlpm.x=0,"",_xlpm.x)))</f>
        <v/>
      </c>
      <c r="AA3746" s="46" t="str">
        <f>IF(X3746="","",_xlfn.LET(_xlpm.x,VLOOKUP(X3746,'Drop-down_menus'!$D$2:$E$13,2,FALSE),IF(_xlpm.x=0,"",_xlpm.x)))</f>
        <v/>
      </c>
      <c r="AB3746" s="14" t="s">
        <v>197</v>
      </c>
      <c r="AC3746" s="14"/>
      <c r="AD3746" s="46" t="s">
        <v>222</v>
      </c>
      <c r="AE3746" s="46" t="s">
        <v>28</v>
      </c>
      <c r="AF3746" s="46" t="s">
        <v>42</v>
      </c>
      <c r="AG3746" s="46" t="str">
        <f>IF(AE3746="","",_xlfn.LET(_xlpm.x,VLOOKUP(AE3746,'Drop-down_menus'!$D$2:$E$13,2,FALSE),IF(_xlpm.x=0,"",_xlpm.x)))</f>
        <v>https://orcid.org/0000-0002-9037-7623</v>
      </c>
      <c r="AH3746" s="46" t="str">
        <f>IF(AF3746="","",_xlfn.LET(_xlpm.x,VLOOKUP(AF3746,'Drop-down_menus'!$D$2:$E$13,2,FALSE),IF(_xlpm.x=0,"",_xlpm.x)))</f>
        <v/>
      </c>
    </row>
    <row r="3747" spans="1:34" ht="15" customHeight="1">
      <c r="A3747" s="46">
        <v>1341</v>
      </c>
      <c r="B3747" s="2">
        <v>4802</v>
      </c>
      <c r="C3747" s="46" t="s">
        <v>835</v>
      </c>
      <c r="D3747" s="46" t="b">
        <f>COUNTIF(Events!$B$2:$B$171, C3747) &gt; 0</f>
        <v>1</v>
      </c>
      <c r="E3747" s="15" t="s">
        <v>164</v>
      </c>
      <c r="F3747" s="15" t="s">
        <v>1082</v>
      </c>
      <c r="G3747" s="15"/>
      <c r="H3747" s="15"/>
      <c r="I3747" s="15"/>
      <c r="J3747" s="46" t="str">
        <f>IF(I3747="","",_xlfn.LET(_xlpm.x,VLOOKUP(I3747,'2026-01-09_taxon-match'!$A$2:$N$81,4,FALSE),IF(_xlpm.x=0,"",_xlpm.x)))</f>
        <v/>
      </c>
      <c r="K3747" s="15"/>
      <c r="L3747" s="46" t="str">
        <f>IF(I3747="","",_xlfn.LET(_xlpm.x,VLOOKUP(I3747,'2026-01-09_taxon-match'!$A$2:$N$81,3,FALSE),IF(_xlpm.x=0,"",_xlpm.x)))</f>
        <v/>
      </c>
      <c r="M3747" s="46" t="str">
        <f>IF($I3747="","",_xlfn.LET(_xlpm.x,VLOOKUP($I3747,'2026-01-09_taxon-match'!$A$2:$N$81,5,FALSE),IF(_xlpm.x=0,"",_xlpm.x)))</f>
        <v/>
      </c>
      <c r="N3747" s="46" t="str">
        <f>IF($I3747="","",_xlfn.LET(_xlpm.x,VLOOKUP($I3747,'2026-01-09_taxon-match'!$A$2:$N$81,6,FALSE),IF(_xlpm.x=0,"",_xlpm.x)))</f>
        <v/>
      </c>
      <c r="O3747" s="46" t="str">
        <f>IF($I3747="","",_xlfn.LET(_xlpm.x,VLOOKUP($I3747,'2026-01-09_taxon-match'!$A$2:$N$81,7,FALSE),IF(_xlpm.x=0,"",_xlpm.x)))</f>
        <v/>
      </c>
      <c r="P3747" s="46" t="str">
        <f>IF($I3747="","",_xlfn.LET(_xlpm.x,VLOOKUP($I3747,'2026-01-09_taxon-match'!$A$2:$N$81,8,FALSE),IF(_xlpm.x=0,"",_xlpm.x)))</f>
        <v/>
      </c>
      <c r="Q3747" s="46" t="str">
        <f>IF($I3747="","",_xlfn.LET(_xlpm.x,VLOOKUP($I3747,'2026-01-09_taxon-match'!$A$2:$N$81,9,FALSE),IF(_xlpm.x=0,"",_xlpm.x)))</f>
        <v/>
      </c>
      <c r="R3747" s="46" t="str">
        <f>IF($I3747="","",_xlfn.LET(_xlpm.x,VLOOKUP($I3747,'2026-01-09_taxon-match'!$A$2:$N$81,10,FALSE),IF(_xlpm.x=0,"",_xlpm.x)))</f>
        <v/>
      </c>
      <c r="S3747" s="46" t="str">
        <f>IF($I3747="","",_xlfn.LET(_xlpm.x,VLOOKUP($I3747,'2026-01-09_taxon-match'!$A$2:$N$81,11,FALSE),IF(_xlpm.x=0,"",_xlpm.x)))</f>
        <v/>
      </c>
      <c r="T3747" s="46" t="str">
        <f>IF($I3747="","",_xlfn.LET(_xlpm.x,VLOOKUP($I3747,'2026-01-09_taxon-match'!$A$2:$N$81,13,FALSE),IF(_xlpm.x=0,"",_xlpm.x)))</f>
        <v/>
      </c>
      <c r="U3747" s="15"/>
      <c r="V3747" s="46" t="s">
        <v>221</v>
      </c>
      <c r="W3747" s="15"/>
      <c r="X3747" s="15"/>
      <c r="Y3747" s="46" t="str">
        <f>IF(V3747="","",_xlfn.LET(_xlpm.x,VLOOKUP(V3747,'Drop-down_menus'!$D$2:$E$13,2,FALSE),IF(_xlpm.x=0,"",_xlpm.x)))</f>
        <v>https://orcid.org/0000-0002-5199-9817</v>
      </c>
      <c r="Z3747" s="46" t="str">
        <f>IF(W3747="","",_xlfn.LET(_xlpm.x,VLOOKUP(W3747,'Drop-down_menus'!$D$2:$E$13,2,FALSE),IF(_xlpm.x=0,"",_xlpm.x)))</f>
        <v/>
      </c>
      <c r="AA3747" s="46" t="str">
        <f>IF(X3747="","",_xlfn.LET(_xlpm.x,VLOOKUP(X3747,'Drop-down_menus'!$D$2:$E$13,2,FALSE),IF(_xlpm.x=0,"",_xlpm.x)))</f>
        <v/>
      </c>
      <c r="AB3747" s="14" t="s">
        <v>197</v>
      </c>
      <c r="AC3747" s="14"/>
      <c r="AD3747" s="46" t="s">
        <v>222</v>
      </c>
      <c r="AE3747" s="46" t="s">
        <v>28</v>
      </c>
      <c r="AF3747" s="46" t="s">
        <v>42</v>
      </c>
      <c r="AG3747" s="46" t="str">
        <f>IF(AE3747="","",_xlfn.LET(_xlpm.x,VLOOKUP(AE3747,'Drop-down_menus'!$D$2:$E$13,2,FALSE),IF(_xlpm.x=0,"",_xlpm.x)))</f>
        <v>https://orcid.org/0000-0002-9037-7623</v>
      </c>
      <c r="AH3747" s="46" t="str">
        <f>IF(AF3747="","",_xlfn.LET(_xlpm.x,VLOOKUP(AF3747,'Drop-down_menus'!$D$2:$E$13,2,FALSE),IF(_xlpm.x=0,"",_xlpm.x)))</f>
        <v/>
      </c>
    </row>
    <row r="3748" spans="1:34" ht="15" customHeight="1">
      <c r="A3748" s="46">
        <v>1341</v>
      </c>
      <c r="B3748" s="2">
        <v>4803</v>
      </c>
      <c r="C3748" s="46" t="s">
        <v>835</v>
      </c>
      <c r="D3748" s="46" t="b">
        <f>COUNTIF(Events!$B$2:$B$171, C3748) &gt; 0</f>
        <v>1</v>
      </c>
      <c r="E3748" s="15" t="s">
        <v>164</v>
      </c>
      <c r="F3748" s="15" t="s">
        <v>1082</v>
      </c>
      <c r="G3748" s="15"/>
      <c r="H3748" s="15"/>
      <c r="I3748" s="15"/>
      <c r="J3748" s="46" t="str">
        <f>IF(I3748="","",_xlfn.LET(_xlpm.x,VLOOKUP(I3748,'2026-01-09_taxon-match'!$A$2:$N$81,4,FALSE),IF(_xlpm.x=0,"",_xlpm.x)))</f>
        <v/>
      </c>
      <c r="K3748" s="15"/>
      <c r="L3748" s="46" t="str">
        <f>IF(I3748="","",_xlfn.LET(_xlpm.x,VLOOKUP(I3748,'2026-01-09_taxon-match'!$A$2:$N$81,3,FALSE),IF(_xlpm.x=0,"",_xlpm.x)))</f>
        <v/>
      </c>
      <c r="M3748" s="46" t="str">
        <f>IF($I3748="","",_xlfn.LET(_xlpm.x,VLOOKUP($I3748,'2026-01-09_taxon-match'!$A$2:$N$81,5,FALSE),IF(_xlpm.x=0,"",_xlpm.x)))</f>
        <v/>
      </c>
      <c r="N3748" s="46" t="str">
        <f>IF($I3748="","",_xlfn.LET(_xlpm.x,VLOOKUP($I3748,'2026-01-09_taxon-match'!$A$2:$N$81,6,FALSE),IF(_xlpm.x=0,"",_xlpm.x)))</f>
        <v/>
      </c>
      <c r="O3748" s="46" t="str">
        <f>IF($I3748="","",_xlfn.LET(_xlpm.x,VLOOKUP($I3748,'2026-01-09_taxon-match'!$A$2:$N$81,7,FALSE),IF(_xlpm.x=0,"",_xlpm.x)))</f>
        <v/>
      </c>
      <c r="P3748" s="46" t="str">
        <f>IF($I3748="","",_xlfn.LET(_xlpm.x,VLOOKUP($I3748,'2026-01-09_taxon-match'!$A$2:$N$81,8,FALSE),IF(_xlpm.x=0,"",_xlpm.x)))</f>
        <v/>
      </c>
      <c r="Q3748" s="46" t="str">
        <f>IF($I3748="","",_xlfn.LET(_xlpm.x,VLOOKUP($I3748,'2026-01-09_taxon-match'!$A$2:$N$81,9,FALSE),IF(_xlpm.x=0,"",_xlpm.x)))</f>
        <v/>
      </c>
      <c r="R3748" s="46" t="str">
        <f>IF($I3748="","",_xlfn.LET(_xlpm.x,VLOOKUP($I3748,'2026-01-09_taxon-match'!$A$2:$N$81,10,FALSE),IF(_xlpm.x=0,"",_xlpm.x)))</f>
        <v/>
      </c>
      <c r="S3748" s="46" t="str">
        <f>IF($I3748="","",_xlfn.LET(_xlpm.x,VLOOKUP($I3748,'2026-01-09_taxon-match'!$A$2:$N$81,11,FALSE),IF(_xlpm.x=0,"",_xlpm.x)))</f>
        <v/>
      </c>
      <c r="T3748" s="46" t="str">
        <f>IF($I3748="","",_xlfn.LET(_xlpm.x,VLOOKUP($I3748,'2026-01-09_taxon-match'!$A$2:$N$81,13,FALSE),IF(_xlpm.x=0,"",_xlpm.x)))</f>
        <v/>
      </c>
      <c r="U3748" s="15"/>
      <c r="V3748" s="46" t="s">
        <v>221</v>
      </c>
      <c r="W3748" s="15"/>
      <c r="X3748" s="15"/>
      <c r="Y3748" s="46" t="str">
        <f>IF(V3748="","",_xlfn.LET(_xlpm.x,VLOOKUP(V3748,'Drop-down_menus'!$D$2:$E$13,2,FALSE),IF(_xlpm.x=0,"",_xlpm.x)))</f>
        <v>https://orcid.org/0000-0002-5199-9817</v>
      </c>
      <c r="Z3748" s="46" t="str">
        <f>IF(W3748="","",_xlfn.LET(_xlpm.x,VLOOKUP(W3748,'Drop-down_menus'!$D$2:$E$13,2,FALSE),IF(_xlpm.x=0,"",_xlpm.x)))</f>
        <v/>
      </c>
      <c r="AA3748" s="46" t="str">
        <f>IF(X3748="","",_xlfn.LET(_xlpm.x,VLOOKUP(X3748,'Drop-down_menus'!$D$2:$E$13,2,FALSE),IF(_xlpm.x=0,"",_xlpm.x)))</f>
        <v/>
      </c>
      <c r="AB3748" s="14" t="s">
        <v>197</v>
      </c>
      <c r="AC3748" s="14"/>
      <c r="AD3748" s="46" t="s">
        <v>222</v>
      </c>
      <c r="AE3748" s="46" t="s">
        <v>28</v>
      </c>
      <c r="AF3748" s="46" t="s">
        <v>42</v>
      </c>
      <c r="AG3748" s="46" t="str">
        <f>IF(AE3748="","",_xlfn.LET(_xlpm.x,VLOOKUP(AE3748,'Drop-down_menus'!$D$2:$E$13,2,FALSE),IF(_xlpm.x=0,"",_xlpm.x)))</f>
        <v>https://orcid.org/0000-0002-9037-7623</v>
      </c>
      <c r="AH3748" s="46" t="str">
        <f>IF(AF3748="","",_xlfn.LET(_xlpm.x,VLOOKUP(AF3748,'Drop-down_menus'!$D$2:$E$13,2,FALSE),IF(_xlpm.x=0,"",_xlpm.x)))</f>
        <v/>
      </c>
    </row>
    <row r="3749" spans="1:34" ht="15" customHeight="1">
      <c r="A3749" s="46">
        <v>1341</v>
      </c>
      <c r="B3749" s="2">
        <v>4804</v>
      </c>
      <c r="C3749" s="46" t="s">
        <v>835</v>
      </c>
      <c r="D3749" s="46" t="b">
        <f>COUNTIF(Events!$B$2:$B$171, C3749) &gt; 0</f>
        <v>1</v>
      </c>
      <c r="E3749" s="15" t="s">
        <v>164</v>
      </c>
      <c r="F3749" s="15" t="s">
        <v>1082</v>
      </c>
      <c r="G3749" s="15"/>
      <c r="H3749" s="15"/>
      <c r="I3749" s="15"/>
      <c r="J3749" s="46" t="str">
        <f>IF(I3749="","",_xlfn.LET(_xlpm.x,VLOOKUP(I3749,'2026-01-09_taxon-match'!$A$2:$N$81,4,FALSE),IF(_xlpm.x=0,"",_xlpm.x)))</f>
        <v/>
      </c>
      <c r="K3749" s="15"/>
      <c r="L3749" s="46" t="str">
        <f>IF(I3749="","",_xlfn.LET(_xlpm.x,VLOOKUP(I3749,'2026-01-09_taxon-match'!$A$2:$N$81,3,FALSE),IF(_xlpm.x=0,"",_xlpm.x)))</f>
        <v/>
      </c>
      <c r="M3749" s="46" t="str">
        <f>IF($I3749="","",_xlfn.LET(_xlpm.x,VLOOKUP($I3749,'2026-01-09_taxon-match'!$A$2:$N$81,5,FALSE),IF(_xlpm.x=0,"",_xlpm.x)))</f>
        <v/>
      </c>
      <c r="N3749" s="46" t="str">
        <f>IF($I3749="","",_xlfn.LET(_xlpm.x,VLOOKUP($I3749,'2026-01-09_taxon-match'!$A$2:$N$81,6,FALSE),IF(_xlpm.x=0,"",_xlpm.x)))</f>
        <v/>
      </c>
      <c r="O3749" s="46" t="str">
        <f>IF($I3749="","",_xlfn.LET(_xlpm.x,VLOOKUP($I3749,'2026-01-09_taxon-match'!$A$2:$N$81,7,FALSE),IF(_xlpm.x=0,"",_xlpm.x)))</f>
        <v/>
      </c>
      <c r="P3749" s="46" t="str">
        <f>IF($I3749="","",_xlfn.LET(_xlpm.x,VLOOKUP($I3749,'2026-01-09_taxon-match'!$A$2:$N$81,8,FALSE),IF(_xlpm.x=0,"",_xlpm.x)))</f>
        <v/>
      </c>
      <c r="Q3749" s="46" t="str">
        <f>IF($I3749="","",_xlfn.LET(_xlpm.x,VLOOKUP($I3749,'2026-01-09_taxon-match'!$A$2:$N$81,9,FALSE),IF(_xlpm.x=0,"",_xlpm.x)))</f>
        <v/>
      </c>
      <c r="R3749" s="46" t="str">
        <f>IF($I3749="","",_xlfn.LET(_xlpm.x,VLOOKUP($I3749,'2026-01-09_taxon-match'!$A$2:$N$81,10,FALSE),IF(_xlpm.x=0,"",_xlpm.x)))</f>
        <v/>
      </c>
      <c r="S3749" s="46" t="str">
        <f>IF($I3749="","",_xlfn.LET(_xlpm.x,VLOOKUP($I3749,'2026-01-09_taxon-match'!$A$2:$N$81,11,FALSE),IF(_xlpm.x=0,"",_xlpm.x)))</f>
        <v/>
      </c>
      <c r="T3749" s="46" t="str">
        <f>IF($I3749="","",_xlfn.LET(_xlpm.x,VLOOKUP($I3749,'2026-01-09_taxon-match'!$A$2:$N$81,13,FALSE),IF(_xlpm.x=0,"",_xlpm.x)))</f>
        <v/>
      </c>
      <c r="U3749" s="15"/>
      <c r="V3749" s="46" t="s">
        <v>221</v>
      </c>
      <c r="W3749" s="15"/>
      <c r="X3749" s="15"/>
      <c r="Y3749" s="46" t="str">
        <f>IF(V3749="","",_xlfn.LET(_xlpm.x,VLOOKUP(V3749,'Drop-down_menus'!$D$2:$E$13,2,FALSE),IF(_xlpm.x=0,"",_xlpm.x)))</f>
        <v>https://orcid.org/0000-0002-5199-9817</v>
      </c>
      <c r="Z3749" s="46" t="str">
        <f>IF(W3749="","",_xlfn.LET(_xlpm.x,VLOOKUP(W3749,'Drop-down_menus'!$D$2:$E$13,2,FALSE),IF(_xlpm.x=0,"",_xlpm.x)))</f>
        <v/>
      </c>
      <c r="AA3749" s="46" t="str">
        <f>IF(X3749="","",_xlfn.LET(_xlpm.x,VLOOKUP(X3749,'Drop-down_menus'!$D$2:$E$13,2,FALSE),IF(_xlpm.x=0,"",_xlpm.x)))</f>
        <v/>
      </c>
      <c r="AB3749" s="14" t="s">
        <v>197</v>
      </c>
      <c r="AC3749" s="14"/>
      <c r="AD3749" s="46" t="s">
        <v>222</v>
      </c>
      <c r="AE3749" s="46" t="s">
        <v>28</v>
      </c>
      <c r="AF3749" s="46" t="s">
        <v>42</v>
      </c>
      <c r="AG3749" s="46" t="str">
        <f>IF(AE3749="","",_xlfn.LET(_xlpm.x,VLOOKUP(AE3749,'Drop-down_menus'!$D$2:$E$13,2,FALSE),IF(_xlpm.x=0,"",_xlpm.x)))</f>
        <v>https://orcid.org/0000-0002-9037-7623</v>
      </c>
      <c r="AH3749" s="46" t="str">
        <f>IF(AF3749="","",_xlfn.LET(_xlpm.x,VLOOKUP(AF3749,'Drop-down_menus'!$D$2:$E$13,2,FALSE),IF(_xlpm.x=0,"",_xlpm.x)))</f>
        <v/>
      </c>
    </row>
    <row r="3750" spans="1:34" ht="15" customHeight="1">
      <c r="A3750" s="46">
        <v>1341</v>
      </c>
      <c r="B3750" s="2">
        <v>4805</v>
      </c>
      <c r="C3750" s="46" t="s">
        <v>835</v>
      </c>
      <c r="D3750" s="46" t="b">
        <f>COUNTIF(Events!$B$2:$B$171, C3750) &gt; 0</f>
        <v>1</v>
      </c>
      <c r="E3750" s="15" t="s">
        <v>164</v>
      </c>
      <c r="F3750" s="15" t="s">
        <v>1082</v>
      </c>
      <c r="G3750" s="15"/>
      <c r="H3750" s="15"/>
      <c r="I3750" s="15"/>
      <c r="J3750" s="46" t="str">
        <f>IF(I3750="","",_xlfn.LET(_xlpm.x,VLOOKUP(I3750,'2026-01-09_taxon-match'!$A$2:$N$81,4,FALSE),IF(_xlpm.x=0,"",_xlpm.x)))</f>
        <v/>
      </c>
      <c r="K3750" s="15"/>
      <c r="L3750" s="46" t="str">
        <f>IF(I3750="","",_xlfn.LET(_xlpm.x,VLOOKUP(I3750,'2026-01-09_taxon-match'!$A$2:$N$81,3,FALSE),IF(_xlpm.x=0,"",_xlpm.x)))</f>
        <v/>
      </c>
      <c r="M3750" s="46" t="str">
        <f>IF($I3750="","",_xlfn.LET(_xlpm.x,VLOOKUP($I3750,'2026-01-09_taxon-match'!$A$2:$N$81,5,FALSE),IF(_xlpm.x=0,"",_xlpm.x)))</f>
        <v/>
      </c>
      <c r="N3750" s="46" t="str">
        <f>IF($I3750="","",_xlfn.LET(_xlpm.x,VLOOKUP($I3750,'2026-01-09_taxon-match'!$A$2:$N$81,6,FALSE),IF(_xlpm.x=0,"",_xlpm.x)))</f>
        <v/>
      </c>
      <c r="O3750" s="46" t="str">
        <f>IF($I3750="","",_xlfn.LET(_xlpm.x,VLOOKUP($I3750,'2026-01-09_taxon-match'!$A$2:$N$81,7,FALSE),IF(_xlpm.x=0,"",_xlpm.x)))</f>
        <v/>
      </c>
      <c r="P3750" s="46" t="str">
        <f>IF($I3750="","",_xlfn.LET(_xlpm.x,VLOOKUP($I3750,'2026-01-09_taxon-match'!$A$2:$N$81,8,FALSE),IF(_xlpm.x=0,"",_xlpm.x)))</f>
        <v/>
      </c>
      <c r="Q3750" s="46" t="str">
        <f>IF($I3750="","",_xlfn.LET(_xlpm.x,VLOOKUP($I3750,'2026-01-09_taxon-match'!$A$2:$N$81,9,FALSE),IF(_xlpm.x=0,"",_xlpm.x)))</f>
        <v/>
      </c>
      <c r="R3750" s="46" t="str">
        <f>IF($I3750="","",_xlfn.LET(_xlpm.x,VLOOKUP($I3750,'2026-01-09_taxon-match'!$A$2:$N$81,10,FALSE),IF(_xlpm.x=0,"",_xlpm.x)))</f>
        <v/>
      </c>
      <c r="S3750" s="46" t="str">
        <f>IF($I3750="","",_xlfn.LET(_xlpm.x,VLOOKUP($I3750,'2026-01-09_taxon-match'!$A$2:$N$81,11,FALSE),IF(_xlpm.x=0,"",_xlpm.x)))</f>
        <v/>
      </c>
      <c r="T3750" s="46" t="str">
        <f>IF($I3750="","",_xlfn.LET(_xlpm.x,VLOOKUP($I3750,'2026-01-09_taxon-match'!$A$2:$N$81,13,FALSE),IF(_xlpm.x=0,"",_xlpm.x)))</f>
        <v/>
      </c>
      <c r="U3750" s="15"/>
      <c r="V3750" s="46" t="s">
        <v>221</v>
      </c>
      <c r="W3750" s="15"/>
      <c r="X3750" s="15"/>
      <c r="Y3750" s="46" t="str">
        <f>IF(V3750="","",_xlfn.LET(_xlpm.x,VLOOKUP(V3750,'Drop-down_menus'!$D$2:$E$13,2,FALSE),IF(_xlpm.x=0,"",_xlpm.x)))</f>
        <v>https://orcid.org/0000-0002-5199-9817</v>
      </c>
      <c r="Z3750" s="46" t="str">
        <f>IF(W3750="","",_xlfn.LET(_xlpm.x,VLOOKUP(W3750,'Drop-down_menus'!$D$2:$E$13,2,FALSE),IF(_xlpm.x=0,"",_xlpm.x)))</f>
        <v/>
      </c>
      <c r="AA3750" s="46" t="str">
        <f>IF(X3750="","",_xlfn.LET(_xlpm.x,VLOOKUP(X3750,'Drop-down_menus'!$D$2:$E$13,2,FALSE),IF(_xlpm.x=0,"",_xlpm.x)))</f>
        <v/>
      </c>
      <c r="AB3750" s="14" t="s">
        <v>197</v>
      </c>
      <c r="AC3750" s="14"/>
      <c r="AD3750" s="46" t="s">
        <v>222</v>
      </c>
      <c r="AE3750" s="46" t="s">
        <v>28</v>
      </c>
      <c r="AF3750" s="46" t="s">
        <v>42</v>
      </c>
      <c r="AG3750" s="46" t="str">
        <f>IF(AE3750="","",_xlfn.LET(_xlpm.x,VLOOKUP(AE3750,'Drop-down_menus'!$D$2:$E$13,2,FALSE),IF(_xlpm.x=0,"",_xlpm.x)))</f>
        <v>https://orcid.org/0000-0002-9037-7623</v>
      </c>
      <c r="AH3750" s="46" t="str">
        <f>IF(AF3750="","",_xlfn.LET(_xlpm.x,VLOOKUP(AF3750,'Drop-down_menus'!$D$2:$E$13,2,FALSE),IF(_xlpm.x=0,"",_xlpm.x)))</f>
        <v/>
      </c>
    </row>
    <row r="3751" spans="1:34" ht="15" customHeight="1">
      <c r="A3751" s="46">
        <v>1341</v>
      </c>
      <c r="B3751" s="2">
        <v>4806</v>
      </c>
      <c r="C3751" s="46" t="s">
        <v>835</v>
      </c>
      <c r="D3751" s="46" t="b">
        <f>COUNTIF(Events!$B$2:$B$171, C3751) &gt; 0</f>
        <v>1</v>
      </c>
      <c r="E3751" s="15" t="s">
        <v>164</v>
      </c>
      <c r="F3751" s="15" t="s">
        <v>1082</v>
      </c>
      <c r="G3751" s="15"/>
      <c r="H3751" s="15"/>
      <c r="I3751" s="15"/>
      <c r="J3751" s="46" t="str">
        <f>IF(I3751="","",_xlfn.LET(_xlpm.x,VLOOKUP(I3751,'2026-01-09_taxon-match'!$A$2:$N$81,4,FALSE),IF(_xlpm.x=0,"",_xlpm.x)))</f>
        <v/>
      </c>
      <c r="K3751" s="15"/>
      <c r="L3751" s="46" t="str">
        <f>IF(I3751="","",_xlfn.LET(_xlpm.x,VLOOKUP(I3751,'2026-01-09_taxon-match'!$A$2:$N$81,3,FALSE),IF(_xlpm.x=0,"",_xlpm.x)))</f>
        <v/>
      </c>
      <c r="M3751" s="46" t="str">
        <f>IF($I3751="","",_xlfn.LET(_xlpm.x,VLOOKUP($I3751,'2026-01-09_taxon-match'!$A$2:$N$81,5,FALSE),IF(_xlpm.x=0,"",_xlpm.x)))</f>
        <v/>
      </c>
      <c r="N3751" s="46" t="str">
        <f>IF($I3751="","",_xlfn.LET(_xlpm.x,VLOOKUP($I3751,'2026-01-09_taxon-match'!$A$2:$N$81,6,FALSE),IF(_xlpm.x=0,"",_xlpm.x)))</f>
        <v/>
      </c>
      <c r="O3751" s="46" t="str">
        <f>IF($I3751="","",_xlfn.LET(_xlpm.x,VLOOKUP($I3751,'2026-01-09_taxon-match'!$A$2:$N$81,7,FALSE),IF(_xlpm.x=0,"",_xlpm.x)))</f>
        <v/>
      </c>
      <c r="P3751" s="46" t="str">
        <f>IF($I3751="","",_xlfn.LET(_xlpm.x,VLOOKUP($I3751,'2026-01-09_taxon-match'!$A$2:$N$81,8,FALSE),IF(_xlpm.x=0,"",_xlpm.x)))</f>
        <v/>
      </c>
      <c r="Q3751" s="46" t="str">
        <f>IF($I3751="","",_xlfn.LET(_xlpm.x,VLOOKUP($I3751,'2026-01-09_taxon-match'!$A$2:$N$81,9,FALSE),IF(_xlpm.x=0,"",_xlpm.x)))</f>
        <v/>
      </c>
      <c r="R3751" s="46" t="str">
        <f>IF($I3751="","",_xlfn.LET(_xlpm.x,VLOOKUP($I3751,'2026-01-09_taxon-match'!$A$2:$N$81,10,FALSE),IF(_xlpm.x=0,"",_xlpm.x)))</f>
        <v/>
      </c>
      <c r="S3751" s="46" t="str">
        <f>IF($I3751="","",_xlfn.LET(_xlpm.x,VLOOKUP($I3751,'2026-01-09_taxon-match'!$A$2:$N$81,11,FALSE),IF(_xlpm.x=0,"",_xlpm.x)))</f>
        <v/>
      </c>
      <c r="T3751" s="46" t="str">
        <f>IF($I3751="","",_xlfn.LET(_xlpm.x,VLOOKUP($I3751,'2026-01-09_taxon-match'!$A$2:$N$81,13,FALSE),IF(_xlpm.x=0,"",_xlpm.x)))</f>
        <v/>
      </c>
      <c r="U3751" s="15"/>
      <c r="V3751" s="46" t="s">
        <v>221</v>
      </c>
      <c r="W3751" s="15"/>
      <c r="X3751" s="15"/>
      <c r="Y3751" s="46" t="str">
        <f>IF(V3751="","",_xlfn.LET(_xlpm.x,VLOOKUP(V3751,'Drop-down_menus'!$D$2:$E$13,2,FALSE),IF(_xlpm.x=0,"",_xlpm.x)))</f>
        <v>https://orcid.org/0000-0002-5199-9817</v>
      </c>
      <c r="Z3751" s="46" t="str">
        <f>IF(W3751="","",_xlfn.LET(_xlpm.x,VLOOKUP(W3751,'Drop-down_menus'!$D$2:$E$13,2,FALSE),IF(_xlpm.x=0,"",_xlpm.x)))</f>
        <v/>
      </c>
      <c r="AA3751" s="46" t="str">
        <f>IF(X3751="","",_xlfn.LET(_xlpm.x,VLOOKUP(X3751,'Drop-down_menus'!$D$2:$E$13,2,FALSE),IF(_xlpm.x=0,"",_xlpm.x)))</f>
        <v/>
      </c>
      <c r="AB3751" s="14" t="s">
        <v>197</v>
      </c>
      <c r="AC3751" s="14"/>
      <c r="AD3751" s="46" t="s">
        <v>222</v>
      </c>
      <c r="AE3751" s="46" t="s">
        <v>28</v>
      </c>
      <c r="AF3751" s="46" t="s">
        <v>42</v>
      </c>
      <c r="AG3751" s="46" t="str">
        <f>IF(AE3751="","",_xlfn.LET(_xlpm.x,VLOOKUP(AE3751,'Drop-down_menus'!$D$2:$E$13,2,FALSE),IF(_xlpm.x=0,"",_xlpm.x)))</f>
        <v>https://orcid.org/0000-0002-9037-7623</v>
      </c>
      <c r="AH3751" s="46" t="str">
        <f>IF(AF3751="","",_xlfn.LET(_xlpm.x,VLOOKUP(AF3751,'Drop-down_menus'!$D$2:$E$13,2,FALSE),IF(_xlpm.x=0,"",_xlpm.x)))</f>
        <v/>
      </c>
    </row>
    <row r="3752" spans="1:34" ht="15" customHeight="1">
      <c r="A3752" s="46">
        <v>1341</v>
      </c>
      <c r="B3752" s="2">
        <v>4807</v>
      </c>
      <c r="C3752" s="46" t="s">
        <v>835</v>
      </c>
      <c r="D3752" s="46" t="b">
        <f>COUNTIF(Events!$B$2:$B$171, C3752) &gt; 0</f>
        <v>1</v>
      </c>
      <c r="E3752" s="15" t="s">
        <v>164</v>
      </c>
      <c r="F3752" s="15" t="s">
        <v>1082</v>
      </c>
      <c r="G3752" s="15"/>
      <c r="H3752" s="15"/>
      <c r="I3752" s="15"/>
      <c r="J3752" s="46" t="str">
        <f>IF(I3752="","",_xlfn.LET(_xlpm.x,VLOOKUP(I3752,'2026-01-09_taxon-match'!$A$2:$N$81,4,FALSE),IF(_xlpm.x=0,"",_xlpm.x)))</f>
        <v/>
      </c>
      <c r="K3752" s="15"/>
      <c r="L3752" s="46" t="str">
        <f>IF(I3752="","",_xlfn.LET(_xlpm.x,VLOOKUP(I3752,'2026-01-09_taxon-match'!$A$2:$N$81,3,FALSE),IF(_xlpm.x=0,"",_xlpm.x)))</f>
        <v/>
      </c>
      <c r="M3752" s="46" t="str">
        <f>IF($I3752="","",_xlfn.LET(_xlpm.x,VLOOKUP($I3752,'2026-01-09_taxon-match'!$A$2:$N$81,5,FALSE),IF(_xlpm.x=0,"",_xlpm.x)))</f>
        <v/>
      </c>
      <c r="N3752" s="46" t="str">
        <f>IF($I3752="","",_xlfn.LET(_xlpm.x,VLOOKUP($I3752,'2026-01-09_taxon-match'!$A$2:$N$81,6,FALSE),IF(_xlpm.x=0,"",_xlpm.x)))</f>
        <v/>
      </c>
      <c r="O3752" s="46" t="str">
        <f>IF($I3752="","",_xlfn.LET(_xlpm.x,VLOOKUP($I3752,'2026-01-09_taxon-match'!$A$2:$N$81,7,FALSE),IF(_xlpm.x=0,"",_xlpm.x)))</f>
        <v/>
      </c>
      <c r="P3752" s="46" t="str">
        <f>IF($I3752="","",_xlfn.LET(_xlpm.x,VLOOKUP($I3752,'2026-01-09_taxon-match'!$A$2:$N$81,8,FALSE),IF(_xlpm.x=0,"",_xlpm.x)))</f>
        <v/>
      </c>
      <c r="Q3752" s="46" t="str">
        <f>IF($I3752="","",_xlfn.LET(_xlpm.x,VLOOKUP($I3752,'2026-01-09_taxon-match'!$A$2:$N$81,9,FALSE),IF(_xlpm.x=0,"",_xlpm.x)))</f>
        <v/>
      </c>
      <c r="R3752" s="46" t="str">
        <f>IF($I3752="","",_xlfn.LET(_xlpm.x,VLOOKUP($I3752,'2026-01-09_taxon-match'!$A$2:$N$81,10,FALSE),IF(_xlpm.x=0,"",_xlpm.x)))</f>
        <v/>
      </c>
      <c r="S3752" s="46" t="str">
        <f>IF($I3752="","",_xlfn.LET(_xlpm.x,VLOOKUP($I3752,'2026-01-09_taxon-match'!$A$2:$N$81,11,FALSE),IF(_xlpm.x=0,"",_xlpm.x)))</f>
        <v/>
      </c>
      <c r="T3752" s="46" t="str">
        <f>IF($I3752="","",_xlfn.LET(_xlpm.x,VLOOKUP($I3752,'2026-01-09_taxon-match'!$A$2:$N$81,13,FALSE),IF(_xlpm.x=0,"",_xlpm.x)))</f>
        <v/>
      </c>
      <c r="U3752" s="15"/>
      <c r="V3752" s="46" t="s">
        <v>221</v>
      </c>
      <c r="W3752" s="15"/>
      <c r="X3752" s="15"/>
      <c r="Y3752" s="46" t="str">
        <f>IF(V3752="","",_xlfn.LET(_xlpm.x,VLOOKUP(V3752,'Drop-down_menus'!$D$2:$E$13,2,FALSE),IF(_xlpm.x=0,"",_xlpm.x)))</f>
        <v>https://orcid.org/0000-0002-5199-9817</v>
      </c>
      <c r="Z3752" s="46" t="str">
        <f>IF(W3752="","",_xlfn.LET(_xlpm.x,VLOOKUP(W3752,'Drop-down_menus'!$D$2:$E$13,2,FALSE),IF(_xlpm.x=0,"",_xlpm.x)))</f>
        <v/>
      </c>
      <c r="AA3752" s="46" t="str">
        <f>IF(X3752="","",_xlfn.LET(_xlpm.x,VLOOKUP(X3752,'Drop-down_menus'!$D$2:$E$13,2,FALSE),IF(_xlpm.x=0,"",_xlpm.x)))</f>
        <v/>
      </c>
      <c r="AB3752" s="14" t="s">
        <v>197</v>
      </c>
      <c r="AC3752" s="14"/>
      <c r="AD3752" s="46" t="s">
        <v>222</v>
      </c>
      <c r="AE3752" s="46" t="s">
        <v>28</v>
      </c>
      <c r="AF3752" s="46" t="s">
        <v>42</v>
      </c>
      <c r="AG3752" s="46" t="str">
        <f>IF(AE3752="","",_xlfn.LET(_xlpm.x,VLOOKUP(AE3752,'Drop-down_menus'!$D$2:$E$13,2,FALSE),IF(_xlpm.x=0,"",_xlpm.x)))</f>
        <v>https://orcid.org/0000-0002-9037-7623</v>
      </c>
      <c r="AH3752" s="46" t="str">
        <f>IF(AF3752="","",_xlfn.LET(_xlpm.x,VLOOKUP(AF3752,'Drop-down_menus'!$D$2:$E$13,2,FALSE),IF(_xlpm.x=0,"",_xlpm.x)))</f>
        <v/>
      </c>
    </row>
    <row r="3753" spans="1:34" ht="15" customHeight="1">
      <c r="A3753" s="46">
        <v>1342</v>
      </c>
      <c r="B3753" s="2">
        <v>4808</v>
      </c>
      <c r="C3753" s="46" t="s">
        <v>835</v>
      </c>
      <c r="D3753" s="46" t="b">
        <f>COUNTIF(Events!$B$2:$B$171, C3753) &gt; 0</f>
        <v>1</v>
      </c>
      <c r="E3753" s="15" t="s">
        <v>164</v>
      </c>
      <c r="F3753" s="15" t="s">
        <v>1082</v>
      </c>
      <c r="G3753" s="15"/>
      <c r="H3753" s="15"/>
      <c r="I3753" s="15"/>
      <c r="J3753" s="46" t="str">
        <f>IF(I3753="","",_xlfn.LET(_xlpm.x,VLOOKUP(I3753,'2026-01-09_taxon-match'!$A$2:$N$81,4,FALSE),IF(_xlpm.x=0,"",_xlpm.x)))</f>
        <v/>
      </c>
      <c r="K3753" s="15"/>
      <c r="L3753" s="46" t="str">
        <f>IF(I3753="","",_xlfn.LET(_xlpm.x,VLOOKUP(I3753,'2026-01-09_taxon-match'!$A$2:$N$81,3,FALSE),IF(_xlpm.x=0,"",_xlpm.x)))</f>
        <v/>
      </c>
      <c r="M3753" s="46" t="str">
        <f>IF($I3753="","",_xlfn.LET(_xlpm.x,VLOOKUP($I3753,'2026-01-09_taxon-match'!$A$2:$N$81,5,FALSE),IF(_xlpm.x=0,"",_xlpm.x)))</f>
        <v/>
      </c>
      <c r="N3753" s="46" t="str">
        <f>IF($I3753="","",_xlfn.LET(_xlpm.x,VLOOKUP($I3753,'2026-01-09_taxon-match'!$A$2:$N$81,6,FALSE),IF(_xlpm.x=0,"",_xlpm.x)))</f>
        <v/>
      </c>
      <c r="O3753" s="46" t="str">
        <f>IF($I3753="","",_xlfn.LET(_xlpm.x,VLOOKUP($I3753,'2026-01-09_taxon-match'!$A$2:$N$81,7,FALSE),IF(_xlpm.x=0,"",_xlpm.x)))</f>
        <v/>
      </c>
      <c r="P3753" s="46" t="str">
        <f>IF($I3753="","",_xlfn.LET(_xlpm.x,VLOOKUP($I3753,'2026-01-09_taxon-match'!$A$2:$N$81,8,FALSE),IF(_xlpm.x=0,"",_xlpm.x)))</f>
        <v/>
      </c>
      <c r="Q3753" s="46" t="str">
        <f>IF($I3753="","",_xlfn.LET(_xlpm.x,VLOOKUP($I3753,'2026-01-09_taxon-match'!$A$2:$N$81,9,FALSE),IF(_xlpm.x=0,"",_xlpm.x)))</f>
        <v/>
      </c>
      <c r="R3753" s="46" t="str">
        <f>IF($I3753="","",_xlfn.LET(_xlpm.x,VLOOKUP($I3753,'2026-01-09_taxon-match'!$A$2:$N$81,10,FALSE),IF(_xlpm.x=0,"",_xlpm.x)))</f>
        <v/>
      </c>
      <c r="S3753" s="46" t="str">
        <f>IF($I3753="","",_xlfn.LET(_xlpm.x,VLOOKUP($I3753,'2026-01-09_taxon-match'!$A$2:$N$81,11,FALSE),IF(_xlpm.x=0,"",_xlpm.x)))</f>
        <v/>
      </c>
      <c r="T3753" s="46" t="str">
        <f>IF($I3753="","",_xlfn.LET(_xlpm.x,VLOOKUP($I3753,'2026-01-09_taxon-match'!$A$2:$N$81,13,FALSE),IF(_xlpm.x=0,"",_xlpm.x)))</f>
        <v/>
      </c>
      <c r="U3753" s="15"/>
      <c r="V3753" s="46" t="s">
        <v>221</v>
      </c>
      <c r="W3753" s="15"/>
      <c r="X3753" s="15"/>
      <c r="Y3753" s="46" t="str">
        <f>IF(V3753="","",_xlfn.LET(_xlpm.x,VLOOKUP(V3753,'Drop-down_menus'!$D$2:$E$13,2,FALSE),IF(_xlpm.x=0,"",_xlpm.x)))</f>
        <v>https://orcid.org/0000-0002-5199-9817</v>
      </c>
      <c r="Z3753" s="46" t="str">
        <f>IF(W3753="","",_xlfn.LET(_xlpm.x,VLOOKUP(W3753,'Drop-down_menus'!$D$2:$E$13,2,FALSE),IF(_xlpm.x=0,"",_xlpm.x)))</f>
        <v/>
      </c>
      <c r="AA3753" s="46" t="str">
        <f>IF(X3753="","",_xlfn.LET(_xlpm.x,VLOOKUP(X3753,'Drop-down_menus'!$D$2:$E$13,2,FALSE),IF(_xlpm.x=0,"",_xlpm.x)))</f>
        <v/>
      </c>
      <c r="AB3753" s="14" t="s">
        <v>197</v>
      </c>
      <c r="AC3753" s="14"/>
      <c r="AD3753" s="46" t="s">
        <v>222</v>
      </c>
      <c r="AE3753" s="46" t="s">
        <v>28</v>
      </c>
      <c r="AF3753" s="46" t="s">
        <v>42</v>
      </c>
      <c r="AG3753" s="46" t="str">
        <f>IF(AE3753="","",_xlfn.LET(_xlpm.x,VLOOKUP(AE3753,'Drop-down_menus'!$D$2:$E$13,2,FALSE),IF(_xlpm.x=0,"",_xlpm.x)))</f>
        <v>https://orcid.org/0000-0002-9037-7623</v>
      </c>
      <c r="AH3753" s="46" t="str">
        <f>IF(AF3753="","",_xlfn.LET(_xlpm.x,VLOOKUP(AF3753,'Drop-down_menus'!$D$2:$E$13,2,FALSE),IF(_xlpm.x=0,"",_xlpm.x)))</f>
        <v/>
      </c>
    </row>
    <row r="3754" spans="1:34" ht="15" customHeight="1">
      <c r="A3754" s="46">
        <v>1342</v>
      </c>
      <c r="B3754" s="2">
        <v>4809</v>
      </c>
      <c r="C3754" s="46" t="s">
        <v>835</v>
      </c>
      <c r="D3754" s="46" t="b">
        <f>COUNTIF(Events!$B$2:$B$171, C3754) &gt; 0</f>
        <v>1</v>
      </c>
      <c r="E3754" s="15" t="s">
        <v>164</v>
      </c>
      <c r="F3754" s="15" t="s">
        <v>1082</v>
      </c>
      <c r="G3754" s="15"/>
      <c r="H3754" s="15"/>
      <c r="I3754" s="15"/>
      <c r="J3754" s="46" t="str">
        <f>IF(I3754="","",_xlfn.LET(_xlpm.x,VLOOKUP(I3754,'2026-01-09_taxon-match'!$A$2:$N$81,4,FALSE),IF(_xlpm.x=0,"",_xlpm.x)))</f>
        <v/>
      </c>
      <c r="K3754" s="15"/>
      <c r="L3754" s="46" t="str">
        <f>IF(I3754="","",_xlfn.LET(_xlpm.x,VLOOKUP(I3754,'2026-01-09_taxon-match'!$A$2:$N$81,3,FALSE),IF(_xlpm.x=0,"",_xlpm.x)))</f>
        <v/>
      </c>
      <c r="M3754" s="46" t="str">
        <f>IF($I3754="","",_xlfn.LET(_xlpm.x,VLOOKUP($I3754,'2026-01-09_taxon-match'!$A$2:$N$81,5,FALSE),IF(_xlpm.x=0,"",_xlpm.x)))</f>
        <v/>
      </c>
      <c r="N3754" s="46" t="str">
        <f>IF($I3754="","",_xlfn.LET(_xlpm.x,VLOOKUP($I3754,'2026-01-09_taxon-match'!$A$2:$N$81,6,FALSE),IF(_xlpm.x=0,"",_xlpm.x)))</f>
        <v/>
      </c>
      <c r="O3754" s="46" t="str">
        <f>IF($I3754="","",_xlfn.LET(_xlpm.x,VLOOKUP($I3754,'2026-01-09_taxon-match'!$A$2:$N$81,7,FALSE),IF(_xlpm.x=0,"",_xlpm.x)))</f>
        <v/>
      </c>
      <c r="P3754" s="46" t="str">
        <f>IF($I3754="","",_xlfn.LET(_xlpm.x,VLOOKUP($I3754,'2026-01-09_taxon-match'!$A$2:$N$81,8,FALSE),IF(_xlpm.x=0,"",_xlpm.x)))</f>
        <v/>
      </c>
      <c r="Q3754" s="46" t="str">
        <f>IF($I3754="","",_xlfn.LET(_xlpm.x,VLOOKUP($I3754,'2026-01-09_taxon-match'!$A$2:$N$81,9,FALSE),IF(_xlpm.x=0,"",_xlpm.x)))</f>
        <v/>
      </c>
      <c r="R3754" s="46" t="str">
        <f>IF($I3754="","",_xlfn.LET(_xlpm.x,VLOOKUP($I3754,'2026-01-09_taxon-match'!$A$2:$N$81,10,FALSE),IF(_xlpm.x=0,"",_xlpm.x)))</f>
        <v/>
      </c>
      <c r="S3754" s="46" t="str">
        <f>IF($I3754="","",_xlfn.LET(_xlpm.x,VLOOKUP($I3754,'2026-01-09_taxon-match'!$A$2:$N$81,11,FALSE),IF(_xlpm.x=0,"",_xlpm.x)))</f>
        <v/>
      </c>
      <c r="T3754" s="46" t="str">
        <f>IF($I3754="","",_xlfn.LET(_xlpm.x,VLOOKUP($I3754,'2026-01-09_taxon-match'!$A$2:$N$81,13,FALSE),IF(_xlpm.x=0,"",_xlpm.x)))</f>
        <v/>
      </c>
      <c r="U3754" s="15"/>
      <c r="V3754" s="46" t="s">
        <v>221</v>
      </c>
      <c r="W3754" s="15"/>
      <c r="X3754" s="15"/>
      <c r="Y3754" s="46" t="str">
        <f>IF(V3754="","",_xlfn.LET(_xlpm.x,VLOOKUP(V3754,'Drop-down_menus'!$D$2:$E$13,2,FALSE),IF(_xlpm.x=0,"",_xlpm.x)))</f>
        <v>https://orcid.org/0000-0002-5199-9817</v>
      </c>
      <c r="Z3754" s="46" t="str">
        <f>IF(W3754="","",_xlfn.LET(_xlpm.x,VLOOKUP(W3754,'Drop-down_menus'!$D$2:$E$13,2,FALSE),IF(_xlpm.x=0,"",_xlpm.x)))</f>
        <v/>
      </c>
      <c r="AA3754" s="46" t="str">
        <f>IF(X3754="","",_xlfn.LET(_xlpm.x,VLOOKUP(X3754,'Drop-down_menus'!$D$2:$E$13,2,FALSE),IF(_xlpm.x=0,"",_xlpm.x)))</f>
        <v/>
      </c>
      <c r="AB3754" s="14" t="s">
        <v>197</v>
      </c>
      <c r="AC3754" s="14"/>
      <c r="AD3754" s="46" t="s">
        <v>222</v>
      </c>
      <c r="AE3754" s="46" t="s">
        <v>28</v>
      </c>
      <c r="AF3754" s="46" t="s">
        <v>42</v>
      </c>
      <c r="AG3754" s="46" t="str">
        <f>IF(AE3754="","",_xlfn.LET(_xlpm.x,VLOOKUP(AE3754,'Drop-down_menus'!$D$2:$E$13,2,FALSE),IF(_xlpm.x=0,"",_xlpm.x)))</f>
        <v>https://orcid.org/0000-0002-9037-7623</v>
      </c>
      <c r="AH3754" s="46" t="str">
        <f>IF(AF3754="","",_xlfn.LET(_xlpm.x,VLOOKUP(AF3754,'Drop-down_menus'!$D$2:$E$13,2,FALSE),IF(_xlpm.x=0,"",_xlpm.x)))</f>
        <v/>
      </c>
    </row>
    <row r="3755" spans="1:34" ht="15" customHeight="1">
      <c r="A3755" s="46">
        <v>1342</v>
      </c>
      <c r="B3755" s="2">
        <v>4810</v>
      </c>
      <c r="C3755" s="46" t="s">
        <v>835</v>
      </c>
      <c r="D3755" s="46" t="b">
        <f>COUNTIF(Events!$B$2:$B$171, C3755) &gt; 0</f>
        <v>1</v>
      </c>
      <c r="E3755" s="15" t="s">
        <v>164</v>
      </c>
      <c r="F3755" s="15" t="s">
        <v>1082</v>
      </c>
      <c r="G3755" s="15"/>
      <c r="H3755" s="15"/>
      <c r="I3755" s="15"/>
      <c r="J3755" s="46" t="str">
        <f>IF(I3755="","",_xlfn.LET(_xlpm.x,VLOOKUP(I3755,'2026-01-09_taxon-match'!$A$2:$N$81,4,FALSE),IF(_xlpm.x=0,"",_xlpm.x)))</f>
        <v/>
      </c>
      <c r="K3755" s="15"/>
      <c r="L3755" s="46" t="str">
        <f>IF(I3755="","",_xlfn.LET(_xlpm.x,VLOOKUP(I3755,'2026-01-09_taxon-match'!$A$2:$N$81,3,FALSE),IF(_xlpm.x=0,"",_xlpm.x)))</f>
        <v/>
      </c>
      <c r="M3755" s="46" t="str">
        <f>IF($I3755="","",_xlfn.LET(_xlpm.x,VLOOKUP($I3755,'2026-01-09_taxon-match'!$A$2:$N$81,5,FALSE),IF(_xlpm.x=0,"",_xlpm.x)))</f>
        <v/>
      </c>
      <c r="N3755" s="46" t="str">
        <f>IF($I3755="","",_xlfn.LET(_xlpm.x,VLOOKUP($I3755,'2026-01-09_taxon-match'!$A$2:$N$81,6,FALSE),IF(_xlpm.x=0,"",_xlpm.x)))</f>
        <v/>
      </c>
      <c r="O3755" s="46" t="str">
        <f>IF($I3755="","",_xlfn.LET(_xlpm.x,VLOOKUP($I3755,'2026-01-09_taxon-match'!$A$2:$N$81,7,FALSE),IF(_xlpm.x=0,"",_xlpm.x)))</f>
        <v/>
      </c>
      <c r="P3755" s="46" t="str">
        <f>IF($I3755="","",_xlfn.LET(_xlpm.x,VLOOKUP($I3755,'2026-01-09_taxon-match'!$A$2:$N$81,8,FALSE),IF(_xlpm.x=0,"",_xlpm.x)))</f>
        <v/>
      </c>
      <c r="Q3755" s="46" t="str">
        <f>IF($I3755="","",_xlfn.LET(_xlpm.x,VLOOKUP($I3755,'2026-01-09_taxon-match'!$A$2:$N$81,9,FALSE),IF(_xlpm.x=0,"",_xlpm.x)))</f>
        <v/>
      </c>
      <c r="R3755" s="46" t="str">
        <f>IF($I3755="","",_xlfn.LET(_xlpm.x,VLOOKUP($I3755,'2026-01-09_taxon-match'!$A$2:$N$81,10,FALSE),IF(_xlpm.x=0,"",_xlpm.x)))</f>
        <v/>
      </c>
      <c r="S3755" s="46" t="str">
        <f>IF($I3755="","",_xlfn.LET(_xlpm.x,VLOOKUP($I3755,'2026-01-09_taxon-match'!$A$2:$N$81,11,FALSE),IF(_xlpm.x=0,"",_xlpm.x)))</f>
        <v/>
      </c>
      <c r="T3755" s="46" t="str">
        <f>IF($I3755="","",_xlfn.LET(_xlpm.x,VLOOKUP($I3755,'2026-01-09_taxon-match'!$A$2:$N$81,13,FALSE),IF(_xlpm.x=0,"",_xlpm.x)))</f>
        <v/>
      </c>
      <c r="U3755" s="15"/>
      <c r="V3755" s="46" t="s">
        <v>221</v>
      </c>
      <c r="W3755" s="15"/>
      <c r="X3755" s="15"/>
      <c r="Y3755" s="46" t="str">
        <f>IF(V3755="","",_xlfn.LET(_xlpm.x,VLOOKUP(V3755,'Drop-down_menus'!$D$2:$E$13,2,FALSE),IF(_xlpm.x=0,"",_xlpm.x)))</f>
        <v>https://orcid.org/0000-0002-5199-9817</v>
      </c>
      <c r="Z3755" s="46" t="str">
        <f>IF(W3755="","",_xlfn.LET(_xlpm.x,VLOOKUP(W3755,'Drop-down_menus'!$D$2:$E$13,2,FALSE),IF(_xlpm.x=0,"",_xlpm.x)))</f>
        <v/>
      </c>
      <c r="AA3755" s="46" t="str">
        <f>IF(X3755="","",_xlfn.LET(_xlpm.x,VLOOKUP(X3755,'Drop-down_menus'!$D$2:$E$13,2,FALSE),IF(_xlpm.x=0,"",_xlpm.x)))</f>
        <v/>
      </c>
      <c r="AB3755" s="14" t="s">
        <v>197</v>
      </c>
      <c r="AC3755" s="14"/>
      <c r="AD3755" s="46" t="s">
        <v>222</v>
      </c>
      <c r="AE3755" s="46" t="s">
        <v>28</v>
      </c>
      <c r="AF3755" s="46" t="s">
        <v>42</v>
      </c>
      <c r="AG3755" s="46" t="str">
        <f>IF(AE3755="","",_xlfn.LET(_xlpm.x,VLOOKUP(AE3755,'Drop-down_menus'!$D$2:$E$13,2,FALSE),IF(_xlpm.x=0,"",_xlpm.x)))</f>
        <v>https://orcid.org/0000-0002-9037-7623</v>
      </c>
      <c r="AH3755" s="46" t="str">
        <f>IF(AF3755="","",_xlfn.LET(_xlpm.x,VLOOKUP(AF3755,'Drop-down_menus'!$D$2:$E$13,2,FALSE),IF(_xlpm.x=0,"",_xlpm.x)))</f>
        <v/>
      </c>
    </row>
    <row r="3756" spans="1:34" ht="15" customHeight="1">
      <c r="A3756" s="46">
        <v>1342</v>
      </c>
      <c r="B3756" s="2">
        <v>4811</v>
      </c>
      <c r="C3756" s="46" t="s">
        <v>835</v>
      </c>
      <c r="D3756" s="46" t="b">
        <f>COUNTIF(Events!$B$2:$B$171, C3756) &gt; 0</f>
        <v>1</v>
      </c>
      <c r="E3756" s="15" t="s">
        <v>164</v>
      </c>
      <c r="F3756" s="15" t="s">
        <v>1082</v>
      </c>
      <c r="G3756" s="15"/>
      <c r="H3756" s="15"/>
      <c r="I3756" s="15"/>
      <c r="J3756" s="46" t="str">
        <f>IF(I3756="","",_xlfn.LET(_xlpm.x,VLOOKUP(I3756,'2026-01-09_taxon-match'!$A$2:$N$81,4,FALSE),IF(_xlpm.x=0,"",_xlpm.x)))</f>
        <v/>
      </c>
      <c r="K3756" s="15"/>
      <c r="L3756" s="46" t="str">
        <f>IF(I3756="","",_xlfn.LET(_xlpm.x,VLOOKUP(I3756,'2026-01-09_taxon-match'!$A$2:$N$81,3,FALSE),IF(_xlpm.x=0,"",_xlpm.x)))</f>
        <v/>
      </c>
      <c r="M3756" s="46" t="str">
        <f>IF($I3756="","",_xlfn.LET(_xlpm.x,VLOOKUP($I3756,'2026-01-09_taxon-match'!$A$2:$N$81,5,FALSE),IF(_xlpm.x=0,"",_xlpm.x)))</f>
        <v/>
      </c>
      <c r="N3756" s="46" t="str">
        <f>IF($I3756="","",_xlfn.LET(_xlpm.x,VLOOKUP($I3756,'2026-01-09_taxon-match'!$A$2:$N$81,6,FALSE),IF(_xlpm.x=0,"",_xlpm.x)))</f>
        <v/>
      </c>
      <c r="O3756" s="46" t="str">
        <f>IF($I3756="","",_xlfn.LET(_xlpm.x,VLOOKUP($I3756,'2026-01-09_taxon-match'!$A$2:$N$81,7,FALSE),IF(_xlpm.x=0,"",_xlpm.x)))</f>
        <v/>
      </c>
      <c r="P3756" s="46" t="str">
        <f>IF($I3756="","",_xlfn.LET(_xlpm.x,VLOOKUP($I3756,'2026-01-09_taxon-match'!$A$2:$N$81,8,FALSE),IF(_xlpm.x=0,"",_xlpm.x)))</f>
        <v/>
      </c>
      <c r="Q3756" s="46" t="str">
        <f>IF($I3756="","",_xlfn.LET(_xlpm.x,VLOOKUP($I3756,'2026-01-09_taxon-match'!$A$2:$N$81,9,FALSE),IF(_xlpm.x=0,"",_xlpm.x)))</f>
        <v/>
      </c>
      <c r="R3756" s="46" t="str">
        <f>IF($I3756="","",_xlfn.LET(_xlpm.x,VLOOKUP($I3756,'2026-01-09_taxon-match'!$A$2:$N$81,10,FALSE),IF(_xlpm.x=0,"",_xlpm.x)))</f>
        <v/>
      </c>
      <c r="S3756" s="46" t="str">
        <f>IF($I3756="","",_xlfn.LET(_xlpm.x,VLOOKUP($I3756,'2026-01-09_taxon-match'!$A$2:$N$81,11,FALSE),IF(_xlpm.x=0,"",_xlpm.x)))</f>
        <v/>
      </c>
      <c r="T3756" s="46" t="str">
        <f>IF($I3756="","",_xlfn.LET(_xlpm.x,VLOOKUP($I3756,'2026-01-09_taxon-match'!$A$2:$N$81,13,FALSE),IF(_xlpm.x=0,"",_xlpm.x)))</f>
        <v/>
      </c>
      <c r="U3756" s="15"/>
      <c r="V3756" s="46" t="s">
        <v>221</v>
      </c>
      <c r="W3756" s="15"/>
      <c r="X3756" s="15"/>
      <c r="Y3756" s="46" t="str">
        <f>IF(V3756="","",_xlfn.LET(_xlpm.x,VLOOKUP(V3756,'Drop-down_menus'!$D$2:$E$13,2,FALSE),IF(_xlpm.x=0,"",_xlpm.x)))</f>
        <v>https://orcid.org/0000-0002-5199-9817</v>
      </c>
      <c r="Z3756" s="46" t="str">
        <f>IF(W3756="","",_xlfn.LET(_xlpm.x,VLOOKUP(W3756,'Drop-down_menus'!$D$2:$E$13,2,FALSE),IF(_xlpm.x=0,"",_xlpm.x)))</f>
        <v/>
      </c>
      <c r="AA3756" s="46" t="str">
        <f>IF(X3756="","",_xlfn.LET(_xlpm.x,VLOOKUP(X3756,'Drop-down_menus'!$D$2:$E$13,2,FALSE),IF(_xlpm.x=0,"",_xlpm.x)))</f>
        <v/>
      </c>
      <c r="AB3756" s="14" t="s">
        <v>197</v>
      </c>
      <c r="AC3756" s="14"/>
      <c r="AD3756" s="46" t="s">
        <v>222</v>
      </c>
      <c r="AE3756" s="46" t="s">
        <v>28</v>
      </c>
      <c r="AF3756" s="46" t="s">
        <v>42</v>
      </c>
      <c r="AG3756" s="46" t="str">
        <f>IF(AE3756="","",_xlfn.LET(_xlpm.x,VLOOKUP(AE3756,'Drop-down_menus'!$D$2:$E$13,2,FALSE),IF(_xlpm.x=0,"",_xlpm.x)))</f>
        <v>https://orcid.org/0000-0002-9037-7623</v>
      </c>
      <c r="AH3756" s="46" t="str">
        <f>IF(AF3756="","",_xlfn.LET(_xlpm.x,VLOOKUP(AF3756,'Drop-down_menus'!$D$2:$E$13,2,FALSE),IF(_xlpm.x=0,"",_xlpm.x)))</f>
        <v/>
      </c>
    </row>
    <row r="3757" spans="1:34" ht="15" customHeight="1">
      <c r="A3757" s="46">
        <v>1342</v>
      </c>
      <c r="B3757" s="2">
        <v>4812</v>
      </c>
      <c r="C3757" s="46" t="s">
        <v>835</v>
      </c>
      <c r="D3757" s="46" t="b">
        <f>COUNTIF(Events!$B$2:$B$171, C3757) &gt; 0</f>
        <v>1</v>
      </c>
      <c r="E3757" s="15" t="s">
        <v>164</v>
      </c>
      <c r="F3757" s="15" t="s">
        <v>1082</v>
      </c>
      <c r="G3757" s="15"/>
      <c r="H3757" s="15"/>
      <c r="I3757" s="15"/>
      <c r="J3757" s="46" t="str">
        <f>IF(I3757="","",_xlfn.LET(_xlpm.x,VLOOKUP(I3757,'2026-01-09_taxon-match'!$A$2:$N$81,4,FALSE),IF(_xlpm.x=0,"",_xlpm.x)))</f>
        <v/>
      </c>
      <c r="K3757" s="15"/>
      <c r="L3757" s="46" t="str">
        <f>IF(I3757="","",_xlfn.LET(_xlpm.x,VLOOKUP(I3757,'2026-01-09_taxon-match'!$A$2:$N$81,3,FALSE),IF(_xlpm.x=0,"",_xlpm.x)))</f>
        <v/>
      </c>
      <c r="M3757" s="46" t="str">
        <f>IF($I3757="","",_xlfn.LET(_xlpm.x,VLOOKUP($I3757,'2026-01-09_taxon-match'!$A$2:$N$81,5,FALSE),IF(_xlpm.x=0,"",_xlpm.x)))</f>
        <v/>
      </c>
      <c r="N3757" s="46" t="str">
        <f>IF($I3757="","",_xlfn.LET(_xlpm.x,VLOOKUP($I3757,'2026-01-09_taxon-match'!$A$2:$N$81,6,FALSE),IF(_xlpm.x=0,"",_xlpm.x)))</f>
        <v/>
      </c>
      <c r="O3757" s="46" t="str">
        <f>IF($I3757="","",_xlfn.LET(_xlpm.x,VLOOKUP($I3757,'2026-01-09_taxon-match'!$A$2:$N$81,7,FALSE),IF(_xlpm.x=0,"",_xlpm.x)))</f>
        <v/>
      </c>
      <c r="P3757" s="46" t="str">
        <f>IF($I3757="","",_xlfn.LET(_xlpm.x,VLOOKUP($I3757,'2026-01-09_taxon-match'!$A$2:$N$81,8,FALSE),IF(_xlpm.x=0,"",_xlpm.x)))</f>
        <v/>
      </c>
      <c r="Q3757" s="46" t="str">
        <f>IF($I3757="","",_xlfn.LET(_xlpm.x,VLOOKUP($I3757,'2026-01-09_taxon-match'!$A$2:$N$81,9,FALSE),IF(_xlpm.x=0,"",_xlpm.x)))</f>
        <v/>
      </c>
      <c r="R3757" s="46" t="str">
        <f>IF($I3757="","",_xlfn.LET(_xlpm.x,VLOOKUP($I3757,'2026-01-09_taxon-match'!$A$2:$N$81,10,FALSE),IF(_xlpm.x=0,"",_xlpm.x)))</f>
        <v/>
      </c>
      <c r="S3757" s="46" t="str">
        <f>IF($I3757="","",_xlfn.LET(_xlpm.x,VLOOKUP($I3757,'2026-01-09_taxon-match'!$A$2:$N$81,11,FALSE),IF(_xlpm.x=0,"",_xlpm.x)))</f>
        <v/>
      </c>
      <c r="T3757" s="46" t="str">
        <f>IF($I3757="","",_xlfn.LET(_xlpm.x,VLOOKUP($I3757,'2026-01-09_taxon-match'!$A$2:$N$81,13,FALSE),IF(_xlpm.x=0,"",_xlpm.x)))</f>
        <v/>
      </c>
      <c r="U3757" s="15"/>
      <c r="V3757" s="46" t="s">
        <v>221</v>
      </c>
      <c r="W3757" s="15"/>
      <c r="X3757" s="15"/>
      <c r="Y3757" s="46" t="str">
        <f>IF(V3757="","",_xlfn.LET(_xlpm.x,VLOOKUP(V3757,'Drop-down_menus'!$D$2:$E$13,2,FALSE),IF(_xlpm.x=0,"",_xlpm.x)))</f>
        <v>https://orcid.org/0000-0002-5199-9817</v>
      </c>
      <c r="Z3757" s="46" t="str">
        <f>IF(W3757="","",_xlfn.LET(_xlpm.x,VLOOKUP(W3757,'Drop-down_menus'!$D$2:$E$13,2,FALSE),IF(_xlpm.x=0,"",_xlpm.x)))</f>
        <v/>
      </c>
      <c r="AA3757" s="46" t="str">
        <f>IF(X3757="","",_xlfn.LET(_xlpm.x,VLOOKUP(X3757,'Drop-down_menus'!$D$2:$E$13,2,FALSE),IF(_xlpm.x=0,"",_xlpm.x)))</f>
        <v/>
      </c>
      <c r="AB3757" s="14" t="s">
        <v>197</v>
      </c>
      <c r="AC3757" s="14"/>
      <c r="AD3757" s="46" t="s">
        <v>222</v>
      </c>
      <c r="AE3757" s="46" t="s">
        <v>28</v>
      </c>
      <c r="AF3757" s="46" t="s">
        <v>42</v>
      </c>
      <c r="AG3757" s="46" t="str">
        <f>IF(AE3757="","",_xlfn.LET(_xlpm.x,VLOOKUP(AE3757,'Drop-down_menus'!$D$2:$E$13,2,FALSE),IF(_xlpm.x=0,"",_xlpm.x)))</f>
        <v>https://orcid.org/0000-0002-9037-7623</v>
      </c>
      <c r="AH3757" s="46" t="str">
        <f>IF(AF3757="","",_xlfn.LET(_xlpm.x,VLOOKUP(AF3757,'Drop-down_menus'!$D$2:$E$13,2,FALSE),IF(_xlpm.x=0,"",_xlpm.x)))</f>
        <v/>
      </c>
    </row>
    <row r="3758" spans="1:34" ht="15" customHeight="1">
      <c r="A3758" s="46">
        <v>1342</v>
      </c>
      <c r="B3758" s="2">
        <v>4813</v>
      </c>
      <c r="C3758" s="46" t="s">
        <v>835</v>
      </c>
      <c r="D3758" s="46" t="b">
        <f>COUNTIF(Events!$B$2:$B$171, C3758) &gt; 0</f>
        <v>1</v>
      </c>
      <c r="E3758" s="15" t="s">
        <v>164</v>
      </c>
      <c r="F3758" s="15" t="s">
        <v>1082</v>
      </c>
      <c r="G3758" s="15"/>
      <c r="H3758" s="15"/>
      <c r="I3758" s="15"/>
      <c r="J3758" s="46" t="str">
        <f>IF(I3758="","",_xlfn.LET(_xlpm.x,VLOOKUP(I3758,'2026-01-09_taxon-match'!$A$2:$N$81,4,FALSE),IF(_xlpm.x=0,"",_xlpm.x)))</f>
        <v/>
      </c>
      <c r="K3758" s="15"/>
      <c r="L3758" s="46" t="str">
        <f>IF(I3758="","",_xlfn.LET(_xlpm.x,VLOOKUP(I3758,'2026-01-09_taxon-match'!$A$2:$N$81,3,FALSE),IF(_xlpm.x=0,"",_xlpm.x)))</f>
        <v/>
      </c>
      <c r="M3758" s="46" t="str">
        <f>IF($I3758="","",_xlfn.LET(_xlpm.x,VLOOKUP($I3758,'2026-01-09_taxon-match'!$A$2:$N$81,5,FALSE),IF(_xlpm.x=0,"",_xlpm.x)))</f>
        <v/>
      </c>
      <c r="N3758" s="46" t="str">
        <f>IF($I3758="","",_xlfn.LET(_xlpm.x,VLOOKUP($I3758,'2026-01-09_taxon-match'!$A$2:$N$81,6,FALSE),IF(_xlpm.x=0,"",_xlpm.x)))</f>
        <v/>
      </c>
      <c r="O3758" s="46" t="str">
        <f>IF($I3758="","",_xlfn.LET(_xlpm.x,VLOOKUP($I3758,'2026-01-09_taxon-match'!$A$2:$N$81,7,FALSE),IF(_xlpm.x=0,"",_xlpm.x)))</f>
        <v/>
      </c>
      <c r="P3758" s="46" t="str">
        <f>IF($I3758="","",_xlfn.LET(_xlpm.x,VLOOKUP($I3758,'2026-01-09_taxon-match'!$A$2:$N$81,8,FALSE),IF(_xlpm.x=0,"",_xlpm.x)))</f>
        <v/>
      </c>
      <c r="Q3758" s="46" t="str">
        <f>IF($I3758="","",_xlfn.LET(_xlpm.x,VLOOKUP($I3758,'2026-01-09_taxon-match'!$A$2:$N$81,9,FALSE),IF(_xlpm.x=0,"",_xlpm.x)))</f>
        <v/>
      </c>
      <c r="R3758" s="46" t="str">
        <f>IF($I3758="","",_xlfn.LET(_xlpm.x,VLOOKUP($I3758,'2026-01-09_taxon-match'!$A$2:$N$81,10,FALSE),IF(_xlpm.x=0,"",_xlpm.x)))</f>
        <v/>
      </c>
      <c r="S3758" s="46" t="str">
        <f>IF($I3758="","",_xlfn.LET(_xlpm.x,VLOOKUP($I3758,'2026-01-09_taxon-match'!$A$2:$N$81,11,FALSE),IF(_xlpm.x=0,"",_xlpm.x)))</f>
        <v/>
      </c>
      <c r="T3758" s="46" t="str">
        <f>IF($I3758="","",_xlfn.LET(_xlpm.x,VLOOKUP($I3758,'2026-01-09_taxon-match'!$A$2:$N$81,13,FALSE),IF(_xlpm.x=0,"",_xlpm.x)))</f>
        <v/>
      </c>
      <c r="U3758" s="15"/>
      <c r="V3758" s="46" t="s">
        <v>221</v>
      </c>
      <c r="W3758" s="15"/>
      <c r="X3758" s="15"/>
      <c r="Y3758" s="46" t="str">
        <f>IF(V3758="","",_xlfn.LET(_xlpm.x,VLOOKUP(V3758,'Drop-down_menus'!$D$2:$E$13,2,FALSE),IF(_xlpm.x=0,"",_xlpm.x)))</f>
        <v>https://orcid.org/0000-0002-5199-9817</v>
      </c>
      <c r="Z3758" s="46" t="str">
        <f>IF(W3758="","",_xlfn.LET(_xlpm.x,VLOOKUP(W3758,'Drop-down_menus'!$D$2:$E$13,2,FALSE),IF(_xlpm.x=0,"",_xlpm.x)))</f>
        <v/>
      </c>
      <c r="AA3758" s="46" t="str">
        <f>IF(X3758="","",_xlfn.LET(_xlpm.x,VLOOKUP(X3758,'Drop-down_menus'!$D$2:$E$13,2,FALSE),IF(_xlpm.x=0,"",_xlpm.x)))</f>
        <v/>
      </c>
      <c r="AB3758" s="14" t="s">
        <v>197</v>
      </c>
      <c r="AC3758" s="14"/>
      <c r="AD3758" s="46" t="s">
        <v>222</v>
      </c>
      <c r="AE3758" s="46" t="s">
        <v>28</v>
      </c>
      <c r="AF3758" s="46" t="s">
        <v>42</v>
      </c>
      <c r="AG3758" s="46" t="str">
        <f>IF(AE3758="","",_xlfn.LET(_xlpm.x,VLOOKUP(AE3758,'Drop-down_menus'!$D$2:$E$13,2,FALSE),IF(_xlpm.x=0,"",_xlpm.x)))</f>
        <v>https://orcid.org/0000-0002-9037-7623</v>
      </c>
      <c r="AH3758" s="46" t="str">
        <f>IF(AF3758="","",_xlfn.LET(_xlpm.x,VLOOKUP(AF3758,'Drop-down_menus'!$D$2:$E$13,2,FALSE),IF(_xlpm.x=0,"",_xlpm.x)))</f>
        <v/>
      </c>
    </row>
    <row r="3759" spans="1:34" ht="15" customHeight="1">
      <c r="A3759" s="46">
        <v>1342</v>
      </c>
      <c r="B3759" s="2">
        <v>4814</v>
      </c>
      <c r="C3759" s="46" t="s">
        <v>835</v>
      </c>
      <c r="D3759" s="46" t="b">
        <f>COUNTIF(Events!$B$2:$B$171, C3759) &gt; 0</f>
        <v>1</v>
      </c>
      <c r="E3759" s="15" t="s">
        <v>164</v>
      </c>
      <c r="F3759" s="15" t="s">
        <v>1082</v>
      </c>
      <c r="G3759" s="15"/>
      <c r="H3759" s="15"/>
      <c r="I3759" s="15"/>
      <c r="J3759" s="46" t="str">
        <f>IF(I3759="","",_xlfn.LET(_xlpm.x,VLOOKUP(I3759,'2026-01-09_taxon-match'!$A$2:$N$81,4,FALSE),IF(_xlpm.x=0,"",_xlpm.x)))</f>
        <v/>
      </c>
      <c r="K3759" s="15"/>
      <c r="L3759" s="46" t="str">
        <f>IF(I3759="","",_xlfn.LET(_xlpm.x,VLOOKUP(I3759,'2026-01-09_taxon-match'!$A$2:$N$81,3,FALSE),IF(_xlpm.x=0,"",_xlpm.x)))</f>
        <v/>
      </c>
      <c r="M3759" s="46" t="str">
        <f>IF($I3759="","",_xlfn.LET(_xlpm.x,VLOOKUP($I3759,'2026-01-09_taxon-match'!$A$2:$N$81,5,FALSE),IF(_xlpm.x=0,"",_xlpm.x)))</f>
        <v/>
      </c>
      <c r="N3759" s="46" t="str">
        <f>IF($I3759="","",_xlfn.LET(_xlpm.x,VLOOKUP($I3759,'2026-01-09_taxon-match'!$A$2:$N$81,6,FALSE),IF(_xlpm.x=0,"",_xlpm.x)))</f>
        <v/>
      </c>
      <c r="O3759" s="46" t="str">
        <f>IF($I3759="","",_xlfn.LET(_xlpm.x,VLOOKUP($I3759,'2026-01-09_taxon-match'!$A$2:$N$81,7,FALSE),IF(_xlpm.x=0,"",_xlpm.x)))</f>
        <v/>
      </c>
      <c r="P3759" s="46" t="str">
        <f>IF($I3759="","",_xlfn.LET(_xlpm.x,VLOOKUP($I3759,'2026-01-09_taxon-match'!$A$2:$N$81,8,FALSE),IF(_xlpm.x=0,"",_xlpm.x)))</f>
        <v/>
      </c>
      <c r="Q3759" s="46" t="str">
        <f>IF($I3759="","",_xlfn.LET(_xlpm.x,VLOOKUP($I3759,'2026-01-09_taxon-match'!$A$2:$N$81,9,FALSE),IF(_xlpm.x=0,"",_xlpm.x)))</f>
        <v/>
      </c>
      <c r="R3759" s="46" t="str">
        <f>IF($I3759="","",_xlfn.LET(_xlpm.x,VLOOKUP($I3759,'2026-01-09_taxon-match'!$A$2:$N$81,10,FALSE),IF(_xlpm.x=0,"",_xlpm.x)))</f>
        <v/>
      </c>
      <c r="S3759" s="46" t="str">
        <f>IF($I3759="","",_xlfn.LET(_xlpm.x,VLOOKUP($I3759,'2026-01-09_taxon-match'!$A$2:$N$81,11,FALSE),IF(_xlpm.x=0,"",_xlpm.x)))</f>
        <v/>
      </c>
      <c r="T3759" s="46" t="str">
        <f>IF($I3759="","",_xlfn.LET(_xlpm.x,VLOOKUP($I3759,'2026-01-09_taxon-match'!$A$2:$N$81,13,FALSE),IF(_xlpm.x=0,"",_xlpm.x)))</f>
        <v/>
      </c>
      <c r="U3759" s="15"/>
      <c r="V3759" s="46" t="s">
        <v>221</v>
      </c>
      <c r="W3759" s="15"/>
      <c r="X3759" s="15"/>
      <c r="Y3759" s="46" t="str">
        <f>IF(V3759="","",_xlfn.LET(_xlpm.x,VLOOKUP(V3759,'Drop-down_menus'!$D$2:$E$13,2,FALSE),IF(_xlpm.x=0,"",_xlpm.x)))</f>
        <v>https://orcid.org/0000-0002-5199-9817</v>
      </c>
      <c r="Z3759" s="46" t="str">
        <f>IF(W3759="","",_xlfn.LET(_xlpm.x,VLOOKUP(W3759,'Drop-down_menus'!$D$2:$E$13,2,FALSE),IF(_xlpm.x=0,"",_xlpm.x)))</f>
        <v/>
      </c>
      <c r="AA3759" s="46" t="str">
        <f>IF(X3759="","",_xlfn.LET(_xlpm.x,VLOOKUP(X3759,'Drop-down_menus'!$D$2:$E$13,2,FALSE),IF(_xlpm.x=0,"",_xlpm.x)))</f>
        <v/>
      </c>
      <c r="AB3759" s="14" t="s">
        <v>197</v>
      </c>
      <c r="AC3759" s="14"/>
      <c r="AD3759" s="46" t="s">
        <v>222</v>
      </c>
      <c r="AE3759" s="46" t="s">
        <v>28</v>
      </c>
      <c r="AF3759" s="46" t="s">
        <v>42</v>
      </c>
      <c r="AG3759" s="46" t="str">
        <f>IF(AE3759="","",_xlfn.LET(_xlpm.x,VLOOKUP(AE3759,'Drop-down_menus'!$D$2:$E$13,2,FALSE),IF(_xlpm.x=0,"",_xlpm.x)))</f>
        <v>https://orcid.org/0000-0002-9037-7623</v>
      </c>
      <c r="AH3759" s="46" t="str">
        <f>IF(AF3759="","",_xlfn.LET(_xlpm.x,VLOOKUP(AF3759,'Drop-down_menus'!$D$2:$E$13,2,FALSE),IF(_xlpm.x=0,"",_xlpm.x)))</f>
        <v/>
      </c>
    </row>
    <row r="3760" spans="1:34" ht="15" customHeight="1">
      <c r="A3760" s="46">
        <v>1340</v>
      </c>
      <c r="B3760" s="2">
        <v>4815</v>
      </c>
      <c r="C3760" s="46" t="s">
        <v>835</v>
      </c>
      <c r="D3760" s="46" t="b">
        <f>COUNTIF(Events!$B$2:$B$171, C3760) &gt; 0</f>
        <v>1</v>
      </c>
      <c r="E3760" s="15" t="s">
        <v>525</v>
      </c>
      <c r="F3760" s="15" t="s">
        <v>1082</v>
      </c>
      <c r="G3760" s="15"/>
      <c r="H3760" s="15"/>
      <c r="I3760" s="15"/>
      <c r="J3760" s="46" t="str">
        <f>IF(I3760="","",_xlfn.LET(_xlpm.x,VLOOKUP(I3760,'2026-01-09_taxon-match'!$A$2:$N$81,4,FALSE),IF(_xlpm.x=0,"",_xlpm.x)))</f>
        <v/>
      </c>
      <c r="K3760" s="15"/>
      <c r="L3760" s="46" t="str">
        <f>IF(I3760="","",_xlfn.LET(_xlpm.x,VLOOKUP(I3760,'2026-01-09_taxon-match'!$A$2:$N$81,3,FALSE),IF(_xlpm.x=0,"",_xlpm.x)))</f>
        <v/>
      </c>
      <c r="M3760" s="46" t="str">
        <f>IF($I3760="","",_xlfn.LET(_xlpm.x,VLOOKUP($I3760,'2026-01-09_taxon-match'!$A$2:$N$81,5,FALSE),IF(_xlpm.x=0,"",_xlpm.x)))</f>
        <v/>
      </c>
      <c r="N3760" s="46" t="str">
        <f>IF($I3760="","",_xlfn.LET(_xlpm.x,VLOOKUP($I3760,'2026-01-09_taxon-match'!$A$2:$N$81,6,FALSE),IF(_xlpm.x=0,"",_xlpm.x)))</f>
        <v/>
      </c>
      <c r="O3760" s="46" t="str">
        <f>IF($I3760="","",_xlfn.LET(_xlpm.x,VLOOKUP($I3760,'2026-01-09_taxon-match'!$A$2:$N$81,7,FALSE),IF(_xlpm.x=0,"",_xlpm.x)))</f>
        <v/>
      </c>
      <c r="P3760" s="46" t="str">
        <f>IF($I3760="","",_xlfn.LET(_xlpm.x,VLOOKUP($I3760,'2026-01-09_taxon-match'!$A$2:$N$81,8,FALSE),IF(_xlpm.x=0,"",_xlpm.x)))</f>
        <v/>
      </c>
      <c r="Q3760" s="46" t="str">
        <f>IF($I3760="","",_xlfn.LET(_xlpm.x,VLOOKUP($I3760,'2026-01-09_taxon-match'!$A$2:$N$81,9,FALSE),IF(_xlpm.x=0,"",_xlpm.x)))</f>
        <v/>
      </c>
      <c r="R3760" s="46" t="str">
        <f>IF($I3760="","",_xlfn.LET(_xlpm.x,VLOOKUP($I3760,'2026-01-09_taxon-match'!$A$2:$N$81,10,FALSE),IF(_xlpm.x=0,"",_xlpm.x)))</f>
        <v/>
      </c>
      <c r="S3760" s="46" t="str">
        <f>IF($I3760="","",_xlfn.LET(_xlpm.x,VLOOKUP($I3760,'2026-01-09_taxon-match'!$A$2:$N$81,11,FALSE),IF(_xlpm.x=0,"",_xlpm.x)))</f>
        <v/>
      </c>
      <c r="T3760" s="46" t="str">
        <f>IF($I3760="","",_xlfn.LET(_xlpm.x,VLOOKUP($I3760,'2026-01-09_taxon-match'!$A$2:$N$81,13,FALSE),IF(_xlpm.x=0,"",_xlpm.x)))</f>
        <v/>
      </c>
      <c r="U3760" s="15"/>
      <c r="V3760" s="46" t="s">
        <v>221</v>
      </c>
      <c r="W3760" s="15"/>
      <c r="X3760" s="15"/>
      <c r="Y3760" s="46" t="str">
        <f>IF(V3760="","",_xlfn.LET(_xlpm.x,VLOOKUP(V3760,'Drop-down_menus'!$D$2:$E$13,2,FALSE),IF(_xlpm.x=0,"",_xlpm.x)))</f>
        <v>https://orcid.org/0000-0002-5199-9817</v>
      </c>
      <c r="Z3760" s="46" t="str">
        <f>IF(W3760="","",_xlfn.LET(_xlpm.x,VLOOKUP(W3760,'Drop-down_menus'!$D$2:$E$13,2,FALSE),IF(_xlpm.x=0,"",_xlpm.x)))</f>
        <v/>
      </c>
      <c r="AA3760" s="46" t="str">
        <f>IF(X3760="","",_xlfn.LET(_xlpm.x,VLOOKUP(X3760,'Drop-down_menus'!$D$2:$E$13,2,FALSE),IF(_xlpm.x=0,"",_xlpm.x)))</f>
        <v/>
      </c>
      <c r="AB3760" s="14" t="s">
        <v>519</v>
      </c>
      <c r="AC3760" s="14" t="s">
        <v>526</v>
      </c>
      <c r="AD3760" s="46" t="s">
        <v>222</v>
      </c>
      <c r="AE3760" s="46" t="s">
        <v>28</v>
      </c>
      <c r="AF3760" s="46" t="s">
        <v>42</v>
      </c>
      <c r="AG3760" s="46" t="str">
        <f>IF(AE3760="","",_xlfn.LET(_xlpm.x,VLOOKUP(AE3760,'Drop-down_menus'!$D$2:$E$13,2,FALSE),IF(_xlpm.x=0,"",_xlpm.x)))</f>
        <v>https://orcid.org/0000-0002-9037-7623</v>
      </c>
      <c r="AH3760" s="46" t="str">
        <f>IF(AF3760="","",_xlfn.LET(_xlpm.x,VLOOKUP(AF3760,'Drop-down_menus'!$D$2:$E$13,2,FALSE),IF(_xlpm.x=0,"",_xlpm.x)))</f>
        <v/>
      </c>
    </row>
    <row r="3761" spans="1:34" ht="15" customHeight="1">
      <c r="A3761" s="46">
        <v>1341</v>
      </c>
      <c r="B3761" s="2">
        <v>4816</v>
      </c>
      <c r="C3761" s="46" t="s">
        <v>835</v>
      </c>
      <c r="D3761" s="46" t="b">
        <f>COUNTIF(Events!$B$2:$B$171, C3761) &gt; 0</f>
        <v>1</v>
      </c>
      <c r="E3761" s="15" t="s">
        <v>525</v>
      </c>
      <c r="F3761" s="15" t="s">
        <v>1082</v>
      </c>
      <c r="G3761" s="15"/>
      <c r="H3761" s="15"/>
      <c r="I3761" s="15"/>
      <c r="J3761" s="46" t="str">
        <f>IF(I3761="","",_xlfn.LET(_xlpm.x,VLOOKUP(I3761,'2026-01-09_taxon-match'!$A$2:$N$81,4,FALSE),IF(_xlpm.x=0,"",_xlpm.x)))</f>
        <v/>
      </c>
      <c r="K3761" s="15"/>
      <c r="L3761" s="46" t="str">
        <f>IF(I3761="","",_xlfn.LET(_xlpm.x,VLOOKUP(I3761,'2026-01-09_taxon-match'!$A$2:$N$81,3,FALSE),IF(_xlpm.x=0,"",_xlpm.x)))</f>
        <v/>
      </c>
      <c r="M3761" s="46" t="str">
        <f>IF($I3761="","",_xlfn.LET(_xlpm.x,VLOOKUP($I3761,'2026-01-09_taxon-match'!$A$2:$N$81,5,FALSE),IF(_xlpm.x=0,"",_xlpm.x)))</f>
        <v/>
      </c>
      <c r="N3761" s="46" t="str">
        <f>IF($I3761="","",_xlfn.LET(_xlpm.x,VLOOKUP($I3761,'2026-01-09_taxon-match'!$A$2:$N$81,6,FALSE),IF(_xlpm.x=0,"",_xlpm.x)))</f>
        <v/>
      </c>
      <c r="O3761" s="46" t="str">
        <f>IF($I3761="","",_xlfn.LET(_xlpm.x,VLOOKUP($I3761,'2026-01-09_taxon-match'!$A$2:$N$81,7,FALSE),IF(_xlpm.x=0,"",_xlpm.x)))</f>
        <v/>
      </c>
      <c r="P3761" s="46" t="str">
        <f>IF($I3761="","",_xlfn.LET(_xlpm.x,VLOOKUP($I3761,'2026-01-09_taxon-match'!$A$2:$N$81,8,FALSE),IF(_xlpm.x=0,"",_xlpm.x)))</f>
        <v/>
      </c>
      <c r="Q3761" s="46" t="str">
        <f>IF($I3761="","",_xlfn.LET(_xlpm.x,VLOOKUP($I3761,'2026-01-09_taxon-match'!$A$2:$N$81,9,FALSE),IF(_xlpm.x=0,"",_xlpm.x)))</f>
        <v/>
      </c>
      <c r="R3761" s="46" t="str">
        <f>IF($I3761="","",_xlfn.LET(_xlpm.x,VLOOKUP($I3761,'2026-01-09_taxon-match'!$A$2:$N$81,10,FALSE),IF(_xlpm.x=0,"",_xlpm.x)))</f>
        <v/>
      </c>
      <c r="S3761" s="46" t="str">
        <f>IF($I3761="","",_xlfn.LET(_xlpm.x,VLOOKUP($I3761,'2026-01-09_taxon-match'!$A$2:$N$81,11,FALSE),IF(_xlpm.x=0,"",_xlpm.x)))</f>
        <v/>
      </c>
      <c r="T3761" s="46" t="str">
        <f>IF($I3761="","",_xlfn.LET(_xlpm.x,VLOOKUP($I3761,'2026-01-09_taxon-match'!$A$2:$N$81,13,FALSE),IF(_xlpm.x=0,"",_xlpm.x)))</f>
        <v/>
      </c>
      <c r="U3761" s="15"/>
      <c r="V3761" s="46" t="s">
        <v>221</v>
      </c>
      <c r="W3761" s="15"/>
      <c r="X3761" s="15"/>
      <c r="Y3761" s="46" t="str">
        <f>IF(V3761="","",_xlfn.LET(_xlpm.x,VLOOKUP(V3761,'Drop-down_menus'!$D$2:$E$13,2,FALSE),IF(_xlpm.x=0,"",_xlpm.x)))</f>
        <v>https://orcid.org/0000-0002-5199-9817</v>
      </c>
      <c r="Z3761" s="46" t="str">
        <f>IF(W3761="","",_xlfn.LET(_xlpm.x,VLOOKUP(W3761,'Drop-down_menus'!$D$2:$E$13,2,FALSE),IF(_xlpm.x=0,"",_xlpm.x)))</f>
        <v/>
      </c>
      <c r="AA3761" s="46" t="str">
        <f>IF(X3761="","",_xlfn.LET(_xlpm.x,VLOOKUP(X3761,'Drop-down_menus'!$D$2:$E$13,2,FALSE),IF(_xlpm.x=0,"",_xlpm.x)))</f>
        <v/>
      </c>
      <c r="AB3761" s="14" t="s">
        <v>519</v>
      </c>
      <c r="AC3761" s="14" t="s">
        <v>526</v>
      </c>
      <c r="AD3761" s="46" t="s">
        <v>222</v>
      </c>
      <c r="AE3761" s="46" t="s">
        <v>28</v>
      </c>
      <c r="AF3761" s="46" t="s">
        <v>42</v>
      </c>
      <c r="AG3761" s="46" t="str">
        <f>IF(AE3761="","",_xlfn.LET(_xlpm.x,VLOOKUP(AE3761,'Drop-down_menus'!$D$2:$E$13,2,FALSE),IF(_xlpm.x=0,"",_xlpm.x)))</f>
        <v>https://orcid.org/0000-0002-9037-7623</v>
      </c>
      <c r="AH3761" s="46" t="str">
        <f>IF(AF3761="","",_xlfn.LET(_xlpm.x,VLOOKUP(AF3761,'Drop-down_menus'!$D$2:$E$13,2,FALSE),IF(_xlpm.x=0,"",_xlpm.x)))</f>
        <v/>
      </c>
    </row>
    <row r="3762" spans="1:34" ht="15" customHeight="1">
      <c r="A3762" s="46">
        <v>1342</v>
      </c>
      <c r="B3762" s="2">
        <v>4817</v>
      </c>
      <c r="C3762" s="46" t="s">
        <v>835</v>
      </c>
      <c r="D3762" s="46" t="b">
        <f>COUNTIF(Events!$B$2:$B$171, C3762) &gt; 0</f>
        <v>1</v>
      </c>
      <c r="E3762" s="15" t="s">
        <v>525</v>
      </c>
      <c r="F3762" s="15" t="s">
        <v>1082</v>
      </c>
      <c r="G3762" s="15"/>
      <c r="H3762" s="15"/>
      <c r="I3762" s="15"/>
      <c r="J3762" s="46" t="str">
        <f>IF(I3762="","",_xlfn.LET(_xlpm.x,VLOOKUP(I3762,'2026-01-09_taxon-match'!$A$2:$N$81,4,FALSE),IF(_xlpm.x=0,"",_xlpm.x)))</f>
        <v/>
      </c>
      <c r="K3762" s="15"/>
      <c r="L3762" s="46" t="str">
        <f>IF(I3762="","",_xlfn.LET(_xlpm.x,VLOOKUP(I3762,'2026-01-09_taxon-match'!$A$2:$N$81,3,FALSE),IF(_xlpm.x=0,"",_xlpm.x)))</f>
        <v/>
      </c>
      <c r="M3762" s="46" t="str">
        <f>IF($I3762="","",_xlfn.LET(_xlpm.x,VLOOKUP($I3762,'2026-01-09_taxon-match'!$A$2:$N$81,5,FALSE),IF(_xlpm.x=0,"",_xlpm.x)))</f>
        <v/>
      </c>
      <c r="N3762" s="46" t="str">
        <f>IF($I3762="","",_xlfn.LET(_xlpm.x,VLOOKUP($I3762,'2026-01-09_taxon-match'!$A$2:$N$81,6,FALSE),IF(_xlpm.x=0,"",_xlpm.x)))</f>
        <v/>
      </c>
      <c r="O3762" s="46" t="str">
        <f>IF($I3762="","",_xlfn.LET(_xlpm.x,VLOOKUP($I3762,'2026-01-09_taxon-match'!$A$2:$N$81,7,FALSE),IF(_xlpm.x=0,"",_xlpm.x)))</f>
        <v/>
      </c>
      <c r="P3762" s="46" t="str">
        <f>IF($I3762="","",_xlfn.LET(_xlpm.x,VLOOKUP($I3762,'2026-01-09_taxon-match'!$A$2:$N$81,8,FALSE),IF(_xlpm.x=0,"",_xlpm.x)))</f>
        <v/>
      </c>
      <c r="Q3762" s="46" t="str">
        <f>IF($I3762="","",_xlfn.LET(_xlpm.x,VLOOKUP($I3762,'2026-01-09_taxon-match'!$A$2:$N$81,9,FALSE),IF(_xlpm.x=0,"",_xlpm.x)))</f>
        <v/>
      </c>
      <c r="R3762" s="46" t="str">
        <f>IF($I3762="","",_xlfn.LET(_xlpm.x,VLOOKUP($I3762,'2026-01-09_taxon-match'!$A$2:$N$81,10,FALSE),IF(_xlpm.x=0,"",_xlpm.x)))</f>
        <v/>
      </c>
      <c r="S3762" s="46" t="str">
        <f>IF($I3762="","",_xlfn.LET(_xlpm.x,VLOOKUP($I3762,'2026-01-09_taxon-match'!$A$2:$N$81,11,FALSE),IF(_xlpm.x=0,"",_xlpm.x)))</f>
        <v/>
      </c>
      <c r="T3762" s="46" t="str">
        <f>IF($I3762="","",_xlfn.LET(_xlpm.x,VLOOKUP($I3762,'2026-01-09_taxon-match'!$A$2:$N$81,13,FALSE),IF(_xlpm.x=0,"",_xlpm.x)))</f>
        <v/>
      </c>
      <c r="U3762" s="15"/>
      <c r="V3762" s="46" t="s">
        <v>221</v>
      </c>
      <c r="W3762" s="15"/>
      <c r="X3762" s="15"/>
      <c r="Y3762" s="46" t="str">
        <f>IF(V3762="","",_xlfn.LET(_xlpm.x,VLOOKUP(V3762,'Drop-down_menus'!$D$2:$E$13,2,FALSE),IF(_xlpm.x=0,"",_xlpm.x)))</f>
        <v>https://orcid.org/0000-0002-5199-9817</v>
      </c>
      <c r="Z3762" s="46" t="str">
        <f>IF(W3762="","",_xlfn.LET(_xlpm.x,VLOOKUP(W3762,'Drop-down_menus'!$D$2:$E$13,2,FALSE),IF(_xlpm.x=0,"",_xlpm.x)))</f>
        <v/>
      </c>
      <c r="AA3762" s="46" t="str">
        <f>IF(X3762="","",_xlfn.LET(_xlpm.x,VLOOKUP(X3762,'Drop-down_menus'!$D$2:$E$13,2,FALSE),IF(_xlpm.x=0,"",_xlpm.x)))</f>
        <v/>
      </c>
      <c r="AB3762" s="14" t="s">
        <v>519</v>
      </c>
      <c r="AC3762" s="14" t="s">
        <v>526</v>
      </c>
      <c r="AD3762" s="46" t="s">
        <v>222</v>
      </c>
      <c r="AE3762" s="46" t="s">
        <v>28</v>
      </c>
      <c r="AF3762" s="46" t="s">
        <v>42</v>
      </c>
      <c r="AG3762" s="46" t="str">
        <f>IF(AE3762="","",_xlfn.LET(_xlpm.x,VLOOKUP(AE3762,'Drop-down_menus'!$D$2:$E$13,2,FALSE),IF(_xlpm.x=0,"",_xlpm.x)))</f>
        <v>https://orcid.org/0000-0002-9037-7623</v>
      </c>
      <c r="AH3762" s="46" t="str">
        <f>IF(AF3762="","",_xlfn.LET(_xlpm.x,VLOOKUP(AF3762,'Drop-down_menus'!$D$2:$E$13,2,FALSE),IF(_xlpm.x=0,"",_xlpm.x)))</f>
        <v/>
      </c>
    </row>
    <row r="3763" spans="1:34" ht="15" customHeight="1">
      <c r="A3763" s="46">
        <v>1340</v>
      </c>
      <c r="B3763" s="2">
        <v>4818</v>
      </c>
      <c r="C3763" s="46" t="s">
        <v>835</v>
      </c>
      <c r="D3763" s="46" t="b">
        <f>COUNTIF(Events!$B$2:$B$171, C3763) &gt; 0</f>
        <v>1</v>
      </c>
      <c r="E3763" s="46" t="s">
        <v>215</v>
      </c>
      <c r="F3763" s="15" t="s">
        <v>1082</v>
      </c>
      <c r="G3763" s="15"/>
      <c r="H3763" s="15"/>
      <c r="I3763" s="15"/>
      <c r="J3763" s="46" t="str">
        <f>IF(I3763="","",_xlfn.LET(_xlpm.x,VLOOKUP(I3763,'2026-01-09_taxon-match'!$A$2:$N$81,4,FALSE),IF(_xlpm.x=0,"",_xlpm.x)))</f>
        <v/>
      </c>
      <c r="K3763" s="15"/>
      <c r="L3763" s="46" t="str">
        <f>IF(I3763="","",_xlfn.LET(_xlpm.x,VLOOKUP(I3763,'2026-01-09_taxon-match'!$A$2:$N$81,3,FALSE),IF(_xlpm.x=0,"",_xlpm.x)))</f>
        <v/>
      </c>
      <c r="M3763" s="46" t="str">
        <f>IF($I3763="","",_xlfn.LET(_xlpm.x,VLOOKUP($I3763,'2026-01-09_taxon-match'!$A$2:$N$81,5,FALSE),IF(_xlpm.x=0,"",_xlpm.x)))</f>
        <v/>
      </c>
      <c r="N3763" s="46" t="str">
        <f>IF($I3763="","",_xlfn.LET(_xlpm.x,VLOOKUP($I3763,'2026-01-09_taxon-match'!$A$2:$N$81,6,FALSE),IF(_xlpm.x=0,"",_xlpm.x)))</f>
        <v/>
      </c>
      <c r="O3763" s="46" t="str">
        <f>IF($I3763="","",_xlfn.LET(_xlpm.x,VLOOKUP($I3763,'2026-01-09_taxon-match'!$A$2:$N$81,7,FALSE),IF(_xlpm.x=0,"",_xlpm.x)))</f>
        <v/>
      </c>
      <c r="P3763" s="46" t="str">
        <f>IF($I3763="","",_xlfn.LET(_xlpm.x,VLOOKUP($I3763,'2026-01-09_taxon-match'!$A$2:$N$81,8,FALSE),IF(_xlpm.x=0,"",_xlpm.x)))</f>
        <v/>
      </c>
      <c r="Q3763" s="46" t="str">
        <f>IF($I3763="","",_xlfn.LET(_xlpm.x,VLOOKUP($I3763,'2026-01-09_taxon-match'!$A$2:$N$81,9,FALSE),IF(_xlpm.x=0,"",_xlpm.x)))</f>
        <v/>
      </c>
      <c r="R3763" s="46" t="str">
        <f>IF($I3763="","",_xlfn.LET(_xlpm.x,VLOOKUP($I3763,'2026-01-09_taxon-match'!$A$2:$N$81,10,FALSE),IF(_xlpm.x=0,"",_xlpm.x)))</f>
        <v/>
      </c>
      <c r="S3763" s="46" t="str">
        <f>IF($I3763="","",_xlfn.LET(_xlpm.x,VLOOKUP($I3763,'2026-01-09_taxon-match'!$A$2:$N$81,11,FALSE),IF(_xlpm.x=0,"",_xlpm.x)))</f>
        <v/>
      </c>
      <c r="T3763" s="46" t="str">
        <f>IF($I3763="","",_xlfn.LET(_xlpm.x,VLOOKUP($I3763,'2026-01-09_taxon-match'!$A$2:$N$81,13,FALSE),IF(_xlpm.x=0,"",_xlpm.x)))</f>
        <v/>
      </c>
      <c r="U3763" s="15"/>
      <c r="V3763" s="46" t="s">
        <v>221</v>
      </c>
      <c r="W3763" s="15"/>
      <c r="X3763" s="15"/>
      <c r="Y3763" s="46" t="str">
        <f>IF(V3763="","",_xlfn.LET(_xlpm.x,VLOOKUP(V3763,'Drop-down_menus'!$D$2:$E$13,2,FALSE),IF(_xlpm.x=0,"",_xlpm.x)))</f>
        <v>https://orcid.org/0000-0002-5199-9817</v>
      </c>
      <c r="Z3763" s="46" t="str">
        <f>IF(W3763="","",_xlfn.LET(_xlpm.x,VLOOKUP(W3763,'Drop-down_menus'!$D$2:$E$13,2,FALSE),IF(_xlpm.x=0,"",_xlpm.x)))</f>
        <v/>
      </c>
      <c r="AA3763" s="46" t="str">
        <f>IF(X3763="","",_xlfn.LET(_xlpm.x,VLOOKUP(X3763,'Drop-down_menus'!$D$2:$E$13,2,FALSE),IF(_xlpm.x=0,"",_xlpm.x)))</f>
        <v/>
      </c>
      <c r="AB3763" s="14" t="s">
        <v>519</v>
      </c>
      <c r="AC3763" s="14" t="s">
        <v>520</v>
      </c>
      <c r="AD3763" s="46" t="s">
        <v>222</v>
      </c>
      <c r="AE3763" s="46" t="s">
        <v>28</v>
      </c>
      <c r="AF3763" s="46" t="s">
        <v>42</v>
      </c>
      <c r="AG3763" s="46" t="str">
        <f>IF(AE3763="","",_xlfn.LET(_xlpm.x,VLOOKUP(AE3763,'Drop-down_menus'!$D$2:$E$13,2,FALSE),IF(_xlpm.x=0,"",_xlpm.x)))</f>
        <v>https://orcid.org/0000-0002-9037-7623</v>
      </c>
      <c r="AH3763" s="46" t="str">
        <f>IF(AF3763="","",_xlfn.LET(_xlpm.x,VLOOKUP(AF3763,'Drop-down_menus'!$D$2:$E$13,2,FALSE),IF(_xlpm.x=0,"",_xlpm.x)))</f>
        <v/>
      </c>
    </row>
    <row r="3764" spans="1:34" ht="15" customHeight="1">
      <c r="A3764" s="46">
        <v>1341</v>
      </c>
      <c r="B3764" s="2">
        <v>4819</v>
      </c>
      <c r="C3764" s="46" t="s">
        <v>835</v>
      </c>
      <c r="D3764" s="46" t="b">
        <f>COUNTIF(Events!$B$2:$B$171, C3764) &gt; 0</f>
        <v>1</v>
      </c>
      <c r="E3764" s="46" t="s">
        <v>215</v>
      </c>
      <c r="F3764" s="15" t="s">
        <v>1082</v>
      </c>
      <c r="G3764" s="15"/>
      <c r="H3764" s="15"/>
      <c r="I3764" s="15"/>
      <c r="J3764" s="46" t="str">
        <f>IF(I3764="","",_xlfn.LET(_xlpm.x,VLOOKUP(I3764,'2026-01-09_taxon-match'!$A$2:$N$81,4,FALSE),IF(_xlpm.x=0,"",_xlpm.x)))</f>
        <v/>
      </c>
      <c r="K3764" s="15"/>
      <c r="L3764" s="46" t="str">
        <f>IF(I3764="","",_xlfn.LET(_xlpm.x,VLOOKUP(I3764,'2026-01-09_taxon-match'!$A$2:$N$81,3,FALSE),IF(_xlpm.x=0,"",_xlpm.x)))</f>
        <v/>
      </c>
      <c r="M3764" s="46" t="str">
        <f>IF($I3764="","",_xlfn.LET(_xlpm.x,VLOOKUP($I3764,'2026-01-09_taxon-match'!$A$2:$N$81,5,FALSE),IF(_xlpm.x=0,"",_xlpm.x)))</f>
        <v/>
      </c>
      <c r="N3764" s="46" t="str">
        <f>IF($I3764="","",_xlfn.LET(_xlpm.x,VLOOKUP($I3764,'2026-01-09_taxon-match'!$A$2:$N$81,6,FALSE),IF(_xlpm.x=0,"",_xlpm.x)))</f>
        <v/>
      </c>
      <c r="O3764" s="46" t="str">
        <f>IF($I3764="","",_xlfn.LET(_xlpm.x,VLOOKUP($I3764,'2026-01-09_taxon-match'!$A$2:$N$81,7,FALSE),IF(_xlpm.x=0,"",_xlpm.x)))</f>
        <v/>
      </c>
      <c r="P3764" s="46" t="str">
        <f>IF($I3764="","",_xlfn.LET(_xlpm.x,VLOOKUP($I3764,'2026-01-09_taxon-match'!$A$2:$N$81,8,FALSE),IF(_xlpm.x=0,"",_xlpm.x)))</f>
        <v/>
      </c>
      <c r="Q3764" s="46" t="str">
        <f>IF($I3764="","",_xlfn.LET(_xlpm.x,VLOOKUP($I3764,'2026-01-09_taxon-match'!$A$2:$N$81,9,FALSE),IF(_xlpm.x=0,"",_xlpm.x)))</f>
        <v/>
      </c>
      <c r="R3764" s="46" t="str">
        <f>IF($I3764="","",_xlfn.LET(_xlpm.x,VLOOKUP($I3764,'2026-01-09_taxon-match'!$A$2:$N$81,10,FALSE),IF(_xlpm.x=0,"",_xlpm.x)))</f>
        <v/>
      </c>
      <c r="S3764" s="46" t="str">
        <f>IF($I3764="","",_xlfn.LET(_xlpm.x,VLOOKUP($I3764,'2026-01-09_taxon-match'!$A$2:$N$81,11,FALSE),IF(_xlpm.x=0,"",_xlpm.x)))</f>
        <v/>
      </c>
      <c r="T3764" s="46" t="str">
        <f>IF($I3764="","",_xlfn.LET(_xlpm.x,VLOOKUP($I3764,'2026-01-09_taxon-match'!$A$2:$N$81,13,FALSE),IF(_xlpm.x=0,"",_xlpm.x)))</f>
        <v/>
      </c>
      <c r="U3764" s="15"/>
      <c r="V3764" s="46" t="s">
        <v>221</v>
      </c>
      <c r="W3764" s="15"/>
      <c r="X3764" s="15"/>
      <c r="Y3764" s="46" t="str">
        <f>IF(V3764="","",_xlfn.LET(_xlpm.x,VLOOKUP(V3764,'Drop-down_menus'!$D$2:$E$13,2,FALSE),IF(_xlpm.x=0,"",_xlpm.x)))</f>
        <v>https://orcid.org/0000-0002-5199-9817</v>
      </c>
      <c r="Z3764" s="46" t="str">
        <f>IF(W3764="","",_xlfn.LET(_xlpm.x,VLOOKUP(W3764,'Drop-down_menus'!$D$2:$E$13,2,FALSE),IF(_xlpm.x=0,"",_xlpm.x)))</f>
        <v/>
      </c>
      <c r="AA3764" s="46" t="str">
        <f>IF(X3764="","",_xlfn.LET(_xlpm.x,VLOOKUP(X3764,'Drop-down_menus'!$D$2:$E$13,2,FALSE),IF(_xlpm.x=0,"",_xlpm.x)))</f>
        <v/>
      </c>
      <c r="AB3764" s="14" t="s">
        <v>519</v>
      </c>
      <c r="AC3764" s="14" t="s">
        <v>520</v>
      </c>
      <c r="AD3764" s="46" t="s">
        <v>222</v>
      </c>
      <c r="AE3764" s="46" t="s">
        <v>28</v>
      </c>
      <c r="AF3764" s="46" t="s">
        <v>42</v>
      </c>
      <c r="AG3764" s="46" t="str">
        <f>IF(AE3764="","",_xlfn.LET(_xlpm.x,VLOOKUP(AE3764,'Drop-down_menus'!$D$2:$E$13,2,FALSE),IF(_xlpm.x=0,"",_xlpm.x)))</f>
        <v>https://orcid.org/0000-0002-9037-7623</v>
      </c>
      <c r="AH3764" s="46" t="str">
        <f>IF(AF3764="","",_xlfn.LET(_xlpm.x,VLOOKUP(AF3764,'Drop-down_menus'!$D$2:$E$13,2,FALSE),IF(_xlpm.x=0,"",_xlpm.x)))</f>
        <v/>
      </c>
    </row>
    <row r="3765" spans="1:34" ht="15" customHeight="1">
      <c r="A3765" s="46">
        <v>1342</v>
      </c>
      <c r="B3765" s="2">
        <v>4820</v>
      </c>
      <c r="C3765" s="46" t="s">
        <v>835</v>
      </c>
      <c r="D3765" s="46" t="b">
        <f>COUNTIF(Events!$B$2:$B$171, C3765) &gt; 0</f>
        <v>1</v>
      </c>
      <c r="E3765" s="46" t="s">
        <v>215</v>
      </c>
      <c r="F3765" s="15" t="s">
        <v>1082</v>
      </c>
      <c r="G3765" s="15"/>
      <c r="H3765" s="15"/>
      <c r="I3765" s="15"/>
      <c r="J3765" s="46" t="str">
        <f>IF(I3765="","",_xlfn.LET(_xlpm.x,VLOOKUP(I3765,'2026-01-09_taxon-match'!$A$2:$N$81,4,FALSE),IF(_xlpm.x=0,"",_xlpm.x)))</f>
        <v/>
      </c>
      <c r="K3765" s="15"/>
      <c r="L3765" s="46" t="str">
        <f>IF(I3765="","",_xlfn.LET(_xlpm.x,VLOOKUP(I3765,'2026-01-09_taxon-match'!$A$2:$N$81,3,FALSE),IF(_xlpm.x=0,"",_xlpm.x)))</f>
        <v/>
      </c>
      <c r="M3765" s="46" t="str">
        <f>IF($I3765="","",_xlfn.LET(_xlpm.x,VLOOKUP($I3765,'2026-01-09_taxon-match'!$A$2:$N$81,5,FALSE),IF(_xlpm.x=0,"",_xlpm.x)))</f>
        <v/>
      </c>
      <c r="N3765" s="46" t="str">
        <f>IF($I3765="","",_xlfn.LET(_xlpm.x,VLOOKUP($I3765,'2026-01-09_taxon-match'!$A$2:$N$81,6,FALSE),IF(_xlpm.x=0,"",_xlpm.x)))</f>
        <v/>
      </c>
      <c r="O3765" s="46" t="str">
        <f>IF($I3765="","",_xlfn.LET(_xlpm.x,VLOOKUP($I3765,'2026-01-09_taxon-match'!$A$2:$N$81,7,FALSE),IF(_xlpm.x=0,"",_xlpm.x)))</f>
        <v/>
      </c>
      <c r="P3765" s="46" t="str">
        <f>IF($I3765="","",_xlfn.LET(_xlpm.x,VLOOKUP($I3765,'2026-01-09_taxon-match'!$A$2:$N$81,8,FALSE),IF(_xlpm.x=0,"",_xlpm.x)))</f>
        <v/>
      </c>
      <c r="Q3765" s="46" t="str">
        <f>IF($I3765="","",_xlfn.LET(_xlpm.x,VLOOKUP($I3765,'2026-01-09_taxon-match'!$A$2:$N$81,9,FALSE),IF(_xlpm.x=0,"",_xlpm.x)))</f>
        <v/>
      </c>
      <c r="R3765" s="46" t="str">
        <f>IF($I3765="","",_xlfn.LET(_xlpm.x,VLOOKUP($I3765,'2026-01-09_taxon-match'!$A$2:$N$81,10,FALSE),IF(_xlpm.x=0,"",_xlpm.x)))</f>
        <v/>
      </c>
      <c r="S3765" s="46" t="str">
        <f>IF($I3765="","",_xlfn.LET(_xlpm.x,VLOOKUP($I3765,'2026-01-09_taxon-match'!$A$2:$N$81,11,FALSE),IF(_xlpm.x=0,"",_xlpm.x)))</f>
        <v/>
      </c>
      <c r="T3765" s="46" t="str">
        <f>IF($I3765="","",_xlfn.LET(_xlpm.x,VLOOKUP($I3765,'2026-01-09_taxon-match'!$A$2:$N$81,13,FALSE),IF(_xlpm.x=0,"",_xlpm.x)))</f>
        <v/>
      </c>
      <c r="U3765" s="15"/>
      <c r="V3765" s="46" t="s">
        <v>221</v>
      </c>
      <c r="W3765" s="15"/>
      <c r="X3765" s="15"/>
      <c r="Y3765" s="46" t="str">
        <f>IF(V3765="","",_xlfn.LET(_xlpm.x,VLOOKUP(V3765,'Drop-down_menus'!$D$2:$E$13,2,FALSE),IF(_xlpm.x=0,"",_xlpm.x)))</f>
        <v>https://orcid.org/0000-0002-5199-9817</v>
      </c>
      <c r="Z3765" s="46" t="str">
        <f>IF(W3765="","",_xlfn.LET(_xlpm.x,VLOOKUP(W3765,'Drop-down_menus'!$D$2:$E$13,2,FALSE),IF(_xlpm.x=0,"",_xlpm.x)))</f>
        <v/>
      </c>
      <c r="AA3765" s="46" t="str">
        <f>IF(X3765="","",_xlfn.LET(_xlpm.x,VLOOKUP(X3765,'Drop-down_menus'!$D$2:$E$13,2,FALSE),IF(_xlpm.x=0,"",_xlpm.x)))</f>
        <v/>
      </c>
      <c r="AB3765" s="14" t="s">
        <v>519</v>
      </c>
      <c r="AC3765" s="14" t="s">
        <v>520</v>
      </c>
      <c r="AD3765" s="46" t="s">
        <v>222</v>
      </c>
      <c r="AE3765" s="46" t="s">
        <v>28</v>
      </c>
      <c r="AF3765" s="46" t="s">
        <v>42</v>
      </c>
      <c r="AG3765" s="46" t="str">
        <f>IF(AE3765="","",_xlfn.LET(_xlpm.x,VLOOKUP(AE3765,'Drop-down_menus'!$D$2:$E$13,2,FALSE),IF(_xlpm.x=0,"",_xlpm.x)))</f>
        <v>https://orcid.org/0000-0002-9037-7623</v>
      </c>
      <c r="AH3765" s="46" t="str">
        <f>IF(AF3765="","",_xlfn.LET(_xlpm.x,VLOOKUP(AF3765,'Drop-down_menus'!$D$2:$E$13,2,FALSE),IF(_xlpm.x=0,"",_xlpm.x)))</f>
        <v/>
      </c>
    </row>
    <row r="3766" spans="1:34" ht="15" customHeight="1">
      <c r="A3766" s="46">
        <v>1340</v>
      </c>
      <c r="B3766" s="2">
        <v>4821</v>
      </c>
      <c r="C3766" s="46" t="s">
        <v>835</v>
      </c>
      <c r="D3766" s="46" t="b">
        <f>COUNTIF(Events!$B$2:$B$171, C3766) &gt; 0</f>
        <v>1</v>
      </c>
      <c r="E3766" s="46" t="s">
        <v>215</v>
      </c>
      <c r="F3766" s="15" t="s">
        <v>524</v>
      </c>
      <c r="G3766" s="15"/>
      <c r="H3766" s="15"/>
      <c r="I3766" s="15"/>
      <c r="J3766" s="46" t="str">
        <f>IF(I3766="","",_xlfn.LET(_xlpm.x,VLOOKUP(I3766,'2026-01-09_taxon-match'!$A$2:$N$81,4,FALSE),IF(_xlpm.x=0,"",_xlpm.x)))</f>
        <v/>
      </c>
      <c r="K3766" s="15"/>
      <c r="L3766" s="46" t="str">
        <f>IF(I3766="","",_xlfn.LET(_xlpm.x,VLOOKUP(I3766,'2026-01-09_taxon-match'!$A$2:$N$81,3,FALSE),IF(_xlpm.x=0,"",_xlpm.x)))</f>
        <v/>
      </c>
      <c r="M3766" s="46" t="str">
        <f>IF($I3766="","",_xlfn.LET(_xlpm.x,VLOOKUP($I3766,'2026-01-09_taxon-match'!$A$2:$N$81,5,FALSE),IF(_xlpm.x=0,"",_xlpm.x)))</f>
        <v/>
      </c>
      <c r="N3766" s="46" t="str">
        <f>IF($I3766="","",_xlfn.LET(_xlpm.x,VLOOKUP($I3766,'2026-01-09_taxon-match'!$A$2:$N$81,6,FALSE),IF(_xlpm.x=0,"",_xlpm.x)))</f>
        <v/>
      </c>
      <c r="O3766" s="46" t="str">
        <f>IF($I3766="","",_xlfn.LET(_xlpm.x,VLOOKUP($I3766,'2026-01-09_taxon-match'!$A$2:$N$81,7,FALSE),IF(_xlpm.x=0,"",_xlpm.x)))</f>
        <v/>
      </c>
      <c r="P3766" s="46" t="str">
        <f>IF($I3766="","",_xlfn.LET(_xlpm.x,VLOOKUP($I3766,'2026-01-09_taxon-match'!$A$2:$N$81,8,FALSE),IF(_xlpm.x=0,"",_xlpm.x)))</f>
        <v/>
      </c>
      <c r="Q3766" s="46" t="str">
        <f>IF($I3766="","",_xlfn.LET(_xlpm.x,VLOOKUP($I3766,'2026-01-09_taxon-match'!$A$2:$N$81,9,FALSE),IF(_xlpm.x=0,"",_xlpm.x)))</f>
        <v/>
      </c>
      <c r="R3766" s="46" t="str">
        <f>IF($I3766="","",_xlfn.LET(_xlpm.x,VLOOKUP($I3766,'2026-01-09_taxon-match'!$A$2:$N$81,10,FALSE),IF(_xlpm.x=0,"",_xlpm.x)))</f>
        <v/>
      </c>
      <c r="S3766" s="46" t="str">
        <f>IF($I3766="","",_xlfn.LET(_xlpm.x,VLOOKUP($I3766,'2026-01-09_taxon-match'!$A$2:$N$81,11,FALSE),IF(_xlpm.x=0,"",_xlpm.x)))</f>
        <v/>
      </c>
      <c r="T3766" s="46" t="str">
        <f>IF($I3766="","",_xlfn.LET(_xlpm.x,VLOOKUP($I3766,'2026-01-09_taxon-match'!$A$2:$N$81,13,FALSE),IF(_xlpm.x=0,"",_xlpm.x)))</f>
        <v/>
      </c>
      <c r="U3766" s="15"/>
      <c r="V3766" s="46" t="s">
        <v>221</v>
      </c>
      <c r="W3766" s="15"/>
      <c r="X3766" s="15"/>
      <c r="Y3766" s="46" t="str">
        <f>IF(V3766="","",_xlfn.LET(_xlpm.x,VLOOKUP(V3766,'Drop-down_menus'!$D$2:$E$13,2,FALSE),IF(_xlpm.x=0,"",_xlpm.x)))</f>
        <v>https://orcid.org/0000-0002-5199-9817</v>
      </c>
      <c r="Z3766" s="46" t="str">
        <f>IF(W3766="","",_xlfn.LET(_xlpm.x,VLOOKUP(W3766,'Drop-down_menus'!$D$2:$E$13,2,FALSE),IF(_xlpm.x=0,"",_xlpm.x)))</f>
        <v/>
      </c>
      <c r="AA3766" s="46" t="str">
        <f>IF(X3766="","",_xlfn.LET(_xlpm.x,VLOOKUP(X3766,'Drop-down_menus'!$D$2:$E$13,2,FALSE),IF(_xlpm.x=0,"",_xlpm.x)))</f>
        <v/>
      </c>
      <c r="AB3766" s="14" t="s">
        <v>519</v>
      </c>
      <c r="AC3766" s="14" t="s">
        <v>522</v>
      </c>
      <c r="AD3766" s="46" t="s">
        <v>222</v>
      </c>
      <c r="AE3766" s="46" t="s">
        <v>28</v>
      </c>
      <c r="AF3766" s="46" t="s">
        <v>42</v>
      </c>
      <c r="AG3766" s="46" t="str">
        <f>IF(AE3766="","",_xlfn.LET(_xlpm.x,VLOOKUP(AE3766,'Drop-down_menus'!$D$2:$E$13,2,FALSE),IF(_xlpm.x=0,"",_xlpm.x)))</f>
        <v>https://orcid.org/0000-0002-9037-7623</v>
      </c>
      <c r="AH3766" s="46" t="str">
        <f>IF(AF3766="","",_xlfn.LET(_xlpm.x,VLOOKUP(AF3766,'Drop-down_menus'!$D$2:$E$13,2,FALSE),IF(_xlpm.x=0,"",_xlpm.x)))</f>
        <v/>
      </c>
    </row>
    <row r="3767" spans="1:34" ht="15" customHeight="1">
      <c r="A3767" s="46">
        <v>1340</v>
      </c>
      <c r="B3767" s="2">
        <v>4822</v>
      </c>
      <c r="C3767" s="46" t="s">
        <v>835</v>
      </c>
      <c r="D3767" s="46" t="b">
        <f>COUNTIF(Events!$B$2:$B$171, C3767) &gt; 0</f>
        <v>1</v>
      </c>
      <c r="E3767" s="46" t="s">
        <v>215</v>
      </c>
      <c r="F3767" s="15" t="s">
        <v>524</v>
      </c>
      <c r="G3767" s="15"/>
      <c r="H3767" s="15"/>
      <c r="I3767" s="15"/>
      <c r="J3767" s="46" t="str">
        <f>IF(I3767="","",_xlfn.LET(_xlpm.x,VLOOKUP(I3767,'2026-01-09_taxon-match'!$A$2:$N$81,4,FALSE),IF(_xlpm.x=0,"",_xlpm.x)))</f>
        <v/>
      </c>
      <c r="K3767" s="15"/>
      <c r="L3767" s="46" t="str">
        <f>IF(I3767="","",_xlfn.LET(_xlpm.x,VLOOKUP(I3767,'2026-01-09_taxon-match'!$A$2:$N$81,3,FALSE),IF(_xlpm.x=0,"",_xlpm.x)))</f>
        <v/>
      </c>
      <c r="M3767" s="46" t="str">
        <f>IF($I3767="","",_xlfn.LET(_xlpm.x,VLOOKUP($I3767,'2026-01-09_taxon-match'!$A$2:$N$81,5,FALSE),IF(_xlpm.x=0,"",_xlpm.x)))</f>
        <v/>
      </c>
      <c r="N3767" s="46" t="str">
        <f>IF($I3767="","",_xlfn.LET(_xlpm.x,VLOOKUP($I3767,'2026-01-09_taxon-match'!$A$2:$N$81,6,FALSE),IF(_xlpm.x=0,"",_xlpm.x)))</f>
        <v/>
      </c>
      <c r="O3767" s="46" t="str">
        <f>IF($I3767="","",_xlfn.LET(_xlpm.x,VLOOKUP($I3767,'2026-01-09_taxon-match'!$A$2:$N$81,7,FALSE),IF(_xlpm.x=0,"",_xlpm.x)))</f>
        <v/>
      </c>
      <c r="P3767" s="46" t="str">
        <f>IF($I3767="","",_xlfn.LET(_xlpm.x,VLOOKUP($I3767,'2026-01-09_taxon-match'!$A$2:$N$81,8,FALSE),IF(_xlpm.x=0,"",_xlpm.x)))</f>
        <v/>
      </c>
      <c r="Q3767" s="46" t="str">
        <f>IF($I3767="","",_xlfn.LET(_xlpm.x,VLOOKUP($I3767,'2026-01-09_taxon-match'!$A$2:$N$81,9,FALSE),IF(_xlpm.x=0,"",_xlpm.x)))</f>
        <v/>
      </c>
      <c r="R3767" s="46" t="str">
        <f>IF($I3767="","",_xlfn.LET(_xlpm.x,VLOOKUP($I3767,'2026-01-09_taxon-match'!$A$2:$N$81,10,FALSE),IF(_xlpm.x=0,"",_xlpm.x)))</f>
        <v/>
      </c>
      <c r="S3767" s="46" t="str">
        <f>IF($I3767="","",_xlfn.LET(_xlpm.x,VLOOKUP($I3767,'2026-01-09_taxon-match'!$A$2:$N$81,11,FALSE),IF(_xlpm.x=0,"",_xlpm.x)))</f>
        <v/>
      </c>
      <c r="T3767" s="46" t="str">
        <f>IF($I3767="","",_xlfn.LET(_xlpm.x,VLOOKUP($I3767,'2026-01-09_taxon-match'!$A$2:$N$81,13,FALSE),IF(_xlpm.x=0,"",_xlpm.x)))</f>
        <v/>
      </c>
      <c r="U3767" s="15"/>
      <c r="V3767" s="46" t="s">
        <v>221</v>
      </c>
      <c r="W3767" s="15"/>
      <c r="X3767" s="15"/>
      <c r="Y3767" s="46" t="str">
        <f>IF(V3767="","",_xlfn.LET(_xlpm.x,VLOOKUP(V3767,'Drop-down_menus'!$D$2:$E$13,2,FALSE),IF(_xlpm.x=0,"",_xlpm.x)))</f>
        <v>https://orcid.org/0000-0002-5199-9817</v>
      </c>
      <c r="Z3767" s="46" t="str">
        <f>IF(W3767="","",_xlfn.LET(_xlpm.x,VLOOKUP(W3767,'Drop-down_menus'!$D$2:$E$13,2,FALSE),IF(_xlpm.x=0,"",_xlpm.x)))</f>
        <v/>
      </c>
      <c r="AA3767" s="46" t="str">
        <f>IF(X3767="","",_xlfn.LET(_xlpm.x,VLOOKUP(X3767,'Drop-down_menus'!$D$2:$E$13,2,FALSE),IF(_xlpm.x=0,"",_xlpm.x)))</f>
        <v/>
      </c>
      <c r="AB3767" s="14" t="s">
        <v>519</v>
      </c>
      <c r="AC3767" s="14" t="s">
        <v>522</v>
      </c>
      <c r="AD3767" s="46" t="s">
        <v>222</v>
      </c>
      <c r="AE3767" s="46" t="s">
        <v>28</v>
      </c>
      <c r="AF3767" s="46" t="s">
        <v>42</v>
      </c>
      <c r="AG3767" s="46" t="str">
        <f>IF(AE3767="","",_xlfn.LET(_xlpm.x,VLOOKUP(AE3767,'Drop-down_menus'!$D$2:$E$13,2,FALSE),IF(_xlpm.x=0,"",_xlpm.x)))</f>
        <v>https://orcid.org/0000-0002-9037-7623</v>
      </c>
      <c r="AH3767" s="46" t="str">
        <f>IF(AF3767="","",_xlfn.LET(_xlpm.x,VLOOKUP(AF3767,'Drop-down_menus'!$D$2:$E$13,2,FALSE),IF(_xlpm.x=0,"",_xlpm.x)))</f>
        <v/>
      </c>
    </row>
    <row r="3768" spans="1:34" ht="15" customHeight="1">
      <c r="A3768" s="46">
        <v>1340</v>
      </c>
      <c r="B3768" s="2">
        <v>4823</v>
      </c>
      <c r="C3768" s="46" t="s">
        <v>835</v>
      </c>
      <c r="D3768" s="46" t="b">
        <f>COUNTIF(Events!$B$2:$B$171, C3768) &gt; 0</f>
        <v>1</v>
      </c>
      <c r="E3768" s="46" t="s">
        <v>215</v>
      </c>
      <c r="F3768" s="15" t="s">
        <v>524</v>
      </c>
      <c r="G3768" s="15"/>
      <c r="H3768" s="15"/>
      <c r="I3768" s="15"/>
      <c r="J3768" s="46" t="str">
        <f>IF(I3768="","",_xlfn.LET(_xlpm.x,VLOOKUP(I3768,'2026-01-09_taxon-match'!$A$2:$N$81,4,FALSE),IF(_xlpm.x=0,"",_xlpm.x)))</f>
        <v/>
      </c>
      <c r="K3768" s="15"/>
      <c r="L3768" s="46" t="str">
        <f>IF(I3768="","",_xlfn.LET(_xlpm.x,VLOOKUP(I3768,'2026-01-09_taxon-match'!$A$2:$N$81,3,FALSE),IF(_xlpm.x=0,"",_xlpm.x)))</f>
        <v/>
      </c>
      <c r="M3768" s="46" t="str">
        <f>IF($I3768="","",_xlfn.LET(_xlpm.x,VLOOKUP($I3768,'2026-01-09_taxon-match'!$A$2:$N$81,5,FALSE),IF(_xlpm.x=0,"",_xlpm.x)))</f>
        <v/>
      </c>
      <c r="N3768" s="46" t="str">
        <f>IF($I3768="","",_xlfn.LET(_xlpm.x,VLOOKUP($I3768,'2026-01-09_taxon-match'!$A$2:$N$81,6,FALSE),IF(_xlpm.x=0,"",_xlpm.x)))</f>
        <v/>
      </c>
      <c r="O3768" s="46" t="str">
        <f>IF($I3768="","",_xlfn.LET(_xlpm.x,VLOOKUP($I3768,'2026-01-09_taxon-match'!$A$2:$N$81,7,FALSE),IF(_xlpm.x=0,"",_xlpm.x)))</f>
        <v/>
      </c>
      <c r="P3768" s="46" t="str">
        <f>IF($I3768="","",_xlfn.LET(_xlpm.x,VLOOKUP($I3768,'2026-01-09_taxon-match'!$A$2:$N$81,8,FALSE),IF(_xlpm.x=0,"",_xlpm.x)))</f>
        <v/>
      </c>
      <c r="Q3768" s="46" t="str">
        <f>IF($I3768="","",_xlfn.LET(_xlpm.x,VLOOKUP($I3768,'2026-01-09_taxon-match'!$A$2:$N$81,9,FALSE),IF(_xlpm.x=0,"",_xlpm.x)))</f>
        <v/>
      </c>
      <c r="R3768" s="46" t="str">
        <f>IF($I3768="","",_xlfn.LET(_xlpm.x,VLOOKUP($I3768,'2026-01-09_taxon-match'!$A$2:$N$81,10,FALSE),IF(_xlpm.x=0,"",_xlpm.x)))</f>
        <v/>
      </c>
      <c r="S3768" s="46" t="str">
        <f>IF($I3768="","",_xlfn.LET(_xlpm.x,VLOOKUP($I3768,'2026-01-09_taxon-match'!$A$2:$N$81,11,FALSE),IF(_xlpm.x=0,"",_xlpm.x)))</f>
        <v/>
      </c>
      <c r="T3768" s="46" t="str">
        <f>IF($I3768="","",_xlfn.LET(_xlpm.x,VLOOKUP($I3768,'2026-01-09_taxon-match'!$A$2:$N$81,13,FALSE),IF(_xlpm.x=0,"",_xlpm.x)))</f>
        <v/>
      </c>
      <c r="U3768" s="15"/>
      <c r="V3768" s="46" t="s">
        <v>221</v>
      </c>
      <c r="W3768" s="15"/>
      <c r="X3768" s="15"/>
      <c r="Y3768" s="46" t="str">
        <f>IF(V3768="","",_xlfn.LET(_xlpm.x,VLOOKUP(V3768,'Drop-down_menus'!$D$2:$E$13,2,FALSE),IF(_xlpm.x=0,"",_xlpm.x)))</f>
        <v>https://orcid.org/0000-0002-5199-9817</v>
      </c>
      <c r="Z3768" s="46" t="str">
        <f>IF(W3768="","",_xlfn.LET(_xlpm.x,VLOOKUP(W3768,'Drop-down_menus'!$D$2:$E$13,2,FALSE),IF(_xlpm.x=0,"",_xlpm.x)))</f>
        <v/>
      </c>
      <c r="AA3768" s="46" t="str">
        <f>IF(X3768="","",_xlfn.LET(_xlpm.x,VLOOKUP(X3768,'Drop-down_menus'!$D$2:$E$13,2,FALSE),IF(_xlpm.x=0,"",_xlpm.x)))</f>
        <v/>
      </c>
      <c r="AB3768" s="14" t="s">
        <v>519</v>
      </c>
      <c r="AC3768" s="14" t="s">
        <v>522</v>
      </c>
      <c r="AD3768" s="46" t="s">
        <v>222</v>
      </c>
      <c r="AE3768" s="46" t="s">
        <v>28</v>
      </c>
      <c r="AF3768" s="46" t="s">
        <v>42</v>
      </c>
      <c r="AG3768" s="46" t="str">
        <f>IF(AE3768="","",_xlfn.LET(_xlpm.x,VLOOKUP(AE3768,'Drop-down_menus'!$D$2:$E$13,2,FALSE),IF(_xlpm.x=0,"",_xlpm.x)))</f>
        <v>https://orcid.org/0000-0002-9037-7623</v>
      </c>
      <c r="AH3768" s="46" t="str">
        <f>IF(AF3768="","",_xlfn.LET(_xlpm.x,VLOOKUP(AF3768,'Drop-down_menus'!$D$2:$E$13,2,FALSE),IF(_xlpm.x=0,"",_xlpm.x)))</f>
        <v/>
      </c>
    </row>
    <row r="3769" spans="1:34" ht="15" customHeight="1">
      <c r="A3769" s="46">
        <v>1341</v>
      </c>
      <c r="B3769" s="2">
        <v>4824</v>
      </c>
      <c r="C3769" s="46" t="s">
        <v>835</v>
      </c>
      <c r="D3769" s="46" t="b">
        <f>COUNTIF(Events!$B$2:$B$171, C3769) &gt; 0</f>
        <v>1</v>
      </c>
      <c r="E3769" s="46" t="s">
        <v>215</v>
      </c>
      <c r="F3769" s="15" t="s">
        <v>524</v>
      </c>
      <c r="G3769" s="15"/>
      <c r="H3769" s="15"/>
      <c r="I3769" s="15"/>
      <c r="J3769" s="46" t="str">
        <f>IF(I3769="","",_xlfn.LET(_xlpm.x,VLOOKUP(I3769,'2026-01-09_taxon-match'!$A$2:$N$81,4,FALSE),IF(_xlpm.x=0,"",_xlpm.x)))</f>
        <v/>
      </c>
      <c r="K3769" s="15"/>
      <c r="L3769" s="46" t="str">
        <f>IF(I3769="","",_xlfn.LET(_xlpm.x,VLOOKUP(I3769,'2026-01-09_taxon-match'!$A$2:$N$81,3,FALSE),IF(_xlpm.x=0,"",_xlpm.x)))</f>
        <v/>
      </c>
      <c r="M3769" s="46" t="str">
        <f>IF($I3769="","",_xlfn.LET(_xlpm.x,VLOOKUP($I3769,'2026-01-09_taxon-match'!$A$2:$N$81,5,FALSE),IF(_xlpm.x=0,"",_xlpm.x)))</f>
        <v/>
      </c>
      <c r="N3769" s="46" t="str">
        <f>IF($I3769="","",_xlfn.LET(_xlpm.x,VLOOKUP($I3769,'2026-01-09_taxon-match'!$A$2:$N$81,6,FALSE),IF(_xlpm.x=0,"",_xlpm.x)))</f>
        <v/>
      </c>
      <c r="O3769" s="46" t="str">
        <f>IF($I3769="","",_xlfn.LET(_xlpm.x,VLOOKUP($I3769,'2026-01-09_taxon-match'!$A$2:$N$81,7,FALSE),IF(_xlpm.x=0,"",_xlpm.x)))</f>
        <v/>
      </c>
      <c r="P3769" s="46" t="str">
        <f>IF($I3769="","",_xlfn.LET(_xlpm.x,VLOOKUP($I3769,'2026-01-09_taxon-match'!$A$2:$N$81,8,FALSE),IF(_xlpm.x=0,"",_xlpm.x)))</f>
        <v/>
      </c>
      <c r="Q3769" s="46" t="str">
        <f>IF($I3769="","",_xlfn.LET(_xlpm.x,VLOOKUP($I3769,'2026-01-09_taxon-match'!$A$2:$N$81,9,FALSE),IF(_xlpm.x=0,"",_xlpm.x)))</f>
        <v/>
      </c>
      <c r="R3769" s="46" t="str">
        <f>IF($I3769="","",_xlfn.LET(_xlpm.x,VLOOKUP($I3769,'2026-01-09_taxon-match'!$A$2:$N$81,10,FALSE),IF(_xlpm.x=0,"",_xlpm.x)))</f>
        <v/>
      </c>
      <c r="S3769" s="46" t="str">
        <f>IF($I3769="","",_xlfn.LET(_xlpm.x,VLOOKUP($I3769,'2026-01-09_taxon-match'!$A$2:$N$81,11,FALSE),IF(_xlpm.x=0,"",_xlpm.x)))</f>
        <v/>
      </c>
      <c r="T3769" s="46" t="str">
        <f>IF($I3769="","",_xlfn.LET(_xlpm.x,VLOOKUP($I3769,'2026-01-09_taxon-match'!$A$2:$N$81,13,FALSE),IF(_xlpm.x=0,"",_xlpm.x)))</f>
        <v/>
      </c>
      <c r="U3769" s="15"/>
      <c r="V3769" s="46" t="s">
        <v>221</v>
      </c>
      <c r="W3769" s="15"/>
      <c r="X3769" s="15"/>
      <c r="Y3769" s="46" t="str">
        <f>IF(V3769="","",_xlfn.LET(_xlpm.x,VLOOKUP(V3769,'Drop-down_menus'!$D$2:$E$13,2,FALSE),IF(_xlpm.x=0,"",_xlpm.x)))</f>
        <v>https://orcid.org/0000-0002-5199-9817</v>
      </c>
      <c r="Z3769" s="46" t="str">
        <f>IF(W3769="","",_xlfn.LET(_xlpm.x,VLOOKUP(W3769,'Drop-down_menus'!$D$2:$E$13,2,FALSE),IF(_xlpm.x=0,"",_xlpm.x)))</f>
        <v/>
      </c>
      <c r="AA3769" s="46" t="str">
        <f>IF(X3769="","",_xlfn.LET(_xlpm.x,VLOOKUP(X3769,'Drop-down_menus'!$D$2:$E$13,2,FALSE),IF(_xlpm.x=0,"",_xlpm.x)))</f>
        <v/>
      </c>
      <c r="AB3769" s="14" t="s">
        <v>519</v>
      </c>
      <c r="AC3769" s="14" t="s">
        <v>522</v>
      </c>
      <c r="AD3769" s="46" t="s">
        <v>222</v>
      </c>
      <c r="AE3769" s="46" t="s">
        <v>28</v>
      </c>
      <c r="AF3769" s="46" t="s">
        <v>42</v>
      </c>
      <c r="AG3769" s="46" t="str">
        <f>IF(AE3769="","",_xlfn.LET(_xlpm.x,VLOOKUP(AE3769,'Drop-down_menus'!$D$2:$E$13,2,FALSE),IF(_xlpm.x=0,"",_xlpm.x)))</f>
        <v>https://orcid.org/0000-0002-9037-7623</v>
      </c>
      <c r="AH3769" s="46" t="str">
        <f>IF(AF3769="","",_xlfn.LET(_xlpm.x,VLOOKUP(AF3769,'Drop-down_menus'!$D$2:$E$13,2,FALSE),IF(_xlpm.x=0,"",_xlpm.x)))</f>
        <v/>
      </c>
    </row>
    <row r="3770" spans="1:34" ht="15" customHeight="1">
      <c r="A3770" s="46">
        <v>1341</v>
      </c>
      <c r="B3770" s="2">
        <v>4825</v>
      </c>
      <c r="C3770" s="46" t="s">
        <v>835</v>
      </c>
      <c r="D3770" s="46" t="b">
        <f>COUNTIF(Events!$B$2:$B$171, C3770) &gt; 0</f>
        <v>1</v>
      </c>
      <c r="E3770" s="46" t="s">
        <v>215</v>
      </c>
      <c r="F3770" s="15" t="s">
        <v>524</v>
      </c>
      <c r="G3770" s="15"/>
      <c r="H3770" s="15"/>
      <c r="I3770" s="15"/>
      <c r="J3770" s="46" t="str">
        <f>IF(I3770="","",_xlfn.LET(_xlpm.x,VLOOKUP(I3770,'2026-01-09_taxon-match'!$A$2:$N$81,4,FALSE),IF(_xlpm.x=0,"",_xlpm.x)))</f>
        <v/>
      </c>
      <c r="K3770" s="15"/>
      <c r="L3770" s="46" t="str">
        <f>IF(I3770="","",_xlfn.LET(_xlpm.x,VLOOKUP(I3770,'2026-01-09_taxon-match'!$A$2:$N$81,3,FALSE),IF(_xlpm.x=0,"",_xlpm.x)))</f>
        <v/>
      </c>
      <c r="M3770" s="46" t="str">
        <f>IF($I3770="","",_xlfn.LET(_xlpm.x,VLOOKUP($I3770,'2026-01-09_taxon-match'!$A$2:$N$81,5,FALSE),IF(_xlpm.x=0,"",_xlpm.x)))</f>
        <v/>
      </c>
      <c r="N3770" s="46" t="str">
        <f>IF($I3770="","",_xlfn.LET(_xlpm.x,VLOOKUP($I3770,'2026-01-09_taxon-match'!$A$2:$N$81,6,FALSE),IF(_xlpm.x=0,"",_xlpm.x)))</f>
        <v/>
      </c>
      <c r="O3770" s="46" t="str">
        <f>IF($I3770="","",_xlfn.LET(_xlpm.x,VLOOKUP($I3770,'2026-01-09_taxon-match'!$A$2:$N$81,7,FALSE),IF(_xlpm.x=0,"",_xlpm.x)))</f>
        <v/>
      </c>
      <c r="P3770" s="46" t="str">
        <f>IF($I3770="","",_xlfn.LET(_xlpm.x,VLOOKUP($I3770,'2026-01-09_taxon-match'!$A$2:$N$81,8,FALSE),IF(_xlpm.x=0,"",_xlpm.x)))</f>
        <v/>
      </c>
      <c r="Q3770" s="46" t="str">
        <f>IF($I3770="","",_xlfn.LET(_xlpm.x,VLOOKUP($I3770,'2026-01-09_taxon-match'!$A$2:$N$81,9,FALSE),IF(_xlpm.x=0,"",_xlpm.x)))</f>
        <v/>
      </c>
      <c r="R3770" s="46" t="str">
        <f>IF($I3770="","",_xlfn.LET(_xlpm.x,VLOOKUP($I3770,'2026-01-09_taxon-match'!$A$2:$N$81,10,FALSE),IF(_xlpm.x=0,"",_xlpm.x)))</f>
        <v/>
      </c>
      <c r="S3770" s="46" t="str">
        <f>IF($I3770="","",_xlfn.LET(_xlpm.x,VLOOKUP($I3770,'2026-01-09_taxon-match'!$A$2:$N$81,11,FALSE),IF(_xlpm.x=0,"",_xlpm.x)))</f>
        <v/>
      </c>
      <c r="T3770" s="46" t="str">
        <f>IF($I3770="","",_xlfn.LET(_xlpm.x,VLOOKUP($I3770,'2026-01-09_taxon-match'!$A$2:$N$81,13,FALSE),IF(_xlpm.x=0,"",_xlpm.x)))</f>
        <v/>
      </c>
      <c r="U3770" s="15"/>
      <c r="V3770" s="46" t="s">
        <v>221</v>
      </c>
      <c r="W3770" s="15"/>
      <c r="X3770" s="15"/>
      <c r="Y3770" s="46" t="str">
        <f>IF(V3770="","",_xlfn.LET(_xlpm.x,VLOOKUP(V3770,'Drop-down_menus'!$D$2:$E$13,2,FALSE),IF(_xlpm.x=0,"",_xlpm.x)))</f>
        <v>https://orcid.org/0000-0002-5199-9817</v>
      </c>
      <c r="Z3770" s="46" t="str">
        <f>IF(W3770="","",_xlfn.LET(_xlpm.x,VLOOKUP(W3770,'Drop-down_menus'!$D$2:$E$13,2,FALSE),IF(_xlpm.x=0,"",_xlpm.x)))</f>
        <v/>
      </c>
      <c r="AA3770" s="46" t="str">
        <f>IF(X3770="","",_xlfn.LET(_xlpm.x,VLOOKUP(X3770,'Drop-down_menus'!$D$2:$E$13,2,FALSE),IF(_xlpm.x=0,"",_xlpm.x)))</f>
        <v/>
      </c>
      <c r="AB3770" s="14" t="s">
        <v>519</v>
      </c>
      <c r="AC3770" s="14" t="s">
        <v>522</v>
      </c>
      <c r="AD3770" s="46" t="s">
        <v>222</v>
      </c>
      <c r="AE3770" s="46" t="s">
        <v>28</v>
      </c>
      <c r="AF3770" s="46" t="s">
        <v>42</v>
      </c>
      <c r="AG3770" s="46" t="str">
        <f>IF(AE3770="","",_xlfn.LET(_xlpm.x,VLOOKUP(AE3770,'Drop-down_menus'!$D$2:$E$13,2,FALSE),IF(_xlpm.x=0,"",_xlpm.x)))</f>
        <v>https://orcid.org/0000-0002-9037-7623</v>
      </c>
      <c r="AH3770" s="46" t="str">
        <f>IF(AF3770="","",_xlfn.LET(_xlpm.x,VLOOKUP(AF3770,'Drop-down_menus'!$D$2:$E$13,2,FALSE),IF(_xlpm.x=0,"",_xlpm.x)))</f>
        <v/>
      </c>
    </row>
    <row r="3771" spans="1:34" ht="15" customHeight="1">
      <c r="A3771" s="46">
        <v>1341</v>
      </c>
      <c r="B3771" s="2">
        <v>4826</v>
      </c>
      <c r="C3771" s="46" t="s">
        <v>835</v>
      </c>
      <c r="D3771" s="46" t="b">
        <f>COUNTIF(Events!$B$2:$B$171, C3771) &gt; 0</f>
        <v>1</v>
      </c>
      <c r="E3771" s="46" t="s">
        <v>215</v>
      </c>
      <c r="F3771" s="15" t="s">
        <v>524</v>
      </c>
      <c r="G3771" s="15"/>
      <c r="H3771" s="15"/>
      <c r="I3771" s="15"/>
      <c r="J3771" s="46" t="str">
        <f>IF(I3771="","",_xlfn.LET(_xlpm.x,VLOOKUP(I3771,'2026-01-09_taxon-match'!$A$2:$N$81,4,FALSE),IF(_xlpm.x=0,"",_xlpm.x)))</f>
        <v/>
      </c>
      <c r="K3771" s="15"/>
      <c r="L3771" s="46" t="str">
        <f>IF(I3771="","",_xlfn.LET(_xlpm.x,VLOOKUP(I3771,'2026-01-09_taxon-match'!$A$2:$N$81,3,FALSE),IF(_xlpm.x=0,"",_xlpm.x)))</f>
        <v/>
      </c>
      <c r="M3771" s="46" t="str">
        <f>IF($I3771="","",_xlfn.LET(_xlpm.x,VLOOKUP($I3771,'2026-01-09_taxon-match'!$A$2:$N$81,5,FALSE),IF(_xlpm.x=0,"",_xlpm.x)))</f>
        <v/>
      </c>
      <c r="N3771" s="46" t="str">
        <f>IF($I3771="","",_xlfn.LET(_xlpm.x,VLOOKUP($I3771,'2026-01-09_taxon-match'!$A$2:$N$81,6,FALSE),IF(_xlpm.x=0,"",_xlpm.x)))</f>
        <v/>
      </c>
      <c r="O3771" s="46" t="str">
        <f>IF($I3771="","",_xlfn.LET(_xlpm.x,VLOOKUP($I3771,'2026-01-09_taxon-match'!$A$2:$N$81,7,FALSE),IF(_xlpm.x=0,"",_xlpm.x)))</f>
        <v/>
      </c>
      <c r="P3771" s="46" t="str">
        <f>IF($I3771="","",_xlfn.LET(_xlpm.x,VLOOKUP($I3771,'2026-01-09_taxon-match'!$A$2:$N$81,8,FALSE),IF(_xlpm.x=0,"",_xlpm.x)))</f>
        <v/>
      </c>
      <c r="Q3771" s="46" t="str">
        <f>IF($I3771="","",_xlfn.LET(_xlpm.x,VLOOKUP($I3771,'2026-01-09_taxon-match'!$A$2:$N$81,9,FALSE),IF(_xlpm.x=0,"",_xlpm.x)))</f>
        <v/>
      </c>
      <c r="R3771" s="46" t="str">
        <f>IF($I3771="","",_xlfn.LET(_xlpm.x,VLOOKUP($I3771,'2026-01-09_taxon-match'!$A$2:$N$81,10,FALSE),IF(_xlpm.x=0,"",_xlpm.x)))</f>
        <v/>
      </c>
      <c r="S3771" s="46" t="str">
        <f>IF($I3771="","",_xlfn.LET(_xlpm.x,VLOOKUP($I3771,'2026-01-09_taxon-match'!$A$2:$N$81,11,FALSE),IF(_xlpm.x=0,"",_xlpm.x)))</f>
        <v/>
      </c>
      <c r="T3771" s="46" t="str">
        <f>IF($I3771="","",_xlfn.LET(_xlpm.x,VLOOKUP($I3771,'2026-01-09_taxon-match'!$A$2:$N$81,13,FALSE),IF(_xlpm.x=0,"",_xlpm.x)))</f>
        <v/>
      </c>
      <c r="U3771" s="15"/>
      <c r="V3771" s="46" t="s">
        <v>221</v>
      </c>
      <c r="W3771" s="15"/>
      <c r="X3771" s="15"/>
      <c r="Y3771" s="46" t="str">
        <f>IF(V3771="","",_xlfn.LET(_xlpm.x,VLOOKUP(V3771,'Drop-down_menus'!$D$2:$E$13,2,FALSE),IF(_xlpm.x=0,"",_xlpm.x)))</f>
        <v>https://orcid.org/0000-0002-5199-9817</v>
      </c>
      <c r="Z3771" s="46" t="str">
        <f>IF(W3771="","",_xlfn.LET(_xlpm.x,VLOOKUP(W3771,'Drop-down_menus'!$D$2:$E$13,2,FALSE),IF(_xlpm.x=0,"",_xlpm.x)))</f>
        <v/>
      </c>
      <c r="AA3771" s="46" t="str">
        <f>IF(X3771="","",_xlfn.LET(_xlpm.x,VLOOKUP(X3771,'Drop-down_menus'!$D$2:$E$13,2,FALSE),IF(_xlpm.x=0,"",_xlpm.x)))</f>
        <v/>
      </c>
      <c r="AB3771" s="14" t="s">
        <v>519</v>
      </c>
      <c r="AC3771" s="14" t="s">
        <v>522</v>
      </c>
      <c r="AD3771" s="46" t="s">
        <v>222</v>
      </c>
      <c r="AE3771" s="46" t="s">
        <v>28</v>
      </c>
      <c r="AF3771" s="46" t="s">
        <v>42</v>
      </c>
      <c r="AG3771" s="46" t="str">
        <f>IF(AE3771="","",_xlfn.LET(_xlpm.x,VLOOKUP(AE3771,'Drop-down_menus'!$D$2:$E$13,2,FALSE),IF(_xlpm.x=0,"",_xlpm.x)))</f>
        <v>https://orcid.org/0000-0002-9037-7623</v>
      </c>
      <c r="AH3771" s="46" t="str">
        <f>IF(AF3771="","",_xlfn.LET(_xlpm.x,VLOOKUP(AF3771,'Drop-down_menus'!$D$2:$E$13,2,FALSE),IF(_xlpm.x=0,"",_xlpm.x)))</f>
        <v/>
      </c>
    </row>
    <row r="3772" spans="1:34" ht="15" customHeight="1">
      <c r="A3772" s="46">
        <v>1342</v>
      </c>
      <c r="B3772" s="2">
        <v>4827</v>
      </c>
      <c r="C3772" s="46" t="s">
        <v>835</v>
      </c>
      <c r="D3772" s="46" t="b">
        <f>COUNTIF(Events!$B$2:$B$171, C3772) &gt; 0</f>
        <v>1</v>
      </c>
      <c r="E3772" s="46" t="s">
        <v>215</v>
      </c>
      <c r="F3772" s="15" t="s">
        <v>524</v>
      </c>
      <c r="G3772" s="15"/>
      <c r="H3772" s="15"/>
      <c r="I3772" s="15"/>
      <c r="J3772" s="46" t="str">
        <f>IF(I3772="","",_xlfn.LET(_xlpm.x,VLOOKUP(I3772,'2026-01-09_taxon-match'!$A$2:$N$81,4,FALSE),IF(_xlpm.x=0,"",_xlpm.x)))</f>
        <v/>
      </c>
      <c r="K3772" s="15"/>
      <c r="L3772" s="46" t="str">
        <f>IF(I3772="","",_xlfn.LET(_xlpm.x,VLOOKUP(I3772,'2026-01-09_taxon-match'!$A$2:$N$81,3,FALSE),IF(_xlpm.x=0,"",_xlpm.x)))</f>
        <v/>
      </c>
      <c r="M3772" s="46" t="str">
        <f>IF($I3772="","",_xlfn.LET(_xlpm.x,VLOOKUP($I3772,'2026-01-09_taxon-match'!$A$2:$N$81,5,FALSE),IF(_xlpm.x=0,"",_xlpm.x)))</f>
        <v/>
      </c>
      <c r="N3772" s="46" t="str">
        <f>IF($I3772="","",_xlfn.LET(_xlpm.x,VLOOKUP($I3772,'2026-01-09_taxon-match'!$A$2:$N$81,6,FALSE),IF(_xlpm.x=0,"",_xlpm.x)))</f>
        <v/>
      </c>
      <c r="O3772" s="46" t="str">
        <f>IF($I3772="","",_xlfn.LET(_xlpm.x,VLOOKUP($I3772,'2026-01-09_taxon-match'!$A$2:$N$81,7,FALSE),IF(_xlpm.x=0,"",_xlpm.x)))</f>
        <v/>
      </c>
      <c r="P3772" s="46" t="str">
        <f>IF($I3772="","",_xlfn.LET(_xlpm.x,VLOOKUP($I3772,'2026-01-09_taxon-match'!$A$2:$N$81,8,FALSE),IF(_xlpm.x=0,"",_xlpm.x)))</f>
        <v/>
      </c>
      <c r="Q3772" s="46" t="str">
        <f>IF($I3772="","",_xlfn.LET(_xlpm.x,VLOOKUP($I3772,'2026-01-09_taxon-match'!$A$2:$N$81,9,FALSE),IF(_xlpm.x=0,"",_xlpm.x)))</f>
        <v/>
      </c>
      <c r="R3772" s="46" t="str">
        <f>IF($I3772="","",_xlfn.LET(_xlpm.x,VLOOKUP($I3772,'2026-01-09_taxon-match'!$A$2:$N$81,10,FALSE),IF(_xlpm.x=0,"",_xlpm.x)))</f>
        <v/>
      </c>
      <c r="S3772" s="46" t="str">
        <f>IF($I3772="","",_xlfn.LET(_xlpm.x,VLOOKUP($I3772,'2026-01-09_taxon-match'!$A$2:$N$81,11,FALSE),IF(_xlpm.x=0,"",_xlpm.x)))</f>
        <v/>
      </c>
      <c r="T3772" s="46" t="str">
        <f>IF($I3772="","",_xlfn.LET(_xlpm.x,VLOOKUP($I3772,'2026-01-09_taxon-match'!$A$2:$N$81,13,FALSE),IF(_xlpm.x=0,"",_xlpm.x)))</f>
        <v/>
      </c>
      <c r="U3772" s="15"/>
      <c r="V3772" s="46" t="s">
        <v>221</v>
      </c>
      <c r="W3772" s="15"/>
      <c r="X3772" s="15"/>
      <c r="Y3772" s="46" t="str">
        <f>IF(V3772="","",_xlfn.LET(_xlpm.x,VLOOKUP(V3772,'Drop-down_menus'!$D$2:$E$13,2,FALSE),IF(_xlpm.x=0,"",_xlpm.x)))</f>
        <v>https://orcid.org/0000-0002-5199-9817</v>
      </c>
      <c r="Z3772" s="46" t="str">
        <f>IF(W3772="","",_xlfn.LET(_xlpm.x,VLOOKUP(W3772,'Drop-down_menus'!$D$2:$E$13,2,FALSE),IF(_xlpm.x=0,"",_xlpm.x)))</f>
        <v/>
      </c>
      <c r="AA3772" s="46" t="str">
        <f>IF(X3772="","",_xlfn.LET(_xlpm.x,VLOOKUP(X3772,'Drop-down_menus'!$D$2:$E$13,2,FALSE),IF(_xlpm.x=0,"",_xlpm.x)))</f>
        <v/>
      </c>
      <c r="AB3772" s="14" t="s">
        <v>519</v>
      </c>
      <c r="AC3772" s="14" t="s">
        <v>522</v>
      </c>
      <c r="AD3772" s="46" t="s">
        <v>222</v>
      </c>
      <c r="AE3772" s="46" t="s">
        <v>28</v>
      </c>
      <c r="AF3772" s="46" t="s">
        <v>42</v>
      </c>
      <c r="AG3772" s="46" t="str">
        <f>IF(AE3772="","",_xlfn.LET(_xlpm.x,VLOOKUP(AE3772,'Drop-down_menus'!$D$2:$E$13,2,FALSE),IF(_xlpm.x=0,"",_xlpm.x)))</f>
        <v>https://orcid.org/0000-0002-9037-7623</v>
      </c>
      <c r="AH3772" s="46" t="str">
        <f>IF(AF3772="","",_xlfn.LET(_xlpm.x,VLOOKUP(AF3772,'Drop-down_menus'!$D$2:$E$13,2,FALSE),IF(_xlpm.x=0,"",_xlpm.x)))</f>
        <v/>
      </c>
    </row>
    <row r="3773" spans="1:34" ht="15" customHeight="1">
      <c r="A3773" s="46">
        <v>1342</v>
      </c>
      <c r="B3773" s="2">
        <v>4828</v>
      </c>
      <c r="C3773" s="46" t="s">
        <v>835</v>
      </c>
      <c r="D3773" s="46" t="b">
        <f>COUNTIF(Events!$B$2:$B$171, C3773) &gt; 0</f>
        <v>1</v>
      </c>
      <c r="E3773" s="46" t="s">
        <v>215</v>
      </c>
      <c r="F3773" s="15" t="s">
        <v>524</v>
      </c>
      <c r="G3773" s="15"/>
      <c r="H3773" s="15"/>
      <c r="I3773" s="15"/>
      <c r="J3773" s="46" t="str">
        <f>IF(I3773="","",_xlfn.LET(_xlpm.x,VLOOKUP(I3773,'2026-01-09_taxon-match'!$A$2:$N$81,4,FALSE),IF(_xlpm.x=0,"",_xlpm.x)))</f>
        <v/>
      </c>
      <c r="K3773" s="15"/>
      <c r="L3773" s="46" t="str">
        <f>IF(I3773="","",_xlfn.LET(_xlpm.x,VLOOKUP(I3773,'2026-01-09_taxon-match'!$A$2:$N$81,3,FALSE),IF(_xlpm.x=0,"",_xlpm.x)))</f>
        <v/>
      </c>
      <c r="M3773" s="46" t="str">
        <f>IF($I3773="","",_xlfn.LET(_xlpm.x,VLOOKUP($I3773,'2026-01-09_taxon-match'!$A$2:$N$81,5,FALSE),IF(_xlpm.x=0,"",_xlpm.x)))</f>
        <v/>
      </c>
      <c r="N3773" s="46" t="str">
        <f>IF($I3773="","",_xlfn.LET(_xlpm.x,VLOOKUP($I3773,'2026-01-09_taxon-match'!$A$2:$N$81,6,FALSE),IF(_xlpm.x=0,"",_xlpm.x)))</f>
        <v/>
      </c>
      <c r="O3773" s="46" t="str">
        <f>IF($I3773="","",_xlfn.LET(_xlpm.x,VLOOKUP($I3773,'2026-01-09_taxon-match'!$A$2:$N$81,7,FALSE),IF(_xlpm.x=0,"",_xlpm.x)))</f>
        <v/>
      </c>
      <c r="P3773" s="46" t="str">
        <f>IF($I3773="","",_xlfn.LET(_xlpm.x,VLOOKUP($I3773,'2026-01-09_taxon-match'!$A$2:$N$81,8,FALSE),IF(_xlpm.x=0,"",_xlpm.x)))</f>
        <v/>
      </c>
      <c r="Q3773" s="46" t="str">
        <f>IF($I3773="","",_xlfn.LET(_xlpm.x,VLOOKUP($I3773,'2026-01-09_taxon-match'!$A$2:$N$81,9,FALSE),IF(_xlpm.x=0,"",_xlpm.x)))</f>
        <v/>
      </c>
      <c r="R3773" s="46" t="str">
        <f>IF($I3773="","",_xlfn.LET(_xlpm.x,VLOOKUP($I3773,'2026-01-09_taxon-match'!$A$2:$N$81,10,FALSE),IF(_xlpm.x=0,"",_xlpm.x)))</f>
        <v/>
      </c>
      <c r="S3773" s="46" t="str">
        <f>IF($I3773="","",_xlfn.LET(_xlpm.x,VLOOKUP($I3773,'2026-01-09_taxon-match'!$A$2:$N$81,11,FALSE),IF(_xlpm.x=0,"",_xlpm.x)))</f>
        <v/>
      </c>
      <c r="T3773" s="46" t="str">
        <f>IF($I3773="","",_xlfn.LET(_xlpm.x,VLOOKUP($I3773,'2026-01-09_taxon-match'!$A$2:$N$81,13,FALSE),IF(_xlpm.x=0,"",_xlpm.x)))</f>
        <v/>
      </c>
      <c r="U3773" s="15"/>
      <c r="V3773" s="46" t="s">
        <v>221</v>
      </c>
      <c r="W3773" s="15"/>
      <c r="X3773" s="15"/>
      <c r="Y3773" s="46" t="str">
        <f>IF(V3773="","",_xlfn.LET(_xlpm.x,VLOOKUP(V3773,'Drop-down_menus'!$D$2:$E$13,2,FALSE),IF(_xlpm.x=0,"",_xlpm.x)))</f>
        <v>https://orcid.org/0000-0002-5199-9817</v>
      </c>
      <c r="Z3773" s="46" t="str">
        <f>IF(W3773="","",_xlfn.LET(_xlpm.x,VLOOKUP(W3773,'Drop-down_menus'!$D$2:$E$13,2,FALSE),IF(_xlpm.x=0,"",_xlpm.x)))</f>
        <v/>
      </c>
      <c r="AA3773" s="46" t="str">
        <f>IF(X3773="","",_xlfn.LET(_xlpm.x,VLOOKUP(X3773,'Drop-down_menus'!$D$2:$E$13,2,FALSE),IF(_xlpm.x=0,"",_xlpm.x)))</f>
        <v/>
      </c>
      <c r="AB3773" s="14" t="s">
        <v>519</v>
      </c>
      <c r="AC3773" s="14" t="s">
        <v>522</v>
      </c>
      <c r="AD3773" s="46" t="s">
        <v>222</v>
      </c>
      <c r="AE3773" s="46" t="s">
        <v>28</v>
      </c>
      <c r="AF3773" s="46" t="s">
        <v>42</v>
      </c>
      <c r="AG3773" s="46" t="str">
        <f>IF(AE3773="","",_xlfn.LET(_xlpm.x,VLOOKUP(AE3773,'Drop-down_menus'!$D$2:$E$13,2,FALSE),IF(_xlpm.x=0,"",_xlpm.x)))</f>
        <v>https://orcid.org/0000-0002-9037-7623</v>
      </c>
      <c r="AH3773" s="46" t="str">
        <f>IF(AF3773="","",_xlfn.LET(_xlpm.x,VLOOKUP(AF3773,'Drop-down_menus'!$D$2:$E$13,2,FALSE),IF(_xlpm.x=0,"",_xlpm.x)))</f>
        <v/>
      </c>
    </row>
    <row r="3774" spans="1:34" ht="15" customHeight="1">
      <c r="A3774" s="46">
        <v>1342</v>
      </c>
      <c r="B3774" s="2">
        <v>4829</v>
      </c>
      <c r="C3774" s="46" t="s">
        <v>835</v>
      </c>
      <c r="D3774" s="46" t="b">
        <f>COUNTIF(Events!$B$2:$B$171, C3774) &gt; 0</f>
        <v>1</v>
      </c>
      <c r="E3774" s="46" t="s">
        <v>215</v>
      </c>
      <c r="F3774" s="15" t="s">
        <v>524</v>
      </c>
      <c r="G3774" s="15"/>
      <c r="H3774" s="15"/>
      <c r="I3774" s="15"/>
      <c r="J3774" s="46" t="str">
        <f>IF(I3774="","",_xlfn.LET(_xlpm.x,VLOOKUP(I3774,'2026-01-09_taxon-match'!$A$2:$N$81,4,FALSE),IF(_xlpm.x=0,"",_xlpm.x)))</f>
        <v/>
      </c>
      <c r="K3774" s="15"/>
      <c r="L3774" s="46" t="str">
        <f>IF(I3774="","",_xlfn.LET(_xlpm.x,VLOOKUP(I3774,'2026-01-09_taxon-match'!$A$2:$N$81,3,FALSE),IF(_xlpm.x=0,"",_xlpm.x)))</f>
        <v/>
      </c>
      <c r="M3774" s="46" t="str">
        <f>IF($I3774="","",_xlfn.LET(_xlpm.x,VLOOKUP($I3774,'2026-01-09_taxon-match'!$A$2:$N$81,5,FALSE),IF(_xlpm.x=0,"",_xlpm.x)))</f>
        <v/>
      </c>
      <c r="N3774" s="46" t="str">
        <f>IF($I3774="","",_xlfn.LET(_xlpm.x,VLOOKUP($I3774,'2026-01-09_taxon-match'!$A$2:$N$81,6,FALSE),IF(_xlpm.x=0,"",_xlpm.x)))</f>
        <v/>
      </c>
      <c r="O3774" s="46" t="str">
        <f>IF($I3774="","",_xlfn.LET(_xlpm.x,VLOOKUP($I3774,'2026-01-09_taxon-match'!$A$2:$N$81,7,FALSE),IF(_xlpm.x=0,"",_xlpm.x)))</f>
        <v/>
      </c>
      <c r="P3774" s="46" t="str">
        <f>IF($I3774="","",_xlfn.LET(_xlpm.x,VLOOKUP($I3774,'2026-01-09_taxon-match'!$A$2:$N$81,8,FALSE),IF(_xlpm.x=0,"",_xlpm.x)))</f>
        <v/>
      </c>
      <c r="Q3774" s="46" t="str">
        <f>IF($I3774="","",_xlfn.LET(_xlpm.x,VLOOKUP($I3774,'2026-01-09_taxon-match'!$A$2:$N$81,9,FALSE),IF(_xlpm.x=0,"",_xlpm.x)))</f>
        <v/>
      </c>
      <c r="R3774" s="46" t="str">
        <f>IF($I3774="","",_xlfn.LET(_xlpm.x,VLOOKUP($I3774,'2026-01-09_taxon-match'!$A$2:$N$81,10,FALSE),IF(_xlpm.x=0,"",_xlpm.x)))</f>
        <v/>
      </c>
      <c r="S3774" s="46" t="str">
        <f>IF($I3774="","",_xlfn.LET(_xlpm.x,VLOOKUP($I3774,'2026-01-09_taxon-match'!$A$2:$N$81,11,FALSE),IF(_xlpm.x=0,"",_xlpm.x)))</f>
        <v/>
      </c>
      <c r="T3774" s="46" t="str">
        <f>IF($I3774="","",_xlfn.LET(_xlpm.x,VLOOKUP($I3774,'2026-01-09_taxon-match'!$A$2:$N$81,13,FALSE),IF(_xlpm.x=0,"",_xlpm.x)))</f>
        <v/>
      </c>
      <c r="U3774" s="15"/>
      <c r="V3774" s="46" t="s">
        <v>221</v>
      </c>
      <c r="W3774" s="15"/>
      <c r="X3774" s="15"/>
      <c r="Y3774" s="46" t="str">
        <f>IF(V3774="","",_xlfn.LET(_xlpm.x,VLOOKUP(V3774,'Drop-down_menus'!$D$2:$E$13,2,FALSE),IF(_xlpm.x=0,"",_xlpm.x)))</f>
        <v>https://orcid.org/0000-0002-5199-9817</v>
      </c>
      <c r="Z3774" s="46" t="str">
        <f>IF(W3774="","",_xlfn.LET(_xlpm.x,VLOOKUP(W3774,'Drop-down_menus'!$D$2:$E$13,2,FALSE),IF(_xlpm.x=0,"",_xlpm.x)))</f>
        <v/>
      </c>
      <c r="AA3774" s="46" t="str">
        <f>IF(X3774="","",_xlfn.LET(_xlpm.x,VLOOKUP(X3774,'Drop-down_menus'!$D$2:$E$13,2,FALSE),IF(_xlpm.x=0,"",_xlpm.x)))</f>
        <v/>
      </c>
      <c r="AB3774" s="14" t="s">
        <v>519</v>
      </c>
      <c r="AC3774" s="14" t="s">
        <v>522</v>
      </c>
      <c r="AD3774" s="46" t="s">
        <v>222</v>
      </c>
      <c r="AE3774" s="46" t="s">
        <v>28</v>
      </c>
      <c r="AF3774" s="46" t="s">
        <v>42</v>
      </c>
      <c r="AG3774" s="46" t="str">
        <f>IF(AE3774="","",_xlfn.LET(_xlpm.x,VLOOKUP(AE3774,'Drop-down_menus'!$D$2:$E$13,2,FALSE),IF(_xlpm.x=0,"",_xlpm.x)))</f>
        <v>https://orcid.org/0000-0002-9037-7623</v>
      </c>
      <c r="AH3774" s="46" t="str">
        <f>IF(AF3774="","",_xlfn.LET(_xlpm.x,VLOOKUP(AF3774,'Drop-down_menus'!$D$2:$E$13,2,FALSE),IF(_xlpm.x=0,"",_xlpm.x)))</f>
        <v/>
      </c>
    </row>
    <row r="3775" spans="1:34" ht="15" customHeight="1">
      <c r="A3775" s="46">
        <v>1340</v>
      </c>
      <c r="B3775" s="2">
        <v>4830</v>
      </c>
      <c r="C3775" s="46" t="s">
        <v>835</v>
      </c>
      <c r="D3775" s="46" t="b">
        <f>COUNTIF(Events!$B$2:$B$171, C3775) &gt; 0</f>
        <v>1</v>
      </c>
      <c r="E3775" s="15" t="s">
        <v>164</v>
      </c>
      <c r="F3775" s="15" t="s">
        <v>504</v>
      </c>
      <c r="G3775" s="15"/>
      <c r="H3775" s="15"/>
      <c r="I3775" s="15"/>
      <c r="J3775" s="46" t="str">
        <f>IF(I3775="","",_xlfn.LET(_xlpm.x,VLOOKUP(I3775,'2026-01-09_taxon-match'!$A$2:$N$81,4,FALSE),IF(_xlpm.x=0,"",_xlpm.x)))</f>
        <v/>
      </c>
      <c r="K3775" s="15"/>
      <c r="L3775" s="46" t="str">
        <f>IF(I3775="","",_xlfn.LET(_xlpm.x,VLOOKUP(I3775,'2026-01-09_taxon-match'!$A$2:$N$81,3,FALSE),IF(_xlpm.x=0,"",_xlpm.x)))</f>
        <v/>
      </c>
      <c r="M3775" s="46" t="str">
        <f>IF($I3775="","",_xlfn.LET(_xlpm.x,VLOOKUP($I3775,'2026-01-09_taxon-match'!$A$2:$N$81,5,FALSE),IF(_xlpm.x=0,"",_xlpm.x)))</f>
        <v/>
      </c>
      <c r="N3775" s="46" t="str">
        <f>IF($I3775="","",_xlfn.LET(_xlpm.x,VLOOKUP($I3775,'2026-01-09_taxon-match'!$A$2:$N$81,6,FALSE),IF(_xlpm.x=0,"",_xlpm.x)))</f>
        <v/>
      </c>
      <c r="O3775" s="46" t="str">
        <f>IF($I3775="","",_xlfn.LET(_xlpm.x,VLOOKUP($I3775,'2026-01-09_taxon-match'!$A$2:$N$81,7,FALSE),IF(_xlpm.x=0,"",_xlpm.x)))</f>
        <v/>
      </c>
      <c r="P3775" s="46" t="str">
        <f>IF($I3775="","",_xlfn.LET(_xlpm.x,VLOOKUP($I3775,'2026-01-09_taxon-match'!$A$2:$N$81,8,FALSE),IF(_xlpm.x=0,"",_xlpm.x)))</f>
        <v/>
      </c>
      <c r="Q3775" s="46" t="str">
        <f>IF($I3775="","",_xlfn.LET(_xlpm.x,VLOOKUP($I3775,'2026-01-09_taxon-match'!$A$2:$N$81,9,FALSE),IF(_xlpm.x=0,"",_xlpm.x)))</f>
        <v/>
      </c>
      <c r="R3775" s="46" t="str">
        <f>IF($I3775="","",_xlfn.LET(_xlpm.x,VLOOKUP($I3775,'2026-01-09_taxon-match'!$A$2:$N$81,10,FALSE),IF(_xlpm.x=0,"",_xlpm.x)))</f>
        <v/>
      </c>
      <c r="S3775" s="46" t="str">
        <f>IF($I3775="","",_xlfn.LET(_xlpm.x,VLOOKUP($I3775,'2026-01-09_taxon-match'!$A$2:$N$81,11,FALSE),IF(_xlpm.x=0,"",_xlpm.x)))</f>
        <v/>
      </c>
      <c r="T3775" s="46" t="str">
        <f>IF($I3775="","",_xlfn.LET(_xlpm.x,VLOOKUP($I3775,'2026-01-09_taxon-match'!$A$2:$N$81,13,FALSE),IF(_xlpm.x=0,"",_xlpm.x)))</f>
        <v/>
      </c>
      <c r="U3775" s="15"/>
      <c r="V3775" s="46" t="s">
        <v>221</v>
      </c>
      <c r="W3775" s="15"/>
      <c r="X3775" s="15"/>
      <c r="Y3775" s="46" t="str">
        <f>IF(V3775="","",_xlfn.LET(_xlpm.x,VLOOKUP(V3775,'Drop-down_menus'!$D$2:$E$13,2,FALSE),IF(_xlpm.x=0,"",_xlpm.x)))</f>
        <v>https://orcid.org/0000-0002-5199-9817</v>
      </c>
      <c r="Z3775" s="46" t="str">
        <f>IF(W3775="","",_xlfn.LET(_xlpm.x,VLOOKUP(W3775,'Drop-down_menus'!$D$2:$E$13,2,FALSE),IF(_xlpm.x=0,"",_xlpm.x)))</f>
        <v/>
      </c>
      <c r="AA3775" s="46" t="str">
        <f>IF(X3775="","",_xlfn.LET(_xlpm.x,VLOOKUP(X3775,'Drop-down_menus'!$D$2:$E$13,2,FALSE),IF(_xlpm.x=0,"",_xlpm.x)))</f>
        <v/>
      </c>
      <c r="AB3775" s="14" t="s">
        <v>197</v>
      </c>
      <c r="AC3775" s="14"/>
      <c r="AD3775" s="46" t="s">
        <v>222</v>
      </c>
      <c r="AE3775" s="46" t="s">
        <v>28</v>
      </c>
      <c r="AF3775" s="46" t="s">
        <v>42</v>
      </c>
      <c r="AG3775" s="46" t="str">
        <f>IF(AE3775="","",_xlfn.LET(_xlpm.x,VLOOKUP(AE3775,'Drop-down_menus'!$D$2:$E$13,2,FALSE),IF(_xlpm.x=0,"",_xlpm.x)))</f>
        <v>https://orcid.org/0000-0002-9037-7623</v>
      </c>
      <c r="AH3775" s="46" t="str">
        <f>IF(AF3775="","",_xlfn.LET(_xlpm.x,VLOOKUP(AF3775,'Drop-down_menus'!$D$2:$E$13,2,FALSE),IF(_xlpm.x=0,"",_xlpm.x)))</f>
        <v/>
      </c>
    </row>
    <row r="3776" spans="1:34" ht="15" customHeight="1">
      <c r="A3776" s="46">
        <v>1340</v>
      </c>
      <c r="B3776" s="2">
        <v>4831</v>
      </c>
      <c r="C3776" s="46" t="s">
        <v>835</v>
      </c>
      <c r="D3776" s="46" t="b">
        <f>COUNTIF(Events!$B$2:$B$171, C3776) &gt; 0</f>
        <v>1</v>
      </c>
      <c r="E3776" s="15" t="s">
        <v>164</v>
      </c>
      <c r="F3776" s="15" t="s">
        <v>504</v>
      </c>
      <c r="G3776" s="15"/>
      <c r="H3776" s="15"/>
      <c r="I3776" s="15"/>
      <c r="J3776" s="46" t="str">
        <f>IF(I3776="","",_xlfn.LET(_xlpm.x,VLOOKUP(I3776,'2026-01-09_taxon-match'!$A$2:$N$81,4,FALSE),IF(_xlpm.x=0,"",_xlpm.x)))</f>
        <v/>
      </c>
      <c r="K3776" s="15"/>
      <c r="L3776" s="46" t="str">
        <f>IF(I3776="","",_xlfn.LET(_xlpm.x,VLOOKUP(I3776,'2026-01-09_taxon-match'!$A$2:$N$81,3,FALSE),IF(_xlpm.x=0,"",_xlpm.x)))</f>
        <v/>
      </c>
      <c r="M3776" s="46" t="str">
        <f>IF($I3776="","",_xlfn.LET(_xlpm.x,VLOOKUP($I3776,'2026-01-09_taxon-match'!$A$2:$N$81,5,FALSE),IF(_xlpm.x=0,"",_xlpm.x)))</f>
        <v/>
      </c>
      <c r="N3776" s="46" t="str">
        <f>IF($I3776="","",_xlfn.LET(_xlpm.x,VLOOKUP($I3776,'2026-01-09_taxon-match'!$A$2:$N$81,6,FALSE),IF(_xlpm.x=0,"",_xlpm.x)))</f>
        <v/>
      </c>
      <c r="O3776" s="46" t="str">
        <f>IF($I3776="","",_xlfn.LET(_xlpm.x,VLOOKUP($I3776,'2026-01-09_taxon-match'!$A$2:$N$81,7,FALSE),IF(_xlpm.x=0,"",_xlpm.x)))</f>
        <v/>
      </c>
      <c r="P3776" s="46" t="str">
        <f>IF($I3776="","",_xlfn.LET(_xlpm.x,VLOOKUP($I3776,'2026-01-09_taxon-match'!$A$2:$N$81,8,FALSE),IF(_xlpm.x=0,"",_xlpm.x)))</f>
        <v/>
      </c>
      <c r="Q3776" s="46" t="str">
        <f>IF($I3776="","",_xlfn.LET(_xlpm.x,VLOOKUP($I3776,'2026-01-09_taxon-match'!$A$2:$N$81,9,FALSE),IF(_xlpm.x=0,"",_xlpm.x)))</f>
        <v/>
      </c>
      <c r="R3776" s="46" t="str">
        <f>IF($I3776="","",_xlfn.LET(_xlpm.x,VLOOKUP($I3776,'2026-01-09_taxon-match'!$A$2:$N$81,10,FALSE),IF(_xlpm.x=0,"",_xlpm.x)))</f>
        <v/>
      </c>
      <c r="S3776" s="46" t="str">
        <f>IF($I3776="","",_xlfn.LET(_xlpm.x,VLOOKUP($I3776,'2026-01-09_taxon-match'!$A$2:$N$81,11,FALSE),IF(_xlpm.x=0,"",_xlpm.x)))</f>
        <v/>
      </c>
      <c r="T3776" s="46" t="str">
        <f>IF($I3776="","",_xlfn.LET(_xlpm.x,VLOOKUP($I3776,'2026-01-09_taxon-match'!$A$2:$N$81,13,FALSE),IF(_xlpm.x=0,"",_xlpm.x)))</f>
        <v/>
      </c>
      <c r="U3776" s="15"/>
      <c r="V3776" s="46" t="s">
        <v>221</v>
      </c>
      <c r="W3776" s="15"/>
      <c r="X3776" s="15"/>
      <c r="Y3776" s="46" t="str">
        <f>IF(V3776="","",_xlfn.LET(_xlpm.x,VLOOKUP(V3776,'Drop-down_menus'!$D$2:$E$13,2,FALSE),IF(_xlpm.x=0,"",_xlpm.x)))</f>
        <v>https://orcid.org/0000-0002-5199-9817</v>
      </c>
      <c r="Z3776" s="46" t="str">
        <f>IF(W3776="","",_xlfn.LET(_xlpm.x,VLOOKUP(W3776,'Drop-down_menus'!$D$2:$E$13,2,FALSE),IF(_xlpm.x=0,"",_xlpm.x)))</f>
        <v/>
      </c>
      <c r="AA3776" s="46" t="str">
        <f>IF(X3776="","",_xlfn.LET(_xlpm.x,VLOOKUP(X3776,'Drop-down_menus'!$D$2:$E$13,2,FALSE),IF(_xlpm.x=0,"",_xlpm.x)))</f>
        <v/>
      </c>
      <c r="AB3776" s="14" t="s">
        <v>197</v>
      </c>
      <c r="AC3776" s="14"/>
      <c r="AD3776" s="46" t="s">
        <v>222</v>
      </c>
      <c r="AE3776" s="46" t="s">
        <v>28</v>
      </c>
      <c r="AF3776" s="46" t="s">
        <v>42</v>
      </c>
      <c r="AG3776" s="46" t="str">
        <f>IF(AE3776="","",_xlfn.LET(_xlpm.x,VLOOKUP(AE3776,'Drop-down_menus'!$D$2:$E$13,2,FALSE),IF(_xlpm.x=0,"",_xlpm.x)))</f>
        <v>https://orcid.org/0000-0002-9037-7623</v>
      </c>
      <c r="AH3776" s="46" t="str">
        <f>IF(AF3776="","",_xlfn.LET(_xlpm.x,VLOOKUP(AF3776,'Drop-down_menus'!$D$2:$E$13,2,FALSE),IF(_xlpm.x=0,"",_xlpm.x)))</f>
        <v/>
      </c>
    </row>
    <row r="3777" spans="1:34" ht="15" customHeight="1">
      <c r="A3777" s="46">
        <v>1340</v>
      </c>
      <c r="B3777" s="2">
        <v>4832</v>
      </c>
      <c r="C3777" s="46" t="s">
        <v>835</v>
      </c>
      <c r="D3777" s="46" t="b">
        <f>COUNTIF(Events!$B$2:$B$171, C3777) &gt; 0</f>
        <v>1</v>
      </c>
      <c r="E3777" s="15" t="s">
        <v>164</v>
      </c>
      <c r="F3777" s="15" t="s">
        <v>504</v>
      </c>
      <c r="G3777" s="15"/>
      <c r="H3777" s="15"/>
      <c r="I3777" s="15"/>
      <c r="J3777" s="46" t="str">
        <f>IF(I3777="","",_xlfn.LET(_xlpm.x,VLOOKUP(I3777,'2026-01-09_taxon-match'!$A$2:$N$81,4,FALSE),IF(_xlpm.x=0,"",_xlpm.x)))</f>
        <v/>
      </c>
      <c r="K3777" s="15"/>
      <c r="L3777" s="46" t="str">
        <f>IF(I3777="","",_xlfn.LET(_xlpm.x,VLOOKUP(I3777,'2026-01-09_taxon-match'!$A$2:$N$81,3,FALSE),IF(_xlpm.x=0,"",_xlpm.x)))</f>
        <v/>
      </c>
      <c r="M3777" s="46" t="str">
        <f>IF($I3777="","",_xlfn.LET(_xlpm.x,VLOOKUP($I3777,'2026-01-09_taxon-match'!$A$2:$N$81,5,FALSE),IF(_xlpm.x=0,"",_xlpm.x)))</f>
        <v/>
      </c>
      <c r="N3777" s="46" t="str">
        <f>IF($I3777="","",_xlfn.LET(_xlpm.x,VLOOKUP($I3777,'2026-01-09_taxon-match'!$A$2:$N$81,6,FALSE),IF(_xlpm.x=0,"",_xlpm.x)))</f>
        <v/>
      </c>
      <c r="O3777" s="46" t="str">
        <f>IF($I3777="","",_xlfn.LET(_xlpm.x,VLOOKUP($I3777,'2026-01-09_taxon-match'!$A$2:$N$81,7,FALSE),IF(_xlpm.x=0,"",_xlpm.x)))</f>
        <v/>
      </c>
      <c r="P3777" s="46" t="str">
        <f>IF($I3777="","",_xlfn.LET(_xlpm.x,VLOOKUP($I3777,'2026-01-09_taxon-match'!$A$2:$N$81,8,FALSE),IF(_xlpm.x=0,"",_xlpm.x)))</f>
        <v/>
      </c>
      <c r="Q3777" s="46" t="str">
        <f>IF($I3777="","",_xlfn.LET(_xlpm.x,VLOOKUP($I3777,'2026-01-09_taxon-match'!$A$2:$N$81,9,FALSE),IF(_xlpm.x=0,"",_xlpm.x)))</f>
        <v/>
      </c>
      <c r="R3777" s="46" t="str">
        <f>IF($I3777="","",_xlfn.LET(_xlpm.x,VLOOKUP($I3777,'2026-01-09_taxon-match'!$A$2:$N$81,10,FALSE),IF(_xlpm.x=0,"",_xlpm.x)))</f>
        <v/>
      </c>
      <c r="S3777" s="46" t="str">
        <f>IF($I3777="","",_xlfn.LET(_xlpm.x,VLOOKUP($I3777,'2026-01-09_taxon-match'!$A$2:$N$81,11,FALSE),IF(_xlpm.x=0,"",_xlpm.x)))</f>
        <v/>
      </c>
      <c r="T3777" s="46" t="str">
        <f>IF($I3777="","",_xlfn.LET(_xlpm.x,VLOOKUP($I3777,'2026-01-09_taxon-match'!$A$2:$N$81,13,FALSE),IF(_xlpm.x=0,"",_xlpm.x)))</f>
        <v/>
      </c>
      <c r="U3777" s="15"/>
      <c r="V3777" s="46" t="s">
        <v>221</v>
      </c>
      <c r="W3777" s="15"/>
      <c r="X3777" s="15"/>
      <c r="Y3777" s="46" t="str">
        <f>IF(V3777="","",_xlfn.LET(_xlpm.x,VLOOKUP(V3777,'Drop-down_menus'!$D$2:$E$13,2,FALSE),IF(_xlpm.x=0,"",_xlpm.x)))</f>
        <v>https://orcid.org/0000-0002-5199-9817</v>
      </c>
      <c r="Z3777" s="46" t="str">
        <f>IF(W3777="","",_xlfn.LET(_xlpm.x,VLOOKUP(W3777,'Drop-down_menus'!$D$2:$E$13,2,FALSE),IF(_xlpm.x=0,"",_xlpm.x)))</f>
        <v/>
      </c>
      <c r="AA3777" s="46" t="str">
        <f>IF(X3777="","",_xlfn.LET(_xlpm.x,VLOOKUP(X3777,'Drop-down_menus'!$D$2:$E$13,2,FALSE),IF(_xlpm.x=0,"",_xlpm.x)))</f>
        <v/>
      </c>
      <c r="AB3777" s="14" t="s">
        <v>197</v>
      </c>
      <c r="AC3777" s="14"/>
      <c r="AD3777" s="46" t="s">
        <v>222</v>
      </c>
      <c r="AE3777" s="46" t="s">
        <v>28</v>
      </c>
      <c r="AF3777" s="46" t="s">
        <v>42</v>
      </c>
      <c r="AG3777" s="46" t="str">
        <f>IF(AE3777="","",_xlfn.LET(_xlpm.x,VLOOKUP(AE3777,'Drop-down_menus'!$D$2:$E$13,2,FALSE),IF(_xlpm.x=0,"",_xlpm.x)))</f>
        <v>https://orcid.org/0000-0002-9037-7623</v>
      </c>
      <c r="AH3777" s="46" t="str">
        <f>IF(AF3777="","",_xlfn.LET(_xlpm.x,VLOOKUP(AF3777,'Drop-down_menus'!$D$2:$E$13,2,FALSE),IF(_xlpm.x=0,"",_xlpm.x)))</f>
        <v/>
      </c>
    </row>
    <row r="3778" spans="1:34" ht="15" customHeight="1">
      <c r="A3778" s="46">
        <v>1340</v>
      </c>
      <c r="B3778" s="2">
        <v>4833</v>
      </c>
      <c r="C3778" s="46" t="s">
        <v>835</v>
      </c>
      <c r="D3778" s="46" t="b">
        <f>COUNTIF(Events!$B$2:$B$171, C3778) &gt; 0</f>
        <v>1</v>
      </c>
      <c r="E3778" s="15" t="s">
        <v>164</v>
      </c>
      <c r="F3778" s="15" t="s">
        <v>504</v>
      </c>
      <c r="G3778" s="15"/>
      <c r="H3778" s="15"/>
      <c r="I3778" s="15"/>
      <c r="J3778" s="46" t="str">
        <f>IF(I3778="","",_xlfn.LET(_xlpm.x,VLOOKUP(I3778,'2026-01-09_taxon-match'!$A$2:$N$81,4,FALSE),IF(_xlpm.x=0,"",_xlpm.x)))</f>
        <v/>
      </c>
      <c r="K3778" s="15"/>
      <c r="L3778" s="46" t="str">
        <f>IF(I3778="","",_xlfn.LET(_xlpm.x,VLOOKUP(I3778,'2026-01-09_taxon-match'!$A$2:$N$81,3,FALSE),IF(_xlpm.x=0,"",_xlpm.x)))</f>
        <v/>
      </c>
      <c r="M3778" s="46" t="str">
        <f>IF($I3778="","",_xlfn.LET(_xlpm.x,VLOOKUP($I3778,'2026-01-09_taxon-match'!$A$2:$N$81,5,FALSE),IF(_xlpm.x=0,"",_xlpm.x)))</f>
        <v/>
      </c>
      <c r="N3778" s="46" t="str">
        <f>IF($I3778="","",_xlfn.LET(_xlpm.x,VLOOKUP($I3778,'2026-01-09_taxon-match'!$A$2:$N$81,6,FALSE),IF(_xlpm.x=0,"",_xlpm.x)))</f>
        <v/>
      </c>
      <c r="O3778" s="46" t="str">
        <f>IF($I3778="","",_xlfn.LET(_xlpm.x,VLOOKUP($I3778,'2026-01-09_taxon-match'!$A$2:$N$81,7,FALSE),IF(_xlpm.x=0,"",_xlpm.x)))</f>
        <v/>
      </c>
      <c r="P3778" s="46" t="str">
        <f>IF($I3778="","",_xlfn.LET(_xlpm.x,VLOOKUP($I3778,'2026-01-09_taxon-match'!$A$2:$N$81,8,FALSE),IF(_xlpm.x=0,"",_xlpm.x)))</f>
        <v/>
      </c>
      <c r="Q3778" s="46" t="str">
        <f>IF($I3778="","",_xlfn.LET(_xlpm.x,VLOOKUP($I3778,'2026-01-09_taxon-match'!$A$2:$N$81,9,FALSE),IF(_xlpm.x=0,"",_xlpm.x)))</f>
        <v/>
      </c>
      <c r="R3778" s="46" t="str">
        <f>IF($I3778="","",_xlfn.LET(_xlpm.x,VLOOKUP($I3778,'2026-01-09_taxon-match'!$A$2:$N$81,10,FALSE),IF(_xlpm.x=0,"",_xlpm.x)))</f>
        <v/>
      </c>
      <c r="S3778" s="46" t="str">
        <f>IF($I3778="","",_xlfn.LET(_xlpm.x,VLOOKUP($I3778,'2026-01-09_taxon-match'!$A$2:$N$81,11,FALSE),IF(_xlpm.x=0,"",_xlpm.x)))</f>
        <v/>
      </c>
      <c r="T3778" s="46" t="str">
        <f>IF($I3778="","",_xlfn.LET(_xlpm.x,VLOOKUP($I3778,'2026-01-09_taxon-match'!$A$2:$N$81,13,FALSE),IF(_xlpm.x=0,"",_xlpm.x)))</f>
        <v/>
      </c>
      <c r="U3778" s="15"/>
      <c r="V3778" s="46" t="s">
        <v>221</v>
      </c>
      <c r="W3778" s="15"/>
      <c r="X3778" s="15"/>
      <c r="Y3778" s="46" t="str">
        <f>IF(V3778="","",_xlfn.LET(_xlpm.x,VLOOKUP(V3778,'Drop-down_menus'!$D$2:$E$13,2,FALSE),IF(_xlpm.x=0,"",_xlpm.x)))</f>
        <v>https://orcid.org/0000-0002-5199-9817</v>
      </c>
      <c r="Z3778" s="46" t="str">
        <f>IF(W3778="","",_xlfn.LET(_xlpm.x,VLOOKUP(W3778,'Drop-down_menus'!$D$2:$E$13,2,FALSE),IF(_xlpm.x=0,"",_xlpm.x)))</f>
        <v/>
      </c>
      <c r="AA3778" s="46" t="str">
        <f>IF(X3778="","",_xlfn.LET(_xlpm.x,VLOOKUP(X3778,'Drop-down_menus'!$D$2:$E$13,2,FALSE),IF(_xlpm.x=0,"",_xlpm.x)))</f>
        <v/>
      </c>
      <c r="AB3778" s="14" t="s">
        <v>197</v>
      </c>
      <c r="AC3778" s="14"/>
      <c r="AD3778" s="46" t="s">
        <v>222</v>
      </c>
      <c r="AE3778" s="46" t="s">
        <v>28</v>
      </c>
      <c r="AF3778" s="46" t="s">
        <v>42</v>
      </c>
      <c r="AG3778" s="46" t="str">
        <f>IF(AE3778="","",_xlfn.LET(_xlpm.x,VLOOKUP(AE3778,'Drop-down_menus'!$D$2:$E$13,2,FALSE),IF(_xlpm.x=0,"",_xlpm.x)))</f>
        <v>https://orcid.org/0000-0002-9037-7623</v>
      </c>
      <c r="AH3778" s="46" t="str">
        <f>IF(AF3778="","",_xlfn.LET(_xlpm.x,VLOOKUP(AF3778,'Drop-down_menus'!$D$2:$E$13,2,FALSE),IF(_xlpm.x=0,"",_xlpm.x)))</f>
        <v/>
      </c>
    </row>
    <row r="3779" spans="1:34" ht="15" customHeight="1">
      <c r="A3779" s="46">
        <v>1340</v>
      </c>
      <c r="B3779" s="2">
        <v>4834</v>
      </c>
      <c r="C3779" s="46" t="s">
        <v>835</v>
      </c>
      <c r="D3779" s="46" t="b">
        <f>COUNTIF(Events!$B$2:$B$171, C3779) &gt; 0</f>
        <v>1</v>
      </c>
      <c r="E3779" s="15" t="s">
        <v>164</v>
      </c>
      <c r="F3779" s="15" t="s">
        <v>504</v>
      </c>
      <c r="G3779" s="15"/>
      <c r="H3779" s="15"/>
      <c r="I3779" s="15"/>
      <c r="J3779" s="46" t="str">
        <f>IF(I3779="","",_xlfn.LET(_xlpm.x,VLOOKUP(I3779,'2026-01-09_taxon-match'!$A$2:$N$81,4,FALSE),IF(_xlpm.x=0,"",_xlpm.x)))</f>
        <v/>
      </c>
      <c r="K3779" s="15"/>
      <c r="L3779" s="46" t="str">
        <f>IF(I3779="","",_xlfn.LET(_xlpm.x,VLOOKUP(I3779,'2026-01-09_taxon-match'!$A$2:$N$81,3,FALSE),IF(_xlpm.x=0,"",_xlpm.x)))</f>
        <v/>
      </c>
      <c r="M3779" s="46" t="str">
        <f>IF($I3779="","",_xlfn.LET(_xlpm.x,VLOOKUP($I3779,'2026-01-09_taxon-match'!$A$2:$N$81,5,FALSE),IF(_xlpm.x=0,"",_xlpm.x)))</f>
        <v/>
      </c>
      <c r="N3779" s="46" t="str">
        <f>IF($I3779="","",_xlfn.LET(_xlpm.x,VLOOKUP($I3779,'2026-01-09_taxon-match'!$A$2:$N$81,6,FALSE),IF(_xlpm.x=0,"",_xlpm.x)))</f>
        <v/>
      </c>
      <c r="O3779" s="46" t="str">
        <f>IF($I3779="","",_xlfn.LET(_xlpm.x,VLOOKUP($I3779,'2026-01-09_taxon-match'!$A$2:$N$81,7,FALSE),IF(_xlpm.x=0,"",_xlpm.x)))</f>
        <v/>
      </c>
      <c r="P3779" s="46" t="str">
        <f>IF($I3779="","",_xlfn.LET(_xlpm.x,VLOOKUP($I3779,'2026-01-09_taxon-match'!$A$2:$N$81,8,FALSE),IF(_xlpm.x=0,"",_xlpm.x)))</f>
        <v/>
      </c>
      <c r="Q3779" s="46" t="str">
        <f>IF($I3779="","",_xlfn.LET(_xlpm.x,VLOOKUP($I3779,'2026-01-09_taxon-match'!$A$2:$N$81,9,FALSE),IF(_xlpm.x=0,"",_xlpm.x)))</f>
        <v/>
      </c>
      <c r="R3779" s="46" t="str">
        <f>IF($I3779="","",_xlfn.LET(_xlpm.x,VLOOKUP($I3779,'2026-01-09_taxon-match'!$A$2:$N$81,10,FALSE),IF(_xlpm.x=0,"",_xlpm.x)))</f>
        <v/>
      </c>
      <c r="S3779" s="46" t="str">
        <f>IF($I3779="","",_xlfn.LET(_xlpm.x,VLOOKUP($I3779,'2026-01-09_taxon-match'!$A$2:$N$81,11,FALSE),IF(_xlpm.x=0,"",_xlpm.x)))</f>
        <v/>
      </c>
      <c r="T3779" s="46" t="str">
        <f>IF($I3779="","",_xlfn.LET(_xlpm.x,VLOOKUP($I3779,'2026-01-09_taxon-match'!$A$2:$N$81,13,FALSE),IF(_xlpm.x=0,"",_xlpm.x)))</f>
        <v/>
      </c>
      <c r="U3779" s="15"/>
      <c r="V3779" s="46" t="s">
        <v>221</v>
      </c>
      <c r="W3779" s="15"/>
      <c r="X3779" s="15"/>
      <c r="Y3779" s="46" t="str">
        <f>IF(V3779="","",_xlfn.LET(_xlpm.x,VLOOKUP(V3779,'Drop-down_menus'!$D$2:$E$13,2,FALSE),IF(_xlpm.x=0,"",_xlpm.x)))</f>
        <v>https://orcid.org/0000-0002-5199-9817</v>
      </c>
      <c r="Z3779" s="46" t="str">
        <f>IF(W3779="","",_xlfn.LET(_xlpm.x,VLOOKUP(W3779,'Drop-down_menus'!$D$2:$E$13,2,FALSE),IF(_xlpm.x=0,"",_xlpm.x)))</f>
        <v/>
      </c>
      <c r="AA3779" s="46" t="str">
        <f>IF(X3779="","",_xlfn.LET(_xlpm.x,VLOOKUP(X3779,'Drop-down_menus'!$D$2:$E$13,2,FALSE),IF(_xlpm.x=0,"",_xlpm.x)))</f>
        <v/>
      </c>
      <c r="AB3779" s="14" t="s">
        <v>197</v>
      </c>
      <c r="AC3779" s="14"/>
      <c r="AD3779" s="46" t="s">
        <v>222</v>
      </c>
      <c r="AE3779" s="46" t="s">
        <v>28</v>
      </c>
      <c r="AF3779" s="46" t="s">
        <v>42</v>
      </c>
      <c r="AG3779" s="46" t="str">
        <f>IF(AE3779="","",_xlfn.LET(_xlpm.x,VLOOKUP(AE3779,'Drop-down_menus'!$D$2:$E$13,2,FALSE),IF(_xlpm.x=0,"",_xlpm.x)))</f>
        <v>https://orcid.org/0000-0002-9037-7623</v>
      </c>
      <c r="AH3779" s="46" t="str">
        <f>IF(AF3779="","",_xlfn.LET(_xlpm.x,VLOOKUP(AF3779,'Drop-down_menus'!$D$2:$E$13,2,FALSE),IF(_xlpm.x=0,"",_xlpm.x)))</f>
        <v/>
      </c>
    </row>
    <row r="3780" spans="1:34" ht="15" customHeight="1">
      <c r="A3780" s="46">
        <v>1340</v>
      </c>
      <c r="B3780" s="2">
        <v>4835</v>
      </c>
      <c r="C3780" s="46" t="s">
        <v>835</v>
      </c>
      <c r="D3780" s="46" t="b">
        <f>COUNTIF(Events!$B$2:$B$171, C3780) &gt; 0</f>
        <v>1</v>
      </c>
      <c r="E3780" s="15" t="s">
        <v>164</v>
      </c>
      <c r="F3780" s="15" t="s">
        <v>504</v>
      </c>
      <c r="G3780" s="15"/>
      <c r="H3780" s="15"/>
      <c r="I3780" s="15"/>
      <c r="J3780" s="46" t="str">
        <f>IF(I3780="","",_xlfn.LET(_xlpm.x,VLOOKUP(I3780,'2026-01-09_taxon-match'!$A$2:$N$81,4,FALSE),IF(_xlpm.x=0,"",_xlpm.x)))</f>
        <v/>
      </c>
      <c r="K3780" s="15"/>
      <c r="L3780" s="46" t="str">
        <f>IF(I3780="","",_xlfn.LET(_xlpm.x,VLOOKUP(I3780,'2026-01-09_taxon-match'!$A$2:$N$81,3,FALSE),IF(_xlpm.x=0,"",_xlpm.x)))</f>
        <v/>
      </c>
      <c r="M3780" s="46" t="str">
        <f>IF($I3780="","",_xlfn.LET(_xlpm.x,VLOOKUP($I3780,'2026-01-09_taxon-match'!$A$2:$N$81,5,FALSE),IF(_xlpm.x=0,"",_xlpm.x)))</f>
        <v/>
      </c>
      <c r="N3780" s="46" t="str">
        <f>IF($I3780="","",_xlfn.LET(_xlpm.x,VLOOKUP($I3780,'2026-01-09_taxon-match'!$A$2:$N$81,6,FALSE),IF(_xlpm.x=0,"",_xlpm.x)))</f>
        <v/>
      </c>
      <c r="O3780" s="46" t="str">
        <f>IF($I3780="","",_xlfn.LET(_xlpm.x,VLOOKUP($I3780,'2026-01-09_taxon-match'!$A$2:$N$81,7,FALSE),IF(_xlpm.x=0,"",_xlpm.x)))</f>
        <v/>
      </c>
      <c r="P3780" s="46" t="str">
        <f>IF($I3780="","",_xlfn.LET(_xlpm.x,VLOOKUP($I3780,'2026-01-09_taxon-match'!$A$2:$N$81,8,FALSE),IF(_xlpm.x=0,"",_xlpm.x)))</f>
        <v/>
      </c>
      <c r="Q3780" s="46" t="str">
        <f>IF($I3780="","",_xlfn.LET(_xlpm.x,VLOOKUP($I3780,'2026-01-09_taxon-match'!$A$2:$N$81,9,FALSE),IF(_xlpm.x=0,"",_xlpm.x)))</f>
        <v/>
      </c>
      <c r="R3780" s="46" t="str">
        <f>IF($I3780="","",_xlfn.LET(_xlpm.x,VLOOKUP($I3780,'2026-01-09_taxon-match'!$A$2:$N$81,10,FALSE),IF(_xlpm.x=0,"",_xlpm.x)))</f>
        <v/>
      </c>
      <c r="S3780" s="46" t="str">
        <f>IF($I3780="","",_xlfn.LET(_xlpm.x,VLOOKUP($I3780,'2026-01-09_taxon-match'!$A$2:$N$81,11,FALSE),IF(_xlpm.x=0,"",_xlpm.x)))</f>
        <v/>
      </c>
      <c r="T3780" s="46" t="str">
        <f>IF($I3780="","",_xlfn.LET(_xlpm.x,VLOOKUP($I3780,'2026-01-09_taxon-match'!$A$2:$N$81,13,FALSE),IF(_xlpm.x=0,"",_xlpm.x)))</f>
        <v/>
      </c>
      <c r="U3780" s="15"/>
      <c r="V3780" s="46" t="s">
        <v>221</v>
      </c>
      <c r="W3780" s="15"/>
      <c r="X3780" s="15"/>
      <c r="Y3780" s="46" t="str">
        <f>IF(V3780="","",_xlfn.LET(_xlpm.x,VLOOKUP(V3780,'Drop-down_menus'!$D$2:$E$13,2,FALSE),IF(_xlpm.x=0,"",_xlpm.x)))</f>
        <v>https://orcid.org/0000-0002-5199-9817</v>
      </c>
      <c r="Z3780" s="46" t="str">
        <f>IF(W3780="","",_xlfn.LET(_xlpm.x,VLOOKUP(W3780,'Drop-down_menus'!$D$2:$E$13,2,FALSE),IF(_xlpm.x=0,"",_xlpm.x)))</f>
        <v/>
      </c>
      <c r="AA3780" s="46" t="str">
        <f>IF(X3780="","",_xlfn.LET(_xlpm.x,VLOOKUP(X3780,'Drop-down_menus'!$D$2:$E$13,2,FALSE),IF(_xlpm.x=0,"",_xlpm.x)))</f>
        <v/>
      </c>
      <c r="AB3780" s="14" t="s">
        <v>197</v>
      </c>
      <c r="AC3780" s="14"/>
      <c r="AD3780" s="46" t="s">
        <v>222</v>
      </c>
      <c r="AE3780" s="46" t="s">
        <v>28</v>
      </c>
      <c r="AF3780" s="46" t="s">
        <v>42</v>
      </c>
      <c r="AG3780" s="46" t="str">
        <f>IF(AE3780="","",_xlfn.LET(_xlpm.x,VLOOKUP(AE3780,'Drop-down_menus'!$D$2:$E$13,2,FALSE),IF(_xlpm.x=0,"",_xlpm.x)))</f>
        <v>https://orcid.org/0000-0002-9037-7623</v>
      </c>
      <c r="AH3780" s="46" t="str">
        <f>IF(AF3780="","",_xlfn.LET(_xlpm.x,VLOOKUP(AF3780,'Drop-down_menus'!$D$2:$E$13,2,FALSE),IF(_xlpm.x=0,"",_xlpm.x)))</f>
        <v/>
      </c>
    </row>
    <row r="3781" spans="1:34" ht="15" customHeight="1">
      <c r="A3781" s="46">
        <v>1340</v>
      </c>
      <c r="B3781" s="2">
        <v>4836</v>
      </c>
      <c r="C3781" s="46" t="s">
        <v>835</v>
      </c>
      <c r="D3781" s="46" t="b">
        <f>COUNTIF(Events!$B$2:$B$171, C3781) &gt; 0</f>
        <v>1</v>
      </c>
      <c r="E3781" s="15" t="s">
        <v>164</v>
      </c>
      <c r="F3781" s="15" t="s">
        <v>504</v>
      </c>
      <c r="G3781" s="15"/>
      <c r="H3781" s="15"/>
      <c r="I3781" s="15"/>
      <c r="J3781" s="46" t="str">
        <f>IF(I3781="","",_xlfn.LET(_xlpm.x,VLOOKUP(I3781,'2026-01-09_taxon-match'!$A$2:$N$81,4,FALSE),IF(_xlpm.x=0,"",_xlpm.x)))</f>
        <v/>
      </c>
      <c r="K3781" s="15"/>
      <c r="L3781" s="46" t="str">
        <f>IF(I3781="","",_xlfn.LET(_xlpm.x,VLOOKUP(I3781,'2026-01-09_taxon-match'!$A$2:$N$81,3,FALSE),IF(_xlpm.x=0,"",_xlpm.x)))</f>
        <v/>
      </c>
      <c r="M3781" s="46" t="str">
        <f>IF($I3781="","",_xlfn.LET(_xlpm.x,VLOOKUP($I3781,'2026-01-09_taxon-match'!$A$2:$N$81,5,FALSE),IF(_xlpm.x=0,"",_xlpm.x)))</f>
        <v/>
      </c>
      <c r="N3781" s="46" t="str">
        <f>IF($I3781="","",_xlfn.LET(_xlpm.x,VLOOKUP($I3781,'2026-01-09_taxon-match'!$A$2:$N$81,6,FALSE),IF(_xlpm.x=0,"",_xlpm.x)))</f>
        <v/>
      </c>
      <c r="O3781" s="46" t="str">
        <f>IF($I3781="","",_xlfn.LET(_xlpm.x,VLOOKUP($I3781,'2026-01-09_taxon-match'!$A$2:$N$81,7,FALSE),IF(_xlpm.x=0,"",_xlpm.x)))</f>
        <v/>
      </c>
      <c r="P3781" s="46" t="str">
        <f>IF($I3781="","",_xlfn.LET(_xlpm.x,VLOOKUP($I3781,'2026-01-09_taxon-match'!$A$2:$N$81,8,FALSE),IF(_xlpm.x=0,"",_xlpm.x)))</f>
        <v/>
      </c>
      <c r="Q3781" s="46" t="str">
        <f>IF($I3781="","",_xlfn.LET(_xlpm.x,VLOOKUP($I3781,'2026-01-09_taxon-match'!$A$2:$N$81,9,FALSE),IF(_xlpm.x=0,"",_xlpm.x)))</f>
        <v/>
      </c>
      <c r="R3781" s="46" t="str">
        <f>IF($I3781="","",_xlfn.LET(_xlpm.x,VLOOKUP($I3781,'2026-01-09_taxon-match'!$A$2:$N$81,10,FALSE),IF(_xlpm.x=0,"",_xlpm.x)))</f>
        <v/>
      </c>
      <c r="S3781" s="46" t="str">
        <f>IF($I3781="","",_xlfn.LET(_xlpm.x,VLOOKUP($I3781,'2026-01-09_taxon-match'!$A$2:$N$81,11,FALSE),IF(_xlpm.x=0,"",_xlpm.x)))</f>
        <v/>
      </c>
      <c r="T3781" s="46" t="str">
        <f>IF($I3781="","",_xlfn.LET(_xlpm.x,VLOOKUP($I3781,'2026-01-09_taxon-match'!$A$2:$N$81,13,FALSE),IF(_xlpm.x=0,"",_xlpm.x)))</f>
        <v/>
      </c>
      <c r="U3781" s="15"/>
      <c r="V3781" s="46" t="s">
        <v>221</v>
      </c>
      <c r="W3781" s="15"/>
      <c r="X3781" s="15"/>
      <c r="Y3781" s="46" t="str">
        <f>IF(V3781="","",_xlfn.LET(_xlpm.x,VLOOKUP(V3781,'Drop-down_menus'!$D$2:$E$13,2,FALSE),IF(_xlpm.x=0,"",_xlpm.x)))</f>
        <v>https://orcid.org/0000-0002-5199-9817</v>
      </c>
      <c r="Z3781" s="46" t="str">
        <f>IF(W3781="","",_xlfn.LET(_xlpm.x,VLOOKUP(W3781,'Drop-down_menus'!$D$2:$E$13,2,FALSE),IF(_xlpm.x=0,"",_xlpm.x)))</f>
        <v/>
      </c>
      <c r="AA3781" s="46" t="str">
        <f>IF(X3781="","",_xlfn.LET(_xlpm.x,VLOOKUP(X3781,'Drop-down_menus'!$D$2:$E$13,2,FALSE),IF(_xlpm.x=0,"",_xlpm.x)))</f>
        <v/>
      </c>
      <c r="AB3781" s="14" t="s">
        <v>197</v>
      </c>
      <c r="AC3781" s="14"/>
      <c r="AD3781" s="46" t="s">
        <v>222</v>
      </c>
      <c r="AE3781" s="46" t="s">
        <v>28</v>
      </c>
      <c r="AF3781" s="46" t="s">
        <v>42</v>
      </c>
      <c r="AG3781" s="46" t="str">
        <f>IF(AE3781="","",_xlfn.LET(_xlpm.x,VLOOKUP(AE3781,'Drop-down_menus'!$D$2:$E$13,2,FALSE),IF(_xlpm.x=0,"",_xlpm.x)))</f>
        <v>https://orcid.org/0000-0002-9037-7623</v>
      </c>
      <c r="AH3781" s="46" t="str">
        <f>IF(AF3781="","",_xlfn.LET(_xlpm.x,VLOOKUP(AF3781,'Drop-down_menus'!$D$2:$E$13,2,FALSE),IF(_xlpm.x=0,"",_xlpm.x)))</f>
        <v/>
      </c>
    </row>
    <row r="3782" spans="1:34" ht="15" customHeight="1">
      <c r="A3782" s="46">
        <v>1341</v>
      </c>
      <c r="B3782" s="2">
        <v>4837</v>
      </c>
      <c r="C3782" s="46" t="s">
        <v>835</v>
      </c>
      <c r="D3782" s="46" t="b">
        <f>COUNTIF(Events!$B$2:$B$171, C3782) &gt; 0</f>
        <v>1</v>
      </c>
      <c r="E3782" s="15" t="s">
        <v>164</v>
      </c>
      <c r="F3782" s="15" t="s">
        <v>504</v>
      </c>
      <c r="G3782" s="15"/>
      <c r="H3782" s="15"/>
      <c r="I3782" s="15"/>
      <c r="J3782" s="46" t="str">
        <f>IF(I3782="","",_xlfn.LET(_xlpm.x,VLOOKUP(I3782,'2026-01-09_taxon-match'!$A$2:$N$81,4,FALSE),IF(_xlpm.x=0,"",_xlpm.x)))</f>
        <v/>
      </c>
      <c r="K3782" s="15"/>
      <c r="L3782" s="46" t="str">
        <f>IF(I3782="","",_xlfn.LET(_xlpm.x,VLOOKUP(I3782,'2026-01-09_taxon-match'!$A$2:$N$81,3,FALSE),IF(_xlpm.x=0,"",_xlpm.x)))</f>
        <v/>
      </c>
      <c r="M3782" s="46" t="str">
        <f>IF($I3782="","",_xlfn.LET(_xlpm.x,VLOOKUP($I3782,'2026-01-09_taxon-match'!$A$2:$N$81,5,FALSE),IF(_xlpm.x=0,"",_xlpm.x)))</f>
        <v/>
      </c>
      <c r="N3782" s="46" t="str">
        <f>IF($I3782="","",_xlfn.LET(_xlpm.x,VLOOKUP($I3782,'2026-01-09_taxon-match'!$A$2:$N$81,6,FALSE),IF(_xlpm.x=0,"",_xlpm.x)))</f>
        <v/>
      </c>
      <c r="O3782" s="46" t="str">
        <f>IF($I3782="","",_xlfn.LET(_xlpm.x,VLOOKUP($I3782,'2026-01-09_taxon-match'!$A$2:$N$81,7,FALSE),IF(_xlpm.x=0,"",_xlpm.x)))</f>
        <v/>
      </c>
      <c r="P3782" s="46" t="str">
        <f>IF($I3782="","",_xlfn.LET(_xlpm.x,VLOOKUP($I3782,'2026-01-09_taxon-match'!$A$2:$N$81,8,FALSE),IF(_xlpm.x=0,"",_xlpm.x)))</f>
        <v/>
      </c>
      <c r="Q3782" s="46" t="str">
        <f>IF($I3782="","",_xlfn.LET(_xlpm.x,VLOOKUP($I3782,'2026-01-09_taxon-match'!$A$2:$N$81,9,FALSE),IF(_xlpm.x=0,"",_xlpm.x)))</f>
        <v/>
      </c>
      <c r="R3782" s="46" t="str">
        <f>IF($I3782="","",_xlfn.LET(_xlpm.x,VLOOKUP($I3782,'2026-01-09_taxon-match'!$A$2:$N$81,10,FALSE),IF(_xlpm.x=0,"",_xlpm.x)))</f>
        <v/>
      </c>
      <c r="S3782" s="46" t="str">
        <f>IF($I3782="","",_xlfn.LET(_xlpm.x,VLOOKUP($I3782,'2026-01-09_taxon-match'!$A$2:$N$81,11,FALSE),IF(_xlpm.x=0,"",_xlpm.x)))</f>
        <v/>
      </c>
      <c r="T3782" s="46" t="str">
        <f>IF($I3782="","",_xlfn.LET(_xlpm.x,VLOOKUP($I3782,'2026-01-09_taxon-match'!$A$2:$N$81,13,FALSE),IF(_xlpm.x=0,"",_xlpm.x)))</f>
        <v/>
      </c>
      <c r="U3782" s="15"/>
      <c r="V3782" s="46" t="s">
        <v>221</v>
      </c>
      <c r="W3782" s="15"/>
      <c r="X3782" s="15"/>
      <c r="Y3782" s="46" t="str">
        <f>IF(V3782="","",_xlfn.LET(_xlpm.x,VLOOKUP(V3782,'Drop-down_menus'!$D$2:$E$13,2,FALSE),IF(_xlpm.x=0,"",_xlpm.x)))</f>
        <v>https://orcid.org/0000-0002-5199-9817</v>
      </c>
      <c r="Z3782" s="46" t="str">
        <f>IF(W3782="","",_xlfn.LET(_xlpm.x,VLOOKUP(W3782,'Drop-down_menus'!$D$2:$E$13,2,FALSE),IF(_xlpm.x=0,"",_xlpm.x)))</f>
        <v/>
      </c>
      <c r="AA3782" s="46" t="str">
        <f>IF(X3782="","",_xlfn.LET(_xlpm.x,VLOOKUP(X3782,'Drop-down_menus'!$D$2:$E$13,2,FALSE),IF(_xlpm.x=0,"",_xlpm.x)))</f>
        <v/>
      </c>
      <c r="AB3782" s="14" t="s">
        <v>197</v>
      </c>
      <c r="AC3782" s="14"/>
      <c r="AD3782" s="46" t="s">
        <v>222</v>
      </c>
      <c r="AE3782" s="46" t="s">
        <v>28</v>
      </c>
      <c r="AF3782" s="46" t="s">
        <v>42</v>
      </c>
      <c r="AG3782" s="46" t="str">
        <f>IF(AE3782="","",_xlfn.LET(_xlpm.x,VLOOKUP(AE3782,'Drop-down_menus'!$D$2:$E$13,2,FALSE),IF(_xlpm.x=0,"",_xlpm.x)))</f>
        <v>https://orcid.org/0000-0002-9037-7623</v>
      </c>
      <c r="AH3782" s="46" t="str">
        <f>IF(AF3782="","",_xlfn.LET(_xlpm.x,VLOOKUP(AF3782,'Drop-down_menus'!$D$2:$E$13,2,FALSE),IF(_xlpm.x=0,"",_xlpm.x)))</f>
        <v/>
      </c>
    </row>
    <row r="3783" spans="1:34" ht="15" customHeight="1">
      <c r="A3783" s="46">
        <v>1341</v>
      </c>
      <c r="B3783" s="2">
        <v>4838</v>
      </c>
      <c r="C3783" s="46" t="s">
        <v>835</v>
      </c>
      <c r="D3783" s="46" t="b">
        <f>COUNTIF(Events!$B$2:$B$171, C3783) &gt; 0</f>
        <v>1</v>
      </c>
      <c r="E3783" s="15" t="s">
        <v>164</v>
      </c>
      <c r="F3783" s="15" t="s">
        <v>504</v>
      </c>
      <c r="G3783" s="15"/>
      <c r="H3783" s="15"/>
      <c r="I3783" s="15"/>
      <c r="J3783" s="46" t="str">
        <f>IF(I3783="","",_xlfn.LET(_xlpm.x,VLOOKUP(I3783,'2026-01-09_taxon-match'!$A$2:$N$81,4,FALSE),IF(_xlpm.x=0,"",_xlpm.x)))</f>
        <v/>
      </c>
      <c r="K3783" s="15"/>
      <c r="L3783" s="46" t="str">
        <f>IF(I3783="","",_xlfn.LET(_xlpm.x,VLOOKUP(I3783,'2026-01-09_taxon-match'!$A$2:$N$81,3,FALSE),IF(_xlpm.x=0,"",_xlpm.x)))</f>
        <v/>
      </c>
      <c r="M3783" s="46" t="str">
        <f>IF($I3783="","",_xlfn.LET(_xlpm.x,VLOOKUP($I3783,'2026-01-09_taxon-match'!$A$2:$N$81,5,FALSE),IF(_xlpm.x=0,"",_xlpm.x)))</f>
        <v/>
      </c>
      <c r="N3783" s="46" t="str">
        <f>IF($I3783="","",_xlfn.LET(_xlpm.x,VLOOKUP($I3783,'2026-01-09_taxon-match'!$A$2:$N$81,6,FALSE),IF(_xlpm.x=0,"",_xlpm.x)))</f>
        <v/>
      </c>
      <c r="O3783" s="46" t="str">
        <f>IF($I3783="","",_xlfn.LET(_xlpm.x,VLOOKUP($I3783,'2026-01-09_taxon-match'!$A$2:$N$81,7,FALSE),IF(_xlpm.x=0,"",_xlpm.x)))</f>
        <v/>
      </c>
      <c r="P3783" s="46" t="str">
        <f>IF($I3783="","",_xlfn.LET(_xlpm.x,VLOOKUP($I3783,'2026-01-09_taxon-match'!$A$2:$N$81,8,FALSE),IF(_xlpm.x=0,"",_xlpm.x)))</f>
        <v/>
      </c>
      <c r="Q3783" s="46" t="str">
        <f>IF($I3783="","",_xlfn.LET(_xlpm.x,VLOOKUP($I3783,'2026-01-09_taxon-match'!$A$2:$N$81,9,FALSE),IF(_xlpm.x=0,"",_xlpm.x)))</f>
        <v/>
      </c>
      <c r="R3783" s="46" t="str">
        <f>IF($I3783="","",_xlfn.LET(_xlpm.x,VLOOKUP($I3783,'2026-01-09_taxon-match'!$A$2:$N$81,10,FALSE),IF(_xlpm.x=0,"",_xlpm.x)))</f>
        <v/>
      </c>
      <c r="S3783" s="46" t="str">
        <f>IF($I3783="","",_xlfn.LET(_xlpm.x,VLOOKUP($I3783,'2026-01-09_taxon-match'!$A$2:$N$81,11,FALSE),IF(_xlpm.x=0,"",_xlpm.x)))</f>
        <v/>
      </c>
      <c r="T3783" s="46" t="str">
        <f>IF($I3783="","",_xlfn.LET(_xlpm.x,VLOOKUP($I3783,'2026-01-09_taxon-match'!$A$2:$N$81,13,FALSE),IF(_xlpm.x=0,"",_xlpm.x)))</f>
        <v/>
      </c>
      <c r="U3783" s="15"/>
      <c r="V3783" s="46" t="s">
        <v>221</v>
      </c>
      <c r="W3783" s="15"/>
      <c r="X3783" s="15"/>
      <c r="Y3783" s="46" t="str">
        <f>IF(V3783="","",_xlfn.LET(_xlpm.x,VLOOKUP(V3783,'Drop-down_menus'!$D$2:$E$13,2,FALSE),IF(_xlpm.x=0,"",_xlpm.x)))</f>
        <v>https://orcid.org/0000-0002-5199-9817</v>
      </c>
      <c r="Z3783" s="46" t="str">
        <f>IF(W3783="","",_xlfn.LET(_xlpm.x,VLOOKUP(W3783,'Drop-down_menus'!$D$2:$E$13,2,FALSE),IF(_xlpm.x=0,"",_xlpm.x)))</f>
        <v/>
      </c>
      <c r="AA3783" s="46" t="str">
        <f>IF(X3783="","",_xlfn.LET(_xlpm.x,VLOOKUP(X3783,'Drop-down_menus'!$D$2:$E$13,2,FALSE),IF(_xlpm.x=0,"",_xlpm.x)))</f>
        <v/>
      </c>
      <c r="AB3783" s="14" t="s">
        <v>197</v>
      </c>
      <c r="AC3783" s="14"/>
      <c r="AD3783" s="46" t="s">
        <v>222</v>
      </c>
      <c r="AE3783" s="46" t="s">
        <v>28</v>
      </c>
      <c r="AF3783" s="46" t="s">
        <v>42</v>
      </c>
      <c r="AG3783" s="46" t="str">
        <f>IF(AE3783="","",_xlfn.LET(_xlpm.x,VLOOKUP(AE3783,'Drop-down_menus'!$D$2:$E$13,2,FALSE),IF(_xlpm.x=0,"",_xlpm.x)))</f>
        <v>https://orcid.org/0000-0002-9037-7623</v>
      </c>
      <c r="AH3783" s="46" t="str">
        <f>IF(AF3783="","",_xlfn.LET(_xlpm.x,VLOOKUP(AF3783,'Drop-down_menus'!$D$2:$E$13,2,FALSE),IF(_xlpm.x=0,"",_xlpm.x)))</f>
        <v/>
      </c>
    </row>
    <row r="3784" spans="1:34" ht="15" customHeight="1">
      <c r="A3784" s="46">
        <v>1341</v>
      </c>
      <c r="B3784" s="2">
        <v>4839</v>
      </c>
      <c r="C3784" s="46" t="s">
        <v>835</v>
      </c>
      <c r="D3784" s="46" t="b">
        <f>COUNTIF(Events!$B$2:$B$171, C3784) &gt; 0</f>
        <v>1</v>
      </c>
      <c r="E3784" s="15" t="s">
        <v>164</v>
      </c>
      <c r="F3784" s="15" t="s">
        <v>504</v>
      </c>
      <c r="G3784" s="15"/>
      <c r="H3784" s="15"/>
      <c r="I3784" s="15"/>
      <c r="J3784" s="46" t="str">
        <f>IF(I3784="","",_xlfn.LET(_xlpm.x,VLOOKUP(I3784,'2026-01-09_taxon-match'!$A$2:$N$81,4,FALSE),IF(_xlpm.x=0,"",_xlpm.x)))</f>
        <v/>
      </c>
      <c r="K3784" s="15"/>
      <c r="L3784" s="46" t="str">
        <f>IF(I3784="","",_xlfn.LET(_xlpm.x,VLOOKUP(I3784,'2026-01-09_taxon-match'!$A$2:$N$81,3,FALSE),IF(_xlpm.x=0,"",_xlpm.x)))</f>
        <v/>
      </c>
      <c r="M3784" s="46" t="str">
        <f>IF($I3784="","",_xlfn.LET(_xlpm.x,VLOOKUP($I3784,'2026-01-09_taxon-match'!$A$2:$N$81,5,FALSE),IF(_xlpm.x=0,"",_xlpm.x)))</f>
        <v/>
      </c>
      <c r="N3784" s="46" t="str">
        <f>IF($I3784="","",_xlfn.LET(_xlpm.x,VLOOKUP($I3784,'2026-01-09_taxon-match'!$A$2:$N$81,6,FALSE),IF(_xlpm.x=0,"",_xlpm.x)))</f>
        <v/>
      </c>
      <c r="O3784" s="46" t="str">
        <f>IF($I3784="","",_xlfn.LET(_xlpm.x,VLOOKUP($I3784,'2026-01-09_taxon-match'!$A$2:$N$81,7,FALSE),IF(_xlpm.x=0,"",_xlpm.x)))</f>
        <v/>
      </c>
      <c r="P3784" s="46" t="str">
        <f>IF($I3784="","",_xlfn.LET(_xlpm.x,VLOOKUP($I3784,'2026-01-09_taxon-match'!$A$2:$N$81,8,FALSE),IF(_xlpm.x=0,"",_xlpm.x)))</f>
        <v/>
      </c>
      <c r="Q3784" s="46" t="str">
        <f>IF($I3784="","",_xlfn.LET(_xlpm.x,VLOOKUP($I3784,'2026-01-09_taxon-match'!$A$2:$N$81,9,FALSE),IF(_xlpm.x=0,"",_xlpm.x)))</f>
        <v/>
      </c>
      <c r="R3784" s="46" t="str">
        <f>IF($I3784="","",_xlfn.LET(_xlpm.x,VLOOKUP($I3784,'2026-01-09_taxon-match'!$A$2:$N$81,10,FALSE),IF(_xlpm.x=0,"",_xlpm.x)))</f>
        <v/>
      </c>
      <c r="S3784" s="46" t="str">
        <f>IF($I3784="","",_xlfn.LET(_xlpm.x,VLOOKUP($I3784,'2026-01-09_taxon-match'!$A$2:$N$81,11,FALSE),IF(_xlpm.x=0,"",_xlpm.x)))</f>
        <v/>
      </c>
      <c r="T3784" s="46" t="str">
        <f>IF($I3784="","",_xlfn.LET(_xlpm.x,VLOOKUP($I3784,'2026-01-09_taxon-match'!$A$2:$N$81,13,FALSE),IF(_xlpm.x=0,"",_xlpm.x)))</f>
        <v/>
      </c>
      <c r="U3784" s="15"/>
      <c r="V3784" s="46" t="s">
        <v>221</v>
      </c>
      <c r="W3784" s="15"/>
      <c r="X3784" s="15"/>
      <c r="Y3784" s="46" t="str">
        <f>IF(V3784="","",_xlfn.LET(_xlpm.x,VLOOKUP(V3784,'Drop-down_menus'!$D$2:$E$13,2,FALSE),IF(_xlpm.x=0,"",_xlpm.x)))</f>
        <v>https://orcid.org/0000-0002-5199-9817</v>
      </c>
      <c r="Z3784" s="46" t="str">
        <f>IF(W3784="","",_xlfn.LET(_xlpm.x,VLOOKUP(W3784,'Drop-down_menus'!$D$2:$E$13,2,FALSE),IF(_xlpm.x=0,"",_xlpm.x)))</f>
        <v/>
      </c>
      <c r="AA3784" s="46" t="str">
        <f>IF(X3784="","",_xlfn.LET(_xlpm.x,VLOOKUP(X3784,'Drop-down_menus'!$D$2:$E$13,2,FALSE),IF(_xlpm.x=0,"",_xlpm.x)))</f>
        <v/>
      </c>
      <c r="AB3784" s="14" t="s">
        <v>197</v>
      </c>
      <c r="AC3784" s="14"/>
      <c r="AD3784" s="46" t="s">
        <v>222</v>
      </c>
      <c r="AE3784" s="46" t="s">
        <v>28</v>
      </c>
      <c r="AF3784" s="46" t="s">
        <v>42</v>
      </c>
      <c r="AG3784" s="46" t="str">
        <f>IF(AE3784="","",_xlfn.LET(_xlpm.x,VLOOKUP(AE3784,'Drop-down_menus'!$D$2:$E$13,2,FALSE),IF(_xlpm.x=0,"",_xlpm.x)))</f>
        <v>https://orcid.org/0000-0002-9037-7623</v>
      </c>
      <c r="AH3784" s="46" t="str">
        <f>IF(AF3784="","",_xlfn.LET(_xlpm.x,VLOOKUP(AF3784,'Drop-down_menus'!$D$2:$E$13,2,FALSE),IF(_xlpm.x=0,"",_xlpm.x)))</f>
        <v/>
      </c>
    </row>
    <row r="3785" spans="1:34" ht="15" customHeight="1">
      <c r="A3785" s="46">
        <v>1341</v>
      </c>
      <c r="B3785" s="2">
        <v>4840</v>
      </c>
      <c r="C3785" s="46" t="s">
        <v>835</v>
      </c>
      <c r="D3785" s="46" t="b">
        <f>COUNTIF(Events!$B$2:$B$171, C3785) &gt; 0</f>
        <v>1</v>
      </c>
      <c r="E3785" s="15" t="s">
        <v>164</v>
      </c>
      <c r="F3785" s="15" t="s">
        <v>504</v>
      </c>
      <c r="G3785" s="15"/>
      <c r="H3785" s="15"/>
      <c r="I3785" s="15"/>
      <c r="J3785" s="46" t="str">
        <f>IF(I3785="","",_xlfn.LET(_xlpm.x,VLOOKUP(I3785,'2026-01-09_taxon-match'!$A$2:$N$81,4,FALSE),IF(_xlpm.x=0,"",_xlpm.x)))</f>
        <v/>
      </c>
      <c r="K3785" s="15"/>
      <c r="L3785" s="46" t="str">
        <f>IF(I3785="","",_xlfn.LET(_xlpm.x,VLOOKUP(I3785,'2026-01-09_taxon-match'!$A$2:$N$81,3,FALSE),IF(_xlpm.x=0,"",_xlpm.x)))</f>
        <v/>
      </c>
      <c r="M3785" s="46" t="str">
        <f>IF($I3785="","",_xlfn.LET(_xlpm.x,VLOOKUP($I3785,'2026-01-09_taxon-match'!$A$2:$N$81,5,FALSE),IF(_xlpm.x=0,"",_xlpm.x)))</f>
        <v/>
      </c>
      <c r="N3785" s="46" t="str">
        <f>IF($I3785="","",_xlfn.LET(_xlpm.x,VLOOKUP($I3785,'2026-01-09_taxon-match'!$A$2:$N$81,6,FALSE),IF(_xlpm.x=0,"",_xlpm.x)))</f>
        <v/>
      </c>
      <c r="O3785" s="46" t="str">
        <f>IF($I3785="","",_xlfn.LET(_xlpm.x,VLOOKUP($I3785,'2026-01-09_taxon-match'!$A$2:$N$81,7,FALSE),IF(_xlpm.x=0,"",_xlpm.x)))</f>
        <v/>
      </c>
      <c r="P3785" s="46" t="str">
        <f>IF($I3785="","",_xlfn.LET(_xlpm.x,VLOOKUP($I3785,'2026-01-09_taxon-match'!$A$2:$N$81,8,FALSE),IF(_xlpm.x=0,"",_xlpm.x)))</f>
        <v/>
      </c>
      <c r="Q3785" s="46" t="str">
        <f>IF($I3785="","",_xlfn.LET(_xlpm.x,VLOOKUP($I3785,'2026-01-09_taxon-match'!$A$2:$N$81,9,FALSE),IF(_xlpm.x=0,"",_xlpm.x)))</f>
        <v/>
      </c>
      <c r="R3785" s="46" t="str">
        <f>IF($I3785="","",_xlfn.LET(_xlpm.x,VLOOKUP($I3785,'2026-01-09_taxon-match'!$A$2:$N$81,10,FALSE),IF(_xlpm.x=0,"",_xlpm.x)))</f>
        <v/>
      </c>
      <c r="S3785" s="46" t="str">
        <f>IF($I3785="","",_xlfn.LET(_xlpm.x,VLOOKUP($I3785,'2026-01-09_taxon-match'!$A$2:$N$81,11,FALSE),IF(_xlpm.x=0,"",_xlpm.x)))</f>
        <v/>
      </c>
      <c r="T3785" s="46" t="str">
        <f>IF($I3785="","",_xlfn.LET(_xlpm.x,VLOOKUP($I3785,'2026-01-09_taxon-match'!$A$2:$N$81,13,FALSE),IF(_xlpm.x=0,"",_xlpm.x)))</f>
        <v/>
      </c>
      <c r="U3785" s="15"/>
      <c r="V3785" s="46" t="s">
        <v>221</v>
      </c>
      <c r="W3785" s="15"/>
      <c r="X3785" s="15"/>
      <c r="Y3785" s="46" t="str">
        <f>IF(V3785="","",_xlfn.LET(_xlpm.x,VLOOKUP(V3785,'Drop-down_menus'!$D$2:$E$13,2,FALSE),IF(_xlpm.x=0,"",_xlpm.x)))</f>
        <v>https://orcid.org/0000-0002-5199-9817</v>
      </c>
      <c r="Z3785" s="46" t="str">
        <f>IF(W3785="","",_xlfn.LET(_xlpm.x,VLOOKUP(W3785,'Drop-down_menus'!$D$2:$E$13,2,FALSE),IF(_xlpm.x=0,"",_xlpm.x)))</f>
        <v/>
      </c>
      <c r="AA3785" s="46" t="str">
        <f>IF(X3785="","",_xlfn.LET(_xlpm.x,VLOOKUP(X3785,'Drop-down_menus'!$D$2:$E$13,2,FALSE),IF(_xlpm.x=0,"",_xlpm.x)))</f>
        <v/>
      </c>
      <c r="AB3785" s="14" t="s">
        <v>197</v>
      </c>
      <c r="AC3785" s="14"/>
      <c r="AD3785" s="46" t="s">
        <v>222</v>
      </c>
      <c r="AE3785" s="46" t="s">
        <v>28</v>
      </c>
      <c r="AF3785" s="46" t="s">
        <v>42</v>
      </c>
      <c r="AG3785" s="46" t="str">
        <f>IF(AE3785="","",_xlfn.LET(_xlpm.x,VLOOKUP(AE3785,'Drop-down_menus'!$D$2:$E$13,2,FALSE),IF(_xlpm.x=0,"",_xlpm.x)))</f>
        <v>https://orcid.org/0000-0002-9037-7623</v>
      </c>
      <c r="AH3785" s="46" t="str">
        <f>IF(AF3785="","",_xlfn.LET(_xlpm.x,VLOOKUP(AF3785,'Drop-down_menus'!$D$2:$E$13,2,FALSE),IF(_xlpm.x=0,"",_xlpm.x)))</f>
        <v/>
      </c>
    </row>
    <row r="3786" spans="1:34" ht="15" customHeight="1">
      <c r="A3786" s="46">
        <v>1341</v>
      </c>
      <c r="B3786" s="2">
        <v>4841</v>
      </c>
      <c r="C3786" s="46" t="s">
        <v>835</v>
      </c>
      <c r="D3786" s="46" t="b">
        <f>COUNTIF(Events!$B$2:$B$171, C3786) &gt; 0</f>
        <v>1</v>
      </c>
      <c r="E3786" s="15" t="s">
        <v>164</v>
      </c>
      <c r="F3786" s="15" t="s">
        <v>504</v>
      </c>
      <c r="G3786" s="15"/>
      <c r="H3786" s="15"/>
      <c r="I3786" s="15"/>
      <c r="J3786" s="46" t="str">
        <f>IF(I3786="","",_xlfn.LET(_xlpm.x,VLOOKUP(I3786,'2026-01-09_taxon-match'!$A$2:$N$81,4,FALSE),IF(_xlpm.x=0,"",_xlpm.x)))</f>
        <v/>
      </c>
      <c r="K3786" s="15"/>
      <c r="L3786" s="46" t="str">
        <f>IF(I3786="","",_xlfn.LET(_xlpm.x,VLOOKUP(I3786,'2026-01-09_taxon-match'!$A$2:$N$81,3,FALSE),IF(_xlpm.x=0,"",_xlpm.x)))</f>
        <v/>
      </c>
      <c r="M3786" s="46" t="str">
        <f>IF($I3786="","",_xlfn.LET(_xlpm.x,VLOOKUP($I3786,'2026-01-09_taxon-match'!$A$2:$N$81,5,FALSE),IF(_xlpm.x=0,"",_xlpm.x)))</f>
        <v/>
      </c>
      <c r="N3786" s="46" t="str">
        <f>IF($I3786="","",_xlfn.LET(_xlpm.x,VLOOKUP($I3786,'2026-01-09_taxon-match'!$A$2:$N$81,6,FALSE),IF(_xlpm.x=0,"",_xlpm.x)))</f>
        <v/>
      </c>
      <c r="O3786" s="46" t="str">
        <f>IF($I3786="","",_xlfn.LET(_xlpm.x,VLOOKUP($I3786,'2026-01-09_taxon-match'!$A$2:$N$81,7,FALSE),IF(_xlpm.x=0,"",_xlpm.x)))</f>
        <v/>
      </c>
      <c r="P3786" s="46" t="str">
        <f>IF($I3786="","",_xlfn.LET(_xlpm.x,VLOOKUP($I3786,'2026-01-09_taxon-match'!$A$2:$N$81,8,FALSE),IF(_xlpm.x=0,"",_xlpm.x)))</f>
        <v/>
      </c>
      <c r="Q3786" s="46" t="str">
        <f>IF($I3786="","",_xlfn.LET(_xlpm.x,VLOOKUP($I3786,'2026-01-09_taxon-match'!$A$2:$N$81,9,FALSE),IF(_xlpm.x=0,"",_xlpm.x)))</f>
        <v/>
      </c>
      <c r="R3786" s="46" t="str">
        <f>IF($I3786="","",_xlfn.LET(_xlpm.x,VLOOKUP($I3786,'2026-01-09_taxon-match'!$A$2:$N$81,10,FALSE),IF(_xlpm.x=0,"",_xlpm.x)))</f>
        <v/>
      </c>
      <c r="S3786" s="46" t="str">
        <f>IF($I3786="","",_xlfn.LET(_xlpm.x,VLOOKUP($I3786,'2026-01-09_taxon-match'!$A$2:$N$81,11,FALSE),IF(_xlpm.x=0,"",_xlpm.x)))</f>
        <v/>
      </c>
      <c r="T3786" s="46" t="str">
        <f>IF($I3786="","",_xlfn.LET(_xlpm.x,VLOOKUP($I3786,'2026-01-09_taxon-match'!$A$2:$N$81,13,FALSE),IF(_xlpm.x=0,"",_xlpm.x)))</f>
        <v/>
      </c>
      <c r="U3786" s="15"/>
      <c r="V3786" s="46" t="s">
        <v>221</v>
      </c>
      <c r="W3786" s="15"/>
      <c r="X3786" s="15"/>
      <c r="Y3786" s="46" t="str">
        <f>IF(V3786="","",_xlfn.LET(_xlpm.x,VLOOKUP(V3786,'Drop-down_menus'!$D$2:$E$13,2,FALSE),IF(_xlpm.x=0,"",_xlpm.x)))</f>
        <v>https://orcid.org/0000-0002-5199-9817</v>
      </c>
      <c r="Z3786" s="46" t="str">
        <f>IF(W3786="","",_xlfn.LET(_xlpm.x,VLOOKUP(W3786,'Drop-down_menus'!$D$2:$E$13,2,FALSE),IF(_xlpm.x=0,"",_xlpm.x)))</f>
        <v/>
      </c>
      <c r="AA3786" s="46" t="str">
        <f>IF(X3786="","",_xlfn.LET(_xlpm.x,VLOOKUP(X3786,'Drop-down_menus'!$D$2:$E$13,2,FALSE),IF(_xlpm.x=0,"",_xlpm.x)))</f>
        <v/>
      </c>
      <c r="AB3786" s="14" t="s">
        <v>197</v>
      </c>
      <c r="AC3786" s="14"/>
      <c r="AD3786" s="46" t="s">
        <v>222</v>
      </c>
      <c r="AE3786" s="46" t="s">
        <v>28</v>
      </c>
      <c r="AF3786" s="46" t="s">
        <v>42</v>
      </c>
      <c r="AG3786" s="46" t="str">
        <f>IF(AE3786="","",_xlfn.LET(_xlpm.x,VLOOKUP(AE3786,'Drop-down_menus'!$D$2:$E$13,2,FALSE),IF(_xlpm.x=0,"",_xlpm.x)))</f>
        <v>https://orcid.org/0000-0002-9037-7623</v>
      </c>
      <c r="AH3786" s="46" t="str">
        <f>IF(AF3786="","",_xlfn.LET(_xlpm.x,VLOOKUP(AF3786,'Drop-down_menus'!$D$2:$E$13,2,FALSE),IF(_xlpm.x=0,"",_xlpm.x)))</f>
        <v/>
      </c>
    </row>
    <row r="3787" spans="1:34" ht="15" customHeight="1">
      <c r="A3787" s="46">
        <v>1341</v>
      </c>
      <c r="B3787" s="2">
        <v>4842</v>
      </c>
      <c r="C3787" s="46" t="s">
        <v>835</v>
      </c>
      <c r="D3787" s="46" t="b">
        <f>COUNTIF(Events!$B$2:$B$171, C3787) &gt; 0</f>
        <v>1</v>
      </c>
      <c r="E3787" s="15" t="s">
        <v>164</v>
      </c>
      <c r="F3787" s="15" t="s">
        <v>504</v>
      </c>
      <c r="G3787" s="15"/>
      <c r="H3787" s="15"/>
      <c r="I3787" s="15"/>
      <c r="J3787" s="46" t="str">
        <f>IF(I3787="","",_xlfn.LET(_xlpm.x,VLOOKUP(I3787,'2026-01-09_taxon-match'!$A$2:$N$81,4,FALSE),IF(_xlpm.x=0,"",_xlpm.x)))</f>
        <v/>
      </c>
      <c r="K3787" s="15"/>
      <c r="L3787" s="46" t="str">
        <f>IF(I3787="","",_xlfn.LET(_xlpm.x,VLOOKUP(I3787,'2026-01-09_taxon-match'!$A$2:$N$81,3,FALSE),IF(_xlpm.x=0,"",_xlpm.x)))</f>
        <v/>
      </c>
      <c r="M3787" s="46" t="str">
        <f>IF($I3787="","",_xlfn.LET(_xlpm.x,VLOOKUP($I3787,'2026-01-09_taxon-match'!$A$2:$N$81,5,FALSE),IF(_xlpm.x=0,"",_xlpm.x)))</f>
        <v/>
      </c>
      <c r="N3787" s="46" t="str">
        <f>IF($I3787="","",_xlfn.LET(_xlpm.x,VLOOKUP($I3787,'2026-01-09_taxon-match'!$A$2:$N$81,6,FALSE),IF(_xlpm.x=0,"",_xlpm.x)))</f>
        <v/>
      </c>
      <c r="O3787" s="46" t="str">
        <f>IF($I3787="","",_xlfn.LET(_xlpm.x,VLOOKUP($I3787,'2026-01-09_taxon-match'!$A$2:$N$81,7,FALSE),IF(_xlpm.x=0,"",_xlpm.x)))</f>
        <v/>
      </c>
      <c r="P3787" s="46" t="str">
        <f>IF($I3787="","",_xlfn.LET(_xlpm.x,VLOOKUP($I3787,'2026-01-09_taxon-match'!$A$2:$N$81,8,FALSE),IF(_xlpm.x=0,"",_xlpm.x)))</f>
        <v/>
      </c>
      <c r="Q3787" s="46" t="str">
        <f>IF($I3787="","",_xlfn.LET(_xlpm.x,VLOOKUP($I3787,'2026-01-09_taxon-match'!$A$2:$N$81,9,FALSE),IF(_xlpm.x=0,"",_xlpm.x)))</f>
        <v/>
      </c>
      <c r="R3787" s="46" t="str">
        <f>IF($I3787="","",_xlfn.LET(_xlpm.x,VLOOKUP($I3787,'2026-01-09_taxon-match'!$A$2:$N$81,10,FALSE),IF(_xlpm.x=0,"",_xlpm.x)))</f>
        <v/>
      </c>
      <c r="S3787" s="46" t="str">
        <f>IF($I3787="","",_xlfn.LET(_xlpm.x,VLOOKUP($I3787,'2026-01-09_taxon-match'!$A$2:$N$81,11,FALSE),IF(_xlpm.x=0,"",_xlpm.x)))</f>
        <v/>
      </c>
      <c r="T3787" s="46" t="str">
        <f>IF($I3787="","",_xlfn.LET(_xlpm.x,VLOOKUP($I3787,'2026-01-09_taxon-match'!$A$2:$N$81,13,FALSE),IF(_xlpm.x=0,"",_xlpm.x)))</f>
        <v/>
      </c>
      <c r="U3787" s="15"/>
      <c r="V3787" s="46" t="s">
        <v>221</v>
      </c>
      <c r="W3787" s="15"/>
      <c r="X3787" s="15"/>
      <c r="Y3787" s="46" t="str">
        <f>IF(V3787="","",_xlfn.LET(_xlpm.x,VLOOKUP(V3787,'Drop-down_menus'!$D$2:$E$13,2,FALSE),IF(_xlpm.x=0,"",_xlpm.x)))</f>
        <v>https://orcid.org/0000-0002-5199-9817</v>
      </c>
      <c r="Z3787" s="46" t="str">
        <f>IF(W3787="","",_xlfn.LET(_xlpm.x,VLOOKUP(W3787,'Drop-down_menus'!$D$2:$E$13,2,FALSE),IF(_xlpm.x=0,"",_xlpm.x)))</f>
        <v/>
      </c>
      <c r="AA3787" s="46" t="str">
        <f>IF(X3787="","",_xlfn.LET(_xlpm.x,VLOOKUP(X3787,'Drop-down_menus'!$D$2:$E$13,2,FALSE),IF(_xlpm.x=0,"",_xlpm.x)))</f>
        <v/>
      </c>
      <c r="AB3787" s="14" t="s">
        <v>197</v>
      </c>
      <c r="AC3787" s="14"/>
      <c r="AD3787" s="46" t="s">
        <v>222</v>
      </c>
      <c r="AE3787" s="46" t="s">
        <v>28</v>
      </c>
      <c r="AF3787" s="46" t="s">
        <v>42</v>
      </c>
      <c r="AG3787" s="46" t="str">
        <f>IF(AE3787="","",_xlfn.LET(_xlpm.x,VLOOKUP(AE3787,'Drop-down_menus'!$D$2:$E$13,2,FALSE),IF(_xlpm.x=0,"",_xlpm.x)))</f>
        <v>https://orcid.org/0000-0002-9037-7623</v>
      </c>
      <c r="AH3787" s="46" t="str">
        <f>IF(AF3787="","",_xlfn.LET(_xlpm.x,VLOOKUP(AF3787,'Drop-down_menus'!$D$2:$E$13,2,FALSE),IF(_xlpm.x=0,"",_xlpm.x)))</f>
        <v/>
      </c>
    </row>
    <row r="3788" spans="1:34" ht="15" customHeight="1">
      <c r="A3788" s="46">
        <v>1341</v>
      </c>
      <c r="B3788" s="2">
        <v>4843</v>
      </c>
      <c r="C3788" s="46" t="s">
        <v>835</v>
      </c>
      <c r="D3788" s="46" t="b">
        <f>COUNTIF(Events!$B$2:$B$171, C3788) &gt; 0</f>
        <v>1</v>
      </c>
      <c r="E3788" s="15" t="s">
        <v>164</v>
      </c>
      <c r="F3788" s="15" t="s">
        <v>504</v>
      </c>
      <c r="G3788" s="15"/>
      <c r="H3788" s="15"/>
      <c r="I3788" s="15"/>
      <c r="J3788" s="46" t="str">
        <f>IF(I3788="","",_xlfn.LET(_xlpm.x,VLOOKUP(I3788,'2026-01-09_taxon-match'!$A$2:$N$81,4,FALSE),IF(_xlpm.x=0,"",_xlpm.x)))</f>
        <v/>
      </c>
      <c r="K3788" s="15"/>
      <c r="L3788" s="46" t="str">
        <f>IF(I3788="","",_xlfn.LET(_xlpm.x,VLOOKUP(I3788,'2026-01-09_taxon-match'!$A$2:$N$81,3,FALSE),IF(_xlpm.x=0,"",_xlpm.x)))</f>
        <v/>
      </c>
      <c r="M3788" s="46" t="str">
        <f>IF($I3788="","",_xlfn.LET(_xlpm.x,VLOOKUP($I3788,'2026-01-09_taxon-match'!$A$2:$N$81,5,FALSE),IF(_xlpm.x=0,"",_xlpm.x)))</f>
        <v/>
      </c>
      <c r="N3788" s="46" t="str">
        <f>IF($I3788="","",_xlfn.LET(_xlpm.x,VLOOKUP($I3788,'2026-01-09_taxon-match'!$A$2:$N$81,6,FALSE),IF(_xlpm.x=0,"",_xlpm.x)))</f>
        <v/>
      </c>
      <c r="O3788" s="46" t="str">
        <f>IF($I3788="","",_xlfn.LET(_xlpm.x,VLOOKUP($I3788,'2026-01-09_taxon-match'!$A$2:$N$81,7,FALSE),IF(_xlpm.x=0,"",_xlpm.x)))</f>
        <v/>
      </c>
      <c r="P3788" s="46" t="str">
        <f>IF($I3788="","",_xlfn.LET(_xlpm.x,VLOOKUP($I3788,'2026-01-09_taxon-match'!$A$2:$N$81,8,FALSE),IF(_xlpm.x=0,"",_xlpm.x)))</f>
        <v/>
      </c>
      <c r="Q3788" s="46" t="str">
        <f>IF($I3788="","",_xlfn.LET(_xlpm.x,VLOOKUP($I3788,'2026-01-09_taxon-match'!$A$2:$N$81,9,FALSE),IF(_xlpm.x=0,"",_xlpm.x)))</f>
        <v/>
      </c>
      <c r="R3788" s="46" t="str">
        <f>IF($I3788="","",_xlfn.LET(_xlpm.x,VLOOKUP($I3788,'2026-01-09_taxon-match'!$A$2:$N$81,10,FALSE),IF(_xlpm.x=0,"",_xlpm.x)))</f>
        <v/>
      </c>
      <c r="S3788" s="46" t="str">
        <f>IF($I3788="","",_xlfn.LET(_xlpm.x,VLOOKUP($I3788,'2026-01-09_taxon-match'!$A$2:$N$81,11,FALSE),IF(_xlpm.x=0,"",_xlpm.x)))</f>
        <v/>
      </c>
      <c r="T3788" s="46" t="str">
        <f>IF($I3788="","",_xlfn.LET(_xlpm.x,VLOOKUP($I3788,'2026-01-09_taxon-match'!$A$2:$N$81,13,FALSE),IF(_xlpm.x=0,"",_xlpm.x)))</f>
        <v/>
      </c>
      <c r="U3788" s="15"/>
      <c r="V3788" s="46" t="s">
        <v>221</v>
      </c>
      <c r="W3788" s="15"/>
      <c r="X3788" s="15"/>
      <c r="Y3788" s="46" t="str">
        <f>IF(V3788="","",_xlfn.LET(_xlpm.x,VLOOKUP(V3788,'Drop-down_menus'!$D$2:$E$13,2,FALSE),IF(_xlpm.x=0,"",_xlpm.x)))</f>
        <v>https://orcid.org/0000-0002-5199-9817</v>
      </c>
      <c r="Z3788" s="46" t="str">
        <f>IF(W3788="","",_xlfn.LET(_xlpm.x,VLOOKUP(W3788,'Drop-down_menus'!$D$2:$E$13,2,FALSE),IF(_xlpm.x=0,"",_xlpm.x)))</f>
        <v/>
      </c>
      <c r="AA3788" s="46" t="str">
        <f>IF(X3788="","",_xlfn.LET(_xlpm.x,VLOOKUP(X3788,'Drop-down_menus'!$D$2:$E$13,2,FALSE),IF(_xlpm.x=0,"",_xlpm.x)))</f>
        <v/>
      </c>
      <c r="AB3788" s="14" t="s">
        <v>197</v>
      </c>
      <c r="AC3788" s="14"/>
      <c r="AD3788" s="46" t="s">
        <v>222</v>
      </c>
      <c r="AE3788" s="46" t="s">
        <v>28</v>
      </c>
      <c r="AF3788" s="46" t="s">
        <v>42</v>
      </c>
      <c r="AG3788" s="46" t="str">
        <f>IF(AE3788="","",_xlfn.LET(_xlpm.x,VLOOKUP(AE3788,'Drop-down_menus'!$D$2:$E$13,2,FALSE),IF(_xlpm.x=0,"",_xlpm.x)))</f>
        <v>https://orcid.org/0000-0002-9037-7623</v>
      </c>
      <c r="AH3788" s="46" t="str">
        <f>IF(AF3788="","",_xlfn.LET(_xlpm.x,VLOOKUP(AF3788,'Drop-down_menus'!$D$2:$E$13,2,FALSE),IF(_xlpm.x=0,"",_xlpm.x)))</f>
        <v/>
      </c>
    </row>
    <row r="3789" spans="1:34" ht="15" customHeight="1">
      <c r="A3789" s="46">
        <v>1342</v>
      </c>
      <c r="B3789" s="2">
        <v>4844</v>
      </c>
      <c r="C3789" s="46" t="s">
        <v>835</v>
      </c>
      <c r="D3789" s="46" t="b">
        <f>COUNTIF(Events!$B$2:$B$171, C3789) &gt; 0</f>
        <v>1</v>
      </c>
      <c r="E3789" s="15" t="s">
        <v>164</v>
      </c>
      <c r="F3789" s="15" t="s">
        <v>504</v>
      </c>
      <c r="G3789" s="15"/>
      <c r="H3789" s="15"/>
      <c r="I3789" s="15"/>
      <c r="J3789" s="46" t="str">
        <f>IF(I3789="","",_xlfn.LET(_xlpm.x,VLOOKUP(I3789,'2026-01-09_taxon-match'!$A$2:$N$81,4,FALSE),IF(_xlpm.x=0,"",_xlpm.x)))</f>
        <v/>
      </c>
      <c r="K3789" s="15"/>
      <c r="L3789" s="46" t="str">
        <f>IF(I3789="","",_xlfn.LET(_xlpm.x,VLOOKUP(I3789,'2026-01-09_taxon-match'!$A$2:$N$81,3,FALSE),IF(_xlpm.x=0,"",_xlpm.x)))</f>
        <v/>
      </c>
      <c r="M3789" s="46" t="str">
        <f>IF($I3789="","",_xlfn.LET(_xlpm.x,VLOOKUP($I3789,'2026-01-09_taxon-match'!$A$2:$N$81,5,FALSE),IF(_xlpm.x=0,"",_xlpm.x)))</f>
        <v/>
      </c>
      <c r="N3789" s="46" t="str">
        <f>IF($I3789="","",_xlfn.LET(_xlpm.x,VLOOKUP($I3789,'2026-01-09_taxon-match'!$A$2:$N$81,6,FALSE),IF(_xlpm.x=0,"",_xlpm.x)))</f>
        <v/>
      </c>
      <c r="O3789" s="46" t="str">
        <f>IF($I3789="","",_xlfn.LET(_xlpm.x,VLOOKUP($I3789,'2026-01-09_taxon-match'!$A$2:$N$81,7,FALSE),IF(_xlpm.x=0,"",_xlpm.x)))</f>
        <v/>
      </c>
      <c r="P3789" s="46" t="str">
        <f>IF($I3789="","",_xlfn.LET(_xlpm.x,VLOOKUP($I3789,'2026-01-09_taxon-match'!$A$2:$N$81,8,FALSE),IF(_xlpm.x=0,"",_xlpm.x)))</f>
        <v/>
      </c>
      <c r="Q3789" s="46" t="str">
        <f>IF($I3789="","",_xlfn.LET(_xlpm.x,VLOOKUP($I3789,'2026-01-09_taxon-match'!$A$2:$N$81,9,FALSE),IF(_xlpm.x=0,"",_xlpm.x)))</f>
        <v/>
      </c>
      <c r="R3789" s="46" t="str">
        <f>IF($I3789="","",_xlfn.LET(_xlpm.x,VLOOKUP($I3789,'2026-01-09_taxon-match'!$A$2:$N$81,10,FALSE),IF(_xlpm.x=0,"",_xlpm.x)))</f>
        <v/>
      </c>
      <c r="S3789" s="46" t="str">
        <f>IF($I3789="","",_xlfn.LET(_xlpm.x,VLOOKUP($I3789,'2026-01-09_taxon-match'!$A$2:$N$81,11,FALSE),IF(_xlpm.x=0,"",_xlpm.x)))</f>
        <v/>
      </c>
      <c r="T3789" s="46" t="str">
        <f>IF($I3789="","",_xlfn.LET(_xlpm.x,VLOOKUP($I3789,'2026-01-09_taxon-match'!$A$2:$N$81,13,FALSE),IF(_xlpm.x=0,"",_xlpm.x)))</f>
        <v/>
      </c>
      <c r="U3789" s="15"/>
      <c r="V3789" s="46" t="s">
        <v>221</v>
      </c>
      <c r="W3789" s="15"/>
      <c r="X3789" s="15"/>
      <c r="Y3789" s="46" t="str">
        <f>IF(V3789="","",_xlfn.LET(_xlpm.x,VLOOKUP(V3789,'Drop-down_menus'!$D$2:$E$13,2,FALSE),IF(_xlpm.x=0,"",_xlpm.x)))</f>
        <v>https://orcid.org/0000-0002-5199-9817</v>
      </c>
      <c r="Z3789" s="46" t="str">
        <f>IF(W3789="","",_xlfn.LET(_xlpm.x,VLOOKUP(W3789,'Drop-down_menus'!$D$2:$E$13,2,FALSE),IF(_xlpm.x=0,"",_xlpm.x)))</f>
        <v/>
      </c>
      <c r="AA3789" s="46" t="str">
        <f>IF(X3789="","",_xlfn.LET(_xlpm.x,VLOOKUP(X3789,'Drop-down_menus'!$D$2:$E$13,2,FALSE),IF(_xlpm.x=0,"",_xlpm.x)))</f>
        <v/>
      </c>
      <c r="AB3789" s="14" t="s">
        <v>197</v>
      </c>
      <c r="AC3789" s="14"/>
      <c r="AD3789" s="46" t="s">
        <v>222</v>
      </c>
      <c r="AE3789" s="46" t="s">
        <v>28</v>
      </c>
      <c r="AF3789" s="46" t="s">
        <v>42</v>
      </c>
      <c r="AG3789" s="46" t="str">
        <f>IF(AE3789="","",_xlfn.LET(_xlpm.x,VLOOKUP(AE3789,'Drop-down_menus'!$D$2:$E$13,2,FALSE),IF(_xlpm.x=0,"",_xlpm.x)))</f>
        <v>https://orcid.org/0000-0002-9037-7623</v>
      </c>
      <c r="AH3789" s="46" t="str">
        <f>IF(AF3789="","",_xlfn.LET(_xlpm.x,VLOOKUP(AF3789,'Drop-down_menus'!$D$2:$E$13,2,FALSE),IF(_xlpm.x=0,"",_xlpm.x)))</f>
        <v/>
      </c>
    </row>
    <row r="3790" spans="1:34" ht="15" customHeight="1">
      <c r="A3790" s="46">
        <v>1342</v>
      </c>
      <c r="B3790" s="2">
        <v>4845</v>
      </c>
      <c r="C3790" s="46" t="s">
        <v>835</v>
      </c>
      <c r="D3790" s="46" t="b">
        <f>COUNTIF(Events!$B$2:$B$171, C3790) &gt; 0</f>
        <v>1</v>
      </c>
      <c r="E3790" s="15" t="s">
        <v>164</v>
      </c>
      <c r="F3790" s="15" t="s">
        <v>504</v>
      </c>
      <c r="G3790" s="15"/>
      <c r="H3790" s="15"/>
      <c r="I3790" s="15"/>
      <c r="J3790" s="46" t="str">
        <f>IF(I3790="","",_xlfn.LET(_xlpm.x,VLOOKUP(I3790,'2026-01-09_taxon-match'!$A$2:$N$81,4,FALSE),IF(_xlpm.x=0,"",_xlpm.x)))</f>
        <v/>
      </c>
      <c r="K3790" s="15"/>
      <c r="L3790" s="46" t="str">
        <f>IF(I3790="","",_xlfn.LET(_xlpm.x,VLOOKUP(I3790,'2026-01-09_taxon-match'!$A$2:$N$81,3,FALSE),IF(_xlpm.x=0,"",_xlpm.x)))</f>
        <v/>
      </c>
      <c r="M3790" s="46" t="str">
        <f>IF($I3790="","",_xlfn.LET(_xlpm.x,VLOOKUP($I3790,'2026-01-09_taxon-match'!$A$2:$N$81,5,FALSE),IF(_xlpm.x=0,"",_xlpm.x)))</f>
        <v/>
      </c>
      <c r="N3790" s="46" t="str">
        <f>IF($I3790="","",_xlfn.LET(_xlpm.x,VLOOKUP($I3790,'2026-01-09_taxon-match'!$A$2:$N$81,6,FALSE),IF(_xlpm.x=0,"",_xlpm.x)))</f>
        <v/>
      </c>
      <c r="O3790" s="46" t="str">
        <f>IF($I3790="","",_xlfn.LET(_xlpm.x,VLOOKUP($I3790,'2026-01-09_taxon-match'!$A$2:$N$81,7,FALSE),IF(_xlpm.x=0,"",_xlpm.x)))</f>
        <v/>
      </c>
      <c r="P3790" s="46" t="str">
        <f>IF($I3790="","",_xlfn.LET(_xlpm.x,VLOOKUP($I3790,'2026-01-09_taxon-match'!$A$2:$N$81,8,FALSE),IF(_xlpm.x=0,"",_xlpm.x)))</f>
        <v/>
      </c>
      <c r="Q3790" s="46" t="str">
        <f>IF($I3790="","",_xlfn.LET(_xlpm.x,VLOOKUP($I3790,'2026-01-09_taxon-match'!$A$2:$N$81,9,FALSE),IF(_xlpm.x=0,"",_xlpm.x)))</f>
        <v/>
      </c>
      <c r="R3790" s="46" t="str">
        <f>IF($I3790="","",_xlfn.LET(_xlpm.x,VLOOKUP($I3790,'2026-01-09_taxon-match'!$A$2:$N$81,10,FALSE),IF(_xlpm.x=0,"",_xlpm.x)))</f>
        <v/>
      </c>
      <c r="S3790" s="46" t="str">
        <f>IF($I3790="","",_xlfn.LET(_xlpm.x,VLOOKUP($I3790,'2026-01-09_taxon-match'!$A$2:$N$81,11,FALSE),IF(_xlpm.x=0,"",_xlpm.x)))</f>
        <v/>
      </c>
      <c r="T3790" s="46" t="str">
        <f>IF($I3790="","",_xlfn.LET(_xlpm.x,VLOOKUP($I3790,'2026-01-09_taxon-match'!$A$2:$N$81,13,FALSE),IF(_xlpm.x=0,"",_xlpm.x)))</f>
        <v/>
      </c>
      <c r="U3790" s="15"/>
      <c r="V3790" s="46" t="s">
        <v>221</v>
      </c>
      <c r="W3790" s="15"/>
      <c r="X3790" s="15"/>
      <c r="Y3790" s="46" t="str">
        <f>IF(V3790="","",_xlfn.LET(_xlpm.x,VLOOKUP(V3790,'Drop-down_menus'!$D$2:$E$13,2,FALSE),IF(_xlpm.x=0,"",_xlpm.x)))</f>
        <v>https://orcid.org/0000-0002-5199-9817</v>
      </c>
      <c r="Z3790" s="46" t="str">
        <f>IF(W3790="","",_xlfn.LET(_xlpm.x,VLOOKUP(W3790,'Drop-down_menus'!$D$2:$E$13,2,FALSE),IF(_xlpm.x=0,"",_xlpm.x)))</f>
        <v/>
      </c>
      <c r="AA3790" s="46" t="str">
        <f>IF(X3790="","",_xlfn.LET(_xlpm.x,VLOOKUP(X3790,'Drop-down_menus'!$D$2:$E$13,2,FALSE),IF(_xlpm.x=0,"",_xlpm.x)))</f>
        <v/>
      </c>
      <c r="AB3790" s="14" t="s">
        <v>197</v>
      </c>
      <c r="AC3790" s="14"/>
      <c r="AD3790" s="46" t="s">
        <v>222</v>
      </c>
      <c r="AE3790" s="46" t="s">
        <v>28</v>
      </c>
      <c r="AF3790" s="46" t="s">
        <v>42</v>
      </c>
      <c r="AG3790" s="46" t="str">
        <f>IF(AE3790="","",_xlfn.LET(_xlpm.x,VLOOKUP(AE3790,'Drop-down_menus'!$D$2:$E$13,2,FALSE),IF(_xlpm.x=0,"",_xlpm.x)))</f>
        <v>https://orcid.org/0000-0002-9037-7623</v>
      </c>
      <c r="AH3790" s="46" t="str">
        <f>IF(AF3790="","",_xlfn.LET(_xlpm.x,VLOOKUP(AF3790,'Drop-down_menus'!$D$2:$E$13,2,FALSE),IF(_xlpm.x=0,"",_xlpm.x)))</f>
        <v/>
      </c>
    </row>
    <row r="3791" spans="1:34" ht="15" customHeight="1">
      <c r="A3791" s="46">
        <v>1342</v>
      </c>
      <c r="B3791" s="2">
        <v>4846</v>
      </c>
      <c r="C3791" s="46" t="s">
        <v>835</v>
      </c>
      <c r="D3791" s="46" t="b">
        <f>COUNTIF(Events!$B$2:$B$171, C3791) &gt; 0</f>
        <v>1</v>
      </c>
      <c r="E3791" s="15" t="s">
        <v>164</v>
      </c>
      <c r="F3791" s="15" t="s">
        <v>504</v>
      </c>
      <c r="G3791" s="15"/>
      <c r="H3791" s="15"/>
      <c r="I3791" s="15"/>
      <c r="J3791" s="46" t="str">
        <f>IF(I3791="","",_xlfn.LET(_xlpm.x,VLOOKUP(I3791,'2026-01-09_taxon-match'!$A$2:$N$81,4,FALSE),IF(_xlpm.x=0,"",_xlpm.x)))</f>
        <v/>
      </c>
      <c r="K3791" s="15"/>
      <c r="L3791" s="46" t="str">
        <f>IF(I3791="","",_xlfn.LET(_xlpm.x,VLOOKUP(I3791,'2026-01-09_taxon-match'!$A$2:$N$81,3,FALSE),IF(_xlpm.x=0,"",_xlpm.x)))</f>
        <v/>
      </c>
      <c r="M3791" s="46" t="str">
        <f>IF($I3791="","",_xlfn.LET(_xlpm.x,VLOOKUP($I3791,'2026-01-09_taxon-match'!$A$2:$N$81,5,FALSE),IF(_xlpm.x=0,"",_xlpm.x)))</f>
        <v/>
      </c>
      <c r="N3791" s="46" t="str">
        <f>IF($I3791="","",_xlfn.LET(_xlpm.x,VLOOKUP($I3791,'2026-01-09_taxon-match'!$A$2:$N$81,6,FALSE),IF(_xlpm.x=0,"",_xlpm.x)))</f>
        <v/>
      </c>
      <c r="O3791" s="46" t="str">
        <f>IF($I3791="","",_xlfn.LET(_xlpm.x,VLOOKUP($I3791,'2026-01-09_taxon-match'!$A$2:$N$81,7,FALSE),IF(_xlpm.x=0,"",_xlpm.x)))</f>
        <v/>
      </c>
      <c r="P3791" s="46" t="str">
        <f>IF($I3791="","",_xlfn.LET(_xlpm.x,VLOOKUP($I3791,'2026-01-09_taxon-match'!$A$2:$N$81,8,FALSE),IF(_xlpm.x=0,"",_xlpm.x)))</f>
        <v/>
      </c>
      <c r="Q3791" s="46" t="str">
        <f>IF($I3791="","",_xlfn.LET(_xlpm.x,VLOOKUP($I3791,'2026-01-09_taxon-match'!$A$2:$N$81,9,FALSE),IF(_xlpm.x=0,"",_xlpm.x)))</f>
        <v/>
      </c>
      <c r="R3791" s="46" t="str">
        <f>IF($I3791="","",_xlfn.LET(_xlpm.x,VLOOKUP($I3791,'2026-01-09_taxon-match'!$A$2:$N$81,10,FALSE),IF(_xlpm.x=0,"",_xlpm.x)))</f>
        <v/>
      </c>
      <c r="S3791" s="46" t="str">
        <f>IF($I3791="","",_xlfn.LET(_xlpm.x,VLOOKUP($I3791,'2026-01-09_taxon-match'!$A$2:$N$81,11,FALSE),IF(_xlpm.x=0,"",_xlpm.x)))</f>
        <v/>
      </c>
      <c r="T3791" s="46" t="str">
        <f>IF($I3791="","",_xlfn.LET(_xlpm.x,VLOOKUP($I3791,'2026-01-09_taxon-match'!$A$2:$N$81,13,FALSE),IF(_xlpm.x=0,"",_xlpm.x)))</f>
        <v/>
      </c>
      <c r="U3791" s="15"/>
      <c r="V3791" s="46" t="s">
        <v>221</v>
      </c>
      <c r="W3791" s="15"/>
      <c r="X3791" s="15"/>
      <c r="Y3791" s="46" t="str">
        <f>IF(V3791="","",_xlfn.LET(_xlpm.x,VLOOKUP(V3791,'Drop-down_menus'!$D$2:$E$13,2,FALSE),IF(_xlpm.x=0,"",_xlpm.x)))</f>
        <v>https://orcid.org/0000-0002-5199-9817</v>
      </c>
      <c r="Z3791" s="46" t="str">
        <f>IF(W3791="","",_xlfn.LET(_xlpm.x,VLOOKUP(W3791,'Drop-down_menus'!$D$2:$E$13,2,FALSE),IF(_xlpm.x=0,"",_xlpm.x)))</f>
        <v/>
      </c>
      <c r="AA3791" s="46" t="str">
        <f>IF(X3791="","",_xlfn.LET(_xlpm.x,VLOOKUP(X3791,'Drop-down_menus'!$D$2:$E$13,2,FALSE),IF(_xlpm.x=0,"",_xlpm.x)))</f>
        <v/>
      </c>
      <c r="AB3791" s="14" t="s">
        <v>197</v>
      </c>
      <c r="AC3791" s="14"/>
      <c r="AD3791" s="46" t="s">
        <v>222</v>
      </c>
      <c r="AE3791" s="46" t="s">
        <v>28</v>
      </c>
      <c r="AF3791" s="46" t="s">
        <v>42</v>
      </c>
      <c r="AG3791" s="46" t="str">
        <f>IF(AE3791="","",_xlfn.LET(_xlpm.x,VLOOKUP(AE3791,'Drop-down_menus'!$D$2:$E$13,2,FALSE),IF(_xlpm.x=0,"",_xlpm.x)))</f>
        <v>https://orcid.org/0000-0002-9037-7623</v>
      </c>
      <c r="AH3791" s="46" t="str">
        <f>IF(AF3791="","",_xlfn.LET(_xlpm.x,VLOOKUP(AF3791,'Drop-down_menus'!$D$2:$E$13,2,FALSE),IF(_xlpm.x=0,"",_xlpm.x)))</f>
        <v/>
      </c>
    </row>
    <row r="3792" spans="1:34" ht="15" customHeight="1">
      <c r="A3792" s="46">
        <v>1342</v>
      </c>
      <c r="B3792" s="2">
        <v>4847</v>
      </c>
      <c r="C3792" s="46" t="s">
        <v>835</v>
      </c>
      <c r="D3792" s="46" t="b">
        <f>COUNTIF(Events!$B$2:$B$171, C3792) &gt; 0</f>
        <v>1</v>
      </c>
      <c r="E3792" s="15" t="s">
        <v>164</v>
      </c>
      <c r="F3792" s="15" t="s">
        <v>504</v>
      </c>
      <c r="G3792" s="15"/>
      <c r="H3792" s="15"/>
      <c r="I3792" s="15"/>
      <c r="J3792" s="46" t="str">
        <f>IF(I3792="","",_xlfn.LET(_xlpm.x,VLOOKUP(I3792,'2026-01-09_taxon-match'!$A$2:$N$81,4,FALSE),IF(_xlpm.x=0,"",_xlpm.x)))</f>
        <v/>
      </c>
      <c r="K3792" s="15"/>
      <c r="L3792" s="46" t="str">
        <f>IF(I3792="","",_xlfn.LET(_xlpm.x,VLOOKUP(I3792,'2026-01-09_taxon-match'!$A$2:$N$81,3,FALSE),IF(_xlpm.x=0,"",_xlpm.x)))</f>
        <v/>
      </c>
      <c r="M3792" s="46" t="str">
        <f>IF($I3792="","",_xlfn.LET(_xlpm.x,VLOOKUP($I3792,'2026-01-09_taxon-match'!$A$2:$N$81,5,FALSE),IF(_xlpm.x=0,"",_xlpm.x)))</f>
        <v/>
      </c>
      <c r="N3792" s="46" t="str">
        <f>IF($I3792="","",_xlfn.LET(_xlpm.x,VLOOKUP($I3792,'2026-01-09_taxon-match'!$A$2:$N$81,6,FALSE),IF(_xlpm.x=0,"",_xlpm.x)))</f>
        <v/>
      </c>
      <c r="O3792" s="46" t="str">
        <f>IF($I3792="","",_xlfn.LET(_xlpm.x,VLOOKUP($I3792,'2026-01-09_taxon-match'!$A$2:$N$81,7,FALSE),IF(_xlpm.x=0,"",_xlpm.x)))</f>
        <v/>
      </c>
      <c r="P3792" s="46" t="str">
        <f>IF($I3792="","",_xlfn.LET(_xlpm.x,VLOOKUP($I3792,'2026-01-09_taxon-match'!$A$2:$N$81,8,FALSE),IF(_xlpm.x=0,"",_xlpm.x)))</f>
        <v/>
      </c>
      <c r="Q3792" s="46" t="str">
        <f>IF($I3792="","",_xlfn.LET(_xlpm.x,VLOOKUP($I3792,'2026-01-09_taxon-match'!$A$2:$N$81,9,FALSE),IF(_xlpm.x=0,"",_xlpm.x)))</f>
        <v/>
      </c>
      <c r="R3792" s="46" t="str">
        <f>IF($I3792="","",_xlfn.LET(_xlpm.x,VLOOKUP($I3792,'2026-01-09_taxon-match'!$A$2:$N$81,10,FALSE),IF(_xlpm.x=0,"",_xlpm.x)))</f>
        <v/>
      </c>
      <c r="S3792" s="46" t="str">
        <f>IF($I3792="","",_xlfn.LET(_xlpm.x,VLOOKUP($I3792,'2026-01-09_taxon-match'!$A$2:$N$81,11,FALSE),IF(_xlpm.x=0,"",_xlpm.x)))</f>
        <v/>
      </c>
      <c r="T3792" s="46" t="str">
        <f>IF($I3792="","",_xlfn.LET(_xlpm.x,VLOOKUP($I3792,'2026-01-09_taxon-match'!$A$2:$N$81,13,FALSE),IF(_xlpm.x=0,"",_xlpm.x)))</f>
        <v/>
      </c>
      <c r="U3792" s="15"/>
      <c r="V3792" s="46" t="s">
        <v>221</v>
      </c>
      <c r="W3792" s="15"/>
      <c r="X3792" s="15"/>
      <c r="Y3792" s="46" t="str">
        <f>IF(V3792="","",_xlfn.LET(_xlpm.x,VLOOKUP(V3792,'Drop-down_menus'!$D$2:$E$13,2,FALSE),IF(_xlpm.x=0,"",_xlpm.x)))</f>
        <v>https://orcid.org/0000-0002-5199-9817</v>
      </c>
      <c r="Z3792" s="46" t="str">
        <f>IF(W3792="","",_xlfn.LET(_xlpm.x,VLOOKUP(W3792,'Drop-down_menus'!$D$2:$E$13,2,FALSE),IF(_xlpm.x=0,"",_xlpm.x)))</f>
        <v/>
      </c>
      <c r="AA3792" s="46" t="str">
        <f>IF(X3792="","",_xlfn.LET(_xlpm.x,VLOOKUP(X3792,'Drop-down_menus'!$D$2:$E$13,2,FALSE),IF(_xlpm.x=0,"",_xlpm.x)))</f>
        <v/>
      </c>
      <c r="AB3792" s="14" t="s">
        <v>197</v>
      </c>
      <c r="AC3792" s="14"/>
      <c r="AD3792" s="46" t="s">
        <v>222</v>
      </c>
      <c r="AE3792" s="46" t="s">
        <v>28</v>
      </c>
      <c r="AF3792" s="46" t="s">
        <v>42</v>
      </c>
      <c r="AG3792" s="46" t="str">
        <f>IF(AE3792="","",_xlfn.LET(_xlpm.x,VLOOKUP(AE3792,'Drop-down_menus'!$D$2:$E$13,2,FALSE),IF(_xlpm.x=0,"",_xlpm.x)))</f>
        <v>https://orcid.org/0000-0002-9037-7623</v>
      </c>
      <c r="AH3792" s="46" t="str">
        <f>IF(AF3792="","",_xlfn.LET(_xlpm.x,VLOOKUP(AF3792,'Drop-down_menus'!$D$2:$E$13,2,FALSE),IF(_xlpm.x=0,"",_xlpm.x)))</f>
        <v/>
      </c>
    </row>
    <row r="3793" spans="1:34" ht="15" customHeight="1">
      <c r="A3793" s="46">
        <v>1342</v>
      </c>
      <c r="B3793" s="2">
        <v>4848</v>
      </c>
      <c r="C3793" s="46" t="s">
        <v>835</v>
      </c>
      <c r="D3793" s="46" t="b">
        <f>COUNTIF(Events!$B$2:$B$171, C3793) &gt; 0</f>
        <v>1</v>
      </c>
      <c r="E3793" s="15" t="s">
        <v>164</v>
      </c>
      <c r="F3793" s="15" t="s">
        <v>504</v>
      </c>
      <c r="G3793" s="15"/>
      <c r="H3793" s="15"/>
      <c r="I3793" s="15"/>
      <c r="J3793" s="46" t="str">
        <f>IF(I3793="","",_xlfn.LET(_xlpm.x,VLOOKUP(I3793,'2026-01-09_taxon-match'!$A$2:$N$81,4,FALSE),IF(_xlpm.x=0,"",_xlpm.x)))</f>
        <v/>
      </c>
      <c r="K3793" s="15"/>
      <c r="L3793" s="46" t="str">
        <f>IF(I3793="","",_xlfn.LET(_xlpm.x,VLOOKUP(I3793,'2026-01-09_taxon-match'!$A$2:$N$81,3,FALSE),IF(_xlpm.x=0,"",_xlpm.x)))</f>
        <v/>
      </c>
      <c r="M3793" s="46" t="str">
        <f>IF($I3793="","",_xlfn.LET(_xlpm.x,VLOOKUP($I3793,'2026-01-09_taxon-match'!$A$2:$N$81,5,FALSE),IF(_xlpm.x=0,"",_xlpm.x)))</f>
        <v/>
      </c>
      <c r="N3793" s="46" t="str">
        <f>IF($I3793="","",_xlfn.LET(_xlpm.x,VLOOKUP($I3793,'2026-01-09_taxon-match'!$A$2:$N$81,6,FALSE),IF(_xlpm.x=0,"",_xlpm.x)))</f>
        <v/>
      </c>
      <c r="O3793" s="46" t="str">
        <f>IF($I3793="","",_xlfn.LET(_xlpm.x,VLOOKUP($I3793,'2026-01-09_taxon-match'!$A$2:$N$81,7,FALSE),IF(_xlpm.x=0,"",_xlpm.x)))</f>
        <v/>
      </c>
      <c r="P3793" s="46" t="str">
        <f>IF($I3793="","",_xlfn.LET(_xlpm.x,VLOOKUP($I3793,'2026-01-09_taxon-match'!$A$2:$N$81,8,FALSE),IF(_xlpm.x=0,"",_xlpm.x)))</f>
        <v/>
      </c>
      <c r="Q3793" s="46" t="str">
        <f>IF($I3793="","",_xlfn.LET(_xlpm.x,VLOOKUP($I3793,'2026-01-09_taxon-match'!$A$2:$N$81,9,FALSE),IF(_xlpm.x=0,"",_xlpm.x)))</f>
        <v/>
      </c>
      <c r="R3793" s="46" t="str">
        <f>IF($I3793="","",_xlfn.LET(_xlpm.x,VLOOKUP($I3793,'2026-01-09_taxon-match'!$A$2:$N$81,10,FALSE),IF(_xlpm.x=0,"",_xlpm.x)))</f>
        <v/>
      </c>
      <c r="S3793" s="46" t="str">
        <f>IF($I3793="","",_xlfn.LET(_xlpm.x,VLOOKUP($I3793,'2026-01-09_taxon-match'!$A$2:$N$81,11,FALSE),IF(_xlpm.x=0,"",_xlpm.x)))</f>
        <v/>
      </c>
      <c r="T3793" s="46" t="str">
        <f>IF($I3793="","",_xlfn.LET(_xlpm.x,VLOOKUP($I3793,'2026-01-09_taxon-match'!$A$2:$N$81,13,FALSE),IF(_xlpm.x=0,"",_xlpm.x)))</f>
        <v/>
      </c>
      <c r="U3793" s="15"/>
      <c r="V3793" s="46" t="s">
        <v>221</v>
      </c>
      <c r="W3793" s="15"/>
      <c r="X3793" s="15"/>
      <c r="Y3793" s="46" t="str">
        <f>IF(V3793="","",_xlfn.LET(_xlpm.x,VLOOKUP(V3793,'Drop-down_menus'!$D$2:$E$13,2,FALSE),IF(_xlpm.x=0,"",_xlpm.x)))</f>
        <v>https://orcid.org/0000-0002-5199-9817</v>
      </c>
      <c r="Z3793" s="46" t="str">
        <f>IF(W3793="","",_xlfn.LET(_xlpm.x,VLOOKUP(W3793,'Drop-down_menus'!$D$2:$E$13,2,FALSE),IF(_xlpm.x=0,"",_xlpm.x)))</f>
        <v/>
      </c>
      <c r="AA3793" s="46" t="str">
        <f>IF(X3793="","",_xlfn.LET(_xlpm.x,VLOOKUP(X3793,'Drop-down_menus'!$D$2:$E$13,2,FALSE),IF(_xlpm.x=0,"",_xlpm.x)))</f>
        <v/>
      </c>
      <c r="AB3793" s="14" t="s">
        <v>197</v>
      </c>
      <c r="AC3793" s="14"/>
      <c r="AD3793" s="46" t="s">
        <v>222</v>
      </c>
      <c r="AE3793" s="46" t="s">
        <v>28</v>
      </c>
      <c r="AF3793" s="46" t="s">
        <v>42</v>
      </c>
      <c r="AG3793" s="46" t="str">
        <f>IF(AE3793="","",_xlfn.LET(_xlpm.x,VLOOKUP(AE3793,'Drop-down_menus'!$D$2:$E$13,2,FALSE),IF(_xlpm.x=0,"",_xlpm.x)))</f>
        <v>https://orcid.org/0000-0002-9037-7623</v>
      </c>
      <c r="AH3793" s="46" t="str">
        <f>IF(AF3793="","",_xlfn.LET(_xlpm.x,VLOOKUP(AF3793,'Drop-down_menus'!$D$2:$E$13,2,FALSE),IF(_xlpm.x=0,"",_xlpm.x)))</f>
        <v/>
      </c>
    </row>
    <row r="3794" spans="1:34" ht="15" customHeight="1">
      <c r="A3794" s="46">
        <v>1342</v>
      </c>
      <c r="B3794" s="2">
        <v>4849</v>
      </c>
      <c r="C3794" s="46" t="s">
        <v>835</v>
      </c>
      <c r="D3794" s="46" t="b">
        <f>COUNTIF(Events!$B$2:$B$171, C3794) &gt; 0</f>
        <v>1</v>
      </c>
      <c r="E3794" s="15" t="s">
        <v>164</v>
      </c>
      <c r="F3794" s="15" t="s">
        <v>504</v>
      </c>
      <c r="G3794" s="15"/>
      <c r="H3794" s="15"/>
      <c r="I3794" s="15"/>
      <c r="J3794" s="46" t="str">
        <f>IF(I3794="","",_xlfn.LET(_xlpm.x,VLOOKUP(I3794,'2026-01-09_taxon-match'!$A$2:$N$81,4,FALSE),IF(_xlpm.x=0,"",_xlpm.x)))</f>
        <v/>
      </c>
      <c r="K3794" s="15"/>
      <c r="L3794" s="46" t="str">
        <f>IF(I3794="","",_xlfn.LET(_xlpm.x,VLOOKUP(I3794,'2026-01-09_taxon-match'!$A$2:$N$81,3,FALSE),IF(_xlpm.x=0,"",_xlpm.x)))</f>
        <v/>
      </c>
      <c r="M3794" s="46" t="str">
        <f>IF($I3794="","",_xlfn.LET(_xlpm.x,VLOOKUP($I3794,'2026-01-09_taxon-match'!$A$2:$N$81,5,FALSE),IF(_xlpm.x=0,"",_xlpm.x)))</f>
        <v/>
      </c>
      <c r="N3794" s="46" t="str">
        <f>IF($I3794="","",_xlfn.LET(_xlpm.x,VLOOKUP($I3794,'2026-01-09_taxon-match'!$A$2:$N$81,6,FALSE),IF(_xlpm.x=0,"",_xlpm.x)))</f>
        <v/>
      </c>
      <c r="O3794" s="46" t="str">
        <f>IF($I3794="","",_xlfn.LET(_xlpm.x,VLOOKUP($I3794,'2026-01-09_taxon-match'!$A$2:$N$81,7,FALSE),IF(_xlpm.x=0,"",_xlpm.x)))</f>
        <v/>
      </c>
      <c r="P3794" s="46" t="str">
        <f>IF($I3794="","",_xlfn.LET(_xlpm.x,VLOOKUP($I3794,'2026-01-09_taxon-match'!$A$2:$N$81,8,FALSE),IF(_xlpm.x=0,"",_xlpm.x)))</f>
        <v/>
      </c>
      <c r="Q3794" s="46" t="str">
        <f>IF($I3794="","",_xlfn.LET(_xlpm.x,VLOOKUP($I3794,'2026-01-09_taxon-match'!$A$2:$N$81,9,FALSE),IF(_xlpm.x=0,"",_xlpm.x)))</f>
        <v/>
      </c>
      <c r="R3794" s="46" t="str">
        <f>IF($I3794="","",_xlfn.LET(_xlpm.x,VLOOKUP($I3794,'2026-01-09_taxon-match'!$A$2:$N$81,10,FALSE),IF(_xlpm.x=0,"",_xlpm.x)))</f>
        <v/>
      </c>
      <c r="S3794" s="46" t="str">
        <f>IF($I3794="","",_xlfn.LET(_xlpm.x,VLOOKUP($I3794,'2026-01-09_taxon-match'!$A$2:$N$81,11,FALSE),IF(_xlpm.x=0,"",_xlpm.x)))</f>
        <v/>
      </c>
      <c r="T3794" s="46" t="str">
        <f>IF($I3794="","",_xlfn.LET(_xlpm.x,VLOOKUP($I3794,'2026-01-09_taxon-match'!$A$2:$N$81,13,FALSE),IF(_xlpm.x=0,"",_xlpm.x)))</f>
        <v/>
      </c>
      <c r="U3794" s="15"/>
      <c r="V3794" s="46" t="s">
        <v>221</v>
      </c>
      <c r="W3794" s="15"/>
      <c r="X3794" s="15"/>
      <c r="Y3794" s="46" t="str">
        <f>IF(V3794="","",_xlfn.LET(_xlpm.x,VLOOKUP(V3794,'Drop-down_menus'!$D$2:$E$13,2,FALSE),IF(_xlpm.x=0,"",_xlpm.x)))</f>
        <v>https://orcid.org/0000-0002-5199-9817</v>
      </c>
      <c r="Z3794" s="46" t="str">
        <f>IF(W3794="","",_xlfn.LET(_xlpm.x,VLOOKUP(W3794,'Drop-down_menus'!$D$2:$E$13,2,FALSE),IF(_xlpm.x=0,"",_xlpm.x)))</f>
        <v/>
      </c>
      <c r="AA3794" s="46" t="str">
        <f>IF(X3794="","",_xlfn.LET(_xlpm.x,VLOOKUP(X3794,'Drop-down_menus'!$D$2:$E$13,2,FALSE),IF(_xlpm.x=0,"",_xlpm.x)))</f>
        <v/>
      </c>
      <c r="AB3794" s="14" t="s">
        <v>197</v>
      </c>
      <c r="AC3794" s="14"/>
      <c r="AD3794" s="46" t="s">
        <v>222</v>
      </c>
      <c r="AE3794" s="46" t="s">
        <v>28</v>
      </c>
      <c r="AF3794" s="46" t="s">
        <v>42</v>
      </c>
      <c r="AG3794" s="46" t="str">
        <f>IF(AE3794="","",_xlfn.LET(_xlpm.x,VLOOKUP(AE3794,'Drop-down_menus'!$D$2:$E$13,2,FALSE),IF(_xlpm.x=0,"",_xlpm.x)))</f>
        <v>https://orcid.org/0000-0002-9037-7623</v>
      </c>
      <c r="AH3794" s="46" t="str">
        <f>IF(AF3794="","",_xlfn.LET(_xlpm.x,VLOOKUP(AF3794,'Drop-down_menus'!$D$2:$E$13,2,FALSE),IF(_xlpm.x=0,"",_xlpm.x)))</f>
        <v/>
      </c>
    </row>
    <row r="3795" spans="1:34" ht="15" customHeight="1">
      <c r="A3795" s="46">
        <v>1342</v>
      </c>
      <c r="B3795" s="2">
        <v>4850</v>
      </c>
      <c r="C3795" s="46" t="s">
        <v>835</v>
      </c>
      <c r="D3795" s="46" t="b">
        <f>COUNTIF(Events!$B$2:$B$171, C3795) &gt; 0</f>
        <v>1</v>
      </c>
      <c r="E3795" s="15" t="s">
        <v>164</v>
      </c>
      <c r="F3795" s="15" t="s">
        <v>504</v>
      </c>
      <c r="G3795" s="15"/>
      <c r="H3795" s="15"/>
      <c r="I3795" s="15"/>
      <c r="J3795" s="46" t="str">
        <f>IF(I3795="","",_xlfn.LET(_xlpm.x,VLOOKUP(I3795,'2026-01-09_taxon-match'!$A$2:$N$81,4,FALSE),IF(_xlpm.x=0,"",_xlpm.x)))</f>
        <v/>
      </c>
      <c r="K3795" s="15"/>
      <c r="L3795" s="46" t="str">
        <f>IF(I3795="","",_xlfn.LET(_xlpm.x,VLOOKUP(I3795,'2026-01-09_taxon-match'!$A$2:$N$81,3,FALSE),IF(_xlpm.x=0,"",_xlpm.x)))</f>
        <v/>
      </c>
      <c r="M3795" s="46" t="str">
        <f>IF($I3795="","",_xlfn.LET(_xlpm.x,VLOOKUP($I3795,'2026-01-09_taxon-match'!$A$2:$N$81,5,FALSE),IF(_xlpm.x=0,"",_xlpm.x)))</f>
        <v/>
      </c>
      <c r="N3795" s="46" t="str">
        <f>IF($I3795="","",_xlfn.LET(_xlpm.x,VLOOKUP($I3795,'2026-01-09_taxon-match'!$A$2:$N$81,6,FALSE),IF(_xlpm.x=0,"",_xlpm.x)))</f>
        <v/>
      </c>
      <c r="O3795" s="46" t="str">
        <f>IF($I3795="","",_xlfn.LET(_xlpm.x,VLOOKUP($I3795,'2026-01-09_taxon-match'!$A$2:$N$81,7,FALSE),IF(_xlpm.x=0,"",_xlpm.x)))</f>
        <v/>
      </c>
      <c r="P3795" s="46" t="str">
        <f>IF($I3795="","",_xlfn.LET(_xlpm.x,VLOOKUP($I3795,'2026-01-09_taxon-match'!$A$2:$N$81,8,FALSE),IF(_xlpm.x=0,"",_xlpm.x)))</f>
        <v/>
      </c>
      <c r="Q3795" s="46" t="str">
        <f>IF($I3795="","",_xlfn.LET(_xlpm.x,VLOOKUP($I3795,'2026-01-09_taxon-match'!$A$2:$N$81,9,FALSE),IF(_xlpm.x=0,"",_xlpm.x)))</f>
        <v/>
      </c>
      <c r="R3795" s="46" t="str">
        <f>IF($I3795="","",_xlfn.LET(_xlpm.x,VLOOKUP($I3795,'2026-01-09_taxon-match'!$A$2:$N$81,10,FALSE),IF(_xlpm.x=0,"",_xlpm.x)))</f>
        <v/>
      </c>
      <c r="S3795" s="46" t="str">
        <f>IF($I3795="","",_xlfn.LET(_xlpm.x,VLOOKUP($I3795,'2026-01-09_taxon-match'!$A$2:$N$81,11,FALSE),IF(_xlpm.x=0,"",_xlpm.x)))</f>
        <v/>
      </c>
      <c r="T3795" s="46" t="str">
        <f>IF($I3795="","",_xlfn.LET(_xlpm.x,VLOOKUP($I3795,'2026-01-09_taxon-match'!$A$2:$N$81,13,FALSE),IF(_xlpm.x=0,"",_xlpm.x)))</f>
        <v/>
      </c>
      <c r="U3795" s="15"/>
      <c r="V3795" s="46" t="s">
        <v>221</v>
      </c>
      <c r="W3795" s="15"/>
      <c r="X3795" s="15"/>
      <c r="Y3795" s="46" t="str">
        <f>IF(V3795="","",_xlfn.LET(_xlpm.x,VLOOKUP(V3795,'Drop-down_menus'!$D$2:$E$13,2,FALSE),IF(_xlpm.x=0,"",_xlpm.x)))</f>
        <v>https://orcid.org/0000-0002-5199-9817</v>
      </c>
      <c r="Z3795" s="46" t="str">
        <f>IF(W3795="","",_xlfn.LET(_xlpm.x,VLOOKUP(W3795,'Drop-down_menus'!$D$2:$E$13,2,FALSE),IF(_xlpm.x=0,"",_xlpm.x)))</f>
        <v/>
      </c>
      <c r="AA3795" s="46" t="str">
        <f>IF(X3795="","",_xlfn.LET(_xlpm.x,VLOOKUP(X3795,'Drop-down_menus'!$D$2:$E$13,2,FALSE),IF(_xlpm.x=0,"",_xlpm.x)))</f>
        <v/>
      </c>
      <c r="AB3795" s="14" t="s">
        <v>197</v>
      </c>
      <c r="AC3795" s="14"/>
      <c r="AD3795" s="46" t="s">
        <v>222</v>
      </c>
      <c r="AE3795" s="46" t="s">
        <v>28</v>
      </c>
      <c r="AF3795" s="46" t="s">
        <v>42</v>
      </c>
      <c r="AG3795" s="46" t="str">
        <f>IF(AE3795="","",_xlfn.LET(_xlpm.x,VLOOKUP(AE3795,'Drop-down_menus'!$D$2:$E$13,2,FALSE),IF(_xlpm.x=0,"",_xlpm.x)))</f>
        <v>https://orcid.org/0000-0002-9037-7623</v>
      </c>
      <c r="AH3795" s="46" t="str">
        <f>IF(AF3795="","",_xlfn.LET(_xlpm.x,VLOOKUP(AF3795,'Drop-down_menus'!$D$2:$E$13,2,FALSE),IF(_xlpm.x=0,"",_xlpm.x)))</f>
        <v/>
      </c>
    </row>
    <row r="3796" spans="1:34" ht="15" customHeight="1">
      <c r="A3796" s="46">
        <v>1340</v>
      </c>
      <c r="B3796" s="2">
        <v>4851</v>
      </c>
      <c r="C3796" s="46" t="s">
        <v>835</v>
      </c>
      <c r="D3796" s="46" t="b">
        <f>COUNTIF(Events!$B$2:$B$171, C3796) &gt; 0</f>
        <v>1</v>
      </c>
      <c r="E3796" s="15" t="s">
        <v>525</v>
      </c>
      <c r="F3796" s="15" t="s">
        <v>504</v>
      </c>
      <c r="G3796" s="15"/>
      <c r="H3796" s="15"/>
      <c r="I3796" s="15"/>
      <c r="J3796" s="46" t="str">
        <f>IF(I3796="","",_xlfn.LET(_xlpm.x,VLOOKUP(I3796,'2026-01-09_taxon-match'!$A$2:$N$81,4,FALSE),IF(_xlpm.x=0,"",_xlpm.x)))</f>
        <v/>
      </c>
      <c r="K3796" s="15"/>
      <c r="L3796" s="46" t="str">
        <f>IF(I3796="","",_xlfn.LET(_xlpm.x,VLOOKUP(I3796,'2026-01-09_taxon-match'!$A$2:$N$81,3,FALSE),IF(_xlpm.x=0,"",_xlpm.x)))</f>
        <v/>
      </c>
      <c r="M3796" s="46" t="str">
        <f>IF($I3796="","",_xlfn.LET(_xlpm.x,VLOOKUP($I3796,'2026-01-09_taxon-match'!$A$2:$N$81,5,FALSE),IF(_xlpm.x=0,"",_xlpm.x)))</f>
        <v/>
      </c>
      <c r="N3796" s="46" t="str">
        <f>IF($I3796="","",_xlfn.LET(_xlpm.x,VLOOKUP($I3796,'2026-01-09_taxon-match'!$A$2:$N$81,6,FALSE),IF(_xlpm.x=0,"",_xlpm.x)))</f>
        <v/>
      </c>
      <c r="O3796" s="46" t="str">
        <f>IF($I3796="","",_xlfn.LET(_xlpm.x,VLOOKUP($I3796,'2026-01-09_taxon-match'!$A$2:$N$81,7,FALSE),IF(_xlpm.x=0,"",_xlpm.x)))</f>
        <v/>
      </c>
      <c r="P3796" s="46" t="str">
        <f>IF($I3796="","",_xlfn.LET(_xlpm.x,VLOOKUP($I3796,'2026-01-09_taxon-match'!$A$2:$N$81,8,FALSE),IF(_xlpm.x=0,"",_xlpm.x)))</f>
        <v/>
      </c>
      <c r="Q3796" s="46" t="str">
        <f>IF($I3796="","",_xlfn.LET(_xlpm.x,VLOOKUP($I3796,'2026-01-09_taxon-match'!$A$2:$N$81,9,FALSE),IF(_xlpm.x=0,"",_xlpm.x)))</f>
        <v/>
      </c>
      <c r="R3796" s="46" t="str">
        <f>IF($I3796="","",_xlfn.LET(_xlpm.x,VLOOKUP($I3796,'2026-01-09_taxon-match'!$A$2:$N$81,10,FALSE),IF(_xlpm.x=0,"",_xlpm.x)))</f>
        <v/>
      </c>
      <c r="S3796" s="46" t="str">
        <f>IF($I3796="","",_xlfn.LET(_xlpm.x,VLOOKUP($I3796,'2026-01-09_taxon-match'!$A$2:$N$81,11,FALSE),IF(_xlpm.x=0,"",_xlpm.x)))</f>
        <v/>
      </c>
      <c r="T3796" s="46" t="str">
        <f>IF($I3796="","",_xlfn.LET(_xlpm.x,VLOOKUP($I3796,'2026-01-09_taxon-match'!$A$2:$N$81,13,FALSE),IF(_xlpm.x=0,"",_xlpm.x)))</f>
        <v/>
      </c>
      <c r="U3796" s="15"/>
      <c r="V3796" s="46" t="s">
        <v>221</v>
      </c>
      <c r="W3796" s="15"/>
      <c r="X3796" s="15"/>
      <c r="Y3796" s="46" t="str">
        <f>IF(V3796="","",_xlfn.LET(_xlpm.x,VLOOKUP(V3796,'Drop-down_menus'!$D$2:$E$13,2,FALSE),IF(_xlpm.x=0,"",_xlpm.x)))</f>
        <v>https://orcid.org/0000-0002-5199-9817</v>
      </c>
      <c r="Z3796" s="46" t="str">
        <f>IF(W3796="","",_xlfn.LET(_xlpm.x,VLOOKUP(W3796,'Drop-down_menus'!$D$2:$E$13,2,FALSE),IF(_xlpm.x=0,"",_xlpm.x)))</f>
        <v/>
      </c>
      <c r="AA3796" s="46" t="str">
        <f>IF(X3796="","",_xlfn.LET(_xlpm.x,VLOOKUP(X3796,'Drop-down_menus'!$D$2:$E$13,2,FALSE),IF(_xlpm.x=0,"",_xlpm.x)))</f>
        <v/>
      </c>
      <c r="AB3796" s="14" t="s">
        <v>527</v>
      </c>
      <c r="AC3796" s="14" t="s">
        <v>528</v>
      </c>
      <c r="AD3796" s="46" t="s">
        <v>222</v>
      </c>
      <c r="AE3796" s="46" t="s">
        <v>28</v>
      </c>
      <c r="AF3796" s="46" t="s">
        <v>42</v>
      </c>
      <c r="AG3796" s="46" t="str">
        <f>IF(AE3796="","",_xlfn.LET(_xlpm.x,VLOOKUP(AE3796,'Drop-down_menus'!$D$2:$E$13,2,FALSE),IF(_xlpm.x=0,"",_xlpm.x)))</f>
        <v>https://orcid.org/0000-0002-9037-7623</v>
      </c>
      <c r="AH3796" s="46" t="str">
        <f>IF(AF3796="","",_xlfn.LET(_xlpm.x,VLOOKUP(AF3796,'Drop-down_menus'!$D$2:$E$13,2,FALSE),IF(_xlpm.x=0,"",_xlpm.x)))</f>
        <v/>
      </c>
    </row>
    <row r="3797" spans="1:34" ht="15" customHeight="1">
      <c r="A3797" s="46">
        <v>1341</v>
      </c>
      <c r="B3797" s="2">
        <v>4852</v>
      </c>
      <c r="C3797" s="46" t="s">
        <v>835</v>
      </c>
      <c r="D3797" s="46" t="b">
        <f>COUNTIF(Events!$B$2:$B$171, C3797) &gt; 0</f>
        <v>1</v>
      </c>
      <c r="E3797" s="15" t="s">
        <v>525</v>
      </c>
      <c r="F3797" s="15" t="s">
        <v>504</v>
      </c>
      <c r="G3797" s="15"/>
      <c r="H3797" s="15"/>
      <c r="I3797" s="15"/>
      <c r="J3797" s="46" t="str">
        <f>IF(I3797="","",_xlfn.LET(_xlpm.x,VLOOKUP(I3797,'2026-01-09_taxon-match'!$A$2:$N$81,4,FALSE),IF(_xlpm.x=0,"",_xlpm.x)))</f>
        <v/>
      </c>
      <c r="K3797" s="15"/>
      <c r="L3797" s="46" t="str">
        <f>IF(I3797="","",_xlfn.LET(_xlpm.x,VLOOKUP(I3797,'2026-01-09_taxon-match'!$A$2:$N$81,3,FALSE),IF(_xlpm.x=0,"",_xlpm.x)))</f>
        <v/>
      </c>
      <c r="M3797" s="46" t="str">
        <f>IF($I3797="","",_xlfn.LET(_xlpm.x,VLOOKUP($I3797,'2026-01-09_taxon-match'!$A$2:$N$81,5,FALSE),IF(_xlpm.x=0,"",_xlpm.x)))</f>
        <v/>
      </c>
      <c r="N3797" s="46" t="str">
        <f>IF($I3797="","",_xlfn.LET(_xlpm.x,VLOOKUP($I3797,'2026-01-09_taxon-match'!$A$2:$N$81,6,FALSE),IF(_xlpm.x=0,"",_xlpm.x)))</f>
        <v/>
      </c>
      <c r="O3797" s="46" t="str">
        <f>IF($I3797="","",_xlfn.LET(_xlpm.x,VLOOKUP($I3797,'2026-01-09_taxon-match'!$A$2:$N$81,7,FALSE),IF(_xlpm.x=0,"",_xlpm.x)))</f>
        <v/>
      </c>
      <c r="P3797" s="46" t="str">
        <f>IF($I3797="","",_xlfn.LET(_xlpm.x,VLOOKUP($I3797,'2026-01-09_taxon-match'!$A$2:$N$81,8,FALSE),IF(_xlpm.x=0,"",_xlpm.x)))</f>
        <v/>
      </c>
      <c r="Q3797" s="46" t="str">
        <f>IF($I3797="","",_xlfn.LET(_xlpm.x,VLOOKUP($I3797,'2026-01-09_taxon-match'!$A$2:$N$81,9,FALSE),IF(_xlpm.x=0,"",_xlpm.x)))</f>
        <v/>
      </c>
      <c r="R3797" s="46" t="str">
        <f>IF($I3797="","",_xlfn.LET(_xlpm.x,VLOOKUP($I3797,'2026-01-09_taxon-match'!$A$2:$N$81,10,FALSE),IF(_xlpm.x=0,"",_xlpm.x)))</f>
        <v/>
      </c>
      <c r="S3797" s="46" t="str">
        <f>IF($I3797="","",_xlfn.LET(_xlpm.x,VLOOKUP($I3797,'2026-01-09_taxon-match'!$A$2:$N$81,11,FALSE),IF(_xlpm.x=0,"",_xlpm.x)))</f>
        <v/>
      </c>
      <c r="T3797" s="46" t="str">
        <f>IF($I3797="","",_xlfn.LET(_xlpm.x,VLOOKUP($I3797,'2026-01-09_taxon-match'!$A$2:$N$81,13,FALSE),IF(_xlpm.x=0,"",_xlpm.x)))</f>
        <v/>
      </c>
      <c r="U3797" s="15"/>
      <c r="V3797" s="46" t="s">
        <v>221</v>
      </c>
      <c r="W3797" s="15"/>
      <c r="X3797" s="15"/>
      <c r="Y3797" s="46" t="str">
        <f>IF(V3797="","",_xlfn.LET(_xlpm.x,VLOOKUP(V3797,'Drop-down_menus'!$D$2:$E$13,2,FALSE),IF(_xlpm.x=0,"",_xlpm.x)))</f>
        <v>https://orcid.org/0000-0002-5199-9817</v>
      </c>
      <c r="Z3797" s="46" t="str">
        <f>IF(W3797="","",_xlfn.LET(_xlpm.x,VLOOKUP(W3797,'Drop-down_menus'!$D$2:$E$13,2,FALSE),IF(_xlpm.x=0,"",_xlpm.x)))</f>
        <v/>
      </c>
      <c r="AA3797" s="46" t="str">
        <f>IF(X3797="","",_xlfn.LET(_xlpm.x,VLOOKUP(X3797,'Drop-down_menus'!$D$2:$E$13,2,FALSE),IF(_xlpm.x=0,"",_xlpm.x)))</f>
        <v/>
      </c>
      <c r="AB3797" s="14" t="s">
        <v>527</v>
      </c>
      <c r="AC3797" s="14" t="s">
        <v>528</v>
      </c>
      <c r="AD3797" s="46" t="s">
        <v>222</v>
      </c>
      <c r="AE3797" s="46" t="s">
        <v>28</v>
      </c>
      <c r="AF3797" s="46" t="s">
        <v>42</v>
      </c>
      <c r="AG3797" s="46" t="str">
        <f>IF(AE3797="","",_xlfn.LET(_xlpm.x,VLOOKUP(AE3797,'Drop-down_menus'!$D$2:$E$13,2,FALSE),IF(_xlpm.x=0,"",_xlpm.x)))</f>
        <v>https://orcid.org/0000-0002-9037-7623</v>
      </c>
      <c r="AH3797" s="46" t="str">
        <f>IF(AF3797="","",_xlfn.LET(_xlpm.x,VLOOKUP(AF3797,'Drop-down_menus'!$D$2:$E$13,2,FALSE),IF(_xlpm.x=0,"",_xlpm.x)))</f>
        <v/>
      </c>
    </row>
    <row r="3798" spans="1:34" ht="15" customHeight="1">
      <c r="A3798" s="46">
        <v>1342</v>
      </c>
      <c r="B3798" s="2">
        <v>4853</v>
      </c>
      <c r="C3798" s="46" t="s">
        <v>835</v>
      </c>
      <c r="D3798" s="46" t="b">
        <f>COUNTIF(Events!$B$2:$B$171, C3798) &gt; 0</f>
        <v>1</v>
      </c>
      <c r="E3798" s="15" t="s">
        <v>525</v>
      </c>
      <c r="F3798" s="15" t="s">
        <v>504</v>
      </c>
      <c r="G3798" s="15"/>
      <c r="H3798" s="15"/>
      <c r="I3798" s="15"/>
      <c r="J3798" s="46" t="str">
        <f>IF(I3798="","",_xlfn.LET(_xlpm.x,VLOOKUP(I3798,'2026-01-09_taxon-match'!$A$2:$N$81,4,FALSE),IF(_xlpm.x=0,"",_xlpm.x)))</f>
        <v/>
      </c>
      <c r="K3798" s="15"/>
      <c r="L3798" s="46" t="str">
        <f>IF(I3798="","",_xlfn.LET(_xlpm.x,VLOOKUP(I3798,'2026-01-09_taxon-match'!$A$2:$N$81,3,FALSE),IF(_xlpm.x=0,"",_xlpm.x)))</f>
        <v/>
      </c>
      <c r="M3798" s="46" t="str">
        <f>IF($I3798="","",_xlfn.LET(_xlpm.x,VLOOKUP($I3798,'2026-01-09_taxon-match'!$A$2:$N$81,5,FALSE),IF(_xlpm.x=0,"",_xlpm.x)))</f>
        <v/>
      </c>
      <c r="N3798" s="46" t="str">
        <f>IF($I3798="","",_xlfn.LET(_xlpm.x,VLOOKUP($I3798,'2026-01-09_taxon-match'!$A$2:$N$81,6,FALSE),IF(_xlpm.x=0,"",_xlpm.x)))</f>
        <v/>
      </c>
      <c r="O3798" s="46" t="str">
        <f>IF($I3798="","",_xlfn.LET(_xlpm.x,VLOOKUP($I3798,'2026-01-09_taxon-match'!$A$2:$N$81,7,FALSE),IF(_xlpm.x=0,"",_xlpm.x)))</f>
        <v/>
      </c>
      <c r="P3798" s="46" t="str">
        <f>IF($I3798="","",_xlfn.LET(_xlpm.x,VLOOKUP($I3798,'2026-01-09_taxon-match'!$A$2:$N$81,8,FALSE),IF(_xlpm.x=0,"",_xlpm.x)))</f>
        <v/>
      </c>
      <c r="Q3798" s="46" t="str">
        <f>IF($I3798="","",_xlfn.LET(_xlpm.x,VLOOKUP($I3798,'2026-01-09_taxon-match'!$A$2:$N$81,9,FALSE),IF(_xlpm.x=0,"",_xlpm.x)))</f>
        <v/>
      </c>
      <c r="R3798" s="46" t="str">
        <f>IF($I3798="","",_xlfn.LET(_xlpm.x,VLOOKUP($I3798,'2026-01-09_taxon-match'!$A$2:$N$81,10,FALSE),IF(_xlpm.x=0,"",_xlpm.x)))</f>
        <v/>
      </c>
      <c r="S3798" s="46" t="str">
        <f>IF($I3798="","",_xlfn.LET(_xlpm.x,VLOOKUP($I3798,'2026-01-09_taxon-match'!$A$2:$N$81,11,FALSE),IF(_xlpm.x=0,"",_xlpm.x)))</f>
        <v/>
      </c>
      <c r="T3798" s="46" t="str">
        <f>IF($I3798="","",_xlfn.LET(_xlpm.x,VLOOKUP($I3798,'2026-01-09_taxon-match'!$A$2:$N$81,13,FALSE),IF(_xlpm.x=0,"",_xlpm.x)))</f>
        <v/>
      </c>
      <c r="U3798" s="15"/>
      <c r="V3798" s="46" t="s">
        <v>221</v>
      </c>
      <c r="W3798" s="15"/>
      <c r="X3798" s="15"/>
      <c r="Y3798" s="46" t="str">
        <f>IF(V3798="","",_xlfn.LET(_xlpm.x,VLOOKUP(V3798,'Drop-down_menus'!$D$2:$E$13,2,FALSE),IF(_xlpm.x=0,"",_xlpm.x)))</f>
        <v>https://orcid.org/0000-0002-5199-9817</v>
      </c>
      <c r="Z3798" s="46" t="str">
        <f>IF(W3798="","",_xlfn.LET(_xlpm.x,VLOOKUP(W3798,'Drop-down_menus'!$D$2:$E$13,2,FALSE),IF(_xlpm.x=0,"",_xlpm.x)))</f>
        <v/>
      </c>
      <c r="AA3798" s="46" t="str">
        <f>IF(X3798="","",_xlfn.LET(_xlpm.x,VLOOKUP(X3798,'Drop-down_menus'!$D$2:$E$13,2,FALSE),IF(_xlpm.x=0,"",_xlpm.x)))</f>
        <v/>
      </c>
      <c r="AB3798" s="14" t="s">
        <v>527</v>
      </c>
      <c r="AC3798" s="14" t="s">
        <v>528</v>
      </c>
      <c r="AD3798" s="46" t="s">
        <v>222</v>
      </c>
      <c r="AE3798" s="46" t="s">
        <v>28</v>
      </c>
      <c r="AF3798" s="46" t="s">
        <v>42</v>
      </c>
      <c r="AG3798" s="46" t="str">
        <f>IF(AE3798="","",_xlfn.LET(_xlpm.x,VLOOKUP(AE3798,'Drop-down_menus'!$D$2:$E$13,2,FALSE),IF(_xlpm.x=0,"",_xlpm.x)))</f>
        <v>https://orcid.org/0000-0002-9037-7623</v>
      </c>
      <c r="AH3798" s="46" t="str">
        <f>IF(AF3798="","",_xlfn.LET(_xlpm.x,VLOOKUP(AF3798,'Drop-down_menus'!$D$2:$E$13,2,FALSE),IF(_xlpm.x=0,"",_xlpm.x)))</f>
        <v/>
      </c>
    </row>
    <row r="3799" spans="1:34" ht="15" customHeight="1">
      <c r="A3799" s="46">
        <v>1340</v>
      </c>
      <c r="B3799" s="2">
        <v>4854</v>
      </c>
      <c r="C3799" s="46" t="s">
        <v>835</v>
      </c>
      <c r="D3799" s="46" t="b">
        <f>COUNTIF(Events!$B$2:$B$171, C3799) &gt; 0</f>
        <v>1</v>
      </c>
      <c r="E3799" s="46" t="s">
        <v>215</v>
      </c>
      <c r="F3799" s="15" t="s">
        <v>504</v>
      </c>
      <c r="G3799" s="15"/>
      <c r="H3799" s="15"/>
      <c r="I3799" s="15"/>
      <c r="J3799" s="46" t="str">
        <f>IF(I3799="","",_xlfn.LET(_xlpm.x,VLOOKUP(I3799,'2026-01-09_taxon-match'!$A$2:$N$81,4,FALSE),IF(_xlpm.x=0,"",_xlpm.x)))</f>
        <v/>
      </c>
      <c r="K3799" s="15"/>
      <c r="L3799" s="46" t="str">
        <f>IF(I3799="","",_xlfn.LET(_xlpm.x,VLOOKUP(I3799,'2026-01-09_taxon-match'!$A$2:$N$81,3,FALSE),IF(_xlpm.x=0,"",_xlpm.x)))</f>
        <v/>
      </c>
      <c r="M3799" s="46" t="str">
        <f>IF($I3799="","",_xlfn.LET(_xlpm.x,VLOOKUP($I3799,'2026-01-09_taxon-match'!$A$2:$N$81,5,FALSE),IF(_xlpm.x=0,"",_xlpm.x)))</f>
        <v/>
      </c>
      <c r="N3799" s="46" t="str">
        <f>IF($I3799="","",_xlfn.LET(_xlpm.x,VLOOKUP($I3799,'2026-01-09_taxon-match'!$A$2:$N$81,6,FALSE),IF(_xlpm.x=0,"",_xlpm.x)))</f>
        <v/>
      </c>
      <c r="O3799" s="46" t="str">
        <f>IF($I3799="","",_xlfn.LET(_xlpm.x,VLOOKUP($I3799,'2026-01-09_taxon-match'!$A$2:$N$81,7,FALSE),IF(_xlpm.x=0,"",_xlpm.x)))</f>
        <v/>
      </c>
      <c r="P3799" s="46" t="str">
        <f>IF($I3799="","",_xlfn.LET(_xlpm.x,VLOOKUP($I3799,'2026-01-09_taxon-match'!$A$2:$N$81,8,FALSE),IF(_xlpm.x=0,"",_xlpm.x)))</f>
        <v/>
      </c>
      <c r="Q3799" s="46" t="str">
        <f>IF($I3799="","",_xlfn.LET(_xlpm.x,VLOOKUP($I3799,'2026-01-09_taxon-match'!$A$2:$N$81,9,FALSE),IF(_xlpm.x=0,"",_xlpm.x)))</f>
        <v/>
      </c>
      <c r="R3799" s="46" t="str">
        <f>IF($I3799="","",_xlfn.LET(_xlpm.x,VLOOKUP($I3799,'2026-01-09_taxon-match'!$A$2:$N$81,10,FALSE),IF(_xlpm.x=0,"",_xlpm.x)))</f>
        <v/>
      </c>
      <c r="S3799" s="46" t="str">
        <f>IF($I3799="","",_xlfn.LET(_xlpm.x,VLOOKUP($I3799,'2026-01-09_taxon-match'!$A$2:$N$81,11,FALSE),IF(_xlpm.x=0,"",_xlpm.x)))</f>
        <v/>
      </c>
      <c r="T3799" s="46" t="str">
        <f>IF($I3799="","",_xlfn.LET(_xlpm.x,VLOOKUP($I3799,'2026-01-09_taxon-match'!$A$2:$N$81,13,FALSE),IF(_xlpm.x=0,"",_xlpm.x)))</f>
        <v/>
      </c>
      <c r="U3799" s="15"/>
      <c r="V3799" s="46" t="s">
        <v>221</v>
      </c>
      <c r="W3799" s="15"/>
      <c r="X3799" s="15"/>
      <c r="Y3799" s="46" t="str">
        <f>IF(V3799="","",_xlfn.LET(_xlpm.x,VLOOKUP(V3799,'Drop-down_menus'!$D$2:$E$13,2,FALSE),IF(_xlpm.x=0,"",_xlpm.x)))</f>
        <v>https://orcid.org/0000-0002-5199-9817</v>
      </c>
      <c r="Z3799" s="46" t="str">
        <f>IF(W3799="","",_xlfn.LET(_xlpm.x,VLOOKUP(W3799,'Drop-down_menus'!$D$2:$E$13,2,FALSE),IF(_xlpm.x=0,"",_xlpm.x)))</f>
        <v/>
      </c>
      <c r="AA3799" s="46" t="str">
        <f>IF(X3799="","",_xlfn.LET(_xlpm.x,VLOOKUP(X3799,'Drop-down_menus'!$D$2:$E$13,2,FALSE),IF(_xlpm.x=0,"",_xlpm.x)))</f>
        <v/>
      </c>
      <c r="AB3799" s="14" t="s">
        <v>519</v>
      </c>
      <c r="AC3799" s="14" t="s">
        <v>523</v>
      </c>
      <c r="AD3799" s="46" t="s">
        <v>222</v>
      </c>
      <c r="AE3799" s="46" t="s">
        <v>28</v>
      </c>
      <c r="AF3799" s="46" t="s">
        <v>42</v>
      </c>
      <c r="AG3799" s="46" t="str">
        <f>IF(AE3799="","",_xlfn.LET(_xlpm.x,VLOOKUP(AE3799,'Drop-down_menus'!$D$2:$E$13,2,FALSE),IF(_xlpm.x=0,"",_xlpm.x)))</f>
        <v>https://orcid.org/0000-0002-9037-7623</v>
      </c>
      <c r="AH3799" s="46" t="str">
        <f>IF(AF3799="","",_xlfn.LET(_xlpm.x,VLOOKUP(AF3799,'Drop-down_menus'!$D$2:$E$13,2,FALSE),IF(_xlpm.x=0,"",_xlpm.x)))</f>
        <v/>
      </c>
    </row>
    <row r="3800" spans="1:34" ht="15" customHeight="1">
      <c r="A3800" s="46">
        <v>1341</v>
      </c>
      <c r="B3800" s="2">
        <v>4855</v>
      </c>
      <c r="C3800" s="46" t="s">
        <v>835</v>
      </c>
      <c r="D3800" s="46" t="b">
        <f>COUNTIF(Events!$B$2:$B$171, C3800) &gt; 0</f>
        <v>1</v>
      </c>
      <c r="E3800" s="46" t="s">
        <v>215</v>
      </c>
      <c r="F3800" s="15" t="s">
        <v>504</v>
      </c>
      <c r="G3800" s="15"/>
      <c r="H3800" s="15"/>
      <c r="I3800" s="15"/>
      <c r="J3800" s="46" t="str">
        <f>IF(I3800="","",_xlfn.LET(_xlpm.x,VLOOKUP(I3800,'2026-01-09_taxon-match'!$A$2:$N$81,4,FALSE),IF(_xlpm.x=0,"",_xlpm.x)))</f>
        <v/>
      </c>
      <c r="K3800" s="15"/>
      <c r="L3800" s="46" t="str">
        <f>IF(I3800="","",_xlfn.LET(_xlpm.x,VLOOKUP(I3800,'2026-01-09_taxon-match'!$A$2:$N$81,3,FALSE),IF(_xlpm.x=0,"",_xlpm.x)))</f>
        <v/>
      </c>
      <c r="M3800" s="46" t="str">
        <f>IF($I3800="","",_xlfn.LET(_xlpm.x,VLOOKUP($I3800,'2026-01-09_taxon-match'!$A$2:$N$81,5,FALSE),IF(_xlpm.x=0,"",_xlpm.x)))</f>
        <v/>
      </c>
      <c r="N3800" s="46" t="str">
        <f>IF($I3800="","",_xlfn.LET(_xlpm.x,VLOOKUP($I3800,'2026-01-09_taxon-match'!$A$2:$N$81,6,FALSE),IF(_xlpm.x=0,"",_xlpm.x)))</f>
        <v/>
      </c>
      <c r="O3800" s="46" t="str">
        <f>IF($I3800="","",_xlfn.LET(_xlpm.x,VLOOKUP($I3800,'2026-01-09_taxon-match'!$A$2:$N$81,7,FALSE),IF(_xlpm.x=0,"",_xlpm.x)))</f>
        <v/>
      </c>
      <c r="P3800" s="46" t="str">
        <f>IF($I3800="","",_xlfn.LET(_xlpm.x,VLOOKUP($I3800,'2026-01-09_taxon-match'!$A$2:$N$81,8,FALSE),IF(_xlpm.x=0,"",_xlpm.x)))</f>
        <v/>
      </c>
      <c r="Q3800" s="46" t="str">
        <f>IF($I3800="","",_xlfn.LET(_xlpm.x,VLOOKUP($I3800,'2026-01-09_taxon-match'!$A$2:$N$81,9,FALSE),IF(_xlpm.x=0,"",_xlpm.x)))</f>
        <v/>
      </c>
      <c r="R3800" s="46" t="str">
        <f>IF($I3800="","",_xlfn.LET(_xlpm.x,VLOOKUP($I3800,'2026-01-09_taxon-match'!$A$2:$N$81,10,FALSE),IF(_xlpm.x=0,"",_xlpm.x)))</f>
        <v/>
      </c>
      <c r="S3800" s="46" t="str">
        <f>IF($I3800="","",_xlfn.LET(_xlpm.x,VLOOKUP($I3800,'2026-01-09_taxon-match'!$A$2:$N$81,11,FALSE),IF(_xlpm.x=0,"",_xlpm.x)))</f>
        <v/>
      </c>
      <c r="T3800" s="46" t="str">
        <f>IF($I3800="","",_xlfn.LET(_xlpm.x,VLOOKUP($I3800,'2026-01-09_taxon-match'!$A$2:$N$81,13,FALSE),IF(_xlpm.x=0,"",_xlpm.x)))</f>
        <v/>
      </c>
      <c r="U3800" s="15"/>
      <c r="V3800" s="46" t="s">
        <v>221</v>
      </c>
      <c r="W3800" s="15"/>
      <c r="X3800" s="15"/>
      <c r="Y3800" s="46" t="str">
        <f>IF(V3800="","",_xlfn.LET(_xlpm.x,VLOOKUP(V3800,'Drop-down_menus'!$D$2:$E$13,2,FALSE),IF(_xlpm.x=0,"",_xlpm.x)))</f>
        <v>https://orcid.org/0000-0002-5199-9817</v>
      </c>
      <c r="Z3800" s="46" t="str">
        <f>IF(W3800="","",_xlfn.LET(_xlpm.x,VLOOKUP(W3800,'Drop-down_menus'!$D$2:$E$13,2,FALSE),IF(_xlpm.x=0,"",_xlpm.x)))</f>
        <v/>
      </c>
      <c r="AA3800" s="46" t="str">
        <f>IF(X3800="","",_xlfn.LET(_xlpm.x,VLOOKUP(X3800,'Drop-down_menus'!$D$2:$E$13,2,FALSE),IF(_xlpm.x=0,"",_xlpm.x)))</f>
        <v/>
      </c>
      <c r="AB3800" s="14" t="s">
        <v>519</v>
      </c>
      <c r="AC3800" s="14" t="s">
        <v>523</v>
      </c>
      <c r="AD3800" s="46" t="s">
        <v>222</v>
      </c>
      <c r="AE3800" s="46" t="s">
        <v>28</v>
      </c>
      <c r="AF3800" s="46" t="s">
        <v>42</v>
      </c>
      <c r="AG3800" s="46" t="str">
        <f>IF(AE3800="","",_xlfn.LET(_xlpm.x,VLOOKUP(AE3800,'Drop-down_menus'!$D$2:$E$13,2,FALSE),IF(_xlpm.x=0,"",_xlpm.x)))</f>
        <v>https://orcid.org/0000-0002-9037-7623</v>
      </c>
      <c r="AH3800" s="46" t="str">
        <f>IF(AF3800="","",_xlfn.LET(_xlpm.x,VLOOKUP(AF3800,'Drop-down_menus'!$D$2:$E$13,2,FALSE),IF(_xlpm.x=0,"",_xlpm.x)))</f>
        <v/>
      </c>
    </row>
    <row r="3801" spans="1:34" ht="15" customHeight="1">
      <c r="A3801" s="46">
        <v>1342</v>
      </c>
      <c r="B3801" s="2">
        <v>4856</v>
      </c>
      <c r="C3801" s="46" t="s">
        <v>835</v>
      </c>
      <c r="D3801" s="46" t="b">
        <f>COUNTIF(Events!$B$2:$B$171, C3801) &gt; 0</f>
        <v>1</v>
      </c>
      <c r="E3801" s="46" t="s">
        <v>215</v>
      </c>
      <c r="F3801" s="15" t="s">
        <v>504</v>
      </c>
      <c r="G3801" s="15"/>
      <c r="H3801" s="15"/>
      <c r="I3801" s="15"/>
      <c r="J3801" s="46" t="str">
        <f>IF(I3801="","",_xlfn.LET(_xlpm.x,VLOOKUP(I3801,'2026-01-09_taxon-match'!$A$2:$N$81,4,FALSE),IF(_xlpm.x=0,"",_xlpm.x)))</f>
        <v/>
      </c>
      <c r="K3801" s="15"/>
      <c r="L3801" s="46" t="str">
        <f>IF(I3801="","",_xlfn.LET(_xlpm.x,VLOOKUP(I3801,'2026-01-09_taxon-match'!$A$2:$N$81,3,FALSE),IF(_xlpm.x=0,"",_xlpm.x)))</f>
        <v/>
      </c>
      <c r="M3801" s="46" t="str">
        <f>IF($I3801="","",_xlfn.LET(_xlpm.x,VLOOKUP($I3801,'2026-01-09_taxon-match'!$A$2:$N$81,5,FALSE),IF(_xlpm.x=0,"",_xlpm.x)))</f>
        <v/>
      </c>
      <c r="N3801" s="46" t="str">
        <f>IF($I3801="","",_xlfn.LET(_xlpm.x,VLOOKUP($I3801,'2026-01-09_taxon-match'!$A$2:$N$81,6,FALSE),IF(_xlpm.x=0,"",_xlpm.x)))</f>
        <v/>
      </c>
      <c r="O3801" s="46" t="str">
        <f>IF($I3801="","",_xlfn.LET(_xlpm.x,VLOOKUP($I3801,'2026-01-09_taxon-match'!$A$2:$N$81,7,FALSE),IF(_xlpm.x=0,"",_xlpm.x)))</f>
        <v/>
      </c>
      <c r="P3801" s="46" t="str">
        <f>IF($I3801="","",_xlfn.LET(_xlpm.x,VLOOKUP($I3801,'2026-01-09_taxon-match'!$A$2:$N$81,8,FALSE),IF(_xlpm.x=0,"",_xlpm.x)))</f>
        <v/>
      </c>
      <c r="Q3801" s="46" t="str">
        <f>IF($I3801="","",_xlfn.LET(_xlpm.x,VLOOKUP($I3801,'2026-01-09_taxon-match'!$A$2:$N$81,9,FALSE),IF(_xlpm.x=0,"",_xlpm.x)))</f>
        <v/>
      </c>
      <c r="R3801" s="46" t="str">
        <f>IF($I3801="","",_xlfn.LET(_xlpm.x,VLOOKUP($I3801,'2026-01-09_taxon-match'!$A$2:$N$81,10,FALSE),IF(_xlpm.x=0,"",_xlpm.x)))</f>
        <v/>
      </c>
      <c r="S3801" s="46" t="str">
        <f>IF($I3801="","",_xlfn.LET(_xlpm.x,VLOOKUP($I3801,'2026-01-09_taxon-match'!$A$2:$N$81,11,FALSE),IF(_xlpm.x=0,"",_xlpm.x)))</f>
        <v/>
      </c>
      <c r="T3801" s="46" t="str">
        <f>IF($I3801="","",_xlfn.LET(_xlpm.x,VLOOKUP($I3801,'2026-01-09_taxon-match'!$A$2:$N$81,13,FALSE),IF(_xlpm.x=0,"",_xlpm.x)))</f>
        <v/>
      </c>
      <c r="U3801" s="15"/>
      <c r="V3801" s="46" t="s">
        <v>221</v>
      </c>
      <c r="W3801" s="15"/>
      <c r="X3801" s="15"/>
      <c r="Y3801" s="46" t="str">
        <f>IF(V3801="","",_xlfn.LET(_xlpm.x,VLOOKUP(V3801,'Drop-down_menus'!$D$2:$E$13,2,FALSE),IF(_xlpm.x=0,"",_xlpm.x)))</f>
        <v>https://orcid.org/0000-0002-5199-9817</v>
      </c>
      <c r="Z3801" s="46" t="str">
        <f>IF(W3801="","",_xlfn.LET(_xlpm.x,VLOOKUP(W3801,'Drop-down_menus'!$D$2:$E$13,2,FALSE),IF(_xlpm.x=0,"",_xlpm.x)))</f>
        <v/>
      </c>
      <c r="AA3801" s="46" t="str">
        <f>IF(X3801="","",_xlfn.LET(_xlpm.x,VLOOKUP(X3801,'Drop-down_menus'!$D$2:$E$13,2,FALSE),IF(_xlpm.x=0,"",_xlpm.x)))</f>
        <v/>
      </c>
      <c r="AB3801" s="14" t="s">
        <v>519</v>
      </c>
      <c r="AC3801" s="14" t="s">
        <v>523</v>
      </c>
      <c r="AD3801" s="46" t="s">
        <v>222</v>
      </c>
      <c r="AE3801" s="46" t="s">
        <v>28</v>
      </c>
      <c r="AF3801" s="46" t="s">
        <v>42</v>
      </c>
      <c r="AG3801" s="46" t="str">
        <f>IF(AE3801="","",_xlfn.LET(_xlpm.x,VLOOKUP(AE3801,'Drop-down_menus'!$D$2:$E$13,2,FALSE),IF(_xlpm.x=0,"",_xlpm.x)))</f>
        <v>https://orcid.org/0000-0002-9037-7623</v>
      </c>
      <c r="AH3801" s="46" t="str">
        <f>IF(AF3801="","",_xlfn.LET(_xlpm.x,VLOOKUP(AF3801,'Drop-down_menus'!$D$2:$E$13,2,FALSE),IF(_xlpm.x=0,"",_xlpm.x)))</f>
        <v/>
      </c>
    </row>
    <row r="3802" spans="1:34" ht="15" customHeight="1">
      <c r="A3802" s="46">
        <v>2032</v>
      </c>
      <c r="B3802" s="2">
        <v>4857</v>
      </c>
      <c r="C3802" s="46" t="s">
        <v>840</v>
      </c>
      <c r="D3802" s="46" t="b">
        <f>COUNTIF(Events!$B$2:$B$171, C3802) &gt; 0</f>
        <v>1</v>
      </c>
      <c r="E3802" s="46" t="s">
        <v>215</v>
      </c>
      <c r="F3802" s="15" t="s">
        <v>521</v>
      </c>
      <c r="G3802" s="15"/>
      <c r="H3802" s="15"/>
      <c r="I3802" s="15"/>
      <c r="J3802" s="46" t="str">
        <f>IF(I3802="","",_xlfn.LET(_xlpm.x,VLOOKUP(I3802,'2026-01-09_taxon-match'!$A$2:$N$81,4,FALSE),IF(_xlpm.x=0,"",_xlpm.x)))</f>
        <v/>
      </c>
      <c r="K3802" s="15"/>
      <c r="L3802" s="46" t="str">
        <f>IF(I3802="","",_xlfn.LET(_xlpm.x,VLOOKUP(I3802,'2026-01-09_taxon-match'!$A$2:$N$81,3,FALSE),IF(_xlpm.x=0,"",_xlpm.x)))</f>
        <v/>
      </c>
      <c r="M3802" s="46" t="str">
        <f>IF($I3802="","",_xlfn.LET(_xlpm.x,VLOOKUP($I3802,'2026-01-09_taxon-match'!$A$2:$N$81,5,FALSE),IF(_xlpm.x=0,"",_xlpm.x)))</f>
        <v/>
      </c>
      <c r="N3802" s="46" t="str">
        <f>IF($I3802="","",_xlfn.LET(_xlpm.x,VLOOKUP($I3802,'2026-01-09_taxon-match'!$A$2:$N$81,6,FALSE),IF(_xlpm.x=0,"",_xlpm.x)))</f>
        <v/>
      </c>
      <c r="O3802" s="46" t="str">
        <f>IF($I3802="","",_xlfn.LET(_xlpm.x,VLOOKUP($I3802,'2026-01-09_taxon-match'!$A$2:$N$81,7,FALSE),IF(_xlpm.x=0,"",_xlpm.x)))</f>
        <v/>
      </c>
      <c r="P3802" s="46" t="str">
        <f>IF($I3802="","",_xlfn.LET(_xlpm.x,VLOOKUP($I3802,'2026-01-09_taxon-match'!$A$2:$N$81,8,FALSE),IF(_xlpm.x=0,"",_xlpm.x)))</f>
        <v/>
      </c>
      <c r="Q3802" s="46" t="str">
        <f>IF($I3802="","",_xlfn.LET(_xlpm.x,VLOOKUP($I3802,'2026-01-09_taxon-match'!$A$2:$N$81,9,FALSE),IF(_xlpm.x=0,"",_xlpm.x)))</f>
        <v/>
      </c>
      <c r="R3802" s="46" t="str">
        <f>IF($I3802="","",_xlfn.LET(_xlpm.x,VLOOKUP($I3802,'2026-01-09_taxon-match'!$A$2:$N$81,10,FALSE),IF(_xlpm.x=0,"",_xlpm.x)))</f>
        <v/>
      </c>
      <c r="S3802" s="46" t="str">
        <f>IF($I3802="","",_xlfn.LET(_xlpm.x,VLOOKUP($I3802,'2026-01-09_taxon-match'!$A$2:$N$81,11,FALSE),IF(_xlpm.x=0,"",_xlpm.x)))</f>
        <v/>
      </c>
      <c r="T3802" s="46" t="str">
        <f>IF($I3802="","",_xlfn.LET(_xlpm.x,VLOOKUP($I3802,'2026-01-09_taxon-match'!$A$2:$N$81,13,FALSE),IF(_xlpm.x=0,"",_xlpm.x)))</f>
        <v/>
      </c>
      <c r="U3802" s="15"/>
      <c r="V3802" s="46" t="s">
        <v>221</v>
      </c>
      <c r="W3802" s="15"/>
      <c r="X3802" s="15"/>
      <c r="Y3802" s="46" t="str">
        <f>IF(V3802="","",_xlfn.LET(_xlpm.x,VLOOKUP(V3802,'Drop-down_menus'!$D$2:$E$13,2,FALSE),IF(_xlpm.x=0,"",_xlpm.x)))</f>
        <v>https://orcid.org/0000-0002-5199-9817</v>
      </c>
      <c r="Z3802" s="46" t="str">
        <f>IF(W3802="","",_xlfn.LET(_xlpm.x,VLOOKUP(W3802,'Drop-down_menus'!$D$2:$E$13,2,FALSE),IF(_xlpm.x=0,"",_xlpm.x)))</f>
        <v/>
      </c>
      <c r="AA3802" s="46" t="str">
        <f>IF(X3802="","",_xlfn.LET(_xlpm.x,VLOOKUP(X3802,'Drop-down_menus'!$D$2:$E$13,2,FALSE),IF(_xlpm.x=0,"",_xlpm.x)))</f>
        <v/>
      </c>
      <c r="AB3802" s="14" t="s">
        <v>519</v>
      </c>
      <c r="AC3802" s="14" t="s">
        <v>522</v>
      </c>
      <c r="AD3802" s="46" t="s">
        <v>222</v>
      </c>
      <c r="AE3802" s="46" t="s">
        <v>28</v>
      </c>
      <c r="AF3802" s="46" t="s">
        <v>42</v>
      </c>
      <c r="AG3802" s="46" t="str">
        <f>IF(AE3802="","",_xlfn.LET(_xlpm.x,VLOOKUP(AE3802,'Drop-down_menus'!$D$2:$E$13,2,FALSE),IF(_xlpm.x=0,"",_xlpm.x)))</f>
        <v>https://orcid.org/0000-0002-9037-7623</v>
      </c>
      <c r="AH3802" s="46" t="str">
        <f>IF(AF3802="","",_xlfn.LET(_xlpm.x,VLOOKUP(AF3802,'Drop-down_menus'!$D$2:$E$13,2,FALSE),IF(_xlpm.x=0,"",_xlpm.x)))</f>
        <v/>
      </c>
    </row>
    <row r="3803" spans="1:34" ht="15" customHeight="1">
      <c r="A3803" s="46">
        <v>2032</v>
      </c>
      <c r="B3803" s="2">
        <v>4858</v>
      </c>
      <c r="C3803" s="46" t="s">
        <v>840</v>
      </c>
      <c r="D3803" s="46" t="b">
        <f>COUNTIF(Events!$B$2:$B$171, C3803) &gt; 0</f>
        <v>1</v>
      </c>
      <c r="E3803" s="46" t="s">
        <v>215</v>
      </c>
      <c r="F3803" s="15" t="s">
        <v>521</v>
      </c>
      <c r="G3803" s="15"/>
      <c r="H3803" s="15"/>
      <c r="I3803" s="15"/>
      <c r="J3803" s="46" t="str">
        <f>IF(I3803="","",_xlfn.LET(_xlpm.x,VLOOKUP(I3803,'2026-01-09_taxon-match'!$A$2:$N$81,4,FALSE),IF(_xlpm.x=0,"",_xlpm.x)))</f>
        <v/>
      </c>
      <c r="K3803" s="15"/>
      <c r="L3803" s="46" t="str">
        <f>IF(I3803="","",_xlfn.LET(_xlpm.x,VLOOKUP(I3803,'2026-01-09_taxon-match'!$A$2:$N$81,3,FALSE),IF(_xlpm.x=0,"",_xlpm.x)))</f>
        <v/>
      </c>
      <c r="M3803" s="46" t="str">
        <f>IF($I3803="","",_xlfn.LET(_xlpm.x,VLOOKUP($I3803,'2026-01-09_taxon-match'!$A$2:$N$81,5,FALSE),IF(_xlpm.x=0,"",_xlpm.x)))</f>
        <v/>
      </c>
      <c r="N3803" s="46" t="str">
        <f>IF($I3803="","",_xlfn.LET(_xlpm.x,VLOOKUP($I3803,'2026-01-09_taxon-match'!$A$2:$N$81,6,FALSE),IF(_xlpm.x=0,"",_xlpm.x)))</f>
        <v/>
      </c>
      <c r="O3803" s="46" t="str">
        <f>IF($I3803="","",_xlfn.LET(_xlpm.x,VLOOKUP($I3803,'2026-01-09_taxon-match'!$A$2:$N$81,7,FALSE),IF(_xlpm.x=0,"",_xlpm.x)))</f>
        <v/>
      </c>
      <c r="P3803" s="46" t="str">
        <f>IF($I3803="","",_xlfn.LET(_xlpm.x,VLOOKUP($I3803,'2026-01-09_taxon-match'!$A$2:$N$81,8,FALSE),IF(_xlpm.x=0,"",_xlpm.x)))</f>
        <v/>
      </c>
      <c r="Q3803" s="46" t="str">
        <f>IF($I3803="","",_xlfn.LET(_xlpm.x,VLOOKUP($I3803,'2026-01-09_taxon-match'!$A$2:$N$81,9,FALSE),IF(_xlpm.x=0,"",_xlpm.x)))</f>
        <v/>
      </c>
      <c r="R3803" s="46" t="str">
        <f>IF($I3803="","",_xlfn.LET(_xlpm.x,VLOOKUP($I3803,'2026-01-09_taxon-match'!$A$2:$N$81,10,FALSE),IF(_xlpm.x=0,"",_xlpm.x)))</f>
        <v/>
      </c>
      <c r="S3803" s="46" t="str">
        <f>IF($I3803="","",_xlfn.LET(_xlpm.x,VLOOKUP($I3803,'2026-01-09_taxon-match'!$A$2:$N$81,11,FALSE),IF(_xlpm.x=0,"",_xlpm.x)))</f>
        <v/>
      </c>
      <c r="T3803" s="46" t="str">
        <f>IF($I3803="","",_xlfn.LET(_xlpm.x,VLOOKUP($I3803,'2026-01-09_taxon-match'!$A$2:$N$81,13,FALSE),IF(_xlpm.x=0,"",_xlpm.x)))</f>
        <v/>
      </c>
      <c r="U3803" s="15"/>
      <c r="V3803" s="46" t="s">
        <v>221</v>
      </c>
      <c r="W3803" s="15"/>
      <c r="X3803" s="15"/>
      <c r="Y3803" s="46" t="str">
        <f>IF(V3803="","",_xlfn.LET(_xlpm.x,VLOOKUP(V3803,'Drop-down_menus'!$D$2:$E$13,2,FALSE),IF(_xlpm.x=0,"",_xlpm.x)))</f>
        <v>https://orcid.org/0000-0002-5199-9817</v>
      </c>
      <c r="Z3803" s="46" t="str">
        <f>IF(W3803="","",_xlfn.LET(_xlpm.x,VLOOKUP(W3803,'Drop-down_menus'!$D$2:$E$13,2,FALSE),IF(_xlpm.x=0,"",_xlpm.x)))</f>
        <v/>
      </c>
      <c r="AA3803" s="46" t="str">
        <f>IF(X3803="","",_xlfn.LET(_xlpm.x,VLOOKUP(X3803,'Drop-down_menus'!$D$2:$E$13,2,FALSE),IF(_xlpm.x=0,"",_xlpm.x)))</f>
        <v/>
      </c>
      <c r="AB3803" s="14" t="s">
        <v>519</v>
      </c>
      <c r="AC3803" s="14" t="s">
        <v>529</v>
      </c>
      <c r="AD3803" s="46" t="s">
        <v>222</v>
      </c>
      <c r="AE3803" s="46" t="s">
        <v>28</v>
      </c>
      <c r="AF3803" s="46" t="s">
        <v>42</v>
      </c>
      <c r="AG3803" s="46" t="str">
        <f>IF(AE3803="","",_xlfn.LET(_xlpm.x,VLOOKUP(AE3803,'Drop-down_menus'!$D$2:$E$13,2,FALSE),IF(_xlpm.x=0,"",_xlpm.x)))</f>
        <v>https://orcid.org/0000-0002-9037-7623</v>
      </c>
      <c r="AH3803" s="46" t="str">
        <f>IF(AF3803="","",_xlfn.LET(_xlpm.x,VLOOKUP(AF3803,'Drop-down_menus'!$D$2:$E$13,2,FALSE),IF(_xlpm.x=0,"",_xlpm.x)))</f>
        <v/>
      </c>
    </row>
    <row r="3804" spans="1:34" ht="15" customHeight="1">
      <c r="A3804" s="46">
        <v>2032</v>
      </c>
      <c r="B3804" s="2">
        <v>4859</v>
      </c>
      <c r="C3804" s="46" t="s">
        <v>840</v>
      </c>
      <c r="D3804" s="46" t="b">
        <f>COUNTIF(Events!$B$2:$B$171, C3804) &gt; 0</f>
        <v>1</v>
      </c>
      <c r="E3804" s="46" t="s">
        <v>215</v>
      </c>
      <c r="F3804" s="15" t="s">
        <v>521</v>
      </c>
      <c r="G3804" s="15"/>
      <c r="H3804" s="15"/>
      <c r="I3804" s="15"/>
      <c r="J3804" s="46" t="str">
        <f>IF(I3804="","",_xlfn.LET(_xlpm.x,VLOOKUP(I3804,'2026-01-09_taxon-match'!$A$2:$N$81,4,FALSE),IF(_xlpm.x=0,"",_xlpm.x)))</f>
        <v/>
      </c>
      <c r="K3804" s="15"/>
      <c r="L3804" s="46" t="str">
        <f>IF(I3804="","",_xlfn.LET(_xlpm.x,VLOOKUP(I3804,'2026-01-09_taxon-match'!$A$2:$N$81,3,FALSE),IF(_xlpm.x=0,"",_xlpm.x)))</f>
        <v/>
      </c>
      <c r="M3804" s="46" t="str">
        <f>IF($I3804="","",_xlfn.LET(_xlpm.x,VLOOKUP($I3804,'2026-01-09_taxon-match'!$A$2:$N$81,5,FALSE),IF(_xlpm.x=0,"",_xlpm.x)))</f>
        <v/>
      </c>
      <c r="N3804" s="46" t="str">
        <f>IF($I3804="","",_xlfn.LET(_xlpm.x,VLOOKUP($I3804,'2026-01-09_taxon-match'!$A$2:$N$81,6,FALSE),IF(_xlpm.x=0,"",_xlpm.x)))</f>
        <v/>
      </c>
      <c r="O3804" s="46" t="str">
        <f>IF($I3804="","",_xlfn.LET(_xlpm.x,VLOOKUP($I3804,'2026-01-09_taxon-match'!$A$2:$N$81,7,FALSE),IF(_xlpm.x=0,"",_xlpm.x)))</f>
        <v/>
      </c>
      <c r="P3804" s="46" t="str">
        <f>IF($I3804="","",_xlfn.LET(_xlpm.x,VLOOKUP($I3804,'2026-01-09_taxon-match'!$A$2:$N$81,8,FALSE),IF(_xlpm.x=0,"",_xlpm.x)))</f>
        <v/>
      </c>
      <c r="Q3804" s="46" t="str">
        <f>IF($I3804="","",_xlfn.LET(_xlpm.x,VLOOKUP($I3804,'2026-01-09_taxon-match'!$A$2:$N$81,9,FALSE),IF(_xlpm.x=0,"",_xlpm.x)))</f>
        <v/>
      </c>
      <c r="R3804" s="46" t="str">
        <f>IF($I3804="","",_xlfn.LET(_xlpm.x,VLOOKUP($I3804,'2026-01-09_taxon-match'!$A$2:$N$81,10,FALSE),IF(_xlpm.x=0,"",_xlpm.x)))</f>
        <v/>
      </c>
      <c r="S3804" s="46" t="str">
        <f>IF($I3804="","",_xlfn.LET(_xlpm.x,VLOOKUP($I3804,'2026-01-09_taxon-match'!$A$2:$N$81,11,FALSE),IF(_xlpm.x=0,"",_xlpm.x)))</f>
        <v/>
      </c>
      <c r="T3804" s="46" t="str">
        <f>IF($I3804="","",_xlfn.LET(_xlpm.x,VLOOKUP($I3804,'2026-01-09_taxon-match'!$A$2:$N$81,13,FALSE),IF(_xlpm.x=0,"",_xlpm.x)))</f>
        <v/>
      </c>
      <c r="U3804" s="15"/>
      <c r="V3804" s="46" t="s">
        <v>221</v>
      </c>
      <c r="W3804" s="15"/>
      <c r="X3804" s="15"/>
      <c r="Y3804" s="46" t="str">
        <f>IF(V3804="","",_xlfn.LET(_xlpm.x,VLOOKUP(V3804,'Drop-down_menus'!$D$2:$E$13,2,FALSE),IF(_xlpm.x=0,"",_xlpm.x)))</f>
        <v>https://orcid.org/0000-0002-5199-9817</v>
      </c>
      <c r="Z3804" s="46" t="str">
        <f>IF(W3804="","",_xlfn.LET(_xlpm.x,VLOOKUP(W3804,'Drop-down_menus'!$D$2:$E$13,2,FALSE),IF(_xlpm.x=0,"",_xlpm.x)))</f>
        <v/>
      </c>
      <c r="AA3804" s="46" t="str">
        <f>IF(X3804="","",_xlfn.LET(_xlpm.x,VLOOKUP(X3804,'Drop-down_menus'!$D$2:$E$13,2,FALSE),IF(_xlpm.x=0,"",_xlpm.x)))</f>
        <v/>
      </c>
      <c r="AB3804" s="14" t="s">
        <v>519</v>
      </c>
      <c r="AC3804" s="14" t="s">
        <v>522</v>
      </c>
      <c r="AD3804" s="46" t="s">
        <v>222</v>
      </c>
      <c r="AE3804" s="46" t="s">
        <v>28</v>
      </c>
      <c r="AF3804" s="46" t="s">
        <v>42</v>
      </c>
      <c r="AG3804" s="46" t="str">
        <f>IF(AE3804="","",_xlfn.LET(_xlpm.x,VLOOKUP(AE3804,'Drop-down_menus'!$D$2:$E$13,2,FALSE),IF(_xlpm.x=0,"",_xlpm.x)))</f>
        <v>https://orcid.org/0000-0002-9037-7623</v>
      </c>
      <c r="AH3804" s="46" t="str">
        <f>IF(AF3804="","",_xlfn.LET(_xlpm.x,VLOOKUP(AF3804,'Drop-down_menus'!$D$2:$E$13,2,FALSE),IF(_xlpm.x=0,"",_xlpm.x)))</f>
        <v/>
      </c>
    </row>
    <row r="3805" spans="1:34" ht="15" customHeight="1">
      <c r="A3805" s="46">
        <v>2032</v>
      </c>
      <c r="B3805" s="2">
        <v>4860</v>
      </c>
      <c r="C3805" s="46" t="s">
        <v>840</v>
      </c>
      <c r="D3805" s="46" t="b">
        <f>COUNTIF(Events!$B$2:$B$171, C3805) &gt; 0</f>
        <v>1</v>
      </c>
      <c r="E3805" s="15" t="s">
        <v>530</v>
      </c>
      <c r="F3805" s="15" t="s">
        <v>531</v>
      </c>
      <c r="G3805" s="15"/>
      <c r="H3805" s="15"/>
      <c r="I3805" s="15"/>
      <c r="J3805" s="46" t="str">
        <f>IF(I3805="","",_xlfn.LET(_xlpm.x,VLOOKUP(I3805,'2026-01-09_taxon-match'!$A$2:$N$81,4,FALSE),IF(_xlpm.x=0,"",_xlpm.x)))</f>
        <v/>
      </c>
      <c r="K3805" s="15"/>
      <c r="L3805" s="46" t="str">
        <f>IF(I3805="","",_xlfn.LET(_xlpm.x,VLOOKUP(I3805,'2026-01-09_taxon-match'!$A$2:$N$81,3,FALSE),IF(_xlpm.x=0,"",_xlpm.x)))</f>
        <v/>
      </c>
      <c r="M3805" s="46" t="str">
        <f>IF($I3805="","",_xlfn.LET(_xlpm.x,VLOOKUP($I3805,'2026-01-09_taxon-match'!$A$2:$N$81,5,FALSE),IF(_xlpm.x=0,"",_xlpm.x)))</f>
        <v/>
      </c>
      <c r="N3805" s="46" t="str">
        <f>IF($I3805="","",_xlfn.LET(_xlpm.x,VLOOKUP($I3805,'2026-01-09_taxon-match'!$A$2:$N$81,6,FALSE),IF(_xlpm.x=0,"",_xlpm.x)))</f>
        <v/>
      </c>
      <c r="O3805" s="46" t="str">
        <f>IF($I3805="","",_xlfn.LET(_xlpm.x,VLOOKUP($I3805,'2026-01-09_taxon-match'!$A$2:$N$81,7,FALSE),IF(_xlpm.x=0,"",_xlpm.x)))</f>
        <v/>
      </c>
      <c r="P3805" s="46" t="str">
        <f>IF($I3805="","",_xlfn.LET(_xlpm.x,VLOOKUP($I3805,'2026-01-09_taxon-match'!$A$2:$N$81,8,FALSE),IF(_xlpm.x=0,"",_xlpm.x)))</f>
        <v/>
      </c>
      <c r="Q3805" s="46" t="str">
        <f>IF($I3805="","",_xlfn.LET(_xlpm.x,VLOOKUP($I3805,'2026-01-09_taxon-match'!$A$2:$N$81,9,FALSE),IF(_xlpm.x=0,"",_xlpm.x)))</f>
        <v/>
      </c>
      <c r="R3805" s="46" t="str">
        <f>IF($I3805="","",_xlfn.LET(_xlpm.x,VLOOKUP($I3805,'2026-01-09_taxon-match'!$A$2:$N$81,10,FALSE),IF(_xlpm.x=0,"",_xlpm.x)))</f>
        <v/>
      </c>
      <c r="S3805" s="46" t="str">
        <f>IF($I3805="","",_xlfn.LET(_xlpm.x,VLOOKUP($I3805,'2026-01-09_taxon-match'!$A$2:$N$81,11,FALSE),IF(_xlpm.x=0,"",_xlpm.x)))</f>
        <v/>
      </c>
      <c r="T3805" s="46" t="str">
        <f>IF($I3805="","",_xlfn.LET(_xlpm.x,VLOOKUP($I3805,'2026-01-09_taxon-match'!$A$2:$N$81,13,FALSE),IF(_xlpm.x=0,"",_xlpm.x)))</f>
        <v/>
      </c>
      <c r="U3805" s="15"/>
      <c r="V3805" s="46" t="s">
        <v>221</v>
      </c>
      <c r="W3805" s="15"/>
      <c r="X3805" s="15"/>
      <c r="Y3805" s="46" t="str">
        <f>IF(V3805="","",_xlfn.LET(_xlpm.x,VLOOKUP(V3805,'Drop-down_menus'!$D$2:$E$13,2,FALSE),IF(_xlpm.x=0,"",_xlpm.x)))</f>
        <v>https://orcid.org/0000-0002-5199-9817</v>
      </c>
      <c r="Z3805" s="46" t="str">
        <f>IF(W3805="","",_xlfn.LET(_xlpm.x,VLOOKUP(W3805,'Drop-down_menus'!$D$2:$E$13,2,FALSE),IF(_xlpm.x=0,"",_xlpm.x)))</f>
        <v/>
      </c>
      <c r="AA3805" s="46" t="str">
        <f>IF(X3805="","",_xlfn.LET(_xlpm.x,VLOOKUP(X3805,'Drop-down_menus'!$D$2:$E$13,2,FALSE),IF(_xlpm.x=0,"",_xlpm.x)))</f>
        <v/>
      </c>
      <c r="AB3805" s="14" t="s">
        <v>245</v>
      </c>
      <c r="AC3805" s="14"/>
      <c r="AD3805" s="46" t="s">
        <v>222</v>
      </c>
      <c r="AE3805" s="46" t="s">
        <v>28</v>
      </c>
      <c r="AF3805" s="46" t="s">
        <v>42</v>
      </c>
      <c r="AG3805" s="46" t="str">
        <f>IF(AE3805="","",_xlfn.LET(_xlpm.x,VLOOKUP(AE3805,'Drop-down_menus'!$D$2:$E$13,2,FALSE),IF(_xlpm.x=0,"",_xlpm.x)))</f>
        <v>https://orcid.org/0000-0002-9037-7623</v>
      </c>
      <c r="AH3805" s="46" t="str">
        <f>IF(AF3805="","",_xlfn.LET(_xlpm.x,VLOOKUP(AF3805,'Drop-down_menus'!$D$2:$E$13,2,FALSE),IF(_xlpm.x=0,"",_xlpm.x)))</f>
        <v/>
      </c>
    </row>
    <row r="3806" spans="1:34" ht="15" customHeight="1">
      <c r="A3806" s="46">
        <v>2032</v>
      </c>
      <c r="B3806" s="2">
        <v>4861</v>
      </c>
      <c r="C3806" s="46" t="s">
        <v>840</v>
      </c>
      <c r="D3806" s="46" t="b">
        <f>COUNTIF(Events!$B$2:$B$171, C3806) &gt; 0</f>
        <v>1</v>
      </c>
      <c r="E3806" s="15" t="s">
        <v>164</v>
      </c>
      <c r="F3806" s="15" t="s">
        <v>1082</v>
      </c>
      <c r="G3806" s="15"/>
      <c r="H3806" s="15"/>
      <c r="I3806" s="15"/>
      <c r="J3806" s="46" t="str">
        <f>IF(I3806="","",_xlfn.LET(_xlpm.x,VLOOKUP(I3806,'2026-01-09_taxon-match'!$A$2:$N$81,4,FALSE),IF(_xlpm.x=0,"",_xlpm.x)))</f>
        <v/>
      </c>
      <c r="K3806" s="15"/>
      <c r="L3806" s="46" t="str">
        <f>IF(I3806="","",_xlfn.LET(_xlpm.x,VLOOKUP(I3806,'2026-01-09_taxon-match'!$A$2:$N$81,3,FALSE),IF(_xlpm.x=0,"",_xlpm.x)))</f>
        <v/>
      </c>
      <c r="M3806" s="46" t="str">
        <f>IF($I3806="","",_xlfn.LET(_xlpm.x,VLOOKUP($I3806,'2026-01-09_taxon-match'!$A$2:$N$81,5,FALSE),IF(_xlpm.x=0,"",_xlpm.x)))</f>
        <v/>
      </c>
      <c r="N3806" s="46" t="str">
        <f>IF($I3806="","",_xlfn.LET(_xlpm.x,VLOOKUP($I3806,'2026-01-09_taxon-match'!$A$2:$N$81,6,FALSE),IF(_xlpm.x=0,"",_xlpm.x)))</f>
        <v/>
      </c>
      <c r="O3806" s="46" t="str">
        <f>IF($I3806="","",_xlfn.LET(_xlpm.x,VLOOKUP($I3806,'2026-01-09_taxon-match'!$A$2:$N$81,7,FALSE),IF(_xlpm.x=0,"",_xlpm.x)))</f>
        <v/>
      </c>
      <c r="P3806" s="46" t="str">
        <f>IF($I3806="","",_xlfn.LET(_xlpm.x,VLOOKUP($I3806,'2026-01-09_taxon-match'!$A$2:$N$81,8,FALSE),IF(_xlpm.x=0,"",_xlpm.x)))</f>
        <v/>
      </c>
      <c r="Q3806" s="46" t="str">
        <f>IF($I3806="","",_xlfn.LET(_xlpm.x,VLOOKUP($I3806,'2026-01-09_taxon-match'!$A$2:$N$81,9,FALSE),IF(_xlpm.x=0,"",_xlpm.x)))</f>
        <v/>
      </c>
      <c r="R3806" s="46" t="str">
        <f>IF($I3806="","",_xlfn.LET(_xlpm.x,VLOOKUP($I3806,'2026-01-09_taxon-match'!$A$2:$N$81,10,FALSE),IF(_xlpm.x=0,"",_xlpm.x)))</f>
        <v/>
      </c>
      <c r="S3806" s="46" t="str">
        <f>IF($I3806="","",_xlfn.LET(_xlpm.x,VLOOKUP($I3806,'2026-01-09_taxon-match'!$A$2:$N$81,11,FALSE),IF(_xlpm.x=0,"",_xlpm.x)))</f>
        <v/>
      </c>
      <c r="T3806" s="46" t="str">
        <f>IF($I3806="","",_xlfn.LET(_xlpm.x,VLOOKUP($I3806,'2026-01-09_taxon-match'!$A$2:$N$81,13,FALSE),IF(_xlpm.x=0,"",_xlpm.x)))</f>
        <v/>
      </c>
      <c r="U3806" s="15"/>
      <c r="V3806" s="46" t="s">
        <v>221</v>
      </c>
      <c r="W3806" s="15"/>
      <c r="X3806" s="15"/>
      <c r="Y3806" s="46" t="str">
        <f>IF(V3806="","",_xlfn.LET(_xlpm.x,VLOOKUP(V3806,'Drop-down_menus'!$D$2:$E$13,2,FALSE),IF(_xlpm.x=0,"",_xlpm.x)))</f>
        <v>https://orcid.org/0000-0002-5199-9817</v>
      </c>
      <c r="Z3806" s="46" t="str">
        <f>IF(W3806="","",_xlfn.LET(_xlpm.x,VLOOKUP(W3806,'Drop-down_menus'!$D$2:$E$13,2,FALSE),IF(_xlpm.x=0,"",_xlpm.x)))</f>
        <v/>
      </c>
      <c r="AA3806" s="46" t="str">
        <f>IF(X3806="","",_xlfn.LET(_xlpm.x,VLOOKUP(X3806,'Drop-down_menus'!$D$2:$E$13,2,FALSE),IF(_xlpm.x=0,"",_xlpm.x)))</f>
        <v/>
      </c>
      <c r="AB3806" s="14" t="s">
        <v>197</v>
      </c>
      <c r="AC3806" s="14"/>
      <c r="AD3806" s="46" t="s">
        <v>222</v>
      </c>
      <c r="AE3806" s="46" t="s">
        <v>28</v>
      </c>
      <c r="AF3806" s="46" t="s">
        <v>42</v>
      </c>
      <c r="AG3806" s="46" t="str">
        <f>IF(AE3806="","",_xlfn.LET(_xlpm.x,VLOOKUP(AE3806,'Drop-down_menus'!$D$2:$E$13,2,FALSE),IF(_xlpm.x=0,"",_xlpm.x)))</f>
        <v>https://orcid.org/0000-0002-9037-7623</v>
      </c>
      <c r="AH3806" s="46" t="str">
        <f>IF(AF3806="","",_xlfn.LET(_xlpm.x,VLOOKUP(AF3806,'Drop-down_menus'!$D$2:$E$13,2,FALSE),IF(_xlpm.x=0,"",_xlpm.x)))</f>
        <v/>
      </c>
    </row>
    <row r="3807" spans="1:34" ht="15" customHeight="1">
      <c r="A3807" s="46">
        <v>2032</v>
      </c>
      <c r="B3807" s="2">
        <v>4862</v>
      </c>
      <c r="C3807" s="46" t="s">
        <v>840</v>
      </c>
      <c r="D3807" s="46" t="b">
        <f>COUNTIF(Events!$B$2:$B$171, C3807) &gt; 0</f>
        <v>1</v>
      </c>
      <c r="E3807" s="15" t="s">
        <v>164</v>
      </c>
      <c r="F3807" s="15" t="s">
        <v>1082</v>
      </c>
      <c r="G3807" s="15"/>
      <c r="H3807" s="15"/>
      <c r="I3807" s="15"/>
      <c r="J3807" s="46" t="str">
        <f>IF(I3807="","",_xlfn.LET(_xlpm.x,VLOOKUP(I3807,'2026-01-09_taxon-match'!$A$2:$N$81,4,FALSE),IF(_xlpm.x=0,"",_xlpm.x)))</f>
        <v/>
      </c>
      <c r="K3807" s="15"/>
      <c r="L3807" s="46" t="str">
        <f>IF(I3807="","",_xlfn.LET(_xlpm.x,VLOOKUP(I3807,'2026-01-09_taxon-match'!$A$2:$N$81,3,FALSE),IF(_xlpm.x=0,"",_xlpm.x)))</f>
        <v/>
      </c>
      <c r="M3807" s="46" t="str">
        <f>IF($I3807="","",_xlfn.LET(_xlpm.x,VLOOKUP($I3807,'2026-01-09_taxon-match'!$A$2:$N$81,5,FALSE),IF(_xlpm.x=0,"",_xlpm.x)))</f>
        <v/>
      </c>
      <c r="N3807" s="46" t="str">
        <f>IF($I3807="","",_xlfn.LET(_xlpm.x,VLOOKUP($I3807,'2026-01-09_taxon-match'!$A$2:$N$81,6,FALSE),IF(_xlpm.x=0,"",_xlpm.x)))</f>
        <v/>
      </c>
      <c r="O3807" s="46" t="str">
        <f>IF($I3807="","",_xlfn.LET(_xlpm.x,VLOOKUP($I3807,'2026-01-09_taxon-match'!$A$2:$N$81,7,FALSE),IF(_xlpm.x=0,"",_xlpm.x)))</f>
        <v/>
      </c>
      <c r="P3807" s="46" t="str">
        <f>IF($I3807="","",_xlfn.LET(_xlpm.x,VLOOKUP($I3807,'2026-01-09_taxon-match'!$A$2:$N$81,8,FALSE),IF(_xlpm.x=0,"",_xlpm.x)))</f>
        <v/>
      </c>
      <c r="Q3807" s="46" t="str">
        <f>IF($I3807="","",_xlfn.LET(_xlpm.x,VLOOKUP($I3807,'2026-01-09_taxon-match'!$A$2:$N$81,9,FALSE),IF(_xlpm.x=0,"",_xlpm.x)))</f>
        <v/>
      </c>
      <c r="R3807" s="46" t="str">
        <f>IF($I3807="","",_xlfn.LET(_xlpm.x,VLOOKUP($I3807,'2026-01-09_taxon-match'!$A$2:$N$81,10,FALSE),IF(_xlpm.x=0,"",_xlpm.x)))</f>
        <v/>
      </c>
      <c r="S3807" s="46" t="str">
        <f>IF($I3807="","",_xlfn.LET(_xlpm.x,VLOOKUP($I3807,'2026-01-09_taxon-match'!$A$2:$N$81,11,FALSE),IF(_xlpm.x=0,"",_xlpm.x)))</f>
        <v/>
      </c>
      <c r="T3807" s="46" t="str">
        <f>IF($I3807="","",_xlfn.LET(_xlpm.x,VLOOKUP($I3807,'2026-01-09_taxon-match'!$A$2:$N$81,13,FALSE),IF(_xlpm.x=0,"",_xlpm.x)))</f>
        <v/>
      </c>
      <c r="U3807" s="15"/>
      <c r="V3807" s="46" t="s">
        <v>221</v>
      </c>
      <c r="W3807" s="15"/>
      <c r="X3807" s="15"/>
      <c r="Y3807" s="46" t="str">
        <f>IF(V3807="","",_xlfn.LET(_xlpm.x,VLOOKUP(V3807,'Drop-down_menus'!$D$2:$E$13,2,FALSE),IF(_xlpm.x=0,"",_xlpm.x)))</f>
        <v>https://orcid.org/0000-0002-5199-9817</v>
      </c>
      <c r="Z3807" s="46" t="str">
        <f>IF(W3807="","",_xlfn.LET(_xlpm.x,VLOOKUP(W3807,'Drop-down_menus'!$D$2:$E$13,2,FALSE),IF(_xlpm.x=0,"",_xlpm.x)))</f>
        <v/>
      </c>
      <c r="AA3807" s="46" t="str">
        <f>IF(X3807="","",_xlfn.LET(_xlpm.x,VLOOKUP(X3807,'Drop-down_menus'!$D$2:$E$13,2,FALSE),IF(_xlpm.x=0,"",_xlpm.x)))</f>
        <v/>
      </c>
      <c r="AB3807" s="14" t="s">
        <v>197</v>
      </c>
      <c r="AC3807" s="14"/>
      <c r="AD3807" s="46" t="s">
        <v>222</v>
      </c>
      <c r="AE3807" s="46" t="s">
        <v>28</v>
      </c>
      <c r="AF3807" s="46" t="s">
        <v>42</v>
      </c>
      <c r="AG3807" s="46" t="str">
        <f>IF(AE3807="","",_xlfn.LET(_xlpm.x,VLOOKUP(AE3807,'Drop-down_menus'!$D$2:$E$13,2,FALSE),IF(_xlpm.x=0,"",_xlpm.x)))</f>
        <v>https://orcid.org/0000-0002-9037-7623</v>
      </c>
      <c r="AH3807" s="46" t="str">
        <f>IF(AF3807="","",_xlfn.LET(_xlpm.x,VLOOKUP(AF3807,'Drop-down_menus'!$D$2:$E$13,2,FALSE),IF(_xlpm.x=0,"",_xlpm.x)))</f>
        <v/>
      </c>
    </row>
    <row r="3808" spans="1:34" ht="15" customHeight="1">
      <c r="A3808" s="46">
        <v>2032</v>
      </c>
      <c r="B3808" s="2">
        <v>4863</v>
      </c>
      <c r="C3808" s="46" t="s">
        <v>840</v>
      </c>
      <c r="D3808" s="46" t="b">
        <f>COUNTIF(Events!$B$2:$B$171, C3808) &gt; 0</f>
        <v>1</v>
      </c>
      <c r="E3808" s="15" t="s">
        <v>164</v>
      </c>
      <c r="F3808" s="15" t="s">
        <v>1082</v>
      </c>
      <c r="G3808" s="15"/>
      <c r="H3808" s="15"/>
      <c r="I3808" s="15"/>
      <c r="J3808" s="46" t="str">
        <f>IF(I3808="","",_xlfn.LET(_xlpm.x,VLOOKUP(I3808,'2026-01-09_taxon-match'!$A$2:$N$81,4,FALSE),IF(_xlpm.x=0,"",_xlpm.x)))</f>
        <v/>
      </c>
      <c r="K3808" s="15"/>
      <c r="L3808" s="46" t="str">
        <f>IF(I3808="","",_xlfn.LET(_xlpm.x,VLOOKUP(I3808,'2026-01-09_taxon-match'!$A$2:$N$81,3,FALSE),IF(_xlpm.x=0,"",_xlpm.x)))</f>
        <v/>
      </c>
      <c r="M3808" s="46" t="str">
        <f>IF($I3808="","",_xlfn.LET(_xlpm.x,VLOOKUP($I3808,'2026-01-09_taxon-match'!$A$2:$N$81,5,FALSE),IF(_xlpm.x=0,"",_xlpm.x)))</f>
        <v/>
      </c>
      <c r="N3808" s="46" t="str">
        <f>IF($I3808="","",_xlfn.LET(_xlpm.x,VLOOKUP($I3808,'2026-01-09_taxon-match'!$A$2:$N$81,6,FALSE),IF(_xlpm.x=0,"",_xlpm.x)))</f>
        <v/>
      </c>
      <c r="O3808" s="46" t="str">
        <f>IF($I3808="","",_xlfn.LET(_xlpm.x,VLOOKUP($I3808,'2026-01-09_taxon-match'!$A$2:$N$81,7,FALSE),IF(_xlpm.x=0,"",_xlpm.x)))</f>
        <v/>
      </c>
      <c r="P3808" s="46" t="str">
        <f>IF($I3808="","",_xlfn.LET(_xlpm.x,VLOOKUP($I3808,'2026-01-09_taxon-match'!$A$2:$N$81,8,FALSE),IF(_xlpm.x=0,"",_xlpm.x)))</f>
        <v/>
      </c>
      <c r="Q3808" s="46" t="str">
        <f>IF($I3808="","",_xlfn.LET(_xlpm.x,VLOOKUP($I3808,'2026-01-09_taxon-match'!$A$2:$N$81,9,FALSE),IF(_xlpm.x=0,"",_xlpm.x)))</f>
        <v/>
      </c>
      <c r="R3808" s="46" t="str">
        <f>IF($I3808="","",_xlfn.LET(_xlpm.x,VLOOKUP($I3808,'2026-01-09_taxon-match'!$A$2:$N$81,10,FALSE),IF(_xlpm.x=0,"",_xlpm.x)))</f>
        <v/>
      </c>
      <c r="S3808" s="46" t="str">
        <f>IF($I3808="","",_xlfn.LET(_xlpm.x,VLOOKUP($I3808,'2026-01-09_taxon-match'!$A$2:$N$81,11,FALSE),IF(_xlpm.x=0,"",_xlpm.x)))</f>
        <v/>
      </c>
      <c r="T3808" s="46" t="str">
        <f>IF($I3808="","",_xlfn.LET(_xlpm.x,VLOOKUP($I3808,'2026-01-09_taxon-match'!$A$2:$N$81,13,FALSE),IF(_xlpm.x=0,"",_xlpm.x)))</f>
        <v/>
      </c>
      <c r="U3808" s="15"/>
      <c r="V3808" s="46" t="s">
        <v>221</v>
      </c>
      <c r="W3808" s="15"/>
      <c r="X3808" s="15"/>
      <c r="Y3808" s="46" t="str">
        <f>IF(V3808="","",_xlfn.LET(_xlpm.x,VLOOKUP(V3808,'Drop-down_menus'!$D$2:$E$13,2,FALSE),IF(_xlpm.x=0,"",_xlpm.x)))</f>
        <v>https://orcid.org/0000-0002-5199-9817</v>
      </c>
      <c r="Z3808" s="46" t="str">
        <f>IF(W3808="","",_xlfn.LET(_xlpm.x,VLOOKUP(W3808,'Drop-down_menus'!$D$2:$E$13,2,FALSE),IF(_xlpm.x=0,"",_xlpm.x)))</f>
        <v/>
      </c>
      <c r="AA3808" s="46" t="str">
        <f>IF(X3808="","",_xlfn.LET(_xlpm.x,VLOOKUP(X3808,'Drop-down_menus'!$D$2:$E$13,2,FALSE),IF(_xlpm.x=0,"",_xlpm.x)))</f>
        <v/>
      </c>
      <c r="AB3808" s="14" t="s">
        <v>197</v>
      </c>
      <c r="AC3808" s="14"/>
      <c r="AD3808" s="46" t="s">
        <v>222</v>
      </c>
      <c r="AE3808" s="46" t="s">
        <v>28</v>
      </c>
      <c r="AF3808" s="46" t="s">
        <v>42</v>
      </c>
      <c r="AG3808" s="46" t="str">
        <f>IF(AE3808="","",_xlfn.LET(_xlpm.x,VLOOKUP(AE3808,'Drop-down_menus'!$D$2:$E$13,2,FALSE),IF(_xlpm.x=0,"",_xlpm.x)))</f>
        <v>https://orcid.org/0000-0002-9037-7623</v>
      </c>
      <c r="AH3808" s="46" t="str">
        <f>IF(AF3808="","",_xlfn.LET(_xlpm.x,VLOOKUP(AF3808,'Drop-down_menus'!$D$2:$E$13,2,FALSE),IF(_xlpm.x=0,"",_xlpm.x)))</f>
        <v/>
      </c>
    </row>
    <row r="3809" spans="1:34" ht="15" customHeight="1">
      <c r="A3809" s="46">
        <v>2032</v>
      </c>
      <c r="B3809" s="2">
        <v>4864</v>
      </c>
      <c r="C3809" s="46" t="s">
        <v>840</v>
      </c>
      <c r="D3809" s="46" t="b">
        <f>COUNTIF(Events!$B$2:$B$171, C3809) &gt; 0</f>
        <v>1</v>
      </c>
      <c r="E3809" s="15" t="s">
        <v>164</v>
      </c>
      <c r="F3809" s="15" t="s">
        <v>1082</v>
      </c>
      <c r="G3809" s="15"/>
      <c r="H3809" s="15"/>
      <c r="I3809" s="15"/>
      <c r="J3809" s="46" t="str">
        <f>IF(I3809="","",_xlfn.LET(_xlpm.x,VLOOKUP(I3809,'2026-01-09_taxon-match'!$A$2:$N$81,4,FALSE),IF(_xlpm.x=0,"",_xlpm.x)))</f>
        <v/>
      </c>
      <c r="K3809" s="15"/>
      <c r="L3809" s="46" t="str">
        <f>IF(I3809="","",_xlfn.LET(_xlpm.x,VLOOKUP(I3809,'2026-01-09_taxon-match'!$A$2:$N$81,3,FALSE),IF(_xlpm.x=0,"",_xlpm.x)))</f>
        <v/>
      </c>
      <c r="M3809" s="46" t="str">
        <f>IF($I3809="","",_xlfn.LET(_xlpm.x,VLOOKUP($I3809,'2026-01-09_taxon-match'!$A$2:$N$81,5,FALSE),IF(_xlpm.x=0,"",_xlpm.x)))</f>
        <v/>
      </c>
      <c r="N3809" s="46" t="str">
        <f>IF($I3809="","",_xlfn.LET(_xlpm.x,VLOOKUP($I3809,'2026-01-09_taxon-match'!$A$2:$N$81,6,FALSE),IF(_xlpm.x=0,"",_xlpm.x)))</f>
        <v/>
      </c>
      <c r="O3809" s="46" t="str">
        <f>IF($I3809="","",_xlfn.LET(_xlpm.x,VLOOKUP($I3809,'2026-01-09_taxon-match'!$A$2:$N$81,7,FALSE),IF(_xlpm.x=0,"",_xlpm.x)))</f>
        <v/>
      </c>
      <c r="P3809" s="46" t="str">
        <f>IF($I3809="","",_xlfn.LET(_xlpm.x,VLOOKUP($I3809,'2026-01-09_taxon-match'!$A$2:$N$81,8,FALSE),IF(_xlpm.x=0,"",_xlpm.x)))</f>
        <v/>
      </c>
      <c r="Q3809" s="46" t="str">
        <f>IF($I3809="","",_xlfn.LET(_xlpm.x,VLOOKUP($I3809,'2026-01-09_taxon-match'!$A$2:$N$81,9,FALSE),IF(_xlpm.x=0,"",_xlpm.x)))</f>
        <v/>
      </c>
      <c r="R3809" s="46" t="str">
        <f>IF($I3809="","",_xlfn.LET(_xlpm.x,VLOOKUP($I3809,'2026-01-09_taxon-match'!$A$2:$N$81,10,FALSE),IF(_xlpm.x=0,"",_xlpm.x)))</f>
        <v/>
      </c>
      <c r="S3809" s="46" t="str">
        <f>IF($I3809="","",_xlfn.LET(_xlpm.x,VLOOKUP($I3809,'2026-01-09_taxon-match'!$A$2:$N$81,11,FALSE),IF(_xlpm.x=0,"",_xlpm.x)))</f>
        <v/>
      </c>
      <c r="T3809" s="46" t="str">
        <f>IF($I3809="","",_xlfn.LET(_xlpm.x,VLOOKUP($I3809,'2026-01-09_taxon-match'!$A$2:$N$81,13,FALSE),IF(_xlpm.x=0,"",_xlpm.x)))</f>
        <v/>
      </c>
      <c r="U3809" s="15"/>
      <c r="V3809" s="46" t="s">
        <v>221</v>
      </c>
      <c r="W3809" s="15"/>
      <c r="X3809" s="15"/>
      <c r="Y3809" s="46" t="str">
        <f>IF(V3809="","",_xlfn.LET(_xlpm.x,VLOOKUP(V3809,'Drop-down_menus'!$D$2:$E$13,2,FALSE),IF(_xlpm.x=0,"",_xlpm.x)))</f>
        <v>https://orcid.org/0000-0002-5199-9817</v>
      </c>
      <c r="Z3809" s="46" t="str">
        <f>IF(W3809="","",_xlfn.LET(_xlpm.x,VLOOKUP(W3809,'Drop-down_menus'!$D$2:$E$13,2,FALSE),IF(_xlpm.x=0,"",_xlpm.x)))</f>
        <v/>
      </c>
      <c r="AA3809" s="46" t="str">
        <f>IF(X3809="","",_xlfn.LET(_xlpm.x,VLOOKUP(X3809,'Drop-down_menus'!$D$2:$E$13,2,FALSE),IF(_xlpm.x=0,"",_xlpm.x)))</f>
        <v/>
      </c>
      <c r="AB3809" s="14" t="s">
        <v>197</v>
      </c>
      <c r="AC3809" s="14"/>
      <c r="AD3809" s="46" t="s">
        <v>222</v>
      </c>
      <c r="AE3809" s="46" t="s">
        <v>28</v>
      </c>
      <c r="AF3809" s="46" t="s">
        <v>42</v>
      </c>
      <c r="AG3809" s="46" t="str">
        <f>IF(AE3809="","",_xlfn.LET(_xlpm.x,VLOOKUP(AE3809,'Drop-down_menus'!$D$2:$E$13,2,FALSE),IF(_xlpm.x=0,"",_xlpm.x)))</f>
        <v>https://orcid.org/0000-0002-9037-7623</v>
      </c>
      <c r="AH3809" s="46" t="str">
        <f>IF(AF3809="","",_xlfn.LET(_xlpm.x,VLOOKUP(AF3809,'Drop-down_menus'!$D$2:$E$13,2,FALSE),IF(_xlpm.x=0,"",_xlpm.x)))</f>
        <v/>
      </c>
    </row>
    <row r="3810" spans="1:34" ht="15" customHeight="1">
      <c r="A3810" s="46">
        <v>2032</v>
      </c>
      <c r="B3810" s="2">
        <v>4865</v>
      </c>
      <c r="C3810" s="46" t="s">
        <v>840</v>
      </c>
      <c r="D3810" s="46" t="b">
        <f>COUNTIF(Events!$B$2:$B$171, C3810) &gt; 0</f>
        <v>1</v>
      </c>
      <c r="E3810" s="15" t="s">
        <v>164</v>
      </c>
      <c r="F3810" s="15" t="s">
        <v>1082</v>
      </c>
      <c r="G3810" s="15"/>
      <c r="H3810" s="15"/>
      <c r="I3810" s="15"/>
      <c r="J3810" s="46" t="str">
        <f>IF(I3810="","",_xlfn.LET(_xlpm.x,VLOOKUP(I3810,'2026-01-09_taxon-match'!$A$2:$N$81,4,FALSE),IF(_xlpm.x=0,"",_xlpm.x)))</f>
        <v/>
      </c>
      <c r="K3810" s="15"/>
      <c r="L3810" s="46" t="str">
        <f>IF(I3810="","",_xlfn.LET(_xlpm.x,VLOOKUP(I3810,'2026-01-09_taxon-match'!$A$2:$N$81,3,FALSE),IF(_xlpm.x=0,"",_xlpm.x)))</f>
        <v/>
      </c>
      <c r="M3810" s="46" t="str">
        <f>IF($I3810="","",_xlfn.LET(_xlpm.x,VLOOKUP($I3810,'2026-01-09_taxon-match'!$A$2:$N$81,5,FALSE),IF(_xlpm.x=0,"",_xlpm.x)))</f>
        <v/>
      </c>
      <c r="N3810" s="46" t="str">
        <f>IF($I3810="","",_xlfn.LET(_xlpm.x,VLOOKUP($I3810,'2026-01-09_taxon-match'!$A$2:$N$81,6,FALSE),IF(_xlpm.x=0,"",_xlpm.x)))</f>
        <v/>
      </c>
      <c r="O3810" s="46" t="str">
        <f>IF($I3810="","",_xlfn.LET(_xlpm.x,VLOOKUP($I3810,'2026-01-09_taxon-match'!$A$2:$N$81,7,FALSE),IF(_xlpm.x=0,"",_xlpm.x)))</f>
        <v/>
      </c>
      <c r="P3810" s="46" t="str">
        <f>IF($I3810="","",_xlfn.LET(_xlpm.x,VLOOKUP($I3810,'2026-01-09_taxon-match'!$A$2:$N$81,8,FALSE),IF(_xlpm.x=0,"",_xlpm.x)))</f>
        <v/>
      </c>
      <c r="Q3810" s="46" t="str">
        <f>IF($I3810="","",_xlfn.LET(_xlpm.x,VLOOKUP($I3810,'2026-01-09_taxon-match'!$A$2:$N$81,9,FALSE),IF(_xlpm.x=0,"",_xlpm.x)))</f>
        <v/>
      </c>
      <c r="R3810" s="46" t="str">
        <f>IF($I3810="","",_xlfn.LET(_xlpm.x,VLOOKUP($I3810,'2026-01-09_taxon-match'!$A$2:$N$81,10,FALSE),IF(_xlpm.x=0,"",_xlpm.x)))</f>
        <v/>
      </c>
      <c r="S3810" s="46" t="str">
        <f>IF($I3810="","",_xlfn.LET(_xlpm.x,VLOOKUP($I3810,'2026-01-09_taxon-match'!$A$2:$N$81,11,FALSE),IF(_xlpm.x=0,"",_xlpm.x)))</f>
        <v/>
      </c>
      <c r="T3810" s="46" t="str">
        <f>IF($I3810="","",_xlfn.LET(_xlpm.x,VLOOKUP($I3810,'2026-01-09_taxon-match'!$A$2:$N$81,13,FALSE),IF(_xlpm.x=0,"",_xlpm.x)))</f>
        <v/>
      </c>
      <c r="U3810" s="15"/>
      <c r="V3810" s="46" t="s">
        <v>221</v>
      </c>
      <c r="W3810" s="15"/>
      <c r="X3810" s="15"/>
      <c r="Y3810" s="46" t="str">
        <f>IF(V3810="","",_xlfn.LET(_xlpm.x,VLOOKUP(V3810,'Drop-down_menus'!$D$2:$E$13,2,FALSE),IF(_xlpm.x=0,"",_xlpm.x)))</f>
        <v>https://orcid.org/0000-0002-5199-9817</v>
      </c>
      <c r="Z3810" s="46" t="str">
        <f>IF(W3810="","",_xlfn.LET(_xlpm.x,VLOOKUP(W3810,'Drop-down_menus'!$D$2:$E$13,2,FALSE),IF(_xlpm.x=0,"",_xlpm.x)))</f>
        <v/>
      </c>
      <c r="AA3810" s="46" t="str">
        <f>IF(X3810="","",_xlfn.LET(_xlpm.x,VLOOKUP(X3810,'Drop-down_menus'!$D$2:$E$13,2,FALSE),IF(_xlpm.x=0,"",_xlpm.x)))</f>
        <v/>
      </c>
      <c r="AB3810" s="14" t="s">
        <v>197</v>
      </c>
      <c r="AC3810" s="14"/>
      <c r="AD3810" s="46" t="s">
        <v>222</v>
      </c>
      <c r="AE3810" s="46" t="s">
        <v>28</v>
      </c>
      <c r="AF3810" s="46" t="s">
        <v>42</v>
      </c>
      <c r="AG3810" s="46" t="str">
        <f>IF(AE3810="","",_xlfn.LET(_xlpm.x,VLOOKUP(AE3810,'Drop-down_menus'!$D$2:$E$13,2,FALSE),IF(_xlpm.x=0,"",_xlpm.x)))</f>
        <v>https://orcid.org/0000-0002-9037-7623</v>
      </c>
      <c r="AH3810" s="46" t="str">
        <f>IF(AF3810="","",_xlfn.LET(_xlpm.x,VLOOKUP(AF3810,'Drop-down_menus'!$D$2:$E$13,2,FALSE),IF(_xlpm.x=0,"",_xlpm.x)))</f>
        <v/>
      </c>
    </row>
    <row r="3811" spans="1:34" ht="15" customHeight="1">
      <c r="A3811" s="46">
        <v>2032</v>
      </c>
      <c r="B3811" s="2">
        <v>4866</v>
      </c>
      <c r="C3811" s="46" t="s">
        <v>840</v>
      </c>
      <c r="D3811" s="46" t="b">
        <f>COUNTIF(Events!$B$2:$B$171, C3811) &gt; 0</f>
        <v>1</v>
      </c>
      <c r="E3811" s="15" t="s">
        <v>164</v>
      </c>
      <c r="F3811" s="15" t="s">
        <v>1082</v>
      </c>
      <c r="G3811" s="15"/>
      <c r="H3811" s="15"/>
      <c r="I3811" s="15"/>
      <c r="J3811" s="46" t="str">
        <f>IF(I3811="","",_xlfn.LET(_xlpm.x,VLOOKUP(I3811,'2026-01-09_taxon-match'!$A$2:$N$81,4,FALSE),IF(_xlpm.x=0,"",_xlpm.x)))</f>
        <v/>
      </c>
      <c r="K3811" s="15"/>
      <c r="L3811" s="46" t="str">
        <f>IF(I3811="","",_xlfn.LET(_xlpm.x,VLOOKUP(I3811,'2026-01-09_taxon-match'!$A$2:$N$81,3,FALSE),IF(_xlpm.x=0,"",_xlpm.x)))</f>
        <v/>
      </c>
      <c r="M3811" s="46" t="str">
        <f>IF($I3811="","",_xlfn.LET(_xlpm.x,VLOOKUP($I3811,'2026-01-09_taxon-match'!$A$2:$N$81,5,FALSE),IF(_xlpm.x=0,"",_xlpm.x)))</f>
        <v/>
      </c>
      <c r="N3811" s="46" t="str">
        <f>IF($I3811="","",_xlfn.LET(_xlpm.x,VLOOKUP($I3811,'2026-01-09_taxon-match'!$A$2:$N$81,6,FALSE),IF(_xlpm.x=0,"",_xlpm.x)))</f>
        <v/>
      </c>
      <c r="O3811" s="46" t="str">
        <f>IF($I3811="","",_xlfn.LET(_xlpm.x,VLOOKUP($I3811,'2026-01-09_taxon-match'!$A$2:$N$81,7,FALSE),IF(_xlpm.x=0,"",_xlpm.x)))</f>
        <v/>
      </c>
      <c r="P3811" s="46" t="str">
        <f>IF($I3811="","",_xlfn.LET(_xlpm.x,VLOOKUP($I3811,'2026-01-09_taxon-match'!$A$2:$N$81,8,FALSE),IF(_xlpm.x=0,"",_xlpm.x)))</f>
        <v/>
      </c>
      <c r="Q3811" s="46" t="str">
        <f>IF($I3811="","",_xlfn.LET(_xlpm.x,VLOOKUP($I3811,'2026-01-09_taxon-match'!$A$2:$N$81,9,FALSE),IF(_xlpm.x=0,"",_xlpm.x)))</f>
        <v/>
      </c>
      <c r="R3811" s="46" t="str">
        <f>IF($I3811="","",_xlfn.LET(_xlpm.x,VLOOKUP($I3811,'2026-01-09_taxon-match'!$A$2:$N$81,10,FALSE),IF(_xlpm.x=0,"",_xlpm.x)))</f>
        <v/>
      </c>
      <c r="S3811" s="46" t="str">
        <f>IF($I3811="","",_xlfn.LET(_xlpm.x,VLOOKUP($I3811,'2026-01-09_taxon-match'!$A$2:$N$81,11,FALSE),IF(_xlpm.x=0,"",_xlpm.x)))</f>
        <v/>
      </c>
      <c r="T3811" s="46" t="str">
        <f>IF($I3811="","",_xlfn.LET(_xlpm.x,VLOOKUP($I3811,'2026-01-09_taxon-match'!$A$2:$N$81,13,FALSE),IF(_xlpm.x=0,"",_xlpm.x)))</f>
        <v/>
      </c>
      <c r="U3811" s="15"/>
      <c r="V3811" s="46" t="s">
        <v>221</v>
      </c>
      <c r="W3811" s="15"/>
      <c r="X3811" s="15"/>
      <c r="Y3811" s="46" t="str">
        <f>IF(V3811="","",_xlfn.LET(_xlpm.x,VLOOKUP(V3811,'Drop-down_menus'!$D$2:$E$13,2,FALSE),IF(_xlpm.x=0,"",_xlpm.x)))</f>
        <v>https://orcid.org/0000-0002-5199-9817</v>
      </c>
      <c r="Z3811" s="46" t="str">
        <f>IF(W3811="","",_xlfn.LET(_xlpm.x,VLOOKUP(W3811,'Drop-down_menus'!$D$2:$E$13,2,FALSE),IF(_xlpm.x=0,"",_xlpm.x)))</f>
        <v/>
      </c>
      <c r="AA3811" s="46" t="str">
        <f>IF(X3811="","",_xlfn.LET(_xlpm.x,VLOOKUP(X3811,'Drop-down_menus'!$D$2:$E$13,2,FALSE),IF(_xlpm.x=0,"",_xlpm.x)))</f>
        <v/>
      </c>
      <c r="AB3811" s="14" t="s">
        <v>197</v>
      </c>
      <c r="AC3811" s="14"/>
      <c r="AD3811" s="46" t="s">
        <v>222</v>
      </c>
      <c r="AE3811" s="46" t="s">
        <v>28</v>
      </c>
      <c r="AF3811" s="46" t="s">
        <v>42</v>
      </c>
      <c r="AG3811" s="46" t="str">
        <f>IF(AE3811="","",_xlfn.LET(_xlpm.x,VLOOKUP(AE3811,'Drop-down_menus'!$D$2:$E$13,2,FALSE),IF(_xlpm.x=0,"",_xlpm.x)))</f>
        <v>https://orcid.org/0000-0002-9037-7623</v>
      </c>
      <c r="AH3811" s="46" t="str">
        <f>IF(AF3811="","",_xlfn.LET(_xlpm.x,VLOOKUP(AF3811,'Drop-down_menus'!$D$2:$E$13,2,FALSE),IF(_xlpm.x=0,"",_xlpm.x)))</f>
        <v/>
      </c>
    </row>
    <row r="3812" spans="1:34" ht="15" customHeight="1">
      <c r="A3812" s="46">
        <v>2032</v>
      </c>
      <c r="B3812" s="2">
        <v>4867</v>
      </c>
      <c r="C3812" s="46" t="s">
        <v>840</v>
      </c>
      <c r="D3812" s="46" t="b">
        <f>COUNTIF(Events!$B$2:$B$171, C3812) &gt; 0</f>
        <v>1</v>
      </c>
      <c r="E3812" s="15" t="s">
        <v>164</v>
      </c>
      <c r="F3812" s="15" t="s">
        <v>1082</v>
      </c>
      <c r="G3812" s="15"/>
      <c r="H3812" s="15"/>
      <c r="I3812" s="15"/>
      <c r="J3812" s="46" t="str">
        <f>IF(I3812="","",_xlfn.LET(_xlpm.x,VLOOKUP(I3812,'2026-01-09_taxon-match'!$A$2:$N$81,4,FALSE),IF(_xlpm.x=0,"",_xlpm.x)))</f>
        <v/>
      </c>
      <c r="K3812" s="15"/>
      <c r="L3812" s="46" t="str">
        <f>IF(I3812="","",_xlfn.LET(_xlpm.x,VLOOKUP(I3812,'2026-01-09_taxon-match'!$A$2:$N$81,3,FALSE),IF(_xlpm.x=0,"",_xlpm.x)))</f>
        <v/>
      </c>
      <c r="M3812" s="46" t="str">
        <f>IF($I3812="","",_xlfn.LET(_xlpm.x,VLOOKUP($I3812,'2026-01-09_taxon-match'!$A$2:$N$81,5,FALSE),IF(_xlpm.x=0,"",_xlpm.x)))</f>
        <v/>
      </c>
      <c r="N3812" s="46" t="str">
        <f>IF($I3812="","",_xlfn.LET(_xlpm.x,VLOOKUP($I3812,'2026-01-09_taxon-match'!$A$2:$N$81,6,FALSE),IF(_xlpm.x=0,"",_xlpm.x)))</f>
        <v/>
      </c>
      <c r="O3812" s="46" t="str">
        <f>IF($I3812="","",_xlfn.LET(_xlpm.x,VLOOKUP($I3812,'2026-01-09_taxon-match'!$A$2:$N$81,7,FALSE),IF(_xlpm.x=0,"",_xlpm.x)))</f>
        <v/>
      </c>
      <c r="P3812" s="46" t="str">
        <f>IF($I3812="","",_xlfn.LET(_xlpm.x,VLOOKUP($I3812,'2026-01-09_taxon-match'!$A$2:$N$81,8,FALSE),IF(_xlpm.x=0,"",_xlpm.x)))</f>
        <v/>
      </c>
      <c r="Q3812" s="46" t="str">
        <f>IF($I3812="","",_xlfn.LET(_xlpm.x,VLOOKUP($I3812,'2026-01-09_taxon-match'!$A$2:$N$81,9,FALSE),IF(_xlpm.x=0,"",_xlpm.x)))</f>
        <v/>
      </c>
      <c r="R3812" s="46" t="str">
        <f>IF($I3812="","",_xlfn.LET(_xlpm.x,VLOOKUP($I3812,'2026-01-09_taxon-match'!$A$2:$N$81,10,FALSE),IF(_xlpm.x=0,"",_xlpm.x)))</f>
        <v/>
      </c>
      <c r="S3812" s="46" t="str">
        <f>IF($I3812="","",_xlfn.LET(_xlpm.x,VLOOKUP($I3812,'2026-01-09_taxon-match'!$A$2:$N$81,11,FALSE),IF(_xlpm.x=0,"",_xlpm.x)))</f>
        <v/>
      </c>
      <c r="T3812" s="46" t="str">
        <f>IF($I3812="","",_xlfn.LET(_xlpm.x,VLOOKUP($I3812,'2026-01-09_taxon-match'!$A$2:$N$81,13,FALSE),IF(_xlpm.x=0,"",_xlpm.x)))</f>
        <v/>
      </c>
      <c r="U3812" s="15"/>
      <c r="V3812" s="46" t="s">
        <v>221</v>
      </c>
      <c r="W3812" s="15"/>
      <c r="X3812" s="15"/>
      <c r="Y3812" s="46" t="str">
        <f>IF(V3812="","",_xlfn.LET(_xlpm.x,VLOOKUP(V3812,'Drop-down_menus'!$D$2:$E$13,2,FALSE),IF(_xlpm.x=0,"",_xlpm.x)))</f>
        <v>https://orcid.org/0000-0002-5199-9817</v>
      </c>
      <c r="Z3812" s="46" t="str">
        <f>IF(W3812="","",_xlfn.LET(_xlpm.x,VLOOKUP(W3812,'Drop-down_menus'!$D$2:$E$13,2,FALSE),IF(_xlpm.x=0,"",_xlpm.x)))</f>
        <v/>
      </c>
      <c r="AA3812" s="46" t="str">
        <f>IF(X3812="","",_xlfn.LET(_xlpm.x,VLOOKUP(X3812,'Drop-down_menus'!$D$2:$E$13,2,FALSE),IF(_xlpm.x=0,"",_xlpm.x)))</f>
        <v/>
      </c>
      <c r="AB3812" s="14" t="s">
        <v>197</v>
      </c>
      <c r="AC3812" s="14"/>
      <c r="AD3812" s="46" t="s">
        <v>222</v>
      </c>
      <c r="AE3812" s="46" t="s">
        <v>28</v>
      </c>
      <c r="AF3812" s="46" t="s">
        <v>42</v>
      </c>
      <c r="AG3812" s="46" t="str">
        <f>IF(AE3812="","",_xlfn.LET(_xlpm.x,VLOOKUP(AE3812,'Drop-down_menus'!$D$2:$E$13,2,FALSE),IF(_xlpm.x=0,"",_xlpm.x)))</f>
        <v>https://orcid.org/0000-0002-9037-7623</v>
      </c>
      <c r="AH3812" s="46" t="str">
        <f>IF(AF3812="","",_xlfn.LET(_xlpm.x,VLOOKUP(AF3812,'Drop-down_menus'!$D$2:$E$13,2,FALSE),IF(_xlpm.x=0,"",_xlpm.x)))</f>
        <v/>
      </c>
    </row>
    <row r="3813" spans="1:34" ht="15" customHeight="1">
      <c r="A3813" s="46">
        <v>2032</v>
      </c>
      <c r="B3813" s="2">
        <v>4868</v>
      </c>
      <c r="C3813" s="46" t="s">
        <v>840</v>
      </c>
      <c r="D3813" s="46" t="b">
        <f>COUNTIF(Events!$B$2:$B$171, C3813) &gt; 0</f>
        <v>1</v>
      </c>
      <c r="E3813" s="15" t="s">
        <v>525</v>
      </c>
      <c r="F3813" s="15" t="s">
        <v>1082</v>
      </c>
      <c r="G3813" s="15"/>
      <c r="H3813" s="15"/>
      <c r="I3813" s="15"/>
      <c r="J3813" s="46" t="str">
        <f>IF(I3813="","",_xlfn.LET(_xlpm.x,VLOOKUP(I3813,'2026-01-09_taxon-match'!$A$2:$N$81,4,FALSE),IF(_xlpm.x=0,"",_xlpm.x)))</f>
        <v/>
      </c>
      <c r="K3813" s="15"/>
      <c r="L3813" s="46" t="str">
        <f>IF(I3813="","",_xlfn.LET(_xlpm.x,VLOOKUP(I3813,'2026-01-09_taxon-match'!$A$2:$N$81,3,FALSE),IF(_xlpm.x=0,"",_xlpm.x)))</f>
        <v/>
      </c>
      <c r="M3813" s="46" t="str">
        <f>IF($I3813="","",_xlfn.LET(_xlpm.x,VLOOKUP($I3813,'2026-01-09_taxon-match'!$A$2:$N$81,5,FALSE),IF(_xlpm.x=0,"",_xlpm.x)))</f>
        <v/>
      </c>
      <c r="N3813" s="46" t="str">
        <f>IF($I3813="","",_xlfn.LET(_xlpm.x,VLOOKUP($I3813,'2026-01-09_taxon-match'!$A$2:$N$81,6,FALSE),IF(_xlpm.x=0,"",_xlpm.x)))</f>
        <v/>
      </c>
      <c r="O3813" s="46" t="str">
        <f>IF($I3813="","",_xlfn.LET(_xlpm.x,VLOOKUP($I3813,'2026-01-09_taxon-match'!$A$2:$N$81,7,FALSE),IF(_xlpm.x=0,"",_xlpm.x)))</f>
        <v/>
      </c>
      <c r="P3813" s="46" t="str">
        <f>IF($I3813="","",_xlfn.LET(_xlpm.x,VLOOKUP($I3813,'2026-01-09_taxon-match'!$A$2:$N$81,8,FALSE),IF(_xlpm.x=0,"",_xlpm.x)))</f>
        <v/>
      </c>
      <c r="Q3813" s="46" t="str">
        <f>IF($I3813="","",_xlfn.LET(_xlpm.x,VLOOKUP($I3813,'2026-01-09_taxon-match'!$A$2:$N$81,9,FALSE),IF(_xlpm.x=0,"",_xlpm.x)))</f>
        <v/>
      </c>
      <c r="R3813" s="46" t="str">
        <f>IF($I3813="","",_xlfn.LET(_xlpm.x,VLOOKUP($I3813,'2026-01-09_taxon-match'!$A$2:$N$81,10,FALSE),IF(_xlpm.x=0,"",_xlpm.x)))</f>
        <v/>
      </c>
      <c r="S3813" s="46" t="str">
        <f>IF($I3813="","",_xlfn.LET(_xlpm.x,VLOOKUP($I3813,'2026-01-09_taxon-match'!$A$2:$N$81,11,FALSE),IF(_xlpm.x=0,"",_xlpm.x)))</f>
        <v/>
      </c>
      <c r="T3813" s="46" t="str">
        <f>IF($I3813="","",_xlfn.LET(_xlpm.x,VLOOKUP($I3813,'2026-01-09_taxon-match'!$A$2:$N$81,13,FALSE),IF(_xlpm.x=0,"",_xlpm.x)))</f>
        <v/>
      </c>
      <c r="U3813" s="15"/>
      <c r="V3813" s="46" t="s">
        <v>221</v>
      </c>
      <c r="W3813" s="15"/>
      <c r="X3813" s="15"/>
      <c r="Y3813" s="46" t="str">
        <f>IF(V3813="","",_xlfn.LET(_xlpm.x,VLOOKUP(V3813,'Drop-down_menus'!$D$2:$E$13,2,FALSE),IF(_xlpm.x=0,"",_xlpm.x)))</f>
        <v>https://orcid.org/0000-0002-5199-9817</v>
      </c>
      <c r="Z3813" s="46" t="str">
        <f>IF(W3813="","",_xlfn.LET(_xlpm.x,VLOOKUP(W3813,'Drop-down_menus'!$D$2:$E$13,2,FALSE),IF(_xlpm.x=0,"",_xlpm.x)))</f>
        <v/>
      </c>
      <c r="AA3813" s="46" t="str">
        <f>IF(X3813="","",_xlfn.LET(_xlpm.x,VLOOKUP(X3813,'Drop-down_menus'!$D$2:$E$13,2,FALSE),IF(_xlpm.x=0,"",_xlpm.x)))</f>
        <v/>
      </c>
      <c r="AB3813" s="14" t="s">
        <v>519</v>
      </c>
      <c r="AC3813" s="14" t="s">
        <v>526</v>
      </c>
      <c r="AD3813" s="46" t="s">
        <v>222</v>
      </c>
      <c r="AE3813" s="46" t="s">
        <v>28</v>
      </c>
      <c r="AF3813" s="46" t="s">
        <v>42</v>
      </c>
      <c r="AG3813" s="46" t="str">
        <f>IF(AE3813="","",_xlfn.LET(_xlpm.x,VLOOKUP(AE3813,'Drop-down_menus'!$D$2:$E$13,2,FALSE),IF(_xlpm.x=0,"",_xlpm.x)))</f>
        <v>https://orcid.org/0000-0002-9037-7623</v>
      </c>
      <c r="AH3813" s="46" t="str">
        <f>IF(AF3813="","",_xlfn.LET(_xlpm.x,VLOOKUP(AF3813,'Drop-down_menus'!$D$2:$E$13,2,FALSE),IF(_xlpm.x=0,"",_xlpm.x)))</f>
        <v/>
      </c>
    </row>
    <row r="3814" spans="1:34" ht="15" customHeight="1">
      <c r="A3814" s="46">
        <v>2032</v>
      </c>
      <c r="B3814" s="2">
        <v>4869</v>
      </c>
      <c r="C3814" s="46" t="s">
        <v>840</v>
      </c>
      <c r="D3814" s="46" t="b">
        <f>COUNTIF(Events!$B$2:$B$171, C3814) &gt; 0</f>
        <v>1</v>
      </c>
      <c r="E3814" s="46" t="s">
        <v>215</v>
      </c>
      <c r="F3814" s="15" t="s">
        <v>1082</v>
      </c>
      <c r="G3814" s="15"/>
      <c r="H3814" s="15"/>
      <c r="I3814" s="15"/>
      <c r="J3814" s="46" t="str">
        <f>IF(I3814="","",_xlfn.LET(_xlpm.x,VLOOKUP(I3814,'2026-01-09_taxon-match'!$A$2:$N$81,4,FALSE),IF(_xlpm.x=0,"",_xlpm.x)))</f>
        <v/>
      </c>
      <c r="K3814" s="15"/>
      <c r="L3814" s="46" t="str">
        <f>IF(I3814="","",_xlfn.LET(_xlpm.x,VLOOKUP(I3814,'2026-01-09_taxon-match'!$A$2:$N$81,3,FALSE),IF(_xlpm.x=0,"",_xlpm.x)))</f>
        <v/>
      </c>
      <c r="M3814" s="46" t="str">
        <f>IF($I3814="","",_xlfn.LET(_xlpm.x,VLOOKUP($I3814,'2026-01-09_taxon-match'!$A$2:$N$81,5,FALSE),IF(_xlpm.x=0,"",_xlpm.x)))</f>
        <v/>
      </c>
      <c r="N3814" s="46" t="str">
        <f>IF($I3814="","",_xlfn.LET(_xlpm.x,VLOOKUP($I3814,'2026-01-09_taxon-match'!$A$2:$N$81,6,FALSE),IF(_xlpm.x=0,"",_xlpm.x)))</f>
        <v/>
      </c>
      <c r="O3814" s="46" t="str">
        <f>IF($I3814="","",_xlfn.LET(_xlpm.x,VLOOKUP($I3814,'2026-01-09_taxon-match'!$A$2:$N$81,7,FALSE),IF(_xlpm.x=0,"",_xlpm.x)))</f>
        <v/>
      </c>
      <c r="P3814" s="46" t="str">
        <f>IF($I3814="","",_xlfn.LET(_xlpm.x,VLOOKUP($I3814,'2026-01-09_taxon-match'!$A$2:$N$81,8,FALSE),IF(_xlpm.x=0,"",_xlpm.x)))</f>
        <v/>
      </c>
      <c r="Q3814" s="46" t="str">
        <f>IF($I3814="","",_xlfn.LET(_xlpm.x,VLOOKUP($I3814,'2026-01-09_taxon-match'!$A$2:$N$81,9,FALSE),IF(_xlpm.x=0,"",_xlpm.x)))</f>
        <v/>
      </c>
      <c r="R3814" s="46" t="str">
        <f>IF($I3814="","",_xlfn.LET(_xlpm.x,VLOOKUP($I3814,'2026-01-09_taxon-match'!$A$2:$N$81,10,FALSE),IF(_xlpm.x=0,"",_xlpm.x)))</f>
        <v/>
      </c>
      <c r="S3814" s="46" t="str">
        <f>IF($I3814="","",_xlfn.LET(_xlpm.x,VLOOKUP($I3814,'2026-01-09_taxon-match'!$A$2:$N$81,11,FALSE),IF(_xlpm.x=0,"",_xlpm.x)))</f>
        <v/>
      </c>
      <c r="T3814" s="46" t="str">
        <f>IF($I3814="","",_xlfn.LET(_xlpm.x,VLOOKUP($I3814,'2026-01-09_taxon-match'!$A$2:$N$81,13,FALSE),IF(_xlpm.x=0,"",_xlpm.x)))</f>
        <v/>
      </c>
      <c r="U3814" s="15"/>
      <c r="V3814" s="46" t="s">
        <v>221</v>
      </c>
      <c r="W3814" s="15"/>
      <c r="X3814" s="15"/>
      <c r="Y3814" s="46" t="str">
        <f>IF(V3814="","",_xlfn.LET(_xlpm.x,VLOOKUP(V3814,'Drop-down_menus'!$D$2:$E$13,2,FALSE),IF(_xlpm.x=0,"",_xlpm.x)))</f>
        <v>https://orcid.org/0000-0002-5199-9817</v>
      </c>
      <c r="Z3814" s="46" t="str">
        <f>IF(W3814="","",_xlfn.LET(_xlpm.x,VLOOKUP(W3814,'Drop-down_menus'!$D$2:$E$13,2,FALSE),IF(_xlpm.x=0,"",_xlpm.x)))</f>
        <v/>
      </c>
      <c r="AA3814" s="46" t="str">
        <f>IF(X3814="","",_xlfn.LET(_xlpm.x,VLOOKUP(X3814,'Drop-down_menus'!$D$2:$E$13,2,FALSE),IF(_xlpm.x=0,"",_xlpm.x)))</f>
        <v/>
      </c>
      <c r="AB3814" s="14" t="s">
        <v>519</v>
      </c>
      <c r="AC3814" s="14" t="s">
        <v>520</v>
      </c>
      <c r="AD3814" s="46" t="s">
        <v>222</v>
      </c>
      <c r="AE3814" s="46" t="s">
        <v>28</v>
      </c>
      <c r="AF3814" s="46" t="s">
        <v>42</v>
      </c>
      <c r="AG3814" s="46" t="str">
        <f>IF(AE3814="","",_xlfn.LET(_xlpm.x,VLOOKUP(AE3814,'Drop-down_menus'!$D$2:$E$13,2,FALSE),IF(_xlpm.x=0,"",_xlpm.x)))</f>
        <v>https://orcid.org/0000-0002-9037-7623</v>
      </c>
      <c r="AH3814" s="46" t="str">
        <f>IF(AF3814="","",_xlfn.LET(_xlpm.x,VLOOKUP(AF3814,'Drop-down_menus'!$D$2:$E$13,2,FALSE),IF(_xlpm.x=0,"",_xlpm.x)))</f>
        <v/>
      </c>
    </row>
    <row r="3815" spans="1:34" ht="15" customHeight="1">
      <c r="A3815" s="46">
        <v>2032</v>
      </c>
      <c r="B3815" s="2">
        <v>4870</v>
      </c>
      <c r="C3815" s="46" t="s">
        <v>840</v>
      </c>
      <c r="D3815" s="46" t="b">
        <f>COUNTIF(Events!$B$2:$B$171, C3815) &gt; 0</f>
        <v>1</v>
      </c>
      <c r="E3815" s="46" t="s">
        <v>215</v>
      </c>
      <c r="F3815" s="15" t="s">
        <v>524</v>
      </c>
      <c r="G3815" s="15"/>
      <c r="H3815" s="15"/>
      <c r="I3815" s="15"/>
      <c r="J3815" s="46" t="str">
        <f>IF(I3815="","",_xlfn.LET(_xlpm.x,VLOOKUP(I3815,'2026-01-09_taxon-match'!$A$2:$N$81,4,FALSE),IF(_xlpm.x=0,"",_xlpm.x)))</f>
        <v/>
      </c>
      <c r="K3815" s="15"/>
      <c r="L3815" s="46" t="str">
        <f>IF(I3815="","",_xlfn.LET(_xlpm.x,VLOOKUP(I3815,'2026-01-09_taxon-match'!$A$2:$N$81,3,FALSE),IF(_xlpm.x=0,"",_xlpm.x)))</f>
        <v/>
      </c>
      <c r="M3815" s="46" t="str">
        <f>IF($I3815="","",_xlfn.LET(_xlpm.x,VLOOKUP($I3815,'2026-01-09_taxon-match'!$A$2:$N$81,5,FALSE),IF(_xlpm.x=0,"",_xlpm.x)))</f>
        <v/>
      </c>
      <c r="N3815" s="46" t="str">
        <f>IF($I3815="","",_xlfn.LET(_xlpm.x,VLOOKUP($I3815,'2026-01-09_taxon-match'!$A$2:$N$81,6,FALSE),IF(_xlpm.x=0,"",_xlpm.x)))</f>
        <v/>
      </c>
      <c r="O3815" s="46" t="str">
        <f>IF($I3815="","",_xlfn.LET(_xlpm.x,VLOOKUP($I3815,'2026-01-09_taxon-match'!$A$2:$N$81,7,FALSE),IF(_xlpm.x=0,"",_xlpm.x)))</f>
        <v/>
      </c>
      <c r="P3815" s="46" t="str">
        <f>IF($I3815="","",_xlfn.LET(_xlpm.x,VLOOKUP($I3815,'2026-01-09_taxon-match'!$A$2:$N$81,8,FALSE),IF(_xlpm.x=0,"",_xlpm.x)))</f>
        <v/>
      </c>
      <c r="Q3815" s="46" t="str">
        <f>IF($I3815="","",_xlfn.LET(_xlpm.x,VLOOKUP($I3815,'2026-01-09_taxon-match'!$A$2:$N$81,9,FALSE),IF(_xlpm.x=0,"",_xlpm.x)))</f>
        <v/>
      </c>
      <c r="R3815" s="46" t="str">
        <f>IF($I3815="","",_xlfn.LET(_xlpm.x,VLOOKUP($I3815,'2026-01-09_taxon-match'!$A$2:$N$81,10,FALSE),IF(_xlpm.x=0,"",_xlpm.x)))</f>
        <v/>
      </c>
      <c r="S3815" s="46" t="str">
        <f>IF($I3815="","",_xlfn.LET(_xlpm.x,VLOOKUP($I3815,'2026-01-09_taxon-match'!$A$2:$N$81,11,FALSE),IF(_xlpm.x=0,"",_xlpm.x)))</f>
        <v/>
      </c>
      <c r="T3815" s="46" t="str">
        <f>IF($I3815="","",_xlfn.LET(_xlpm.x,VLOOKUP($I3815,'2026-01-09_taxon-match'!$A$2:$N$81,13,FALSE),IF(_xlpm.x=0,"",_xlpm.x)))</f>
        <v/>
      </c>
      <c r="U3815" s="15"/>
      <c r="V3815" s="46" t="s">
        <v>221</v>
      </c>
      <c r="W3815" s="15"/>
      <c r="X3815" s="15"/>
      <c r="Y3815" s="46" t="str">
        <f>IF(V3815="","",_xlfn.LET(_xlpm.x,VLOOKUP(V3815,'Drop-down_menus'!$D$2:$E$13,2,FALSE),IF(_xlpm.x=0,"",_xlpm.x)))</f>
        <v>https://orcid.org/0000-0002-5199-9817</v>
      </c>
      <c r="Z3815" s="46" t="str">
        <f>IF(W3815="","",_xlfn.LET(_xlpm.x,VLOOKUP(W3815,'Drop-down_menus'!$D$2:$E$13,2,FALSE),IF(_xlpm.x=0,"",_xlpm.x)))</f>
        <v/>
      </c>
      <c r="AA3815" s="46" t="str">
        <f>IF(X3815="","",_xlfn.LET(_xlpm.x,VLOOKUP(X3815,'Drop-down_menus'!$D$2:$E$13,2,FALSE),IF(_xlpm.x=0,"",_xlpm.x)))</f>
        <v/>
      </c>
      <c r="AB3815" s="14" t="s">
        <v>519</v>
      </c>
      <c r="AC3815" s="14" t="s">
        <v>522</v>
      </c>
      <c r="AD3815" s="46" t="s">
        <v>222</v>
      </c>
      <c r="AE3815" s="46" t="s">
        <v>28</v>
      </c>
      <c r="AF3815" s="46" t="s">
        <v>42</v>
      </c>
      <c r="AG3815" s="46" t="str">
        <f>IF(AE3815="","",_xlfn.LET(_xlpm.x,VLOOKUP(AE3815,'Drop-down_menus'!$D$2:$E$13,2,FALSE),IF(_xlpm.x=0,"",_xlpm.x)))</f>
        <v>https://orcid.org/0000-0002-9037-7623</v>
      </c>
      <c r="AH3815" s="46" t="str">
        <f>IF(AF3815="","",_xlfn.LET(_xlpm.x,VLOOKUP(AF3815,'Drop-down_menus'!$D$2:$E$13,2,FALSE),IF(_xlpm.x=0,"",_xlpm.x)))</f>
        <v/>
      </c>
    </row>
    <row r="3816" spans="1:34" ht="15" customHeight="1">
      <c r="A3816" s="46">
        <v>2032</v>
      </c>
      <c r="B3816" s="2">
        <v>4871</v>
      </c>
      <c r="C3816" s="46" t="s">
        <v>840</v>
      </c>
      <c r="D3816" s="46" t="b">
        <f>COUNTIF(Events!$B$2:$B$171, C3816) &gt; 0</f>
        <v>1</v>
      </c>
      <c r="E3816" s="46" t="s">
        <v>215</v>
      </c>
      <c r="F3816" s="15" t="s">
        <v>524</v>
      </c>
      <c r="G3816" s="15"/>
      <c r="H3816" s="15"/>
      <c r="I3816" s="15"/>
      <c r="J3816" s="46" t="str">
        <f>IF(I3816="","",_xlfn.LET(_xlpm.x,VLOOKUP(I3816,'2026-01-09_taxon-match'!$A$2:$N$81,4,FALSE),IF(_xlpm.x=0,"",_xlpm.x)))</f>
        <v/>
      </c>
      <c r="K3816" s="15"/>
      <c r="L3816" s="46" t="str">
        <f>IF(I3816="","",_xlfn.LET(_xlpm.x,VLOOKUP(I3816,'2026-01-09_taxon-match'!$A$2:$N$81,3,FALSE),IF(_xlpm.x=0,"",_xlpm.x)))</f>
        <v/>
      </c>
      <c r="M3816" s="46" t="str">
        <f>IF($I3816="","",_xlfn.LET(_xlpm.x,VLOOKUP($I3816,'2026-01-09_taxon-match'!$A$2:$N$81,5,FALSE),IF(_xlpm.x=0,"",_xlpm.x)))</f>
        <v/>
      </c>
      <c r="N3816" s="46" t="str">
        <f>IF($I3816="","",_xlfn.LET(_xlpm.x,VLOOKUP($I3816,'2026-01-09_taxon-match'!$A$2:$N$81,6,FALSE),IF(_xlpm.x=0,"",_xlpm.x)))</f>
        <v/>
      </c>
      <c r="O3816" s="46" t="str">
        <f>IF($I3816="","",_xlfn.LET(_xlpm.x,VLOOKUP($I3816,'2026-01-09_taxon-match'!$A$2:$N$81,7,FALSE),IF(_xlpm.x=0,"",_xlpm.x)))</f>
        <v/>
      </c>
      <c r="P3816" s="46" t="str">
        <f>IF($I3816="","",_xlfn.LET(_xlpm.x,VLOOKUP($I3816,'2026-01-09_taxon-match'!$A$2:$N$81,8,FALSE),IF(_xlpm.x=0,"",_xlpm.x)))</f>
        <v/>
      </c>
      <c r="Q3816" s="46" t="str">
        <f>IF($I3816="","",_xlfn.LET(_xlpm.x,VLOOKUP($I3816,'2026-01-09_taxon-match'!$A$2:$N$81,9,FALSE),IF(_xlpm.x=0,"",_xlpm.x)))</f>
        <v/>
      </c>
      <c r="R3816" s="46" t="str">
        <f>IF($I3816="","",_xlfn.LET(_xlpm.x,VLOOKUP($I3816,'2026-01-09_taxon-match'!$A$2:$N$81,10,FALSE),IF(_xlpm.x=0,"",_xlpm.x)))</f>
        <v/>
      </c>
      <c r="S3816" s="46" t="str">
        <f>IF($I3816="","",_xlfn.LET(_xlpm.x,VLOOKUP($I3816,'2026-01-09_taxon-match'!$A$2:$N$81,11,FALSE),IF(_xlpm.x=0,"",_xlpm.x)))</f>
        <v/>
      </c>
      <c r="T3816" s="46" t="str">
        <f>IF($I3816="","",_xlfn.LET(_xlpm.x,VLOOKUP($I3816,'2026-01-09_taxon-match'!$A$2:$N$81,13,FALSE),IF(_xlpm.x=0,"",_xlpm.x)))</f>
        <v/>
      </c>
      <c r="U3816" s="15"/>
      <c r="V3816" s="46" t="s">
        <v>221</v>
      </c>
      <c r="W3816" s="15"/>
      <c r="X3816" s="15"/>
      <c r="Y3816" s="46" t="str">
        <f>IF(V3816="","",_xlfn.LET(_xlpm.x,VLOOKUP(V3816,'Drop-down_menus'!$D$2:$E$13,2,FALSE),IF(_xlpm.x=0,"",_xlpm.x)))</f>
        <v>https://orcid.org/0000-0002-5199-9817</v>
      </c>
      <c r="Z3816" s="46" t="str">
        <f>IF(W3816="","",_xlfn.LET(_xlpm.x,VLOOKUP(W3816,'Drop-down_menus'!$D$2:$E$13,2,FALSE),IF(_xlpm.x=0,"",_xlpm.x)))</f>
        <v/>
      </c>
      <c r="AA3816" s="46" t="str">
        <f>IF(X3816="","",_xlfn.LET(_xlpm.x,VLOOKUP(X3816,'Drop-down_menus'!$D$2:$E$13,2,FALSE),IF(_xlpm.x=0,"",_xlpm.x)))</f>
        <v/>
      </c>
      <c r="AB3816" s="14" t="s">
        <v>519</v>
      </c>
      <c r="AC3816" s="14" t="s">
        <v>522</v>
      </c>
      <c r="AD3816" s="46" t="s">
        <v>222</v>
      </c>
      <c r="AE3816" s="46" t="s">
        <v>28</v>
      </c>
      <c r="AF3816" s="46" t="s">
        <v>42</v>
      </c>
      <c r="AG3816" s="46" t="str">
        <f>IF(AE3816="","",_xlfn.LET(_xlpm.x,VLOOKUP(AE3816,'Drop-down_menus'!$D$2:$E$13,2,FALSE),IF(_xlpm.x=0,"",_xlpm.x)))</f>
        <v>https://orcid.org/0000-0002-9037-7623</v>
      </c>
      <c r="AH3816" s="46" t="str">
        <f>IF(AF3816="","",_xlfn.LET(_xlpm.x,VLOOKUP(AF3816,'Drop-down_menus'!$D$2:$E$13,2,FALSE),IF(_xlpm.x=0,"",_xlpm.x)))</f>
        <v/>
      </c>
    </row>
    <row r="3817" spans="1:34" ht="15" customHeight="1">
      <c r="A3817" s="46">
        <v>2032</v>
      </c>
      <c r="B3817" s="2">
        <v>4872</v>
      </c>
      <c r="C3817" s="46" t="s">
        <v>840</v>
      </c>
      <c r="D3817" s="46" t="b">
        <f>COUNTIF(Events!$B$2:$B$171, C3817) &gt; 0</f>
        <v>1</v>
      </c>
      <c r="E3817" s="46" t="s">
        <v>215</v>
      </c>
      <c r="F3817" s="15" t="s">
        <v>524</v>
      </c>
      <c r="G3817" s="15"/>
      <c r="H3817" s="15"/>
      <c r="I3817" s="15"/>
      <c r="J3817" s="46" t="str">
        <f>IF(I3817="","",_xlfn.LET(_xlpm.x,VLOOKUP(I3817,'2026-01-09_taxon-match'!$A$2:$N$81,4,FALSE),IF(_xlpm.x=0,"",_xlpm.x)))</f>
        <v/>
      </c>
      <c r="K3817" s="15"/>
      <c r="L3817" s="46" t="str">
        <f>IF(I3817="","",_xlfn.LET(_xlpm.x,VLOOKUP(I3817,'2026-01-09_taxon-match'!$A$2:$N$81,3,FALSE),IF(_xlpm.x=0,"",_xlpm.x)))</f>
        <v/>
      </c>
      <c r="M3817" s="46" t="str">
        <f>IF($I3817="","",_xlfn.LET(_xlpm.x,VLOOKUP($I3817,'2026-01-09_taxon-match'!$A$2:$N$81,5,FALSE),IF(_xlpm.x=0,"",_xlpm.x)))</f>
        <v/>
      </c>
      <c r="N3817" s="46" t="str">
        <f>IF($I3817="","",_xlfn.LET(_xlpm.x,VLOOKUP($I3817,'2026-01-09_taxon-match'!$A$2:$N$81,6,FALSE),IF(_xlpm.x=0,"",_xlpm.x)))</f>
        <v/>
      </c>
      <c r="O3817" s="46" t="str">
        <f>IF($I3817="","",_xlfn.LET(_xlpm.x,VLOOKUP($I3817,'2026-01-09_taxon-match'!$A$2:$N$81,7,FALSE),IF(_xlpm.x=0,"",_xlpm.x)))</f>
        <v/>
      </c>
      <c r="P3817" s="46" t="str">
        <f>IF($I3817="","",_xlfn.LET(_xlpm.x,VLOOKUP($I3817,'2026-01-09_taxon-match'!$A$2:$N$81,8,FALSE),IF(_xlpm.x=0,"",_xlpm.x)))</f>
        <v/>
      </c>
      <c r="Q3817" s="46" t="str">
        <f>IF($I3817="","",_xlfn.LET(_xlpm.x,VLOOKUP($I3817,'2026-01-09_taxon-match'!$A$2:$N$81,9,FALSE),IF(_xlpm.x=0,"",_xlpm.x)))</f>
        <v/>
      </c>
      <c r="R3817" s="46" t="str">
        <f>IF($I3817="","",_xlfn.LET(_xlpm.x,VLOOKUP($I3817,'2026-01-09_taxon-match'!$A$2:$N$81,10,FALSE),IF(_xlpm.x=0,"",_xlpm.x)))</f>
        <v/>
      </c>
      <c r="S3817" s="46" t="str">
        <f>IF($I3817="","",_xlfn.LET(_xlpm.x,VLOOKUP($I3817,'2026-01-09_taxon-match'!$A$2:$N$81,11,FALSE),IF(_xlpm.x=0,"",_xlpm.x)))</f>
        <v/>
      </c>
      <c r="T3817" s="46" t="str">
        <f>IF($I3817="","",_xlfn.LET(_xlpm.x,VLOOKUP($I3817,'2026-01-09_taxon-match'!$A$2:$N$81,13,FALSE),IF(_xlpm.x=0,"",_xlpm.x)))</f>
        <v/>
      </c>
      <c r="U3817" s="15"/>
      <c r="V3817" s="46" t="s">
        <v>221</v>
      </c>
      <c r="W3817" s="15"/>
      <c r="X3817" s="15"/>
      <c r="Y3817" s="46" t="str">
        <f>IF(V3817="","",_xlfn.LET(_xlpm.x,VLOOKUP(V3817,'Drop-down_menus'!$D$2:$E$13,2,FALSE),IF(_xlpm.x=0,"",_xlpm.x)))</f>
        <v>https://orcid.org/0000-0002-5199-9817</v>
      </c>
      <c r="Z3817" s="46" t="str">
        <f>IF(W3817="","",_xlfn.LET(_xlpm.x,VLOOKUP(W3817,'Drop-down_menus'!$D$2:$E$13,2,FALSE),IF(_xlpm.x=0,"",_xlpm.x)))</f>
        <v/>
      </c>
      <c r="AA3817" s="46" t="str">
        <f>IF(X3817="","",_xlfn.LET(_xlpm.x,VLOOKUP(X3817,'Drop-down_menus'!$D$2:$E$13,2,FALSE),IF(_xlpm.x=0,"",_xlpm.x)))</f>
        <v/>
      </c>
      <c r="AB3817" s="14" t="s">
        <v>519</v>
      </c>
      <c r="AC3817" s="14" t="s">
        <v>522</v>
      </c>
      <c r="AD3817" s="46" t="s">
        <v>222</v>
      </c>
      <c r="AE3817" s="46" t="s">
        <v>28</v>
      </c>
      <c r="AF3817" s="46" t="s">
        <v>42</v>
      </c>
      <c r="AG3817" s="46" t="str">
        <f>IF(AE3817="","",_xlfn.LET(_xlpm.x,VLOOKUP(AE3817,'Drop-down_menus'!$D$2:$E$13,2,FALSE),IF(_xlpm.x=0,"",_xlpm.x)))</f>
        <v>https://orcid.org/0000-0002-9037-7623</v>
      </c>
      <c r="AH3817" s="46" t="str">
        <f>IF(AF3817="","",_xlfn.LET(_xlpm.x,VLOOKUP(AF3817,'Drop-down_menus'!$D$2:$E$13,2,FALSE),IF(_xlpm.x=0,"",_xlpm.x)))</f>
        <v/>
      </c>
    </row>
    <row r="3818" spans="1:34" ht="15" customHeight="1">
      <c r="A3818" s="46">
        <v>2032</v>
      </c>
      <c r="B3818" s="2">
        <v>4873</v>
      </c>
      <c r="C3818" s="46" t="s">
        <v>840</v>
      </c>
      <c r="D3818" s="46" t="b">
        <f>COUNTIF(Events!$B$2:$B$171, C3818) &gt; 0</f>
        <v>1</v>
      </c>
      <c r="E3818" s="15" t="s">
        <v>164</v>
      </c>
      <c r="F3818" s="15" t="s">
        <v>504</v>
      </c>
      <c r="G3818" s="15"/>
      <c r="H3818" s="15"/>
      <c r="I3818" s="15"/>
      <c r="J3818" s="46" t="str">
        <f>IF(I3818="","",_xlfn.LET(_xlpm.x,VLOOKUP(I3818,'2026-01-09_taxon-match'!$A$2:$N$81,4,FALSE),IF(_xlpm.x=0,"",_xlpm.x)))</f>
        <v/>
      </c>
      <c r="K3818" s="15"/>
      <c r="L3818" s="46" t="str">
        <f>IF(I3818="","",_xlfn.LET(_xlpm.x,VLOOKUP(I3818,'2026-01-09_taxon-match'!$A$2:$N$81,3,FALSE),IF(_xlpm.x=0,"",_xlpm.x)))</f>
        <v/>
      </c>
      <c r="M3818" s="46" t="str">
        <f>IF($I3818="","",_xlfn.LET(_xlpm.x,VLOOKUP($I3818,'2026-01-09_taxon-match'!$A$2:$N$81,5,FALSE),IF(_xlpm.x=0,"",_xlpm.x)))</f>
        <v/>
      </c>
      <c r="N3818" s="46" t="str">
        <f>IF($I3818="","",_xlfn.LET(_xlpm.x,VLOOKUP($I3818,'2026-01-09_taxon-match'!$A$2:$N$81,6,FALSE),IF(_xlpm.x=0,"",_xlpm.x)))</f>
        <v/>
      </c>
      <c r="O3818" s="46" t="str">
        <f>IF($I3818="","",_xlfn.LET(_xlpm.x,VLOOKUP($I3818,'2026-01-09_taxon-match'!$A$2:$N$81,7,FALSE),IF(_xlpm.x=0,"",_xlpm.x)))</f>
        <v/>
      </c>
      <c r="P3818" s="46" t="str">
        <f>IF($I3818="","",_xlfn.LET(_xlpm.x,VLOOKUP($I3818,'2026-01-09_taxon-match'!$A$2:$N$81,8,FALSE),IF(_xlpm.x=0,"",_xlpm.x)))</f>
        <v/>
      </c>
      <c r="Q3818" s="46" t="str">
        <f>IF($I3818="","",_xlfn.LET(_xlpm.x,VLOOKUP($I3818,'2026-01-09_taxon-match'!$A$2:$N$81,9,FALSE),IF(_xlpm.x=0,"",_xlpm.x)))</f>
        <v/>
      </c>
      <c r="R3818" s="46" t="str">
        <f>IF($I3818="","",_xlfn.LET(_xlpm.x,VLOOKUP($I3818,'2026-01-09_taxon-match'!$A$2:$N$81,10,FALSE),IF(_xlpm.x=0,"",_xlpm.x)))</f>
        <v/>
      </c>
      <c r="S3818" s="46" t="str">
        <f>IF($I3818="","",_xlfn.LET(_xlpm.x,VLOOKUP($I3818,'2026-01-09_taxon-match'!$A$2:$N$81,11,FALSE),IF(_xlpm.x=0,"",_xlpm.x)))</f>
        <v/>
      </c>
      <c r="T3818" s="46" t="str">
        <f>IF($I3818="","",_xlfn.LET(_xlpm.x,VLOOKUP($I3818,'2026-01-09_taxon-match'!$A$2:$N$81,13,FALSE),IF(_xlpm.x=0,"",_xlpm.x)))</f>
        <v/>
      </c>
      <c r="U3818" s="15"/>
      <c r="V3818" s="46" t="s">
        <v>221</v>
      </c>
      <c r="W3818" s="15"/>
      <c r="X3818" s="15"/>
      <c r="Y3818" s="46" t="str">
        <f>IF(V3818="","",_xlfn.LET(_xlpm.x,VLOOKUP(V3818,'Drop-down_menus'!$D$2:$E$13,2,FALSE),IF(_xlpm.x=0,"",_xlpm.x)))</f>
        <v>https://orcid.org/0000-0002-5199-9817</v>
      </c>
      <c r="Z3818" s="46" t="str">
        <f>IF(W3818="","",_xlfn.LET(_xlpm.x,VLOOKUP(W3818,'Drop-down_menus'!$D$2:$E$13,2,FALSE),IF(_xlpm.x=0,"",_xlpm.x)))</f>
        <v/>
      </c>
      <c r="AA3818" s="46" t="str">
        <f>IF(X3818="","",_xlfn.LET(_xlpm.x,VLOOKUP(X3818,'Drop-down_menus'!$D$2:$E$13,2,FALSE),IF(_xlpm.x=0,"",_xlpm.x)))</f>
        <v/>
      </c>
      <c r="AB3818" s="14" t="s">
        <v>197</v>
      </c>
      <c r="AC3818" s="14"/>
      <c r="AD3818" s="46" t="s">
        <v>222</v>
      </c>
      <c r="AE3818" s="46" t="s">
        <v>28</v>
      </c>
      <c r="AF3818" s="46" t="s">
        <v>42</v>
      </c>
      <c r="AG3818" s="46" t="str">
        <f>IF(AE3818="","",_xlfn.LET(_xlpm.x,VLOOKUP(AE3818,'Drop-down_menus'!$D$2:$E$13,2,FALSE),IF(_xlpm.x=0,"",_xlpm.x)))</f>
        <v>https://orcid.org/0000-0002-9037-7623</v>
      </c>
      <c r="AH3818" s="46" t="str">
        <f>IF(AF3818="","",_xlfn.LET(_xlpm.x,VLOOKUP(AF3818,'Drop-down_menus'!$D$2:$E$13,2,FALSE),IF(_xlpm.x=0,"",_xlpm.x)))</f>
        <v/>
      </c>
    </row>
    <row r="3819" spans="1:34" ht="15" customHeight="1">
      <c r="A3819" s="46">
        <v>2032</v>
      </c>
      <c r="B3819" s="2">
        <v>4874</v>
      </c>
      <c r="C3819" s="46" t="s">
        <v>840</v>
      </c>
      <c r="D3819" s="46" t="b">
        <f>COUNTIF(Events!$B$2:$B$171, C3819) &gt; 0</f>
        <v>1</v>
      </c>
      <c r="E3819" s="15" t="s">
        <v>164</v>
      </c>
      <c r="F3819" s="15" t="s">
        <v>504</v>
      </c>
      <c r="G3819" s="15"/>
      <c r="H3819" s="15"/>
      <c r="I3819" s="15"/>
      <c r="J3819" s="46" t="str">
        <f>IF(I3819="","",_xlfn.LET(_xlpm.x,VLOOKUP(I3819,'2026-01-09_taxon-match'!$A$2:$N$81,4,FALSE),IF(_xlpm.x=0,"",_xlpm.x)))</f>
        <v/>
      </c>
      <c r="K3819" s="15"/>
      <c r="L3819" s="46" t="str">
        <f>IF(I3819="","",_xlfn.LET(_xlpm.x,VLOOKUP(I3819,'2026-01-09_taxon-match'!$A$2:$N$81,3,FALSE),IF(_xlpm.x=0,"",_xlpm.x)))</f>
        <v/>
      </c>
      <c r="M3819" s="46" t="str">
        <f>IF($I3819="","",_xlfn.LET(_xlpm.x,VLOOKUP($I3819,'2026-01-09_taxon-match'!$A$2:$N$81,5,FALSE),IF(_xlpm.x=0,"",_xlpm.x)))</f>
        <v/>
      </c>
      <c r="N3819" s="46" t="str">
        <f>IF($I3819="","",_xlfn.LET(_xlpm.x,VLOOKUP($I3819,'2026-01-09_taxon-match'!$A$2:$N$81,6,FALSE),IF(_xlpm.x=0,"",_xlpm.x)))</f>
        <v/>
      </c>
      <c r="O3819" s="46" t="str">
        <f>IF($I3819="","",_xlfn.LET(_xlpm.x,VLOOKUP($I3819,'2026-01-09_taxon-match'!$A$2:$N$81,7,FALSE),IF(_xlpm.x=0,"",_xlpm.x)))</f>
        <v/>
      </c>
      <c r="P3819" s="46" t="str">
        <f>IF($I3819="","",_xlfn.LET(_xlpm.x,VLOOKUP($I3819,'2026-01-09_taxon-match'!$A$2:$N$81,8,FALSE),IF(_xlpm.x=0,"",_xlpm.x)))</f>
        <v/>
      </c>
      <c r="Q3819" s="46" t="str">
        <f>IF($I3819="","",_xlfn.LET(_xlpm.x,VLOOKUP($I3819,'2026-01-09_taxon-match'!$A$2:$N$81,9,FALSE),IF(_xlpm.x=0,"",_xlpm.x)))</f>
        <v/>
      </c>
      <c r="R3819" s="46" t="str">
        <f>IF($I3819="","",_xlfn.LET(_xlpm.x,VLOOKUP($I3819,'2026-01-09_taxon-match'!$A$2:$N$81,10,FALSE),IF(_xlpm.x=0,"",_xlpm.x)))</f>
        <v/>
      </c>
      <c r="S3819" s="46" t="str">
        <f>IF($I3819="","",_xlfn.LET(_xlpm.x,VLOOKUP($I3819,'2026-01-09_taxon-match'!$A$2:$N$81,11,FALSE),IF(_xlpm.x=0,"",_xlpm.x)))</f>
        <v/>
      </c>
      <c r="T3819" s="46" t="str">
        <f>IF($I3819="","",_xlfn.LET(_xlpm.x,VLOOKUP($I3819,'2026-01-09_taxon-match'!$A$2:$N$81,13,FALSE),IF(_xlpm.x=0,"",_xlpm.x)))</f>
        <v/>
      </c>
      <c r="U3819" s="15"/>
      <c r="V3819" s="46" t="s">
        <v>221</v>
      </c>
      <c r="W3819" s="15"/>
      <c r="X3819" s="15"/>
      <c r="Y3819" s="46" t="str">
        <f>IF(V3819="","",_xlfn.LET(_xlpm.x,VLOOKUP(V3819,'Drop-down_menus'!$D$2:$E$13,2,FALSE),IF(_xlpm.x=0,"",_xlpm.x)))</f>
        <v>https://orcid.org/0000-0002-5199-9817</v>
      </c>
      <c r="Z3819" s="46" t="str">
        <f>IF(W3819="","",_xlfn.LET(_xlpm.x,VLOOKUP(W3819,'Drop-down_menus'!$D$2:$E$13,2,FALSE),IF(_xlpm.x=0,"",_xlpm.x)))</f>
        <v/>
      </c>
      <c r="AA3819" s="46" t="str">
        <f>IF(X3819="","",_xlfn.LET(_xlpm.x,VLOOKUP(X3819,'Drop-down_menus'!$D$2:$E$13,2,FALSE),IF(_xlpm.x=0,"",_xlpm.x)))</f>
        <v/>
      </c>
      <c r="AB3819" s="14" t="s">
        <v>197</v>
      </c>
      <c r="AC3819" s="14"/>
      <c r="AD3819" s="46" t="s">
        <v>222</v>
      </c>
      <c r="AE3819" s="46" t="s">
        <v>28</v>
      </c>
      <c r="AF3819" s="46" t="s">
        <v>42</v>
      </c>
      <c r="AG3819" s="46" t="str">
        <f>IF(AE3819="","",_xlfn.LET(_xlpm.x,VLOOKUP(AE3819,'Drop-down_menus'!$D$2:$E$13,2,FALSE),IF(_xlpm.x=0,"",_xlpm.x)))</f>
        <v>https://orcid.org/0000-0002-9037-7623</v>
      </c>
      <c r="AH3819" s="46" t="str">
        <f>IF(AF3819="","",_xlfn.LET(_xlpm.x,VLOOKUP(AF3819,'Drop-down_menus'!$D$2:$E$13,2,FALSE),IF(_xlpm.x=0,"",_xlpm.x)))</f>
        <v/>
      </c>
    </row>
    <row r="3820" spans="1:34" ht="15" customHeight="1">
      <c r="A3820" s="46">
        <v>2032</v>
      </c>
      <c r="B3820" s="2">
        <v>4875</v>
      </c>
      <c r="C3820" s="46" t="s">
        <v>840</v>
      </c>
      <c r="D3820" s="46" t="b">
        <f>COUNTIF(Events!$B$2:$B$171, C3820) &gt; 0</f>
        <v>1</v>
      </c>
      <c r="E3820" s="15" t="s">
        <v>164</v>
      </c>
      <c r="F3820" s="15" t="s">
        <v>504</v>
      </c>
      <c r="G3820" s="15"/>
      <c r="H3820" s="15"/>
      <c r="I3820" s="15"/>
      <c r="J3820" s="46" t="str">
        <f>IF(I3820="","",_xlfn.LET(_xlpm.x,VLOOKUP(I3820,'2026-01-09_taxon-match'!$A$2:$N$81,4,FALSE),IF(_xlpm.x=0,"",_xlpm.x)))</f>
        <v/>
      </c>
      <c r="K3820" s="15"/>
      <c r="L3820" s="46" t="str">
        <f>IF(I3820="","",_xlfn.LET(_xlpm.x,VLOOKUP(I3820,'2026-01-09_taxon-match'!$A$2:$N$81,3,FALSE),IF(_xlpm.x=0,"",_xlpm.x)))</f>
        <v/>
      </c>
      <c r="M3820" s="46" t="str">
        <f>IF($I3820="","",_xlfn.LET(_xlpm.x,VLOOKUP($I3820,'2026-01-09_taxon-match'!$A$2:$N$81,5,FALSE),IF(_xlpm.x=0,"",_xlpm.x)))</f>
        <v/>
      </c>
      <c r="N3820" s="46" t="str">
        <f>IF($I3820="","",_xlfn.LET(_xlpm.x,VLOOKUP($I3820,'2026-01-09_taxon-match'!$A$2:$N$81,6,FALSE),IF(_xlpm.x=0,"",_xlpm.x)))</f>
        <v/>
      </c>
      <c r="O3820" s="46" t="str">
        <f>IF($I3820="","",_xlfn.LET(_xlpm.x,VLOOKUP($I3820,'2026-01-09_taxon-match'!$A$2:$N$81,7,FALSE),IF(_xlpm.x=0,"",_xlpm.x)))</f>
        <v/>
      </c>
      <c r="P3820" s="46" t="str">
        <f>IF($I3820="","",_xlfn.LET(_xlpm.x,VLOOKUP($I3820,'2026-01-09_taxon-match'!$A$2:$N$81,8,FALSE),IF(_xlpm.x=0,"",_xlpm.x)))</f>
        <v/>
      </c>
      <c r="Q3820" s="46" t="str">
        <f>IF($I3820="","",_xlfn.LET(_xlpm.x,VLOOKUP($I3820,'2026-01-09_taxon-match'!$A$2:$N$81,9,FALSE),IF(_xlpm.x=0,"",_xlpm.x)))</f>
        <v/>
      </c>
      <c r="R3820" s="46" t="str">
        <f>IF($I3820="","",_xlfn.LET(_xlpm.x,VLOOKUP($I3820,'2026-01-09_taxon-match'!$A$2:$N$81,10,FALSE),IF(_xlpm.x=0,"",_xlpm.x)))</f>
        <v/>
      </c>
      <c r="S3820" s="46" t="str">
        <f>IF($I3820="","",_xlfn.LET(_xlpm.x,VLOOKUP($I3820,'2026-01-09_taxon-match'!$A$2:$N$81,11,FALSE),IF(_xlpm.x=0,"",_xlpm.x)))</f>
        <v/>
      </c>
      <c r="T3820" s="46" t="str">
        <f>IF($I3820="","",_xlfn.LET(_xlpm.x,VLOOKUP($I3820,'2026-01-09_taxon-match'!$A$2:$N$81,13,FALSE),IF(_xlpm.x=0,"",_xlpm.x)))</f>
        <v/>
      </c>
      <c r="U3820" s="15"/>
      <c r="V3820" s="46" t="s">
        <v>221</v>
      </c>
      <c r="W3820" s="15"/>
      <c r="X3820" s="15"/>
      <c r="Y3820" s="46" t="str">
        <f>IF(V3820="","",_xlfn.LET(_xlpm.x,VLOOKUP(V3820,'Drop-down_menus'!$D$2:$E$13,2,FALSE),IF(_xlpm.x=0,"",_xlpm.x)))</f>
        <v>https://orcid.org/0000-0002-5199-9817</v>
      </c>
      <c r="Z3820" s="46" t="str">
        <f>IF(W3820="","",_xlfn.LET(_xlpm.x,VLOOKUP(W3820,'Drop-down_menus'!$D$2:$E$13,2,FALSE),IF(_xlpm.x=0,"",_xlpm.x)))</f>
        <v/>
      </c>
      <c r="AA3820" s="46" t="str">
        <f>IF(X3820="","",_xlfn.LET(_xlpm.x,VLOOKUP(X3820,'Drop-down_menus'!$D$2:$E$13,2,FALSE),IF(_xlpm.x=0,"",_xlpm.x)))</f>
        <v/>
      </c>
      <c r="AB3820" s="14" t="s">
        <v>197</v>
      </c>
      <c r="AC3820" s="14"/>
      <c r="AD3820" s="46" t="s">
        <v>222</v>
      </c>
      <c r="AE3820" s="46" t="s">
        <v>28</v>
      </c>
      <c r="AF3820" s="46" t="s">
        <v>42</v>
      </c>
      <c r="AG3820" s="46" t="str">
        <f>IF(AE3820="","",_xlfn.LET(_xlpm.x,VLOOKUP(AE3820,'Drop-down_menus'!$D$2:$E$13,2,FALSE),IF(_xlpm.x=0,"",_xlpm.x)))</f>
        <v>https://orcid.org/0000-0002-9037-7623</v>
      </c>
      <c r="AH3820" s="46" t="str">
        <f>IF(AF3820="","",_xlfn.LET(_xlpm.x,VLOOKUP(AF3820,'Drop-down_menus'!$D$2:$E$13,2,FALSE),IF(_xlpm.x=0,"",_xlpm.x)))</f>
        <v/>
      </c>
    </row>
    <row r="3821" spans="1:34" ht="15" customHeight="1">
      <c r="A3821" s="46">
        <v>2032</v>
      </c>
      <c r="B3821" s="2">
        <v>4876</v>
      </c>
      <c r="C3821" s="46" t="s">
        <v>840</v>
      </c>
      <c r="D3821" s="46" t="b">
        <f>COUNTIF(Events!$B$2:$B$171, C3821) &gt; 0</f>
        <v>1</v>
      </c>
      <c r="E3821" s="15" t="s">
        <v>164</v>
      </c>
      <c r="F3821" s="15" t="s">
        <v>504</v>
      </c>
      <c r="G3821" s="15"/>
      <c r="H3821" s="15"/>
      <c r="I3821" s="15"/>
      <c r="J3821" s="46" t="str">
        <f>IF(I3821="","",_xlfn.LET(_xlpm.x,VLOOKUP(I3821,'2026-01-09_taxon-match'!$A$2:$N$81,4,FALSE),IF(_xlpm.x=0,"",_xlpm.x)))</f>
        <v/>
      </c>
      <c r="K3821" s="15"/>
      <c r="L3821" s="46" t="str">
        <f>IF(I3821="","",_xlfn.LET(_xlpm.x,VLOOKUP(I3821,'2026-01-09_taxon-match'!$A$2:$N$81,3,FALSE),IF(_xlpm.x=0,"",_xlpm.x)))</f>
        <v/>
      </c>
      <c r="M3821" s="46" t="str">
        <f>IF($I3821="","",_xlfn.LET(_xlpm.x,VLOOKUP($I3821,'2026-01-09_taxon-match'!$A$2:$N$81,5,FALSE),IF(_xlpm.x=0,"",_xlpm.x)))</f>
        <v/>
      </c>
      <c r="N3821" s="46" t="str">
        <f>IF($I3821="","",_xlfn.LET(_xlpm.x,VLOOKUP($I3821,'2026-01-09_taxon-match'!$A$2:$N$81,6,FALSE),IF(_xlpm.x=0,"",_xlpm.x)))</f>
        <v/>
      </c>
      <c r="O3821" s="46" t="str">
        <f>IF($I3821="","",_xlfn.LET(_xlpm.x,VLOOKUP($I3821,'2026-01-09_taxon-match'!$A$2:$N$81,7,FALSE),IF(_xlpm.x=0,"",_xlpm.x)))</f>
        <v/>
      </c>
      <c r="P3821" s="46" t="str">
        <f>IF($I3821="","",_xlfn.LET(_xlpm.x,VLOOKUP($I3821,'2026-01-09_taxon-match'!$A$2:$N$81,8,FALSE),IF(_xlpm.x=0,"",_xlpm.x)))</f>
        <v/>
      </c>
      <c r="Q3821" s="46" t="str">
        <f>IF($I3821="","",_xlfn.LET(_xlpm.x,VLOOKUP($I3821,'2026-01-09_taxon-match'!$A$2:$N$81,9,FALSE),IF(_xlpm.x=0,"",_xlpm.x)))</f>
        <v/>
      </c>
      <c r="R3821" s="46" t="str">
        <f>IF($I3821="","",_xlfn.LET(_xlpm.x,VLOOKUP($I3821,'2026-01-09_taxon-match'!$A$2:$N$81,10,FALSE),IF(_xlpm.x=0,"",_xlpm.x)))</f>
        <v/>
      </c>
      <c r="S3821" s="46" t="str">
        <f>IF($I3821="","",_xlfn.LET(_xlpm.x,VLOOKUP($I3821,'2026-01-09_taxon-match'!$A$2:$N$81,11,FALSE),IF(_xlpm.x=0,"",_xlpm.x)))</f>
        <v/>
      </c>
      <c r="T3821" s="46" t="str">
        <f>IF($I3821="","",_xlfn.LET(_xlpm.x,VLOOKUP($I3821,'2026-01-09_taxon-match'!$A$2:$N$81,13,FALSE),IF(_xlpm.x=0,"",_xlpm.x)))</f>
        <v/>
      </c>
      <c r="U3821" s="15"/>
      <c r="V3821" s="46" t="s">
        <v>221</v>
      </c>
      <c r="W3821" s="15"/>
      <c r="X3821" s="15"/>
      <c r="Y3821" s="46" t="str">
        <f>IF(V3821="","",_xlfn.LET(_xlpm.x,VLOOKUP(V3821,'Drop-down_menus'!$D$2:$E$13,2,FALSE),IF(_xlpm.x=0,"",_xlpm.x)))</f>
        <v>https://orcid.org/0000-0002-5199-9817</v>
      </c>
      <c r="Z3821" s="46" t="str">
        <f>IF(W3821="","",_xlfn.LET(_xlpm.x,VLOOKUP(W3821,'Drop-down_menus'!$D$2:$E$13,2,FALSE),IF(_xlpm.x=0,"",_xlpm.x)))</f>
        <v/>
      </c>
      <c r="AA3821" s="46" t="str">
        <f>IF(X3821="","",_xlfn.LET(_xlpm.x,VLOOKUP(X3821,'Drop-down_menus'!$D$2:$E$13,2,FALSE),IF(_xlpm.x=0,"",_xlpm.x)))</f>
        <v/>
      </c>
      <c r="AB3821" s="14" t="s">
        <v>197</v>
      </c>
      <c r="AC3821" s="14"/>
      <c r="AD3821" s="46" t="s">
        <v>222</v>
      </c>
      <c r="AE3821" s="46" t="s">
        <v>28</v>
      </c>
      <c r="AF3821" s="46" t="s">
        <v>42</v>
      </c>
      <c r="AG3821" s="46" t="str">
        <f>IF(AE3821="","",_xlfn.LET(_xlpm.x,VLOOKUP(AE3821,'Drop-down_menus'!$D$2:$E$13,2,FALSE),IF(_xlpm.x=0,"",_xlpm.x)))</f>
        <v>https://orcid.org/0000-0002-9037-7623</v>
      </c>
      <c r="AH3821" s="46" t="str">
        <f>IF(AF3821="","",_xlfn.LET(_xlpm.x,VLOOKUP(AF3821,'Drop-down_menus'!$D$2:$E$13,2,FALSE),IF(_xlpm.x=0,"",_xlpm.x)))</f>
        <v/>
      </c>
    </row>
    <row r="3822" spans="1:34" ht="15" customHeight="1">
      <c r="A3822" s="46">
        <v>2032</v>
      </c>
      <c r="B3822" s="2">
        <v>4877</v>
      </c>
      <c r="C3822" s="46" t="s">
        <v>840</v>
      </c>
      <c r="D3822" s="46" t="b">
        <f>COUNTIF(Events!$B$2:$B$171, C3822) &gt; 0</f>
        <v>1</v>
      </c>
      <c r="E3822" s="15" t="s">
        <v>164</v>
      </c>
      <c r="F3822" s="15" t="s">
        <v>504</v>
      </c>
      <c r="G3822" s="15"/>
      <c r="H3822" s="15"/>
      <c r="I3822" s="15"/>
      <c r="J3822" s="46" t="str">
        <f>IF(I3822="","",_xlfn.LET(_xlpm.x,VLOOKUP(I3822,'2026-01-09_taxon-match'!$A$2:$N$81,4,FALSE),IF(_xlpm.x=0,"",_xlpm.x)))</f>
        <v/>
      </c>
      <c r="K3822" s="15"/>
      <c r="L3822" s="46" t="str">
        <f>IF(I3822="","",_xlfn.LET(_xlpm.x,VLOOKUP(I3822,'2026-01-09_taxon-match'!$A$2:$N$81,3,FALSE),IF(_xlpm.x=0,"",_xlpm.x)))</f>
        <v/>
      </c>
      <c r="M3822" s="46" t="str">
        <f>IF($I3822="","",_xlfn.LET(_xlpm.x,VLOOKUP($I3822,'2026-01-09_taxon-match'!$A$2:$N$81,5,FALSE),IF(_xlpm.x=0,"",_xlpm.x)))</f>
        <v/>
      </c>
      <c r="N3822" s="46" t="str">
        <f>IF($I3822="","",_xlfn.LET(_xlpm.x,VLOOKUP($I3822,'2026-01-09_taxon-match'!$A$2:$N$81,6,FALSE),IF(_xlpm.x=0,"",_xlpm.x)))</f>
        <v/>
      </c>
      <c r="O3822" s="46" t="str">
        <f>IF($I3822="","",_xlfn.LET(_xlpm.x,VLOOKUP($I3822,'2026-01-09_taxon-match'!$A$2:$N$81,7,FALSE),IF(_xlpm.x=0,"",_xlpm.x)))</f>
        <v/>
      </c>
      <c r="P3822" s="46" t="str">
        <f>IF($I3822="","",_xlfn.LET(_xlpm.x,VLOOKUP($I3822,'2026-01-09_taxon-match'!$A$2:$N$81,8,FALSE),IF(_xlpm.x=0,"",_xlpm.x)))</f>
        <v/>
      </c>
      <c r="Q3822" s="46" t="str">
        <f>IF($I3822="","",_xlfn.LET(_xlpm.x,VLOOKUP($I3822,'2026-01-09_taxon-match'!$A$2:$N$81,9,FALSE),IF(_xlpm.x=0,"",_xlpm.x)))</f>
        <v/>
      </c>
      <c r="R3822" s="46" t="str">
        <f>IF($I3822="","",_xlfn.LET(_xlpm.x,VLOOKUP($I3822,'2026-01-09_taxon-match'!$A$2:$N$81,10,FALSE),IF(_xlpm.x=0,"",_xlpm.x)))</f>
        <v/>
      </c>
      <c r="S3822" s="46" t="str">
        <f>IF($I3822="","",_xlfn.LET(_xlpm.x,VLOOKUP($I3822,'2026-01-09_taxon-match'!$A$2:$N$81,11,FALSE),IF(_xlpm.x=0,"",_xlpm.x)))</f>
        <v/>
      </c>
      <c r="T3822" s="46" t="str">
        <f>IF($I3822="","",_xlfn.LET(_xlpm.x,VLOOKUP($I3822,'2026-01-09_taxon-match'!$A$2:$N$81,13,FALSE),IF(_xlpm.x=0,"",_xlpm.x)))</f>
        <v/>
      </c>
      <c r="U3822" s="15"/>
      <c r="V3822" s="46" t="s">
        <v>221</v>
      </c>
      <c r="W3822" s="15"/>
      <c r="X3822" s="15"/>
      <c r="Y3822" s="46" t="str">
        <f>IF(V3822="","",_xlfn.LET(_xlpm.x,VLOOKUP(V3822,'Drop-down_menus'!$D$2:$E$13,2,FALSE),IF(_xlpm.x=0,"",_xlpm.x)))</f>
        <v>https://orcid.org/0000-0002-5199-9817</v>
      </c>
      <c r="Z3822" s="46" t="str">
        <f>IF(W3822="","",_xlfn.LET(_xlpm.x,VLOOKUP(W3822,'Drop-down_menus'!$D$2:$E$13,2,FALSE),IF(_xlpm.x=0,"",_xlpm.x)))</f>
        <v/>
      </c>
      <c r="AA3822" s="46" t="str">
        <f>IF(X3822="","",_xlfn.LET(_xlpm.x,VLOOKUP(X3822,'Drop-down_menus'!$D$2:$E$13,2,FALSE),IF(_xlpm.x=0,"",_xlpm.x)))</f>
        <v/>
      </c>
      <c r="AB3822" s="14" t="s">
        <v>197</v>
      </c>
      <c r="AC3822" s="14"/>
      <c r="AD3822" s="46" t="s">
        <v>222</v>
      </c>
      <c r="AE3822" s="46" t="s">
        <v>28</v>
      </c>
      <c r="AF3822" s="46" t="s">
        <v>42</v>
      </c>
      <c r="AG3822" s="46" t="str">
        <f>IF(AE3822="","",_xlfn.LET(_xlpm.x,VLOOKUP(AE3822,'Drop-down_menus'!$D$2:$E$13,2,FALSE),IF(_xlpm.x=0,"",_xlpm.x)))</f>
        <v>https://orcid.org/0000-0002-9037-7623</v>
      </c>
      <c r="AH3822" s="46" t="str">
        <f>IF(AF3822="","",_xlfn.LET(_xlpm.x,VLOOKUP(AF3822,'Drop-down_menus'!$D$2:$E$13,2,FALSE),IF(_xlpm.x=0,"",_xlpm.x)))</f>
        <v/>
      </c>
    </row>
    <row r="3823" spans="1:34" ht="15" customHeight="1">
      <c r="A3823" s="46">
        <v>2032</v>
      </c>
      <c r="B3823" s="2">
        <v>4878</v>
      </c>
      <c r="C3823" s="46" t="s">
        <v>840</v>
      </c>
      <c r="D3823" s="46" t="b">
        <f>COUNTIF(Events!$B$2:$B$171, C3823) &gt; 0</f>
        <v>1</v>
      </c>
      <c r="E3823" s="15" t="s">
        <v>164</v>
      </c>
      <c r="F3823" s="15" t="s">
        <v>504</v>
      </c>
      <c r="G3823" s="15"/>
      <c r="H3823" s="15"/>
      <c r="I3823" s="15"/>
      <c r="J3823" s="46" t="str">
        <f>IF(I3823="","",_xlfn.LET(_xlpm.x,VLOOKUP(I3823,'2026-01-09_taxon-match'!$A$2:$N$81,4,FALSE),IF(_xlpm.x=0,"",_xlpm.x)))</f>
        <v/>
      </c>
      <c r="K3823" s="15"/>
      <c r="L3823" s="46" t="str">
        <f>IF(I3823="","",_xlfn.LET(_xlpm.x,VLOOKUP(I3823,'2026-01-09_taxon-match'!$A$2:$N$81,3,FALSE),IF(_xlpm.x=0,"",_xlpm.x)))</f>
        <v/>
      </c>
      <c r="M3823" s="46" t="str">
        <f>IF($I3823="","",_xlfn.LET(_xlpm.x,VLOOKUP($I3823,'2026-01-09_taxon-match'!$A$2:$N$81,5,FALSE),IF(_xlpm.x=0,"",_xlpm.x)))</f>
        <v/>
      </c>
      <c r="N3823" s="46" t="str">
        <f>IF($I3823="","",_xlfn.LET(_xlpm.x,VLOOKUP($I3823,'2026-01-09_taxon-match'!$A$2:$N$81,6,FALSE),IF(_xlpm.x=0,"",_xlpm.x)))</f>
        <v/>
      </c>
      <c r="O3823" s="46" t="str">
        <f>IF($I3823="","",_xlfn.LET(_xlpm.x,VLOOKUP($I3823,'2026-01-09_taxon-match'!$A$2:$N$81,7,FALSE),IF(_xlpm.x=0,"",_xlpm.x)))</f>
        <v/>
      </c>
      <c r="P3823" s="46" t="str">
        <f>IF($I3823="","",_xlfn.LET(_xlpm.x,VLOOKUP($I3823,'2026-01-09_taxon-match'!$A$2:$N$81,8,FALSE),IF(_xlpm.x=0,"",_xlpm.x)))</f>
        <v/>
      </c>
      <c r="Q3823" s="46" t="str">
        <f>IF($I3823="","",_xlfn.LET(_xlpm.x,VLOOKUP($I3823,'2026-01-09_taxon-match'!$A$2:$N$81,9,FALSE),IF(_xlpm.x=0,"",_xlpm.x)))</f>
        <v/>
      </c>
      <c r="R3823" s="46" t="str">
        <f>IF($I3823="","",_xlfn.LET(_xlpm.x,VLOOKUP($I3823,'2026-01-09_taxon-match'!$A$2:$N$81,10,FALSE),IF(_xlpm.x=0,"",_xlpm.x)))</f>
        <v/>
      </c>
      <c r="S3823" s="46" t="str">
        <f>IF($I3823="","",_xlfn.LET(_xlpm.x,VLOOKUP($I3823,'2026-01-09_taxon-match'!$A$2:$N$81,11,FALSE),IF(_xlpm.x=0,"",_xlpm.x)))</f>
        <v/>
      </c>
      <c r="T3823" s="46" t="str">
        <f>IF($I3823="","",_xlfn.LET(_xlpm.x,VLOOKUP($I3823,'2026-01-09_taxon-match'!$A$2:$N$81,13,FALSE),IF(_xlpm.x=0,"",_xlpm.x)))</f>
        <v/>
      </c>
      <c r="U3823" s="15"/>
      <c r="V3823" s="46" t="s">
        <v>221</v>
      </c>
      <c r="W3823" s="15"/>
      <c r="X3823" s="15"/>
      <c r="Y3823" s="46" t="str">
        <f>IF(V3823="","",_xlfn.LET(_xlpm.x,VLOOKUP(V3823,'Drop-down_menus'!$D$2:$E$13,2,FALSE),IF(_xlpm.x=0,"",_xlpm.x)))</f>
        <v>https://orcid.org/0000-0002-5199-9817</v>
      </c>
      <c r="Z3823" s="46" t="str">
        <f>IF(W3823="","",_xlfn.LET(_xlpm.x,VLOOKUP(W3823,'Drop-down_menus'!$D$2:$E$13,2,FALSE),IF(_xlpm.x=0,"",_xlpm.x)))</f>
        <v/>
      </c>
      <c r="AA3823" s="46" t="str">
        <f>IF(X3823="","",_xlfn.LET(_xlpm.x,VLOOKUP(X3823,'Drop-down_menus'!$D$2:$E$13,2,FALSE),IF(_xlpm.x=0,"",_xlpm.x)))</f>
        <v/>
      </c>
      <c r="AB3823" s="14" t="s">
        <v>197</v>
      </c>
      <c r="AC3823" s="14"/>
      <c r="AD3823" s="46" t="s">
        <v>222</v>
      </c>
      <c r="AE3823" s="46" t="s">
        <v>28</v>
      </c>
      <c r="AF3823" s="46" t="s">
        <v>42</v>
      </c>
      <c r="AG3823" s="46" t="str">
        <f>IF(AE3823="","",_xlfn.LET(_xlpm.x,VLOOKUP(AE3823,'Drop-down_menus'!$D$2:$E$13,2,FALSE),IF(_xlpm.x=0,"",_xlpm.x)))</f>
        <v>https://orcid.org/0000-0002-9037-7623</v>
      </c>
      <c r="AH3823" s="46" t="str">
        <f>IF(AF3823="","",_xlfn.LET(_xlpm.x,VLOOKUP(AF3823,'Drop-down_menus'!$D$2:$E$13,2,FALSE),IF(_xlpm.x=0,"",_xlpm.x)))</f>
        <v/>
      </c>
    </row>
    <row r="3824" spans="1:34" ht="15" customHeight="1">
      <c r="A3824" s="46">
        <v>2032</v>
      </c>
      <c r="B3824" s="2">
        <v>4879</v>
      </c>
      <c r="C3824" s="46" t="s">
        <v>840</v>
      </c>
      <c r="D3824" s="46" t="b">
        <f>COUNTIF(Events!$B$2:$B$171, C3824) &gt; 0</f>
        <v>1</v>
      </c>
      <c r="E3824" s="15" t="s">
        <v>164</v>
      </c>
      <c r="F3824" s="15" t="s">
        <v>504</v>
      </c>
      <c r="G3824" s="15"/>
      <c r="H3824" s="15"/>
      <c r="I3824" s="15"/>
      <c r="J3824" s="46" t="str">
        <f>IF(I3824="","",_xlfn.LET(_xlpm.x,VLOOKUP(I3824,'2026-01-09_taxon-match'!$A$2:$N$81,4,FALSE),IF(_xlpm.x=0,"",_xlpm.x)))</f>
        <v/>
      </c>
      <c r="K3824" s="15"/>
      <c r="L3824" s="46" t="str">
        <f>IF(I3824="","",_xlfn.LET(_xlpm.x,VLOOKUP(I3824,'2026-01-09_taxon-match'!$A$2:$N$81,3,FALSE),IF(_xlpm.x=0,"",_xlpm.x)))</f>
        <v/>
      </c>
      <c r="M3824" s="46" t="str">
        <f>IF($I3824="","",_xlfn.LET(_xlpm.x,VLOOKUP($I3824,'2026-01-09_taxon-match'!$A$2:$N$81,5,FALSE),IF(_xlpm.x=0,"",_xlpm.x)))</f>
        <v/>
      </c>
      <c r="N3824" s="46" t="str">
        <f>IF($I3824="","",_xlfn.LET(_xlpm.x,VLOOKUP($I3824,'2026-01-09_taxon-match'!$A$2:$N$81,6,FALSE),IF(_xlpm.x=0,"",_xlpm.x)))</f>
        <v/>
      </c>
      <c r="O3824" s="46" t="str">
        <f>IF($I3824="","",_xlfn.LET(_xlpm.x,VLOOKUP($I3824,'2026-01-09_taxon-match'!$A$2:$N$81,7,FALSE),IF(_xlpm.x=0,"",_xlpm.x)))</f>
        <v/>
      </c>
      <c r="P3824" s="46" t="str">
        <f>IF($I3824="","",_xlfn.LET(_xlpm.x,VLOOKUP($I3824,'2026-01-09_taxon-match'!$A$2:$N$81,8,FALSE),IF(_xlpm.x=0,"",_xlpm.x)))</f>
        <v/>
      </c>
      <c r="Q3824" s="46" t="str">
        <f>IF($I3824="","",_xlfn.LET(_xlpm.x,VLOOKUP($I3824,'2026-01-09_taxon-match'!$A$2:$N$81,9,FALSE),IF(_xlpm.x=0,"",_xlpm.x)))</f>
        <v/>
      </c>
      <c r="R3824" s="46" t="str">
        <f>IF($I3824="","",_xlfn.LET(_xlpm.x,VLOOKUP($I3824,'2026-01-09_taxon-match'!$A$2:$N$81,10,FALSE),IF(_xlpm.x=0,"",_xlpm.x)))</f>
        <v/>
      </c>
      <c r="S3824" s="46" t="str">
        <f>IF($I3824="","",_xlfn.LET(_xlpm.x,VLOOKUP($I3824,'2026-01-09_taxon-match'!$A$2:$N$81,11,FALSE),IF(_xlpm.x=0,"",_xlpm.x)))</f>
        <v/>
      </c>
      <c r="T3824" s="46" t="str">
        <f>IF($I3824="","",_xlfn.LET(_xlpm.x,VLOOKUP($I3824,'2026-01-09_taxon-match'!$A$2:$N$81,13,FALSE),IF(_xlpm.x=0,"",_xlpm.x)))</f>
        <v/>
      </c>
      <c r="U3824" s="15"/>
      <c r="V3824" s="46" t="s">
        <v>221</v>
      </c>
      <c r="W3824" s="15"/>
      <c r="X3824" s="15"/>
      <c r="Y3824" s="46" t="str">
        <f>IF(V3824="","",_xlfn.LET(_xlpm.x,VLOOKUP(V3824,'Drop-down_menus'!$D$2:$E$13,2,FALSE),IF(_xlpm.x=0,"",_xlpm.x)))</f>
        <v>https://orcid.org/0000-0002-5199-9817</v>
      </c>
      <c r="Z3824" s="46" t="str">
        <f>IF(W3824="","",_xlfn.LET(_xlpm.x,VLOOKUP(W3824,'Drop-down_menus'!$D$2:$E$13,2,FALSE),IF(_xlpm.x=0,"",_xlpm.x)))</f>
        <v/>
      </c>
      <c r="AA3824" s="46" t="str">
        <f>IF(X3824="","",_xlfn.LET(_xlpm.x,VLOOKUP(X3824,'Drop-down_menus'!$D$2:$E$13,2,FALSE),IF(_xlpm.x=0,"",_xlpm.x)))</f>
        <v/>
      </c>
      <c r="AB3824" s="14" t="s">
        <v>197</v>
      </c>
      <c r="AC3824" s="14"/>
      <c r="AD3824" s="46" t="s">
        <v>222</v>
      </c>
      <c r="AE3824" s="46" t="s">
        <v>28</v>
      </c>
      <c r="AF3824" s="46" t="s">
        <v>42</v>
      </c>
      <c r="AG3824" s="46" t="str">
        <f>IF(AE3824="","",_xlfn.LET(_xlpm.x,VLOOKUP(AE3824,'Drop-down_menus'!$D$2:$E$13,2,FALSE),IF(_xlpm.x=0,"",_xlpm.x)))</f>
        <v>https://orcid.org/0000-0002-9037-7623</v>
      </c>
      <c r="AH3824" s="46" t="str">
        <f>IF(AF3824="","",_xlfn.LET(_xlpm.x,VLOOKUP(AF3824,'Drop-down_menus'!$D$2:$E$13,2,FALSE),IF(_xlpm.x=0,"",_xlpm.x)))</f>
        <v/>
      </c>
    </row>
    <row r="3825" spans="1:34" ht="15" customHeight="1">
      <c r="A3825" s="46">
        <v>2032</v>
      </c>
      <c r="B3825" s="2">
        <v>4880</v>
      </c>
      <c r="C3825" s="46" t="s">
        <v>840</v>
      </c>
      <c r="D3825" s="46" t="b">
        <f>COUNTIF(Events!$B$2:$B$171, C3825) &gt; 0</f>
        <v>1</v>
      </c>
      <c r="E3825" s="15" t="s">
        <v>525</v>
      </c>
      <c r="F3825" s="15" t="s">
        <v>504</v>
      </c>
      <c r="G3825" s="15"/>
      <c r="H3825" s="15"/>
      <c r="I3825" s="15"/>
      <c r="J3825" s="46" t="str">
        <f>IF(I3825="","",_xlfn.LET(_xlpm.x,VLOOKUP(I3825,'2026-01-09_taxon-match'!$A$2:$N$81,4,FALSE),IF(_xlpm.x=0,"",_xlpm.x)))</f>
        <v/>
      </c>
      <c r="K3825" s="15"/>
      <c r="L3825" s="46" t="str">
        <f>IF(I3825="","",_xlfn.LET(_xlpm.x,VLOOKUP(I3825,'2026-01-09_taxon-match'!$A$2:$N$81,3,FALSE),IF(_xlpm.x=0,"",_xlpm.x)))</f>
        <v/>
      </c>
      <c r="M3825" s="46" t="str">
        <f>IF($I3825="","",_xlfn.LET(_xlpm.x,VLOOKUP($I3825,'2026-01-09_taxon-match'!$A$2:$N$81,5,FALSE),IF(_xlpm.x=0,"",_xlpm.x)))</f>
        <v/>
      </c>
      <c r="N3825" s="46" t="str">
        <f>IF($I3825="","",_xlfn.LET(_xlpm.x,VLOOKUP($I3825,'2026-01-09_taxon-match'!$A$2:$N$81,6,FALSE),IF(_xlpm.x=0,"",_xlpm.x)))</f>
        <v/>
      </c>
      <c r="O3825" s="46" t="str">
        <f>IF($I3825="","",_xlfn.LET(_xlpm.x,VLOOKUP($I3825,'2026-01-09_taxon-match'!$A$2:$N$81,7,FALSE),IF(_xlpm.x=0,"",_xlpm.x)))</f>
        <v/>
      </c>
      <c r="P3825" s="46" t="str">
        <f>IF($I3825="","",_xlfn.LET(_xlpm.x,VLOOKUP($I3825,'2026-01-09_taxon-match'!$A$2:$N$81,8,FALSE),IF(_xlpm.x=0,"",_xlpm.x)))</f>
        <v/>
      </c>
      <c r="Q3825" s="46" t="str">
        <f>IF($I3825="","",_xlfn.LET(_xlpm.x,VLOOKUP($I3825,'2026-01-09_taxon-match'!$A$2:$N$81,9,FALSE),IF(_xlpm.x=0,"",_xlpm.x)))</f>
        <v/>
      </c>
      <c r="R3825" s="46" t="str">
        <f>IF($I3825="","",_xlfn.LET(_xlpm.x,VLOOKUP($I3825,'2026-01-09_taxon-match'!$A$2:$N$81,10,FALSE),IF(_xlpm.x=0,"",_xlpm.x)))</f>
        <v/>
      </c>
      <c r="S3825" s="46" t="str">
        <f>IF($I3825="","",_xlfn.LET(_xlpm.x,VLOOKUP($I3825,'2026-01-09_taxon-match'!$A$2:$N$81,11,FALSE),IF(_xlpm.x=0,"",_xlpm.x)))</f>
        <v/>
      </c>
      <c r="T3825" s="46" t="str">
        <f>IF($I3825="","",_xlfn.LET(_xlpm.x,VLOOKUP($I3825,'2026-01-09_taxon-match'!$A$2:$N$81,13,FALSE),IF(_xlpm.x=0,"",_xlpm.x)))</f>
        <v/>
      </c>
      <c r="U3825" s="15"/>
      <c r="V3825" s="46" t="s">
        <v>221</v>
      </c>
      <c r="W3825" s="15"/>
      <c r="X3825" s="15"/>
      <c r="Y3825" s="46" t="str">
        <f>IF(V3825="","",_xlfn.LET(_xlpm.x,VLOOKUP(V3825,'Drop-down_menus'!$D$2:$E$13,2,FALSE),IF(_xlpm.x=0,"",_xlpm.x)))</f>
        <v>https://orcid.org/0000-0002-5199-9817</v>
      </c>
      <c r="Z3825" s="46" t="str">
        <f>IF(W3825="","",_xlfn.LET(_xlpm.x,VLOOKUP(W3825,'Drop-down_menus'!$D$2:$E$13,2,FALSE),IF(_xlpm.x=0,"",_xlpm.x)))</f>
        <v/>
      </c>
      <c r="AA3825" s="46" t="str">
        <f>IF(X3825="","",_xlfn.LET(_xlpm.x,VLOOKUP(X3825,'Drop-down_menus'!$D$2:$E$13,2,FALSE),IF(_xlpm.x=0,"",_xlpm.x)))</f>
        <v/>
      </c>
      <c r="AB3825" s="14" t="s">
        <v>527</v>
      </c>
      <c r="AC3825" s="14" t="s">
        <v>528</v>
      </c>
      <c r="AD3825" s="46" t="s">
        <v>222</v>
      </c>
      <c r="AE3825" s="46" t="s">
        <v>28</v>
      </c>
      <c r="AF3825" s="46" t="s">
        <v>42</v>
      </c>
      <c r="AG3825" s="46" t="str">
        <f>IF(AE3825="","",_xlfn.LET(_xlpm.x,VLOOKUP(AE3825,'Drop-down_menus'!$D$2:$E$13,2,FALSE),IF(_xlpm.x=0,"",_xlpm.x)))</f>
        <v>https://orcid.org/0000-0002-9037-7623</v>
      </c>
      <c r="AH3825" s="46" t="str">
        <f>IF(AF3825="","",_xlfn.LET(_xlpm.x,VLOOKUP(AF3825,'Drop-down_menus'!$D$2:$E$13,2,FALSE),IF(_xlpm.x=0,"",_xlpm.x)))</f>
        <v/>
      </c>
    </row>
    <row r="3826" spans="1:34" ht="15" customHeight="1">
      <c r="A3826" s="46">
        <v>2032</v>
      </c>
      <c r="B3826" s="2">
        <v>4881</v>
      </c>
      <c r="C3826" s="46" t="s">
        <v>840</v>
      </c>
      <c r="D3826" s="46" t="b">
        <f>COUNTIF(Events!$B$2:$B$171, C3826) &gt; 0</f>
        <v>1</v>
      </c>
      <c r="E3826" s="46" t="s">
        <v>215</v>
      </c>
      <c r="F3826" s="15" t="s">
        <v>504</v>
      </c>
      <c r="G3826" s="15"/>
      <c r="H3826" s="15"/>
      <c r="I3826" s="15"/>
      <c r="J3826" s="46" t="str">
        <f>IF(I3826="","",_xlfn.LET(_xlpm.x,VLOOKUP(I3826,'2026-01-09_taxon-match'!$A$2:$N$81,4,FALSE),IF(_xlpm.x=0,"",_xlpm.x)))</f>
        <v/>
      </c>
      <c r="K3826" s="15"/>
      <c r="L3826" s="46" t="str">
        <f>IF(I3826="","",_xlfn.LET(_xlpm.x,VLOOKUP(I3826,'2026-01-09_taxon-match'!$A$2:$N$81,3,FALSE),IF(_xlpm.x=0,"",_xlpm.x)))</f>
        <v/>
      </c>
      <c r="M3826" s="46" t="str">
        <f>IF($I3826="","",_xlfn.LET(_xlpm.x,VLOOKUP($I3826,'2026-01-09_taxon-match'!$A$2:$N$81,5,FALSE),IF(_xlpm.x=0,"",_xlpm.x)))</f>
        <v/>
      </c>
      <c r="N3826" s="46" t="str">
        <f>IF($I3826="","",_xlfn.LET(_xlpm.x,VLOOKUP($I3826,'2026-01-09_taxon-match'!$A$2:$N$81,6,FALSE),IF(_xlpm.x=0,"",_xlpm.x)))</f>
        <v/>
      </c>
      <c r="O3826" s="46" t="str">
        <f>IF($I3826="","",_xlfn.LET(_xlpm.x,VLOOKUP($I3826,'2026-01-09_taxon-match'!$A$2:$N$81,7,FALSE),IF(_xlpm.x=0,"",_xlpm.x)))</f>
        <v/>
      </c>
      <c r="P3826" s="46" t="str">
        <f>IF($I3826="","",_xlfn.LET(_xlpm.x,VLOOKUP($I3826,'2026-01-09_taxon-match'!$A$2:$N$81,8,FALSE),IF(_xlpm.x=0,"",_xlpm.x)))</f>
        <v/>
      </c>
      <c r="Q3826" s="46" t="str">
        <f>IF($I3826="","",_xlfn.LET(_xlpm.x,VLOOKUP($I3826,'2026-01-09_taxon-match'!$A$2:$N$81,9,FALSE),IF(_xlpm.x=0,"",_xlpm.x)))</f>
        <v/>
      </c>
      <c r="R3826" s="46" t="str">
        <f>IF($I3826="","",_xlfn.LET(_xlpm.x,VLOOKUP($I3826,'2026-01-09_taxon-match'!$A$2:$N$81,10,FALSE),IF(_xlpm.x=0,"",_xlpm.x)))</f>
        <v/>
      </c>
      <c r="S3826" s="46" t="str">
        <f>IF($I3826="","",_xlfn.LET(_xlpm.x,VLOOKUP($I3826,'2026-01-09_taxon-match'!$A$2:$N$81,11,FALSE),IF(_xlpm.x=0,"",_xlpm.x)))</f>
        <v/>
      </c>
      <c r="T3826" s="46" t="str">
        <f>IF($I3826="","",_xlfn.LET(_xlpm.x,VLOOKUP($I3826,'2026-01-09_taxon-match'!$A$2:$N$81,13,FALSE),IF(_xlpm.x=0,"",_xlpm.x)))</f>
        <v/>
      </c>
      <c r="U3826" s="15"/>
      <c r="V3826" s="46" t="s">
        <v>221</v>
      </c>
      <c r="W3826" s="15"/>
      <c r="X3826" s="15"/>
      <c r="Y3826" s="46" t="str">
        <f>IF(V3826="","",_xlfn.LET(_xlpm.x,VLOOKUP(V3826,'Drop-down_menus'!$D$2:$E$13,2,FALSE),IF(_xlpm.x=0,"",_xlpm.x)))</f>
        <v>https://orcid.org/0000-0002-5199-9817</v>
      </c>
      <c r="Z3826" s="46" t="str">
        <f>IF(W3826="","",_xlfn.LET(_xlpm.x,VLOOKUP(W3826,'Drop-down_menus'!$D$2:$E$13,2,FALSE),IF(_xlpm.x=0,"",_xlpm.x)))</f>
        <v/>
      </c>
      <c r="AA3826" s="46" t="str">
        <f>IF(X3826="","",_xlfn.LET(_xlpm.x,VLOOKUP(X3826,'Drop-down_menus'!$D$2:$E$13,2,FALSE),IF(_xlpm.x=0,"",_xlpm.x)))</f>
        <v/>
      </c>
      <c r="AB3826" s="14" t="s">
        <v>519</v>
      </c>
      <c r="AC3826" s="14" t="s">
        <v>523</v>
      </c>
      <c r="AD3826" s="46" t="s">
        <v>222</v>
      </c>
      <c r="AE3826" s="46" t="s">
        <v>28</v>
      </c>
      <c r="AF3826" s="46" t="s">
        <v>42</v>
      </c>
      <c r="AG3826" s="46" t="str">
        <f>IF(AE3826="","",_xlfn.LET(_xlpm.x,VLOOKUP(AE3826,'Drop-down_menus'!$D$2:$E$13,2,FALSE),IF(_xlpm.x=0,"",_xlpm.x)))</f>
        <v>https://orcid.org/0000-0002-9037-7623</v>
      </c>
      <c r="AH3826" s="46" t="str">
        <f>IF(AF3826="","",_xlfn.LET(_xlpm.x,VLOOKUP(AF3826,'Drop-down_menus'!$D$2:$E$13,2,FALSE),IF(_xlpm.x=0,"",_xlpm.x)))</f>
        <v/>
      </c>
    </row>
    <row r="3827" spans="1:34" ht="15" customHeight="1">
      <c r="A3827" s="46">
        <v>2033</v>
      </c>
      <c r="B3827" s="2">
        <v>4882</v>
      </c>
      <c r="C3827" s="46" t="s">
        <v>840</v>
      </c>
      <c r="D3827" s="46" t="b">
        <f>COUNTIF(Events!$B$2:$B$171, C3827) &gt; 0</f>
        <v>1</v>
      </c>
      <c r="E3827" s="46" t="s">
        <v>215</v>
      </c>
      <c r="F3827" s="15" t="s">
        <v>521</v>
      </c>
      <c r="G3827" s="15"/>
      <c r="H3827" s="15"/>
      <c r="I3827" s="15"/>
      <c r="J3827" s="46" t="str">
        <f>IF(I3827="","",_xlfn.LET(_xlpm.x,VLOOKUP(I3827,'2026-01-09_taxon-match'!$A$2:$N$81,4,FALSE),IF(_xlpm.x=0,"",_xlpm.x)))</f>
        <v/>
      </c>
      <c r="K3827" s="15"/>
      <c r="L3827" s="46" t="str">
        <f>IF(I3827="","",_xlfn.LET(_xlpm.x,VLOOKUP(I3827,'2026-01-09_taxon-match'!$A$2:$N$81,3,FALSE),IF(_xlpm.x=0,"",_xlpm.x)))</f>
        <v/>
      </c>
      <c r="M3827" s="46" t="str">
        <f>IF($I3827="","",_xlfn.LET(_xlpm.x,VLOOKUP($I3827,'2026-01-09_taxon-match'!$A$2:$N$81,5,FALSE),IF(_xlpm.x=0,"",_xlpm.x)))</f>
        <v/>
      </c>
      <c r="N3827" s="46" t="str">
        <f>IF($I3827="","",_xlfn.LET(_xlpm.x,VLOOKUP($I3827,'2026-01-09_taxon-match'!$A$2:$N$81,6,FALSE),IF(_xlpm.x=0,"",_xlpm.x)))</f>
        <v/>
      </c>
      <c r="O3827" s="46" t="str">
        <f>IF($I3827="","",_xlfn.LET(_xlpm.x,VLOOKUP($I3827,'2026-01-09_taxon-match'!$A$2:$N$81,7,FALSE),IF(_xlpm.x=0,"",_xlpm.x)))</f>
        <v/>
      </c>
      <c r="P3827" s="46" t="str">
        <f>IF($I3827="","",_xlfn.LET(_xlpm.x,VLOOKUP($I3827,'2026-01-09_taxon-match'!$A$2:$N$81,8,FALSE),IF(_xlpm.x=0,"",_xlpm.x)))</f>
        <v/>
      </c>
      <c r="Q3827" s="46" t="str">
        <f>IF($I3827="","",_xlfn.LET(_xlpm.x,VLOOKUP($I3827,'2026-01-09_taxon-match'!$A$2:$N$81,9,FALSE),IF(_xlpm.x=0,"",_xlpm.x)))</f>
        <v/>
      </c>
      <c r="R3827" s="46" t="str">
        <f>IF($I3827="","",_xlfn.LET(_xlpm.x,VLOOKUP($I3827,'2026-01-09_taxon-match'!$A$2:$N$81,10,FALSE),IF(_xlpm.x=0,"",_xlpm.x)))</f>
        <v/>
      </c>
      <c r="S3827" s="46" t="str">
        <f>IF($I3827="","",_xlfn.LET(_xlpm.x,VLOOKUP($I3827,'2026-01-09_taxon-match'!$A$2:$N$81,11,FALSE),IF(_xlpm.x=0,"",_xlpm.x)))</f>
        <v/>
      </c>
      <c r="T3827" s="46" t="str">
        <f>IF($I3827="","",_xlfn.LET(_xlpm.x,VLOOKUP($I3827,'2026-01-09_taxon-match'!$A$2:$N$81,13,FALSE),IF(_xlpm.x=0,"",_xlpm.x)))</f>
        <v/>
      </c>
      <c r="U3827" s="15"/>
      <c r="V3827" s="46" t="s">
        <v>221</v>
      </c>
      <c r="W3827" s="15"/>
      <c r="X3827" s="15"/>
      <c r="Y3827" s="46" t="str">
        <f>IF(V3827="","",_xlfn.LET(_xlpm.x,VLOOKUP(V3827,'Drop-down_menus'!$D$2:$E$13,2,FALSE),IF(_xlpm.x=0,"",_xlpm.x)))</f>
        <v>https://orcid.org/0000-0002-5199-9817</v>
      </c>
      <c r="Z3827" s="46" t="str">
        <f>IF(W3827="","",_xlfn.LET(_xlpm.x,VLOOKUP(W3827,'Drop-down_menus'!$D$2:$E$13,2,FALSE),IF(_xlpm.x=0,"",_xlpm.x)))</f>
        <v/>
      </c>
      <c r="AA3827" s="46" t="str">
        <f>IF(X3827="","",_xlfn.LET(_xlpm.x,VLOOKUP(X3827,'Drop-down_menus'!$D$2:$E$13,2,FALSE),IF(_xlpm.x=0,"",_xlpm.x)))</f>
        <v/>
      </c>
      <c r="AB3827" s="14" t="s">
        <v>519</v>
      </c>
      <c r="AC3827" s="14" t="s">
        <v>522</v>
      </c>
      <c r="AD3827" s="46" t="s">
        <v>222</v>
      </c>
      <c r="AE3827" s="46" t="s">
        <v>28</v>
      </c>
      <c r="AF3827" s="46" t="s">
        <v>42</v>
      </c>
      <c r="AG3827" s="46" t="str">
        <f>IF(AE3827="","",_xlfn.LET(_xlpm.x,VLOOKUP(AE3827,'Drop-down_menus'!$D$2:$E$13,2,FALSE),IF(_xlpm.x=0,"",_xlpm.x)))</f>
        <v>https://orcid.org/0000-0002-9037-7623</v>
      </c>
      <c r="AH3827" s="46" t="str">
        <f>IF(AF3827="","",_xlfn.LET(_xlpm.x,VLOOKUP(AF3827,'Drop-down_menus'!$D$2:$E$13,2,FALSE),IF(_xlpm.x=0,"",_xlpm.x)))</f>
        <v/>
      </c>
    </row>
    <row r="3828" spans="1:34" ht="15" customHeight="1">
      <c r="A3828" s="46">
        <v>2033</v>
      </c>
      <c r="B3828" s="2">
        <v>4883</v>
      </c>
      <c r="C3828" s="46" t="s">
        <v>840</v>
      </c>
      <c r="D3828" s="46" t="b">
        <f>COUNTIF(Events!$B$2:$B$171, C3828) &gt; 0</f>
        <v>1</v>
      </c>
      <c r="E3828" s="46" t="s">
        <v>215</v>
      </c>
      <c r="F3828" s="15" t="s">
        <v>521</v>
      </c>
      <c r="G3828" s="15"/>
      <c r="H3828" s="15"/>
      <c r="I3828" s="15"/>
      <c r="J3828" s="46" t="str">
        <f>IF(I3828="","",_xlfn.LET(_xlpm.x,VLOOKUP(I3828,'2026-01-09_taxon-match'!$A$2:$N$81,4,FALSE),IF(_xlpm.x=0,"",_xlpm.x)))</f>
        <v/>
      </c>
      <c r="K3828" s="15"/>
      <c r="L3828" s="46" t="str">
        <f>IF(I3828="","",_xlfn.LET(_xlpm.x,VLOOKUP(I3828,'2026-01-09_taxon-match'!$A$2:$N$81,3,FALSE),IF(_xlpm.x=0,"",_xlpm.x)))</f>
        <v/>
      </c>
      <c r="M3828" s="46" t="str">
        <f>IF($I3828="","",_xlfn.LET(_xlpm.x,VLOOKUP($I3828,'2026-01-09_taxon-match'!$A$2:$N$81,5,FALSE),IF(_xlpm.x=0,"",_xlpm.x)))</f>
        <v/>
      </c>
      <c r="N3828" s="46" t="str">
        <f>IF($I3828="","",_xlfn.LET(_xlpm.x,VLOOKUP($I3828,'2026-01-09_taxon-match'!$A$2:$N$81,6,FALSE),IF(_xlpm.x=0,"",_xlpm.x)))</f>
        <v/>
      </c>
      <c r="O3828" s="46" t="str">
        <f>IF($I3828="","",_xlfn.LET(_xlpm.x,VLOOKUP($I3828,'2026-01-09_taxon-match'!$A$2:$N$81,7,FALSE),IF(_xlpm.x=0,"",_xlpm.x)))</f>
        <v/>
      </c>
      <c r="P3828" s="46" t="str">
        <f>IF($I3828="","",_xlfn.LET(_xlpm.x,VLOOKUP($I3828,'2026-01-09_taxon-match'!$A$2:$N$81,8,FALSE),IF(_xlpm.x=0,"",_xlpm.x)))</f>
        <v/>
      </c>
      <c r="Q3828" s="46" t="str">
        <f>IF($I3828="","",_xlfn.LET(_xlpm.x,VLOOKUP($I3828,'2026-01-09_taxon-match'!$A$2:$N$81,9,FALSE),IF(_xlpm.x=0,"",_xlpm.x)))</f>
        <v/>
      </c>
      <c r="R3828" s="46" t="str">
        <f>IF($I3828="","",_xlfn.LET(_xlpm.x,VLOOKUP($I3828,'2026-01-09_taxon-match'!$A$2:$N$81,10,FALSE),IF(_xlpm.x=0,"",_xlpm.x)))</f>
        <v/>
      </c>
      <c r="S3828" s="46" t="str">
        <f>IF($I3828="","",_xlfn.LET(_xlpm.x,VLOOKUP($I3828,'2026-01-09_taxon-match'!$A$2:$N$81,11,FALSE),IF(_xlpm.x=0,"",_xlpm.x)))</f>
        <v/>
      </c>
      <c r="T3828" s="46" t="str">
        <f>IF($I3828="","",_xlfn.LET(_xlpm.x,VLOOKUP($I3828,'2026-01-09_taxon-match'!$A$2:$N$81,13,FALSE),IF(_xlpm.x=0,"",_xlpm.x)))</f>
        <v/>
      </c>
      <c r="U3828" s="15"/>
      <c r="V3828" s="46" t="s">
        <v>221</v>
      </c>
      <c r="W3828" s="15"/>
      <c r="X3828" s="15"/>
      <c r="Y3828" s="46" t="str">
        <f>IF(V3828="","",_xlfn.LET(_xlpm.x,VLOOKUP(V3828,'Drop-down_menus'!$D$2:$E$13,2,FALSE),IF(_xlpm.x=0,"",_xlpm.x)))</f>
        <v>https://orcid.org/0000-0002-5199-9817</v>
      </c>
      <c r="Z3828" s="46" t="str">
        <f>IF(W3828="","",_xlfn.LET(_xlpm.x,VLOOKUP(W3828,'Drop-down_menus'!$D$2:$E$13,2,FALSE),IF(_xlpm.x=0,"",_xlpm.x)))</f>
        <v/>
      </c>
      <c r="AA3828" s="46" t="str">
        <f>IF(X3828="","",_xlfn.LET(_xlpm.x,VLOOKUP(X3828,'Drop-down_menus'!$D$2:$E$13,2,FALSE),IF(_xlpm.x=0,"",_xlpm.x)))</f>
        <v/>
      </c>
      <c r="AB3828" s="14" t="s">
        <v>519</v>
      </c>
      <c r="AC3828" s="14" t="s">
        <v>529</v>
      </c>
      <c r="AD3828" s="46" t="s">
        <v>222</v>
      </c>
      <c r="AE3828" s="46" t="s">
        <v>28</v>
      </c>
      <c r="AF3828" s="46" t="s">
        <v>42</v>
      </c>
      <c r="AG3828" s="46" t="str">
        <f>IF(AE3828="","",_xlfn.LET(_xlpm.x,VLOOKUP(AE3828,'Drop-down_menus'!$D$2:$E$13,2,FALSE),IF(_xlpm.x=0,"",_xlpm.x)))</f>
        <v>https://orcid.org/0000-0002-9037-7623</v>
      </c>
      <c r="AH3828" s="46" t="str">
        <f>IF(AF3828="","",_xlfn.LET(_xlpm.x,VLOOKUP(AF3828,'Drop-down_menus'!$D$2:$E$13,2,FALSE),IF(_xlpm.x=0,"",_xlpm.x)))</f>
        <v/>
      </c>
    </row>
    <row r="3829" spans="1:34" ht="15" customHeight="1">
      <c r="A3829" s="46">
        <v>2033</v>
      </c>
      <c r="B3829" s="2">
        <v>4884</v>
      </c>
      <c r="C3829" s="46" t="s">
        <v>840</v>
      </c>
      <c r="D3829" s="46" t="b">
        <f>COUNTIF(Events!$B$2:$B$171, C3829) &gt; 0</f>
        <v>1</v>
      </c>
      <c r="E3829" s="46" t="s">
        <v>215</v>
      </c>
      <c r="F3829" s="15" t="s">
        <v>521</v>
      </c>
      <c r="G3829" s="15"/>
      <c r="H3829" s="15"/>
      <c r="I3829" s="15"/>
      <c r="J3829" s="46" t="str">
        <f>IF(I3829="","",_xlfn.LET(_xlpm.x,VLOOKUP(I3829,'2026-01-09_taxon-match'!$A$2:$N$81,4,FALSE),IF(_xlpm.x=0,"",_xlpm.x)))</f>
        <v/>
      </c>
      <c r="K3829" s="15"/>
      <c r="L3829" s="46" t="str">
        <f>IF(I3829="","",_xlfn.LET(_xlpm.x,VLOOKUP(I3829,'2026-01-09_taxon-match'!$A$2:$N$81,3,FALSE),IF(_xlpm.x=0,"",_xlpm.x)))</f>
        <v/>
      </c>
      <c r="M3829" s="46" t="str">
        <f>IF($I3829="","",_xlfn.LET(_xlpm.x,VLOOKUP($I3829,'2026-01-09_taxon-match'!$A$2:$N$81,5,FALSE),IF(_xlpm.x=0,"",_xlpm.x)))</f>
        <v/>
      </c>
      <c r="N3829" s="46" t="str">
        <f>IF($I3829="","",_xlfn.LET(_xlpm.x,VLOOKUP($I3829,'2026-01-09_taxon-match'!$A$2:$N$81,6,FALSE),IF(_xlpm.x=0,"",_xlpm.x)))</f>
        <v/>
      </c>
      <c r="O3829" s="46" t="str">
        <f>IF($I3829="","",_xlfn.LET(_xlpm.x,VLOOKUP($I3829,'2026-01-09_taxon-match'!$A$2:$N$81,7,FALSE),IF(_xlpm.x=0,"",_xlpm.x)))</f>
        <v/>
      </c>
      <c r="P3829" s="46" t="str">
        <f>IF($I3829="","",_xlfn.LET(_xlpm.x,VLOOKUP($I3829,'2026-01-09_taxon-match'!$A$2:$N$81,8,FALSE),IF(_xlpm.x=0,"",_xlpm.x)))</f>
        <v/>
      </c>
      <c r="Q3829" s="46" t="str">
        <f>IF($I3829="","",_xlfn.LET(_xlpm.x,VLOOKUP($I3829,'2026-01-09_taxon-match'!$A$2:$N$81,9,FALSE),IF(_xlpm.x=0,"",_xlpm.x)))</f>
        <v/>
      </c>
      <c r="R3829" s="46" t="str">
        <f>IF($I3829="","",_xlfn.LET(_xlpm.x,VLOOKUP($I3829,'2026-01-09_taxon-match'!$A$2:$N$81,10,FALSE),IF(_xlpm.x=0,"",_xlpm.x)))</f>
        <v/>
      </c>
      <c r="S3829" s="46" t="str">
        <f>IF($I3829="","",_xlfn.LET(_xlpm.x,VLOOKUP($I3829,'2026-01-09_taxon-match'!$A$2:$N$81,11,FALSE),IF(_xlpm.x=0,"",_xlpm.x)))</f>
        <v/>
      </c>
      <c r="T3829" s="46" t="str">
        <f>IF($I3829="","",_xlfn.LET(_xlpm.x,VLOOKUP($I3829,'2026-01-09_taxon-match'!$A$2:$N$81,13,FALSE),IF(_xlpm.x=0,"",_xlpm.x)))</f>
        <v/>
      </c>
      <c r="U3829" s="15"/>
      <c r="V3829" s="46" t="s">
        <v>221</v>
      </c>
      <c r="W3829" s="15"/>
      <c r="X3829" s="15"/>
      <c r="Y3829" s="46" t="str">
        <f>IF(V3829="","",_xlfn.LET(_xlpm.x,VLOOKUP(V3829,'Drop-down_menus'!$D$2:$E$13,2,FALSE),IF(_xlpm.x=0,"",_xlpm.x)))</f>
        <v>https://orcid.org/0000-0002-5199-9817</v>
      </c>
      <c r="Z3829" s="46" t="str">
        <f>IF(W3829="","",_xlfn.LET(_xlpm.x,VLOOKUP(W3829,'Drop-down_menus'!$D$2:$E$13,2,FALSE),IF(_xlpm.x=0,"",_xlpm.x)))</f>
        <v/>
      </c>
      <c r="AA3829" s="46" t="str">
        <f>IF(X3829="","",_xlfn.LET(_xlpm.x,VLOOKUP(X3829,'Drop-down_menus'!$D$2:$E$13,2,FALSE),IF(_xlpm.x=0,"",_xlpm.x)))</f>
        <v/>
      </c>
      <c r="AB3829" s="14" t="s">
        <v>519</v>
      </c>
      <c r="AC3829" s="14" t="s">
        <v>522</v>
      </c>
      <c r="AD3829" s="46" t="s">
        <v>222</v>
      </c>
      <c r="AE3829" s="46" t="s">
        <v>28</v>
      </c>
      <c r="AF3829" s="46" t="s">
        <v>42</v>
      </c>
      <c r="AG3829" s="46" t="str">
        <f>IF(AE3829="","",_xlfn.LET(_xlpm.x,VLOOKUP(AE3829,'Drop-down_menus'!$D$2:$E$13,2,FALSE),IF(_xlpm.x=0,"",_xlpm.x)))</f>
        <v>https://orcid.org/0000-0002-9037-7623</v>
      </c>
      <c r="AH3829" s="46" t="str">
        <f>IF(AF3829="","",_xlfn.LET(_xlpm.x,VLOOKUP(AF3829,'Drop-down_menus'!$D$2:$E$13,2,FALSE),IF(_xlpm.x=0,"",_xlpm.x)))</f>
        <v/>
      </c>
    </row>
    <row r="3830" spans="1:34" ht="15" customHeight="1">
      <c r="A3830" s="46">
        <v>2033</v>
      </c>
      <c r="B3830" s="2">
        <v>4885</v>
      </c>
      <c r="C3830" s="46" t="s">
        <v>840</v>
      </c>
      <c r="D3830" s="46" t="b">
        <f>COUNTIF(Events!$B$2:$B$171, C3830) &gt; 0</f>
        <v>1</v>
      </c>
      <c r="E3830" s="15" t="s">
        <v>530</v>
      </c>
      <c r="F3830" s="15" t="s">
        <v>531</v>
      </c>
      <c r="G3830" s="15"/>
      <c r="H3830" s="15"/>
      <c r="I3830" s="15"/>
      <c r="J3830" s="46" t="str">
        <f>IF(I3830="","",_xlfn.LET(_xlpm.x,VLOOKUP(I3830,'2026-01-09_taxon-match'!$A$2:$N$81,4,FALSE),IF(_xlpm.x=0,"",_xlpm.x)))</f>
        <v/>
      </c>
      <c r="K3830" s="15"/>
      <c r="L3830" s="46" t="str">
        <f>IF(I3830="","",_xlfn.LET(_xlpm.x,VLOOKUP(I3830,'2026-01-09_taxon-match'!$A$2:$N$81,3,FALSE),IF(_xlpm.x=0,"",_xlpm.x)))</f>
        <v/>
      </c>
      <c r="M3830" s="46" t="str">
        <f>IF($I3830="","",_xlfn.LET(_xlpm.x,VLOOKUP($I3830,'2026-01-09_taxon-match'!$A$2:$N$81,5,FALSE),IF(_xlpm.x=0,"",_xlpm.x)))</f>
        <v/>
      </c>
      <c r="N3830" s="46" t="str">
        <f>IF($I3830="","",_xlfn.LET(_xlpm.x,VLOOKUP($I3830,'2026-01-09_taxon-match'!$A$2:$N$81,6,FALSE),IF(_xlpm.x=0,"",_xlpm.x)))</f>
        <v/>
      </c>
      <c r="O3830" s="46" t="str">
        <f>IF($I3830="","",_xlfn.LET(_xlpm.x,VLOOKUP($I3830,'2026-01-09_taxon-match'!$A$2:$N$81,7,FALSE),IF(_xlpm.x=0,"",_xlpm.x)))</f>
        <v/>
      </c>
      <c r="P3830" s="46" t="str">
        <f>IF($I3830="","",_xlfn.LET(_xlpm.x,VLOOKUP($I3830,'2026-01-09_taxon-match'!$A$2:$N$81,8,FALSE),IF(_xlpm.x=0,"",_xlpm.x)))</f>
        <v/>
      </c>
      <c r="Q3830" s="46" t="str">
        <f>IF($I3830="","",_xlfn.LET(_xlpm.x,VLOOKUP($I3830,'2026-01-09_taxon-match'!$A$2:$N$81,9,FALSE),IF(_xlpm.x=0,"",_xlpm.x)))</f>
        <v/>
      </c>
      <c r="R3830" s="46" t="str">
        <f>IF($I3830="","",_xlfn.LET(_xlpm.x,VLOOKUP($I3830,'2026-01-09_taxon-match'!$A$2:$N$81,10,FALSE),IF(_xlpm.x=0,"",_xlpm.x)))</f>
        <v/>
      </c>
      <c r="S3830" s="46" t="str">
        <f>IF($I3830="","",_xlfn.LET(_xlpm.x,VLOOKUP($I3830,'2026-01-09_taxon-match'!$A$2:$N$81,11,FALSE),IF(_xlpm.x=0,"",_xlpm.x)))</f>
        <v/>
      </c>
      <c r="T3830" s="46" t="str">
        <f>IF($I3830="","",_xlfn.LET(_xlpm.x,VLOOKUP($I3830,'2026-01-09_taxon-match'!$A$2:$N$81,13,FALSE),IF(_xlpm.x=0,"",_xlpm.x)))</f>
        <v/>
      </c>
      <c r="U3830" s="15"/>
      <c r="V3830" s="46" t="s">
        <v>221</v>
      </c>
      <c r="W3830" s="15"/>
      <c r="X3830" s="15"/>
      <c r="Y3830" s="46" t="str">
        <f>IF(V3830="","",_xlfn.LET(_xlpm.x,VLOOKUP(V3830,'Drop-down_menus'!$D$2:$E$13,2,FALSE),IF(_xlpm.x=0,"",_xlpm.x)))</f>
        <v>https://orcid.org/0000-0002-5199-9817</v>
      </c>
      <c r="Z3830" s="46" t="str">
        <f>IF(W3830="","",_xlfn.LET(_xlpm.x,VLOOKUP(W3830,'Drop-down_menus'!$D$2:$E$13,2,FALSE),IF(_xlpm.x=0,"",_xlpm.x)))</f>
        <v/>
      </c>
      <c r="AA3830" s="46" t="str">
        <f>IF(X3830="","",_xlfn.LET(_xlpm.x,VLOOKUP(X3830,'Drop-down_menus'!$D$2:$E$13,2,FALSE),IF(_xlpm.x=0,"",_xlpm.x)))</f>
        <v/>
      </c>
      <c r="AB3830" s="14" t="s">
        <v>245</v>
      </c>
      <c r="AC3830" s="14"/>
      <c r="AD3830" s="46" t="s">
        <v>222</v>
      </c>
      <c r="AE3830" s="46" t="s">
        <v>28</v>
      </c>
      <c r="AF3830" s="46" t="s">
        <v>42</v>
      </c>
      <c r="AG3830" s="46" t="str">
        <f>IF(AE3830="","",_xlfn.LET(_xlpm.x,VLOOKUP(AE3830,'Drop-down_menus'!$D$2:$E$13,2,FALSE),IF(_xlpm.x=0,"",_xlpm.x)))</f>
        <v>https://orcid.org/0000-0002-9037-7623</v>
      </c>
      <c r="AH3830" s="46" t="str">
        <f>IF(AF3830="","",_xlfn.LET(_xlpm.x,VLOOKUP(AF3830,'Drop-down_menus'!$D$2:$E$13,2,FALSE),IF(_xlpm.x=0,"",_xlpm.x)))</f>
        <v/>
      </c>
    </row>
    <row r="3831" spans="1:34" ht="15" customHeight="1">
      <c r="A3831" s="46">
        <v>2033</v>
      </c>
      <c r="B3831" s="2">
        <v>4886</v>
      </c>
      <c r="C3831" s="46" t="s">
        <v>840</v>
      </c>
      <c r="D3831" s="46" t="b">
        <f>COUNTIF(Events!$B$2:$B$171, C3831) &gt; 0</f>
        <v>1</v>
      </c>
      <c r="E3831" s="15" t="s">
        <v>164</v>
      </c>
      <c r="F3831" s="15" t="s">
        <v>1082</v>
      </c>
      <c r="G3831" s="15"/>
      <c r="H3831" s="15"/>
      <c r="I3831" s="15"/>
      <c r="J3831" s="46" t="str">
        <f>IF(I3831="","",_xlfn.LET(_xlpm.x,VLOOKUP(I3831,'2026-01-09_taxon-match'!$A$2:$N$81,4,FALSE),IF(_xlpm.x=0,"",_xlpm.x)))</f>
        <v/>
      </c>
      <c r="K3831" s="15"/>
      <c r="L3831" s="46" t="str">
        <f>IF(I3831="","",_xlfn.LET(_xlpm.x,VLOOKUP(I3831,'2026-01-09_taxon-match'!$A$2:$N$81,3,FALSE),IF(_xlpm.x=0,"",_xlpm.x)))</f>
        <v/>
      </c>
      <c r="M3831" s="46" t="str">
        <f>IF($I3831="","",_xlfn.LET(_xlpm.x,VLOOKUP($I3831,'2026-01-09_taxon-match'!$A$2:$N$81,5,FALSE),IF(_xlpm.x=0,"",_xlpm.x)))</f>
        <v/>
      </c>
      <c r="N3831" s="46" t="str">
        <f>IF($I3831="","",_xlfn.LET(_xlpm.x,VLOOKUP($I3831,'2026-01-09_taxon-match'!$A$2:$N$81,6,FALSE),IF(_xlpm.x=0,"",_xlpm.x)))</f>
        <v/>
      </c>
      <c r="O3831" s="46" t="str">
        <f>IF($I3831="","",_xlfn.LET(_xlpm.x,VLOOKUP($I3831,'2026-01-09_taxon-match'!$A$2:$N$81,7,FALSE),IF(_xlpm.x=0,"",_xlpm.x)))</f>
        <v/>
      </c>
      <c r="P3831" s="46" t="str">
        <f>IF($I3831="","",_xlfn.LET(_xlpm.x,VLOOKUP($I3831,'2026-01-09_taxon-match'!$A$2:$N$81,8,FALSE),IF(_xlpm.x=0,"",_xlpm.x)))</f>
        <v/>
      </c>
      <c r="Q3831" s="46" t="str">
        <f>IF($I3831="","",_xlfn.LET(_xlpm.x,VLOOKUP($I3831,'2026-01-09_taxon-match'!$A$2:$N$81,9,FALSE),IF(_xlpm.x=0,"",_xlpm.x)))</f>
        <v/>
      </c>
      <c r="R3831" s="46" t="str">
        <f>IF($I3831="","",_xlfn.LET(_xlpm.x,VLOOKUP($I3831,'2026-01-09_taxon-match'!$A$2:$N$81,10,FALSE),IF(_xlpm.x=0,"",_xlpm.x)))</f>
        <v/>
      </c>
      <c r="S3831" s="46" t="str">
        <f>IF($I3831="","",_xlfn.LET(_xlpm.x,VLOOKUP($I3831,'2026-01-09_taxon-match'!$A$2:$N$81,11,FALSE),IF(_xlpm.x=0,"",_xlpm.x)))</f>
        <v/>
      </c>
      <c r="T3831" s="46" t="str">
        <f>IF($I3831="","",_xlfn.LET(_xlpm.x,VLOOKUP($I3831,'2026-01-09_taxon-match'!$A$2:$N$81,13,FALSE),IF(_xlpm.x=0,"",_xlpm.x)))</f>
        <v/>
      </c>
      <c r="U3831" s="15"/>
      <c r="V3831" s="46" t="s">
        <v>221</v>
      </c>
      <c r="W3831" s="15"/>
      <c r="X3831" s="15"/>
      <c r="Y3831" s="46" t="str">
        <f>IF(V3831="","",_xlfn.LET(_xlpm.x,VLOOKUP(V3831,'Drop-down_menus'!$D$2:$E$13,2,FALSE),IF(_xlpm.x=0,"",_xlpm.x)))</f>
        <v>https://orcid.org/0000-0002-5199-9817</v>
      </c>
      <c r="Z3831" s="46" t="str">
        <f>IF(W3831="","",_xlfn.LET(_xlpm.x,VLOOKUP(W3831,'Drop-down_menus'!$D$2:$E$13,2,FALSE),IF(_xlpm.x=0,"",_xlpm.x)))</f>
        <v/>
      </c>
      <c r="AA3831" s="46" t="str">
        <f>IF(X3831="","",_xlfn.LET(_xlpm.x,VLOOKUP(X3831,'Drop-down_menus'!$D$2:$E$13,2,FALSE),IF(_xlpm.x=0,"",_xlpm.x)))</f>
        <v/>
      </c>
      <c r="AB3831" s="14" t="s">
        <v>197</v>
      </c>
      <c r="AC3831" s="14"/>
      <c r="AD3831" s="46" t="s">
        <v>222</v>
      </c>
      <c r="AE3831" s="46" t="s">
        <v>28</v>
      </c>
      <c r="AF3831" s="46" t="s">
        <v>42</v>
      </c>
      <c r="AG3831" s="46" t="str">
        <f>IF(AE3831="","",_xlfn.LET(_xlpm.x,VLOOKUP(AE3831,'Drop-down_menus'!$D$2:$E$13,2,FALSE),IF(_xlpm.x=0,"",_xlpm.x)))</f>
        <v>https://orcid.org/0000-0002-9037-7623</v>
      </c>
      <c r="AH3831" s="46" t="str">
        <f>IF(AF3831="","",_xlfn.LET(_xlpm.x,VLOOKUP(AF3831,'Drop-down_menus'!$D$2:$E$13,2,FALSE),IF(_xlpm.x=0,"",_xlpm.x)))</f>
        <v/>
      </c>
    </row>
    <row r="3832" spans="1:34" ht="15" customHeight="1">
      <c r="A3832" s="46">
        <v>2033</v>
      </c>
      <c r="B3832" s="2">
        <v>4887</v>
      </c>
      <c r="C3832" s="46" t="s">
        <v>840</v>
      </c>
      <c r="D3832" s="46" t="b">
        <f>COUNTIF(Events!$B$2:$B$171, C3832) &gt; 0</f>
        <v>1</v>
      </c>
      <c r="E3832" s="15" t="s">
        <v>164</v>
      </c>
      <c r="F3832" s="15" t="s">
        <v>1082</v>
      </c>
      <c r="G3832" s="15"/>
      <c r="H3832" s="15"/>
      <c r="I3832" s="15"/>
      <c r="J3832" s="46" t="str">
        <f>IF(I3832="","",_xlfn.LET(_xlpm.x,VLOOKUP(I3832,'2026-01-09_taxon-match'!$A$2:$N$81,4,FALSE),IF(_xlpm.x=0,"",_xlpm.x)))</f>
        <v/>
      </c>
      <c r="K3832" s="15"/>
      <c r="L3832" s="46" t="str">
        <f>IF(I3832="","",_xlfn.LET(_xlpm.x,VLOOKUP(I3832,'2026-01-09_taxon-match'!$A$2:$N$81,3,FALSE),IF(_xlpm.x=0,"",_xlpm.x)))</f>
        <v/>
      </c>
      <c r="M3832" s="46" t="str">
        <f>IF($I3832="","",_xlfn.LET(_xlpm.x,VLOOKUP($I3832,'2026-01-09_taxon-match'!$A$2:$N$81,5,FALSE),IF(_xlpm.x=0,"",_xlpm.x)))</f>
        <v/>
      </c>
      <c r="N3832" s="46" t="str">
        <f>IF($I3832="","",_xlfn.LET(_xlpm.x,VLOOKUP($I3832,'2026-01-09_taxon-match'!$A$2:$N$81,6,FALSE),IF(_xlpm.x=0,"",_xlpm.x)))</f>
        <v/>
      </c>
      <c r="O3832" s="46" t="str">
        <f>IF($I3832="","",_xlfn.LET(_xlpm.x,VLOOKUP($I3832,'2026-01-09_taxon-match'!$A$2:$N$81,7,FALSE),IF(_xlpm.x=0,"",_xlpm.x)))</f>
        <v/>
      </c>
      <c r="P3832" s="46" t="str">
        <f>IF($I3832="","",_xlfn.LET(_xlpm.x,VLOOKUP($I3832,'2026-01-09_taxon-match'!$A$2:$N$81,8,FALSE),IF(_xlpm.x=0,"",_xlpm.x)))</f>
        <v/>
      </c>
      <c r="Q3832" s="46" t="str">
        <f>IF($I3832="","",_xlfn.LET(_xlpm.x,VLOOKUP($I3832,'2026-01-09_taxon-match'!$A$2:$N$81,9,FALSE),IF(_xlpm.x=0,"",_xlpm.x)))</f>
        <v/>
      </c>
      <c r="R3832" s="46" t="str">
        <f>IF($I3832="","",_xlfn.LET(_xlpm.x,VLOOKUP($I3832,'2026-01-09_taxon-match'!$A$2:$N$81,10,FALSE),IF(_xlpm.x=0,"",_xlpm.x)))</f>
        <v/>
      </c>
      <c r="S3832" s="46" t="str">
        <f>IF($I3832="","",_xlfn.LET(_xlpm.x,VLOOKUP($I3832,'2026-01-09_taxon-match'!$A$2:$N$81,11,FALSE),IF(_xlpm.x=0,"",_xlpm.x)))</f>
        <v/>
      </c>
      <c r="T3832" s="46" t="str">
        <f>IF($I3832="","",_xlfn.LET(_xlpm.x,VLOOKUP($I3832,'2026-01-09_taxon-match'!$A$2:$N$81,13,FALSE),IF(_xlpm.x=0,"",_xlpm.x)))</f>
        <v/>
      </c>
      <c r="U3832" s="15"/>
      <c r="V3832" s="46" t="s">
        <v>221</v>
      </c>
      <c r="W3832" s="15"/>
      <c r="X3832" s="15"/>
      <c r="Y3832" s="46" t="str">
        <f>IF(V3832="","",_xlfn.LET(_xlpm.x,VLOOKUP(V3832,'Drop-down_menus'!$D$2:$E$13,2,FALSE),IF(_xlpm.x=0,"",_xlpm.x)))</f>
        <v>https://orcid.org/0000-0002-5199-9817</v>
      </c>
      <c r="Z3832" s="46" t="str">
        <f>IF(W3832="","",_xlfn.LET(_xlpm.x,VLOOKUP(W3832,'Drop-down_menus'!$D$2:$E$13,2,FALSE),IF(_xlpm.x=0,"",_xlpm.x)))</f>
        <v/>
      </c>
      <c r="AA3832" s="46" t="str">
        <f>IF(X3832="","",_xlfn.LET(_xlpm.x,VLOOKUP(X3832,'Drop-down_menus'!$D$2:$E$13,2,FALSE),IF(_xlpm.x=0,"",_xlpm.x)))</f>
        <v/>
      </c>
      <c r="AB3832" s="14" t="s">
        <v>197</v>
      </c>
      <c r="AC3832" s="14"/>
      <c r="AD3832" s="46" t="s">
        <v>222</v>
      </c>
      <c r="AE3832" s="46" t="s">
        <v>28</v>
      </c>
      <c r="AF3832" s="46" t="s">
        <v>42</v>
      </c>
      <c r="AG3832" s="46" t="str">
        <f>IF(AE3832="","",_xlfn.LET(_xlpm.x,VLOOKUP(AE3832,'Drop-down_menus'!$D$2:$E$13,2,FALSE),IF(_xlpm.x=0,"",_xlpm.x)))</f>
        <v>https://orcid.org/0000-0002-9037-7623</v>
      </c>
      <c r="AH3832" s="46" t="str">
        <f>IF(AF3832="","",_xlfn.LET(_xlpm.x,VLOOKUP(AF3832,'Drop-down_menus'!$D$2:$E$13,2,FALSE),IF(_xlpm.x=0,"",_xlpm.x)))</f>
        <v/>
      </c>
    </row>
    <row r="3833" spans="1:34" ht="15" customHeight="1">
      <c r="A3833" s="46">
        <v>2033</v>
      </c>
      <c r="B3833" s="2">
        <v>4888</v>
      </c>
      <c r="C3833" s="46" t="s">
        <v>840</v>
      </c>
      <c r="D3833" s="46" t="b">
        <f>COUNTIF(Events!$B$2:$B$171, C3833) &gt; 0</f>
        <v>1</v>
      </c>
      <c r="E3833" s="15" t="s">
        <v>164</v>
      </c>
      <c r="F3833" s="15" t="s">
        <v>1082</v>
      </c>
      <c r="G3833" s="15"/>
      <c r="H3833" s="15"/>
      <c r="I3833" s="15"/>
      <c r="J3833" s="46" t="str">
        <f>IF(I3833="","",_xlfn.LET(_xlpm.x,VLOOKUP(I3833,'2026-01-09_taxon-match'!$A$2:$N$81,4,FALSE),IF(_xlpm.x=0,"",_xlpm.x)))</f>
        <v/>
      </c>
      <c r="K3833" s="15"/>
      <c r="L3833" s="46" t="str">
        <f>IF(I3833="","",_xlfn.LET(_xlpm.x,VLOOKUP(I3833,'2026-01-09_taxon-match'!$A$2:$N$81,3,FALSE),IF(_xlpm.x=0,"",_xlpm.x)))</f>
        <v/>
      </c>
      <c r="M3833" s="46" t="str">
        <f>IF($I3833="","",_xlfn.LET(_xlpm.x,VLOOKUP($I3833,'2026-01-09_taxon-match'!$A$2:$N$81,5,FALSE),IF(_xlpm.x=0,"",_xlpm.x)))</f>
        <v/>
      </c>
      <c r="N3833" s="46" t="str">
        <f>IF($I3833="","",_xlfn.LET(_xlpm.x,VLOOKUP($I3833,'2026-01-09_taxon-match'!$A$2:$N$81,6,FALSE),IF(_xlpm.x=0,"",_xlpm.x)))</f>
        <v/>
      </c>
      <c r="O3833" s="46" t="str">
        <f>IF($I3833="","",_xlfn.LET(_xlpm.x,VLOOKUP($I3833,'2026-01-09_taxon-match'!$A$2:$N$81,7,FALSE),IF(_xlpm.x=0,"",_xlpm.x)))</f>
        <v/>
      </c>
      <c r="P3833" s="46" t="str">
        <f>IF($I3833="","",_xlfn.LET(_xlpm.x,VLOOKUP($I3833,'2026-01-09_taxon-match'!$A$2:$N$81,8,FALSE),IF(_xlpm.x=0,"",_xlpm.x)))</f>
        <v/>
      </c>
      <c r="Q3833" s="46" t="str">
        <f>IF($I3833="","",_xlfn.LET(_xlpm.x,VLOOKUP($I3833,'2026-01-09_taxon-match'!$A$2:$N$81,9,FALSE),IF(_xlpm.x=0,"",_xlpm.x)))</f>
        <v/>
      </c>
      <c r="R3833" s="46" t="str">
        <f>IF($I3833="","",_xlfn.LET(_xlpm.x,VLOOKUP($I3833,'2026-01-09_taxon-match'!$A$2:$N$81,10,FALSE),IF(_xlpm.x=0,"",_xlpm.x)))</f>
        <v/>
      </c>
      <c r="S3833" s="46" t="str">
        <f>IF($I3833="","",_xlfn.LET(_xlpm.x,VLOOKUP($I3833,'2026-01-09_taxon-match'!$A$2:$N$81,11,FALSE),IF(_xlpm.x=0,"",_xlpm.x)))</f>
        <v/>
      </c>
      <c r="T3833" s="46" t="str">
        <f>IF($I3833="","",_xlfn.LET(_xlpm.x,VLOOKUP($I3833,'2026-01-09_taxon-match'!$A$2:$N$81,13,FALSE),IF(_xlpm.x=0,"",_xlpm.x)))</f>
        <v/>
      </c>
      <c r="U3833" s="15"/>
      <c r="V3833" s="46" t="s">
        <v>221</v>
      </c>
      <c r="W3833" s="15"/>
      <c r="X3833" s="15"/>
      <c r="Y3833" s="46" t="str">
        <f>IF(V3833="","",_xlfn.LET(_xlpm.x,VLOOKUP(V3833,'Drop-down_menus'!$D$2:$E$13,2,FALSE),IF(_xlpm.x=0,"",_xlpm.x)))</f>
        <v>https://orcid.org/0000-0002-5199-9817</v>
      </c>
      <c r="Z3833" s="46" t="str">
        <f>IF(W3833="","",_xlfn.LET(_xlpm.x,VLOOKUP(W3833,'Drop-down_menus'!$D$2:$E$13,2,FALSE),IF(_xlpm.x=0,"",_xlpm.x)))</f>
        <v/>
      </c>
      <c r="AA3833" s="46" t="str">
        <f>IF(X3833="","",_xlfn.LET(_xlpm.x,VLOOKUP(X3833,'Drop-down_menus'!$D$2:$E$13,2,FALSE),IF(_xlpm.x=0,"",_xlpm.x)))</f>
        <v/>
      </c>
      <c r="AB3833" s="14" t="s">
        <v>197</v>
      </c>
      <c r="AC3833" s="14"/>
      <c r="AD3833" s="46" t="s">
        <v>222</v>
      </c>
      <c r="AE3833" s="46" t="s">
        <v>28</v>
      </c>
      <c r="AF3833" s="46" t="s">
        <v>42</v>
      </c>
      <c r="AG3833" s="46" t="str">
        <f>IF(AE3833="","",_xlfn.LET(_xlpm.x,VLOOKUP(AE3833,'Drop-down_menus'!$D$2:$E$13,2,FALSE),IF(_xlpm.x=0,"",_xlpm.x)))</f>
        <v>https://orcid.org/0000-0002-9037-7623</v>
      </c>
      <c r="AH3833" s="46" t="str">
        <f>IF(AF3833="","",_xlfn.LET(_xlpm.x,VLOOKUP(AF3833,'Drop-down_menus'!$D$2:$E$13,2,FALSE),IF(_xlpm.x=0,"",_xlpm.x)))</f>
        <v/>
      </c>
    </row>
    <row r="3834" spans="1:34" ht="15" customHeight="1">
      <c r="A3834" s="46">
        <v>2033</v>
      </c>
      <c r="B3834" s="2">
        <v>4889</v>
      </c>
      <c r="C3834" s="46" t="s">
        <v>840</v>
      </c>
      <c r="D3834" s="46" t="b">
        <f>COUNTIF(Events!$B$2:$B$171, C3834) &gt; 0</f>
        <v>1</v>
      </c>
      <c r="E3834" s="15" t="s">
        <v>164</v>
      </c>
      <c r="F3834" s="15" t="s">
        <v>1082</v>
      </c>
      <c r="G3834" s="15"/>
      <c r="H3834" s="15"/>
      <c r="I3834" s="15"/>
      <c r="J3834" s="46" t="str">
        <f>IF(I3834="","",_xlfn.LET(_xlpm.x,VLOOKUP(I3834,'2026-01-09_taxon-match'!$A$2:$N$81,4,FALSE),IF(_xlpm.x=0,"",_xlpm.x)))</f>
        <v/>
      </c>
      <c r="K3834" s="15"/>
      <c r="L3834" s="46" t="str">
        <f>IF(I3834="","",_xlfn.LET(_xlpm.x,VLOOKUP(I3834,'2026-01-09_taxon-match'!$A$2:$N$81,3,FALSE),IF(_xlpm.x=0,"",_xlpm.x)))</f>
        <v/>
      </c>
      <c r="M3834" s="46" t="str">
        <f>IF($I3834="","",_xlfn.LET(_xlpm.x,VLOOKUP($I3834,'2026-01-09_taxon-match'!$A$2:$N$81,5,FALSE),IF(_xlpm.x=0,"",_xlpm.x)))</f>
        <v/>
      </c>
      <c r="N3834" s="46" t="str">
        <f>IF($I3834="","",_xlfn.LET(_xlpm.x,VLOOKUP($I3834,'2026-01-09_taxon-match'!$A$2:$N$81,6,FALSE),IF(_xlpm.x=0,"",_xlpm.x)))</f>
        <v/>
      </c>
      <c r="O3834" s="46" t="str">
        <f>IF($I3834="","",_xlfn.LET(_xlpm.x,VLOOKUP($I3834,'2026-01-09_taxon-match'!$A$2:$N$81,7,FALSE),IF(_xlpm.x=0,"",_xlpm.x)))</f>
        <v/>
      </c>
      <c r="P3834" s="46" t="str">
        <f>IF($I3834="","",_xlfn.LET(_xlpm.x,VLOOKUP($I3834,'2026-01-09_taxon-match'!$A$2:$N$81,8,FALSE),IF(_xlpm.x=0,"",_xlpm.x)))</f>
        <v/>
      </c>
      <c r="Q3834" s="46" t="str">
        <f>IF($I3834="","",_xlfn.LET(_xlpm.x,VLOOKUP($I3834,'2026-01-09_taxon-match'!$A$2:$N$81,9,FALSE),IF(_xlpm.x=0,"",_xlpm.x)))</f>
        <v/>
      </c>
      <c r="R3834" s="46" t="str">
        <f>IF($I3834="","",_xlfn.LET(_xlpm.x,VLOOKUP($I3834,'2026-01-09_taxon-match'!$A$2:$N$81,10,FALSE),IF(_xlpm.x=0,"",_xlpm.x)))</f>
        <v/>
      </c>
      <c r="S3834" s="46" t="str">
        <f>IF($I3834="","",_xlfn.LET(_xlpm.x,VLOOKUP($I3834,'2026-01-09_taxon-match'!$A$2:$N$81,11,FALSE),IF(_xlpm.x=0,"",_xlpm.x)))</f>
        <v/>
      </c>
      <c r="T3834" s="46" t="str">
        <f>IF($I3834="","",_xlfn.LET(_xlpm.x,VLOOKUP($I3834,'2026-01-09_taxon-match'!$A$2:$N$81,13,FALSE),IF(_xlpm.x=0,"",_xlpm.x)))</f>
        <v/>
      </c>
      <c r="U3834" s="15"/>
      <c r="V3834" s="46" t="s">
        <v>221</v>
      </c>
      <c r="W3834" s="15"/>
      <c r="X3834" s="15"/>
      <c r="Y3834" s="46" t="str">
        <f>IF(V3834="","",_xlfn.LET(_xlpm.x,VLOOKUP(V3834,'Drop-down_menus'!$D$2:$E$13,2,FALSE),IF(_xlpm.x=0,"",_xlpm.x)))</f>
        <v>https://orcid.org/0000-0002-5199-9817</v>
      </c>
      <c r="Z3834" s="46" t="str">
        <f>IF(W3834="","",_xlfn.LET(_xlpm.x,VLOOKUP(W3834,'Drop-down_menus'!$D$2:$E$13,2,FALSE),IF(_xlpm.x=0,"",_xlpm.x)))</f>
        <v/>
      </c>
      <c r="AA3834" s="46" t="str">
        <f>IF(X3834="","",_xlfn.LET(_xlpm.x,VLOOKUP(X3834,'Drop-down_menus'!$D$2:$E$13,2,FALSE),IF(_xlpm.x=0,"",_xlpm.x)))</f>
        <v/>
      </c>
      <c r="AB3834" s="14" t="s">
        <v>197</v>
      </c>
      <c r="AC3834" s="14"/>
      <c r="AD3834" s="46" t="s">
        <v>222</v>
      </c>
      <c r="AE3834" s="46" t="s">
        <v>28</v>
      </c>
      <c r="AF3834" s="46" t="s">
        <v>42</v>
      </c>
      <c r="AG3834" s="46" t="str">
        <f>IF(AE3834="","",_xlfn.LET(_xlpm.x,VLOOKUP(AE3834,'Drop-down_menus'!$D$2:$E$13,2,FALSE),IF(_xlpm.x=0,"",_xlpm.x)))</f>
        <v>https://orcid.org/0000-0002-9037-7623</v>
      </c>
      <c r="AH3834" s="46" t="str">
        <f>IF(AF3834="","",_xlfn.LET(_xlpm.x,VLOOKUP(AF3834,'Drop-down_menus'!$D$2:$E$13,2,FALSE),IF(_xlpm.x=0,"",_xlpm.x)))</f>
        <v/>
      </c>
    </row>
    <row r="3835" spans="1:34" ht="15" customHeight="1">
      <c r="A3835" s="46">
        <v>2033</v>
      </c>
      <c r="B3835" s="2">
        <v>4890</v>
      </c>
      <c r="C3835" s="46" t="s">
        <v>840</v>
      </c>
      <c r="D3835" s="46" t="b">
        <f>COUNTIF(Events!$B$2:$B$171, C3835) &gt; 0</f>
        <v>1</v>
      </c>
      <c r="E3835" s="15" t="s">
        <v>164</v>
      </c>
      <c r="F3835" s="15" t="s">
        <v>1082</v>
      </c>
      <c r="G3835" s="15"/>
      <c r="H3835" s="15"/>
      <c r="I3835" s="15"/>
      <c r="J3835" s="46" t="str">
        <f>IF(I3835="","",_xlfn.LET(_xlpm.x,VLOOKUP(I3835,'2026-01-09_taxon-match'!$A$2:$N$81,4,FALSE),IF(_xlpm.x=0,"",_xlpm.x)))</f>
        <v/>
      </c>
      <c r="K3835" s="15"/>
      <c r="L3835" s="46" t="str">
        <f>IF(I3835="","",_xlfn.LET(_xlpm.x,VLOOKUP(I3835,'2026-01-09_taxon-match'!$A$2:$N$81,3,FALSE),IF(_xlpm.x=0,"",_xlpm.x)))</f>
        <v/>
      </c>
      <c r="M3835" s="46" t="str">
        <f>IF($I3835="","",_xlfn.LET(_xlpm.x,VLOOKUP($I3835,'2026-01-09_taxon-match'!$A$2:$N$81,5,FALSE),IF(_xlpm.x=0,"",_xlpm.x)))</f>
        <v/>
      </c>
      <c r="N3835" s="46" t="str">
        <f>IF($I3835="","",_xlfn.LET(_xlpm.x,VLOOKUP($I3835,'2026-01-09_taxon-match'!$A$2:$N$81,6,FALSE),IF(_xlpm.x=0,"",_xlpm.x)))</f>
        <v/>
      </c>
      <c r="O3835" s="46" t="str">
        <f>IF($I3835="","",_xlfn.LET(_xlpm.x,VLOOKUP($I3835,'2026-01-09_taxon-match'!$A$2:$N$81,7,FALSE),IF(_xlpm.x=0,"",_xlpm.x)))</f>
        <v/>
      </c>
      <c r="P3835" s="46" t="str">
        <f>IF($I3835="","",_xlfn.LET(_xlpm.x,VLOOKUP($I3835,'2026-01-09_taxon-match'!$A$2:$N$81,8,FALSE),IF(_xlpm.x=0,"",_xlpm.x)))</f>
        <v/>
      </c>
      <c r="Q3835" s="46" t="str">
        <f>IF($I3835="","",_xlfn.LET(_xlpm.x,VLOOKUP($I3835,'2026-01-09_taxon-match'!$A$2:$N$81,9,FALSE),IF(_xlpm.x=0,"",_xlpm.x)))</f>
        <v/>
      </c>
      <c r="R3835" s="46" t="str">
        <f>IF($I3835="","",_xlfn.LET(_xlpm.x,VLOOKUP($I3835,'2026-01-09_taxon-match'!$A$2:$N$81,10,FALSE),IF(_xlpm.x=0,"",_xlpm.x)))</f>
        <v/>
      </c>
      <c r="S3835" s="46" t="str">
        <f>IF($I3835="","",_xlfn.LET(_xlpm.x,VLOOKUP($I3835,'2026-01-09_taxon-match'!$A$2:$N$81,11,FALSE),IF(_xlpm.x=0,"",_xlpm.x)))</f>
        <v/>
      </c>
      <c r="T3835" s="46" t="str">
        <f>IF($I3835="","",_xlfn.LET(_xlpm.x,VLOOKUP($I3835,'2026-01-09_taxon-match'!$A$2:$N$81,13,FALSE),IF(_xlpm.x=0,"",_xlpm.x)))</f>
        <v/>
      </c>
      <c r="U3835" s="15"/>
      <c r="V3835" s="46" t="s">
        <v>221</v>
      </c>
      <c r="W3835" s="15"/>
      <c r="X3835" s="15"/>
      <c r="Y3835" s="46" t="str">
        <f>IF(V3835="","",_xlfn.LET(_xlpm.x,VLOOKUP(V3835,'Drop-down_menus'!$D$2:$E$13,2,FALSE),IF(_xlpm.x=0,"",_xlpm.x)))</f>
        <v>https://orcid.org/0000-0002-5199-9817</v>
      </c>
      <c r="Z3835" s="46" t="str">
        <f>IF(W3835="","",_xlfn.LET(_xlpm.x,VLOOKUP(W3835,'Drop-down_menus'!$D$2:$E$13,2,FALSE),IF(_xlpm.x=0,"",_xlpm.x)))</f>
        <v/>
      </c>
      <c r="AA3835" s="46" t="str">
        <f>IF(X3835="","",_xlfn.LET(_xlpm.x,VLOOKUP(X3835,'Drop-down_menus'!$D$2:$E$13,2,FALSE),IF(_xlpm.x=0,"",_xlpm.x)))</f>
        <v/>
      </c>
      <c r="AB3835" s="14" t="s">
        <v>197</v>
      </c>
      <c r="AC3835" s="14"/>
      <c r="AD3835" s="46" t="s">
        <v>222</v>
      </c>
      <c r="AE3835" s="46" t="s">
        <v>28</v>
      </c>
      <c r="AF3835" s="46" t="s">
        <v>42</v>
      </c>
      <c r="AG3835" s="46" t="str">
        <f>IF(AE3835="","",_xlfn.LET(_xlpm.x,VLOOKUP(AE3835,'Drop-down_menus'!$D$2:$E$13,2,FALSE),IF(_xlpm.x=0,"",_xlpm.x)))</f>
        <v>https://orcid.org/0000-0002-9037-7623</v>
      </c>
      <c r="AH3835" s="46" t="str">
        <f>IF(AF3835="","",_xlfn.LET(_xlpm.x,VLOOKUP(AF3835,'Drop-down_menus'!$D$2:$E$13,2,FALSE),IF(_xlpm.x=0,"",_xlpm.x)))</f>
        <v/>
      </c>
    </row>
    <row r="3836" spans="1:34" ht="15" customHeight="1">
      <c r="A3836" s="46">
        <v>2033</v>
      </c>
      <c r="B3836" s="2">
        <v>4891</v>
      </c>
      <c r="C3836" s="46" t="s">
        <v>840</v>
      </c>
      <c r="D3836" s="46" t="b">
        <f>COUNTIF(Events!$B$2:$B$171, C3836) &gt; 0</f>
        <v>1</v>
      </c>
      <c r="E3836" s="15" t="s">
        <v>164</v>
      </c>
      <c r="F3836" s="15" t="s">
        <v>1082</v>
      </c>
      <c r="G3836" s="15"/>
      <c r="H3836" s="15"/>
      <c r="I3836" s="15"/>
      <c r="J3836" s="46" t="str">
        <f>IF(I3836="","",_xlfn.LET(_xlpm.x,VLOOKUP(I3836,'2026-01-09_taxon-match'!$A$2:$N$81,4,FALSE),IF(_xlpm.x=0,"",_xlpm.x)))</f>
        <v/>
      </c>
      <c r="K3836" s="15"/>
      <c r="L3836" s="46" t="str">
        <f>IF(I3836="","",_xlfn.LET(_xlpm.x,VLOOKUP(I3836,'2026-01-09_taxon-match'!$A$2:$N$81,3,FALSE),IF(_xlpm.x=0,"",_xlpm.x)))</f>
        <v/>
      </c>
      <c r="M3836" s="46" t="str">
        <f>IF($I3836="","",_xlfn.LET(_xlpm.x,VLOOKUP($I3836,'2026-01-09_taxon-match'!$A$2:$N$81,5,FALSE),IF(_xlpm.x=0,"",_xlpm.x)))</f>
        <v/>
      </c>
      <c r="N3836" s="46" t="str">
        <f>IF($I3836="","",_xlfn.LET(_xlpm.x,VLOOKUP($I3836,'2026-01-09_taxon-match'!$A$2:$N$81,6,FALSE),IF(_xlpm.x=0,"",_xlpm.x)))</f>
        <v/>
      </c>
      <c r="O3836" s="46" t="str">
        <f>IF($I3836="","",_xlfn.LET(_xlpm.x,VLOOKUP($I3836,'2026-01-09_taxon-match'!$A$2:$N$81,7,FALSE),IF(_xlpm.x=0,"",_xlpm.x)))</f>
        <v/>
      </c>
      <c r="P3836" s="46" t="str">
        <f>IF($I3836="","",_xlfn.LET(_xlpm.x,VLOOKUP($I3836,'2026-01-09_taxon-match'!$A$2:$N$81,8,FALSE),IF(_xlpm.x=0,"",_xlpm.x)))</f>
        <v/>
      </c>
      <c r="Q3836" s="46" t="str">
        <f>IF($I3836="","",_xlfn.LET(_xlpm.x,VLOOKUP($I3836,'2026-01-09_taxon-match'!$A$2:$N$81,9,FALSE),IF(_xlpm.x=0,"",_xlpm.x)))</f>
        <v/>
      </c>
      <c r="R3836" s="46" t="str">
        <f>IF($I3836="","",_xlfn.LET(_xlpm.x,VLOOKUP($I3836,'2026-01-09_taxon-match'!$A$2:$N$81,10,FALSE),IF(_xlpm.x=0,"",_xlpm.x)))</f>
        <v/>
      </c>
      <c r="S3836" s="46" t="str">
        <f>IF($I3836="","",_xlfn.LET(_xlpm.x,VLOOKUP($I3836,'2026-01-09_taxon-match'!$A$2:$N$81,11,FALSE),IF(_xlpm.x=0,"",_xlpm.x)))</f>
        <v/>
      </c>
      <c r="T3836" s="46" t="str">
        <f>IF($I3836="","",_xlfn.LET(_xlpm.x,VLOOKUP($I3836,'2026-01-09_taxon-match'!$A$2:$N$81,13,FALSE),IF(_xlpm.x=0,"",_xlpm.x)))</f>
        <v/>
      </c>
      <c r="U3836" s="15"/>
      <c r="V3836" s="46" t="s">
        <v>221</v>
      </c>
      <c r="W3836" s="15"/>
      <c r="X3836" s="15"/>
      <c r="Y3836" s="46" t="str">
        <f>IF(V3836="","",_xlfn.LET(_xlpm.x,VLOOKUP(V3836,'Drop-down_menus'!$D$2:$E$13,2,FALSE),IF(_xlpm.x=0,"",_xlpm.x)))</f>
        <v>https://orcid.org/0000-0002-5199-9817</v>
      </c>
      <c r="Z3836" s="46" t="str">
        <f>IF(W3836="","",_xlfn.LET(_xlpm.x,VLOOKUP(W3836,'Drop-down_menus'!$D$2:$E$13,2,FALSE),IF(_xlpm.x=0,"",_xlpm.x)))</f>
        <v/>
      </c>
      <c r="AA3836" s="46" t="str">
        <f>IF(X3836="","",_xlfn.LET(_xlpm.x,VLOOKUP(X3836,'Drop-down_menus'!$D$2:$E$13,2,FALSE),IF(_xlpm.x=0,"",_xlpm.x)))</f>
        <v/>
      </c>
      <c r="AB3836" s="14" t="s">
        <v>197</v>
      </c>
      <c r="AC3836" s="14"/>
      <c r="AD3836" s="46" t="s">
        <v>222</v>
      </c>
      <c r="AE3836" s="46" t="s">
        <v>28</v>
      </c>
      <c r="AF3836" s="46" t="s">
        <v>42</v>
      </c>
      <c r="AG3836" s="46" t="str">
        <f>IF(AE3836="","",_xlfn.LET(_xlpm.x,VLOOKUP(AE3836,'Drop-down_menus'!$D$2:$E$13,2,FALSE),IF(_xlpm.x=0,"",_xlpm.x)))</f>
        <v>https://orcid.org/0000-0002-9037-7623</v>
      </c>
      <c r="AH3836" s="46" t="str">
        <f>IF(AF3836="","",_xlfn.LET(_xlpm.x,VLOOKUP(AF3836,'Drop-down_menus'!$D$2:$E$13,2,FALSE),IF(_xlpm.x=0,"",_xlpm.x)))</f>
        <v/>
      </c>
    </row>
    <row r="3837" spans="1:34" ht="15" customHeight="1">
      <c r="A3837" s="46">
        <v>2033</v>
      </c>
      <c r="B3837" s="2">
        <v>4892</v>
      </c>
      <c r="C3837" s="46" t="s">
        <v>840</v>
      </c>
      <c r="D3837" s="46" t="b">
        <f>COUNTIF(Events!$B$2:$B$171, C3837) &gt; 0</f>
        <v>1</v>
      </c>
      <c r="E3837" s="15" t="s">
        <v>164</v>
      </c>
      <c r="F3837" s="15" t="s">
        <v>1082</v>
      </c>
      <c r="G3837" s="15"/>
      <c r="H3837" s="15"/>
      <c r="I3837" s="15"/>
      <c r="J3837" s="46" t="str">
        <f>IF(I3837="","",_xlfn.LET(_xlpm.x,VLOOKUP(I3837,'2026-01-09_taxon-match'!$A$2:$N$81,4,FALSE),IF(_xlpm.x=0,"",_xlpm.x)))</f>
        <v/>
      </c>
      <c r="K3837" s="15"/>
      <c r="L3837" s="46" t="str">
        <f>IF(I3837="","",_xlfn.LET(_xlpm.x,VLOOKUP(I3837,'2026-01-09_taxon-match'!$A$2:$N$81,3,FALSE),IF(_xlpm.x=0,"",_xlpm.x)))</f>
        <v/>
      </c>
      <c r="M3837" s="46" t="str">
        <f>IF($I3837="","",_xlfn.LET(_xlpm.x,VLOOKUP($I3837,'2026-01-09_taxon-match'!$A$2:$N$81,5,FALSE),IF(_xlpm.x=0,"",_xlpm.x)))</f>
        <v/>
      </c>
      <c r="N3837" s="46" t="str">
        <f>IF($I3837="","",_xlfn.LET(_xlpm.x,VLOOKUP($I3837,'2026-01-09_taxon-match'!$A$2:$N$81,6,FALSE),IF(_xlpm.x=0,"",_xlpm.x)))</f>
        <v/>
      </c>
      <c r="O3837" s="46" t="str">
        <f>IF($I3837="","",_xlfn.LET(_xlpm.x,VLOOKUP($I3837,'2026-01-09_taxon-match'!$A$2:$N$81,7,FALSE),IF(_xlpm.x=0,"",_xlpm.x)))</f>
        <v/>
      </c>
      <c r="P3837" s="46" t="str">
        <f>IF($I3837="","",_xlfn.LET(_xlpm.x,VLOOKUP($I3837,'2026-01-09_taxon-match'!$A$2:$N$81,8,FALSE),IF(_xlpm.x=0,"",_xlpm.x)))</f>
        <v/>
      </c>
      <c r="Q3837" s="46" t="str">
        <f>IF($I3837="","",_xlfn.LET(_xlpm.x,VLOOKUP($I3837,'2026-01-09_taxon-match'!$A$2:$N$81,9,FALSE),IF(_xlpm.x=0,"",_xlpm.x)))</f>
        <v/>
      </c>
      <c r="R3837" s="46" t="str">
        <f>IF($I3837="","",_xlfn.LET(_xlpm.x,VLOOKUP($I3837,'2026-01-09_taxon-match'!$A$2:$N$81,10,FALSE),IF(_xlpm.x=0,"",_xlpm.x)))</f>
        <v/>
      </c>
      <c r="S3837" s="46" t="str">
        <f>IF($I3837="","",_xlfn.LET(_xlpm.x,VLOOKUP($I3837,'2026-01-09_taxon-match'!$A$2:$N$81,11,FALSE),IF(_xlpm.x=0,"",_xlpm.x)))</f>
        <v/>
      </c>
      <c r="T3837" s="46" t="str">
        <f>IF($I3837="","",_xlfn.LET(_xlpm.x,VLOOKUP($I3837,'2026-01-09_taxon-match'!$A$2:$N$81,13,FALSE),IF(_xlpm.x=0,"",_xlpm.x)))</f>
        <v/>
      </c>
      <c r="U3837" s="15"/>
      <c r="V3837" s="46" t="s">
        <v>221</v>
      </c>
      <c r="W3837" s="15"/>
      <c r="X3837" s="15"/>
      <c r="Y3837" s="46" t="str">
        <f>IF(V3837="","",_xlfn.LET(_xlpm.x,VLOOKUP(V3837,'Drop-down_menus'!$D$2:$E$13,2,FALSE),IF(_xlpm.x=0,"",_xlpm.x)))</f>
        <v>https://orcid.org/0000-0002-5199-9817</v>
      </c>
      <c r="Z3837" s="46" t="str">
        <f>IF(W3837="","",_xlfn.LET(_xlpm.x,VLOOKUP(W3837,'Drop-down_menus'!$D$2:$E$13,2,FALSE),IF(_xlpm.x=0,"",_xlpm.x)))</f>
        <v/>
      </c>
      <c r="AA3837" s="46" t="str">
        <f>IF(X3837="","",_xlfn.LET(_xlpm.x,VLOOKUP(X3837,'Drop-down_menus'!$D$2:$E$13,2,FALSE),IF(_xlpm.x=0,"",_xlpm.x)))</f>
        <v/>
      </c>
      <c r="AB3837" s="14" t="s">
        <v>197</v>
      </c>
      <c r="AC3837" s="14"/>
      <c r="AD3837" s="46" t="s">
        <v>222</v>
      </c>
      <c r="AE3837" s="46" t="s">
        <v>28</v>
      </c>
      <c r="AF3837" s="46" t="s">
        <v>42</v>
      </c>
      <c r="AG3837" s="46" t="str">
        <f>IF(AE3837="","",_xlfn.LET(_xlpm.x,VLOOKUP(AE3837,'Drop-down_menus'!$D$2:$E$13,2,FALSE),IF(_xlpm.x=0,"",_xlpm.x)))</f>
        <v>https://orcid.org/0000-0002-9037-7623</v>
      </c>
      <c r="AH3837" s="46" t="str">
        <f>IF(AF3837="","",_xlfn.LET(_xlpm.x,VLOOKUP(AF3837,'Drop-down_menus'!$D$2:$E$13,2,FALSE),IF(_xlpm.x=0,"",_xlpm.x)))</f>
        <v/>
      </c>
    </row>
    <row r="3838" spans="1:34" ht="15" customHeight="1">
      <c r="A3838" s="46">
        <v>2033</v>
      </c>
      <c r="B3838" s="2">
        <v>4893</v>
      </c>
      <c r="C3838" s="46" t="s">
        <v>840</v>
      </c>
      <c r="D3838" s="46" t="b">
        <f>COUNTIF(Events!$B$2:$B$171, C3838) &gt; 0</f>
        <v>1</v>
      </c>
      <c r="E3838" s="15" t="s">
        <v>525</v>
      </c>
      <c r="F3838" s="15" t="s">
        <v>1082</v>
      </c>
      <c r="G3838" s="15"/>
      <c r="H3838" s="15"/>
      <c r="I3838" s="15"/>
      <c r="J3838" s="46" t="str">
        <f>IF(I3838="","",_xlfn.LET(_xlpm.x,VLOOKUP(I3838,'2026-01-09_taxon-match'!$A$2:$N$81,4,FALSE),IF(_xlpm.x=0,"",_xlpm.x)))</f>
        <v/>
      </c>
      <c r="K3838" s="15"/>
      <c r="L3838" s="46" t="str">
        <f>IF(I3838="","",_xlfn.LET(_xlpm.x,VLOOKUP(I3838,'2026-01-09_taxon-match'!$A$2:$N$81,3,FALSE),IF(_xlpm.x=0,"",_xlpm.x)))</f>
        <v/>
      </c>
      <c r="M3838" s="46" t="str">
        <f>IF($I3838="","",_xlfn.LET(_xlpm.x,VLOOKUP($I3838,'2026-01-09_taxon-match'!$A$2:$N$81,5,FALSE),IF(_xlpm.x=0,"",_xlpm.x)))</f>
        <v/>
      </c>
      <c r="N3838" s="46" t="str">
        <f>IF($I3838="","",_xlfn.LET(_xlpm.x,VLOOKUP($I3838,'2026-01-09_taxon-match'!$A$2:$N$81,6,FALSE),IF(_xlpm.x=0,"",_xlpm.x)))</f>
        <v/>
      </c>
      <c r="O3838" s="46" t="str">
        <f>IF($I3838="","",_xlfn.LET(_xlpm.x,VLOOKUP($I3838,'2026-01-09_taxon-match'!$A$2:$N$81,7,FALSE),IF(_xlpm.x=0,"",_xlpm.x)))</f>
        <v/>
      </c>
      <c r="P3838" s="46" t="str">
        <f>IF($I3838="","",_xlfn.LET(_xlpm.x,VLOOKUP($I3838,'2026-01-09_taxon-match'!$A$2:$N$81,8,FALSE),IF(_xlpm.x=0,"",_xlpm.x)))</f>
        <v/>
      </c>
      <c r="Q3838" s="46" t="str">
        <f>IF($I3838="","",_xlfn.LET(_xlpm.x,VLOOKUP($I3838,'2026-01-09_taxon-match'!$A$2:$N$81,9,FALSE),IF(_xlpm.x=0,"",_xlpm.x)))</f>
        <v/>
      </c>
      <c r="R3838" s="46" t="str">
        <f>IF($I3838="","",_xlfn.LET(_xlpm.x,VLOOKUP($I3838,'2026-01-09_taxon-match'!$A$2:$N$81,10,FALSE),IF(_xlpm.x=0,"",_xlpm.x)))</f>
        <v/>
      </c>
      <c r="S3838" s="46" t="str">
        <f>IF($I3838="","",_xlfn.LET(_xlpm.x,VLOOKUP($I3838,'2026-01-09_taxon-match'!$A$2:$N$81,11,FALSE),IF(_xlpm.x=0,"",_xlpm.x)))</f>
        <v/>
      </c>
      <c r="T3838" s="46" t="str">
        <f>IF($I3838="","",_xlfn.LET(_xlpm.x,VLOOKUP($I3838,'2026-01-09_taxon-match'!$A$2:$N$81,13,FALSE),IF(_xlpm.x=0,"",_xlpm.x)))</f>
        <v/>
      </c>
      <c r="U3838" s="15"/>
      <c r="V3838" s="46" t="s">
        <v>221</v>
      </c>
      <c r="W3838" s="15"/>
      <c r="X3838" s="15"/>
      <c r="Y3838" s="46" t="str">
        <f>IF(V3838="","",_xlfn.LET(_xlpm.x,VLOOKUP(V3838,'Drop-down_menus'!$D$2:$E$13,2,FALSE),IF(_xlpm.x=0,"",_xlpm.x)))</f>
        <v>https://orcid.org/0000-0002-5199-9817</v>
      </c>
      <c r="Z3838" s="46" t="str">
        <f>IF(W3838="","",_xlfn.LET(_xlpm.x,VLOOKUP(W3838,'Drop-down_menus'!$D$2:$E$13,2,FALSE),IF(_xlpm.x=0,"",_xlpm.x)))</f>
        <v/>
      </c>
      <c r="AA3838" s="46" t="str">
        <f>IF(X3838="","",_xlfn.LET(_xlpm.x,VLOOKUP(X3838,'Drop-down_menus'!$D$2:$E$13,2,FALSE),IF(_xlpm.x=0,"",_xlpm.x)))</f>
        <v/>
      </c>
      <c r="AB3838" s="14" t="s">
        <v>519</v>
      </c>
      <c r="AC3838" s="14" t="s">
        <v>526</v>
      </c>
      <c r="AD3838" s="46" t="s">
        <v>222</v>
      </c>
      <c r="AE3838" s="46" t="s">
        <v>28</v>
      </c>
      <c r="AF3838" s="46" t="s">
        <v>42</v>
      </c>
      <c r="AG3838" s="46" t="str">
        <f>IF(AE3838="","",_xlfn.LET(_xlpm.x,VLOOKUP(AE3838,'Drop-down_menus'!$D$2:$E$13,2,FALSE),IF(_xlpm.x=0,"",_xlpm.x)))</f>
        <v>https://orcid.org/0000-0002-9037-7623</v>
      </c>
      <c r="AH3838" s="46" t="str">
        <f>IF(AF3838="","",_xlfn.LET(_xlpm.x,VLOOKUP(AF3838,'Drop-down_menus'!$D$2:$E$13,2,FALSE),IF(_xlpm.x=0,"",_xlpm.x)))</f>
        <v/>
      </c>
    </row>
    <row r="3839" spans="1:34" ht="15" customHeight="1">
      <c r="A3839" s="46">
        <v>2033</v>
      </c>
      <c r="B3839" s="2">
        <v>4894</v>
      </c>
      <c r="C3839" s="46" t="s">
        <v>840</v>
      </c>
      <c r="D3839" s="46" t="b">
        <f>COUNTIF(Events!$B$2:$B$171, C3839) &gt; 0</f>
        <v>1</v>
      </c>
      <c r="E3839" s="46" t="s">
        <v>215</v>
      </c>
      <c r="F3839" s="15" t="s">
        <v>1082</v>
      </c>
      <c r="G3839" s="15"/>
      <c r="H3839" s="15"/>
      <c r="I3839" s="15"/>
      <c r="J3839" s="46" t="str">
        <f>IF(I3839="","",_xlfn.LET(_xlpm.x,VLOOKUP(I3839,'2026-01-09_taxon-match'!$A$2:$N$81,4,FALSE),IF(_xlpm.x=0,"",_xlpm.x)))</f>
        <v/>
      </c>
      <c r="K3839" s="15"/>
      <c r="L3839" s="46" t="str">
        <f>IF(I3839="","",_xlfn.LET(_xlpm.x,VLOOKUP(I3839,'2026-01-09_taxon-match'!$A$2:$N$81,3,FALSE),IF(_xlpm.x=0,"",_xlpm.x)))</f>
        <v/>
      </c>
      <c r="M3839" s="46" t="str">
        <f>IF($I3839="","",_xlfn.LET(_xlpm.x,VLOOKUP($I3839,'2026-01-09_taxon-match'!$A$2:$N$81,5,FALSE),IF(_xlpm.x=0,"",_xlpm.x)))</f>
        <v/>
      </c>
      <c r="N3839" s="46" t="str">
        <f>IF($I3839="","",_xlfn.LET(_xlpm.x,VLOOKUP($I3839,'2026-01-09_taxon-match'!$A$2:$N$81,6,FALSE),IF(_xlpm.x=0,"",_xlpm.x)))</f>
        <v/>
      </c>
      <c r="O3839" s="46" t="str">
        <f>IF($I3839="","",_xlfn.LET(_xlpm.x,VLOOKUP($I3839,'2026-01-09_taxon-match'!$A$2:$N$81,7,FALSE),IF(_xlpm.x=0,"",_xlpm.x)))</f>
        <v/>
      </c>
      <c r="P3839" s="46" t="str">
        <f>IF($I3839="","",_xlfn.LET(_xlpm.x,VLOOKUP($I3839,'2026-01-09_taxon-match'!$A$2:$N$81,8,FALSE),IF(_xlpm.x=0,"",_xlpm.x)))</f>
        <v/>
      </c>
      <c r="Q3839" s="46" t="str">
        <f>IF($I3839="","",_xlfn.LET(_xlpm.x,VLOOKUP($I3839,'2026-01-09_taxon-match'!$A$2:$N$81,9,FALSE),IF(_xlpm.x=0,"",_xlpm.x)))</f>
        <v/>
      </c>
      <c r="R3839" s="46" t="str">
        <f>IF($I3839="","",_xlfn.LET(_xlpm.x,VLOOKUP($I3839,'2026-01-09_taxon-match'!$A$2:$N$81,10,FALSE),IF(_xlpm.x=0,"",_xlpm.x)))</f>
        <v/>
      </c>
      <c r="S3839" s="46" t="str">
        <f>IF($I3839="","",_xlfn.LET(_xlpm.x,VLOOKUP($I3839,'2026-01-09_taxon-match'!$A$2:$N$81,11,FALSE),IF(_xlpm.x=0,"",_xlpm.x)))</f>
        <v/>
      </c>
      <c r="T3839" s="46" t="str">
        <f>IF($I3839="","",_xlfn.LET(_xlpm.x,VLOOKUP($I3839,'2026-01-09_taxon-match'!$A$2:$N$81,13,FALSE),IF(_xlpm.x=0,"",_xlpm.x)))</f>
        <v/>
      </c>
      <c r="U3839" s="15"/>
      <c r="V3839" s="46" t="s">
        <v>221</v>
      </c>
      <c r="W3839" s="15"/>
      <c r="X3839" s="15"/>
      <c r="Y3839" s="46" t="str">
        <f>IF(V3839="","",_xlfn.LET(_xlpm.x,VLOOKUP(V3839,'Drop-down_menus'!$D$2:$E$13,2,FALSE),IF(_xlpm.x=0,"",_xlpm.x)))</f>
        <v>https://orcid.org/0000-0002-5199-9817</v>
      </c>
      <c r="Z3839" s="46" t="str">
        <f>IF(W3839="","",_xlfn.LET(_xlpm.x,VLOOKUP(W3839,'Drop-down_menus'!$D$2:$E$13,2,FALSE),IF(_xlpm.x=0,"",_xlpm.x)))</f>
        <v/>
      </c>
      <c r="AA3839" s="46" t="str">
        <f>IF(X3839="","",_xlfn.LET(_xlpm.x,VLOOKUP(X3839,'Drop-down_menus'!$D$2:$E$13,2,FALSE),IF(_xlpm.x=0,"",_xlpm.x)))</f>
        <v/>
      </c>
      <c r="AB3839" s="14" t="s">
        <v>519</v>
      </c>
      <c r="AC3839" s="14" t="s">
        <v>520</v>
      </c>
      <c r="AD3839" s="46" t="s">
        <v>222</v>
      </c>
      <c r="AE3839" s="46" t="s">
        <v>28</v>
      </c>
      <c r="AF3839" s="46" t="s">
        <v>42</v>
      </c>
      <c r="AG3839" s="46" t="str">
        <f>IF(AE3839="","",_xlfn.LET(_xlpm.x,VLOOKUP(AE3839,'Drop-down_menus'!$D$2:$E$13,2,FALSE),IF(_xlpm.x=0,"",_xlpm.x)))</f>
        <v>https://orcid.org/0000-0002-9037-7623</v>
      </c>
      <c r="AH3839" s="46" t="str">
        <f>IF(AF3839="","",_xlfn.LET(_xlpm.x,VLOOKUP(AF3839,'Drop-down_menus'!$D$2:$E$13,2,FALSE),IF(_xlpm.x=0,"",_xlpm.x)))</f>
        <v/>
      </c>
    </row>
    <row r="3840" spans="1:34" ht="15" customHeight="1">
      <c r="A3840" s="46">
        <v>2033</v>
      </c>
      <c r="B3840" s="2">
        <v>4895</v>
      </c>
      <c r="C3840" s="46" t="s">
        <v>840</v>
      </c>
      <c r="D3840" s="46" t="b">
        <f>COUNTIF(Events!$B$2:$B$171, C3840) &gt; 0</f>
        <v>1</v>
      </c>
      <c r="E3840" s="46" t="s">
        <v>215</v>
      </c>
      <c r="F3840" s="15" t="s">
        <v>524</v>
      </c>
      <c r="G3840" s="15"/>
      <c r="H3840" s="15"/>
      <c r="I3840" s="15"/>
      <c r="J3840" s="46" t="str">
        <f>IF(I3840="","",_xlfn.LET(_xlpm.x,VLOOKUP(I3840,'2026-01-09_taxon-match'!$A$2:$N$81,4,FALSE),IF(_xlpm.x=0,"",_xlpm.x)))</f>
        <v/>
      </c>
      <c r="K3840" s="15"/>
      <c r="L3840" s="46" t="str">
        <f>IF(I3840="","",_xlfn.LET(_xlpm.x,VLOOKUP(I3840,'2026-01-09_taxon-match'!$A$2:$N$81,3,FALSE),IF(_xlpm.x=0,"",_xlpm.x)))</f>
        <v/>
      </c>
      <c r="M3840" s="46" t="str">
        <f>IF($I3840="","",_xlfn.LET(_xlpm.x,VLOOKUP($I3840,'2026-01-09_taxon-match'!$A$2:$N$81,5,FALSE),IF(_xlpm.x=0,"",_xlpm.x)))</f>
        <v/>
      </c>
      <c r="N3840" s="46" t="str">
        <f>IF($I3840="","",_xlfn.LET(_xlpm.x,VLOOKUP($I3840,'2026-01-09_taxon-match'!$A$2:$N$81,6,FALSE),IF(_xlpm.x=0,"",_xlpm.x)))</f>
        <v/>
      </c>
      <c r="O3840" s="46" t="str">
        <f>IF($I3840="","",_xlfn.LET(_xlpm.x,VLOOKUP($I3840,'2026-01-09_taxon-match'!$A$2:$N$81,7,FALSE),IF(_xlpm.x=0,"",_xlpm.x)))</f>
        <v/>
      </c>
      <c r="P3840" s="46" t="str">
        <f>IF($I3840="","",_xlfn.LET(_xlpm.x,VLOOKUP($I3840,'2026-01-09_taxon-match'!$A$2:$N$81,8,FALSE),IF(_xlpm.x=0,"",_xlpm.x)))</f>
        <v/>
      </c>
      <c r="Q3840" s="46" t="str">
        <f>IF($I3840="","",_xlfn.LET(_xlpm.x,VLOOKUP($I3840,'2026-01-09_taxon-match'!$A$2:$N$81,9,FALSE),IF(_xlpm.x=0,"",_xlpm.x)))</f>
        <v/>
      </c>
      <c r="R3840" s="46" t="str">
        <f>IF($I3840="","",_xlfn.LET(_xlpm.x,VLOOKUP($I3840,'2026-01-09_taxon-match'!$A$2:$N$81,10,FALSE),IF(_xlpm.x=0,"",_xlpm.x)))</f>
        <v/>
      </c>
      <c r="S3840" s="46" t="str">
        <f>IF($I3840="","",_xlfn.LET(_xlpm.x,VLOOKUP($I3840,'2026-01-09_taxon-match'!$A$2:$N$81,11,FALSE),IF(_xlpm.x=0,"",_xlpm.x)))</f>
        <v/>
      </c>
      <c r="T3840" s="46" t="str">
        <f>IF($I3840="","",_xlfn.LET(_xlpm.x,VLOOKUP($I3840,'2026-01-09_taxon-match'!$A$2:$N$81,13,FALSE),IF(_xlpm.x=0,"",_xlpm.x)))</f>
        <v/>
      </c>
      <c r="U3840" s="15"/>
      <c r="V3840" s="46" t="s">
        <v>221</v>
      </c>
      <c r="W3840" s="15"/>
      <c r="X3840" s="15"/>
      <c r="Y3840" s="46" t="str">
        <f>IF(V3840="","",_xlfn.LET(_xlpm.x,VLOOKUP(V3840,'Drop-down_menus'!$D$2:$E$13,2,FALSE),IF(_xlpm.x=0,"",_xlpm.x)))</f>
        <v>https://orcid.org/0000-0002-5199-9817</v>
      </c>
      <c r="Z3840" s="46" t="str">
        <f>IF(W3840="","",_xlfn.LET(_xlpm.x,VLOOKUP(W3840,'Drop-down_menus'!$D$2:$E$13,2,FALSE),IF(_xlpm.x=0,"",_xlpm.x)))</f>
        <v/>
      </c>
      <c r="AA3840" s="46" t="str">
        <f>IF(X3840="","",_xlfn.LET(_xlpm.x,VLOOKUP(X3840,'Drop-down_menus'!$D$2:$E$13,2,FALSE),IF(_xlpm.x=0,"",_xlpm.x)))</f>
        <v/>
      </c>
      <c r="AB3840" s="14" t="s">
        <v>519</v>
      </c>
      <c r="AC3840" s="14" t="s">
        <v>522</v>
      </c>
      <c r="AD3840" s="46" t="s">
        <v>222</v>
      </c>
      <c r="AE3840" s="46" t="s">
        <v>28</v>
      </c>
      <c r="AF3840" s="46" t="s">
        <v>42</v>
      </c>
      <c r="AG3840" s="46" t="str">
        <f>IF(AE3840="","",_xlfn.LET(_xlpm.x,VLOOKUP(AE3840,'Drop-down_menus'!$D$2:$E$13,2,FALSE),IF(_xlpm.x=0,"",_xlpm.x)))</f>
        <v>https://orcid.org/0000-0002-9037-7623</v>
      </c>
      <c r="AH3840" s="46" t="str">
        <f>IF(AF3840="","",_xlfn.LET(_xlpm.x,VLOOKUP(AF3840,'Drop-down_menus'!$D$2:$E$13,2,FALSE),IF(_xlpm.x=0,"",_xlpm.x)))</f>
        <v/>
      </c>
    </row>
    <row r="3841" spans="1:34" ht="15" customHeight="1">
      <c r="A3841" s="46">
        <v>2033</v>
      </c>
      <c r="B3841" s="2">
        <v>4896</v>
      </c>
      <c r="C3841" s="46" t="s">
        <v>840</v>
      </c>
      <c r="D3841" s="46" t="b">
        <f>COUNTIF(Events!$B$2:$B$171, C3841) &gt; 0</f>
        <v>1</v>
      </c>
      <c r="E3841" s="46" t="s">
        <v>215</v>
      </c>
      <c r="F3841" s="15" t="s">
        <v>524</v>
      </c>
      <c r="G3841" s="15"/>
      <c r="H3841" s="15"/>
      <c r="I3841" s="15"/>
      <c r="J3841" s="46" t="str">
        <f>IF(I3841="","",_xlfn.LET(_xlpm.x,VLOOKUP(I3841,'2026-01-09_taxon-match'!$A$2:$N$81,4,FALSE),IF(_xlpm.x=0,"",_xlpm.x)))</f>
        <v/>
      </c>
      <c r="K3841" s="15"/>
      <c r="L3841" s="46" t="str">
        <f>IF(I3841="","",_xlfn.LET(_xlpm.x,VLOOKUP(I3841,'2026-01-09_taxon-match'!$A$2:$N$81,3,FALSE),IF(_xlpm.x=0,"",_xlpm.x)))</f>
        <v/>
      </c>
      <c r="M3841" s="46" t="str">
        <f>IF($I3841="","",_xlfn.LET(_xlpm.x,VLOOKUP($I3841,'2026-01-09_taxon-match'!$A$2:$N$81,5,FALSE),IF(_xlpm.x=0,"",_xlpm.x)))</f>
        <v/>
      </c>
      <c r="N3841" s="46" t="str">
        <f>IF($I3841="","",_xlfn.LET(_xlpm.x,VLOOKUP($I3841,'2026-01-09_taxon-match'!$A$2:$N$81,6,FALSE),IF(_xlpm.x=0,"",_xlpm.x)))</f>
        <v/>
      </c>
      <c r="O3841" s="46" t="str">
        <f>IF($I3841="","",_xlfn.LET(_xlpm.x,VLOOKUP($I3841,'2026-01-09_taxon-match'!$A$2:$N$81,7,FALSE),IF(_xlpm.x=0,"",_xlpm.x)))</f>
        <v/>
      </c>
      <c r="P3841" s="46" t="str">
        <f>IF($I3841="","",_xlfn.LET(_xlpm.x,VLOOKUP($I3841,'2026-01-09_taxon-match'!$A$2:$N$81,8,FALSE),IF(_xlpm.x=0,"",_xlpm.x)))</f>
        <v/>
      </c>
      <c r="Q3841" s="46" t="str">
        <f>IF($I3841="","",_xlfn.LET(_xlpm.x,VLOOKUP($I3841,'2026-01-09_taxon-match'!$A$2:$N$81,9,FALSE),IF(_xlpm.x=0,"",_xlpm.x)))</f>
        <v/>
      </c>
      <c r="R3841" s="46" t="str">
        <f>IF($I3841="","",_xlfn.LET(_xlpm.x,VLOOKUP($I3841,'2026-01-09_taxon-match'!$A$2:$N$81,10,FALSE),IF(_xlpm.x=0,"",_xlpm.x)))</f>
        <v/>
      </c>
      <c r="S3841" s="46" t="str">
        <f>IF($I3841="","",_xlfn.LET(_xlpm.x,VLOOKUP($I3841,'2026-01-09_taxon-match'!$A$2:$N$81,11,FALSE),IF(_xlpm.x=0,"",_xlpm.x)))</f>
        <v/>
      </c>
      <c r="T3841" s="46" t="str">
        <f>IF($I3841="","",_xlfn.LET(_xlpm.x,VLOOKUP($I3841,'2026-01-09_taxon-match'!$A$2:$N$81,13,FALSE),IF(_xlpm.x=0,"",_xlpm.x)))</f>
        <v/>
      </c>
      <c r="U3841" s="15"/>
      <c r="V3841" s="46" t="s">
        <v>221</v>
      </c>
      <c r="W3841" s="15"/>
      <c r="X3841" s="15"/>
      <c r="Y3841" s="46" t="str">
        <f>IF(V3841="","",_xlfn.LET(_xlpm.x,VLOOKUP(V3841,'Drop-down_menus'!$D$2:$E$13,2,FALSE),IF(_xlpm.x=0,"",_xlpm.x)))</f>
        <v>https://orcid.org/0000-0002-5199-9817</v>
      </c>
      <c r="Z3841" s="46" t="str">
        <f>IF(W3841="","",_xlfn.LET(_xlpm.x,VLOOKUP(W3841,'Drop-down_menus'!$D$2:$E$13,2,FALSE),IF(_xlpm.x=0,"",_xlpm.x)))</f>
        <v/>
      </c>
      <c r="AA3841" s="46" t="str">
        <f>IF(X3841="","",_xlfn.LET(_xlpm.x,VLOOKUP(X3841,'Drop-down_menus'!$D$2:$E$13,2,FALSE),IF(_xlpm.x=0,"",_xlpm.x)))</f>
        <v/>
      </c>
      <c r="AB3841" s="14" t="s">
        <v>519</v>
      </c>
      <c r="AC3841" s="14" t="s">
        <v>522</v>
      </c>
      <c r="AD3841" s="46" t="s">
        <v>222</v>
      </c>
      <c r="AE3841" s="46" t="s">
        <v>28</v>
      </c>
      <c r="AF3841" s="46" t="s">
        <v>42</v>
      </c>
      <c r="AG3841" s="46" t="str">
        <f>IF(AE3841="","",_xlfn.LET(_xlpm.x,VLOOKUP(AE3841,'Drop-down_menus'!$D$2:$E$13,2,FALSE),IF(_xlpm.x=0,"",_xlpm.x)))</f>
        <v>https://orcid.org/0000-0002-9037-7623</v>
      </c>
      <c r="AH3841" s="46" t="str">
        <f>IF(AF3841="","",_xlfn.LET(_xlpm.x,VLOOKUP(AF3841,'Drop-down_menus'!$D$2:$E$13,2,FALSE),IF(_xlpm.x=0,"",_xlpm.x)))</f>
        <v/>
      </c>
    </row>
    <row r="3842" spans="1:34" ht="15" customHeight="1">
      <c r="A3842" s="46">
        <v>2033</v>
      </c>
      <c r="B3842" s="2">
        <v>4897</v>
      </c>
      <c r="C3842" s="46" t="s">
        <v>840</v>
      </c>
      <c r="D3842" s="46" t="b">
        <f>COUNTIF(Events!$B$2:$B$171, C3842) &gt; 0</f>
        <v>1</v>
      </c>
      <c r="E3842" s="46" t="s">
        <v>215</v>
      </c>
      <c r="F3842" s="15" t="s">
        <v>524</v>
      </c>
      <c r="G3842" s="15"/>
      <c r="H3842" s="15"/>
      <c r="I3842" s="15"/>
      <c r="J3842" s="46" t="str">
        <f>IF(I3842="","",_xlfn.LET(_xlpm.x,VLOOKUP(I3842,'2026-01-09_taxon-match'!$A$2:$N$81,4,FALSE),IF(_xlpm.x=0,"",_xlpm.x)))</f>
        <v/>
      </c>
      <c r="K3842" s="15"/>
      <c r="L3842" s="46" t="str">
        <f>IF(I3842="","",_xlfn.LET(_xlpm.x,VLOOKUP(I3842,'2026-01-09_taxon-match'!$A$2:$N$81,3,FALSE),IF(_xlpm.x=0,"",_xlpm.x)))</f>
        <v/>
      </c>
      <c r="M3842" s="46" t="str">
        <f>IF($I3842="","",_xlfn.LET(_xlpm.x,VLOOKUP($I3842,'2026-01-09_taxon-match'!$A$2:$N$81,5,FALSE),IF(_xlpm.x=0,"",_xlpm.x)))</f>
        <v/>
      </c>
      <c r="N3842" s="46" t="str">
        <f>IF($I3842="","",_xlfn.LET(_xlpm.x,VLOOKUP($I3842,'2026-01-09_taxon-match'!$A$2:$N$81,6,FALSE),IF(_xlpm.x=0,"",_xlpm.x)))</f>
        <v/>
      </c>
      <c r="O3842" s="46" t="str">
        <f>IF($I3842="","",_xlfn.LET(_xlpm.x,VLOOKUP($I3842,'2026-01-09_taxon-match'!$A$2:$N$81,7,FALSE),IF(_xlpm.x=0,"",_xlpm.x)))</f>
        <v/>
      </c>
      <c r="P3842" s="46" t="str">
        <f>IF($I3842="","",_xlfn.LET(_xlpm.x,VLOOKUP($I3842,'2026-01-09_taxon-match'!$A$2:$N$81,8,FALSE),IF(_xlpm.x=0,"",_xlpm.x)))</f>
        <v/>
      </c>
      <c r="Q3842" s="46" t="str">
        <f>IF($I3842="","",_xlfn.LET(_xlpm.x,VLOOKUP($I3842,'2026-01-09_taxon-match'!$A$2:$N$81,9,FALSE),IF(_xlpm.x=0,"",_xlpm.x)))</f>
        <v/>
      </c>
      <c r="R3842" s="46" t="str">
        <f>IF($I3842="","",_xlfn.LET(_xlpm.x,VLOOKUP($I3842,'2026-01-09_taxon-match'!$A$2:$N$81,10,FALSE),IF(_xlpm.x=0,"",_xlpm.x)))</f>
        <v/>
      </c>
      <c r="S3842" s="46" t="str">
        <f>IF($I3842="","",_xlfn.LET(_xlpm.x,VLOOKUP($I3842,'2026-01-09_taxon-match'!$A$2:$N$81,11,FALSE),IF(_xlpm.x=0,"",_xlpm.x)))</f>
        <v/>
      </c>
      <c r="T3842" s="46" t="str">
        <f>IF($I3842="","",_xlfn.LET(_xlpm.x,VLOOKUP($I3842,'2026-01-09_taxon-match'!$A$2:$N$81,13,FALSE),IF(_xlpm.x=0,"",_xlpm.x)))</f>
        <v/>
      </c>
      <c r="U3842" s="15"/>
      <c r="V3842" s="46" t="s">
        <v>221</v>
      </c>
      <c r="W3842" s="15"/>
      <c r="X3842" s="15"/>
      <c r="Y3842" s="46" t="str">
        <f>IF(V3842="","",_xlfn.LET(_xlpm.x,VLOOKUP(V3842,'Drop-down_menus'!$D$2:$E$13,2,FALSE),IF(_xlpm.x=0,"",_xlpm.x)))</f>
        <v>https://orcid.org/0000-0002-5199-9817</v>
      </c>
      <c r="Z3842" s="46" t="str">
        <f>IF(W3842="","",_xlfn.LET(_xlpm.x,VLOOKUP(W3842,'Drop-down_menus'!$D$2:$E$13,2,FALSE),IF(_xlpm.x=0,"",_xlpm.x)))</f>
        <v/>
      </c>
      <c r="AA3842" s="46" t="str">
        <f>IF(X3842="","",_xlfn.LET(_xlpm.x,VLOOKUP(X3842,'Drop-down_menus'!$D$2:$E$13,2,FALSE),IF(_xlpm.x=0,"",_xlpm.x)))</f>
        <v/>
      </c>
      <c r="AB3842" s="14" t="s">
        <v>519</v>
      </c>
      <c r="AC3842" s="14" t="s">
        <v>522</v>
      </c>
      <c r="AD3842" s="46" t="s">
        <v>222</v>
      </c>
      <c r="AE3842" s="46" t="s">
        <v>28</v>
      </c>
      <c r="AF3842" s="46" t="s">
        <v>42</v>
      </c>
      <c r="AG3842" s="46" t="str">
        <f>IF(AE3842="","",_xlfn.LET(_xlpm.x,VLOOKUP(AE3842,'Drop-down_menus'!$D$2:$E$13,2,FALSE),IF(_xlpm.x=0,"",_xlpm.x)))</f>
        <v>https://orcid.org/0000-0002-9037-7623</v>
      </c>
      <c r="AH3842" s="46" t="str">
        <f>IF(AF3842="","",_xlfn.LET(_xlpm.x,VLOOKUP(AF3842,'Drop-down_menus'!$D$2:$E$13,2,FALSE),IF(_xlpm.x=0,"",_xlpm.x)))</f>
        <v/>
      </c>
    </row>
    <row r="3843" spans="1:34" ht="15" customHeight="1">
      <c r="A3843" s="46">
        <v>2033</v>
      </c>
      <c r="B3843" s="2">
        <v>4898</v>
      </c>
      <c r="C3843" s="46" t="s">
        <v>840</v>
      </c>
      <c r="D3843" s="46" t="b">
        <f>COUNTIF(Events!$B$2:$B$171, C3843) &gt; 0</f>
        <v>1</v>
      </c>
      <c r="E3843" s="15" t="s">
        <v>164</v>
      </c>
      <c r="F3843" s="15" t="s">
        <v>504</v>
      </c>
      <c r="G3843" s="15"/>
      <c r="H3843" s="15"/>
      <c r="I3843" s="15"/>
      <c r="J3843" s="46" t="str">
        <f>IF(I3843="","",_xlfn.LET(_xlpm.x,VLOOKUP(I3843,'2026-01-09_taxon-match'!$A$2:$N$81,4,FALSE),IF(_xlpm.x=0,"",_xlpm.x)))</f>
        <v/>
      </c>
      <c r="K3843" s="15"/>
      <c r="L3843" s="46" t="str">
        <f>IF(I3843="","",_xlfn.LET(_xlpm.x,VLOOKUP(I3843,'2026-01-09_taxon-match'!$A$2:$N$81,3,FALSE),IF(_xlpm.x=0,"",_xlpm.x)))</f>
        <v/>
      </c>
      <c r="M3843" s="46" t="str">
        <f>IF($I3843="","",_xlfn.LET(_xlpm.x,VLOOKUP($I3843,'2026-01-09_taxon-match'!$A$2:$N$81,5,FALSE),IF(_xlpm.x=0,"",_xlpm.x)))</f>
        <v/>
      </c>
      <c r="N3843" s="46" t="str">
        <f>IF($I3843="","",_xlfn.LET(_xlpm.x,VLOOKUP($I3843,'2026-01-09_taxon-match'!$A$2:$N$81,6,FALSE),IF(_xlpm.x=0,"",_xlpm.x)))</f>
        <v/>
      </c>
      <c r="O3843" s="46" t="str">
        <f>IF($I3843="","",_xlfn.LET(_xlpm.x,VLOOKUP($I3843,'2026-01-09_taxon-match'!$A$2:$N$81,7,FALSE),IF(_xlpm.x=0,"",_xlpm.x)))</f>
        <v/>
      </c>
      <c r="P3843" s="46" t="str">
        <f>IF($I3843="","",_xlfn.LET(_xlpm.x,VLOOKUP($I3843,'2026-01-09_taxon-match'!$A$2:$N$81,8,FALSE),IF(_xlpm.x=0,"",_xlpm.x)))</f>
        <v/>
      </c>
      <c r="Q3843" s="46" t="str">
        <f>IF($I3843="","",_xlfn.LET(_xlpm.x,VLOOKUP($I3843,'2026-01-09_taxon-match'!$A$2:$N$81,9,FALSE),IF(_xlpm.x=0,"",_xlpm.x)))</f>
        <v/>
      </c>
      <c r="R3843" s="46" t="str">
        <f>IF($I3843="","",_xlfn.LET(_xlpm.x,VLOOKUP($I3843,'2026-01-09_taxon-match'!$A$2:$N$81,10,FALSE),IF(_xlpm.x=0,"",_xlpm.x)))</f>
        <v/>
      </c>
      <c r="S3843" s="46" t="str">
        <f>IF($I3843="","",_xlfn.LET(_xlpm.x,VLOOKUP($I3843,'2026-01-09_taxon-match'!$A$2:$N$81,11,FALSE),IF(_xlpm.x=0,"",_xlpm.x)))</f>
        <v/>
      </c>
      <c r="T3843" s="46" t="str">
        <f>IF($I3843="","",_xlfn.LET(_xlpm.x,VLOOKUP($I3843,'2026-01-09_taxon-match'!$A$2:$N$81,13,FALSE),IF(_xlpm.x=0,"",_xlpm.x)))</f>
        <v/>
      </c>
      <c r="U3843" s="15"/>
      <c r="V3843" s="46" t="s">
        <v>221</v>
      </c>
      <c r="W3843" s="15"/>
      <c r="X3843" s="15"/>
      <c r="Y3843" s="46" t="str">
        <f>IF(V3843="","",_xlfn.LET(_xlpm.x,VLOOKUP(V3843,'Drop-down_menus'!$D$2:$E$13,2,FALSE),IF(_xlpm.x=0,"",_xlpm.x)))</f>
        <v>https://orcid.org/0000-0002-5199-9817</v>
      </c>
      <c r="Z3843" s="46" t="str">
        <f>IF(W3843="","",_xlfn.LET(_xlpm.x,VLOOKUP(W3843,'Drop-down_menus'!$D$2:$E$13,2,FALSE),IF(_xlpm.x=0,"",_xlpm.x)))</f>
        <v/>
      </c>
      <c r="AA3843" s="46" t="str">
        <f>IF(X3843="","",_xlfn.LET(_xlpm.x,VLOOKUP(X3843,'Drop-down_menus'!$D$2:$E$13,2,FALSE),IF(_xlpm.x=0,"",_xlpm.x)))</f>
        <v/>
      </c>
      <c r="AB3843" s="14" t="s">
        <v>197</v>
      </c>
      <c r="AC3843" s="14"/>
      <c r="AD3843" s="46" t="s">
        <v>222</v>
      </c>
      <c r="AE3843" s="46" t="s">
        <v>28</v>
      </c>
      <c r="AF3843" s="46" t="s">
        <v>42</v>
      </c>
      <c r="AG3843" s="46" t="str">
        <f>IF(AE3843="","",_xlfn.LET(_xlpm.x,VLOOKUP(AE3843,'Drop-down_menus'!$D$2:$E$13,2,FALSE),IF(_xlpm.x=0,"",_xlpm.x)))</f>
        <v>https://orcid.org/0000-0002-9037-7623</v>
      </c>
      <c r="AH3843" s="46" t="str">
        <f>IF(AF3843="","",_xlfn.LET(_xlpm.x,VLOOKUP(AF3843,'Drop-down_menus'!$D$2:$E$13,2,FALSE),IF(_xlpm.x=0,"",_xlpm.x)))</f>
        <v/>
      </c>
    </row>
    <row r="3844" spans="1:34" ht="15" customHeight="1">
      <c r="A3844" s="46">
        <v>2033</v>
      </c>
      <c r="B3844" s="2">
        <v>4899</v>
      </c>
      <c r="C3844" s="46" t="s">
        <v>840</v>
      </c>
      <c r="D3844" s="46" t="b">
        <f>COUNTIF(Events!$B$2:$B$171, C3844) &gt; 0</f>
        <v>1</v>
      </c>
      <c r="E3844" s="15" t="s">
        <v>164</v>
      </c>
      <c r="F3844" s="15" t="s">
        <v>504</v>
      </c>
      <c r="G3844" s="15"/>
      <c r="H3844" s="15"/>
      <c r="I3844" s="15"/>
      <c r="J3844" s="46" t="str">
        <f>IF(I3844="","",_xlfn.LET(_xlpm.x,VLOOKUP(I3844,'2026-01-09_taxon-match'!$A$2:$N$81,4,FALSE),IF(_xlpm.x=0,"",_xlpm.x)))</f>
        <v/>
      </c>
      <c r="K3844" s="15"/>
      <c r="L3844" s="46" t="str">
        <f>IF(I3844="","",_xlfn.LET(_xlpm.x,VLOOKUP(I3844,'2026-01-09_taxon-match'!$A$2:$N$81,3,FALSE),IF(_xlpm.x=0,"",_xlpm.x)))</f>
        <v/>
      </c>
      <c r="M3844" s="46" t="str">
        <f>IF($I3844="","",_xlfn.LET(_xlpm.x,VLOOKUP($I3844,'2026-01-09_taxon-match'!$A$2:$N$81,5,FALSE),IF(_xlpm.x=0,"",_xlpm.x)))</f>
        <v/>
      </c>
      <c r="N3844" s="46" t="str">
        <f>IF($I3844="","",_xlfn.LET(_xlpm.x,VLOOKUP($I3844,'2026-01-09_taxon-match'!$A$2:$N$81,6,FALSE),IF(_xlpm.x=0,"",_xlpm.x)))</f>
        <v/>
      </c>
      <c r="O3844" s="46" t="str">
        <f>IF($I3844="","",_xlfn.LET(_xlpm.x,VLOOKUP($I3844,'2026-01-09_taxon-match'!$A$2:$N$81,7,FALSE),IF(_xlpm.x=0,"",_xlpm.x)))</f>
        <v/>
      </c>
      <c r="P3844" s="46" t="str">
        <f>IF($I3844="","",_xlfn.LET(_xlpm.x,VLOOKUP($I3844,'2026-01-09_taxon-match'!$A$2:$N$81,8,FALSE),IF(_xlpm.x=0,"",_xlpm.x)))</f>
        <v/>
      </c>
      <c r="Q3844" s="46" t="str">
        <f>IF($I3844="","",_xlfn.LET(_xlpm.x,VLOOKUP($I3844,'2026-01-09_taxon-match'!$A$2:$N$81,9,FALSE),IF(_xlpm.x=0,"",_xlpm.x)))</f>
        <v/>
      </c>
      <c r="R3844" s="46" t="str">
        <f>IF($I3844="","",_xlfn.LET(_xlpm.x,VLOOKUP($I3844,'2026-01-09_taxon-match'!$A$2:$N$81,10,FALSE),IF(_xlpm.x=0,"",_xlpm.x)))</f>
        <v/>
      </c>
      <c r="S3844" s="46" t="str">
        <f>IF($I3844="","",_xlfn.LET(_xlpm.x,VLOOKUP($I3844,'2026-01-09_taxon-match'!$A$2:$N$81,11,FALSE),IF(_xlpm.x=0,"",_xlpm.x)))</f>
        <v/>
      </c>
      <c r="T3844" s="46" t="str">
        <f>IF($I3844="","",_xlfn.LET(_xlpm.x,VLOOKUP($I3844,'2026-01-09_taxon-match'!$A$2:$N$81,13,FALSE),IF(_xlpm.x=0,"",_xlpm.x)))</f>
        <v/>
      </c>
      <c r="U3844" s="15"/>
      <c r="V3844" s="46" t="s">
        <v>221</v>
      </c>
      <c r="W3844" s="15"/>
      <c r="X3844" s="15"/>
      <c r="Y3844" s="46" t="str">
        <f>IF(V3844="","",_xlfn.LET(_xlpm.x,VLOOKUP(V3844,'Drop-down_menus'!$D$2:$E$13,2,FALSE),IF(_xlpm.x=0,"",_xlpm.x)))</f>
        <v>https://orcid.org/0000-0002-5199-9817</v>
      </c>
      <c r="Z3844" s="46" t="str">
        <f>IF(W3844="","",_xlfn.LET(_xlpm.x,VLOOKUP(W3844,'Drop-down_menus'!$D$2:$E$13,2,FALSE),IF(_xlpm.x=0,"",_xlpm.x)))</f>
        <v/>
      </c>
      <c r="AA3844" s="46" t="str">
        <f>IF(X3844="","",_xlfn.LET(_xlpm.x,VLOOKUP(X3844,'Drop-down_menus'!$D$2:$E$13,2,FALSE),IF(_xlpm.x=0,"",_xlpm.x)))</f>
        <v/>
      </c>
      <c r="AB3844" s="14" t="s">
        <v>197</v>
      </c>
      <c r="AC3844" s="14"/>
      <c r="AD3844" s="46" t="s">
        <v>222</v>
      </c>
      <c r="AE3844" s="46" t="s">
        <v>28</v>
      </c>
      <c r="AF3844" s="46" t="s">
        <v>42</v>
      </c>
      <c r="AG3844" s="46" t="str">
        <f>IF(AE3844="","",_xlfn.LET(_xlpm.x,VLOOKUP(AE3844,'Drop-down_menus'!$D$2:$E$13,2,FALSE),IF(_xlpm.x=0,"",_xlpm.x)))</f>
        <v>https://orcid.org/0000-0002-9037-7623</v>
      </c>
      <c r="AH3844" s="46" t="str">
        <f>IF(AF3844="","",_xlfn.LET(_xlpm.x,VLOOKUP(AF3844,'Drop-down_menus'!$D$2:$E$13,2,FALSE),IF(_xlpm.x=0,"",_xlpm.x)))</f>
        <v/>
      </c>
    </row>
    <row r="3845" spans="1:34" ht="15" customHeight="1">
      <c r="A3845" s="46">
        <v>2033</v>
      </c>
      <c r="B3845" s="2">
        <v>4900</v>
      </c>
      <c r="C3845" s="46" t="s">
        <v>840</v>
      </c>
      <c r="D3845" s="46" t="b">
        <f>COUNTIF(Events!$B$2:$B$171, C3845) &gt; 0</f>
        <v>1</v>
      </c>
      <c r="E3845" s="15" t="s">
        <v>164</v>
      </c>
      <c r="F3845" s="15" t="s">
        <v>504</v>
      </c>
      <c r="G3845" s="15"/>
      <c r="H3845" s="15"/>
      <c r="I3845" s="15"/>
      <c r="J3845" s="46" t="str">
        <f>IF(I3845="","",_xlfn.LET(_xlpm.x,VLOOKUP(I3845,'2026-01-09_taxon-match'!$A$2:$N$81,4,FALSE),IF(_xlpm.x=0,"",_xlpm.x)))</f>
        <v/>
      </c>
      <c r="K3845" s="15"/>
      <c r="L3845" s="46" t="str">
        <f>IF(I3845="","",_xlfn.LET(_xlpm.x,VLOOKUP(I3845,'2026-01-09_taxon-match'!$A$2:$N$81,3,FALSE),IF(_xlpm.x=0,"",_xlpm.x)))</f>
        <v/>
      </c>
      <c r="M3845" s="46" t="str">
        <f>IF($I3845="","",_xlfn.LET(_xlpm.x,VLOOKUP($I3845,'2026-01-09_taxon-match'!$A$2:$N$81,5,FALSE),IF(_xlpm.x=0,"",_xlpm.x)))</f>
        <v/>
      </c>
      <c r="N3845" s="46" t="str">
        <f>IF($I3845="","",_xlfn.LET(_xlpm.x,VLOOKUP($I3845,'2026-01-09_taxon-match'!$A$2:$N$81,6,FALSE),IF(_xlpm.x=0,"",_xlpm.x)))</f>
        <v/>
      </c>
      <c r="O3845" s="46" t="str">
        <f>IF($I3845="","",_xlfn.LET(_xlpm.x,VLOOKUP($I3845,'2026-01-09_taxon-match'!$A$2:$N$81,7,FALSE),IF(_xlpm.x=0,"",_xlpm.x)))</f>
        <v/>
      </c>
      <c r="P3845" s="46" t="str">
        <f>IF($I3845="","",_xlfn.LET(_xlpm.x,VLOOKUP($I3845,'2026-01-09_taxon-match'!$A$2:$N$81,8,FALSE),IF(_xlpm.x=0,"",_xlpm.x)))</f>
        <v/>
      </c>
      <c r="Q3845" s="46" t="str">
        <f>IF($I3845="","",_xlfn.LET(_xlpm.x,VLOOKUP($I3845,'2026-01-09_taxon-match'!$A$2:$N$81,9,FALSE),IF(_xlpm.x=0,"",_xlpm.x)))</f>
        <v/>
      </c>
      <c r="R3845" s="46" t="str">
        <f>IF($I3845="","",_xlfn.LET(_xlpm.x,VLOOKUP($I3845,'2026-01-09_taxon-match'!$A$2:$N$81,10,FALSE),IF(_xlpm.x=0,"",_xlpm.x)))</f>
        <v/>
      </c>
      <c r="S3845" s="46" t="str">
        <f>IF($I3845="","",_xlfn.LET(_xlpm.x,VLOOKUP($I3845,'2026-01-09_taxon-match'!$A$2:$N$81,11,FALSE),IF(_xlpm.x=0,"",_xlpm.x)))</f>
        <v/>
      </c>
      <c r="T3845" s="46" t="str">
        <f>IF($I3845="","",_xlfn.LET(_xlpm.x,VLOOKUP($I3845,'2026-01-09_taxon-match'!$A$2:$N$81,13,FALSE),IF(_xlpm.x=0,"",_xlpm.x)))</f>
        <v/>
      </c>
      <c r="U3845" s="15"/>
      <c r="V3845" s="46" t="s">
        <v>221</v>
      </c>
      <c r="W3845" s="15"/>
      <c r="X3845" s="15"/>
      <c r="Y3845" s="46" t="str">
        <f>IF(V3845="","",_xlfn.LET(_xlpm.x,VLOOKUP(V3845,'Drop-down_menus'!$D$2:$E$13,2,FALSE),IF(_xlpm.x=0,"",_xlpm.x)))</f>
        <v>https://orcid.org/0000-0002-5199-9817</v>
      </c>
      <c r="Z3845" s="46" t="str">
        <f>IF(W3845="","",_xlfn.LET(_xlpm.x,VLOOKUP(W3845,'Drop-down_menus'!$D$2:$E$13,2,FALSE),IF(_xlpm.x=0,"",_xlpm.x)))</f>
        <v/>
      </c>
      <c r="AA3845" s="46" t="str">
        <f>IF(X3845="","",_xlfn.LET(_xlpm.x,VLOOKUP(X3845,'Drop-down_menus'!$D$2:$E$13,2,FALSE),IF(_xlpm.x=0,"",_xlpm.x)))</f>
        <v/>
      </c>
      <c r="AB3845" s="14" t="s">
        <v>197</v>
      </c>
      <c r="AC3845" s="14"/>
      <c r="AD3845" s="46" t="s">
        <v>222</v>
      </c>
      <c r="AE3845" s="46" t="s">
        <v>28</v>
      </c>
      <c r="AF3845" s="46" t="s">
        <v>42</v>
      </c>
      <c r="AG3845" s="46" t="str">
        <f>IF(AE3845="","",_xlfn.LET(_xlpm.x,VLOOKUP(AE3845,'Drop-down_menus'!$D$2:$E$13,2,FALSE),IF(_xlpm.x=0,"",_xlpm.x)))</f>
        <v>https://orcid.org/0000-0002-9037-7623</v>
      </c>
      <c r="AH3845" s="46" t="str">
        <f>IF(AF3845="","",_xlfn.LET(_xlpm.x,VLOOKUP(AF3845,'Drop-down_menus'!$D$2:$E$13,2,FALSE),IF(_xlpm.x=0,"",_xlpm.x)))</f>
        <v/>
      </c>
    </row>
    <row r="3846" spans="1:34" ht="15" customHeight="1">
      <c r="A3846" s="46">
        <v>2033</v>
      </c>
      <c r="B3846" s="2">
        <v>4901</v>
      </c>
      <c r="C3846" s="46" t="s">
        <v>840</v>
      </c>
      <c r="D3846" s="46" t="b">
        <f>COUNTIF(Events!$B$2:$B$171, C3846) &gt; 0</f>
        <v>1</v>
      </c>
      <c r="E3846" s="15" t="s">
        <v>164</v>
      </c>
      <c r="F3846" s="15" t="s">
        <v>504</v>
      </c>
      <c r="G3846" s="15"/>
      <c r="H3846" s="15"/>
      <c r="I3846" s="15"/>
      <c r="J3846" s="46" t="str">
        <f>IF(I3846="","",_xlfn.LET(_xlpm.x,VLOOKUP(I3846,'2026-01-09_taxon-match'!$A$2:$N$81,4,FALSE),IF(_xlpm.x=0,"",_xlpm.x)))</f>
        <v/>
      </c>
      <c r="K3846" s="15"/>
      <c r="L3846" s="46" t="str">
        <f>IF(I3846="","",_xlfn.LET(_xlpm.x,VLOOKUP(I3846,'2026-01-09_taxon-match'!$A$2:$N$81,3,FALSE),IF(_xlpm.x=0,"",_xlpm.x)))</f>
        <v/>
      </c>
      <c r="M3846" s="46" t="str">
        <f>IF($I3846="","",_xlfn.LET(_xlpm.x,VLOOKUP($I3846,'2026-01-09_taxon-match'!$A$2:$N$81,5,FALSE),IF(_xlpm.x=0,"",_xlpm.x)))</f>
        <v/>
      </c>
      <c r="N3846" s="46" t="str">
        <f>IF($I3846="","",_xlfn.LET(_xlpm.x,VLOOKUP($I3846,'2026-01-09_taxon-match'!$A$2:$N$81,6,FALSE),IF(_xlpm.x=0,"",_xlpm.x)))</f>
        <v/>
      </c>
      <c r="O3846" s="46" t="str">
        <f>IF($I3846="","",_xlfn.LET(_xlpm.x,VLOOKUP($I3846,'2026-01-09_taxon-match'!$A$2:$N$81,7,FALSE),IF(_xlpm.x=0,"",_xlpm.x)))</f>
        <v/>
      </c>
      <c r="P3846" s="46" t="str">
        <f>IF($I3846="","",_xlfn.LET(_xlpm.x,VLOOKUP($I3846,'2026-01-09_taxon-match'!$A$2:$N$81,8,FALSE),IF(_xlpm.x=0,"",_xlpm.x)))</f>
        <v/>
      </c>
      <c r="Q3846" s="46" t="str">
        <f>IF($I3846="","",_xlfn.LET(_xlpm.x,VLOOKUP($I3846,'2026-01-09_taxon-match'!$A$2:$N$81,9,FALSE),IF(_xlpm.x=0,"",_xlpm.x)))</f>
        <v/>
      </c>
      <c r="R3846" s="46" t="str">
        <f>IF($I3846="","",_xlfn.LET(_xlpm.x,VLOOKUP($I3846,'2026-01-09_taxon-match'!$A$2:$N$81,10,FALSE),IF(_xlpm.x=0,"",_xlpm.x)))</f>
        <v/>
      </c>
      <c r="S3846" s="46" t="str">
        <f>IF($I3846="","",_xlfn.LET(_xlpm.x,VLOOKUP($I3846,'2026-01-09_taxon-match'!$A$2:$N$81,11,FALSE),IF(_xlpm.x=0,"",_xlpm.x)))</f>
        <v/>
      </c>
      <c r="T3846" s="46" t="str">
        <f>IF($I3846="","",_xlfn.LET(_xlpm.x,VLOOKUP($I3846,'2026-01-09_taxon-match'!$A$2:$N$81,13,FALSE),IF(_xlpm.x=0,"",_xlpm.x)))</f>
        <v/>
      </c>
      <c r="U3846" s="15"/>
      <c r="V3846" s="46" t="s">
        <v>221</v>
      </c>
      <c r="W3846" s="15"/>
      <c r="X3846" s="15"/>
      <c r="Y3846" s="46" t="str">
        <f>IF(V3846="","",_xlfn.LET(_xlpm.x,VLOOKUP(V3846,'Drop-down_menus'!$D$2:$E$13,2,FALSE),IF(_xlpm.x=0,"",_xlpm.x)))</f>
        <v>https://orcid.org/0000-0002-5199-9817</v>
      </c>
      <c r="Z3846" s="46" t="str">
        <f>IF(W3846="","",_xlfn.LET(_xlpm.x,VLOOKUP(W3846,'Drop-down_menus'!$D$2:$E$13,2,FALSE),IF(_xlpm.x=0,"",_xlpm.x)))</f>
        <v/>
      </c>
      <c r="AA3846" s="46" t="str">
        <f>IF(X3846="","",_xlfn.LET(_xlpm.x,VLOOKUP(X3846,'Drop-down_menus'!$D$2:$E$13,2,FALSE),IF(_xlpm.x=0,"",_xlpm.x)))</f>
        <v/>
      </c>
      <c r="AB3846" s="14" t="s">
        <v>197</v>
      </c>
      <c r="AC3846" s="14"/>
      <c r="AD3846" s="46" t="s">
        <v>222</v>
      </c>
      <c r="AE3846" s="46" t="s">
        <v>28</v>
      </c>
      <c r="AF3846" s="46" t="s">
        <v>42</v>
      </c>
      <c r="AG3846" s="46" t="str">
        <f>IF(AE3846="","",_xlfn.LET(_xlpm.x,VLOOKUP(AE3846,'Drop-down_menus'!$D$2:$E$13,2,FALSE),IF(_xlpm.x=0,"",_xlpm.x)))</f>
        <v>https://orcid.org/0000-0002-9037-7623</v>
      </c>
      <c r="AH3846" s="46" t="str">
        <f>IF(AF3846="","",_xlfn.LET(_xlpm.x,VLOOKUP(AF3846,'Drop-down_menus'!$D$2:$E$13,2,FALSE),IF(_xlpm.x=0,"",_xlpm.x)))</f>
        <v/>
      </c>
    </row>
    <row r="3847" spans="1:34" ht="15" customHeight="1">
      <c r="A3847" s="46">
        <v>2033</v>
      </c>
      <c r="B3847" s="2">
        <v>4902</v>
      </c>
      <c r="C3847" s="46" t="s">
        <v>840</v>
      </c>
      <c r="D3847" s="46" t="b">
        <f>COUNTIF(Events!$B$2:$B$171, C3847) &gt; 0</f>
        <v>1</v>
      </c>
      <c r="E3847" s="15" t="s">
        <v>164</v>
      </c>
      <c r="F3847" s="15" t="s">
        <v>504</v>
      </c>
      <c r="G3847" s="15"/>
      <c r="H3847" s="15"/>
      <c r="I3847" s="15"/>
      <c r="J3847" s="46" t="str">
        <f>IF(I3847="","",_xlfn.LET(_xlpm.x,VLOOKUP(I3847,'2026-01-09_taxon-match'!$A$2:$N$81,4,FALSE),IF(_xlpm.x=0,"",_xlpm.x)))</f>
        <v/>
      </c>
      <c r="K3847" s="15"/>
      <c r="L3847" s="46" t="str">
        <f>IF(I3847="","",_xlfn.LET(_xlpm.x,VLOOKUP(I3847,'2026-01-09_taxon-match'!$A$2:$N$81,3,FALSE),IF(_xlpm.x=0,"",_xlpm.x)))</f>
        <v/>
      </c>
      <c r="M3847" s="46" t="str">
        <f>IF($I3847="","",_xlfn.LET(_xlpm.x,VLOOKUP($I3847,'2026-01-09_taxon-match'!$A$2:$N$81,5,FALSE),IF(_xlpm.x=0,"",_xlpm.x)))</f>
        <v/>
      </c>
      <c r="N3847" s="46" t="str">
        <f>IF($I3847="","",_xlfn.LET(_xlpm.x,VLOOKUP($I3847,'2026-01-09_taxon-match'!$A$2:$N$81,6,FALSE),IF(_xlpm.x=0,"",_xlpm.x)))</f>
        <v/>
      </c>
      <c r="O3847" s="46" t="str">
        <f>IF($I3847="","",_xlfn.LET(_xlpm.x,VLOOKUP($I3847,'2026-01-09_taxon-match'!$A$2:$N$81,7,FALSE),IF(_xlpm.x=0,"",_xlpm.x)))</f>
        <v/>
      </c>
      <c r="P3847" s="46" t="str">
        <f>IF($I3847="","",_xlfn.LET(_xlpm.x,VLOOKUP($I3847,'2026-01-09_taxon-match'!$A$2:$N$81,8,FALSE),IF(_xlpm.x=0,"",_xlpm.x)))</f>
        <v/>
      </c>
      <c r="Q3847" s="46" t="str">
        <f>IF($I3847="","",_xlfn.LET(_xlpm.x,VLOOKUP($I3847,'2026-01-09_taxon-match'!$A$2:$N$81,9,FALSE),IF(_xlpm.x=0,"",_xlpm.x)))</f>
        <v/>
      </c>
      <c r="R3847" s="46" t="str">
        <f>IF($I3847="","",_xlfn.LET(_xlpm.x,VLOOKUP($I3847,'2026-01-09_taxon-match'!$A$2:$N$81,10,FALSE),IF(_xlpm.x=0,"",_xlpm.x)))</f>
        <v/>
      </c>
      <c r="S3847" s="46" t="str">
        <f>IF($I3847="","",_xlfn.LET(_xlpm.x,VLOOKUP($I3847,'2026-01-09_taxon-match'!$A$2:$N$81,11,FALSE),IF(_xlpm.x=0,"",_xlpm.x)))</f>
        <v/>
      </c>
      <c r="T3847" s="46" t="str">
        <f>IF($I3847="","",_xlfn.LET(_xlpm.x,VLOOKUP($I3847,'2026-01-09_taxon-match'!$A$2:$N$81,13,FALSE),IF(_xlpm.x=0,"",_xlpm.x)))</f>
        <v/>
      </c>
      <c r="U3847" s="15"/>
      <c r="V3847" s="46" t="s">
        <v>221</v>
      </c>
      <c r="W3847" s="15"/>
      <c r="X3847" s="15"/>
      <c r="Y3847" s="46" t="str">
        <f>IF(V3847="","",_xlfn.LET(_xlpm.x,VLOOKUP(V3847,'Drop-down_menus'!$D$2:$E$13,2,FALSE),IF(_xlpm.x=0,"",_xlpm.x)))</f>
        <v>https://orcid.org/0000-0002-5199-9817</v>
      </c>
      <c r="Z3847" s="46" t="str">
        <f>IF(W3847="","",_xlfn.LET(_xlpm.x,VLOOKUP(W3847,'Drop-down_menus'!$D$2:$E$13,2,FALSE),IF(_xlpm.x=0,"",_xlpm.x)))</f>
        <v/>
      </c>
      <c r="AA3847" s="46" t="str">
        <f>IF(X3847="","",_xlfn.LET(_xlpm.x,VLOOKUP(X3847,'Drop-down_menus'!$D$2:$E$13,2,FALSE),IF(_xlpm.x=0,"",_xlpm.x)))</f>
        <v/>
      </c>
      <c r="AB3847" s="14" t="s">
        <v>197</v>
      </c>
      <c r="AC3847" s="14"/>
      <c r="AD3847" s="46" t="s">
        <v>222</v>
      </c>
      <c r="AE3847" s="46" t="s">
        <v>28</v>
      </c>
      <c r="AF3847" s="46" t="s">
        <v>42</v>
      </c>
      <c r="AG3847" s="46" t="str">
        <f>IF(AE3847="","",_xlfn.LET(_xlpm.x,VLOOKUP(AE3847,'Drop-down_menus'!$D$2:$E$13,2,FALSE),IF(_xlpm.x=0,"",_xlpm.x)))</f>
        <v>https://orcid.org/0000-0002-9037-7623</v>
      </c>
      <c r="AH3847" s="46" t="str">
        <f>IF(AF3847="","",_xlfn.LET(_xlpm.x,VLOOKUP(AF3847,'Drop-down_menus'!$D$2:$E$13,2,FALSE),IF(_xlpm.x=0,"",_xlpm.x)))</f>
        <v/>
      </c>
    </row>
    <row r="3848" spans="1:34" ht="15" customHeight="1">
      <c r="A3848" s="46">
        <v>2033</v>
      </c>
      <c r="B3848" s="2">
        <v>4903</v>
      </c>
      <c r="C3848" s="46" t="s">
        <v>840</v>
      </c>
      <c r="D3848" s="46" t="b">
        <f>COUNTIF(Events!$B$2:$B$171, C3848) &gt; 0</f>
        <v>1</v>
      </c>
      <c r="E3848" s="15" t="s">
        <v>164</v>
      </c>
      <c r="F3848" s="15" t="s">
        <v>504</v>
      </c>
      <c r="G3848" s="15"/>
      <c r="H3848" s="15"/>
      <c r="I3848" s="15"/>
      <c r="J3848" s="46" t="str">
        <f>IF(I3848="","",_xlfn.LET(_xlpm.x,VLOOKUP(I3848,'2026-01-09_taxon-match'!$A$2:$N$81,4,FALSE),IF(_xlpm.x=0,"",_xlpm.x)))</f>
        <v/>
      </c>
      <c r="K3848" s="15"/>
      <c r="L3848" s="46" t="str">
        <f>IF(I3848="","",_xlfn.LET(_xlpm.x,VLOOKUP(I3848,'2026-01-09_taxon-match'!$A$2:$N$81,3,FALSE),IF(_xlpm.x=0,"",_xlpm.x)))</f>
        <v/>
      </c>
      <c r="M3848" s="46" t="str">
        <f>IF($I3848="","",_xlfn.LET(_xlpm.x,VLOOKUP($I3848,'2026-01-09_taxon-match'!$A$2:$N$81,5,FALSE),IF(_xlpm.x=0,"",_xlpm.x)))</f>
        <v/>
      </c>
      <c r="N3848" s="46" t="str">
        <f>IF($I3848="","",_xlfn.LET(_xlpm.x,VLOOKUP($I3848,'2026-01-09_taxon-match'!$A$2:$N$81,6,FALSE),IF(_xlpm.x=0,"",_xlpm.x)))</f>
        <v/>
      </c>
      <c r="O3848" s="46" t="str">
        <f>IF($I3848="","",_xlfn.LET(_xlpm.x,VLOOKUP($I3848,'2026-01-09_taxon-match'!$A$2:$N$81,7,FALSE),IF(_xlpm.x=0,"",_xlpm.x)))</f>
        <v/>
      </c>
      <c r="P3848" s="46" t="str">
        <f>IF($I3848="","",_xlfn.LET(_xlpm.x,VLOOKUP($I3848,'2026-01-09_taxon-match'!$A$2:$N$81,8,FALSE),IF(_xlpm.x=0,"",_xlpm.x)))</f>
        <v/>
      </c>
      <c r="Q3848" s="46" t="str">
        <f>IF($I3848="","",_xlfn.LET(_xlpm.x,VLOOKUP($I3848,'2026-01-09_taxon-match'!$A$2:$N$81,9,FALSE),IF(_xlpm.x=0,"",_xlpm.x)))</f>
        <v/>
      </c>
      <c r="R3848" s="46" t="str">
        <f>IF($I3848="","",_xlfn.LET(_xlpm.x,VLOOKUP($I3848,'2026-01-09_taxon-match'!$A$2:$N$81,10,FALSE),IF(_xlpm.x=0,"",_xlpm.x)))</f>
        <v/>
      </c>
      <c r="S3848" s="46" t="str">
        <f>IF($I3848="","",_xlfn.LET(_xlpm.x,VLOOKUP($I3848,'2026-01-09_taxon-match'!$A$2:$N$81,11,FALSE),IF(_xlpm.x=0,"",_xlpm.x)))</f>
        <v/>
      </c>
      <c r="T3848" s="46" t="str">
        <f>IF($I3848="","",_xlfn.LET(_xlpm.x,VLOOKUP($I3848,'2026-01-09_taxon-match'!$A$2:$N$81,13,FALSE),IF(_xlpm.x=0,"",_xlpm.x)))</f>
        <v/>
      </c>
      <c r="U3848" s="15"/>
      <c r="V3848" s="46" t="s">
        <v>221</v>
      </c>
      <c r="W3848" s="15"/>
      <c r="X3848" s="15"/>
      <c r="Y3848" s="46" t="str">
        <f>IF(V3848="","",_xlfn.LET(_xlpm.x,VLOOKUP(V3848,'Drop-down_menus'!$D$2:$E$13,2,FALSE),IF(_xlpm.x=0,"",_xlpm.x)))</f>
        <v>https://orcid.org/0000-0002-5199-9817</v>
      </c>
      <c r="Z3848" s="46" t="str">
        <f>IF(W3848="","",_xlfn.LET(_xlpm.x,VLOOKUP(W3848,'Drop-down_menus'!$D$2:$E$13,2,FALSE),IF(_xlpm.x=0,"",_xlpm.x)))</f>
        <v/>
      </c>
      <c r="AA3848" s="46" t="str">
        <f>IF(X3848="","",_xlfn.LET(_xlpm.x,VLOOKUP(X3848,'Drop-down_menus'!$D$2:$E$13,2,FALSE),IF(_xlpm.x=0,"",_xlpm.x)))</f>
        <v/>
      </c>
      <c r="AB3848" s="14" t="s">
        <v>197</v>
      </c>
      <c r="AC3848" s="14"/>
      <c r="AD3848" s="46" t="s">
        <v>222</v>
      </c>
      <c r="AE3848" s="46" t="s">
        <v>28</v>
      </c>
      <c r="AF3848" s="46" t="s">
        <v>42</v>
      </c>
      <c r="AG3848" s="46" t="str">
        <f>IF(AE3848="","",_xlfn.LET(_xlpm.x,VLOOKUP(AE3848,'Drop-down_menus'!$D$2:$E$13,2,FALSE),IF(_xlpm.x=0,"",_xlpm.x)))</f>
        <v>https://orcid.org/0000-0002-9037-7623</v>
      </c>
      <c r="AH3848" s="46" t="str">
        <f>IF(AF3848="","",_xlfn.LET(_xlpm.x,VLOOKUP(AF3848,'Drop-down_menus'!$D$2:$E$13,2,FALSE),IF(_xlpm.x=0,"",_xlpm.x)))</f>
        <v/>
      </c>
    </row>
    <row r="3849" spans="1:34" ht="15" customHeight="1">
      <c r="A3849" s="46">
        <v>2033</v>
      </c>
      <c r="B3849" s="2">
        <v>4904</v>
      </c>
      <c r="C3849" s="46" t="s">
        <v>840</v>
      </c>
      <c r="D3849" s="46" t="b">
        <f>COUNTIF(Events!$B$2:$B$171, C3849) &gt; 0</f>
        <v>1</v>
      </c>
      <c r="E3849" s="15" t="s">
        <v>164</v>
      </c>
      <c r="F3849" s="15" t="s">
        <v>504</v>
      </c>
      <c r="G3849" s="15"/>
      <c r="H3849" s="15"/>
      <c r="I3849" s="15"/>
      <c r="J3849" s="46" t="str">
        <f>IF(I3849="","",_xlfn.LET(_xlpm.x,VLOOKUP(I3849,'2026-01-09_taxon-match'!$A$2:$N$81,4,FALSE),IF(_xlpm.x=0,"",_xlpm.x)))</f>
        <v/>
      </c>
      <c r="K3849" s="15"/>
      <c r="L3849" s="46" t="str">
        <f>IF(I3849="","",_xlfn.LET(_xlpm.x,VLOOKUP(I3849,'2026-01-09_taxon-match'!$A$2:$N$81,3,FALSE),IF(_xlpm.x=0,"",_xlpm.x)))</f>
        <v/>
      </c>
      <c r="M3849" s="46" t="str">
        <f>IF($I3849="","",_xlfn.LET(_xlpm.x,VLOOKUP($I3849,'2026-01-09_taxon-match'!$A$2:$N$81,5,FALSE),IF(_xlpm.x=0,"",_xlpm.x)))</f>
        <v/>
      </c>
      <c r="N3849" s="46" t="str">
        <f>IF($I3849="","",_xlfn.LET(_xlpm.x,VLOOKUP($I3849,'2026-01-09_taxon-match'!$A$2:$N$81,6,FALSE),IF(_xlpm.x=0,"",_xlpm.x)))</f>
        <v/>
      </c>
      <c r="O3849" s="46" t="str">
        <f>IF($I3849="","",_xlfn.LET(_xlpm.x,VLOOKUP($I3849,'2026-01-09_taxon-match'!$A$2:$N$81,7,FALSE),IF(_xlpm.x=0,"",_xlpm.x)))</f>
        <v/>
      </c>
      <c r="P3849" s="46" t="str">
        <f>IF($I3849="","",_xlfn.LET(_xlpm.x,VLOOKUP($I3849,'2026-01-09_taxon-match'!$A$2:$N$81,8,FALSE),IF(_xlpm.x=0,"",_xlpm.x)))</f>
        <v/>
      </c>
      <c r="Q3849" s="46" t="str">
        <f>IF($I3849="","",_xlfn.LET(_xlpm.x,VLOOKUP($I3849,'2026-01-09_taxon-match'!$A$2:$N$81,9,FALSE),IF(_xlpm.x=0,"",_xlpm.x)))</f>
        <v/>
      </c>
      <c r="R3849" s="46" t="str">
        <f>IF($I3849="","",_xlfn.LET(_xlpm.x,VLOOKUP($I3849,'2026-01-09_taxon-match'!$A$2:$N$81,10,FALSE),IF(_xlpm.x=0,"",_xlpm.x)))</f>
        <v/>
      </c>
      <c r="S3849" s="46" t="str">
        <f>IF($I3849="","",_xlfn.LET(_xlpm.x,VLOOKUP($I3849,'2026-01-09_taxon-match'!$A$2:$N$81,11,FALSE),IF(_xlpm.x=0,"",_xlpm.x)))</f>
        <v/>
      </c>
      <c r="T3849" s="46" t="str">
        <f>IF($I3849="","",_xlfn.LET(_xlpm.x,VLOOKUP($I3849,'2026-01-09_taxon-match'!$A$2:$N$81,13,FALSE),IF(_xlpm.x=0,"",_xlpm.x)))</f>
        <v/>
      </c>
      <c r="U3849" s="15"/>
      <c r="V3849" s="46" t="s">
        <v>221</v>
      </c>
      <c r="W3849" s="15"/>
      <c r="X3849" s="15"/>
      <c r="Y3849" s="46" t="str">
        <f>IF(V3849="","",_xlfn.LET(_xlpm.x,VLOOKUP(V3849,'Drop-down_menus'!$D$2:$E$13,2,FALSE),IF(_xlpm.x=0,"",_xlpm.x)))</f>
        <v>https://orcid.org/0000-0002-5199-9817</v>
      </c>
      <c r="Z3849" s="46" t="str">
        <f>IF(W3849="","",_xlfn.LET(_xlpm.x,VLOOKUP(W3849,'Drop-down_menus'!$D$2:$E$13,2,FALSE),IF(_xlpm.x=0,"",_xlpm.x)))</f>
        <v/>
      </c>
      <c r="AA3849" s="46" t="str">
        <f>IF(X3849="","",_xlfn.LET(_xlpm.x,VLOOKUP(X3849,'Drop-down_menus'!$D$2:$E$13,2,FALSE),IF(_xlpm.x=0,"",_xlpm.x)))</f>
        <v/>
      </c>
      <c r="AB3849" s="14" t="s">
        <v>197</v>
      </c>
      <c r="AC3849" s="14"/>
      <c r="AD3849" s="46" t="s">
        <v>222</v>
      </c>
      <c r="AE3849" s="46" t="s">
        <v>28</v>
      </c>
      <c r="AF3849" s="46" t="s">
        <v>42</v>
      </c>
      <c r="AG3849" s="46" t="str">
        <f>IF(AE3849="","",_xlfn.LET(_xlpm.x,VLOOKUP(AE3849,'Drop-down_menus'!$D$2:$E$13,2,FALSE),IF(_xlpm.x=0,"",_xlpm.x)))</f>
        <v>https://orcid.org/0000-0002-9037-7623</v>
      </c>
      <c r="AH3849" s="46" t="str">
        <f>IF(AF3849="","",_xlfn.LET(_xlpm.x,VLOOKUP(AF3849,'Drop-down_menus'!$D$2:$E$13,2,FALSE),IF(_xlpm.x=0,"",_xlpm.x)))</f>
        <v/>
      </c>
    </row>
    <row r="3850" spans="1:34" ht="15" customHeight="1">
      <c r="A3850" s="46">
        <v>2033</v>
      </c>
      <c r="B3850" s="2">
        <v>4905</v>
      </c>
      <c r="C3850" s="46" t="s">
        <v>840</v>
      </c>
      <c r="D3850" s="46" t="b">
        <f>COUNTIF(Events!$B$2:$B$171, C3850) &gt; 0</f>
        <v>1</v>
      </c>
      <c r="E3850" s="15" t="s">
        <v>525</v>
      </c>
      <c r="F3850" s="15" t="s">
        <v>504</v>
      </c>
      <c r="G3850" s="15"/>
      <c r="H3850" s="15"/>
      <c r="I3850" s="15"/>
      <c r="J3850" s="46" t="str">
        <f>IF(I3850="","",_xlfn.LET(_xlpm.x,VLOOKUP(I3850,'2026-01-09_taxon-match'!$A$2:$N$81,4,FALSE),IF(_xlpm.x=0,"",_xlpm.x)))</f>
        <v/>
      </c>
      <c r="K3850" s="15"/>
      <c r="L3850" s="46" t="str">
        <f>IF(I3850="","",_xlfn.LET(_xlpm.x,VLOOKUP(I3850,'2026-01-09_taxon-match'!$A$2:$N$81,3,FALSE),IF(_xlpm.x=0,"",_xlpm.x)))</f>
        <v/>
      </c>
      <c r="M3850" s="46" t="str">
        <f>IF($I3850="","",_xlfn.LET(_xlpm.x,VLOOKUP($I3850,'2026-01-09_taxon-match'!$A$2:$N$81,5,FALSE),IF(_xlpm.x=0,"",_xlpm.x)))</f>
        <v/>
      </c>
      <c r="N3850" s="46" t="str">
        <f>IF($I3850="","",_xlfn.LET(_xlpm.x,VLOOKUP($I3850,'2026-01-09_taxon-match'!$A$2:$N$81,6,FALSE),IF(_xlpm.x=0,"",_xlpm.x)))</f>
        <v/>
      </c>
      <c r="O3850" s="46" t="str">
        <f>IF($I3850="","",_xlfn.LET(_xlpm.x,VLOOKUP($I3850,'2026-01-09_taxon-match'!$A$2:$N$81,7,FALSE),IF(_xlpm.x=0,"",_xlpm.x)))</f>
        <v/>
      </c>
      <c r="P3850" s="46" t="str">
        <f>IF($I3850="","",_xlfn.LET(_xlpm.x,VLOOKUP($I3850,'2026-01-09_taxon-match'!$A$2:$N$81,8,FALSE),IF(_xlpm.x=0,"",_xlpm.x)))</f>
        <v/>
      </c>
      <c r="Q3850" s="46" t="str">
        <f>IF($I3850="","",_xlfn.LET(_xlpm.x,VLOOKUP($I3850,'2026-01-09_taxon-match'!$A$2:$N$81,9,FALSE),IF(_xlpm.x=0,"",_xlpm.x)))</f>
        <v/>
      </c>
      <c r="R3850" s="46" t="str">
        <f>IF($I3850="","",_xlfn.LET(_xlpm.x,VLOOKUP($I3850,'2026-01-09_taxon-match'!$A$2:$N$81,10,FALSE),IF(_xlpm.x=0,"",_xlpm.x)))</f>
        <v/>
      </c>
      <c r="S3850" s="46" t="str">
        <f>IF($I3850="","",_xlfn.LET(_xlpm.x,VLOOKUP($I3850,'2026-01-09_taxon-match'!$A$2:$N$81,11,FALSE),IF(_xlpm.x=0,"",_xlpm.x)))</f>
        <v/>
      </c>
      <c r="T3850" s="46" t="str">
        <f>IF($I3850="","",_xlfn.LET(_xlpm.x,VLOOKUP($I3850,'2026-01-09_taxon-match'!$A$2:$N$81,13,FALSE),IF(_xlpm.x=0,"",_xlpm.x)))</f>
        <v/>
      </c>
      <c r="U3850" s="15"/>
      <c r="V3850" s="46" t="s">
        <v>221</v>
      </c>
      <c r="W3850" s="15"/>
      <c r="X3850" s="15"/>
      <c r="Y3850" s="46" t="str">
        <f>IF(V3850="","",_xlfn.LET(_xlpm.x,VLOOKUP(V3850,'Drop-down_menus'!$D$2:$E$13,2,FALSE),IF(_xlpm.x=0,"",_xlpm.x)))</f>
        <v>https://orcid.org/0000-0002-5199-9817</v>
      </c>
      <c r="Z3850" s="46" t="str">
        <f>IF(W3850="","",_xlfn.LET(_xlpm.x,VLOOKUP(W3850,'Drop-down_menus'!$D$2:$E$13,2,FALSE),IF(_xlpm.x=0,"",_xlpm.x)))</f>
        <v/>
      </c>
      <c r="AA3850" s="46" t="str">
        <f>IF(X3850="","",_xlfn.LET(_xlpm.x,VLOOKUP(X3850,'Drop-down_menus'!$D$2:$E$13,2,FALSE),IF(_xlpm.x=0,"",_xlpm.x)))</f>
        <v/>
      </c>
      <c r="AB3850" s="14" t="s">
        <v>527</v>
      </c>
      <c r="AC3850" s="14" t="s">
        <v>528</v>
      </c>
      <c r="AD3850" s="46" t="s">
        <v>222</v>
      </c>
      <c r="AE3850" s="46" t="s">
        <v>28</v>
      </c>
      <c r="AF3850" s="46" t="s">
        <v>42</v>
      </c>
      <c r="AG3850" s="46" t="str">
        <f>IF(AE3850="","",_xlfn.LET(_xlpm.x,VLOOKUP(AE3850,'Drop-down_menus'!$D$2:$E$13,2,FALSE),IF(_xlpm.x=0,"",_xlpm.x)))</f>
        <v>https://orcid.org/0000-0002-9037-7623</v>
      </c>
      <c r="AH3850" s="46" t="str">
        <f>IF(AF3850="","",_xlfn.LET(_xlpm.x,VLOOKUP(AF3850,'Drop-down_menus'!$D$2:$E$13,2,FALSE),IF(_xlpm.x=0,"",_xlpm.x)))</f>
        <v/>
      </c>
    </row>
    <row r="3851" spans="1:34" ht="15" customHeight="1">
      <c r="A3851" s="46">
        <v>2033</v>
      </c>
      <c r="B3851" s="2">
        <v>4906</v>
      </c>
      <c r="C3851" s="46" t="s">
        <v>840</v>
      </c>
      <c r="D3851" s="46" t="b">
        <f>COUNTIF(Events!$B$2:$B$171, C3851) &gt; 0</f>
        <v>1</v>
      </c>
      <c r="E3851" s="46" t="s">
        <v>215</v>
      </c>
      <c r="F3851" s="15" t="s">
        <v>504</v>
      </c>
      <c r="G3851" s="15"/>
      <c r="H3851" s="15"/>
      <c r="I3851" s="15"/>
      <c r="J3851" s="46" t="str">
        <f>IF(I3851="","",_xlfn.LET(_xlpm.x,VLOOKUP(I3851,'2026-01-09_taxon-match'!$A$2:$N$81,4,FALSE),IF(_xlpm.x=0,"",_xlpm.x)))</f>
        <v/>
      </c>
      <c r="K3851" s="15"/>
      <c r="L3851" s="46" t="str">
        <f>IF(I3851="","",_xlfn.LET(_xlpm.x,VLOOKUP(I3851,'2026-01-09_taxon-match'!$A$2:$N$81,3,FALSE),IF(_xlpm.x=0,"",_xlpm.x)))</f>
        <v/>
      </c>
      <c r="M3851" s="46" t="str">
        <f>IF($I3851="","",_xlfn.LET(_xlpm.x,VLOOKUP($I3851,'2026-01-09_taxon-match'!$A$2:$N$81,5,FALSE),IF(_xlpm.x=0,"",_xlpm.x)))</f>
        <v/>
      </c>
      <c r="N3851" s="46" t="str">
        <f>IF($I3851="","",_xlfn.LET(_xlpm.x,VLOOKUP($I3851,'2026-01-09_taxon-match'!$A$2:$N$81,6,FALSE),IF(_xlpm.x=0,"",_xlpm.x)))</f>
        <v/>
      </c>
      <c r="O3851" s="46" t="str">
        <f>IF($I3851="","",_xlfn.LET(_xlpm.x,VLOOKUP($I3851,'2026-01-09_taxon-match'!$A$2:$N$81,7,FALSE),IF(_xlpm.x=0,"",_xlpm.x)))</f>
        <v/>
      </c>
      <c r="P3851" s="46" t="str">
        <f>IF($I3851="","",_xlfn.LET(_xlpm.x,VLOOKUP($I3851,'2026-01-09_taxon-match'!$A$2:$N$81,8,FALSE),IF(_xlpm.x=0,"",_xlpm.x)))</f>
        <v/>
      </c>
      <c r="Q3851" s="46" t="str">
        <f>IF($I3851="","",_xlfn.LET(_xlpm.x,VLOOKUP($I3851,'2026-01-09_taxon-match'!$A$2:$N$81,9,FALSE),IF(_xlpm.x=0,"",_xlpm.x)))</f>
        <v/>
      </c>
      <c r="R3851" s="46" t="str">
        <f>IF($I3851="","",_xlfn.LET(_xlpm.x,VLOOKUP($I3851,'2026-01-09_taxon-match'!$A$2:$N$81,10,FALSE),IF(_xlpm.x=0,"",_xlpm.x)))</f>
        <v/>
      </c>
      <c r="S3851" s="46" t="str">
        <f>IF($I3851="","",_xlfn.LET(_xlpm.x,VLOOKUP($I3851,'2026-01-09_taxon-match'!$A$2:$N$81,11,FALSE),IF(_xlpm.x=0,"",_xlpm.x)))</f>
        <v/>
      </c>
      <c r="T3851" s="46" t="str">
        <f>IF($I3851="","",_xlfn.LET(_xlpm.x,VLOOKUP($I3851,'2026-01-09_taxon-match'!$A$2:$N$81,13,FALSE),IF(_xlpm.x=0,"",_xlpm.x)))</f>
        <v/>
      </c>
      <c r="U3851" s="15"/>
      <c r="V3851" s="46" t="s">
        <v>221</v>
      </c>
      <c r="W3851" s="15"/>
      <c r="X3851" s="15"/>
      <c r="Y3851" s="46" t="str">
        <f>IF(V3851="","",_xlfn.LET(_xlpm.x,VLOOKUP(V3851,'Drop-down_menus'!$D$2:$E$13,2,FALSE),IF(_xlpm.x=0,"",_xlpm.x)))</f>
        <v>https://orcid.org/0000-0002-5199-9817</v>
      </c>
      <c r="Z3851" s="46" t="str">
        <f>IF(W3851="","",_xlfn.LET(_xlpm.x,VLOOKUP(W3851,'Drop-down_menus'!$D$2:$E$13,2,FALSE),IF(_xlpm.x=0,"",_xlpm.x)))</f>
        <v/>
      </c>
      <c r="AA3851" s="46" t="str">
        <f>IF(X3851="","",_xlfn.LET(_xlpm.x,VLOOKUP(X3851,'Drop-down_menus'!$D$2:$E$13,2,FALSE),IF(_xlpm.x=0,"",_xlpm.x)))</f>
        <v/>
      </c>
      <c r="AB3851" s="14" t="s">
        <v>519</v>
      </c>
      <c r="AC3851" s="14" t="s">
        <v>523</v>
      </c>
      <c r="AD3851" s="46" t="s">
        <v>222</v>
      </c>
      <c r="AE3851" s="46" t="s">
        <v>28</v>
      </c>
      <c r="AF3851" s="46" t="s">
        <v>42</v>
      </c>
      <c r="AG3851" s="46" t="str">
        <f>IF(AE3851="","",_xlfn.LET(_xlpm.x,VLOOKUP(AE3851,'Drop-down_menus'!$D$2:$E$13,2,FALSE),IF(_xlpm.x=0,"",_xlpm.x)))</f>
        <v>https://orcid.org/0000-0002-9037-7623</v>
      </c>
      <c r="AH3851" s="46" t="str">
        <f>IF(AF3851="","",_xlfn.LET(_xlpm.x,VLOOKUP(AF3851,'Drop-down_menus'!$D$2:$E$13,2,FALSE),IF(_xlpm.x=0,"",_xlpm.x)))</f>
        <v/>
      </c>
    </row>
    <row r="3852" spans="1:34" ht="15" customHeight="1">
      <c r="A3852" s="46">
        <v>2034</v>
      </c>
      <c r="B3852" s="2">
        <v>4907</v>
      </c>
      <c r="C3852" s="46" t="s">
        <v>840</v>
      </c>
      <c r="D3852" s="46" t="b">
        <f>COUNTIF(Events!$B$2:$B$171, C3852) &gt; 0</f>
        <v>1</v>
      </c>
      <c r="E3852" s="46" t="s">
        <v>215</v>
      </c>
      <c r="F3852" s="15" t="s">
        <v>521</v>
      </c>
      <c r="G3852" s="15"/>
      <c r="H3852" s="15"/>
      <c r="I3852" s="15"/>
      <c r="J3852" s="46" t="str">
        <f>IF(I3852="","",_xlfn.LET(_xlpm.x,VLOOKUP(I3852,'2026-01-09_taxon-match'!$A$2:$N$81,4,FALSE),IF(_xlpm.x=0,"",_xlpm.x)))</f>
        <v/>
      </c>
      <c r="K3852" s="15"/>
      <c r="L3852" s="46" t="str">
        <f>IF(I3852="","",_xlfn.LET(_xlpm.x,VLOOKUP(I3852,'2026-01-09_taxon-match'!$A$2:$N$81,3,FALSE),IF(_xlpm.x=0,"",_xlpm.x)))</f>
        <v/>
      </c>
      <c r="M3852" s="46" t="str">
        <f>IF($I3852="","",_xlfn.LET(_xlpm.x,VLOOKUP($I3852,'2026-01-09_taxon-match'!$A$2:$N$81,5,FALSE),IF(_xlpm.x=0,"",_xlpm.x)))</f>
        <v/>
      </c>
      <c r="N3852" s="46" t="str">
        <f>IF($I3852="","",_xlfn.LET(_xlpm.x,VLOOKUP($I3852,'2026-01-09_taxon-match'!$A$2:$N$81,6,FALSE),IF(_xlpm.x=0,"",_xlpm.x)))</f>
        <v/>
      </c>
      <c r="O3852" s="46" t="str">
        <f>IF($I3852="","",_xlfn.LET(_xlpm.x,VLOOKUP($I3852,'2026-01-09_taxon-match'!$A$2:$N$81,7,FALSE),IF(_xlpm.x=0,"",_xlpm.x)))</f>
        <v/>
      </c>
      <c r="P3852" s="46" t="str">
        <f>IF($I3852="","",_xlfn.LET(_xlpm.x,VLOOKUP($I3852,'2026-01-09_taxon-match'!$A$2:$N$81,8,FALSE),IF(_xlpm.x=0,"",_xlpm.x)))</f>
        <v/>
      </c>
      <c r="Q3852" s="46" t="str">
        <f>IF($I3852="","",_xlfn.LET(_xlpm.x,VLOOKUP($I3852,'2026-01-09_taxon-match'!$A$2:$N$81,9,FALSE),IF(_xlpm.x=0,"",_xlpm.x)))</f>
        <v/>
      </c>
      <c r="R3852" s="46" t="str">
        <f>IF($I3852="","",_xlfn.LET(_xlpm.x,VLOOKUP($I3852,'2026-01-09_taxon-match'!$A$2:$N$81,10,FALSE),IF(_xlpm.x=0,"",_xlpm.x)))</f>
        <v/>
      </c>
      <c r="S3852" s="46" t="str">
        <f>IF($I3852="","",_xlfn.LET(_xlpm.x,VLOOKUP($I3852,'2026-01-09_taxon-match'!$A$2:$N$81,11,FALSE),IF(_xlpm.x=0,"",_xlpm.x)))</f>
        <v/>
      </c>
      <c r="T3852" s="46" t="str">
        <f>IF($I3852="","",_xlfn.LET(_xlpm.x,VLOOKUP($I3852,'2026-01-09_taxon-match'!$A$2:$N$81,13,FALSE),IF(_xlpm.x=0,"",_xlpm.x)))</f>
        <v/>
      </c>
      <c r="U3852" s="15"/>
      <c r="V3852" s="46" t="s">
        <v>221</v>
      </c>
      <c r="W3852" s="15"/>
      <c r="X3852" s="15"/>
      <c r="Y3852" s="46" t="str">
        <f>IF(V3852="","",_xlfn.LET(_xlpm.x,VLOOKUP(V3852,'Drop-down_menus'!$D$2:$E$13,2,FALSE),IF(_xlpm.x=0,"",_xlpm.x)))</f>
        <v>https://orcid.org/0000-0002-5199-9817</v>
      </c>
      <c r="Z3852" s="46" t="str">
        <f>IF(W3852="","",_xlfn.LET(_xlpm.x,VLOOKUP(W3852,'Drop-down_menus'!$D$2:$E$13,2,FALSE),IF(_xlpm.x=0,"",_xlpm.x)))</f>
        <v/>
      </c>
      <c r="AA3852" s="46" t="str">
        <f>IF(X3852="","",_xlfn.LET(_xlpm.x,VLOOKUP(X3852,'Drop-down_menus'!$D$2:$E$13,2,FALSE),IF(_xlpm.x=0,"",_xlpm.x)))</f>
        <v/>
      </c>
      <c r="AB3852" s="14" t="s">
        <v>519</v>
      </c>
      <c r="AC3852" s="14" t="s">
        <v>522</v>
      </c>
      <c r="AD3852" s="46" t="s">
        <v>222</v>
      </c>
      <c r="AE3852" s="46" t="s">
        <v>28</v>
      </c>
      <c r="AF3852" s="46" t="s">
        <v>42</v>
      </c>
      <c r="AG3852" s="46" t="str">
        <f>IF(AE3852="","",_xlfn.LET(_xlpm.x,VLOOKUP(AE3852,'Drop-down_menus'!$D$2:$E$13,2,FALSE),IF(_xlpm.x=0,"",_xlpm.x)))</f>
        <v>https://orcid.org/0000-0002-9037-7623</v>
      </c>
      <c r="AH3852" s="46" t="str">
        <f>IF(AF3852="","",_xlfn.LET(_xlpm.x,VLOOKUP(AF3852,'Drop-down_menus'!$D$2:$E$13,2,FALSE),IF(_xlpm.x=0,"",_xlpm.x)))</f>
        <v/>
      </c>
    </row>
    <row r="3853" spans="1:34" ht="15" customHeight="1">
      <c r="A3853" s="46">
        <v>2034</v>
      </c>
      <c r="B3853" s="2">
        <v>4908</v>
      </c>
      <c r="C3853" s="46" t="s">
        <v>840</v>
      </c>
      <c r="D3853" s="46" t="b">
        <f>COUNTIF(Events!$B$2:$B$171, C3853) &gt; 0</f>
        <v>1</v>
      </c>
      <c r="E3853" s="46" t="s">
        <v>215</v>
      </c>
      <c r="F3853" s="15" t="s">
        <v>521</v>
      </c>
      <c r="G3853" s="15"/>
      <c r="H3853" s="15"/>
      <c r="I3853" s="15"/>
      <c r="J3853" s="46" t="str">
        <f>IF(I3853="","",_xlfn.LET(_xlpm.x,VLOOKUP(I3853,'2026-01-09_taxon-match'!$A$2:$N$81,4,FALSE),IF(_xlpm.x=0,"",_xlpm.x)))</f>
        <v/>
      </c>
      <c r="K3853" s="15"/>
      <c r="L3853" s="46" t="str">
        <f>IF(I3853="","",_xlfn.LET(_xlpm.x,VLOOKUP(I3853,'2026-01-09_taxon-match'!$A$2:$N$81,3,FALSE),IF(_xlpm.x=0,"",_xlpm.x)))</f>
        <v/>
      </c>
      <c r="M3853" s="46" t="str">
        <f>IF($I3853="","",_xlfn.LET(_xlpm.x,VLOOKUP($I3853,'2026-01-09_taxon-match'!$A$2:$N$81,5,FALSE),IF(_xlpm.x=0,"",_xlpm.x)))</f>
        <v/>
      </c>
      <c r="N3853" s="46" t="str">
        <f>IF($I3853="","",_xlfn.LET(_xlpm.x,VLOOKUP($I3853,'2026-01-09_taxon-match'!$A$2:$N$81,6,FALSE),IF(_xlpm.x=0,"",_xlpm.x)))</f>
        <v/>
      </c>
      <c r="O3853" s="46" t="str">
        <f>IF($I3853="","",_xlfn.LET(_xlpm.x,VLOOKUP($I3853,'2026-01-09_taxon-match'!$A$2:$N$81,7,FALSE),IF(_xlpm.x=0,"",_xlpm.x)))</f>
        <v/>
      </c>
      <c r="P3853" s="46" t="str">
        <f>IF($I3853="","",_xlfn.LET(_xlpm.x,VLOOKUP($I3853,'2026-01-09_taxon-match'!$A$2:$N$81,8,FALSE),IF(_xlpm.x=0,"",_xlpm.x)))</f>
        <v/>
      </c>
      <c r="Q3853" s="46" t="str">
        <f>IF($I3853="","",_xlfn.LET(_xlpm.x,VLOOKUP($I3853,'2026-01-09_taxon-match'!$A$2:$N$81,9,FALSE),IF(_xlpm.x=0,"",_xlpm.x)))</f>
        <v/>
      </c>
      <c r="R3853" s="46" t="str">
        <f>IF($I3853="","",_xlfn.LET(_xlpm.x,VLOOKUP($I3853,'2026-01-09_taxon-match'!$A$2:$N$81,10,FALSE),IF(_xlpm.x=0,"",_xlpm.x)))</f>
        <v/>
      </c>
      <c r="S3853" s="46" t="str">
        <f>IF($I3853="","",_xlfn.LET(_xlpm.x,VLOOKUP($I3853,'2026-01-09_taxon-match'!$A$2:$N$81,11,FALSE),IF(_xlpm.x=0,"",_xlpm.x)))</f>
        <v/>
      </c>
      <c r="T3853" s="46" t="str">
        <f>IF($I3853="","",_xlfn.LET(_xlpm.x,VLOOKUP($I3853,'2026-01-09_taxon-match'!$A$2:$N$81,13,FALSE),IF(_xlpm.x=0,"",_xlpm.x)))</f>
        <v/>
      </c>
      <c r="U3853" s="15"/>
      <c r="V3853" s="46" t="s">
        <v>221</v>
      </c>
      <c r="W3853" s="15"/>
      <c r="X3853" s="15"/>
      <c r="Y3853" s="46" t="str">
        <f>IF(V3853="","",_xlfn.LET(_xlpm.x,VLOOKUP(V3853,'Drop-down_menus'!$D$2:$E$13,2,FALSE),IF(_xlpm.x=0,"",_xlpm.x)))</f>
        <v>https://orcid.org/0000-0002-5199-9817</v>
      </c>
      <c r="Z3853" s="46" t="str">
        <f>IF(W3853="","",_xlfn.LET(_xlpm.x,VLOOKUP(W3853,'Drop-down_menus'!$D$2:$E$13,2,FALSE),IF(_xlpm.x=0,"",_xlpm.x)))</f>
        <v/>
      </c>
      <c r="AA3853" s="46" t="str">
        <f>IF(X3853="","",_xlfn.LET(_xlpm.x,VLOOKUP(X3853,'Drop-down_menus'!$D$2:$E$13,2,FALSE),IF(_xlpm.x=0,"",_xlpm.x)))</f>
        <v/>
      </c>
      <c r="AB3853" s="14" t="s">
        <v>519</v>
      </c>
      <c r="AC3853" s="14" t="s">
        <v>529</v>
      </c>
      <c r="AD3853" s="46" t="s">
        <v>222</v>
      </c>
      <c r="AE3853" s="46" t="s">
        <v>28</v>
      </c>
      <c r="AF3853" s="46" t="s">
        <v>42</v>
      </c>
      <c r="AG3853" s="46" t="str">
        <f>IF(AE3853="","",_xlfn.LET(_xlpm.x,VLOOKUP(AE3853,'Drop-down_menus'!$D$2:$E$13,2,FALSE),IF(_xlpm.x=0,"",_xlpm.x)))</f>
        <v>https://orcid.org/0000-0002-9037-7623</v>
      </c>
      <c r="AH3853" s="46" t="str">
        <f>IF(AF3853="","",_xlfn.LET(_xlpm.x,VLOOKUP(AF3853,'Drop-down_menus'!$D$2:$E$13,2,FALSE),IF(_xlpm.x=0,"",_xlpm.x)))</f>
        <v/>
      </c>
    </row>
    <row r="3854" spans="1:34" ht="15" customHeight="1">
      <c r="A3854" s="46">
        <v>2034</v>
      </c>
      <c r="B3854" s="2">
        <v>4909</v>
      </c>
      <c r="C3854" s="46" t="s">
        <v>840</v>
      </c>
      <c r="D3854" s="46" t="b">
        <f>COUNTIF(Events!$B$2:$B$171, C3854) &gt; 0</f>
        <v>1</v>
      </c>
      <c r="E3854" s="46" t="s">
        <v>215</v>
      </c>
      <c r="F3854" s="15" t="s">
        <v>521</v>
      </c>
      <c r="G3854" s="15"/>
      <c r="H3854" s="15"/>
      <c r="I3854" s="15"/>
      <c r="J3854" s="46" t="str">
        <f>IF(I3854="","",_xlfn.LET(_xlpm.x,VLOOKUP(I3854,'2026-01-09_taxon-match'!$A$2:$N$81,4,FALSE),IF(_xlpm.x=0,"",_xlpm.x)))</f>
        <v/>
      </c>
      <c r="K3854" s="15"/>
      <c r="L3854" s="46" t="str">
        <f>IF(I3854="","",_xlfn.LET(_xlpm.x,VLOOKUP(I3854,'2026-01-09_taxon-match'!$A$2:$N$81,3,FALSE),IF(_xlpm.x=0,"",_xlpm.x)))</f>
        <v/>
      </c>
      <c r="M3854" s="46" t="str">
        <f>IF($I3854="","",_xlfn.LET(_xlpm.x,VLOOKUP($I3854,'2026-01-09_taxon-match'!$A$2:$N$81,5,FALSE),IF(_xlpm.x=0,"",_xlpm.x)))</f>
        <v/>
      </c>
      <c r="N3854" s="46" t="str">
        <f>IF($I3854="","",_xlfn.LET(_xlpm.x,VLOOKUP($I3854,'2026-01-09_taxon-match'!$A$2:$N$81,6,FALSE),IF(_xlpm.x=0,"",_xlpm.x)))</f>
        <v/>
      </c>
      <c r="O3854" s="46" t="str">
        <f>IF($I3854="","",_xlfn.LET(_xlpm.x,VLOOKUP($I3854,'2026-01-09_taxon-match'!$A$2:$N$81,7,FALSE),IF(_xlpm.x=0,"",_xlpm.x)))</f>
        <v/>
      </c>
      <c r="P3854" s="46" t="str">
        <f>IF($I3854="","",_xlfn.LET(_xlpm.x,VLOOKUP($I3854,'2026-01-09_taxon-match'!$A$2:$N$81,8,FALSE),IF(_xlpm.x=0,"",_xlpm.x)))</f>
        <v/>
      </c>
      <c r="Q3854" s="46" t="str">
        <f>IF($I3854="","",_xlfn.LET(_xlpm.x,VLOOKUP($I3854,'2026-01-09_taxon-match'!$A$2:$N$81,9,FALSE),IF(_xlpm.x=0,"",_xlpm.x)))</f>
        <v/>
      </c>
      <c r="R3854" s="46" t="str">
        <f>IF($I3854="","",_xlfn.LET(_xlpm.x,VLOOKUP($I3854,'2026-01-09_taxon-match'!$A$2:$N$81,10,FALSE),IF(_xlpm.x=0,"",_xlpm.x)))</f>
        <v/>
      </c>
      <c r="S3854" s="46" t="str">
        <f>IF($I3854="","",_xlfn.LET(_xlpm.x,VLOOKUP($I3854,'2026-01-09_taxon-match'!$A$2:$N$81,11,FALSE),IF(_xlpm.x=0,"",_xlpm.x)))</f>
        <v/>
      </c>
      <c r="T3854" s="46" t="str">
        <f>IF($I3854="","",_xlfn.LET(_xlpm.x,VLOOKUP($I3854,'2026-01-09_taxon-match'!$A$2:$N$81,13,FALSE),IF(_xlpm.x=0,"",_xlpm.x)))</f>
        <v/>
      </c>
      <c r="U3854" s="15"/>
      <c r="V3854" s="46" t="s">
        <v>221</v>
      </c>
      <c r="W3854" s="15"/>
      <c r="X3854" s="15"/>
      <c r="Y3854" s="46" t="str">
        <f>IF(V3854="","",_xlfn.LET(_xlpm.x,VLOOKUP(V3854,'Drop-down_menus'!$D$2:$E$13,2,FALSE),IF(_xlpm.x=0,"",_xlpm.x)))</f>
        <v>https://orcid.org/0000-0002-5199-9817</v>
      </c>
      <c r="Z3854" s="46" t="str">
        <f>IF(W3854="","",_xlfn.LET(_xlpm.x,VLOOKUP(W3854,'Drop-down_menus'!$D$2:$E$13,2,FALSE),IF(_xlpm.x=0,"",_xlpm.x)))</f>
        <v/>
      </c>
      <c r="AA3854" s="46" t="str">
        <f>IF(X3854="","",_xlfn.LET(_xlpm.x,VLOOKUP(X3854,'Drop-down_menus'!$D$2:$E$13,2,FALSE),IF(_xlpm.x=0,"",_xlpm.x)))</f>
        <v/>
      </c>
      <c r="AB3854" s="14" t="s">
        <v>519</v>
      </c>
      <c r="AC3854" s="14" t="s">
        <v>522</v>
      </c>
      <c r="AD3854" s="46" t="s">
        <v>222</v>
      </c>
      <c r="AE3854" s="46" t="s">
        <v>28</v>
      </c>
      <c r="AF3854" s="46" t="s">
        <v>42</v>
      </c>
      <c r="AG3854" s="46" t="str">
        <f>IF(AE3854="","",_xlfn.LET(_xlpm.x,VLOOKUP(AE3854,'Drop-down_menus'!$D$2:$E$13,2,FALSE),IF(_xlpm.x=0,"",_xlpm.x)))</f>
        <v>https://orcid.org/0000-0002-9037-7623</v>
      </c>
      <c r="AH3854" s="46" t="str">
        <f>IF(AF3854="","",_xlfn.LET(_xlpm.x,VLOOKUP(AF3854,'Drop-down_menus'!$D$2:$E$13,2,FALSE),IF(_xlpm.x=0,"",_xlpm.x)))</f>
        <v/>
      </c>
    </row>
    <row r="3855" spans="1:34" ht="15" customHeight="1">
      <c r="A3855" s="46">
        <v>2034</v>
      </c>
      <c r="B3855" s="2">
        <v>4910</v>
      </c>
      <c r="C3855" s="46" t="s">
        <v>840</v>
      </c>
      <c r="D3855" s="46" t="b">
        <f>COUNTIF(Events!$B$2:$B$171, C3855) &gt; 0</f>
        <v>1</v>
      </c>
      <c r="E3855" s="15" t="s">
        <v>530</v>
      </c>
      <c r="F3855" s="15" t="s">
        <v>531</v>
      </c>
      <c r="G3855" s="15"/>
      <c r="H3855" s="15"/>
      <c r="I3855" s="15"/>
      <c r="J3855" s="46" t="str">
        <f>IF(I3855="","",_xlfn.LET(_xlpm.x,VLOOKUP(I3855,'2026-01-09_taxon-match'!$A$2:$N$81,4,FALSE),IF(_xlpm.x=0,"",_xlpm.x)))</f>
        <v/>
      </c>
      <c r="K3855" s="15"/>
      <c r="L3855" s="46" t="str">
        <f>IF(I3855="","",_xlfn.LET(_xlpm.x,VLOOKUP(I3855,'2026-01-09_taxon-match'!$A$2:$N$81,3,FALSE),IF(_xlpm.x=0,"",_xlpm.x)))</f>
        <v/>
      </c>
      <c r="M3855" s="46" t="str">
        <f>IF($I3855="","",_xlfn.LET(_xlpm.x,VLOOKUP($I3855,'2026-01-09_taxon-match'!$A$2:$N$81,5,FALSE),IF(_xlpm.x=0,"",_xlpm.x)))</f>
        <v/>
      </c>
      <c r="N3855" s="46" t="str">
        <f>IF($I3855="","",_xlfn.LET(_xlpm.x,VLOOKUP($I3855,'2026-01-09_taxon-match'!$A$2:$N$81,6,FALSE),IF(_xlpm.x=0,"",_xlpm.x)))</f>
        <v/>
      </c>
      <c r="O3855" s="46" t="str">
        <f>IF($I3855="","",_xlfn.LET(_xlpm.x,VLOOKUP($I3855,'2026-01-09_taxon-match'!$A$2:$N$81,7,FALSE),IF(_xlpm.x=0,"",_xlpm.x)))</f>
        <v/>
      </c>
      <c r="P3855" s="46" t="str">
        <f>IF($I3855="","",_xlfn.LET(_xlpm.x,VLOOKUP($I3855,'2026-01-09_taxon-match'!$A$2:$N$81,8,FALSE),IF(_xlpm.x=0,"",_xlpm.x)))</f>
        <v/>
      </c>
      <c r="Q3855" s="46" t="str">
        <f>IF($I3855="","",_xlfn.LET(_xlpm.x,VLOOKUP($I3855,'2026-01-09_taxon-match'!$A$2:$N$81,9,FALSE),IF(_xlpm.x=0,"",_xlpm.x)))</f>
        <v/>
      </c>
      <c r="R3855" s="46" t="str">
        <f>IF($I3855="","",_xlfn.LET(_xlpm.x,VLOOKUP($I3855,'2026-01-09_taxon-match'!$A$2:$N$81,10,FALSE),IF(_xlpm.x=0,"",_xlpm.x)))</f>
        <v/>
      </c>
      <c r="S3855" s="46" t="str">
        <f>IF($I3855="","",_xlfn.LET(_xlpm.x,VLOOKUP($I3855,'2026-01-09_taxon-match'!$A$2:$N$81,11,FALSE),IF(_xlpm.x=0,"",_xlpm.x)))</f>
        <v/>
      </c>
      <c r="T3855" s="46" t="str">
        <f>IF($I3855="","",_xlfn.LET(_xlpm.x,VLOOKUP($I3855,'2026-01-09_taxon-match'!$A$2:$N$81,13,FALSE),IF(_xlpm.x=0,"",_xlpm.x)))</f>
        <v/>
      </c>
      <c r="U3855" s="15"/>
      <c r="V3855" s="46" t="s">
        <v>221</v>
      </c>
      <c r="W3855" s="15"/>
      <c r="X3855" s="15"/>
      <c r="Y3855" s="46" t="str">
        <f>IF(V3855="","",_xlfn.LET(_xlpm.x,VLOOKUP(V3855,'Drop-down_menus'!$D$2:$E$13,2,FALSE),IF(_xlpm.x=0,"",_xlpm.x)))</f>
        <v>https://orcid.org/0000-0002-5199-9817</v>
      </c>
      <c r="Z3855" s="46" t="str">
        <f>IF(W3855="","",_xlfn.LET(_xlpm.x,VLOOKUP(W3855,'Drop-down_menus'!$D$2:$E$13,2,FALSE),IF(_xlpm.x=0,"",_xlpm.x)))</f>
        <v/>
      </c>
      <c r="AA3855" s="46" t="str">
        <f>IF(X3855="","",_xlfn.LET(_xlpm.x,VLOOKUP(X3855,'Drop-down_menus'!$D$2:$E$13,2,FALSE),IF(_xlpm.x=0,"",_xlpm.x)))</f>
        <v/>
      </c>
      <c r="AB3855" s="14" t="s">
        <v>245</v>
      </c>
      <c r="AC3855" s="14"/>
      <c r="AD3855" s="46" t="s">
        <v>222</v>
      </c>
      <c r="AE3855" s="46" t="s">
        <v>28</v>
      </c>
      <c r="AF3855" s="46" t="s">
        <v>42</v>
      </c>
      <c r="AG3855" s="46" t="str">
        <f>IF(AE3855="","",_xlfn.LET(_xlpm.x,VLOOKUP(AE3855,'Drop-down_menus'!$D$2:$E$13,2,FALSE),IF(_xlpm.x=0,"",_xlpm.x)))</f>
        <v>https://orcid.org/0000-0002-9037-7623</v>
      </c>
      <c r="AH3855" s="46" t="str">
        <f>IF(AF3855="","",_xlfn.LET(_xlpm.x,VLOOKUP(AF3855,'Drop-down_menus'!$D$2:$E$13,2,FALSE),IF(_xlpm.x=0,"",_xlpm.x)))</f>
        <v/>
      </c>
    </row>
    <row r="3856" spans="1:34" ht="15" customHeight="1">
      <c r="A3856" s="46">
        <v>2034</v>
      </c>
      <c r="B3856" s="2">
        <v>4911</v>
      </c>
      <c r="C3856" s="46" t="s">
        <v>840</v>
      </c>
      <c r="D3856" s="46" t="b">
        <f>COUNTIF(Events!$B$2:$B$171, C3856) &gt; 0</f>
        <v>1</v>
      </c>
      <c r="E3856" s="15" t="s">
        <v>164</v>
      </c>
      <c r="F3856" s="15" t="s">
        <v>1082</v>
      </c>
      <c r="G3856" s="15"/>
      <c r="H3856" s="15"/>
      <c r="I3856" s="15"/>
      <c r="J3856" s="46" t="str">
        <f>IF(I3856="","",_xlfn.LET(_xlpm.x,VLOOKUP(I3856,'2026-01-09_taxon-match'!$A$2:$N$81,4,FALSE),IF(_xlpm.x=0,"",_xlpm.x)))</f>
        <v/>
      </c>
      <c r="K3856" s="15"/>
      <c r="L3856" s="46" t="str">
        <f>IF(I3856="","",_xlfn.LET(_xlpm.x,VLOOKUP(I3856,'2026-01-09_taxon-match'!$A$2:$N$81,3,FALSE),IF(_xlpm.x=0,"",_xlpm.x)))</f>
        <v/>
      </c>
      <c r="M3856" s="46" t="str">
        <f>IF($I3856="","",_xlfn.LET(_xlpm.x,VLOOKUP($I3856,'2026-01-09_taxon-match'!$A$2:$N$81,5,FALSE),IF(_xlpm.x=0,"",_xlpm.x)))</f>
        <v/>
      </c>
      <c r="N3856" s="46" t="str">
        <f>IF($I3856="","",_xlfn.LET(_xlpm.x,VLOOKUP($I3856,'2026-01-09_taxon-match'!$A$2:$N$81,6,FALSE),IF(_xlpm.x=0,"",_xlpm.x)))</f>
        <v/>
      </c>
      <c r="O3856" s="46" t="str">
        <f>IF($I3856="","",_xlfn.LET(_xlpm.x,VLOOKUP($I3856,'2026-01-09_taxon-match'!$A$2:$N$81,7,FALSE),IF(_xlpm.x=0,"",_xlpm.x)))</f>
        <v/>
      </c>
      <c r="P3856" s="46" t="str">
        <f>IF($I3856="","",_xlfn.LET(_xlpm.x,VLOOKUP($I3856,'2026-01-09_taxon-match'!$A$2:$N$81,8,FALSE),IF(_xlpm.x=0,"",_xlpm.x)))</f>
        <v/>
      </c>
      <c r="Q3856" s="46" t="str">
        <f>IF($I3856="","",_xlfn.LET(_xlpm.x,VLOOKUP($I3856,'2026-01-09_taxon-match'!$A$2:$N$81,9,FALSE),IF(_xlpm.x=0,"",_xlpm.x)))</f>
        <v/>
      </c>
      <c r="R3856" s="46" t="str">
        <f>IF($I3856="","",_xlfn.LET(_xlpm.x,VLOOKUP($I3856,'2026-01-09_taxon-match'!$A$2:$N$81,10,FALSE),IF(_xlpm.x=0,"",_xlpm.x)))</f>
        <v/>
      </c>
      <c r="S3856" s="46" t="str">
        <f>IF($I3856="","",_xlfn.LET(_xlpm.x,VLOOKUP($I3856,'2026-01-09_taxon-match'!$A$2:$N$81,11,FALSE),IF(_xlpm.x=0,"",_xlpm.x)))</f>
        <v/>
      </c>
      <c r="T3856" s="46" t="str">
        <f>IF($I3856="","",_xlfn.LET(_xlpm.x,VLOOKUP($I3856,'2026-01-09_taxon-match'!$A$2:$N$81,13,FALSE),IF(_xlpm.x=0,"",_xlpm.x)))</f>
        <v/>
      </c>
      <c r="U3856" s="15"/>
      <c r="V3856" s="46" t="s">
        <v>221</v>
      </c>
      <c r="W3856" s="15"/>
      <c r="X3856" s="15"/>
      <c r="Y3856" s="46" t="str">
        <f>IF(V3856="","",_xlfn.LET(_xlpm.x,VLOOKUP(V3856,'Drop-down_menus'!$D$2:$E$13,2,FALSE),IF(_xlpm.x=0,"",_xlpm.x)))</f>
        <v>https://orcid.org/0000-0002-5199-9817</v>
      </c>
      <c r="Z3856" s="46" t="str">
        <f>IF(W3856="","",_xlfn.LET(_xlpm.x,VLOOKUP(W3856,'Drop-down_menus'!$D$2:$E$13,2,FALSE),IF(_xlpm.x=0,"",_xlpm.x)))</f>
        <v/>
      </c>
      <c r="AA3856" s="46" t="str">
        <f>IF(X3856="","",_xlfn.LET(_xlpm.x,VLOOKUP(X3856,'Drop-down_menus'!$D$2:$E$13,2,FALSE),IF(_xlpm.x=0,"",_xlpm.x)))</f>
        <v/>
      </c>
      <c r="AB3856" s="14" t="s">
        <v>197</v>
      </c>
      <c r="AC3856" s="14"/>
      <c r="AD3856" s="46" t="s">
        <v>222</v>
      </c>
      <c r="AE3856" s="46" t="s">
        <v>28</v>
      </c>
      <c r="AF3856" s="46" t="s">
        <v>42</v>
      </c>
      <c r="AG3856" s="46" t="str">
        <f>IF(AE3856="","",_xlfn.LET(_xlpm.x,VLOOKUP(AE3856,'Drop-down_menus'!$D$2:$E$13,2,FALSE),IF(_xlpm.x=0,"",_xlpm.x)))</f>
        <v>https://orcid.org/0000-0002-9037-7623</v>
      </c>
      <c r="AH3856" s="46" t="str">
        <f>IF(AF3856="","",_xlfn.LET(_xlpm.x,VLOOKUP(AF3856,'Drop-down_menus'!$D$2:$E$13,2,FALSE),IF(_xlpm.x=0,"",_xlpm.x)))</f>
        <v/>
      </c>
    </row>
    <row r="3857" spans="1:34" ht="15" customHeight="1">
      <c r="A3857" s="46">
        <v>2034</v>
      </c>
      <c r="B3857" s="2">
        <v>4912</v>
      </c>
      <c r="C3857" s="46" t="s">
        <v>840</v>
      </c>
      <c r="D3857" s="46" t="b">
        <f>COUNTIF(Events!$B$2:$B$171, C3857) &gt; 0</f>
        <v>1</v>
      </c>
      <c r="E3857" s="15" t="s">
        <v>164</v>
      </c>
      <c r="F3857" s="15" t="s">
        <v>1082</v>
      </c>
      <c r="G3857" s="15"/>
      <c r="H3857" s="15"/>
      <c r="I3857" s="15"/>
      <c r="J3857" s="46" t="str">
        <f>IF(I3857="","",_xlfn.LET(_xlpm.x,VLOOKUP(I3857,'2026-01-09_taxon-match'!$A$2:$N$81,4,FALSE),IF(_xlpm.x=0,"",_xlpm.x)))</f>
        <v/>
      </c>
      <c r="K3857" s="15"/>
      <c r="L3857" s="46" t="str">
        <f>IF(I3857="","",_xlfn.LET(_xlpm.x,VLOOKUP(I3857,'2026-01-09_taxon-match'!$A$2:$N$81,3,FALSE),IF(_xlpm.x=0,"",_xlpm.x)))</f>
        <v/>
      </c>
      <c r="M3857" s="46" t="str">
        <f>IF($I3857="","",_xlfn.LET(_xlpm.x,VLOOKUP($I3857,'2026-01-09_taxon-match'!$A$2:$N$81,5,FALSE),IF(_xlpm.x=0,"",_xlpm.x)))</f>
        <v/>
      </c>
      <c r="N3857" s="46" t="str">
        <f>IF($I3857="","",_xlfn.LET(_xlpm.x,VLOOKUP($I3857,'2026-01-09_taxon-match'!$A$2:$N$81,6,FALSE),IF(_xlpm.x=0,"",_xlpm.x)))</f>
        <v/>
      </c>
      <c r="O3857" s="46" t="str">
        <f>IF($I3857="","",_xlfn.LET(_xlpm.x,VLOOKUP($I3857,'2026-01-09_taxon-match'!$A$2:$N$81,7,FALSE),IF(_xlpm.x=0,"",_xlpm.x)))</f>
        <v/>
      </c>
      <c r="P3857" s="46" t="str">
        <f>IF($I3857="","",_xlfn.LET(_xlpm.x,VLOOKUP($I3857,'2026-01-09_taxon-match'!$A$2:$N$81,8,FALSE),IF(_xlpm.x=0,"",_xlpm.x)))</f>
        <v/>
      </c>
      <c r="Q3857" s="46" t="str">
        <f>IF($I3857="","",_xlfn.LET(_xlpm.x,VLOOKUP($I3857,'2026-01-09_taxon-match'!$A$2:$N$81,9,FALSE),IF(_xlpm.x=0,"",_xlpm.x)))</f>
        <v/>
      </c>
      <c r="R3857" s="46" t="str">
        <f>IF($I3857="","",_xlfn.LET(_xlpm.x,VLOOKUP($I3857,'2026-01-09_taxon-match'!$A$2:$N$81,10,FALSE),IF(_xlpm.x=0,"",_xlpm.x)))</f>
        <v/>
      </c>
      <c r="S3857" s="46" t="str">
        <f>IF($I3857="","",_xlfn.LET(_xlpm.x,VLOOKUP($I3857,'2026-01-09_taxon-match'!$A$2:$N$81,11,FALSE),IF(_xlpm.x=0,"",_xlpm.x)))</f>
        <v/>
      </c>
      <c r="T3857" s="46" t="str">
        <f>IF($I3857="","",_xlfn.LET(_xlpm.x,VLOOKUP($I3857,'2026-01-09_taxon-match'!$A$2:$N$81,13,FALSE),IF(_xlpm.x=0,"",_xlpm.x)))</f>
        <v/>
      </c>
      <c r="U3857" s="15"/>
      <c r="V3857" s="46" t="s">
        <v>221</v>
      </c>
      <c r="W3857" s="15"/>
      <c r="X3857" s="15"/>
      <c r="Y3857" s="46" t="str">
        <f>IF(V3857="","",_xlfn.LET(_xlpm.x,VLOOKUP(V3857,'Drop-down_menus'!$D$2:$E$13,2,FALSE),IF(_xlpm.x=0,"",_xlpm.x)))</f>
        <v>https://orcid.org/0000-0002-5199-9817</v>
      </c>
      <c r="Z3857" s="46" t="str">
        <f>IF(W3857="","",_xlfn.LET(_xlpm.x,VLOOKUP(W3857,'Drop-down_menus'!$D$2:$E$13,2,FALSE),IF(_xlpm.x=0,"",_xlpm.x)))</f>
        <v/>
      </c>
      <c r="AA3857" s="46" t="str">
        <f>IF(X3857="","",_xlfn.LET(_xlpm.x,VLOOKUP(X3857,'Drop-down_menus'!$D$2:$E$13,2,FALSE),IF(_xlpm.x=0,"",_xlpm.x)))</f>
        <v/>
      </c>
      <c r="AB3857" s="14" t="s">
        <v>197</v>
      </c>
      <c r="AC3857" s="14"/>
      <c r="AD3857" s="46" t="s">
        <v>222</v>
      </c>
      <c r="AE3857" s="46" t="s">
        <v>28</v>
      </c>
      <c r="AF3857" s="46" t="s">
        <v>42</v>
      </c>
      <c r="AG3857" s="46" t="str">
        <f>IF(AE3857="","",_xlfn.LET(_xlpm.x,VLOOKUP(AE3857,'Drop-down_menus'!$D$2:$E$13,2,FALSE),IF(_xlpm.x=0,"",_xlpm.x)))</f>
        <v>https://orcid.org/0000-0002-9037-7623</v>
      </c>
      <c r="AH3857" s="46" t="str">
        <f>IF(AF3857="","",_xlfn.LET(_xlpm.x,VLOOKUP(AF3857,'Drop-down_menus'!$D$2:$E$13,2,FALSE),IF(_xlpm.x=0,"",_xlpm.x)))</f>
        <v/>
      </c>
    </row>
    <row r="3858" spans="1:34" ht="15" customHeight="1">
      <c r="A3858" s="46">
        <v>2034</v>
      </c>
      <c r="B3858" s="2">
        <v>4913</v>
      </c>
      <c r="C3858" s="46" t="s">
        <v>840</v>
      </c>
      <c r="D3858" s="46" t="b">
        <f>COUNTIF(Events!$B$2:$B$171, C3858) &gt; 0</f>
        <v>1</v>
      </c>
      <c r="E3858" s="15" t="s">
        <v>164</v>
      </c>
      <c r="F3858" s="15" t="s">
        <v>1082</v>
      </c>
      <c r="G3858" s="15"/>
      <c r="H3858" s="15"/>
      <c r="I3858" s="15"/>
      <c r="J3858" s="46" t="str">
        <f>IF(I3858="","",_xlfn.LET(_xlpm.x,VLOOKUP(I3858,'2026-01-09_taxon-match'!$A$2:$N$81,4,FALSE),IF(_xlpm.x=0,"",_xlpm.x)))</f>
        <v/>
      </c>
      <c r="K3858" s="15"/>
      <c r="L3858" s="46" t="str">
        <f>IF(I3858="","",_xlfn.LET(_xlpm.x,VLOOKUP(I3858,'2026-01-09_taxon-match'!$A$2:$N$81,3,FALSE),IF(_xlpm.x=0,"",_xlpm.x)))</f>
        <v/>
      </c>
      <c r="M3858" s="46" t="str">
        <f>IF($I3858="","",_xlfn.LET(_xlpm.x,VLOOKUP($I3858,'2026-01-09_taxon-match'!$A$2:$N$81,5,FALSE),IF(_xlpm.x=0,"",_xlpm.x)))</f>
        <v/>
      </c>
      <c r="N3858" s="46" t="str">
        <f>IF($I3858="","",_xlfn.LET(_xlpm.x,VLOOKUP($I3858,'2026-01-09_taxon-match'!$A$2:$N$81,6,FALSE),IF(_xlpm.x=0,"",_xlpm.x)))</f>
        <v/>
      </c>
      <c r="O3858" s="46" t="str">
        <f>IF($I3858="","",_xlfn.LET(_xlpm.x,VLOOKUP($I3858,'2026-01-09_taxon-match'!$A$2:$N$81,7,FALSE),IF(_xlpm.x=0,"",_xlpm.x)))</f>
        <v/>
      </c>
      <c r="P3858" s="46" t="str">
        <f>IF($I3858="","",_xlfn.LET(_xlpm.x,VLOOKUP($I3858,'2026-01-09_taxon-match'!$A$2:$N$81,8,FALSE),IF(_xlpm.x=0,"",_xlpm.x)))</f>
        <v/>
      </c>
      <c r="Q3858" s="46" t="str">
        <f>IF($I3858="","",_xlfn.LET(_xlpm.x,VLOOKUP($I3858,'2026-01-09_taxon-match'!$A$2:$N$81,9,FALSE),IF(_xlpm.x=0,"",_xlpm.x)))</f>
        <v/>
      </c>
      <c r="R3858" s="46" t="str">
        <f>IF($I3858="","",_xlfn.LET(_xlpm.x,VLOOKUP($I3858,'2026-01-09_taxon-match'!$A$2:$N$81,10,FALSE),IF(_xlpm.x=0,"",_xlpm.x)))</f>
        <v/>
      </c>
      <c r="S3858" s="46" t="str">
        <f>IF($I3858="","",_xlfn.LET(_xlpm.x,VLOOKUP($I3858,'2026-01-09_taxon-match'!$A$2:$N$81,11,FALSE),IF(_xlpm.x=0,"",_xlpm.x)))</f>
        <v/>
      </c>
      <c r="T3858" s="46" t="str">
        <f>IF($I3858="","",_xlfn.LET(_xlpm.x,VLOOKUP($I3858,'2026-01-09_taxon-match'!$A$2:$N$81,13,FALSE),IF(_xlpm.x=0,"",_xlpm.x)))</f>
        <v/>
      </c>
      <c r="U3858" s="15"/>
      <c r="V3858" s="46" t="s">
        <v>221</v>
      </c>
      <c r="W3858" s="15"/>
      <c r="X3858" s="15"/>
      <c r="Y3858" s="46" t="str">
        <f>IF(V3858="","",_xlfn.LET(_xlpm.x,VLOOKUP(V3858,'Drop-down_menus'!$D$2:$E$13,2,FALSE),IF(_xlpm.x=0,"",_xlpm.x)))</f>
        <v>https://orcid.org/0000-0002-5199-9817</v>
      </c>
      <c r="Z3858" s="46" t="str">
        <f>IF(W3858="","",_xlfn.LET(_xlpm.x,VLOOKUP(W3858,'Drop-down_menus'!$D$2:$E$13,2,FALSE),IF(_xlpm.x=0,"",_xlpm.x)))</f>
        <v/>
      </c>
      <c r="AA3858" s="46" t="str">
        <f>IF(X3858="","",_xlfn.LET(_xlpm.x,VLOOKUP(X3858,'Drop-down_menus'!$D$2:$E$13,2,FALSE),IF(_xlpm.x=0,"",_xlpm.x)))</f>
        <v/>
      </c>
      <c r="AB3858" s="14" t="s">
        <v>197</v>
      </c>
      <c r="AC3858" s="14"/>
      <c r="AD3858" s="46" t="s">
        <v>222</v>
      </c>
      <c r="AE3858" s="46" t="s">
        <v>28</v>
      </c>
      <c r="AF3858" s="46" t="s">
        <v>42</v>
      </c>
      <c r="AG3858" s="46" t="str">
        <f>IF(AE3858="","",_xlfn.LET(_xlpm.x,VLOOKUP(AE3858,'Drop-down_menus'!$D$2:$E$13,2,FALSE),IF(_xlpm.x=0,"",_xlpm.x)))</f>
        <v>https://orcid.org/0000-0002-9037-7623</v>
      </c>
      <c r="AH3858" s="46" t="str">
        <f>IF(AF3858="","",_xlfn.LET(_xlpm.x,VLOOKUP(AF3858,'Drop-down_menus'!$D$2:$E$13,2,FALSE),IF(_xlpm.x=0,"",_xlpm.x)))</f>
        <v/>
      </c>
    </row>
    <row r="3859" spans="1:34" ht="15" customHeight="1">
      <c r="A3859" s="46">
        <v>2034</v>
      </c>
      <c r="B3859" s="2">
        <v>4914</v>
      </c>
      <c r="C3859" s="46" t="s">
        <v>840</v>
      </c>
      <c r="D3859" s="46" t="b">
        <f>COUNTIF(Events!$B$2:$B$171, C3859) &gt; 0</f>
        <v>1</v>
      </c>
      <c r="E3859" s="15" t="s">
        <v>164</v>
      </c>
      <c r="F3859" s="15" t="s">
        <v>1082</v>
      </c>
      <c r="G3859" s="15"/>
      <c r="H3859" s="15"/>
      <c r="I3859" s="15"/>
      <c r="J3859" s="46" t="str">
        <f>IF(I3859="","",_xlfn.LET(_xlpm.x,VLOOKUP(I3859,'2026-01-09_taxon-match'!$A$2:$N$81,4,FALSE),IF(_xlpm.x=0,"",_xlpm.x)))</f>
        <v/>
      </c>
      <c r="K3859" s="15"/>
      <c r="L3859" s="46" t="str">
        <f>IF(I3859="","",_xlfn.LET(_xlpm.x,VLOOKUP(I3859,'2026-01-09_taxon-match'!$A$2:$N$81,3,FALSE),IF(_xlpm.x=0,"",_xlpm.x)))</f>
        <v/>
      </c>
      <c r="M3859" s="46" t="str">
        <f>IF($I3859="","",_xlfn.LET(_xlpm.x,VLOOKUP($I3859,'2026-01-09_taxon-match'!$A$2:$N$81,5,FALSE),IF(_xlpm.x=0,"",_xlpm.x)))</f>
        <v/>
      </c>
      <c r="N3859" s="46" t="str">
        <f>IF($I3859="","",_xlfn.LET(_xlpm.x,VLOOKUP($I3859,'2026-01-09_taxon-match'!$A$2:$N$81,6,FALSE),IF(_xlpm.x=0,"",_xlpm.x)))</f>
        <v/>
      </c>
      <c r="O3859" s="46" t="str">
        <f>IF($I3859="","",_xlfn.LET(_xlpm.x,VLOOKUP($I3859,'2026-01-09_taxon-match'!$A$2:$N$81,7,FALSE),IF(_xlpm.x=0,"",_xlpm.x)))</f>
        <v/>
      </c>
      <c r="P3859" s="46" t="str">
        <f>IF($I3859="","",_xlfn.LET(_xlpm.x,VLOOKUP($I3859,'2026-01-09_taxon-match'!$A$2:$N$81,8,FALSE),IF(_xlpm.x=0,"",_xlpm.x)))</f>
        <v/>
      </c>
      <c r="Q3859" s="46" t="str">
        <f>IF($I3859="","",_xlfn.LET(_xlpm.x,VLOOKUP($I3859,'2026-01-09_taxon-match'!$A$2:$N$81,9,FALSE),IF(_xlpm.x=0,"",_xlpm.x)))</f>
        <v/>
      </c>
      <c r="R3859" s="46" t="str">
        <f>IF($I3859="","",_xlfn.LET(_xlpm.x,VLOOKUP($I3859,'2026-01-09_taxon-match'!$A$2:$N$81,10,FALSE),IF(_xlpm.x=0,"",_xlpm.x)))</f>
        <v/>
      </c>
      <c r="S3859" s="46" t="str">
        <f>IF($I3859="","",_xlfn.LET(_xlpm.x,VLOOKUP($I3859,'2026-01-09_taxon-match'!$A$2:$N$81,11,FALSE),IF(_xlpm.x=0,"",_xlpm.x)))</f>
        <v/>
      </c>
      <c r="T3859" s="46" t="str">
        <f>IF($I3859="","",_xlfn.LET(_xlpm.x,VLOOKUP($I3859,'2026-01-09_taxon-match'!$A$2:$N$81,13,FALSE),IF(_xlpm.x=0,"",_xlpm.x)))</f>
        <v/>
      </c>
      <c r="U3859" s="15"/>
      <c r="V3859" s="46" t="s">
        <v>221</v>
      </c>
      <c r="W3859" s="15"/>
      <c r="X3859" s="15"/>
      <c r="Y3859" s="46" t="str">
        <f>IF(V3859="","",_xlfn.LET(_xlpm.x,VLOOKUP(V3859,'Drop-down_menus'!$D$2:$E$13,2,FALSE),IF(_xlpm.x=0,"",_xlpm.x)))</f>
        <v>https://orcid.org/0000-0002-5199-9817</v>
      </c>
      <c r="Z3859" s="46" t="str">
        <f>IF(W3859="","",_xlfn.LET(_xlpm.x,VLOOKUP(W3859,'Drop-down_menus'!$D$2:$E$13,2,FALSE),IF(_xlpm.x=0,"",_xlpm.x)))</f>
        <v/>
      </c>
      <c r="AA3859" s="46" t="str">
        <f>IF(X3859="","",_xlfn.LET(_xlpm.x,VLOOKUP(X3859,'Drop-down_menus'!$D$2:$E$13,2,FALSE),IF(_xlpm.x=0,"",_xlpm.x)))</f>
        <v/>
      </c>
      <c r="AB3859" s="14" t="s">
        <v>197</v>
      </c>
      <c r="AC3859" s="14"/>
      <c r="AD3859" s="46" t="s">
        <v>222</v>
      </c>
      <c r="AE3859" s="46" t="s">
        <v>28</v>
      </c>
      <c r="AF3859" s="46" t="s">
        <v>42</v>
      </c>
      <c r="AG3859" s="46" t="str">
        <f>IF(AE3859="","",_xlfn.LET(_xlpm.x,VLOOKUP(AE3859,'Drop-down_menus'!$D$2:$E$13,2,FALSE),IF(_xlpm.x=0,"",_xlpm.x)))</f>
        <v>https://orcid.org/0000-0002-9037-7623</v>
      </c>
      <c r="AH3859" s="46" t="str">
        <f>IF(AF3859="","",_xlfn.LET(_xlpm.x,VLOOKUP(AF3859,'Drop-down_menus'!$D$2:$E$13,2,FALSE),IF(_xlpm.x=0,"",_xlpm.x)))</f>
        <v/>
      </c>
    </row>
    <row r="3860" spans="1:34" ht="15" customHeight="1">
      <c r="A3860" s="46">
        <v>2034</v>
      </c>
      <c r="B3860" s="2">
        <v>4915</v>
      </c>
      <c r="C3860" s="46" t="s">
        <v>840</v>
      </c>
      <c r="D3860" s="46" t="b">
        <f>COUNTIF(Events!$B$2:$B$171, C3860) &gt; 0</f>
        <v>1</v>
      </c>
      <c r="E3860" s="15" t="s">
        <v>164</v>
      </c>
      <c r="F3860" s="15" t="s">
        <v>1082</v>
      </c>
      <c r="G3860" s="15"/>
      <c r="H3860" s="15"/>
      <c r="I3860" s="15"/>
      <c r="J3860" s="46" t="str">
        <f>IF(I3860="","",_xlfn.LET(_xlpm.x,VLOOKUP(I3860,'2026-01-09_taxon-match'!$A$2:$N$81,4,FALSE),IF(_xlpm.x=0,"",_xlpm.x)))</f>
        <v/>
      </c>
      <c r="K3860" s="15"/>
      <c r="L3860" s="46" t="str">
        <f>IF(I3860="","",_xlfn.LET(_xlpm.x,VLOOKUP(I3860,'2026-01-09_taxon-match'!$A$2:$N$81,3,FALSE),IF(_xlpm.x=0,"",_xlpm.x)))</f>
        <v/>
      </c>
      <c r="M3860" s="46" t="str">
        <f>IF($I3860="","",_xlfn.LET(_xlpm.x,VLOOKUP($I3860,'2026-01-09_taxon-match'!$A$2:$N$81,5,FALSE),IF(_xlpm.x=0,"",_xlpm.x)))</f>
        <v/>
      </c>
      <c r="N3860" s="46" t="str">
        <f>IF($I3860="","",_xlfn.LET(_xlpm.x,VLOOKUP($I3860,'2026-01-09_taxon-match'!$A$2:$N$81,6,FALSE),IF(_xlpm.x=0,"",_xlpm.x)))</f>
        <v/>
      </c>
      <c r="O3860" s="46" t="str">
        <f>IF($I3860="","",_xlfn.LET(_xlpm.x,VLOOKUP($I3860,'2026-01-09_taxon-match'!$A$2:$N$81,7,FALSE),IF(_xlpm.x=0,"",_xlpm.x)))</f>
        <v/>
      </c>
      <c r="P3860" s="46" t="str">
        <f>IF($I3860="","",_xlfn.LET(_xlpm.x,VLOOKUP($I3860,'2026-01-09_taxon-match'!$A$2:$N$81,8,FALSE),IF(_xlpm.x=0,"",_xlpm.x)))</f>
        <v/>
      </c>
      <c r="Q3860" s="46" t="str">
        <f>IF($I3860="","",_xlfn.LET(_xlpm.x,VLOOKUP($I3860,'2026-01-09_taxon-match'!$A$2:$N$81,9,FALSE),IF(_xlpm.x=0,"",_xlpm.x)))</f>
        <v/>
      </c>
      <c r="R3860" s="46" t="str">
        <f>IF($I3860="","",_xlfn.LET(_xlpm.x,VLOOKUP($I3860,'2026-01-09_taxon-match'!$A$2:$N$81,10,FALSE),IF(_xlpm.x=0,"",_xlpm.x)))</f>
        <v/>
      </c>
      <c r="S3860" s="46" t="str">
        <f>IF($I3860="","",_xlfn.LET(_xlpm.x,VLOOKUP($I3860,'2026-01-09_taxon-match'!$A$2:$N$81,11,FALSE),IF(_xlpm.x=0,"",_xlpm.x)))</f>
        <v/>
      </c>
      <c r="T3860" s="46" t="str">
        <f>IF($I3860="","",_xlfn.LET(_xlpm.x,VLOOKUP($I3860,'2026-01-09_taxon-match'!$A$2:$N$81,13,FALSE),IF(_xlpm.x=0,"",_xlpm.x)))</f>
        <v/>
      </c>
      <c r="U3860" s="15"/>
      <c r="V3860" s="46" t="s">
        <v>221</v>
      </c>
      <c r="W3860" s="15"/>
      <c r="X3860" s="15"/>
      <c r="Y3860" s="46" t="str">
        <f>IF(V3860="","",_xlfn.LET(_xlpm.x,VLOOKUP(V3860,'Drop-down_menus'!$D$2:$E$13,2,FALSE),IF(_xlpm.x=0,"",_xlpm.x)))</f>
        <v>https://orcid.org/0000-0002-5199-9817</v>
      </c>
      <c r="Z3860" s="46" t="str">
        <f>IF(W3860="","",_xlfn.LET(_xlpm.x,VLOOKUP(W3860,'Drop-down_menus'!$D$2:$E$13,2,FALSE),IF(_xlpm.x=0,"",_xlpm.x)))</f>
        <v/>
      </c>
      <c r="AA3860" s="46" t="str">
        <f>IF(X3860="","",_xlfn.LET(_xlpm.x,VLOOKUP(X3860,'Drop-down_menus'!$D$2:$E$13,2,FALSE),IF(_xlpm.x=0,"",_xlpm.x)))</f>
        <v/>
      </c>
      <c r="AB3860" s="14" t="s">
        <v>197</v>
      </c>
      <c r="AC3860" s="14"/>
      <c r="AD3860" s="46" t="s">
        <v>222</v>
      </c>
      <c r="AE3860" s="46" t="s">
        <v>28</v>
      </c>
      <c r="AF3860" s="46" t="s">
        <v>42</v>
      </c>
      <c r="AG3860" s="46" t="str">
        <f>IF(AE3860="","",_xlfn.LET(_xlpm.x,VLOOKUP(AE3860,'Drop-down_menus'!$D$2:$E$13,2,FALSE),IF(_xlpm.x=0,"",_xlpm.x)))</f>
        <v>https://orcid.org/0000-0002-9037-7623</v>
      </c>
      <c r="AH3860" s="46" t="str">
        <f>IF(AF3860="","",_xlfn.LET(_xlpm.x,VLOOKUP(AF3860,'Drop-down_menus'!$D$2:$E$13,2,FALSE),IF(_xlpm.x=0,"",_xlpm.x)))</f>
        <v/>
      </c>
    </row>
    <row r="3861" spans="1:34" ht="15" customHeight="1">
      <c r="A3861" s="46">
        <v>2034</v>
      </c>
      <c r="B3861" s="2">
        <v>4916</v>
      </c>
      <c r="C3861" s="46" t="s">
        <v>840</v>
      </c>
      <c r="D3861" s="46" t="b">
        <f>COUNTIF(Events!$B$2:$B$171, C3861) &gt; 0</f>
        <v>1</v>
      </c>
      <c r="E3861" s="15" t="s">
        <v>164</v>
      </c>
      <c r="F3861" s="15" t="s">
        <v>1082</v>
      </c>
      <c r="G3861" s="15"/>
      <c r="H3861" s="15"/>
      <c r="I3861" s="15"/>
      <c r="J3861" s="46" t="str">
        <f>IF(I3861="","",_xlfn.LET(_xlpm.x,VLOOKUP(I3861,'2026-01-09_taxon-match'!$A$2:$N$81,4,FALSE),IF(_xlpm.x=0,"",_xlpm.x)))</f>
        <v/>
      </c>
      <c r="K3861" s="15"/>
      <c r="L3861" s="46" t="str">
        <f>IF(I3861="","",_xlfn.LET(_xlpm.x,VLOOKUP(I3861,'2026-01-09_taxon-match'!$A$2:$N$81,3,FALSE),IF(_xlpm.x=0,"",_xlpm.x)))</f>
        <v/>
      </c>
      <c r="M3861" s="46" t="str">
        <f>IF($I3861="","",_xlfn.LET(_xlpm.x,VLOOKUP($I3861,'2026-01-09_taxon-match'!$A$2:$N$81,5,FALSE),IF(_xlpm.x=0,"",_xlpm.x)))</f>
        <v/>
      </c>
      <c r="N3861" s="46" t="str">
        <f>IF($I3861="","",_xlfn.LET(_xlpm.x,VLOOKUP($I3861,'2026-01-09_taxon-match'!$A$2:$N$81,6,FALSE),IF(_xlpm.x=0,"",_xlpm.x)))</f>
        <v/>
      </c>
      <c r="O3861" s="46" t="str">
        <f>IF($I3861="","",_xlfn.LET(_xlpm.x,VLOOKUP($I3861,'2026-01-09_taxon-match'!$A$2:$N$81,7,FALSE),IF(_xlpm.x=0,"",_xlpm.x)))</f>
        <v/>
      </c>
      <c r="P3861" s="46" t="str">
        <f>IF($I3861="","",_xlfn.LET(_xlpm.x,VLOOKUP($I3861,'2026-01-09_taxon-match'!$A$2:$N$81,8,FALSE),IF(_xlpm.x=0,"",_xlpm.x)))</f>
        <v/>
      </c>
      <c r="Q3861" s="46" t="str">
        <f>IF($I3861="","",_xlfn.LET(_xlpm.x,VLOOKUP($I3861,'2026-01-09_taxon-match'!$A$2:$N$81,9,FALSE),IF(_xlpm.x=0,"",_xlpm.x)))</f>
        <v/>
      </c>
      <c r="R3861" s="46" t="str">
        <f>IF($I3861="","",_xlfn.LET(_xlpm.x,VLOOKUP($I3861,'2026-01-09_taxon-match'!$A$2:$N$81,10,FALSE),IF(_xlpm.x=0,"",_xlpm.x)))</f>
        <v/>
      </c>
      <c r="S3861" s="46" t="str">
        <f>IF($I3861="","",_xlfn.LET(_xlpm.x,VLOOKUP($I3861,'2026-01-09_taxon-match'!$A$2:$N$81,11,FALSE),IF(_xlpm.x=0,"",_xlpm.x)))</f>
        <v/>
      </c>
      <c r="T3861" s="46" t="str">
        <f>IF($I3861="","",_xlfn.LET(_xlpm.x,VLOOKUP($I3861,'2026-01-09_taxon-match'!$A$2:$N$81,13,FALSE),IF(_xlpm.x=0,"",_xlpm.x)))</f>
        <v/>
      </c>
      <c r="U3861" s="15"/>
      <c r="V3861" s="46" t="s">
        <v>221</v>
      </c>
      <c r="W3861" s="15"/>
      <c r="X3861" s="15"/>
      <c r="Y3861" s="46" t="str">
        <f>IF(V3861="","",_xlfn.LET(_xlpm.x,VLOOKUP(V3861,'Drop-down_menus'!$D$2:$E$13,2,FALSE),IF(_xlpm.x=0,"",_xlpm.x)))</f>
        <v>https://orcid.org/0000-0002-5199-9817</v>
      </c>
      <c r="Z3861" s="46" t="str">
        <f>IF(W3861="","",_xlfn.LET(_xlpm.x,VLOOKUP(W3861,'Drop-down_menus'!$D$2:$E$13,2,FALSE),IF(_xlpm.x=0,"",_xlpm.x)))</f>
        <v/>
      </c>
      <c r="AA3861" s="46" t="str">
        <f>IF(X3861="","",_xlfn.LET(_xlpm.x,VLOOKUP(X3861,'Drop-down_menus'!$D$2:$E$13,2,FALSE),IF(_xlpm.x=0,"",_xlpm.x)))</f>
        <v/>
      </c>
      <c r="AB3861" s="14" t="s">
        <v>197</v>
      </c>
      <c r="AC3861" s="14"/>
      <c r="AD3861" s="46" t="s">
        <v>222</v>
      </c>
      <c r="AE3861" s="46" t="s">
        <v>28</v>
      </c>
      <c r="AF3861" s="46" t="s">
        <v>42</v>
      </c>
      <c r="AG3861" s="46" t="str">
        <f>IF(AE3861="","",_xlfn.LET(_xlpm.x,VLOOKUP(AE3861,'Drop-down_menus'!$D$2:$E$13,2,FALSE),IF(_xlpm.x=0,"",_xlpm.x)))</f>
        <v>https://orcid.org/0000-0002-9037-7623</v>
      </c>
      <c r="AH3861" s="46" t="str">
        <f>IF(AF3861="","",_xlfn.LET(_xlpm.x,VLOOKUP(AF3861,'Drop-down_menus'!$D$2:$E$13,2,FALSE),IF(_xlpm.x=0,"",_xlpm.x)))</f>
        <v/>
      </c>
    </row>
    <row r="3862" spans="1:34" ht="15" customHeight="1">
      <c r="A3862" s="46">
        <v>2034</v>
      </c>
      <c r="B3862" s="2">
        <v>4917</v>
      </c>
      <c r="C3862" s="46" t="s">
        <v>840</v>
      </c>
      <c r="D3862" s="46" t="b">
        <f>COUNTIF(Events!$B$2:$B$171, C3862) &gt; 0</f>
        <v>1</v>
      </c>
      <c r="E3862" s="15" t="s">
        <v>164</v>
      </c>
      <c r="F3862" s="15" t="s">
        <v>1082</v>
      </c>
      <c r="G3862" s="15"/>
      <c r="H3862" s="15"/>
      <c r="I3862" s="15"/>
      <c r="J3862" s="46" t="str">
        <f>IF(I3862="","",_xlfn.LET(_xlpm.x,VLOOKUP(I3862,'2026-01-09_taxon-match'!$A$2:$N$81,4,FALSE),IF(_xlpm.x=0,"",_xlpm.x)))</f>
        <v/>
      </c>
      <c r="K3862" s="15"/>
      <c r="L3862" s="46" t="str">
        <f>IF(I3862="","",_xlfn.LET(_xlpm.x,VLOOKUP(I3862,'2026-01-09_taxon-match'!$A$2:$N$81,3,FALSE),IF(_xlpm.x=0,"",_xlpm.x)))</f>
        <v/>
      </c>
      <c r="M3862" s="46" t="str">
        <f>IF($I3862="","",_xlfn.LET(_xlpm.x,VLOOKUP($I3862,'2026-01-09_taxon-match'!$A$2:$N$81,5,FALSE),IF(_xlpm.x=0,"",_xlpm.x)))</f>
        <v/>
      </c>
      <c r="N3862" s="46" t="str">
        <f>IF($I3862="","",_xlfn.LET(_xlpm.x,VLOOKUP($I3862,'2026-01-09_taxon-match'!$A$2:$N$81,6,FALSE),IF(_xlpm.x=0,"",_xlpm.x)))</f>
        <v/>
      </c>
      <c r="O3862" s="46" t="str">
        <f>IF($I3862="","",_xlfn.LET(_xlpm.x,VLOOKUP($I3862,'2026-01-09_taxon-match'!$A$2:$N$81,7,FALSE),IF(_xlpm.x=0,"",_xlpm.x)))</f>
        <v/>
      </c>
      <c r="P3862" s="46" t="str">
        <f>IF($I3862="","",_xlfn.LET(_xlpm.x,VLOOKUP($I3862,'2026-01-09_taxon-match'!$A$2:$N$81,8,FALSE),IF(_xlpm.x=0,"",_xlpm.x)))</f>
        <v/>
      </c>
      <c r="Q3862" s="46" t="str">
        <f>IF($I3862="","",_xlfn.LET(_xlpm.x,VLOOKUP($I3862,'2026-01-09_taxon-match'!$A$2:$N$81,9,FALSE),IF(_xlpm.x=0,"",_xlpm.x)))</f>
        <v/>
      </c>
      <c r="R3862" s="46" t="str">
        <f>IF($I3862="","",_xlfn.LET(_xlpm.x,VLOOKUP($I3862,'2026-01-09_taxon-match'!$A$2:$N$81,10,FALSE),IF(_xlpm.x=0,"",_xlpm.x)))</f>
        <v/>
      </c>
      <c r="S3862" s="46" t="str">
        <f>IF($I3862="","",_xlfn.LET(_xlpm.x,VLOOKUP($I3862,'2026-01-09_taxon-match'!$A$2:$N$81,11,FALSE),IF(_xlpm.x=0,"",_xlpm.x)))</f>
        <v/>
      </c>
      <c r="T3862" s="46" t="str">
        <f>IF($I3862="","",_xlfn.LET(_xlpm.x,VLOOKUP($I3862,'2026-01-09_taxon-match'!$A$2:$N$81,13,FALSE),IF(_xlpm.x=0,"",_xlpm.x)))</f>
        <v/>
      </c>
      <c r="U3862" s="15"/>
      <c r="V3862" s="46" t="s">
        <v>221</v>
      </c>
      <c r="W3862" s="15"/>
      <c r="X3862" s="15"/>
      <c r="Y3862" s="46" t="str">
        <f>IF(V3862="","",_xlfn.LET(_xlpm.x,VLOOKUP(V3862,'Drop-down_menus'!$D$2:$E$13,2,FALSE),IF(_xlpm.x=0,"",_xlpm.x)))</f>
        <v>https://orcid.org/0000-0002-5199-9817</v>
      </c>
      <c r="Z3862" s="46" t="str">
        <f>IF(W3862="","",_xlfn.LET(_xlpm.x,VLOOKUP(W3862,'Drop-down_menus'!$D$2:$E$13,2,FALSE),IF(_xlpm.x=0,"",_xlpm.x)))</f>
        <v/>
      </c>
      <c r="AA3862" s="46" t="str">
        <f>IF(X3862="","",_xlfn.LET(_xlpm.x,VLOOKUP(X3862,'Drop-down_menus'!$D$2:$E$13,2,FALSE),IF(_xlpm.x=0,"",_xlpm.x)))</f>
        <v/>
      </c>
      <c r="AB3862" s="14" t="s">
        <v>197</v>
      </c>
      <c r="AC3862" s="14"/>
      <c r="AD3862" s="46" t="s">
        <v>222</v>
      </c>
      <c r="AE3862" s="46" t="s">
        <v>28</v>
      </c>
      <c r="AF3862" s="46" t="s">
        <v>42</v>
      </c>
      <c r="AG3862" s="46" t="str">
        <f>IF(AE3862="","",_xlfn.LET(_xlpm.x,VLOOKUP(AE3862,'Drop-down_menus'!$D$2:$E$13,2,FALSE),IF(_xlpm.x=0,"",_xlpm.x)))</f>
        <v>https://orcid.org/0000-0002-9037-7623</v>
      </c>
      <c r="AH3862" s="46" t="str">
        <f>IF(AF3862="","",_xlfn.LET(_xlpm.x,VLOOKUP(AF3862,'Drop-down_menus'!$D$2:$E$13,2,FALSE),IF(_xlpm.x=0,"",_xlpm.x)))</f>
        <v/>
      </c>
    </row>
    <row r="3863" spans="1:34" ht="15" customHeight="1">
      <c r="A3863" s="46">
        <v>2034</v>
      </c>
      <c r="B3863" s="2">
        <v>4918</v>
      </c>
      <c r="C3863" s="46" t="s">
        <v>840</v>
      </c>
      <c r="D3863" s="46" t="b">
        <f>COUNTIF(Events!$B$2:$B$171, C3863) &gt; 0</f>
        <v>1</v>
      </c>
      <c r="E3863" s="15" t="s">
        <v>525</v>
      </c>
      <c r="F3863" s="15" t="s">
        <v>1082</v>
      </c>
      <c r="G3863" s="15"/>
      <c r="H3863" s="15"/>
      <c r="I3863" s="15"/>
      <c r="J3863" s="46" t="str">
        <f>IF(I3863="","",_xlfn.LET(_xlpm.x,VLOOKUP(I3863,'2026-01-09_taxon-match'!$A$2:$N$81,4,FALSE),IF(_xlpm.x=0,"",_xlpm.x)))</f>
        <v/>
      </c>
      <c r="K3863" s="15"/>
      <c r="L3863" s="46" t="str">
        <f>IF(I3863="","",_xlfn.LET(_xlpm.x,VLOOKUP(I3863,'2026-01-09_taxon-match'!$A$2:$N$81,3,FALSE),IF(_xlpm.x=0,"",_xlpm.x)))</f>
        <v/>
      </c>
      <c r="M3863" s="46" t="str">
        <f>IF($I3863="","",_xlfn.LET(_xlpm.x,VLOOKUP($I3863,'2026-01-09_taxon-match'!$A$2:$N$81,5,FALSE),IF(_xlpm.x=0,"",_xlpm.x)))</f>
        <v/>
      </c>
      <c r="N3863" s="46" t="str">
        <f>IF($I3863="","",_xlfn.LET(_xlpm.x,VLOOKUP($I3863,'2026-01-09_taxon-match'!$A$2:$N$81,6,FALSE),IF(_xlpm.x=0,"",_xlpm.x)))</f>
        <v/>
      </c>
      <c r="O3863" s="46" t="str">
        <f>IF($I3863="","",_xlfn.LET(_xlpm.x,VLOOKUP($I3863,'2026-01-09_taxon-match'!$A$2:$N$81,7,FALSE),IF(_xlpm.x=0,"",_xlpm.x)))</f>
        <v/>
      </c>
      <c r="P3863" s="46" t="str">
        <f>IF($I3863="","",_xlfn.LET(_xlpm.x,VLOOKUP($I3863,'2026-01-09_taxon-match'!$A$2:$N$81,8,FALSE),IF(_xlpm.x=0,"",_xlpm.x)))</f>
        <v/>
      </c>
      <c r="Q3863" s="46" t="str">
        <f>IF($I3863="","",_xlfn.LET(_xlpm.x,VLOOKUP($I3863,'2026-01-09_taxon-match'!$A$2:$N$81,9,FALSE),IF(_xlpm.x=0,"",_xlpm.x)))</f>
        <v/>
      </c>
      <c r="R3863" s="46" t="str">
        <f>IF($I3863="","",_xlfn.LET(_xlpm.x,VLOOKUP($I3863,'2026-01-09_taxon-match'!$A$2:$N$81,10,FALSE),IF(_xlpm.x=0,"",_xlpm.x)))</f>
        <v/>
      </c>
      <c r="S3863" s="46" t="str">
        <f>IF($I3863="","",_xlfn.LET(_xlpm.x,VLOOKUP($I3863,'2026-01-09_taxon-match'!$A$2:$N$81,11,FALSE),IF(_xlpm.x=0,"",_xlpm.x)))</f>
        <v/>
      </c>
      <c r="T3863" s="46" t="str">
        <f>IF($I3863="","",_xlfn.LET(_xlpm.x,VLOOKUP($I3863,'2026-01-09_taxon-match'!$A$2:$N$81,13,FALSE),IF(_xlpm.x=0,"",_xlpm.x)))</f>
        <v/>
      </c>
      <c r="U3863" s="15"/>
      <c r="V3863" s="46" t="s">
        <v>221</v>
      </c>
      <c r="W3863" s="15"/>
      <c r="X3863" s="15"/>
      <c r="Y3863" s="46" t="str">
        <f>IF(V3863="","",_xlfn.LET(_xlpm.x,VLOOKUP(V3863,'Drop-down_menus'!$D$2:$E$13,2,FALSE),IF(_xlpm.x=0,"",_xlpm.x)))</f>
        <v>https://orcid.org/0000-0002-5199-9817</v>
      </c>
      <c r="Z3863" s="46" t="str">
        <f>IF(W3863="","",_xlfn.LET(_xlpm.x,VLOOKUP(W3863,'Drop-down_menus'!$D$2:$E$13,2,FALSE),IF(_xlpm.x=0,"",_xlpm.x)))</f>
        <v/>
      </c>
      <c r="AA3863" s="46" t="str">
        <f>IF(X3863="","",_xlfn.LET(_xlpm.x,VLOOKUP(X3863,'Drop-down_menus'!$D$2:$E$13,2,FALSE),IF(_xlpm.x=0,"",_xlpm.x)))</f>
        <v/>
      </c>
      <c r="AB3863" s="14" t="s">
        <v>519</v>
      </c>
      <c r="AC3863" s="14" t="s">
        <v>526</v>
      </c>
      <c r="AD3863" s="46" t="s">
        <v>222</v>
      </c>
      <c r="AE3863" s="46" t="s">
        <v>28</v>
      </c>
      <c r="AF3863" s="46" t="s">
        <v>42</v>
      </c>
      <c r="AG3863" s="46" t="str">
        <f>IF(AE3863="","",_xlfn.LET(_xlpm.x,VLOOKUP(AE3863,'Drop-down_menus'!$D$2:$E$13,2,FALSE),IF(_xlpm.x=0,"",_xlpm.x)))</f>
        <v>https://orcid.org/0000-0002-9037-7623</v>
      </c>
      <c r="AH3863" s="46" t="str">
        <f>IF(AF3863="","",_xlfn.LET(_xlpm.x,VLOOKUP(AF3863,'Drop-down_menus'!$D$2:$E$13,2,FALSE),IF(_xlpm.x=0,"",_xlpm.x)))</f>
        <v/>
      </c>
    </row>
    <row r="3864" spans="1:34" ht="15" customHeight="1">
      <c r="A3864" s="46">
        <v>2034</v>
      </c>
      <c r="B3864" s="2">
        <v>4919</v>
      </c>
      <c r="C3864" s="46" t="s">
        <v>840</v>
      </c>
      <c r="D3864" s="46" t="b">
        <f>COUNTIF(Events!$B$2:$B$171, C3864) &gt; 0</f>
        <v>1</v>
      </c>
      <c r="E3864" s="46" t="s">
        <v>215</v>
      </c>
      <c r="F3864" s="15" t="s">
        <v>1082</v>
      </c>
      <c r="G3864" s="15"/>
      <c r="H3864" s="15"/>
      <c r="I3864" s="15"/>
      <c r="J3864" s="46" t="str">
        <f>IF(I3864="","",_xlfn.LET(_xlpm.x,VLOOKUP(I3864,'2026-01-09_taxon-match'!$A$2:$N$81,4,FALSE),IF(_xlpm.x=0,"",_xlpm.x)))</f>
        <v/>
      </c>
      <c r="K3864" s="15"/>
      <c r="L3864" s="46" t="str">
        <f>IF(I3864="","",_xlfn.LET(_xlpm.x,VLOOKUP(I3864,'2026-01-09_taxon-match'!$A$2:$N$81,3,FALSE),IF(_xlpm.x=0,"",_xlpm.x)))</f>
        <v/>
      </c>
      <c r="M3864" s="46" t="str">
        <f>IF($I3864="","",_xlfn.LET(_xlpm.x,VLOOKUP($I3864,'2026-01-09_taxon-match'!$A$2:$N$81,5,FALSE),IF(_xlpm.x=0,"",_xlpm.x)))</f>
        <v/>
      </c>
      <c r="N3864" s="46" t="str">
        <f>IF($I3864="","",_xlfn.LET(_xlpm.x,VLOOKUP($I3864,'2026-01-09_taxon-match'!$A$2:$N$81,6,FALSE),IF(_xlpm.x=0,"",_xlpm.x)))</f>
        <v/>
      </c>
      <c r="O3864" s="46" t="str">
        <f>IF($I3864="","",_xlfn.LET(_xlpm.x,VLOOKUP($I3864,'2026-01-09_taxon-match'!$A$2:$N$81,7,FALSE),IF(_xlpm.x=0,"",_xlpm.x)))</f>
        <v/>
      </c>
      <c r="P3864" s="46" t="str">
        <f>IF($I3864="","",_xlfn.LET(_xlpm.x,VLOOKUP($I3864,'2026-01-09_taxon-match'!$A$2:$N$81,8,FALSE),IF(_xlpm.x=0,"",_xlpm.x)))</f>
        <v/>
      </c>
      <c r="Q3864" s="46" t="str">
        <f>IF($I3864="","",_xlfn.LET(_xlpm.x,VLOOKUP($I3864,'2026-01-09_taxon-match'!$A$2:$N$81,9,FALSE),IF(_xlpm.x=0,"",_xlpm.x)))</f>
        <v/>
      </c>
      <c r="R3864" s="46" t="str">
        <f>IF($I3864="","",_xlfn.LET(_xlpm.x,VLOOKUP($I3864,'2026-01-09_taxon-match'!$A$2:$N$81,10,FALSE),IF(_xlpm.x=0,"",_xlpm.x)))</f>
        <v/>
      </c>
      <c r="S3864" s="46" t="str">
        <f>IF($I3864="","",_xlfn.LET(_xlpm.x,VLOOKUP($I3864,'2026-01-09_taxon-match'!$A$2:$N$81,11,FALSE),IF(_xlpm.x=0,"",_xlpm.x)))</f>
        <v/>
      </c>
      <c r="T3864" s="46" t="str">
        <f>IF($I3864="","",_xlfn.LET(_xlpm.x,VLOOKUP($I3864,'2026-01-09_taxon-match'!$A$2:$N$81,13,FALSE),IF(_xlpm.x=0,"",_xlpm.x)))</f>
        <v/>
      </c>
      <c r="U3864" s="15"/>
      <c r="V3864" s="46" t="s">
        <v>221</v>
      </c>
      <c r="W3864" s="15"/>
      <c r="X3864" s="15"/>
      <c r="Y3864" s="46" t="str">
        <f>IF(V3864="","",_xlfn.LET(_xlpm.x,VLOOKUP(V3864,'Drop-down_menus'!$D$2:$E$13,2,FALSE),IF(_xlpm.x=0,"",_xlpm.x)))</f>
        <v>https://orcid.org/0000-0002-5199-9817</v>
      </c>
      <c r="Z3864" s="46" t="str">
        <f>IF(W3864="","",_xlfn.LET(_xlpm.x,VLOOKUP(W3864,'Drop-down_menus'!$D$2:$E$13,2,FALSE),IF(_xlpm.x=0,"",_xlpm.x)))</f>
        <v/>
      </c>
      <c r="AA3864" s="46" t="str">
        <f>IF(X3864="","",_xlfn.LET(_xlpm.x,VLOOKUP(X3864,'Drop-down_menus'!$D$2:$E$13,2,FALSE),IF(_xlpm.x=0,"",_xlpm.x)))</f>
        <v/>
      </c>
      <c r="AB3864" s="14" t="s">
        <v>519</v>
      </c>
      <c r="AC3864" s="14" t="s">
        <v>520</v>
      </c>
      <c r="AD3864" s="46" t="s">
        <v>222</v>
      </c>
      <c r="AE3864" s="46" t="s">
        <v>28</v>
      </c>
      <c r="AF3864" s="46" t="s">
        <v>42</v>
      </c>
      <c r="AG3864" s="46" t="str">
        <f>IF(AE3864="","",_xlfn.LET(_xlpm.x,VLOOKUP(AE3864,'Drop-down_menus'!$D$2:$E$13,2,FALSE),IF(_xlpm.x=0,"",_xlpm.x)))</f>
        <v>https://orcid.org/0000-0002-9037-7623</v>
      </c>
      <c r="AH3864" s="46" t="str">
        <f>IF(AF3864="","",_xlfn.LET(_xlpm.x,VLOOKUP(AF3864,'Drop-down_menus'!$D$2:$E$13,2,FALSE),IF(_xlpm.x=0,"",_xlpm.x)))</f>
        <v/>
      </c>
    </row>
    <row r="3865" spans="1:34" ht="15" customHeight="1">
      <c r="A3865" s="46">
        <v>2034</v>
      </c>
      <c r="B3865" s="2">
        <v>4920</v>
      </c>
      <c r="C3865" s="46" t="s">
        <v>840</v>
      </c>
      <c r="D3865" s="46" t="b">
        <f>COUNTIF(Events!$B$2:$B$171, C3865) &gt; 0</f>
        <v>1</v>
      </c>
      <c r="E3865" s="46" t="s">
        <v>215</v>
      </c>
      <c r="F3865" s="15" t="s">
        <v>524</v>
      </c>
      <c r="G3865" s="15"/>
      <c r="H3865" s="15"/>
      <c r="I3865" s="15"/>
      <c r="J3865" s="46" t="str">
        <f>IF(I3865="","",_xlfn.LET(_xlpm.x,VLOOKUP(I3865,'2026-01-09_taxon-match'!$A$2:$N$81,4,FALSE),IF(_xlpm.x=0,"",_xlpm.x)))</f>
        <v/>
      </c>
      <c r="K3865" s="15"/>
      <c r="L3865" s="46" t="str">
        <f>IF(I3865="","",_xlfn.LET(_xlpm.x,VLOOKUP(I3865,'2026-01-09_taxon-match'!$A$2:$N$81,3,FALSE),IF(_xlpm.x=0,"",_xlpm.x)))</f>
        <v/>
      </c>
      <c r="M3865" s="46" t="str">
        <f>IF($I3865="","",_xlfn.LET(_xlpm.x,VLOOKUP($I3865,'2026-01-09_taxon-match'!$A$2:$N$81,5,FALSE),IF(_xlpm.x=0,"",_xlpm.x)))</f>
        <v/>
      </c>
      <c r="N3865" s="46" t="str">
        <f>IF($I3865="","",_xlfn.LET(_xlpm.x,VLOOKUP($I3865,'2026-01-09_taxon-match'!$A$2:$N$81,6,FALSE),IF(_xlpm.x=0,"",_xlpm.x)))</f>
        <v/>
      </c>
      <c r="O3865" s="46" t="str">
        <f>IF($I3865="","",_xlfn.LET(_xlpm.x,VLOOKUP($I3865,'2026-01-09_taxon-match'!$A$2:$N$81,7,FALSE),IF(_xlpm.x=0,"",_xlpm.x)))</f>
        <v/>
      </c>
      <c r="P3865" s="46" t="str">
        <f>IF($I3865="","",_xlfn.LET(_xlpm.x,VLOOKUP($I3865,'2026-01-09_taxon-match'!$A$2:$N$81,8,FALSE),IF(_xlpm.x=0,"",_xlpm.x)))</f>
        <v/>
      </c>
      <c r="Q3865" s="46" t="str">
        <f>IF($I3865="","",_xlfn.LET(_xlpm.x,VLOOKUP($I3865,'2026-01-09_taxon-match'!$A$2:$N$81,9,FALSE),IF(_xlpm.x=0,"",_xlpm.x)))</f>
        <v/>
      </c>
      <c r="R3865" s="46" t="str">
        <f>IF($I3865="","",_xlfn.LET(_xlpm.x,VLOOKUP($I3865,'2026-01-09_taxon-match'!$A$2:$N$81,10,FALSE),IF(_xlpm.x=0,"",_xlpm.x)))</f>
        <v/>
      </c>
      <c r="S3865" s="46" t="str">
        <f>IF($I3865="","",_xlfn.LET(_xlpm.x,VLOOKUP($I3865,'2026-01-09_taxon-match'!$A$2:$N$81,11,FALSE),IF(_xlpm.x=0,"",_xlpm.x)))</f>
        <v/>
      </c>
      <c r="T3865" s="46" t="str">
        <f>IF($I3865="","",_xlfn.LET(_xlpm.x,VLOOKUP($I3865,'2026-01-09_taxon-match'!$A$2:$N$81,13,FALSE),IF(_xlpm.x=0,"",_xlpm.x)))</f>
        <v/>
      </c>
      <c r="U3865" s="15"/>
      <c r="V3865" s="46" t="s">
        <v>221</v>
      </c>
      <c r="W3865" s="15"/>
      <c r="X3865" s="15"/>
      <c r="Y3865" s="46" t="str">
        <f>IF(V3865="","",_xlfn.LET(_xlpm.x,VLOOKUP(V3865,'Drop-down_menus'!$D$2:$E$13,2,FALSE),IF(_xlpm.x=0,"",_xlpm.x)))</f>
        <v>https://orcid.org/0000-0002-5199-9817</v>
      </c>
      <c r="Z3865" s="46" t="str">
        <f>IF(W3865="","",_xlfn.LET(_xlpm.x,VLOOKUP(W3865,'Drop-down_menus'!$D$2:$E$13,2,FALSE),IF(_xlpm.x=0,"",_xlpm.x)))</f>
        <v/>
      </c>
      <c r="AA3865" s="46" t="str">
        <f>IF(X3865="","",_xlfn.LET(_xlpm.x,VLOOKUP(X3865,'Drop-down_menus'!$D$2:$E$13,2,FALSE),IF(_xlpm.x=0,"",_xlpm.x)))</f>
        <v/>
      </c>
      <c r="AB3865" s="14" t="s">
        <v>519</v>
      </c>
      <c r="AC3865" s="14" t="s">
        <v>522</v>
      </c>
      <c r="AD3865" s="46" t="s">
        <v>222</v>
      </c>
      <c r="AE3865" s="46" t="s">
        <v>28</v>
      </c>
      <c r="AF3865" s="46" t="s">
        <v>42</v>
      </c>
      <c r="AG3865" s="46" t="str">
        <f>IF(AE3865="","",_xlfn.LET(_xlpm.x,VLOOKUP(AE3865,'Drop-down_menus'!$D$2:$E$13,2,FALSE),IF(_xlpm.x=0,"",_xlpm.x)))</f>
        <v>https://orcid.org/0000-0002-9037-7623</v>
      </c>
      <c r="AH3865" s="46" t="str">
        <f>IF(AF3865="","",_xlfn.LET(_xlpm.x,VLOOKUP(AF3865,'Drop-down_menus'!$D$2:$E$13,2,FALSE),IF(_xlpm.x=0,"",_xlpm.x)))</f>
        <v/>
      </c>
    </row>
    <row r="3866" spans="1:34" ht="15" customHeight="1">
      <c r="A3866" s="46">
        <v>2034</v>
      </c>
      <c r="B3866" s="2">
        <v>4921</v>
      </c>
      <c r="C3866" s="46" t="s">
        <v>840</v>
      </c>
      <c r="D3866" s="46" t="b">
        <f>COUNTIF(Events!$B$2:$B$171, C3866) &gt; 0</f>
        <v>1</v>
      </c>
      <c r="E3866" s="46" t="s">
        <v>215</v>
      </c>
      <c r="F3866" s="15" t="s">
        <v>524</v>
      </c>
      <c r="G3866" s="15"/>
      <c r="H3866" s="15"/>
      <c r="I3866" s="15"/>
      <c r="J3866" s="46" t="str">
        <f>IF(I3866="","",_xlfn.LET(_xlpm.x,VLOOKUP(I3866,'2026-01-09_taxon-match'!$A$2:$N$81,4,FALSE),IF(_xlpm.x=0,"",_xlpm.x)))</f>
        <v/>
      </c>
      <c r="K3866" s="15"/>
      <c r="L3866" s="46" t="str">
        <f>IF(I3866="","",_xlfn.LET(_xlpm.x,VLOOKUP(I3866,'2026-01-09_taxon-match'!$A$2:$N$81,3,FALSE),IF(_xlpm.x=0,"",_xlpm.x)))</f>
        <v/>
      </c>
      <c r="M3866" s="46" t="str">
        <f>IF($I3866="","",_xlfn.LET(_xlpm.x,VLOOKUP($I3866,'2026-01-09_taxon-match'!$A$2:$N$81,5,FALSE),IF(_xlpm.x=0,"",_xlpm.x)))</f>
        <v/>
      </c>
      <c r="N3866" s="46" t="str">
        <f>IF($I3866="","",_xlfn.LET(_xlpm.x,VLOOKUP($I3866,'2026-01-09_taxon-match'!$A$2:$N$81,6,FALSE),IF(_xlpm.x=0,"",_xlpm.x)))</f>
        <v/>
      </c>
      <c r="O3866" s="46" t="str">
        <f>IF($I3866="","",_xlfn.LET(_xlpm.x,VLOOKUP($I3866,'2026-01-09_taxon-match'!$A$2:$N$81,7,FALSE),IF(_xlpm.x=0,"",_xlpm.x)))</f>
        <v/>
      </c>
      <c r="P3866" s="46" t="str">
        <f>IF($I3866="","",_xlfn.LET(_xlpm.x,VLOOKUP($I3866,'2026-01-09_taxon-match'!$A$2:$N$81,8,FALSE),IF(_xlpm.x=0,"",_xlpm.x)))</f>
        <v/>
      </c>
      <c r="Q3866" s="46" t="str">
        <f>IF($I3866="","",_xlfn.LET(_xlpm.x,VLOOKUP($I3866,'2026-01-09_taxon-match'!$A$2:$N$81,9,FALSE),IF(_xlpm.x=0,"",_xlpm.x)))</f>
        <v/>
      </c>
      <c r="R3866" s="46" t="str">
        <f>IF($I3866="","",_xlfn.LET(_xlpm.x,VLOOKUP($I3866,'2026-01-09_taxon-match'!$A$2:$N$81,10,FALSE),IF(_xlpm.x=0,"",_xlpm.x)))</f>
        <v/>
      </c>
      <c r="S3866" s="46" t="str">
        <f>IF($I3866="","",_xlfn.LET(_xlpm.x,VLOOKUP($I3866,'2026-01-09_taxon-match'!$A$2:$N$81,11,FALSE),IF(_xlpm.x=0,"",_xlpm.x)))</f>
        <v/>
      </c>
      <c r="T3866" s="46" t="str">
        <f>IF($I3866="","",_xlfn.LET(_xlpm.x,VLOOKUP($I3866,'2026-01-09_taxon-match'!$A$2:$N$81,13,FALSE),IF(_xlpm.x=0,"",_xlpm.x)))</f>
        <v/>
      </c>
      <c r="U3866" s="15"/>
      <c r="V3866" s="46" t="s">
        <v>221</v>
      </c>
      <c r="W3866" s="15"/>
      <c r="X3866" s="15"/>
      <c r="Y3866" s="46" t="str">
        <f>IF(V3866="","",_xlfn.LET(_xlpm.x,VLOOKUP(V3866,'Drop-down_menus'!$D$2:$E$13,2,FALSE),IF(_xlpm.x=0,"",_xlpm.x)))</f>
        <v>https://orcid.org/0000-0002-5199-9817</v>
      </c>
      <c r="Z3866" s="46" t="str">
        <f>IF(W3866="","",_xlfn.LET(_xlpm.x,VLOOKUP(W3866,'Drop-down_menus'!$D$2:$E$13,2,FALSE),IF(_xlpm.x=0,"",_xlpm.x)))</f>
        <v/>
      </c>
      <c r="AA3866" s="46" t="str">
        <f>IF(X3866="","",_xlfn.LET(_xlpm.x,VLOOKUP(X3866,'Drop-down_menus'!$D$2:$E$13,2,FALSE),IF(_xlpm.x=0,"",_xlpm.x)))</f>
        <v/>
      </c>
      <c r="AB3866" s="14" t="s">
        <v>519</v>
      </c>
      <c r="AC3866" s="14" t="s">
        <v>522</v>
      </c>
      <c r="AD3866" s="46" t="s">
        <v>222</v>
      </c>
      <c r="AE3866" s="46" t="s">
        <v>28</v>
      </c>
      <c r="AF3866" s="46" t="s">
        <v>42</v>
      </c>
      <c r="AG3866" s="46" t="str">
        <f>IF(AE3866="","",_xlfn.LET(_xlpm.x,VLOOKUP(AE3866,'Drop-down_menus'!$D$2:$E$13,2,FALSE),IF(_xlpm.x=0,"",_xlpm.x)))</f>
        <v>https://orcid.org/0000-0002-9037-7623</v>
      </c>
      <c r="AH3866" s="46" t="str">
        <f>IF(AF3866="","",_xlfn.LET(_xlpm.x,VLOOKUP(AF3866,'Drop-down_menus'!$D$2:$E$13,2,FALSE),IF(_xlpm.x=0,"",_xlpm.x)))</f>
        <v/>
      </c>
    </row>
    <row r="3867" spans="1:34" ht="15" customHeight="1">
      <c r="A3867" s="46">
        <v>2034</v>
      </c>
      <c r="B3867" s="2">
        <v>4922</v>
      </c>
      <c r="C3867" s="46" t="s">
        <v>840</v>
      </c>
      <c r="D3867" s="46" t="b">
        <f>COUNTIF(Events!$B$2:$B$171, C3867) &gt; 0</f>
        <v>1</v>
      </c>
      <c r="E3867" s="46" t="s">
        <v>215</v>
      </c>
      <c r="F3867" s="15" t="s">
        <v>524</v>
      </c>
      <c r="G3867" s="15"/>
      <c r="H3867" s="15"/>
      <c r="I3867" s="15"/>
      <c r="J3867" s="46" t="str">
        <f>IF(I3867="","",_xlfn.LET(_xlpm.x,VLOOKUP(I3867,'2026-01-09_taxon-match'!$A$2:$N$81,4,FALSE),IF(_xlpm.x=0,"",_xlpm.x)))</f>
        <v/>
      </c>
      <c r="K3867" s="15"/>
      <c r="L3867" s="46" t="str">
        <f>IF(I3867="","",_xlfn.LET(_xlpm.x,VLOOKUP(I3867,'2026-01-09_taxon-match'!$A$2:$N$81,3,FALSE),IF(_xlpm.x=0,"",_xlpm.x)))</f>
        <v/>
      </c>
      <c r="M3867" s="46" t="str">
        <f>IF($I3867="","",_xlfn.LET(_xlpm.x,VLOOKUP($I3867,'2026-01-09_taxon-match'!$A$2:$N$81,5,FALSE),IF(_xlpm.x=0,"",_xlpm.x)))</f>
        <v/>
      </c>
      <c r="N3867" s="46" t="str">
        <f>IF($I3867="","",_xlfn.LET(_xlpm.x,VLOOKUP($I3867,'2026-01-09_taxon-match'!$A$2:$N$81,6,FALSE),IF(_xlpm.x=0,"",_xlpm.x)))</f>
        <v/>
      </c>
      <c r="O3867" s="46" t="str">
        <f>IF($I3867="","",_xlfn.LET(_xlpm.x,VLOOKUP($I3867,'2026-01-09_taxon-match'!$A$2:$N$81,7,FALSE),IF(_xlpm.x=0,"",_xlpm.x)))</f>
        <v/>
      </c>
      <c r="P3867" s="46" t="str">
        <f>IF($I3867="","",_xlfn.LET(_xlpm.x,VLOOKUP($I3867,'2026-01-09_taxon-match'!$A$2:$N$81,8,FALSE),IF(_xlpm.x=0,"",_xlpm.x)))</f>
        <v/>
      </c>
      <c r="Q3867" s="46" t="str">
        <f>IF($I3867="","",_xlfn.LET(_xlpm.x,VLOOKUP($I3867,'2026-01-09_taxon-match'!$A$2:$N$81,9,FALSE),IF(_xlpm.x=0,"",_xlpm.x)))</f>
        <v/>
      </c>
      <c r="R3867" s="46" t="str">
        <f>IF($I3867="","",_xlfn.LET(_xlpm.x,VLOOKUP($I3867,'2026-01-09_taxon-match'!$A$2:$N$81,10,FALSE),IF(_xlpm.x=0,"",_xlpm.x)))</f>
        <v/>
      </c>
      <c r="S3867" s="46" t="str">
        <f>IF($I3867="","",_xlfn.LET(_xlpm.x,VLOOKUP($I3867,'2026-01-09_taxon-match'!$A$2:$N$81,11,FALSE),IF(_xlpm.x=0,"",_xlpm.x)))</f>
        <v/>
      </c>
      <c r="T3867" s="46" t="str">
        <f>IF($I3867="","",_xlfn.LET(_xlpm.x,VLOOKUP($I3867,'2026-01-09_taxon-match'!$A$2:$N$81,13,FALSE),IF(_xlpm.x=0,"",_xlpm.x)))</f>
        <v/>
      </c>
      <c r="U3867" s="15"/>
      <c r="V3867" s="46" t="s">
        <v>221</v>
      </c>
      <c r="W3867" s="15"/>
      <c r="X3867" s="15"/>
      <c r="Y3867" s="46" t="str">
        <f>IF(V3867="","",_xlfn.LET(_xlpm.x,VLOOKUP(V3867,'Drop-down_menus'!$D$2:$E$13,2,FALSE),IF(_xlpm.x=0,"",_xlpm.x)))</f>
        <v>https://orcid.org/0000-0002-5199-9817</v>
      </c>
      <c r="Z3867" s="46" t="str">
        <f>IF(W3867="","",_xlfn.LET(_xlpm.x,VLOOKUP(W3867,'Drop-down_menus'!$D$2:$E$13,2,FALSE),IF(_xlpm.x=0,"",_xlpm.x)))</f>
        <v/>
      </c>
      <c r="AA3867" s="46" t="str">
        <f>IF(X3867="","",_xlfn.LET(_xlpm.x,VLOOKUP(X3867,'Drop-down_menus'!$D$2:$E$13,2,FALSE),IF(_xlpm.x=0,"",_xlpm.x)))</f>
        <v/>
      </c>
      <c r="AB3867" s="14" t="s">
        <v>519</v>
      </c>
      <c r="AC3867" s="14" t="s">
        <v>522</v>
      </c>
      <c r="AD3867" s="46" t="s">
        <v>222</v>
      </c>
      <c r="AE3867" s="46" t="s">
        <v>28</v>
      </c>
      <c r="AF3867" s="46" t="s">
        <v>42</v>
      </c>
      <c r="AG3867" s="46" t="str">
        <f>IF(AE3867="","",_xlfn.LET(_xlpm.x,VLOOKUP(AE3867,'Drop-down_menus'!$D$2:$E$13,2,FALSE),IF(_xlpm.x=0,"",_xlpm.x)))</f>
        <v>https://orcid.org/0000-0002-9037-7623</v>
      </c>
      <c r="AH3867" s="46" t="str">
        <f>IF(AF3867="","",_xlfn.LET(_xlpm.x,VLOOKUP(AF3867,'Drop-down_menus'!$D$2:$E$13,2,FALSE),IF(_xlpm.x=0,"",_xlpm.x)))</f>
        <v/>
      </c>
    </row>
    <row r="3868" spans="1:34" ht="15" customHeight="1">
      <c r="A3868" s="46">
        <v>2034</v>
      </c>
      <c r="B3868" s="2">
        <v>4923</v>
      </c>
      <c r="C3868" s="46" t="s">
        <v>840</v>
      </c>
      <c r="D3868" s="46" t="b">
        <f>COUNTIF(Events!$B$2:$B$171, C3868) &gt; 0</f>
        <v>1</v>
      </c>
      <c r="E3868" s="15" t="s">
        <v>164</v>
      </c>
      <c r="F3868" s="15" t="s">
        <v>504</v>
      </c>
      <c r="G3868" s="15"/>
      <c r="H3868" s="15"/>
      <c r="I3868" s="15"/>
      <c r="J3868" s="46" t="str">
        <f>IF(I3868="","",_xlfn.LET(_xlpm.x,VLOOKUP(I3868,'2026-01-09_taxon-match'!$A$2:$N$81,4,FALSE),IF(_xlpm.x=0,"",_xlpm.x)))</f>
        <v/>
      </c>
      <c r="K3868" s="15"/>
      <c r="L3868" s="46" t="str">
        <f>IF(I3868="","",_xlfn.LET(_xlpm.x,VLOOKUP(I3868,'2026-01-09_taxon-match'!$A$2:$N$81,3,FALSE),IF(_xlpm.x=0,"",_xlpm.x)))</f>
        <v/>
      </c>
      <c r="M3868" s="46" t="str">
        <f>IF($I3868="","",_xlfn.LET(_xlpm.x,VLOOKUP($I3868,'2026-01-09_taxon-match'!$A$2:$N$81,5,FALSE),IF(_xlpm.x=0,"",_xlpm.x)))</f>
        <v/>
      </c>
      <c r="N3868" s="46" t="str">
        <f>IF($I3868="","",_xlfn.LET(_xlpm.x,VLOOKUP($I3868,'2026-01-09_taxon-match'!$A$2:$N$81,6,FALSE),IF(_xlpm.x=0,"",_xlpm.x)))</f>
        <v/>
      </c>
      <c r="O3868" s="46" t="str">
        <f>IF($I3868="","",_xlfn.LET(_xlpm.x,VLOOKUP($I3868,'2026-01-09_taxon-match'!$A$2:$N$81,7,FALSE),IF(_xlpm.x=0,"",_xlpm.x)))</f>
        <v/>
      </c>
      <c r="P3868" s="46" t="str">
        <f>IF($I3868="","",_xlfn.LET(_xlpm.x,VLOOKUP($I3868,'2026-01-09_taxon-match'!$A$2:$N$81,8,FALSE),IF(_xlpm.x=0,"",_xlpm.x)))</f>
        <v/>
      </c>
      <c r="Q3868" s="46" t="str">
        <f>IF($I3868="","",_xlfn.LET(_xlpm.x,VLOOKUP($I3868,'2026-01-09_taxon-match'!$A$2:$N$81,9,FALSE),IF(_xlpm.x=0,"",_xlpm.x)))</f>
        <v/>
      </c>
      <c r="R3868" s="46" t="str">
        <f>IF($I3868="","",_xlfn.LET(_xlpm.x,VLOOKUP($I3868,'2026-01-09_taxon-match'!$A$2:$N$81,10,FALSE),IF(_xlpm.x=0,"",_xlpm.x)))</f>
        <v/>
      </c>
      <c r="S3868" s="46" t="str">
        <f>IF($I3868="","",_xlfn.LET(_xlpm.x,VLOOKUP($I3868,'2026-01-09_taxon-match'!$A$2:$N$81,11,FALSE),IF(_xlpm.x=0,"",_xlpm.x)))</f>
        <v/>
      </c>
      <c r="T3868" s="46" t="str">
        <f>IF($I3868="","",_xlfn.LET(_xlpm.x,VLOOKUP($I3868,'2026-01-09_taxon-match'!$A$2:$N$81,13,FALSE),IF(_xlpm.x=0,"",_xlpm.x)))</f>
        <v/>
      </c>
      <c r="U3868" s="15"/>
      <c r="V3868" s="46" t="s">
        <v>221</v>
      </c>
      <c r="W3868" s="15"/>
      <c r="X3868" s="15"/>
      <c r="Y3868" s="46" t="str">
        <f>IF(V3868="","",_xlfn.LET(_xlpm.x,VLOOKUP(V3868,'Drop-down_menus'!$D$2:$E$13,2,FALSE),IF(_xlpm.x=0,"",_xlpm.x)))</f>
        <v>https://orcid.org/0000-0002-5199-9817</v>
      </c>
      <c r="Z3868" s="46" t="str">
        <f>IF(W3868="","",_xlfn.LET(_xlpm.x,VLOOKUP(W3868,'Drop-down_menus'!$D$2:$E$13,2,FALSE),IF(_xlpm.x=0,"",_xlpm.x)))</f>
        <v/>
      </c>
      <c r="AA3868" s="46" t="str">
        <f>IF(X3868="","",_xlfn.LET(_xlpm.x,VLOOKUP(X3868,'Drop-down_menus'!$D$2:$E$13,2,FALSE),IF(_xlpm.x=0,"",_xlpm.x)))</f>
        <v/>
      </c>
      <c r="AB3868" s="14" t="s">
        <v>197</v>
      </c>
      <c r="AC3868" s="14"/>
      <c r="AD3868" s="46" t="s">
        <v>222</v>
      </c>
      <c r="AE3868" s="46" t="s">
        <v>28</v>
      </c>
      <c r="AF3868" s="46" t="s">
        <v>42</v>
      </c>
      <c r="AG3868" s="46" t="str">
        <f>IF(AE3868="","",_xlfn.LET(_xlpm.x,VLOOKUP(AE3868,'Drop-down_menus'!$D$2:$E$13,2,FALSE),IF(_xlpm.x=0,"",_xlpm.x)))</f>
        <v>https://orcid.org/0000-0002-9037-7623</v>
      </c>
      <c r="AH3868" s="46" t="str">
        <f>IF(AF3868="","",_xlfn.LET(_xlpm.x,VLOOKUP(AF3868,'Drop-down_menus'!$D$2:$E$13,2,FALSE),IF(_xlpm.x=0,"",_xlpm.x)))</f>
        <v/>
      </c>
    </row>
    <row r="3869" spans="1:34" ht="15" customHeight="1">
      <c r="A3869" s="46">
        <v>2034</v>
      </c>
      <c r="B3869" s="2">
        <v>4924</v>
      </c>
      <c r="C3869" s="46" t="s">
        <v>840</v>
      </c>
      <c r="D3869" s="46" t="b">
        <f>COUNTIF(Events!$B$2:$B$171, C3869) &gt; 0</f>
        <v>1</v>
      </c>
      <c r="E3869" s="15" t="s">
        <v>164</v>
      </c>
      <c r="F3869" s="15" t="s">
        <v>504</v>
      </c>
      <c r="G3869" s="15"/>
      <c r="H3869" s="15"/>
      <c r="I3869" s="15"/>
      <c r="J3869" s="46" t="str">
        <f>IF(I3869="","",_xlfn.LET(_xlpm.x,VLOOKUP(I3869,'2026-01-09_taxon-match'!$A$2:$N$81,4,FALSE),IF(_xlpm.x=0,"",_xlpm.x)))</f>
        <v/>
      </c>
      <c r="K3869" s="15"/>
      <c r="L3869" s="46" t="str">
        <f>IF(I3869="","",_xlfn.LET(_xlpm.x,VLOOKUP(I3869,'2026-01-09_taxon-match'!$A$2:$N$81,3,FALSE),IF(_xlpm.x=0,"",_xlpm.x)))</f>
        <v/>
      </c>
      <c r="M3869" s="46" t="str">
        <f>IF($I3869="","",_xlfn.LET(_xlpm.x,VLOOKUP($I3869,'2026-01-09_taxon-match'!$A$2:$N$81,5,FALSE),IF(_xlpm.x=0,"",_xlpm.x)))</f>
        <v/>
      </c>
      <c r="N3869" s="46" t="str">
        <f>IF($I3869="","",_xlfn.LET(_xlpm.x,VLOOKUP($I3869,'2026-01-09_taxon-match'!$A$2:$N$81,6,FALSE),IF(_xlpm.x=0,"",_xlpm.x)))</f>
        <v/>
      </c>
      <c r="O3869" s="46" t="str">
        <f>IF($I3869="","",_xlfn.LET(_xlpm.x,VLOOKUP($I3869,'2026-01-09_taxon-match'!$A$2:$N$81,7,FALSE),IF(_xlpm.x=0,"",_xlpm.x)))</f>
        <v/>
      </c>
      <c r="P3869" s="46" t="str">
        <f>IF($I3869="","",_xlfn.LET(_xlpm.x,VLOOKUP($I3869,'2026-01-09_taxon-match'!$A$2:$N$81,8,FALSE),IF(_xlpm.x=0,"",_xlpm.x)))</f>
        <v/>
      </c>
      <c r="Q3869" s="46" t="str">
        <f>IF($I3869="","",_xlfn.LET(_xlpm.x,VLOOKUP($I3869,'2026-01-09_taxon-match'!$A$2:$N$81,9,FALSE),IF(_xlpm.x=0,"",_xlpm.x)))</f>
        <v/>
      </c>
      <c r="R3869" s="46" t="str">
        <f>IF($I3869="","",_xlfn.LET(_xlpm.x,VLOOKUP($I3869,'2026-01-09_taxon-match'!$A$2:$N$81,10,FALSE),IF(_xlpm.x=0,"",_xlpm.x)))</f>
        <v/>
      </c>
      <c r="S3869" s="46" t="str">
        <f>IF($I3869="","",_xlfn.LET(_xlpm.x,VLOOKUP($I3869,'2026-01-09_taxon-match'!$A$2:$N$81,11,FALSE),IF(_xlpm.x=0,"",_xlpm.x)))</f>
        <v/>
      </c>
      <c r="T3869" s="46" t="str">
        <f>IF($I3869="","",_xlfn.LET(_xlpm.x,VLOOKUP($I3869,'2026-01-09_taxon-match'!$A$2:$N$81,13,FALSE),IF(_xlpm.x=0,"",_xlpm.x)))</f>
        <v/>
      </c>
      <c r="U3869" s="15"/>
      <c r="V3869" s="46" t="s">
        <v>221</v>
      </c>
      <c r="W3869" s="15"/>
      <c r="X3869" s="15"/>
      <c r="Y3869" s="46" t="str">
        <f>IF(V3869="","",_xlfn.LET(_xlpm.x,VLOOKUP(V3869,'Drop-down_menus'!$D$2:$E$13,2,FALSE),IF(_xlpm.x=0,"",_xlpm.x)))</f>
        <v>https://orcid.org/0000-0002-5199-9817</v>
      </c>
      <c r="Z3869" s="46" t="str">
        <f>IF(W3869="","",_xlfn.LET(_xlpm.x,VLOOKUP(W3869,'Drop-down_menus'!$D$2:$E$13,2,FALSE),IF(_xlpm.x=0,"",_xlpm.x)))</f>
        <v/>
      </c>
      <c r="AA3869" s="46" t="str">
        <f>IF(X3869="","",_xlfn.LET(_xlpm.x,VLOOKUP(X3869,'Drop-down_menus'!$D$2:$E$13,2,FALSE),IF(_xlpm.x=0,"",_xlpm.x)))</f>
        <v/>
      </c>
      <c r="AB3869" s="14" t="s">
        <v>197</v>
      </c>
      <c r="AC3869" s="14"/>
      <c r="AD3869" s="46" t="s">
        <v>222</v>
      </c>
      <c r="AE3869" s="46" t="s">
        <v>28</v>
      </c>
      <c r="AF3869" s="46" t="s">
        <v>42</v>
      </c>
      <c r="AG3869" s="46" t="str">
        <f>IF(AE3869="","",_xlfn.LET(_xlpm.x,VLOOKUP(AE3869,'Drop-down_menus'!$D$2:$E$13,2,FALSE),IF(_xlpm.x=0,"",_xlpm.x)))</f>
        <v>https://orcid.org/0000-0002-9037-7623</v>
      </c>
      <c r="AH3869" s="46" t="str">
        <f>IF(AF3869="","",_xlfn.LET(_xlpm.x,VLOOKUP(AF3869,'Drop-down_menus'!$D$2:$E$13,2,FALSE),IF(_xlpm.x=0,"",_xlpm.x)))</f>
        <v/>
      </c>
    </row>
    <row r="3870" spans="1:34" ht="15" customHeight="1">
      <c r="A3870" s="46">
        <v>2034</v>
      </c>
      <c r="B3870" s="2">
        <v>4925</v>
      </c>
      <c r="C3870" s="46" t="s">
        <v>840</v>
      </c>
      <c r="D3870" s="46" t="b">
        <f>COUNTIF(Events!$B$2:$B$171, C3870) &gt; 0</f>
        <v>1</v>
      </c>
      <c r="E3870" s="15" t="s">
        <v>164</v>
      </c>
      <c r="F3870" s="15" t="s">
        <v>504</v>
      </c>
      <c r="G3870" s="15"/>
      <c r="H3870" s="15"/>
      <c r="I3870" s="15"/>
      <c r="J3870" s="46" t="str">
        <f>IF(I3870="","",_xlfn.LET(_xlpm.x,VLOOKUP(I3870,'2026-01-09_taxon-match'!$A$2:$N$81,4,FALSE),IF(_xlpm.x=0,"",_xlpm.x)))</f>
        <v/>
      </c>
      <c r="K3870" s="15"/>
      <c r="L3870" s="46" t="str">
        <f>IF(I3870="","",_xlfn.LET(_xlpm.x,VLOOKUP(I3870,'2026-01-09_taxon-match'!$A$2:$N$81,3,FALSE),IF(_xlpm.x=0,"",_xlpm.x)))</f>
        <v/>
      </c>
      <c r="M3870" s="46" t="str">
        <f>IF($I3870="","",_xlfn.LET(_xlpm.x,VLOOKUP($I3870,'2026-01-09_taxon-match'!$A$2:$N$81,5,FALSE),IF(_xlpm.x=0,"",_xlpm.x)))</f>
        <v/>
      </c>
      <c r="N3870" s="46" t="str">
        <f>IF($I3870="","",_xlfn.LET(_xlpm.x,VLOOKUP($I3870,'2026-01-09_taxon-match'!$A$2:$N$81,6,FALSE),IF(_xlpm.x=0,"",_xlpm.x)))</f>
        <v/>
      </c>
      <c r="O3870" s="46" t="str">
        <f>IF($I3870="","",_xlfn.LET(_xlpm.x,VLOOKUP($I3870,'2026-01-09_taxon-match'!$A$2:$N$81,7,FALSE),IF(_xlpm.x=0,"",_xlpm.x)))</f>
        <v/>
      </c>
      <c r="P3870" s="46" t="str">
        <f>IF($I3870="","",_xlfn.LET(_xlpm.x,VLOOKUP($I3870,'2026-01-09_taxon-match'!$A$2:$N$81,8,FALSE),IF(_xlpm.x=0,"",_xlpm.x)))</f>
        <v/>
      </c>
      <c r="Q3870" s="46" t="str">
        <f>IF($I3870="","",_xlfn.LET(_xlpm.x,VLOOKUP($I3870,'2026-01-09_taxon-match'!$A$2:$N$81,9,FALSE),IF(_xlpm.x=0,"",_xlpm.x)))</f>
        <v/>
      </c>
      <c r="R3870" s="46" t="str">
        <f>IF($I3870="","",_xlfn.LET(_xlpm.x,VLOOKUP($I3870,'2026-01-09_taxon-match'!$A$2:$N$81,10,FALSE),IF(_xlpm.x=0,"",_xlpm.x)))</f>
        <v/>
      </c>
      <c r="S3870" s="46" t="str">
        <f>IF($I3870="","",_xlfn.LET(_xlpm.x,VLOOKUP($I3870,'2026-01-09_taxon-match'!$A$2:$N$81,11,FALSE),IF(_xlpm.x=0,"",_xlpm.x)))</f>
        <v/>
      </c>
      <c r="T3870" s="46" t="str">
        <f>IF($I3870="","",_xlfn.LET(_xlpm.x,VLOOKUP($I3870,'2026-01-09_taxon-match'!$A$2:$N$81,13,FALSE),IF(_xlpm.x=0,"",_xlpm.x)))</f>
        <v/>
      </c>
      <c r="U3870" s="15"/>
      <c r="V3870" s="46" t="s">
        <v>221</v>
      </c>
      <c r="W3870" s="15"/>
      <c r="X3870" s="15"/>
      <c r="Y3870" s="46" t="str">
        <f>IF(V3870="","",_xlfn.LET(_xlpm.x,VLOOKUP(V3870,'Drop-down_menus'!$D$2:$E$13,2,FALSE),IF(_xlpm.x=0,"",_xlpm.x)))</f>
        <v>https://orcid.org/0000-0002-5199-9817</v>
      </c>
      <c r="Z3870" s="46" t="str">
        <f>IF(W3870="","",_xlfn.LET(_xlpm.x,VLOOKUP(W3870,'Drop-down_menus'!$D$2:$E$13,2,FALSE),IF(_xlpm.x=0,"",_xlpm.x)))</f>
        <v/>
      </c>
      <c r="AA3870" s="46" t="str">
        <f>IF(X3870="","",_xlfn.LET(_xlpm.x,VLOOKUP(X3870,'Drop-down_menus'!$D$2:$E$13,2,FALSE),IF(_xlpm.x=0,"",_xlpm.x)))</f>
        <v/>
      </c>
      <c r="AB3870" s="14" t="s">
        <v>197</v>
      </c>
      <c r="AC3870" s="14"/>
      <c r="AD3870" s="46" t="s">
        <v>222</v>
      </c>
      <c r="AE3870" s="46" t="s">
        <v>28</v>
      </c>
      <c r="AF3870" s="46" t="s">
        <v>42</v>
      </c>
      <c r="AG3870" s="46" t="str">
        <f>IF(AE3870="","",_xlfn.LET(_xlpm.x,VLOOKUP(AE3870,'Drop-down_menus'!$D$2:$E$13,2,FALSE),IF(_xlpm.x=0,"",_xlpm.x)))</f>
        <v>https://orcid.org/0000-0002-9037-7623</v>
      </c>
      <c r="AH3870" s="46" t="str">
        <f>IF(AF3870="","",_xlfn.LET(_xlpm.x,VLOOKUP(AF3870,'Drop-down_menus'!$D$2:$E$13,2,FALSE),IF(_xlpm.x=0,"",_xlpm.x)))</f>
        <v/>
      </c>
    </row>
    <row r="3871" spans="1:34" ht="15" customHeight="1">
      <c r="A3871" s="46">
        <v>2034</v>
      </c>
      <c r="B3871" s="2">
        <v>4926</v>
      </c>
      <c r="C3871" s="46" t="s">
        <v>840</v>
      </c>
      <c r="D3871" s="46" t="b">
        <f>COUNTIF(Events!$B$2:$B$171, C3871) &gt; 0</f>
        <v>1</v>
      </c>
      <c r="E3871" s="15" t="s">
        <v>164</v>
      </c>
      <c r="F3871" s="15" t="s">
        <v>504</v>
      </c>
      <c r="G3871" s="15"/>
      <c r="H3871" s="15"/>
      <c r="I3871" s="15"/>
      <c r="J3871" s="46" t="str">
        <f>IF(I3871="","",_xlfn.LET(_xlpm.x,VLOOKUP(I3871,'2026-01-09_taxon-match'!$A$2:$N$81,4,FALSE),IF(_xlpm.x=0,"",_xlpm.x)))</f>
        <v/>
      </c>
      <c r="K3871" s="15"/>
      <c r="L3871" s="46" t="str">
        <f>IF(I3871="","",_xlfn.LET(_xlpm.x,VLOOKUP(I3871,'2026-01-09_taxon-match'!$A$2:$N$81,3,FALSE),IF(_xlpm.x=0,"",_xlpm.x)))</f>
        <v/>
      </c>
      <c r="M3871" s="46" t="str">
        <f>IF($I3871="","",_xlfn.LET(_xlpm.x,VLOOKUP($I3871,'2026-01-09_taxon-match'!$A$2:$N$81,5,FALSE),IF(_xlpm.x=0,"",_xlpm.x)))</f>
        <v/>
      </c>
      <c r="N3871" s="46" t="str">
        <f>IF($I3871="","",_xlfn.LET(_xlpm.x,VLOOKUP($I3871,'2026-01-09_taxon-match'!$A$2:$N$81,6,FALSE),IF(_xlpm.x=0,"",_xlpm.x)))</f>
        <v/>
      </c>
      <c r="O3871" s="46" t="str">
        <f>IF($I3871="","",_xlfn.LET(_xlpm.x,VLOOKUP($I3871,'2026-01-09_taxon-match'!$A$2:$N$81,7,FALSE),IF(_xlpm.x=0,"",_xlpm.x)))</f>
        <v/>
      </c>
      <c r="P3871" s="46" t="str">
        <f>IF($I3871="","",_xlfn.LET(_xlpm.x,VLOOKUP($I3871,'2026-01-09_taxon-match'!$A$2:$N$81,8,FALSE),IF(_xlpm.x=0,"",_xlpm.x)))</f>
        <v/>
      </c>
      <c r="Q3871" s="46" t="str">
        <f>IF($I3871="","",_xlfn.LET(_xlpm.x,VLOOKUP($I3871,'2026-01-09_taxon-match'!$A$2:$N$81,9,FALSE),IF(_xlpm.x=0,"",_xlpm.x)))</f>
        <v/>
      </c>
      <c r="R3871" s="46" t="str">
        <f>IF($I3871="","",_xlfn.LET(_xlpm.x,VLOOKUP($I3871,'2026-01-09_taxon-match'!$A$2:$N$81,10,FALSE),IF(_xlpm.x=0,"",_xlpm.x)))</f>
        <v/>
      </c>
      <c r="S3871" s="46" t="str">
        <f>IF($I3871="","",_xlfn.LET(_xlpm.x,VLOOKUP($I3871,'2026-01-09_taxon-match'!$A$2:$N$81,11,FALSE),IF(_xlpm.x=0,"",_xlpm.x)))</f>
        <v/>
      </c>
      <c r="T3871" s="46" t="str">
        <f>IF($I3871="","",_xlfn.LET(_xlpm.x,VLOOKUP($I3871,'2026-01-09_taxon-match'!$A$2:$N$81,13,FALSE),IF(_xlpm.x=0,"",_xlpm.x)))</f>
        <v/>
      </c>
      <c r="U3871" s="15"/>
      <c r="V3871" s="46" t="s">
        <v>221</v>
      </c>
      <c r="W3871" s="15"/>
      <c r="X3871" s="15"/>
      <c r="Y3871" s="46" t="str">
        <f>IF(V3871="","",_xlfn.LET(_xlpm.x,VLOOKUP(V3871,'Drop-down_menus'!$D$2:$E$13,2,FALSE),IF(_xlpm.x=0,"",_xlpm.x)))</f>
        <v>https://orcid.org/0000-0002-5199-9817</v>
      </c>
      <c r="Z3871" s="46" t="str">
        <f>IF(W3871="","",_xlfn.LET(_xlpm.x,VLOOKUP(W3871,'Drop-down_menus'!$D$2:$E$13,2,FALSE),IF(_xlpm.x=0,"",_xlpm.x)))</f>
        <v/>
      </c>
      <c r="AA3871" s="46" t="str">
        <f>IF(X3871="","",_xlfn.LET(_xlpm.x,VLOOKUP(X3871,'Drop-down_menus'!$D$2:$E$13,2,FALSE),IF(_xlpm.x=0,"",_xlpm.x)))</f>
        <v/>
      </c>
      <c r="AB3871" s="14" t="s">
        <v>197</v>
      </c>
      <c r="AC3871" s="14"/>
      <c r="AD3871" s="46" t="s">
        <v>222</v>
      </c>
      <c r="AE3871" s="46" t="s">
        <v>28</v>
      </c>
      <c r="AF3871" s="46" t="s">
        <v>42</v>
      </c>
      <c r="AG3871" s="46" t="str">
        <f>IF(AE3871="","",_xlfn.LET(_xlpm.x,VLOOKUP(AE3871,'Drop-down_menus'!$D$2:$E$13,2,FALSE),IF(_xlpm.x=0,"",_xlpm.x)))</f>
        <v>https://orcid.org/0000-0002-9037-7623</v>
      </c>
      <c r="AH3871" s="46" t="str">
        <f>IF(AF3871="","",_xlfn.LET(_xlpm.x,VLOOKUP(AF3871,'Drop-down_menus'!$D$2:$E$13,2,FALSE),IF(_xlpm.x=0,"",_xlpm.x)))</f>
        <v/>
      </c>
    </row>
    <row r="3872" spans="1:34" ht="15" customHeight="1">
      <c r="A3872" s="46">
        <v>2034</v>
      </c>
      <c r="B3872" s="2">
        <v>4927</v>
      </c>
      <c r="C3872" s="46" t="s">
        <v>840</v>
      </c>
      <c r="D3872" s="46" t="b">
        <f>COUNTIF(Events!$B$2:$B$171, C3872) &gt; 0</f>
        <v>1</v>
      </c>
      <c r="E3872" s="15" t="s">
        <v>164</v>
      </c>
      <c r="F3872" s="15" t="s">
        <v>504</v>
      </c>
      <c r="G3872" s="15"/>
      <c r="H3872" s="15"/>
      <c r="I3872" s="15"/>
      <c r="J3872" s="46" t="str">
        <f>IF(I3872="","",_xlfn.LET(_xlpm.x,VLOOKUP(I3872,'2026-01-09_taxon-match'!$A$2:$N$81,4,FALSE),IF(_xlpm.x=0,"",_xlpm.x)))</f>
        <v/>
      </c>
      <c r="K3872" s="15"/>
      <c r="L3872" s="46" t="str">
        <f>IF(I3872="","",_xlfn.LET(_xlpm.x,VLOOKUP(I3872,'2026-01-09_taxon-match'!$A$2:$N$81,3,FALSE),IF(_xlpm.x=0,"",_xlpm.x)))</f>
        <v/>
      </c>
      <c r="M3872" s="46" t="str">
        <f>IF($I3872="","",_xlfn.LET(_xlpm.x,VLOOKUP($I3872,'2026-01-09_taxon-match'!$A$2:$N$81,5,FALSE),IF(_xlpm.x=0,"",_xlpm.x)))</f>
        <v/>
      </c>
      <c r="N3872" s="46" t="str">
        <f>IF($I3872="","",_xlfn.LET(_xlpm.x,VLOOKUP($I3872,'2026-01-09_taxon-match'!$A$2:$N$81,6,FALSE),IF(_xlpm.x=0,"",_xlpm.x)))</f>
        <v/>
      </c>
      <c r="O3872" s="46" t="str">
        <f>IF($I3872="","",_xlfn.LET(_xlpm.x,VLOOKUP($I3872,'2026-01-09_taxon-match'!$A$2:$N$81,7,FALSE),IF(_xlpm.x=0,"",_xlpm.x)))</f>
        <v/>
      </c>
      <c r="P3872" s="46" t="str">
        <f>IF($I3872="","",_xlfn.LET(_xlpm.x,VLOOKUP($I3872,'2026-01-09_taxon-match'!$A$2:$N$81,8,FALSE),IF(_xlpm.x=0,"",_xlpm.x)))</f>
        <v/>
      </c>
      <c r="Q3872" s="46" t="str">
        <f>IF($I3872="","",_xlfn.LET(_xlpm.x,VLOOKUP($I3872,'2026-01-09_taxon-match'!$A$2:$N$81,9,FALSE),IF(_xlpm.x=0,"",_xlpm.x)))</f>
        <v/>
      </c>
      <c r="R3872" s="46" t="str">
        <f>IF($I3872="","",_xlfn.LET(_xlpm.x,VLOOKUP($I3872,'2026-01-09_taxon-match'!$A$2:$N$81,10,FALSE),IF(_xlpm.x=0,"",_xlpm.x)))</f>
        <v/>
      </c>
      <c r="S3872" s="46" t="str">
        <f>IF($I3872="","",_xlfn.LET(_xlpm.x,VLOOKUP($I3872,'2026-01-09_taxon-match'!$A$2:$N$81,11,FALSE),IF(_xlpm.x=0,"",_xlpm.x)))</f>
        <v/>
      </c>
      <c r="T3872" s="46" t="str">
        <f>IF($I3872="","",_xlfn.LET(_xlpm.x,VLOOKUP($I3872,'2026-01-09_taxon-match'!$A$2:$N$81,13,FALSE),IF(_xlpm.x=0,"",_xlpm.x)))</f>
        <v/>
      </c>
      <c r="U3872" s="15"/>
      <c r="V3872" s="46" t="s">
        <v>221</v>
      </c>
      <c r="W3872" s="15"/>
      <c r="X3872" s="15"/>
      <c r="Y3872" s="46" t="str">
        <f>IF(V3872="","",_xlfn.LET(_xlpm.x,VLOOKUP(V3872,'Drop-down_menus'!$D$2:$E$13,2,FALSE),IF(_xlpm.x=0,"",_xlpm.x)))</f>
        <v>https://orcid.org/0000-0002-5199-9817</v>
      </c>
      <c r="Z3872" s="46" t="str">
        <f>IF(W3872="","",_xlfn.LET(_xlpm.x,VLOOKUP(W3872,'Drop-down_menus'!$D$2:$E$13,2,FALSE),IF(_xlpm.x=0,"",_xlpm.x)))</f>
        <v/>
      </c>
      <c r="AA3872" s="46" t="str">
        <f>IF(X3872="","",_xlfn.LET(_xlpm.x,VLOOKUP(X3872,'Drop-down_menus'!$D$2:$E$13,2,FALSE),IF(_xlpm.x=0,"",_xlpm.x)))</f>
        <v/>
      </c>
      <c r="AB3872" s="14" t="s">
        <v>197</v>
      </c>
      <c r="AC3872" s="14"/>
      <c r="AD3872" s="46" t="s">
        <v>222</v>
      </c>
      <c r="AE3872" s="46" t="s">
        <v>28</v>
      </c>
      <c r="AF3872" s="46" t="s">
        <v>42</v>
      </c>
      <c r="AG3872" s="46" t="str">
        <f>IF(AE3872="","",_xlfn.LET(_xlpm.x,VLOOKUP(AE3872,'Drop-down_menus'!$D$2:$E$13,2,FALSE),IF(_xlpm.x=0,"",_xlpm.x)))</f>
        <v>https://orcid.org/0000-0002-9037-7623</v>
      </c>
      <c r="AH3872" s="46" t="str">
        <f>IF(AF3872="","",_xlfn.LET(_xlpm.x,VLOOKUP(AF3872,'Drop-down_menus'!$D$2:$E$13,2,FALSE),IF(_xlpm.x=0,"",_xlpm.x)))</f>
        <v/>
      </c>
    </row>
    <row r="3873" spans="1:34" ht="15" customHeight="1">
      <c r="A3873" s="46">
        <v>2034</v>
      </c>
      <c r="B3873" s="2">
        <v>4928</v>
      </c>
      <c r="C3873" s="46" t="s">
        <v>840</v>
      </c>
      <c r="D3873" s="46" t="b">
        <f>COUNTIF(Events!$B$2:$B$171, C3873) &gt; 0</f>
        <v>1</v>
      </c>
      <c r="E3873" s="15" t="s">
        <v>164</v>
      </c>
      <c r="F3873" s="15" t="s">
        <v>504</v>
      </c>
      <c r="G3873" s="15"/>
      <c r="H3873" s="15"/>
      <c r="I3873" s="15"/>
      <c r="J3873" s="46" t="str">
        <f>IF(I3873="","",_xlfn.LET(_xlpm.x,VLOOKUP(I3873,'2026-01-09_taxon-match'!$A$2:$N$81,4,FALSE),IF(_xlpm.x=0,"",_xlpm.x)))</f>
        <v/>
      </c>
      <c r="K3873" s="15"/>
      <c r="L3873" s="46" t="str">
        <f>IF(I3873="","",_xlfn.LET(_xlpm.x,VLOOKUP(I3873,'2026-01-09_taxon-match'!$A$2:$N$81,3,FALSE),IF(_xlpm.x=0,"",_xlpm.x)))</f>
        <v/>
      </c>
      <c r="M3873" s="46" t="str">
        <f>IF($I3873="","",_xlfn.LET(_xlpm.x,VLOOKUP($I3873,'2026-01-09_taxon-match'!$A$2:$N$81,5,FALSE),IF(_xlpm.x=0,"",_xlpm.x)))</f>
        <v/>
      </c>
      <c r="N3873" s="46" t="str">
        <f>IF($I3873="","",_xlfn.LET(_xlpm.x,VLOOKUP($I3873,'2026-01-09_taxon-match'!$A$2:$N$81,6,FALSE),IF(_xlpm.x=0,"",_xlpm.x)))</f>
        <v/>
      </c>
      <c r="O3873" s="46" t="str">
        <f>IF($I3873="","",_xlfn.LET(_xlpm.x,VLOOKUP($I3873,'2026-01-09_taxon-match'!$A$2:$N$81,7,FALSE),IF(_xlpm.x=0,"",_xlpm.x)))</f>
        <v/>
      </c>
      <c r="P3873" s="46" t="str">
        <f>IF($I3873="","",_xlfn.LET(_xlpm.x,VLOOKUP($I3873,'2026-01-09_taxon-match'!$A$2:$N$81,8,FALSE),IF(_xlpm.x=0,"",_xlpm.x)))</f>
        <v/>
      </c>
      <c r="Q3873" s="46" t="str">
        <f>IF($I3873="","",_xlfn.LET(_xlpm.x,VLOOKUP($I3873,'2026-01-09_taxon-match'!$A$2:$N$81,9,FALSE),IF(_xlpm.x=0,"",_xlpm.x)))</f>
        <v/>
      </c>
      <c r="R3873" s="46" t="str">
        <f>IF($I3873="","",_xlfn.LET(_xlpm.x,VLOOKUP($I3873,'2026-01-09_taxon-match'!$A$2:$N$81,10,FALSE),IF(_xlpm.x=0,"",_xlpm.x)))</f>
        <v/>
      </c>
      <c r="S3873" s="46" t="str">
        <f>IF($I3873="","",_xlfn.LET(_xlpm.x,VLOOKUP($I3873,'2026-01-09_taxon-match'!$A$2:$N$81,11,FALSE),IF(_xlpm.x=0,"",_xlpm.x)))</f>
        <v/>
      </c>
      <c r="T3873" s="46" t="str">
        <f>IF($I3873="","",_xlfn.LET(_xlpm.x,VLOOKUP($I3873,'2026-01-09_taxon-match'!$A$2:$N$81,13,FALSE),IF(_xlpm.x=0,"",_xlpm.x)))</f>
        <v/>
      </c>
      <c r="U3873" s="15"/>
      <c r="V3873" s="46" t="s">
        <v>221</v>
      </c>
      <c r="W3873" s="15"/>
      <c r="X3873" s="15"/>
      <c r="Y3873" s="46" t="str">
        <f>IF(V3873="","",_xlfn.LET(_xlpm.x,VLOOKUP(V3873,'Drop-down_menus'!$D$2:$E$13,2,FALSE),IF(_xlpm.x=0,"",_xlpm.x)))</f>
        <v>https://orcid.org/0000-0002-5199-9817</v>
      </c>
      <c r="Z3873" s="46" t="str">
        <f>IF(W3873="","",_xlfn.LET(_xlpm.x,VLOOKUP(W3873,'Drop-down_menus'!$D$2:$E$13,2,FALSE),IF(_xlpm.x=0,"",_xlpm.x)))</f>
        <v/>
      </c>
      <c r="AA3873" s="46" t="str">
        <f>IF(X3873="","",_xlfn.LET(_xlpm.x,VLOOKUP(X3873,'Drop-down_menus'!$D$2:$E$13,2,FALSE),IF(_xlpm.x=0,"",_xlpm.x)))</f>
        <v/>
      </c>
      <c r="AB3873" s="14" t="s">
        <v>197</v>
      </c>
      <c r="AC3873" s="14"/>
      <c r="AD3873" s="46" t="s">
        <v>222</v>
      </c>
      <c r="AE3873" s="46" t="s">
        <v>28</v>
      </c>
      <c r="AF3873" s="46" t="s">
        <v>42</v>
      </c>
      <c r="AG3873" s="46" t="str">
        <f>IF(AE3873="","",_xlfn.LET(_xlpm.x,VLOOKUP(AE3873,'Drop-down_menus'!$D$2:$E$13,2,FALSE),IF(_xlpm.x=0,"",_xlpm.x)))</f>
        <v>https://orcid.org/0000-0002-9037-7623</v>
      </c>
      <c r="AH3873" s="46" t="str">
        <f>IF(AF3873="","",_xlfn.LET(_xlpm.x,VLOOKUP(AF3873,'Drop-down_menus'!$D$2:$E$13,2,FALSE),IF(_xlpm.x=0,"",_xlpm.x)))</f>
        <v/>
      </c>
    </row>
    <row r="3874" spans="1:34" ht="15" customHeight="1">
      <c r="A3874" s="46">
        <v>2034</v>
      </c>
      <c r="B3874" s="2">
        <v>4929</v>
      </c>
      <c r="C3874" s="46" t="s">
        <v>840</v>
      </c>
      <c r="D3874" s="46" t="b">
        <f>COUNTIF(Events!$B$2:$B$171, C3874) &gt; 0</f>
        <v>1</v>
      </c>
      <c r="E3874" s="15" t="s">
        <v>164</v>
      </c>
      <c r="F3874" s="15" t="s">
        <v>504</v>
      </c>
      <c r="G3874" s="15"/>
      <c r="H3874" s="15"/>
      <c r="I3874" s="15"/>
      <c r="J3874" s="46" t="str">
        <f>IF(I3874="","",_xlfn.LET(_xlpm.x,VLOOKUP(I3874,'2026-01-09_taxon-match'!$A$2:$N$81,4,FALSE),IF(_xlpm.x=0,"",_xlpm.x)))</f>
        <v/>
      </c>
      <c r="K3874" s="15"/>
      <c r="L3874" s="46" t="str">
        <f>IF(I3874="","",_xlfn.LET(_xlpm.x,VLOOKUP(I3874,'2026-01-09_taxon-match'!$A$2:$N$81,3,FALSE),IF(_xlpm.x=0,"",_xlpm.x)))</f>
        <v/>
      </c>
      <c r="M3874" s="46" t="str">
        <f>IF($I3874="","",_xlfn.LET(_xlpm.x,VLOOKUP($I3874,'2026-01-09_taxon-match'!$A$2:$N$81,5,FALSE),IF(_xlpm.x=0,"",_xlpm.x)))</f>
        <v/>
      </c>
      <c r="N3874" s="46" t="str">
        <f>IF($I3874="","",_xlfn.LET(_xlpm.x,VLOOKUP($I3874,'2026-01-09_taxon-match'!$A$2:$N$81,6,FALSE),IF(_xlpm.x=0,"",_xlpm.x)))</f>
        <v/>
      </c>
      <c r="O3874" s="46" t="str">
        <f>IF($I3874="","",_xlfn.LET(_xlpm.x,VLOOKUP($I3874,'2026-01-09_taxon-match'!$A$2:$N$81,7,FALSE),IF(_xlpm.x=0,"",_xlpm.x)))</f>
        <v/>
      </c>
      <c r="P3874" s="46" t="str">
        <f>IF($I3874="","",_xlfn.LET(_xlpm.x,VLOOKUP($I3874,'2026-01-09_taxon-match'!$A$2:$N$81,8,FALSE),IF(_xlpm.x=0,"",_xlpm.x)))</f>
        <v/>
      </c>
      <c r="Q3874" s="46" t="str">
        <f>IF($I3874="","",_xlfn.LET(_xlpm.x,VLOOKUP($I3874,'2026-01-09_taxon-match'!$A$2:$N$81,9,FALSE),IF(_xlpm.x=0,"",_xlpm.x)))</f>
        <v/>
      </c>
      <c r="R3874" s="46" t="str">
        <f>IF($I3874="","",_xlfn.LET(_xlpm.x,VLOOKUP($I3874,'2026-01-09_taxon-match'!$A$2:$N$81,10,FALSE),IF(_xlpm.x=0,"",_xlpm.x)))</f>
        <v/>
      </c>
      <c r="S3874" s="46" t="str">
        <f>IF($I3874="","",_xlfn.LET(_xlpm.x,VLOOKUP($I3874,'2026-01-09_taxon-match'!$A$2:$N$81,11,FALSE),IF(_xlpm.x=0,"",_xlpm.x)))</f>
        <v/>
      </c>
      <c r="T3874" s="46" t="str">
        <f>IF($I3874="","",_xlfn.LET(_xlpm.x,VLOOKUP($I3874,'2026-01-09_taxon-match'!$A$2:$N$81,13,FALSE),IF(_xlpm.x=0,"",_xlpm.x)))</f>
        <v/>
      </c>
      <c r="U3874" s="15"/>
      <c r="V3874" s="46" t="s">
        <v>221</v>
      </c>
      <c r="W3874" s="15"/>
      <c r="X3874" s="15"/>
      <c r="Y3874" s="46" t="str">
        <f>IF(V3874="","",_xlfn.LET(_xlpm.x,VLOOKUP(V3874,'Drop-down_menus'!$D$2:$E$13,2,FALSE),IF(_xlpm.x=0,"",_xlpm.x)))</f>
        <v>https://orcid.org/0000-0002-5199-9817</v>
      </c>
      <c r="Z3874" s="46" t="str">
        <f>IF(W3874="","",_xlfn.LET(_xlpm.x,VLOOKUP(W3874,'Drop-down_menus'!$D$2:$E$13,2,FALSE),IF(_xlpm.x=0,"",_xlpm.x)))</f>
        <v/>
      </c>
      <c r="AA3874" s="46" t="str">
        <f>IF(X3874="","",_xlfn.LET(_xlpm.x,VLOOKUP(X3874,'Drop-down_menus'!$D$2:$E$13,2,FALSE),IF(_xlpm.x=0,"",_xlpm.x)))</f>
        <v/>
      </c>
      <c r="AB3874" s="14" t="s">
        <v>197</v>
      </c>
      <c r="AC3874" s="14"/>
      <c r="AD3874" s="46" t="s">
        <v>222</v>
      </c>
      <c r="AE3874" s="46" t="s">
        <v>28</v>
      </c>
      <c r="AF3874" s="46" t="s">
        <v>42</v>
      </c>
      <c r="AG3874" s="46" t="str">
        <f>IF(AE3874="","",_xlfn.LET(_xlpm.x,VLOOKUP(AE3874,'Drop-down_menus'!$D$2:$E$13,2,FALSE),IF(_xlpm.x=0,"",_xlpm.x)))</f>
        <v>https://orcid.org/0000-0002-9037-7623</v>
      </c>
      <c r="AH3874" s="46" t="str">
        <f>IF(AF3874="","",_xlfn.LET(_xlpm.x,VLOOKUP(AF3874,'Drop-down_menus'!$D$2:$E$13,2,FALSE),IF(_xlpm.x=0,"",_xlpm.x)))</f>
        <v/>
      </c>
    </row>
    <row r="3875" spans="1:34" ht="15" customHeight="1">
      <c r="A3875" s="46">
        <v>2034</v>
      </c>
      <c r="B3875" s="2">
        <v>4930</v>
      </c>
      <c r="C3875" s="46" t="s">
        <v>840</v>
      </c>
      <c r="D3875" s="46" t="b">
        <f>COUNTIF(Events!$B$2:$B$171, C3875) &gt; 0</f>
        <v>1</v>
      </c>
      <c r="E3875" s="15" t="s">
        <v>525</v>
      </c>
      <c r="F3875" s="15" t="s">
        <v>504</v>
      </c>
      <c r="G3875" s="15"/>
      <c r="H3875" s="15"/>
      <c r="I3875" s="15"/>
      <c r="J3875" s="46" t="str">
        <f>IF(I3875="","",_xlfn.LET(_xlpm.x,VLOOKUP(I3875,'2026-01-09_taxon-match'!$A$2:$N$81,4,FALSE),IF(_xlpm.x=0,"",_xlpm.x)))</f>
        <v/>
      </c>
      <c r="K3875" s="15"/>
      <c r="L3875" s="46" t="str">
        <f>IF(I3875="","",_xlfn.LET(_xlpm.x,VLOOKUP(I3875,'2026-01-09_taxon-match'!$A$2:$N$81,3,FALSE),IF(_xlpm.x=0,"",_xlpm.x)))</f>
        <v/>
      </c>
      <c r="M3875" s="46" t="str">
        <f>IF($I3875="","",_xlfn.LET(_xlpm.x,VLOOKUP($I3875,'2026-01-09_taxon-match'!$A$2:$N$81,5,FALSE),IF(_xlpm.x=0,"",_xlpm.x)))</f>
        <v/>
      </c>
      <c r="N3875" s="46" t="str">
        <f>IF($I3875="","",_xlfn.LET(_xlpm.x,VLOOKUP($I3875,'2026-01-09_taxon-match'!$A$2:$N$81,6,FALSE),IF(_xlpm.x=0,"",_xlpm.x)))</f>
        <v/>
      </c>
      <c r="O3875" s="46" t="str">
        <f>IF($I3875="","",_xlfn.LET(_xlpm.x,VLOOKUP($I3875,'2026-01-09_taxon-match'!$A$2:$N$81,7,FALSE),IF(_xlpm.x=0,"",_xlpm.x)))</f>
        <v/>
      </c>
      <c r="P3875" s="46" t="str">
        <f>IF($I3875="","",_xlfn.LET(_xlpm.x,VLOOKUP($I3875,'2026-01-09_taxon-match'!$A$2:$N$81,8,FALSE),IF(_xlpm.x=0,"",_xlpm.x)))</f>
        <v/>
      </c>
      <c r="Q3875" s="46" t="str">
        <f>IF($I3875="","",_xlfn.LET(_xlpm.x,VLOOKUP($I3875,'2026-01-09_taxon-match'!$A$2:$N$81,9,FALSE),IF(_xlpm.x=0,"",_xlpm.x)))</f>
        <v/>
      </c>
      <c r="R3875" s="46" t="str">
        <f>IF($I3875="","",_xlfn.LET(_xlpm.x,VLOOKUP($I3875,'2026-01-09_taxon-match'!$A$2:$N$81,10,FALSE),IF(_xlpm.x=0,"",_xlpm.x)))</f>
        <v/>
      </c>
      <c r="S3875" s="46" t="str">
        <f>IF($I3875="","",_xlfn.LET(_xlpm.x,VLOOKUP($I3875,'2026-01-09_taxon-match'!$A$2:$N$81,11,FALSE),IF(_xlpm.x=0,"",_xlpm.x)))</f>
        <v/>
      </c>
      <c r="T3875" s="46" t="str">
        <f>IF($I3875="","",_xlfn.LET(_xlpm.x,VLOOKUP($I3875,'2026-01-09_taxon-match'!$A$2:$N$81,13,FALSE),IF(_xlpm.x=0,"",_xlpm.x)))</f>
        <v/>
      </c>
      <c r="U3875" s="15"/>
      <c r="V3875" s="46" t="s">
        <v>221</v>
      </c>
      <c r="W3875" s="15"/>
      <c r="X3875" s="15"/>
      <c r="Y3875" s="46" t="str">
        <f>IF(V3875="","",_xlfn.LET(_xlpm.x,VLOOKUP(V3875,'Drop-down_menus'!$D$2:$E$13,2,FALSE),IF(_xlpm.x=0,"",_xlpm.x)))</f>
        <v>https://orcid.org/0000-0002-5199-9817</v>
      </c>
      <c r="Z3875" s="46" t="str">
        <f>IF(W3875="","",_xlfn.LET(_xlpm.x,VLOOKUP(W3875,'Drop-down_menus'!$D$2:$E$13,2,FALSE),IF(_xlpm.x=0,"",_xlpm.x)))</f>
        <v/>
      </c>
      <c r="AA3875" s="46" t="str">
        <f>IF(X3875="","",_xlfn.LET(_xlpm.x,VLOOKUP(X3875,'Drop-down_menus'!$D$2:$E$13,2,FALSE),IF(_xlpm.x=0,"",_xlpm.x)))</f>
        <v/>
      </c>
      <c r="AB3875" s="14" t="s">
        <v>527</v>
      </c>
      <c r="AC3875" s="14" t="s">
        <v>528</v>
      </c>
      <c r="AD3875" s="46" t="s">
        <v>222</v>
      </c>
      <c r="AE3875" s="46" t="s">
        <v>28</v>
      </c>
      <c r="AF3875" s="46" t="s">
        <v>42</v>
      </c>
      <c r="AG3875" s="46" t="str">
        <f>IF(AE3875="","",_xlfn.LET(_xlpm.x,VLOOKUP(AE3875,'Drop-down_menus'!$D$2:$E$13,2,FALSE),IF(_xlpm.x=0,"",_xlpm.x)))</f>
        <v>https://orcid.org/0000-0002-9037-7623</v>
      </c>
      <c r="AH3875" s="46" t="str">
        <f>IF(AF3875="","",_xlfn.LET(_xlpm.x,VLOOKUP(AF3875,'Drop-down_menus'!$D$2:$E$13,2,FALSE),IF(_xlpm.x=0,"",_xlpm.x)))</f>
        <v/>
      </c>
    </row>
    <row r="3876" spans="1:34" ht="15" customHeight="1">
      <c r="A3876" s="46">
        <v>2034</v>
      </c>
      <c r="B3876" s="2">
        <v>4931</v>
      </c>
      <c r="C3876" s="46" t="s">
        <v>840</v>
      </c>
      <c r="D3876" s="46" t="b">
        <f>COUNTIF(Events!$B$2:$B$171, C3876) &gt; 0</f>
        <v>1</v>
      </c>
      <c r="E3876" s="46" t="s">
        <v>215</v>
      </c>
      <c r="F3876" s="15" t="s">
        <v>504</v>
      </c>
      <c r="G3876" s="15"/>
      <c r="H3876" s="15"/>
      <c r="I3876" s="15"/>
      <c r="J3876" s="46" t="str">
        <f>IF(I3876="","",_xlfn.LET(_xlpm.x,VLOOKUP(I3876,'2026-01-09_taxon-match'!$A$2:$N$81,4,FALSE),IF(_xlpm.x=0,"",_xlpm.x)))</f>
        <v/>
      </c>
      <c r="K3876" s="15"/>
      <c r="L3876" s="46" t="str">
        <f>IF(I3876="","",_xlfn.LET(_xlpm.x,VLOOKUP(I3876,'2026-01-09_taxon-match'!$A$2:$N$81,3,FALSE),IF(_xlpm.x=0,"",_xlpm.x)))</f>
        <v/>
      </c>
      <c r="M3876" s="46" t="str">
        <f>IF($I3876="","",_xlfn.LET(_xlpm.x,VLOOKUP($I3876,'2026-01-09_taxon-match'!$A$2:$N$81,5,FALSE),IF(_xlpm.x=0,"",_xlpm.x)))</f>
        <v/>
      </c>
      <c r="N3876" s="46" t="str">
        <f>IF($I3876="","",_xlfn.LET(_xlpm.x,VLOOKUP($I3876,'2026-01-09_taxon-match'!$A$2:$N$81,6,FALSE),IF(_xlpm.x=0,"",_xlpm.x)))</f>
        <v/>
      </c>
      <c r="O3876" s="46" t="str">
        <f>IF($I3876="","",_xlfn.LET(_xlpm.x,VLOOKUP($I3876,'2026-01-09_taxon-match'!$A$2:$N$81,7,FALSE),IF(_xlpm.x=0,"",_xlpm.x)))</f>
        <v/>
      </c>
      <c r="P3876" s="46" t="str">
        <f>IF($I3876="","",_xlfn.LET(_xlpm.x,VLOOKUP($I3876,'2026-01-09_taxon-match'!$A$2:$N$81,8,FALSE),IF(_xlpm.x=0,"",_xlpm.x)))</f>
        <v/>
      </c>
      <c r="Q3876" s="46" t="str">
        <f>IF($I3876="","",_xlfn.LET(_xlpm.x,VLOOKUP($I3876,'2026-01-09_taxon-match'!$A$2:$N$81,9,FALSE),IF(_xlpm.x=0,"",_xlpm.x)))</f>
        <v/>
      </c>
      <c r="R3876" s="46" t="str">
        <f>IF($I3876="","",_xlfn.LET(_xlpm.x,VLOOKUP($I3876,'2026-01-09_taxon-match'!$A$2:$N$81,10,FALSE),IF(_xlpm.x=0,"",_xlpm.x)))</f>
        <v/>
      </c>
      <c r="S3876" s="46" t="str">
        <f>IF($I3876="","",_xlfn.LET(_xlpm.x,VLOOKUP($I3876,'2026-01-09_taxon-match'!$A$2:$N$81,11,FALSE),IF(_xlpm.x=0,"",_xlpm.x)))</f>
        <v/>
      </c>
      <c r="T3876" s="46" t="str">
        <f>IF($I3876="","",_xlfn.LET(_xlpm.x,VLOOKUP($I3876,'2026-01-09_taxon-match'!$A$2:$N$81,13,FALSE),IF(_xlpm.x=0,"",_xlpm.x)))</f>
        <v/>
      </c>
      <c r="U3876" s="15"/>
      <c r="V3876" s="46" t="s">
        <v>221</v>
      </c>
      <c r="W3876" s="15"/>
      <c r="X3876" s="15"/>
      <c r="Y3876" s="46" t="str">
        <f>IF(V3876="","",_xlfn.LET(_xlpm.x,VLOOKUP(V3876,'Drop-down_menus'!$D$2:$E$13,2,FALSE),IF(_xlpm.x=0,"",_xlpm.x)))</f>
        <v>https://orcid.org/0000-0002-5199-9817</v>
      </c>
      <c r="Z3876" s="46" t="str">
        <f>IF(W3876="","",_xlfn.LET(_xlpm.x,VLOOKUP(W3876,'Drop-down_menus'!$D$2:$E$13,2,FALSE),IF(_xlpm.x=0,"",_xlpm.x)))</f>
        <v/>
      </c>
      <c r="AA3876" s="46" t="str">
        <f>IF(X3876="","",_xlfn.LET(_xlpm.x,VLOOKUP(X3876,'Drop-down_menus'!$D$2:$E$13,2,FALSE),IF(_xlpm.x=0,"",_xlpm.x)))</f>
        <v/>
      </c>
      <c r="AB3876" s="14" t="s">
        <v>519</v>
      </c>
      <c r="AC3876" s="14" t="s">
        <v>523</v>
      </c>
      <c r="AD3876" s="46" t="s">
        <v>222</v>
      </c>
      <c r="AE3876" s="46" t="s">
        <v>28</v>
      </c>
      <c r="AF3876" s="46" t="s">
        <v>42</v>
      </c>
      <c r="AG3876" s="46" t="str">
        <f>IF(AE3876="","",_xlfn.LET(_xlpm.x,VLOOKUP(AE3876,'Drop-down_menus'!$D$2:$E$13,2,FALSE),IF(_xlpm.x=0,"",_xlpm.x)))</f>
        <v>https://orcid.org/0000-0002-9037-7623</v>
      </c>
      <c r="AH3876" s="46" t="str">
        <f>IF(AF3876="","",_xlfn.LET(_xlpm.x,VLOOKUP(AF3876,'Drop-down_menus'!$D$2:$E$13,2,FALSE),IF(_xlpm.x=0,"",_xlpm.x)))</f>
        <v/>
      </c>
    </row>
    <row r="3877" spans="1:34" ht="15" customHeight="1">
      <c r="A3877">
        <v>2963</v>
      </c>
      <c r="B3877" s="2">
        <v>4932</v>
      </c>
      <c r="C3877" s="2" t="s">
        <v>907</v>
      </c>
      <c r="D3877" s="46" t="b">
        <f>COUNTIF(Events!$B$2:$B$171, C3877) &gt; 0</f>
        <v>1</v>
      </c>
      <c r="E3877" s="46" t="s">
        <v>215</v>
      </c>
      <c r="F3877" s="15" t="s">
        <v>521</v>
      </c>
      <c r="G3877" s="15"/>
      <c r="H3877" s="15"/>
      <c r="I3877" s="15"/>
      <c r="J3877" s="46" t="str">
        <f>IF(I3877="","",_xlfn.LET(_xlpm.x,VLOOKUP(I3877,'2026-01-09_taxon-match'!$A$2:$N$81,4,FALSE),IF(_xlpm.x=0,"",_xlpm.x)))</f>
        <v/>
      </c>
      <c r="K3877" s="15"/>
      <c r="L3877" s="46" t="str">
        <f>IF(I3877="","",_xlfn.LET(_xlpm.x,VLOOKUP(I3877,'2026-01-09_taxon-match'!$A$2:$N$81,3,FALSE),IF(_xlpm.x=0,"",_xlpm.x)))</f>
        <v/>
      </c>
      <c r="M3877" s="46" t="str">
        <f>IF($I3877="","",_xlfn.LET(_xlpm.x,VLOOKUP($I3877,'2026-01-09_taxon-match'!$A$2:$N$81,5,FALSE),IF(_xlpm.x=0,"",_xlpm.x)))</f>
        <v/>
      </c>
      <c r="N3877" s="46" t="str">
        <f>IF($I3877="","",_xlfn.LET(_xlpm.x,VLOOKUP($I3877,'2026-01-09_taxon-match'!$A$2:$N$81,6,FALSE),IF(_xlpm.x=0,"",_xlpm.x)))</f>
        <v/>
      </c>
      <c r="O3877" s="46" t="str">
        <f>IF($I3877="","",_xlfn.LET(_xlpm.x,VLOOKUP($I3877,'2026-01-09_taxon-match'!$A$2:$N$81,7,FALSE),IF(_xlpm.x=0,"",_xlpm.x)))</f>
        <v/>
      </c>
      <c r="P3877" s="46" t="str">
        <f>IF($I3877="","",_xlfn.LET(_xlpm.x,VLOOKUP($I3877,'2026-01-09_taxon-match'!$A$2:$N$81,8,FALSE),IF(_xlpm.x=0,"",_xlpm.x)))</f>
        <v/>
      </c>
      <c r="Q3877" s="46" t="str">
        <f>IF($I3877="","",_xlfn.LET(_xlpm.x,VLOOKUP($I3877,'2026-01-09_taxon-match'!$A$2:$N$81,9,FALSE),IF(_xlpm.x=0,"",_xlpm.x)))</f>
        <v/>
      </c>
      <c r="R3877" s="46" t="str">
        <f>IF($I3877="","",_xlfn.LET(_xlpm.x,VLOOKUP($I3877,'2026-01-09_taxon-match'!$A$2:$N$81,10,FALSE),IF(_xlpm.x=0,"",_xlpm.x)))</f>
        <v/>
      </c>
      <c r="S3877" s="46" t="str">
        <f>IF($I3877="","",_xlfn.LET(_xlpm.x,VLOOKUP($I3877,'2026-01-09_taxon-match'!$A$2:$N$81,11,FALSE),IF(_xlpm.x=0,"",_xlpm.x)))</f>
        <v/>
      </c>
      <c r="T3877" s="46" t="str">
        <f>IF($I3877="","",_xlfn.LET(_xlpm.x,VLOOKUP($I3877,'2026-01-09_taxon-match'!$A$2:$N$81,13,FALSE),IF(_xlpm.x=0,"",_xlpm.x)))</f>
        <v/>
      </c>
      <c r="U3877" s="15"/>
      <c r="V3877" s="46" t="s">
        <v>221</v>
      </c>
      <c r="W3877" s="15"/>
      <c r="X3877" s="15"/>
      <c r="Y3877" s="46" t="str">
        <f>IF(V3877="","",_xlfn.LET(_xlpm.x,VLOOKUP(V3877,'Drop-down_menus'!$D$2:$E$13,2,FALSE),IF(_xlpm.x=0,"",_xlpm.x)))</f>
        <v>https://orcid.org/0000-0002-5199-9817</v>
      </c>
      <c r="Z3877" s="46" t="str">
        <f>IF(W3877="","",_xlfn.LET(_xlpm.x,VLOOKUP(W3877,'Drop-down_menus'!$D$2:$E$13,2,FALSE),IF(_xlpm.x=0,"",_xlpm.x)))</f>
        <v/>
      </c>
      <c r="AA3877" s="46" t="str">
        <f>IF(X3877="","",_xlfn.LET(_xlpm.x,VLOOKUP(X3877,'Drop-down_menus'!$D$2:$E$13,2,FALSE),IF(_xlpm.x=0,"",_xlpm.x)))</f>
        <v/>
      </c>
      <c r="AB3877" s="14" t="s">
        <v>519</v>
      </c>
      <c r="AC3877" s="14" t="s">
        <v>522</v>
      </c>
      <c r="AD3877" s="46" t="s">
        <v>222</v>
      </c>
      <c r="AE3877" s="46" t="s">
        <v>28</v>
      </c>
      <c r="AF3877" s="46" t="s">
        <v>42</v>
      </c>
      <c r="AG3877" s="46" t="str">
        <f>IF(AE3877="","",_xlfn.LET(_xlpm.x,VLOOKUP(AE3877,'Drop-down_menus'!$D$2:$E$13,2,FALSE),IF(_xlpm.x=0,"",_xlpm.x)))</f>
        <v>https://orcid.org/0000-0002-9037-7623</v>
      </c>
      <c r="AH3877" s="46" t="str">
        <f>IF(AF3877="","",_xlfn.LET(_xlpm.x,VLOOKUP(AF3877,'Drop-down_menus'!$D$2:$E$13,2,FALSE),IF(_xlpm.x=0,"",_xlpm.x)))</f>
        <v/>
      </c>
    </row>
    <row r="3878" spans="1:34" ht="15" customHeight="1">
      <c r="A3878">
        <v>2963</v>
      </c>
      <c r="B3878" s="2">
        <v>4933</v>
      </c>
      <c r="C3878" s="2" t="s">
        <v>907</v>
      </c>
      <c r="D3878" s="46" t="b">
        <f>COUNTIF(Events!$B$2:$B$171, C3878) &gt; 0</f>
        <v>1</v>
      </c>
      <c r="E3878" s="46" t="s">
        <v>215</v>
      </c>
      <c r="F3878" s="15" t="s">
        <v>521</v>
      </c>
      <c r="G3878" s="15"/>
      <c r="H3878" s="15"/>
      <c r="I3878" s="15"/>
      <c r="J3878" s="46" t="str">
        <f>IF(I3878="","",_xlfn.LET(_xlpm.x,VLOOKUP(I3878,'2026-01-09_taxon-match'!$A$2:$N$81,4,FALSE),IF(_xlpm.x=0,"",_xlpm.x)))</f>
        <v/>
      </c>
      <c r="K3878" s="15"/>
      <c r="L3878" s="46" t="str">
        <f>IF(I3878="","",_xlfn.LET(_xlpm.x,VLOOKUP(I3878,'2026-01-09_taxon-match'!$A$2:$N$81,3,FALSE),IF(_xlpm.x=0,"",_xlpm.x)))</f>
        <v/>
      </c>
      <c r="M3878" s="46" t="str">
        <f>IF($I3878="","",_xlfn.LET(_xlpm.x,VLOOKUP($I3878,'2026-01-09_taxon-match'!$A$2:$N$81,5,FALSE),IF(_xlpm.x=0,"",_xlpm.x)))</f>
        <v/>
      </c>
      <c r="N3878" s="46" t="str">
        <f>IF($I3878="","",_xlfn.LET(_xlpm.x,VLOOKUP($I3878,'2026-01-09_taxon-match'!$A$2:$N$81,6,FALSE),IF(_xlpm.x=0,"",_xlpm.x)))</f>
        <v/>
      </c>
      <c r="O3878" s="46" t="str">
        <f>IF($I3878="","",_xlfn.LET(_xlpm.x,VLOOKUP($I3878,'2026-01-09_taxon-match'!$A$2:$N$81,7,FALSE),IF(_xlpm.x=0,"",_xlpm.x)))</f>
        <v/>
      </c>
      <c r="P3878" s="46" t="str">
        <f>IF($I3878="","",_xlfn.LET(_xlpm.x,VLOOKUP($I3878,'2026-01-09_taxon-match'!$A$2:$N$81,8,FALSE),IF(_xlpm.x=0,"",_xlpm.x)))</f>
        <v/>
      </c>
      <c r="Q3878" s="46" t="str">
        <f>IF($I3878="","",_xlfn.LET(_xlpm.x,VLOOKUP($I3878,'2026-01-09_taxon-match'!$A$2:$N$81,9,FALSE),IF(_xlpm.x=0,"",_xlpm.x)))</f>
        <v/>
      </c>
      <c r="R3878" s="46" t="str">
        <f>IF($I3878="","",_xlfn.LET(_xlpm.x,VLOOKUP($I3878,'2026-01-09_taxon-match'!$A$2:$N$81,10,FALSE),IF(_xlpm.x=0,"",_xlpm.x)))</f>
        <v/>
      </c>
      <c r="S3878" s="46" t="str">
        <f>IF($I3878="","",_xlfn.LET(_xlpm.x,VLOOKUP($I3878,'2026-01-09_taxon-match'!$A$2:$N$81,11,FALSE),IF(_xlpm.x=0,"",_xlpm.x)))</f>
        <v/>
      </c>
      <c r="T3878" s="46" t="str">
        <f>IF($I3878="","",_xlfn.LET(_xlpm.x,VLOOKUP($I3878,'2026-01-09_taxon-match'!$A$2:$N$81,13,FALSE),IF(_xlpm.x=0,"",_xlpm.x)))</f>
        <v/>
      </c>
      <c r="U3878" s="15"/>
      <c r="V3878" s="46" t="s">
        <v>221</v>
      </c>
      <c r="W3878" s="15"/>
      <c r="X3878" s="15"/>
      <c r="Y3878" s="46" t="str">
        <f>IF(V3878="","",_xlfn.LET(_xlpm.x,VLOOKUP(V3878,'Drop-down_menus'!$D$2:$E$13,2,FALSE),IF(_xlpm.x=0,"",_xlpm.x)))</f>
        <v>https://orcid.org/0000-0002-5199-9817</v>
      </c>
      <c r="Z3878" s="46" t="str">
        <f>IF(W3878="","",_xlfn.LET(_xlpm.x,VLOOKUP(W3878,'Drop-down_menus'!$D$2:$E$13,2,FALSE),IF(_xlpm.x=0,"",_xlpm.x)))</f>
        <v/>
      </c>
      <c r="AA3878" s="46" t="str">
        <f>IF(X3878="","",_xlfn.LET(_xlpm.x,VLOOKUP(X3878,'Drop-down_menus'!$D$2:$E$13,2,FALSE),IF(_xlpm.x=0,"",_xlpm.x)))</f>
        <v/>
      </c>
      <c r="AB3878" s="14" t="s">
        <v>519</v>
      </c>
      <c r="AC3878" s="14" t="s">
        <v>529</v>
      </c>
      <c r="AD3878" s="46" t="s">
        <v>222</v>
      </c>
      <c r="AE3878" s="46" t="s">
        <v>28</v>
      </c>
      <c r="AF3878" s="46" t="s">
        <v>42</v>
      </c>
      <c r="AG3878" s="46" t="str">
        <f>IF(AE3878="","",_xlfn.LET(_xlpm.x,VLOOKUP(AE3878,'Drop-down_menus'!$D$2:$E$13,2,FALSE),IF(_xlpm.x=0,"",_xlpm.x)))</f>
        <v>https://orcid.org/0000-0002-9037-7623</v>
      </c>
      <c r="AH3878" s="46" t="str">
        <f>IF(AF3878="","",_xlfn.LET(_xlpm.x,VLOOKUP(AF3878,'Drop-down_menus'!$D$2:$E$13,2,FALSE),IF(_xlpm.x=0,"",_xlpm.x)))</f>
        <v/>
      </c>
    </row>
    <row r="3879" spans="1:34" ht="15" customHeight="1">
      <c r="A3879">
        <v>2963</v>
      </c>
      <c r="B3879" s="2">
        <v>4934</v>
      </c>
      <c r="C3879" s="2" t="s">
        <v>907</v>
      </c>
      <c r="D3879" s="46" t="b">
        <f>COUNTIF(Events!$B$2:$B$171, C3879) &gt; 0</f>
        <v>1</v>
      </c>
      <c r="E3879" s="46" t="s">
        <v>215</v>
      </c>
      <c r="F3879" s="15" t="s">
        <v>521</v>
      </c>
      <c r="G3879" s="15"/>
      <c r="H3879" s="15"/>
      <c r="I3879" s="15"/>
      <c r="J3879" s="46" t="str">
        <f>IF(I3879="","",_xlfn.LET(_xlpm.x,VLOOKUP(I3879,'2026-01-09_taxon-match'!$A$2:$N$81,4,FALSE),IF(_xlpm.x=0,"",_xlpm.x)))</f>
        <v/>
      </c>
      <c r="K3879" s="15"/>
      <c r="L3879" s="46" t="str">
        <f>IF(I3879="","",_xlfn.LET(_xlpm.x,VLOOKUP(I3879,'2026-01-09_taxon-match'!$A$2:$N$81,3,FALSE),IF(_xlpm.x=0,"",_xlpm.x)))</f>
        <v/>
      </c>
      <c r="M3879" s="46" t="str">
        <f>IF($I3879="","",_xlfn.LET(_xlpm.x,VLOOKUP($I3879,'2026-01-09_taxon-match'!$A$2:$N$81,5,FALSE),IF(_xlpm.x=0,"",_xlpm.x)))</f>
        <v/>
      </c>
      <c r="N3879" s="46" t="str">
        <f>IF($I3879="","",_xlfn.LET(_xlpm.x,VLOOKUP($I3879,'2026-01-09_taxon-match'!$A$2:$N$81,6,FALSE),IF(_xlpm.x=0,"",_xlpm.x)))</f>
        <v/>
      </c>
      <c r="O3879" s="46" t="str">
        <f>IF($I3879="","",_xlfn.LET(_xlpm.x,VLOOKUP($I3879,'2026-01-09_taxon-match'!$A$2:$N$81,7,FALSE),IF(_xlpm.x=0,"",_xlpm.x)))</f>
        <v/>
      </c>
      <c r="P3879" s="46" t="str">
        <f>IF($I3879="","",_xlfn.LET(_xlpm.x,VLOOKUP($I3879,'2026-01-09_taxon-match'!$A$2:$N$81,8,FALSE),IF(_xlpm.x=0,"",_xlpm.x)))</f>
        <v/>
      </c>
      <c r="Q3879" s="46" t="str">
        <f>IF($I3879="","",_xlfn.LET(_xlpm.x,VLOOKUP($I3879,'2026-01-09_taxon-match'!$A$2:$N$81,9,FALSE),IF(_xlpm.x=0,"",_xlpm.x)))</f>
        <v/>
      </c>
      <c r="R3879" s="46" t="str">
        <f>IF($I3879="","",_xlfn.LET(_xlpm.x,VLOOKUP($I3879,'2026-01-09_taxon-match'!$A$2:$N$81,10,FALSE),IF(_xlpm.x=0,"",_xlpm.x)))</f>
        <v/>
      </c>
      <c r="S3879" s="46" t="str">
        <f>IF($I3879="","",_xlfn.LET(_xlpm.x,VLOOKUP($I3879,'2026-01-09_taxon-match'!$A$2:$N$81,11,FALSE),IF(_xlpm.x=0,"",_xlpm.x)))</f>
        <v/>
      </c>
      <c r="T3879" s="46" t="str">
        <f>IF($I3879="","",_xlfn.LET(_xlpm.x,VLOOKUP($I3879,'2026-01-09_taxon-match'!$A$2:$N$81,13,FALSE),IF(_xlpm.x=0,"",_xlpm.x)))</f>
        <v/>
      </c>
      <c r="U3879" s="15"/>
      <c r="V3879" s="46" t="s">
        <v>221</v>
      </c>
      <c r="W3879" s="15"/>
      <c r="X3879" s="15"/>
      <c r="Y3879" s="46" t="str">
        <f>IF(V3879="","",_xlfn.LET(_xlpm.x,VLOOKUP(V3879,'Drop-down_menus'!$D$2:$E$13,2,FALSE),IF(_xlpm.x=0,"",_xlpm.x)))</f>
        <v>https://orcid.org/0000-0002-5199-9817</v>
      </c>
      <c r="Z3879" s="46" t="str">
        <f>IF(W3879="","",_xlfn.LET(_xlpm.x,VLOOKUP(W3879,'Drop-down_menus'!$D$2:$E$13,2,FALSE),IF(_xlpm.x=0,"",_xlpm.x)))</f>
        <v/>
      </c>
      <c r="AA3879" s="46" t="str">
        <f>IF(X3879="","",_xlfn.LET(_xlpm.x,VLOOKUP(X3879,'Drop-down_menus'!$D$2:$E$13,2,FALSE),IF(_xlpm.x=0,"",_xlpm.x)))</f>
        <v/>
      </c>
      <c r="AB3879" s="14" t="s">
        <v>519</v>
      </c>
      <c r="AC3879" s="14" t="s">
        <v>522</v>
      </c>
      <c r="AD3879" s="46" t="s">
        <v>222</v>
      </c>
      <c r="AE3879" s="46" t="s">
        <v>28</v>
      </c>
      <c r="AF3879" s="46" t="s">
        <v>42</v>
      </c>
      <c r="AG3879" s="46" t="str">
        <f>IF(AE3879="","",_xlfn.LET(_xlpm.x,VLOOKUP(AE3879,'Drop-down_menus'!$D$2:$E$13,2,FALSE),IF(_xlpm.x=0,"",_xlpm.x)))</f>
        <v>https://orcid.org/0000-0002-9037-7623</v>
      </c>
      <c r="AH3879" s="46" t="str">
        <f>IF(AF3879="","",_xlfn.LET(_xlpm.x,VLOOKUP(AF3879,'Drop-down_menus'!$D$2:$E$13,2,FALSE),IF(_xlpm.x=0,"",_xlpm.x)))</f>
        <v/>
      </c>
    </row>
    <row r="3880" spans="1:34" ht="15" customHeight="1">
      <c r="A3880">
        <v>2963</v>
      </c>
      <c r="B3880" s="2">
        <v>4935</v>
      </c>
      <c r="C3880" s="2" t="s">
        <v>907</v>
      </c>
      <c r="D3880" s="46" t="b">
        <f>COUNTIF(Events!$B$2:$B$171, C3880) &gt; 0</f>
        <v>1</v>
      </c>
      <c r="E3880" s="15" t="s">
        <v>530</v>
      </c>
      <c r="F3880" s="15" t="s">
        <v>531</v>
      </c>
      <c r="G3880" s="15"/>
      <c r="H3880" s="15"/>
      <c r="I3880" s="15"/>
      <c r="J3880" s="46" t="str">
        <f>IF(I3880="","",_xlfn.LET(_xlpm.x,VLOOKUP(I3880,'2026-01-09_taxon-match'!$A$2:$N$81,4,FALSE),IF(_xlpm.x=0,"",_xlpm.x)))</f>
        <v/>
      </c>
      <c r="K3880" s="15"/>
      <c r="L3880" s="46" t="str">
        <f>IF(I3880="","",_xlfn.LET(_xlpm.x,VLOOKUP(I3880,'2026-01-09_taxon-match'!$A$2:$N$81,3,FALSE),IF(_xlpm.x=0,"",_xlpm.x)))</f>
        <v/>
      </c>
      <c r="M3880" s="46" t="str">
        <f>IF($I3880="","",_xlfn.LET(_xlpm.x,VLOOKUP($I3880,'2026-01-09_taxon-match'!$A$2:$N$81,5,FALSE),IF(_xlpm.x=0,"",_xlpm.x)))</f>
        <v/>
      </c>
      <c r="N3880" s="46" t="str">
        <f>IF($I3880="","",_xlfn.LET(_xlpm.x,VLOOKUP($I3880,'2026-01-09_taxon-match'!$A$2:$N$81,6,FALSE),IF(_xlpm.x=0,"",_xlpm.x)))</f>
        <v/>
      </c>
      <c r="O3880" s="46" t="str">
        <f>IF($I3880="","",_xlfn.LET(_xlpm.x,VLOOKUP($I3880,'2026-01-09_taxon-match'!$A$2:$N$81,7,FALSE),IF(_xlpm.x=0,"",_xlpm.x)))</f>
        <v/>
      </c>
      <c r="P3880" s="46" t="str">
        <f>IF($I3880="","",_xlfn.LET(_xlpm.x,VLOOKUP($I3880,'2026-01-09_taxon-match'!$A$2:$N$81,8,FALSE),IF(_xlpm.x=0,"",_xlpm.x)))</f>
        <v/>
      </c>
      <c r="Q3880" s="46" t="str">
        <f>IF($I3880="","",_xlfn.LET(_xlpm.x,VLOOKUP($I3880,'2026-01-09_taxon-match'!$A$2:$N$81,9,FALSE),IF(_xlpm.x=0,"",_xlpm.x)))</f>
        <v/>
      </c>
      <c r="R3880" s="46" t="str">
        <f>IF($I3880="","",_xlfn.LET(_xlpm.x,VLOOKUP($I3880,'2026-01-09_taxon-match'!$A$2:$N$81,10,FALSE),IF(_xlpm.x=0,"",_xlpm.x)))</f>
        <v/>
      </c>
      <c r="S3880" s="46" t="str">
        <f>IF($I3880="","",_xlfn.LET(_xlpm.x,VLOOKUP($I3880,'2026-01-09_taxon-match'!$A$2:$N$81,11,FALSE),IF(_xlpm.x=0,"",_xlpm.x)))</f>
        <v/>
      </c>
      <c r="T3880" s="46" t="str">
        <f>IF($I3880="","",_xlfn.LET(_xlpm.x,VLOOKUP($I3880,'2026-01-09_taxon-match'!$A$2:$N$81,13,FALSE),IF(_xlpm.x=0,"",_xlpm.x)))</f>
        <v/>
      </c>
      <c r="U3880" s="15"/>
      <c r="V3880" s="46" t="s">
        <v>221</v>
      </c>
      <c r="W3880" s="15"/>
      <c r="X3880" s="15"/>
      <c r="Y3880" s="46" t="str">
        <f>IF(V3880="","",_xlfn.LET(_xlpm.x,VLOOKUP(V3880,'Drop-down_menus'!$D$2:$E$13,2,FALSE),IF(_xlpm.x=0,"",_xlpm.x)))</f>
        <v>https://orcid.org/0000-0002-5199-9817</v>
      </c>
      <c r="Z3880" s="46" t="str">
        <f>IF(W3880="","",_xlfn.LET(_xlpm.x,VLOOKUP(W3880,'Drop-down_menus'!$D$2:$E$13,2,FALSE),IF(_xlpm.x=0,"",_xlpm.x)))</f>
        <v/>
      </c>
      <c r="AA3880" s="46" t="str">
        <f>IF(X3880="","",_xlfn.LET(_xlpm.x,VLOOKUP(X3880,'Drop-down_menus'!$D$2:$E$13,2,FALSE),IF(_xlpm.x=0,"",_xlpm.x)))</f>
        <v/>
      </c>
      <c r="AB3880" s="14" t="s">
        <v>245</v>
      </c>
      <c r="AC3880" s="14"/>
      <c r="AD3880" s="46" t="s">
        <v>222</v>
      </c>
      <c r="AE3880" s="46" t="s">
        <v>28</v>
      </c>
      <c r="AF3880" s="46" t="s">
        <v>42</v>
      </c>
      <c r="AG3880" s="46" t="str">
        <f>IF(AE3880="","",_xlfn.LET(_xlpm.x,VLOOKUP(AE3880,'Drop-down_menus'!$D$2:$E$13,2,FALSE),IF(_xlpm.x=0,"",_xlpm.x)))</f>
        <v>https://orcid.org/0000-0002-9037-7623</v>
      </c>
      <c r="AH3880" s="46" t="str">
        <f>IF(AF3880="","",_xlfn.LET(_xlpm.x,VLOOKUP(AF3880,'Drop-down_menus'!$D$2:$E$13,2,FALSE),IF(_xlpm.x=0,"",_xlpm.x)))</f>
        <v/>
      </c>
    </row>
    <row r="3881" spans="1:34" ht="15" customHeight="1">
      <c r="A3881">
        <v>2963</v>
      </c>
      <c r="B3881" s="2">
        <v>4936</v>
      </c>
      <c r="C3881" s="2" t="s">
        <v>907</v>
      </c>
      <c r="D3881" s="46" t="b">
        <f>COUNTIF(Events!$B$2:$B$171, C3881) &gt; 0</f>
        <v>1</v>
      </c>
      <c r="E3881" s="15" t="s">
        <v>164</v>
      </c>
      <c r="F3881" s="15" t="s">
        <v>1082</v>
      </c>
      <c r="G3881" s="15"/>
      <c r="H3881" s="15"/>
      <c r="I3881" s="15"/>
      <c r="J3881" s="46" t="str">
        <f>IF(I3881="","",_xlfn.LET(_xlpm.x,VLOOKUP(I3881,'2026-01-09_taxon-match'!$A$2:$N$81,4,FALSE),IF(_xlpm.x=0,"",_xlpm.x)))</f>
        <v/>
      </c>
      <c r="K3881" s="15"/>
      <c r="L3881" s="46" t="str">
        <f>IF(I3881="","",_xlfn.LET(_xlpm.x,VLOOKUP(I3881,'2026-01-09_taxon-match'!$A$2:$N$81,3,FALSE),IF(_xlpm.x=0,"",_xlpm.x)))</f>
        <v/>
      </c>
      <c r="M3881" s="46" t="str">
        <f>IF($I3881="","",_xlfn.LET(_xlpm.x,VLOOKUP($I3881,'2026-01-09_taxon-match'!$A$2:$N$81,5,FALSE),IF(_xlpm.x=0,"",_xlpm.x)))</f>
        <v/>
      </c>
      <c r="N3881" s="46" t="str">
        <f>IF($I3881="","",_xlfn.LET(_xlpm.x,VLOOKUP($I3881,'2026-01-09_taxon-match'!$A$2:$N$81,6,FALSE),IF(_xlpm.x=0,"",_xlpm.x)))</f>
        <v/>
      </c>
      <c r="O3881" s="46" t="str">
        <f>IF($I3881="","",_xlfn.LET(_xlpm.x,VLOOKUP($I3881,'2026-01-09_taxon-match'!$A$2:$N$81,7,FALSE),IF(_xlpm.x=0,"",_xlpm.x)))</f>
        <v/>
      </c>
      <c r="P3881" s="46" t="str">
        <f>IF($I3881="","",_xlfn.LET(_xlpm.x,VLOOKUP($I3881,'2026-01-09_taxon-match'!$A$2:$N$81,8,FALSE),IF(_xlpm.x=0,"",_xlpm.x)))</f>
        <v/>
      </c>
      <c r="Q3881" s="46" t="str">
        <f>IF($I3881="","",_xlfn.LET(_xlpm.x,VLOOKUP($I3881,'2026-01-09_taxon-match'!$A$2:$N$81,9,FALSE),IF(_xlpm.x=0,"",_xlpm.x)))</f>
        <v/>
      </c>
      <c r="R3881" s="46" t="str">
        <f>IF($I3881="","",_xlfn.LET(_xlpm.x,VLOOKUP($I3881,'2026-01-09_taxon-match'!$A$2:$N$81,10,FALSE),IF(_xlpm.x=0,"",_xlpm.x)))</f>
        <v/>
      </c>
      <c r="S3881" s="46" t="str">
        <f>IF($I3881="","",_xlfn.LET(_xlpm.x,VLOOKUP($I3881,'2026-01-09_taxon-match'!$A$2:$N$81,11,FALSE),IF(_xlpm.x=0,"",_xlpm.x)))</f>
        <v/>
      </c>
      <c r="T3881" s="46" t="str">
        <f>IF($I3881="","",_xlfn.LET(_xlpm.x,VLOOKUP($I3881,'2026-01-09_taxon-match'!$A$2:$N$81,13,FALSE),IF(_xlpm.x=0,"",_xlpm.x)))</f>
        <v/>
      </c>
      <c r="U3881" s="15"/>
      <c r="V3881" s="46" t="s">
        <v>221</v>
      </c>
      <c r="W3881" s="15"/>
      <c r="X3881" s="15"/>
      <c r="Y3881" s="46" t="str">
        <f>IF(V3881="","",_xlfn.LET(_xlpm.x,VLOOKUP(V3881,'Drop-down_menus'!$D$2:$E$13,2,FALSE),IF(_xlpm.x=0,"",_xlpm.x)))</f>
        <v>https://orcid.org/0000-0002-5199-9817</v>
      </c>
      <c r="Z3881" s="46" t="str">
        <f>IF(W3881="","",_xlfn.LET(_xlpm.x,VLOOKUP(W3881,'Drop-down_menus'!$D$2:$E$13,2,FALSE),IF(_xlpm.x=0,"",_xlpm.x)))</f>
        <v/>
      </c>
      <c r="AA3881" s="46" t="str">
        <f>IF(X3881="","",_xlfn.LET(_xlpm.x,VLOOKUP(X3881,'Drop-down_menus'!$D$2:$E$13,2,FALSE),IF(_xlpm.x=0,"",_xlpm.x)))</f>
        <v/>
      </c>
      <c r="AB3881" s="14" t="s">
        <v>197</v>
      </c>
      <c r="AC3881" s="14"/>
      <c r="AD3881" s="46" t="s">
        <v>222</v>
      </c>
      <c r="AE3881" s="46" t="s">
        <v>28</v>
      </c>
      <c r="AF3881" s="46" t="s">
        <v>42</v>
      </c>
      <c r="AG3881" s="46" t="str">
        <f>IF(AE3881="","",_xlfn.LET(_xlpm.x,VLOOKUP(AE3881,'Drop-down_menus'!$D$2:$E$13,2,FALSE),IF(_xlpm.x=0,"",_xlpm.x)))</f>
        <v>https://orcid.org/0000-0002-9037-7623</v>
      </c>
      <c r="AH3881" s="46" t="str">
        <f>IF(AF3881="","",_xlfn.LET(_xlpm.x,VLOOKUP(AF3881,'Drop-down_menus'!$D$2:$E$13,2,FALSE),IF(_xlpm.x=0,"",_xlpm.x)))</f>
        <v/>
      </c>
    </row>
    <row r="3882" spans="1:34" ht="15" customHeight="1">
      <c r="A3882">
        <v>2963</v>
      </c>
      <c r="B3882" s="2">
        <v>4937</v>
      </c>
      <c r="C3882" s="2" t="s">
        <v>907</v>
      </c>
      <c r="D3882" s="46" t="b">
        <f>COUNTIF(Events!$B$2:$B$171, C3882) &gt; 0</f>
        <v>1</v>
      </c>
      <c r="E3882" s="15" t="s">
        <v>164</v>
      </c>
      <c r="F3882" s="15" t="s">
        <v>1082</v>
      </c>
      <c r="G3882" s="15"/>
      <c r="H3882" s="15"/>
      <c r="I3882" s="15"/>
      <c r="J3882" s="46" t="str">
        <f>IF(I3882="","",_xlfn.LET(_xlpm.x,VLOOKUP(I3882,'2026-01-09_taxon-match'!$A$2:$N$81,4,FALSE),IF(_xlpm.x=0,"",_xlpm.x)))</f>
        <v/>
      </c>
      <c r="K3882" s="15"/>
      <c r="L3882" s="46" t="str">
        <f>IF(I3882="","",_xlfn.LET(_xlpm.x,VLOOKUP(I3882,'2026-01-09_taxon-match'!$A$2:$N$81,3,FALSE),IF(_xlpm.x=0,"",_xlpm.x)))</f>
        <v/>
      </c>
      <c r="M3882" s="46" t="str">
        <f>IF($I3882="","",_xlfn.LET(_xlpm.x,VLOOKUP($I3882,'2026-01-09_taxon-match'!$A$2:$N$81,5,FALSE),IF(_xlpm.x=0,"",_xlpm.x)))</f>
        <v/>
      </c>
      <c r="N3882" s="46" t="str">
        <f>IF($I3882="","",_xlfn.LET(_xlpm.x,VLOOKUP($I3882,'2026-01-09_taxon-match'!$A$2:$N$81,6,FALSE),IF(_xlpm.x=0,"",_xlpm.x)))</f>
        <v/>
      </c>
      <c r="O3882" s="46" t="str">
        <f>IF($I3882="","",_xlfn.LET(_xlpm.x,VLOOKUP($I3882,'2026-01-09_taxon-match'!$A$2:$N$81,7,FALSE),IF(_xlpm.x=0,"",_xlpm.x)))</f>
        <v/>
      </c>
      <c r="P3882" s="46" t="str">
        <f>IF($I3882="","",_xlfn.LET(_xlpm.x,VLOOKUP($I3882,'2026-01-09_taxon-match'!$A$2:$N$81,8,FALSE),IF(_xlpm.x=0,"",_xlpm.x)))</f>
        <v/>
      </c>
      <c r="Q3882" s="46" t="str">
        <f>IF($I3882="","",_xlfn.LET(_xlpm.x,VLOOKUP($I3882,'2026-01-09_taxon-match'!$A$2:$N$81,9,FALSE),IF(_xlpm.x=0,"",_xlpm.x)))</f>
        <v/>
      </c>
      <c r="R3882" s="46" t="str">
        <f>IF($I3882="","",_xlfn.LET(_xlpm.x,VLOOKUP($I3882,'2026-01-09_taxon-match'!$A$2:$N$81,10,FALSE),IF(_xlpm.x=0,"",_xlpm.x)))</f>
        <v/>
      </c>
      <c r="S3882" s="46" t="str">
        <f>IF($I3882="","",_xlfn.LET(_xlpm.x,VLOOKUP($I3882,'2026-01-09_taxon-match'!$A$2:$N$81,11,FALSE),IF(_xlpm.x=0,"",_xlpm.x)))</f>
        <v/>
      </c>
      <c r="T3882" s="46" t="str">
        <f>IF($I3882="","",_xlfn.LET(_xlpm.x,VLOOKUP($I3882,'2026-01-09_taxon-match'!$A$2:$N$81,13,FALSE),IF(_xlpm.x=0,"",_xlpm.x)))</f>
        <v/>
      </c>
      <c r="U3882" s="15"/>
      <c r="V3882" s="46" t="s">
        <v>221</v>
      </c>
      <c r="W3882" s="15"/>
      <c r="X3882" s="15"/>
      <c r="Y3882" s="46" t="str">
        <f>IF(V3882="","",_xlfn.LET(_xlpm.x,VLOOKUP(V3882,'Drop-down_menus'!$D$2:$E$13,2,FALSE),IF(_xlpm.x=0,"",_xlpm.x)))</f>
        <v>https://orcid.org/0000-0002-5199-9817</v>
      </c>
      <c r="Z3882" s="46" t="str">
        <f>IF(W3882="","",_xlfn.LET(_xlpm.x,VLOOKUP(W3882,'Drop-down_menus'!$D$2:$E$13,2,FALSE),IF(_xlpm.x=0,"",_xlpm.x)))</f>
        <v/>
      </c>
      <c r="AA3882" s="46" t="str">
        <f>IF(X3882="","",_xlfn.LET(_xlpm.x,VLOOKUP(X3882,'Drop-down_menus'!$D$2:$E$13,2,FALSE),IF(_xlpm.x=0,"",_xlpm.x)))</f>
        <v/>
      </c>
      <c r="AB3882" s="14" t="s">
        <v>197</v>
      </c>
      <c r="AC3882" s="14"/>
      <c r="AD3882" s="46" t="s">
        <v>222</v>
      </c>
      <c r="AE3882" s="46" t="s">
        <v>28</v>
      </c>
      <c r="AF3882" s="46" t="s">
        <v>42</v>
      </c>
      <c r="AG3882" s="46" t="str">
        <f>IF(AE3882="","",_xlfn.LET(_xlpm.x,VLOOKUP(AE3882,'Drop-down_menus'!$D$2:$E$13,2,FALSE),IF(_xlpm.x=0,"",_xlpm.x)))</f>
        <v>https://orcid.org/0000-0002-9037-7623</v>
      </c>
      <c r="AH3882" s="46" t="str">
        <f>IF(AF3882="","",_xlfn.LET(_xlpm.x,VLOOKUP(AF3882,'Drop-down_menus'!$D$2:$E$13,2,FALSE),IF(_xlpm.x=0,"",_xlpm.x)))</f>
        <v/>
      </c>
    </row>
    <row r="3883" spans="1:34" ht="15" customHeight="1">
      <c r="A3883">
        <v>2963</v>
      </c>
      <c r="B3883" s="2">
        <v>4938</v>
      </c>
      <c r="C3883" s="2" t="s">
        <v>907</v>
      </c>
      <c r="D3883" s="46" t="b">
        <f>COUNTIF(Events!$B$2:$B$171, C3883) &gt; 0</f>
        <v>1</v>
      </c>
      <c r="E3883" s="15" t="s">
        <v>164</v>
      </c>
      <c r="F3883" s="15" t="s">
        <v>1082</v>
      </c>
      <c r="G3883" s="15"/>
      <c r="H3883" s="15"/>
      <c r="I3883" s="15"/>
      <c r="J3883" s="46" t="str">
        <f>IF(I3883="","",_xlfn.LET(_xlpm.x,VLOOKUP(I3883,'2026-01-09_taxon-match'!$A$2:$N$81,4,FALSE),IF(_xlpm.x=0,"",_xlpm.x)))</f>
        <v/>
      </c>
      <c r="K3883" s="15"/>
      <c r="L3883" s="46" t="str">
        <f>IF(I3883="","",_xlfn.LET(_xlpm.x,VLOOKUP(I3883,'2026-01-09_taxon-match'!$A$2:$N$81,3,FALSE),IF(_xlpm.x=0,"",_xlpm.x)))</f>
        <v/>
      </c>
      <c r="M3883" s="46" t="str">
        <f>IF($I3883="","",_xlfn.LET(_xlpm.x,VLOOKUP($I3883,'2026-01-09_taxon-match'!$A$2:$N$81,5,FALSE),IF(_xlpm.x=0,"",_xlpm.x)))</f>
        <v/>
      </c>
      <c r="N3883" s="46" t="str">
        <f>IF($I3883="","",_xlfn.LET(_xlpm.x,VLOOKUP($I3883,'2026-01-09_taxon-match'!$A$2:$N$81,6,FALSE),IF(_xlpm.x=0,"",_xlpm.x)))</f>
        <v/>
      </c>
      <c r="O3883" s="46" t="str">
        <f>IF($I3883="","",_xlfn.LET(_xlpm.x,VLOOKUP($I3883,'2026-01-09_taxon-match'!$A$2:$N$81,7,FALSE),IF(_xlpm.x=0,"",_xlpm.x)))</f>
        <v/>
      </c>
      <c r="P3883" s="46" t="str">
        <f>IF($I3883="","",_xlfn.LET(_xlpm.x,VLOOKUP($I3883,'2026-01-09_taxon-match'!$A$2:$N$81,8,FALSE),IF(_xlpm.x=0,"",_xlpm.x)))</f>
        <v/>
      </c>
      <c r="Q3883" s="46" t="str">
        <f>IF($I3883="","",_xlfn.LET(_xlpm.x,VLOOKUP($I3883,'2026-01-09_taxon-match'!$A$2:$N$81,9,FALSE),IF(_xlpm.x=0,"",_xlpm.x)))</f>
        <v/>
      </c>
      <c r="R3883" s="46" t="str">
        <f>IF($I3883="","",_xlfn.LET(_xlpm.x,VLOOKUP($I3883,'2026-01-09_taxon-match'!$A$2:$N$81,10,FALSE),IF(_xlpm.x=0,"",_xlpm.x)))</f>
        <v/>
      </c>
      <c r="S3883" s="46" t="str">
        <f>IF($I3883="","",_xlfn.LET(_xlpm.x,VLOOKUP($I3883,'2026-01-09_taxon-match'!$A$2:$N$81,11,FALSE),IF(_xlpm.x=0,"",_xlpm.x)))</f>
        <v/>
      </c>
      <c r="T3883" s="46" t="str">
        <f>IF($I3883="","",_xlfn.LET(_xlpm.x,VLOOKUP($I3883,'2026-01-09_taxon-match'!$A$2:$N$81,13,FALSE),IF(_xlpm.x=0,"",_xlpm.x)))</f>
        <v/>
      </c>
      <c r="U3883" s="15"/>
      <c r="V3883" s="46" t="s">
        <v>221</v>
      </c>
      <c r="W3883" s="15"/>
      <c r="X3883" s="15"/>
      <c r="Y3883" s="46" t="str">
        <f>IF(V3883="","",_xlfn.LET(_xlpm.x,VLOOKUP(V3883,'Drop-down_menus'!$D$2:$E$13,2,FALSE),IF(_xlpm.x=0,"",_xlpm.x)))</f>
        <v>https://orcid.org/0000-0002-5199-9817</v>
      </c>
      <c r="Z3883" s="46" t="str">
        <f>IF(W3883="","",_xlfn.LET(_xlpm.x,VLOOKUP(W3883,'Drop-down_menus'!$D$2:$E$13,2,FALSE),IF(_xlpm.x=0,"",_xlpm.x)))</f>
        <v/>
      </c>
      <c r="AA3883" s="46" t="str">
        <f>IF(X3883="","",_xlfn.LET(_xlpm.x,VLOOKUP(X3883,'Drop-down_menus'!$D$2:$E$13,2,FALSE),IF(_xlpm.x=0,"",_xlpm.x)))</f>
        <v/>
      </c>
      <c r="AB3883" s="14" t="s">
        <v>197</v>
      </c>
      <c r="AC3883" s="14"/>
      <c r="AD3883" s="46" t="s">
        <v>222</v>
      </c>
      <c r="AE3883" s="46" t="s">
        <v>28</v>
      </c>
      <c r="AF3883" s="46" t="s">
        <v>42</v>
      </c>
      <c r="AG3883" s="46" t="str">
        <f>IF(AE3883="","",_xlfn.LET(_xlpm.x,VLOOKUP(AE3883,'Drop-down_menus'!$D$2:$E$13,2,FALSE),IF(_xlpm.x=0,"",_xlpm.x)))</f>
        <v>https://orcid.org/0000-0002-9037-7623</v>
      </c>
      <c r="AH3883" s="46" t="str">
        <f>IF(AF3883="","",_xlfn.LET(_xlpm.x,VLOOKUP(AF3883,'Drop-down_menus'!$D$2:$E$13,2,FALSE),IF(_xlpm.x=0,"",_xlpm.x)))</f>
        <v/>
      </c>
    </row>
    <row r="3884" spans="1:34" ht="15" customHeight="1">
      <c r="A3884">
        <v>2963</v>
      </c>
      <c r="B3884" s="2">
        <v>4939</v>
      </c>
      <c r="C3884" s="2" t="s">
        <v>907</v>
      </c>
      <c r="D3884" s="46" t="b">
        <f>COUNTIF(Events!$B$2:$B$171, C3884) &gt; 0</f>
        <v>1</v>
      </c>
      <c r="E3884" s="15" t="s">
        <v>164</v>
      </c>
      <c r="F3884" s="15" t="s">
        <v>1082</v>
      </c>
      <c r="G3884" s="15"/>
      <c r="H3884" s="15"/>
      <c r="I3884" s="15"/>
      <c r="J3884" s="46" t="str">
        <f>IF(I3884="","",_xlfn.LET(_xlpm.x,VLOOKUP(I3884,'2026-01-09_taxon-match'!$A$2:$N$81,4,FALSE),IF(_xlpm.x=0,"",_xlpm.x)))</f>
        <v/>
      </c>
      <c r="K3884" s="15"/>
      <c r="L3884" s="46" t="str">
        <f>IF(I3884="","",_xlfn.LET(_xlpm.x,VLOOKUP(I3884,'2026-01-09_taxon-match'!$A$2:$N$81,3,FALSE),IF(_xlpm.x=0,"",_xlpm.x)))</f>
        <v/>
      </c>
      <c r="M3884" s="46" t="str">
        <f>IF($I3884="","",_xlfn.LET(_xlpm.x,VLOOKUP($I3884,'2026-01-09_taxon-match'!$A$2:$N$81,5,FALSE),IF(_xlpm.x=0,"",_xlpm.x)))</f>
        <v/>
      </c>
      <c r="N3884" s="46" t="str">
        <f>IF($I3884="","",_xlfn.LET(_xlpm.x,VLOOKUP($I3884,'2026-01-09_taxon-match'!$A$2:$N$81,6,FALSE),IF(_xlpm.x=0,"",_xlpm.x)))</f>
        <v/>
      </c>
      <c r="O3884" s="46" t="str">
        <f>IF($I3884="","",_xlfn.LET(_xlpm.x,VLOOKUP($I3884,'2026-01-09_taxon-match'!$A$2:$N$81,7,FALSE),IF(_xlpm.x=0,"",_xlpm.x)))</f>
        <v/>
      </c>
      <c r="P3884" s="46" t="str">
        <f>IF($I3884="","",_xlfn.LET(_xlpm.x,VLOOKUP($I3884,'2026-01-09_taxon-match'!$A$2:$N$81,8,FALSE),IF(_xlpm.x=0,"",_xlpm.x)))</f>
        <v/>
      </c>
      <c r="Q3884" s="46" t="str">
        <f>IF($I3884="","",_xlfn.LET(_xlpm.x,VLOOKUP($I3884,'2026-01-09_taxon-match'!$A$2:$N$81,9,FALSE),IF(_xlpm.x=0,"",_xlpm.x)))</f>
        <v/>
      </c>
      <c r="R3884" s="46" t="str">
        <f>IF($I3884="","",_xlfn.LET(_xlpm.x,VLOOKUP($I3884,'2026-01-09_taxon-match'!$A$2:$N$81,10,FALSE),IF(_xlpm.x=0,"",_xlpm.x)))</f>
        <v/>
      </c>
      <c r="S3884" s="46" t="str">
        <f>IF($I3884="","",_xlfn.LET(_xlpm.x,VLOOKUP($I3884,'2026-01-09_taxon-match'!$A$2:$N$81,11,FALSE),IF(_xlpm.x=0,"",_xlpm.x)))</f>
        <v/>
      </c>
      <c r="T3884" s="46" t="str">
        <f>IF($I3884="","",_xlfn.LET(_xlpm.x,VLOOKUP($I3884,'2026-01-09_taxon-match'!$A$2:$N$81,13,FALSE),IF(_xlpm.x=0,"",_xlpm.x)))</f>
        <v/>
      </c>
      <c r="U3884" s="15"/>
      <c r="V3884" s="46" t="s">
        <v>221</v>
      </c>
      <c r="W3884" s="15"/>
      <c r="X3884" s="15"/>
      <c r="Y3884" s="46" t="str">
        <f>IF(V3884="","",_xlfn.LET(_xlpm.x,VLOOKUP(V3884,'Drop-down_menus'!$D$2:$E$13,2,FALSE),IF(_xlpm.x=0,"",_xlpm.x)))</f>
        <v>https://orcid.org/0000-0002-5199-9817</v>
      </c>
      <c r="Z3884" s="46" t="str">
        <f>IF(W3884="","",_xlfn.LET(_xlpm.x,VLOOKUP(W3884,'Drop-down_menus'!$D$2:$E$13,2,FALSE),IF(_xlpm.x=0,"",_xlpm.x)))</f>
        <v/>
      </c>
      <c r="AA3884" s="46" t="str">
        <f>IF(X3884="","",_xlfn.LET(_xlpm.x,VLOOKUP(X3884,'Drop-down_menus'!$D$2:$E$13,2,FALSE),IF(_xlpm.x=0,"",_xlpm.x)))</f>
        <v/>
      </c>
      <c r="AB3884" s="14" t="s">
        <v>197</v>
      </c>
      <c r="AC3884" s="14"/>
      <c r="AD3884" s="46" t="s">
        <v>222</v>
      </c>
      <c r="AE3884" s="46" t="s">
        <v>28</v>
      </c>
      <c r="AF3884" s="46" t="s">
        <v>42</v>
      </c>
      <c r="AG3884" s="46" t="str">
        <f>IF(AE3884="","",_xlfn.LET(_xlpm.x,VLOOKUP(AE3884,'Drop-down_menus'!$D$2:$E$13,2,FALSE),IF(_xlpm.x=0,"",_xlpm.x)))</f>
        <v>https://orcid.org/0000-0002-9037-7623</v>
      </c>
      <c r="AH3884" s="46" t="str">
        <f>IF(AF3884="","",_xlfn.LET(_xlpm.x,VLOOKUP(AF3884,'Drop-down_menus'!$D$2:$E$13,2,FALSE),IF(_xlpm.x=0,"",_xlpm.x)))</f>
        <v/>
      </c>
    </row>
    <row r="3885" spans="1:34" ht="15" customHeight="1">
      <c r="A3885">
        <v>2963</v>
      </c>
      <c r="B3885" s="2">
        <v>4940</v>
      </c>
      <c r="C3885" s="2" t="s">
        <v>907</v>
      </c>
      <c r="D3885" s="46" t="b">
        <f>COUNTIF(Events!$B$2:$B$171, C3885) &gt; 0</f>
        <v>1</v>
      </c>
      <c r="E3885" s="15" t="s">
        <v>164</v>
      </c>
      <c r="F3885" s="15" t="s">
        <v>1082</v>
      </c>
      <c r="G3885" s="15"/>
      <c r="H3885" s="15"/>
      <c r="I3885" s="15"/>
      <c r="J3885" s="46" t="str">
        <f>IF(I3885="","",_xlfn.LET(_xlpm.x,VLOOKUP(I3885,'2026-01-09_taxon-match'!$A$2:$N$81,4,FALSE),IF(_xlpm.x=0,"",_xlpm.x)))</f>
        <v/>
      </c>
      <c r="K3885" s="15"/>
      <c r="L3885" s="46" t="str">
        <f>IF(I3885="","",_xlfn.LET(_xlpm.x,VLOOKUP(I3885,'2026-01-09_taxon-match'!$A$2:$N$81,3,FALSE),IF(_xlpm.x=0,"",_xlpm.x)))</f>
        <v/>
      </c>
      <c r="M3885" s="46" t="str">
        <f>IF($I3885="","",_xlfn.LET(_xlpm.x,VLOOKUP($I3885,'2026-01-09_taxon-match'!$A$2:$N$81,5,FALSE),IF(_xlpm.x=0,"",_xlpm.x)))</f>
        <v/>
      </c>
      <c r="N3885" s="46" t="str">
        <f>IF($I3885="","",_xlfn.LET(_xlpm.x,VLOOKUP($I3885,'2026-01-09_taxon-match'!$A$2:$N$81,6,FALSE),IF(_xlpm.x=0,"",_xlpm.x)))</f>
        <v/>
      </c>
      <c r="O3885" s="46" t="str">
        <f>IF($I3885="","",_xlfn.LET(_xlpm.x,VLOOKUP($I3885,'2026-01-09_taxon-match'!$A$2:$N$81,7,FALSE),IF(_xlpm.x=0,"",_xlpm.x)))</f>
        <v/>
      </c>
      <c r="P3885" s="46" t="str">
        <f>IF($I3885="","",_xlfn.LET(_xlpm.x,VLOOKUP($I3885,'2026-01-09_taxon-match'!$A$2:$N$81,8,FALSE),IF(_xlpm.x=0,"",_xlpm.x)))</f>
        <v/>
      </c>
      <c r="Q3885" s="46" t="str">
        <f>IF($I3885="","",_xlfn.LET(_xlpm.x,VLOOKUP($I3885,'2026-01-09_taxon-match'!$A$2:$N$81,9,FALSE),IF(_xlpm.x=0,"",_xlpm.x)))</f>
        <v/>
      </c>
      <c r="R3885" s="46" t="str">
        <f>IF($I3885="","",_xlfn.LET(_xlpm.x,VLOOKUP($I3885,'2026-01-09_taxon-match'!$A$2:$N$81,10,FALSE),IF(_xlpm.x=0,"",_xlpm.x)))</f>
        <v/>
      </c>
      <c r="S3885" s="46" t="str">
        <f>IF($I3885="","",_xlfn.LET(_xlpm.x,VLOOKUP($I3885,'2026-01-09_taxon-match'!$A$2:$N$81,11,FALSE),IF(_xlpm.x=0,"",_xlpm.x)))</f>
        <v/>
      </c>
      <c r="T3885" s="46" t="str">
        <f>IF($I3885="","",_xlfn.LET(_xlpm.x,VLOOKUP($I3885,'2026-01-09_taxon-match'!$A$2:$N$81,13,FALSE),IF(_xlpm.x=0,"",_xlpm.x)))</f>
        <v/>
      </c>
      <c r="U3885" s="15"/>
      <c r="V3885" s="46" t="s">
        <v>221</v>
      </c>
      <c r="W3885" s="15"/>
      <c r="X3885" s="15"/>
      <c r="Y3885" s="46" t="str">
        <f>IF(V3885="","",_xlfn.LET(_xlpm.x,VLOOKUP(V3885,'Drop-down_menus'!$D$2:$E$13,2,FALSE),IF(_xlpm.x=0,"",_xlpm.x)))</f>
        <v>https://orcid.org/0000-0002-5199-9817</v>
      </c>
      <c r="Z3885" s="46" t="str">
        <f>IF(W3885="","",_xlfn.LET(_xlpm.x,VLOOKUP(W3885,'Drop-down_menus'!$D$2:$E$13,2,FALSE),IF(_xlpm.x=0,"",_xlpm.x)))</f>
        <v/>
      </c>
      <c r="AA3885" s="46" t="str">
        <f>IF(X3885="","",_xlfn.LET(_xlpm.x,VLOOKUP(X3885,'Drop-down_menus'!$D$2:$E$13,2,FALSE),IF(_xlpm.x=0,"",_xlpm.x)))</f>
        <v/>
      </c>
      <c r="AB3885" s="14" t="s">
        <v>197</v>
      </c>
      <c r="AC3885" s="14"/>
      <c r="AD3885" s="46" t="s">
        <v>222</v>
      </c>
      <c r="AE3885" s="46" t="s">
        <v>28</v>
      </c>
      <c r="AF3885" s="46" t="s">
        <v>42</v>
      </c>
      <c r="AG3885" s="46" t="str">
        <f>IF(AE3885="","",_xlfn.LET(_xlpm.x,VLOOKUP(AE3885,'Drop-down_menus'!$D$2:$E$13,2,FALSE),IF(_xlpm.x=0,"",_xlpm.x)))</f>
        <v>https://orcid.org/0000-0002-9037-7623</v>
      </c>
      <c r="AH3885" s="46" t="str">
        <f>IF(AF3885="","",_xlfn.LET(_xlpm.x,VLOOKUP(AF3885,'Drop-down_menus'!$D$2:$E$13,2,FALSE),IF(_xlpm.x=0,"",_xlpm.x)))</f>
        <v/>
      </c>
    </row>
    <row r="3886" spans="1:34" ht="15" customHeight="1">
      <c r="A3886">
        <v>2963</v>
      </c>
      <c r="B3886" s="2">
        <v>4941</v>
      </c>
      <c r="C3886" s="2" t="s">
        <v>907</v>
      </c>
      <c r="D3886" s="46" t="b">
        <f>COUNTIF(Events!$B$2:$B$171, C3886) &gt; 0</f>
        <v>1</v>
      </c>
      <c r="E3886" s="15" t="s">
        <v>164</v>
      </c>
      <c r="F3886" s="15" t="s">
        <v>1082</v>
      </c>
      <c r="G3886" s="15"/>
      <c r="H3886" s="15"/>
      <c r="I3886" s="15"/>
      <c r="J3886" s="46" t="str">
        <f>IF(I3886="","",_xlfn.LET(_xlpm.x,VLOOKUP(I3886,'2026-01-09_taxon-match'!$A$2:$N$81,4,FALSE),IF(_xlpm.x=0,"",_xlpm.x)))</f>
        <v/>
      </c>
      <c r="K3886" s="15"/>
      <c r="L3886" s="46" t="str">
        <f>IF(I3886="","",_xlfn.LET(_xlpm.x,VLOOKUP(I3886,'2026-01-09_taxon-match'!$A$2:$N$81,3,FALSE),IF(_xlpm.x=0,"",_xlpm.x)))</f>
        <v/>
      </c>
      <c r="M3886" s="46" t="str">
        <f>IF($I3886="","",_xlfn.LET(_xlpm.x,VLOOKUP($I3886,'2026-01-09_taxon-match'!$A$2:$N$81,5,FALSE),IF(_xlpm.x=0,"",_xlpm.x)))</f>
        <v/>
      </c>
      <c r="N3886" s="46" t="str">
        <f>IF($I3886="","",_xlfn.LET(_xlpm.x,VLOOKUP($I3886,'2026-01-09_taxon-match'!$A$2:$N$81,6,FALSE),IF(_xlpm.x=0,"",_xlpm.x)))</f>
        <v/>
      </c>
      <c r="O3886" s="46" t="str">
        <f>IF($I3886="","",_xlfn.LET(_xlpm.x,VLOOKUP($I3886,'2026-01-09_taxon-match'!$A$2:$N$81,7,FALSE),IF(_xlpm.x=0,"",_xlpm.x)))</f>
        <v/>
      </c>
      <c r="P3886" s="46" t="str">
        <f>IF($I3886="","",_xlfn.LET(_xlpm.x,VLOOKUP($I3886,'2026-01-09_taxon-match'!$A$2:$N$81,8,FALSE),IF(_xlpm.x=0,"",_xlpm.x)))</f>
        <v/>
      </c>
      <c r="Q3886" s="46" t="str">
        <f>IF($I3886="","",_xlfn.LET(_xlpm.x,VLOOKUP($I3886,'2026-01-09_taxon-match'!$A$2:$N$81,9,FALSE),IF(_xlpm.x=0,"",_xlpm.x)))</f>
        <v/>
      </c>
      <c r="R3886" s="46" t="str">
        <f>IF($I3886="","",_xlfn.LET(_xlpm.x,VLOOKUP($I3886,'2026-01-09_taxon-match'!$A$2:$N$81,10,FALSE),IF(_xlpm.x=0,"",_xlpm.x)))</f>
        <v/>
      </c>
      <c r="S3886" s="46" t="str">
        <f>IF($I3886="","",_xlfn.LET(_xlpm.x,VLOOKUP($I3886,'2026-01-09_taxon-match'!$A$2:$N$81,11,FALSE),IF(_xlpm.x=0,"",_xlpm.x)))</f>
        <v/>
      </c>
      <c r="T3886" s="46" t="str">
        <f>IF($I3886="","",_xlfn.LET(_xlpm.x,VLOOKUP($I3886,'2026-01-09_taxon-match'!$A$2:$N$81,13,FALSE),IF(_xlpm.x=0,"",_xlpm.x)))</f>
        <v/>
      </c>
      <c r="U3886" s="15"/>
      <c r="V3886" s="46" t="s">
        <v>221</v>
      </c>
      <c r="W3886" s="15"/>
      <c r="X3886" s="15"/>
      <c r="Y3886" s="46" t="str">
        <f>IF(V3886="","",_xlfn.LET(_xlpm.x,VLOOKUP(V3886,'Drop-down_menus'!$D$2:$E$13,2,FALSE),IF(_xlpm.x=0,"",_xlpm.x)))</f>
        <v>https://orcid.org/0000-0002-5199-9817</v>
      </c>
      <c r="Z3886" s="46" t="str">
        <f>IF(W3886="","",_xlfn.LET(_xlpm.x,VLOOKUP(W3886,'Drop-down_menus'!$D$2:$E$13,2,FALSE),IF(_xlpm.x=0,"",_xlpm.x)))</f>
        <v/>
      </c>
      <c r="AA3886" s="46" t="str">
        <f>IF(X3886="","",_xlfn.LET(_xlpm.x,VLOOKUP(X3886,'Drop-down_menus'!$D$2:$E$13,2,FALSE),IF(_xlpm.x=0,"",_xlpm.x)))</f>
        <v/>
      </c>
      <c r="AB3886" s="14" t="s">
        <v>197</v>
      </c>
      <c r="AC3886" s="14"/>
      <c r="AD3886" s="46" t="s">
        <v>222</v>
      </c>
      <c r="AE3886" s="46" t="s">
        <v>28</v>
      </c>
      <c r="AF3886" s="46" t="s">
        <v>42</v>
      </c>
      <c r="AG3886" s="46" t="str">
        <f>IF(AE3886="","",_xlfn.LET(_xlpm.x,VLOOKUP(AE3886,'Drop-down_menus'!$D$2:$E$13,2,FALSE),IF(_xlpm.x=0,"",_xlpm.x)))</f>
        <v>https://orcid.org/0000-0002-9037-7623</v>
      </c>
      <c r="AH3886" s="46" t="str">
        <f>IF(AF3886="","",_xlfn.LET(_xlpm.x,VLOOKUP(AF3886,'Drop-down_menus'!$D$2:$E$13,2,FALSE),IF(_xlpm.x=0,"",_xlpm.x)))</f>
        <v/>
      </c>
    </row>
    <row r="3887" spans="1:34" ht="15" customHeight="1">
      <c r="A3887">
        <v>2963</v>
      </c>
      <c r="B3887" s="2">
        <v>4942</v>
      </c>
      <c r="C3887" s="2" t="s">
        <v>907</v>
      </c>
      <c r="D3887" s="46" t="b">
        <f>COUNTIF(Events!$B$2:$B$171, C3887) &gt; 0</f>
        <v>1</v>
      </c>
      <c r="E3887" s="15" t="s">
        <v>164</v>
      </c>
      <c r="F3887" s="15" t="s">
        <v>1082</v>
      </c>
      <c r="G3887" s="15"/>
      <c r="H3887" s="15"/>
      <c r="I3887" s="15"/>
      <c r="J3887" s="46" t="str">
        <f>IF(I3887="","",_xlfn.LET(_xlpm.x,VLOOKUP(I3887,'2026-01-09_taxon-match'!$A$2:$N$81,4,FALSE),IF(_xlpm.x=0,"",_xlpm.x)))</f>
        <v/>
      </c>
      <c r="K3887" s="15"/>
      <c r="L3887" s="46" t="str">
        <f>IF(I3887="","",_xlfn.LET(_xlpm.x,VLOOKUP(I3887,'2026-01-09_taxon-match'!$A$2:$N$81,3,FALSE),IF(_xlpm.x=0,"",_xlpm.x)))</f>
        <v/>
      </c>
      <c r="M3887" s="46" t="str">
        <f>IF($I3887="","",_xlfn.LET(_xlpm.x,VLOOKUP($I3887,'2026-01-09_taxon-match'!$A$2:$N$81,5,FALSE),IF(_xlpm.x=0,"",_xlpm.x)))</f>
        <v/>
      </c>
      <c r="N3887" s="46" t="str">
        <f>IF($I3887="","",_xlfn.LET(_xlpm.x,VLOOKUP($I3887,'2026-01-09_taxon-match'!$A$2:$N$81,6,FALSE),IF(_xlpm.x=0,"",_xlpm.x)))</f>
        <v/>
      </c>
      <c r="O3887" s="46" t="str">
        <f>IF($I3887="","",_xlfn.LET(_xlpm.x,VLOOKUP($I3887,'2026-01-09_taxon-match'!$A$2:$N$81,7,FALSE),IF(_xlpm.x=0,"",_xlpm.x)))</f>
        <v/>
      </c>
      <c r="P3887" s="46" t="str">
        <f>IF($I3887="","",_xlfn.LET(_xlpm.x,VLOOKUP($I3887,'2026-01-09_taxon-match'!$A$2:$N$81,8,FALSE),IF(_xlpm.x=0,"",_xlpm.x)))</f>
        <v/>
      </c>
      <c r="Q3887" s="46" t="str">
        <f>IF($I3887="","",_xlfn.LET(_xlpm.x,VLOOKUP($I3887,'2026-01-09_taxon-match'!$A$2:$N$81,9,FALSE),IF(_xlpm.x=0,"",_xlpm.x)))</f>
        <v/>
      </c>
      <c r="R3887" s="46" t="str">
        <f>IF($I3887="","",_xlfn.LET(_xlpm.x,VLOOKUP($I3887,'2026-01-09_taxon-match'!$A$2:$N$81,10,FALSE),IF(_xlpm.x=0,"",_xlpm.x)))</f>
        <v/>
      </c>
      <c r="S3887" s="46" t="str">
        <f>IF($I3887="","",_xlfn.LET(_xlpm.x,VLOOKUP($I3887,'2026-01-09_taxon-match'!$A$2:$N$81,11,FALSE),IF(_xlpm.x=0,"",_xlpm.x)))</f>
        <v/>
      </c>
      <c r="T3887" s="46" t="str">
        <f>IF($I3887="","",_xlfn.LET(_xlpm.x,VLOOKUP($I3887,'2026-01-09_taxon-match'!$A$2:$N$81,13,FALSE),IF(_xlpm.x=0,"",_xlpm.x)))</f>
        <v/>
      </c>
      <c r="U3887" s="15"/>
      <c r="V3887" s="46" t="s">
        <v>221</v>
      </c>
      <c r="W3887" s="15"/>
      <c r="X3887" s="15"/>
      <c r="Y3887" s="46" t="str">
        <f>IF(V3887="","",_xlfn.LET(_xlpm.x,VLOOKUP(V3887,'Drop-down_menus'!$D$2:$E$13,2,FALSE),IF(_xlpm.x=0,"",_xlpm.x)))</f>
        <v>https://orcid.org/0000-0002-5199-9817</v>
      </c>
      <c r="Z3887" s="46" t="str">
        <f>IF(W3887="","",_xlfn.LET(_xlpm.x,VLOOKUP(W3887,'Drop-down_menus'!$D$2:$E$13,2,FALSE),IF(_xlpm.x=0,"",_xlpm.x)))</f>
        <v/>
      </c>
      <c r="AA3887" s="46" t="str">
        <f>IF(X3887="","",_xlfn.LET(_xlpm.x,VLOOKUP(X3887,'Drop-down_menus'!$D$2:$E$13,2,FALSE),IF(_xlpm.x=0,"",_xlpm.x)))</f>
        <v/>
      </c>
      <c r="AB3887" s="14" t="s">
        <v>197</v>
      </c>
      <c r="AC3887" s="14"/>
      <c r="AD3887" s="46" t="s">
        <v>222</v>
      </c>
      <c r="AE3887" s="46" t="s">
        <v>28</v>
      </c>
      <c r="AF3887" s="46" t="s">
        <v>42</v>
      </c>
      <c r="AG3887" s="46" t="str">
        <f>IF(AE3887="","",_xlfn.LET(_xlpm.x,VLOOKUP(AE3887,'Drop-down_menus'!$D$2:$E$13,2,FALSE),IF(_xlpm.x=0,"",_xlpm.x)))</f>
        <v>https://orcid.org/0000-0002-9037-7623</v>
      </c>
      <c r="AH3887" s="46" t="str">
        <f>IF(AF3887="","",_xlfn.LET(_xlpm.x,VLOOKUP(AF3887,'Drop-down_menus'!$D$2:$E$13,2,FALSE),IF(_xlpm.x=0,"",_xlpm.x)))</f>
        <v/>
      </c>
    </row>
    <row r="3888" spans="1:34" ht="15" customHeight="1">
      <c r="A3888">
        <v>2963</v>
      </c>
      <c r="B3888" s="2">
        <v>4943</v>
      </c>
      <c r="C3888" s="2" t="s">
        <v>907</v>
      </c>
      <c r="D3888" s="46" t="b">
        <f>COUNTIF(Events!$B$2:$B$171, C3888) &gt; 0</f>
        <v>1</v>
      </c>
      <c r="E3888" s="15" t="s">
        <v>525</v>
      </c>
      <c r="F3888" s="15" t="s">
        <v>1082</v>
      </c>
      <c r="G3888" s="15"/>
      <c r="H3888" s="15"/>
      <c r="I3888" s="15"/>
      <c r="J3888" s="46" t="str">
        <f>IF(I3888="","",_xlfn.LET(_xlpm.x,VLOOKUP(I3888,'2026-01-09_taxon-match'!$A$2:$N$81,4,FALSE),IF(_xlpm.x=0,"",_xlpm.x)))</f>
        <v/>
      </c>
      <c r="K3888" s="15"/>
      <c r="L3888" s="46" t="str">
        <f>IF(I3888="","",_xlfn.LET(_xlpm.x,VLOOKUP(I3888,'2026-01-09_taxon-match'!$A$2:$N$81,3,FALSE),IF(_xlpm.x=0,"",_xlpm.x)))</f>
        <v/>
      </c>
      <c r="M3888" s="46" t="str">
        <f>IF($I3888="","",_xlfn.LET(_xlpm.x,VLOOKUP($I3888,'2026-01-09_taxon-match'!$A$2:$N$81,5,FALSE),IF(_xlpm.x=0,"",_xlpm.x)))</f>
        <v/>
      </c>
      <c r="N3888" s="46" t="str">
        <f>IF($I3888="","",_xlfn.LET(_xlpm.x,VLOOKUP($I3888,'2026-01-09_taxon-match'!$A$2:$N$81,6,FALSE),IF(_xlpm.x=0,"",_xlpm.x)))</f>
        <v/>
      </c>
      <c r="O3888" s="46" t="str">
        <f>IF($I3888="","",_xlfn.LET(_xlpm.x,VLOOKUP($I3888,'2026-01-09_taxon-match'!$A$2:$N$81,7,FALSE),IF(_xlpm.x=0,"",_xlpm.x)))</f>
        <v/>
      </c>
      <c r="P3888" s="46" t="str">
        <f>IF($I3888="","",_xlfn.LET(_xlpm.x,VLOOKUP($I3888,'2026-01-09_taxon-match'!$A$2:$N$81,8,FALSE),IF(_xlpm.x=0,"",_xlpm.x)))</f>
        <v/>
      </c>
      <c r="Q3888" s="46" t="str">
        <f>IF($I3888="","",_xlfn.LET(_xlpm.x,VLOOKUP($I3888,'2026-01-09_taxon-match'!$A$2:$N$81,9,FALSE),IF(_xlpm.x=0,"",_xlpm.x)))</f>
        <v/>
      </c>
      <c r="R3888" s="46" t="str">
        <f>IF($I3888="","",_xlfn.LET(_xlpm.x,VLOOKUP($I3888,'2026-01-09_taxon-match'!$A$2:$N$81,10,FALSE),IF(_xlpm.x=0,"",_xlpm.x)))</f>
        <v/>
      </c>
      <c r="S3888" s="46" t="str">
        <f>IF($I3888="","",_xlfn.LET(_xlpm.x,VLOOKUP($I3888,'2026-01-09_taxon-match'!$A$2:$N$81,11,FALSE),IF(_xlpm.x=0,"",_xlpm.x)))</f>
        <v/>
      </c>
      <c r="T3888" s="46" t="str">
        <f>IF($I3888="","",_xlfn.LET(_xlpm.x,VLOOKUP($I3888,'2026-01-09_taxon-match'!$A$2:$N$81,13,FALSE),IF(_xlpm.x=0,"",_xlpm.x)))</f>
        <v/>
      </c>
      <c r="U3888" s="15"/>
      <c r="V3888" s="46" t="s">
        <v>221</v>
      </c>
      <c r="W3888" s="15"/>
      <c r="X3888" s="15"/>
      <c r="Y3888" s="46" t="str">
        <f>IF(V3888="","",_xlfn.LET(_xlpm.x,VLOOKUP(V3888,'Drop-down_menus'!$D$2:$E$13,2,FALSE),IF(_xlpm.x=0,"",_xlpm.x)))</f>
        <v>https://orcid.org/0000-0002-5199-9817</v>
      </c>
      <c r="Z3888" s="46" t="str">
        <f>IF(W3888="","",_xlfn.LET(_xlpm.x,VLOOKUP(W3888,'Drop-down_menus'!$D$2:$E$13,2,FALSE),IF(_xlpm.x=0,"",_xlpm.x)))</f>
        <v/>
      </c>
      <c r="AA3888" s="46" t="str">
        <f>IF(X3888="","",_xlfn.LET(_xlpm.x,VLOOKUP(X3888,'Drop-down_menus'!$D$2:$E$13,2,FALSE),IF(_xlpm.x=0,"",_xlpm.x)))</f>
        <v/>
      </c>
      <c r="AB3888" s="14" t="s">
        <v>519</v>
      </c>
      <c r="AC3888" s="14" t="s">
        <v>526</v>
      </c>
      <c r="AD3888" s="46" t="s">
        <v>222</v>
      </c>
      <c r="AE3888" s="46" t="s">
        <v>28</v>
      </c>
      <c r="AF3888" s="46" t="s">
        <v>42</v>
      </c>
      <c r="AG3888" s="46" t="str">
        <f>IF(AE3888="","",_xlfn.LET(_xlpm.x,VLOOKUP(AE3888,'Drop-down_menus'!$D$2:$E$13,2,FALSE),IF(_xlpm.x=0,"",_xlpm.x)))</f>
        <v>https://orcid.org/0000-0002-9037-7623</v>
      </c>
      <c r="AH3888" s="46" t="str">
        <f>IF(AF3888="","",_xlfn.LET(_xlpm.x,VLOOKUP(AF3888,'Drop-down_menus'!$D$2:$E$13,2,FALSE),IF(_xlpm.x=0,"",_xlpm.x)))</f>
        <v/>
      </c>
    </row>
    <row r="3889" spans="1:34" ht="15" customHeight="1">
      <c r="A3889">
        <v>2963</v>
      </c>
      <c r="B3889" s="2">
        <v>4944</v>
      </c>
      <c r="C3889" s="2" t="s">
        <v>907</v>
      </c>
      <c r="D3889" s="46" t="b">
        <f>COUNTIF(Events!$B$2:$B$171, C3889) &gt; 0</f>
        <v>1</v>
      </c>
      <c r="E3889" s="46" t="s">
        <v>215</v>
      </c>
      <c r="F3889" s="15" t="s">
        <v>1082</v>
      </c>
      <c r="G3889" s="15"/>
      <c r="H3889" s="15"/>
      <c r="I3889" s="15"/>
      <c r="J3889" s="46" t="str">
        <f>IF(I3889="","",_xlfn.LET(_xlpm.x,VLOOKUP(I3889,'2026-01-09_taxon-match'!$A$2:$N$81,4,FALSE),IF(_xlpm.x=0,"",_xlpm.x)))</f>
        <v/>
      </c>
      <c r="K3889" s="15"/>
      <c r="L3889" s="46" t="str">
        <f>IF(I3889="","",_xlfn.LET(_xlpm.x,VLOOKUP(I3889,'2026-01-09_taxon-match'!$A$2:$N$81,3,FALSE),IF(_xlpm.x=0,"",_xlpm.x)))</f>
        <v/>
      </c>
      <c r="M3889" s="46" t="str">
        <f>IF($I3889="","",_xlfn.LET(_xlpm.x,VLOOKUP($I3889,'2026-01-09_taxon-match'!$A$2:$N$81,5,FALSE),IF(_xlpm.x=0,"",_xlpm.x)))</f>
        <v/>
      </c>
      <c r="N3889" s="46" t="str">
        <f>IF($I3889="","",_xlfn.LET(_xlpm.x,VLOOKUP($I3889,'2026-01-09_taxon-match'!$A$2:$N$81,6,FALSE),IF(_xlpm.x=0,"",_xlpm.x)))</f>
        <v/>
      </c>
      <c r="O3889" s="46" t="str">
        <f>IF($I3889="","",_xlfn.LET(_xlpm.x,VLOOKUP($I3889,'2026-01-09_taxon-match'!$A$2:$N$81,7,FALSE),IF(_xlpm.x=0,"",_xlpm.x)))</f>
        <v/>
      </c>
      <c r="P3889" s="46" t="str">
        <f>IF($I3889="","",_xlfn.LET(_xlpm.x,VLOOKUP($I3889,'2026-01-09_taxon-match'!$A$2:$N$81,8,FALSE),IF(_xlpm.x=0,"",_xlpm.x)))</f>
        <v/>
      </c>
      <c r="Q3889" s="46" t="str">
        <f>IF($I3889="","",_xlfn.LET(_xlpm.x,VLOOKUP($I3889,'2026-01-09_taxon-match'!$A$2:$N$81,9,FALSE),IF(_xlpm.x=0,"",_xlpm.x)))</f>
        <v/>
      </c>
      <c r="R3889" s="46" t="str">
        <f>IF($I3889="","",_xlfn.LET(_xlpm.x,VLOOKUP($I3889,'2026-01-09_taxon-match'!$A$2:$N$81,10,FALSE),IF(_xlpm.x=0,"",_xlpm.x)))</f>
        <v/>
      </c>
      <c r="S3889" s="46" t="str">
        <f>IF($I3889="","",_xlfn.LET(_xlpm.x,VLOOKUP($I3889,'2026-01-09_taxon-match'!$A$2:$N$81,11,FALSE),IF(_xlpm.x=0,"",_xlpm.x)))</f>
        <v/>
      </c>
      <c r="T3889" s="46" t="str">
        <f>IF($I3889="","",_xlfn.LET(_xlpm.x,VLOOKUP($I3889,'2026-01-09_taxon-match'!$A$2:$N$81,13,FALSE),IF(_xlpm.x=0,"",_xlpm.x)))</f>
        <v/>
      </c>
      <c r="U3889" s="15"/>
      <c r="V3889" s="46" t="s">
        <v>221</v>
      </c>
      <c r="W3889" s="15"/>
      <c r="X3889" s="15"/>
      <c r="Y3889" s="46" t="str">
        <f>IF(V3889="","",_xlfn.LET(_xlpm.x,VLOOKUP(V3889,'Drop-down_menus'!$D$2:$E$13,2,FALSE),IF(_xlpm.x=0,"",_xlpm.x)))</f>
        <v>https://orcid.org/0000-0002-5199-9817</v>
      </c>
      <c r="Z3889" s="46" t="str">
        <f>IF(W3889="","",_xlfn.LET(_xlpm.x,VLOOKUP(W3889,'Drop-down_menus'!$D$2:$E$13,2,FALSE),IF(_xlpm.x=0,"",_xlpm.x)))</f>
        <v/>
      </c>
      <c r="AA3889" s="46" t="str">
        <f>IF(X3889="","",_xlfn.LET(_xlpm.x,VLOOKUP(X3889,'Drop-down_menus'!$D$2:$E$13,2,FALSE),IF(_xlpm.x=0,"",_xlpm.x)))</f>
        <v/>
      </c>
      <c r="AB3889" s="14" t="s">
        <v>519</v>
      </c>
      <c r="AC3889" s="14" t="s">
        <v>520</v>
      </c>
      <c r="AD3889" s="46" t="s">
        <v>222</v>
      </c>
      <c r="AE3889" s="46" t="s">
        <v>28</v>
      </c>
      <c r="AF3889" s="46" t="s">
        <v>42</v>
      </c>
      <c r="AG3889" s="46" t="str">
        <f>IF(AE3889="","",_xlfn.LET(_xlpm.x,VLOOKUP(AE3889,'Drop-down_menus'!$D$2:$E$13,2,FALSE),IF(_xlpm.x=0,"",_xlpm.x)))</f>
        <v>https://orcid.org/0000-0002-9037-7623</v>
      </c>
      <c r="AH3889" s="46" t="str">
        <f>IF(AF3889="","",_xlfn.LET(_xlpm.x,VLOOKUP(AF3889,'Drop-down_menus'!$D$2:$E$13,2,FALSE),IF(_xlpm.x=0,"",_xlpm.x)))</f>
        <v/>
      </c>
    </row>
    <row r="3890" spans="1:34" ht="15" customHeight="1">
      <c r="A3890">
        <v>2963</v>
      </c>
      <c r="B3890" s="2">
        <v>4945</v>
      </c>
      <c r="C3890" s="2" t="s">
        <v>907</v>
      </c>
      <c r="D3890" s="46" t="b">
        <f>COUNTIF(Events!$B$2:$B$171, C3890) &gt; 0</f>
        <v>1</v>
      </c>
      <c r="E3890" s="46" t="s">
        <v>215</v>
      </c>
      <c r="F3890" s="15" t="s">
        <v>524</v>
      </c>
      <c r="G3890" s="15"/>
      <c r="H3890" s="15"/>
      <c r="I3890" s="15"/>
      <c r="J3890" s="46" t="str">
        <f>IF(I3890="","",_xlfn.LET(_xlpm.x,VLOOKUP(I3890,'2026-01-09_taxon-match'!$A$2:$N$81,4,FALSE),IF(_xlpm.x=0,"",_xlpm.x)))</f>
        <v/>
      </c>
      <c r="K3890" s="15"/>
      <c r="L3890" s="46" t="str">
        <f>IF(I3890="","",_xlfn.LET(_xlpm.x,VLOOKUP(I3890,'2026-01-09_taxon-match'!$A$2:$N$81,3,FALSE),IF(_xlpm.x=0,"",_xlpm.x)))</f>
        <v/>
      </c>
      <c r="M3890" s="46" t="str">
        <f>IF($I3890="","",_xlfn.LET(_xlpm.x,VLOOKUP($I3890,'2026-01-09_taxon-match'!$A$2:$N$81,5,FALSE),IF(_xlpm.x=0,"",_xlpm.x)))</f>
        <v/>
      </c>
      <c r="N3890" s="46" t="str">
        <f>IF($I3890="","",_xlfn.LET(_xlpm.x,VLOOKUP($I3890,'2026-01-09_taxon-match'!$A$2:$N$81,6,FALSE),IF(_xlpm.x=0,"",_xlpm.x)))</f>
        <v/>
      </c>
      <c r="O3890" s="46" t="str">
        <f>IF($I3890="","",_xlfn.LET(_xlpm.x,VLOOKUP($I3890,'2026-01-09_taxon-match'!$A$2:$N$81,7,FALSE),IF(_xlpm.x=0,"",_xlpm.x)))</f>
        <v/>
      </c>
      <c r="P3890" s="46" t="str">
        <f>IF($I3890="","",_xlfn.LET(_xlpm.x,VLOOKUP($I3890,'2026-01-09_taxon-match'!$A$2:$N$81,8,FALSE),IF(_xlpm.x=0,"",_xlpm.x)))</f>
        <v/>
      </c>
      <c r="Q3890" s="46" t="str">
        <f>IF($I3890="","",_xlfn.LET(_xlpm.x,VLOOKUP($I3890,'2026-01-09_taxon-match'!$A$2:$N$81,9,FALSE),IF(_xlpm.x=0,"",_xlpm.x)))</f>
        <v/>
      </c>
      <c r="R3890" s="46" t="str">
        <f>IF($I3890="","",_xlfn.LET(_xlpm.x,VLOOKUP($I3890,'2026-01-09_taxon-match'!$A$2:$N$81,10,FALSE),IF(_xlpm.x=0,"",_xlpm.x)))</f>
        <v/>
      </c>
      <c r="S3890" s="46" t="str">
        <f>IF($I3890="","",_xlfn.LET(_xlpm.x,VLOOKUP($I3890,'2026-01-09_taxon-match'!$A$2:$N$81,11,FALSE),IF(_xlpm.x=0,"",_xlpm.x)))</f>
        <v/>
      </c>
      <c r="T3890" s="46" t="str">
        <f>IF($I3890="","",_xlfn.LET(_xlpm.x,VLOOKUP($I3890,'2026-01-09_taxon-match'!$A$2:$N$81,13,FALSE),IF(_xlpm.x=0,"",_xlpm.x)))</f>
        <v/>
      </c>
      <c r="U3890" s="15"/>
      <c r="V3890" s="46" t="s">
        <v>221</v>
      </c>
      <c r="W3890" s="15"/>
      <c r="X3890" s="15"/>
      <c r="Y3890" s="46" t="str">
        <f>IF(V3890="","",_xlfn.LET(_xlpm.x,VLOOKUP(V3890,'Drop-down_menus'!$D$2:$E$13,2,FALSE),IF(_xlpm.x=0,"",_xlpm.x)))</f>
        <v>https://orcid.org/0000-0002-5199-9817</v>
      </c>
      <c r="Z3890" s="46" t="str">
        <f>IF(W3890="","",_xlfn.LET(_xlpm.x,VLOOKUP(W3890,'Drop-down_menus'!$D$2:$E$13,2,FALSE),IF(_xlpm.x=0,"",_xlpm.x)))</f>
        <v/>
      </c>
      <c r="AA3890" s="46" t="str">
        <f>IF(X3890="","",_xlfn.LET(_xlpm.x,VLOOKUP(X3890,'Drop-down_menus'!$D$2:$E$13,2,FALSE),IF(_xlpm.x=0,"",_xlpm.x)))</f>
        <v/>
      </c>
      <c r="AB3890" s="14" t="s">
        <v>519</v>
      </c>
      <c r="AC3890" s="14" t="s">
        <v>522</v>
      </c>
      <c r="AD3890" s="46" t="s">
        <v>222</v>
      </c>
      <c r="AE3890" s="46" t="s">
        <v>28</v>
      </c>
      <c r="AF3890" s="46" t="s">
        <v>42</v>
      </c>
      <c r="AG3890" s="46" t="str">
        <f>IF(AE3890="","",_xlfn.LET(_xlpm.x,VLOOKUP(AE3890,'Drop-down_menus'!$D$2:$E$13,2,FALSE),IF(_xlpm.x=0,"",_xlpm.x)))</f>
        <v>https://orcid.org/0000-0002-9037-7623</v>
      </c>
      <c r="AH3890" s="46" t="str">
        <f>IF(AF3890="","",_xlfn.LET(_xlpm.x,VLOOKUP(AF3890,'Drop-down_menus'!$D$2:$E$13,2,FALSE),IF(_xlpm.x=0,"",_xlpm.x)))</f>
        <v/>
      </c>
    </row>
    <row r="3891" spans="1:34" ht="15" customHeight="1">
      <c r="A3891">
        <v>2963</v>
      </c>
      <c r="B3891" s="2">
        <v>4946</v>
      </c>
      <c r="C3891" s="2" t="s">
        <v>907</v>
      </c>
      <c r="D3891" s="46" t="b">
        <f>COUNTIF(Events!$B$2:$B$171, C3891) &gt; 0</f>
        <v>1</v>
      </c>
      <c r="E3891" s="46" t="s">
        <v>215</v>
      </c>
      <c r="F3891" s="15" t="s">
        <v>524</v>
      </c>
      <c r="G3891" s="15"/>
      <c r="H3891" s="15"/>
      <c r="I3891" s="15"/>
      <c r="J3891" s="46" t="str">
        <f>IF(I3891="","",_xlfn.LET(_xlpm.x,VLOOKUP(I3891,'2026-01-09_taxon-match'!$A$2:$N$81,4,FALSE),IF(_xlpm.x=0,"",_xlpm.x)))</f>
        <v/>
      </c>
      <c r="K3891" s="15"/>
      <c r="L3891" s="46" t="str">
        <f>IF(I3891="","",_xlfn.LET(_xlpm.x,VLOOKUP(I3891,'2026-01-09_taxon-match'!$A$2:$N$81,3,FALSE),IF(_xlpm.x=0,"",_xlpm.x)))</f>
        <v/>
      </c>
      <c r="M3891" s="46" t="str">
        <f>IF($I3891="","",_xlfn.LET(_xlpm.x,VLOOKUP($I3891,'2026-01-09_taxon-match'!$A$2:$N$81,5,FALSE),IF(_xlpm.x=0,"",_xlpm.x)))</f>
        <v/>
      </c>
      <c r="N3891" s="46" t="str">
        <f>IF($I3891="","",_xlfn.LET(_xlpm.x,VLOOKUP($I3891,'2026-01-09_taxon-match'!$A$2:$N$81,6,FALSE),IF(_xlpm.x=0,"",_xlpm.x)))</f>
        <v/>
      </c>
      <c r="O3891" s="46" t="str">
        <f>IF($I3891="","",_xlfn.LET(_xlpm.x,VLOOKUP($I3891,'2026-01-09_taxon-match'!$A$2:$N$81,7,FALSE),IF(_xlpm.x=0,"",_xlpm.x)))</f>
        <v/>
      </c>
      <c r="P3891" s="46" t="str">
        <f>IF($I3891="","",_xlfn.LET(_xlpm.x,VLOOKUP($I3891,'2026-01-09_taxon-match'!$A$2:$N$81,8,FALSE),IF(_xlpm.x=0,"",_xlpm.x)))</f>
        <v/>
      </c>
      <c r="Q3891" s="46" t="str">
        <f>IF($I3891="","",_xlfn.LET(_xlpm.x,VLOOKUP($I3891,'2026-01-09_taxon-match'!$A$2:$N$81,9,FALSE),IF(_xlpm.x=0,"",_xlpm.x)))</f>
        <v/>
      </c>
      <c r="R3891" s="46" t="str">
        <f>IF($I3891="","",_xlfn.LET(_xlpm.x,VLOOKUP($I3891,'2026-01-09_taxon-match'!$A$2:$N$81,10,FALSE),IF(_xlpm.x=0,"",_xlpm.x)))</f>
        <v/>
      </c>
      <c r="S3891" s="46" t="str">
        <f>IF($I3891="","",_xlfn.LET(_xlpm.x,VLOOKUP($I3891,'2026-01-09_taxon-match'!$A$2:$N$81,11,FALSE),IF(_xlpm.x=0,"",_xlpm.x)))</f>
        <v/>
      </c>
      <c r="T3891" s="46" t="str">
        <f>IF($I3891="","",_xlfn.LET(_xlpm.x,VLOOKUP($I3891,'2026-01-09_taxon-match'!$A$2:$N$81,13,FALSE),IF(_xlpm.x=0,"",_xlpm.x)))</f>
        <v/>
      </c>
      <c r="U3891" s="15"/>
      <c r="V3891" s="46" t="s">
        <v>221</v>
      </c>
      <c r="W3891" s="15"/>
      <c r="X3891" s="15"/>
      <c r="Y3891" s="46" t="str">
        <f>IF(V3891="","",_xlfn.LET(_xlpm.x,VLOOKUP(V3891,'Drop-down_menus'!$D$2:$E$13,2,FALSE),IF(_xlpm.x=0,"",_xlpm.x)))</f>
        <v>https://orcid.org/0000-0002-5199-9817</v>
      </c>
      <c r="Z3891" s="46" t="str">
        <f>IF(W3891="","",_xlfn.LET(_xlpm.x,VLOOKUP(W3891,'Drop-down_menus'!$D$2:$E$13,2,FALSE),IF(_xlpm.x=0,"",_xlpm.x)))</f>
        <v/>
      </c>
      <c r="AA3891" s="46" t="str">
        <f>IF(X3891="","",_xlfn.LET(_xlpm.x,VLOOKUP(X3891,'Drop-down_menus'!$D$2:$E$13,2,FALSE),IF(_xlpm.x=0,"",_xlpm.x)))</f>
        <v/>
      </c>
      <c r="AB3891" s="14" t="s">
        <v>519</v>
      </c>
      <c r="AC3891" s="14" t="s">
        <v>522</v>
      </c>
      <c r="AD3891" s="46" t="s">
        <v>222</v>
      </c>
      <c r="AE3891" s="46" t="s">
        <v>28</v>
      </c>
      <c r="AF3891" s="46" t="s">
        <v>42</v>
      </c>
      <c r="AG3891" s="46" t="str">
        <f>IF(AE3891="","",_xlfn.LET(_xlpm.x,VLOOKUP(AE3891,'Drop-down_menus'!$D$2:$E$13,2,FALSE),IF(_xlpm.x=0,"",_xlpm.x)))</f>
        <v>https://orcid.org/0000-0002-9037-7623</v>
      </c>
      <c r="AH3891" s="46" t="str">
        <f>IF(AF3891="","",_xlfn.LET(_xlpm.x,VLOOKUP(AF3891,'Drop-down_menus'!$D$2:$E$13,2,FALSE),IF(_xlpm.x=0,"",_xlpm.x)))</f>
        <v/>
      </c>
    </row>
    <row r="3892" spans="1:34" ht="15" customHeight="1">
      <c r="A3892">
        <v>2963</v>
      </c>
      <c r="B3892" s="2">
        <v>4947</v>
      </c>
      <c r="C3892" s="2" t="s">
        <v>907</v>
      </c>
      <c r="D3892" s="46" t="b">
        <f>COUNTIF(Events!$B$2:$B$171, C3892) &gt; 0</f>
        <v>1</v>
      </c>
      <c r="E3892" s="46" t="s">
        <v>215</v>
      </c>
      <c r="F3892" s="15" t="s">
        <v>524</v>
      </c>
      <c r="G3892" s="15"/>
      <c r="H3892" s="15"/>
      <c r="I3892" s="15"/>
      <c r="J3892" s="46" t="str">
        <f>IF(I3892="","",_xlfn.LET(_xlpm.x,VLOOKUP(I3892,'2026-01-09_taxon-match'!$A$2:$N$81,4,FALSE),IF(_xlpm.x=0,"",_xlpm.x)))</f>
        <v/>
      </c>
      <c r="K3892" s="15"/>
      <c r="L3892" s="46" t="str">
        <f>IF(I3892="","",_xlfn.LET(_xlpm.x,VLOOKUP(I3892,'2026-01-09_taxon-match'!$A$2:$N$81,3,FALSE),IF(_xlpm.x=0,"",_xlpm.x)))</f>
        <v/>
      </c>
      <c r="M3892" s="46" t="str">
        <f>IF($I3892="","",_xlfn.LET(_xlpm.x,VLOOKUP($I3892,'2026-01-09_taxon-match'!$A$2:$N$81,5,FALSE),IF(_xlpm.x=0,"",_xlpm.x)))</f>
        <v/>
      </c>
      <c r="N3892" s="46" t="str">
        <f>IF($I3892="","",_xlfn.LET(_xlpm.x,VLOOKUP($I3892,'2026-01-09_taxon-match'!$A$2:$N$81,6,FALSE),IF(_xlpm.x=0,"",_xlpm.x)))</f>
        <v/>
      </c>
      <c r="O3892" s="46" t="str">
        <f>IF($I3892="","",_xlfn.LET(_xlpm.x,VLOOKUP($I3892,'2026-01-09_taxon-match'!$A$2:$N$81,7,FALSE),IF(_xlpm.x=0,"",_xlpm.x)))</f>
        <v/>
      </c>
      <c r="P3892" s="46" t="str">
        <f>IF($I3892="","",_xlfn.LET(_xlpm.x,VLOOKUP($I3892,'2026-01-09_taxon-match'!$A$2:$N$81,8,FALSE),IF(_xlpm.x=0,"",_xlpm.x)))</f>
        <v/>
      </c>
      <c r="Q3892" s="46" t="str">
        <f>IF($I3892="","",_xlfn.LET(_xlpm.x,VLOOKUP($I3892,'2026-01-09_taxon-match'!$A$2:$N$81,9,FALSE),IF(_xlpm.x=0,"",_xlpm.x)))</f>
        <v/>
      </c>
      <c r="R3892" s="46" t="str">
        <f>IF($I3892="","",_xlfn.LET(_xlpm.x,VLOOKUP($I3892,'2026-01-09_taxon-match'!$A$2:$N$81,10,FALSE),IF(_xlpm.x=0,"",_xlpm.x)))</f>
        <v/>
      </c>
      <c r="S3892" s="46" t="str">
        <f>IF($I3892="","",_xlfn.LET(_xlpm.x,VLOOKUP($I3892,'2026-01-09_taxon-match'!$A$2:$N$81,11,FALSE),IF(_xlpm.x=0,"",_xlpm.x)))</f>
        <v/>
      </c>
      <c r="T3892" s="46" t="str">
        <f>IF($I3892="","",_xlfn.LET(_xlpm.x,VLOOKUP($I3892,'2026-01-09_taxon-match'!$A$2:$N$81,13,FALSE),IF(_xlpm.x=0,"",_xlpm.x)))</f>
        <v/>
      </c>
      <c r="U3892" s="15"/>
      <c r="V3892" s="46" t="s">
        <v>221</v>
      </c>
      <c r="W3892" s="15"/>
      <c r="X3892" s="15"/>
      <c r="Y3892" s="46" t="str">
        <f>IF(V3892="","",_xlfn.LET(_xlpm.x,VLOOKUP(V3892,'Drop-down_menus'!$D$2:$E$13,2,FALSE),IF(_xlpm.x=0,"",_xlpm.x)))</f>
        <v>https://orcid.org/0000-0002-5199-9817</v>
      </c>
      <c r="Z3892" s="46" t="str">
        <f>IF(W3892="","",_xlfn.LET(_xlpm.x,VLOOKUP(W3892,'Drop-down_menus'!$D$2:$E$13,2,FALSE),IF(_xlpm.x=0,"",_xlpm.x)))</f>
        <v/>
      </c>
      <c r="AA3892" s="46" t="str">
        <f>IF(X3892="","",_xlfn.LET(_xlpm.x,VLOOKUP(X3892,'Drop-down_menus'!$D$2:$E$13,2,FALSE),IF(_xlpm.x=0,"",_xlpm.x)))</f>
        <v/>
      </c>
      <c r="AB3892" s="14" t="s">
        <v>519</v>
      </c>
      <c r="AC3892" s="14" t="s">
        <v>522</v>
      </c>
      <c r="AD3892" s="46" t="s">
        <v>222</v>
      </c>
      <c r="AE3892" s="46" t="s">
        <v>28</v>
      </c>
      <c r="AF3892" s="46" t="s">
        <v>42</v>
      </c>
      <c r="AG3892" s="46" t="str">
        <f>IF(AE3892="","",_xlfn.LET(_xlpm.x,VLOOKUP(AE3892,'Drop-down_menus'!$D$2:$E$13,2,FALSE),IF(_xlpm.x=0,"",_xlpm.x)))</f>
        <v>https://orcid.org/0000-0002-9037-7623</v>
      </c>
      <c r="AH3892" s="46" t="str">
        <f>IF(AF3892="","",_xlfn.LET(_xlpm.x,VLOOKUP(AF3892,'Drop-down_menus'!$D$2:$E$13,2,FALSE),IF(_xlpm.x=0,"",_xlpm.x)))</f>
        <v/>
      </c>
    </row>
    <row r="3893" spans="1:34" ht="15" customHeight="1">
      <c r="A3893">
        <v>2963</v>
      </c>
      <c r="B3893" s="2">
        <v>4948</v>
      </c>
      <c r="C3893" s="2" t="s">
        <v>907</v>
      </c>
      <c r="D3893" s="46" t="b">
        <f>COUNTIF(Events!$B$2:$B$171, C3893) &gt; 0</f>
        <v>1</v>
      </c>
      <c r="E3893" s="15" t="s">
        <v>164</v>
      </c>
      <c r="F3893" s="15" t="s">
        <v>504</v>
      </c>
      <c r="G3893" s="15"/>
      <c r="H3893" s="15"/>
      <c r="I3893" s="15"/>
      <c r="J3893" s="46" t="str">
        <f>IF(I3893="","",_xlfn.LET(_xlpm.x,VLOOKUP(I3893,'2026-01-09_taxon-match'!$A$2:$N$81,4,FALSE),IF(_xlpm.x=0,"",_xlpm.x)))</f>
        <v/>
      </c>
      <c r="K3893" s="15"/>
      <c r="L3893" s="46" t="str">
        <f>IF(I3893="","",_xlfn.LET(_xlpm.x,VLOOKUP(I3893,'2026-01-09_taxon-match'!$A$2:$N$81,3,FALSE),IF(_xlpm.x=0,"",_xlpm.x)))</f>
        <v/>
      </c>
      <c r="M3893" s="46" t="str">
        <f>IF($I3893="","",_xlfn.LET(_xlpm.x,VLOOKUP($I3893,'2026-01-09_taxon-match'!$A$2:$N$81,5,FALSE),IF(_xlpm.x=0,"",_xlpm.x)))</f>
        <v/>
      </c>
      <c r="N3893" s="46" t="str">
        <f>IF($I3893="","",_xlfn.LET(_xlpm.x,VLOOKUP($I3893,'2026-01-09_taxon-match'!$A$2:$N$81,6,FALSE),IF(_xlpm.x=0,"",_xlpm.x)))</f>
        <v/>
      </c>
      <c r="O3893" s="46" t="str">
        <f>IF($I3893="","",_xlfn.LET(_xlpm.x,VLOOKUP($I3893,'2026-01-09_taxon-match'!$A$2:$N$81,7,FALSE),IF(_xlpm.x=0,"",_xlpm.x)))</f>
        <v/>
      </c>
      <c r="P3893" s="46" t="str">
        <f>IF($I3893="","",_xlfn.LET(_xlpm.x,VLOOKUP($I3893,'2026-01-09_taxon-match'!$A$2:$N$81,8,FALSE),IF(_xlpm.x=0,"",_xlpm.x)))</f>
        <v/>
      </c>
      <c r="Q3893" s="46" t="str">
        <f>IF($I3893="","",_xlfn.LET(_xlpm.x,VLOOKUP($I3893,'2026-01-09_taxon-match'!$A$2:$N$81,9,FALSE),IF(_xlpm.x=0,"",_xlpm.x)))</f>
        <v/>
      </c>
      <c r="R3893" s="46" t="str">
        <f>IF($I3893="","",_xlfn.LET(_xlpm.x,VLOOKUP($I3893,'2026-01-09_taxon-match'!$A$2:$N$81,10,FALSE),IF(_xlpm.x=0,"",_xlpm.x)))</f>
        <v/>
      </c>
      <c r="S3893" s="46" t="str">
        <f>IF($I3893="","",_xlfn.LET(_xlpm.x,VLOOKUP($I3893,'2026-01-09_taxon-match'!$A$2:$N$81,11,FALSE),IF(_xlpm.x=0,"",_xlpm.x)))</f>
        <v/>
      </c>
      <c r="T3893" s="46" t="str">
        <f>IF($I3893="","",_xlfn.LET(_xlpm.x,VLOOKUP($I3893,'2026-01-09_taxon-match'!$A$2:$N$81,13,FALSE),IF(_xlpm.x=0,"",_xlpm.x)))</f>
        <v/>
      </c>
      <c r="U3893" s="15"/>
      <c r="V3893" s="46" t="s">
        <v>221</v>
      </c>
      <c r="W3893" s="15"/>
      <c r="X3893" s="15"/>
      <c r="Y3893" s="46" t="str">
        <f>IF(V3893="","",_xlfn.LET(_xlpm.x,VLOOKUP(V3893,'Drop-down_menus'!$D$2:$E$13,2,FALSE),IF(_xlpm.x=0,"",_xlpm.x)))</f>
        <v>https://orcid.org/0000-0002-5199-9817</v>
      </c>
      <c r="Z3893" s="46" t="str">
        <f>IF(W3893="","",_xlfn.LET(_xlpm.x,VLOOKUP(W3893,'Drop-down_menus'!$D$2:$E$13,2,FALSE),IF(_xlpm.x=0,"",_xlpm.x)))</f>
        <v/>
      </c>
      <c r="AA3893" s="46" t="str">
        <f>IF(X3893="","",_xlfn.LET(_xlpm.x,VLOOKUP(X3893,'Drop-down_menus'!$D$2:$E$13,2,FALSE),IF(_xlpm.x=0,"",_xlpm.x)))</f>
        <v/>
      </c>
      <c r="AB3893" s="14" t="s">
        <v>197</v>
      </c>
      <c r="AC3893" s="14"/>
      <c r="AD3893" s="46" t="s">
        <v>222</v>
      </c>
      <c r="AE3893" s="46" t="s">
        <v>28</v>
      </c>
      <c r="AF3893" s="46" t="s">
        <v>42</v>
      </c>
      <c r="AG3893" s="46" t="str">
        <f>IF(AE3893="","",_xlfn.LET(_xlpm.x,VLOOKUP(AE3893,'Drop-down_menus'!$D$2:$E$13,2,FALSE),IF(_xlpm.x=0,"",_xlpm.x)))</f>
        <v>https://orcid.org/0000-0002-9037-7623</v>
      </c>
      <c r="AH3893" s="46" t="str">
        <f>IF(AF3893="","",_xlfn.LET(_xlpm.x,VLOOKUP(AF3893,'Drop-down_menus'!$D$2:$E$13,2,FALSE),IF(_xlpm.x=0,"",_xlpm.x)))</f>
        <v/>
      </c>
    </row>
    <row r="3894" spans="1:34" ht="15" customHeight="1">
      <c r="A3894">
        <v>2963</v>
      </c>
      <c r="B3894" s="2">
        <v>4949</v>
      </c>
      <c r="C3894" s="2" t="s">
        <v>907</v>
      </c>
      <c r="D3894" s="46" t="b">
        <f>COUNTIF(Events!$B$2:$B$171, C3894) &gt; 0</f>
        <v>1</v>
      </c>
      <c r="E3894" s="15" t="s">
        <v>164</v>
      </c>
      <c r="F3894" s="15" t="s">
        <v>504</v>
      </c>
      <c r="G3894" s="15"/>
      <c r="H3894" s="15"/>
      <c r="I3894" s="15"/>
      <c r="J3894" s="46" t="str">
        <f>IF(I3894="","",_xlfn.LET(_xlpm.x,VLOOKUP(I3894,'2026-01-09_taxon-match'!$A$2:$N$81,4,FALSE),IF(_xlpm.x=0,"",_xlpm.x)))</f>
        <v/>
      </c>
      <c r="K3894" s="15"/>
      <c r="L3894" s="46" t="str">
        <f>IF(I3894="","",_xlfn.LET(_xlpm.x,VLOOKUP(I3894,'2026-01-09_taxon-match'!$A$2:$N$81,3,FALSE),IF(_xlpm.x=0,"",_xlpm.x)))</f>
        <v/>
      </c>
      <c r="M3894" s="46" t="str">
        <f>IF($I3894="","",_xlfn.LET(_xlpm.x,VLOOKUP($I3894,'2026-01-09_taxon-match'!$A$2:$N$81,5,FALSE),IF(_xlpm.x=0,"",_xlpm.x)))</f>
        <v/>
      </c>
      <c r="N3894" s="46" t="str">
        <f>IF($I3894="","",_xlfn.LET(_xlpm.x,VLOOKUP($I3894,'2026-01-09_taxon-match'!$A$2:$N$81,6,FALSE),IF(_xlpm.x=0,"",_xlpm.x)))</f>
        <v/>
      </c>
      <c r="O3894" s="46" t="str">
        <f>IF($I3894="","",_xlfn.LET(_xlpm.x,VLOOKUP($I3894,'2026-01-09_taxon-match'!$A$2:$N$81,7,FALSE),IF(_xlpm.x=0,"",_xlpm.x)))</f>
        <v/>
      </c>
      <c r="P3894" s="46" t="str">
        <f>IF($I3894="","",_xlfn.LET(_xlpm.x,VLOOKUP($I3894,'2026-01-09_taxon-match'!$A$2:$N$81,8,FALSE),IF(_xlpm.x=0,"",_xlpm.x)))</f>
        <v/>
      </c>
      <c r="Q3894" s="46" t="str">
        <f>IF($I3894="","",_xlfn.LET(_xlpm.x,VLOOKUP($I3894,'2026-01-09_taxon-match'!$A$2:$N$81,9,FALSE),IF(_xlpm.x=0,"",_xlpm.x)))</f>
        <v/>
      </c>
      <c r="R3894" s="46" t="str">
        <f>IF($I3894="","",_xlfn.LET(_xlpm.x,VLOOKUP($I3894,'2026-01-09_taxon-match'!$A$2:$N$81,10,FALSE),IF(_xlpm.x=0,"",_xlpm.x)))</f>
        <v/>
      </c>
      <c r="S3894" s="46" t="str">
        <f>IF($I3894="","",_xlfn.LET(_xlpm.x,VLOOKUP($I3894,'2026-01-09_taxon-match'!$A$2:$N$81,11,FALSE),IF(_xlpm.x=0,"",_xlpm.x)))</f>
        <v/>
      </c>
      <c r="T3894" s="46" t="str">
        <f>IF($I3894="","",_xlfn.LET(_xlpm.x,VLOOKUP($I3894,'2026-01-09_taxon-match'!$A$2:$N$81,13,FALSE),IF(_xlpm.x=0,"",_xlpm.x)))</f>
        <v/>
      </c>
      <c r="U3894" s="15"/>
      <c r="V3894" s="46" t="s">
        <v>221</v>
      </c>
      <c r="W3894" s="15"/>
      <c r="X3894" s="15"/>
      <c r="Y3894" s="46" t="str">
        <f>IF(V3894="","",_xlfn.LET(_xlpm.x,VLOOKUP(V3894,'Drop-down_menus'!$D$2:$E$13,2,FALSE),IF(_xlpm.x=0,"",_xlpm.x)))</f>
        <v>https://orcid.org/0000-0002-5199-9817</v>
      </c>
      <c r="Z3894" s="46" t="str">
        <f>IF(W3894="","",_xlfn.LET(_xlpm.x,VLOOKUP(W3894,'Drop-down_menus'!$D$2:$E$13,2,FALSE),IF(_xlpm.x=0,"",_xlpm.x)))</f>
        <v/>
      </c>
      <c r="AA3894" s="46" t="str">
        <f>IF(X3894="","",_xlfn.LET(_xlpm.x,VLOOKUP(X3894,'Drop-down_menus'!$D$2:$E$13,2,FALSE),IF(_xlpm.x=0,"",_xlpm.x)))</f>
        <v/>
      </c>
      <c r="AB3894" s="14" t="s">
        <v>197</v>
      </c>
      <c r="AC3894" s="14"/>
      <c r="AD3894" s="46" t="s">
        <v>222</v>
      </c>
      <c r="AE3894" s="46" t="s">
        <v>28</v>
      </c>
      <c r="AF3894" s="46" t="s">
        <v>42</v>
      </c>
      <c r="AG3894" s="46" t="str">
        <f>IF(AE3894="","",_xlfn.LET(_xlpm.x,VLOOKUP(AE3894,'Drop-down_menus'!$D$2:$E$13,2,FALSE),IF(_xlpm.x=0,"",_xlpm.x)))</f>
        <v>https://orcid.org/0000-0002-9037-7623</v>
      </c>
      <c r="AH3894" s="46" t="str">
        <f>IF(AF3894="","",_xlfn.LET(_xlpm.x,VLOOKUP(AF3894,'Drop-down_menus'!$D$2:$E$13,2,FALSE),IF(_xlpm.x=0,"",_xlpm.x)))</f>
        <v/>
      </c>
    </row>
    <row r="3895" spans="1:34" ht="15" customHeight="1">
      <c r="A3895">
        <v>2963</v>
      </c>
      <c r="B3895" s="2">
        <v>4950</v>
      </c>
      <c r="C3895" s="2" t="s">
        <v>907</v>
      </c>
      <c r="D3895" s="46" t="b">
        <f>COUNTIF(Events!$B$2:$B$171, C3895) &gt; 0</f>
        <v>1</v>
      </c>
      <c r="E3895" s="15" t="s">
        <v>164</v>
      </c>
      <c r="F3895" s="15" t="s">
        <v>504</v>
      </c>
      <c r="G3895" s="15"/>
      <c r="H3895" s="15"/>
      <c r="I3895" s="15"/>
      <c r="J3895" s="46" t="str">
        <f>IF(I3895="","",_xlfn.LET(_xlpm.x,VLOOKUP(I3895,'2026-01-09_taxon-match'!$A$2:$N$81,4,FALSE),IF(_xlpm.x=0,"",_xlpm.x)))</f>
        <v/>
      </c>
      <c r="K3895" s="15"/>
      <c r="L3895" s="46" t="str">
        <f>IF(I3895="","",_xlfn.LET(_xlpm.x,VLOOKUP(I3895,'2026-01-09_taxon-match'!$A$2:$N$81,3,FALSE),IF(_xlpm.x=0,"",_xlpm.x)))</f>
        <v/>
      </c>
      <c r="M3895" s="46" t="str">
        <f>IF($I3895="","",_xlfn.LET(_xlpm.x,VLOOKUP($I3895,'2026-01-09_taxon-match'!$A$2:$N$81,5,FALSE),IF(_xlpm.x=0,"",_xlpm.x)))</f>
        <v/>
      </c>
      <c r="N3895" s="46" t="str">
        <f>IF($I3895="","",_xlfn.LET(_xlpm.x,VLOOKUP($I3895,'2026-01-09_taxon-match'!$A$2:$N$81,6,FALSE),IF(_xlpm.x=0,"",_xlpm.x)))</f>
        <v/>
      </c>
      <c r="O3895" s="46" t="str">
        <f>IF($I3895="","",_xlfn.LET(_xlpm.x,VLOOKUP($I3895,'2026-01-09_taxon-match'!$A$2:$N$81,7,FALSE),IF(_xlpm.x=0,"",_xlpm.x)))</f>
        <v/>
      </c>
      <c r="P3895" s="46" t="str">
        <f>IF($I3895="","",_xlfn.LET(_xlpm.x,VLOOKUP($I3895,'2026-01-09_taxon-match'!$A$2:$N$81,8,FALSE),IF(_xlpm.x=0,"",_xlpm.x)))</f>
        <v/>
      </c>
      <c r="Q3895" s="46" t="str">
        <f>IF($I3895="","",_xlfn.LET(_xlpm.x,VLOOKUP($I3895,'2026-01-09_taxon-match'!$A$2:$N$81,9,FALSE),IF(_xlpm.x=0,"",_xlpm.x)))</f>
        <v/>
      </c>
      <c r="R3895" s="46" t="str">
        <f>IF($I3895="","",_xlfn.LET(_xlpm.x,VLOOKUP($I3895,'2026-01-09_taxon-match'!$A$2:$N$81,10,FALSE),IF(_xlpm.x=0,"",_xlpm.x)))</f>
        <v/>
      </c>
      <c r="S3895" s="46" t="str">
        <f>IF($I3895="","",_xlfn.LET(_xlpm.x,VLOOKUP($I3895,'2026-01-09_taxon-match'!$A$2:$N$81,11,FALSE),IF(_xlpm.x=0,"",_xlpm.x)))</f>
        <v/>
      </c>
      <c r="T3895" s="46" t="str">
        <f>IF($I3895="","",_xlfn.LET(_xlpm.x,VLOOKUP($I3895,'2026-01-09_taxon-match'!$A$2:$N$81,13,FALSE),IF(_xlpm.x=0,"",_xlpm.x)))</f>
        <v/>
      </c>
      <c r="U3895" s="15"/>
      <c r="V3895" s="46" t="s">
        <v>221</v>
      </c>
      <c r="W3895" s="15"/>
      <c r="X3895" s="15"/>
      <c r="Y3895" s="46" t="str">
        <f>IF(V3895="","",_xlfn.LET(_xlpm.x,VLOOKUP(V3895,'Drop-down_menus'!$D$2:$E$13,2,FALSE),IF(_xlpm.x=0,"",_xlpm.x)))</f>
        <v>https://orcid.org/0000-0002-5199-9817</v>
      </c>
      <c r="Z3895" s="46" t="str">
        <f>IF(W3895="","",_xlfn.LET(_xlpm.x,VLOOKUP(W3895,'Drop-down_menus'!$D$2:$E$13,2,FALSE),IF(_xlpm.x=0,"",_xlpm.x)))</f>
        <v/>
      </c>
      <c r="AA3895" s="46" t="str">
        <f>IF(X3895="","",_xlfn.LET(_xlpm.x,VLOOKUP(X3895,'Drop-down_menus'!$D$2:$E$13,2,FALSE),IF(_xlpm.x=0,"",_xlpm.x)))</f>
        <v/>
      </c>
      <c r="AB3895" s="14" t="s">
        <v>197</v>
      </c>
      <c r="AC3895" s="14"/>
      <c r="AD3895" s="46" t="s">
        <v>222</v>
      </c>
      <c r="AE3895" s="46" t="s">
        <v>28</v>
      </c>
      <c r="AF3895" s="46" t="s">
        <v>42</v>
      </c>
      <c r="AG3895" s="46" t="str">
        <f>IF(AE3895="","",_xlfn.LET(_xlpm.x,VLOOKUP(AE3895,'Drop-down_menus'!$D$2:$E$13,2,FALSE),IF(_xlpm.x=0,"",_xlpm.x)))</f>
        <v>https://orcid.org/0000-0002-9037-7623</v>
      </c>
      <c r="AH3895" s="46" t="str">
        <f>IF(AF3895="","",_xlfn.LET(_xlpm.x,VLOOKUP(AF3895,'Drop-down_menus'!$D$2:$E$13,2,FALSE),IF(_xlpm.x=0,"",_xlpm.x)))</f>
        <v/>
      </c>
    </row>
    <row r="3896" spans="1:34" ht="15" customHeight="1">
      <c r="A3896">
        <v>2963</v>
      </c>
      <c r="B3896" s="2">
        <v>4951</v>
      </c>
      <c r="C3896" s="2" t="s">
        <v>907</v>
      </c>
      <c r="D3896" s="46" t="b">
        <f>COUNTIF(Events!$B$2:$B$171, C3896) &gt; 0</f>
        <v>1</v>
      </c>
      <c r="E3896" s="15" t="s">
        <v>164</v>
      </c>
      <c r="F3896" s="15" t="s">
        <v>504</v>
      </c>
      <c r="G3896" s="15"/>
      <c r="H3896" s="15"/>
      <c r="I3896" s="15"/>
      <c r="J3896" s="46" t="str">
        <f>IF(I3896="","",_xlfn.LET(_xlpm.x,VLOOKUP(I3896,'2026-01-09_taxon-match'!$A$2:$N$81,4,FALSE),IF(_xlpm.x=0,"",_xlpm.x)))</f>
        <v/>
      </c>
      <c r="K3896" s="15"/>
      <c r="L3896" s="46" t="str">
        <f>IF(I3896="","",_xlfn.LET(_xlpm.x,VLOOKUP(I3896,'2026-01-09_taxon-match'!$A$2:$N$81,3,FALSE),IF(_xlpm.x=0,"",_xlpm.x)))</f>
        <v/>
      </c>
      <c r="M3896" s="46" t="str">
        <f>IF($I3896="","",_xlfn.LET(_xlpm.x,VLOOKUP($I3896,'2026-01-09_taxon-match'!$A$2:$N$81,5,FALSE),IF(_xlpm.x=0,"",_xlpm.x)))</f>
        <v/>
      </c>
      <c r="N3896" s="46" t="str">
        <f>IF($I3896="","",_xlfn.LET(_xlpm.x,VLOOKUP($I3896,'2026-01-09_taxon-match'!$A$2:$N$81,6,FALSE),IF(_xlpm.x=0,"",_xlpm.x)))</f>
        <v/>
      </c>
      <c r="O3896" s="46" t="str">
        <f>IF($I3896="","",_xlfn.LET(_xlpm.x,VLOOKUP($I3896,'2026-01-09_taxon-match'!$A$2:$N$81,7,FALSE),IF(_xlpm.x=0,"",_xlpm.x)))</f>
        <v/>
      </c>
      <c r="P3896" s="46" t="str">
        <f>IF($I3896="","",_xlfn.LET(_xlpm.x,VLOOKUP($I3896,'2026-01-09_taxon-match'!$A$2:$N$81,8,FALSE),IF(_xlpm.x=0,"",_xlpm.x)))</f>
        <v/>
      </c>
      <c r="Q3896" s="46" t="str">
        <f>IF($I3896="","",_xlfn.LET(_xlpm.x,VLOOKUP($I3896,'2026-01-09_taxon-match'!$A$2:$N$81,9,FALSE),IF(_xlpm.x=0,"",_xlpm.x)))</f>
        <v/>
      </c>
      <c r="R3896" s="46" t="str">
        <f>IF($I3896="","",_xlfn.LET(_xlpm.x,VLOOKUP($I3896,'2026-01-09_taxon-match'!$A$2:$N$81,10,FALSE),IF(_xlpm.x=0,"",_xlpm.x)))</f>
        <v/>
      </c>
      <c r="S3896" s="46" t="str">
        <f>IF($I3896="","",_xlfn.LET(_xlpm.x,VLOOKUP($I3896,'2026-01-09_taxon-match'!$A$2:$N$81,11,FALSE),IF(_xlpm.x=0,"",_xlpm.x)))</f>
        <v/>
      </c>
      <c r="T3896" s="46" t="str">
        <f>IF($I3896="","",_xlfn.LET(_xlpm.x,VLOOKUP($I3896,'2026-01-09_taxon-match'!$A$2:$N$81,13,FALSE),IF(_xlpm.x=0,"",_xlpm.x)))</f>
        <v/>
      </c>
      <c r="U3896" s="15"/>
      <c r="V3896" s="46" t="s">
        <v>221</v>
      </c>
      <c r="W3896" s="15"/>
      <c r="X3896" s="15"/>
      <c r="Y3896" s="46" t="str">
        <f>IF(V3896="","",_xlfn.LET(_xlpm.x,VLOOKUP(V3896,'Drop-down_menus'!$D$2:$E$13,2,FALSE),IF(_xlpm.x=0,"",_xlpm.x)))</f>
        <v>https://orcid.org/0000-0002-5199-9817</v>
      </c>
      <c r="Z3896" s="46" t="str">
        <f>IF(W3896="","",_xlfn.LET(_xlpm.x,VLOOKUP(W3896,'Drop-down_menus'!$D$2:$E$13,2,FALSE),IF(_xlpm.x=0,"",_xlpm.x)))</f>
        <v/>
      </c>
      <c r="AA3896" s="46" t="str">
        <f>IF(X3896="","",_xlfn.LET(_xlpm.x,VLOOKUP(X3896,'Drop-down_menus'!$D$2:$E$13,2,FALSE),IF(_xlpm.x=0,"",_xlpm.x)))</f>
        <v/>
      </c>
      <c r="AB3896" s="14" t="s">
        <v>197</v>
      </c>
      <c r="AC3896" s="14"/>
      <c r="AD3896" s="46" t="s">
        <v>222</v>
      </c>
      <c r="AE3896" s="46" t="s">
        <v>28</v>
      </c>
      <c r="AF3896" s="46" t="s">
        <v>42</v>
      </c>
      <c r="AG3896" s="46" t="str">
        <f>IF(AE3896="","",_xlfn.LET(_xlpm.x,VLOOKUP(AE3896,'Drop-down_menus'!$D$2:$E$13,2,FALSE),IF(_xlpm.x=0,"",_xlpm.x)))</f>
        <v>https://orcid.org/0000-0002-9037-7623</v>
      </c>
      <c r="AH3896" s="46" t="str">
        <f>IF(AF3896="","",_xlfn.LET(_xlpm.x,VLOOKUP(AF3896,'Drop-down_menus'!$D$2:$E$13,2,FALSE),IF(_xlpm.x=0,"",_xlpm.x)))</f>
        <v/>
      </c>
    </row>
    <row r="3897" spans="1:34" ht="15" customHeight="1">
      <c r="A3897">
        <v>2963</v>
      </c>
      <c r="B3897" s="2">
        <v>4952</v>
      </c>
      <c r="C3897" s="2" t="s">
        <v>907</v>
      </c>
      <c r="D3897" s="46" t="b">
        <f>COUNTIF(Events!$B$2:$B$171, C3897) &gt; 0</f>
        <v>1</v>
      </c>
      <c r="E3897" s="15" t="s">
        <v>164</v>
      </c>
      <c r="F3897" s="15" t="s">
        <v>504</v>
      </c>
      <c r="G3897" s="15"/>
      <c r="H3897" s="15"/>
      <c r="I3897" s="15"/>
      <c r="J3897" s="46" t="str">
        <f>IF(I3897="","",_xlfn.LET(_xlpm.x,VLOOKUP(I3897,'2026-01-09_taxon-match'!$A$2:$N$81,4,FALSE),IF(_xlpm.x=0,"",_xlpm.x)))</f>
        <v/>
      </c>
      <c r="K3897" s="15"/>
      <c r="L3897" s="46" t="str">
        <f>IF(I3897="","",_xlfn.LET(_xlpm.x,VLOOKUP(I3897,'2026-01-09_taxon-match'!$A$2:$N$81,3,FALSE),IF(_xlpm.x=0,"",_xlpm.x)))</f>
        <v/>
      </c>
      <c r="M3897" s="46" t="str">
        <f>IF($I3897="","",_xlfn.LET(_xlpm.x,VLOOKUP($I3897,'2026-01-09_taxon-match'!$A$2:$N$81,5,FALSE),IF(_xlpm.x=0,"",_xlpm.x)))</f>
        <v/>
      </c>
      <c r="N3897" s="46" t="str">
        <f>IF($I3897="","",_xlfn.LET(_xlpm.x,VLOOKUP($I3897,'2026-01-09_taxon-match'!$A$2:$N$81,6,FALSE),IF(_xlpm.x=0,"",_xlpm.x)))</f>
        <v/>
      </c>
      <c r="O3897" s="46" t="str">
        <f>IF($I3897="","",_xlfn.LET(_xlpm.x,VLOOKUP($I3897,'2026-01-09_taxon-match'!$A$2:$N$81,7,FALSE),IF(_xlpm.x=0,"",_xlpm.x)))</f>
        <v/>
      </c>
      <c r="P3897" s="46" t="str">
        <f>IF($I3897="","",_xlfn.LET(_xlpm.x,VLOOKUP($I3897,'2026-01-09_taxon-match'!$A$2:$N$81,8,FALSE),IF(_xlpm.x=0,"",_xlpm.x)))</f>
        <v/>
      </c>
      <c r="Q3897" s="46" t="str">
        <f>IF($I3897="","",_xlfn.LET(_xlpm.x,VLOOKUP($I3897,'2026-01-09_taxon-match'!$A$2:$N$81,9,FALSE),IF(_xlpm.x=0,"",_xlpm.x)))</f>
        <v/>
      </c>
      <c r="R3897" s="46" t="str">
        <f>IF($I3897="","",_xlfn.LET(_xlpm.x,VLOOKUP($I3897,'2026-01-09_taxon-match'!$A$2:$N$81,10,FALSE),IF(_xlpm.x=0,"",_xlpm.x)))</f>
        <v/>
      </c>
      <c r="S3897" s="46" t="str">
        <f>IF($I3897="","",_xlfn.LET(_xlpm.x,VLOOKUP($I3897,'2026-01-09_taxon-match'!$A$2:$N$81,11,FALSE),IF(_xlpm.x=0,"",_xlpm.x)))</f>
        <v/>
      </c>
      <c r="T3897" s="46" t="str">
        <f>IF($I3897="","",_xlfn.LET(_xlpm.x,VLOOKUP($I3897,'2026-01-09_taxon-match'!$A$2:$N$81,13,FALSE),IF(_xlpm.x=0,"",_xlpm.x)))</f>
        <v/>
      </c>
      <c r="U3897" s="15"/>
      <c r="V3897" s="46" t="s">
        <v>221</v>
      </c>
      <c r="W3897" s="15"/>
      <c r="X3897" s="15"/>
      <c r="Y3897" s="46" t="str">
        <f>IF(V3897="","",_xlfn.LET(_xlpm.x,VLOOKUP(V3897,'Drop-down_menus'!$D$2:$E$13,2,FALSE),IF(_xlpm.x=0,"",_xlpm.x)))</f>
        <v>https://orcid.org/0000-0002-5199-9817</v>
      </c>
      <c r="Z3897" s="46" t="str">
        <f>IF(W3897="","",_xlfn.LET(_xlpm.x,VLOOKUP(W3897,'Drop-down_menus'!$D$2:$E$13,2,FALSE),IF(_xlpm.x=0,"",_xlpm.x)))</f>
        <v/>
      </c>
      <c r="AA3897" s="46" t="str">
        <f>IF(X3897="","",_xlfn.LET(_xlpm.x,VLOOKUP(X3897,'Drop-down_menus'!$D$2:$E$13,2,FALSE),IF(_xlpm.x=0,"",_xlpm.x)))</f>
        <v/>
      </c>
      <c r="AB3897" s="14" t="s">
        <v>197</v>
      </c>
      <c r="AC3897" s="14"/>
      <c r="AD3897" s="46" t="s">
        <v>222</v>
      </c>
      <c r="AE3897" s="46" t="s">
        <v>28</v>
      </c>
      <c r="AF3897" s="46" t="s">
        <v>42</v>
      </c>
      <c r="AG3897" s="46" t="str">
        <f>IF(AE3897="","",_xlfn.LET(_xlpm.x,VLOOKUP(AE3897,'Drop-down_menus'!$D$2:$E$13,2,FALSE),IF(_xlpm.x=0,"",_xlpm.x)))</f>
        <v>https://orcid.org/0000-0002-9037-7623</v>
      </c>
      <c r="AH3897" s="46" t="str">
        <f>IF(AF3897="","",_xlfn.LET(_xlpm.x,VLOOKUP(AF3897,'Drop-down_menus'!$D$2:$E$13,2,FALSE),IF(_xlpm.x=0,"",_xlpm.x)))</f>
        <v/>
      </c>
    </row>
    <row r="3898" spans="1:34" ht="15" customHeight="1">
      <c r="A3898">
        <v>2963</v>
      </c>
      <c r="B3898" s="2">
        <v>4953</v>
      </c>
      <c r="C3898" s="2" t="s">
        <v>907</v>
      </c>
      <c r="D3898" s="46" t="b">
        <f>COUNTIF(Events!$B$2:$B$171, C3898) &gt; 0</f>
        <v>1</v>
      </c>
      <c r="E3898" s="15" t="s">
        <v>164</v>
      </c>
      <c r="F3898" s="15" t="s">
        <v>504</v>
      </c>
      <c r="G3898" s="15"/>
      <c r="H3898" s="15"/>
      <c r="I3898" s="15"/>
      <c r="J3898" s="46" t="str">
        <f>IF(I3898="","",_xlfn.LET(_xlpm.x,VLOOKUP(I3898,'2026-01-09_taxon-match'!$A$2:$N$81,4,FALSE),IF(_xlpm.x=0,"",_xlpm.x)))</f>
        <v/>
      </c>
      <c r="K3898" s="15"/>
      <c r="L3898" s="46" t="str">
        <f>IF(I3898="","",_xlfn.LET(_xlpm.x,VLOOKUP(I3898,'2026-01-09_taxon-match'!$A$2:$N$81,3,FALSE),IF(_xlpm.x=0,"",_xlpm.x)))</f>
        <v/>
      </c>
      <c r="M3898" s="46" t="str">
        <f>IF($I3898="","",_xlfn.LET(_xlpm.x,VLOOKUP($I3898,'2026-01-09_taxon-match'!$A$2:$N$81,5,FALSE),IF(_xlpm.x=0,"",_xlpm.x)))</f>
        <v/>
      </c>
      <c r="N3898" s="46" t="str">
        <f>IF($I3898="","",_xlfn.LET(_xlpm.x,VLOOKUP($I3898,'2026-01-09_taxon-match'!$A$2:$N$81,6,FALSE),IF(_xlpm.x=0,"",_xlpm.x)))</f>
        <v/>
      </c>
      <c r="O3898" s="46" t="str">
        <f>IF($I3898="","",_xlfn.LET(_xlpm.x,VLOOKUP($I3898,'2026-01-09_taxon-match'!$A$2:$N$81,7,FALSE),IF(_xlpm.x=0,"",_xlpm.x)))</f>
        <v/>
      </c>
      <c r="P3898" s="46" t="str">
        <f>IF($I3898="","",_xlfn.LET(_xlpm.x,VLOOKUP($I3898,'2026-01-09_taxon-match'!$A$2:$N$81,8,FALSE),IF(_xlpm.x=0,"",_xlpm.x)))</f>
        <v/>
      </c>
      <c r="Q3898" s="46" t="str">
        <f>IF($I3898="","",_xlfn.LET(_xlpm.x,VLOOKUP($I3898,'2026-01-09_taxon-match'!$A$2:$N$81,9,FALSE),IF(_xlpm.x=0,"",_xlpm.x)))</f>
        <v/>
      </c>
      <c r="R3898" s="46" t="str">
        <f>IF($I3898="","",_xlfn.LET(_xlpm.x,VLOOKUP($I3898,'2026-01-09_taxon-match'!$A$2:$N$81,10,FALSE),IF(_xlpm.x=0,"",_xlpm.x)))</f>
        <v/>
      </c>
      <c r="S3898" s="46" t="str">
        <f>IF($I3898="","",_xlfn.LET(_xlpm.x,VLOOKUP($I3898,'2026-01-09_taxon-match'!$A$2:$N$81,11,FALSE),IF(_xlpm.x=0,"",_xlpm.x)))</f>
        <v/>
      </c>
      <c r="T3898" s="46" t="str">
        <f>IF($I3898="","",_xlfn.LET(_xlpm.x,VLOOKUP($I3898,'2026-01-09_taxon-match'!$A$2:$N$81,13,FALSE),IF(_xlpm.x=0,"",_xlpm.x)))</f>
        <v/>
      </c>
      <c r="U3898" s="15"/>
      <c r="V3898" s="46" t="s">
        <v>221</v>
      </c>
      <c r="W3898" s="15"/>
      <c r="X3898" s="15"/>
      <c r="Y3898" s="46" t="str">
        <f>IF(V3898="","",_xlfn.LET(_xlpm.x,VLOOKUP(V3898,'Drop-down_menus'!$D$2:$E$13,2,FALSE),IF(_xlpm.x=0,"",_xlpm.x)))</f>
        <v>https://orcid.org/0000-0002-5199-9817</v>
      </c>
      <c r="Z3898" s="46" t="str">
        <f>IF(W3898="","",_xlfn.LET(_xlpm.x,VLOOKUP(W3898,'Drop-down_menus'!$D$2:$E$13,2,FALSE),IF(_xlpm.x=0,"",_xlpm.x)))</f>
        <v/>
      </c>
      <c r="AA3898" s="46" t="str">
        <f>IF(X3898="","",_xlfn.LET(_xlpm.x,VLOOKUP(X3898,'Drop-down_menus'!$D$2:$E$13,2,FALSE),IF(_xlpm.x=0,"",_xlpm.x)))</f>
        <v/>
      </c>
      <c r="AB3898" s="14" t="s">
        <v>197</v>
      </c>
      <c r="AC3898" s="14"/>
      <c r="AD3898" s="46" t="s">
        <v>222</v>
      </c>
      <c r="AE3898" s="46" t="s">
        <v>28</v>
      </c>
      <c r="AF3898" s="46" t="s">
        <v>42</v>
      </c>
      <c r="AG3898" s="46" t="str">
        <f>IF(AE3898="","",_xlfn.LET(_xlpm.x,VLOOKUP(AE3898,'Drop-down_menus'!$D$2:$E$13,2,FALSE),IF(_xlpm.x=0,"",_xlpm.x)))</f>
        <v>https://orcid.org/0000-0002-9037-7623</v>
      </c>
      <c r="AH3898" s="46" t="str">
        <f>IF(AF3898="","",_xlfn.LET(_xlpm.x,VLOOKUP(AF3898,'Drop-down_menus'!$D$2:$E$13,2,FALSE),IF(_xlpm.x=0,"",_xlpm.x)))</f>
        <v/>
      </c>
    </row>
    <row r="3899" spans="1:34" ht="15" customHeight="1">
      <c r="A3899">
        <v>2963</v>
      </c>
      <c r="B3899" s="2">
        <v>4954</v>
      </c>
      <c r="C3899" s="2" t="s">
        <v>907</v>
      </c>
      <c r="D3899" s="46" t="b">
        <f>COUNTIF(Events!$B$2:$B$171, C3899) &gt; 0</f>
        <v>1</v>
      </c>
      <c r="E3899" s="15" t="s">
        <v>164</v>
      </c>
      <c r="F3899" s="15" t="s">
        <v>504</v>
      </c>
      <c r="G3899" s="15"/>
      <c r="H3899" s="15"/>
      <c r="I3899" s="15"/>
      <c r="J3899" s="46" t="str">
        <f>IF(I3899="","",_xlfn.LET(_xlpm.x,VLOOKUP(I3899,'2026-01-09_taxon-match'!$A$2:$N$81,4,FALSE),IF(_xlpm.x=0,"",_xlpm.x)))</f>
        <v/>
      </c>
      <c r="K3899" s="15"/>
      <c r="L3899" s="46" t="str">
        <f>IF(I3899="","",_xlfn.LET(_xlpm.x,VLOOKUP(I3899,'2026-01-09_taxon-match'!$A$2:$N$81,3,FALSE),IF(_xlpm.x=0,"",_xlpm.x)))</f>
        <v/>
      </c>
      <c r="M3899" s="46" t="str">
        <f>IF($I3899="","",_xlfn.LET(_xlpm.x,VLOOKUP($I3899,'2026-01-09_taxon-match'!$A$2:$N$81,5,FALSE),IF(_xlpm.x=0,"",_xlpm.x)))</f>
        <v/>
      </c>
      <c r="N3899" s="46" t="str">
        <f>IF($I3899="","",_xlfn.LET(_xlpm.x,VLOOKUP($I3899,'2026-01-09_taxon-match'!$A$2:$N$81,6,FALSE),IF(_xlpm.x=0,"",_xlpm.x)))</f>
        <v/>
      </c>
      <c r="O3899" s="46" t="str">
        <f>IF($I3899="","",_xlfn.LET(_xlpm.x,VLOOKUP($I3899,'2026-01-09_taxon-match'!$A$2:$N$81,7,FALSE),IF(_xlpm.x=0,"",_xlpm.x)))</f>
        <v/>
      </c>
      <c r="P3899" s="46" t="str">
        <f>IF($I3899="","",_xlfn.LET(_xlpm.x,VLOOKUP($I3899,'2026-01-09_taxon-match'!$A$2:$N$81,8,FALSE),IF(_xlpm.x=0,"",_xlpm.x)))</f>
        <v/>
      </c>
      <c r="Q3899" s="46" t="str">
        <f>IF($I3899="","",_xlfn.LET(_xlpm.x,VLOOKUP($I3899,'2026-01-09_taxon-match'!$A$2:$N$81,9,FALSE),IF(_xlpm.x=0,"",_xlpm.x)))</f>
        <v/>
      </c>
      <c r="R3899" s="46" t="str">
        <f>IF($I3899="","",_xlfn.LET(_xlpm.x,VLOOKUP($I3899,'2026-01-09_taxon-match'!$A$2:$N$81,10,FALSE),IF(_xlpm.x=0,"",_xlpm.x)))</f>
        <v/>
      </c>
      <c r="S3899" s="46" t="str">
        <f>IF($I3899="","",_xlfn.LET(_xlpm.x,VLOOKUP($I3899,'2026-01-09_taxon-match'!$A$2:$N$81,11,FALSE),IF(_xlpm.x=0,"",_xlpm.x)))</f>
        <v/>
      </c>
      <c r="T3899" s="46" t="str">
        <f>IF($I3899="","",_xlfn.LET(_xlpm.x,VLOOKUP($I3899,'2026-01-09_taxon-match'!$A$2:$N$81,13,FALSE),IF(_xlpm.x=0,"",_xlpm.x)))</f>
        <v/>
      </c>
      <c r="U3899" s="15"/>
      <c r="V3899" s="46" t="s">
        <v>221</v>
      </c>
      <c r="W3899" s="15"/>
      <c r="X3899" s="15"/>
      <c r="Y3899" s="46" t="str">
        <f>IF(V3899="","",_xlfn.LET(_xlpm.x,VLOOKUP(V3899,'Drop-down_menus'!$D$2:$E$13,2,FALSE),IF(_xlpm.x=0,"",_xlpm.x)))</f>
        <v>https://orcid.org/0000-0002-5199-9817</v>
      </c>
      <c r="Z3899" s="46" t="str">
        <f>IF(W3899="","",_xlfn.LET(_xlpm.x,VLOOKUP(W3899,'Drop-down_menus'!$D$2:$E$13,2,FALSE),IF(_xlpm.x=0,"",_xlpm.x)))</f>
        <v/>
      </c>
      <c r="AA3899" s="46" t="str">
        <f>IF(X3899="","",_xlfn.LET(_xlpm.x,VLOOKUP(X3899,'Drop-down_menus'!$D$2:$E$13,2,FALSE),IF(_xlpm.x=0,"",_xlpm.x)))</f>
        <v/>
      </c>
      <c r="AB3899" s="14" t="s">
        <v>197</v>
      </c>
      <c r="AC3899" s="14"/>
      <c r="AD3899" s="46" t="s">
        <v>222</v>
      </c>
      <c r="AE3899" s="46" t="s">
        <v>28</v>
      </c>
      <c r="AF3899" s="46" t="s">
        <v>42</v>
      </c>
      <c r="AG3899" s="46" t="str">
        <f>IF(AE3899="","",_xlfn.LET(_xlpm.x,VLOOKUP(AE3899,'Drop-down_menus'!$D$2:$E$13,2,FALSE),IF(_xlpm.x=0,"",_xlpm.x)))</f>
        <v>https://orcid.org/0000-0002-9037-7623</v>
      </c>
      <c r="AH3899" s="46" t="str">
        <f>IF(AF3899="","",_xlfn.LET(_xlpm.x,VLOOKUP(AF3899,'Drop-down_menus'!$D$2:$E$13,2,FALSE),IF(_xlpm.x=0,"",_xlpm.x)))</f>
        <v/>
      </c>
    </row>
    <row r="3900" spans="1:34" ht="15" customHeight="1">
      <c r="A3900">
        <v>2963</v>
      </c>
      <c r="B3900" s="2">
        <v>4955</v>
      </c>
      <c r="C3900" s="2" t="s">
        <v>907</v>
      </c>
      <c r="D3900" s="46" t="b">
        <f>COUNTIF(Events!$B$2:$B$171, C3900) &gt; 0</f>
        <v>1</v>
      </c>
      <c r="E3900" s="15" t="s">
        <v>525</v>
      </c>
      <c r="F3900" s="15" t="s">
        <v>504</v>
      </c>
      <c r="G3900" s="15"/>
      <c r="H3900" s="15"/>
      <c r="I3900" s="15"/>
      <c r="J3900" s="46" t="str">
        <f>IF(I3900="","",_xlfn.LET(_xlpm.x,VLOOKUP(I3900,'2026-01-09_taxon-match'!$A$2:$N$81,4,FALSE),IF(_xlpm.x=0,"",_xlpm.x)))</f>
        <v/>
      </c>
      <c r="K3900" s="15"/>
      <c r="L3900" s="46" t="str">
        <f>IF(I3900="","",_xlfn.LET(_xlpm.x,VLOOKUP(I3900,'2026-01-09_taxon-match'!$A$2:$N$81,3,FALSE),IF(_xlpm.x=0,"",_xlpm.x)))</f>
        <v/>
      </c>
      <c r="M3900" s="46" t="str">
        <f>IF($I3900="","",_xlfn.LET(_xlpm.x,VLOOKUP($I3900,'2026-01-09_taxon-match'!$A$2:$N$81,5,FALSE),IF(_xlpm.x=0,"",_xlpm.x)))</f>
        <v/>
      </c>
      <c r="N3900" s="46" t="str">
        <f>IF($I3900="","",_xlfn.LET(_xlpm.x,VLOOKUP($I3900,'2026-01-09_taxon-match'!$A$2:$N$81,6,FALSE),IF(_xlpm.x=0,"",_xlpm.x)))</f>
        <v/>
      </c>
      <c r="O3900" s="46" t="str">
        <f>IF($I3900="","",_xlfn.LET(_xlpm.x,VLOOKUP($I3900,'2026-01-09_taxon-match'!$A$2:$N$81,7,FALSE),IF(_xlpm.x=0,"",_xlpm.x)))</f>
        <v/>
      </c>
      <c r="P3900" s="46" t="str">
        <f>IF($I3900="","",_xlfn.LET(_xlpm.x,VLOOKUP($I3900,'2026-01-09_taxon-match'!$A$2:$N$81,8,FALSE),IF(_xlpm.x=0,"",_xlpm.x)))</f>
        <v/>
      </c>
      <c r="Q3900" s="46" t="str">
        <f>IF($I3900="","",_xlfn.LET(_xlpm.x,VLOOKUP($I3900,'2026-01-09_taxon-match'!$A$2:$N$81,9,FALSE),IF(_xlpm.x=0,"",_xlpm.x)))</f>
        <v/>
      </c>
      <c r="R3900" s="46" t="str">
        <f>IF($I3900="","",_xlfn.LET(_xlpm.x,VLOOKUP($I3900,'2026-01-09_taxon-match'!$A$2:$N$81,10,FALSE),IF(_xlpm.x=0,"",_xlpm.x)))</f>
        <v/>
      </c>
      <c r="S3900" s="46" t="str">
        <f>IF($I3900="","",_xlfn.LET(_xlpm.x,VLOOKUP($I3900,'2026-01-09_taxon-match'!$A$2:$N$81,11,FALSE),IF(_xlpm.x=0,"",_xlpm.x)))</f>
        <v/>
      </c>
      <c r="T3900" s="46" t="str">
        <f>IF($I3900="","",_xlfn.LET(_xlpm.x,VLOOKUP($I3900,'2026-01-09_taxon-match'!$A$2:$N$81,13,FALSE),IF(_xlpm.x=0,"",_xlpm.x)))</f>
        <v/>
      </c>
      <c r="U3900" s="15"/>
      <c r="V3900" s="46" t="s">
        <v>221</v>
      </c>
      <c r="W3900" s="15"/>
      <c r="X3900" s="15"/>
      <c r="Y3900" s="46" t="str">
        <f>IF(V3900="","",_xlfn.LET(_xlpm.x,VLOOKUP(V3900,'Drop-down_menus'!$D$2:$E$13,2,FALSE),IF(_xlpm.x=0,"",_xlpm.x)))</f>
        <v>https://orcid.org/0000-0002-5199-9817</v>
      </c>
      <c r="Z3900" s="46" t="str">
        <f>IF(W3900="","",_xlfn.LET(_xlpm.x,VLOOKUP(W3900,'Drop-down_menus'!$D$2:$E$13,2,FALSE),IF(_xlpm.x=0,"",_xlpm.x)))</f>
        <v/>
      </c>
      <c r="AA3900" s="46" t="str">
        <f>IF(X3900="","",_xlfn.LET(_xlpm.x,VLOOKUP(X3900,'Drop-down_menus'!$D$2:$E$13,2,FALSE),IF(_xlpm.x=0,"",_xlpm.x)))</f>
        <v/>
      </c>
      <c r="AB3900" s="14" t="s">
        <v>527</v>
      </c>
      <c r="AC3900" s="14" t="s">
        <v>528</v>
      </c>
      <c r="AD3900" s="46" t="s">
        <v>222</v>
      </c>
      <c r="AE3900" s="46" t="s">
        <v>28</v>
      </c>
      <c r="AF3900" s="46" t="s">
        <v>42</v>
      </c>
      <c r="AG3900" s="46" t="str">
        <f>IF(AE3900="","",_xlfn.LET(_xlpm.x,VLOOKUP(AE3900,'Drop-down_menus'!$D$2:$E$13,2,FALSE),IF(_xlpm.x=0,"",_xlpm.x)))</f>
        <v>https://orcid.org/0000-0002-9037-7623</v>
      </c>
      <c r="AH3900" s="46" t="str">
        <f>IF(AF3900="","",_xlfn.LET(_xlpm.x,VLOOKUP(AF3900,'Drop-down_menus'!$D$2:$E$13,2,FALSE),IF(_xlpm.x=0,"",_xlpm.x)))</f>
        <v/>
      </c>
    </row>
    <row r="3901" spans="1:34" ht="15" customHeight="1">
      <c r="A3901">
        <v>2963</v>
      </c>
      <c r="B3901" s="2">
        <v>4956</v>
      </c>
      <c r="C3901" s="2" t="s">
        <v>907</v>
      </c>
      <c r="D3901" s="46" t="b">
        <f>COUNTIF(Events!$B$2:$B$171, C3901) &gt; 0</f>
        <v>1</v>
      </c>
      <c r="E3901" s="46" t="s">
        <v>215</v>
      </c>
      <c r="F3901" s="15" t="s">
        <v>504</v>
      </c>
      <c r="G3901" s="15"/>
      <c r="H3901" s="15"/>
      <c r="I3901" s="15"/>
      <c r="J3901" s="46" t="str">
        <f>IF(I3901="","",_xlfn.LET(_xlpm.x,VLOOKUP(I3901,'2026-01-09_taxon-match'!$A$2:$N$81,4,FALSE),IF(_xlpm.x=0,"",_xlpm.x)))</f>
        <v/>
      </c>
      <c r="K3901" s="15"/>
      <c r="L3901" s="46" t="str">
        <f>IF(I3901="","",_xlfn.LET(_xlpm.x,VLOOKUP(I3901,'2026-01-09_taxon-match'!$A$2:$N$81,3,FALSE),IF(_xlpm.x=0,"",_xlpm.x)))</f>
        <v/>
      </c>
      <c r="M3901" s="46" t="str">
        <f>IF($I3901="","",_xlfn.LET(_xlpm.x,VLOOKUP($I3901,'2026-01-09_taxon-match'!$A$2:$N$81,5,FALSE),IF(_xlpm.x=0,"",_xlpm.x)))</f>
        <v/>
      </c>
      <c r="N3901" s="46" t="str">
        <f>IF($I3901="","",_xlfn.LET(_xlpm.x,VLOOKUP($I3901,'2026-01-09_taxon-match'!$A$2:$N$81,6,FALSE),IF(_xlpm.x=0,"",_xlpm.x)))</f>
        <v/>
      </c>
      <c r="O3901" s="46" t="str">
        <f>IF($I3901="","",_xlfn.LET(_xlpm.x,VLOOKUP($I3901,'2026-01-09_taxon-match'!$A$2:$N$81,7,FALSE),IF(_xlpm.x=0,"",_xlpm.x)))</f>
        <v/>
      </c>
      <c r="P3901" s="46" t="str">
        <f>IF($I3901="","",_xlfn.LET(_xlpm.x,VLOOKUP($I3901,'2026-01-09_taxon-match'!$A$2:$N$81,8,FALSE),IF(_xlpm.x=0,"",_xlpm.x)))</f>
        <v/>
      </c>
      <c r="Q3901" s="46" t="str">
        <f>IF($I3901="","",_xlfn.LET(_xlpm.x,VLOOKUP($I3901,'2026-01-09_taxon-match'!$A$2:$N$81,9,FALSE),IF(_xlpm.x=0,"",_xlpm.x)))</f>
        <v/>
      </c>
      <c r="R3901" s="46" t="str">
        <f>IF($I3901="","",_xlfn.LET(_xlpm.x,VLOOKUP($I3901,'2026-01-09_taxon-match'!$A$2:$N$81,10,FALSE),IF(_xlpm.x=0,"",_xlpm.x)))</f>
        <v/>
      </c>
      <c r="S3901" s="46" t="str">
        <f>IF($I3901="","",_xlfn.LET(_xlpm.x,VLOOKUP($I3901,'2026-01-09_taxon-match'!$A$2:$N$81,11,FALSE),IF(_xlpm.x=0,"",_xlpm.x)))</f>
        <v/>
      </c>
      <c r="T3901" s="46" t="str">
        <f>IF($I3901="","",_xlfn.LET(_xlpm.x,VLOOKUP($I3901,'2026-01-09_taxon-match'!$A$2:$N$81,13,FALSE),IF(_xlpm.x=0,"",_xlpm.x)))</f>
        <v/>
      </c>
      <c r="U3901" s="15"/>
      <c r="V3901" s="46" t="s">
        <v>221</v>
      </c>
      <c r="W3901" s="15"/>
      <c r="X3901" s="15"/>
      <c r="Y3901" s="46" t="str">
        <f>IF(V3901="","",_xlfn.LET(_xlpm.x,VLOOKUP(V3901,'Drop-down_menus'!$D$2:$E$13,2,FALSE),IF(_xlpm.x=0,"",_xlpm.x)))</f>
        <v>https://orcid.org/0000-0002-5199-9817</v>
      </c>
      <c r="Z3901" s="46" t="str">
        <f>IF(W3901="","",_xlfn.LET(_xlpm.x,VLOOKUP(W3901,'Drop-down_menus'!$D$2:$E$13,2,FALSE),IF(_xlpm.x=0,"",_xlpm.x)))</f>
        <v/>
      </c>
      <c r="AA3901" s="46" t="str">
        <f>IF(X3901="","",_xlfn.LET(_xlpm.x,VLOOKUP(X3901,'Drop-down_menus'!$D$2:$E$13,2,FALSE),IF(_xlpm.x=0,"",_xlpm.x)))</f>
        <v/>
      </c>
      <c r="AB3901" s="14" t="s">
        <v>519</v>
      </c>
      <c r="AC3901" s="14" t="s">
        <v>523</v>
      </c>
      <c r="AD3901" s="46" t="s">
        <v>222</v>
      </c>
      <c r="AE3901" s="46" t="s">
        <v>28</v>
      </c>
      <c r="AF3901" s="46" t="s">
        <v>42</v>
      </c>
      <c r="AG3901" s="46" t="str">
        <f>IF(AE3901="","",_xlfn.LET(_xlpm.x,VLOOKUP(AE3901,'Drop-down_menus'!$D$2:$E$13,2,FALSE),IF(_xlpm.x=0,"",_xlpm.x)))</f>
        <v>https://orcid.org/0000-0002-9037-7623</v>
      </c>
      <c r="AH3901" s="46" t="str">
        <f>IF(AF3901="","",_xlfn.LET(_xlpm.x,VLOOKUP(AF3901,'Drop-down_menus'!$D$2:$E$13,2,FALSE),IF(_xlpm.x=0,"",_xlpm.x)))</f>
        <v/>
      </c>
    </row>
    <row r="3902" spans="1:34" ht="15" customHeight="1">
      <c r="A3902">
        <v>2963</v>
      </c>
      <c r="B3902" s="2">
        <v>4957</v>
      </c>
      <c r="C3902" s="2" t="s">
        <v>907</v>
      </c>
      <c r="D3902" s="46" t="b">
        <f>COUNTIF(Events!$B$2:$B$171, C3902) &gt; 0</f>
        <v>1</v>
      </c>
      <c r="E3902" s="46" t="s">
        <v>215</v>
      </c>
      <c r="F3902" s="15" t="s">
        <v>521</v>
      </c>
      <c r="G3902" s="15"/>
      <c r="H3902" s="15"/>
      <c r="I3902" s="15"/>
      <c r="J3902" s="46" t="str">
        <f>IF(I3902="","",_xlfn.LET(_xlpm.x,VLOOKUP(I3902,'2026-01-09_taxon-match'!$A$2:$N$81,4,FALSE),IF(_xlpm.x=0,"",_xlpm.x)))</f>
        <v/>
      </c>
      <c r="K3902" s="15"/>
      <c r="L3902" s="46" t="str">
        <f>IF(I3902="","",_xlfn.LET(_xlpm.x,VLOOKUP(I3902,'2026-01-09_taxon-match'!$A$2:$N$81,3,FALSE),IF(_xlpm.x=0,"",_xlpm.x)))</f>
        <v/>
      </c>
      <c r="M3902" s="46" t="str">
        <f>IF($I3902="","",_xlfn.LET(_xlpm.x,VLOOKUP($I3902,'2026-01-09_taxon-match'!$A$2:$N$81,5,FALSE),IF(_xlpm.x=0,"",_xlpm.x)))</f>
        <v/>
      </c>
      <c r="N3902" s="46" t="str">
        <f>IF($I3902="","",_xlfn.LET(_xlpm.x,VLOOKUP($I3902,'2026-01-09_taxon-match'!$A$2:$N$81,6,FALSE),IF(_xlpm.x=0,"",_xlpm.x)))</f>
        <v/>
      </c>
      <c r="O3902" s="46" t="str">
        <f>IF($I3902="","",_xlfn.LET(_xlpm.x,VLOOKUP($I3902,'2026-01-09_taxon-match'!$A$2:$N$81,7,FALSE),IF(_xlpm.x=0,"",_xlpm.x)))</f>
        <v/>
      </c>
      <c r="P3902" s="46" t="str">
        <f>IF($I3902="","",_xlfn.LET(_xlpm.x,VLOOKUP($I3902,'2026-01-09_taxon-match'!$A$2:$N$81,8,FALSE),IF(_xlpm.x=0,"",_xlpm.x)))</f>
        <v/>
      </c>
      <c r="Q3902" s="46" t="str">
        <f>IF($I3902="","",_xlfn.LET(_xlpm.x,VLOOKUP($I3902,'2026-01-09_taxon-match'!$A$2:$N$81,9,FALSE),IF(_xlpm.x=0,"",_xlpm.x)))</f>
        <v/>
      </c>
      <c r="R3902" s="46" t="str">
        <f>IF($I3902="","",_xlfn.LET(_xlpm.x,VLOOKUP($I3902,'2026-01-09_taxon-match'!$A$2:$N$81,10,FALSE),IF(_xlpm.x=0,"",_xlpm.x)))</f>
        <v/>
      </c>
      <c r="S3902" s="46" t="str">
        <f>IF($I3902="","",_xlfn.LET(_xlpm.x,VLOOKUP($I3902,'2026-01-09_taxon-match'!$A$2:$N$81,11,FALSE),IF(_xlpm.x=0,"",_xlpm.x)))</f>
        <v/>
      </c>
      <c r="T3902" s="46" t="str">
        <f>IF($I3902="","",_xlfn.LET(_xlpm.x,VLOOKUP($I3902,'2026-01-09_taxon-match'!$A$2:$N$81,13,FALSE),IF(_xlpm.x=0,"",_xlpm.x)))</f>
        <v/>
      </c>
      <c r="U3902" s="15"/>
      <c r="V3902" s="46" t="s">
        <v>221</v>
      </c>
      <c r="W3902" s="15"/>
      <c r="X3902" s="15"/>
      <c r="Y3902" s="46" t="str">
        <f>IF(V3902="","",_xlfn.LET(_xlpm.x,VLOOKUP(V3902,'Drop-down_menus'!$D$2:$E$13,2,FALSE),IF(_xlpm.x=0,"",_xlpm.x)))</f>
        <v>https://orcid.org/0000-0002-5199-9817</v>
      </c>
      <c r="Z3902" s="46" t="str">
        <f>IF(W3902="","",_xlfn.LET(_xlpm.x,VLOOKUP(W3902,'Drop-down_menus'!$D$2:$E$13,2,FALSE),IF(_xlpm.x=0,"",_xlpm.x)))</f>
        <v/>
      </c>
      <c r="AA3902" s="46" t="str">
        <f>IF(X3902="","",_xlfn.LET(_xlpm.x,VLOOKUP(X3902,'Drop-down_menus'!$D$2:$E$13,2,FALSE),IF(_xlpm.x=0,"",_xlpm.x)))</f>
        <v/>
      </c>
      <c r="AB3902" s="14" t="s">
        <v>519</v>
      </c>
      <c r="AC3902" s="14" t="s">
        <v>522</v>
      </c>
      <c r="AD3902" s="46" t="s">
        <v>222</v>
      </c>
      <c r="AE3902" s="46" t="s">
        <v>28</v>
      </c>
      <c r="AF3902" s="46" t="s">
        <v>42</v>
      </c>
      <c r="AG3902" s="46" t="str">
        <f>IF(AE3902="","",_xlfn.LET(_xlpm.x,VLOOKUP(AE3902,'Drop-down_menus'!$D$2:$E$13,2,FALSE),IF(_xlpm.x=0,"",_xlpm.x)))</f>
        <v>https://orcid.org/0000-0002-9037-7623</v>
      </c>
      <c r="AH3902" s="46" t="str">
        <f>IF(AF3902="","",_xlfn.LET(_xlpm.x,VLOOKUP(AF3902,'Drop-down_menus'!$D$2:$E$13,2,FALSE),IF(_xlpm.x=0,"",_xlpm.x)))</f>
        <v/>
      </c>
    </row>
    <row r="3903" spans="1:34" ht="15" customHeight="1">
      <c r="A3903">
        <v>2963</v>
      </c>
      <c r="B3903" s="2">
        <v>4958</v>
      </c>
      <c r="C3903" s="2" t="s">
        <v>907</v>
      </c>
      <c r="D3903" s="46" t="b">
        <f>COUNTIF(Events!$B$2:$B$171, C3903) &gt; 0</f>
        <v>1</v>
      </c>
      <c r="E3903" s="46" t="s">
        <v>215</v>
      </c>
      <c r="F3903" s="15" t="s">
        <v>521</v>
      </c>
      <c r="G3903" s="15"/>
      <c r="H3903" s="15"/>
      <c r="I3903" s="15"/>
      <c r="J3903" s="46" t="str">
        <f>IF(I3903="","",_xlfn.LET(_xlpm.x,VLOOKUP(I3903,'2026-01-09_taxon-match'!$A$2:$N$81,4,FALSE),IF(_xlpm.x=0,"",_xlpm.x)))</f>
        <v/>
      </c>
      <c r="K3903" s="15"/>
      <c r="L3903" s="46" t="str">
        <f>IF(I3903="","",_xlfn.LET(_xlpm.x,VLOOKUP(I3903,'2026-01-09_taxon-match'!$A$2:$N$81,3,FALSE),IF(_xlpm.x=0,"",_xlpm.x)))</f>
        <v/>
      </c>
      <c r="M3903" s="46" t="str">
        <f>IF($I3903="","",_xlfn.LET(_xlpm.x,VLOOKUP($I3903,'2026-01-09_taxon-match'!$A$2:$N$81,5,FALSE),IF(_xlpm.x=0,"",_xlpm.x)))</f>
        <v/>
      </c>
      <c r="N3903" s="46" t="str">
        <f>IF($I3903="","",_xlfn.LET(_xlpm.x,VLOOKUP($I3903,'2026-01-09_taxon-match'!$A$2:$N$81,6,FALSE),IF(_xlpm.x=0,"",_xlpm.x)))</f>
        <v/>
      </c>
      <c r="O3903" s="46" t="str">
        <f>IF($I3903="","",_xlfn.LET(_xlpm.x,VLOOKUP($I3903,'2026-01-09_taxon-match'!$A$2:$N$81,7,FALSE),IF(_xlpm.x=0,"",_xlpm.x)))</f>
        <v/>
      </c>
      <c r="P3903" s="46" t="str">
        <f>IF($I3903="","",_xlfn.LET(_xlpm.x,VLOOKUP($I3903,'2026-01-09_taxon-match'!$A$2:$N$81,8,FALSE),IF(_xlpm.x=0,"",_xlpm.x)))</f>
        <v/>
      </c>
      <c r="Q3903" s="46" t="str">
        <f>IF($I3903="","",_xlfn.LET(_xlpm.x,VLOOKUP($I3903,'2026-01-09_taxon-match'!$A$2:$N$81,9,FALSE),IF(_xlpm.x=0,"",_xlpm.x)))</f>
        <v/>
      </c>
      <c r="R3903" s="46" t="str">
        <f>IF($I3903="","",_xlfn.LET(_xlpm.x,VLOOKUP($I3903,'2026-01-09_taxon-match'!$A$2:$N$81,10,FALSE),IF(_xlpm.x=0,"",_xlpm.x)))</f>
        <v/>
      </c>
      <c r="S3903" s="46" t="str">
        <f>IF($I3903="","",_xlfn.LET(_xlpm.x,VLOOKUP($I3903,'2026-01-09_taxon-match'!$A$2:$N$81,11,FALSE),IF(_xlpm.x=0,"",_xlpm.x)))</f>
        <v/>
      </c>
      <c r="T3903" s="46" t="str">
        <f>IF($I3903="","",_xlfn.LET(_xlpm.x,VLOOKUP($I3903,'2026-01-09_taxon-match'!$A$2:$N$81,13,FALSE),IF(_xlpm.x=0,"",_xlpm.x)))</f>
        <v/>
      </c>
      <c r="U3903" s="15"/>
      <c r="V3903" s="46" t="s">
        <v>221</v>
      </c>
      <c r="W3903" s="15"/>
      <c r="X3903" s="15"/>
      <c r="Y3903" s="46" t="str">
        <f>IF(V3903="","",_xlfn.LET(_xlpm.x,VLOOKUP(V3903,'Drop-down_menus'!$D$2:$E$13,2,FALSE),IF(_xlpm.x=0,"",_xlpm.x)))</f>
        <v>https://orcid.org/0000-0002-5199-9817</v>
      </c>
      <c r="Z3903" s="46" t="str">
        <f>IF(W3903="","",_xlfn.LET(_xlpm.x,VLOOKUP(W3903,'Drop-down_menus'!$D$2:$E$13,2,FALSE),IF(_xlpm.x=0,"",_xlpm.x)))</f>
        <v/>
      </c>
      <c r="AA3903" s="46" t="str">
        <f>IF(X3903="","",_xlfn.LET(_xlpm.x,VLOOKUP(X3903,'Drop-down_menus'!$D$2:$E$13,2,FALSE),IF(_xlpm.x=0,"",_xlpm.x)))</f>
        <v/>
      </c>
      <c r="AB3903" s="14" t="s">
        <v>519</v>
      </c>
      <c r="AC3903" s="14" t="s">
        <v>529</v>
      </c>
      <c r="AD3903" s="46" t="s">
        <v>222</v>
      </c>
      <c r="AE3903" s="46" t="s">
        <v>28</v>
      </c>
      <c r="AF3903" s="46" t="s">
        <v>42</v>
      </c>
      <c r="AG3903" s="46" t="str">
        <f>IF(AE3903="","",_xlfn.LET(_xlpm.x,VLOOKUP(AE3903,'Drop-down_menus'!$D$2:$E$13,2,FALSE),IF(_xlpm.x=0,"",_xlpm.x)))</f>
        <v>https://orcid.org/0000-0002-9037-7623</v>
      </c>
      <c r="AH3903" s="46" t="str">
        <f>IF(AF3903="","",_xlfn.LET(_xlpm.x,VLOOKUP(AF3903,'Drop-down_menus'!$D$2:$E$13,2,FALSE),IF(_xlpm.x=0,"",_xlpm.x)))</f>
        <v/>
      </c>
    </row>
    <row r="3904" spans="1:34" ht="15" customHeight="1">
      <c r="A3904">
        <v>2963</v>
      </c>
      <c r="B3904" s="2">
        <v>4959</v>
      </c>
      <c r="C3904" s="2" t="s">
        <v>907</v>
      </c>
      <c r="D3904" s="46" t="b">
        <f>COUNTIF(Events!$B$2:$B$171, C3904) &gt; 0</f>
        <v>1</v>
      </c>
      <c r="E3904" s="46" t="s">
        <v>215</v>
      </c>
      <c r="F3904" s="15" t="s">
        <v>521</v>
      </c>
      <c r="G3904" s="15"/>
      <c r="H3904" s="15"/>
      <c r="I3904" s="15"/>
      <c r="J3904" s="46" t="str">
        <f>IF(I3904="","",_xlfn.LET(_xlpm.x,VLOOKUP(I3904,'2026-01-09_taxon-match'!$A$2:$N$81,4,FALSE),IF(_xlpm.x=0,"",_xlpm.x)))</f>
        <v/>
      </c>
      <c r="K3904" s="15"/>
      <c r="L3904" s="46" t="str">
        <f>IF(I3904="","",_xlfn.LET(_xlpm.x,VLOOKUP(I3904,'2026-01-09_taxon-match'!$A$2:$N$81,3,FALSE),IF(_xlpm.x=0,"",_xlpm.x)))</f>
        <v/>
      </c>
      <c r="M3904" s="46" t="str">
        <f>IF($I3904="","",_xlfn.LET(_xlpm.x,VLOOKUP($I3904,'2026-01-09_taxon-match'!$A$2:$N$81,5,FALSE),IF(_xlpm.x=0,"",_xlpm.x)))</f>
        <v/>
      </c>
      <c r="N3904" s="46" t="str">
        <f>IF($I3904="","",_xlfn.LET(_xlpm.x,VLOOKUP($I3904,'2026-01-09_taxon-match'!$A$2:$N$81,6,FALSE),IF(_xlpm.x=0,"",_xlpm.x)))</f>
        <v/>
      </c>
      <c r="O3904" s="46" t="str">
        <f>IF($I3904="","",_xlfn.LET(_xlpm.x,VLOOKUP($I3904,'2026-01-09_taxon-match'!$A$2:$N$81,7,FALSE),IF(_xlpm.x=0,"",_xlpm.x)))</f>
        <v/>
      </c>
      <c r="P3904" s="46" t="str">
        <f>IF($I3904="","",_xlfn.LET(_xlpm.x,VLOOKUP($I3904,'2026-01-09_taxon-match'!$A$2:$N$81,8,FALSE),IF(_xlpm.x=0,"",_xlpm.x)))</f>
        <v/>
      </c>
      <c r="Q3904" s="46" t="str">
        <f>IF($I3904="","",_xlfn.LET(_xlpm.x,VLOOKUP($I3904,'2026-01-09_taxon-match'!$A$2:$N$81,9,FALSE),IF(_xlpm.x=0,"",_xlpm.x)))</f>
        <v/>
      </c>
      <c r="R3904" s="46" t="str">
        <f>IF($I3904="","",_xlfn.LET(_xlpm.x,VLOOKUP($I3904,'2026-01-09_taxon-match'!$A$2:$N$81,10,FALSE),IF(_xlpm.x=0,"",_xlpm.x)))</f>
        <v/>
      </c>
      <c r="S3904" s="46" t="str">
        <f>IF($I3904="","",_xlfn.LET(_xlpm.x,VLOOKUP($I3904,'2026-01-09_taxon-match'!$A$2:$N$81,11,FALSE),IF(_xlpm.x=0,"",_xlpm.x)))</f>
        <v/>
      </c>
      <c r="T3904" s="46" t="str">
        <f>IF($I3904="","",_xlfn.LET(_xlpm.x,VLOOKUP($I3904,'2026-01-09_taxon-match'!$A$2:$N$81,13,FALSE),IF(_xlpm.x=0,"",_xlpm.x)))</f>
        <v/>
      </c>
      <c r="U3904" s="15"/>
      <c r="V3904" s="46" t="s">
        <v>221</v>
      </c>
      <c r="W3904" s="15"/>
      <c r="X3904" s="15"/>
      <c r="Y3904" s="46" t="str">
        <f>IF(V3904="","",_xlfn.LET(_xlpm.x,VLOOKUP(V3904,'Drop-down_menus'!$D$2:$E$13,2,FALSE),IF(_xlpm.x=0,"",_xlpm.x)))</f>
        <v>https://orcid.org/0000-0002-5199-9817</v>
      </c>
      <c r="Z3904" s="46" t="str">
        <f>IF(W3904="","",_xlfn.LET(_xlpm.x,VLOOKUP(W3904,'Drop-down_menus'!$D$2:$E$13,2,FALSE),IF(_xlpm.x=0,"",_xlpm.x)))</f>
        <v/>
      </c>
      <c r="AA3904" s="46" t="str">
        <f>IF(X3904="","",_xlfn.LET(_xlpm.x,VLOOKUP(X3904,'Drop-down_menus'!$D$2:$E$13,2,FALSE),IF(_xlpm.x=0,"",_xlpm.x)))</f>
        <v/>
      </c>
      <c r="AB3904" s="14" t="s">
        <v>519</v>
      </c>
      <c r="AC3904" s="14" t="s">
        <v>522</v>
      </c>
      <c r="AD3904" s="46" t="s">
        <v>222</v>
      </c>
      <c r="AE3904" s="46" t="s">
        <v>28</v>
      </c>
      <c r="AF3904" s="46" t="s">
        <v>42</v>
      </c>
      <c r="AG3904" s="46" t="str">
        <f>IF(AE3904="","",_xlfn.LET(_xlpm.x,VLOOKUP(AE3904,'Drop-down_menus'!$D$2:$E$13,2,FALSE),IF(_xlpm.x=0,"",_xlpm.x)))</f>
        <v>https://orcid.org/0000-0002-9037-7623</v>
      </c>
      <c r="AH3904" s="46" t="str">
        <f>IF(AF3904="","",_xlfn.LET(_xlpm.x,VLOOKUP(AF3904,'Drop-down_menus'!$D$2:$E$13,2,FALSE),IF(_xlpm.x=0,"",_xlpm.x)))</f>
        <v/>
      </c>
    </row>
    <row r="3905" spans="1:34" ht="15" customHeight="1">
      <c r="A3905">
        <v>2963</v>
      </c>
      <c r="B3905" s="2">
        <v>4960</v>
      </c>
      <c r="C3905" s="2" t="s">
        <v>907</v>
      </c>
      <c r="D3905" s="46" t="b">
        <f>COUNTIF(Events!$B$2:$B$171, C3905) &gt; 0</f>
        <v>1</v>
      </c>
      <c r="E3905" s="15" t="s">
        <v>530</v>
      </c>
      <c r="F3905" s="15" t="s">
        <v>531</v>
      </c>
      <c r="G3905" s="15"/>
      <c r="H3905" s="15"/>
      <c r="I3905" s="15"/>
      <c r="J3905" s="46" t="str">
        <f>IF(I3905="","",_xlfn.LET(_xlpm.x,VLOOKUP(I3905,'2026-01-09_taxon-match'!$A$2:$N$81,4,FALSE),IF(_xlpm.x=0,"",_xlpm.x)))</f>
        <v/>
      </c>
      <c r="K3905" s="15"/>
      <c r="L3905" s="46" t="str">
        <f>IF(I3905="","",_xlfn.LET(_xlpm.x,VLOOKUP(I3905,'2026-01-09_taxon-match'!$A$2:$N$81,3,FALSE),IF(_xlpm.x=0,"",_xlpm.x)))</f>
        <v/>
      </c>
      <c r="M3905" s="46" t="str">
        <f>IF($I3905="","",_xlfn.LET(_xlpm.x,VLOOKUP($I3905,'2026-01-09_taxon-match'!$A$2:$N$81,5,FALSE),IF(_xlpm.x=0,"",_xlpm.x)))</f>
        <v/>
      </c>
      <c r="N3905" s="46" t="str">
        <f>IF($I3905="","",_xlfn.LET(_xlpm.x,VLOOKUP($I3905,'2026-01-09_taxon-match'!$A$2:$N$81,6,FALSE),IF(_xlpm.x=0,"",_xlpm.x)))</f>
        <v/>
      </c>
      <c r="O3905" s="46" t="str">
        <f>IF($I3905="","",_xlfn.LET(_xlpm.x,VLOOKUP($I3905,'2026-01-09_taxon-match'!$A$2:$N$81,7,FALSE),IF(_xlpm.x=0,"",_xlpm.x)))</f>
        <v/>
      </c>
      <c r="P3905" s="46" t="str">
        <f>IF($I3905="","",_xlfn.LET(_xlpm.x,VLOOKUP($I3905,'2026-01-09_taxon-match'!$A$2:$N$81,8,FALSE),IF(_xlpm.x=0,"",_xlpm.x)))</f>
        <v/>
      </c>
      <c r="Q3905" s="46" t="str">
        <f>IF($I3905="","",_xlfn.LET(_xlpm.x,VLOOKUP($I3905,'2026-01-09_taxon-match'!$A$2:$N$81,9,FALSE),IF(_xlpm.x=0,"",_xlpm.x)))</f>
        <v/>
      </c>
      <c r="R3905" s="46" t="str">
        <f>IF($I3905="","",_xlfn.LET(_xlpm.x,VLOOKUP($I3905,'2026-01-09_taxon-match'!$A$2:$N$81,10,FALSE),IF(_xlpm.x=0,"",_xlpm.x)))</f>
        <v/>
      </c>
      <c r="S3905" s="46" t="str">
        <f>IF($I3905="","",_xlfn.LET(_xlpm.x,VLOOKUP($I3905,'2026-01-09_taxon-match'!$A$2:$N$81,11,FALSE),IF(_xlpm.x=0,"",_xlpm.x)))</f>
        <v/>
      </c>
      <c r="T3905" s="46" t="str">
        <f>IF($I3905="","",_xlfn.LET(_xlpm.x,VLOOKUP($I3905,'2026-01-09_taxon-match'!$A$2:$N$81,13,FALSE),IF(_xlpm.x=0,"",_xlpm.x)))</f>
        <v/>
      </c>
      <c r="U3905" s="15"/>
      <c r="V3905" s="46" t="s">
        <v>221</v>
      </c>
      <c r="W3905" s="15"/>
      <c r="X3905" s="15"/>
      <c r="Y3905" s="46" t="str">
        <f>IF(V3905="","",_xlfn.LET(_xlpm.x,VLOOKUP(V3905,'Drop-down_menus'!$D$2:$E$13,2,FALSE),IF(_xlpm.x=0,"",_xlpm.x)))</f>
        <v>https://orcid.org/0000-0002-5199-9817</v>
      </c>
      <c r="Z3905" s="46" t="str">
        <f>IF(W3905="","",_xlfn.LET(_xlpm.x,VLOOKUP(W3905,'Drop-down_menus'!$D$2:$E$13,2,FALSE),IF(_xlpm.x=0,"",_xlpm.x)))</f>
        <v/>
      </c>
      <c r="AA3905" s="46" t="str">
        <f>IF(X3905="","",_xlfn.LET(_xlpm.x,VLOOKUP(X3905,'Drop-down_menus'!$D$2:$E$13,2,FALSE),IF(_xlpm.x=0,"",_xlpm.x)))</f>
        <v/>
      </c>
      <c r="AB3905" s="14" t="s">
        <v>245</v>
      </c>
      <c r="AC3905" s="14"/>
      <c r="AD3905" s="46" t="s">
        <v>222</v>
      </c>
      <c r="AE3905" s="46" t="s">
        <v>28</v>
      </c>
      <c r="AF3905" s="46" t="s">
        <v>42</v>
      </c>
      <c r="AG3905" s="46" t="str">
        <f>IF(AE3905="","",_xlfn.LET(_xlpm.x,VLOOKUP(AE3905,'Drop-down_menus'!$D$2:$E$13,2,FALSE),IF(_xlpm.x=0,"",_xlpm.x)))</f>
        <v>https://orcid.org/0000-0002-9037-7623</v>
      </c>
      <c r="AH3905" s="46" t="str">
        <f>IF(AF3905="","",_xlfn.LET(_xlpm.x,VLOOKUP(AF3905,'Drop-down_menus'!$D$2:$E$13,2,FALSE),IF(_xlpm.x=0,"",_xlpm.x)))</f>
        <v/>
      </c>
    </row>
    <row r="3906" spans="1:34" ht="15" customHeight="1">
      <c r="A3906">
        <v>2963</v>
      </c>
      <c r="B3906" s="2">
        <v>4961</v>
      </c>
      <c r="C3906" s="2" t="s">
        <v>907</v>
      </c>
      <c r="D3906" s="46" t="b">
        <f>COUNTIF(Events!$B$2:$B$171, C3906) &gt; 0</f>
        <v>1</v>
      </c>
      <c r="E3906" s="15" t="s">
        <v>164</v>
      </c>
      <c r="F3906" s="15" t="s">
        <v>1082</v>
      </c>
      <c r="G3906" s="15"/>
      <c r="H3906" s="15"/>
      <c r="I3906" s="15"/>
      <c r="J3906" s="46" t="str">
        <f>IF(I3906="","",_xlfn.LET(_xlpm.x,VLOOKUP(I3906,'2026-01-09_taxon-match'!$A$2:$N$81,4,FALSE),IF(_xlpm.x=0,"",_xlpm.x)))</f>
        <v/>
      </c>
      <c r="K3906" s="15"/>
      <c r="L3906" s="46" t="str">
        <f>IF(I3906="","",_xlfn.LET(_xlpm.x,VLOOKUP(I3906,'2026-01-09_taxon-match'!$A$2:$N$81,3,FALSE),IF(_xlpm.x=0,"",_xlpm.x)))</f>
        <v/>
      </c>
      <c r="M3906" s="46" t="str">
        <f>IF($I3906="","",_xlfn.LET(_xlpm.x,VLOOKUP($I3906,'2026-01-09_taxon-match'!$A$2:$N$81,5,FALSE),IF(_xlpm.x=0,"",_xlpm.x)))</f>
        <v/>
      </c>
      <c r="N3906" s="46" t="str">
        <f>IF($I3906="","",_xlfn.LET(_xlpm.x,VLOOKUP($I3906,'2026-01-09_taxon-match'!$A$2:$N$81,6,FALSE),IF(_xlpm.x=0,"",_xlpm.x)))</f>
        <v/>
      </c>
      <c r="O3906" s="46" t="str">
        <f>IF($I3906="","",_xlfn.LET(_xlpm.x,VLOOKUP($I3906,'2026-01-09_taxon-match'!$A$2:$N$81,7,FALSE),IF(_xlpm.x=0,"",_xlpm.x)))</f>
        <v/>
      </c>
      <c r="P3906" s="46" t="str">
        <f>IF($I3906="","",_xlfn.LET(_xlpm.x,VLOOKUP($I3906,'2026-01-09_taxon-match'!$A$2:$N$81,8,FALSE),IF(_xlpm.x=0,"",_xlpm.x)))</f>
        <v/>
      </c>
      <c r="Q3906" s="46" t="str">
        <f>IF($I3906="","",_xlfn.LET(_xlpm.x,VLOOKUP($I3906,'2026-01-09_taxon-match'!$A$2:$N$81,9,FALSE),IF(_xlpm.x=0,"",_xlpm.x)))</f>
        <v/>
      </c>
      <c r="R3906" s="46" t="str">
        <f>IF($I3906="","",_xlfn.LET(_xlpm.x,VLOOKUP($I3906,'2026-01-09_taxon-match'!$A$2:$N$81,10,FALSE),IF(_xlpm.x=0,"",_xlpm.x)))</f>
        <v/>
      </c>
      <c r="S3906" s="46" t="str">
        <f>IF($I3906="","",_xlfn.LET(_xlpm.x,VLOOKUP($I3906,'2026-01-09_taxon-match'!$A$2:$N$81,11,FALSE),IF(_xlpm.x=0,"",_xlpm.x)))</f>
        <v/>
      </c>
      <c r="T3906" s="46" t="str">
        <f>IF($I3906="","",_xlfn.LET(_xlpm.x,VLOOKUP($I3906,'2026-01-09_taxon-match'!$A$2:$N$81,13,FALSE),IF(_xlpm.x=0,"",_xlpm.x)))</f>
        <v/>
      </c>
      <c r="U3906" s="15"/>
      <c r="V3906" s="46" t="s">
        <v>221</v>
      </c>
      <c r="W3906" s="15"/>
      <c r="X3906" s="15"/>
      <c r="Y3906" s="46" t="str">
        <f>IF(V3906="","",_xlfn.LET(_xlpm.x,VLOOKUP(V3906,'Drop-down_menus'!$D$2:$E$13,2,FALSE),IF(_xlpm.x=0,"",_xlpm.x)))</f>
        <v>https://orcid.org/0000-0002-5199-9817</v>
      </c>
      <c r="Z3906" s="46" t="str">
        <f>IF(W3906="","",_xlfn.LET(_xlpm.x,VLOOKUP(W3906,'Drop-down_menus'!$D$2:$E$13,2,FALSE),IF(_xlpm.x=0,"",_xlpm.x)))</f>
        <v/>
      </c>
      <c r="AA3906" s="46" t="str">
        <f>IF(X3906="","",_xlfn.LET(_xlpm.x,VLOOKUP(X3906,'Drop-down_menus'!$D$2:$E$13,2,FALSE),IF(_xlpm.x=0,"",_xlpm.x)))</f>
        <v/>
      </c>
      <c r="AB3906" s="14" t="s">
        <v>197</v>
      </c>
      <c r="AC3906" s="14"/>
      <c r="AD3906" s="46" t="s">
        <v>222</v>
      </c>
      <c r="AE3906" s="46" t="s">
        <v>28</v>
      </c>
      <c r="AF3906" s="46" t="s">
        <v>42</v>
      </c>
      <c r="AG3906" s="46" t="str">
        <f>IF(AE3906="","",_xlfn.LET(_xlpm.x,VLOOKUP(AE3906,'Drop-down_menus'!$D$2:$E$13,2,FALSE),IF(_xlpm.x=0,"",_xlpm.x)))</f>
        <v>https://orcid.org/0000-0002-9037-7623</v>
      </c>
      <c r="AH3906" s="46" t="str">
        <f>IF(AF3906="","",_xlfn.LET(_xlpm.x,VLOOKUP(AF3906,'Drop-down_menus'!$D$2:$E$13,2,FALSE),IF(_xlpm.x=0,"",_xlpm.x)))</f>
        <v/>
      </c>
    </row>
    <row r="3907" spans="1:34" ht="15" customHeight="1">
      <c r="A3907">
        <v>2963</v>
      </c>
      <c r="B3907" s="2">
        <v>4962</v>
      </c>
      <c r="C3907" s="2" t="s">
        <v>907</v>
      </c>
      <c r="D3907" s="46" t="b">
        <f>COUNTIF(Events!$B$2:$B$171, C3907) &gt; 0</f>
        <v>1</v>
      </c>
      <c r="E3907" s="15" t="s">
        <v>164</v>
      </c>
      <c r="F3907" s="15" t="s">
        <v>1082</v>
      </c>
      <c r="G3907" s="15"/>
      <c r="H3907" s="15"/>
      <c r="I3907" s="15"/>
      <c r="J3907" s="46" t="str">
        <f>IF(I3907="","",_xlfn.LET(_xlpm.x,VLOOKUP(I3907,'2026-01-09_taxon-match'!$A$2:$N$81,4,FALSE),IF(_xlpm.x=0,"",_xlpm.x)))</f>
        <v/>
      </c>
      <c r="K3907" s="15"/>
      <c r="L3907" s="46" t="str">
        <f>IF(I3907="","",_xlfn.LET(_xlpm.x,VLOOKUP(I3907,'2026-01-09_taxon-match'!$A$2:$N$81,3,FALSE),IF(_xlpm.x=0,"",_xlpm.x)))</f>
        <v/>
      </c>
      <c r="M3907" s="46" t="str">
        <f>IF($I3907="","",_xlfn.LET(_xlpm.x,VLOOKUP($I3907,'2026-01-09_taxon-match'!$A$2:$N$81,5,FALSE),IF(_xlpm.x=0,"",_xlpm.x)))</f>
        <v/>
      </c>
      <c r="N3907" s="46" t="str">
        <f>IF($I3907="","",_xlfn.LET(_xlpm.x,VLOOKUP($I3907,'2026-01-09_taxon-match'!$A$2:$N$81,6,FALSE),IF(_xlpm.x=0,"",_xlpm.x)))</f>
        <v/>
      </c>
      <c r="O3907" s="46" t="str">
        <f>IF($I3907="","",_xlfn.LET(_xlpm.x,VLOOKUP($I3907,'2026-01-09_taxon-match'!$A$2:$N$81,7,FALSE),IF(_xlpm.x=0,"",_xlpm.x)))</f>
        <v/>
      </c>
      <c r="P3907" s="46" t="str">
        <f>IF($I3907="","",_xlfn.LET(_xlpm.x,VLOOKUP($I3907,'2026-01-09_taxon-match'!$A$2:$N$81,8,FALSE),IF(_xlpm.x=0,"",_xlpm.x)))</f>
        <v/>
      </c>
      <c r="Q3907" s="46" t="str">
        <f>IF($I3907="","",_xlfn.LET(_xlpm.x,VLOOKUP($I3907,'2026-01-09_taxon-match'!$A$2:$N$81,9,FALSE),IF(_xlpm.x=0,"",_xlpm.x)))</f>
        <v/>
      </c>
      <c r="R3907" s="46" t="str">
        <f>IF($I3907="","",_xlfn.LET(_xlpm.x,VLOOKUP($I3907,'2026-01-09_taxon-match'!$A$2:$N$81,10,FALSE),IF(_xlpm.x=0,"",_xlpm.x)))</f>
        <v/>
      </c>
      <c r="S3907" s="46" t="str">
        <f>IF($I3907="","",_xlfn.LET(_xlpm.x,VLOOKUP($I3907,'2026-01-09_taxon-match'!$A$2:$N$81,11,FALSE),IF(_xlpm.x=0,"",_xlpm.x)))</f>
        <v/>
      </c>
      <c r="T3907" s="46" t="str">
        <f>IF($I3907="","",_xlfn.LET(_xlpm.x,VLOOKUP($I3907,'2026-01-09_taxon-match'!$A$2:$N$81,13,FALSE),IF(_xlpm.x=0,"",_xlpm.x)))</f>
        <v/>
      </c>
      <c r="U3907" s="15"/>
      <c r="V3907" s="46" t="s">
        <v>221</v>
      </c>
      <c r="W3907" s="15"/>
      <c r="X3907" s="15"/>
      <c r="Y3907" s="46" t="str">
        <f>IF(V3907="","",_xlfn.LET(_xlpm.x,VLOOKUP(V3907,'Drop-down_menus'!$D$2:$E$13,2,FALSE),IF(_xlpm.x=0,"",_xlpm.x)))</f>
        <v>https://orcid.org/0000-0002-5199-9817</v>
      </c>
      <c r="Z3907" s="46" t="str">
        <f>IF(W3907="","",_xlfn.LET(_xlpm.x,VLOOKUP(W3907,'Drop-down_menus'!$D$2:$E$13,2,FALSE),IF(_xlpm.x=0,"",_xlpm.x)))</f>
        <v/>
      </c>
      <c r="AA3907" s="46" t="str">
        <f>IF(X3907="","",_xlfn.LET(_xlpm.x,VLOOKUP(X3907,'Drop-down_menus'!$D$2:$E$13,2,FALSE),IF(_xlpm.x=0,"",_xlpm.x)))</f>
        <v/>
      </c>
      <c r="AB3907" s="14" t="s">
        <v>197</v>
      </c>
      <c r="AC3907" s="14"/>
      <c r="AD3907" s="46" t="s">
        <v>222</v>
      </c>
      <c r="AE3907" s="46" t="s">
        <v>28</v>
      </c>
      <c r="AF3907" s="46" t="s">
        <v>42</v>
      </c>
      <c r="AG3907" s="46" t="str">
        <f>IF(AE3907="","",_xlfn.LET(_xlpm.x,VLOOKUP(AE3907,'Drop-down_menus'!$D$2:$E$13,2,FALSE),IF(_xlpm.x=0,"",_xlpm.x)))</f>
        <v>https://orcid.org/0000-0002-9037-7623</v>
      </c>
      <c r="AH3907" s="46" t="str">
        <f>IF(AF3907="","",_xlfn.LET(_xlpm.x,VLOOKUP(AF3907,'Drop-down_menus'!$D$2:$E$13,2,FALSE),IF(_xlpm.x=0,"",_xlpm.x)))</f>
        <v/>
      </c>
    </row>
    <row r="3908" spans="1:34" ht="15" customHeight="1">
      <c r="A3908">
        <v>2963</v>
      </c>
      <c r="B3908" s="2">
        <v>4963</v>
      </c>
      <c r="C3908" s="2" t="s">
        <v>907</v>
      </c>
      <c r="D3908" s="46" t="b">
        <f>COUNTIF(Events!$B$2:$B$171, C3908) &gt; 0</f>
        <v>1</v>
      </c>
      <c r="E3908" s="15" t="s">
        <v>164</v>
      </c>
      <c r="F3908" s="15" t="s">
        <v>1082</v>
      </c>
      <c r="G3908" s="15"/>
      <c r="H3908" s="15"/>
      <c r="I3908" s="15"/>
      <c r="J3908" s="46" t="str">
        <f>IF(I3908="","",_xlfn.LET(_xlpm.x,VLOOKUP(I3908,'2026-01-09_taxon-match'!$A$2:$N$81,4,FALSE),IF(_xlpm.x=0,"",_xlpm.x)))</f>
        <v/>
      </c>
      <c r="K3908" s="15"/>
      <c r="L3908" s="46" t="str">
        <f>IF(I3908="","",_xlfn.LET(_xlpm.x,VLOOKUP(I3908,'2026-01-09_taxon-match'!$A$2:$N$81,3,FALSE),IF(_xlpm.x=0,"",_xlpm.x)))</f>
        <v/>
      </c>
      <c r="M3908" s="46" t="str">
        <f>IF($I3908="","",_xlfn.LET(_xlpm.x,VLOOKUP($I3908,'2026-01-09_taxon-match'!$A$2:$N$81,5,FALSE),IF(_xlpm.x=0,"",_xlpm.x)))</f>
        <v/>
      </c>
      <c r="N3908" s="46" t="str">
        <f>IF($I3908="","",_xlfn.LET(_xlpm.x,VLOOKUP($I3908,'2026-01-09_taxon-match'!$A$2:$N$81,6,FALSE),IF(_xlpm.x=0,"",_xlpm.x)))</f>
        <v/>
      </c>
      <c r="O3908" s="46" t="str">
        <f>IF($I3908="","",_xlfn.LET(_xlpm.x,VLOOKUP($I3908,'2026-01-09_taxon-match'!$A$2:$N$81,7,FALSE),IF(_xlpm.x=0,"",_xlpm.x)))</f>
        <v/>
      </c>
      <c r="P3908" s="46" t="str">
        <f>IF($I3908="","",_xlfn.LET(_xlpm.x,VLOOKUP($I3908,'2026-01-09_taxon-match'!$A$2:$N$81,8,FALSE),IF(_xlpm.x=0,"",_xlpm.x)))</f>
        <v/>
      </c>
      <c r="Q3908" s="46" t="str">
        <f>IF($I3908="","",_xlfn.LET(_xlpm.x,VLOOKUP($I3908,'2026-01-09_taxon-match'!$A$2:$N$81,9,FALSE),IF(_xlpm.x=0,"",_xlpm.x)))</f>
        <v/>
      </c>
      <c r="R3908" s="46" t="str">
        <f>IF($I3908="","",_xlfn.LET(_xlpm.x,VLOOKUP($I3908,'2026-01-09_taxon-match'!$A$2:$N$81,10,FALSE),IF(_xlpm.x=0,"",_xlpm.x)))</f>
        <v/>
      </c>
      <c r="S3908" s="46" t="str">
        <f>IF($I3908="","",_xlfn.LET(_xlpm.x,VLOOKUP($I3908,'2026-01-09_taxon-match'!$A$2:$N$81,11,FALSE),IF(_xlpm.x=0,"",_xlpm.x)))</f>
        <v/>
      </c>
      <c r="T3908" s="46" t="str">
        <f>IF($I3908="","",_xlfn.LET(_xlpm.x,VLOOKUP($I3908,'2026-01-09_taxon-match'!$A$2:$N$81,13,FALSE),IF(_xlpm.x=0,"",_xlpm.x)))</f>
        <v/>
      </c>
      <c r="U3908" s="15"/>
      <c r="V3908" s="46" t="s">
        <v>221</v>
      </c>
      <c r="W3908" s="15"/>
      <c r="X3908" s="15"/>
      <c r="Y3908" s="46" t="str">
        <f>IF(V3908="","",_xlfn.LET(_xlpm.x,VLOOKUP(V3908,'Drop-down_menus'!$D$2:$E$13,2,FALSE),IF(_xlpm.x=0,"",_xlpm.x)))</f>
        <v>https://orcid.org/0000-0002-5199-9817</v>
      </c>
      <c r="Z3908" s="46" t="str">
        <f>IF(W3908="","",_xlfn.LET(_xlpm.x,VLOOKUP(W3908,'Drop-down_menus'!$D$2:$E$13,2,FALSE),IF(_xlpm.x=0,"",_xlpm.x)))</f>
        <v/>
      </c>
      <c r="AA3908" s="46" t="str">
        <f>IF(X3908="","",_xlfn.LET(_xlpm.x,VLOOKUP(X3908,'Drop-down_menus'!$D$2:$E$13,2,FALSE),IF(_xlpm.x=0,"",_xlpm.x)))</f>
        <v/>
      </c>
      <c r="AB3908" s="14" t="s">
        <v>197</v>
      </c>
      <c r="AC3908" s="14"/>
      <c r="AD3908" s="46" t="s">
        <v>222</v>
      </c>
      <c r="AE3908" s="46" t="s">
        <v>28</v>
      </c>
      <c r="AF3908" s="46" t="s">
        <v>42</v>
      </c>
      <c r="AG3908" s="46" t="str">
        <f>IF(AE3908="","",_xlfn.LET(_xlpm.x,VLOOKUP(AE3908,'Drop-down_menus'!$D$2:$E$13,2,FALSE),IF(_xlpm.x=0,"",_xlpm.x)))</f>
        <v>https://orcid.org/0000-0002-9037-7623</v>
      </c>
      <c r="AH3908" s="46" t="str">
        <f>IF(AF3908="","",_xlfn.LET(_xlpm.x,VLOOKUP(AF3908,'Drop-down_menus'!$D$2:$E$13,2,FALSE),IF(_xlpm.x=0,"",_xlpm.x)))</f>
        <v/>
      </c>
    </row>
    <row r="3909" spans="1:34" ht="15" customHeight="1">
      <c r="A3909">
        <v>2963</v>
      </c>
      <c r="B3909" s="2">
        <v>4964</v>
      </c>
      <c r="C3909" s="2" t="s">
        <v>907</v>
      </c>
      <c r="D3909" s="46" t="b">
        <f>COUNTIF(Events!$B$2:$B$171, C3909) &gt; 0</f>
        <v>1</v>
      </c>
      <c r="E3909" s="15" t="s">
        <v>164</v>
      </c>
      <c r="F3909" s="15" t="s">
        <v>1082</v>
      </c>
      <c r="G3909" s="15"/>
      <c r="H3909" s="15"/>
      <c r="I3909" s="15"/>
      <c r="J3909" s="46" t="str">
        <f>IF(I3909="","",_xlfn.LET(_xlpm.x,VLOOKUP(I3909,'2026-01-09_taxon-match'!$A$2:$N$81,4,FALSE),IF(_xlpm.x=0,"",_xlpm.x)))</f>
        <v/>
      </c>
      <c r="K3909" s="15"/>
      <c r="L3909" s="46" t="str">
        <f>IF(I3909="","",_xlfn.LET(_xlpm.x,VLOOKUP(I3909,'2026-01-09_taxon-match'!$A$2:$N$81,3,FALSE),IF(_xlpm.x=0,"",_xlpm.x)))</f>
        <v/>
      </c>
      <c r="M3909" s="46" t="str">
        <f>IF($I3909="","",_xlfn.LET(_xlpm.x,VLOOKUP($I3909,'2026-01-09_taxon-match'!$A$2:$N$81,5,FALSE),IF(_xlpm.x=0,"",_xlpm.x)))</f>
        <v/>
      </c>
      <c r="N3909" s="46" t="str">
        <f>IF($I3909="","",_xlfn.LET(_xlpm.x,VLOOKUP($I3909,'2026-01-09_taxon-match'!$A$2:$N$81,6,FALSE),IF(_xlpm.x=0,"",_xlpm.x)))</f>
        <v/>
      </c>
      <c r="O3909" s="46" t="str">
        <f>IF($I3909="","",_xlfn.LET(_xlpm.x,VLOOKUP($I3909,'2026-01-09_taxon-match'!$A$2:$N$81,7,FALSE),IF(_xlpm.x=0,"",_xlpm.x)))</f>
        <v/>
      </c>
      <c r="P3909" s="46" t="str">
        <f>IF($I3909="","",_xlfn.LET(_xlpm.x,VLOOKUP($I3909,'2026-01-09_taxon-match'!$A$2:$N$81,8,FALSE),IF(_xlpm.x=0,"",_xlpm.x)))</f>
        <v/>
      </c>
      <c r="Q3909" s="46" t="str">
        <f>IF($I3909="","",_xlfn.LET(_xlpm.x,VLOOKUP($I3909,'2026-01-09_taxon-match'!$A$2:$N$81,9,FALSE),IF(_xlpm.x=0,"",_xlpm.x)))</f>
        <v/>
      </c>
      <c r="R3909" s="46" t="str">
        <f>IF($I3909="","",_xlfn.LET(_xlpm.x,VLOOKUP($I3909,'2026-01-09_taxon-match'!$A$2:$N$81,10,FALSE),IF(_xlpm.x=0,"",_xlpm.x)))</f>
        <v/>
      </c>
      <c r="S3909" s="46" t="str">
        <f>IF($I3909="","",_xlfn.LET(_xlpm.x,VLOOKUP($I3909,'2026-01-09_taxon-match'!$A$2:$N$81,11,FALSE),IF(_xlpm.x=0,"",_xlpm.x)))</f>
        <v/>
      </c>
      <c r="T3909" s="46" t="str">
        <f>IF($I3909="","",_xlfn.LET(_xlpm.x,VLOOKUP($I3909,'2026-01-09_taxon-match'!$A$2:$N$81,13,FALSE),IF(_xlpm.x=0,"",_xlpm.x)))</f>
        <v/>
      </c>
      <c r="U3909" s="15"/>
      <c r="V3909" s="46" t="s">
        <v>221</v>
      </c>
      <c r="W3909" s="15"/>
      <c r="X3909" s="15"/>
      <c r="Y3909" s="46" t="str">
        <f>IF(V3909="","",_xlfn.LET(_xlpm.x,VLOOKUP(V3909,'Drop-down_menus'!$D$2:$E$13,2,FALSE),IF(_xlpm.x=0,"",_xlpm.x)))</f>
        <v>https://orcid.org/0000-0002-5199-9817</v>
      </c>
      <c r="Z3909" s="46" t="str">
        <f>IF(W3909="","",_xlfn.LET(_xlpm.x,VLOOKUP(W3909,'Drop-down_menus'!$D$2:$E$13,2,FALSE),IF(_xlpm.x=0,"",_xlpm.x)))</f>
        <v/>
      </c>
      <c r="AA3909" s="46" t="str">
        <f>IF(X3909="","",_xlfn.LET(_xlpm.x,VLOOKUP(X3909,'Drop-down_menus'!$D$2:$E$13,2,FALSE),IF(_xlpm.x=0,"",_xlpm.x)))</f>
        <v/>
      </c>
      <c r="AB3909" s="14" t="s">
        <v>197</v>
      </c>
      <c r="AC3909" s="14"/>
      <c r="AD3909" s="46" t="s">
        <v>222</v>
      </c>
      <c r="AE3909" s="46" t="s">
        <v>28</v>
      </c>
      <c r="AF3909" s="46" t="s">
        <v>42</v>
      </c>
      <c r="AG3909" s="46" t="str">
        <f>IF(AE3909="","",_xlfn.LET(_xlpm.x,VLOOKUP(AE3909,'Drop-down_menus'!$D$2:$E$13,2,FALSE),IF(_xlpm.x=0,"",_xlpm.x)))</f>
        <v>https://orcid.org/0000-0002-9037-7623</v>
      </c>
      <c r="AH3909" s="46" t="str">
        <f>IF(AF3909="","",_xlfn.LET(_xlpm.x,VLOOKUP(AF3909,'Drop-down_menus'!$D$2:$E$13,2,FALSE),IF(_xlpm.x=0,"",_xlpm.x)))</f>
        <v/>
      </c>
    </row>
    <row r="3910" spans="1:34" ht="15" customHeight="1">
      <c r="A3910">
        <v>2963</v>
      </c>
      <c r="B3910" s="2">
        <v>4965</v>
      </c>
      <c r="C3910" s="2" t="s">
        <v>907</v>
      </c>
      <c r="D3910" s="46" t="b">
        <f>COUNTIF(Events!$B$2:$B$171, C3910) &gt; 0</f>
        <v>1</v>
      </c>
      <c r="E3910" s="15" t="s">
        <v>164</v>
      </c>
      <c r="F3910" s="15" t="s">
        <v>1082</v>
      </c>
      <c r="G3910" s="15"/>
      <c r="H3910" s="15"/>
      <c r="I3910" s="15"/>
      <c r="J3910" s="46" t="str">
        <f>IF(I3910="","",_xlfn.LET(_xlpm.x,VLOOKUP(I3910,'2026-01-09_taxon-match'!$A$2:$N$81,4,FALSE),IF(_xlpm.x=0,"",_xlpm.x)))</f>
        <v/>
      </c>
      <c r="K3910" s="15"/>
      <c r="L3910" s="46" t="str">
        <f>IF(I3910="","",_xlfn.LET(_xlpm.x,VLOOKUP(I3910,'2026-01-09_taxon-match'!$A$2:$N$81,3,FALSE),IF(_xlpm.x=0,"",_xlpm.x)))</f>
        <v/>
      </c>
      <c r="M3910" s="46" t="str">
        <f>IF($I3910="","",_xlfn.LET(_xlpm.x,VLOOKUP($I3910,'2026-01-09_taxon-match'!$A$2:$N$81,5,FALSE),IF(_xlpm.x=0,"",_xlpm.x)))</f>
        <v/>
      </c>
      <c r="N3910" s="46" t="str">
        <f>IF($I3910="","",_xlfn.LET(_xlpm.x,VLOOKUP($I3910,'2026-01-09_taxon-match'!$A$2:$N$81,6,FALSE),IF(_xlpm.x=0,"",_xlpm.x)))</f>
        <v/>
      </c>
      <c r="O3910" s="46" t="str">
        <f>IF($I3910="","",_xlfn.LET(_xlpm.x,VLOOKUP($I3910,'2026-01-09_taxon-match'!$A$2:$N$81,7,FALSE),IF(_xlpm.x=0,"",_xlpm.x)))</f>
        <v/>
      </c>
      <c r="P3910" s="46" t="str">
        <f>IF($I3910="","",_xlfn.LET(_xlpm.x,VLOOKUP($I3910,'2026-01-09_taxon-match'!$A$2:$N$81,8,FALSE),IF(_xlpm.x=0,"",_xlpm.x)))</f>
        <v/>
      </c>
      <c r="Q3910" s="46" t="str">
        <f>IF($I3910="","",_xlfn.LET(_xlpm.x,VLOOKUP($I3910,'2026-01-09_taxon-match'!$A$2:$N$81,9,FALSE),IF(_xlpm.x=0,"",_xlpm.x)))</f>
        <v/>
      </c>
      <c r="R3910" s="46" t="str">
        <f>IF($I3910="","",_xlfn.LET(_xlpm.x,VLOOKUP($I3910,'2026-01-09_taxon-match'!$A$2:$N$81,10,FALSE),IF(_xlpm.x=0,"",_xlpm.x)))</f>
        <v/>
      </c>
      <c r="S3910" s="46" t="str">
        <f>IF($I3910="","",_xlfn.LET(_xlpm.x,VLOOKUP($I3910,'2026-01-09_taxon-match'!$A$2:$N$81,11,FALSE),IF(_xlpm.x=0,"",_xlpm.x)))</f>
        <v/>
      </c>
      <c r="T3910" s="46" t="str">
        <f>IF($I3910="","",_xlfn.LET(_xlpm.x,VLOOKUP($I3910,'2026-01-09_taxon-match'!$A$2:$N$81,13,FALSE),IF(_xlpm.x=0,"",_xlpm.x)))</f>
        <v/>
      </c>
      <c r="U3910" s="15"/>
      <c r="V3910" s="46" t="s">
        <v>221</v>
      </c>
      <c r="W3910" s="15"/>
      <c r="X3910" s="15"/>
      <c r="Y3910" s="46" t="str">
        <f>IF(V3910="","",_xlfn.LET(_xlpm.x,VLOOKUP(V3910,'Drop-down_menus'!$D$2:$E$13,2,FALSE),IF(_xlpm.x=0,"",_xlpm.x)))</f>
        <v>https://orcid.org/0000-0002-5199-9817</v>
      </c>
      <c r="Z3910" s="46" t="str">
        <f>IF(W3910="","",_xlfn.LET(_xlpm.x,VLOOKUP(W3910,'Drop-down_menus'!$D$2:$E$13,2,FALSE),IF(_xlpm.x=0,"",_xlpm.x)))</f>
        <v/>
      </c>
      <c r="AA3910" s="46" t="str">
        <f>IF(X3910="","",_xlfn.LET(_xlpm.x,VLOOKUP(X3910,'Drop-down_menus'!$D$2:$E$13,2,FALSE),IF(_xlpm.x=0,"",_xlpm.x)))</f>
        <v/>
      </c>
      <c r="AB3910" s="14" t="s">
        <v>197</v>
      </c>
      <c r="AC3910" s="14"/>
      <c r="AD3910" s="46" t="s">
        <v>222</v>
      </c>
      <c r="AE3910" s="46" t="s">
        <v>28</v>
      </c>
      <c r="AF3910" s="46" t="s">
        <v>42</v>
      </c>
      <c r="AG3910" s="46" t="str">
        <f>IF(AE3910="","",_xlfn.LET(_xlpm.x,VLOOKUP(AE3910,'Drop-down_menus'!$D$2:$E$13,2,FALSE),IF(_xlpm.x=0,"",_xlpm.x)))</f>
        <v>https://orcid.org/0000-0002-9037-7623</v>
      </c>
      <c r="AH3910" s="46" t="str">
        <f>IF(AF3910="","",_xlfn.LET(_xlpm.x,VLOOKUP(AF3910,'Drop-down_menus'!$D$2:$E$13,2,FALSE),IF(_xlpm.x=0,"",_xlpm.x)))</f>
        <v/>
      </c>
    </row>
    <row r="3911" spans="1:34" ht="15" customHeight="1">
      <c r="A3911">
        <v>2963</v>
      </c>
      <c r="B3911" s="2">
        <v>4966</v>
      </c>
      <c r="C3911" s="2" t="s">
        <v>907</v>
      </c>
      <c r="D3911" s="46" t="b">
        <f>COUNTIF(Events!$B$2:$B$171, C3911) &gt; 0</f>
        <v>1</v>
      </c>
      <c r="E3911" s="15" t="s">
        <v>164</v>
      </c>
      <c r="F3911" s="15" t="s">
        <v>1082</v>
      </c>
      <c r="G3911" s="15"/>
      <c r="H3911" s="15"/>
      <c r="I3911" s="15"/>
      <c r="J3911" s="46" t="str">
        <f>IF(I3911="","",_xlfn.LET(_xlpm.x,VLOOKUP(I3911,'2026-01-09_taxon-match'!$A$2:$N$81,4,FALSE),IF(_xlpm.x=0,"",_xlpm.x)))</f>
        <v/>
      </c>
      <c r="K3911" s="15"/>
      <c r="L3911" s="46" t="str">
        <f>IF(I3911="","",_xlfn.LET(_xlpm.x,VLOOKUP(I3911,'2026-01-09_taxon-match'!$A$2:$N$81,3,FALSE),IF(_xlpm.x=0,"",_xlpm.x)))</f>
        <v/>
      </c>
      <c r="M3911" s="46" t="str">
        <f>IF($I3911="","",_xlfn.LET(_xlpm.x,VLOOKUP($I3911,'2026-01-09_taxon-match'!$A$2:$N$81,5,FALSE),IF(_xlpm.x=0,"",_xlpm.x)))</f>
        <v/>
      </c>
      <c r="N3911" s="46" t="str">
        <f>IF($I3911="","",_xlfn.LET(_xlpm.x,VLOOKUP($I3911,'2026-01-09_taxon-match'!$A$2:$N$81,6,FALSE),IF(_xlpm.x=0,"",_xlpm.x)))</f>
        <v/>
      </c>
      <c r="O3911" s="46" t="str">
        <f>IF($I3911="","",_xlfn.LET(_xlpm.x,VLOOKUP($I3911,'2026-01-09_taxon-match'!$A$2:$N$81,7,FALSE),IF(_xlpm.x=0,"",_xlpm.x)))</f>
        <v/>
      </c>
      <c r="P3911" s="46" t="str">
        <f>IF($I3911="","",_xlfn.LET(_xlpm.x,VLOOKUP($I3911,'2026-01-09_taxon-match'!$A$2:$N$81,8,FALSE),IF(_xlpm.x=0,"",_xlpm.x)))</f>
        <v/>
      </c>
      <c r="Q3911" s="46" t="str">
        <f>IF($I3911="","",_xlfn.LET(_xlpm.x,VLOOKUP($I3911,'2026-01-09_taxon-match'!$A$2:$N$81,9,FALSE),IF(_xlpm.x=0,"",_xlpm.x)))</f>
        <v/>
      </c>
      <c r="R3911" s="46" t="str">
        <f>IF($I3911="","",_xlfn.LET(_xlpm.x,VLOOKUP($I3911,'2026-01-09_taxon-match'!$A$2:$N$81,10,FALSE),IF(_xlpm.x=0,"",_xlpm.x)))</f>
        <v/>
      </c>
      <c r="S3911" s="46" t="str">
        <f>IF($I3911="","",_xlfn.LET(_xlpm.x,VLOOKUP($I3911,'2026-01-09_taxon-match'!$A$2:$N$81,11,FALSE),IF(_xlpm.x=0,"",_xlpm.x)))</f>
        <v/>
      </c>
      <c r="T3911" s="46" t="str">
        <f>IF($I3911="","",_xlfn.LET(_xlpm.x,VLOOKUP($I3911,'2026-01-09_taxon-match'!$A$2:$N$81,13,FALSE),IF(_xlpm.x=0,"",_xlpm.x)))</f>
        <v/>
      </c>
      <c r="U3911" s="15"/>
      <c r="V3911" s="46" t="s">
        <v>221</v>
      </c>
      <c r="W3911" s="15"/>
      <c r="X3911" s="15"/>
      <c r="Y3911" s="46" t="str">
        <f>IF(V3911="","",_xlfn.LET(_xlpm.x,VLOOKUP(V3911,'Drop-down_menus'!$D$2:$E$13,2,FALSE),IF(_xlpm.x=0,"",_xlpm.x)))</f>
        <v>https://orcid.org/0000-0002-5199-9817</v>
      </c>
      <c r="Z3911" s="46" t="str">
        <f>IF(W3911="","",_xlfn.LET(_xlpm.x,VLOOKUP(W3911,'Drop-down_menus'!$D$2:$E$13,2,FALSE),IF(_xlpm.x=0,"",_xlpm.x)))</f>
        <v/>
      </c>
      <c r="AA3911" s="46" t="str">
        <f>IF(X3911="","",_xlfn.LET(_xlpm.x,VLOOKUP(X3911,'Drop-down_menus'!$D$2:$E$13,2,FALSE),IF(_xlpm.x=0,"",_xlpm.x)))</f>
        <v/>
      </c>
      <c r="AB3911" s="14" t="s">
        <v>197</v>
      </c>
      <c r="AC3911" s="14"/>
      <c r="AD3911" s="46" t="s">
        <v>222</v>
      </c>
      <c r="AE3911" s="46" t="s">
        <v>28</v>
      </c>
      <c r="AF3911" s="46" t="s">
        <v>42</v>
      </c>
      <c r="AG3911" s="46" t="str">
        <f>IF(AE3911="","",_xlfn.LET(_xlpm.x,VLOOKUP(AE3911,'Drop-down_menus'!$D$2:$E$13,2,FALSE),IF(_xlpm.x=0,"",_xlpm.x)))</f>
        <v>https://orcid.org/0000-0002-9037-7623</v>
      </c>
      <c r="AH3911" s="46" t="str">
        <f>IF(AF3911="","",_xlfn.LET(_xlpm.x,VLOOKUP(AF3911,'Drop-down_menus'!$D$2:$E$13,2,FALSE),IF(_xlpm.x=0,"",_xlpm.x)))</f>
        <v/>
      </c>
    </row>
    <row r="3912" spans="1:34" ht="15" customHeight="1">
      <c r="A3912">
        <v>2963</v>
      </c>
      <c r="B3912" s="2">
        <v>4967</v>
      </c>
      <c r="C3912" s="2" t="s">
        <v>907</v>
      </c>
      <c r="D3912" s="46" t="b">
        <f>COUNTIF(Events!$B$2:$B$171, C3912) &gt; 0</f>
        <v>1</v>
      </c>
      <c r="E3912" s="15" t="s">
        <v>164</v>
      </c>
      <c r="F3912" s="15" t="s">
        <v>1082</v>
      </c>
      <c r="G3912" s="15"/>
      <c r="H3912" s="15"/>
      <c r="I3912" s="15"/>
      <c r="J3912" s="46" t="str">
        <f>IF(I3912="","",_xlfn.LET(_xlpm.x,VLOOKUP(I3912,'2026-01-09_taxon-match'!$A$2:$N$81,4,FALSE),IF(_xlpm.x=0,"",_xlpm.x)))</f>
        <v/>
      </c>
      <c r="K3912" s="15"/>
      <c r="L3912" s="46" t="str">
        <f>IF(I3912="","",_xlfn.LET(_xlpm.x,VLOOKUP(I3912,'2026-01-09_taxon-match'!$A$2:$N$81,3,FALSE),IF(_xlpm.x=0,"",_xlpm.x)))</f>
        <v/>
      </c>
      <c r="M3912" s="46" t="str">
        <f>IF($I3912="","",_xlfn.LET(_xlpm.x,VLOOKUP($I3912,'2026-01-09_taxon-match'!$A$2:$N$81,5,FALSE),IF(_xlpm.x=0,"",_xlpm.x)))</f>
        <v/>
      </c>
      <c r="N3912" s="46" t="str">
        <f>IF($I3912="","",_xlfn.LET(_xlpm.x,VLOOKUP($I3912,'2026-01-09_taxon-match'!$A$2:$N$81,6,FALSE),IF(_xlpm.x=0,"",_xlpm.x)))</f>
        <v/>
      </c>
      <c r="O3912" s="46" t="str">
        <f>IF($I3912="","",_xlfn.LET(_xlpm.x,VLOOKUP($I3912,'2026-01-09_taxon-match'!$A$2:$N$81,7,FALSE),IF(_xlpm.x=0,"",_xlpm.x)))</f>
        <v/>
      </c>
      <c r="P3912" s="46" t="str">
        <f>IF($I3912="","",_xlfn.LET(_xlpm.x,VLOOKUP($I3912,'2026-01-09_taxon-match'!$A$2:$N$81,8,FALSE),IF(_xlpm.x=0,"",_xlpm.x)))</f>
        <v/>
      </c>
      <c r="Q3912" s="46" t="str">
        <f>IF($I3912="","",_xlfn.LET(_xlpm.x,VLOOKUP($I3912,'2026-01-09_taxon-match'!$A$2:$N$81,9,FALSE),IF(_xlpm.x=0,"",_xlpm.x)))</f>
        <v/>
      </c>
      <c r="R3912" s="46" t="str">
        <f>IF($I3912="","",_xlfn.LET(_xlpm.x,VLOOKUP($I3912,'2026-01-09_taxon-match'!$A$2:$N$81,10,FALSE),IF(_xlpm.x=0,"",_xlpm.x)))</f>
        <v/>
      </c>
      <c r="S3912" s="46" t="str">
        <f>IF($I3912="","",_xlfn.LET(_xlpm.x,VLOOKUP($I3912,'2026-01-09_taxon-match'!$A$2:$N$81,11,FALSE),IF(_xlpm.x=0,"",_xlpm.x)))</f>
        <v/>
      </c>
      <c r="T3912" s="46" t="str">
        <f>IF($I3912="","",_xlfn.LET(_xlpm.x,VLOOKUP($I3912,'2026-01-09_taxon-match'!$A$2:$N$81,13,FALSE),IF(_xlpm.x=0,"",_xlpm.x)))</f>
        <v/>
      </c>
      <c r="U3912" s="15"/>
      <c r="V3912" s="46" t="s">
        <v>221</v>
      </c>
      <c r="W3912" s="15"/>
      <c r="X3912" s="15"/>
      <c r="Y3912" s="46" t="str">
        <f>IF(V3912="","",_xlfn.LET(_xlpm.x,VLOOKUP(V3912,'Drop-down_menus'!$D$2:$E$13,2,FALSE),IF(_xlpm.x=0,"",_xlpm.x)))</f>
        <v>https://orcid.org/0000-0002-5199-9817</v>
      </c>
      <c r="Z3912" s="46" t="str">
        <f>IF(W3912="","",_xlfn.LET(_xlpm.x,VLOOKUP(W3912,'Drop-down_menus'!$D$2:$E$13,2,FALSE),IF(_xlpm.x=0,"",_xlpm.x)))</f>
        <v/>
      </c>
      <c r="AA3912" s="46" t="str">
        <f>IF(X3912="","",_xlfn.LET(_xlpm.x,VLOOKUP(X3912,'Drop-down_menus'!$D$2:$E$13,2,FALSE),IF(_xlpm.x=0,"",_xlpm.x)))</f>
        <v/>
      </c>
      <c r="AB3912" s="14" t="s">
        <v>197</v>
      </c>
      <c r="AC3912" s="14"/>
      <c r="AD3912" s="46" t="s">
        <v>222</v>
      </c>
      <c r="AE3912" s="46" t="s">
        <v>28</v>
      </c>
      <c r="AF3912" s="46" t="s">
        <v>42</v>
      </c>
      <c r="AG3912" s="46" t="str">
        <f>IF(AE3912="","",_xlfn.LET(_xlpm.x,VLOOKUP(AE3912,'Drop-down_menus'!$D$2:$E$13,2,FALSE),IF(_xlpm.x=0,"",_xlpm.x)))</f>
        <v>https://orcid.org/0000-0002-9037-7623</v>
      </c>
      <c r="AH3912" s="46" t="str">
        <f>IF(AF3912="","",_xlfn.LET(_xlpm.x,VLOOKUP(AF3912,'Drop-down_menus'!$D$2:$E$13,2,FALSE),IF(_xlpm.x=0,"",_xlpm.x)))</f>
        <v/>
      </c>
    </row>
    <row r="3913" spans="1:34" ht="15" customHeight="1">
      <c r="A3913">
        <v>2963</v>
      </c>
      <c r="B3913" s="2">
        <v>4968</v>
      </c>
      <c r="C3913" s="2" t="s">
        <v>907</v>
      </c>
      <c r="D3913" s="46" t="b">
        <f>COUNTIF(Events!$B$2:$B$171, C3913) &gt; 0</f>
        <v>1</v>
      </c>
      <c r="E3913" s="15" t="s">
        <v>525</v>
      </c>
      <c r="F3913" s="15" t="s">
        <v>1082</v>
      </c>
      <c r="G3913" s="15"/>
      <c r="H3913" s="15"/>
      <c r="I3913" s="15"/>
      <c r="J3913" s="46" t="str">
        <f>IF(I3913="","",_xlfn.LET(_xlpm.x,VLOOKUP(I3913,'2026-01-09_taxon-match'!$A$2:$N$81,4,FALSE),IF(_xlpm.x=0,"",_xlpm.x)))</f>
        <v/>
      </c>
      <c r="K3913" s="15"/>
      <c r="L3913" s="46" t="str">
        <f>IF(I3913="","",_xlfn.LET(_xlpm.x,VLOOKUP(I3913,'2026-01-09_taxon-match'!$A$2:$N$81,3,FALSE),IF(_xlpm.x=0,"",_xlpm.x)))</f>
        <v/>
      </c>
      <c r="M3913" s="46" t="str">
        <f>IF($I3913="","",_xlfn.LET(_xlpm.x,VLOOKUP($I3913,'2026-01-09_taxon-match'!$A$2:$N$81,5,FALSE),IF(_xlpm.x=0,"",_xlpm.x)))</f>
        <v/>
      </c>
      <c r="N3913" s="46" t="str">
        <f>IF($I3913="","",_xlfn.LET(_xlpm.x,VLOOKUP($I3913,'2026-01-09_taxon-match'!$A$2:$N$81,6,FALSE),IF(_xlpm.x=0,"",_xlpm.x)))</f>
        <v/>
      </c>
      <c r="O3913" s="46" t="str">
        <f>IF($I3913="","",_xlfn.LET(_xlpm.x,VLOOKUP($I3913,'2026-01-09_taxon-match'!$A$2:$N$81,7,FALSE),IF(_xlpm.x=0,"",_xlpm.x)))</f>
        <v/>
      </c>
      <c r="P3913" s="46" t="str">
        <f>IF($I3913="","",_xlfn.LET(_xlpm.x,VLOOKUP($I3913,'2026-01-09_taxon-match'!$A$2:$N$81,8,FALSE),IF(_xlpm.x=0,"",_xlpm.x)))</f>
        <v/>
      </c>
      <c r="Q3913" s="46" t="str">
        <f>IF($I3913="","",_xlfn.LET(_xlpm.x,VLOOKUP($I3913,'2026-01-09_taxon-match'!$A$2:$N$81,9,FALSE),IF(_xlpm.x=0,"",_xlpm.x)))</f>
        <v/>
      </c>
      <c r="R3913" s="46" t="str">
        <f>IF($I3913="","",_xlfn.LET(_xlpm.x,VLOOKUP($I3913,'2026-01-09_taxon-match'!$A$2:$N$81,10,FALSE),IF(_xlpm.x=0,"",_xlpm.x)))</f>
        <v/>
      </c>
      <c r="S3913" s="46" t="str">
        <f>IF($I3913="","",_xlfn.LET(_xlpm.x,VLOOKUP($I3913,'2026-01-09_taxon-match'!$A$2:$N$81,11,FALSE),IF(_xlpm.x=0,"",_xlpm.x)))</f>
        <v/>
      </c>
      <c r="T3913" s="46" t="str">
        <f>IF($I3913="","",_xlfn.LET(_xlpm.x,VLOOKUP($I3913,'2026-01-09_taxon-match'!$A$2:$N$81,13,FALSE),IF(_xlpm.x=0,"",_xlpm.x)))</f>
        <v/>
      </c>
      <c r="U3913" s="15"/>
      <c r="V3913" s="46" t="s">
        <v>221</v>
      </c>
      <c r="W3913" s="15"/>
      <c r="X3913" s="15"/>
      <c r="Y3913" s="46" t="str">
        <f>IF(V3913="","",_xlfn.LET(_xlpm.x,VLOOKUP(V3913,'Drop-down_menus'!$D$2:$E$13,2,FALSE),IF(_xlpm.x=0,"",_xlpm.x)))</f>
        <v>https://orcid.org/0000-0002-5199-9817</v>
      </c>
      <c r="Z3913" s="46" t="str">
        <f>IF(W3913="","",_xlfn.LET(_xlpm.x,VLOOKUP(W3913,'Drop-down_menus'!$D$2:$E$13,2,FALSE),IF(_xlpm.x=0,"",_xlpm.x)))</f>
        <v/>
      </c>
      <c r="AA3913" s="46" t="str">
        <f>IF(X3913="","",_xlfn.LET(_xlpm.x,VLOOKUP(X3913,'Drop-down_menus'!$D$2:$E$13,2,FALSE),IF(_xlpm.x=0,"",_xlpm.x)))</f>
        <v/>
      </c>
      <c r="AB3913" s="14" t="s">
        <v>519</v>
      </c>
      <c r="AC3913" s="14" t="s">
        <v>526</v>
      </c>
      <c r="AD3913" s="46" t="s">
        <v>222</v>
      </c>
      <c r="AE3913" s="46" t="s">
        <v>28</v>
      </c>
      <c r="AF3913" s="46" t="s">
        <v>42</v>
      </c>
      <c r="AG3913" s="46" t="str">
        <f>IF(AE3913="","",_xlfn.LET(_xlpm.x,VLOOKUP(AE3913,'Drop-down_menus'!$D$2:$E$13,2,FALSE),IF(_xlpm.x=0,"",_xlpm.x)))</f>
        <v>https://orcid.org/0000-0002-9037-7623</v>
      </c>
      <c r="AH3913" s="46" t="str">
        <f>IF(AF3913="","",_xlfn.LET(_xlpm.x,VLOOKUP(AF3913,'Drop-down_menus'!$D$2:$E$13,2,FALSE),IF(_xlpm.x=0,"",_xlpm.x)))</f>
        <v/>
      </c>
    </row>
    <row r="3914" spans="1:34" ht="15" customHeight="1">
      <c r="A3914">
        <v>2963</v>
      </c>
      <c r="B3914" s="2">
        <v>4969</v>
      </c>
      <c r="C3914" s="2" t="s">
        <v>907</v>
      </c>
      <c r="D3914" s="46" t="b">
        <f>COUNTIF(Events!$B$2:$B$171, C3914) &gt; 0</f>
        <v>1</v>
      </c>
      <c r="E3914" s="46" t="s">
        <v>215</v>
      </c>
      <c r="F3914" s="15" t="s">
        <v>1082</v>
      </c>
      <c r="G3914" s="15"/>
      <c r="H3914" s="15"/>
      <c r="I3914" s="15"/>
      <c r="J3914" s="46" t="str">
        <f>IF(I3914="","",_xlfn.LET(_xlpm.x,VLOOKUP(I3914,'2026-01-09_taxon-match'!$A$2:$N$81,4,FALSE),IF(_xlpm.x=0,"",_xlpm.x)))</f>
        <v/>
      </c>
      <c r="K3914" s="15"/>
      <c r="L3914" s="46" t="str">
        <f>IF(I3914="","",_xlfn.LET(_xlpm.x,VLOOKUP(I3914,'2026-01-09_taxon-match'!$A$2:$N$81,3,FALSE),IF(_xlpm.x=0,"",_xlpm.x)))</f>
        <v/>
      </c>
      <c r="M3914" s="46" t="str">
        <f>IF($I3914="","",_xlfn.LET(_xlpm.x,VLOOKUP($I3914,'2026-01-09_taxon-match'!$A$2:$N$81,5,FALSE),IF(_xlpm.x=0,"",_xlpm.x)))</f>
        <v/>
      </c>
      <c r="N3914" s="46" t="str">
        <f>IF($I3914="","",_xlfn.LET(_xlpm.x,VLOOKUP($I3914,'2026-01-09_taxon-match'!$A$2:$N$81,6,FALSE),IF(_xlpm.x=0,"",_xlpm.x)))</f>
        <v/>
      </c>
      <c r="O3914" s="46" t="str">
        <f>IF($I3914="","",_xlfn.LET(_xlpm.x,VLOOKUP($I3914,'2026-01-09_taxon-match'!$A$2:$N$81,7,FALSE),IF(_xlpm.x=0,"",_xlpm.x)))</f>
        <v/>
      </c>
      <c r="P3914" s="46" t="str">
        <f>IF($I3914="","",_xlfn.LET(_xlpm.x,VLOOKUP($I3914,'2026-01-09_taxon-match'!$A$2:$N$81,8,FALSE),IF(_xlpm.x=0,"",_xlpm.x)))</f>
        <v/>
      </c>
      <c r="Q3914" s="46" t="str">
        <f>IF($I3914="","",_xlfn.LET(_xlpm.x,VLOOKUP($I3914,'2026-01-09_taxon-match'!$A$2:$N$81,9,FALSE),IF(_xlpm.x=0,"",_xlpm.x)))</f>
        <v/>
      </c>
      <c r="R3914" s="46" t="str">
        <f>IF($I3914="","",_xlfn.LET(_xlpm.x,VLOOKUP($I3914,'2026-01-09_taxon-match'!$A$2:$N$81,10,FALSE),IF(_xlpm.x=0,"",_xlpm.x)))</f>
        <v/>
      </c>
      <c r="S3914" s="46" t="str">
        <f>IF($I3914="","",_xlfn.LET(_xlpm.x,VLOOKUP($I3914,'2026-01-09_taxon-match'!$A$2:$N$81,11,FALSE),IF(_xlpm.x=0,"",_xlpm.x)))</f>
        <v/>
      </c>
      <c r="T3914" s="46" t="str">
        <f>IF($I3914="","",_xlfn.LET(_xlpm.x,VLOOKUP($I3914,'2026-01-09_taxon-match'!$A$2:$N$81,13,FALSE),IF(_xlpm.x=0,"",_xlpm.x)))</f>
        <v/>
      </c>
      <c r="U3914" s="15"/>
      <c r="V3914" s="46" t="s">
        <v>221</v>
      </c>
      <c r="W3914" s="15"/>
      <c r="X3914" s="15"/>
      <c r="Y3914" s="46" t="str">
        <f>IF(V3914="","",_xlfn.LET(_xlpm.x,VLOOKUP(V3914,'Drop-down_menus'!$D$2:$E$13,2,FALSE),IF(_xlpm.x=0,"",_xlpm.x)))</f>
        <v>https://orcid.org/0000-0002-5199-9817</v>
      </c>
      <c r="Z3914" s="46" t="str">
        <f>IF(W3914="","",_xlfn.LET(_xlpm.x,VLOOKUP(W3914,'Drop-down_menus'!$D$2:$E$13,2,FALSE),IF(_xlpm.x=0,"",_xlpm.x)))</f>
        <v/>
      </c>
      <c r="AA3914" s="46" t="str">
        <f>IF(X3914="","",_xlfn.LET(_xlpm.x,VLOOKUP(X3914,'Drop-down_menus'!$D$2:$E$13,2,FALSE),IF(_xlpm.x=0,"",_xlpm.x)))</f>
        <v/>
      </c>
      <c r="AB3914" s="14" t="s">
        <v>519</v>
      </c>
      <c r="AC3914" s="14" t="s">
        <v>520</v>
      </c>
      <c r="AD3914" s="46" t="s">
        <v>222</v>
      </c>
      <c r="AE3914" s="46" t="s">
        <v>28</v>
      </c>
      <c r="AF3914" s="46" t="s">
        <v>42</v>
      </c>
      <c r="AG3914" s="46" t="str">
        <f>IF(AE3914="","",_xlfn.LET(_xlpm.x,VLOOKUP(AE3914,'Drop-down_menus'!$D$2:$E$13,2,FALSE),IF(_xlpm.x=0,"",_xlpm.x)))</f>
        <v>https://orcid.org/0000-0002-9037-7623</v>
      </c>
      <c r="AH3914" s="46" t="str">
        <f>IF(AF3914="","",_xlfn.LET(_xlpm.x,VLOOKUP(AF3914,'Drop-down_menus'!$D$2:$E$13,2,FALSE),IF(_xlpm.x=0,"",_xlpm.x)))</f>
        <v/>
      </c>
    </row>
    <row r="3915" spans="1:34" ht="15" customHeight="1">
      <c r="A3915">
        <v>2963</v>
      </c>
      <c r="B3915" s="2">
        <v>4970</v>
      </c>
      <c r="C3915" s="2" t="s">
        <v>907</v>
      </c>
      <c r="D3915" s="46" t="b">
        <f>COUNTIF(Events!$B$2:$B$171, C3915) &gt; 0</f>
        <v>1</v>
      </c>
      <c r="E3915" s="46" t="s">
        <v>215</v>
      </c>
      <c r="F3915" s="15" t="s">
        <v>524</v>
      </c>
      <c r="G3915" s="15"/>
      <c r="H3915" s="15"/>
      <c r="I3915" s="15"/>
      <c r="J3915" s="46" t="str">
        <f>IF(I3915="","",_xlfn.LET(_xlpm.x,VLOOKUP(I3915,'2026-01-09_taxon-match'!$A$2:$N$81,4,FALSE),IF(_xlpm.x=0,"",_xlpm.x)))</f>
        <v/>
      </c>
      <c r="K3915" s="15"/>
      <c r="L3915" s="46" t="str">
        <f>IF(I3915="","",_xlfn.LET(_xlpm.x,VLOOKUP(I3915,'2026-01-09_taxon-match'!$A$2:$N$81,3,FALSE),IF(_xlpm.x=0,"",_xlpm.x)))</f>
        <v/>
      </c>
      <c r="M3915" s="46" t="str">
        <f>IF($I3915="","",_xlfn.LET(_xlpm.x,VLOOKUP($I3915,'2026-01-09_taxon-match'!$A$2:$N$81,5,FALSE),IF(_xlpm.x=0,"",_xlpm.x)))</f>
        <v/>
      </c>
      <c r="N3915" s="46" t="str">
        <f>IF($I3915="","",_xlfn.LET(_xlpm.x,VLOOKUP($I3915,'2026-01-09_taxon-match'!$A$2:$N$81,6,FALSE),IF(_xlpm.x=0,"",_xlpm.x)))</f>
        <v/>
      </c>
      <c r="O3915" s="46" t="str">
        <f>IF($I3915="","",_xlfn.LET(_xlpm.x,VLOOKUP($I3915,'2026-01-09_taxon-match'!$A$2:$N$81,7,FALSE),IF(_xlpm.x=0,"",_xlpm.x)))</f>
        <v/>
      </c>
      <c r="P3915" s="46" t="str">
        <f>IF($I3915="","",_xlfn.LET(_xlpm.x,VLOOKUP($I3915,'2026-01-09_taxon-match'!$A$2:$N$81,8,FALSE),IF(_xlpm.x=0,"",_xlpm.x)))</f>
        <v/>
      </c>
      <c r="Q3915" s="46" t="str">
        <f>IF($I3915="","",_xlfn.LET(_xlpm.x,VLOOKUP($I3915,'2026-01-09_taxon-match'!$A$2:$N$81,9,FALSE),IF(_xlpm.x=0,"",_xlpm.x)))</f>
        <v/>
      </c>
      <c r="R3915" s="46" t="str">
        <f>IF($I3915="","",_xlfn.LET(_xlpm.x,VLOOKUP($I3915,'2026-01-09_taxon-match'!$A$2:$N$81,10,FALSE),IF(_xlpm.x=0,"",_xlpm.x)))</f>
        <v/>
      </c>
      <c r="S3915" s="46" t="str">
        <f>IF($I3915="","",_xlfn.LET(_xlpm.x,VLOOKUP($I3915,'2026-01-09_taxon-match'!$A$2:$N$81,11,FALSE),IF(_xlpm.x=0,"",_xlpm.x)))</f>
        <v/>
      </c>
      <c r="T3915" s="46" t="str">
        <f>IF($I3915="","",_xlfn.LET(_xlpm.x,VLOOKUP($I3915,'2026-01-09_taxon-match'!$A$2:$N$81,13,FALSE),IF(_xlpm.x=0,"",_xlpm.x)))</f>
        <v/>
      </c>
      <c r="U3915" s="15"/>
      <c r="V3915" s="46" t="s">
        <v>221</v>
      </c>
      <c r="W3915" s="15"/>
      <c r="X3915" s="15"/>
      <c r="Y3915" s="46" t="str">
        <f>IF(V3915="","",_xlfn.LET(_xlpm.x,VLOOKUP(V3915,'Drop-down_menus'!$D$2:$E$13,2,FALSE),IF(_xlpm.x=0,"",_xlpm.x)))</f>
        <v>https://orcid.org/0000-0002-5199-9817</v>
      </c>
      <c r="Z3915" s="46" t="str">
        <f>IF(W3915="","",_xlfn.LET(_xlpm.x,VLOOKUP(W3915,'Drop-down_menus'!$D$2:$E$13,2,FALSE),IF(_xlpm.x=0,"",_xlpm.x)))</f>
        <v/>
      </c>
      <c r="AA3915" s="46" t="str">
        <f>IF(X3915="","",_xlfn.LET(_xlpm.x,VLOOKUP(X3915,'Drop-down_menus'!$D$2:$E$13,2,FALSE),IF(_xlpm.x=0,"",_xlpm.x)))</f>
        <v/>
      </c>
      <c r="AB3915" s="14" t="s">
        <v>519</v>
      </c>
      <c r="AC3915" s="14" t="s">
        <v>522</v>
      </c>
      <c r="AD3915" s="46" t="s">
        <v>222</v>
      </c>
      <c r="AE3915" s="46" t="s">
        <v>28</v>
      </c>
      <c r="AF3915" s="46" t="s">
        <v>42</v>
      </c>
      <c r="AG3915" s="46" t="str">
        <f>IF(AE3915="","",_xlfn.LET(_xlpm.x,VLOOKUP(AE3915,'Drop-down_menus'!$D$2:$E$13,2,FALSE),IF(_xlpm.x=0,"",_xlpm.x)))</f>
        <v>https://orcid.org/0000-0002-9037-7623</v>
      </c>
      <c r="AH3915" s="46" t="str">
        <f>IF(AF3915="","",_xlfn.LET(_xlpm.x,VLOOKUP(AF3915,'Drop-down_menus'!$D$2:$E$13,2,FALSE),IF(_xlpm.x=0,"",_xlpm.x)))</f>
        <v/>
      </c>
    </row>
    <row r="3916" spans="1:34" ht="15" customHeight="1">
      <c r="A3916">
        <v>2963</v>
      </c>
      <c r="B3916" s="2">
        <v>4971</v>
      </c>
      <c r="C3916" s="2" t="s">
        <v>907</v>
      </c>
      <c r="D3916" s="46" t="b">
        <f>COUNTIF(Events!$B$2:$B$171, C3916) &gt; 0</f>
        <v>1</v>
      </c>
      <c r="E3916" s="46" t="s">
        <v>215</v>
      </c>
      <c r="F3916" s="15" t="s">
        <v>524</v>
      </c>
      <c r="G3916" s="15"/>
      <c r="H3916" s="15"/>
      <c r="I3916" s="15"/>
      <c r="J3916" s="46" t="str">
        <f>IF(I3916="","",_xlfn.LET(_xlpm.x,VLOOKUP(I3916,'2026-01-09_taxon-match'!$A$2:$N$81,4,FALSE),IF(_xlpm.x=0,"",_xlpm.x)))</f>
        <v/>
      </c>
      <c r="K3916" s="15"/>
      <c r="L3916" s="46" t="str">
        <f>IF(I3916="","",_xlfn.LET(_xlpm.x,VLOOKUP(I3916,'2026-01-09_taxon-match'!$A$2:$N$81,3,FALSE),IF(_xlpm.x=0,"",_xlpm.x)))</f>
        <v/>
      </c>
      <c r="M3916" s="46" t="str">
        <f>IF($I3916="","",_xlfn.LET(_xlpm.x,VLOOKUP($I3916,'2026-01-09_taxon-match'!$A$2:$N$81,5,FALSE),IF(_xlpm.x=0,"",_xlpm.x)))</f>
        <v/>
      </c>
      <c r="N3916" s="46" t="str">
        <f>IF($I3916="","",_xlfn.LET(_xlpm.x,VLOOKUP($I3916,'2026-01-09_taxon-match'!$A$2:$N$81,6,FALSE),IF(_xlpm.x=0,"",_xlpm.x)))</f>
        <v/>
      </c>
      <c r="O3916" s="46" t="str">
        <f>IF($I3916="","",_xlfn.LET(_xlpm.x,VLOOKUP($I3916,'2026-01-09_taxon-match'!$A$2:$N$81,7,FALSE),IF(_xlpm.x=0,"",_xlpm.x)))</f>
        <v/>
      </c>
      <c r="P3916" s="46" t="str">
        <f>IF($I3916="","",_xlfn.LET(_xlpm.x,VLOOKUP($I3916,'2026-01-09_taxon-match'!$A$2:$N$81,8,FALSE),IF(_xlpm.x=0,"",_xlpm.x)))</f>
        <v/>
      </c>
      <c r="Q3916" s="46" t="str">
        <f>IF($I3916="","",_xlfn.LET(_xlpm.x,VLOOKUP($I3916,'2026-01-09_taxon-match'!$A$2:$N$81,9,FALSE),IF(_xlpm.x=0,"",_xlpm.x)))</f>
        <v/>
      </c>
      <c r="R3916" s="46" t="str">
        <f>IF($I3916="","",_xlfn.LET(_xlpm.x,VLOOKUP($I3916,'2026-01-09_taxon-match'!$A$2:$N$81,10,FALSE),IF(_xlpm.x=0,"",_xlpm.x)))</f>
        <v/>
      </c>
      <c r="S3916" s="46" t="str">
        <f>IF($I3916="","",_xlfn.LET(_xlpm.x,VLOOKUP($I3916,'2026-01-09_taxon-match'!$A$2:$N$81,11,FALSE),IF(_xlpm.x=0,"",_xlpm.x)))</f>
        <v/>
      </c>
      <c r="T3916" s="46" t="str">
        <f>IF($I3916="","",_xlfn.LET(_xlpm.x,VLOOKUP($I3916,'2026-01-09_taxon-match'!$A$2:$N$81,13,FALSE),IF(_xlpm.x=0,"",_xlpm.x)))</f>
        <v/>
      </c>
      <c r="U3916" s="15"/>
      <c r="V3916" s="46" t="s">
        <v>221</v>
      </c>
      <c r="W3916" s="15"/>
      <c r="X3916" s="15"/>
      <c r="Y3916" s="46" t="str">
        <f>IF(V3916="","",_xlfn.LET(_xlpm.x,VLOOKUP(V3916,'Drop-down_menus'!$D$2:$E$13,2,FALSE),IF(_xlpm.x=0,"",_xlpm.x)))</f>
        <v>https://orcid.org/0000-0002-5199-9817</v>
      </c>
      <c r="Z3916" s="46" t="str">
        <f>IF(W3916="","",_xlfn.LET(_xlpm.x,VLOOKUP(W3916,'Drop-down_menus'!$D$2:$E$13,2,FALSE),IF(_xlpm.x=0,"",_xlpm.x)))</f>
        <v/>
      </c>
      <c r="AA3916" s="46" t="str">
        <f>IF(X3916="","",_xlfn.LET(_xlpm.x,VLOOKUP(X3916,'Drop-down_menus'!$D$2:$E$13,2,FALSE),IF(_xlpm.x=0,"",_xlpm.x)))</f>
        <v/>
      </c>
      <c r="AB3916" s="14" t="s">
        <v>519</v>
      </c>
      <c r="AC3916" s="14" t="s">
        <v>522</v>
      </c>
      <c r="AD3916" s="46" t="s">
        <v>222</v>
      </c>
      <c r="AE3916" s="46" t="s">
        <v>28</v>
      </c>
      <c r="AF3916" s="46" t="s">
        <v>42</v>
      </c>
      <c r="AG3916" s="46" t="str">
        <f>IF(AE3916="","",_xlfn.LET(_xlpm.x,VLOOKUP(AE3916,'Drop-down_menus'!$D$2:$E$13,2,FALSE),IF(_xlpm.x=0,"",_xlpm.x)))</f>
        <v>https://orcid.org/0000-0002-9037-7623</v>
      </c>
      <c r="AH3916" s="46" t="str">
        <f>IF(AF3916="","",_xlfn.LET(_xlpm.x,VLOOKUP(AF3916,'Drop-down_menus'!$D$2:$E$13,2,FALSE),IF(_xlpm.x=0,"",_xlpm.x)))</f>
        <v/>
      </c>
    </row>
    <row r="3917" spans="1:34" ht="15" customHeight="1">
      <c r="A3917">
        <v>2963</v>
      </c>
      <c r="B3917" s="2">
        <v>4972</v>
      </c>
      <c r="C3917" s="2" t="s">
        <v>907</v>
      </c>
      <c r="D3917" s="46" t="b">
        <f>COUNTIF(Events!$B$2:$B$171, C3917) &gt; 0</f>
        <v>1</v>
      </c>
      <c r="E3917" s="46" t="s">
        <v>215</v>
      </c>
      <c r="F3917" s="15" t="s">
        <v>524</v>
      </c>
      <c r="G3917" s="15"/>
      <c r="H3917" s="15"/>
      <c r="I3917" s="15"/>
      <c r="J3917" s="46" t="str">
        <f>IF(I3917="","",_xlfn.LET(_xlpm.x,VLOOKUP(I3917,'2026-01-09_taxon-match'!$A$2:$N$81,4,FALSE),IF(_xlpm.x=0,"",_xlpm.x)))</f>
        <v/>
      </c>
      <c r="K3917" s="15"/>
      <c r="L3917" s="46" t="str">
        <f>IF(I3917="","",_xlfn.LET(_xlpm.x,VLOOKUP(I3917,'2026-01-09_taxon-match'!$A$2:$N$81,3,FALSE),IF(_xlpm.x=0,"",_xlpm.x)))</f>
        <v/>
      </c>
      <c r="M3917" s="46" t="str">
        <f>IF($I3917="","",_xlfn.LET(_xlpm.x,VLOOKUP($I3917,'2026-01-09_taxon-match'!$A$2:$N$81,5,FALSE),IF(_xlpm.x=0,"",_xlpm.x)))</f>
        <v/>
      </c>
      <c r="N3917" s="46" t="str">
        <f>IF($I3917="","",_xlfn.LET(_xlpm.x,VLOOKUP($I3917,'2026-01-09_taxon-match'!$A$2:$N$81,6,FALSE),IF(_xlpm.x=0,"",_xlpm.x)))</f>
        <v/>
      </c>
      <c r="O3917" s="46" t="str">
        <f>IF($I3917="","",_xlfn.LET(_xlpm.x,VLOOKUP($I3917,'2026-01-09_taxon-match'!$A$2:$N$81,7,FALSE),IF(_xlpm.x=0,"",_xlpm.x)))</f>
        <v/>
      </c>
      <c r="P3917" s="46" t="str">
        <f>IF($I3917="","",_xlfn.LET(_xlpm.x,VLOOKUP($I3917,'2026-01-09_taxon-match'!$A$2:$N$81,8,FALSE),IF(_xlpm.x=0,"",_xlpm.x)))</f>
        <v/>
      </c>
      <c r="Q3917" s="46" t="str">
        <f>IF($I3917="","",_xlfn.LET(_xlpm.x,VLOOKUP($I3917,'2026-01-09_taxon-match'!$A$2:$N$81,9,FALSE),IF(_xlpm.x=0,"",_xlpm.x)))</f>
        <v/>
      </c>
      <c r="R3917" s="46" t="str">
        <f>IF($I3917="","",_xlfn.LET(_xlpm.x,VLOOKUP($I3917,'2026-01-09_taxon-match'!$A$2:$N$81,10,FALSE),IF(_xlpm.x=0,"",_xlpm.x)))</f>
        <v/>
      </c>
      <c r="S3917" s="46" t="str">
        <f>IF($I3917="","",_xlfn.LET(_xlpm.x,VLOOKUP($I3917,'2026-01-09_taxon-match'!$A$2:$N$81,11,FALSE),IF(_xlpm.x=0,"",_xlpm.x)))</f>
        <v/>
      </c>
      <c r="T3917" s="46" t="str">
        <f>IF($I3917="","",_xlfn.LET(_xlpm.x,VLOOKUP($I3917,'2026-01-09_taxon-match'!$A$2:$N$81,13,FALSE),IF(_xlpm.x=0,"",_xlpm.x)))</f>
        <v/>
      </c>
      <c r="U3917" s="15"/>
      <c r="V3917" s="46" t="s">
        <v>221</v>
      </c>
      <c r="W3917" s="15"/>
      <c r="X3917" s="15"/>
      <c r="Y3917" s="46" t="str">
        <f>IF(V3917="","",_xlfn.LET(_xlpm.x,VLOOKUP(V3917,'Drop-down_menus'!$D$2:$E$13,2,FALSE),IF(_xlpm.x=0,"",_xlpm.x)))</f>
        <v>https://orcid.org/0000-0002-5199-9817</v>
      </c>
      <c r="Z3917" s="46" t="str">
        <f>IF(W3917="","",_xlfn.LET(_xlpm.x,VLOOKUP(W3917,'Drop-down_menus'!$D$2:$E$13,2,FALSE),IF(_xlpm.x=0,"",_xlpm.x)))</f>
        <v/>
      </c>
      <c r="AA3917" s="46" t="str">
        <f>IF(X3917="","",_xlfn.LET(_xlpm.x,VLOOKUP(X3917,'Drop-down_menus'!$D$2:$E$13,2,FALSE),IF(_xlpm.x=0,"",_xlpm.x)))</f>
        <v/>
      </c>
      <c r="AB3917" s="14" t="s">
        <v>519</v>
      </c>
      <c r="AC3917" s="14" t="s">
        <v>522</v>
      </c>
      <c r="AD3917" s="46" t="s">
        <v>222</v>
      </c>
      <c r="AE3917" s="46" t="s">
        <v>28</v>
      </c>
      <c r="AF3917" s="46" t="s">
        <v>42</v>
      </c>
      <c r="AG3917" s="46" t="str">
        <f>IF(AE3917="","",_xlfn.LET(_xlpm.x,VLOOKUP(AE3917,'Drop-down_menus'!$D$2:$E$13,2,FALSE),IF(_xlpm.x=0,"",_xlpm.x)))</f>
        <v>https://orcid.org/0000-0002-9037-7623</v>
      </c>
      <c r="AH3917" s="46" t="str">
        <f>IF(AF3917="","",_xlfn.LET(_xlpm.x,VLOOKUP(AF3917,'Drop-down_menus'!$D$2:$E$13,2,FALSE),IF(_xlpm.x=0,"",_xlpm.x)))</f>
        <v/>
      </c>
    </row>
    <row r="3918" spans="1:34" ht="15" customHeight="1">
      <c r="A3918">
        <v>2963</v>
      </c>
      <c r="B3918" s="2">
        <v>4973</v>
      </c>
      <c r="C3918" s="2" t="s">
        <v>907</v>
      </c>
      <c r="D3918" s="46" t="b">
        <f>COUNTIF(Events!$B$2:$B$171, C3918) &gt; 0</f>
        <v>1</v>
      </c>
      <c r="E3918" s="15" t="s">
        <v>164</v>
      </c>
      <c r="F3918" s="15" t="s">
        <v>504</v>
      </c>
      <c r="G3918" s="15"/>
      <c r="H3918" s="15"/>
      <c r="I3918" s="15"/>
      <c r="J3918" s="46" t="str">
        <f>IF(I3918="","",_xlfn.LET(_xlpm.x,VLOOKUP(I3918,'2026-01-09_taxon-match'!$A$2:$N$81,4,FALSE),IF(_xlpm.x=0,"",_xlpm.x)))</f>
        <v/>
      </c>
      <c r="K3918" s="15"/>
      <c r="L3918" s="46" t="str">
        <f>IF(I3918="","",_xlfn.LET(_xlpm.x,VLOOKUP(I3918,'2026-01-09_taxon-match'!$A$2:$N$81,3,FALSE),IF(_xlpm.x=0,"",_xlpm.x)))</f>
        <v/>
      </c>
      <c r="M3918" s="46" t="str">
        <f>IF($I3918="","",_xlfn.LET(_xlpm.x,VLOOKUP($I3918,'2026-01-09_taxon-match'!$A$2:$N$81,5,FALSE),IF(_xlpm.x=0,"",_xlpm.x)))</f>
        <v/>
      </c>
      <c r="N3918" s="46" t="str">
        <f>IF($I3918="","",_xlfn.LET(_xlpm.x,VLOOKUP($I3918,'2026-01-09_taxon-match'!$A$2:$N$81,6,FALSE),IF(_xlpm.x=0,"",_xlpm.x)))</f>
        <v/>
      </c>
      <c r="O3918" s="46" t="str">
        <f>IF($I3918="","",_xlfn.LET(_xlpm.x,VLOOKUP($I3918,'2026-01-09_taxon-match'!$A$2:$N$81,7,FALSE),IF(_xlpm.x=0,"",_xlpm.x)))</f>
        <v/>
      </c>
      <c r="P3918" s="46" t="str">
        <f>IF($I3918="","",_xlfn.LET(_xlpm.x,VLOOKUP($I3918,'2026-01-09_taxon-match'!$A$2:$N$81,8,FALSE),IF(_xlpm.x=0,"",_xlpm.x)))</f>
        <v/>
      </c>
      <c r="Q3918" s="46" t="str">
        <f>IF($I3918="","",_xlfn.LET(_xlpm.x,VLOOKUP($I3918,'2026-01-09_taxon-match'!$A$2:$N$81,9,FALSE),IF(_xlpm.x=0,"",_xlpm.x)))</f>
        <v/>
      </c>
      <c r="R3918" s="46" t="str">
        <f>IF($I3918="","",_xlfn.LET(_xlpm.x,VLOOKUP($I3918,'2026-01-09_taxon-match'!$A$2:$N$81,10,FALSE),IF(_xlpm.x=0,"",_xlpm.x)))</f>
        <v/>
      </c>
      <c r="S3918" s="46" t="str">
        <f>IF($I3918="","",_xlfn.LET(_xlpm.x,VLOOKUP($I3918,'2026-01-09_taxon-match'!$A$2:$N$81,11,FALSE),IF(_xlpm.x=0,"",_xlpm.x)))</f>
        <v/>
      </c>
      <c r="T3918" s="46" t="str">
        <f>IF($I3918="","",_xlfn.LET(_xlpm.x,VLOOKUP($I3918,'2026-01-09_taxon-match'!$A$2:$N$81,13,FALSE),IF(_xlpm.x=0,"",_xlpm.x)))</f>
        <v/>
      </c>
      <c r="U3918" s="15"/>
      <c r="V3918" s="46" t="s">
        <v>221</v>
      </c>
      <c r="W3918" s="15"/>
      <c r="X3918" s="15"/>
      <c r="Y3918" s="46" t="str">
        <f>IF(V3918="","",_xlfn.LET(_xlpm.x,VLOOKUP(V3918,'Drop-down_menus'!$D$2:$E$13,2,FALSE),IF(_xlpm.x=0,"",_xlpm.x)))</f>
        <v>https://orcid.org/0000-0002-5199-9817</v>
      </c>
      <c r="Z3918" s="46" t="str">
        <f>IF(W3918="","",_xlfn.LET(_xlpm.x,VLOOKUP(W3918,'Drop-down_menus'!$D$2:$E$13,2,FALSE),IF(_xlpm.x=0,"",_xlpm.x)))</f>
        <v/>
      </c>
      <c r="AA3918" s="46" t="str">
        <f>IF(X3918="","",_xlfn.LET(_xlpm.x,VLOOKUP(X3918,'Drop-down_menus'!$D$2:$E$13,2,FALSE),IF(_xlpm.x=0,"",_xlpm.x)))</f>
        <v/>
      </c>
      <c r="AB3918" s="14" t="s">
        <v>197</v>
      </c>
      <c r="AC3918" s="14"/>
      <c r="AD3918" s="46" t="s">
        <v>222</v>
      </c>
      <c r="AE3918" s="46" t="s">
        <v>28</v>
      </c>
      <c r="AF3918" s="46" t="s">
        <v>42</v>
      </c>
      <c r="AG3918" s="46" t="str">
        <f>IF(AE3918="","",_xlfn.LET(_xlpm.x,VLOOKUP(AE3918,'Drop-down_menus'!$D$2:$E$13,2,FALSE),IF(_xlpm.x=0,"",_xlpm.x)))</f>
        <v>https://orcid.org/0000-0002-9037-7623</v>
      </c>
      <c r="AH3918" s="46" t="str">
        <f>IF(AF3918="","",_xlfn.LET(_xlpm.x,VLOOKUP(AF3918,'Drop-down_menus'!$D$2:$E$13,2,FALSE),IF(_xlpm.x=0,"",_xlpm.x)))</f>
        <v/>
      </c>
    </row>
    <row r="3919" spans="1:34" ht="15" customHeight="1">
      <c r="A3919">
        <v>2963</v>
      </c>
      <c r="B3919" s="2">
        <v>4974</v>
      </c>
      <c r="C3919" s="2" t="s">
        <v>907</v>
      </c>
      <c r="D3919" s="46" t="b">
        <f>COUNTIF(Events!$B$2:$B$171, C3919) &gt; 0</f>
        <v>1</v>
      </c>
      <c r="E3919" s="15" t="s">
        <v>164</v>
      </c>
      <c r="F3919" s="15" t="s">
        <v>504</v>
      </c>
      <c r="G3919" s="15"/>
      <c r="H3919" s="15"/>
      <c r="I3919" s="15"/>
      <c r="J3919" s="46" t="str">
        <f>IF(I3919="","",_xlfn.LET(_xlpm.x,VLOOKUP(I3919,'2026-01-09_taxon-match'!$A$2:$N$81,4,FALSE),IF(_xlpm.x=0,"",_xlpm.x)))</f>
        <v/>
      </c>
      <c r="K3919" s="15"/>
      <c r="L3919" s="46" t="str">
        <f>IF(I3919="","",_xlfn.LET(_xlpm.x,VLOOKUP(I3919,'2026-01-09_taxon-match'!$A$2:$N$81,3,FALSE),IF(_xlpm.x=0,"",_xlpm.x)))</f>
        <v/>
      </c>
      <c r="M3919" s="46" t="str">
        <f>IF($I3919="","",_xlfn.LET(_xlpm.x,VLOOKUP($I3919,'2026-01-09_taxon-match'!$A$2:$N$81,5,FALSE),IF(_xlpm.x=0,"",_xlpm.x)))</f>
        <v/>
      </c>
      <c r="N3919" s="46" t="str">
        <f>IF($I3919="","",_xlfn.LET(_xlpm.x,VLOOKUP($I3919,'2026-01-09_taxon-match'!$A$2:$N$81,6,FALSE),IF(_xlpm.x=0,"",_xlpm.x)))</f>
        <v/>
      </c>
      <c r="O3919" s="46" t="str">
        <f>IF($I3919="","",_xlfn.LET(_xlpm.x,VLOOKUP($I3919,'2026-01-09_taxon-match'!$A$2:$N$81,7,FALSE),IF(_xlpm.x=0,"",_xlpm.x)))</f>
        <v/>
      </c>
      <c r="P3919" s="46" t="str">
        <f>IF($I3919="","",_xlfn.LET(_xlpm.x,VLOOKUP($I3919,'2026-01-09_taxon-match'!$A$2:$N$81,8,FALSE),IF(_xlpm.x=0,"",_xlpm.x)))</f>
        <v/>
      </c>
      <c r="Q3919" s="46" t="str">
        <f>IF($I3919="","",_xlfn.LET(_xlpm.x,VLOOKUP($I3919,'2026-01-09_taxon-match'!$A$2:$N$81,9,FALSE),IF(_xlpm.x=0,"",_xlpm.x)))</f>
        <v/>
      </c>
      <c r="R3919" s="46" t="str">
        <f>IF($I3919="","",_xlfn.LET(_xlpm.x,VLOOKUP($I3919,'2026-01-09_taxon-match'!$A$2:$N$81,10,FALSE),IF(_xlpm.x=0,"",_xlpm.x)))</f>
        <v/>
      </c>
      <c r="S3919" s="46" t="str">
        <f>IF($I3919="","",_xlfn.LET(_xlpm.x,VLOOKUP($I3919,'2026-01-09_taxon-match'!$A$2:$N$81,11,FALSE),IF(_xlpm.x=0,"",_xlpm.x)))</f>
        <v/>
      </c>
      <c r="T3919" s="46" t="str">
        <f>IF($I3919="","",_xlfn.LET(_xlpm.x,VLOOKUP($I3919,'2026-01-09_taxon-match'!$A$2:$N$81,13,FALSE),IF(_xlpm.x=0,"",_xlpm.x)))</f>
        <v/>
      </c>
      <c r="U3919" s="15"/>
      <c r="V3919" s="46" t="s">
        <v>221</v>
      </c>
      <c r="W3919" s="15"/>
      <c r="X3919" s="15"/>
      <c r="Y3919" s="46" t="str">
        <f>IF(V3919="","",_xlfn.LET(_xlpm.x,VLOOKUP(V3919,'Drop-down_menus'!$D$2:$E$13,2,FALSE),IF(_xlpm.x=0,"",_xlpm.x)))</f>
        <v>https://orcid.org/0000-0002-5199-9817</v>
      </c>
      <c r="Z3919" s="46" t="str">
        <f>IF(W3919="","",_xlfn.LET(_xlpm.x,VLOOKUP(W3919,'Drop-down_menus'!$D$2:$E$13,2,FALSE),IF(_xlpm.x=0,"",_xlpm.x)))</f>
        <v/>
      </c>
      <c r="AA3919" s="46" t="str">
        <f>IF(X3919="","",_xlfn.LET(_xlpm.x,VLOOKUP(X3919,'Drop-down_menus'!$D$2:$E$13,2,FALSE),IF(_xlpm.x=0,"",_xlpm.x)))</f>
        <v/>
      </c>
      <c r="AB3919" s="14" t="s">
        <v>197</v>
      </c>
      <c r="AC3919" s="14"/>
      <c r="AD3919" s="46" t="s">
        <v>222</v>
      </c>
      <c r="AE3919" s="46" t="s">
        <v>28</v>
      </c>
      <c r="AF3919" s="46" t="s">
        <v>42</v>
      </c>
      <c r="AG3919" s="46" t="str">
        <f>IF(AE3919="","",_xlfn.LET(_xlpm.x,VLOOKUP(AE3919,'Drop-down_menus'!$D$2:$E$13,2,FALSE),IF(_xlpm.x=0,"",_xlpm.x)))</f>
        <v>https://orcid.org/0000-0002-9037-7623</v>
      </c>
      <c r="AH3919" s="46" t="str">
        <f>IF(AF3919="","",_xlfn.LET(_xlpm.x,VLOOKUP(AF3919,'Drop-down_menus'!$D$2:$E$13,2,FALSE),IF(_xlpm.x=0,"",_xlpm.x)))</f>
        <v/>
      </c>
    </row>
    <row r="3920" spans="1:34" ht="15" customHeight="1">
      <c r="A3920">
        <v>2963</v>
      </c>
      <c r="B3920" s="2">
        <v>4975</v>
      </c>
      <c r="C3920" s="2" t="s">
        <v>907</v>
      </c>
      <c r="D3920" s="46" t="b">
        <f>COUNTIF(Events!$B$2:$B$171, C3920) &gt; 0</f>
        <v>1</v>
      </c>
      <c r="E3920" s="15" t="s">
        <v>164</v>
      </c>
      <c r="F3920" s="15" t="s">
        <v>504</v>
      </c>
      <c r="G3920" s="15"/>
      <c r="H3920" s="15"/>
      <c r="I3920" s="15"/>
      <c r="J3920" s="46" t="str">
        <f>IF(I3920="","",_xlfn.LET(_xlpm.x,VLOOKUP(I3920,'2026-01-09_taxon-match'!$A$2:$N$81,4,FALSE),IF(_xlpm.x=0,"",_xlpm.x)))</f>
        <v/>
      </c>
      <c r="K3920" s="15"/>
      <c r="L3920" s="46" t="str">
        <f>IF(I3920="","",_xlfn.LET(_xlpm.x,VLOOKUP(I3920,'2026-01-09_taxon-match'!$A$2:$N$81,3,FALSE),IF(_xlpm.x=0,"",_xlpm.x)))</f>
        <v/>
      </c>
      <c r="M3920" s="46" t="str">
        <f>IF($I3920="","",_xlfn.LET(_xlpm.x,VLOOKUP($I3920,'2026-01-09_taxon-match'!$A$2:$N$81,5,FALSE),IF(_xlpm.x=0,"",_xlpm.x)))</f>
        <v/>
      </c>
      <c r="N3920" s="46" t="str">
        <f>IF($I3920="","",_xlfn.LET(_xlpm.x,VLOOKUP($I3920,'2026-01-09_taxon-match'!$A$2:$N$81,6,FALSE),IF(_xlpm.x=0,"",_xlpm.x)))</f>
        <v/>
      </c>
      <c r="O3920" s="46" t="str">
        <f>IF($I3920="","",_xlfn.LET(_xlpm.x,VLOOKUP($I3920,'2026-01-09_taxon-match'!$A$2:$N$81,7,FALSE),IF(_xlpm.x=0,"",_xlpm.x)))</f>
        <v/>
      </c>
      <c r="P3920" s="46" t="str">
        <f>IF($I3920="","",_xlfn.LET(_xlpm.x,VLOOKUP($I3920,'2026-01-09_taxon-match'!$A$2:$N$81,8,FALSE),IF(_xlpm.x=0,"",_xlpm.x)))</f>
        <v/>
      </c>
      <c r="Q3920" s="46" t="str">
        <f>IF($I3920="","",_xlfn.LET(_xlpm.x,VLOOKUP($I3920,'2026-01-09_taxon-match'!$A$2:$N$81,9,FALSE),IF(_xlpm.x=0,"",_xlpm.x)))</f>
        <v/>
      </c>
      <c r="R3920" s="46" t="str">
        <f>IF($I3920="","",_xlfn.LET(_xlpm.x,VLOOKUP($I3920,'2026-01-09_taxon-match'!$A$2:$N$81,10,FALSE),IF(_xlpm.x=0,"",_xlpm.x)))</f>
        <v/>
      </c>
      <c r="S3920" s="46" t="str">
        <f>IF($I3920="","",_xlfn.LET(_xlpm.x,VLOOKUP($I3920,'2026-01-09_taxon-match'!$A$2:$N$81,11,FALSE),IF(_xlpm.x=0,"",_xlpm.x)))</f>
        <v/>
      </c>
      <c r="T3920" s="46" t="str">
        <f>IF($I3920="","",_xlfn.LET(_xlpm.x,VLOOKUP($I3920,'2026-01-09_taxon-match'!$A$2:$N$81,13,FALSE),IF(_xlpm.x=0,"",_xlpm.x)))</f>
        <v/>
      </c>
      <c r="U3920" s="15"/>
      <c r="V3920" s="46" t="s">
        <v>221</v>
      </c>
      <c r="W3920" s="15"/>
      <c r="X3920" s="15"/>
      <c r="Y3920" s="46" t="str">
        <f>IF(V3920="","",_xlfn.LET(_xlpm.x,VLOOKUP(V3920,'Drop-down_menus'!$D$2:$E$13,2,FALSE),IF(_xlpm.x=0,"",_xlpm.x)))</f>
        <v>https://orcid.org/0000-0002-5199-9817</v>
      </c>
      <c r="Z3920" s="46" t="str">
        <f>IF(W3920="","",_xlfn.LET(_xlpm.x,VLOOKUP(W3920,'Drop-down_menus'!$D$2:$E$13,2,FALSE),IF(_xlpm.x=0,"",_xlpm.x)))</f>
        <v/>
      </c>
      <c r="AA3920" s="46" t="str">
        <f>IF(X3920="","",_xlfn.LET(_xlpm.x,VLOOKUP(X3920,'Drop-down_menus'!$D$2:$E$13,2,FALSE),IF(_xlpm.x=0,"",_xlpm.x)))</f>
        <v/>
      </c>
      <c r="AB3920" s="14" t="s">
        <v>197</v>
      </c>
      <c r="AC3920" s="14"/>
      <c r="AD3920" s="46" t="s">
        <v>222</v>
      </c>
      <c r="AE3920" s="46" t="s">
        <v>28</v>
      </c>
      <c r="AF3920" s="46" t="s">
        <v>42</v>
      </c>
      <c r="AG3920" s="46" t="str">
        <f>IF(AE3920="","",_xlfn.LET(_xlpm.x,VLOOKUP(AE3920,'Drop-down_menus'!$D$2:$E$13,2,FALSE),IF(_xlpm.x=0,"",_xlpm.x)))</f>
        <v>https://orcid.org/0000-0002-9037-7623</v>
      </c>
      <c r="AH3920" s="46" t="str">
        <f>IF(AF3920="","",_xlfn.LET(_xlpm.x,VLOOKUP(AF3920,'Drop-down_menus'!$D$2:$E$13,2,FALSE),IF(_xlpm.x=0,"",_xlpm.x)))</f>
        <v/>
      </c>
    </row>
    <row r="3921" spans="1:34" ht="15" customHeight="1">
      <c r="A3921">
        <v>2963</v>
      </c>
      <c r="B3921" s="2">
        <v>4976</v>
      </c>
      <c r="C3921" s="2" t="s">
        <v>907</v>
      </c>
      <c r="D3921" s="46" t="b">
        <f>COUNTIF(Events!$B$2:$B$171, C3921) &gt; 0</f>
        <v>1</v>
      </c>
      <c r="E3921" s="15" t="s">
        <v>164</v>
      </c>
      <c r="F3921" s="15" t="s">
        <v>504</v>
      </c>
      <c r="G3921" s="15"/>
      <c r="H3921" s="15"/>
      <c r="I3921" s="15"/>
      <c r="J3921" s="46" t="str">
        <f>IF(I3921="","",_xlfn.LET(_xlpm.x,VLOOKUP(I3921,'2026-01-09_taxon-match'!$A$2:$N$81,4,FALSE),IF(_xlpm.x=0,"",_xlpm.x)))</f>
        <v/>
      </c>
      <c r="K3921" s="15"/>
      <c r="L3921" s="46" t="str">
        <f>IF(I3921="","",_xlfn.LET(_xlpm.x,VLOOKUP(I3921,'2026-01-09_taxon-match'!$A$2:$N$81,3,FALSE),IF(_xlpm.x=0,"",_xlpm.x)))</f>
        <v/>
      </c>
      <c r="M3921" s="46" t="str">
        <f>IF($I3921="","",_xlfn.LET(_xlpm.x,VLOOKUP($I3921,'2026-01-09_taxon-match'!$A$2:$N$81,5,FALSE),IF(_xlpm.x=0,"",_xlpm.x)))</f>
        <v/>
      </c>
      <c r="N3921" s="46" t="str">
        <f>IF($I3921="","",_xlfn.LET(_xlpm.x,VLOOKUP($I3921,'2026-01-09_taxon-match'!$A$2:$N$81,6,FALSE),IF(_xlpm.x=0,"",_xlpm.x)))</f>
        <v/>
      </c>
      <c r="O3921" s="46" t="str">
        <f>IF($I3921="","",_xlfn.LET(_xlpm.x,VLOOKUP($I3921,'2026-01-09_taxon-match'!$A$2:$N$81,7,FALSE),IF(_xlpm.x=0,"",_xlpm.x)))</f>
        <v/>
      </c>
      <c r="P3921" s="46" t="str">
        <f>IF($I3921="","",_xlfn.LET(_xlpm.x,VLOOKUP($I3921,'2026-01-09_taxon-match'!$A$2:$N$81,8,FALSE),IF(_xlpm.x=0,"",_xlpm.x)))</f>
        <v/>
      </c>
      <c r="Q3921" s="46" t="str">
        <f>IF($I3921="","",_xlfn.LET(_xlpm.x,VLOOKUP($I3921,'2026-01-09_taxon-match'!$A$2:$N$81,9,FALSE),IF(_xlpm.x=0,"",_xlpm.x)))</f>
        <v/>
      </c>
      <c r="R3921" s="46" t="str">
        <f>IF($I3921="","",_xlfn.LET(_xlpm.x,VLOOKUP($I3921,'2026-01-09_taxon-match'!$A$2:$N$81,10,FALSE),IF(_xlpm.x=0,"",_xlpm.x)))</f>
        <v/>
      </c>
      <c r="S3921" s="46" t="str">
        <f>IF($I3921="","",_xlfn.LET(_xlpm.x,VLOOKUP($I3921,'2026-01-09_taxon-match'!$A$2:$N$81,11,FALSE),IF(_xlpm.x=0,"",_xlpm.x)))</f>
        <v/>
      </c>
      <c r="T3921" s="46" t="str">
        <f>IF($I3921="","",_xlfn.LET(_xlpm.x,VLOOKUP($I3921,'2026-01-09_taxon-match'!$A$2:$N$81,13,FALSE),IF(_xlpm.x=0,"",_xlpm.x)))</f>
        <v/>
      </c>
      <c r="U3921" s="15"/>
      <c r="V3921" s="46" t="s">
        <v>221</v>
      </c>
      <c r="W3921" s="15"/>
      <c r="X3921" s="15"/>
      <c r="Y3921" s="46" t="str">
        <f>IF(V3921="","",_xlfn.LET(_xlpm.x,VLOOKUP(V3921,'Drop-down_menus'!$D$2:$E$13,2,FALSE),IF(_xlpm.x=0,"",_xlpm.x)))</f>
        <v>https://orcid.org/0000-0002-5199-9817</v>
      </c>
      <c r="Z3921" s="46" t="str">
        <f>IF(W3921="","",_xlfn.LET(_xlpm.x,VLOOKUP(W3921,'Drop-down_menus'!$D$2:$E$13,2,FALSE),IF(_xlpm.x=0,"",_xlpm.x)))</f>
        <v/>
      </c>
      <c r="AA3921" s="46" t="str">
        <f>IF(X3921="","",_xlfn.LET(_xlpm.x,VLOOKUP(X3921,'Drop-down_menus'!$D$2:$E$13,2,FALSE),IF(_xlpm.x=0,"",_xlpm.x)))</f>
        <v/>
      </c>
      <c r="AB3921" s="14" t="s">
        <v>197</v>
      </c>
      <c r="AC3921" s="14"/>
      <c r="AD3921" s="46" t="s">
        <v>222</v>
      </c>
      <c r="AE3921" s="46" t="s">
        <v>28</v>
      </c>
      <c r="AF3921" s="46" t="s">
        <v>42</v>
      </c>
      <c r="AG3921" s="46" t="str">
        <f>IF(AE3921="","",_xlfn.LET(_xlpm.x,VLOOKUP(AE3921,'Drop-down_menus'!$D$2:$E$13,2,FALSE),IF(_xlpm.x=0,"",_xlpm.x)))</f>
        <v>https://orcid.org/0000-0002-9037-7623</v>
      </c>
      <c r="AH3921" s="46" t="str">
        <f>IF(AF3921="","",_xlfn.LET(_xlpm.x,VLOOKUP(AF3921,'Drop-down_menus'!$D$2:$E$13,2,FALSE),IF(_xlpm.x=0,"",_xlpm.x)))</f>
        <v/>
      </c>
    </row>
    <row r="3922" spans="1:34" ht="15" customHeight="1">
      <c r="A3922">
        <v>2963</v>
      </c>
      <c r="B3922" s="2">
        <v>4977</v>
      </c>
      <c r="C3922" s="2" t="s">
        <v>907</v>
      </c>
      <c r="D3922" s="46" t="b">
        <f>COUNTIF(Events!$B$2:$B$171, C3922) &gt; 0</f>
        <v>1</v>
      </c>
      <c r="E3922" s="15" t="s">
        <v>164</v>
      </c>
      <c r="F3922" s="15" t="s">
        <v>504</v>
      </c>
      <c r="G3922" s="15"/>
      <c r="H3922" s="15"/>
      <c r="I3922" s="15"/>
      <c r="J3922" s="46" t="str">
        <f>IF(I3922="","",_xlfn.LET(_xlpm.x,VLOOKUP(I3922,'2026-01-09_taxon-match'!$A$2:$N$81,4,FALSE),IF(_xlpm.x=0,"",_xlpm.x)))</f>
        <v/>
      </c>
      <c r="K3922" s="15"/>
      <c r="L3922" s="46" t="str">
        <f>IF(I3922="","",_xlfn.LET(_xlpm.x,VLOOKUP(I3922,'2026-01-09_taxon-match'!$A$2:$N$81,3,FALSE),IF(_xlpm.x=0,"",_xlpm.x)))</f>
        <v/>
      </c>
      <c r="M3922" s="46" t="str">
        <f>IF($I3922="","",_xlfn.LET(_xlpm.x,VLOOKUP($I3922,'2026-01-09_taxon-match'!$A$2:$N$81,5,FALSE),IF(_xlpm.x=0,"",_xlpm.x)))</f>
        <v/>
      </c>
      <c r="N3922" s="46" t="str">
        <f>IF($I3922="","",_xlfn.LET(_xlpm.x,VLOOKUP($I3922,'2026-01-09_taxon-match'!$A$2:$N$81,6,FALSE),IF(_xlpm.x=0,"",_xlpm.x)))</f>
        <v/>
      </c>
      <c r="O3922" s="46" t="str">
        <f>IF($I3922="","",_xlfn.LET(_xlpm.x,VLOOKUP($I3922,'2026-01-09_taxon-match'!$A$2:$N$81,7,FALSE),IF(_xlpm.x=0,"",_xlpm.x)))</f>
        <v/>
      </c>
      <c r="P3922" s="46" t="str">
        <f>IF($I3922="","",_xlfn.LET(_xlpm.x,VLOOKUP($I3922,'2026-01-09_taxon-match'!$A$2:$N$81,8,FALSE),IF(_xlpm.x=0,"",_xlpm.x)))</f>
        <v/>
      </c>
      <c r="Q3922" s="46" t="str">
        <f>IF($I3922="","",_xlfn.LET(_xlpm.x,VLOOKUP($I3922,'2026-01-09_taxon-match'!$A$2:$N$81,9,FALSE),IF(_xlpm.x=0,"",_xlpm.x)))</f>
        <v/>
      </c>
      <c r="R3922" s="46" t="str">
        <f>IF($I3922="","",_xlfn.LET(_xlpm.x,VLOOKUP($I3922,'2026-01-09_taxon-match'!$A$2:$N$81,10,FALSE),IF(_xlpm.x=0,"",_xlpm.x)))</f>
        <v/>
      </c>
      <c r="S3922" s="46" t="str">
        <f>IF($I3922="","",_xlfn.LET(_xlpm.x,VLOOKUP($I3922,'2026-01-09_taxon-match'!$A$2:$N$81,11,FALSE),IF(_xlpm.x=0,"",_xlpm.x)))</f>
        <v/>
      </c>
      <c r="T3922" s="46" t="str">
        <f>IF($I3922="","",_xlfn.LET(_xlpm.x,VLOOKUP($I3922,'2026-01-09_taxon-match'!$A$2:$N$81,13,FALSE),IF(_xlpm.x=0,"",_xlpm.x)))</f>
        <v/>
      </c>
      <c r="U3922" s="15"/>
      <c r="V3922" s="46" t="s">
        <v>221</v>
      </c>
      <c r="W3922" s="15"/>
      <c r="X3922" s="15"/>
      <c r="Y3922" s="46" t="str">
        <f>IF(V3922="","",_xlfn.LET(_xlpm.x,VLOOKUP(V3922,'Drop-down_menus'!$D$2:$E$13,2,FALSE),IF(_xlpm.x=0,"",_xlpm.x)))</f>
        <v>https://orcid.org/0000-0002-5199-9817</v>
      </c>
      <c r="Z3922" s="46" t="str">
        <f>IF(W3922="","",_xlfn.LET(_xlpm.x,VLOOKUP(W3922,'Drop-down_menus'!$D$2:$E$13,2,FALSE),IF(_xlpm.x=0,"",_xlpm.x)))</f>
        <v/>
      </c>
      <c r="AA3922" s="46" t="str">
        <f>IF(X3922="","",_xlfn.LET(_xlpm.x,VLOOKUP(X3922,'Drop-down_menus'!$D$2:$E$13,2,FALSE),IF(_xlpm.x=0,"",_xlpm.x)))</f>
        <v/>
      </c>
      <c r="AB3922" s="14" t="s">
        <v>197</v>
      </c>
      <c r="AC3922" s="14"/>
      <c r="AD3922" s="46" t="s">
        <v>222</v>
      </c>
      <c r="AE3922" s="46" t="s">
        <v>28</v>
      </c>
      <c r="AF3922" s="46" t="s">
        <v>42</v>
      </c>
      <c r="AG3922" s="46" t="str">
        <f>IF(AE3922="","",_xlfn.LET(_xlpm.x,VLOOKUP(AE3922,'Drop-down_menus'!$D$2:$E$13,2,FALSE),IF(_xlpm.x=0,"",_xlpm.x)))</f>
        <v>https://orcid.org/0000-0002-9037-7623</v>
      </c>
      <c r="AH3922" s="46" t="str">
        <f>IF(AF3922="","",_xlfn.LET(_xlpm.x,VLOOKUP(AF3922,'Drop-down_menus'!$D$2:$E$13,2,FALSE),IF(_xlpm.x=0,"",_xlpm.x)))</f>
        <v/>
      </c>
    </row>
    <row r="3923" spans="1:34" ht="15" customHeight="1">
      <c r="A3923">
        <v>2963</v>
      </c>
      <c r="B3923" s="2">
        <v>4978</v>
      </c>
      <c r="C3923" s="2" t="s">
        <v>907</v>
      </c>
      <c r="D3923" s="46" t="b">
        <f>COUNTIF(Events!$B$2:$B$171, C3923) &gt; 0</f>
        <v>1</v>
      </c>
      <c r="E3923" s="15" t="s">
        <v>164</v>
      </c>
      <c r="F3923" s="15" t="s">
        <v>504</v>
      </c>
      <c r="G3923" s="15"/>
      <c r="H3923" s="15"/>
      <c r="I3923" s="15"/>
      <c r="J3923" s="46" t="str">
        <f>IF(I3923="","",_xlfn.LET(_xlpm.x,VLOOKUP(I3923,'2026-01-09_taxon-match'!$A$2:$N$81,4,FALSE),IF(_xlpm.x=0,"",_xlpm.x)))</f>
        <v/>
      </c>
      <c r="K3923" s="15"/>
      <c r="L3923" s="46" t="str">
        <f>IF(I3923="","",_xlfn.LET(_xlpm.x,VLOOKUP(I3923,'2026-01-09_taxon-match'!$A$2:$N$81,3,FALSE),IF(_xlpm.x=0,"",_xlpm.x)))</f>
        <v/>
      </c>
      <c r="M3923" s="46" t="str">
        <f>IF($I3923="","",_xlfn.LET(_xlpm.x,VLOOKUP($I3923,'2026-01-09_taxon-match'!$A$2:$N$81,5,FALSE),IF(_xlpm.x=0,"",_xlpm.x)))</f>
        <v/>
      </c>
      <c r="N3923" s="46" t="str">
        <f>IF($I3923="","",_xlfn.LET(_xlpm.x,VLOOKUP($I3923,'2026-01-09_taxon-match'!$A$2:$N$81,6,FALSE),IF(_xlpm.x=0,"",_xlpm.x)))</f>
        <v/>
      </c>
      <c r="O3923" s="46" t="str">
        <f>IF($I3923="","",_xlfn.LET(_xlpm.x,VLOOKUP($I3923,'2026-01-09_taxon-match'!$A$2:$N$81,7,FALSE),IF(_xlpm.x=0,"",_xlpm.x)))</f>
        <v/>
      </c>
      <c r="P3923" s="46" t="str">
        <f>IF($I3923="","",_xlfn.LET(_xlpm.x,VLOOKUP($I3923,'2026-01-09_taxon-match'!$A$2:$N$81,8,FALSE),IF(_xlpm.x=0,"",_xlpm.x)))</f>
        <v/>
      </c>
      <c r="Q3923" s="46" t="str">
        <f>IF($I3923="","",_xlfn.LET(_xlpm.x,VLOOKUP($I3923,'2026-01-09_taxon-match'!$A$2:$N$81,9,FALSE),IF(_xlpm.x=0,"",_xlpm.x)))</f>
        <v/>
      </c>
      <c r="R3923" s="46" t="str">
        <f>IF($I3923="","",_xlfn.LET(_xlpm.x,VLOOKUP($I3923,'2026-01-09_taxon-match'!$A$2:$N$81,10,FALSE),IF(_xlpm.x=0,"",_xlpm.x)))</f>
        <v/>
      </c>
      <c r="S3923" s="46" t="str">
        <f>IF($I3923="","",_xlfn.LET(_xlpm.x,VLOOKUP($I3923,'2026-01-09_taxon-match'!$A$2:$N$81,11,FALSE),IF(_xlpm.x=0,"",_xlpm.x)))</f>
        <v/>
      </c>
      <c r="T3923" s="46" t="str">
        <f>IF($I3923="","",_xlfn.LET(_xlpm.x,VLOOKUP($I3923,'2026-01-09_taxon-match'!$A$2:$N$81,13,FALSE),IF(_xlpm.x=0,"",_xlpm.x)))</f>
        <v/>
      </c>
      <c r="U3923" s="15"/>
      <c r="V3923" s="46" t="s">
        <v>221</v>
      </c>
      <c r="W3923" s="15"/>
      <c r="X3923" s="15"/>
      <c r="Y3923" s="46" t="str">
        <f>IF(V3923="","",_xlfn.LET(_xlpm.x,VLOOKUP(V3923,'Drop-down_menus'!$D$2:$E$13,2,FALSE),IF(_xlpm.x=0,"",_xlpm.x)))</f>
        <v>https://orcid.org/0000-0002-5199-9817</v>
      </c>
      <c r="Z3923" s="46" t="str">
        <f>IF(W3923="","",_xlfn.LET(_xlpm.x,VLOOKUP(W3923,'Drop-down_menus'!$D$2:$E$13,2,FALSE),IF(_xlpm.x=0,"",_xlpm.x)))</f>
        <v/>
      </c>
      <c r="AA3923" s="46" t="str">
        <f>IF(X3923="","",_xlfn.LET(_xlpm.x,VLOOKUP(X3923,'Drop-down_menus'!$D$2:$E$13,2,FALSE),IF(_xlpm.x=0,"",_xlpm.x)))</f>
        <v/>
      </c>
      <c r="AB3923" s="14" t="s">
        <v>197</v>
      </c>
      <c r="AC3923" s="14"/>
      <c r="AD3923" s="46" t="s">
        <v>222</v>
      </c>
      <c r="AE3923" s="46" t="s">
        <v>28</v>
      </c>
      <c r="AF3923" s="46" t="s">
        <v>42</v>
      </c>
      <c r="AG3923" s="46" t="str">
        <f>IF(AE3923="","",_xlfn.LET(_xlpm.x,VLOOKUP(AE3923,'Drop-down_menus'!$D$2:$E$13,2,FALSE),IF(_xlpm.x=0,"",_xlpm.x)))</f>
        <v>https://orcid.org/0000-0002-9037-7623</v>
      </c>
      <c r="AH3923" s="46" t="str">
        <f>IF(AF3923="","",_xlfn.LET(_xlpm.x,VLOOKUP(AF3923,'Drop-down_menus'!$D$2:$E$13,2,FALSE),IF(_xlpm.x=0,"",_xlpm.x)))</f>
        <v/>
      </c>
    </row>
    <row r="3924" spans="1:34" ht="15" customHeight="1">
      <c r="A3924">
        <v>2963</v>
      </c>
      <c r="B3924" s="2">
        <v>4979</v>
      </c>
      <c r="C3924" s="2" t="s">
        <v>907</v>
      </c>
      <c r="D3924" s="46" t="b">
        <f>COUNTIF(Events!$B$2:$B$171, C3924) &gt; 0</f>
        <v>1</v>
      </c>
      <c r="E3924" s="15" t="s">
        <v>164</v>
      </c>
      <c r="F3924" s="15" t="s">
        <v>504</v>
      </c>
      <c r="G3924" s="15"/>
      <c r="H3924" s="15"/>
      <c r="I3924" s="15"/>
      <c r="J3924" s="46" t="str">
        <f>IF(I3924="","",_xlfn.LET(_xlpm.x,VLOOKUP(I3924,'2026-01-09_taxon-match'!$A$2:$N$81,4,FALSE),IF(_xlpm.x=0,"",_xlpm.x)))</f>
        <v/>
      </c>
      <c r="K3924" s="15"/>
      <c r="L3924" s="46" t="str">
        <f>IF(I3924="","",_xlfn.LET(_xlpm.x,VLOOKUP(I3924,'2026-01-09_taxon-match'!$A$2:$N$81,3,FALSE),IF(_xlpm.x=0,"",_xlpm.x)))</f>
        <v/>
      </c>
      <c r="M3924" s="46" t="str">
        <f>IF($I3924="","",_xlfn.LET(_xlpm.x,VLOOKUP($I3924,'2026-01-09_taxon-match'!$A$2:$N$81,5,FALSE),IF(_xlpm.x=0,"",_xlpm.x)))</f>
        <v/>
      </c>
      <c r="N3924" s="46" t="str">
        <f>IF($I3924="","",_xlfn.LET(_xlpm.x,VLOOKUP($I3924,'2026-01-09_taxon-match'!$A$2:$N$81,6,FALSE),IF(_xlpm.x=0,"",_xlpm.x)))</f>
        <v/>
      </c>
      <c r="O3924" s="46" t="str">
        <f>IF($I3924="","",_xlfn.LET(_xlpm.x,VLOOKUP($I3924,'2026-01-09_taxon-match'!$A$2:$N$81,7,FALSE),IF(_xlpm.x=0,"",_xlpm.x)))</f>
        <v/>
      </c>
      <c r="P3924" s="46" t="str">
        <f>IF($I3924="","",_xlfn.LET(_xlpm.x,VLOOKUP($I3924,'2026-01-09_taxon-match'!$A$2:$N$81,8,FALSE),IF(_xlpm.x=0,"",_xlpm.x)))</f>
        <v/>
      </c>
      <c r="Q3924" s="46" t="str">
        <f>IF($I3924="","",_xlfn.LET(_xlpm.x,VLOOKUP($I3924,'2026-01-09_taxon-match'!$A$2:$N$81,9,FALSE),IF(_xlpm.x=0,"",_xlpm.x)))</f>
        <v/>
      </c>
      <c r="R3924" s="46" t="str">
        <f>IF($I3924="","",_xlfn.LET(_xlpm.x,VLOOKUP($I3924,'2026-01-09_taxon-match'!$A$2:$N$81,10,FALSE),IF(_xlpm.x=0,"",_xlpm.x)))</f>
        <v/>
      </c>
      <c r="S3924" s="46" t="str">
        <f>IF($I3924="","",_xlfn.LET(_xlpm.x,VLOOKUP($I3924,'2026-01-09_taxon-match'!$A$2:$N$81,11,FALSE),IF(_xlpm.x=0,"",_xlpm.x)))</f>
        <v/>
      </c>
      <c r="T3924" s="46" t="str">
        <f>IF($I3924="","",_xlfn.LET(_xlpm.x,VLOOKUP($I3924,'2026-01-09_taxon-match'!$A$2:$N$81,13,FALSE),IF(_xlpm.x=0,"",_xlpm.x)))</f>
        <v/>
      </c>
      <c r="U3924" s="15"/>
      <c r="V3924" s="46" t="s">
        <v>221</v>
      </c>
      <c r="W3924" s="15"/>
      <c r="X3924" s="15"/>
      <c r="Y3924" s="46" t="str">
        <f>IF(V3924="","",_xlfn.LET(_xlpm.x,VLOOKUP(V3924,'Drop-down_menus'!$D$2:$E$13,2,FALSE),IF(_xlpm.x=0,"",_xlpm.x)))</f>
        <v>https://orcid.org/0000-0002-5199-9817</v>
      </c>
      <c r="Z3924" s="46" t="str">
        <f>IF(W3924="","",_xlfn.LET(_xlpm.x,VLOOKUP(W3924,'Drop-down_menus'!$D$2:$E$13,2,FALSE),IF(_xlpm.x=0,"",_xlpm.x)))</f>
        <v/>
      </c>
      <c r="AA3924" s="46" t="str">
        <f>IF(X3924="","",_xlfn.LET(_xlpm.x,VLOOKUP(X3924,'Drop-down_menus'!$D$2:$E$13,2,FALSE),IF(_xlpm.x=0,"",_xlpm.x)))</f>
        <v/>
      </c>
      <c r="AB3924" s="14" t="s">
        <v>197</v>
      </c>
      <c r="AC3924" s="14"/>
      <c r="AD3924" s="46" t="s">
        <v>222</v>
      </c>
      <c r="AE3924" s="46" t="s">
        <v>28</v>
      </c>
      <c r="AF3924" s="46" t="s">
        <v>42</v>
      </c>
      <c r="AG3924" s="46" t="str">
        <f>IF(AE3924="","",_xlfn.LET(_xlpm.x,VLOOKUP(AE3924,'Drop-down_menus'!$D$2:$E$13,2,FALSE),IF(_xlpm.x=0,"",_xlpm.x)))</f>
        <v>https://orcid.org/0000-0002-9037-7623</v>
      </c>
      <c r="AH3924" s="46" t="str">
        <f>IF(AF3924="","",_xlfn.LET(_xlpm.x,VLOOKUP(AF3924,'Drop-down_menus'!$D$2:$E$13,2,FALSE),IF(_xlpm.x=0,"",_xlpm.x)))</f>
        <v/>
      </c>
    </row>
    <row r="3925" spans="1:34" ht="15" customHeight="1">
      <c r="A3925">
        <v>2963</v>
      </c>
      <c r="B3925" s="2">
        <v>4980</v>
      </c>
      <c r="C3925" s="2" t="s">
        <v>907</v>
      </c>
      <c r="D3925" s="46" t="b">
        <f>COUNTIF(Events!$B$2:$B$171, C3925) &gt; 0</f>
        <v>1</v>
      </c>
      <c r="E3925" s="15" t="s">
        <v>525</v>
      </c>
      <c r="F3925" s="15" t="s">
        <v>504</v>
      </c>
      <c r="G3925" s="15"/>
      <c r="H3925" s="15"/>
      <c r="I3925" s="15"/>
      <c r="J3925" s="46" t="str">
        <f>IF(I3925="","",_xlfn.LET(_xlpm.x,VLOOKUP(I3925,'2026-01-09_taxon-match'!$A$2:$N$81,4,FALSE),IF(_xlpm.x=0,"",_xlpm.x)))</f>
        <v/>
      </c>
      <c r="K3925" s="15"/>
      <c r="L3925" s="46" t="str">
        <f>IF(I3925="","",_xlfn.LET(_xlpm.x,VLOOKUP(I3925,'2026-01-09_taxon-match'!$A$2:$N$81,3,FALSE),IF(_xlpm.x=0,"",_xlpm.x)))</f>
        <v/>
      </c>
      <c r="M3925" s="46" t="str">
        <f>IF($I3925="","",_xlfn.LET(_xlpm.x,VLOOKUP($I3925,'2026-01-09_taxon-match'!$A$2:$N$81,5,FALSE),IF(_xlpm.x=0,"",_xlpm.x)))</f>
        <v/>
      </c>
      <c r="N3925" s="46" t="str">
        <f>IF($I3925="","",_xlfn.LET(_xlpm.x,VLOOKUP($I3925,'2026-01-09_taxon-match'!$A$2:$N$81,6,FALSE),IF(_xlpm.x=0,"",_xlpm.x)))</f>
        <v/>
      </c>
      <c r="O3925" s="46" t="str">
        <f>IF($I3925="","",_xlfn.LET(_xlpm.x,VLOOKUP($I3925,'2026-01-09_taxon-match'!$A$2:$N$81,7,FALSE),IF(_xlpm.x=0,"",_xlpm.x)))</f>
        <v/>
      </c>
      <c r="P3925" s="46" t="str">
        <f>IF($I3925="","",_xlfn.LET(_xlpm.x,VLOOKUP($I3925,'2026-01-09_taxon-match'!$A$2:$N$81,8,FALSE),IF(_xlpm.x=0,"",_xlpm.x)))</f>
        <v/>
      </c>
      <c r="Q3925" s="46" t="str">
        <f>IF($I3925="","",_xlfn.LET(_xlpm.x,VLOOKUP($I3925,'2026-01-09_taxon-match'!$A$2:$N$81,9,FALSE),IF(_xlpm.x=0,"",_xlpm.x)))</f>
        <v/>
      </c>
      <c r="R3925" s="46" t="str">
        <f>IF($I3925="","",_xlfn.LET(_xlpm.x,VLOOKUP($I3925,'2026-01-09_taxon-match'!$A$2:$N$81,10,FALSE),IF(_xlpm.x=0,"",_xlpm.x)))</f>
        <v/>
      </c>
      <c r="S3925" s="46" t="str">
        <f>IF($I3925="","",_xlfn.LET(_xlpm.x,VLOOKUP($I3925,'2026-01-09_taxon-match'!$A$2:$N$81,11,FALSE),IF(_xlpm.x=0,"",_xlpm.x)))</f>
        <v/>
      </c>
      <c r="T3925" s="46" t="str">
        <f>IF($I3925="","",_xlfn.LET(_xlpm.x,VLOOKUP($I3925,'2026-01-09_taxon-match'!$A$2:$N$81,13,FALSE),IF(_xlpm.x=0,"",_xlpm.x)))</f>
        <v/>
      </c>
      <c r="U3925" s="15"/>
      <c r="V3925" s="46" t="s">
        <v>221</v>
      </c>
      <c r="W3925" s="15"/>
      <c r="X3925" s="15"/>
      <c r="Y3925" s="46" t="str">
        <f>IF(V3925="","",_xlfn.LET(_xlpm.x,VLOOKUP(V3925,'Drop-down_menus'!$D$2:$E$13,2,FALSE),IF(_xlpm.x=0,"",_xlpm.x)))</f>
        <v>https://orcid.org/0000-0002-5199-9817</v>
      </c>
      <c r="Z3925" s="46" t="str">
        <f>IF(W3925="","",_xlfn.LET(_xlpm.x,VLOOKUP(W3925,'Drop-down_menus'!$D$2:$E$13,2,FALSE),IF(_xlpm.x=0,"",_xlpm.x)))</f>
        <v/>
      </c>
      <c r="AA3925" s="46" t="str">
        <f>IF(X3925="","",_xlfn.LET(_xlpm.x,VLOOKUP(X3925,'Drop-down_menus'!$D$2:$E$13,2,FALSE),IF(_xlpm.x=0,"",_xlpm.x)))</f>
        <v/>
      </c>
      <c r="AB3925" s="14" t="s">
        <v>527</v>
      </c>
      <c r="AC3925" s="14" t="s">
        <v>528</v>
      </c>
      <c r="AD3925" s="46" t="s">
        <v>222</v>
      </c>
      <c r="AE3925" s="46" t="s">
        <v>28</v>
      </c>
      <c r="AF3925" s="46" t="s">
        <v>42</v>
      </c>
      <c r="AG3925" s="46" t="str">
        <f>IF(AE3925="","",_xlfn.LET(_xlpm.x,VLOOKUP(AE3925,'Drop-down_menus'!$D$2:$E$13,2,FALSE),IF(_xlpm.x=0,"",_xlpm.x)))</f>
        <v>https://orcid.org/0000-0002-9037-7623</v>
      </c>
      <c r="AH3925" s="46" t="str">
        <f>IF(AF3925="","",_xlfn.LET(_xlpm.x,VLOOKUP(AF3925,'Drop-down_menus'!$D$2:$E$13,2,FALSE),IF(_xlpm.x=0,"",_xlpm.x)))</f>
        <v/>
      </c>
    </row>
    <row r="3926" spans="1:34" ht="15" customHeight="1">
      <c r="A3926">
        <v>2963</v>
      </c>
      <c r="B3926" s="2">
        <v>4981</v>
      </c>
      <c r="C3926" s="2" t="s">
        <v>907</v>
      </c>
      <c r="D3926" s="46" t="b">
        <f>COUNTIF(Events!$B$2:$B$171, C3926) &gt; 0</f>
        <v>1</v>
      </c>
      <c r="E3926" s="46" t="s">
        <v>215</v>
      </c>
      <c r="F3926" s="15" t="s">
        <v>504</v>
      </c>
      <c r="G3926" s="15"/>
      <c r="H3926" s="15"/>
      <c r="I3926" s="15"/>
      <c r="J3926" s="46" t="str">
        <f>IF(I3926="","",_xlfn.LET(_xlpm.x,VLOOKUP(I3926,'2026-01-09_taxon-match'!$A$2:$N$81,4,FALSE),IF(_xlpm.x=0,"",_xlpm.x)))</f>
        <v/>
      </c>
      <c r="K3926" s="15"/>
      <c r="L3926" s="46" t="str">
        <f>IF(I3926="","",_xlfn.LET(_xlpm.x,VLOOKUP(I3926,'2026-01-09_taxon-match'!$A$2:$N$81,3,FALSE),IF(_xlpm.x=0,"",_xlpm.x)))</f>
        <v/>
      </c>
      <c r="M3926" s="46" t="str">
        <f>IF($I3926="","",_xlfn.LET(_xlpm.x,VLOOKUP($I3926,'2026-01-09_taxon-match'!$A$2:$N$81,5,FALSE),IF(_xlpm.x=0,"",_xlpm.x)))</f>
        <v/>
      </c>
      <c r="N3926" s="46" t="str">
        <f>IF($I3926="","",_xlfn.LET(_xlpm.x,VLOOKUP($I3926,'2026-01-09_taxon-match'!$A$2:$N$81,6,FALSE),IF(_xlpm.x=0,"",_xlpm.x)))</f>
        <v/>
      </c>
      <c r="O3926" s="46" t="str">
        <f>IF($I3926="","",_xlfn.LET(_xlpm.x,VLOOKUP($I3926,'2026-01-09_taxon-match'!$A$2:$N$81,7,FALSE),IF(_xlpm.x=0,"",_xlpm.x)))</f>
        <v/>
      </c>
      <c r="P3926" s="46" t="str">
        <f>IF($I3926="","",_xlfn.LET(_xlpm.x,VLOOKUP($I3926,'2026-01-09_taxon-match'!$A$2:$N$81,8,FALSE),IF(_xlpm.x=0,"",_xlpm.x)))</f>
        <v/>
      </c>
      <c r="Q3926" s="46" t="str">
        <f>IF($I3926="","",_xlfn.LET(_xlpm.x,VLOOKUP($I3926,'2026-01-09_taxon-match'!$A$2:$N$81,9,FALSE),IF(_xlpm.x=0,"",_xlpm.x)))</f>
        <v/>
      </c>
      <c r="R3926" s="46" t="str">
        <f>IF($I3926="","",_xlfn.LET(_xlpm.x,VLOOKUP($I3926,'2026-01-09_taxon-match'!$A$2:$N$81,10,FALSE),IF(_xlpm.x=0,"",_xlpm.x)))</f>
        <v/>
      </c>
      <c r="S3926" s="46" t="str">
        <f>IF($I3926="","",_xlfn.LET(_xlpm.x,VLOOKUP($I3926,'2026-01-09_taxon-match'!$A$2:$N$81,11,FALSE),IF(_xlpm.x=0,"",_xlpm.x)))</f>
        <v/>
      </c>
      <c r="T3926" s="46" t="str">
        <f>IF($I3926="","",_xlfn.LET(_xlpm.x,VLOOKUP($I3926,'2026-01-09_taxon-match'!$A$2:$N$81,13,FALSE),IF(_xlpm.x=0,"",_xlpm.x)))</f>
        <v/>
      </c>
      <c r="U3926" s="15"/>
      <c r="V3926" s="46" t="s">
        <v>221</v>
      </c>
      <c r="W3926" s="15"/>
      <c r="X3926" s="15"/>
      <c r="Y3926" s="46" t="str">
        <f>IF(V3926="","",_xlfn.LET(_xlpm.x,VLOOKUP(V3926,'Drop-down_menus'!$D$2:$E$13,2,FALSE),IF(_xlpm.x=0,"",_xlpm.x)))</f>
        <v>https://orcid.org/0000-0002-5199-9817</v>
      </c>
      <c r="Z3926" s="46" t="str">
        <f>IF(W3926="","",_xlfn.LET(_xlpm.x,VLOOKUP(W3926,'Drop-down_menus'!$D$2:$E$13,2,FALSE),IF(_xlpm.x=0,"",_xlpm.x)))</f>
        <v/>
      </c>
      <c r="AA3926" s="46" t="str">
        <f>IF(X3926="","",_xlfn.LET(_xlpm.x,VLOOKUP(X3926,'Drop-down_menus'!$D$2:$E$13,2,FALSE),IF(_xlpm.x=0,"",_xlpm.x)))</f>
        <v/>
      </c>
      <c r="AB3926" s="14" t="s">
        <v>519</v>
      </c>
      <c r="AC3926" s="14" t="s">
        <v>523</v>
      </c>
      <c r="AD3926" s="46" t="s">
        <v>222</v>
      </c>
      <c r="AE3926" s="46" t="s">
        <v>28</v>
      </c>
      <c r="AF3926" s="46" t="s">
        <v>42</v>
      </c>
      <c r="AG3926" s="46" t="str">
        <f>IF(AE3926="","",_xlfn.LET(_xlpm.x,VLOOKUP(AE3926,'Drop-down_menus'!$D$2:$E$13,2,FALSE),IF(_xlpm.x=0,"",_xlpm.x)))</f>
        <v>https://orcid.org/0000-0002-9037-7623</v>
      </c>
      <c r="AH3926" s="46" t="str">
        <f>IF(AF3926="","",_xlfn.LET(_xlpm.x,VLOOKUP(AF3926,'Drop-down_menus'!$D$2:$E$13,2,FALSE),IF(_xlpm.x=0,"",_xlpm.x)))</f>
        <v/>
      </c>
    </row>
    <row r="3927" spans="1:34" ht="15" customHeight="1">
      <c r="A3927" s="46">
        <v>2965</v>
      </c>
      <c r="B3927" s="2">
        <v>4982</v>
      </c>
      <c r="C3927" s="2" t="s">
        <v>907</v>
      </c>
      <c r="D3927" s="46" t="b">
        <f>COUNTIF(Events!$B$2:$B$171, C3927) &gt; 0</f>
        <v>1</v>
      </c>
      <c r="E3927" s="46" t="s">
        <v>215</v>
      </c>
      <c r="F3927" s="15" t="s">
        <v>521</v>
      </c>
      <c r="G3927" s="15"/>
      <c r="H3927" s="15"/>
      <c r="I3927" s="15"/>
      <c r="J3927" s="46" t="str">
        <f>IF(I3927="","",_xlfn.LET(_xlpm.x,VLOOKUP(I3927,'2026-01-09_taxon-match'!$A$2:$N$81,4,FALSE),IF(_xlpm.x=0,"",_xlpm.x)))</f>
        <v/>
      </c>
      <c r="K3927" s="15"/>
      <c r="L3927" s="46" t="str">
        <f>IF(I3927="","",_xlfn.LET(_xlpm.x,VLOOKUP(I3927,'2026-01-09_taxon-match'!$A$2:$N$81,3,FALSE),IF(_xlpm.x=0,"",_xlpm.x)))</f>
        <v/>
      </c>
      <c r="M3927" s="46" t="str">
        <f>IF($I3927="","",_xlfn.LET(_xlpm.x,VLOOKUP($I3927,'2026-01-09_taxon-match'!$A$2:$N$81,5,FALSE),IF(_xlpm.x=0,"",_xlpm.x)))</f>
        <v/>
      </c>
      <c r="N3927" s="46" t="str">
        <f>IF($I3927="","",_xlfn.LET(_xlpm.x,VLOOKUP($I3927,'2026-01-09_taxon-match'!$A$2:$N$81,6,FALSE),IF(_xlpm.x=0,"",_xlpm.x)))</f>
        <v/>
      </c>
      <c r="O3927" s="46" t="str">
        <f>IF($I3927="","",_xlfn.LET(_xlpm.x,VLOOKUP($I3927,'2026-01-09_taxon-match'!$A$2:$N$81,7,FALSE),IF(_xlpm.x=0,"",_xlpm.x)))</f>
        <v/>
      </c>
      <c r="P3927" s="46" t="str">
        <f>IF($I3927="","",_xlfn.LET(_xlpm.x,VLOOKUP($I3927,'2026-01-09_taxon-match'!$A$2:$N$81,8,FALSE),IF(_xlpm.x=0,"",_xlpm.x)))</f>
        <v/>
      </c>
      <c r="Q3927" s="46" t="str">
        <f>IF($I3927="","",_xlfn.LET(_xlpm.x,VLOOKUP($I3927,'2026-01-09_taxon-match'!$A$2:$N$81,9,FALSE),IF(_xlpm.x=0,"",_xlpm.x)))</f>
        <v/>
      </c>
      <c r="R3927" s="46" t="str">
        <f>IF($I3927="","",_xlfn.LET(_xlpm.x,VLOOKUP($I3927,'2026-01-09_taxon-match'!$A$2:$N$81,10,FALSE),IF(_xlpm.x=0,"",_xlpm.x)))</f>
        <v/>
      </c>
      <c r="S3927" s="46" t="str">
        <f>IF($I3927="","",_xlfn.LET(_xlpm.x,VLOOKUP($I3927,'2026-01-09_taxon-match'!$A$2:$N$81,11,FALSE),IF(_xlpm.x=0,"",_xlpm.x)))</f>
        <v/>
      </c>
      <c r="T3927" s="46" t="str">
        <f>IF($I3927="","",_xlfn.LET(_xlpm.x,VLOOKUP($I3927,'2026-01-09_taxon-match'!$A$2:$N$81,13,FALSE),IF(_xlpm.x=0,"",_xlpm.x)))</f>
        <v/>
      </c>
      <c r="U3927" s="15"/>
      <c r="V3927" s="46" t="s">
        <v>221</v>
      </c>
      <c r="W3927" s="15"/>
      <c r="X3927" s="15"/>
      <c r="Y3927" s="46" t="str">
        <f>IF(V3927="","",_xlfn.LET(_xlpm.x,VLOOKUP(V3927,'Drop-down_menus'!$D$2:$E$13,2,FALSE),IF(_xlpm.x=0,"",_xlpm.x)))</f>
        <v>https://orcid.org/0000-0002-5199-9817</v>
      </c>
      <c r="Z3927" s="46" t="str">
        <f>IF(W3927="","",_xlfn.LET(_xlpm.x,VLOOKUP(W3927,'Drop-down_menus'!$D$2:$E$13,2,FALSE),IF(_xlpm.x=0,"",_xlpm.x)))</f>
        <v/>
      </c>
      <c r="AA3927" s="46" t="str">
        <f>IF(X3927="","",_xlfn.LET(_xlpm.x,VLOOKUP(X3927,'Drop-down_menus'!$D$2:$E$13,2,FALSE),IF(_xlpm.x=0,"",_xlpm.x)))</f>
        <v/>
      </c>
      <c r="AB3927" s="14" t="s">
        <v>519</v>
      </c>
      <c r="AC3927" s="14" t="s">
        <v>522</v>
      </c>
      <c r="AD3927" s="46" t="s">
        <v>222</v>
      </c>
      <c r="AE3927" s="46" t="s">
        <v>28</v>
      </c>
      <c r="AF3927" s="46" t="s">
        <v>42</v>
      </c>
      <c r="AG3927" s="46" t="str">
        <f>IF(AE3927="","",_xlfn.LET(_xlpm.x,VLOOKUP(AE3927,'Drop-down_menus'!$D$2:$E$13,2,FALSE),IF(_xlpm.x=0,"",_xlpm.x)))</f>
        <v>https://orcid.org/0000-0002-9037-7623</v>
      </c>
      <c r="AH3927" s="46" t="str">
        <f>IF(AF3927="","",_xlfn.LET(_xlpm.x,VLOOKUP(AF3927,'Drop-down_menus'!$D$2:$E$13,2,FALSE),IF(_xlpm.x=0,"",_xlpm.x)))</f>
        <v/>
      </c>
    </row>
    <row r="3928" spans="1:34" ht="15" customHeight="1">
      <c r="A3928" s="46">
        <v>2965</v>
      </c>
      <c r="B3928" s="2">
        <v>4983</v>
      </c>
      <c r="C3928" s="2" t="s">
        <v>907</v>
      </c>
      <c r="D3928" s="46" t="b">
        <f>COUNTIF(Events!$B$2:$B$171, C3928) &gt; 0</f>
        <v>1</v>
      </c>
      <c r="E3928" s="46" t="s">
        <v>215</v>
      </c>
      <c r="F3928" s="15" t="s">
        <v>521</v>
      </c>
      <c r="G3928" s="15"/>
      <c r="H3928" s="15"/>
      <c r="I3928" s="15"/>
      <c r="J3928" s="46" t="str">
        <f>IF(I3928="","",_xlfn.LET(_xlpm.x,VLOOKUP(I3928,'2026-01-09_taxon-match'!$A$2:$N$81,4,FALSE),IF(_xlpm.x=0,"",_xlpm.x)))</f>
        <v/>
      </c>
      <c r="K3928" s="15"/>
      <c r="L3928" s="46" t="str">
        <f>IF(I3928="","",_xlfn.LET(_xlpm.x,VLOOKUP(I3928,'2026-01-09_taxon-match'!$A$2:$N$81,3,FALSE),IF(_xlpm.x=0,"",_xlpm.x)))</f>
        <v/>
      </c>
      <c r="M3928" s="46" t="str">
        <f>IF($I3928="","",_xlfn.LET(_xlpm.x,VLOOKUP($I3928,'2026-01-09_taxon-match'!$A$2:$N$81,5,FALSE),IF(_xlpm.x=0,"",_xlpm.x)))</f>
        <v/>
      </c>
      <c r="N3928" s="46" t="str">
        <f>IF($I3928="","",_xlfn.LET(_xlpm.x,VLOOKUP($I3928,'2026-01-09_taxon-match'!$A$2:$N$81,6,FALSE),IF(_xlpm.x=0,"",_xlpm.x)))</f>
        <v/>
      </c>
      <c r="O3928" s="46" t="str">
        <f>IF($I3928="","",_xlfn.LET(_xlpm.x,VLOOKUP($I3928,'2026-01-09_taxon-match'!$A$2:$N$81,7,FALSE),IF(_xlpm.x=0,"",_xlpm.x)))</f>
        <v/>
      </c>
      <c r="P3928" s="46" t="str">
        <f>IF($I3928="","",_xlfn.LET(_xlpm.x,VLOOKUP($I3928,'2026-01-09_taxon-match'!$A$2:$N$81,8,FALSE),IF(_xlpm.x=0,"",_xlpm.x)))</f>
        <v/>
      </c>
      <c r="Q3928" s="46" t="str">
        <f>IF($I3928="","",_xlfn.LET(_xlpm.x,VLOOKUP($I3928,'2026-01-09_taxon-match'!$A$2:$N$81,9,FALSE),IF(_xlpm.x=0,"",_xlpm.x)))</f>
        <v/>
      </c>
      <c r="R3928" s="46" t="str">
        <f>IF($I3928="","",_xlfn.LET(_xlpm.x,VLOOKUP($I3928,'2026-01-09_taxon-match'!$A$2:$N$81,10,FALSE),IF(_xlpm.x=0,"",_xlpm.x)))</f>
        <v/>
      </c>
      <c r="S3928" s="46" t="str">
        <f>IF($I3928="","",_xlfn.LET(_xlpm.x,VLOOKUP($I3928,'2026-01-09_taxon-match'!$A$2:$N$81,11,FALSE),IF(_xlpm.x=0,"",_xlpm.x)))</f>
        <v/>
      </c>
      <c r="T3928" s="46" t="str">
        <f>IF($I3928="","",_xlfn.LET(_xlpm.x,VLOOKUP($I3928,'2026-01-09_taxon-match'!$A$2:$N$81,13,FALSE),IF(_xlpm.x=0,"",_xlpm.x)))</f>
        <v/>
      </c>
      <c r="U3928" s="15"/>
      <c r="V3928" s="46" t="s">
        <v>221</v>
      </c>
      <c r="W3928" s="15"/>
      <c r="X3928" s="15"/>
      <c r="Y3928" s="46" t="str">
        <f>IF(V3928="","",_xlfn.LET(_xlpm.x,VLOOKUP(V3928,'Drop-down_menus'!$D$2:$E$13,2,FALSE),IF(_xlpm.x=0,"",_xlpm.x)))</f>
        <v>https://orcid.org/0000-0002-5199-9817</v>
      </c>
      <c r="Z3928" s="46" t="str">
        <f>IF(W3928="","",_xlfn.LET(_xlpm.x,VLOOKUP(W3928,'Drop-down_menus'!$D$2:$E$13,2,FALSE),IF(_xlpm.x=0,"",_xlpm.x)))</f>
        <v/>
      </c>
      <c r="AA3928" s="46" t="str">
        <f>IF(X3928="","",_xlfn.LET(_xlpm.x,VLOOKUP(X3928,'Drop-down_menus'!$D$2:$E$13,2,FALSE),IF(_xlpm.x=0,"",_xlpm.x)))</f>
        <v/>
      </c>
      <c r="AB3928" s="14" t="s">
        <v>519</v>
      </c>
      <c r="AC3928" s="14" t="s">
        <v>529</v>
      </c>
      <c r="AD3928" s="46" t="s">
        <v>222</v>
      </c>
      <c r="AE3928" s="46" t="s">
        <v>28</v>
      </c>
      <c r="AF3928" s="46" t="s">
        <v>42</v>
      </c>
      <c r="AG3928" s="46" t="str">
        <f>IF(AE3928="","",_xlfn.LET(_xlpm.x,VLOOKUP(AE3928,'Drop-down_menus'!$D$2:$E$13,2,FALSE),IF(_xlpm.x=0,"",_xlpm.x)))</f>
        <v>https://orcid.org/0000-0002-9037-7623</v>
      </c>
      <c r="AH3928" s="46" t="str">
        <f>IF(AF3928="","",_xlfn.LET(_xlpm.x,VLOOKUP(AF3928,'Drop-down_menus'!$D$2:$E$13,2,FALSE),IF(_xlpm.x=0,"",_xlpm.x)))</f>
        <v/>
      </c>
    </row>
    <row r="3929" spans="1:34" ht="15" customHeight="1">
      <c r="A3929" s="46">
        <v>2965</v>
      </c>
      <c r="B3929" s="2">
        <v>4984</v>
      </c>
      <c r="C3929" s="2" t="s">
        <v>907</v>
      </c>
      <c r="D3929" s="46" t="b">
        <f>COUNTIF(Events!$B$2:$B$171, C3929) &gt; 0</f>
        <v>1</v>
      </c>
      <c r="E3929" s="46" t="s">
        <v>215</v>
      </c>
      <c r="F3929" s="15" t="s">
        <v>521</v>
      </c>
      <c r="G3929" s="15"/>
      <c r="H3929" s="15"/>
      <c r="I3929" s="15"/>
      <c r="J3929" s="46" t="str">
        <f>IF(I3929="","",_xlfn.LET(_xlpm.x,VLOOKUP(I3929,'2026-01-09_taxon-match'!$A$2:$N$81,4,FALSE),IF(_xlpm.x=0,"",_xlpm.x)))</f>
        <v/>
      </c>
      <c r="K3929" s="15"/>
      <c r="L3929" s="46" t="str">
        <f>IF(I3929="","",_xlfn.LET(_xlpm.x,VLOOKUP(I3929,'2026-01-09_taxon-match'!$A$2:$N$81,3,FALSE),IF(_xlpm.x=0,"",_xlpm.x)))</f>
        <v/>
      </c>
      <c r="M3929" s="46" t="str">
        <f>IF($I3929="","",_xlfn.LET(_xlpm.x,VLOOKUP($I3929,'2026-01-09_taxon-match'!$A$2:$N$81,5,FALSE),IF(_xlpm.x=0,"",_xlpm.x)))</f>
        <v/>
      </c>
      <c r="N3929" s="46" t="str">
        <f>IF($I3929="","",_xlfn.LET(_xlpm.x,VLOOKUP($I3929,'2026-01-09_taxon-match'!$A$2:$N$81,6,FALSE),IF(_xlpm.x=0,"",_xlpm.x)))</f>
        <v/>
      </c>
      <c r="O3929" s="46" t="str">
        <f>IF($I3929="","",_xlfn.LET(_xlpm.x,VLOOKUP($I3929,'2026-01-09_taxon-match'!$A$2:$N$81,7,FALSE),IF(_xlpm.x=0,"",_xlpm.x)))</f>
        <v/>
      </c>
      <c r="P3929" s="46" t="str">
        <f>IF($I3929="","",_xlfn.LET(_xlpm.x,VLOOKUP($I3929,'2026-01-09_taxon-match'!$A$2:$N$81,8,FALSE),IF(_xlpm.x=0,"",_xlpm.x)))</f>
        <v/>
      </c>
      <c r="Q3929" s="46" t="str">
        <f>IF($I3929="","",_xlfn.LET(_xlpm.x,VLOOKUP($I3929,'2026-01-09_taxon-match'!$A$2:$N$81,9,FALSE),IF(_xlpm.x=0,"",_xlpm.x)))</f>
        <v/>
      </c>
      <c r="R3929" s="46" t="str">
        <f>IF($I3929="","",_xlfn.LET(_xlpm.x,VLOOKUP($I3929,'2026-01-09_taxon-match'!$A$2:$N$81,10,FALSE),IF(_xlpm.x=0,"",_xlpm.x)))</f>
        <v/>
      </c>
      <c r="S3929" s="46" t="str">
        <f>IF($I3929="","",_xlfn.LET(_xlpm.x,VLOOKUP($I3929,'2026-01-09_taxon-match'!$A$2:$N$81,11,FALSE),IF(_xlpm.x=0,"",_xlpm.x)))</f>
        <v/>
      </c>
      <c r="T3929" s="46" t="str">
        <f>IF($I3929="","",_xlfn.LET(_xlpm.x,VLOOKUP($I3929,'2026-01-09_taxon-match'!$A$2:$N$81,13,FALSE),IF(_xlpm.x=0,"",_xlpm.x)))</f>
        <v/>
      </c>
      <c r="U3929" s="15"/>
      <c r="V3929" s="46" t="s">
        <v>221</v>
      </c>
      <c r="W3929" s="15"/>
      <c r="X3929" s="15"/>
      <c r="Y3929" s="46" t="str">
        <f>IF(V3929="","",_xlfn.LET(_xlpm.x,VLOOKUP(V3929,'Drop-down_menus'!$D$2:$E$13,2,FALSE),IF(_xlpm.x=0,"",_xlpm.x)))</f>
        <v>https://orcid.org/0000-0002-5199-9817</v>
      </c>
      <c r="Z3929" s="46" t="str">
        <f>IF(W3929="","",_xlfn.LET(_xlpm.x,VLOOKUP(W3929,'Drop-down_menus'!$D$2:$E$13,2,FALSE),IF(_xlpm.x=0,"",_xlpm.x)))</f>
        <v/>
      </c>
      <c r="AA3929" s="46" t="str">
        <f>IF(X3929="","",_xlfn.LET(_xlpm.x,VLOOKUP(X3929,'Drop-down_menus'!$D$2:$E$13,2,FALSE),IF(_xlpm.x=0,"",_xlpm.x)))</f>
        <v/>
      </c>
      <c r="AB3929" s="14" t="s">
        <v>519</v>
      </c>
      <c r="AC3929" s="14" t="s">
        <v>522</v>
      </c>
      <c r="AD3929" s="46" t="s">
        <v>222</v>
      </c>
      <c r="AE3929" s="46" t="s">
        <v>28</v>
      </c>
      <c r="AF3929" s="46" t="s">
        <v>42</v>
      </c>
      <c r="AG3929" s="46" t="str">
        <f>IF(AE3929="","",_xlfn.LET(_xlpm.x,VLOOKUP(AE3929,'Drop-down_menus'!$D$2:$E$13,2,FALSE),IF(_xlpm.x=0,"",_xlpm.x)))</f>
        <v>https://orcid.org/0000-0002-9037-7623</v>
      </c>
      <c r="AH3929" s="46" t="str">
        <f>IF(AF3929="","",_xlfn.LET(_xlpm.x,VLOOKUP(AF3929,'Drop-down_menus'!$D$2:$E$13,2,FALSE),IF(_xlpm.x=0,"",_xlpm.x)))</f>
        <v/>
      </c>
    </row>
    <row r="3930" spans="1:34" ht="15" customHeight="1">
      <c r="A3930" s="46">
        <v>2965</v>
      </c>
      <c r="B3930" s="2">
        <v>4985</v>
      </c>
      <c r="C3930" s="2" t="s">
        <v>907</v>
      </c>
      <c r="D3930" s="46" t="b">
        <f>COUNTIF(Events!$B$2:$B$171, C3930) &gt; 0</f>
        <v>1</v>
      </c>
      <c r="E3930" s="15" t="s">
        <v>530</v>
      </c>
      <c r="F3930" s="15" t="s">
        <v>531</v>
      </c>
      <c r="G3930" s="15"/>
      <c r="H3930" s="15"/>
      <c r="I3930" s="15"/>
      <c r="J3930" s="46" t="str">
        <f>IF(I3930="","",_xlfn.LET(_xlpm.x,VLOOKUP(I3930,'2026-01-09_taxon-match'!$A$2:$N$81,4,FALSE),IF(_xlpm.x=0,"",_xlpm.x)))</f>
        <v/>
      </c>
      <c r="K3930" s="15"/>
      <c r="L3930" s="46" t="str">
        <f>IF(I3930="","",_xlfn.LET(_xlpm.x,VLOOKUP(I3930,'2026-01-09_taxon-match'!$A$2:$N$81,3,FALSE),IF(_xlpm.x=0,"",_xlpm.x)))</f>
        <v/>
      </c>
      <c r="M3930" s="46" t="str">
        <f>IF($I3930="","",_xlfn.LET(_xlpm.x,VLOOKUP($I3930,'2026-01-09_taxon-match'!$A$2:$N$81,5,FALSE),IF(_xlpm.x=0,"",_xlpm.x)))</f>
        <v/>
      </c>
      <c r="N3930" s="46" t="str">
        <f>IF($I3930="","",_xlfn.LET(_xlpm.x,VLOOKUP($I3930,'2026-01-09_taxon-match'!$A$2:$N$81,6,FALSE),IF(_xlpm.x=0,"",_xlpm.x)))</f>
        <v/>
      </c>
      <c r="O3930" s="46" t="str">
        <f>IF($I3930="","",_xlfn.LET(_xlpm.x,VLOOKUP($I3930,'2026-01-09_taxon-match'!$A$2:$N$81,7,FALSE),IF(_xlpm.x=0,"",_xlpm.x)))</f>
        <v/>
      </c>
      <c r="P3930" s="46" t="str">
        <f>IF($I3930="","",_xlfn.LET(_xlpm.x,VLOOKUP($I3930,'2026-01-09_taxon-match'!$A$2:$N$81,8,FALSE),IF(_xlpm.x=0,"",_xlpm.x)))</f>
        <v/>
      </c>
      <c r="Q3930" s="46" t="str">
        <f>IF($I3930="","",_xlfn.LET(_xlpm.x,VLOOKUP($I3930,'2026-01-09_taxon-match'!$A$2:$N$81,9,FALSE),IF(_xlpm.x=0,"",_xlpm.x)))</f>
        <v/>
      </c>
      <c r="R3930" s="46" t="str">
        <f>IF($I3930="","",_xlfn.LET(_xlpm.x,VLOOKUP($I3930,'2026-01-09_taxon-match'!$A$2:$N$81,10,FALSE),IF(_xlpm.x=0,"",_xlpm.x)))</f>
        <v/>
      </c>
      <c r="S3930" s="46" t="str">
        <f>IF($I3930="","",_xlfn.LET(_xlpm.x,VLOOKUP($I3930,'2026-01-09_taxon-match'!$A$2:$N$81,11,FALSE),IF(_xlpm.x=0,"",_xlpm.x)))</f>
        <v/>
      </c>
      <c r="T3930" s="46" t="str">
        <f>IF($I3930="","",_xlfn.LET(_xlpm.x,VLOOKUP($I3930,'2026-01-09_taxon-match'!$A$2:$N$81,13,FALSE),IF(_xlpm.x=0,"",_xlpm.x)))</f>
        <v/>
      </c>
      <c r="U3930" s="15"/>
      <c r="V3930" s="46" t="s">
        <v>221</v>
      </c>
      <c r="W3930" s="15"/>
      <c r="X3930" s="15"/>
      <c r="Y3930" s="46" t="str">
        <f>IF(V3930="","",_xlfn.LET(_xlpm.x,VLOOKUP(V3930,'Drop-down_menus'!$D$2:$E$13,2,FALSE),IF(_xlpm.x=0,"",_xlpm.x)))</f>
        <v>https://orcid.org/0000-0002-5199-9817</v>
      </c>
      <c r="Z3930" s="46" t="str">
        <f>IF(W3930="","",_xlfn.LET(_xlpm.x,VLOOKUP(W3930,'Drop-down_menus'!$D$2:$E$13,2,FALSE),IF(_xlpm.x=0,"",_xlpm.x)))</f>
        <v/>
      </c>
      <c r="AA3930" s="46" t="str">
        <f>IF(X3930="","",_xlfn.LET(_xlpm.x,VLOOKUP(X3930,'Drop-down_menus'!$D$2:$E$13,2,FALSE),IF(_xlpm.x=0,"",_xlpm.x)))</f>
        <v/>
      </c>
      <c r="AB3930" s="14" t="s">
        <v>245</v>
      </c>
      <c r="AC3930" s="14"/>
      <c r="AD3930" s="46" t="s">
        <v>222</v>
      </c>
      <c r="AE3930" s="46" t="s">
        <v>28</v>
      </c>
      <c r="AF3930" s="46" t="s">
        <v>42</v>
      </c>
      <c r="AG3930" s="46" t="str">
        <f>IF(AE3930="","",_xlfn.LET(_xlpm.x,VLOOKUP(AE3930,'Drop-down_menus'!$D$2:$E$13,2,FALSE),IF(_xlpm.x=0,"",_xlpm.x)))</f>
        <v>https://orcid.org/0000-0002-9037-7623</v>
      </c>
      <c r="AH3930" s="46" t="str">
        <f>IF(AF3930="","",_xlfn.LET(_xlpm.x,VLOOKUP(AF3930,'Drop-down_menus'!$D$2:$E$13,2,FALSE),IF(_xlpm.x=0,"",_xlpm.x)))</f>
        <v/>
      </c>
    </row>
    <row r="3931" spans="1:34" ht="15" customHeight="1">
      <c r="A3931" s="46">
        <v>2965</v>
      </c>
      <c r="B3931" s="2">
        <v>4986</v>
      </c>
      <c r="C3931" s="2" t="s">
        <v>907</v>
      </c>
      <c r="D3931" s="46" t="b">
        <f>COUNTIF(Events!$B$2:$B$171, C3931) &gt; 0</f>
        <v>1</v>
      </c>
      <c r="E3931" s="15" t="s">
        <v>164</v>
      </c>
      <c r="F3931" s="15" t="s">
        <v>1082</v>
      </c>
      <c r="G3931" s="15"/>
      <c r="H3931" s="15"/>
      <c r="I3931" s="15"/>
      <c r="J3931" s="46" t="str">
        <f>IF(I3931="","",_xlfn.LET(_xlpm.x,VLOOKUP(I3931,'2026-01-09_taxon-match'!$A$2:$N$81,4,FALSE),IF(_xlpm.x=0,"",_xlpm.x)))</f>
        <v/>
      </c>
      <c r="K3931" s="15"/>
      <c r="L3931" s="46" t="str">
        <f>IF(I3931="","",_xlfn.LET(_xlpm.x,VLOOKUP(I3931,'2026-01-09_taxon-match'!$A$2:$N$81,3,FALSE),IF(_xlpm.x=0,"",_xlpm.x)))</f>
        <v/>
      </c>
      <c r="M3931" s="46" t="str">
        <f>IF($I3931="","",_xlfn.LET(_xlpm.x,VLOOKUP($I3931,'2026-01-09_taxon-match'!$A$2:$N$81,5,FALSE),IF(_xlpm.x=0,"",_xlpm.x)))</f>
        <v/>
      </c>
      <c r="N3931" s="46" t="str">
        <f>IF($I3931="","",_xlfn.LET(_xlpm.x,VLOOKUP($I3931,'2026-01-09_taxon-match'!$A$2:$N$81,6,FALSE),IF(_xlpm.x=0,"",_xlpm.x)))</f>
        <v/>
      </c>
      <c r="O3931" s="46" t="str">
        <f>IF($I3931="","",_xlfn.LET(_xlpm.x,VLOOKUP($I3931,'2026-01-09_taxon-match'!$A$2:$N$81,7,FALSE),IF(_xlpm.x=0,"",_xlpm.x)))</f>
        <v/>
      </c>
      <c r="P3931" s="46" t="str">
        <f>IF($I3931="","",_xlfn.LET(_xlpm.x,VLOOKUP($I3931,'2026-01-09_taxon-match'!$A$2:$N$81,8,FALSE),IF(_xlpm.x=0,"",_xlpm.x)))</f>
        <v/>
      </c>
      <c r="Q3931" s="46" t="str">
        <f>IF($I3931="","",_xlfn.LET(_xlpm.x,VLOOKUP($I3931,'2026-01-09_taxon-match'!$A$2:$N$81,9,FALSE),IF(_xlpm.x=0,"",_xlpm.x)))</f>
        <v/>
      </c>
      <c r="R3931" s="46" t="str">
        <f>IF($I3931="","",_xlfn.LET(_xlpm.x,VLOOKUP($I3931,'2026-01-09_taxon-match'!$A$2:$N$81,10,FALSE),IF(_xlpm.x=0,"",_xlpm.x)))</f>
        <v/>
      </c>
      <c r="S3931" s="46" t="str">
        <f>IF($I3931="","",_xlfn.LET(_xlpm.x,VLOOKUP($I3931,'2026-01-09_taxon-match'!$A$2:$N$81,11,FALSE),IF(_xlpm.x=0,"",_xlpm.x)))</f>
        <v/>
      </c>
      <c r="T3931" s="46" t="str">
        <f>IF($I3931="","",_xlfn.LET(_xlpm.x,VLOOKUP($I3931,'2026-01-09_taxon-match'!$A$2:$N$81,13,FALSE),IF(_xlpm.x=0,"",_xlpm.x)))</f>
        <v/>
      </c>
      <c r="U3931" s="15"/>
      <c r="V3931" s="46" t="s">
        <v>221</v>
      </c>
      <c r="W3931" s="15"/>
      <c r="X3931" s="15"/>
      <c r="Y3931" s="46" t="str">
        <f>IF(V3931="","",_xlfn.LET(_xlpm.x,VLOOKUP(V3931,'Drop-down_menus'!$D$2:$E$13,2,FALSE),IF(_xlpm.x=0,"",_xlpm.x)))</f>
        <v>https://orcid.org/0000-0002-5199-9817</v>
      </c>
      <c r="Z3931" s="46" t="str">
        <f>IF(W3931="","",_xlfn.LET(_xlpm.x,VLOOKUP(W3931,'Drop-down_menus'!$D$2:$E$13,2,FALSE),IF(_xlpm.x=0,"",_xlpm.x)))</f>
        <v/>
      </c>
      <c r="AA3931" s="46" t="str">
        <f>IF(X3931="","",_xlfn.LET(_xlpm.x,VLOOKUP(X3931,'Drop-down_menus'!$D$2:$E$13,2,FALSE),IF(_xlpm.x=0,"",_xlpm.x)))</f>
        <v/>
      </c>
      <c r="AB3931" s="14" t="s">
        <v>197</v>
      </c>
      <c r="AC3931" s="14"/>
      <c r="AD3931" s="46" t="s">
        <v>222</v>
      </c>
      <c r="AE3931" s="46" t="s">
        <v>28</v>
      </c>
      <c r="AF3931" s="46" t="s">
        <v>42</v>
      </c>
      <c r="AG3931" s="46" t="str">
        <f>IF(AE3931="","",_xlfn.LET(_xlpm.x,VLOOKUP(AE3931,'Drop-down_menus'!$D$2:$E$13,2,FALSE),IF(_xlpm.x=0,"",_xlpm.x)))</f>
        <v>https://orcid.org/0000-0002-9037-7623</v>
      </c>
      <c r="AH3931" s="46" t="str">
        <f>IF(AF3931="","",_xlfn.LET(_xlpm.x,VLOOKUP(AF3931,'Drop-down_menus'!$D$2:$E$13,2,FALSE),IF(_xlpm.x=0,"",_xlpm.x)))</f>
        <v/>
      </c>
    </row>
    <row r="3932" spans="1:34" ht="15" customHeight="1">
      <c r="A3932" s="46">
        <v>2965</v>
      </c>
      <c r="B3932" s="2">
        <v>4987</v>
      </c>
      <c r="C3932" s="2" t="s">
        <v>907</v>
      </c>
      <c r="D3932" s="46" t="b">
        <f>COUNTIF(Events!$B$2:$B$171, C3932) &gt; 0</f>
        <v>1</v>
      </c>
      <c r="E3932" s="15" t="s">
        <v>164</v>
      </c>
      <c r="F3932" s="15" t="s">
        <v>1082</v>
      </c>
      <c r="G3932" s="15"/>
      <c r="H3932" s="15"/>
      <c r="I3932" s="15"/>
      <c r="J3932" s="46" t="str">
        <f>IF(I3932="","",_xlfn.LET(_xlpm.x,VLOOKUP(I3932,'2026-01-09_taxon-match'!$A$2:$N$81,4,FALSE),IF(_xlpm.x=0,"",_xlpm.x)))</f>
        <v/>
      </c>
      <c r="K3932" s="15"/>
      <c r="L3932" s="46" t="str">
        <f>IF(I3932="","",_xlfn.LET(_xlpm.x,VLOOKUP(I3932,'2026-01-09_taxon-match'!$A$2:$N$81,3,FALSE),IF(_xlpm.x=0,"",_xlpm.x)))</f>
        <v/>
      </c>
      <c r="M3932" s="46" t="str">
        <f>IF($I3932="","",_xlfn.LET(_xlpm.x,VLOOKUP($I3932,'2026-01-09_taxon-match'!$A$2:$N$81,5,FALSE),IF(_xlpm.x=0,"",_xlpm.x)))</f>
        <v/>
      </c>
      <c r="N3932" s="46" t="str">
        <f>IF($I3932="","",_xlfn.LET(_xlpm.x,VLOOKUP($I3932,'2026-01-09_taxon-match'!$A$2:$N$81,6,FALSE),IF(_xlpm.x=0,"",_xlpm.x)))</f>
        <v/>
      </c>
      <c r="O3932" s="46" t="str">
        <f>IF($I3932="","",_xlfn.LET(_xlpm.x,VLOOKUP($I3932,'2026-01-09_taxon-match'!$A$2:$N$81,7,FALSE),IF(_xlpm.x=0,"",_xlpm.x)))</f>
        <v/>
      </c>
      <c r="P3932" s="46" t="str">
        <f>IF($I3932="","",_xlfn.LET(_xlpm.x,VLOOKUP($I3932,'2026-01-09_taxon-match'!$A$2:$N$81,8,FALSE),IF(_xlpm.x=0,"",_xlpm.x)))</f>
        <v/>
      </c>
      <c r="Q3932" s="46" t="str">
        <f>IF($I3932="","",_xlfn.LET(_xlpm.x,VLOOKUP($I3932,'2026-01-09_taxon-match'!$A$2:$N$81,9,FALSE),IF(_xlpm.x=0,"",_xlpm.x)))</f>
        <v/>
      </c>
      <c r="R3932" s="46" t="str">
        <f>IF($I3932="","",_xlfn.LET(_xlpm.x,VLOOKUP($I3932,'2026-01-09_taxon-match'!$A$2:$N$81,10,FALSE),IF(_xlpm.x=0,"",_xlpm.x)))</f>
        <v/>
      </c>
      <c r="S3932" s="46" t="str">
        <f>IF($I3932="","",_xlfn.LET(_xlpm.x,VLOOKUP($I3932,'2026-01-09_taxon-match'!$A$2:$N$81,11,FALSE),IF(_xlpm.x=0,"",_xlpm.x)))</f>
        <v/>
      </c>
      <c r="T3932" s="46" t="str">
        <f>IF($I3932="","",_xlfn.LET(_xlpm.x,VLOOKUP($I3932,'2026-01-09_taxon-match'!$A$2:$N$81,13,FALSE),IF(_xlpm.x=0,"",_xlpm.x)))</f>
        <v/>
      </c>
      <c r="U3932" s="15"/>
      <c r="V3932" s="46" t="s">
        <v>221</v>
      </c>
      <c r="W3932" s="15"/>
      <c r="X3932" s="15"/>
      <c r="Y3932" s="46" t="str">
        <f>IF(V3932="","",_xlfn.LET(_xlpm.x,VLOOKUP(V3932,'Drop-down_menus'!$D$2:$E$13,2,FALSE),IF(_xlpm.x=0,"",_xlpm.x)))</f>
        <v>https://orcid.org/0000-0002-5199-9817</v>
      </c>
      <c r="Z3932" s="46" t="str">
        <f>IF(W3932="","",_xlfn.LET(_xlpm.x,VLOOKUP(W3932,'Drop-down_menus'!$D$2:$E$13,2,FALSE),IF(_xlpm.x=0,"",_xlpm.x)))</f>
        <v/>
      </c>
      <c r="AA3932" s="46" t="str">
        <f>IF(X3932="","",_xlfn.LET(_xlpm.x,VLOOKUP(X3932,'Drop-down_menus'!$D$2:$E$13,2,FALSE),IF(_xlpm.x=0,"",_xlpm.x)))</f>
        <v/>
      </c>
      <c r="AB3932" s="14" t="s">
        <v>197</v>
      </c>
      <c r="AC3932" s="14"/>
      <c r="AD3932" s="46" t="s">
        <v>222</v>
      </c>
      <c r="AE3932" s="46" t="s">
        <v>28</v>
      </c>
      <c r="AF3932" s="46" t="s">
        <v>42</v>
      </c>
      <c r="AG3932" s="46" t="str">
        <f>IF(AE3932="","",_xlfn.LET(_xlpm.x,VLOOKUP(AE3932,'Drop-down_menus'!$D$2:$E$13,2,FALSE),IF(_xlpm.x=0,"",_xlpm.x)))</f>
        <v>https://orcid.org/0000-0002-9037-7623</v>
      </c>
      <c r="AH3932" s="46" t="str">
        <f>IF(AF3932="","",_xlfn.LET(_xlpm.x,VLOOKUP(AF3932,'Drop-down_menus'!$D$2:$E$13,2,FALSE),IF(_xlpm.x=0,"",_xlpm.x)))</f>
        <v/>
      </c>
    </row>
    <row r="3933" spans="1:34" ht="15" customHeight="1">
      <c r="A3933" s="46">
        <v>2965</v>
      </c>
      <c r="B3933" s="2">
        <v>4988</v>
      </c>
      <c r="C3933" s="2" t="s">
        <v>907</v>
      </c>
      <c r="D3933" s="46" t="b">
        <f>COUNTIF(Events!$B$2:$B$171, C3933) &gt; 0</f>
        <v>1</v>
      </c>
      <c r="E3933" s="15" t="s">
        <v>164</v>
      </c>
      <c r="F3933" s="15" t="s">
        <v>1082</v>
      </c>
      <c r="G3933" s="15"/>
      <c r="H3933" s="15"/>
      <c r="I3933" s="15"/>
      <c r="J3933" s="46" t="str">
        <f>IF(I3933="","",_xlfn.LET(_xlpm.x,VLOOKUP(I3933,'2026-01-09_taxon-match'!$A$2:$N$81,4,FALSE),IF(_xlpm.x=0,"",_xlpm.x)))</f>
        <v/>
      </c>
      <c r="K3933" s="15"/>
      <c r="L3933" s="46" t="str">
        <f>IF(I3933="","",_xlfn.LET(_xlpm.x,VLOOKUP(I3933,'2026-01-09_taxon-match'!$A$2:$N$81,3,FALSE),IF(_xlpm.x=0,"",_xlpm.x)))</f>
        <v/>
      </c>
      <c r="M3933" s="46" t="str">
        <f>IF($I3933="","",_xlfn.LET(_xlpm.x,VLOOKUP($I3933,'2026-01-09_taxon-match'!$A$2:$N$81,5,FALSE),IF(_xlpm.x=0,"",_xlpm.x)))</f>
        <v/>
      </c>
      <c r="N3933" s="46" t="str">
        <f>IF($I3933="","",_xlfn.LET(_xlpm.x,VLOOKUP($I3933,'2026-01-09_taxon-match'!$A$2:$N$81,6,FALSE),IF(_xlpm.x=0,"",_xlpm.x)))</f>
        <v/>
      </c>
      <c r="O3933" s="46" t="str">
        <f>IF($I3933="","",_xlfn.LET(_xlpm.x,VLOOKUP($I3933,'2026-01-09_taxon-match'!$A$2:$N$81,7,FALSE),IF(_xlpm.x=0,"",_xlpm.x)))</f>
        <v/>
      </c>
      <c r="P3933" s="46" t="str">
        <f>IF($I3933="","",_xlfn.LET(_xlpm.x,VLOOKUP($I3933,'2026-01-09_taxon-match'!$A$2:$N$81,8,FALSE),IF(_xlpm.x=0,"",_xlpm.x)))</f>
        <v/>
      </c>
      <c r="Q3933" s="46" t="str">
        <f>IF($I3933="","",_xlfn.LET(_xlpm.x,VLOOKUP($I3933,'2026-01-09_taxon-match'!$A$2:$N$81,9,FALSE),IF(_xlpm.x=0,"",_xlpm.x)))</f>
        <v/>
      </c>
      <c r="R3933" s="46" t="str">
        <f>IF($I3933="","",_xlfn.LET(_xlpm.x,VLOOKUP($I3933,'2026-01-09_taxon-match'!$A$2:$N$81,10,FALSE),IF(_xlpm.x=0,"",_xlpm.x)))</f>
        <v/>
      </c>
      <c r="S3933" s="46" t="str">
        <f>IF($I3933="","",_xlfn.LET(_xlpm.x,VLOOKUP($I3933,'2026-01-09_taxon-match'!$A$2:$N$81,11,FALSE),IF(_xlpm.x=0,"",_xlpm.x)))</f>
        <v/>
      </c>
      <c r="T3933" s="46" t="str">
        <f>IF($I3933="","",_xlfn.LET(_xlpm.x,VLOOKUP($I3933,'2026-01-09_taxon-match'!$A$2:$N$81,13,FALSE),IF(_xlpm.x=0,"",_xlpm.x)))</f>
        <v/>
      </c>
      <c r="U3933" s="15"/>
      <c r="V3933" s="46" t="s">
        <v>221</v>
      </c>
      <c r="W3933" s="15"/>
      <c r="X3933" s="15"/>
      <c r="Y3933" s="46" t="str">
        <f>IF(V3933="","",_xlfn.LET(_xlpm.x,VLOOKUP(V3933,'Drop-down_menus'!$D$2:$E$13,2,FALSE),IF(_xlpm.x=0,"",_xlpm.x)))</f>
        <v>https://orcid.org/0000-0002-5199-9817</v>
      </c>
      <c r="Z3933" s="46" t="str">
        <f>IF(W3933="","",_xlfn.LET(_xlpm.x,VLOOKUP(W3933,'Drop-down_menus'!$D$2:$E$13,2,FALSE),IF(_xlpm.x=0,"",_xlpm.x)))</f>
        <v/>
      </c>
      <c r="AA3933" s="46" t="str">
        <f>IF(X3933="","",_xlfn.LET(_xlpm.x,VLOOKUP(X3933,'Drop-down_menus'!$D$2:$E$13,2,FALSE),IF(_xlpm.x=0,"",_xlpm.x)))</f>
        <v/>
      </c>
      <c r="AB3933" s="14" t="s">
        <v>197</v>
      </c>
      <c r="AC3933" s="14"/>
      <c r="AD3933" s="46" t="s">
        <v>222</v>
      </c>
      <c r="AE3933" s="46" t="s">
        <v>28</v>
      </c>
      <c r="AF3933" s="46" t="s">
        <v>42</v>
      </c>
      <c r="AG3933" s="46" t="str">
        <f>IF(AE3933="","",_xlfn.LET(_xlpm.x,VLOOKUP(AE3933,'Drop-down_menus'!$D$2:$E$13,2,FALSE),IF(_xlpm.x=0,"",_xlpm.x)))</f>
        <v>https://orcid.org/0000-0002-9037-7623</v>
      </c>
      <c r="AH3933" s="46" t="str">
        <f>IF(AF3933="","",_xlfn.LET(_xlpm.x,VLOOKUP(AF3933,'Drop-down_menus'!$D$2:$E$13,2,FALSE),IF(_xlpm.x=0,"",_xlpm.x)))</f>
        <v/>
      </c>
    </row>
    <row r="3934" spans="1:34" ht="15" customHeight="1">
      <c r="A3934" s="46">
        <v>2965</v>
      </c>
      <c r="B3934" s="2">
        <v>4989</v>
      </c>
      <c r="C3934" s="2" t="s">
        <v>907</v>
      </c>
      <c r="D3934" s="46" t="b">
        <f>COUNTIF(Events!$B$2:$B$171, C3934) &gt; 0</f>
        <v>1</v>
      </c>
      <c r="E3934" s="15" t="s">
        <v>164</v>
      </c>
      <c r="F3934" s="15" t="s">
        <v>1082</v>
      </c>
      <c r="G3934" s="15"/>
      <c r="H3934" s="15"/>
      <c r="I3934" s="15"/>
      <c r="J3934" s="46" t="str">
        <f>IF(I3934="","",_xlfn.LET(_xlpm.x,VLOOKUP(I3934,'2026-01-09_taxon-match'!$A$2:$N$81,4,FALSE),IF(_xlpm.x=0,"",_xlpm.x)))</f>
        <v/>
      </c>
      <c r="K3934" s="15"/>
      <c r="L3934" s="46" t="str">
        <f>IF(I3934="","",_xlfn.LET(_xlpm.x,VLOOKUP(I3934,'2026-01-09_taxon-match'!$A$2:$N$81,3,FALSE),IF(_xlpm.x=0,"",_xlpm.x)))</f>
        <v/>
      </c>
      <c r="M3934" s="46" t="str">
        <f>IF($I3934="","",_xlfn.LET(_xlpm.x,VLOOKUP($I3934,'2026-01-09_taxon-match'!$A$2:$N$81,5,FALSE),IF(_xlpm.x=0,"",_xlpm.x)))</f>
        <v/>
      </c>
      <c r="N3934" s="46" t="str">
        <f>IF($I3934="","",_xlfn.LET(_xlpm.x,VLOOKUP($I3934,'2026-01-09_taxon-match'!$A$2:$N$81,6,FALSE),IF(_xlpm.x=0,"",_xlpm.x)))</f>
        <v/>
      </c>
      <c r="O3934" s="46" t="str">
        <f>IF($I3934="","",_xlfn.LET(_xlpm.x,VLOOKUP($I3934,'2026-01-09_taxon-match'!$A$2:$N$81,7,FALSE),IF(_xlpm.x=0,"",_xlpm.x)))</f>
        <v/>
      </c>
      <c r="P3934" s="46" t="str">
        <f>IF($I3934="","",_xlfn.LET(_xlpm.x,VLOOKUP($I3934,'2026-01-09_taxon-match'!$A$2:$N$81,8,FALSE),IF(_xlpm.x=0,"",_xlpm.x)))</f>
        <v/>
      </c>
      <c r="Q3934" s="46" t="str">
        <f>IF($I3934="","",_xlfn.LET(_xlpm.x,VLOOKUP($I3934,'2026-01-09_taxon-match'!$A$2:$N$81,9,FALSE),IF(_xlpm.x=0,"",_xlpm.x)))</f>
        <v/>
      </c>
      <c r="R3934" s="46" t="str">
        <f>IF($I3934="","",_xlfn.LET(_xlpm.x,VLOOKUP($I3934,'2026-01-09_taxon-match'!$A$2:$N$81,10,FALSE),IF(_xlpm.x=0,"",_xlpm.x)))</f>
        <v/>
      </c>
      <c r="S3934" s="46" t="str">
        <f>IF($I3934="","",_xlfn.LET(_xlpm.x,VLOOKUP($I3934,'2026-01-09_taxon-match'!$A$2:$N$81,11,FALSE),IF(_xlpm.x=0,"",_xlpm.x)))</f>
        <v/>
      </c>
      <c r="T3934" s="46" t="str">
        <f>IF($I3934="","",_xlfn.LET(_xlpm.x,VLOOKUP($I3934,'2026-01-09_taxon-match'!$A$2:$N$81,13,FALSE),IF(_xlpm.x=0,"",_xlpm.x)))</f>
        <v/>
      </c>
      <c r="U3934" s="15"/>
      <c r="V3934" s="46" t="s">
        <v>221</v>
      </c>
      <c r="W3934" s="15"/>
      <c r="X3934" s="15"/>
      <c r="Y3934" s="46" t="str">
        <f>IF(V3934="","",_xlfn.LET(_xlpm.x,VLOOKUP(V3934,'Drop-down_menus'!$D$2:$E$13,2,FALSE),IF(_xlpm.x=0,"",_xlpm.x)))</f>
        <v>https://orcid.org/0000-0002-5199-9817</v>
      </c>
      <c r="Z3934" s="46" t="str">
        <f>IF(W3934="","",_xlfn.LET(_xlpm.x,VLOOKUP(W3934,'Drop-down_menus'!$D$2:$E$13,2,FALSE),IF(_xlpm.x=0,"",_xlpm.x)))</f>
        <v/>
      </c>
      <c r="AA3934" s="46" t="str">
        <f>IF(X3934="","",_xlfn.LET(_xlpm.x,VLOOKUP(X3934,'Drop-down_menus'!$D$2:$E$13,2,FALSE),IF(_xlpm.x=0,"",_xlpm.x)))</f>
        <v/>
      </c>
      <c r="AB3934" s="14" t="s">
        <v>197</v>
      </c>
      <c r="AC3934" s="14"/>
      <c r="AD3934" s="46" t="s">
        <v>222</v>
      </c>
      <c r="AE3934" s="46" t="s">
        <v>28</v>
      </c>
      <c r="AF3934" s="46" t="s">
        <v>42</v>
      </c>
      <c r="AG3934" s="46" t="str">
        <f>IF(AE3934="","",_xlfn.LET(_xlpm.x,VLOOKUP(AE3934,'Drop-down_menus'!$D$2:$E$13,2,FALSE),IF(_xlpm.x=0,"",_xlpm.x)))</f>
        <v>https://orcid.org/0000-0002-9037-7623</v>
      </c>
      <c r="AH3934" s="46" t="str">
        <f>IF(AF3934="","",_xlfn.LET(_xlpm.x,VLOOKUP(AF3934,'Drop-down_menus'!$D$2:$E$13,2,FALSE),IF(_xlpm.x=0,"",_xlpm.x)))</f>
        <v/>
      </c>
    </row>
    <row r="3935" spans="1:34" ht="15" customHeight="1">
      <c r="A3935" s="46">
        <v>2965</v>
      </c>
      <c r="B3935" s="2">
        <v>4990</v>
      </c>
      <c r="C3935" s="2" t="s">
        <v>907</v>
      </c>
      <c r="D3935" s="46" t="b">
        <f>COUNTIF(Events!$B$2:$B$171, C3935) &gt; 0</f>
        <v>1</v>
      </c>
      <c r="E3935" s="15" t="s">
        <v>164</v>
      </c>
      <c r="F3935" s="15" t="s">
        <v>1082</v>
      </c>
      <c r="G3935" s="15"/>
      <c r="H3935" s="15"/>
      <c r="I3935" s="15"/>
      <c r="J3935" s="46" t="str">
        <f>IF(I3935="","",_xlfn.LET(_xlpm.x,VLOOKUP(I3935,'2026-01-09_taxon-match'!$A$2:$N$81,4,FALSE),IF(_xlpm.x=0,"",_xlpm.x)))</f>
        <v/>
      </c>
      <c r="K3935" s="15"/>
      <c r="L3935" s="46" t="str">
        <f>IF(I3935="","",_xlfn.LET(_xlpm.x,VLOOKUP(I3935,'2026-01-09_taxon-match'!$A$2:$N$81,3,FALSE),IF(_xlpm.x=0,"",_xlpm.x)))</f>
        <v/>
      </c>
      <c r="M3935" s="46" t="str">
        <f>IF($I3935="","",_xlfn.LET(_xlpm.x,VLOOKUP($I3935,'2026-01-09_taxon-match'!$A$2:$N$81,5,FALSE),IF(_xlpm.x=0,"",_xlpm.x)))</f>
        <v/>
      </c>
      <c r="N3935" s="46" t="str">
        <f>IF($I3935="","",_xlfn.LET(_xlpm.x,VLOOKUP($I3935,'2026-01-09_taxon-match'!$A$2:$N$81,6,FALSE),IF(_xlpm.x=0,"",_xlpm.x)))</f>
        <v/>
      </c>
      <c r="O3935" s="46" t="str">
        <f>IF($I3935="","",_xlfn.LET(_xlpm.x,VLOOKUP($I3935,'2026-01-09_taxon-match'!$A$2:$N$81,7,FALSE),IF(_xlpm.x=0,"",_xlpm.x)))</f>
        <v/>
      </c>
      <c r="P3935" s="46" t="str">
        <f>IF($I3935="","",_xlfn.LET(_xlpm.x,VLOOKUP($I3935,'2026-01-09_taxon-match'!$A$2:$N$81,8,FALSE),IF(_xlpm.x=0,"",_xlpm.x)))</f>
        <v/>
      </c>
      <c r="Q3935" s="46" t="str">
        <f>IF($I3935="","",_xlfn.LET(_xlpm.x,VLOOKUP($I3935,'2026-01-09_taxon-match'!$A$2:$N$81,9,FALSE),IF(_xlpm.x=0,"",_xlpm.x)))</f>
        <v/>
      </c>
      <c r="R3935" s="46" t="str">
        <f>IF($I3935="","",_xlfn.LET(_xlpm.x,VLOOKUP($I3935,'2026-01-09_taxon-match'!$A$2:$N$81,10,FALSE),IF(_xlpm.x=0,"",_xlpm.x)))</f>
        <v/>
      </c>
      <c r="S3935" s="46" t="str">
        <f>IF($I3935="","",_xlfn.LET(_xlpm.x,VLOOKUP($I3935,'2026-01-09_taxon-match'!$A$2:$N$81,11,FALSE),IF(_xlpm.x=0,"",_xlpm.x)))</f>
        <v/>
      </c>
      <c r="T3935" s="46" t="str">
        <f>IF($I3935="","",_xlfn.LET(_xlpm.x,VLOOKUP($I3935,'2026-01-09_taxon-match'!$A$2:$N$81,13,FALSE),IF(_xlpm.x=0,"",_xlpm.x)))</f>
        <v/>
      </c>
      <c r="U3935" s="15"/>
      <c r="V3935" s="46" t="s">
        <v>221</v>
      </c>
      <c r="W3935" s="15"/>
      <c r="X3935" s="15"/>
      <c r="Y3935" s="46" t="str">
        <f>IF(V3935="","",_xlfn.LET(_xlpm.x,VLOOKUP(V3935,'Drop-down_menus'!$D$2:$E$13,2,FALSE),IF(_xlpm.x=0,"",_xlpm.x)))</f>
        <v>https://orcid.org/0000-0002-5199-9817</v>
      </c>
      <c r="Z3935" s="46" t="str">
        <f>IF(W3935="","",_xlfn.LET(_xlpm.x,VLOOKUP(W3935,'Drop-down_menus'!$D$2:$E$13,2,FALSE),IF(_xlpm.x=0,"",_xlpm.x)))</f>
        <v/>
      </c>
      <c r="AA3935" s="46" t="str">
        <f>IF(X3935="","",_xlfn.LET(_xlpm.x,VLOOKUP(X3935,'Drop-down_menus'!$D$2:$E$13,2,FALSE),IF(_xlpm.x=0,"",_xlpm.x)))</f>
        <v/>
      </c>
      <c r="AB3935" s="14" t="s">
        <v>197</v>
      </c>
      <c r="AC3935" s="14"/>
      <c r="AD3935" s="46" t="s">
        <v>222</v>
      </c>
      <c r="AE3935" s="46" t="s">
        <v>28</v>
      </c>
      <c r="AF3935" s="46" t="s">
        <v>42</v>
      </c>
      <c r="AG3935" s="46" t="str">
        <f>IF(AE3935="","",_xlfn.LET(_xlpm.x,VLOOKUP(AE3935,'Drop-down_menus'!$D$2:$E$13,2,FALSE),IF(_xlpm.x=0,"",_xlpm.x)))</f>
        <v>https://orcid.org/0000-0002-9037-7623</v>
      </c>
      <c r="AH3935" s="46" t="str">
        <f>IF(AF3935="","",_xlfn.LET(_xlpm.x,VLOOKUP(AF3935,'Drop-down_menus'!$D$2:$E$13,2,FALSE),IF(_xlpm.x=0,"",_xlpm.x)))</f>
        <v/>
      </c>
    </row>
    <row r="3936" spans="1:34" ht="15" customHeight="1">
      <c r="A3936" s="46">
        <v>2965</v>
      </c>
      <c r="B3936" s="2">
        <v>4991</v>
      </c>
      <c r="C3936" s="2" t="s">
        <v>907</v>
      </c>
      <c r="D3936" s="46" t="b">
        <f>COUNTIF(Events!$B$2:$B$171, C3936) &gt; 0</f>
        <v>1</v>
      </c>
      <c r="E3936" s="15" t="s">
        <v>164</v>
      </c>
      <c r="F3936" s="15" t="s">
        <v>1082</v>
      </c>
      <c r="G3936" s="15"/>
      <c r="H3936" s="15"/>
      <c r="I3936" s="15"/>
      <c r="J3936" s="46" t="str">
        <f>IF(I3936="","",_xlfn.LET(_xlpm.x,VLOOKUP(I3936,'2026-01-09_taxon-match'!$A$2:$N$81,4,FALSE),IF(_xlpm.x=0,"",_xlpm.x)))</f>
        <v/>
      </c>
      <c r="K3936" s="15"/>
      <c r="L3936" s="46" t="str">
        <f>IF(I3936="","",_xlfn.LET(_xlpm.x,VLOOKUP(I3936,'2026-01-09_taxon-match'!$A$2:$N$81,3,FALSE),IF(_xlpm.x=0,"",_xlpm.x)))</f>
        <v/>
      </c>
      <c r="M3936" s="46" t="str">
        <f>IF($I3936="","",_xlfn.LET(_xlpm.x,VLOOKUP($I3936,'2026-01-09_taxon-match'!$A$2:$N$81,5,FALSE),IF(_xlpm.x=0,"",_xlpm.x)))</f>
        <v/>
      </c>
      <c r="N3936" s="46" t="str">
        <f>IF($I3936="","",_xlfn.LET(_xlpm.x,VLOOKUP($I3936,'2026-01-09_taxon-match'!$A$2:$N$81,6,FALSE),IF(_xlpm.x=0,"",_xlpm.x)))</f>
        <v/>
      </c>
      <c r="O3936" s="46" t="str">
        <f>IF($I3936="","",_xlfn.LET(_xlpm.x,VLOOKUP($I3936,'2026-01-09_taxon-match'!$A$2:$N$81,7,FALSE),IF(_xlpm.x=0,"",_xlpm.x)))</f>
        <v/>
      </c>
      <c r="P3936" s="46" t="str">
        <f>IF($I3936="","",_xlfn.LET(_xlpm.x,VLOOKUP($I3936,'2026-01-09_taxon-match'!$A$2:$N$81,8,FALSE),IF(_xlpm.x=0,"",_xlpm.x)))</f>
        <v/>
      </c>
      <c r="Q3936" s="46" t="str">
        <f>IF($I3936="","",_xlfn.LET(_xlpm.x,VLOOKUP($I3936,'2026-01-09_taxon-match'!$A$2:$N$81,9,FALSE),IF(_xlpm.x=0,"",_xlpm.x)))</f>
        <v/>
      </c>
      <c r="R3936" s="46" t="str">
        <f>IF($I3936="","",_xlfn.LET(_xlpm.x,VLOOKUP($I3936,'2026-01-09_taxon-match'!$A$2:$N$81,10,FALSE),IF(_xlpm.x=0,"",_xlpm.x)))</f>
        <v/>
      </c>
      <c r="S3936" s="46" t="str">
        <f>IF($I3936="","",_xlfn.LET(_xlpm.x,VLOOKUP($I3936,'2026-01-09_taxon-match'!$A$2:$N$81,11,FALSE),IF(_xlpm.x=0,"",_xlpm.x)))</f>
        <v/>
      </c>
      <c r="T3936" s="46" t="str">
        <f>IF($I3936="","",_xlfn.LET(_xlpm.x,VLOOKUP($I3936,'2026-01-09_taxon-match'!$A$2:$N$81,13,FALSE),IF(_xlpm.x=0,"",_xlpm.x)))</f>
        <v/>
      </c>
      <c r="U3936" s="15"/>
      <c r="V3936" s="46" t="s">
        <v>221</v>
      </c>
      <c r="W3936" s="15"/>
      <c r="X3936" s="15"/>
      <c r="Y3936" s="46" t="str">
        <f>IF(V3936="","",_xlfn.LET(_xlpm.x,VLOOKUP(V3936,'Drop-down_menus'!$D$2:$E$13,2,FALSE),IF(_xlpm.x=0,"",_xlpm.x)))</f>
        <v>https://orcid.org/0000-0002-5199-9817</v>
      </c>
      <c r="Z3936" s="46" t="str">
        <f>IF(W3936="","",_xlfn.LET(_xlpm.x,VLOOKUP(W3936,'Drop-down_menus'!$D$2:$E$13,2,FALSE),IF(_xlpm.x=0,"",_xlpm.x)))</f>
        <v/>
      </c>
      <c r="AA3936" s="46" t="str">
        <f>IF(X3936="","",_xlfn.LET(_xlpm.x,VLOOKUP(X3936,'Drop-down_menus'!$D$2:$E$13,2,FALSE),IF(_xlpm.x=0,"",_xlpm.x)))</f>
        <v/>
      </c>
      <c r="AB3936" s="14" t="s">
        <v>197</v>
      </c>
      <c r="AC3936" s="14"/>
      <c r="AD3936" s="46" t="s">
        <v>222</v>
      </c>
      <c r="AE3936" s="46" t="s">
        <v>28</v>
      </c>
      <c r="AF3936" s="46" t="s">
        <v>42</v>
      </c>
      <c r="AG3936" s="46" t="str">
        <f>IF(AE3936="","",_xlfn.LET(_xlpm.x,VLOOKUP(AE3936,'Drop-down_menus'!$D$2:$E$13,2,FALSE),IF(_xlpm.x=0,"",_xlpm.x)))</f>
        <v>https://orcid.org/0000-0002-9037-7623</v>
      </c>
      <c r="AH3936" s="46" t="str">
        <f>IF(AF3936="","",_xlfn.LET(_xlpm.x,VLOOKUP(AF3936,'Drop-down_menus'!$D$2:$E$13,2,FALSE),IF(_xlpm.x=0,"",_xlpm.x)))</f>
        <v/>
      </c>
    </row>
    <row r="3937" spans="1:34" ht="15" customHeight="1">
      <c r="A3937" s="46">
        <v>2965</v>
      </c>
      <c r="B3937" s="2">
        <v>4992</v>
      </c>
      <c r="C3937" s="2" t="s">
        <v>907</v>
      </c>
      <c r="D3937" s="46" t="b">
        <f>COUNTIF(Events!$B$2:$B$171, C3937) &gt; 0</f>
        <v>1</v>
      </c>
      <c r="E3937" s="15" t="s">
        <v>164</v>
      </c>
      <c r="F3937" s="15" t="s">
        <v>1082</v>
      </c>
      <c r="G3937" s="15"/>
      <c r="H3937" s="15"/>
      <c r="I3937" s="15"/>
      <c r="J3937" s="46" t="str">
        <f>IF(I3937="","",_xlfn.LET(_xlpm.x,VLOOKUP(I3937,'2026-01-09_taxon-match'!$A$2:$N$81,4,FALSE),IF(_xlpm.x=0,"",_xlpm.x)))</f>
        <v/>
      </c>
      <c r="K3937" s="15"/>
      <c r="L3937" s="46" t="str">
        <f>IF(I3937="","",_xlfn.LET(_xlpm.x,VLOOKUP(I3937,'2026-01-09_taxon-match'!$A$2:$N$81,3,FALSE),IF(_xlpm.x=0,"",_xlpm.x)))</f>
        <v/>
      </c>
      <c r="M3937" s="46" t="str">
        <f>IF($I3937="","",_xlfn.LET(_xlpm.x,VLOOKUP($I3937,'2026-01-09_taxon-match'!$A$2:$N$81,5,FALSE),IF(_xlpm.x=0,"",_xlpm.x)))</f>
        <v/>
      </c>
      <c r="N3937" s="46" t="str">
        <f>IF($I3937="","",_xlfn.LET(_xlpm.x,VLOOKUP($I3937,'2026-01-09_taxon-match'!$A$2:$N$81,6,FALSE),IF(_xlpm.x=0,"",_xlpm.x)))</f>
        <v/>
      </c>
      <c r="O3937" s="46" t="str">
        <f>IF($I3937="","",_xlfn.LET(_xlpm.x,VLOOKUP($I3937,'2026-01-09_taxon-match'!$A$2:$N$81,7,FALSE),IF(_xlpm.x=0,"",_xlpm.x)))</f>
        <v/>
      </c>
      <c r="P3937" s="46" t="str">
        <f>IF($I3937="","",_xlfn.LET(_xlpm.x,VLOOKUP($I3937,'2026-01-09_taxon-match'!$A$2:$N$81,8,FALSE),IF(_xlpm.x=0,"",_xlpm.x)))</f>
        <v/>
      </c>
      <c r="Q3937" s="46" t="str">
        <f>IF($I3937="","",_xlfn.LET(_xlpm.x,VLOOKUP($I3937,'2026-01-09_taxon-match'!$A$2:$N$81,9,FALSE),IF(_xlpm.x=0,"",_xlpm.x)))</f>
        <v/>
      </c>
      <c r="R3937" s="46" t="str">
        <f>IF($I3937="","",_xlfn.LET(_xlpm.x,VLOOKUP($I3937,'2026-01-09_taxon-match'!$A$2:$N$81,10,FALSE),IF(_xlpm.x=0,"",_xlpm.x)))</f>
        <v/>
      </c>
      <c r="S3937" s="46" t="str">
        <f>IF($I3937="","",_xlfn.LET(_xlpm.x,VLOOKUP($I3937,'2026-01-09_taxon-match'!$A$2:$N$81,11,FALSE),IF(_xlpm.x=0,"",_xlpm.x)))</f>
        <v/>
      </c>
      <c r="T3937" s="46" t="str">
        <f>IF($I3937="","",_xlfn.LET(_xlpm.x,VLOOKUP($I3937,'2026-01-09_taxon-match'!$A$2:$N$81,13,FALSE),IF(_xlpm.x=0,"",_xlpm.x)))</f>
        <v/>
      </c>
      <c r="U3937" s="15"/>
      <c r="V3937" s="46" t="s">
        <v>221</v>
      </c>
      <c r="W3937" s="15"/>
      <c r="X3937" s="15"/>
      <c r="Y3937" s="46" t="str">
        <f>IF(V3937="","",_xlfn.LET(_xlpm.x,VLOOKUP(V3937,'Drop-down_menus'!$D$2:$E$13,2,FALSE),IF(_xlpm.x=0,"",_xlpm.x)))</f>
        <v>https://orcid.org/0000-0002-5199-9817</v>
      </c>
      <c r="Z3937" s="46" t="str">
        <f>IF(W3937="","",_xlfn.LET(_xlpm.x,VLOOKUP(W3937,'Drop-down_menus'!$D$2:$E$13,2,FALSE),IF(_xlpm.x=0,"",_xlpm.x)))</f>
        <v/>
      </c>
      <c r="AA3937" s="46" t="str">
        <f>IF(X3937="","",_xlfn.LET(_xlpm.x,VLOOKUP(X3937,'Drop-down_menus'!$D$2:$E$13,2,FALSE),IF(_xlpm.x=0,"",_xlpm.x)))</f>
        <v/>
      </c>
      <c r="AB3937" s="14" t="s">
        <v>197</v>
      </c>
      <c r="AC3937" s="14"/>
      <c r="AD3937" s="46" t="s">
        <v>222</v>
      </c>
      <c r="AE3937" s="46" t="s">
        <v>28</v>
      </c>
      <c r="AF3937" s="46" t="s">
        <v>42</v>
      </c>
      <c r="AG3937" s="46" t="str">
        <f>IF(AE3937="","",_xlfn.LET(_xlpm.x,VLOOKUP(AE3937,'Drop-down_menus'!$D$2:$E$13,2,FALSE),IF(_xlpm.x=0,"",_xlpm.x)))</f>
        <v>https://orcid.org/0000-0002-9037-7623</v>
      </c>
      <c r="AH3937" s="46" t="str">
        <f>IF(AF3937="","",_xlfn.LET(_xlpm.x,VLOOKUP(AF3937,'Drop-down_menus'!$D$2:$E$13,2,FALSE),IF(_xlpm.x=0,"",_xlpm.x)))</f>
        <v/>
      </c>
    </row>
    <row r="3938" spans="1:34" ht="15" customHeight="1">
      <c r="A3938" s="46">
        <v>2965</v>
      </c>
      <c r="B3938" s="2">
        <v>4993</v>
      </c>
      <c r="C3938" s="2" t="s">
        <v>907</v>
      </c>
      <c r="D3938" s="46" t="b">
        <f>COUNTIF(Events!$B$2:$B$171, C3938) &gt; 0</f>
        <v>1</v>
      </c>
      <c r="E3938" s="15" t="s">
        <v>525</v>
      </c>
      <c r="F3938" s="15" t="s">
        <v>1082</v>
      </c>
      <c r="G3938" s="15"/>
      <c r="H3938" s="15"/>
      <c r="I3938" s="15"/>
      <c r="J3938" s="46" t="str">
        <f>IF(I3938="","",_xlfn.LET(_xlpm.x,VLOOKUP(I3938,'2026-01-09_taxon-match'!$A$2:$N$81,4,FALSE),IF(_xlpm.x=0,"",_xlpm.x)))</f>
        <v/>
      </c>
      <c r="K3938" s="15"/>
      <c r="L3938" s="46" t="str">
        <f>IF(I3938="","",_xlfn.LET(_xlpm.x,VLOOKUP(I3938,'2026-01-09_taxon-match'!$A$2:$N$81,3,FALSE),IF(_xlpm.x=0,"",_xlpm.x)))</f>
        <v/>
      </c>
      <c r="M3938" s="46" t="str">
        <f>IF($I3938="","",_xlfn.LET(_xlpm.x,VLOOKUP($I3938,'2026-01-09_taxon-match'!$A$2:$N$81,5,FALSE),IF(_xlpm.x=0,"",_xlpm.x)))</f>
        <v/>
      </c>
      <c r="N3938" s="46" t="str">
        <f>IF($I3938="","",_xlfn.LET(_xlpm.x,VLOOKUP($I3938,'2026-01-09_taxon-match'!$A$2:$N$81,6,FALSE),IF(_xlpm.x=0,"",_xlpm.x)))</f>
        <v/>
      </c>
      <c r="O3938" s="46" t="str">
        <f>IF($I3938="","",_xlfn.LET(_xlpm.x,VLOOKUP($I3938,'2026-01-09_taxon-match'!$A$2:$N$81,7,FALSE),IF(_xlpm.x=0,"",_xlpm.x)))</f>
        <v/>
      </c>
      <c r="P3938" s="46" t="str">
        <f>IF($I3938="","",_xlfn.LET(_xlpm.x,VLOOKUP($I3938,'2026-01-09_taxon-match'!$A$2:$N$81,8,FALSE),IF(_xlpm.x=0,"",_xlpm.x)))</f>
        <v/>
      </c>
      <c r="Q3938" s="46" t="str">
        <f>IF($I3938="","",_xlfn.LET(_xlpm.x,VLOOKUP($I3938,'2026-01-09_taxon-match'!$A$2:$N$81,9,FALSE),IF(_xlpm.x=0,"",_xlpm.x)))</f>
        <v/>
      </c>
      <c r="R3938" s="46" t="str">
        <f>IF($I3938="","",_xlfn.LET(_xlpm.x,VLOOKUP($I3938,'2026-01-09_taxon-match'!$A$2:$N$81,10,FALSE),IF(_xlpm.x=0,"",_xlpm.x)))</f>
        <v/>
      </c>
      <c r="S3938" s="46" t="str">
        <f>IF($I3938="","",_xlfn.LET(_xlpm.x,VLOOKUP($I3938,'2026-01-09_taxon-match'!$A$2:$N$81,11,FALSE),IF(_xlpm.x=0,"",_xlpm.x)))</f>
        <v/>
      </c>
      <c r="T3938" s="46" t="str">
        <f>IF($I3938="","",_xlfn.LET(_xlpm.x,VLOOKUP($I3938,'2026-01-09_taxon-match'!$A$2:$N$81,13,FALSE),IF(_xlpm.x=0,"",_xlpm.x)))</f>
        <v/>
      </c>
      <c r="U3938" s="15"/>
      <c r="V3938" s="46" t="s">
        <v>221</v>
      </c>
      <c r="W3938" s="15"/>
      <c r="X3938" s="15"/>
      <c r="Y3938" s="46" t="str">
        <f>IF(V3938="","",_xlfn.LET(_xlpm.x,VLOOKUP(V3938,'Drop-down_menus'!$D$2:$E$13,2,FALSE),IF(_xlpm.x=0,"",_xlpm.x)))</f>
        <v>https://orcid.org/0000-0002-5199-9817</v>
      </c>
      <c r="Z3938" s="46" t="str">
        <f>IF(W3938="","",_xlfn.LET(_xlpm.x,VLOOKUP(W3938,'Drop-down_menus'!$D$2:$E$13,2,FALSE),IF(_xlpm.x=0,"",_xlpm.x)))</f>
        <v/>
      </c>
      <c r="AA3938" s="46" t="str">
        <f>IF(X3938="","",_xlfn.LET(_xlpm.x,VLOOKUP(X3938,'Drop-down_menus'!$D$2:$E$13,2,FALSE),IF(_xlpm.x=0,"",_xlpm.x)))</f>
        <v/>
      </c>
      <c r="AB3938" s="14" t="s">
        <v>519</v>
      </c>
      <c r="AC3938" s="14" t="s">
        <v>526</v>
      </c>
      <c r="AD3938" s="46" t="s">
        <v>222</v>
      </c>
      <c r="AE3938" s="46" t="s">
        <v>28</v>
      </c>
      <c r="AF3938" s="46" t="s">
        <v>42</v>
      </c>
      <c r="AG3938" s="46" t="str">
        <f>IF(AE3938="","",_xlfn.LET(_xlpm.x,VLOOKUP(AE3938,'Drop-down_menus'!$D$2:$E$13,2,FALSE),IF(_xlpm.x=0,"",_xlpm.x)))</f>
        <v>https://orcid.org/0000-0002-9037-7623</v>
      </c>
      <c r="AH3938" s="46" t="str">
        <f>IF(AF3938="","",_xlfn.LET(_xlpm.x,VLOOKUP(AF3938,'Drop-down_menus'!$D$2:$E$13,2,FALSE),IF(_xlpm.x=0,"",_xlpm.x)))</f>
        <v/>
      </c>
    </row>
    <row r="3939" spans="1:34" ht="15" customHeight="1">
      <c r="A3939" s="46">
        <v>2965</v>
      </c>
      <c r="B3939" s="2">
        <v>4994</v>
      </c>
      <c r="C3939" s="2" t="s">
        <v>907</v>
      </c>
      <c r="D3939" s="46" t="b">
        <f>COUNTIF(Events!$B$2:$B$171, C3939) &gt; 0</f>
        <v>1</v>
      </c>
      <c r="E3939" s="46" t="s">
        <v>215</v>
      </c>
      <c r="F3939" s="15" t="s">
        <v>1082</v>
      </c>
      <c r="G3939" s="15"/>
      <c r="H3939" s="15"/>
      <c r="I3939" s="15"/>
      <c r="J3939" s="46" t="str">
        <f>IF(I3939="","",_xlfn.LET(_xlpm.x,VLOOKUP(I3939,'2026-01-09_taxon-match'!$A$2:$N$81,4,FALSE),IF(_xlpm.x=0,"",_xlpm.x)))</f>
        <v/>
      </c>
      <c r="K3939" s="15"/>
      <c r="L3939" s="46" t="str">
        <f>IF(I3939="","",_xlfn.LET(_xlpm.x,VLOOKUP(I3939,'2026-01-09_taxon-match'!$A$2:$N$81,3,FALSE),IF(_xlpm.x=0,"",_xlpm.x)))</f>
        <v/>
      </c>
      <c r="M3939" s="46" t="str">
        <f>IF($I3939="","",_xlfn.LET(_xlpm.x,VLOOKUP($I3939,'2026-01-09_taxon-match'!$A$2:$N$81,5,FALSE),IF(_xlpm.x=0,"",_xlpm.x)))</f>
        <v/>
      </c>
      <c r="N3939" s="46" t="str">
        <f>IF($I3939="","",_xlfn.LET(_xlpm.x,VLOOKUP($I3939,'2026-01-09_taxon-match'!$A$2:$N$81,6,FALSE),IF(_xlpm.x=0,"",_xlpm.x)))</f>
        <v/>
      </c>
      <c r="O3939" s="46" t="str">
        <f>IF($I3939="","",_xlfn.LET(_xlpm.x,VLOOKUP($I3939,'2026-01-09_taxon-match'!$A$2:$N$81,7,FALSE),IF(_xlpm.x=0,"",_xlpm.x)))</f>
        <v/>
      </c>
      <c r="P3939" s="46" t="str">
        <f>IF($I3939="","",_xlfn.LET(_xlpm.x,VLOOKUP($I3939,'2026-01-09_taxon-match'!$A$2:$N$81,8,FALSE),IF(_xlpm.x=0,"",_xlpm.x)))</f>
        <v/>
      </c>
      <c r="Q3939" s="46" t="str">
        <f>IF($I3939="","",_xlfn.LET(_xlpm.x,VLOOKUP($I3939,'2026-01-09_taxon-match'!$A$2:$N$81,9,FALSE),IF(_xlpm.x=0,"",_xlpm.x)))</f>
        <v/>
      </c>
      <c r="R3939" s="46" t="str">
        <f>IF($I3939="","",_xlfn.LET(_xlpm.x,VLOOKUP($I3939,'2026-01-09_taxon-match'!$A$2:$N$81,10,FALSE),IF(_xlpm.x=0,"",_xlpm.x)))</f>
        <v/>
      </c>
      <c r="S3939" s="46" t="str">
        <f>IF($I3939="","",_xlfn.LET(_xlpm.x,VLOOKUP($I3939,'2026-01-09_taxon-match'!$A$2:$N$81,11,FALSE),IF(_xlpm.x=0,"",_xlpm.x)))</f>
        <v/>
      </c>
      <c r="T3939" s="46" t="str">
        <f>IF($I3939="","",_xlfn.LET(_xlpm.x,VLOOKUP($I3939,'2026-01-09_taxon-match'!$A$2:$N$81,13,FALSE),IF(_xlpm.x=0,"",_xlpm.x)))</f>
        <v/>
      </c>
      <c r="U3939" s="15"/>
      <c r="V3939" s="46" t="s">
        <v>221</v>
      </c>
      <c r="W3939" s="15"/>
      <c r="X3939" s="15"/>
      <c r="Y3939" s="46" t="str">
        <f>IF(V3939="","",_xlfn.LET(_xlpm.x,VLOOKUP(V3939,'Drop-down_menus'!$D$2:$E$13,2,FALSE),IF(_xlpm.x=0,"",_xlpm.x)))</f>
        <v>https://orcid.org/0000-0002-5199-9817</v>
      </c>
      <c r="Z3939" s="46" t="str">
        <f>IF(W3939="","",_xlfn.LET(_xlpm.x,VLOOKUP(W3939,'Drop-down_menus'!$D$2:$E$13,2,FALSE),IF(_xlpm.x=0,"",_xlpm.x)))</f>
        <v/>
      </c>
      <c r="AA3939" s="46" t="str">
        <f>IF(X3939="","",_xlfn.LET(_xlpm.x,VLOOKUP(X3939,'Drop-down_menus'!$D$2:$E$13,2,FALSE),IF(_xlpm.x=0,"",_xlpm.x)))</f>
        <v/>
      </c>
      <c r="AB3939" s="14" t="s">
        <v>519</v>
      </c>
      <c r="AC3939" s="14" t="s">
        <v>520</v>
      </c>
      <c r="AD3939" s="46" t="s">
        <v>222</v>
      </c>
      <c r="AE3939" s="46" t="s">
        <v>28</v>
      </c>
      <c r="AF3939" s="46" t="s">
        <v>42</v>
      </c>
      <c r="AG3939" s="46" t="str">
        <f>IF(AE3939="","",_xlfn.LET(_xlpm.x,VLOOKUP(AE3939,'Drop-down_menus'!$D$2:$E$13,2,FALSE),IF(_xlpm.x=0,"",_xlpm.x)))</f>
        <v>https://orcid.org/0000-0002-9037-7623</v>
      </c>
      <c r="AH3939" s="46" t="str">
        <f>IF(AF3939="","",_xlfn.LET(_xlpm.x,VLOOKUP(AF3939,'Drop-down_menus'!$D$2:$E$13,2,FALSE),IF(_xlpm.x=0,"",_xlpm.x)))</f>
        <v/>
      </c>
    </row>
    <row r="3940" spans="1:34" ht="15" customHeight="1">
      <c r="A3940" s="46">
        <v>2965</v>
      </c>
      <c r="B3940" s="2">
        <v>4995</v>
      </c>
      <c r="C3940" s="2" t="s">
        <v>907</v>
      </c>
      <c r="D3940" s="46" t="b">
        <f>COUNTIF(Events!$B$2:$B$171, C3940) &gt; 0</f>
        <v>1</v>
      </c>
      <c r="E3940" s="46" t="s">
        <v>215</v>
      </c>
      <c r="F3940" s="15" t="s">
        <v>524</v>
      </c>
      <c r="G3940" s="15"/>
      <c r="H3940" s="15"/>
      <c r="I3940" s="15"/>
      <c r="J3940" s="46" t="str">
        <f>IF(I3940="","",_xlfn.LET(_xlpm.x,VLOOKUP(I3940,'2026-01-09_taxon-match'!$A$2:$N$81,4,FALSE),IF(_xlpm.x=0,"",_xlpm.x)))</f>
        <v/>
      </c>
      <c r="K3940" s="15"/>
      <c r="L3940" s="46" t="str">
        <f>IF(I3940="","",_xlfn.LET(_xlpm.x,VLOOKUP(I3940,'2026-01-09_taxon-match'!$A$2:$N$81,3,FALSE),IF(_xlpm.x=0,"",_xlpm.x)))</f>
        <v/>
      </c>
      <c r="M3940" s="46" t="str">
        <f>IF($I3940="","",_xlfn.LET(_xlpm.x,VLOOKUP($I3940,'2026-01-09_taxon-match'!$A$2:$N$81,5,FALSE),IF(_xlpm.x=0,"",_xlpm.x)))</f>
        <v/>
      </c>
      <c r="N3940" s="46" t="str">
        <f>IF($I3940="","",_xlfn.LET(_xlpm.x,VLOOKUP($I3940,'2026-01-09_taxon-match'!$A$2:$N$81,6,FALSE),IF(_xlpm.x=0,"",_xlpm.x)))</f>
        <v/>
      </c>
      <c r="O3940" s="46" t="str">
        <f>IF($I3940="","",_xlfn.LET(_xlpm.x,VLOOKUP($I3940,'2026-01-09_taxon-match'!$A$2:$N$81,7,FALSE),IF(_xlpm.x=0,"",_xlpm.x)))</f>
        <v/>
      </c>
      <c r="P3940" s="46" t="str">
        <f>IF($I3940="","",_xlfn.LET(_xlpm.x,VLOOKUP($I3940,'2026-01-09_taxon-match'!$A$2:$N$81,8,FALSE),IF(_xlpm.x=0,"",_xlpm.x)))</f>
        <v/>
      </c>
      <c r="Q3940" s="46" t="str">
        <f>IF($I3940="","",_xlfn.LET(_xlpm.x,VLOOKUP($I3940,'2026-01-09_taxon-match'!$A$2:$N$81,9,FALSE),IF(_xlpm.x=0,"",_xlpm.x)))</f>
        <v/>
      </c>
      <c r="R3940" s="46" t="str">
        <f>IF($I3940="","",_xlfn.LET(_xlpm.x,VLOOKUP($I3940,'2026-01-09_taxon-match'!$A$2:$N$81,10,FALSE),IF(_xlpm.x=0,"",_xlpm.x)))</f>
        <v/>
      </c>
      <c r="S3940" s="46" t="str">
        <f>IF($I3940="","",_xlfn.LET(_xlpm.x,VLOOKUP($I3940,'2026-01-09_taxon-match'!$A$2:$N$81,11,FALSE),IF(_xlpm.x=0,"",_xlpm.x)))</f>
        <v/>
      </c>
      <c r="T3940" s="46" t="str">
        <f>IF($I3940="","",_xlfn.LET(_xlpm.x,VLOOKUP($I3940,'2026-01-09_taxon-match'!$A$2:$N$81,13,FALSE),IF(_xlpm.x=0,"",_xlpm.x)))</f>
        <v/>
      </c>
      <c r="U3940" s="15"/>
      <c r="V3940" s="46" t="s">
        <v>221</v>
      </c>
      <c r="W3940" s="15"/>
      <c r="X3940" s="15"/>
      <c r="Y3940" s="46" t="str">
        <f>IF(V3940="","",_xlfn.LET(_xlpm.x,VLOOKUP(V3940,'Drop-down_menus'!$D$2:$E$13,2,FALSE),IF(_xlpm.x=0,"",_xlpm.x)))</f>
        <v>https://orcid.org/0000-0002-5199-9817</v>
      </c>
      <c r="Z3940" s="46" t="str">
        <f>IF(W3940="","",_xlfn.LET(_xlpm.x,VLOOKUP(W3940,'Drop-down_menus'!$D$2:$E$13,2,FALSE),IF(_xlpm.x=0,"",_xlpm.x)))</f>
        <v/>
      </c>
      <c r="AA3940" s="46" t="str">
        <f>IF(X3940="","",_xlfn.LET(_xlpm.x,VLOOKUP(X3940,'Drop-down_menus'!$D$2:$E$13,2,FALSE),IF(_xlpm.x=0,"",_xlpm.x)))</f>
        <v/>
      </c>
      <c r="AB3940" s="14" t="s">
        <v>519</v>
      </c>
      <c r="AC3940" s="14" t="s">
        <v>522</v>
      </c>
      <c r="AD3940" s="46" t="s">
        <v>222</v>
      </c>
      <c r="AE3940" s="46" t="s">
        <v>28</v>
      </c>
      <c r="AF3940" s="46" t="s">
        <v>42</v>
      </c>
      <c r="AG3940" s="46" t="str">
        <f>IF(AE3940="","",_xlfn.LET(_xlpm.x,VLOOKUP(AE3940,'Drop-down_menus'!$D$2:$E$13,2,FALSE),IF(_xlpm.x=0,"",_xlpm.x)))</f>
        <v>https://orcid.org/0000-0002-9037-7623</v>
      </c>
      <c r="AH3940" s="46" t="str">
        <f>IF(AF3940="","",_xlfn.LET(_xlpm.x,VLOOKUP(AF3940,'Drop-down_menus'!$D$2:$E$13,2,FALSE),IF(_xlpm.x=0,"",_xlpm.x)))</f>
        <v/>
      </c>
    </row>
    <row r="3941" spans="1:34" ht="15" customHeight="1">
      <c r="A3941" s="46">
        <v>2965</v>
      </c>
      <c r="B3941" s="2">
        <v>4996</v>
      </c>
      <c r="C3941" s="2" t="s">
        <v>907</v>
      </c>
      <c r="D3941" s="46" t="b">
        <f>COUNTIF(Events!$B$2:$B$171, C3941) &gt; 0</f>
        <v>1</v>
      </c>
      <c r="E3941" s="46" t="s">
        <v>215</v>
      </c>
      <c r="F3941" s="15" t="s">
        <v>524</v>
      </c>
      <c r="G3941" s="15"/>
      <c r="H3941" s="15"/>
      <c r="I3941" s="15"/>
      <c r="J3941" s="46" t="str">
        <f>IF(I3941="","",_xlfn.LET(_xlpm.x,VLOOKUP(I3941,'2026-01-09_taxon-match'!$A$2:$N$81,4,FALSE),IF(_xlpm.x=0,"",_xlpm.x)))</f>
        <v/>
      </c>
      <c r="K3941" s="15"/>
      <c r="L3941" s="46" t="str">
        <f>IF(I3941="","",_xlfn.LET(_xlpm.x,VLOOKUP(I3941,'2026-01-09_taxon-match'!$A$2:$N$81,3,FALSE),IF(_xlpm.x=0,"",_xlpm.x)))</f>
        <v/>
      </c>
      <c r="M3941" s="46" t="str">
        <f>IF($I3941="","",_xlfn.LET(_xlpm.x,VLOOKUP($I3941,'2026-01-09_taxon-match'!$A$2:$N$81,5,FALSE),IF(_xlpm.x=0,"",_xlpm.x)))</f>
        <v/>
      </c>
      <c r="N3941" s="46" t="str">
        <f>IF($I3941="","",_xlfn.LET(_xlpm.x,VLOOKUP($I3941,'2026-01-09_taxon-match'!$A$2:$N$81,6,FALSE),IF(_xlpm.x=0,"",_xlpm.x)))</f>
        <v/>
      </c>
      <c r="O3941" s="46" t="str">
        <f>IF($I3941="","",_xlfn.LET(_xlpm.x,VLOOKUP($I3941,'2026-01-09_taxon-match'!$A$2:$N$81,7,FALSE),IF(_xlpm.x=0,"",_xlpm.x)))</f>
        <v/>
      </c>
      <c r="P3941" s="46" t="str">
        <f>IF($I3941="","",_xlfn.LET(_xlpm.x,VLOOKUP($I3941,'2026-01-09_taxon-match'!$A$2:$N$81,8,FALSE),IF(_xlpm.x=0,"",_xlpm.x)))</f>
        <v/>
      </c>
      <c r="Q3941" s="46" t="str">
        <f>IF($I3941="","",_xlfn.LET(_xlpm.x,VLOOKUP($I3941,'2026-01-09_taxon-match'!$A$2:$N$81,9,FALSE),IF(_xlpm.x=0,"",_xlpm.x)))</f>
        <v/>
      </c>
      <c r="R3941" s="46" t="str">
        <f>IF($I3941="","",_xlfn.LET(_xlpm.x,VLOOKUP($I3941,'2026-01-09_taxon-match'!$A$2:$N$81,10,FALSE),IF(_xlpm.x=0,"",_xlpm.x)))</f>
        <v/>
      </c>
      <c r="S3941" s="46" t="str">
        <f>IF($I3941="","",_xlfn.LET(_xlpm.x,VLOOKUP($I3941,'2026-01-09_taxon-match'!$A$2:$N$81,11,FALSE),IF(_xlpm.x=0,"",_xlpm.x)))</f>
        <v/>
      </c>
      <c r="T3941" s="46" t="str">
        <f>IF($I3941="","",_xlfn.LET(_xlpm.x,VLOOKUP($I3941,'2026-01-09_taxon-match'!$A$2:$N$81,13,FALSE),IF(_xlpm.x=0,"",_xlpm.x)))</f>
        <v/>
      </c>
      <c r="U3941" s="15"/>
      <c r="V3941" s="46" t="s">
        <v>221</v>
      </c>
      <c r="W3941" s="15"/>
      <c r="X3941" s="15"/>
      <c r="Y3941" s="46" t="str">
        <f>IF(V3941="","",_xlfn.LET(_xlpm.x,VLOOKUP(V3941,'Drop-down_menus'!$D$2:$E$13,2,FALSE),IF(_xlpm.x=0,"",_xlpm.x)))</f>
        <v>https://orcid.org/0000-0002-5199-9817</v>
      </c>
      <c r="Z3941" s="46" t="str">
        <f>IF(W3941="","",_xlfn.LET(_xlpm.x,VLOOKUP(W3941,'Drop-down_menus'!$D$2:$E$13,2,FALSE),IF(_xlpm.x=0,"",_xlpm.x)))</f>
        <v/>
      </c>
      <c r="AA3941" s="46" t="str">
        <f>IF(X3941="","",_xlfn.LET(_xlpm.x,VLOOKUP(X3941,'Drop-down_menus'!$D$2:$E$13,2,FALSE),IF(_xlpm.x=0,"",_xlpm.x)))</f>
        <v/>
      </c>
      <c r="AB3941" s="14" t="s">
        <v>519</v>
      </c>
      <c r="AC3941" s="14" t="s">
        <v>522</v>
      </c>
      <c r="AD3941" s="46" t="s">
        <v>222</v>
      </c>
      <c r="AE3941" s="46" t="s">
        <v>28</v>
      </c>
      <c r="AF3941" s="46" t="s">
        <v>42</v>
      </c>
      <c r="AG3941" s="46" t="str">
        <f>IF(AE3941="","",_xlfn.LET(_xlpm.x,VLOOKUP(AE3941,'Drop-down_menus'!$D$2:$E$13,2,FALSE),IF(_xlpm.x=0,"",_xlpm.x)))</f>
        <v>https://orcid.org/0000-0002-9037-7623</v>
      </c>
      <c r="AH3941" s="46" t="str">
        <f>IF(AF3941="","",_xlfn.LET(_xlpm.x,VLOOKUP(AF3941,'Drop-down_menus'!$D$2:$E$13,2,FALSE),IF(_xlpm.x=0,"",_xlpm.x)))</f>
        <v/>
      </c>
    </row>
    <row r="3942" spans="1:34" ht="15" customHeight="1">
      <c r="A3942" s="46">
        <v>2965</v>
      </c>
      <c r="B3942" s="2">
        <v>4997</v>
      </c>
      <c r="C3942" s="2" t="s">
        <v>907</v>
      </c>
      <c r="D3942" s="46" t="b">
        <f>COUNTIF(Events!$B$2:$B$171, C3942) &gt; 0</f>
        <v>1</v>
      </c>
      <c r="E3942" s="46" t="s">
        <v>215</v>
      </c>
      <c r="F3942" s="15" t="s">
        <v>524</v>
      </c>
      <c r="G3942" s="15"/>
      <c r="H3942" s="15"/>
      <c r="I3942" s="15"/>
      <c r="J3942" s="46" t="str">
        <f>IF(I3942="","",_xlfn.LET(_xlpm.x,VLOOKUP(I3942,'2026-01-09_taxon-match'!$A$2:$N$81,4,FALSE),IF(_xlpm.x=0,"",_xlpm.x)))</f>
        <v/>
      </c>
      <c r="K3942" s="15"/>
      <c r="L3942" s="46" t="str">
        <f>IF(I3942="","",_xlfn.LET(_xlpm.x,VLOOKUP(I3942,'2026-01-09_taxon-match'!$A$2:$N$81,3,FALSE),IF(_xlpm.x=0,"",_xlpm.x)))</f>
        <v/>
      </c>
      <c r="M3942" s="46" t="str">
        <f>IF($I3942="","",_xlfn.LET(_xlpm.x,VLOOKUP($I3942,'2026-01-09_taxon-match'!$A$2:$N$81,5,FALSE),IF(_xlpm.x=0,"",_xlpm.x)))</f>
        <v/>
      </c>
      <c r="N3942" s="46" t="str">
        <f>IF($I3942="","",_xlfn.LET(_xlpm.x,VLOOKUP($I3942,'2026-01-09_taxon-match'!$A$2:$N$81,6,FALSE),IF(_xlpm.x=0,"",_xlpm.x)))</f>
        <v/>
      </c>
      <c r="O3942" s="46" t="str">
        <f>IF($I3942="","",_xlfn.LET(_xlpm.x,VLOOKUP($I3942,'2026-01-09_taxon-match'!$A$2:$N$81,7,FALSE),IF(_xlpm.x=0,"",_xlpm.x)))</f>
        <v/>
      </c>
      <c r="P3942" s="46" t="str">
        <f>IF($I3942="","",_xlfn.LET(_xlpm.x,VLOOKUP($I3942,'2026-01-09_taxon-match'!$A$2:$N$81,8,FALSE),IF(_xlpm.x=0,"",_xlpm.x)))</f>
        <v/>
      </c>
      <c r="Q3942" s="46" t="str">
        <f>IF($I3942="","",_xlfn.LET(_xlpm.x,VLOOKUP($I3942,'2026-01-09_taxon-match'!$A$2:$N$81,9,FALSE),IF(_xlpm.x=0,"",_xlpm.x)))</f>
        <v/>
      </c>
      <c r="R3942" s="46" t="str">
        <f>IF($I3942="","",_xlfn.LET(_xlpm.x,VLOOKUP($I3942,'2026-01-09_taxon-match'!$A$2:$N$81,10,FALSE),IF(_xlpm.x=0,"",_xlpm.x)))</f>
        <v/>
      </c>
      <c r="S3942" s="46" t="str">
        <f>IF($I3942="","",_xlfn.LET(_xlpm.x,VLOOKUP($I3942,'2026-01-09_taxon-match'!$A$2:$N$81,11,FALSE),IF(_xlpm.x=0,"",_xlpm.x)))</f>
        <v/>
      </c>
      <c r="T3942" s="46" t="str">
        <f>IF($I3942="","",_xlfn.LET(_xlpm.x,VLOOKUP($I3942,'2026-01-09_taxon-match'!$A$2:$N$81,13,FALSE),IF(_xlpm.x=0,"",_xlpm.x)))</f>
        <v/>
      </c>
      <c r="U3942" s="15"/>
      <c r="V3942" s="46" t="s">
        <v>221</v>
      </c>
      <c r="W3942" s="15"/>
      <c r="X3942" s="15"/>
      <c r="Y3942" s="46" t="str">
        <f>IF(V3942="","",_xlfn.LET(_xlpm.x,VLOOKUP(V3942,'Drop-down_menus'!$D$2:$E$13,2,FALSE),IF(_xlpm.x=0,"",_xlpm.x)))</f>
        <v>https://orcid.org/0000-0002-5199-9817</v>
      </c>
      <c r="Z3942" s="46" t="str">
        <f>IF(W3942="","",_xlfn.LET(_xlpm.x,VLOOKUP(W3942,'Drop-down_menus'!$D$2:$E$13,2,FALSE),IF(_xlpm.x=0,"",_xlpm.x)))</f>
        <v/>
      </c>
      <c r="AA3942" s="46" t="str">
        <f>IF(X3942="","",_xlfn.LET(_xlpm.x,VLOOKUP(X3942,'Drop-down_menus'!$D$2:$E$13,2,FALSE),IF(_xlpm.x=0,"",_xlpm.x)))</f>
        <v/>
      </c>
      <c r="AB3942" s="14" t="s">
        <v>519</v>
      </c>
      <c r="AC3942" s="14" t="s">
        <v>522</v>
      </c>
      <c r="AD3942" s="46" t="s">
        <v>222</v>
      </c>
      <c r="AE3942" s="46" t="s">
        <v>28</v>
      </c>
      <c r="AF3942" s="46" t="s">
        <v>42</v>
      </c>
      <c r="AG3942" s="46" t="str">
        <f>IF(AE3942="","",_xlfn.LET(_xlpm.x,VLOOKUP(AE3942,'Drop-down_menus'!$D$2:$E$13,2,FALSE),IF(_xlpm.x=0,"",_xlpm.x)))</f>
        <v>https://orcid.org/0000-0002-9037-7623</v>
      </c>
      <c r="AH3942" s="46" t="str">
        <f>IF(AF3942="","",_xlfn.LET(_xlpm.x,VLOOKUP(AF3942,'Drop-down_menus'!$D$2:$E$13,2,FALSE),IF(_xlpm.x=0,"",_xlpm.x)))</f>
        <v/>
      </c>
    </row>
    <row r="3943" spans="1:34" ht="15" customHeight="1">
      <c r="A3943" s="46">
        <v>2965</v>
      </c>
      <c r="B3943" s="2">
        <v>4998</v>
      </c>
      <c r="C3943" s="2" t="s">
        <v>907</v>
      </c>
      <c r="D3943" s="46" t="b">
        <f>COUNTIF(Events!$B$2:$B$171, C3943) &gt; 0</f>
        <v>1</v>
      </c>
      <c r="E3943" s="15" t="s">
        <v>164</v>
      </c>
      <c r="F3943" s="15" t="s">
        <v>504</v>
      </c>
      <c r="G3943" s="15"/>
      <c r="H3943" s="15"/>
      <c r="I3943" s="15"/>
      <c r="J3943" s="46" t="str">
        <f>IF(I3943="","",_xlfn.LET(_xlpm.x,VLOOKUP(I3943,'2026-01-09_taxon-match'!$A$2:$N$81,4,FALSE),IF(_xlpm.x=0,"",_xlpm.x)))</f>
        <v/>
      </c>
      <c r="K3943" s="15"/>
      <c r="L3943" s="46" t="str">
        <f>IF(I3943="","",_xlfn.LET(_xlpm.x,VLOOKUP(I3943,'2026-01-09_taxon-match'!$A$2:$N$81,3,FALSE),IF(_xlpm.x=0,"",_xlpm.x)))</f>
        <v/>
      </c>
      <c r="M3943" s="46" t="str">
        <f>IF($I3943="","",_xlfn.LET(_xlpm.x,VLOOKUP($I3943,'2026-01-09_taxon-match'!$A$2:$N$81,5,FALSE),IF(_xlpm.x=0,"",_xlpm.x)))</f>
        <v/>
      </c>
      <c r="N3943" s="46" t="str">
        <f>IF($I3943="","",_xlfn.LET(_xlpm.x,VLOOKUP($I3943,'2026-01-09_taxon-match'!$A$2:$N$81,6,FALSE),IF(_xlpm.x=0,"",_xlpm.x)))</f>
        <v/>
      </c>
      <c r="O3943" s="46" t="str">
        <f>IF($I3943="","",_xlfn.LET(_xlpm.x,VLOOKUP($I3943,'2026-01-09_taxon-match'!$A$2:$N$81,7,FALSE),IF(_xlpm.x=0,"",_xlpm.x)))</f>
        <v/>
      </c>
      <c r="P3943" s="46" t="str">
        <f>IF($I3943="","",_xlfn.LET(_xlpm.x,VLOOKUP($I3943,'2026-01-09_taxon-match'!$A$2:$N$81,8,FALSE),IF(_xlpm.x=0,"",_xlpm.x)))</f>
        <v/>
      </c>
      <c r="Q3943" s="46" t="str">
        <f>IF($I3943="","",_xlfn.LET(_xlpm.x,VLOOKUP($I3943,'2026-01-09_taxon-match'!$A$2:$N$81,9,FALSE),IF(_xlpm.x=0,"",_xlpm.x)))</f>
        <v/>
      </c>
      <c r="R3943" s="46" t="str">
        <f>IF($I3943="","",_xlfn.LET(_xlpm.x,VLOOKUP($I3943,'2026-01-09_taxon-match'!$A$2:$N$81,10,FALSE),IF(_xlpm.x=0,"",_xlpm.x)))</f>
        <v/>
      </c>
      <c r="S3943" s="46" t="str">
        <f>IF($I3943="","",_xlfn.LET(_xlpm.x,VLOOKUP($I3943,'2026-01-09_taxon-match'!$A$2:$N$81,11,FALSE),IF(_xlpm.x=0,"",_xlpm.x)))</f>
        <v/>
      </c>
      <c r="T3943" s="46" t="str">
        <f>IF($I3943="","",_xlfn.LET(_xlpm.x,VLOOKUP($I3943,'2026-01-09_taxon-match'!$A$2:$N$81,13,FALSE),IF(_xlpm.x=0,"",_xlpm.x)))</f>
        <v/>
      </c>
      <c r="U3943" s="15"/>
      <c r="V3943" s="46" t="s">
        <v>221</v>
      </c>
      <c r="W3943" s="15"/>
      <c r="X3943" s="15"/>
      <c r="Y3943" s="46" t="str">
        <f>IF(V3943="","",_xlfn.LET(_xlpm.x,VLOOKUP(V3943,'Drop-down_menus'!$D$2:$E$13,2,FALSE),IF(_xlpm.x=0,"",_xlpm.x)))</f>
        <v>https://orcid.org/0000-0002-5199-9817</v>
      </c>
      <c r="Z3943" s="46" t="str">
        <f>IF(W3943="","",_xlfn.LET(_xlpm.x,VLOOKUP(W3943,'Drop-down_menus'!$D$2:$E$13,2,FALSE),IF(_xlpm.x=0,"",_xlpm.x)))</f>
        <v/>
      </c>
      <c r="AA3943" s="46" t="str">
        <f>IF(X3943="","",_xlfn.LET(_xlpm.x,VLOOKUP(X3943,'Drop-down_menus'!$D$2:$E$13,2,FALSE),IF(_xlpm.x=0,"",_xlpm.x)))</f>
        <v/>
      </c>
      <c r="AB3943" s="14" t="s">
        <v>197</v>
      </c>
      <c r="AC3943" s="14"/>
      <c r="AD3943" s="46" t="s">
        <v>222</v>
      </c>
      <c r="AE3943" s="46" t="s">
        <v>28</v>
      </c>
      <c r="AF3943" s="46" t="s">
        <v>42</v>
      </c>
      <c r="AG3943" s="46" t="str">
        <f>IF(AE3943="","",_xlfn.LET(_xlpm.x,VLOOKUP(AE3943,'Drop-down_menus'!$D$2:$E$13,2,FALSE),IF(_xlpm.x=0,"",_xlpm.x)))</f>
        <v>https://orcid.org/0000-0002-9037-7623</v>
      </c>
      <c r="AH3943" s="46" t="str">
        <f>IF(AF3943="","",_xlfn.LET(_xlpm.x,VLOOKUP(AF3943,'Drop-down_menus'!$D$2:$E$13,2,FALSE),IF(_xlpm.x=0,"",_xlpm.x)))</f>
        <v/>
      </c>
    </row>
    <row r="3944" spans="1:34" ht="15" customHeight="1">
      <c r="A3944" s="46">
        <v>2965</v>
      </c>
      <c r="B3944" s="2">
        <v>4999</v>
      </c>
      <c r="C3944" s="2" t="s">
        <v>907</v>
      </c>
      <c r="D3944" s="46" t="b">
        <f>COUNTIF(Events!$B$2:$B$171, C3944) &gt; 0</f>
        <v>1</v>
      </c>
      <c r="E3944" s="15" t="s">
        <v>164</v>
      </c>
      <c r="F3944" s="15" t="s">
        <v>504</v>
      </c>
      <c r="G3944" s="15"/>
      <c r="H3944" s="15"/>
      <c r="I3944" s="15"/>
      <c r="J3944" s="46" t="str">
        <f>IF(I3944="","",_xlfn.LET(_xlpm.x,VLOOKUP(I3944,'2026-01-09_taxon-match'!$A$2:$N$81,4,FALSE),IF(_xlpm.x=0,"",_xlpm.x)))</f>
        <v/>
      </c>
      <c r="K3944" s="15"/>
      <c r="L3944" s="46" t="str">
        <f>IF(I3944="","",_xlfn.LET(_xlpm.x,VLOOKUP(I3944,'2026-01-09_taxon-match'!$A$2:$N$81,3,FALSE),IF(_xlpm.x=0,"",_xlpm.x)))</f>
        <v/>
      </c>
      <c r="M3944" s="46" t="str">
        <f>IF($I3944="","",_xlfn.LET(_xlpm.x,VLOOKUP($I3944,'2026-01-09_taxon-match'!$A$2:$N$81,5,FALSE),IF(_xlpm.x=0,"",_xlpm.x)))</f>
        <v/>
      </c>
      <c r="N3944" s="46" t="str">
        <f>IF($I3944="","",_xlfn.LET(_xlpm.x,VLOOKUP($I3944,'2026-01-09_taxon-match'!$A$2:$N$81,6,FALSE),IF(_xlpm.x=0,"",_xlpm.x)))</f>
        <v/>
      </c>
      <c r="O3944" s="46" t="str">
        <f>IF($I3944="","",_xlfn.LET(_xlpm.x,VLOOKUP($I3944,'2026-01-09_taxon-match'!$A$2:$N$81,7,FALSE),IF(_xlpm.x=0,"",_xlpm.x)))</f>
        <v/>
      </c>
      <c r="P3944" s="46" t="str">
        <f>IF($I3944="","",_xlfn.LET(_xlpm.x,VLOOKUP($I3944,'2026-01-09_taxon-match'!$A$2:$N$81,8,FALSE),IF(_xlpm.x=0,"",_xlpm.x)))</f>
        <v/>
      </c>
      <c r="Q3944" s="46" t="str">
        <f>IF($I3944="","",_xlfn.LET(_xlpm.x,VLOOKUP($I3944,'2026-01-09_taxon-match'!$A$2:$N$81,9,FALSE),IF(_xlpm.x=0,"",_xlpm.x)))</f>
        <v/>
      </c>
      <c r="R3944" s="46" t="str">
        <f>IF($I3944="","",_xlfn.LET(_xlpm.x,VLOOKUP($I3944,'2026-01-09_taxon-match'!$A$2:$N$81,10,FALSE),IF(_xlpm.x=0,"",_xlpm.x)))</f>
        <v/>
      </c>
      <c r="S3944" s="46" t="str">
        <f>IF($I3944="","",_xlfn.LET(_xlpm.x,VLOOKUP($I3944,'2026-01-09_taxon-match'!$A$2:$N$81,11,FALSE),IF(_xlpm.x=0,"",_xlpm.x)))</f>
        <v/>
      </c>
      <c r="T3944" s="46" t="str">
        <f>IF($I3944="","",_xlfn.LET(_xlpm.x,VLOOKUP($I3944,'2026-01-09_taxon-match'!$A$2:$N$81,13,FALSE),IF(_xlpm.x=0,"",_xlpm.x)))</f>
        <v/>
      </c>
      <c r="U3944" s="15"/>
      <c r="V3944" s="46" t="s">
        <v>221</v>
      </c>
      <c r="W3944" s="15"/>
      <c r="X3944" s="15"/>
      <c r="Y3944" s="46" t="str">
        <f>IF(V3944="","",_xlfn.LET(_xlpm.x,VLOOKUP(V3944,'Drop-down_menus'!$D$2:$E$13,2,FALSE),IF(_xlpm.x=0,"",_xlpm.x)))</f>
        <v>https://orcid.org/0000-0002-5199-9817</v>
      </c>
      <c r="Z3944" s="46" t="str">
        <f>IF(W3944="","",_xlfn.LET(_xlpm.x,VLOOKUP(W3944,'Drop-down_menus'!$D$2:$E$13,2,FALSE),IF(_xlpm.x=0,"",_xlpm.x)))</f>
        <v/>
      </c>
      <c r="AA3944" s="46" t="str">
        <f>IF(X3944="","",_xlfn.LET(_xlpm.x,VLOOKUP(X3944,'Drop-down_menus'!$D$2:$E$13,2,FALSE),IF(_xlpm.x=0,"",_xlpm.x)))</f>
        <v/>
      </c>
      <c r="AB3944" s="14" t="s">
        <v>197</v>
      </c>
      <c r="AC3944" s="14"/>
      <c r="AD3944" s="46" t="s">
        <v>222</v>
      </c>
      <c r="AE3944" s="46" t="s">
        <v>28</v>
      </c>
      <c r="AF3944" s="46" t="s">
        <v>42</v>
      </c>
      <c r="AG3944" s="46" t="str">
        <f>IF(AE3944="","",_xlfn.LET(_xlpm.x,VLOOKUP(AE3944,'Drop-down_menus'!$D$2:$E$13,2,FALSE),IF(_xlpm.x=0,"",_xlpm.x)))</f>
        <v>https://orcid.org/0000-0002-9037-7623</v>
      </c>
      <c r="AH3944" s="46" t="str">
        <f>IF(AF3944="","",_xlfn.LET(_xlpm.x,VLOOKUP(AF3944,'Drop-down_menus'!$D$2:$E$13,2,FALSE),IF(_xlpm.x=0,"",_xlpm.x)))</f>
        <v/>
      </c>
    </row>
    <row r="3945" spans="1:34" ht="15" customHeight="1">
      <c r="A3945" s="46">
        <v>2965</v>
      </c>
      <c r="B3945" s="2">
        <v>5000</v>
      </c>
      <c r="C3945" s="2" t="s">
        <v>907</v>
      </c>
      <c r="D3945" s="46" t="b">
        <f>COUNTIF(Events!$B$2:$B$171, C3945) &gt; 0</f>
        <v>1</v>
      </c>
      <c r="E3945" s="15" t="s">
        <v>164</v>
      </c>
      <c r="F3945" s="15" t="s">
        <v>504</v>
      </c>
      <c r="G3945" s="15"/>
      <c r="H3945" s="15"/>
      <c r="I3945" s="15"/>
      <c r="J3945" s="46" t="str">
        <f>IF(I3945="","",_xlfn.LET(_xlpm.x,VLOOKUP(I3945,'2026-01-09_taxon-match'!$A$2:$N$81,4,FALSE),IF(_xlpm.x=0,"",_xlpm.x)))</f>
        <v/>
      </c>
      <c r="K3945" s="15"/>
      <c r="L3945" s="46" t="str">
        <f>IF(I3945="","",_xlfn.LET(_xlpm.x,VLOOKUP(I3945,'2026-01-09_taxon-match'!$A$2:$N$81,3,FALSE),IF(_xlpm.x=0,"",_xlpm.x)))</f>
        <v/>
      </c>
      <c r="M3945" s="46" t="str">
        <f>IF($I3945="","",_xlfn.LET(_xlpm.x,VLOOKUP($I3945,'2026-01-09_taxon-match'!$A$2:$N$81,5,FALSE),IF(_xlpm.x=0,"",_xlpm.x)))</f>
        <v/>
      </c>
      <c r="N3945" s="46" t="str">
        <f>IF($I3945="","",_xlfn.LET(_xlpm.x,VLOOKUP($I3945,'2026-01-09_taxon-match'!$A$2:$N$81,6,FALSE),IF(_xlpm.x=0,"",_xlpm.x)))</f>
        <v/>
      </c>
      <c r="O3945" s="46" t="str">
        <f>IF($I3945="","",_xlfn.LET(_xlpm.x,VLOOKUP($I3945,'2026-01-09_taxon-match'!$A$2:$N$81,7,FALSE),IF(_xlpm.x=0,"",_xlpm.x)))</f>
        <v/>
      </c>
      <c r="P3945" s="46" t="str">
        <f>IF($I3945="","",_xlfn.LET(_xlpm.x,VLOOKUP($I3945,'2026-01-09_taxon-match'!$A$2:$N$81,8,FALSE),IF(_xlpm.x=0,"",_xlpm.x)))</f>
        <v/>
      </c>
      <c r="Q3945" s="46" t="str">
        <f>IF($I3945="","",_xlfn.LET(_xlpm.x,VLOOKUP($I3945,'2026-01-09_taxon-match'!$A$2:$N$81,9,FALSE),IF(_xlpm.x=0,"",_xlpm.x)))</f>
        <v/>
      </c>
      <c r="R3945" s="46" t="str">
        <f>IF($I3945="","",_xlfn.LET(_xlpm.x,VLOOKUP($I3945,'2026-01-09_taxon-match'!$A$2:$N$81,10,FALSE),IF(_xlpm.x=0,"",_xlpm.x)))</f>
        <v/>
      </c>
      <c r="S3945" s="46" t="str">
        <f>IF($I3945="","",_xlfn.LET(_xlpm.x,VLOOKUP($I3945,'2026-01-09_taxon-match'!$A$2:$N$81,11,FALSE),IF(_xlpm.x=0,"",_xlpm.x)))</f>
        <v/>
      </c>
      <c r="T3945" s="46" t="str">
        <f>IF($I3945="","",_xlfn.LET(_xlpm.x,VLOOKUP($I3945,'2026-01-09_taxon-match'!$A$2:$N$81,13,FALSE),IF(_xlpm.x=0,"",_xlpm.x)))</f>
        <v/>
      </c>
      <c r="U3945" s="15"/>
      <c r="V3945" s="46" t="s">
        <v>221</v>
      </c>
      <c r="W3945" s="15"/>
      <c r="X3945" s="15"/>
      <c r="Y3945" s="46" t="str">
        <f>IF(V3945="","",_xlfn.LET(_xlpm.x,VLOOKUP(V3945,'Drop-down_menus'!$D$2:$E$13,2,FALSE),IF(_xlpm.x=0,"",_xlpm.x)))</f>
        <v>https://orcid.org/0000-0002-5199-9817</v>
      </c>
      <c r="Z3945" s="46" t="str">
        <f>IF(W3945="","",_xlfn.LET(_xlpm.x,VLOOKUP(W3945,'Drop-down_menus'!$D$2:$E$13,2,FALSE),IF(_xlpm.x=0,"",_xlpm.x)))</f>
        <v/>
      </c>
      <c r="AA3945" s="46" t="str">
        <f>IF(X3945="","",_xlfn.LET(_xlpm.x,VLOOKUP(X3945,'Drop-down_menus'!$D$2:$E$13,2,FALSE),IF(_xlpm.x=0,"",_xlpm.x)))</f>
        <v/>
      </c>
      <c r="AB3945" s="14" t="s">
        <v>197</v>
      </c>
      <c r="AC3945" s="14"/>
      <c r="AD3945" s="46" t="s">
        <v>222</v>
      </c>
      <c r="AE3945" s="46" t="s">
        <v>28</v>
      </c>
      <c r="AF3945" s="46" t="s">
        <v>42</v>
      </c>
      <c r="AG3945" s="46" t="str">
        <f>IF(AE3945="","",_xlfn.LET(_xlpm.x,VLOOKUP(AE3945,'Drop-down_menus'!$D$2:$E$13,2,FALSE),IF(_xlpm.x=0,"",_xlpm.x)))</f>
        <v>https://orcid.org/0000-0002-9037-7623</v>
      </c>
      <c r="AH3945" s="46" t="str">
        <f>IF(AF3945="","",_xlfn.LET(_xlpm.x,VLOOKUP(AF3945,'Drop-down_menus'!$D$2:$E$13,2,FALSE),IF(_xlpm.x=0,"",_xlpm.x)))</f>
        <v/>
      </c>
    </row>
    <row r="3946" spans="1:34" ht="15" customHeight="1">
      <c r="A3946" s="46">
        <v>2965</v>
      </c>
      <c r="B3946" s="2">
        <v>5001</v>
      </c>
      <c r="C3946" s="2" t="s">
        <v>907</v>
      </c>
      <c r="D3946" s="46" t="b">
        <f>COUNTIF(Events!$B$2:$B$171, C3946) &gt; 0</f>
        <v>1</v>
      </c>
      <c r="E3946" s="15" t="s">
        <v>164</v>
      </c>
      <c r="F3946" s="15" t="s">
        <v>504</v>
      </c>
      <c r="G3946" s="15"/>
      <c r="H3946" s="15"/>
      <c r="I3946" s="15"/>
      <c r="J3946" s="46" t="str">
        <f>IF(I3946="","",_xlfn.LET(_xlpm.x,VLOOKUP(I3946,'2026-01-09_taxon-match'!$A$2:$N$81,4,FALSE),IF(_xlpm.x=0,"",_xlpm.x)))</f>
        <v/>
      </c>
      <c r="K3946" s="15"/>
      <c r="L3946" s="46" t="str">
        <f>IF(I3946="","",_xlfn.LET(_xlpm.x,VLOOKUP(I3946,'2026-01-09_taxon-match'!$A$2:$N$81,3,FALSE),IF(_xlpm.x=0,"",_xlpm.x)))</f>
        <v/>
      </c>
      <c r="M3946" s="46" t="str">
        <f>IF($I3946="","",_xlfn.LET(_xlpm.x,VLOOKUP($I3946,'2026-01-09_taxon-match'!$A$2:$N$81,5,FALSE),IF(_xlpm.x=0,"",_xlpm.x)))</f>
        <v/>
      </c>
      <c r="N3946" s="46" t="str">
        <f>IF($I3946="","",_xlfn.LET(_xlpm.x,VLOOKUP($I3946,'2026-01-09_taxon-match'!$A$2:$N$81,6,FALSE),IF(_xlpm.x=0,"",_xlpm.x)))</f>
        <v/>
      </c>
      <c r="O3946" s="46" t="str">
        <f>IF($I3946="","",_xlfn.LET(_xlpm.x,VLOOKUP($I3946,'2026-01-09_taxon-match'!$A$2:$N$81,7,FALSE),IF(_xlpm.x=0,"",_xlpm.x)))</f>
        <v/>
      </c>
      <c r="P3946" s="46" t="str">
        <f>IF($I3946="","",_xlfn.LET(_xlpm.x,VLOOKUP($I3946,'2026-01-09_taxon-match'!$A$2:$N$81,8,FALSE),IF(_xlpm.x=0,"",_xlpm.x)))</f>
        <v/>
      </c>
      <c r="Q3946" s="46" t="str">
        <f>IF($I3946="","",_xlfn.LET(_xlpm.x,VLOOKUP($I3946,'2026-01-09_taxon-match'!$A$2:$N$81,9,FALSE),IF(_xlpm.x=0,"",_xlpm.x)))</f>
        <v/>
      </c>
      <c r="R3946" s="46" t="str">
        <f>IF($I3946="","",_xlfn.LET(_xlpm.x,VLOOKUP($I3946,'2026-01-09_taxon-match'!$A$2:$N$81,10,FALSE),IF(_xlpm.x=0,"",_xlpm.x)))</f>
        <v/>
      </c>
      <c r="S3946" s="46" t="str">
        <f>IF($I3946="","",_xlfn.LET(_xlpm.x,VLOOKUP($I3946,'2026-01-09_taxon-match'!$A$2:$N$81,11,FALSE),IF(_xlpm.x=0,"",_xlpm.x)))</f>
        <v/>
      </c>
      <c r="T3946" s="46" t="str">
        <f>IF($I3946="","",_xlfn.LET(_xlpm.x,VLOOKUP($I3946,'2026-01-09_taxon-match'!$A$2:$N$81,13,FALSE),IF(_xlpm.x=0,"",_xlpm.x)))</f>
        <v/>
      </c>
      <c r="U3946" s="15"/>
      <c r="V3946" s="46" t="s">
        <v>221</v>
      </c>
      <c r="W3946" s="15"/>
      <c r="X3946" s="15"/>
      <c r="Y3946" s="46" t="str">
        <f>IF(V3946="","",_xlfn.LET(_xlpm.x,VLOOKUP(V3946,'Drop-down_menus'!$D$2:$E$13,2,FALSE),IF(_xlpm.x=0,"",_xlpm.x)))</f>
        <v>https://orcid.org/0000-0002-5199-9817</v>
      </c>
      <c r="Z3946" s="46" t="str">
        <f>IF(W3946="","",_xlfn.LET(_xlpm.x,VLOOKUP(W3946,'Drop-down_menus'!$D$2:$E$13,2,FALSE),IF(_xlpm.x=0,"",_xlpm.x)))</f>
        <v/>
      </c>
      <c r="AA3946" s="46" t="str">
        <f>IF(X3946="","",_xlfn.LET(_xlpm.x,VLOOKUP(X3946,'Drop-down_menus'!$D$2:$E$13,2,FALSE),IF(_xlpm.x=0,"",_xlpm.x)))</f>
        <v/>
      </c>
      <c r="AB3946" s="14" t="s">
        <v>197</v>
      </c>
      <c r="AC3946" s="14"/>
      <c r="AD3946" s="46" t="s">
        <v>222</v>
      </c>
      <c r="AE3946" s="46" t="s">
        <v>28</v>
      </c>
      <c r="AF3946" s="46" t="s">
        <v>42</v>
      </c>
      <c r="AG3946" s="46" t="str">
        <f>IF(AE3946="","",_xlfn.LET(_xlpm.x,VLOOKUP(AE3946,'Drop-down_menus'!$D$2:$E$13,2,FALSE),IF(_xlpm.x=0,"",_xlpm.x)))</f>
        <v>https://orcid.org/0000-0002-9037-7623</v>
      </c>
      <c r="AH3946" s="46" t="str">
        <f>IF(AF3946="","",_xlfn.LET(_xlpm.x,VLOOKUP(AF3946,'Drop-down_menus'!$D$2:$E$13,2,FALSE),IF(_xlpm.x=0,"",_xlpm.x)))</f>
        <v/>
      </c>
    </row>
    <row r="3947" spans="1:34" ht="15" customHeight="1">
      <c r="A3947" s="46">
        <v>2965</v>
      </c>
      <c r="B3947" s="2">
        <v>5002</v>
      </c>
      <c r="C3947" s="2" t="s">
        <v>907</v>
      </c>
      <c r="D3947" s="46" t="b">
        <f>COUNTIF(Events!$B$2:$B$171, C3947) &gt; 0</f>
        <v>1</v>
      </c>
      <c r="E3947" s="15" t="s">
        <v>164</v>
      </c>
      <c r="F3947" s="15" t="s">
        <v>504</v>
      </c>
      <c r="G3947" s="15"/>
      <c r="H3947" s="15"/>
      <c r="I3947" s="15"/>
      <c r="J3947" s="46" t="str">
        <f>IF(I3947="","",_xlfn.LET(_xlpm.x,VLOOKUP(I3947,'2026-01-09_taxon-match'!$A$2:$N$81,4,FALSE),IF(_xlpm.x=0,"",_xlpm.x)))</f>
        <v/>
      </c>
      <c r="K3947" s="15"/>
      <c r="L3947" s="46" t="str">
        <f>IF(I3947="","",_xlfn.LET(_xlpm.x,VLOOKUP(I3947,'2026-01-09_taxon-match'!$A$2:$N$81,3,FALSE),IF(_xlpm.x=0,"",_xlpm.x)))</f>
        <v/>
      </c>
      <c r="M3947" s="46" t="str">
        <f>IF($I3947="","",_xlfn.LET(_xlpm.x,VLOOKUP($I3947,'2026-01-09_taxon-match'!$A$2:$N$81,5,FALSE),IF(_xlpm.x=0,"",_xlpm.x)))</f>
        <v/>
      </c>
      <c r="N3947" s="46" t="str">
        <f>IF($I3947="","",_xlfn.LET(_xlpm.x,VLOOKUP($I3947,'2026-01-09_taxon-match'!$A$2:$N$81,6,FALSE),IF(_xlpm.x=0,"",_xlpm.x)))</f>
        <v/>
      </c>
      <c r="O3947" s="46" t="str">
        <f>IF($I3947="","",_xlfn.LET(_xlpm.x,VLOOKUP($I3947,'2026-01-09_taxon-match'!$A$2:$N$81,7,FALSE),IF(_xlpm.x=0,"",_xlpm.x)))</f>
        <v/>
      </c>
      <c r="P3947" s="46" t="str">
        <f>IF($I3947="","",_xlfn.LET(_xlpm.x,VLOOKUP($I3947,'2026-01-09_taxon-match'!$A$2:$N$81,8,FALSE),IF(_xlpm.x=0,"",_xlpm.x)))</f>
        <v/>
      </c>
      <c r="Q3947" s="46" t="str">
        <f>IF($I3947="","",_xlfn.LET(_xlpm.x,VLOOKUP($I3947,'2026-01-09_taxon-match'!$A$2:$N$81,9,FALSE),IF(_xlpm.x=0,"",_xlpm.x)))</f>
        <v/>
      </c>
      <c r="R3947" s="46" t="str">
        <f>IF($I3947="","",_xlfn.LET(_xlpm.x,VLOOKUP($I3947,'2026-01-09_taxon-match'!$A$2:$N$81,10,FALSE),IF(_xlpm.x=0,"",_xlpm.x)))</f>
        <v/>
      </c>
      <c r="S3947" s="46" t="str">
        <f>IF($I3947="","",_xlfn.LET(_xlpm.x,VLOOKUP($I3947,'2026-01-09_taxon-match'!$A$2:$N$81,11,FALSE),IF(_xlpm.x=0,"",_xlpm.x)))</f>
        <v/>
      </c>
      <c r="T3947" s="46" t="str">
        <f>IF($I3947="","",_xlfn.LET(_xlpm.x,VLOOKUP($I3947,'2026-01-09_taxon-match'!$A$2:$N$81,13,FALSE),IF(_xlpm.x=0,"",_xlpm.x)))</f>
        <v/>
      </c>
      <c r="U3947" s="15"/>
      <c r="V3947" s="46" t="s">
        <v>221</v>
      </c>
      <c r="W3947" s="15"/>
      <c r="X3947" s="15"/>
      <c r="Y3947" s="46" t="str">
        <f>IF(V3947="","",_xlfn.LET(_xlpm.x,VLOOKUP(V3947,'Drop-down_menus'!$D$2:$E$13,2,FALSE),IF(_xlpm.x=0,"",_xlpm.x)))</f>
        <v>https://orcid.org/0000-0002-5199-9817</v>
      </c>
      <c r="Z3947" s="46" t="str">
        <f>IF(W3947="","",_xlfn.LET(_xlpm.x,VLOOKUP(W3947,'Drop-down_menus'!$D$2:$E$13,2,FALSE),IF(_xlpm.x=0,"",_xlpm.x)))</f>
        <v/>
      </c>
      <c r="AA3947" s="46" t="str">
        <f>IF(X3947="","",_xlfn.LET(_xlpm.x,VLOOKUP(X3947,'Drop-down_menus'!$D$2:$E$13,2,FALSE),IF(_xlpm.x=0,"",_xlpm.x)))</f>
        <v/>
      </c>
      <c r="AB3947" s="14" t="s">
        <v>197</v>
      </c>
      <c r="AC3947" s="14"/>
      <c r="AD3947" s="46" t="s">
        <v>222</v>
      </c>
      <c r="AE3947" s="46" t="s">
        <v>28</v>
      </c>
      <c r="AF3947" s="46" t="s">
        <v>42</v>
      </c>
      <c r="AG3947" s="46" t="str">
        <f>IF(AE3947="","",_xlfn.LET(_xlpm.x,VLOOKUP(AE3947,'Drop-down_menus'!$D$2:$E$13,2,FALSE),IF(_xlpm.x=0,"",_xlpm.x)))</f>
        <v>https://orcid.org/0000-0002-9037-7623</v>
      </c>
      <c r="AH3947" s="46" t="str">
        <f>IF(AF3947="","",_xlfn.LET(_xlpm.x,VLOOKUP(AF3947,'Drop-down_menus'!$D$2:$E$13,2,FALSE),IF(_xlpm.x=0,"",_xlpm.x)))</f>
        <v/>
      </c>
    </row>
    <row r="3948" spans="1:34" ht="15" customHeight="1">
      <c r="A3948" s="46">
        <v>2965</v>
      </c>
      <c r="B3948" s="2">
        <v>5003</v>
      </c>
      <c r="C3948" s="2" t="s">
        <v>907</v>
      </c>
      <c r="D3948" s="46" t="b">
        <f>COUNTIF(Events!$B$2:$B$171, C3948) &gt; 0</f>
        <v>1</v>
      </c>
      <c r="E3948" s="15" t="s">
        <v>164</v>
      </c>
      <c r="F3948" s="15" t="s">
        <v>504</v>
      </c>
      <c r="G3948" s="15"/>
      <c r="H3948" s="15"/>
      <c r="I3948" s="15"/>
      <c r="J3948" s="46" t="str">
        <f>IF(I3948="","",_xlfn.LET(_xlpm.x,VLOOKUP(I3948,'2026-01-09_taxon-match'!$A$2:$N$81,4,FALSE),IF(_xlpm.x=0,"",_xlpm.x)))</f>
        <v/>
      </c>
      <c r="K3948" s="15"/>
      <c r="L3948" s="46" t="str">
        <f>IF(I3948="","",_xlfn.LET(_xlpm.x,VLOOKUP(I3948,'2026-01-09_taxon-match'!$A$2:$N$81,3,FALSE),IF(_xlpm.x=0,"",_xlpm.x)))</f>
        <v/>
      </c>
      <c r="M3948" s="46" t="str">
        <f>IF($I3948="","",_xlfn.LET(_xlpm.x,VLOOKUP($I3948,'2026-01-09_taxon-match'!$A$2:$N$81,5,FALSE),IF(_xlpm.x=0,"",_xlpm.x)))</f>
        <v/>
      </c>
      <c r="N3948" s="46" t="str">
        <f>IF($I3948="","",_xlfn.LET(_xlpm.x,VLOOKUP($I3948,'2026-01-09_taxon-match'!$A$2:$N$81,6,FALSE),IF(_xlpm.x=0,"",_xlpm.x)))</f>
        <v/>
      </c>
      <c r="O3948" s="46" t="str">
        <f>IF($I3948="","",_xlfn.LET(_xlpm.x,VLOOKUP($I3948,'2026-01-09_taxon-match'!$A$2:$N$81,7,FALSE),IF(_xlpm.x=0,"",_xlpm.x)))</f>
        <v/>
      </c>
      <c r="P3948" s="46" t="str">
        <f>IF($I3948="","",_xlfn.LET(_xlpm.x,VLOOKUP($I3948,'2026-01-09_taxon-match'!$A$2:$N$81,8,FALSE),IF(_xlpm.x=0,"",_xlpm.x)))</f>
        <v/>
      </c>
      <c r="Q3948" s="46" t="str">
        <f>IF($I3948="","",_xlfn.LET(_xlpm.x,VLOOKUP($I3948,'2026-01-09_taxon-match'!$A$2:$N$81,9,FALSE),IF(_xlpm.x=0,"",_xlpm.x)))</f>
        <v/>
      </c>
      <c r="R3948" s="46" t="str">
        <f>IF($I3948="","",_xlfn.LET(_xlpm.x,VLOOKUP($I3948,'2026-01-09_taxon-match'!$A$2:$N$81,10,FALSE),IF(_xlpm.x=0,"",_xlpm.x)))</f>
        <v/>
      </c>
      <c r="S3948" s="46" t="str">
        <f>IF($I3948="","",_xlfn.LET(_xlpm.x,VLOOKUP($I3948,'2026-01-09_taxon-match'!$A$2:$N$81,11,FALSE),IF(_xlpm.x=0,"",_xlpm.x)))</f>
        <v/>
      </c>
      <c r="T3948" s="46" t="str">
        <f>IF($I3948="","",_xlfn.LET(_xlpm.x,VLOOKUP($I3948,'2026-01-09_taxon-match'!$A$2:$N$81,13,FALSE),IF(_xlpm.x=0,"",_xlpm.x)))</f>
        <v/>
      </c>
      <c r="U3948" s="15"/>
      <c r="V3948" s="46" t="s">
        <v>221</v>
      </c>
      <c r="W3948" s="15"/>
      <c r="X3948" s="15"/>
      <c r="Y3948" s="46" t="str">
        <f>IF(V3948="","",_xlfn.LET(_xlpm.x,VLOOKUP(V3948,'Drop-down_menus'!$D$2:$E$13,2,FALSE),IF(_xlpm.x=0,"",_xlpm.x)))</f>
        <v>https://orcid.org/0000-0002-5199-9817</v>
      </c>
      <c r="Z3948" s="46" t="str">
        <f>IF(W3948="","",_xlfn.LET(_xlpm.x,VLOOKUP(W3948,'Drop-down_menus'!$D$2:$E$13,2,FALSE),IF(_xlpm.x=0,"",_xlpm.x)))</f>
        <v/>
      </c>
      <c r="AA3948" s="46" t="str">
        <f>IF(X3948="","",_xlfn.LET(_xlpm.x,VLOOKUP(X3948,'Drop-down_menus'!$D$2:$E$13,2,FALSE),IF(_xlpm.x=0,"",_xlpm.x)))</f>
        <v/>
      </c>
      <c r="AB3948" s="14" t="s">
        <v>197</v>
      </c>
      <c r="AC3948" s="14"/>
      <c r="AD3948" s="46" t="s">
        <v>222</v>
      </c>
      <c r="AE3948" s="46" t="s">
        <v>28</v>
      </c>
      <c r="AF3948" s="46" t="s">
        <v>42</v>
      </c>
      <c r="AG3948" s="46" t="str">
        <f>IF(AE3948="","",_xlfn.LET(_xlpm.x,VLOOKUP(AE3948,'Drop-down_menus'!$D$2:$E$13,2,FALSE),IF(_xlpm.x=0,"",_xlpm.x)))</f>
        <v>https://orcid.org/0000-0002-9037-7623</v>
      </c>
      <c r="AH3948" s="46" t="str">
        <f>IF(AF3948="","",_xlfn.LET(_xlpm.x,VLOOKUP(AF3948,'Drop-down_menus'!$D$2:$E$13,2,FALSE),IF(_xlpm.x=0,"",_xlpm.x)))</f>
        <v/>
      </c>
    </row>
    <row r="3949" spans="1:34" ht="15" customHeight="1">
      <c r="A3949" s="46">
        <v>2965</v>
      </c>
      <c r="B3949" s="2">
        <v>5004</v>
      </c>
      <c r="C3949" s="2" t="s">
        <v>907</v>
      </c>
      <c r="D3949" s="46" t="b">
        <f>COUNTIF(Events!$B$2:$B$171, C3949) &gt; 0</f>
        <v>1</v>
      </c>
      <c r="E3949" s="15" t="s">
        <v>164</v>
      </c>
      <c r="F3949" s="15" t="s">
        <v>504</v>
      </c>
      <c r="G3949" s="15"/>
      <c r="H3949" s="15"/>
      <c r="I3949" s="15"/>
      <c r="J3949" s="46" t="str">
        <f>IF(I3949="","",_xlfn.LET(_xlpm.x,VLOOKUP(I3949,'2026-01-09_taxon-match'!$A$2:$N$81,4,FALSE),IF(_xlpm.x=0,"",_xlpm.x)))</f>
        <v/>
      </c>
      <c r="K3949" s="15"/>
      <c r="L3949" s="46" t="str">
        <f>IF(I3949="","",_xlfn.LET(_xlpm.x,VLOOKUP(I3949,'2026-01-09_taxon-match'!$A$2:$N$81,3,FALSE),IF(_xlpm.x=0,"",_xlpm.x)))</f>
        <v/>
      </c>
      <c r="M3949" s="46" t="str">
        <f>IF($I3949="","",_xlfn.LET(_xlpm.x,VLOOKUP($I3949,'2026-01-09_taxon-match'!$A$2:$N$81,5,FALSE),IF(_xlpm.x=0,"",_xlpm.x)))</f>
        <v/>
      </c>
      <c r="N3949" s="46" t="str">
        <f>IF($I3949="","",_xlfn.LET(_xlpm.x,VLOOKUP($I3949,'2026-01-09_taxon-match'!$A$2:$N$81,6,FALSE),IF(_xlpm.x=0,"",_xlpm.x)))</f>
        <v/>
      </c>
      <c r="O3949" s="46" t="str">
        <f>IF($I3949="","",_xlfn.LET(_xlpm.x,VLOOKUP($I3949,'2026-01-09_taxon-match'!$A$2:$N$81,7,FALSE),IF(_xlpm.x=0,"",_xlpm.x)))</f>
        <v/>
      </c>
      <c r="P3949" s="46" t="str">
        <f>IF($I3949="","",_xlfn.LET(_xlpm.x,VLOOKUP($I3949,'2026-01-09_taxon-match'!$A$2:$N$81,8,FALSE),IF(_xlpm.x=0,"",_xlpm.x)))</f>
        <v/>
      </c>
      <c r="Q3949" s="46" t="str">
        <f>IF($I3949="","",_xlfn.LET(_xlpm.x,VLOOKUP($I3949,'2026-01-09_taxon-match'!$A$2:$N$81,9,FALSE),IF(_xlpm.x=0,"",_xlpm.x)))</f>
        <v/>
      </c>
      <c r="R3949" s="46" t="str">
        <f>IF($I3949="","",_xlfn.LET(_xlpm.x,VLOOKUP($I3949,'2026-01-09_taxon-match'!$A$2:$N$81,10,FALSE),IF(_xlpm.x=0,"",_xlpm.x)))</f>
        <v/>
      </c>
      <c r="S3949" s="46" t="str">
        <f>IF($I3949="","",_xlfn.LET(_xlpm.x,VLOOKUP($I3949,'2026-01-09_taxon-match'!$A$2:$N$81,11,FALSE),IF(_xlpm.x=0,"",_xlpm.x)))</f>
        <v/>
      </c>
      <c r="T3949" s="46" t="str">
        <f>IF($I3949="","",_xlfn.LET(_xlpm.x,VLOOKUP($I3949,'2026-01-09_taxon-match'!$A$2:$N$81,13,FALSE),IF(_xlpm.x=0,"",_xlpm.x)))</f>
        <v/>
      </c>
      <c r="U3949" s="15"/>
      <c r="V3949" s="46" t="s">
        <v>221</v>
      </c>
      <c r="W3949" s="15"/>
      <c r="X3949" s="15"/>
      <c r="Y3949" s="46" t="str">
        <f>IF(V3949="","",_xlfn.LET(_xlpm.x,VLOOKUP(V3949,'Drop-down_menus'!$D$2:$E$13,2,FALSE),IF(_xlpm.x=0,"",_xlpm.x)))</f>
        <v>https://orcid.org/0000-0002-5199-9817</v>
      </c>
      <c r="Z3949" s="46" t="str">
        <f>IF(W3949="","",_xlfn.LET(_xlpm.x,VLOOKUP(W3949,'Drop-down_menus'!$D$2:$E$13,2,FALSE),IF(_xlpm.x=0,"",_xlpm.x)))</f>
        <v/>
      </c>
      <c r="AA3949" s="46" t="str">
        <f>IF(X3949="","",_xlfn.LET(_xlpm.x,VLOOKUP(X3949,'Drop-down_menus'!$D$2:$E$13,2,FALSE),IF(_xlpm.x=0,"",_xlpm.x)))</f>
        <v/>
      </c>
      <c r="AB3949" s="14" t="s">
        <v>197</v>
      </c>
      <c r="AC3949" s="14"/>
      <c r="AD3949" s="46" t="s">
        <v>222</v>
      </c>
      <c r="AE3949" s="46" t="s">
        <v>28</v>
      </c>
      <c r="AF3949" s="46" t="s">
        <v>42</v>
      </c>
      <c r="AG3949" s="46" t="str">
        <f>IF(AE3949="","",_xlfn.LET(_xlpm.x,VLOOKUP(AE3949,'Drop-down_menus'!$D$2:$E$13,2,FALSE),IF(_xlpm.x=0,"",_xlpm.x)))</f>
        <v>https://orcid.org/0000-0002-9037-7623</v>
      </c>
      <c r="AH3949" s="46" t="str">
        <f>IF(AF3949="","",_xlfn.LET(_xlpm.x,VLOOKUP(AF3949,'Drop-down_menus'!$D$2:$E$13,2,FALSE),IF(_xlpm.x=0,"",_xlpm.x)))</f>
        <v/>
      </c>
    </row>
    <row r="3950" spans="1:34" ht="15" customHeight="1">
      <c r="A3950" s="46">
        <v>2965</v>
      </c>
      <c r="B3950" s="2">
        <v>5005</v>
      </c>
      <c r="C3950" s="2" t="s">
        <v>907</v>
      </c>
      <c r="D3950" s="46" t="b">
        <f>COUNTIF(Events!$B$2:$B$171, C3950) &gt; 0</f>
        <v>1</v>
      </c>
      <c r="E3950" s="15" t="s">
        <v>525</v>
      </c>
      <c r="F3950" s="15" t="s">
        <v>504</v>
      </c>
      <c r="G3950" s="15"/>
      <c r="H3950" s="15"/>
      <c r="I3950" s="15"/>
      <c r="J3950" s="46" t="str">
        <f>IF(I3950="","",_xlfn.LET(_xlpm.x,VLOOKUP(I3950,'2026-01-09_taxon-match'!$A$2:$N$81,4,FALSE),IF(_xlpm.x=0,"",_xlpm.x)))</f>
        <v/>
      </c>
      <c r="K3950" s="15"/>
      <c r="L3950" s="46" t="str">
        <f>IF(I3950="","",_xlfn.LET(_xlpm.x,VLOOKUP(I3950,'2026-01-09_taxon-match'!$A$2:$N$81,3,FALSE),IF(_xlpm.x=0,"",_xlpm.x)))</f>
        <v/>
      </c>
      <c r="M3950" s="46" t="str">
        <f>IF($I3950="","",_xlfn.LET(_xlpm.x,VLOOKUP($I3950,'2026-01-09_taxon-match'!$A$2:$N$81,5,FALSE),IF(_xlpm.x=0,"",_xlpm.x)))</f>
        <v/>
      </c>
      <c r="N3950" s="46" t="str">
        <f>IF($I3950="","",_xlfn.LET(_xlpm.x,VLOOKUP($I3950,'2026-01-09_taxon-match'!$A$2:$N$81,6,FALSE),IF(_xlpm.x=0,"",_xlpm.x)))</f>
        <v/>
      </c>
      <c r="O3950" s="46" t="str">
        <f>IF($I3950="","",_xlfn.LET(_xlpm.x,VLOOKUP($I3950,'2026-01-09_taxon-match'!$A$2:$N$81,7,FALSE),IF(_xlpm.x=0,"",_xlpm.x)))</f>
        <v/>
      </c>
      <c r="P3950" s="46" t="str">
        <f>IF($I3950="","",_xlfn.LET(_xlpm.x,VLOOKUP($I3950,'2026-01-09_taxon-match'!$A$2:$N$81,8,FALSE),IF(_xlpm.x=0,"",_xlpm.x)))</f>
        <v/>
      </c>
      <c r="Q3950" s="46" t="str">
        <f>IF($I3950="","",_xlfn.LET(_xlpm.x,VLOOKUP($I3950,'2026-01-09_taxon-match'!$A$2:$N$81,9,FALSE),IF(_xlpm.x=0,"",_xlpm.x)))</f>
        <v/>
      </c>
      <c r="R3950" s="46" t="str">
        <f>IF($I3950="","",_xlfn.LET(_xlpm.x,VLOOKUP($I3950,'2026-01-09_taxon-match'!$A$2:$N$81,10,FALSE),IF(_xlpm.x=0,"",_xlpm.x)))</f>
        <v/>
      </c>
      <c r="S3950" s="46" t="str">
        <f>IF($I3950="","",_xlfn.LET(_xlpm.x,VLOOKUP($I3950,'2026-01-09_taxon-match'!$A$2:$N$81,11,FALSE),IF(_xlpm.x=0,"",_xlpm.x)))</f>
        <v/>
      </c>
      <c r="T3950" s="46" t="str">
        <f>IF($I3950="","",_xlfn.LET(_xlpm.x,VLOOKUP($I3950,'2026-01-09_taxon-match'!$A$2:$N$81,13,FALSE),IF(_xlpm.x=0,"",_xlpm.x)))</f>
        <v/>
      </c>
      <c r="U3950" s="15"/>
      <c r="V3950" s="46" t="s">
        <v>221</v>
      </c>
      <c r="W3950" s="15"/>
      <c r="X3950" s="15"/>
      <c r="Y3950" s="46" t="str">
        <f>IF(V3950="","",_xlfn.LET(_xlpm.x,VLOOKUP(V3950,'Drop-down_menus'!$D$2:$E$13,2,FALSE),IF(_xlpm.x=0,"",_xlpm.x)))</f>
        <v>https://orcid.org/0000-0002-5199-9817</v>
      </c>
      <c r="Z3950" s="46" t="str">
        <f>IF(W3950="","",_xlfn.LET(_xlpm.x,VLOOKUP(W3950,'Drop-down_menus'!$D$2:$E$13,2,FALSE),IF(_xlpm.x=0,"",_xlpm.x)))</f>
        <v/>
      </c>
      <c r="AA3950" s="46" t="str">
        <f>IF(X3950="","",_xlfn.LET(_xlpm.x,VLOOKUP(X3950,'Drop-down_menus'!$D$2:$E$13,2,FALSE),IF(_xlpm.x=0,"",_xlpm.x)))</f>
        <v/>
      </c>
      <c r="AB3950" s="14" t="s">
        <v>527</v>
      </c>
      <c r="AC3950" s="14" t="s">
        <v>528</v>
      </c>
      <c r="AD3950" s="46" t="s">
        <v>222</v>
      </c>
      <c r="AE3950" s="46" t="s">
        <v>28</v>
      </c>
      <c r="AF3950" s="46" t="s">
        <v>42</v>
      </c>
      <c r="AG3950" s="46" t="str">
        <f>IF(AE3950="","",_xlfn.LET(_xlpm.x,VLOOKUP(AE3950,'Drop-down_menus'!$D$2:$E$13,2,FALSE),IF(_xlpm.x=0,"",_xlpm.x)))</f>
        <v>https://orcid.org/0000-0002-9037-7623</v>
      </c>
      <c r="AH3950" s="46" t="str">
        <f>IF(AF3950="","",_xlfn.LET(_xlpm.x,VLOOKUP(AF3950,'Drop-down_menus'!$D$2:$E$13,2,FALSE),IF(_xlpm.x=0,"",_xlpm.x)))</f>
        <v/>
      </c>
    </row>
    <row r="3951" spans="1:34" ht="15" customHeight="1">
      <c r="A3951" s="46">
        <v>2965</v>
      </c>
      <c r="B3951" s="2">
        <v>5006</v>
      </c>
      <c r="C3951" s="2" t="s">
        <v>907</v>
      </c>
      <c r="D3951" s="46" t="b">
        <f>COUNTIF(Events!$B$2:$B$171, C3951) &gt; 0</f>
        <v>1</v>
      </c>
      <c r="E3951" s="46" t="s">
        <v>215</v>
      </c>
      <c r="F3951" s="15" t="s">
        <v>504</v>
      </c>
      <c r="G3951" s="15"/>
      <c r="H3951" s="15"/>
      <c r="I3951" s="15"/>
      <c r="J3951" s="46" t="str">
        <f>IF(I3951="","",_xlfn.LET(_xlpm.x,VLOOKUP(I3951,'2026-01-09_taxon-match'!$A$2:$N$81,4,FALSE),IF(_xlpm.x=0,"",_xlpm.x)))</f>
        <v/>
      </c>
      <c r="K3951" s="15"/>
      <c r="L3951" s="46" t="str">
        <f>IF(I3951="","",_xlfn.LET(_xlpm.x,VLOOKUP(I3951,'2026-01-09_taxon-match'!$A$2:$N$81,3,FALSE),IF(_xlpm.x=0,"",_xlpm.x)))</f>
        <v/>
      </c>
      <c r="M3951" s="46" t="str">
        <f>IF($I3951="","",_xlfn.LET(_xlpm.x,VLOOKUP($I3951,'2026-01-09_taxon-match'!$A$2:$N$81,5,FALSE),IF(_xlpm.x=0,"",_xlpm.x)))</f>
        <v/>
      </c>
      <c r="N3951" s="46" t="str">
        <f>IF($I3951="","",_xlfn.LET(_xlpm.x,VLOOKUP($I3951,'2026-01-09_taxon-match'!$A$2:$N$81,6,FALSE),IF(_xlpm.x=0,"",_xlpm.x)))</f>
        <v/>
      </c>
      <c r="O3951" s="46" t="str">
        <f>IF($I3951="","",_xlfn.LET(_xlpm.x,VLOOKUP($I3951,'2026-01-09_taxon-match'!$A$2:$N$81,7,FALSE),IF(_xlpm.x=0,"",_xlpm.x)))</f>
        <v/>
      </c>
      <c r="P3951" s="46" t="str">
        <f>IF($I3951="","",_xlfn.LET(_xlpm.x,VLOOKUP($I3951,'2026-01-09_taxon-match'!$A$2:$N$81,8,FALSE),IF(_xlpm.x=0,"",_xlpm.x)))</f>
        <v/>
      </c>
      <c r="Q3951" s="46" t="str">
        <f>IF($I3951="","",_xlfn.LET(_xlpm.x,VLOOKUP($I3951,'2026-01-09_taxon-match'!$A$2:$N$81,9,FALSE),IF(_xlpm.x=0,"",_xlpm.x)))</f>
        <v/>
      </c>
      <c r="R3951" s="46" t="str">
        <f>IF($I3951="","",_xlfn.LET(_xlpm.x,VLOOKUP($I3951,'2026-01-09_taxon-match'!$A$2:$N$81,10,FALSE),IF(_xlpm.x=0,"",_xlpm.x)))</f>
        <v/>
      </c>
      <c r="S3951" s="46" t="str">
        <f>IF($I3951="","",_xlfn.LET(_xlpm.x,VLOOKUP($I3951,'2026-01-09_taxon-match'!$A$2:$N$81,11,FALSE),IF(_xlpm.x=0,"",_xlpm.x)))</f>
        <v/>
      </c>
      <c r="T3951" s="46" t="str">
        <f>IF($I3951="","",_xlfn.LET(_xlpm.x,VLOOKUP($I3951,'2026-01-09_taxon-match'!$A$2:$N$81,13,FALSE),IF(_xlpm.x=0,"",_xlpm.x)))</f>
        <v/>
      </c>
      <c r="U3951" s="15"/>
      <c r="V3951" s="46" t="s">
        <v>221</v>
      </c>
      <c r="W3951" s="15"/>
      <c r="X3951" s="15"/>
      <c r="Y3951" s="46" t="str">
        <f>IF(V3951="","",_xlfn.LET(_xlpm.x,VLOOKUP(V3951,'Drop-down_menus'!$D$2:$E$13,2,FALSE),IF(_xlpm.x=0,"",_xlpm.x)))</f>
        <v>https://orcid.org/0000-0002-5199-9817</v>
      </c>
      <c r="Z3951" s="46" t="str">
        <f>IF(W3951="","",_xlfn.LET(_xlpm.x,VLOOKUP(W3951,'Drop-down_menus'!$D$2:$E$13,2,FALSE),IF(_xlpm.x=0,"",_xlpm.x)))</f>
        <v/>
      </c>
      <c r="AA3951" s="46" t="str">
        <f>IF(X3951="","",_xlfn.LET(_xlpm.x,VLOOKUP(X3951,'Drop-down_menus'!$D$2:$E$13,2,FALSE),IF(_xlpm.x=0,"",_xlpm.x)))</f>
        <v/>
      </c>
      <c r="AB3951" s="14" t="s">
        <v>519</v>
      </c>
      <c r="AC3951" s="14" t="s">
        <v>523</v>
      </c>
      <c r="AD3951" s="46" t="s">
        <v>222</v>
      </c>
      <c r="AE3951" s="46" t="s">
        <v>28</v>
      </c>
      <c r="AF3951" s="46" t="s">
        <v>42</v>
      </c>
      <c r="AG3951" s="46" t="str">
        <f>IF(AE3951="","",_xlfn.LET(_xlpm.x,VLOOKUP(AE3951,'Drop-down_menus'!$D$2:$E$13,2,FALSE),IF(_xlpm.x=0,"",_xlpm.x)))</f>
        <v>https://orcid.org/0000-0002-9037-7623</v>
      </c>
      <c r="AH3951" s="46" t="str">
        <f>IF(AF3951="","",_xlfn.LET(_xlpm.x,VLOOKUP(AF3951,'Drop-down_menus'!$D$2:$E$13,2,FALSE),IF(_xlpm.x=0,"",_xlpm.x)))</f>
        <v/>
      </c>
    </row>
  </sheetData>
  <autoFilter ref="A1:AI3951" xr:uid="{00000000-0001-0000-0100-000000000000}"/>
  <sortState xmlns:xlrd2="http://schemas.microsoft.com/office/spreadsheetml/2017/richdata2" ref="A2:AI3951">
    <sortCondition ref="B2:B3951"/>
  </sortState>
  <phoneticPr fontId="12" type="noConversion"/>
  <dataValidations disablePrompts="1" count="1">
    <dataValidation operator="greaterThan" allowBlank="1" showInputMessage="1" showErrorMessage="1" prompt="Abundance - Integer &gt; 0_x000a__x000a_Darwin core supl. info:_x000a_The number of individuals represented_x000a_present at the time of the Occurrence." sqref="U429:U439 U1633 U540:U545 U1301:U1303 AC1687:AC1688 U1382:U1537 U1653:U1668 AC1669:AC1678 AC1682:AC1683 AD1703 U1692:U1729 AC1634:AC1651 U443:U536 U1591 AC1538:AC1590 AC1592:AC1632 U2467:U2471 U2473:U2477 U2479:U2483 U2485:U2489 U2491:U2495 U2497:U2501 U2503:U2507 U2509:U2513 U2515:U2519 U2521:U2525 U2527:U2531 U2533:U2537 U2539:U2543 U2545:U2549 U2551:U2555 U2557:U2561 U2563:U2567 U2569:U2573 U2575:U2579 U2581:U2585 U2587:U2591 U2593:U2597 U2599:U2602 U2624:U2628 U2635:U2639 U2641:U2645 U2647:U2651 U2653:U2657 U2659:U2663 U2665:U2669 U2671:U2675 U2677:U2681 U2683:U2687 U2689:U2693 U2695:U2699 U2701:U2705 U2707:U2711 U2713:U2717 U2719:U2723 U2725:U2729 U2731:U2735 U2737:U2741 U2743:U2747 U2749:U2753 U2755:U2759 U2780:U2784 U2786:U2790 U2792:U2796 U2798:U2802 U2804:U2808 U2810:U2814 U2816:U2820 U2822:U2826 U2828:U2832 U2834:U2838 U2840:U2844 U2846:U2850 U2852:U2856 U2858:U2862 U2864:U2868 U2870:U2874 U2876:U2880 U2882:U2886 U2888:U2892 U2894:U2898 U2900:U2904 U2906:U2910 U2912:U2916 U2945:U2949 U2951:U2956 U2958:U2962 U2964:U2968 U2970:U2974 U2976:U2980 U2982:U2986 U2988:U2992 U2994:U2998 U3000:U3004 U3006:U3010 U3012:U3016 U3018:U3022 U3024:U3028 U3030:U3034 U3036:U3040 U3042:U3046 U3048:U3052 U3054:U3058 U3060:U3064 U3066:U3070 U3072:U3076 U3078:U3082 U3097:U3101 U3103:U3107 U3109:U3113 U3115:U3119 U3121:U3125 U3127:U3131 U3133:U3137 U3139:U3143 U3145:U3149 U3151:U3155 U3157:U3161 U3163:U3167 U3169:U3173 U3175:U3179 U3181:U3185 U3187:U3191 U3193:U3197 U3199:U3203 U3205:U3209 U3211:U3215 U3217:U3221 U3223:U3227 U3229:U3233 U3249:U3253 U3255:U3259 U3261:U3265 U3267:U3271 U3273:U3277 U3279:U3283 U3285:U3289 U3291:U3295 U3297:U3301 U3303:U3307 U3309:U3313 U3315:U3319 U3321:U3325 U3327:U3331 U3333:U3337 U3339:U3343 U3345:U3349 U3351:U3355 U3357:U3361 U3363:U3367 U3369:U3373 U3375:U3379 U3381:U3385 U3387:U3391 U3235:U3247 U3084:U3095 U2918:U2943 U2761:U2778 U2604:U2622 U3516:U3520 U3464:U3468 U3504:U3508 U3510:U3514 U3490:U3494 U3475:U3476 U3478:U3482 U3484:U3488 U3423:U3424 U3412:U3416 U3400:U3404 U3406:U3410 U3438:U3442 U3426:U3430 U3432:U3436 U3452:U3456 U3458:U3462 U2311:U2465 U3530:U3534 U3536:U3540 U3542:U3546 U3501:U3502 U3449:U3450 U3397:U3398 U3418:U3421 U3393:U3395 U3444:U3447 U3470:U3473 U3496:U3499 U3522:U3525 U3527:U3528 U3548:U1048576 U1749:U1914 AC2293:AC2298 AC2306:AC2307 AC2301:AC2302 U1916:U2292 U2:U425 U2630:U2633 G1915:H1915 K1915 U547:U1170" xr:uid="{29EECB79-C858-9046-85C2-50E7D9EE45C5}"/>
  </dataValidations>
  <pageMargins left="0.7" right="0.7" top="0.75" bottom="0.75" header="0.3" footer="0.3"/>
  <extLst>
    <ext xmlns:x14="http://schemas.microsoft.com/office/spreadsheetml/2009/9/main" uri="{CCE6A557-97BC-4b89-ADB6-D9C93CAAB3DF}">
      <x14:dataValidations xmlns:xm="http://schemas.microsoft.com/office/excel/2006/main" disablePrompts="1" count="2">
        <x14:dataValidation type="list" errorStyle="warning" allowBlank="1" showInputMessage="1" showErrorMessage="1" errorTitle="Name not in range" prompt="Person who recorded the original sample data" xr:uid="{566D1093-3E28-1140-BFAA-A78F07AC289B}">
          <x14:formula1>
            <xm:f>'Drop-down_menus'!$D$2:$D$10</xm:f>
          </x14:formula1>
          <xm:sqref>AE1749 AE1591 AE1633 AE1750:AF2290 AG1336:AH1381 AE2321:AF1048576 AG2168:AH2290 AG24:AH24 AG26:AH26 AG28:AH28 AG30:AH30 AG32:AH32 AG34:AH34 AG36:AH36 AG38:AH38 AG40:AH40 AG42:AH42 AG44:AH44 AG46:AH46 AG48:AH48 AG50:AH50 AG52:AH52 AG54:AH54 AG56:AH56 AG58:AH58 AG60:AH60 AG62:AH62 AG64:AH64 AG66:AH66 AG68:AH68 AG70:AH70 AG72:AH72 AG74:AH74 AG76:AH76 AG78:AH78 AG80:AH80 AG82:AH82 AG84:AH84 AG86:AH86 AG88:AH93 AG192:AH192 AG205:AH219 AG221:AH232 AG234:AH258 AG260:AH262 AG264:AH276 AG278:AH280 AG282:AH284 AG286:AH288 AG290:AH292 AG294:AH296 AG298:AH298 AG300:AH304 AG306:AH310 AG312:AH313 AG315:AH315 AG318:AH318 AG320:AH321 AG323:AH324 AG326:AH327 AG329:AH330 AG343:AH343 AG345:AH345 AG348:AH348 AG350:AH350 AG353:AH353 AG355:AH355 AG357:AH357 AG359:AH359 AG361:AH361 AG363:AH363 AG365:AH365 AG367:AH367 AG377:AH379 AG382:AH384 AG386:AH388 AG390:AH392 AG394:AH394 AG396:AH402 AG404:AH406 AG408:AH408 AG410:AH412 AG414:AH416 AG418:AH420 AG422:AH424 AG426:AH428 AG430:AH432 AG434:AH436 AG438:AH440 AG442:AH444 AG446:AH448 AG450:AH454 AG456:AH458 AG460:AH462 AG464:AH468 AG470:AH472 AG474:AH476 AG478:AH480 AG482:AH484 AG486:AH488 AG490:AH492 AG494:AH496 AG498:AH504 AG506:AH506 AG509:AH545 AG603:AH627 AG1294:AH1332 AG1334:AH1334 AG1750:AH1970 AG1981:AH2007 AG2045:AH2050 AG2082:AH2082 AG2084:AH2084 AG2086:AH2086 AG2088:AH2088 AG2091:AH2091 AG2093:AH2093 AG2095:AH2095 AG2097:AH2097 AG2100:AH2100 AG2102:AH2102 AG2104:AH2104 AG2106:AH2106 AG2129:AH2129 AG2131:AH2166 AG2321:AH2445 AG2456:AH2456 AG2458:AH2463 AG2629:AH2629 AG2631:AH2631 AG2665:AH2742 AG2744:AH2744 AG2746:AH2746 AG2748:AH2748 AG2750:AH2750 AG2752:AH2752 AG2754:AH2754 AG2756:AH2756 AG2758:AH2758 AG2760:AH2762 AG2764:AH2764 AG2766:AH2767 AG2769:AH2770 AG2772:AH2772 AG2774:AH2775 AG2777:AH2778 AG2780:AH2780 AG2782:AH2782 AG2784:AH2784 AG2786:AH2786 AG2789:AH2789 AG2792:AH2944 AG2999:AH3723 AG3952:AH1048576 AG630:AH1143 AE2:AF1381</xm:sqref>
        </x14:dataValidation>
        <x14:dataValidation type="list" allowBlank="1" showInputMessage="1" showErrorMessage="1" errorTitle="eventID invalid" error="The sample must associated with an event in event sheet" prompt="The eventID where the sample is associated with. Must be an eventID in the event sheet" xr:uid="{6F12530A-90DE-3A47-AE66-F2FBB65E985D}">
          <x14:formula1>
            <xm:f>Events!$B$2:$B$991</xm:f>
          </x14:formula1>
          <xm:sqref>U429:U439 U3548:U1048576 U2630:U2633 U2:U425 U1916:U2290 U1749:U1914 U540:U545 U3527:U3528 U3522:U3525 U3496:U3499 U3470:U3473 U3444:U3447 U3393:U3395 U3418:U3421 U3397:U3398 U3449:U3450 U3501:U3502 U3542:U3546 U3536:U3540 U3530:U3534 U2321:U2465 U3458:U3462 U3452:U3456 U3432:U3436 U3426:U3430 U3438:U3442 U3406:U3410 U3400:U3404 U3412:U3416 U3423:U3424 U3484:U3488 U3478:U3482 U3475:U3476 U3490:U3494 U3510:U3514 U3504:U3508 U3464:U3468 U3516:U3520 U2604:U2622 U2761:U2778 U2918:U2943 U3084:U3095 U3235:U3247 U3387:U3391 U3381:U3385 U3375:U3379 U3369:U3373 U3363:U3367 U3357:U3361 U3351:U3355 U3345:U3349 U3339:U3343 U3333:U3337 U3327:U3331 U3321:U3325 U3315:U3319 U3309:U3313 U3303:U3307 U3297:U3301 U3291:U3295 U3285:U3289 U3279:U3283 U3273:U3277 U3267:U3271 U3261:U3265 U3255:U3259 U3249:U3253 U3229:U3233 U3223:U3227 U3217:U3221 U3211:U3215 U3205:U3209 U3199:U3203 U3193:U3197 U3187:U3191 U3181:U3185 U3175:U3179 U3169:U3173 U3163:U3167 U3157:U3161 U3151:U3155 U3145:U3149 U3139:U3143 U3133:U3137 U3127:U3131 U3121:U3125 U3115:U3119 U3109:U3113 U3103:U3107 U3097:U3101 U3078:U3082 U3072:U3076 U3066:U3070 U3060:U3064 U3054:U3058 U3048:U3052 U3042:U3046 U3036:U3040 U3030:U3034 U3024:U3028 U3018:U3022 U3012:U3016 U3006:U3010 U3000:U3004 U2994:U2998 U2988:U2992 U2982:U2986 U2976:U2980 U2970:U2974 U2964:U2968 U2958:U2962 U2951:U2956 U2945:U2949 U2912:U2916 U2906:U2910 U2900:U2904 U2894:U2898 U2888:U2892 U2882:U2886 U2876:U2880 U2870:U2874 U2864:U2868 U2858:U2862 U2852:U2856 U2846:U2850 U2840:U2844 U2834:U2838 U2828:U2832 U2822:U2826 U2816:U2820 U2810:U2814 U2804:U2808 U2798:U2802 U2792:U2796 U2786:U2790 U2780:U2784 U2755:U2759 U2749:U2753 U2743:U2747 U2737:U2741 U2731:U2735 U2725:U2729 U2719:U2723 U2713:U2717 U2707:U2711 U2701:U2705 U2695:U2699 U2689:U2693 U2683:U2687 U2677:U2681 U2671:U2675 U2665:U2669 U2659:U2663 U2653:U2657 U2647:U2651 U2641:U2645 U2635:U2639 U2624:U2628 U2599:U2602 U2593:U2597 U2587:U2591 U2581:U2585 U2575:U2579 U2569:U2573 U2563:U2567 U2557:U2561 U2551:U2555 U2545:U2549 U2539:U2543 U2533:U2537 U2527:U2531 U2521:U2525 U2515:U2519 U2509:U2513 U2503:U2507 U2497:U2501 U2491:U2495 U2485:U2489 U2479:U2483 U2473:U2477 U2467:U2471 U1591 U443:U536 U1301:U1303 U1633 G1915:H1915 K1915 U547:U1170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AA8F-6461-BE45-BEB8-4E4F11C85514}">
  <dimension ref="A1:R81"/>
  <sheetViews>
    <sheetView topLeftCell="A25" workbookViewId="0">
      <selection activeCell="C69" sqref="C69"/>
    </sheetView>
  </sheetViews>
  <sheetFormatPr baseColWidth="10" defaultColWidth="10.59765625" defaultRowHeight="14"/>
  <cols>
    <col min="1" max="1" width="23.3984375" bestFit="1" customWidth="1"/>
  </cols>
  <sheetData>
    <row r="1" spans="1:18">
      <c r="A1" t="s">
        <v>141</v>
      </c>
      <c r="B1" t="s">
        <v>1339</v>
      </c>
      <c r="C1" t="s">
        <v>1340</v>
      </c>
      <c r="D1" t="s">
        <v>1341</v>
      </c>
      <c r="E1" t="s">
        <v>1342</v>
      </c>
      <c r="F1" t="s">
        <v>1343</v>
      </c>
      <c r="G1" t="s">
        <v>1344</v>
      </c>
      <c r="H1" t="s">
        <v>1345</v>
      </c>
      <c r="I1" t="s">
        <v>1346</v>
      </c>
      <c r="J1" t="s">
        <v>1347</v>
      </c>
      <c r="K1" t="s">
        <v>1348</v>
      </c>
      <c r="L1" t="s">
        <v>1349</v>
      </c>
      <c r="M1" t="s">
        <v>1350</v>
      </c>
      <c r="N1" t="s">
        <v>1351</v>
      </c>
      <c r="O1" t="s">
        <v>1352</v>
      </c>
      <c r="P1" t="s">
        <v>1353</v>
      </c>
      <c r="Q1" t="s">
        <v>1354</v>
      </c>
      <c r="R1" t="s">
        <v>1355</v>
      </c>
    </row>
    <row r="2" spans="1:18">
      <c r="A2" t="s">
        <v>1323</v>
      </c>
      <c r="B2" t="s">
        <v>1356</v>
      </c>
      <c r="C2" t="s">
        <v>1357</v>
      </c>
      <c r="D2" t="s">
        <v>1323</v>
      </c>
      <c r="F2" t="s">
        <v>1323</v>
      </c>
      <c r="O2">
        <v>1</v>
      </c>
      <c r="P2">
        <v>1</v>
      </c>
      <c r="Q2">
        <v>1</v>
      </c>
      <c r="R2">
        <v>1</v>
      </c>
    </row>
    <row r="3" spans="1:18">
      <c r="A3" t="s">
        <v>177</v>
      </c>
      <c r="B3" t="s">
        <v>1356</v>
      </c>
      <c r="C3" t="s">
        <v>1358</v>
      </c>
      <c r="D3" t="s">
        <v>177</v>
      </c>
      <c r="E3" t="s">
        <v>1359</v>
      </c>
      <c r="F3" t="s">
        <v>1323</v>
      </c>
      <c r="G3" t="s">
        <v>1360</v>
      </c>
      <c r="H3" t="s">
        <v>1361</v>
      </c>
      <c r="I3" t="s">
        <v>1362</v>
      </c>
      <c r="J3" t="s">
        <v>1363</v>
      </c>
      <c r="K3" t="s">
        <v>1364</v>
      </c>
      <c r="M3" t="s">
        <v>1365</v>
      </c>
      <c r="O3">
        <v>1</v>
      </c>
      <c r="P3">
        <v>0</v>
      </c>
      <c r="Q3">
        <v>0</v>
      </c>
      <c r="R3">
        <v>0</v>
      </c>
    </row>
    <row r="4" spans="1:18">
      <c r="A4" t="s">
        <v>178</v>
      </c>
      <c r="B4" t="s">
        <v>1356</v>
      </c>
      <c r="C4" t="s">
        <v>1366</v>
      </c>
      <c r="D4" t="s">
        <v>178</v>
      </c>
      <c r="E4" t="s">
        <v>1367</v>
      </c>
      <c r="F4" t="s">
        <v>1323</v>
      </c>
      <c r="G4" t="s">
        <v>509</v>
      </c>
      <c r="H4" t="s">
        <v>1368</v>
      </c>
      <c r="I4" t="s">
        <v>1369</v>
      </c>
      <c r="J4" t="s">
        <v>1370</v>
      </c>
      <c r="K4" t="s">
        <v>1371</v>
      </c>
      <c r="M4" t="s">
        <v>1372</v>
      </c>
      <c r="O4">
        <v>1</v>
      </c>
    </row>
    <row r="5" spans="1:18">
      <c r="A5" t="s">
        <v>1325</v>
      </c>
      <c r="B5" t="s">
        <v>1356</v>
      </c>
      <c r="C5" t="s">
        <v>1373</v>
      </c>
      <c r="D5" t="s">
        <v>1325</v>
      </c>
      <c r="E5" t="s">
        <v>1374</v>
      </c>
      <c r="F5" t="s">
        <v>1323</v>
      </c>
      <c r="G5" t="s">
        <v>1375</v>
      </c>
      <c r="H5" t="s">
        <v>1376</v>
      </c>
      <c r="I5" t="s">
        <v>183</v>
      </c>
      <c r="J5" t="s">
        <v>1377</v>
      </c>
      <c r="K5" t="s">
        <v>1325</v>
      </c>
      <c r="O5">
        <v>1</v>
      </c>
      <c r="P5">
        <v>0</v>
      </c>
      <c r="Q5">
        <v>0</v>
      </c>
      <c r="R5">
        <v>0</v>
      </c>
    </row>
    <row r="6" spans="1:18">
      <c r="A6" t="s">
        <v>181</v>
      </c>
      <c r="B6" t="s">
        <v>1356</v>
      </c>
      <c r="C6" t="s">
        <v>1378</v>
      </c>
      <c r="D6" t="s">
        <v>181</v>
      </c>
      <c r="E6" t="s">
        <v>1379</v>
      </c>
      <c r="F6" t="s">
        <v>1323</v>
      </c>
      <c r="G6" t="s">
        <v>1380</v>
      </c>
      <c r="H6" t="s">
        <v>181</v>
      </c>
      <c r="O6">
        <v>1</v>
      </c>
      <c r="P6">
        <v>1</v>
      </c>
      <c r="Q6">
        <v>1</v>
      </c>
      <c r="R6">
        <v>1</v>
      </c>
    </row>
    <row r="7" spans="1:18">
      <c r="A7" t="s">
        <v>183</v>
      </c>
      <c r="B7" t="s">
        <v>1356</v>
      </c>
      <c r="C7" t="s">
        <v>1381</v>
      </c>
      <c r="D7" t="s">
        <v>183</v>
      </c>
      <c r="E7" t="s">
        <v>1382</v>
      </c>
      <c r="F7" t="s">
        <v>1323</v>
      </c>
      <c r="G7" t="s">
        <v>1375</v>
      </c>
      <c r="H7" t="s">
        <v>1376</v>
      </c>
      <c r="I7" t="s">
        <v>183</v>
      </c>
      <c r="O7">
        <v>1</v>
      </c>
      <c r="P7">
        <v>1</v>
      </c>
      <c r="Q7">
        <v>1</v>
      </c>
      <c r="R7">
        <v>1</v>
      </c>
    </row>
    <row r="8" spans="1:18">
      <c r="A8" t="s">
        <v>304</v>
      </c>
      <c r="B8" t="s">
        <v>1356</v>
      </c>
      <c r="C8" t="s">
        <v>1383</v>
      </c>
      <c r="D8" t="s">
        <v>304</v>
      </c>
      <c r="E8" t="s">
        <v>1384</v>
      </c>
      <c r="F8" t="s">
        <v>1323</v>
      </c>
      <c r="G8" t="s">
        <v>304</v>
      </c>
      <c r="O8">
        <v>1</v>
      </c>
      <c r="P8">
        <v>1</v>
      </c>
      <c r="Q8">
        <v>1</v>
      </c>
      <c r="R8">
        <v>0</v>
      </c>
    </row>
    <row r="9" spans="1:18">
      <c r="A9" t="s">
        <v>184</v>
      </c>
      <c r="B9" t="s">
        <v>1356</v>
      </c>
      <c r="C9" t="s">
        <v>1385</v>
      </c>
      <c r="D9" t="s">
        <v>184</v>
      </c>
      <c r="E9" t="s">
        <v>1386</v>
      </c>
      <c r="F9" t="s">
        <v>1323</v>
      </c>
      <c r="G9" t="s">
        <v>1387</v>
      </c>
      <c r="O9">
        <v>1</v>
      </c>
      <c r="P9">
        <v>1</v>
      </c>
      <c r="Q9">
        <v>1</v>
      </c>
    </row>
    <row r="10" spans="1:18">
      <c r="A10" t="s">
        <v>198</v>
      </c>
      <c r="B10" t="s">
        <v>1356</v>
      </c>
      <c r="C10" t="s">
        <v>1388</v>
      </c>
      <c r="D10" t="s">
        <v>198</v>
      </c>
      <c r="E10" t="s">
        <v>1389</v>
      </c>
      <c r="F10" t="s">
        <v>1323</v>
      </c>
      <c r="G10" t="s">
        <v>1375</v>
      </c>
      <c r="H10" t="s">
        <v>1376</v>
      </c>
      <c r="I10" t="s">
        <v>183</v>
      </c>
      <c r="O10">
        <v>1</v>
      </c>
      <c r="P10">
        <v>0</v>
      </c>
      <c r="Q10">
        <v>0</v>
      </c>
      <c r="R10">
        <v>0</v>
      </c>
    </row>
    <row r="11" spans="1:18">
      <c r="A11" t="s">
        <v>201</v>
      </c>
      <c r="B11" t="s">
        <v>1390</v>
      </c>
      <c r="D11" t="s">
        <v>201</v>
      </c>
    </row>
    <row r="12" spans="1:18">
      <c r="A12" t="s">
        <v>238</v>
      </c>
      <c r="B12" t="s">
        <v>1390</v>
      </c>
      <c r="D12" t="s">
        <v>238</v>
      </c>
    </row>
    <row r="13" spans="1:18">
      <c r="A13" t="s">
        <v>509</v>
      </c>
      <c r="B13" t="s">
        <v>1356</v>
      </c>
      <c r="C13" t="s">
        <v>1439</v>
      </c>
      <c r="D13" t="s">
        <v>509</v>
      </c>
      <c r="F13" t="s">
        <v>1323</v>
      </c>
      <c r="G13" t="s">
        <v>509</v>
      </c>
      <c r="O13">
        <v>1</v>
      </c>
      <c r="P13">
        <v>1</v>
      </c>
      <c r="Q13">
        <v>1</v>
      </c>
      <c r="R13">
        <v>1</v>
      </c>
    </row>
    <row r="14" spans="1:18">
      <c r="A14" t="s">
        <v>232</v>
      </c>
      <c r="B14" t="s">
        <v>1390</v>
      </c>
      <c r="D14" t="s">
        <v>232</v>
      </c>
    </row>
    <row r="15" spans="1:18">
      <c r="A15" t="s">
        <v>1338</v>
      </c>
      <c r="B15" t="s">
        <v>1356</v>
      </c>
      <c r="C15" t="s">
        <v>1440</v>
      </c>
      <c r="D15" t="s">
        <v>1338</v>
      </c>
      <c r="E15" t="s">
        <v>1441</v>
      </c>
      <c r="F15" t="s">
        <v>1323</v>
      </c>
      <c r="G15" t="s">
        <v>1380</v>
      </c>
      <c r="H15" t="s">
        <v>181</v>
      </c>
      <c r="I15" t="s">
        <v>1442</v>
      </c>
      <c r="J15" t="s">
        <v>1338</v>
      </c>
      <c r="O15">
        <v>1</v>
      </c>
      <c r="P15">
        <v>0</v>
      </c>
      <c r="Q15">
        <v>0</v>
      </c>
      <c r="R15">
        <v>0</v>
      </c>
    </row>
    <row r="16" spans="1:18">
      <c r="A16" t="s">
        <v>1203</v>
      </c>
      <c r="B16" t="s">
        <v>1356</v>
      </c>
      <c r="C16" t="s">
        <v>1530</v>
      </c>
      <c r="D16" t="s">
        <v>1203</v>
      </c>
      <c r="E16" t="s">
        <v>1531</v>
      </c>
      <c r="F16" t="s">
        <v>1323</v>
      </c>
      <c r="G16" t="s">
        <v>304</v>
      </c>
      <c r="H16" t="s">
        <v>1445</v>
      </c>
      <c r="I16" t="s">
        <v>1446</v>
      </c>
      <c r="J16" t="s">
        <v>1447</v>
      </c>
      <c r="K16" t="s">
        <v>510</v>
      </c>
      <c r="M16" t="s">
        <v>1532</v>
      </c>
      <c r="O16">
        <v>1</v>
      </c>
      <c r="P16">
        <v>0</v>
      </c>
      <c r="Q16">
        <v>0</v>
      </c>
      <c r="R16">
        <v>0</v>
      </c>
    </row>
    <row r="17" spans="1:18">
      <c r="A17" t="s">
        <v>235</v>
      </c>
      <c r="B17" t="s">
        <v>1356</v>
      </c>
      <c r="C17" t="s">
        <v>1391</v>
      </c>
      <c r="D17" t="s">
        <v>235</v>
      </c>
      <c r="E17" t="s">
        <v>1392</v>
      </c>
      <c r="F17" t="s">
        <v>1323</v>
      </c>
      <c r="G17" t="s">
        <v>1387</v>
      </c>
      <c r="H17" t="s">
        <v>1393</v>
      </c>
      <c r="I17" t="s">
        <v>1394</v>
      </c>
      <c r="J17" t="s">
        <v>1395</v>
      </c>
      <c r="K17" t="s">
        <v>235</v>
      </c>
      <c r="O17">
        <v>1</v>
      </c>
      <c r="Q17">
        <v>0</v>
      </c>
      <c r="R17">
        <v>0</v>
      </c>
    </row>
    <row r="18" spans="1:18">
      <c r="A18" t="s">
        <v>311</v>
      </c>
      <c r="B18" t="s">
        <v>1356</v>
      </c>
      <c r="C18" t="s">
        <v>1448</v>
      </c>
      <c r="D18" t="s">
        <v>311</v>
      </c>
      <c r="E18" t="s">
        <v>1382</v>
      </c>
      <c r="F18" t="s">
        <v>1323</v>
      </c>
      <c r="G18" t="s">
        <v>1375</v>
      </c>
      <c r="H18" t="s">
        <v>1376</v>
      </c>
      <c r="I18" t="s">
        <v>311</v>
      </c>
      <c r="O18">
        <v>1</v>
      </c>
      <c r="P18">
        <v>1</v>
      </c>
      <c r="Q18">
        <v>1</v>
      </c>
      <c r="R18">
        <v>1</v>
      </c>
    </row>
    <row r="19" spans="1:18">
      <c r="A19" t="s">
        <v>1123</v>
      </c>
      <c r="B19" t="s">
        <v>1356</v>
      </c>
      <c r="C19" t="s">
        <v>1533</v>
      </c>
      <c r="D19" t="s">
        <v>1123</v>
      </c>
      <c r="E19" t="s">
        <v>1515</v>
      </c>
      <c r="F19" t="s">
        <v>1323</v>
      </c>
      <c r="G19" t="s">
        <v>1387</v>
      </c>
      <c r="H19" t="s">
        <v>1393</v>
      </c>
      <c r="I19" t="s">
        <v>1414</v>
      </c>
      <c r="J19" t="s">
        <v>1415</v>
      </c>
      <c r="K19" t="s">
        <v>1123</v>
      </c>
      <c r="O19">
        <v>1</v>
      </c>
      <c r="Q19">
        <v>0</v>
      </c>
      <c r="R19">
        <v>0</v>
      </c>
    </row>
    <row r="20" spans="1:18">
      <c r="A20" t="s">
        <v>1208</v>
      </c>
      <c r="B20" t="s">
        <v>1356</v>
      </c>
      <c r="C20" t="s">
        <v>1396</v>
      </c>
      <c r="D20" t="s">
        <v>1208</v>
      </c>
      <c r="E20" t="s">
        <v>1397</v>
      </c>
      <c r="F20" t="s">
        <v>1323</v>
      </c>
      <c r="G20" t="s">
        <v>1398</v>
      </c>
      <c r="H20" t="s">
        <v>243</v>
      </c>
      <c r="I20" t="s">
        <v>1399</v>
      </c>
      <c r="J20" t="s">
        <v>1400</v>
      </c>
      <c r="K20" t="s">
        <v>201</v>
      </c>
      <c r="M20" t="s">
        <v>1401</v>
      </c>
      <c r="O20">
        <v>1</v>
      </c>
      <c r="P20">
        <v>0</v>
      </c>
      <c r="Q20">
        <v>0</v>
      </c>
      <c r="R20">
        <v>0</v>
      </c>
    </row>
    <row r="21" spans="1:18">
      <c r="A21" t="s">
        <v>243</v>
      </c>
      <c r="B21" t="s">
        <v>1356</v>
      </c>
      <c r="C21" t="s">
        <v>1402</v>
      </c>
      <c r="D21" t="s">
        <v>243</v>
      </c>
      <c r="E21" t="s">
        <v>1403</v>
      </c>
      <c r="F21" t="s">
        <v>1323</v>
      </c>
      <c r="G21" t="s">
        <v>1398</v>
      </c>
      <c r="H21" t="s">
        <v>243</v>
      </c>
      <c r="O21">
        <v>1</v>
      </c>
      <c r="P21">
        <v>1</v>
      </c>
      <c r="Q21">
        <v>1</v>
      </c>
      <c r="R21">
        <v>1</v>
      </c>
    </row>
    <row r="22" spans="1:18">
      <c r="A22" t="s">
        <v>1522</v>
      </c>
      <c r="B22" t="s">
        <v>1356</v>
      </c>
      <c r="C22" t="s">
        <v>1534</v>
      </c>
      <c r="D22" t="s">
        <v>1522</v>
      </c>
      <c r="E22" t="s">
        <v>1535</v>
      </c>
      <c r="F22" t="s">
        <v>1323</v>
      </c>
      <c r="G22" t="s">
        <v>1375</v>
      </c>
      <c r="H22" t="s">
        <v>1376</v>
      </c>
      <c r="I22" t="s">
        <v>311</v>
      </c>
      <c r="J22" t="s">
        <v>1536</v>
      </c>
      <c r="K22" t="s">
        <v>1537</v>
      </c>
      <c r="M22" t="s">
        <v>1538</v>
      </c>
      <c r="O22">
        <v>1</v>
      </c>
      <c r="P22">
        <v>0</v>
      </c>
      <c r="Q22">
        <v>0</v>
      </c>
      <c r="R22">
        <v>0</v>
      </c>
    </row>
    <row r="23" spans="1:18">
      <c r="A23" t="s">
        <v>248</v>
      </c>
      <c r="B23" t="s">
        <v>1356</v>
      </c>
      <c r="C23" t="s">
        <v>1404</v>
      </c>
      <c r="D23" t="s">
        <v>248</v>
      </c>
      <c r="E23" t="s">
        <v>1405</v>
      </c>
      <c r="F23" t="s">
        <v>1323</v>
      </c>
      <c r="G23" t="s">
        <v>1406</v>
      </c>
      <c r="H23" t="s">
        <v>1407</v>
      </c>
      <c r="I23" t="s">
        <v>1408</v>
      </c>
      <c r="J23" t="s">
        <v>1409</v>
      </c>
      <c r="K23" t="s">
        <v>1410</v>
      </c>
      <c r="M23" t="s">
        <v>1411</v>
      </c>
      <c r="O23">
        <v>1</v>
      </c>
      <c r="R23">
        <v>0</v>
      </c>
    </row>
    <row r="24" spans="1:18">
      <c r="A24" t="s">
        <v>269</v>
      </c>
      <c r="B24" t="s">
        <v>1356</v>
      </c>
      <c r="C24" t="s">
        <v>1412</v>
      </c>
      <c r="D24" t="s">
        <v>269</v>
      </c>
      <c r="E24" t="s">
        <v>1413</v>
      </c>
      <c r="F24" t="s">
        <v>1323</v>
      </c>
      <c r="G24" t="s">
        <v>1387</v>
      </c>
      <c r="H24" t="s">
        <v>1393</v>
      </c>
      <c r="I24" t="s">
        <v>1414</v>
      </c>
      <c r="J24" t="s">
        <v>1415</v>
      </c>
      <c r="K24" t="s">
        <v>1123</v>
      </c>
      <c r="M24" t="s">
        <v>1416</v>
      </c>
      <c r="O24">
        <v>1</v>
      </c>
      <c r="Q24">
        <v>0</v>
      </c>
      <c r="R24">
        <v>0</v>
      </c>
    </row>
    <row r="25" spans="1:18">
      <c r="A25" t="s">
        <v>315</v>
      </c>
      <c r="B25" t="s">
        <v>1356</v>
      </c>
      <c r="C25" t="s">
        <v>1417</v>
      </c>
      <c r="D25" t="s">
        <v>315</v>
      </c>
      <c r="E25" t="s">
        <v>1418</v>
      </c>
      <c r="F25" t="s">
        <v>1323</v>
      </c>
      <c r="G25" t="s">
        <v>1387</v>
      </c>
      <c r="H25" t="s">
        <v>1393</v>
      </c>
      <c r="I25" t="s">
        <v>1394</v>
      </c>
      <c r="J25" t="s">
        <v>1419</v>
      </c>
      <c r="K25" t="s">
        <v>1420</v>
      </c>
      <c r="M25" t="s">
        <v>1421</v>
      </c>
      <c r="O25">
        <v>1</v>
      </c>
      <c r="Q25">
        <v>0</v>
      </c>
      <c r="R25">
        <v>0</v>
      </c>
    </row>
    <row r="26" spans="1:18">
      <c r="A26" t="s">
        <v>1521</v>
      </c>
      <c r="B26" t="s">
        <v>1356</v>
      </c>
      <c r="C26" t="s">
        <v>1539</v>
      </c>
      <c r="D26" t="s">
        <v>1521</v>
      </c>
      <c r="E26" t="s">
        <v>1540</v>
      </c>
      <c r="F26" t="s">
        <v>1323</v>
      </c>
      <c r="G26" t="s">
        <v>1387</v>
      </c>
      <c r="H26" t="s">
        <v>1393</v>
      </c>
      <c r="I26" t="s">
        <v>1414</v>
      </c>
      <c r="J26" t="s">
        <v>1541</v>
      </c>
      <c r="K26" t="s">
        <v>1542</v>
      </c>
      <c r="M26" t="s">
        <v>1532</v>
      </c>
      <c r="O26">
        <v>1</v>
      </c>
      <c r="Q26">
        <v>0</v>
      </c>
      <c r="R26">
        <v>0</v>
      </c>
    </row>
    <row r="27" spans="1:18">
      <c r="A27" t="s">
        <v>273</v>
      </c>
      <c r="B27" t="s">
        <v>1356</v>
      </c>
      <c r="C27" t="s">
        <v>1422</v>
      </c>
      <c r="D27" t="s">
        <v>273</v>
      </c>
      <c r="E27" t="s">
        <v>1423</v>
      </c>
      <c r="F27" t="s">
        <v>1424</v>
      </c>
      <c r="G27" t="s">
        <v>274</v>
      </c>
      <c r="H27" t="s">
        <v>1425</v>
      </c>
      <c r="I27" t="s">
        <v>1426</v>
      </c>
      <c r="J27" t="s">
        <v>1427</v>
      </c>
      <c r="K27" t="s">
        <v>1428</v>
      </c>
      <c r="M27" t="s">
        <v>1429</v>
      </c>
      <c r="O27">
        <v>1</v>
      </c>
    </row>
    <row r="28" spans="1:18">
      <c r="A28" t="s">
        <v>274</v>
      </c>
      <c r="B28" t="s">
        <v>1356</v>
      </c>
      <c r="C28" t="s">
        <v>1430</v>
      </c>
      <c r="D28" t="s">
        <v>274</v>
      </c>
      <c r="E28" t="s">
        <v>1431</v>
      </c>
      <c r="F28" t="s">
        <v>1424</v>
      </c>
      <c r="G28" t="s">
        <v>274</v>
      </c>
      <c r="O28">
        <v>1</v>
      </c>
      <c r="P28">
        <v>1</v>
      </c>
      <c r="Q28">
        <v>1</v>
      </c>
      <c r="R28">
        <v>1</v>
      </c>
    </row>
    <row r="29" spans="1:18">
      <c r="A29" t="s">
        <v>285</v>
      </c>
      <c r="B29" t="s">
        <v>1356</v>
      </c>
      <c r="C29" t="s">
        <v>1432</v>
      </c>
      <c r="D29" t="s">
        <v>285</v>
      </c>
      <c r="E29" t="s">
        <v>1433</v>
      </c>
      <c r="F29" t="s">
        <v>1323</v>
      </c>
      <c r="G29" t="s">
        <v>1360</v>
      </c>
      <c r="H29" t="s">
        <v>285</v>
      </c>
      <c r="O29">
        <v>1</v>
      </c>
      <c r="P29">
        <v>0</v>
      </c>
      <c r="Q29">
        <v>0</v>
      </c>
      <c r="R29">
        <v>0</v>
      </c>
    </row>
    <row r="30" spans="1:18">
      <c r="A30" t="s">
        <v>286</v>
      </c>
      <c r="B30" t="s">
        <v>1356</v>
      </c>
      <c r="C30" t="s">
        <v>1434</v>
      </c>
      <c r="D30" t="s">
        <v>286</v>
      </c>
      <c r="E30" t="s">
        <v>1435</v>
      </c>
      <c r="F30" t="s">
        <v>1323</v>
      </c>
      <c r="G30" t="s">
        <v>1360</v>
      </c>
      <c r="H30" t="s">
        <v>286</v>
      </c>
      <c r="O30">
        <v>1</v>
      </c>
      <c r="P30">
        <v>1</v>
      </c>
      <c r="Q30">
        <v>0</v>
      </c>
      <c r="R30">
        <v>0</v>
      </c>
    </row>
    <row r="31" spans="1:18">
      <c r="A31" t="s">
        <v>294</v>
      </c>
      <c r="B31" t="s">
        <v>1356</v>
      </c>
      <c r="C31" t="s">
        <v>1436</v>
      </c>
      <c r="D31" t="s">
        <v>294</v>
      </c>
      <c r="E31" t="s">
        <v>1437</v>
      </c>
      <c r="F31" t="s">
        <v>1323</v>
      </c>
      <c r="G31" t="s">
        <v>1360</v>
      </c>
      <c r="H31" t="s">
        <v>294</v>
      </c>
      <c r="O31">
        <v>1</v>
      </c>
      <c r="P31">
        <v>0</v>
      </c>
      <c r="Q31">
        <v>0</v>
      </c>
      <c r="R31">
        <v>0</v>
      </c>
    </row>
    <row r="32" spans="1:18">
      <c r="A32" t="s">
        <v>295</v>
      </c>
      <c r="B32" t="s">
        <v>1356</v>
      </c>
      <c r="C32" t="s">
        <v>1438</v>
      </c>
      <c r="D32" t="s">
        <v>295</v>
      </c>
      <c r="F32" t="s">
        <v>1323</v>
      </c>
      <c r="G32" t="s">
        <v>295</v>
      </c>
      <c r="O32">
        <v>1</v>
      </c>
      <c r="P32">
        <v>1</v>
      </c>
      <c r="Q32">
        <v>1</v>
      </c>
      <c r="R32">
        <v>0</v>
      </c>
    </row>
    <row r="33" spans="1:18">
      <c r="A33" t="s">
        <v>302</v>
      </c>
      <c r="B33" t="s">
        <v>1356</v>
      </c>
      <c r="C33" t="s">
        <v>1543</v>
      </c>
      <c r="D33" t="s">
        <v>302</v>
      </c>
      <c r="E33" t="s">
        <v>1544</v>
      </c>
      <c r="F33" t="s">
        <v>1323</v>
      </c>
      <c r="G33" t="s">
        <v>1360</v>
      </c>
      <c r="H33" t="s">
        <v>294</v>
      </c>
      <c r="I33" t="s">
        <v>1545</v>
      </c>
      <c r="J33" t="s">
        <v>1546</v>
      </c>
      <c r="K33" t="s">
        <v>1547</v>
      </c>
      <c r="M33" t="s">
        <v>1548</v>
      </c>
      <c r="O33">
        <v>1</v>
      </c>
      <c r="P33">
        <v>0</v>
      </c>
      <c r="Q33">
        <v>0</v>
      </c>
      <c r="R33">
        <v>0</v>
      </c>
    </row>
    <row r="34" spans="1:18">
      <c r="A34" t="s">
        <v>1217</v>
      </c>
      <c r="B34" t="s">
        <v>1356</v>
      </c>
      <c r="C34" t="s">
        <v>1549</v>
      </c>
      <c r="D34" t="s">
        <v>1217</v>
      </c>
      <c r="E34" t="s">
        <v>1550</v>
      </c>
      <c r="F34" t="s">
        <v>1323</v>
      </c>
      <c r="G34" t="s">
        <v>304</v>
      </c>
      <c r="H34" t="s">
        <v>1445</v>
      </c>
      <c r="I34" t="s">
        <v>1551</v>
      </c>
      <c r="J34" t="s">
        <v>1552</v>
      </c>
      <c r="K34" t="s">
        <v>1553</v>
      </c>
      <c r="M34" t="s">
        <v>1554</v>
      </c>
      <c r="O34">
        <v>1</v>
      </c>
      <c r="P34">
        <v>0</v>
      </c>
      <c r="Q34">
        <v>0</v>
      </c>
      <c r="R34">
        <v>0</v>
      </c>
    </row>
    <row r="35" spans="1:18">
      <c r="A35" t="s">
        <v>305</v>
      </c>
      <c r="B35" t="s">
        <v>1356</v>
      </c>
      <c r="C35" t="s">
        <v>1464</v>
      </c>
      <c r="D35" t="s">
        <v>305</v>
      </c>
      <c r="E35" t="s">
        <v>1465</v>
      </c>
      <c r="F35" t="s">
        <v>1323</v>
      </c>
      <c r="G35" t="s">
        <v>1375</v>
      </c>
      <c r="H35" t="s">
        <v>1376</v>
      </c>
      <c r="I35" t="s">
        <v>311</v>
      </c>
      <c r="J35" t="s">
        <v>305</v>
      </c>
      <c r="O35">
        <v>1</v>
      </c>
      <c r="P35">
        <v>0</v>
      </c>
      <c r="Q35">
        <v>0</v>
      </c>
      <c r="R35">
        <v>0</v>
      </c>
    </row>
    <row r="36" spans="1:18">
      <c r="A36" t="s">
        <v>1220</v>
      </c>
      <c r="B36" t="s">
        <v>1356</v>
      </c>
      <c r="C36" t="s">
        <v>1555</v>
      </c>
      <c r="D36" t="s">
        <v>1220</v>
      </c>
      <c r="E36" t="s">
        <v>1556</v>
      </c>
      <c r="F36" t="s">
        <v>1424</v>
      </c>
      <c r="G36" t="s">
        <v>274</v>
      </c>
      <c r="H36" t="s">
        <v>1425</v>
      </c>
      <c r="I36" t="s">
        <v>1557</v>
      </c>
      <c r="J36" t="s">
        <v>1558</v>
      </c>
      <c r="K36" t="s">
        <v>1559</v>
      </c>
      <c r="M36" t="s">
        <v>1560</v>
      </c>
      <c r="O36">
        <v>1</v>
      </c>
    </row>
    <row r="37" spans="1:18">
      <c r="A37" t="s">
        <v>308</v>
      </c>
      <c r="B37" t="s">
        <v>1356</v>
      </c>
      <c r="C37" t="s">
        <v>1477</v>
      </c>
      <c r="D37" t="s">
        <v>308</v>
      </c>
      <c r="E37" t="s">
        <v>1478</v>
      </c>
      <c r="F37" t="s">
        <v>1323</v>
      </c>
      <c r="G37" t="s">
        <v>1398</v>
      </c>
      <c r="H37" t="s">
        <v>243</v>
      </c>
      <c r="I37" t="s">
        <v>1479</v>
      </c>
      <c r="J37" t="s">
        <v>1480</v>
      </c>
      <c r="K37" t="s">
        <v>308</v>
      </c>
      <c r="O37">
        <v>1</v>
      </c>
    </row>
    <row r="38" spans="1:18">
      <c r="A38" t="s">
        <v>1222</v>
      </c>
      <c r="B38" t="s">
        <v>1356</v>
      </c>
      <c r="C38" t="s">
        <v>1561</v>
      </c>
      <c r="D38" t="s">
        <v>1222</v>
      </c>
      <c r="E38" t="s">
        <v>1562</v>
      </c>
      <c r="F38" t="s">
        <v>1323</v>
      </c>
      <c r="G38" t="s">
        <v>304</v>
      </c>
      <c r="H38" t="s">
        <v>1445</v>
      </c>
      <c r="I38" t="s">
        <v>1486</v>
      </c>
      <c r="J38" t="s">
        <v>1563</v>
      </c>
      <c r="K38" t="s">
        <v>1564</v>
      </c>
      <c r="M38" t="s">
        <v>1565</v>
      </c>
      <c r="O38">
        <v>1</v>
      </c>
      <c r="P38">
        <v>0</v>
      </c>
      <c r="Q38">
        <v>0</v>
      </c>
      <c r="R38">
        <v>0</v>
      </c>
    </row>
    <row r="39" spans="1:18">
      <c r="A39" t="s">
        <v>313</v>
      </c>
      <c r="B39" t="s">
        <v>1356</v>
      </c>
      <c r="C39" t="s">
        <v>1566</v>
      </c>
      <c r="D39" t="s">
        <v>313</v>
      </c>
      <c r="E39" t="s">
        <v>1567</v>
      </c>
      <c r="F39" t="s">
        <v>1323</v>
      </c>
      <c r="G39" t="s">
        <v>1406</v>
      </c>
      <c r="H39" t="s">
        <v>313</v>
      </c>
      <c r="O39">
        <v>1</v>
      </c>
      <c r="P39">
        <v>1</v>
      </c>
      <c r="Q39">
        <v>1</v>
      </c>
      <c r="R39">
        <v>0</v>
      </c>
    </row>
    <row r="40" spans="1:18">
      <c r="A40" t="s">
        <v>320</v>
      </c>
      <c r="B40" t="s">
        <v>1356</v>
      </c>
      <c r="C40" t="s">
        <v>1568</v>
      </c>
      <c r="D40" t="s">
        <v>320</v>
      </c>
      <c r="E40" t="s">
        <v>1569</v>
      </c>
      <c r="F40" t="s">
        <v>1323</v>
      </c>
      <c r="G40" t="s">
        <v>1375</v>
      </c>
      <c r="H40" t="s">
        <v>1376</v>
      </c>
      <c r="I40" t="s">
        <v>183</v>
      </c>
      <c r="J40" t="s">
        <v>1570</v>
      </c>
      <c r="K40" t="s">
        <v>1571</v>
      </c>
      <c r="M40" t="s">
        <v>1572</v>
      </c>
      <c r="O40">
        <v>1</v>
      </c>
      <c r="P40">
        <v>0</v>
      </c>
      <c r="Q40">
        <v>0</v>
      </c>
      <c r="R40">
        <v>0</v>
      </c>
    </row>
    <row r="41" spans="1:18">
      <c r="A41" t="s">
        <v>510</v>
      </c>
      <c r="B41" t="s">
        <v>1356</v>
      </c>
      <c r="C41" t="s">
        <v>1443</v>
      </c>
      <c r="D41" t="s">
        <v>510</v>
      </c>
      <c r="E41" t="s">
        <v>1444</v>
      </c>
      <c r="F41" t="s">
        <v>1323</v>
      </c>
      <c r="G41" t="s">
        <v>304</v>
      </c>
      <c r="H41" t="s">
        <v>1445</v>
      </c>
      <c r="I41" t="s">
        <v>1446</v>
      </c>
      <c r="J41" t="s">
        <v>1447</v>
      </c>
      <c r="K41" t="s">
        <v>510</v>
      </c>
      <c r="O41">
        <v>1</v>
      </c>
      <c r="P41">
        <v>0</v>
      </c>
      <c r="Q41">
        <v>0</v>
      </c>
      <c r="R41">
        <v>0</v>
      </c>
    </row>
    <row r="42" spans="1:18">
      <c r="A42" t="s">
        <v>1060</v>
      </c>
      <c r="B42" t="s">
        <v>1356</v>
      </c>
      <c r="C42" t="s">
        <v>1449</v>
      </c>
      <c r="D42" t="s">
        <v>1060</v>
      </c>
      <c r="E42" t="s">
        <v>1450</v>
      </c>
      <c r="F42" t="s">
        <v>1323</v>
      </c>
      <c r="G42" t="s">
        <v>1375</v>
      </c>
      <c r="H42" t="s">
        <v>1376</v>
      </c>
      <c r="I42" t="s">
        <v>1451</v>
      </c>
      <c r="J42" t="s">
        <v>1452</v>
      </c>
      <c r="K42" t="s">
        <v>1453</v>
      </c>
      <c r="M42" t="s">
        <v>1454</v>
      </c>
      <c r="O42">
        <v>1</v>
      </c>
      <c r="P42">
        <v>0</v>
      </c>
      <c r="Q42">
        <v>0</v>
      </c>
      <c r="R42">
        <v>0</v>
      </c>
    </row>
    <row r="43" spans="1:18">
      <c r="A43" t="s">
        <v>1061</v>
      </c>
      <c r="B43" t="s">
        <v>1356</v>
      </c>
      <c r="C43" t="s">
        <v>1455</v>
      </c>
      <c r="D43" t="s">
        <v>1061</v>
      </c>
      <c r="E43" t="s">
        <v>1456</v>
      </c>
      <c r="F43" t="s">
        <v>1323</v>
      </c>
      <c r="G43" t="s">
        <v>1375</v>
      </c>
      <c r="H43" t="s">
        <v>1376</v>
      </c>
      <c r="I43" t="s">
        <v>311</v>
      </c>
      <c r="J43" t="s">
        <v>1457</v>
      </c>
      <c r="K43" t="s">
        <v>1061</v>
      </c>
      <c r="O43">
        <v>1</v>
      </c>
      <c r="P43">
        <v>0</v>
      </c>
      <c r="Q43">
        <v>0</v>
      </c>
      <c r="R43">
        <v>0</v>
      </c>
    </row>
    <row r="44" spans="1:18">
      <c r="A44" t="s">
        <v>1048</v>
      </c>
      <c r="B44" t="s">
        <v>1356</v>
      </c>
      <c r="C44" t="s">
        <v>1458</v>
      </c>
      <c r="D44" t="s">
        <v>1048</v>
      </c>
      <c r="E44" t="s">
        <v>1459</v>
      </c>
      <c r="F44" t="s">
        <v>1323</v>
      </c>
      <c r="G44" t="s">
        <v>1360</v>
      </c>
      <c r="H44" t="s">
        <v>286</v>
      </c>
      <c r="I44" t="s">
        <v>1460</v>
      </c>
      <c r="J44" t="s">
        <v>1461</v>
      </c>
      <c r="K44" t="s">
        <v>1462</v>
      </c>
      <c r="M44" t="s">
        <v>1463</v>
      </c>
      <c r="O44">
        <v>1</v>
      </c>
      <c r="P44">
        <v>0</v>
      </c>
      <c r="Q44">
        <v>0</v>
      </c>
      <c r="R44">
        <v>0</v>
      </c>
    </row>
    <row r="45" spans="1:18">
      <c r="A45" t="s">
        <v>1336</v>
      </c>
      <c r="B45" t="s">
        <v>1356</v>
      </c>
      <c r="C45" t="s">
        <v>1466</v>
      </c>
      <c r="D45" t="s">
        <v>1336</v>
      </c>
      <c r="E45" t="s">
        <v>1467</v>
      </c>
      <c r="F45" t="s">
        <v>1323</v>
      </c>
      <c r="G45" t="s">
        <v>1406</v>
      </c>
      <c r="H45" t="s">
        <v>1468</v>
      </c>
      <c r="I45" t="s">
        <v>1336</v>
      </c>
      <c r="O45">
        <v>1</v>
      </c>
      <c r="Q45">
        <v>0</v>
      </c>
      <c r="R45">
        <v>0</v>
      </c>
    </row>
    <row r="46" spans="1:18">
      <c r="A46" t="s">
        <v>1053</v>
      </c>
      <c r="B46" t="s">
        <v>1356</v>
      </c>
      <c r="C46" t="s">
        <v>1469</v>
      </c>
      <c r="D46" t="s">
        <v>1053</v>
      </c>
      <c r="E46" t="s">
        <v>1374</v>
      </c>
      <c r="F46" t="s">
        <v>1323</v>
      </c>
      <c r="G46" t="s">
        <v>1375</v>
      </c>
      <c r="H46" t="s">
        <v>1376</v>
      </c>
      <c r="I46" t="s">
        <v>183</v>
      </c>
      <c r="J46" t="s">
        <v>1377</v>
      </c>
      <c r="K46" t="s">
        <v>1325</v>
      </c>
      <c r="M46" t="s">
        <v>1470</v>
      </c>
      <c r="O46">
        <v>1</v>
      </c>
      <c r="P46">
        <v>0</v>
      </c>
      <c r="Q46">
        <v>0</v>
      </c>
      <c r="R46">
        <v>0</v>
      </c>
    </row>
    <row r="47" spans="1:18">
      <c r="A47" t="s">
        <v>1055</v>
      </c>
      <c r="B47" t="s">
        <v>1356</v>
      </c>
      <c r="C47" t="s">
        <v>1471</v>
      </c>
      <c r="D47" t="s">
        <v>1055</v>
      </c>
      <c r="E47" t="s">
        <v>1472</v>
      </c>
      <c r="F47" t="s">
        <v>1323</v>
      </c>
      <c r="G47" t="s">
        <v>1360</v>
      </c>
      <c r="H47" t="s">
        <v>294</v>
      </c>
      <c r="I47" t="s">
        <v>1473</v>
      </c>
      <c r="J47" t="s">
        <v>1474</v>
      </c>
      <c r="K47" t="s">
        <v>1475</v>
      </c>
      <c r="M47" t="s">
        <v>1476</v>
      </c>
      <c r="O47">
        <v>1</v>
      </c>
      <c r="P47">
        <v>0</v>
      </c>
      <c r="Q47">
        <v>0</v>
      </c>
      <c r="R47">
        <v>0</v>
      </c>
    </row>
    <row r="48" spans="1:18">
      <c r="A48" t="s">
        <v>1057</v>
      </c>
      <c r="B48" t="s">
        <v>1356</v>
      </c>
      <c r="C48" t="s">
        <v>1481</v>
      </c>
      <c r="D48" t="s">
        <v>1057</v>
      </c>
      <c r="E48" t="s">
        <v>1482</v>
      </c>
      <c r="F48" t="s">
        <v>1323</v>
      </c>
      <c r="G48" t="s">
        <v>1360</v>
      </c>
      <c r="H48" t="s">
        <v>294</v>
      </c>
      <c r="I48" t="s">
        <v>1473</v>
      </c>
      <c r="J48" t="s">
        <v>1057</v>
      </c>
      <c r="O48">
        <v>1</v>
      </c>
      <c r="P48">
        <v>0</v>
      </c>
      <c r="Q48">
        <v>0</v>
      </c>
      <c r="R48">
        <v>0</v>
      </c>
    </row>
    <row r="49" spans="1:18">
      <c r="A49" t="s">
        <v>1528</v>
      </c>
      <c r="B49" t="s">
        <v>1356</v>
      </c>
      <c r="C49" t="s">
        <v>1573</v>
      </c>
      <c r="D49" t="s">
        <v>1528</v>
      </c>
      <c r="E49" t="s">
        <v>1574</v>
      </c>
      <c r="F49" t="s">
        <v>1575</v>
      </c>
      <c r="G49" t="s">
        <v>1576</v>
      </c>
      <c r="H49" t="s">
        <v>1577</v>
      </c>
      <c r="I49" t="s">
        <v>1578</v>
      </c>
      <c r="J49" t="s">
        <v>1579</v>
      </c>
      <c r="K49" t="s">
        <v>1580</v>
      </c>
      <c r="M49" t="s">
        <v>1581</v>
      </c>
      <c r="O49">
        <v>1</v>
      </c>
    </row>
    <row r="50" spans="1:18">
      <c r="A50" t="s">
        <v>960</v>
      </c>
      <c r="B50" t="s">
        <v>1356</v>
      </c>
      <c r="C50" t="s">
        <v>1582</v>
      </c>
      <c r="D50" t="s">
        <v>960</v>
      </c>
      <c r="E50" t="s">
        <v>1583</v>
      </c>
      <c r="F50" t="s">
        <v>1323</v>
      </c>
      <c r="G50" t="s">
        <v>1360</v>
      </c>
      <c r="H50" t="s">
        <v>294</v>
      </c>
      <c r="I50" t="s">
        <v>1584</v>
      </c>
      <c r="J50" t="s">
        <v>1585</v>
      </c>
      <c r="K50" t="s">
        <v>1586</v>
      </c>
      <c r="M50" t="s">
        <v>1587</v>
      </c>
      <c r="O50">
        <v>1</v>
      </c>
      <c r="P50">
        <v>0</v>
      </c>
      <c r="Q50">
        <v>0</v>
      </c>
      <c r="R50">
        <v>0</v>
      </c>
    </row>
    <row r="51" spans="1:18">
      <c r="A51" t="s">
        <v>1525</v>
      </c>
      <c r="B51" t="s">
        <v>1356</v>
      </c>
      <c r="C51" t="s">
        <v>1588</v>
      </c>
      <c r="D51" t="s">
        <v>1525</v>
      </c>
      <c r="E51" t="s">
        <v>1589</v>
      </c>
      <c r="F51" t="s">
        <v>1323</v>
      </c>
      <c r="G51" t="s">
        <v>1360</v>
      </c>
      <c r="H51" t="s">
        <v>294</v>
      </c>
      <c r="I51" t="s">
        <v>1473</v>
      </c>
      <c r="J51" t="s">
        <v>1057</v>
      </c>
      <c r="K51" t="s">
        <v>1525</v>
      </c>
      <c r="O51">
        <v>1</v>
      </c>
      <c r="P51">
        <v>0</v>
      </c>
      <c r="Q51">
        <v>0</v>
      </c>
      <c r="R51">
        <v>0</v>
      </c>
    </row>
    <row r="52" spans="1:18">
      <c r="A52" t="s">
        <v>1329</v>
      </c>
      <c r="B52" t="s">
        <v>1390</v>
      </c>
      <c r="D52" s="46" t="s">
        <v>1329</v>
      </c>
    </row>
    <row r="53" spans="1:18">
      <c r="A53" t="s">
        <v>1332</v>
      </c>
      <c r="B53" t="s">
        <v>1356</v>
      </c>
      <c r="C53" t="s">
        <v>1483</v>
      </c>
      <c r="D53" t="s">
        <v>1484</v>
      </c>
      <c r="E53" t="s">
        <v>1485</v>
      </c>
      <c r="F53" t="s">
        <v>1323</v>
      </c>
      <c r="G53" t="s">
        <v>304</v>
      </c>
      <c r="H53" t="s">
        <v>1445</v>
      </c>
      <c r="I53" t="s">
        <v>1486</v>
      </c>
      <c r="J53" t="s">
        <v>1487</v>
      </c>
      <c r="K53" t="s">
        <v>1484</v>
      </c>
      <c r="O53">
        <v>1</v>
      </c>
      <c r="P53">
        <v>0</v>
      </c>
      <c r="Q53">
        <v>0</v>
      </c>
      <c r="R53">
        <v>0</v>
      </c>
    </row>
    <row r="54" spans="1:18">
      <c r="A54" t="s">
        <v>1337</v>
      </c>
      <c r="B54" t="s">
        <v>1356</v>
      </c>
      <c r="C54" t="s">
        <v>1488</v>
      </c>
      <c r="D54" t="s">
        <v>1489</v>
      </c>
      <c r="E54" t="s">
        <v>1490</v>
      </c>
      <c r="F54" t="s">
        <v>1424</v>
      </c>
      <c r="G54" t="s">
        <v>274</v>
      </c>
      <c r="H54" t="s">
        <v>1425</v>
      </c>
      <c r="I54" t="s">
        <v>1426</v>
      </c>
      <c r="J54" t="s">
        <v>1491</v>
      </c>
      <c r="K54" t="s">
        <v>1489</v>
      </c>
      <c r="O54">
        <v>1</v>
      </c>
    </row>
    <row r="55" spans="1:18">
      <c r="A55" t="s">
        <v>1526</v>
      </c>
      <c r="B55" t="s">
        <v>1356</v>
      </c>
      <c r="C55" t="s">
        <v>1590</v>
      </c>
      <c r="D55" t="s">
        <v>1526</v>
      </c>
      <c r="E55" t="s">
        <v>1591</v>
      </c>
      <c r="F55" t="s">
        <v>1323</v>
      </c>
      <c r="G55" t="s">
        <v>1398</v>
      </c>
      <c r="H55" t="s">
        <v>1526</v>
      </c>
      <c r="O55">
        <v>1</v>
      </c>
      <c r="Q55">
        <v>0</v>
      </c>
      <c r="R55">
        <v>0</v>
      </c>
    </row>
    <row r="56" spans="1:18">
      <c r="A56" t="s">
        <v>1231</v>
      </c>
      <c r="B56" t="s">
        <v>1356</v>
      </c>
      <c r="C56" t="s">
        <v>1492</v>
      </c>
      <c r="D56" t="s">
        <v>1231</v>
      </c>
      <c r="E56" t="s">
        <v>1493</v>
      </c>
      <c r="F56" t="s">
        <v>1323</v>
      </c>
      <c r="G56" t="s">
        <v>1387</v>
      </c>
      <c r="H56" t="s">
        <v>1393</v>
      </c>
      <c r="I56" t="s">
        <v>1394</v>
      </c>
      <c r="J56" t="s">
        <v>1494</v>
      </c>
      <c r="K56" t="s">
        <v>1495</v>
      </c>
      <c r="M56" t="s">
        <v>1496</v>
      </c>
      <c r="O56">
        <v>1</v>
      </c>
      <c r="Q56">
        <v>0</v>
      </c>
      <c r="R56">
        <v>0</v>
      </c>
    </row>
    <row r="57" spans="1:18">
      <c r="A57" t="s">
        <v>1330</v>
      </c>
      <c r="B57" t="s">
        <v>1356</v>
      </c>
      <c r="C57" t="s">
        <v>1497</v>
      </c>
      <c r="D57" t="s">
        <v>1498</v>
      </c>
      <c r="E57" t="s">
        <v>1499</v>
      </c>
      <c r="F57" t="s">
        <v>1323</v>
      </c>
      <c r="G57" t="s">
        <v>1375</v>
      </c>
      <c r="H57" t="s">
        <v>1376</v>
      </c>
      <c r="I57" t="s">
        <v>183</v>
      </c>
      <c r="J57" t="s">
        <v>1500</v>
      </c>
      <c r="K57" t="s">
        <v>1498</v>
      </c>
      <c r="O57">
        <v>1</v>
      </c>
    </row>
    <row r="58" spans="1:18">
      <c r="A58" t="s">
        <v>950</v>
      </c>
      <c r="B58" t="s">
        <v>1356</v>
      </c>
      <c r="C58" t="s">
        <v>1592</v>
      </c>
      <c r="D58" t="s">
        <v>950</v>
      </c>
      <c r="E58" t="s">
        <v>1593</v>
      </c>
      <c r="F58" t="s">
        <v>1323</v>
      </c>
      <c r="G58" t="s">
        <v>1360</v>
      </c>
      <c r="H58" t="s">
        <v>294</v>
      </c>
      <c r="I58" t="s">
        <v>1584</v>
      </c>
      <c r="J58" t="s">
        <v>1585</v>
      </c>
      <c r="K58" t="s">
        <v>1586</v>
      </c>
      <c r="M58" t="s">
        <v>1594</v>
      </c>
      <c r="O58">
        <v>1</v>
      </c>
      <c r="P58">
        <v>0</v>
      </c>
      <c r="Q58">
        <v>0</v>
      </c>
      <c r="R58">
        <v>0</v>
      </c>
    </row>
    <row r="59" spans="1:18">
      <c r="A59" t="s">
        <v>1234</v>
      </c>
      <c r="B59" t="s">
        <v>1356</v>
      </c>
      <c r="C59" t="s">
        <v>1595</v>
      </c>
      <c r="D59" t="s">
        <v>1234</v>
      </c>
      <c r="E59" t="s">
        <v>1596</v>
      </c>
      <c r="F59" t="s">
        <v>1323</v>
      </c>
      <c r="G59" t="s">
        <v>1375</v>
      </c>
      <c r="H59" t="s">
        <v>1376</v>
      </c>
      <c r="I59" t="s">
        <v>311</v>
      </c>
      <c r="J59" t="s">
        <v>1597</v>
      </c>
      <c r="K59" t="s">
        <v>1598</v>
      </c>
      <c r="M59" t="s">
        <v>1429</v>
      </c>
      <c r="O59">
        <v>1</v>
      </c>
      <c r="P59">
        <v>0</v>
      </c>
      <c r="Q59">
        <v>0</v>
      </c>
      <c r="R59">
        <v>0</v>
      </c>
    </row>
    <row r="60" spans="1:18">
      <c r="A60" t="s">
        <v>1327</v>
      </c>
      <c r="B60" t="s">
        <v>1356</v>
      </c>
      <c r="C60" t="s">
        <v>1501</v>
      </c>
      <c r="D60" t="s">
        <v>1327</v>
      </c>
      <c r="E60" t="s">
        <v>1502</v>
      </c>
      <c r="F60" t="s">
        <v>1323</v>
      </c>
      <c r="G60" t="s">
        <v>1398</v>
      </c>
      <c r="H60" t="s">
        <v>1327</v>
      </c>
      <c r="O60">
        <v>1</v>
      </c>
      <c r="P60">
        <v>1</v>
      </c>
      <c r="Q60">
        <v>1</v>
      </c>
      <c r="R60">
        <v>0</v>
      </c>
    </row>
    <row r="61" spans="1:18">
      <c r="A61" t="s">
        <v>962</v>
      </c>
    </row>
    <row r="62" spans="1:18">
      <c r="A62" t="s">
        <v>1462</v>
      </c>
      <c r="B62" t="s">
        <v>1356</v>
      </c>
      <c r="C62" t="s">
        <v>1599</v>
      </c>
      <c r="D62" t="s">
        <v>1462</v>
      </c>
      <c r="E62" t="s">
        <v>1600</v>
      </c>
      <c r="F62" t="s">
        <v>1323</v>
      </c>
      <c r="G62" t="s">
        <v>1360</v>
      </c>
      <c r="H62" t="s">
        <v>286</v>
      </c>
      <c r="I62" t="s">
        <v>1460</v>
      </c>
      <c r="J62" t="s">
        <v>1461</v>
      </c>
      <c r="K62" t="s">
        <v>1462</v>
      </c>
      <c r="O62">
        <v>1</v>
      </c>
      <c r="Q62">
        <v>0</v>
      </c>
      <c r="R62">
        <v>0</v>
      </c>
    </row>
    <row r="63" spans="1:18">
      <c r="A63" t="s">
        <v>959</v>
      </c>
      <c r="B63" t="s">
        <v>1356</v>
      </c>
      <c r="C63" t="s">
        <v>1601</v>
      </c>
      <c r="D63" t="s">
        <v>959</v>
      </c>
      <c r="E63" t="s">
        <v>1602</v>
      </c>
      <c r="F63" t="s">
        <v>1323</v>
      </c>
      <c r="G63" t="s">
        <v>1398</v>
      </c>
      <c r="H63" t="s">
        <v>1327</v>
      </c>
      <c r="J63" t="s">
        <v>1603</v>
      </c>
      <c r="K63" t="s">
        <v>1604</v>
      </c>
      <c r="M63" t="s">
        <v>1605</v>
      </c>
      <c r="O63">
        <v>1</v>
      </c>
      <c r="P63">
        <v>0</v>
      </c>
      <c r="Q63">
        <v>0</v>
      </c>
      <c r="R63">
        <v>0</v>
      </c>
    </row>
    <row r="64" spans="1:18">
      <c r="A64" t="s">
        <v>1333</v>
      </c>
      <c r="B64" t="s">
        <v>1356</v>
      </c>
      <c r="C64" t="s">
        <v>1503</v>
      </c>
      <c r="D64" t="s">
        <v>1333</v>
      </c>
      <c r="E64" t="s">
        <v>1504</v>
      </c>
      <c r="F64" t="s">
        <v>1323</v>
      </c>
      <c r="G64" t="s">
        <v>1360</v>
      </c>
      <c r="H64" t="s">
        <v>1505</v>
      </c>
      <c r="I64" t="s">
        <v>1506</v>
      </c>
      <c r="J64" t="s">
        <v>1334</v>
      </c>
      <c r="K64" t="s">
        <v>1507</v>
      </c>
      <c r="M64" t="s">
        <v>1508</v>
      </c>
      <c r="O64">
        <v>1</v>
      </c>
      <c r="P64">
        <v>0</v>
      </c>
      <c r="Q64">
        <v>0</v>
      </c>
      <c r="R64">
        <v>0</v>
      </c>
    </row>
    <row r="65" spans="1:18">
      <c r="A65" t="s">
        <v>1328</v>
      </c>
      <c r="B65" t="s">
        <v>1356</v>
      </c>
      <c r="C65" t="s">
        <v>1509</v>
      </c>
      <c r="D65" t="s">
        <v>1328</v>
      </c>
      <c r="E65" t="s">
        <v>1510</v>
      </c>
      <c r="F65" t="s">
        <v>1323</v>
      </c>
      <c r="G65" t="s">
        <v>1375</v>
      </c>
      <c r="H65" t="s">
        <v>1376</v>
      </c>
      <c r="I65" t="s">
        <v>1328</v>
      </c>
      <c r="O65">
        <v>1</v>
      </c>
      <c r="P65">
        <v>1</v>
      </c>
      <c r="Q65">
        <v>1</v>
      </c>
      <c r="R65">
        <v>0</v>
      </c>
    </row>
    <row r="66" spans="1:18">
      <c r="A66" t="s">
        <v>1326</v>
      </c>
      <c r="B66" t="s">
        <v>1356</v>
      </c>
      <c r="C66" t="s">
        <v>1511</v>
      </c>
      <c r="D66" t="s">
        <v>1326</v>
      </c>
      <c r="F66" t="s">
        <v>1323</v>
      </c>
      <c r="G66" t="s">
        <v>1406</v>
      </c>
      <c r="H66" t="s">
        <v>1407</v>
      </c>
      <c r="I66" t="s">
        <v>1408</v>
      </c>
      <c r="J66" t="s">
        <v>1409</v>
      </c>
      <c r="K66" t="s">
        <v>1326</v>
      </c>
      <c r="O66">
        <v>1</v>
      </c>
      <c r="R66">
        <v>0</v>
      </c>
    </row>
    <row r="67" spans="1:18">
      <c r="A67" t="s">
        <v>1331</v>
      </c>
      <c r="B67" t="s">
        <v>1512</v>
      </c>
      <c r="C67" t="s">
        <v>1513</v>
      </c>
      <c r="D67" t="s">
        <v>1514</v>
      </c>
      <c r="E67" t="s">
        <v>1515</v>
      </c>
      <c r="F67" t="s">
        <v>1323</v>
      </c>
      <c r="G67" t="s">
        <v>1360</v>
      </c>
      <c r="H67" t="s">
        <v>286</v>
      </c>
      <c r="I67" t="s">
        <v>1516</v>
      </c>
      <c r="J67" t="s">
        <v>1517</v>
      </c>
      <c r="K67" t="s">
        <v>1514</v>
      </c>
      <c r="O67">
        <v>1</v>
      </c>
      <c r="Q67">
        <v>0</v>
      </c>
      <c r="R67">
        <v>0</v>
      </c>
    </row>
    <row r="68" spans="1:18">
      <c r="A68" t="s">
        <v>530</v>
      </c>
      <c r="B68" t="s">
        <v>1390</v>
      </c>
      <c r="C68" s="2" t="s">
        <v>1663</v>
      </c>
      <c r="D68" t="s">
        <v>530</v>
      </c>
    </row>
    <row r="69" spans="1:18">
      <c r="A69" t="s">
        <v>1527</v>
      </c>
      <c r="B69" t="s">
        <v>1356</v>
      </c>
      <c r="C69" t="s">
        <v>1606</v>
      </c>
      <c r="D69" t="s">
        <v>1527</v>
      </c>
      <c r="E69" t="s">
        <v>1607</v>
      </c>
      <c r="F69" t="s">
        <v>1323</v>
      </c>
      <c r="G69" t="s">
        <v>1398</v>
      </c>
      <c r="H69" t="s">
        <v>1327</v>
      </c>
      <c r="I69" t="s">
        <v>1608</v>
      </c>
      <c r="J69" t="s">
        <v>1609</v>
      </c>
      <c r="K69" t="s">
        <v>1527</v>
      </c>
      <c r="O69">
        <v>1</v>
      </c>
      <c r="P69">
        <v>0</v>
      </c>
      <c r="Q69">
        <v>0</v>
      </c>
      <c r="R69">
        <v>0</v>
      </c>
    </row>
    <row r="70" spans="1:18">
      <c r="A70" t="s">
        <v>1239</v>
      </c>
      <c r="B70" t="s">
        <v>1356</v>
      </c>
      <c r="C70" t="s">
        <v>1610</v>
      </c>
      <c r="D70" t="s">
        <v>1239</v>
      </c>
      <c r="E70" t="s">
        <v>1611</v>
      </c>
      <c r="F70" t="s">
        <v>1323</v>
      </c>
      <c r="G70" t="s">
        <v>1398</v>
      </c>
      <c r="H70" t="s">
        <v>1327</v>
      </c>
      <c r="I70" t="s">
        <v>1612</v>
      </c>
      <c r="J70" t="s">
        <v>1613</v>
      </c>
      <c r="K70" t="s">
        <v>1614</v>
      </c>
      <c r="M70" t="s">
        <v>1615</v>
      </c>
      <c r="O70">
        <v>1</v>
      </c>
      <c r="P70">
        <v>0</v>
      </c>
      <c r="Q70">
        <v>0</v>
      </c>
      <c r="R70">
        <v>0</v>
      </c>
    </row>
    <row r="71" spans="1:18">
      <c r="A71" t="s">
        <v>1240</v>
      </c>
      <c r="B71" t="s">
        <v>1356</v>
      </c>
      <c r="C71" t="s">
        <v>1616</v>
      </c>
      <c r="D71" t="s">
        <v>1240</v>
      </c>
      <c r="E71" t="s">
        <v>1617</v>
      </c>
      <c r="F71" t="s">
        <v>1323</v>
      </c>
      <c r="G71" t="s">
        <v>1406</v>
      </c>
      <c r="H71" t="s">
        <v>1407</v>
      </c>
      <c r="I71" t="s">
        <v>1408</v>
      </c>
      <c r="J71" t="s">
        <v>1618</v>
      </c>
      <c r="K71" t="s">
        <v>1619</v>
      </c>
      <c r="M71" t="s">
        <v>1620</v>
      </c>
      <c r="O71">
        <v>1</v>
      </c>
      <c r="R71">
        <v>0</v>
      </c>
    </row>
    <row r="72" spans="1:18">
      <c r="A72" t="s">
        <v>1529</v>
      </c>
      <c r="B72" t="s">
        <v>1356</v>
      </c>
      <c r="C72" t="s">
        <v>1621</v>
      </c>
      <c r="D72" t="s">
        <v>1529</v>
      </c>
      <c r="E72" t="s">
        <v>1622</v>
      </c>
      <c r="F72" t="s">
        <v>1323</v>
      </c>
      <c r="G72" t="s">
        <v>1360</v>
      </c>
      <c r="H72" t="s">
        <v>294</v>
      </c>
      <c r="I72" t="s">
        <v>1584</v>
      </c>
      <c r="J72" t="s">
        <v>1585</v>
      </c>
      <c r="K72" t="s">
        <v>1529</v>
      </c>
      <c r="O72">
        <v>1</v>
      </c>
      <c r="P72">
        <v>0</v>
      </c>
      <c r="Q72">
        <v>0</v>
      </c>
      <c r="R72">
        <v>0</v>
      </c>
    </row>
    <row r="73" spans="1:18">
      <c r="A73" t="s">
        <v>1242</v>
      </c>
      <c r="B73" t="s">
        <v>1356</v>
      </c>
      <c r="C73" t="s">
        <v>1623</v>
      </c>
      <c r="D73" t="s">
        <v>1242</v>
      </c>
      <c r="E73" t="s">
        <v>1624</v>
      </c>
      <c r="F73" t="s">
        <v>1323</v>
      </c>
      <c r="G73" t="s">
        <v>1360</v>
      </c>
      <c r="H73" t="s">
        <v>286</v>
      </c>
      <c r="I73" t="s">
        <v>1460</v>
      </c>
      <c r="J73" t="s">
        <v>1461</v>
      </c>
      <c r="K73" t="s">
        <v>1625</v>
      </c>
      <c r="M73" t="s">
        <v>1626</v>
      </c>
      <c r="O73">
        <v>1</v>
      </c>
      <c r="P73">
        <v>0</v>
      </c>
      <c r="Q73">
        <v>0</v>
      </c>
      <c r="R73">
        <v>0</v>
      </c>
    </row>
    <row r="74" spans="1:18">
      <c r="A74" t="s">
        <v>1243</v>
      </c>
      <c r="B74" t="s">
        <v>1356</v>
      </c>
      <c r="C74" t="s">
        <v>1627</v>
      </c>
      <c r="D74" t="s">
        <v>1243</v>
      </c>
      <c r="E74" t="s">
        <v>1628</v>
      </c>
      <c r="F74" t="s">
        <v>1323</v>
      </c>
      <c r="G74" t="s">
        <v>1380</v>
      </c>
      <c r="H74" t="s">
        <v>181</v>
      </c>
      <c r="I74" t="s">
        <v>1629</v>
      </c>
      <c r="J74" t="s">
        <v>1630</v>
      </c>
      <c r="K74" t="s">
        <v>1631</v>
      </c>
      <c r="M74" t="s">
        <v>1632</v>
      </c>
      <c r="O74">
        <v>1</v>
      </c>
      <c r="P74">
        <v>0</v>
      </c>
      <c r="Q74">
        <v>0</v>
      </c>
      <c r="R74">
        <v>0</v>
      </c>
    </row>
    <row r="75" spans="1:18">
      <c r="A75" t="s">
        <v>1244</v>
      </c>
      <c r="B75" t="s">
        <v>1356</v>
      </c>
      <c r="C75" t="s">
        <v>1633</v>
      </c>
      <c r="D75" t="s">
        <v>1244</v>
      </c>
      <c r="E75" t="s">
        <v>1634</v>
      </c>
      <c r="F75" t="s">
        <v>1323</v>
      </c>
      <c r="G75" t="s">
        <v>1387</v>
      </c>
      <c r="H75" t="s">
        <v>1393</v>
      </c>
      <c r="I75" t="s">
        <v>1635</v>
      </c>
      <c r="J75" t="s">
        <v>1636</v>
      </c>
      <c r="K75" t="s">
        <v>1637</v>
      </c>
      <c r="M75" t="s">
        <v>1638</v>
      </c>
      <c r="O75">
        <v>1</v>
      </c>
      <c r="Q75">
        <v>0</v>
      </c>
      <c r="R75">
        <v>0</v>
      </c>
    </row>
    <row r="76" spans="1:18">
      <c r="A76" t="s">
        <v>1334</v>
      </c>
      <c r="B76" t="s">
        <v>1356</v>
      </c>
      <c r="C76" t="s">
        <v>1518</v>
      </c>
      <c r="D76" t="s">
        <v>1334</v>
      </c>
      <c r="E76" t="s">
        <v>1519</v>
      </c>
      <c r="F76" t="s">
        <v>1323</v>
      </c>
      <c r="G76" t="s">
        <v>1360</v>
      </c>
      <c r="H76" t="s">
        <v>1505</v>
      </c>
      <c r="I76" t="s">
        <v>1506</v>
      </c>
      <c r="J76" t="s">
        <v>1334</v>
      </c>
      <c r="O76">
        <v>1</v>
      </c>
      <c r="P76">
        <v>0</v>
      </c>
      <c r="Q76">
        <v>0</v>
      </c>
      <c r="R76">
        <v>0</v>
      </c>
    </row>
    <row r="77" spans="1:18">
      <c r="A77" t="s">
        <v>1523</v>
      </c>
      <c r="B77" t="s">
        <v>1356</v>
      </c>
      <c r="C77" t="s">
        <v>1639</v>
      </c>
      <c r="D77" t="s">
        <v>1523</v>
      </c>
      <c r="E77" t="s">
        <v>1593</v>
      </c>
      <c r="F77" t="s">
        <v>1323</v>
      </c>
      <c r="G77" t="s">
        <v>1360</v>
      </c>
      <c r="H77" t="s">
        <v>294</v>
      </c>
      <c r="I77" t="s">
        <v>1584</v>
      </c>
      <c r="J77" t="s">
        <v>1640</v>
      </c>
      <c r="K77" t="s">
        <v>1641</v>
      </c>
      <c r="M77" t="s">
        <v>1532</v>
      </c>
      <c r="O77">
        <v>1</v>
      </c>
      <c r="P77">
        <v>0</v>
      </c>
      <c r="Q77">
        <v>0</v>
      </c>
      <c r="R77">
        <v>0</v>
      </c>
    </row>
    <row r="78" spans="1:18">
      <c r="A78" t="s">
        <v>1246</v>
      </c>
      <c r="B78" t="s">
        <v>1356</v>
      </c>
      <c r="C78" t="s">
        <v>1642</v>
      </c>
      <c r="D78" t="s">
        <v>1246</v>
      </c>
      <c r="E78" t="s">
        <v>1643</v>
      </c>
      <c r="F78" t="s">
        <v>1323</v>
      </c>
      <c r="G78" t="s">
        <v>1360</v>
      </c>
      <c r="H78" t="s">
        <v>294</v>
      </c>
      <c r="I78" t="s">
        <v>1584</v>
      </c>
      <c r="J78" t="s">
        <v>1644</v>
      </c>
      <c r="K78" t="s">
        <v>1645</v>
      </c>
      <c r="M78" t="s">
        <v>1646</v>
      </c>
      <c r="O78">
        <v>1</v>
      </c>
      <c r="P78">
        <v>0</v>
      </c>
      <c r="Q78">
        <v>0</v>
      </c>
      <c r="R78">
        <v>0</v>
      </c>
    </row>
    <row r="79" spans="1:18">
      <c r="A79" t="s">
        <v>1247</v>
      </c>
      <c r="B79" t="s">
        <v>1356</v>
      </c>
      <c r="C79" t="s">
        <v>1647</v>
      </c>
      <c r="D79" t="s">
        <v>1247</v>
      </c>
      <c r="E79" t="s">
        <v>1611</v>
      </c>
      <c r="F79" t="s">
        <v>1323</v>
      </c>
      <c r="G79" t="s">
        <v>1398</v>
      </c>
      <c r="H79" t="s">
        <v>243</v>
      </c>
      <c r="I79" t="s">
        <v>1648</v>
      </c>
      <c r="J79" t="s">
        <v>1649</v>
      </c>
      <c r="K79" t="s">
        <v>1650</v>
      </c>
      <c r="M79" t="s">
        <v>1651</v>
      </c>
      <c r="O79">
        <v>1</v>
      </c>
      <c r="P79">
        <v>0</v>
      </c>
      <c r="Q79">
        <v>0</v>
      </c>
      <c r="R79">
        <v>0</v>
      </c>
    </row>
    <row r="80" spans="1:18">
      <c r="A80" t="s">
        <v>1249</v>
      </c>
      <c r="B80" t="s">
        <v>1356</v>
      </c>
      <c r="C80" t="s">
        <v>1652</v>
      </c>
      <c r="D80" t="s">
        <v>1249</v>
      </c>
      <c r="E80" t="s">
        <v>1653</v>
      </c>
      <c r="F80" t="s">
        <v>1323</v>
      </c>
      <c r="G80" t="s">
        <v>1406</v>
      </c>
      <c r="H80" t="s">
        <v>1407</v>
      </c>
      <c r="I80" t="s">
        <v>1654</v>
      </c>
      <c r="J80" t="s">
        <v>1655</v>
      </c>
      <c r="K80" t="s">
        <v>1656</v>
      </c>
      <c r="M80" t="s">
        <v>1657</v>
      </c>
      <c r="O80">
        <v>1</v>
      </c>
      <c r="P80">
        <v>0</v>
      </c>
      <c r="Q80">
        <v>0</v>
      </c>
      <c r="R80">
        <v>0</v>
      </c>
    </row>
    <row r="81" spans="1:18">
      <c r="A81" t="s">
        <v>1524</v>
      </c>
      <c r="B81" t="s">
        <v>1356</v>
      </c>
      <c r="C81" t="s">
        <v>1658</v>
      </c>
      <c r="D81" t="s">
        <v>1524</v>
      </c>
      <c r="E81" t="s">
        <v>1659</v>
      </c>
      <c r="F81" t="s">
        <v>1323</v>
      </c>
      <c r="G81" t="s">
        <v>304</v>
      </c>
      <c r="H81" t="s">
        <v>1445</v>
      </c>
      <c r="I81" t="s">
        <v>1486</v>
      </c>
      <c r="J81" t="s">
        <v>1660</v>
      </c>
      <c r="K81" t="s">
        <v>1524</v>
      </c>
      <c r="O81">
        <v>1</v>
      </c>
      <c r="P81">
        <v>0</v>
      </c>
      <c r="Q81">
        <v>0</v>
      </c>
      <c r="R8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26F9-C797-B04B-B422-1CAD75322F1F}">
  <dimension ref="A1:AH28"/>
  <sheetViews>
    <sheetView zoomScale="130" zoomScaleNormal="130" workbookViewId="0">
      <selection activeCell="B2" sqref="B2"/>
    </sheetView>
  </sheetViews>
  <sheetFormatPr baseColWidth="10" defaultColWidth="11.3984375" defaultRowHeight="14"/>
  <cols>
    <col min="1" max="1" width="18.796875" customWidth="1"/>
    <col min="2" max="2" width="9.796875" bestFit="1" customWidth="1"/>
    <col min="3" max="3" width="8.796875" bestFit="1" customWidth="1"/>
    <col min="4" max="4" width="17.19921875" bestFit="1" customWidth="1"/>
    <col min="5" max="5" width="22.3984375" bestFit="1" customWidth="1"/>
    <col min="6" max="6" width="16.19921875" customWidth="1"/>
    <col min="7" max="7" width="15" customWidth="1"/>
    <col min="8" max="8" width="15.19921875" bestFit="1" customWidth="1"/>
    <col min="9" max="9" width="14.19921875" bestFit="1" customWidth="1"/>
    <col min="10" max="10" width="13.59765625" bestFit="1" customWidth="1"/>
    <col min="11" max="11" width="15.796875" bestFit="1" customWidth="1"/>
    <col min="12" max="12" width="20.19921875" bestFit="1" customWidth="1"/>
    <col min="13" max="13" width="14.796875" bestFit="1" customWidth="1"/>
    <col min="14" max="14" width="13" bestFit="1" customWidth="1"/>
    <col min="15" max="15" width="11.59765625" bestFit="1" customWidth="1"/>
    <col min="16" max="16" width="8" bestFit="1" customWidth="1"/>
    <col min="17" max="17" width="12.796875" bestFit="1" customWidth="1"/>
    <col min="18" max="18" width="10.796875" bestFit="1" customWidth="1"/>
  </cols>
  <sheetData>
    <row r="1" spans="1:34" ht="48">
      <c r="A1" s="42" t="s">
        <v>137</v>
      </c>
      <c r="B1" s="42" t="s">
        <v>138</v>
      </c>
      <c r="C1" s="42" t="s">
        <v>0</v>
      </c>
      <c r="D1" s="42" t="s">
        <v>139</v>
      </c>
      <c r="E1" s="42" t="s">
        <v>140</v>
      </c>
      <c r="F1" s="42" t="s">
        <v>141</v>
      </c>
      <c r="G1" s="42" t="s">
        <v>142</v>
      </c>
      <c r="H1" s="42" t="s">
        <v>143</v>
      </c>
      <c r="I1" s="42" t="s">
        <v>144</v>
      </c>
      <c r="J1" s="42" t="s">
        <v>145</v>
      </c>
      <c r="K1" s="42" t="s">
        <v>146</v>
      </c>
      <c r="L1" s="42" t="s">
        <v>147</v>
      </c>
      <c r="M1" s="42" t="s">
        <v>148</v>
      </c>
      <c r="N1" s="42" t="s">
        <v>149</v>
      </c>
      <c r="O1" s="42" t="s">
        <v>150</v>
      </c>
      <c r="P1" s="42" t="s">
        <v>151</v>
      </c>
      <c r="Q1" s="42" t="s">
        <v>152</v>
      </c>
      <c r="R1" s="42" t="s">
        <v>153</v>
      </c>
      <c r="S1" s="42" t="s">
        <v>154</v>
      </c>
      <c r="T1" s="42" t="s">
        <v>155</v>
      </c>
      <c r="U1" s="42" t="s">
        <v>156</v>
      </c>
      <c r="V1" s="42" t="s">
        <v>157</v>
      </c>
      <c r="W1" s="42" t="s">
        <v>158</v>
      </c>
      <c r="X1" s="42" t="s">
        <v>159</v>
      </c>
      <c r="Y1" s="42" t="s">
        <v>160</v>
      </c>
      <c r="Z1" s="42" t="s">
        <v>161</v>
      </c>
      <c r="AA1" s="42" t="s">
        <v>162</v>
      </c>
      <c r="AB1" s="41"/>
      <c r="AC1" s="41"/>
      <c r="AD1" s="41"/>
      <c r="AE1" s="41"/>
      <c r="AF1" s="41"/>
      <c r="AG1" s="41"/>
      <c r="AH1" s="41"/>
    </row>
    <row r="2" spans="1:34" s="12" customFormat="1" ht="13.5" customHeight="1">
      <c r="B2" s="12">
        <v>200</v>
      </c>
      <c r="C2" s="13" t="s">
        <v>95</v>
      </c>
      <c r="D2" s="13" t="s">
        <v>196</v>
      </c>
      <c r="E2" s="13"/>
      <c r="G2" s="13"/>
      <c r="H2" s="13" t="s">
        <v>54</v>
      </c>
      <c r="I2" s="13" t="s">
        <v>221</v>
      </c>
      <c r="K2" s="14"/>
      <c r="L2" s="14"/>
      <c r="M2" s="13" t="s">
        <v>222</v>
      </c>
      <c r="N2" s="13" t="s">
        <v>28</v>
      </c>
      <c r="O2" s="13" t="s">
        <v>42</v>
      </c>
      <c r="S2" s="13"/>
      <c r="T2" s="13"/>
      <c r="U2" s="13"/>
      <c r="V2" s="13"/>
      <c r="W2" s="13"/>
      <c r="X2" s="13"/>
      <c r="Y2" s="13"/>
      <c r="Z2" s="13"/>
    </row>
    <row r="3" spans="1:34">
      <c r="A3">
        <v>200</v>
      </c>
      <c r="B3" s="2" t="s">
        <v>518</v>
      </c>
      <c r="C3" s="13" t="s">
        <v>95</v>
      </c>
      <c r="D3" s="2" t="s">
        <v>164</v>
      </c>
      <c r="E3" s="2" t="s">
        <v>256</v>
      </c>
      <c r="K3" s="14" t="s">
        <v>197</v>
      </c>
      <c r="L3" s="14"/>
    </row>
    <row r="4" spans="1:34">
      <c r="A4">
        <v>200</v>
      </c>
      <c r="B4" s="2" t="s">
        <v>518</v>
      </c>
      <c r="C4" s="13" t="s">
        <v>95</v>
      </c>
      <c r="D4" s="2" t="s">
        <v>164</v>
      </c>
      <c r="E4" s="2" t="s">
        <v>504</v>
      </c>
      <c r="K4" s="14" t="s">
        <v>197</v>
      </c>
      <c r="L4" s="14"/>
    </row>
    <row r="5" spans="1:34">
      <c r="A5">
        <v>200</v>
      </c>
      <c r="B5" s="2" t="s">
        <v>518</v>
      </c>
      <c r="C5" s="13" t="s">
        <v>95</v>
      </c>
      <c r="D5" s="2" t="s">
        <v>164</v>
      </c>
      <c r="E5" s="2" t="s">
        <v>256</v>
      </c>
      <c r="K5" s="14" t="s">
        <v>197</v>
      </c>
      <c r="L5" s="14"/>
    </row>
    <row r="6" spans="1:34">
      <c r="A6">
        <v>200</v>
      </c>
      <c r="B6" s="2" t="s">
        <v>518</v>
      </c>
      <c r="C6" s="13" t="s">
        <v>95</v>
      </c>
      <c r="D6" s="2" t="s">
        <v>164</v>
      </c>
      <c r="E6" s="2" t="s">
        <v>504</v>
      </c>
      <c r="K6" s="14" t="s">
        <v>197</v>
      </c>
      <c r="L6" s="14"/>
    </row>
    <row r="7" spans="1:34">
      <c r="A7">
        <v>200</v>
      </c>
      <c r="B7" s="2" t="s">
        <v>518</v>
      </c>
      <c r="C7" s="13" t="s">
        <v>95</v>
      </c>
      <c r="D7" s="2" t="s">
        <v>164</v>
      </c>
      <c r="E7" s="2" t="s">
        <v>256</v>
      </c>
      <c r="K7" s="14" t="s">
        <v>197</v>
      </c>
      <c r="L7" s="14"/>
    </row>
    <row r="8" spans="1:34">
      <c r="A8">
        <v>200</v>
      </c>
      <c r="B8" s="2" t="s">
        <v>518</v>
      </c>
      <c r="C8" s="13" t="s">
        <v>95</v>
      </c>
      <c r="D8" s="2" t="s">
        <v>164</v>
      </c>
      <c r="E8" s="2" t="s">
        <v>504</v>
      </c>
      <c r="K8" s="14" t="s">
        <v>197</v>
      </c>
      <c r="L8" s="14"/>
    </row>
    <row r="9" spans="1:34">
      <c r="A9">
        <v>200</v>
      </c>
      <c r="B9" s="2" t="s">
        <v>518</v>
      </c>
      <c r="C9" s="13" t="s">
        <v>95</v>
      </c>
      <c r="D9" s="2" t="s">
        <v>164</v>
      </c>
      <c r="E9" s="2" t="s">
        <v>256</v>
      </c>
      <c r="K9" s="14" t="s">
        <v>197</v>
      </c>
      <c r="L9" s="14"/>
    </row>
    <row r="10" spans="1:34">
      <c r="A10">
        <v>200</v>
      </c>
      <c r="B10" s="2" t="s">
        <v>518</v>
      </c>
      <c r="C10" s="13" t="s">
        <v>95</v>
      </c>
      <c r="D10" s="2" t="s">
        <v>164</v>
      </c>
      <c r="E10" s="2" t="s">
        <v>504</v>
      </c>
      <c r="K10" s="14" t="s">
        <v>197</v>
      </c>
      <c r="L10" s="14"/>
    </row>
    <row r="11" spans="1:34">
      <c r="A11">
        <v>200</v>
      </c>
      <c r="B11" s="2" t="s">
        <v>518</v>
      </c>
      <c r="C11" s="13" t="s">
        <v>95</v>
      </c>
      <c r="D11" s="2" t="s">
        <v>164</v>
      </c>
      <c r="E11" s="2" t="s">
        <v>256</v>
      </c>
      <c r="K11" s="14" t="s">
        <v>197</v>
      </c>
      <c r="L11" s="14"/>
    </row>
    <row r="12" spans="1:34">
      <c r="A12">
        <v>200</v>
      </c>
      <c r="B12" s="2" t="s">
        <v>518</v>
      </c>
      <c r="C12" s="13" t="s">
        <v>95</v>
      </c>
      <c r="D12" s="2" t="s">
        <v>164</v>
      </c>
      <c r="E12" s="2" t="s">
        <v>504</v>
      </c>
      <c r="K12" s="14" t="s">
        <v>197</v>
      </c>
      <c r="L12" s="14"/>
    </row>
    <row r="13" spans="1:34">
      <c r="A13">
        <v>200</v>
      </c>
      <c r="B13" s="2" t="s">
        <v>518</v>
      </c>
      <c r="C13" s="13" t="s">
        <v>95</v>
      </c>
      <c r="D13" s="2" t="s">
        <v>164</v>
      </c>
      <c r="E13" s="2" t="s">
        <v>256</v>
      </c>
      <c r="K13" s="14" t="s">
        <v>197</v>
      </c>
      <c r="L13" s="14"/>
    </row>
    <row r="14" spans="1:34">
      <c r="A14">
        <v>200</v>
      </c>
      <c r="B14" s="2" t="s">
        <v>518</v>
      </c>
      <c r="C14" s="13" t="s">
        <v>95</v>
      </c>
      <c r="D14" s="2" t="s">
        <v>164</v>
      </c>
      <c r="E14" s="2" t="s">
        <v>504</v>
      </c>
      <c r="K14" s="14" t="s">
        <v>197</v>
      </c>
      <c r="L14" s="14"/>
    </row>
    <row r="15" spans="1:34">
      <c r="A15">
        <v>200</v>
      </c>
      <c r="B15" s="2" t="s">
        <v>518</v>
      </c>
      <c r="C15" s="13" t="s">
        <v>95</v>
      </c>
      <c r="D15" s="2" t="s">
        <v>164</v>
      </c>
      <c r="E15" s="2" t="s">
        <v>256</v>
      </c>
      <c r="K15" s="14" t="s">
        <v>197</v>
      </c>
      <c r="L15" s="14"/>
    </row>
    <row r="16" spans="1:34">
      <c r="A16">
        <v>200</v>
      </c>
      <c r="B16" s="2" t="s">
        <v>518</v>
      </c>
      <c r="C16" s="13" t="s">
        <v>95</v>
      </c>
      <c r="D16" s="2" t="s">
        <v>164</v>
      </c>
      <c r="E16" s="2" t="s">
        <v>504</v>
      </c>
      <c r="K16" s="14" t="s">
        <v>197</v>
      </c>
      <c r="L16" s="14"/>
    </row>
    <row r="17" spans="1:12">
      <c r="A17">
        <v>200</v>
      </c>
      <c r="B17" s="2" t="s">
        <v>518</v>
      </c>
      <c r="C17" s="13" t="s">
        <v>95</v>
      </c>
      <c r="D17" s="2" t="s">
        <v>215</v>
      </c>
      <c r="E17" s="2" t="s">
        <v>256</v>
      </c>
      <c r="K17" s="14" t="s">
        <v>519</v>
      </c>
      <c r="L17" s="14" t="s">
        <v>520</v>
      </c>
    </row>
    <row r="18" spans="1:12">
      <c r="A18">
        <v>200</v>
      </c>
      <c r="B18" s="2" t="s">
        <v>518</v>
      </c>
      <c r="C18" s="13" t="s">
        <v>95</v>
      </c>
      <c r="D18" s="2" t="s">
        <v>215</v>
      </c>
      <c r="E18" s="2" t="s">
        <v>521</v>
      </c>
      <c r="K18" s="14" t="s">
        <v>519</v>
      </c>
      <c r="L18" s="14" t="s">
        <v>522</v>
      </c>
    </row>
    <row r="19" spans="1:12">
      <c r="A19">
        <v>200</v>
      </c>
      <c r="B19" s="2" t="s">
        <v>518</v>
      </c>
      <c r="C19" s="13" t="s">
        <v>95</v>
      </c>
      <c r="D19" s="2" t="s">
        <v>215</v>
      </c>
      <c r="E19" s="2" t="s">
        <v>504</v>
      </c>
      <c r="K19" s="14" t="s">
        <v>519</v>
      </c>
      <c r="L19" s="14" t="s">
        <v>523</v>
      </c>
    </row>
    <row r="20" spans="1:12">
      <c r="A20">
        <v>200</v>
      </c>
      <c r="B20" s="2" t="s">
        <v>518</v>
      </c>
      <c r="C20" s="13" t="s">
        <v>95</v>
      </c>
      <c r="D20" s="2" t="s">
        <v>215</v>
      </c>
      <c r="E20" s="2" t="s">
        <v>524</v>
      </c>
      <c r="K20" s="14" t="s">
        <v>519</v>
      </c>
      <c r="L20" s="14" t="s">
        <v>522</v>
      </c>
    </row>
    <row r="21" spans="1:12">
      <c r="A21">
        <v>200</v>
      </c>
      <c r="B21" s="2" t="s">
        <v>518</v>
      </c>
      <c r="C21" s="13" t="s">
        <v>95</v>
      </c>
      <c r="D21" s="2" t="s">
        <v>525</v>
      </c>
      <c r="E21" s="2" t="s">
        <v>256</v>
      </c>
      <c r="K21" s="14" t="s">
        <v>519</v>
      </c>
      <c r="L21" s="14" t="s">
        <v>526</v>
      </c>
    </row>
    <row r="22" spans="1:12">
      <c r="A22">
        <v>200</v>
      </c>
      <c r="B22" s="2" t="s">
        <v>518</v>
      </c>
      <c r="C22" s="13" t="s">
        <v>95</v>
      </c>
      <c r="D22" s="2" t="s">
        <v>525</v>
      </c>
      <c r="E22" s="2" t="s">
        <v>504</v>
      </c>
      <c r="K22" s="14" t="s">
        <v>527</v>
      </c>
      <c r="L22" s="14" t="s">
        <v>528</v>
      </c>
    </row>
    <row r="23" spans="1:12">
      <c r="A23">
        <v>200</v>
      </c>
      <c r="B23" s="2" t="s">
        <v>518</v>
      </c>
      <c r="C23" s="13" t="s">
        <v>95</v>
      </c>
      <c r="D23" s="2" t="s">
        <v>215</v>
      </c>
      <c r="E23" s="2" t="s">
        <v>521</v>
      </c>
      <c r="K23" s="14" t="s">
        <v>519</v>
      </c>
      <c r="L23" s="14" t="s">
        <v>529</v>
      </c>
    </row>
    <row r="24" spans="1:12">
      <c r="A24">
        <v>200</v>
      </c>
      <c r="B24" s="2" t="s">
        <v>518</v>
      </c>
      <c r="C24" s="13" t="s">
        <v>95</v>
      </c>
      <c r="D24" s="2" t="s">
        <v>215</v>
      </c>
      <c r="E24" s="2" t="s">
        <v>524</v>
      </c>
      <c r="K24" s="14" t="s">
        <v>519</v>
      </c>
      <c r="L24" s="14" t="s">
        <v>522</v>
      </c>
    </row>
    <row r="25" spans="1:12">
      <c r="A25">
        <v>200</v>
      </c>
      <c r="B25" s="2" t="s">
        <v>518</v>
      </c>
      <c r="C25" s="13" t="s">
        <v>95</v>
      </c>
      <c r="D25" s="2" t="s">
        <v>215</v>
      </c>
      <c r="E25" s="2" t="s">
        <v>521</v>
      </c>
      <c r="K25" s="14" t="s">
        <v>519</v>
      </c>
      <c r="L25" s="14" t="s">
        <v>522</v>
      </c>
    </row>
    <row r="26" spans="1:12">
      <c r="A26">
        <v>200</v>
      </c>
      <c r="B26" s="2" t="s">
        <v>518</v>
      </c>
      <c r="C26" s="13" t="s">
        <v>95</v>
      </c>
      <c r="D26" s="2" t="s">
        <v>215</v>
      </c>
      <c r="E26" s="2" t="s">
        <v>524</v>
      </c>
      <c r="K26" s="14" t="s">
        <v>519</v>
      </c>
      <c r="L26" s="14" t="s">
        <v>522</v>
      </c>
    </row>
    <row r="27" spans="1:12">
      <c r="A27">
        <v>200</v>
      </c>
      <c r="B27" s="2" t="s">
        <v>518</v>
      </c>
      <c r="C27" s="13" t="s">
        <v>95</v>
      </c>
      <c r="D27" s="2" t="s">
        <v>530</v>
      </c>
      <c r="E27" s="2" t="s">
        <v>531</v>
      </c>
      <c r="K27" s="14" t="s">
        <v>245</v>
      </c>
      <c r="L27" s="14"/>
    </row>
    <row r="28" spans="1:12">
      <c r="A28">
        <v>200</v>
      </c>
      <c r="C28" s="13" t="s">
        <v>95</v>
      </c>
      <c r="D28" s="2" t="s">
        <v>215</v>
      </c>
      <c r="E28" s="2" t="s">
        <v>532</v>
      </c>
      <c r="K28" s="14" t="s">
        <v>527</v>
      </c>
      <c r="L28" s="14" t="s">
        <v>533</v>
      </c>
    </row>
  </sheetData>
  <phoneticPr fontId="12" type="noConversion"/>
  <dataValidations count="3">
    <dataValidation allowBlank="1" showInputMessage="1" showErrorMessage="1" prompt="A brief phrase or a standard term (&quot;cf.&quot;, &quot;aff.&quot;) to express the determiner's doubts about the Identification. " sqref="R2" xr:uid="{804BBA52-AF32-704A-A5F7-F917ED98A55F}"/>
    <dataValidation operator="greaterThan" allowBlank="1" showInputMessage="1" showErrorMessage="1" sqref="S2:Y2" xr:uid="{96FA757B-ABF2-5E4F-8630-3D9F189754BF}"/>
    <dataValidation operator="greaterThan" allowBlank="1" showInputMessage="1" showErrorMessage="1" prompt="Abundance - Integer &gt; 0_x000a__x000a_Darwin core supl. info:_x000a_The number of individuals represented_x000a_present at the time of the Occurrence." sqref="G2" xr:uid="{D693D54D-DC59-0E41-BAEB-5E3709CF77C5}"/>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errorStyle="warning" allowBlank="1" showInputMessage="1" showErrorMessage="1" errorTitle="Name not in range" prompt="Person who recorded the original sample data" xr:uid="{46A650DC-F2FE-5F48-A074-06A65D8B97D2}">
          <x14:formula1>
            <xm:f>'Drop-down_menus'!$D$2:$D$10</xm:f>
          </x14:formula1>
          <xm:sqref>N2:O2</xm:sqref>
        </x14:dataValidation>
        <x14:dataValidation type="list" allowBlank="1" showInputMessage="1" showErrorMessage="1" promptTitle="select project for the sample" prompt="Only the finest subsample will need this. If a whole organism is split into multiple parts for multiple projects, only record the individual part for the project for this field. Leave this field empty for the whole organism sample." xr:uid="{5F3A6ECD-FC75-C842-BEB4-33009D549250}">
          <x14:formula1>
            <xm:f>'Drop-down_menus'!$H$2:$H$12</xm:f>
          </x14:formula1>
          <xm:sqref>P2</xm:sqref>
        </x14:dataValidation>
        <x14:dataValidation type="list" allowBlank="1" showErrorMessage="1" xr:uid="{FA948D44-66A0-744D-BC5E-D66EB93BCADD}">
          <x14:formula1>
            <xm:f>'Drop-down_menus'!$F$2:$F$11</xm:f>
          </x14:formula1>
          <xm:sqref>Z2</xm:sqref>
        </x14:dataValidation>
        <x14:dataValidation type="list" allowBlank="1" showInputMessage="1" showErrorMessage="1" errorTitle="eventID invalid" error="The sample must associated with an event in event sheet" prompt="The eventID where the sample is associated with. Must be an eventID in the event sheet" xr:uid="{D8B8A859-F98A-3340-B021-42B58FDDBA5B}">
          <x14:formula1>
            <xm:f>Events!$B$2:$B$991</xm:f>
          </x14:formula1>
          <xm:sqref>G2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00"/>
  <sheetViews>
    <sheetView workbookViewId="0"/>
  </sheetViews>
  <sheetFormatPr baseColWidth="10" defaultColWidth="14.3984375" defaultRowHeight="15" customHeight="1"/>
  <cols>
    <col min="1" max="26" width="9" customWidth="1"/>
  </cols>
  <sheetData>
    <row r="1" spans="1:2" ht="13.5" customHeight="1">
      <c r="A1" s="2" t="s">
        <v>534</v>
      </c>
      <c r="B1" s="2" t="s">
        <v>535</v>
      </c>
    </row>
    <row r="2" spans="1:2" ht="13.5" customHeight="1">
      <c r="A2" s="2" t="s">
        <v>536</v>
      </c>
      <c r="B2" s="2" t="s">
        <v>537</v>
      </c>
    </row>
    <row r="3" spans="1:2" ht="13.5" customHeight="1">
      <c r="A3" s="2" t="s">
        <v>538</v>
      </c>
      <c r="B3" s="2" t="s">
        <v>539</v>
      </c>
    </row>
    <row r="4" spans="1:2" ht="13.5" customHeight="1">
      <c r="A4" s="2" t="s">
        <v>540</v>
      </c>
      <c r="B4" s="2" t="s">
        <v>541</v>
      </c>
    </row>
    <row r="5" spans="1:2" ht="13.5" customHeight="1">
      <c r="A5" s="2" t="s">
        <v>541</v>
      </c>
      <c r="B5" s="2" t="s">
        <v>542</v>
      </c>
    </row>
    <row r="6" spans="1:2" ht="13.5" customHeight="1">
      <c r="A6" s="2" t="s">
        <v>543</v>
      </c>
      <c r="B6" s="2" t="s">
        <v>544</v>
      </c>
    </row>
    <row r="7" spans="1:2" ht="13.5" customHeight="1">
      <c r="A7" s="2" t="s">
        <v>545</v>
      </c>
      <c r="B7" s="2" t="s">
        <v>546</v>
      </c>
    </row>
    <row r="8" spans="1:2" ht="13.5" customHeight="1">
      <c r="A8" s="2" t="s">
        <v>547</v>
      </c>
      <c r="B8" s="2" t="s">
        <v>548</v>
      </c>
    </row>
    <row r="9" spans="1:2" ht="13.5" customHeight="1">
      <c r="A9" s="2" t="s">
        <v>549</v>
      </c>
      <c r="B9" s="2" t="s">
        <v>550</v>
      </c>
    </row>
    <row r="10" spans="1:2" ht="13.5" customHeight="1">
      <c r="A10" s="2" t="s">
        <v>551</v>
      </c>
      <c r="B10" s="2" t="s">
        <v>552</v>
      </c>
    </row>
    <row r="11" spans="1:2" ht="13.5" customHeight="1">
      <c r="A11" s="2" t="s">
        <v>553</v>
      </c>
      <c r="B11" s="2" t="s">
        <v>554</v>
      </c>
    </row>
    <row r="12" spans="1:2" ht="13.5" customHeight="1">
      <c r="A12" s="2" t="s">
        <v>555</v>
      </c>
      <c r="B12" s="2" t="s">
        <v>556</v>
      </c>
    </row>
    <row r="13" spans="1:2" ht="13.5" customHeight="1">
      <c r="A13" s="2" t="s">
        <v>557</v>
      </c>
      <c r="B13" s="2" t="s">
        <v>558</v>
      </c>
    </row>
    <row r="14" spans="1:2" ht="13.5" customHeight="1">
      <c r="A14" s="2" t="s">
        <v>559</v>
      </c>
      <c r="B14" s="2" t="s">
        <v>560</v>
      </c>
    </row>
    <row r="15" spans="1:2" ht="13.5" customHeight="1">
      <c r="A15" s="2" t="s">
        <v>561</v>
      </c>
      <c r="B15" s="2" t="s">
        <v>562</v>
      </c>
    </row>
    <row r="16" spans="1:2" ht="13.5" customHeight="1">
      <c r="A16" s="2" t="s">
        <v>563</v>
      </c>
      <c r="B16" s="2" t="s">
        <v>564</v>
      </c>
    </row>
    <row r="17" spans="1:2" ht="13.5" customHeight="1">
      <c r="A17" s="2" t="s">
        <v>565</v>
      </c>
      <c r="B17" s="2" t="s">
        <v>566</v>
      </c>
    </row>
    <row r="18" spans="1:2" ht="13.5" customHeight="1">
      <c r="A18" s="2" t="s">
        <v>567</v>
      </c>
      <c r="B18" s="2" t="s">
        <v>568</v>
      </c>
    </row>
    <row r="19" spans="1:2" ht="13.5" customHeight="1">
      <c r="A19" s="2" t="s">
        <v>569</v>
      </c>
      <c r="B19" s="2" t="s">
        <v>570</v>
      </c>
    </row>
    <row r="20" spans="1:2" ht="13.5" customHeight="1">
      <c r="A20" s="2" t="s">
        <v>571</v>
      </c>
      <c r="B20" s="2" t="s">
        <v>572</v>
      </c>
    </row>
    <row r="21" spans="1:2" ht="13.5" customHeight="1">
      <c r="A21" s="2" t="s">
        <v>573</v>
      </c>
      <c r="B21" s="2" t="s">
        <v>563</v>
      </c>
    </row>
    <row r="22" spans="1:2" ht="13.5" customHeight="1">
      <c r="A22" s="2" t="s">
        <v>574</v>
      </c>
      <c r="B22" s="2" t="s">
        <v>575</v>
      </c>
    </row>
    <row r="23" spans="1:2" ht="13.5" customHeight="1">
      <c r="A23" s="2" t="s">
        <v>576</v>
      </c>
      <c r="B23" s="2" t="s">
        <v>577</v>
      </c>
    </row>
    <row r="24" spans="1:2" ht="13.5" customHeight="1">
      <c r="A24" s="2" t="s">
        <v>578</v>
      </c>
      <c r="B24" s="2" t="s">
        <v>579</v>
      </c>
    </row>
    <row r="25" spans="1:2" ht="13.5" customHeight="1">
      <c r="A25" s="2" t="s">
        <v>580</v>
      </c>
      <c r="B25" s="2" t="s">
        <v>581</v>
      </c>
    </row>
    <row r="26" spans="1:2" ht="13.5" customHeight="1">
      <c r="A26" s="2" t="s">
        <v>582</v>
      </c>
      <c r="B26" s="2" t="s">
        <v>583</v>
      </c>
    </row>
    <row r="27" spans="1:2" ht="13.5" customHeight="1">
      <c r="A27" s="2" t="s">
        <v>584</v>
      </c>
      <c r="B27" s="2" t="s">
        <v>585</v>
      </c>
    </row>
    <row r="28" spans="1:2" ht="13.5" customHeight="1">
      <c r="A28" s="2" t="s">
        <v>586</v>
      </c>
      <c r="B28" s="2" t="s">
        <v>587</v>
      </c>
    </row>
    <row r="29" spans="1:2" ht="13.5" customHeight="1">
      <c r="A29" s="2" t="s">
        <v>588</v>
      </c>
      <c r="B29" s="2" t="s">
        <v>589</v>
      </c>
    </row>
    <row r="30" spans="1:2" ht="13.5" customHeight="1">
      <c r="A30" s="2" t="s">
        <v>590</v>
      </c>
      <c r="B30" s="2" t="s">
        <v>591</v>
      </c>
    </row>
    <row r="31" spans="1:2" ht="13.5" customHeight="1">
      <c r="A31" s="2" t="s">
        <v>592</v>
      </c>
      <c r="B31" s="2" t="s">
        <v>593</v>
      </c>
    </row>
    <row r="32" spans="1:2" ht="13.5" customHeight="1">
      <c r="A32" s="2" t="s">
        <v>264</v>
      </c>
      <c r="B32" s="2" t="s">
        <v>594</v>
      </c>
    </row>
    <row r="33" spans="1:2" ht="13.5" customHeight="1">
      <c r="A33" s="2" t="s">
        <v>595</v>
      </c>
      <c r="B33" s="2" t="s">
        <v>596</v>
      </c>
    </row>
    <row r="34" spans="1:2" ht="13.5" customHeight="1">
      <c r="A34" s="2" t="s">
        <v>597</v>
      </c>
      <c r="B34" s="2" t="s">
        <v>598</v>
      </c>
    </row>
    <row r="35" spans="1:2" ht="13.5" customHeight="1">
      <c r="A35" s="2" t="s">
        <v>599</v>
      </c>
      <c r="B35" s="2" t="s">
        <v>600</v>
      </c>
    </row>
    <row r="36" spans="1:2" ht="13.5" customHeight="1">
      <c r="A36" s="2" t="s">
        <v>601</v>
      </c>
      <c r="B36" s="2" t="s">
        <v>602</v>
      </c>
    </row>
    <row r="37" spans="1:2" ht="13.5" customHeight="1">
      <c r="A37" s="2" t="s">
        <v>603</v>
      </c>
      <c r="B37" s="2" t="s">
        <v>604</v>
      </c>
    </row>
    <row r="38" spans="1:2" ht="13.5" customHeight="1">
      <c r="A38" s="2" t="s">
        <v>605</v>
      </c>
      <c r="B38" s="2" t="s">
        <v>606</v>
      </c>
    </row>
    <row r="39" spans="1:2" ht="13.5" customHeight="1">
      <c r="A39" s="2" t="s">
        <v>607</v>
      </c>
      <c r="B39" s="2" t="s">
        <v>608</v>
      </c>
    </row>
    <row r="40" spans="1:2" ht="13.5" customHeight="1">
      <c r="A40" s="2" t="s">
        <v>609</v>
      </c>
      <c r="B40" s="2" t="s">
        <v>610</v>
      </c>
    </row>
    <row r="41" spans="1:2" ht="13.5" customHeight="1">
      <c r="A41" s="2" t="s">
        <v>611</v>
      </c>
      <c r="B41" s="2" t="s">
        <v>612</v>
      </c>
    </row>
    <row r="42" spans="1:2" ht="13.5" customHeight="1">
      <c r="A42" s="2" t="s">
        <v>613</v>
      </c>
      <c r="B42" s="2" t="s">
        <v>614</v>
      </c>
    </row>
    <row r="43" spans="1:2" ht="13.5" customHeight="1">
      <c r="A43" s="2" t="s">
        <v>615</v>
      </c>
      <c r="B43" s="2" t="s">
        <v>616</v>
      </c>
    </row>
    <row r="44" spans="1:2" ht="13.5" customHeight="1">
      <c r="A44" s="2" t="s">
        <v>617</v>
      </c>
      <c r="B44" s="2" t="s">
        <v>618</v>
      </c>
    </row>
    <row r="45" spans="1:2" ht="13.5" customHeight="1">
      <c r="A45" s="2" t="s">
        <v>619</v>
      </c>
      <c r="B45" s="2" t="s">
        <v>620</v>
      </c>
    </row>
    <row r="46" spans="1:2" ht="13.5" customHeight="1">
      <c r="A46" s="2" t="s">
        <v>621</v>
      </c>
      <c r="B46" s="2" t="s">
        <v>622</v>
      </c>
    </row>
    <row r="47" spans="1:2" ht="13.5" customHeight="1">
      <c r="A47" s="2" t="s">
        <v>623</v>
      </c>
      <c r="B47" s="2" t="s">
        <v>624</v>
      </c>
    </row>
    <row r="48" spans="1:2" ht="13.5" customHeight="1">
      <c r="A48" s="2" t="s">
        <v>625</v>
      </c>
      <c r="B48" s="2" t="s">
        <v>626</v>
      </c>
    </row>
    <row r="49" spans="1:2" ht="13.5" customHeight="1">
      <c r="A49" s="2" t="s">
        <v>627</v>
      </c>
      <c r="B49" s="2" t="s">
        <v>628</v>
      </c>
    </row>
    <row r="50" spans="1:2" ht="13.5" customHeight="1">
      <c r="A50" s="2" t="s">
        <v>629</v>
      </c>
      <c r="B50" s="2" t="s">
        <v>630</v>
      </c>
    </row>
    <row r="51" spans="1:2" ht="13.5" customHeight="1">
      <c r="A51" s="2" t="s">
        <v>631</v>
      </c>
      <c r="B51" s="2" t="s">
        <v>632</v>
      </c>
    </row>
    <row r="52" spans="1:2" ht="13.5" customHeight="1">
      <c r="A52" s="2" t="s">
        <v>633</v>
      </c>
      <c r="B52" s="2" t="s">
        <v>634</v>
      </c>
    </row>
    <row r="53" spans="1:2" ht="13.5" customHeight="1">
      <c r="A53" s="2" t="s">
        <v>635</v>
      </c>
      <c r="B53" s="2" t="s">
        <v>636</v>
      </c>
    </row>
    <row r="54" spans="1:2" ht="13.5" customHeight="1">
      <c r="A54" s="2" t="s">
        <v>637</v>
      </c>
      <c r="B54" s="2" t="s">
        <v>638</v>
      </c>
    </row>
    <row r="55" spans="1:2" ht="13.5" customHeight="1">
      <c r="A55" s="2" t="s">
        <v>639</v>
      </c>
      <c r="B55" s="2" t="s">
        <v>640</v>
      </c>
    </row>
    <row r="56" spans="1:2" ht="13.5" customHeight="1">
      <c r="A56" s="2" t="s">
        <v>641</v>
      </c>
      <c r="B56" s="2" t="s">
        <v>642</v>
      </c>
    </row>
    <row r="57" spans="1:2" ht="13.5" customHeight="1">
      <c r="A57" s="2" t="s">
        <v>643</v>
      </c>
      <c r="B57" s="2" t="s">
        <v>644</v>
      </c>
    </row>
    <row r="58" spans="1:2" ht="13.5" customHeight="1">
      <c r="A58" s="2" t="s">
        <v>645</v>
      </c>
      <c r="B58" s="2" t="s">
        <v>646</v>
      </c>
    </row>
    <row r="59" spans="1:2" ht="13.5" customHeight="1">
      <c r="A59" s="2" t="s">
        <v>647</v>
      </c>
      <c r="B59" s="2" t="s">
        <v>648</v>
      </c>
    </row>
    <row r="60" spans="1:2" ht="13.5" customHeight="1">
      <c r="A60" s="2" t="s">
        <v>649</v>
      </c>
      <c r="B60" s="2" t="s">
        <v>650</v>
      </c>
    </row>
    <row r="61" spans="1:2" ht="13.5" customHeight="1">
      <c r="A61" s="2" t="s">
        <v>651</v>
      </c>
      <c r="B61" s="2" t="s">
        <v>652</v>
      </c>
    </row>
    <row r="62" spans="1:2" ht="13.5" customHeight="1">
      <c r="A62" s="2" t="s">
        <v>653</v>
      </c>
      <c r="B62" s="2" t="s">
        <v>654</v>
      </c>
    </row>
    <row r="63" spans="1:2" ht="13.5" customHeight="1">
      <c r="A63" s="2" t="s">
        <v>604</v>
      </c>
      <c r="B63" s="2" t="s">
        <v>655</v>
      </c>
    </row>
    <row r="64" spans="1:2" ht="13.5" customHeight="1">
      <c r="A64" s="2" t="s">
        <v>656</v>
      </c>
      <c r="B64" s="2" t="s">
        <v>657</v>
      </c>
    </row>
    <row r="65" spans="1:2" ht="13.5" customHeight="1">
      <c r="A65" s="2" t="s">
        <v>658</v>
      </c>
      <c r="B65" s="2" t="s">
        <v>659</v>
      </c>
    </row>
    <row r="66" spans="1:2" ht="13.5" customHeight="1">
      <c r="A66" s="2" t="s">
        <v>660</v>
      </c>
      <c r="B66" s="2" t="s">
        <v>661</v>
      </c>
    </row>
    <row r="67" spans="1:2" ht="13.5" customHeight="1">
      <c r="A67" s="2" t="s">
        <v>662</v>
      </c>
      <c r="B67" s="2" t="s">
        <v>663</v>
      </c>
    </row>
    <row r="68" spans="1:2" ht="13.5" customHeight="1">
      <c r="A68" s="2" t="s">
        <v>664</v>
      </c>
      <c r="B68" s="2" t="s">
        <v>665</v>
      </c>
    </row>
    <row r="69" spans="1:2" ht="13.5" customHeight="1">
      <c r="A69" s="2" t="s">
        <v>666</v>
      </c>
      <c r="B69" s="2" t="s">
        <v>667</v>
      </c>
    </row>
    <row r="70" spans="1:2" ht="13.5" customHeight="1">
      <c r="A70" s="2" t="s">
        <v>668</v>
      </c>
      <c r="B70" s="2" t="s">
        <v>669</v>
      </c>
    </row>
    <row r="71" spans="1:2" ht="13.5" customHeight="1">
      <c r="A71" s="2" t="s">
        <v>670</v>
      </c>
      <c r="B71" s="2" t="s">
        <v>671</v>
      </c>
    </row>
    <row r="72" spans="1:2" ht="13.5" customHeight="1">
      <c r="A72" s="2" t="s">
        <v>672</v>
      </c>
      <c r="B72" s="2" t="s">
        <v>673</v>
      </c>
    </row>
    <row r="73" spans="1:2" ht="13.5" customHeight="1">
      <c r="A73" s="2" t="s">
        <v>674</v>
      </c>
      <c r="B73" s="2" t="s">
        <v>675</v>
      </c>
    </row>
    <row r="74" spans="1:2" ht="13.5" customHeight="1">
      <c r="A74" s="2" t="s">
        <v>676</v>
      </c>
      <c r="B74" s="2" t="s">
        <v>677</v>
      </c>
    </row>
    <row r="75" spans="1:2" ht="13.5" customHeight="1">
      <c r="A75" s="2" t="s">
        <v>678</v>
      </c>
      <c r="B75" s="2" t="s">
        <v>679</v>
      </c>
    </row>
    <row r="76" spans="1:2" ht="13.5" customHeight="1">
      <c r="A76" s="2" t="s">
        <v>680</v>
      </c>
      <c r="B76" s="2" t="s">
        <v>681</v>
      </c>
    </row>
    <row r="77" spans="1:2" ht="13.5" customHeight="1">
      <c r="A77" s="2" t="s">
        <v>682</v>
      </c>
      <c r="B77" s="2"/>
    </row>
    <row r="78" spans="1:2" ht="13.5" customHeight="1">
      <c r="A78" s="2" t="s">
        <v>683</v>
      </c>
    </row>
    <row r="79" spans="1:2" ht="13.5" customHeight="1">
      <c r="A79" s="2" t="s">
        <v>683</v>
      </c>
    </row>
    <row r="80" spans="1:2" ht="13.5" customHeight="1">
      <c r="A80" s="2" t="s">
        <v>684</v>
      </c>
    </row>
    <row r="81" spans="1:1" ht="13.5" customHeight="1">
      <c r="A81" s="2" t="s">
        <v>685</v>
      </c>
    </row>
    <row r="82" spans="1:1" ht="13.5" customHeight="1">
      <c r="A82" s="2" t="s">
        <v>686</v>
      </c>
    </row>
    <row r="83" spans="1:1" ht="13.5" customHeight="1">
      <c r="A83" s="2" t="s">
        <v>687</v>
      </c>
    </row>
    <row r="84" spans="1:1" ht="13.5" customHeight="1">
      <c r="A84" s="2" t="s">
        <v>688</v>
      </c>
    </row>
    <row r="85" spans="1:1" ht="13.5" customHeight="1">
      <c r="A85" s="2" t="s">
        <v>689</v>
      </c>
    </row>
    <row r="86" spans="1:1" ht="13.5" customHeight="1">
      <c r="A86" s="2" t="s">
        <v>690</v>
      </c>
    </row>
    <row r="87" spans="1:1" ht="13.5" customHeight="1">
      <c r="A87" s="2" t="s">
        <v>691</v>
      </c>
    </row>
    <row r="88" spans="1:1" ht="13.5" customHeight="1">
      <c r="A88" s="2" t="s">
        <v>692</v>
      </c>
    </row>
    <row r="89" spans="1:1" ht="13.5" customHeight="1">
      <c r="A89" s="2" t="s">
        <v>693</v>
      </c>
    </row>
    <row r="90" spans="1:1" ht="13.5" customHeight="1">
      <c r="A90" s="2" t="s">
        <v>694</v>
      </c>
    </row>
    <row r="91" spans="1:1" ht="13.5" customHeight="1">
      <c r="A91" s="2" t="s">
        <v>695</v>
      </c>
    </row>
    <row r="92" spans="1:1" ht="13.5" customHeight="1">
      <c r="A92" s="2" t="s">
        <v>504</v>
      </c>
    </row>
    <row r="93" spans="1:1" ht="13.5" customHeight="1">
      <c r="A93" s="2" t="s">
        <v>696</v>
      </c>
    </row>
    <row r="94" spans="1:1" ht="13.5" customHeight="1">
      <c r="A94" s="2" t="s">
        <v>697</v>
      </c>
    </row>
    <row r="95" spans="1:1" ht="13.5" customHeight="1">
      <c r="A95" s="2" t="s">
        <v>698</v>
      </c>
    </row>
    <row r="96" spans="1:1" ht="13.5" customHeight="1">
      <c r="A96" s="2" t="s">
        <v>699</v>
      </c>
    </row>
    <row r="97" spans="1:1" ht="13.5" customHeight="1">
      <c r="A97" s="2" t="s">
        <v>700</v>
      </c>
    </row>
    <row r="98" spans="1:1" ht="13.5" customHeight="1">
      <c r="A98" s="2" t="s">
        <v>701</v>
      </c>
    </row>
    <row r="99" spans="1:1" ht="13.5" customHeight="1">
      <c r="A99" s="2" t="s">
        <v>702</v>
      </c>
    </row>
    <row r="100" spans="1:1" ht="13.5" customHeight="1">
      <c r="A100" s="2" t="s">
        <v>703</v>
      </c>
    </row>
    <row r="101" spans="1:1" ht="13.5" customHeight="1">
      <c r="A101" s="2" t="s">
        <v>704</v>
      </c>
    </row>
    <row r="102" spans="1:1" ht="13.5" customHeight="1">
      <c r="A102" s="2" t="s">
        <v>705</v>
      </c>
    </row>
    <row r="103" spans="1:1" ht="13.5" customHeight="1">
      <c r="A103" s="2" t="s">
        <v>706</v>
      </c>
    </row>
    <row r="104" spans="1:1" ht="13.5" customHeight="1">
      <c r="A104" s="2" t="s">
        <v>707</v>
      </c>
    </row>
    <row r="105" spans="1:1" ht="13.5" customHeight="1">
      <c r="A105" s="2" t="s">
        <v>708</v>
      </c>
    </row>
    <row r="106" spans="1:1" ht="13.5" customHeight="1">
      <c r="A106" s="2" t="s">
        <v>709</v>
      </c>
    </row>
    <row r="107" spans="1:1" ht="13.5" customHeight="1">
      <c r="A107" s="2" t="s">
        <v>710</v>
      </c>
    </row>
    <row r="108" spans="1:1" ht="13.5" customHeight="1">
      <c r="A108" s="2" t="s">
        <v>711</v>
      </c>
    </row>
    <row r="109" spans="1:1" ht="13.5" customHeight="1">
      <c r="A109" s="2" t="s">
        <v>712</v>
      </c>
    </row>
    <row r="110" spans="1:1" ht="13.5" customHeight="1">
      <c r="A110" s="2" t="s">
        <v>713</v>
      </c>
    </row>
    <row r="111" spans="1:1" ht="13.5" customHeight="1">
      <c r="A111" s="2" t="s">
        <v>714</v>
      </c>
    </row>
    <row r="112" spans="1:1" ht="13.5" customHeight="1">
      <c r="A112" s="2" t="s">
        <v>715</v>
      </c>
    </row>
    <row r="113" spans="1:1" ht="13.5" customHeight="1">
      <c r="A113" s="2" t="s">
        <v>716</v>
      </c>
    </row>
    <row r="114" spans="1:1" ht="13.5" customHeight="1">
      <c r="A114" s="2" t="s">
        <v>717</v>
      </c>
    </row>
    <row r="115" spans="1:1" ht="13.5" customHeight="1">
      <c r="A115" s="2" t="s">
        <v>718</v>
      </c>
    </row>
    <row r="116" spans="1:1" ht="13.5" customHeight="1">
      <c r="A116" s="2" t="s">
        <v>719</v>
      </c>
    </row>
    <row r="117" spans="1:1" ht="13.5" customHeight="1">
      <c r="A117" s="2" t="s">
        <v>720</v>
      </c>
    </row>
    <row r="118" spans="1:1" ht="13.5" customHeight="1">
      <c r="A118" s="2" t="s">
        <v>721</v>
      </c>
    </row>
    <row r="119" spans="1:1" ht="13.5" customHeight="1">
      <c r="A119" s="2" t="s">
        <v>722</v>
      </c>
    </row>
    <row r="120" spans="1:1" ht="13.5" customHeight="1">
      <c r="A120" s="2" t="s">
        <v>723</v>
      </c>
    </row>
    <row r="121" spans="1:1" ht="13.5" customHeight="1">
      <c r="A121" s="2" t="s">
        <v>724</v>
      </c>
    </row>
    <row r="122" spans="1:1" ht="13.5" customHeight="1">
      <c r="A122" s="2" t="s">
        <v>725</v>
      </c>
    </row>
    <row r="123" spans="1:1" ht="13.5" customHeight="1">
      <c r="A123" s="2" t="s">
        <v>726</v>
      </c>
    </row>
    <row r="124" spans="1:1" ht="13.5" customHeight="1">
      <c r="A124" s="2" t="s">
        <v>727</v>
      </c>
    </row>
    <row r="125" spans="1:1" ht="13.5" customHeight="1">
      <c r="A125" s="2" t="s">
        <v>728</v>
      </c>
    </row>
    <row r="126" spans="1:1" ht="13.5" customHeight="1">
      <c r="A126" s="2" t="s">
        <v>729</v>
      </c>
    </row>
    <row r="127" spans="1:1" ht="13.5" customHeight="1">
      <c r="A127" s="2" t="s">
        <v>730</v>
      </c>
    </row>
    <row r="128" spans="1:1" ht="13.5" customHeight="1">
      <c r="A128" s="2" t="s">
        <v>731</v>
      </c>
    </row>
    <row r="129" spans="1:1" ht="13.5" customHeight="1">
      <c r="A129" s="2" t="s">
        <v>732</v>
      </c>
    </row>
    <row r="130" spans="1:1" ht="13.5" customHeight="1">
      <c r="A130" s="2" t="s">
        <v>733</v>
      </c>
    </row>
    <row r="131" spans="1:1" ht="13.5" customHeight="1">
      <c r="A131" s="2" t="s">
        <v>734</v>
      </c>
    </row>
    <row r="132" spans="1:1" ht="13.5" customHeight="1">
      <c r="A132" s="2" t="s">
        <v>735</v>
      </c>
    </row>
    <row r="133" spans="1:1" ht="13.5" customHeight="1">
      <c r="A133" s="2" t="s">
        <v>736</v>
      </c>
    </row>
    <row r="134" spans="1:1" ht="13.5" customHeight="1">
      <c r="A134" s="2" t="s">
        <v>737</v>
      </c>
    </row>
    <row r="135" spans="1:1" ht="13.5" customHeight="1">
      <c r="A135" s="2" t="s">
        <v>738</v>
      </c>
    </row>
    <row r="136" spans="1:1" ht="13.5" customHeight="1">
      <c r="A136" s="2" t="s">
        <v>739</v>
      </c>
    </row>
    <row r="137" spans="1:1" ht="13.5" customHeight="1">
      <c r="A137" s="2" t="s">
        <v>740</v>
      </c>
    </row>
    <row r="138" spans="1:1" ht="13.5" customHeight="1">
      <c r="A138" s="2" t="s">
        <v>741</v>
      </c>
    </row>
    <row r="139" spans="1:1" ht="13.5" customHeight="1">
      <c r="A139" s="2" t="s">
        <v>742</v>
      </c>
    </row>
    <row r="140" spans="1:1" ht="13.5" customHeight="1">
      <c r="A140" s="2" t="s">
        <v>743</v>
      </c>
    </row>
    <row r="141" spans="1:1" ht="13.5" customHeight="1"/>
    <row r="142" spans="1:1" ht="13.5" customHeight="1"/>
    <row r="143" spans="1:1" ht="13.5" customHeight="1"/>
    <row r="144" spans="1:1"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1003"/>
  <sheetViews>
    <sheetView zoomScale="130" zoomScaleNormal="130" workbookViewId="0">
      <selection activeCell="D6" sqref="D6"/>
    </sheetView>
  </sheetViews>
  <sheetFormatPr baseColWidth="10" defaultColWidth="14.3984375" defaultRowHeight="15" customHeight="1"/>
  <cols>
    <col min="1" max="1" width="31.796875" bestFit="1" customWidth="1"/>
    <col min="2" max="2" width="19" customWidth="1"/>
    <col min="3" max="3" width="20.59765625" customWidth="1"/>
    <col min="4" max="4" width="19.796875" customWidth="1"/>
    <col min="5" max="5" width="35.796875" customWidth="1"/>
    <col min="6" max="6" width="10.796875" customWidth="1"/>
    <col min="7" max="7" width="15.796875" customWidth="1"/>
    <col min="8" max="23" width="10.796875" customWidth="1"/>
  </cols>
  <sheetData>
    <row r="1" spans="1:23" ht="13.5" customHeight="1">
      <c r="A1" s="5" t="s">
        <v>534</v>
      </c>
      <c r="B1" s="5" t="s">
        <v>744</v>
      </c>
      <c r="C1" s="5" t="s">
        <v>745</v>
      </c>
      <c r="D1" s="5" t="s">
        <v>746</v>
      </c>
      <c r="E1" s="5" t="s">
        <v>747</v>
      </c>
      <c r="F1" s="5" t="s">
        <v>161</v>
      </c>
      <c r="G1" s="5" t="s">
        <v>748</v>
      </c>
      <c r="H1" s="5" t="s">
        <v>749</v>
      </c>
      <c r="I1" s="5"/>
      <c r="J1" s="5"/>
      <c r="K1" s="5"/>
      <c r="L1" s="5"/>
      <c r="M1" s="5"/>
      <c r="N1" s="5"/>
      <c r="O1" s="5"/>
      <c r="P1" s="5"/>
      <c r="Q1" s="5"/>
      <c r="R1" s="5"/>
      <c r="S1" s="5"/>
      <c r="T1" s="5"/>
      <c r="U1" s="5"/>
      <c r="V1" s="5"/>
      <c r="W1" s="5"/>
    </row>
    <row r="2" spans="1:23" ht="13.5" customHeight="1">
      <c r="A2" s="2" t="s">
        <v>750</v>
      </c>
      <c r="B2" s="2" t="s">
        <v>751</v>
      </c>
      <c r="C2" s="2" t="s">
        <v>752</v>
      </c>
      <c r="D2" t="s">
        <v>39</v>
      </c>
      <c r="E2" s="54" t="s">
        <v>1291</v>
      </c>
      <c r="F2" s="2" t="s">
        <v>754</v>
      </c>
      <c r="G2" s="9" t="s">
        <v>755</v>
      </c>
      <c r="H2" s="6" t="s">
        <v>756</v>
      </c>
    </row>
    <row r="3" spans="1:23" ht="13.5" customHeight="1">
      <c r="A3" s="2" t="s">
        <v>757</v>
      </c>
      <c r="B3" s="2" t="s">
        <v>758</v>
      </c>
      <c r="C3" s="6" t="s">
        <v>300</v>
      </c>
      <c r="D3" s="2" t="s">
        <v>135</v>
      </c>
      <c r="E3" s="56"/>
      <c r="F3" s="2" t="s">
        <v>760</v>
      </c>
      <c r="G3" s="7" t="s">
        <v>761</v>
      </c>
      <c r="H3" s="6" t="s">
        <v>762</v>
      </c>
    </row>
    <row r="4" spans="1:23" ht="13.5" customHeight="1">
      <c r="A4" s="2" t="s">
        <v>763</v>
      </c>
      <c r="B4" s="2" t="s">
        <v>764</v>
      </c>
      <c r="C4" s="2" t="s">
        <v>765</v>
      </c>
      <c r="D4" s="2" t="s">
        <v>107</v>
      </c>
      <c r="E4" s="56"/>
      <c r="F4" s="2" t="s">
        <v>767</v>
      </c>
      <c r="G4" s="7" t="s">
        <v>768</v>
      </c>
      <c r="H4" s="6" t="s">
        <v>769</v>
      </c>
    </row>
    <row r="5" spans="1:23" ht="13.5" customHeight="1">
      <c r="A5" s="2" t="s">
        <v>770</v>
      </c>
      <c r="C5" s="2" t="s">
        <v>771</v>
      </c>
      <c r="D5" s="15" t="s">
        <v>28</v>
      </c>
      <c r="E5" s="8" t="s">
        <v>759</v>
      </c>
      <c r="H5" s="6" t="s">
        <v>773</v>
      </c>
    </row>
    <row r="6" spans="1:23" ht="13.5" customHeight="1">
      <c r="A6" s="2" t="s">
        <v>516</v>
      </c>
      <c r="C6" s="2" t="s">
        <v>774</v>
      </c>
      <c r="D6" t="s">
        <v>46</v>
      </c>
      <c r="E6" s="9" t="s">
        <v>766</v>
      </c>
      <c r="H6" s="6" t="s">
        <v>776</v>
      </c>
    </row>
    <row r="7" spans="1:23" ht="13.5" customHeight="1">
      <c r="A7" s="2" t="s">
        <v>777</v>
      </c>
      <c r="C7" s="2" t="s">
        <v>316</v>
      </c>
      <c r="D7" t="s">
        <v>43</v>
      </c>
      <c r="E7" s="54" t="s">
        <v>772</v>
      </c>
      <c r="H7" s="6" t="s">
        <v>778</v>
      </c>
    </row>
    <row r="8" spans="1:23" ht="13.5" customHeight="1">
      <c r="A8" s="2" t="s">
        <v>779</v>
      </c>
      <c r="C8" s="2" t="s">
        <v>245</v>
      </c>
      <c r="D8" t="s">
        <v>54</v>
      </c>
      <c r="E8" s="9" t="s">
        <v>775</v>
      </c>
      <c r="H8" s="6" t="s">
        <v>628</v>
      </c>
    </row>
    <row r="9" spans="1:23" ht="13.5" customHeight="1">
      <c r="A9" s="2" t="s">
        <v>781</v>
      </c>
      <c r="C9" s="2" t="s">
        <v>782</v>
      </c>
      <c r="D9" t="s">
        <v>42</v>
      </c>
      <c r="E9" s="57" t="s">
        <v>753</v>
      </c>
      <c r="H9" s="6" t="s">
        <v>783</v>
      </c>
    </row>
    <row r="10" spans="1:23" ht="13.5" customHeight="1">
      <c r="A10" s="2" t="s">
        <v>764</v>
      </c>
      <c r="C10" s="15"/>
      <c r="D10" s="15" t="s">
        <v>32</v>
      </c>
      <c r="E10" s="8" t="s">
        <v>780</v>
      </c>
      <c r="H10" s="6" t="s">
        <v>785</v>
      </c>
    </row>
    <row r="11" spans="1:23" ht="13.5" customHeight="1">
      <c r="A11" s="2" t="s">
        <v>786</v>
      </c>
      <c r="C11" s="15"/>
      <c r="D11" s="2" t="s">
        <v>787</v>
      </c>
      <c r="E11" s="56"/>
      <c r="H11" s="6" t="s">
        <v>788</v>
      </c>
    </row>
    <row r="12" spans="1:23" ht="13.5" customHeight="1">
      <c r="A12" s="2" t="s">
        <v>789</v>
      </c>
      <c r="D12" s="2" t="s">
        <v>221</v>
      </c>
      <c r="E12" t="s">
        <v>1290</v>
      </c>
      <c r="H12" s="6" t="s">
        <v>790</v>
      </c>
    </row>
    <row r="13" spans="1:23" ht="13.5" customHeight="1">
      <c r="A13" s="2" t="s">
        <v>791</v>
      </c>
      <c r="D13" s="2" t="s">
        <v>58</v>
      </c>
      <c r="E13" s="9" t="s">
        <v>784</v>
      </c>
    </row>
    <row r="14" spans="1:23" ht="13.5" customHeight="1">
      <c r="A14" s="2" t="s">
        <v>792</v>
      </c>
      <c r="D14" s="2" t="s">
        <v>793</v>
      </c>
      <c r="E14" s="56"/>
    </row>
    <row r="15" spans="1:23" ht="13.5" customHeight="1">
      <c r="A15" s="2" t="s">
        <v>794</v>
      </c>
    </row>
    <row r="16" spans="1:23" ht="13.5" customHeight="1">
      <c r="A16" s="2" t="s">
        <v>795</v>
      </c>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sheetData>
  <sortState xmlns:xlrd2="http://schemas.microsoft.com/office/spreadsheetml/2017/richdata2" ref="D3:D13">
    <sortCondition ref="D2:D13"/>
  </sortState>
  <hyperlinks>
    <hyperlink ref="G4" r:id="rId1" xr:uid="{00000000-0004-0000-0300-000001000000}"/>
    <hyperlink ref="G3" r:id="rId2" xr:uid="{00000000-0004-0000-0300-000003000000}"/>
    <hyperlink ref="E5" r:id="rId3" xr:uid="{00000000-0004-0000-0300-000009000000}"/>
    <hyperlink ref="G2" r:id="rId4" xr:uid="{F39C068F-905D-1B41-A46F-D5101AE1E5FE}"/>
    <hyperlink ref="E6" r:id="rId5" xr:uid="{A6E9D481-5C87-FF40-B04D-6D481591CAF5}"/>
    <hyperlink ref="E7" r:id="rId6" xr:uid="{F2129E71-E147-C248-BB8D-CE6B6B868987}"/>
    <hyperlink ref="E13" r:id="rId7" xr:uid="{6DA157A0-AC1A-9643-BDB3-1CD7F7A3959A}"/>
    <hyperlink ref="E2" r:id="rId8" xr:uid="{C99D274F-79D3-CC48-97C5-0E51D73821BD}"/>
    <hyperlink ref="E10" r:id="rId9" xr:uid="{08C23B8E-58C0-7443-AE10-F616D25E2BF2}"/>
    <hyperlink ref="E8" r:id="rId10" xr:uid="{EFDA80C9-C40A-E54C-A6B8-A67DBB79403F}"/>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A778D-A242-B244-816E-7457A47242DB}">
  <dimension ref="A1:B11"/>
  <sheetViews>
    <sheetView workbookViewId="0">
      <selection activeCell="B7" sqref="B7"/>
    </sheetView>
  </sheetViews>
  <sheetFormatPr baseColWidth="10" defaultColWidth="11.3984375" defaultRowHeight="14"/>
  <cols>
    <col min="2" max="2" width="29.19921875" bestFit="1" customWidth="1"/>
  </cols>
  <sheetData>
    <row r="1" spans="1:2">
      <c r="A1" s="2" t="s">
        <v>796</v>
      </c>
      <c r="B1" s="2" t="s">
        <v>797</v>
      </c>
    </row>
    <row r="2" spans="1:2">
      <c r="A2" s="2" t="s">
        <v>563</v>
      </c>
      <c r="B2" s="2" t="s">
        <v>798</v>
      </c>
    </row>
    <row r="3" spans="1:2">
      <c r="A3" s="2" t="s">
        <v>799</v>
      </c>
      <c r="B3" s="2" t="s">
        <v>577</v>
      </c>
    </row>
    <row r="4" spans="1:2">
      <c r="A4" s="2" t="s">
        <v>800</v>
      </c>
      <c r="B4" s="2" t="s">
        <v>801</v>
      </c>
    </row>
    <row r="5" spans="1:2">
      <c r="A5" s="2" t="s">
        <v>802</v>
      </c>
      <c r="B5" s="2" t="s">
        <v>803</v>
      </c>
    </row>
    <row r="6" spans="1:2">
      <c r="A6" s="2" t="s">
        <v>804</v>
      </c>
      <c r="B6" s="2" t="s">
        <v>618</v>
      </c>
    </row>
    <row r="7" spans="1:2">
      <c r="A7" s="2" t="s">
        <v>805</v>
      </c>
      <c r="B7" s="2" t="s">
        <v>806</v>
      </c>
    </row>
    <row r="8" spans="1:2">
      <c r="A8" s="2" t="s">
        <v>628</v>
      </c>
      <c r="B8" s="2" t="s">
        <v>807</v>
      </c>
    </row>
    <row r="9" spans="1:2">
      <c r="A9" s="2" t="s">
        <v>55</v>
      </c>
      <c r="B9" s="2" t="s">
        <v>808</v>
      </c>
    </row>
    <row r="10" spans="1:2">
      <c r="A10" s="2" t="s">
        <v>809</v>
      </c>
      <c r="B10" s="2" t="s">
        <v>810</v>
      </c>
    </row>
    <row r="11" spans="1:2">
      <c r="A11" s="2" t="s">
        <v>811</v>
      </c>
      <c r="B11" s="2" t="s">
        <v>812</v>
      </c>
    </row>
  </sheetData>
  <sortState xmlns:xlrd2="http://schemas.microsoft.com/office/spreadsheetml/2017/richdata2" ref="A1:A11">
    <sortCondition ref="A1:A1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000"/>
  <sheetViews>
    <sheetView workbookViewId="0">
      <selection activeCell="B9" sqref="B9"/>
    </sheetView>
  </sheetViews>
  <sheetFormatPr baseColWidth="10" defaultColWidth="14.3984375" defaultRowHeight="15" customHeight="1"/>
  <cols>
    <col min="1" max="3" width="30.796875" customWidth="1"/>
    <col min="4" max="26" width="9" customWidth="1"/>
  </cols>
  <sheetData>
    <row r="1" spans="1:2" ht="13.5" customHeight="1"/>
    <row r="2" spans="1:2" ht="13.5" customHeight="1">
      <c r="A2" s="16" t="s">
        <v>813</v>
      </c>
    </row>
    <row r="3" spans="1:2" ht="13.5" customHeight="1">
      <c r="A3" s="61" t="s">
        <v>814</v>
      </c>
      <c r="B3" s="62"/>
    </row>
    <row r="4" spans="1:2" ht="13.5" customHeight="1">
      <c r="A4" s="16" t="s">
        <v>815</v>
      </c>
    </row>
    <row r="5" spans="1:2" ht="13.5" customHeight="1">
      <c r="A5" s="16" t="s">
        <v>816</v>
      </c>
    </row>
    <row r="6" spans="1:2" ht="13.5" customHeight="1">
      <c r="A6" s="16" t="s">
        <v>817</v>
      </c>
    </row>
    <row r="7" spans="1:2" ht="13.5" customHeight="1">
      <c r="A7" s="17" t="s">
        <v>818</v>
      </c>
      <c r="B7" s="17">
        <f>B4+B5/60+B6/3600</f>
        <v>0</v>
      </c>
    </row>
    <row r="8" spans="1:2" ht="13.5" customHeight="1">
      <c r="A8" s="61" t="s">
        <v>819</v>
      </c>
      <c r="B8" s="62"/>
    </row>
    <row r="9" spans="1:2" ht="13.5" customHeight="1">
      <c r="A9" s="16" t="s">
        <v>815</v>
      </c>
      <c r="B9" s="2">
        <v>66</v>
      </c>
    </row>
    <row r="10" spans="1:2" ht="13.5" customHeight="1">
      <c r="A10" s="16" t="s">
        <v>820</v>
      </c>
      <c r="B10">
        <v>1.6E-2</v>
      </c>
    </row>
    <row r="11" spans="1:2" ht="13.5" customHeight="1">
      <c r="A11" s="17" t="s">
        <v>818</v>
      </c>
      <c r="B11" s="17">
        <f>B9+B10/60</f>
        <v>66.000266666666661</v>
      </c>
    </row>
    <row r="12" spans="1:2" ht="13.5" customHeight="1"/>
    <row r="13" spans="1:2" ht="13.5" customHeight="1"/>
    <row r="14" spans="1:2" ht="13.5" customHeight="1"/>
    <row r="15" spans="1:2" ht="13.5" customHeight="1"/>
    <row r="16" spans="1:2"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3:B3"/>
    <mergeCell ref="A8:B8"/>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E3BAD-EA43-4CDD-A538-4D4840ABC670}">
  <dimension ref="A1:E8"/>
  <sheetViews>
    <sheetView workbookViewId="0">
      <selection activeCell="D6" sqref="D6"/>
    </sheetView>
  </sheetViews>
  <sheetFormatPr baseColWidth="10" defaultColWidth="9" defaultRowHeight="14"/>
  <cols>
    <col min="1" max="1" width="27.796875" customWidth="1"/>
    <col min="4" max="4" width="15.3984375" customWidth="1"/>
    <col min="5" max="5" width="12.19921875" customWidth="1"/>
  </cols>
  <sheetData>
    <row r="1" spans="1:5" ht="60">
      <c r="A1" s="18" t="s">
        <v>821</v>
      </c>
      <c r="B1" t="s">
        <v>151</v>
      </c>
      <c r="C1" t="s">
        <v>822</v>
      </c>
      <c r="D1" s="19" t="s">
        <v>823</v>
      </c>
      <c r="E1" s="18" t="s">
        <v>824</v>
      </c>
    </row>
    <row r="2" spans="1:5" ht="16">
      <c r="A2" s="10" t="s">
        <v>825</v>
      </c>
    </row>
    <row r="3" spans="1:5" ht="16">
      <c r="A3" s="10" t="s">
        <v>826</v>
      </c>
    </row>
    <row r="4" spans="1:5" ht="16">
      <c r="A4" s="10" t="s">
        <v>827</v>
      </c>
    </row>
    <row r="5" spans="1:5" ht="32">
      <c r="A5" s="10" t="s">
        <v>828</v>
      </c>
    </row>
    <row r="6" spans="1:5" ht="32">
      <c r="A6" s="10" t="s">
        <v>829</v>
      </c>
    </row>
    <row r="7" spans="1:5" ht="16">
      <c r="A7" s="10" t="s">
        <v>830</v>
      </c>
      <c r="D7" s="2" t="s">
        <v>831</v>
      </c>
    </row>
    <row r="8" spans="1:5" ht="16">
      <c r="A8" s="10" t="s">
        <v>832</v>
      </c>
      <c r="D8" t="s">
        <v>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STATS_Digest</vt:lpstr>
      <vt:lpstr>STATS</vt:lpstr>
      <vt:lpstr>Events</vt:lpstr>
      <vt:lpstr>Samples</vt:lpstr>
      <vt:lpstr>2026-01-09_taxon-match</vt:lpstr>
      <vt:lpstr>Incubations</vt:lpstr>
      <vt:lpstr>Variables</vt:lpstr>
      <vt:lpstr>Drop-down_menus</vt:lpstr>
      <vt:lpstr>Abbreviations</vt:lpstr>
      <vt:lpstr>LatLong_converter</vt:lpstr>
      <vt:lpstr>SW_parameters</vt:lpstr>
      <vt:lpstr>STATS!Extract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Yi Ming Gan</cp:lastModifiedBy>
  <cp:revision/>
  <dcterms:created xsi:type="dcterms:W3CDTF">2023-01-16T11:32:48Z</dcterms:created>
  <dcterms:modified xsi:type="dcterms:W3CDTF">2026-08-18T12:33:22Z</dcterms:modified>
  <cp:category/>
  <cp:contentStatus/>
</cp:coreProperties>
</file>